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defaultThemeVersion="124226"/>
  <mc:AlternateContent xmlns:mc="http://schemas.openxmlformats.org/markup-compatibility/2006">
    <mc:Choice Requires="x15">
      <x15ac:absPath xmlns:x15ac="http://schemas.microsoft.com/office/spreadsheetml/2010/11/ac" url="C:\Users\kieong.NORTHAMERICA\OneDrive - Microsoft 1\Azure\Starter Kit V2\Starter Kit - IP - SharePoint V2\"/>
    </mc:Choice>
  </mc:AlternateContent>
  <workbookProtection workbookAlgorithmName="SHA-512" workbookHashValue="GaKyFlr59az30ms6NOKu3eX3psDzdzjJa4F9baTYJ1x9umKP+lj5XyWJob365Sm5au6/v5O2GI3m67jZjg+SGQ==" workbookSaltValue="EH0vWTI3YIhayRjJWRku+g==" workbookSpinCount="100000" lockStructure="1"/>
  <bookViews>
    <workbookView xWindow="0" yWindow="0" windowWidth="24000" windowHeight="9432" tabRatio="816"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Calculator'!$B$783</definedName>
    <definedName name="AzureSearch" localSheetId="7">'[1]Pricing Calculator'!#REF!</definedName>
    <definedName name="AzureSearch">'Pricing Calculator'!$B$489</definedName>
    <definedName name="Backup" localSheetId="7">'[1]Pricing Calculator'!#REF!</definedName>
    <definedName name="Backup">'Pricing Calculator'!$B$393</definedName>
    <definedName name="BizTalkServices" localSheetId="7">'[1]Pricing Calculator'!#REF!</definedName>
    <definedName name="BizTalkServices">'Pricing Calculator'!$B$652</definedName>
    <definedName name="Cache">'Pricing Calculator'!$B$435</definedName>
    <definedName name="CDN" localSheetId="7">'[1]Pricing Calculator'!#REF!</definedName>
    <definedName name="CDN">'Pricing Calculator'!$B$643</definedName>
    <definedName name="CloudServices">'Pricing Calculator'!$B$159</definedName>
    <definedName name="DataTransfers">'Pricing Calculator'!$B$535</definedName>
    <definedName name="Disclaimer1">'Pricing Calculator'!$B$900:$B$908</definedName>
    <definedName name="Disclaimer2">'Pricing Calculator'!$898:$899</definedName>
    <definedName name="Discount">'Pricing Calculator'!$AX$884:$BA$884</definedName>
    <definedName name="Discount1">'Pricing Calculator'!$900:$910</definedName>
    <definedName name="DiscountFill">'Pricing Calculator'!$AX$884:$BA$884</definedName>
    <definedName name="DocumentDB" localSheetId="7">'[1]Pricing Calculator'!#REF!</definedName>
    <definedName name="DocumentDB">'Pricing Calculator'!$B$478</definedName>
    <definedName name="EAandMOSPSDropDown">'Pricing Calculator'!$J$887</definedName>
    <definedName name="EventHubs" localSheetId="7">'[1]Pricing Calculator'!#REF!</definedName>
    <definedName name="EventHubs">'Pricing Calculator'!$B$827</definedName>
    <definedName name="ExpressRoute" localSheetId="7">'[1]Pricing Calculator'!#REF!</definedName>
    <definedName name="ExpressRoute">'Pricing Calculator'!$B$509</definedName>
    <definedName name="Hadoop" localSheetId="7">'[1]Pricing Calculator'!#REF!</definedName>
    <definedName name="Hadoop">'Pricing Calculator'!$B$408</definedName>
    <definedName name="Hadoop2" localSheetId="7">'[1]Pricing Calculator'!#REF!</definedName>
    <definedName name="Hadoop2">'Pricing Calculator'!$A$408</definedName>
    <definedName name="IconAPIManagement" localSheetId="7">'[1]Pricing Calculator'!#REF!</definedName>
    <definedName name="IconAPIManagement">'Pricing Calculator'!$BE$783:$BE$796</definedName>
    <definedName name="IconAzureSearch" localSheetId="7">'[1]Pricing Calculator'!#REF!</definedName>
    <definedName name="IconAzureSearch">'Pricing Calculator'!$BE$489:$BE$496</definedName>
    <definedName name="IconBackup" localSheetId="7">'[1]Pricing Calculator'!#REF!</definedName>
    <definedName name="IconBackup">'Pricing Calculator'!$BE$393:$BE$400</definedName>
    <definedName name="IconBiztalkServices" localSheetId="7">'[1]Pricing Calculator'!#REF!</definedName>
    <definedName name="IconBiztalkServices">'Pricing Calculator'!$BE$652:$BE$661</definedName>
    <definedName name="IconCache">'Pricing Calculator'!$BE$435:$BE$469</definedName>
    <definedName name="IconCDN" localSheetId="7">'[1]Pricing Calculator'!#REF!</definedName>
    <definedName name="IconCDN">'Pricing Calculator'!$BE$643:$BE$650</definedName>
    <definedName name="IconCloudServices">'Pricing Calculator'!$BE$159:$BE$190</definedName>
    <definedName name="IconDataTransfers">'Pricing Calculator'!$BE$535:$BE$544</definedName>
    <definedName name="IconDocumentDB" localSheetId="7">'[1]Pricing Calculator'!#REF!</definedName>
    <definedName name="IconDocumentDB">'Pricing Calculator'!$BE$478:$BE$488</definedName>
    <definedName name="IconEventHubs" localSheetId="7">'[1]Pricing Calculator'!#REF!</definedName>
    <definedName name="IconEventHubs">'Pricing Calculator'!$BE$827:$BE$838</definedName>
    <definedName name="IconExpressRoute" localSheetId="7">'[1]Pricing Calculator'!#REF!</definedName>
    <definedName name="IconExpressRoute">'Pricing Calculator'!$BE$509:$BE$534</definedName>
    <definedName name="IconHadoop" localSheetId="7">'[1]Pricing Calculator'!#REF!</definedName>
    <definedName name="IconHadoop">'Pricing Calculator'!$BE$408:$BE$434</definedName>
    <definedName name="IconMachineLearning" localSheetId="7">'[1]Pricing Calculator'!#REF!</definedName>
    <definedName name="IconMachineLearning">'Pricing Calculator'!$BE$470:$BE$477</definedName>
    <definedName name="IconMediaServices" localSheetId="7">'[1]Pricing Calculator'!#REF!</definedName>
    <definedName name="IconMediaServices">'Pricing Calculator'!$BE$663:$BE$693</definedName>
    <definedName name="IconMFA">'Pricing Calculator'!$BE$772:$BE$782</definedName>
    <definedName name="IconMobileServices" localSheetId="7">'[1]Pricing Calculator'!#REF!</definedName>
    <definedName name="IconMobileServices">'Pricing Calculator'!$BE$242:$BE$254</definedName>
    <definedName name="IconNotificationHub">'Pricing Calculator'!$BE$706:$BE$719</definedName>
    <definedName name="IconScheduler" localSheetId="7">'[1]Pricing Calculator'!#REF!</definedName>
    <definedName name="IconScheduler">'Pricing Calculator'!$BE$720:$BE$744</definedName>
    <definedName name="IconServiceBus">'Pricing Calculator'!$BE$694:$BE$705</definedName>
    <definedName name="IconSiteRecovery">'Pricing Calculator'!$BE$401:$BE$407</definedName>
    <definedName name="IconSQLDatabase">'Pricing Calculator'!$BE$258:$BE$269</definedName>
    <definedName name="IconStorage">'Pricing Calculator'!$BE$331:$BE$369</definedName>
    <definedName name="IconTrafficManager">'Pricing Calculator'!$BE$567:$BE$628</definedName>
    <definedName name="IconVirtualMachines">'Pricing Calculator'!$BE$10:$BE$41</definedName>
    <definedName name="IconVirtualNetworks">'Pricing Calculator'!$BE$545:$BE$566</definedName>
    <definedName name="IconVisualStudio" localSheetId="7">'[1]Pricing Calculator'!#REF!</definedName>
    <definedName name="IconVisualStudio">'Pricing Calculator'!$BE$797:$BE$826</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Calculator'!$B$470</definedName>
    <definedName name="MediaServices" localSheetId="7">'[1]Pricing Calculator'!#REF!</definedName>
    <definedName name="MediaServices">'Pricing Calculator'!$B$663</definedName>
    <definedName name="MFA">'Pricing Calculator'!$B$772</definedName>
    <definedName name="MobileServices" localSheetId="7">'[1]Pricing Calculator'!#REF!</definedName>
    <definedName name="MobileServices">'Pricing Calculator'!$B$242</definedName>
    <definedName name="NotificationHub">'Pricing Calculator'!$B$706</definedName>
    <definedName name="OptionsSection">'Pricing Calculator'!$881:$890</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Calculator'!$A$1:$BC$910</definedName>
    <definedName name="Scheduler" localSheetId="7">'[1]Pricing Calculator'!#REF!</definedName>
    <definedName name="Scheduler">'Pricing Calculator'!$B$720</definedName>
    <definedName name="ServiceBus">'Pricing Calculator'!$B$694</definedName>
    <definedName name="SiteRecovery">'Pricing Calculator'!$B$401</definedName>
    <definedName name="SQLDatabase">'Pricing Calculator'!$B$259</definedName>
    <definedName name="Step3">'Discount Calculations'!$X$3:$AF$7</definedName>
    <definedName name="Storage">'Pricing Calculator'!$B$331</definedName>
    <definedName name="TCBOX">'Pricing Calculator'!$B$910</definedName>
    <definedName name="TrafficManager">'Pricing Calculator'!$B$567</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Calculator'!$B$545</definedName>
    <definedName name="VisualStudioOnline" localSheetId="7">'[1]Pricing Calculator'!#REF!</definedName>
    <definedName name="VisualStudioOnline">'Pricing Calculator'!$B$797</definedName>
    <definedName name="wabobpsvr_AzureCalc_AzureCalcRateCard" localSheetId="4" hidden="1">'Rate Card'!$B$2:$I$16610</definedName>
    <definedName name="wabobpsvr_AzureCalc_Rate_Card" localSheetId="4" hidden="1">'Rate Card'!#REF!</definedName>
    <definedName name="WebSites" localSheetId="7">'[1]Pricing Calculator'!#REF!</definedName>
    <definedName name="WebSites">'Pricing Calculator'!$B$219</definedName>
  </definedNames>
  <calcPr calcId="162913"/>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G115" i="30" l="1"/>
  <c r="F115" i="30"/>
  <c r="G1562" i="20"/>
  <c r="G1565" i="20"/>
  <c r="G1564" i="20"/>
  <c r="G1563" i="20"/>
  <c r="E1565" i="20"/>
  <c r="E1564" i="20"/>
  <c r="E1563" i="20"/>
  <c r="E1562" i="20"/>
  <c r="G1555" i="20"/>
  <c r="G1554" i="20"/>
  <c r="E1555" i="20"/>
  <c r="E1554" i="20"/>
  <c r="G1553" i="20"/>
  <c r="E1553" i="20"/>
  <c r="E1548" i="20"/>
  <c r="E1549" i="20"/>
  <c r="E1550" i="20"/>
  <c r="E1551" i="20"/>
  <c r="E1552" i="20"/>
  <c r="F628" i="20"/>
  <c r="J628" i="20"/>
  <c r="F629" i="20"/>
  <c r="J629" i="20"/>
  <c r="F630" i="20"/>
  <c r="J630" i="20"/>
  <c r="F631" i="20"/>
  <c r="J631" i="20"/>
  <c r="F624" i="20"/>
  <c r="J624" i="20"/>
  <c r="F625" i="20"/>
  <c r="J625" i="20"/>
  <c r="S766" i="20" l="1"/>
  <c r="D1692" i="20" l="1"/>
  <c r="E1692" i="20"/>
  <c r="J740" i="20"/>
  <c r="F740" i="20"/>
  <c r="R1686" i="20" l="1"/>
  <c r="K1686" i="20"/>
  <c r="D1686" i="20"/>
  <c r="D1467" i="20"/>
  <c r="T1684" i="20"/>
  <c r="T1683" i="20"/>
  <c r="Q1683" i="20" s="1"/>
  <c r="P1683" i="20"/>
  <c r="Q1682" i="20"/>
  <c r="M1684" i="20"/>
  <c r="M1683" i="20"/>
  <c r="J1682" i="20"/>
  <c r="I1683" i="20" s="1"/>
  <c r="J737" i="20"/>
  <c r="F737" i="20"/>
  <c r="J736" i="20"/>
  <c r="F736" i="20"/>
  <c r="J735" i="20"/>
  <c r="F735" i="20"/>
  <c r="J734" i="20"/>
  <c r="F734" i="20"/>
  <c r="J733" i="20"/>
  <c r="F733" i="20"/>
  <c r="J732" i="20"/>
  <c r="F732" i="20"/>
  <c r="J731" i="20"/>
  <c r="F731" i="20"/>
  <c r="J730" i="20"/>
  <c r="F730" i="20"/>
  <c r="J729" i="20"/>
  <c r="F729" i="20"/>
  <c r="F726" i="20"/>
  <c r="J726" i="20"/>
  <c r="F727" i="20"/>
  <c r="J727" i="20"/>
  <c r="F728" i="20"/>
  <c r="J728" i="20"/>
  <c r="F1684" i="20"/>
  <c r="F1683" i="20"/>
  <c r="C1682" i="20"/>
  <c r="B1683" i="20" s="1"/>
  <c r="D1668" i="20"/>
  <c r="D1670" i="20"/>
  <c r="H1676" i="20"/>
  <c r="E1676" i="20"/>
  <c r="B1676" i="20"/>
  <c r="H1677" i="20"/>
  <c r="E1677" i="20"/>
  <c r="B1677" i="20"/>
  <c r="J1683" i="20" l="1"/>
  <c r="P1684" i="20"/>
  <c r="Q1684" i="20"/>
  <c r="I1684" i="20"/>
  <c r="J1684" i="20"/>
  <c r="C1683" i="20"/>
  <c r="C1684" i="20" l="1"/>
  <c r="B1684" i="20"/>
  <c r="J724" i="20" l="1"/>
  <c r="F724" i="20"/>
  <c r="J723" i="20"/>
  <c r="F723" i="20"/>
  <c r="J722" i="20"/>
  <c r="F722" i="20"/>
  <c r="J719" i="20"/>
  <c r="F719" i="20"/>
  <c r="L718" i="20"/>
  <c r="J718" i="20"/>
  <c r="F718" i="20"/>
  <c r="D718" i="20"/>
  <c r="AD5" i="23" l="1"/>
  <c r="L629" i="20" l="1"/>
  <c r="L628" i="20"/>
  <c r="L630" i="20"/>
  <c r="L631" i="20"/>
  <c r="L740" i="20"/>
  <c r="L624" i="20"/>
  <c r="L625" i="20"/>
  <c r="L719" i="20"/>
  <c r="L726" i="20"/>
  <c r="L727" i="20"/>
  <c r="L728" i="20"/>
  <c r="L737" i="20"/>
  <c r="L736" i="20"/>
  <c r="L735" i="20"/>
  <c r="L734" i="20"/>
  <c r="L733" i="20"/>
  <c r="L732" i="20"/>
  <c r="L731" i="20"/>
  <c r="L730" i="20"/>
  <c r="L729" i="20"/>
  <c r="L724" i="20"/>
  <c r="L723" i="20"/>
  <c r="L722" i="20"/>
  <c r="J767" i="20"/>
  <c r="F14" i="20"/>
  <c r="J14" i="20"/>
  <c r="L14" i="20"/>
  <c r="E1561" i="20" l="1"/>
  <c r="E1560" i="20"/>
  <c r="G1560" i="20"/>
  <c r="D1540" i="20" l="1"/>
  <c r="D1538" i="20"/>
  <c r="F653" i="20"/>
  <c r="J653" i="20"/>
  <c r="L653" i="20"/>
  <c r="F650" i="20"/>
  <c r="J650" i="20"/>
  <c r="L650" i="20"/>
  <c r="F651" i="20"/>
  <c r="J651" i="20"/>
  <c r="L651" i="20"/>
  <c r="F652" i="20"/>
  <c r="J652" i="20"/>
  <c r="L652" i="20"/>
  <c r="F647" i="20"/>
  <c r="J647" i="20"/>
  <c r="L647" i="20"/>
  <c r="H1592" i="20" l="1"/>
  <c r="H1593" i="20"/>
  <c r="F1594" i="20"/>
  <c r="F668" i="20"/>
  <c r="J668" i="20"/>
  <c r="L668" i="20"/>
  <c r="O771" i="20"/>
  <c r="F595" i="20"/>
  <c r="J595" i="20"/>
  <c r="L595" i="20"/>
  <c r="G1637" i="20" l="1"/>
  <c r="G1636" i="20"/>
  <c r="G1635" i="20"/>
  <c r="G1634" i="20"/>
  <c r="F684" i="20"/>
  <c r="J684" i="20"/>
  <c r="L684" i="20"/>
  <c r="F681" i="20"/>
  <c r="J681" i="20"/>
  <c r="L681" i="20"/>
  <c r="F682" i="20"/>
  <c r="J682" i="20"/>
  <c r="L682" i="20"/>
  <c r="F683" i="20"/>
  <c r="J683" i="20"/>
  <c r="L683" i="20"/>
  <c r="G1561" i="20" l="1"/>
  <c r="F626" i="20"/>
  <c r="J626" i="20"/>
  <c r="L626" i="20"/>
  <c r="F627" i="20"/>
  <c r="J627" i="20"/>
  <c r="L627" i="20"/>
  <c r="I1174" i="20"/>
  <c r="E1174" i="20"/>
  <c r="G1174" i="20"/>
  <c r="F367" i="20"/>
  <c r="J367" i="20"/>
  <c r="L367" i="20"/>
  <c r="F365" i="20"/>
  <c r="J365" i="20"/>
  <c r="L365" i="20"/>
  <c r="F366" i="20"/>
  <c r="J366" i="20"/>
  <c r="L366" i="20"/>
  <c r="G1168" i="20"/>
  <c r="G1241" i="19"/>
  <c r="C1168" i="20"/>
  <c r="E1168" i="20"/>
  <c r="O1168" i="20"/>
  <c r="Q1168" i="20"/>
  <c r="L364" i="20"/>
  <c r="J364" i="20"/>
  <c r="F364" i="20"/>
  <c r="D1511" i="20" l="1"/>
  <c r="D1513" i="20"/>
  <c r="D1509" i="20"/>
  <c r="F714" i="20"/>
  <c r="J714" i="20"/>
  <c r="L714" i="20"/>
  <c r="F715" i="20"/>
  <c r="J715" i="20"/>
  <c r="L715" i="20"/>
  <c r="F713" i="20"/>
  <c r="J713" i="20"/>
  <c r="L713" i="20"/>
  <c r="N765" i="20" l="1"/>
  <c r="M766" i="20"/>
  <c r="M765" i="20"/>
  <c r="N766" i="20" l="1"/>
  <c r="F11" i="20"/>
  <c r="J11" i="20"/>
  <c r="L11" i="20"/>
  <c r="F12" i="20"/>
  <c r="J12" i="20"/>
  <c r="L12" i="20"/>
  <c r="F13" i="20"/>
  <c r="J13" i="20"/>
  <c r="L13" i="20"/>
  <c r="C1358" i="20"/>
  <c r="C1357" i="20"/>
  <c r="O1353" i="20"/>
  <c r="O1352" i="20"/>
  <c r="O1351" i="20"/>
  <c r="O1350" i="20"/>
  <c r="O1349" i="20"/>
  <c r="L1348" i="20"/>
  <c r="L1349" i="20" l="1"/>
  <c r="L1350" i="20" s="1"/>
  <c r="K1349" i="20"/>
  <c r="K1350" i="20" l="1"/>
  <c r="K1351" i="20"/>
  <c r="L1351" i="20"/>
  <c r="L1352" i="20" l="1"/>
  <c r="K1352" i="20"/>
  <c r="L1353" i="20" l="1"/>
  <c r="K1353" i="20"/>
  <c r="C1343" i="20" l="1"/>
  <c r="C1342" i="20"/>
  <c r="F512" i="20"/>
  <c r="J512" i="20"/>
  <c r="L512" i="20"/>
  <c r="H1418" i="20" l="1"/>
  <c r="H1417" i="20"/>
  <c r="E1418" i="20"/>
  <c r="E1417" i="20"/>
  <c r="B1418" i="20"/>
  <c r="B1417" i="20"/>
  <c r="F562" i="20"/>
  <c r="J562" i="20"/>
  <c r="L562" i="20"/>
  <c r="F563" i="20"/>
  <c r="J563" i="20"/>
  <c r="L563" i="20"/>
  <c r="L285" i="20" l="1"/>
  <c r="L280" i="20"/>
  <c r="L278" i="20"/>
  <c r="L273" i="20"/>
  <c r="L271" i="20"/>
  <c r="J1267" i="20" l="1"/>
  <c r="J1268" i="20"/>
  <c r="E1241" i="20"/>
  <c r="E1242" i="20"/>
  <c r="J1241" i="20"/>
  <c r="J1242" i="20"/>
  <c r="M1316" i="20"/>
  <c r="M1317" i="20"/>
  <c r="M1290" i="20"/>
  <c r="M1291" i="20"/>
  <c r="J1217" i="20"/>
  <c r="J1218" i="20"/>
  <c r="J1191" i="20" l="1"/>
  <c r="J1192" i="20"/>
  <c r="D1191" i="20"/>
  <c r="D1192" i="20"/>
  <c r="I820" i="20"/>
  <c r="I821" i="20"/>
  <c r="H820" i="20"/>
  <c r="H821" i="20"/>
  <c r="I792" i="20"/>
  <c r="I793" i="20"/>
  <c r="H792" i="20"/>
  <c r="H793" i="20"/>
  <c r="F500" i="20"/>
  <c r="J500" i="20"/>
  <c r="L500" i="20"/>
  <c r="F501" i="20"/>
  <c r="J501" i="20"/>
  <c r="L501" i="20"/>
  <c r="F487" i="20"/>
  <c r="J487" i="20"/>
  <c r="L487" i="20"/>
  <c r="F488" i="20"/>
  <c r="J488" i="20"/>
  <c r="L488" i="20"/>
  <c r="F474" i="20"/>
  <c r="J474" i="20"/>
  <c r="L474" i="20"/>
  <c r="F475" i="20"/>
  <c r="J475" i="20"/>
  <c r="L475" i="20"/>
  <c r="F461" i="20"/>
  <c r="J461" i="20"/>
  <c r="L461" i="20"/>
  <c r="F462" i="20"/>
  <c r="J462" i="20"/>
  <c r="L462" i="20"/>
  <c r="F448" i="20"/>
  <c r="J448" i="20"/>
  <c r="L448" i="20"/>
  <c r="F449" i="20"/>
  <c r="J449" i="20"/>
  <c r="L449" i="20"/>
  <c r="F433" i="20"/>
  <c r="J433" i="20"/>
  <c r="L433" i="20"/>
  <c r="F434" i="20"/>
  <c r="J434" i="20"/>
  <c r="L434" i="20"/>
  <c r="F420" i="20"/>
  <c r="J420" i="20"/>
  <c r="L420" i="20"/>
  <c r="F421" i="20"/>
  <c r="J421" i="20"/>
  <c r="L421" i="20"/>
  <c r="F406" i="20"/>
  <c r="J406" i="20"/>
  <c r="L406" i="20"/>
  <c r="F407" i="20"/>
  <c r="J407" i="20"/>
  <c r="L407" i="20"/>
  <c r="F393" i="20"/>
  <c r="J393" i="20"/>
  <c r="L393" i="20"/>
  <c r="F394" i="20"/>
  <c r="J394" i="20"/>
  <c r="L394" i="20"/>
  <c r="F380" i="20"/>
  <c r="J380" i="20"/>
  <c r="L380" i="20"/>
  <c r="F381" i="20"/>
  <c r="J381" i="20"/>
  <c r="L381" i="20"/>
  <c r="F139" i="20"/>
  <c r="J139" i="20"/>
  <c r="L139" i="20"/>
  <c r="F140" i="20"/>
  <c r="J140" i="20"/>
  <c r="L140" i="20"/>
  <c r="F66" i="20"/>
  <c r="J66" i="20"/>
  <c r="L66" i="20"/>
  <c r="F67" i="20"/>
  <c r="J67" i="20"/>
  <c r="L67" i="20"/>
  <c r="F41" i="20"/>
  <c r="J41" i="20"/>
  <c r="L41" i="20"/>
  <c r="F40" i="20"/>
  <c r="J40" i="20"/>
  <c r="L40" i="20"/>
  <c r="I141" i="30" l="1"/>
  <c r="L141" i="30"/>
  <c r="H1432" i="20" l="1"/>
  <c r="D1403" i="20"/>
  <c r="E1403" i="20"/>
  <c r="F1033" i="20" l="1"/>
  <c r="F1032" i="20"/>
  <c r="F1031" i="20"/>
  <c r="AC1013" i="20"/>
  <c r="AC1014" i="20"/>
  <c r="S1013" i="20"/>
  <c r="S1014" i="20"/>
  <c r="Q935" i="20" l="1"/>
  <c r="I801" i="20" l="1"/>
  <c r="I790" i="20"/>
  <c r="I791" i="20"/>
  <c r="I788" i="20"/>
  <c r="I789" i="20"/>
  <c r="I787" i="20"/>
  <c r="H801" i="20"/>
  <c r="H788" i="20"/>
  <c r="H789" i="20"/>
  <c r="H790" i="20"/>
  <c r="H791" i="20"/>
  <c r="H787"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9" i="20"/>
  <c r="J1388" i="20"/>
  <c r="J1387" i="20"/>
  <c r="I1389" i="20"/>
  <c r="I1388" i="20"/>
  <c r="I1387" i="20"/>
  <c r="G1389" i="20"/>
  <c r="G1388" i="20"/>
  <c r="G1387" i="20"/>
  <c r="J1380" i="20"/>
  <c r="J1382" i="20"/>
  <c r="J1381" i="20"/>
  <c r="J1375" i="20"/>
  <c r="J1374" i="20"/>
  <c r="I1382" i="20"/>
  <c r="I1381" i="20"/>
  <c r="I1380" i="20"/>
  <c r="G1382" i="20"/>
  <c r="G1381" i="20"/>
  <c r="G1380" i="20"/>
  <c r="I1375" i="20"/>
  <c r="G1375" i="20"/>
  <c r="I1374" i="20"/>
  <c r="G1374"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58" i="20" l="1"/>
  <c r="F709" i="20"/>
  <c r="J709" i="20"/>
  <c r="L709" i="20"/>
  <c r="F710" i="20"/>
  <c r="J710" i="20"/>
  <c r="L710" i="20"/>
  <c r="L708" i="20"/>
  <c r="J708" i="20"/>
  <c r="F708" i="20"/>
  <c r="H1410" i="20"/>
  <c r="F558" i="20"/>
  <c r="J558" i="20"/>
  <c r="L558" i="20"/>
  <c r="E1660" i="20" l="1"/>
  <c r="E1661" i="20" s="1"/>
  <c r="E1662" i="20" l="1"/>
  <c r="E1663" i="20" s="1"/>
  <c r="D834" i="20" l="1"/>
  <c r="D833" i="20"/>
  <c r="F119" i="20"/>
  <c r="J119" i="20"/>
  <c r="L119" i="20"/>
  <c r="L118" i="20"/>
  <c r="J118" i="20"/>
  <c r="F118" i="20"/>
  <c r="F614" i="20" l="1"/>
  <c r="F613" i="20"/>
  <c r="M819" i="20" l="1"/>
  <c r="M818" i="20"/>
  <c r="M817" i="20"/>
  <c r="M816" i="20"/>
  <c r="M815" i="20"/>
  <c r="M814" i="20"/>
  <c r="M813" i="20"/>
  <c r="M812" i="20"/>
  <c r="M811" i="20"/>
  <c r="M810" i="20"/>
  <c r="L819" i="20"/>
  <c r="L818" i="20"/>
  <c r="M784" i="20"/>
  <c r="M791" i="20"/>
  <c r="M790" i="20"/>
  <c r="L791" i="20"/>
  <c r="L790" i="20"/>
  <c r="M789" i="20"/>
  <c r="M788" i="20"/>
  <c r="M787" i="20"/>
  <c r="M786" i="20"/>
  <c r="M785" i="20"/>
  <c r="M783" i="20"/>
  <c r="M782" i="20"/>
  <c r="B1581" i="20" l="1"/>
  <c r="F640" i="20" l="1"/>
  <c r="J640" i="20"/>
  <c r="L640" i="20"/>
  <c r="D1517" i="20"/>
  <c r="L614" i="20" l="1"/>
  <c r="J614" i="20"/>
  <c r="L613" i="20" l="1"/>
  <c r="J613" i="20"/>
  <c r="F1625" i="20" l="1"/>
  <c r="F1617" i="20"/>
  <c r="F1619" i="20" l="1"/>
  <c r="F1620" i="20" s="1"/>
  <c r="F1627" i="20"/>
  <c r="F1628" i="20" s="1"/>
  <c r="F1629" i="20" l="1"/>
  <c r="F1621" i="20"/>
  <c r="F1622" i="20" s="1"/>
  <c r="L674" i="20" l="1"/>
  <c r="L675" i="20"/>
  <c r="L676" i="20"/>
  <c r="L677" i="20"/>
  <c r="L678" i="20"/>
  <c r="L679" i="20"/>
  <c r="L680" i="20"/>
  <c r="J674" i="20"/>
  <c r="J675" i="20"/>
  <c r="J676" i="20"/>
  <c r="J677" i="20"/>
  <c r="J678" i="20"/>
  <c r="J679" i="20"/>
  <c r="J680" i="20"/>
  <c r="F674" i="20"/>
  <c r="F675" i="20"/>
  <c r="F676" i="20"/>
  <c r="F677" i="20"/>
  <c r="F678" i="20"/>
  <c r="F679" i="20"/>
  <c r="F680" i="20"/>
  <c r="Q1366" i="20" l="1"/>
  <c r="C941" i="20" l="1"/>
  <c r="C940" i="20"/>
  <c r="C939" i="20"/>
  <c r="C938" i="20"/>
  <c r="F252" i="20" l="1"/>
  <c r="J252" i="20"/>
  <c r="L252" i="20"/>
  <c r="F250" i="20"/>
  <c r="J250" i="20"/>
  <c r="L250" i="20"/>
  <c r="F251" i="20"/>
  <c r="J251" i="20"/>
  <c r="L251" i="20"/>
  <c r="L249" i="20"/>
  <c r="J249" i="20"/>
  <c r="F249" i="20"/>
  <c r="L610" i="20"/>
  <c r="J610" i="20"/>
  <c r="F610" i="20"/>
  <c r="I896" i="20"/>
  <c r="J896" i="20" s="1"/>
  <c r="I895" i="20"/>
  <c r="J895" i="20" s="1"/>
  <c r="C896" i="20"/>
  <c r="C895" i="20"/>
  <c r="F167" i="20"/>
  <c r="J167" i="20"/>
  <c r="L167" i="20"/>
  <c r="F168" i="20"/>
  <c r="J168" i="20"/>
  <c r="L168" i="20"/>
  <c r="F169" i="20"/>
  <c r="J169" i="20"/>
  <c r="L169" i="20"/>
  <c r="L166" i="20"/>
  <c r="J166" i="20"/>
  <c r="F166" i="20"/>
  <c r="D1124" i="20"/>
  <c r="G1122" i="20"/>
  <c r="G1121" i="20"/>
  <c r="G1120" i="20"/>
  <c r="G1119" i="20"/>
  <c r="G1118" i="20"/>
  <c r="D1118" i="20" s="1"/>
  <c r="C1119" i="20" s="1"/>
  <c r="F353" i="20"/>
  <c r="J353" i="20"/>
  <c r="L353" i="20"/>
  <c r="F354" i="20"/>
  <c r="J354" i="20"/>
  <c r="L354" i="20"/>
  <c r="F355" i="20"/>
  <c r="J355" i="20"/>
  <c r="L355" i="20"/>
  <c r="F356" i="20"/>
  <c r="J356" i="20"/>
  <c r="L356" i="20"/>
  <c r="L352" i="20"/>
  <c r="J352" i="20"/>
  <c r="F352" i="20"/>
  <c r="F1598" i="20"/>
  <c r="F662" i="20"/>
  <c r="J662" i="20"/>
  <c r="L662" i="20"/>
  <c r="F363" i="20"/>
  <c r="J363" i="20"/>
  <c r="L363" i="20"/>
  <c r="M23" i="13"/>
  <c r="G1550" i="20"/>
  <c r="F620" i="20"/>
  <c r="J620" i="20"/>
  <c r="L620" i="20"/>
  <c r="F503" i="20"/>
  <c r="J503" i="20"/>
  <c r="L503" i="20"/>
  <c r="F504" i="20"/>
  <c r="J504" i="20"/>
  <c r="L504" i="20"/>
  <c r="F505" i="20"/>
  <c r="J505" i="20"/>
  <c r="L505" i="20"/>
  <c r="F506" i="20"/>
  <c r="J506" i="20"/>
  <c r="L506" i="20"/>
  <c r="F507" i="20"/>
  <c r="J507" i="20"/>
  <c r="L507" i="20"/>
  <c r="D1119" i="20" l="1"/>
  <c r="C1120" i="20" l="1"/>
  <c r="D1120" i="20"/>
  <c r="C1121" i="20" l="1"/>
  <c r="D1121" i="20"/>
  <c r="C1122"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15" i="20" l="1"/>
  <c r="R1314" i="20"/>
  <c r="R1313" i="20"/>
  <c r="R1312" i="20"/>
  <c r="R1311" i="20"/>
  <c r="R1310" i="20"/>
  <c r="R1309" i="20"/>
  <c r="R1308" i="20"/>
  <c r="R1307" i="20"/>
  <c r="R1306" i="20"/>
  <c r="Q1315" i="20"/>
  <c r="Q1314" i="20"/>
  <c r="Q1313" i="20"/>
  <c r="Q1312" i="20"/>
  <c r="Q1311" i="20"/>
  <c r="Q1310" i="20"/>
  <c r="Q1309" i="20"/>
  <c r="Q1308" i="20"/>
  <c r="Q1307" i="20"/>
  <c r="Q1306" i="20"/>
  <c r="P1315" i="20"/>
  <c r="P1314" i="20"/>
  <c r="P1313" i="20"/>
  <c r="P1312" i="20"/>
  <c r="P1311" i="20"/>
  <c r="P1310" i="20"/>
  <c r="P1309" i="20"/>
  <c r="P1308" i="20"/>
  <c r="P1307" i="20"/>
  <c r="P1306" i="20"/>
  <c r="O1315" i="20"/>
  <c r="O1314" i="20"/>
  <c r="O1313" i="20"/>
  <c r="O1312" i="20"/>
  <c r="O1311" i="20"/>
  <c r="O1310" i="20"/>
  <c r="O1309" i="20"/>
  <c r="O1308" i="20"/>
  <c r="O1307" i="20"/>
  <c r="O1306" i="20"/>
  <c r="N1315" i="20"/>
  <c r="N1314" i="20"/>
  <c r="N1313" i="20"/>
  <c r="N1312" i="20"/>
  <c r="N1311" i="20"/>
  <c r="N1310" i="20"/>
  <c r="N1309" i="20"/>
  <c r="N1308" i="20"/>
  <c r="N1307" i="20"/>
  <c r="N1306" i="20"/>
  <c r="M1325" i="20"/>
  <c r="M1311" i="20"/>
  <c r="M1312" i="20"/>
  <c r="M1313" i="20"/>
  <c r="M1314" i="20"/>
  <c r="M1315" i="20"/>
  <c r="L1266" i="20" l="1"/>
  <c r="L1265" i="20"/>
  <c r="L1264" i="20"/>
  <c r="L1263" i="20"/>
  <c r="L1262" i="20"/>
  <c r="L1261" i="20"/>
  <c r="L1260" i="20"/>
  <c r="L1259" i="20"/>
  <c r="L1258" i="20"/>
  <c r="L1257" i="20"/>
  <c r="K1266" i="20"/>
  <c r="K1265" i="20"/>
  <c r="K1264" i="20"/>
  <c r="K1263" i="20"/>
  <c r="K1262" i="20"/>
  <c r="M1262" i="20" s="1"/>
  <c r="K1261" i="20"/>
  <c r="K1260" i="20"/>
  <c r="M1260" i="20" s="1"/>
  <c r="K1259" i="20"/>
  <c r="K1258" i="20"/>
  <c r="K1257" i="20"/>
  <c r="M1257" i="20" s="1"/>
  <c r="J1276" i="20"/>
  <c r="J1262" i="20"/>
  <c r="J1263" i="20"/>
  <c r="J1264" i="20"/>
  <c r="J1265" i="20"/>
  <c r="J1266" i="20"/>
  <c r="M1264" i="20" l="1"/>
  <c r="M1258" i="20"/>
  <c r="M1259" i="20"/>
  <c r="M1263" i="20"/>
  <c r="M1266" i="20"/>
  <c r="M1261" i="20"/>
  <c r="M1265" i="20"/>
  <c r="D1193" i="20"/>
  <c r="D1194" i="20"/>
  <c r="D1195" i="20"/>
  <c r="D1196" i="20"/>
  <c r="D1197" i="20"/>
  <c r="D1198" i="20"/>
  <c r="D1199" i="20"/>
  <c r="D1200" i="20"/>
  <c r="M1216" i="20"/>
  <c r="M1215" i="20"/>
  <c r="M1214" i="20"/>
  <c r="M1213" i="20"/>
  <c r="M1212" i="20"/>
  <c r="M1211" i="20"/>
  <c r="M1210" i="20"/>
  <c r="M1209" i="20"/>
  <c r="M1208" i="20"/>
  <c r="M1207" i="20"/>
  <c r="L1216" i="20"/>
  <c r="L1215" i="20"/>
  <c r="L1214" i="20"/>
  <c r="L1213" i="20"/>
  <c r="L1212" i="20"/>
  <c r="L1211" i="20"/>
  <c r="L1210" i="20"/>
  <c r="L1209" i="20"/>
  <c r="L1208" i="20"/>
  <c r="L1207" i="20"/>
  <c r="K1216" i="20"/>
  <c r="K1215" i="20"/>
  <c r="K1214" i="20"/>
  <c r="K1213" i="20"/>
  <c r="K1212" i="20"/>
  <c r="K1211" i="20"/>
  <c r="K1210" i="20"/>
  <c r="K1208" i="20"/>
  <c r="K1207" i="20"/>
  <c r="K1209" i="20"/>
  <c r="J1226" i="20"/>
  <c r="J1212" i="20"/>
  <c r="J1213" i="20"/>
  <c r="J1214" i="20"/>
  <c r="J1215" i="20"/>
  <c r="J1216" i="20"/>
  <c r="N1209" i="20" l="1"/>
  <c r="N1208" i="20"/>
  <c r="N1210" i="20"/>
  <c r="N1214" i="20"/>
  <c r="N1207" i="20"/>
  <c r="N1212" i="20"/>
  <c r="N1213" i="20"/>
  <c r="N1211" i="20"/>
  <c r="N1215" i="20"/>
  <c r="N1216" i="20"/>
  <c r="L817" i="20"/>
  <c r="L816" i="20"/>
  <c r="L815" i="20"/>
  <c r="L814" i="20"/>
  <c r="L813" i="20"/>
  <c r="L812" i="20"/>
  <c r="L811" i="20"/>
  <c r="L810" i="20"/>
  <c r="K819" i="20"/>
  <c r="K818" i="20"/>
  <c r="K817" i="20"/>
  <c r="K816" i="20"/>
  <c r="K815" i="20"/>
  <c r="K814" i="20"/>
  <c r="K813" i="20"/>
  <c r="K812" i="20"/>
  <c r="K811" i="20"/>
  <c r="K810" i="20"/>
  <c r="J819" i="20"/>
  <c r="J818" i="20"/>
  <c r="J817" i="20"/>
  <c r="J816" i="20"/>
  <c r="J815" i="20"/>
  <c r="J814" i="20"/>
  <c r="J813" i="20"/>
  <c r="J812" i="20"/>
  <c r="J811" i="20"/>
  <c r="J810" i="20"/>
  <c r="AQ782" i="20" l="1"/>
  <c r="AR782" i="20"/>
  <c r="AS782" i="20"/>
  <c r="AT782" i="20"/>
  <c r="AQ783" i="20"/>
  <c r="AR783" i="20"/>
  <c r="AS783" i="20"/>
  <c r="AT783" i="20"/>
  <c r="AQ784" i="20"/>
  <c r="AR784" i="20"/>
  <c r="AS784" i="20"/>
  <c r="AT784" i="20"/>
  <c r="AQ785" i="20"/>
  <c r="AR785" i="20"/>
  <c r="AS785" i="20"/>
  <c r="AT785" i="20"/>
  <c r="AH791" i="20"/>
  <c r="AH790" i="20"/>
  <c r="AH789" i="20"/>
  <c r="AH788" i="20"/>
  <c r="AH787" i="20"/>
  <c r="AH786" i="20"/>
  <c r="AH785" i="20"/>
  <c r="AH784" i="20"/>
  <c r="AH783" i="20"/>
  <c r="AH782" i="20"/>
  <c r="L358" i="20" l="1"/>
  <c r="J358" i="20"/>
  <c r="F358" i="20"/>
  <c r="F1441" i="20" l="1"/>
  <c r="F1440" i="20"/>
  <c r="B1441" i="20"/>
  <c r="B1440" i="20"/>
  <c r="F704" i="20"/>
  <c r="J704" i="20"/>
  <c r="L704" i="20"/>
  <c r="F705" i="20"/>
  <c r="J705" i="20"/>
  <c r="L705" i="20"/>
  <c r="F699" i="20"/>
  <c r="J699" i="20"/>
  <c r="L699" i="20"/>
  <c r="F700" i="20"/>
  <c r="J700" i="20"/>
  <c r="L700" i="20"/>
  <c r="F701" i="20"/>
  <c r="J701" i="20"/>
  <c r="L701" i="20"/>
  <c r="F702" i="20"/>
  <c r="J702" i="20"/>
  <c r="L702" i="20"/>
  <c r="F703" i="20"/>
  <c r="J703" i="20"/>
  <c r="L703" i="20"/>
  <c r="L698" i="20"/>
  <c r="J698" i="20"/>
  <c r="F698" i="20"/>
  <c r="L697" i="20"/>
  <c r="J697" i="20"/>
  <c r="F697" i="20"/>
  <c r="D1505" i="20" l="1"/>
  <c r="B1651" i="20"/>
  <c r="B1650" i="20"/>
  <c r="F694" i="20"/>
  <c r="J694" i="20"/>
  <c r="L694" i="20"/>
  <c r="L693" i="20"/>
  <c r="J693" i="20"/>
  <c r="F693" i="20"/>
  <c r="D1113" i="20"/>
  <c r="F347" i="20" l="1"/>
  <c r="J347" i="20"/>
  <c r="L347" i="20"/>
  <c r="F348" i="20"/>
  <c r="J348" i="20"/>
  <c r="L348" i="20"/>
  <c r="F349" i="20"/>
  <c r="J349" i="20"/>
  <c r="L349" i="20"/>
  <c r="F350" i="20"/>
  <c r="J350" i="20"/>
  <c r="L350" i="20"/>
  <c r="L346" i="20"/>
  <c r="J346" i="20"/>
  <c r="F346" i="20"/>
  <c r="C891" i="20" l="1"/>
  <c r="C889" i="20"/>
  <c r="C887" i="20"/>
  <c r="C885" i="20"/>
  <c r="B891" i="20"/>
  <c r="B889" i="20"/>
  <c r="B887" i="20"/>
  <c r="B885" i="20"/>
  <c r="F161" i="20" l="1"/>
  <c r="J161" i="20"/>
  <c r="L161" i="20"/>
  <c r="F162" i="20"/>
  <c r="J162" i="20"/>
  <c r="L162" i="20"/>
  <c r="F163" i="20"/>
  <c r="J163" i="20"/>
  <c r="L163" i="20"/>
  <c r="L160" i="20"/>
  <c r="J160" i="20"/>
  <c r="F160" i="20"/>
  <c r="D1128" i="20" l="1"/>
  <c r="G1111" i="20"/>
  <c r="G1110" i="20"/>
  <c r="G1109" i="20"/>
  <c r="G1108" i="20"/>
  <c r="G1107" i="20"/>
  <c r="D1107" i="20" s="1"/>
  <c r="F335" i="20"/>
  <c r="J335" i="20"/>
  <c r="L335" i="20"/>
  <c r="N1100" i="20"/>
  <c r="D1100" i="20"/>
  <c r="I1100" i="20"/>
  <c r="D1096" i="20"/>
  <c r="C1108" i="20" l="1"/>
  <c r="D1108" i="20"/>
  <c r="C1109" i="20" s="1"/>
  <c r="D1109"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10" i="20" l="1"/>
  <c r="D1110" i="20"/>
  <c r="C1111" i="20" s="1"/>
  <c r="I287" i="20"/>
  <c r="M287" i="20" s="1"/>
  <c r="I292" i="20"/>
  <c r="M292" i="20" s="1"/>
  <c r="M1288" i="20" l="1"/>
  <c r="M1289" i="20"/>
  <c r="J1239" i="20"/>
  <c r="J1240" i="20"/>
  <c r="J1189" i="20"/>
  <c r="AR1189" i="20" s="1"/>
  <c r="J1190" i="20"/>
  <c r="AR1190" i="20" s="1"/>
  <c r="N26" i="20"/>
  <c r="N25" i="20"/>
  <c r="AP790" i="20" l="1"/>
  <c r="AX790" i="20" s="1"/>
  <c r="AO790" i="20"/>
  <c r="AW790" i="20" s="1"/>
  <c r="AO791" i="20"/>
  <c r="AW791" i="20" s="1"/>
  <c r="AP791" i="20"/>
  <c r="AX791" i="20" s="1"/>
  <c r="M1299" i="20"/>
  <c r="M1285" i="20"/>
  <c r="M1286" i="20"/>
  <c r="M1287" i="20"/>
  <c r="J1250" i="20"/>
  <c r="J1236" i="20"/>
  <c r="J1237" i="20"/>
  <c r="J1238" i="20"/>
  <c r="J1200" i="20"/>
  <c r="AR1198" i="20" s="1"/>
  <c r="J1186" i="20"/>
  <c r="AR1186" i="20" s="1"/>
  <c r="J1187" i="20"/>
  <c r="AR1187" i="20" s="1"/>
  <c r="J1188" i="20"/>
  <c r="AR1188" i="20" s="1"/>
  <c r="N299" i="20" l="1"/>
  <c r="D1034" i="20" s="1"/>
  <c r="L299" i="20"/>
  <c r="J299" i="20"/>
  <c r="K299" i="20" s="1"/>
  <c r="H299" i="20"/>
  <c r="F299" i="20"/>
  <c r="G299" i="20" s="1"/>
  <c r="D299" i="20"/>
  <c r="N295" i="20"/>
  <c r="D1030"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72" i="20" l="1"/>
  <c r="E871" i="20"/>
  <c r="E870" i="20"/>
  <c r="E869" i="20"/>
  <c r="E867" i="20"/>
  <c r="E866" i="20"/>
  <c r="E865" i="20"/>
  <c r="E868" i="20"/>
  <c r="D872" i="20"/>
  <c r="D871" i="20"/>
  <c r="D870" i="20"/>
  <c r="D869" i="20"/>
  <c r="D868" i="20"/>
  <c r="E864" i="20"/>
  <c r="E863" i="20"/>
  <c r="D867" i="20"/>
  <c r="D866" i="20"/>
  <c r="D865" i="20"/>
  <c r="D864" i="20"/>
  <c r="D863" i="20"/>
  <c r="C872" i="20"/>
  <c r="C871" i="20"/>
  <c r="C870" i="20"/>
  <c r="C869" i="20"/>
  <c r="C868" i="20"/>
  <c r="C867" i="20"/>
  <c r="C866" i="20"/>
  <c r="C865" i="20"/>
  <c r="C864" i="20"/>
  <c r="C863"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90" i="20"/>
  <c r="E1291" i="20"/>
  <c r="E1292" i="20"/>
  <c r="E1293" i="20"/>
  <c r="E1294" i="20"/>
  <c r="E1295" i="20"/>
  <c r="E1296" i="20"/>
  <c r="E1297" i="20"/>
  <c r="C1289" i="20"/>
  <c r="C1288" i="20"/>
  <c r="C1287" i="20"/>
  <c r="C1286" i="20"/>
  <c r="C1285" i="20"/>
  <c r="C1284" i="20"/>
  <c r="C1283" i="20"/>
  <c r="C1282" i="20"/>
  <c r="C1281" i="20"/>
  <c r="C1280" i="20"/>
  <c r="B1248" i="20"/>
  <c r="B1247" i="20"/>
  <c r="B1246" i="20"/>
  <c r="B1245" i="20"/>
  <c r="B1244" i="20"/>
  <c r="B1243" i="20"/>
  <c r="B1242" i="20"/>
  <c r="B1241" i="20"/>
  <c r="A1248" i="20"/>
  <c r="A1247" i="20"/>
  <c r="A1246" i="20"/>
  <c r="A1245" i="20"/>
  <c r="A1244" i="20"/>
  <c r="A1243" i="20"/>
  <c r="A1242" i="20"/>
  <c r="A1241" i="20"/>
  <c r="E1243" i="20"/>
  <c r="E1244" i="20"/>
  <c r="E1245" i="20"/>
  <c r="E1246" i="20"/>
  <c r="E1247" i="20"/>
  <c r="E1248" i="20"/>
  <c r="E1249" i="20"/>
  <c r="E1250" i="20"/>
  <c r="C1240" i="20"/>
  <c r="C1239" i="20"/>
  <c r="C1238" i="20"/>
  <c r="C1237" i="20"/>
  <c r="C1236" i="20"/>
  <c r="C1235" i="20"/>
  <c r="C1234" i="20"/>
  <c r="C1233" i="20"/>
  <c r="C1232" i="20"/>
  <c r="C1231" i="20"/>
  <c r="L1190" i="20"/>
  <c r="C1190" i="20"/>
  <c r="C1189" i="20"/>
  <c r="C1188" i="20"/>
  <c r="C1187" i="20"/>
  <c r="C1186" i="20"/>
  <c r="C1185" i="20"/>
  <c r="C1184" i="20"/>
  <c r="C1183" i="20"/>
  <c r="C1182" i="20"/>
  <c r="C1181" i="20"/>
  <c r="B1198" i="20"/>
  <c r="B1197" i="20"/>
  <c r="B1196" i="20"/>
  <c r="B1195" i="20"/>
  <c r="B1194" i="20"/>
  <c r="B1193" i="20"/>
  <c r="B1192" i="20"/>
  <c r="B1191" i="20"/>
  <c r="A1198" i="20"/>
  <c r="A1197" i="20"/>
  <c r="A1196" i="20"/>
  <c r="A1195" i="20"/>
  <c r="A1194" i="20"/>
  <c r="A1193" i="20"/>
  <c r="A1192" i="20"/>
  <c r="A1191" i="20"/>
  <c r="F94" i="20" l="1"/>
  <c r="G94" i="20" s="1"/>
  <c r="J94" i="20"/>
  <c r="K94" i="20" s="1"/>
  <c r="L94" i="20"/>
  <c r="F76" i="20"/>
  <c r="J76" i="20"/>
  <c r="L76" i="20"/>
  <c r="C791" i="20"/>
  <c r="C790" i="20"/>
  <c r="C789" i="20"/>
  <c r="C788" i="20"/>
  <c r="C787" i="20"/>
  <c r="C786" i="20"/>
  <c r="C785" i="20"/>
  <c r="C784" i="20"/>
  <c r="C783" i="20"/>
  <c r="C782" i="20"/>
  <c r="B794" i="20"/>
  <c r="B795" i="20"/>
  <c r="B796" i="20"/>
  <c r="B797" i="20"/>
  <c r="B798" i="20"/>
  <c r="B799" i="20"/>
  <c r="B793" i="20"/>
  <c r="B792" i="20"/>
  <c r="A794" i="20"/>
  <c r="A795" i="20"/>
  <c r="A796" i="20"/>
  <c r="A797" i="20"/>
  <c r="A798" i="20"/>
  <c r="A799" i="20"/>
  <c r="A793" i="20"/>
  <c r="A792"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90" i="20" l="1"/>
  <c r="P790" i="20"/>
  <c r="Q791" i="20"/>
  <c r="P791" i="20"/>
  <c r="G76" i="20"/>
  <c r="K76" i="20"/>
  <c r="C1138" i="20" l="1"/>
  <c r="D1154" i="20"/>
  <c r="D1150" i="20"/>
  <c r="D1146" i="20"/>
  <c r="D1145" i="20"/>
  <c r="E1643" i="20" l="1"/>
  <c r="E1642" i="20"/>
  <c r="B1643" i="20"/>
  <c r="B1642" i="20"/>
  <c r="L690" i="20" l="1"/>
  <c r="J690" i="20"/>
  <c r="F690" i="20"/>
  <c r="L689" i="20"/>
  <c r="J689" i="20"/>
  <c r="F689" i="20"/>
  <c r="B1422" i="20"/>
  <c r="B1423" i="20"/>
  <c r="F1410" i="20"/>
  <c r="D1410" i="20"/>
  <c r="B1410" i="20"/>
  <c r="F688" i="20"/>
  <c r="J688" i="20"/>
  <c r="L688" i="20"/>
  <c r="L687" i="20"/>
  <c r="J687" i="20"/>
  <c r="F687" i="20"/>
  <c r="L566" i="20"/>
  <c r="J566" i="20"/>
  <c r="F566" i="20"/>
  <c r="L561" i="20" l="1"/>
  <c r="J561" i="20"/>
  <c r="F561" i="20"/>
  <c r="F556" i="20"/>
  <c r="J556" i="20"/>
  <c r="L556" i="20"/>
  <c r="F557" i="20"/>
  <c r="J557" i="20"/>
  <c r="L557" i="20"/>
  <c r="L555" i="20"/>
  <c r="J555" i="20"/>
  <c r="F555" i="20"/>
  <c r="D1494" i="20" l="1"/>
  <c r="H1494" i="20" s="1"/>
  <c r="D1495" i="20"/>
  <c r="H1495" i="20" s="1"/>
  <c r="X1016" i="20"/>
  <c r="N1016" i="20"/>
  <c r="M1467" i="20"/>
  <c r="K1495" i="20" l="1"/>
  <c r="J103" i="27" l="1"/>
  <c r="O23" i="13" l="1"/>
  <c r="D1490" i="20" l="1"/>
  <c r="D1488" i="20"/>
  <c r="D1486" i="20"/>
  <c r="D1502" i="20"/>
  <c r="D1500" i="20"/>
  <c r="D1498" i="20"/>
  <c r="L602" i="20"/>
  <c r="J602" i="20"/>
  <c r="F602" i="20"/>
  <c r="L601" i="20"/>
  <c r="J601" i="20"/>
  <c r="F601" i="20"/>
  <c r="L600" i="20"/>
  <c r="J600" i="20"/>
  <c r="F600" i="20"/>
  <c r="C1366" i="20" l="1"/>
  <c r="H1366" i="20" l="1"/>
  <c r="L516" i="20" l="1"/>
  <c r="L515" i="20"/>
  <c r="J516" i="20"/>
  <c r="J515" i="20"/>
  <c r="F516" i="20"/>
  <c r="F515" i="20"/>
  <c r="C914" i="20" l="1"/>
  <c r="D1065" i="20" l="1"/>
  <c r="D1064" i="20"/>
  <c r="D1063" i="20"/>
  <c r="D1062" i="20"/>
  <c r="D1061" i="20"/>
  <c r="D1060" i="20"/>
  <c r="M1060" i="20"/>
  <c r="M1065" i="20"/>
  <c r="M1064" i="20"/>
  <c r="M1063" i="20"/>
  <c r="M1062" i="20"/>
  <c r="M1061" i="20"/>
  <c r="L1060" i="20"/>
  <c r="L1065" i="20"/>
  <c r="L1064" i="20"/>
  <c r="L1063" i="20"/>
  <c r="L1062" i="20"/>
  <c r="L1061" i="20"/>
  <c r="B1065" i="20"/>
  <c r="B1064" i="20"/>
  <c r="B1063" i="20"/>
  <c r="B1062" i="20"/>
  <c r="B1061" i="20"/>
  <c r="B1060" i="20"/>
  <c r="C1065" i="20"/>
  <c r="C1064" i="20"/>
  <c r="C1063" i="20"/>
  <c r="C1062" i="20"/>
  <c r="C1061" i="20"/>
  <c r="C1060" i="20"/>
  <c r="AL1190" i="20" l="1"/>
  <c r="AL1189" i="20"/>
  <c r="AL1188" i="20"/>
  <c r="AL1187" i="20"/>
  <c r="AL1186" i="20"/>
  <c r="AL1185" i="20"/>
  <c r="AL1184" i="20"/>
  <c r="AL1183" i="20"/>
  <c r="AL1182" i="20"/>
  <c r="AL1181" i="20"/>
  <c r="AU1190" i="20"/>
  <c r="AU1189" i="20"/>
  <c r="AU1188" i="20"/>
  <c r="AU1187" i="20"/>
  <c r="AU1186" i="20"/>
  <c r="AU1185" i="20"/>
  <c r="AU1184" i="20"/>
  <c r="AU1183" i="20"/>
  <c r="AU1182" i="20"/>
  <c r="AU1181" i="20"/>
  <c r="AT1190" i="20"/>
  <c r="AT1189" i="20"/>
  <c r="AT1188" i="20"/>
  <c r="AT1187" i="20"/>
  <c r="AT1186" i="20"/>
  <c r="AT1185" i="20"/>
  <c r="AT1184" i="20"/>
  <c r="AT1183" i="20"/>
  <c r="AT1182" i="20"/>
  <c r="AS1190" i="20"/>
  <c r="AS1189" i="20"/>
  <c r="AS1188" i="20"/>
  <c r="AS1187" i="20"/>
  <c r="AS1186" i="20"/>
  <c r="AS1185" i="20"/>
  <c r="AS1184" i="20"/>
  <c r="AS1183" i="20"/>
  <c r="AS1182" i="20"/>
  <c r="AT1181" i="20"/>
  <c r="AS1181" i="20"/>
  <c r="AT791" i="20"/>
  <c r="AT790" i="20"/>
  <c r="AT789" i="20"/>
  <c r="AT788" i="20"/>
  <c r="AT787" i="20"/>
  <c r="AT786" i="20"/>
  <c r="AS791" i="20"/>
  <c r="AS790" i="20"/>
  <c r="AS789" i="20"/>
  <c r="AS788" i="20"/>
  <c r="AS787" i="20"/>
  <c r="AS786" i="20"/>
  <c r="AQ791" i="20"/>
  <c r="AQ790" i="20"/>
  <c r="AQ789" i="20"/>
  <c r="AQ788" i="20"/>
  <c r="AQ787" i="20"/>
  <c r="AR790" i="20"/>
  <c r="AR789" i="20"/>
  <c r="AR788" i="20"/>
  <c r="AR787" i="20"/>
  <c r="AR791" i="20"/>
  <c r="AR786" i="20"/>
  <c r="AQ786" i="20"/>
  <c r="L673" i="20" l="1"/>
  <c r="J673" i="20"/>
  <c r="F673" i="20"/>
  <c r="L672" i="20"/>
  <c r="J672" i="20"/>
  <c r="F672" i="20"/>
  <c r="L671" i="20"/>
  <c r="J671" i="20"/>
  <c r="F671" i="20"/>
  <c r="L667" i="20"/>
  <c r="J667" i="20"/>
  <c r="F667" i="20"/>
  <c r="L666" i="20"/>
  <c r="J666" i="20"/>
  <c r="F666" i="20"/>
  <c r="L665" i="20"/>
  <c r="J665" i="20"/>
  <c r="F665" i="20"/>
  <c r="L664" i="20"/>
  <c r="J664" i="20"/>
  <c r="F664" i="20"/>
  <c r="L663" i="20"/>
  <c r="J663" i="20"/>
  <c r="F663" i="20"/>
  <c r="L661" i="20"/>
  <c r="J661" i="20"/>
  <c r="F661" i="20"/>
  <c r="L660" i="20"/>
  <c r="J660" i="20"/>
  <c r="F660" i="20"/>
  <c r="L659" i="20"/>
  <c r="J659" i="20"/>
  <c r="F659" i="20"/>
  <c r="L658" i="20"/>
  <c r="J658" i="20"/>
  <c r="F658" i="20"/>
  <c r="L657" i="20"/>
  <c r="J657" i="20"/>
  <c r="F657" i="20"/>
  <c r="L656" i="20"/>
  <c r="J656" i="20"/>
  <c r="F656" i="20"/>
  <c r="L646" i="20"/>
  <c r="J646" i="20"/>
  <c r="F646" i="20"/>
  <c r="L645" i="20"/>
  <c r="J645" i="20"/>
  <c r="F645" i="20"/>
  <c r="L644" i="20"/>
  <c r="J644" i="20"/>
  <c r="F644" i="20"/>
  <c r="L643" i="20"/>
  <c r="J643" i="20"/>
  <c r="F643" i="20"/>
  <c r="L639" i="20"/>
  <c r="J639" i="20"/>
  <c r="F639" i="20"/>
  <c r="L638" i="20"/>
  <c r="J638" i="20"/>
  <c r="F638" i="20"/>
  <c r="L635" i="20"/>
  <c r="J635" i="20"/>
  <c r="F635" i="20"/>
  <c r="L634" i="20"/>
  <c r="J634" i="20"/>
  <c r="F634"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8" i="20" l="1"/>
  <c r="C718" i="20"/>
  <c r="O718" i="20"/>
  <c r="P718" i="20"/>
  <c r="O433" i="20"/>
  <c r="O406" i="20"/>
  <c r="O393" i="20"/>
  <c r="P380" i="20"/>
  <c r="P433" i="20"/>
  <c r="P406" i="20"/>
  <c r="P393" i="20"/>
  <c r="O434" i="20"/>
  <c r="O407" i="20"/>
  <c r="O394" i="20"/>
  <c r="P381" i="20"/>
  <c r="P434" i="20"/>
  <c r="P407" i="20"/>
  <c r="P394" i="20"/>
  <c r="O25" i="20"/>
  <c r="H818" i="20" s="1"/>
  <c r="P818" i="20" s="1"/>
  <c r="I818" i="20"/>
  <c r="Q818" i="20" s="1"/>
  <c r="O131" i="20"/>
  <c r="O392" i="20"/>
  <c r="O404" i="20"/>
  <c r="O432" i="20"/>
  <c r="P133" i="20"/>
  <c r="P378" i="20"/>
  <c r="P390" i="20"/>
  <c r="P400" i="20"/>
  <c r="P379" i="20"/>
  <c r="O26" i="20"/>
  <c r="H819" i="20" s="1"/>
  <c r="P819" i="20" s="1"/>
  <c r="I819" i="20"/>
  <c r="Q819"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30" i="20" s="1"/>
  <c r="P299" i="20"/>
  <c r="C131" i="20"/>
  <c r="C132" i="20"/>
  <c r="C133" i="20"/>
  <c r="G15" i="23"/>
  <c r="I1668" i="20" l="1"/>
  <c r="J1668" i="20"/>
  <c r="K718" i="20"/>
  <c r="G718" i="20"/>
  <c r="F1030" i="20"/>
  <c r="AW1016" i="20"/>
  <c r="AO1016" i="20"/>
  <c r="K12" i="29"/>
  <c r="AC115" i="27" l="1"/>
  <c r="AG791" i="20"/>
  <c r="AG790" i="20"/>
  <c r="AG789" i="20"/>
  <c r="AG788" i="20"/>
  <c r="AG787" i="20"/>
  <c r="AG786" i="20"/>
  <c r="AG785" i="20"/>
  <c r="AG784" i="20"/>
  <c r="AG783" i="20"/>
  <c r="AG782" i="20"/>
  <c r="AF791" i="20"/>
  <c r="AF790" i="20"/>
  <c r="AF789" i="20"/>
  <c r="AF788" i="20"/>
  <c r="AF787" i="20"/>
  <c r="AF786" i="20"/>
  <c r="AF785" i="20"/>
  <c r="AF784" i="20"/>
  <c r="AF783" i="20"/>
  <c r="AF782" i="20"/>
  <c r="AJ1190" i="20"/>
  <c r="AJ1189" i="20"/>
  <c r="AJ1188" i="20"/>
  <c r="AJ1187" i="20"/>
  <c r="AJ1186" i="20"/>
  <c r="AH1190" i="20"/>
  <c r="AH1189" i="20"/>
  <c r="AH1188" i="20"/>
  <c r="AH1187" i="20"/>
  <c r="AH1186" i="20"/>
  <c r="AH1185" i="20"/>
  <c r="AH1184" i="20"/>
  <c r="AH1183" i="20"/>
  <c r="AH1182" i="20"/>
  <c r="AH1181" i="20"/>
  <c r="AG1188" i="20"/>
  <c r="AG1187" i="20"/>
  <c r="AG1190" i="20"/>
  <c r="AG1189" i="20"/>
  <c r="AG1186" i="20"/>
  <c r="AG1185" i="20"/>
  <c r="AG1184" i="20"/>
  <c r="AG1183" i="20"/>
  <c r="AG1182" i="20"/>
  <c r="AG1181" i="20"/>
  <c r="AV1190" i="20"/>
  <c r="AV1189" i="20"/>
  <c r="AV1188" i="20"/>
  <c r="AV1187" i="20"/>
  <c r="AV1184" i="20"/>
  <c r="AV1181" i="20"/>
  <c r="M1342" i="20"/>
  <c r="AG1016" i="20"/>
  <c r="AZ1014" i="20"/>
  <c r="AR1014" i="20"/>
  <c r="AJ1014" i="20"/>
  <c r="AZ1013" i="20"/>
  <c r="AR1013" i="20"/>
  <c r="AJ1013" i="20"/>
  <c r="AZ1012" i="20"/>
  <c r="AR1012" i="20"/>
  <c r="AJ1012" i="20"/>
  <c r="AZ1011" i="20"/>
  <c r="AR1011" i="20"/>
  <c r="AJ1011" i="20"/>
  <c r="AZ1010" i="20"/>
  <c r="AW1010" i="20" s="1"/>
  <c r="AV1011" i="20" s="1"/>
  <c r="AV1010" i="20"/>
  <c r="AR1010" i="20"/>
  <c r="AO1010" i="20" s="1"/>
  <c r="AN1010" i="20"/>
  <c r="AJ1010" i="20"/>
  <c r="AG1010" i="20" s="1"/>
  <c r="AF1010" i="20"/>
  <c r="AX1009" i="20"/>
  <c r="Q934" i="20"/>
  <c r="AA930" i="20"/>
  <c r="AA929" i="20"/>
  <c r="AA928" i="20"/>
  <c r="AA927" i="20"/>
  <c r="AA926" i="20"/>
  <c r="X925" i="20"/>
  <c r="W926" i="20" l="1"/>
  <c r="AV1182" i="20"/>
  <c r="AV1183" i="20"/>
  <c r="AV1186" i="20"/>
  <c r="AF1011" i="20"/>
  <c r="AG1011" i="20"/>
  <c r="AG1012" i="20" s="1"/>
  <c r="AG1013" i="20" s="1"/>
  <c r="AW1011" i="20"/>
  <c r="AW1012" i="20" s="1"/>
  <c r="X926" i="20"/>
  <c r="W927" i="20" s="1"/>
  <c r="AV1185" i="20"/>
  <c r="AO1011" i="20"/>
  <c r="AN1011" i="20"/>
  <c r="X927" i="20" l="1"/>
  <c r="X928" i="20" s="1"/>
  <c r="AV1012" i="20"/>
  <c r="AF1013" i="20"/>
  <c r="AF1012" i="20"/>
  <c r="AV1013" i="20"/>
  <c r="AW1013" i="20"/>
  <c r="AF1014" i="20"/>
  <c r="AN1012" i="20"/>
  <c r="AO1012" i="20"/>
  <c r="AA1014" i="20"/>
  <c r="AA1013" i="20"/>
  <c r="AA1012" i="20"/>
  <c r="AA1011" i="20"/>
  <c r="AA1010" i="20"/>
  <c r="X1010" i="20" s="1"/>
  <c r="W1010" i="20"/>
  <c r="F1597" i="20"/>
  <c r="W928" i="20" l="1"/>
  <c r="X1011" i="20"/>
  <c r="W1012" i="20" s="1"/>
  <c r="AV1014" i="20"/>
  <c r="AO1013" i="20"/>
  <c r="AN1013" i="20"/>
  <c r="X929" i="20"/>
  <c r="W929" i="20"/>
  <c r="R935" i="20" s="1"/>
  <c r="S935" i="20" s="1"/>
  <c r="AX90" i="27" s="1"/>
  <c r="W1011" i="20"/>
  <c r="F1615" i="20"/>
  <c r="F1614" i="20"/>
  <c r="F1613" i="20"/>
  <c r="X1012" i="20" l="1"/>
  <c r="W1013" i="20" s="1"/>
  <c r="AN1014" i="20"/>
  <c r="A26" i="23"/>
  <c r="A25" i="23"/>
  <c r="A24" i="23"/>
  <c r="J33" i="23"/>
  <c r="I33" i="23"/>
  <c r="H33" i="23"/>
  <c r="G33" i="23"/>
  <c r="C24" i="23"/>
  <c r="C25" i="23"/>
  <c r="O5" i="23"/>
  <c r="G16" i="23" s="1"/>
  <c r="C28" i="23"/>
  <c r="C27" i="23"/>
  <c r="C26" i="23"/>
  <c r="D629" i="20" l="1"/>
  <c r="D631" i="20"/>
  <c r="D630" i="20"/>
  <c r="D628" i="20"/>
  <c r="D740" i="20"/>
  <c r="P740" i="20" s="1"/>
  <c r="J1692" i="20" s="1"/>
  <c r="D625" i="20"/>
  <c r="D624" i="20"/>
  <c r="D737" i="20"/>
  <c r="D735" i="20"/>
  <c r="D736" i="20"/>
  <c r="D732" i="20"/>
  <c r="D733" i="20"/>
  <c r="D734" i="20"/>
  <c r="D731" i="20"/>
  <c r="D729" i="20"/>
  <c r="D730" i="20"/>
  <c r="D726" i="20"/>
  <c r="D727" i="20"/>
  <c r="D728" i="20"/>
  <c r="D724" i="20"/>
  <c r="D722" i="20"/>
  <c r="D723" i="20"/>
  <c r="D14" i="20"/>
  <c r="D719" i="20"/>
  <c r="C719" i="20" s="1"/>
  <c r="P653" i="20"/>
  <c r="O653" i="20"/>
  <c r="D650" i="20"/>
  <c r="D651" i="20"/>
  <c r="D647" i="20"/>
  <c r="D595" i="20"/>
  <c r="E595" i="20" s="1"/>
  <c r="D668" i="20"/>
  <c r="D681" i="20"/>
  <c r="D684" i="20"/>
  <c r="D682" i="20"/>
  <c r="D683" i="20"/>
  <c r="D627" i="20"/>
  <c r="D626" i="20"/>
  <c r="D367" i="20"/>
  <c r="D365" i="20"/>
  <c r="D366" i="20"/>
  <c r="D364" i="20"/>
  <c r="D714" i="20"/>
  <c r="D715" i="20"/>
  <c r="D713" i="20"/>
  <c r="D512" i="20"/>
  <c r="C512" i="20" s="1"/>
  <c r="D13" i="20"/>
  <c r="D11" i="20"/>
  <c r="D12" i="20"/>
  <c r="X1013"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8" i="20"/>
  <c r="D710" i="20"/>
  <c r="D709" i="20"/>
  <c r="C558" i="20"/>
  <c r="D640" i="20"/>
  <c r="D119" i="20"/>
  <c r="D118" i="20"/>
  <c r="D613" i="20"/>
  <c r="D614" i="20"/>
  <c r="E614" i="20" s="1"/>
  <c r="D674" i="20"/>
  <c r="E674" i="20" s="1"/>
  <c r="D678" i="20"/>
  <c r="E678" i="20" s="1"/>
  <c r="D675" i="20"/>
  <c r="E675" i="20" s="1"/>
  <c r="D679" i="20"/>
  <c r="E679" i="20" s="1"/>
  <c r="D676" i="20"/>
  <c r="E676" i="20" s="1"/>
  <c r="D680" i="20"/>
  <c r="E680" i="20" s="1"/>
  <c r="D677" i="20"/>
  <c r="E677" i="20" s="1"/>
  <c r="D610" i="20"/>
  <c r="P610" i="20" s="1"/>
  <c r="J1505" i="20" s="1"/>
  <c r="D252" i="20"/>
  <c r="D251" i="20"/>
  <c r="D249" i="20"/>
  <c r="D250" i="20"/>
  <c r="D167" i="20"/>
  <c r="D169" i="20"/>
  <c r="D166" i="20"/>
  <c r="D168" i="20"/>
  <c r="D662" i="20"/>
  <c r="C662" i="20" s="1"/>
  <c r="D353" i="20"/>
  <c r="D355" i="20"/>
  <c r="D354" i="20"/>
  <c r="D356" i="20"/>
  <c r="D352" i="20"/>
  <c r="D620" i="20"/>
  <c r="O620" i="20" s="1"/>
  <c r="J1550" i="20" s="1"/>
  <c r="D363" i="20"/>
  <c r="D504" i="20"/>
  <c r="D503" i="20"/>
  <c r="D505" i="20"/>
  <c r="D506" i="20"/>
  <c r="D507" i="20"/>
  <c r="D358" i="20"/>
  <c r="C358" i="20" s="1"/>
  <c r="D114" i="20"/>
  <c r="D108" i="20"/>
  <c r="D113" i="20"/>
  <c r="D115" i="20"/>
  <c r="D109" i="20"/>
  <c r="D105" i="20"/>
  <c r="D107" i="20"/>
  <c r="D106" i="20"/>
  <c r="D111" i="20"/>
  <c r="D112" i="20"/>
  <c r="D704" i="20"/>
  <c r="D705" i="20"/>
  <c r="D699" i="20"/>
  <c r="D703" i="20"/>
  <c r="D700" i="20"/>
  <c r="D702" i="20"/>
  <c r="D701" i="20"/>
  <c r="D698" i="20"/>
  <c r="D697" i="20"/>
  <c r="D694" i="20"/>
  <c r="D693"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90" i="20"/>
  <c r="D689" i="20"/>
  <c r="D687" i="20"/>
  <c r="D688" i="20"/>
  <c r="D566" i="20"/>
  <c r="D561" i="20"/>
  <c r="D555" i="20"/>
  <c r="D557" i="20"/>
  <c r="D556" i="20"/>
  <c r="D602" i="20"/>
  <c r="D601" i="20"/>
  <c r="D600" i="20"/>
  <c r="D516" i="20"/>
  <c r="D515" i="20"/>
  <c r="D671" i="20"/>
  <c r="D673" i="20"/>
  <c r="D672" i="20"/>
  <c r="D667" i="20"/>
  <c r="D665" i="20"/>
  <c r="D663" i="20"/>
  <c r="D660" i="20"/>
  <c r="D658" i="20"/>
  <c r="D656" i="20"/>
  <c r="D666" i="20"/>
  <c r="D664" i="20"/>
  <c r="D661" i="20"/>
  <c r="D659" i="20"/>
  <c r="D657" i="20"/>
  <c r="D646" i="20"/>
  <c r="D644" i="20"/>
  <c r="D645" i="20"/>
  <c r="D643" i="20"/>
  <c r="D639" i="20"/>
  <c r="O639" i="20" s="1"/>
  <c r="D638" i="20"/>
  <c r="D635" i="20"/>
  <c r="D634"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14" i="20"/>
  <c r="F109" i="30" l="1"/>
  <c r="E628" i="20"/>
  <c r="O628" i="20"/>
  <c r="J1562" i="20" s="1"/>
  <c r="F118" i="30" s="1"/>
  <c r="P628" i="20"/>
  <c r="K1562" i="20" s="1"/>
  <c r="P630" i="20"/>
  <c r="K1564" i="20" s="1"/>
  <c r="O630" i="20"/>
  <c r="J1564" i="20" s="1"/>
  <c r="F120" i="30" s="1"/>
  <c r="E630" i="20"/>
  <c r="E631" i="20"/>
  <c r="O631" i="20"/>
  <c r="J1565" i="20" s="1"/>
  <c r="F121" i="30" s="1"/>
  <c r="P631" i="20"/>
  <c r="K1565" i="20" s="1"/>
  <c r="E629" i="20"/>
  <c r="O629" i="20"/>
  <c r="J1563" i="20" s="1"/>
  <c r="F119" i="30" s="1"/>
  <c r="P629" i="20"/>
  <c r="K1563" i="20" s="1"/>
  <c r="O740" i="20"/>
  <c r="I1692" i="20" s="1"/>
  <c r="F122" i="30" s="1"/>
  <c r="C740" i="20"/>
  <c r="E740" i="20"/>
  <c r="C1692" i="20" s="1"/>
  <c r="H1692" i="20" s="1"/>
  <c r="H1695" i="20" s="1"/>
  <c r="AE24" i="26" s="1"/>
  <c r="E625" i="20"/>
  <c r="O625" i="20"/>
  <c r="J1555" i="20" s="1"/>
  <c r="P625" i="20"/>
  <c r="K1555" i="20" s="1"/>
  <c r="C625" i="20"/>
  <c r="O624" i="20"/>
  <c r="J1554" i="20" s="1"/>
  <c r="E624" i="20"/>
  <c r="P624" i="20"/>
  <c r="K1554" i="20" s="1"/>
  <c r="C624" i="20"/>
  <c r="O728" i="20"/>
  <c r="T1686" i="20" s="1"/>
  <c r="P728" i="20"/>
  <c r="O729" i="20"/>
  <c r="P729" i="20"/>
  <c r="P732" i="20"/>
  <c r="O732" i="20"/>
  <c r="O727" i="20"/>
  <c r="M1686" i="20" s="1"/>
  <c r="P727" i="20"/>
  <c r="P731" i="20"/>
  <c r="O731" i="20"/>
  <c r="P736" i="20"/>
  <c r="O736" i="20"/>
  <c r="O726" i="20"/>
  <c r="F1686" i="20" s="1"/>
  <c r="P726" i="20"/>
  <c r="P734" i="20"/>
  <c r="O734" i="20"/>
  <c r="P735" i="20"/>
  <c r="O735" i="20"/>
  <c r="P730" i="20"/>
  <c r="O730" i="20"/>
  <c r="P733" i="20"/>
  <c r="O733" i="20"/>
  <c r="P737" i="20"/>
  <c r="O737" i="20"/>
  <c r="E736" i="20"/>
  <c r="C736" i="20"/>
  <c r="C735" i="20"/>
  <c r="E735" i="20"/>
  <c r="C737" i="20"/>
  <c r="E737" i="20"/>
  <c r="C734" i="20"/>
  <c r="E734" i="20"/>
  <c r="E733" i="20"/>
  <c r="C733" i="20"/>
  <c r="C732" i="20"/>
  <c r="E732" i="20"/>
  <c r="E730" i="20"/>
  <c r="C730" i="20"/>
  <c r="C729" i="20"/>
  <c r="E729" i="20"/>
  <c r="C731" i="20"/>
  <c r="E731" i="20"/>
  <c r="E728" i="20"/>
  <c r="E727" i="20"/>
  <c r="E726" i="20"/>
  <c r="E723" i="20"/>
  <c r="P723" i="20"/>
  <c r="G1675" i="20" s="1"/>
  <c r="O723" i="20"/>
  <c r="F1675" i="20" s="1"/>
  <c r="C723" i="20"/>
  <c r="P722" i="20"/>
  <c r="D1675" i="20" s="1"/>
  <c r="O722" i="20"/>
  <c r="C1675" i="20" s="1"/>
  <c r="C722" i="20"/>
  <c r="E722" i="20"/>
  <c r="P724" i="20"/>
  <c r="J1675" i="20" s="1"/>
  <c r="O724" i="20"/>
  <c r="I1675" i="20" s="1"/>
  <c r="C724" i="20"/>
  <c r="E724" i="20"/>
  <c r="P719" i="20"/>
  <c r="J1670" i="20" s="1"/>
  <c r="G239" i="30" s="1"/>
  <c r="O719" i="20"/>
  <c r="E719" i="20"/>
  <c r="C1668" i="20" s="1"/>
  <c r="P647" i="20"/>
  <c r="O647" i="20"/>
  <c r="E647" i="20"/>
  <c r="C647" i="20"/>
  <c r="P652" i="20"/>
  <c r="O652" i="20"/>
  <c r="E651" i="20"/>
  <c r="E652" i="20" s="1"/>
  <c r="O651" i="20"/>
  <c r="C651" i="20"/>
  <c r="P651" i="20"/>
  <c r="C650" i="20"/>
  <c r="P650" i="20"/>
  <c r="O650" i="20"/>
  <c r="E650" i="20"/>
  <c r="E653" i="20" s="1"/>
  <c r="K653" i="20" s="1"/>
  <c r="O595" i="20"/>
  <c r="Q771" i="20" s="1"/>
  <c r="P595" i="20"/>
  <c r="R771" i="20" s="1"/>
  <c r="C595" i="20"/>
  <c r="C668" i="20"/>
  <c r="E668" i="20"/>
  <c r="P668" i="20"/>
  <c r="I1594" i="20" s="1"/>
  <c r="O668" i="20"/>
  <c r="H1594" i="20" s="1"/>
  <c r="G595" i="20"/>
  <c r="K595" i="20"/>
  <c r="E683" i="20"/>
  <c r="F1636" i="20" s="1"/>
  <c r="O683" i="20"/>
  <c r="P683" i="20"/>
  <c r="P682" i="20"/>
  <c r="O682" i="20"/>
  <c r="E682" i="20"/>
  <c r="F1635" i="20" s="1"/>
  <c r="H1635" i="20" s="1"/>
  <c r="AX817" i="19" s="1"/>
  <c r="E684" i="20"/>
  <c r="F1637" i="20" s="1"/>
  <c r="O684" i="20"/>
  <c r="P684" i="20"/>
  <c r="O681" i="20"/>
  <c r="E681" i="20"/>
  <c r="F1634" i="20" s="1"/>
  <c r="P681" i="20"/>
  <c r="E626" i="20"/>
  <c r="O626" i="20"/>
  <c r="J1560" i="20" s="1"/>
  <c r="F116" i="30" s="1"/>
  <c r="P626" i="20"/>
  <c r="K1560" i="20" s="1"/>
  <c r="E627" i="20"/>
  <c r="O627" i="20"/>
  <c r="J1561" i="20" s="1"/>
  <c r="F117" i="30" s="1"/>
  <c r="P627" i="20"/>
  <c r="K1561" i="20" s="1"/>
  <c r="P366" i="20"/>
  <c r="E1172" i="20" s="1"/>
  <c r="O366" i="20"/>
  <c r="E366" i="20"/>
  <c r="O365" i="20"/>
  <c r="E365" i="20"/>
  <c r="P365" i="20"/>
  <c r="E1171" i="20" s="1"/>
  <c r="P367" i="20"/>
  <c r="E1173" i="20" s="1"/>
  <c r="O367" i="20"/>
  <c r="E367" i="20"/>
  <c r="P364" i="20"/>
  <c r="E1166" i="20" s="1"/>
  <c r="O364" i="20"/>
  <c r="E364" i="20"/>
  <c r="E715" i="20"/>
  <c r="C715" i="20"/>
  <c r="P715" i="20"/>
  <c r="J1513" i="20" s="1"/>
  <c r="O715" i="20"/>
  <c r="C714" i="20"/>
  <c r="E714" i="20"/>
  <c r="P714" i="20"/>
  <c r="J1511" i="20" s="1"/>
  <c r="O714" i="20"/>
  <c r="E713" i="20"/>
  <c r="P713" i="20"/>
  <c r="J1509" i="20" s="1"/>
  <c r="O713" i="20"/>
  <c r="C713" i="20"/>
  <c r="O512" i="20"/>
  <c r="E512" i="20"/>
  <c r="G512" i="20" s="1"/>
  <c r="P512" i="20"/>
  <c r="C11" i="20"/>
  <c r="E11" i="20"/>
  <c r="O11" i="20"/>
  <c r="P11" i="20"/>
  <c r="E13" i="20"/>
  <c r="O13" i="20"/>
  <c r="P13" i="20"/>
  <c r="C13" i="20"/>
  <c r="C14" i="20" s="1"/>
  <c r="P12" i="20"/>
  <c r="K765" i="20" s="1"/>
  <c r="C12" i="20"/>
  <c r="E12" i="20"/>
  <c r="O12" i="20"/>
  <c r="J765" i="20" s="1"/>
  <c r="M1339" i="20"/>
  <c r="G510" i="20"/>
  <c r="K510" i="20"/>
  <c r="E563" i="20"/>
  <c r="C563" i="20"/>
  <c r="O563" i="20"/>
  <c r="I1416" i="20" s="1"/>
  <c r="P563" i="20"/>
  <c r="J1416" i="20" s="1"/>
  <c r="E562" i="20"/>
  <c r="P562" i="20"/>
  <c r="G1416" i="20" s="1"/>
  <c r="C562" i="20"/>
  <c r="O562" i="20"/>
  <c r="F1416"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74" i="20" s="1"/>
  <c r="O140" i="20"/>
  <c r="H874" i="20" s="1"/>
  <c r="C140" i="20"/>
  <c r="C139" i="20"/>
  <c r="P139" i="20"/>
  <c r="I873" i="20" s="1"/>
  <c r="E139" i="20"/>
  <c r="O139" i="20"/>
  <c r="H873" i="20" s="1"/>
  <c r="E67" i="20"/>
  <c r="P67" i="20"/>
  <c r="C67" i="20"/>
  <c r="O67" i="20"/>
  <c r="G821" i="20" s="1"/>
  <c r="C66" i="20"/>
  <c r="P66" i="20"/>
  <c r="E66" i="20"/>
  <c r="O66" i="20"/>
  <c r="G820" i="20" s="1"/>
  <c r="C41" i="20"/>
  <c r="O41" i="20"/>
  <c r="F821" i="20" s="1"/>
  <c r="P41" i="20"/>
  <c r="E41" i="20"/>
  <c r="C40" i="20"/>
  <c r="E40" i="20"/>
  <c r="O40" i="20"/>
  <c r="F820" i="20" s="1"/>
  <c r="P40" i="20"/>
  <c r="O515" i="20"/>
  <c r="P515" i="20"/>
  <c r="E640" i="20"/>
  <c r="G640" i="20" s="1"/>
  <c r="O640" i="20"/>
  <c r="O551" i="20"/>
  <c r="D1402" i="20" s="1"/>
  <c r="E551" i="20"/>
  <c r="C551" i="20"/>
  <c r="P551" i="20"/>
  <c r="E1402" i="20" s="1"/>
  <c r="C545" i="20"/>
  <c r="P545" i="20"/>
  <c r="E545" i="20"/>
  <c r="O545" i="20"/>
  <c r="O542" i="20"/>
  <c r="D1393" i="20" s="1"/>
  <c r="P542" i="20"/>
  <c r="E1393" i="20" s="1"/>
  <c r="C542" i="20"/>
  <c r="E542" i="20"/>
  <c r="O539" i="20"/>
  <c r="C539" i="20"/>
  <c r="E539" i="20"/>
  <c r="P539" i="20"/>
  <c r="C541" i="20"/>
  <c r="P541" i="20"/>
  <c r="E1392" i="20" s="1"/>
  <c r="O541" i="20"/>
  <c r="D1392" i="20" s="1"/>
  <c r="E541" i="20"/>
  <c r="E548" i="20"/>
  <c r="P548" i="20"/>
  <c r="E1399" i="20" s="1"/>
  <c r="O548" i="20"/>
  <c r="D1399" i="20" s="1"/>
  <c r="C548" i="20"/>
  <c r="E546" i="20"/>
  <c r="O546" i="20"/>
  <c r="P546" i="20"/>
  <c r="C546" i="20"/>
  <c r="C543" i="20"/>
  <c r="P543" i="20"/>
  <c r="E1394" i="20" s="1"/>
  <c r="O543" i="20"/>
  <c r="D1394" i="20" s="1"/>
  <c r="E543" i="20"/>
  <c r="E544" i="20"/>
  <c r="C544" i="20"/>
  <c r="O544" i="20"/>
  <c r="D1395" i="20" s="1"/>
  <c r="P544" i="20"/>
  <c r="E1395" i="20" s="1"/>
  <c r="E547" i="20"/>
  <c r="O547" i="20"/>
  <c r="D1398" i="20" s="1"/>
  <c r="C547" i="20"/>
  <c r="P547" i="20"/>
  <c r="E1398" i="20" s="1"/>
  <c r="C549" i="20"/>
  <c r="E549" i="20"/>
  <c r="P549" i="20"/>
  <c r="E1400" i="20" s="1"/>
  <c r="O549" i="20"/>
  <c r="D1400" i="20" s="1"/>
  <c r="O550" i="20"/>
  <c r="D1401" i="20" s="1"/>
  <c r="C550" i="20"/>
  <c r="E550" i="20"/>
  <c r="P550" i="20"/>
  <c r="E1401" i="20" s="1"/>
  <c r="O540" i="20"/>
  <c r="E540" i="20"/>
  <c r="P540" i="20"/>
  <c r="C540" i="20"/>
  <c r="P522" i="20"/>
  <c r="E1373" i="20" s="1"/>
  <c r="O522" i="20"/>
  <c r="D1373" i="20" s="1"/>
  <c r="E522" i="20"/>
  <c r="C522" i="20"/>
  <c r="P521" i="20"/>
  <c r="E1372" i="20" s="1"/>
  <c r="E521" i="20"/>
  <c r="C521" i="20"/>
  <c r="O521" i="20"/>
  <c r="D1372" i="20" s="1"/>
  <c r="E530" i="20"/>
  <c r="P530" i="20"/>
  <c r="E1381" i="20" s="1"/>
  <c r="O530" i="20"/>
  <c r="D1381" i="20" s="1"/>
  <c r="C530" i="20"/>
  <c r="P525" i="20"/>
  <c r="C525" i="20"/>
  <c r="O525" i="20"/>
  <c r="C526" i="20"/>
  <c r="P526" i="20"/>
  <c r="O526" i="20"/>
  <c r="P531" i="20"/>
  <c r="E1382" i="20" s="1"/>
  <c r="O531" i="20"/>
  <c r="D1382" i="20" s="1"/>
  <c r="E531" i="20"/>
  <c r="C531" i="20"/>
  <c r="O537" i="20"/>
  <c r="D1388" i="20" s="1"/>
  <c r="P537" i="20"/>
  <c r="E1388" i="20" s="1"/>
  <c r="C537" i="20"/>
  <c r="E537" i="20"/>
  <c r="O523" i="20"/>
  <c r="C523" i="20"/>
  <c r="P523" i="20"/>
  <c r="O536" i="20"/>
  <c r="D1387" i="20" s="1"/>
  <c r="C536" i="20"/>
  <c r="E536" i="20"/>
  <c r="P536" i="20"/>
  <c r="E1387" i="20" s="1"/>
  <c r="C524" i="20"/>
  <c r="O524" i="20"/>
  <c r="P524" i="20"/>
  <c r="C533" i="20"/>
  <c r="P533" i="20"/>
  <c r="E1384" i="20" s="1"/>
  <c r="E533" i="20"/>
  <c r="O533" i="20"/>
  <c r="D1384" i="20" s="1"/>
  <c r="E535" i="20"/>
  <c r="C535" i="20"/>
  <c r="O535" i="20"/>
  <c r="D1386" i="20" s="1"/>
  <c r="P535" i="20"/>
  <c r="E1386" i="20" s="1"/>
  <c r="P532" i="20"/>
  <c r="E1383" i="20" s="1"/>
  <c r="O532" i="20"/>
  <c r="D1383" i="20" s="1"/>
  <c r="C532" i="20"/>
  <c r="E532" i="20"/>
  <c r="E534" i="20"/>
  <c r="O534" i="20"/>
  <c r="D1385" i="20" s="1"/>
  <c r="P534" i="20"/>
  <c r="E1385" i="20" s="1"/>
  <c r="C534" i="20"/>
  <c r="C529" i="20"/>
  <c r="E529" i="20"/>
  <c r="O529" i="20"/>
  <c r="D1380" i="20" s="1"/>
  <c r="P529" i="20"/>
  <c r="E1380" i="20" s="1"/>
  <c r="C527" i="20"/>
  <c r="O527" i="20"/>
  <c r="P527" i="20"/>
  <c r="P528" i="20"/>
  <c r="O528" i="20"/>
  <c r="C528" i="20"/>
  <c r="E538" i="20"/>
  <c r="C538" i="20"/>
  <c r="C552" i="20"/>
  <c r="E552" i="20"/>
  <c r="C1403" i="20" s="1"/>
  <c r="O558" i="20"/>
  <c r="E558" i="20"/>
  <c r="K558" i="20" s="1"/>
  <c r="C709" i="20"/>
  <c r="P709" i="20"/>
  <c r="E709" i="20"/>
  <c r="O709" i="20"/>
  <c r="E710" i="20"/>
  <c r="P710" i="20"/>
  <c r="C710" i="20"/>
  <c r="O710" i="20"/>
  <c r="P708" i="20"/>
  <c r="H1660" i="20" s="1"/>
  <c r="E708" i="20"/>
  <c r="O708" i="20"/>
  <c r="G1660" i="20" s="1"/>
  <c r="C708" i="20"/>
  <c r="P640" i="20"/>
  <c r="F1581" i="20" s="1"/>
  <c r="E1581" i="20"/>
  <c r="C118" i="20"/>
  <c r="E118" i="20"/>
  <c r="O118" i="20"/>
  <c r="G833" i="20" s="1"/>
  <c r="P118" i="20"/>
  <c r="H833" i="20" s="1"/>
  <c r="C640" i="20"/>
  <c r="P119" i="20"/>
  <c r="H834" i="20" s="1"/>
  <c r="C119" i="20"/>
  <c r="O119" i="20"/>
  <c r="G834" i="20" s="1"/>
  <c r="E119" i="20"/>
  <c r="P613" i="20"/>
  <c r="J1517" i="20" s="1"/>
  <c r="E613" i="20"/>
  <c r="G614" i="20"/>
  <c r="K614" i="20"/>
  <c r="C613" i="20"/>
  <c r="O613" i="20"/>
  <c r="I1517" i="20" s="1"/>
  <c r="P614" i="20"/>
  <c r="J1518" i="20" s="1"/>
  <c r="O614" i="20"/>
  <c r="C614" i="20"/>
  <c r="K613" i="20"/>
  <c r="P679" i="20"/>
  <c r="O679" i="20"/>
  <c r="C679" i="20"/>
  <c r="O677" i="20"/>
  <c r="J1623" i="20" s="1"/>
  <c r="C677" i="20"/>
  <c r="P677" i="20"/>
  <c r="K1623" i="20" s="1"/>
  <c r="C675" i="20"/>
  <c r="O675" i="20"/>
  <c r="P675" i="20"/>
  <c r="O680" i="20"/>
  <c r="C680" i="20"/>
  <c r="P680" i="20"/>
  <c r="P678" i="20"/>
  <c r="O678" i="20"/>
  <c r="C678" i="20"/>
  <c r="C676" i="20"/>
  <c r="O676" i="20"/>
  <c r="P676" i="20"/>
  <c r="O674" i="20"/>
  <c r="J1632" i="20" s="1"/>
  <c r="C674" i="20"/>
  <c r="P674" i="20"/>
  <c r="K1632" i="20" s="1"/>
  <c r="O610" i="20"/>
  <c r="I1505" i="20" s="1"/>
  <c r="F222" i="30" s="1"/>
  <c r="C610" i="20"/>
  <c r="P249" i="20"/>
  <c r="G938" i="20" s="1"/>
  <c r="E249" i="20"/>
  <c r="O249" i="20"/>
  <c r="F938" i="20" s="1"/>
  <c r="C249" i="20"/>
  <c r="E610" i="20"/>
  <c r="K610" i="20" s="1"/>
  <c r="E251" i="20"/>
  <c r="P251" i="20"/>
  <c r="G940" i="20" s="1"/>
  <c r="C251" i="20"/>
  <c r="O251" i="20"/>
  <c r="F940" i="20" s="1"/>
  <c r="C252" i="20"/>
  <c r="O252" i="20"/>
  <c r="F941" i="20" s="1"/>
  <c r="P252" i="20"/>
  <c r="G941" i="20" s="1"/>
  <c r="E252" i="20"/>
  <c r="C250" i="20"/>
  <c r="P250" i="20"/>
  <c r="G939" i="20" s="1"/>
  <c r="E250" i="20"/>
  <c r="O250" i="20"/>
  <c r="F939" i="20" s="1"/>
  <c r="O662" i="20"/>
  <c r="H1598" i="20" s="1"/>
  <c r="E168" i="20"/>
  <c r="P168" i="20"/>
  <c r="G896" i="20" s="1"/>
  <c r="O168" i="20"/>
  <c r="F896" i="20" s="1"/>
  <c r="C168" i="20"/>
  <c r="E662" i="20"/>
  <c r="G662" i="20" s="1"/>
  <c r="P166" i="20"/>
  <c r="G895" i="20" s="1"/>
  <c r="E166" i="20"/>
  <c r="C166" i="20"/>
  <c r="O166" i="20"/>
  <c r="F895" i="20" s="1"/>
  <c r="C169" i="20"/>
  <c r="P169" i="20"/>
  <c r="N896" i="20" s="1"/>
  <c r="O169" i="20"/>
  <c r="M896" i="20" s="1"/>
  <c r="E169" i="20"/>
  <c r="C167" i="20"/>
  <c r="P167" i="20"/>
  <c r="N895" i="20" s="1"/>
  <c r="O167" i="20"/>
  <c r="M895" i="20" s="1"/>
  <c r="E167" i="20"/>
  <c r="P662" i="20"/>
  <c r="I1598" i="20" s="1"/>
  <c r="E354" i="20"/>
  <c r="P354" i="20"/>
  <c r="J1120" i="20" s="1"/>
  <c r="O354" i="20"/>
  <c r="I1120" i="20" s="1"/>
  <c r="C354" i="20"/>
  <c r="C355" i="20"/>
  <c r="P355" i="20"/>
  <c r="J1121" i="20" s="1"/>
  <c r="E355" i="20"/>
  <c r="O355" i="20"/>
  <c r="I1121" i="20" s="1"/>
  <c r="P352" i="20"/>
  <c r="J1118" i="20" s="1"/>
  <c r="O352" i="20"/>
  <c r="I1118" i="20" s="1"/>
  <c r="E352" i="20"/>
  <c r="C352" i="20"/>
  <c r="C353" i="20"/>
  <c r="P353" i="20"/>
  <c r="J1119" i="20" s="1"/>
  <c r="O353" i="20"/>
  <c r="I1119" i="20" s="1"/>
  <c r="E353" i="20"/>
  <c r="E356" i="20"/>
  <c r="P356" i="20"/>
  <c r="J1122" i="20" s="1"/>
  <c r="O356" i="20"/>
  <c r="I1122" i="20" s="1"/>
  <c r="C356" i="20"/>
  <c r="E620" i="20"/>
  <c r="K620" i="20" s="1"/>
  <c r="P620" i="20"/>
  <c r="K1550" i="20" s="1"/>
  <c r="C620" i="20"/>
  <c r="C363" i="20"/>
  <c r="P363" i="20"/>
  <c r="E1165" i="20" s="1"/>
  <c r="E363" i="20"/>
  <c r="O363" i="20"/>
  <c r="D1165" i="20" s="1"/>
  <c r="C506" i="20"/>
  <c r="E506" i="20"/>
  <c r="P506" i="20"/>
  <c r="O506" i="20"/>
  <c r="P505" i="20"/>
  <c r="E505" i="20"/>
  <c r="C505" i="20"/>
  <c r="O505" i="20"/>
  <c r="E503" i="20"/>
  <c r="O503" i="20"/>
  <c r="C503" i="20"/>
  <c r="P503" i="20"/>
  <c r="E507" i="20"/>
  <c r="P507" i="20"/>
  <c r="C507" i="20"/>
  <c r="O507" i="20"/>
  <c r="P504" i="20"/>
  <c r="O504" i="20"/>
  <c r="C504" i="20"/>
  <c r="E504" i="20"/>
  <c r="P358" i="20"/>
  <c r="F1129" i="20" s="1"/>
  <c r="O358" i="20"/>
  <c r="E1129"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15" i="20" s="1"/>
  <c r="P48" i="20"/>
  <c r="O36" i="20"/>
  <c r="F816" i="20" s="1"/>
  <c r="N816" i="20" s="1"/>
  <c r="R816" i="20" s="1"/>
  <c r="P36" i="20"/>
  <c r="O383" i="20"/>
  <c r="P383" i="20"/>
  <c r="O425" i="20"/>
  <c r="P425" i="20"/>
  <c r="O482" i="20"/>
  <c r="P482" i="20"/>
  <c r="O480" i="20"/>
  <c r="P480" i="20"/>
  <c r="O483" i="20"/>
  <c r="P483" i="20"/>
  <c r="O538" i="20"/>
  <c r="D1389" i="20" s="1"/>
  <c r="P538" i="20"/>
  <c r="E1389" i="20" s="1"/>
  <c r="O596" i="20"/>
  <c r="P596" i="20"/>
  <c r="R772" i="20" s="1"/>
  <c r="C645" i="20"/>
  <c r="O645" i="20"/>
  <c r="P645" i="20"/>
  <c r="G1531" i="20" s="1"/>
  <c r="E516" i="20"/>
  <c r="O516" i="20"/>
  <c r="I1364" i="20" s="1"/>
  <c r="P516" i="20"/>
  <c r="J1364" i="20" s="1"/>
  <c r="O72" i="20"/>
  <c r="H825" i="20" s="1"/>
  <c r="P72" i="20"/>
  <c r="O101" i="20"/>
  <c r="G827" i="20" s="1"/>
  <c r="P101" i="20"/>
  <c r="O195" i="20"/>
  <c r="P195" i="20"/>
  <c r="O146" i="20"/>
  <c r="H879" i="20" s="1"/>
  <c r="P146" i="20"/>
  <c r="I879" i="20" s="1"/>
  <c r="O324" i="20"/>
  <c r="P324" i="20"/>
  <c r="I1071" i="20" s="1"/>
  <c r="O311" i="20"/>
  <c r="P311" i="20"/>
  <c r="O209" i="20"/>
  <c r="P209" i="20"/>
  <c r="O189" i="20"/>
  <c r="P189" i="20"/>
  <c r="P219" i="20"/>
  <c r="O219" i="20"/>
  <c r="O190" i="20"/>
  <c r="P190" i="20"/>
  <c r="O176" i="20"/>
  <c r="P176" i="20"/>
  <c r="O309" i="20"/>
  <c r="P309" i="20"/>
  <c r="O254" i="20"/>
  <c r="N983" i="20" s="1"/>
  <c r="P254" i="20"/>
  <c r="O983" i="20" s="1"/>
  <c r="O239" i="20"/>
  <c r="P239" i="20"/>
  <c r="O226" i="20"/>
  <c r="P226" i="20"/>
  <c r="O215" i="20"/>
  <c r="P215" i="20"/>
  <c r="P203" i="20"/>
  <c r="O203" i="20"/>
  <c r="O179" i="20"/>
  <c r="G1357" i="20" s="1"/>
  <c r="P179" i="20"/>
  <c r="O290" i="20"/>
  <c r="P290" i="20"/>
  <c r="O274" i="20"/>
  <c r="S1010" i="20" s="1"/>
  <c r="P274" i="20"/>
  <c r="T1010" i="20" s="1"/>
  <c r="O281" i="20"/>
  <c r="AC1010" i="20" s="1"/>
  <c r="P281" i="20"/>
  <c r="AD1010" i="20" s="1"/>
  <c r="C292" i="20"/>
  <c r="O292" i="20"/>
  <c r="P292" i="20"/>
  <c r="O276" i="20"/>
  <c r="P276" i="20"/>
  <c r="T1012" i="20" s="1"/>
  <c r="C287" i="20"/>
  <c r="O287" i="20"/>
  <c r="P287" i="20"/>
  <c r="C271" i="20"/>
  <c r="O271" i="20"/>
  <c r="P271" i="20"/>
  <c r="J1014" i="20" s="1"/>
  <c r="O161" i="20"/>
  <c r="F887" i="20" s="1"/>
  <c r="P161" i="20"/>
  <c r="G887" i="20" s="1"/>
  <c r="O350" i="20"/>
  <c r="I1111" i="20" s="1"/>
  <c r="P350" i="20"/>
  <c r="J1111" i="20" s="1"/>
  <c r="O693" i="20"/>
  <c r="P693" i="20"/>
  <c r="H1651" i="20" s="1"/>
  <c r="O703" i="20"/>
  <c r="D1432" i="20" s="1"/>
  <c r="P703" i="20"/>
  <c r="O24" i="20"/>
  <c r="H817" i="20" s="1"/>
  <c r="P817" i="20" s="1"/>
  <c r="P24" i="20"/>
  <c r="O126" i="20"/>
  <c r="P126" i="20"/>
  <c r="J848" i="20" s="1"/>
  <c r="O375" i="20"/>
  <c r="P375" i="20"/>
  <c r="O413" i="20"/>
  <c r="O421" i="20" s="1"/>
  <c r="P413" i="20"/>
  <c r="P421" i="20" s="1"/>
  <c r="O442" i="20"/>
  <c r="P442" i="20"/>
  <c r="O438" i="20"/>
  <c r="P438" i="20"/>
  <c r="O498" i="20"/>
  <c r="P498" i="20"/>
  <c r="O575" i="20"/>
  <c r="P575" i="20"/>
  <c r="O591" i="20"/>
  <c r="P591" i="20"/>
  <c r="J1331" i="20" s="1"/>
  <c r="O635" i="20"/>
  <c r="P635" i="20"/>
  <c r="H1571" i="20" s="1"/>
  <c r="O656" i="20"/>
  <c r="P656" i="20"/>
  <c r="I1588" i="20" s="1"/>
  <c r="O556" i="20"/>
  <c r="D1412" i="20" s="1"/>
  <c r="P556" i="20"/>
  <c r="O84" i="20"/>
  <c r="F828" i="20" s="1"/>
  <c r="P84" i="20"/>
  <c r="O100" i="20"/>
  <c r="G826" i="20" s="1"/>
  <c r="P100" i="20"/>
  <c r="O329" i="20"/>
  <c r="I1092" i="20" s="1"/>
  <c r="P329" i="20"/>
  <c r="J1092" i="20" s="1"/>
  <c r="O340" i="20"/>
  <c r="E1136" i="20" s="1"/>
  <c r="P340" i="20"/>
  <c r="F1136" i="20" s="1"/>
  <c r="P235" i="20"/>
  <c r="G956" i="20" s="1"/>
  <c r="O235" i="20"/>
  <c r="O151" i="20"/>
  <c r="P151" i="20"/>
  <c r="O188" i="20"/>
  <c r="P188" i="20"/>
  <c r="O236" i="20"/>
  <c r="P236" i="20"/>
  <c r="O8" i="20"/>
  <c r="H767" i="20" s="1"/>
  <c r="P8" i="20"/>
  <c r="E3" i="20"/>
  <c r="O3" i="20"/>
  <c r="P3" i="20"/>
  <c r="O22" i="20"/>
  <c r="H815" i="20" s="1"/>
  <c r="P22" i="20"/>
  <c r="O35" i="20"/>
  <c r="F815" i="20" s="1"/>
  <c r="P35" i="20"/>
  <c r="O56" i="20"/>
  <c r="G810" i="20" s="1"/>
  <c r="P56" i="20"/>
  <c r="O37" i="20"/>
  <c r="F817" i="20" s="1"/>
  <c r="N817" i="20" s="1"/>
  <c r="R817" i="20" s="1"/>
  <c r="P37" i="20"/>
  <c r="O61" i="20"/>
  <c r="G815" i="20" s="1"/>
  <c r="P61" i="20"/>
  <c r="O50" i="20"/>
  <c r="I817" i="20" s="1"/>
  <c r="Q817" i="20" s="1"/>
  <c r="P50" i="20"/>
  <c r="O123" i="20"/>
  <c r="P123" i="20"/>
  <c r="J846" i="20" s="1"/>
  <c r="O136" i="20"/>
  <c r="H870" i="20" s="1"/>
  <c r="P136" i="20"/>
  <c r="I870" i="20" s="1"/>
  <c r="N870" i="20" s="1"/>
  <c r="O371" i="20"/>
  <c r="P371" i="20"/>
  <c r="P374" i="20" s="1"/>
  <c r="O388" i="20"/>
  <c r="P388" i="20"/>
  <c r="O384" i="20"/>
  <c r="P384" i="20"/>
  <c r="O402" i="20"/>
  <c r="H1213" i="20" s="1"/>
  <c r="Q1213" i="20" s="1"/>
  <c r="P402" i="20"/>
  <c r="O396" i="20"/>
  <c r="H1207" i="20" s="1"/>
  <c r="Q1207"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9" i="20" s="1"/>
  <c r="O597" i="20"/>
  <c r="P597" i="20"/>
  <c r="R773" i="20" s="1"/>
  <c r="O621" i="20"/>
  <c r="P621" i="20"/>
  <c r="K1551" i="20" s="1"/>
  <c r="O618" i="20"/>
  <c r="P618" i="20"/>
  <c r="K1548" i="20" s="1"/>
  <c r="O638" i="20"/>
  <c r="P638" i="20"/>
  <c r="F1579" i="20" s="1"/>
  <c r="O644" i="20"/>
  <c r="P644" i="20"/>
  <c r="O661" i="20"/>
  <c r="H1597" i="20" s="1"/>
  <c r="P661" i="20"/>
  <c r="I1597" i="20" s="1"/>
  <c r="O658" i="20"/>
  <c r="P658" i="20"/>
  <c r="I1590" i="20" s="1"/>
  <c r="O667" i="20"/>
  <c r="P667" i="20"/>
  <c r="I1607" i="20" s="1"/>
  <c r="O671" i="20"/>
  <c r="J1614" i="20" s="1"/>
  <c r="P671" i="20"/>
  <c r="K1614" i="20" s="1"/>
  <c r="O600" i="20"/>
  <c r="P600" i="20"/>
  <c r="O557" i="20"/>
  <c r="P557" i="20"/>
  <c r="O688" i="20"/>
  <c r="C1641" i="20" s="1"/>
  <c r="P688" i="20"/>
  <c r="D1641" i="20" s="1"/>
  <c r="O69" i="20"/>
  <c r="H822" i="20" s="1"/>
  <c r="P69" i="20"/>
  <c r="O83" i="20"/>
  <c r="F827" i="20" s="1"/>
  <c r="P83" i="20"/>
  <c r="O80" i="20"/>
  <c r="F824" i="20" s="1"/>
  <c r="P80" i="20"/>
  <c r="O81" i="20"/>
  <c r="F825" i="20" s="1"/>
  <c r="P81" i="20"/>
  <c r="O93" i="20"/>
  <c r="I828" i="20" s="1"/>
  <c r="P93" i="20"/>
  <c r="O99" i="20"/>
  <c r="G825" i="20" s="1"/>
  <c r="P99" i="20"/>
  <c r="O98" i="20"/>
  <c r="G824" i="20" s="1"/>
  <c r="P98" i="20"/>
  <c r="P103" i="20"/>
  <c r="O103" i="20"/>
  <c r="G829" i="20" s="1"/>
  <c r="P149" i="20"/>
  <c r="I882" i="20" s="1"/>
  <c r="O149" i="20"/>
  <c r="H882" i="20" s="1"/>
  <c r="O233" i="20"/>
  <c r="P233" i="20"/>
  <c r="O181" i="20"/>
  <c r="P181" i="20"/>
  <c r="O310" i="20"/>
  <c r="P310" i="20"/>
  <c r="O156" i="20"/>
  <c r="P156" i="20"/>
  <c r="O144" i="20"/>
  <c r="H877" i="20" s="1"/>
  <c r="P144" i="20"/>
  <c r="I877" i="20" s="1"/>
  <c r="O323" i="20"/>
  <c r="P323" i="20"/>
  <c r="I1070" i="20" s="1"/>
  <c r="O223" i="20"/>
  <c r="P223" i="20"/>
  <c r="O337" i="20"/>
  <c r="E1133" i="20" s="1"/>
  <c r="P337" i="20"/>
  <c r="F1133" i="20" s="1"/>
  <c r="O177" i="20"/>
  <c r="P177" i="20"/>
  <c r="O147" i="20"/>
  <c r="H880" i="20" s="1"/>
  <c r="P147" i="20"/>
  <c r="I880" i="20" s="1"/>
  <c r="O334" i="20"/>
  <c r="J1101" i="20" s="1"/>
  <c r="P334" i="20"/>
  <c r="K1101" i="20" s="1"/>
  <c r="O318" i="20"/>
  <c r="P318" i="20"/>
  <c r="O216" i="20"/>
  <c r="P216" i="20"/>
  <c r="O143" i="20"/>
  <c r="H876" i="20" s="1"/>
  <c r="P143" i="20"/>
  <c r="I876" i="20" s="1"/>
  <c r="O303" i="20"/>
  <c r="P303" i="20"/>
  <c r="F1047" i="20" s="1"/>
  <c r="O237" i="20"/>
  <c r="P237" i="20"/>
  <c r="O201" i="20"/>
  <c r="P201" i="20"/>
  <c r="O186" i="20"/>
  <c r="P186" i="20"/>
  <c r="G915" i="20" s="1"/>
  <c r="P315" i="20"/>
  <c r="O315" i="20"/>
  <c r="O297" i="20"/>
  <c r="P297" i="20"/>
  <c r="G1032" i="20" s="1"/>
  <c r="O258" i="20"/>
  <c r="P258" i="20"/>
  <c r="C230" i="20"/>
  <c r="O230" i="20"/>
  <c r="P230" i="20"/>
  <c r="O207" i="20"/>
  <c r="P207" i="20"/>
  <c r="G934" i="20" s="1"/>
  <c r="P187" i="20"/>
  <c r="O187" i="20"/>
  <c r="O173" i="20"/>
  <c r="P173" i="20"/>
  <c r="O306" i="20"/>
  <c r="P306" i="20"/>
  <c r="O245" i="20"/>
  <c r="P245" i="20"/>
  <c r="G971" i="20" s="1"/>
  <c r="O224" i="20"/>
  <c r="P224" i="20"/>
  <c r="O197" i="20"/>
  <c r="P197" i="20"/>
  <c r="P175" i="20"/>
  <c r="O175" i="20"/>
  <c r="O270" i="20"/>
  <c r="P270" i="20"/>
  <c r="J1013" i="20" s="1"/>
  <c r="O277" i="20"/>
  <c r="P277" i="20"/>
  <c r="T1013" i="20" s="1"/>
  <c r="O288" i="20"/>
  <c r="P288" i="20"/>
  <c r="O283" i="20"/>
  <c r="P283" i="20"/>
  <c r="AD1012" i="20" s="1"/>
  <c r="O267" i="20"/>
  <c r="P267" i="20"/>
  <c r="J1010" i="20" s="1"/>
  <c r="F1019" i="20" s="1"/>
  <c r="O160" i="20"/>
  <c r="F885" i="20" s="1"/>
  <c r="P160" i="20"/>
  <c r="G885" i="20" s="1"/>
  <c r="O346" i="20"/>
  <c r="I1107" i="20" s="1"/>
  <c r="P346" i="20"/>
  <c r="J1107" i="20" s="1"/>
  <c r="O694" i="20"/>
  <c r="P694" i="20"/>
  <c r="O701" i="20"/>
  <c r="P701" i="20"/>
  <c r="O699" i="20"/>
  <c r="H1437" i="20" s="1"/>
  <c r="G1443" i="20" s="1"/>
  <c r="P699" i="20"/>
  <c r="O23" i="20"/>
  <c r="H816" i="20" s="1"/>
  <c r="P816" i="20" s="1"/>
  <c r="P23" i="20"/>
  <c r="P65" i="20"/>
  <c r="O65" i="20"/>
  <c r="G819" i="20" s="1"/>
  <c r="O819" i="20" s="1"/>
  <c r="O134" i="20"/>
  <c r="H868" i="20" s="1"/>
  <c r="P134" i="20"/>
  <c r="I868" i="20" s="1"/>
  <c r="N868" i="20" s="1"/>
  <c r="O385" i="20"/>
  <c r="P385" i="20"/>
  <c r="O429" i="20"/>
  <c r="P429" i="20"/>
  <c r="O465" i="20"/>
  <c r="P465" i="20"/>
  <c r="O458" i="20"/>
  <c r="P458" i="20"/>
  <c r="O457" i="20"/>
  <c r="P457" i="20"/>
  <c r="O578" i="20"/>
  <c r="P578" i="20"/>
  <c r="F1471" i="20" s="1"/>
  <c r="O605" i="20"/>
  <c r="P605" i="20"/>
  <c r="O659" i="20"/>
  <c r="P659" i="20"/>
  <c r="I1591" i="20" s="1"/>
  <c r="O690" i="20"/>
  <c r="F1641" i="20" s="1"/>
  <c r="P690" i="20"/>
  <c r="G1641" i="20" s="1"/>
  <c r="O91" i="20"/>
  <c r="I826" i="20" s="1"/>
  <c r="P91" i="20"/>
  <c r="C76" i="20"/>
  <c r="O76" i="20"/>
  <c r="H829" i="20" s="1"/>
  <c r="P76" i="20"/>
  <c r="O202" i="20"/>
  <c r="P202" i="20"/>
  <c r="O198" i="20"/>
  <c r="P198" i="20"/>
  <c r="O339" i="20"/>
  <c r="E1135" i="20" s="1"/>
  <c r="P339" i="20"/>
  <c r="F1135" i="20" s="1"/>
  <c r="O260" i="20"/>
  <c r="P260" i="20"/>
  <c r="O7" i="20"/>
  <c r="P7" i="20"/>
  <c r="I766" i="20" s="1"/>
  <c r="O9" i="20"/>
  <c r="P9" i="20"/>
  <c r="G765" i="20" s="1"/>
  <c r="O18" i="20"/>
  <c r="P18" i="20"/>
  <c r="O38" i="20"/>
  <c r="F818" i="20" s="1"/>
  <c r="N818" i="20" s="1"/>
  <c r="R818" i="20" s="1"/>
  <c r="P38" i="20"/>
  <c r="O62" i="20"/>
  <c r="G816" i="20" s="1"/>
  <c r="O816" i="20" s="1"/>
  <c r="P62" i="20"/>
  <c r="P43" i="20"/>
  <c r="O43" i="20"/>
  <c r="I810" i="20" s="1"/>
  <c r="O39" i="20"/>
  <c r="F819" i="20" s="1"/>
  <c r="N819" i="20" s="1"/>
  <c r="R819" i="20" s="1"/>
  <c r="P39" i="20"/>
  <c r="O64" i="20"/>
  <c r="G818" i="20" s="1"/>
  <c r="O818" i="20" s="1"/>
  <c r="P64" i="20"/>
  <c r="O125" i="20"/>
  <c r="P125" i="20"/>
  <c r="J847" i="20" s="1"/>
  <c r="O129" i="20"/>
  <c r="H863" i="20" s="1"/>
  <c r="P129" i="20"/>
  <c r="I863" i="20" s="1"/>
  <c r="N863" i="20" s="1"/>
  <c r="O397" i="20"/>
  <c r="H1208" i="20" s="1"/>
  <c r="P397" i="20"/>
  <c r="O398" i="20"/>
  <c r="H1209" i="20" s="1"/>
  <c r="Q1209" i="20" s="1"/>
  <c r="P398" i="20"/>
  <c r="O389" i="20"/>
  <c r="P389" i="20"/>
  <c r="O370" i="20"/>
  <c r="P370" i="20"/>
  <c r="O401" i="20"/>
  <c r="H1212" i="20" s="1"/>
  <c r="Q1212"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9" i="20" s="1"/>
  <c r="P511" i="20"/>
  <c r="J1339" i="20" s="1"/>
  <c r="O579" i="20"/>
  <c r="P579" i="20"/>
  <c r="O581" i="20"/>
  <c r="P581" i="20"/>
  <c r="C584" i="20"/>
  <c r="O584" i="20"/>
  <c r="P584" i="20"/>
  <c r="O572" i="20"/>
  <c r="P572" i="20"/>
  <c r="O592" i="20"/>
  <c r="P592" i="20"/>
  <c r="J1332" i="20" s="1"/>
  <c r="P606" i="20"/>
  <c r="J1500" i="20" s="1"/>
  <c r="O619" i="20"/>
  <c r="P619" i="20"/>
  <c r="O623" i="20"/>
  <c r="J1553" i="20" s="1"/>
  <c r="P623" i="20"/>
  <c r="K1553" i="20" s="1"/>
  <c r="P639" i="20"/>
  <c r="F1580" i="20" s="1"/>
  <c r="O646" i="20"/>
  <c r="P646" i="20"/>
  <c r="G1532" i="20" s="1"/>
  <c r="O664" i="20"/>
  <c r="P664" i="20"/>
  <c r="I1604" i="20" s="1"/>
  <c r="O660" i="20"/>
  <c r="P660" i="20"/>
  <c r="I1596" i="20" s="1"/>
  <c r="O672" i="20"/>
  <c r="J1615" i="20" s="1"/>
  <c r="P672" i="20"/>
  <c r="K1615" i="20" s="1"/>
  <c r="O601" i="20"/>
  <c r="I1488" i="20" s="1"/>
  <c r="P601" i="20"/>
  <c r="J1488" i="20" s="1"/>
  <c r="O555" i="20"/>
  <c r="B1412" i="20" s="1"/>
  <c r="P555" i="20"/>
  <c r="C687" i="20"/>
  <c r="O687" i="20"/>
  <c r="C1640" i="20" s="1"/>
  <c r="P687" i="20"/>
  <c r="D1640" i="20" s="1"/>
  <c r="O82" i="20"/>
  <c r="F826" i="20" s="1"/>
  <c r="P82" i="20"/>
  <c r="O79" i="20"/>
  <c r="F823" i="20" s="1"/>
  <c r="P79" i="20"/>
  <c r="O74" i="20"/>
  <c r="H827" i="20" s="1"/>
  <c r="P74" i="20"/>
  <c r="O75" i="20"/>
  <c r="H828" i="20" s="1"/>
  <c r="P75" i="20"/>
  <c r="O88" i="20"/>
  <c r="I823" i="20" s="1"/>
  <c r="P88" i="20"/>
  <c r="O97" i="20"/>
  <c r="G823" i="20" s="1"/>
  <c r="P97" i="20"/>
  <c r="O96" i="20"/>
  <c r="G822" i="20" s="1"/>
  <c r="P96" i="20"/>
  <c r="E87" i="20"/>
  <c r="K87" i="20" s="1"/>
  <c r="P87" i="20"/>
  <c r="O87" i="20"/>
  <c r="I822" i="20" s="1"/>
  <c r="O153" i="20"/>
  <c r="P153" i="20"/>
  <c r="O212" i="20"/>
  <c r="P212" i="20"/>
  <c r="O158" i="20"/>
  <c r="P158" i="20"/>
  <c r="O263" i="20"/>
  <c r="P263" i="20"/>
  <c r="H998" i="20" s="1"/>
  <c r="O152" i="20"/>
  <c r="P152" i="20"/>
  <c r="O342" i="20"/>
  <c r="E1147" i="20" s="1"/>
  <c r="P342" i="20"/>
  <c r="F1147" i="20" s="1"/>
  <c r="O316" i="20"/>
  <c r="P316" i="20"/>
  <c r="O214" i="20"/>
  <c r="P214" i="20"/>
  <c r="G933" i="20" s="1"/>
  <c r="O333" i="20"/>
  <c r="E1101" i="20" s="1"/>
  <c r="P333" i="20"/>
  <c r="F1101" i="20" s="1"/>
  <c r="C231" i="20"/>
  <c r="O231" i="20"/>
  <c r="P231" i="20"/>
  <c r="O157" i="20"/>
  <c r="P157" i="20"/>
  <c r="O145" i="20"/>
  <c r="H878" i="20" s="1"/>
  <c r="P145" i="20"/>
  <c r="I878" i="20" s="1"/>
  <c r="O331" i="20"/>
  <c r="I1094" i="20" s="1"/>
  <c r="P331" i="20"/>
  <c r="J1094" i="20" s="1"/>
  <c r="O308" i="20"/>
  <c r="P308" i="20"/>
  <c r="O208" i="20"/>
  <c r="P208" i="20"/>
  <c r="O344" i="20"/>
  <c r="E1155" i="20" s="1"/>
  <c r="P344" i="20"/>
  <c r="F1155" i="20" s="1"/>
  <c r="O259" i="20"/>
  <c r="P259" i="20"/>
  <c r="O196" i="20"/>
  <c r="P196" i="20"/>
  <c r="O182" i="20"/>
  <c r="P182" i="20"/>
  <c r="O307" i="20"/>
  <c r="P307" i="20"/>
  <c r="O296" i="20"/>
  <c r="P296" i="20"/>
  <c r="G1031" i="20" s="1"/>
  <c r="O256" i="20"/>
  <c r="P256" i="20"/>
  <c r="O228" i="20"/>
  <c r="P228" i="20"/>
  <c r="G957" i="20" s="1"/>
  <c r="O184" i="20"/>
  <c r="P184" i="20"/>
  <c r="O317" i="20"/>
  <c r="P317" i="20"/>
  <c r="O304" i="20"/>
  <c r="P304" i="20"/>
  <c r="F1051" i="20" s="1"/>
  <c r="O242" i="20"/>
  <c r="P242" i="20"/>
  <c r="G965" i="20" s="1"/>
  <c r="O232" i="20"/>
  <c r="P232" i="20"/>
  <c r="O222" i="20"/>
  <c r="P222" i="20"/>
  <c r="O211" i="20"/>
  <c r="P211" i="20"/>
  <c r="O193" i="20"/>
  <c r="F914" i="20" s="1"/>
  <c r="P193" i="20"/>
  <c r="G914" i="20" s="1"/>
  <c r="O172" i="20"/>
  <c r="G1358" i="20" s="1"/>
  <c r="G1359" i="20" s="1"/>
  <c r="P172" i="20"/>
  <c r="O282" i="20"/>
  <c r="P282" i="20"/>
  <c r="AD1011" i="20" s="1"/>
  <c r="O289" i="20"/>
  <c r="P289" i="20"/>
  <c r="C273" i="20"/>
  <c r="O273" i="20"/>
  <c r="P273" i="20"/>
  <c r="O284" i="20"/>
  <c r="P284" i="20"/>
  <c r="AD1013" i="20" s="1"/>
  <c r="O268" i="20"/>
  <c r="P268" i="20"/>
  <c r="J1011" i="20" s="1"/>
  <c r="O162" i="20"/>
  <c r="F889" i="20" s="1"/>
  <c r="P162" i="20"/>
  <c r="G889" i="20" s="1"/>
  <c r="C335" i="20"/>
  <c r="O335" i="20"/>
  <c r="O1101" i="20" s="1"/>
  <c r="P335" i="20"/>
  <c r="P1101" i="20" s="1"/>
  <c r="O348" i="20"/>
  <c r="I1109" i="20" s="1"/>
  <c r="P348" i="20"/>
  <c r="J1109" i="20" s="1"/>
  <c r="O697" i="20"/>
  <c r="D1437" i="20" s="1"/>
  <c r="C1443" i="20" s="1"/>
  <c r="P697" i="20"/>
  <c r="D1443" i="20" s="1"/>
  <c r="O702" i="20"/>
  <c r="D1431" i="20" s="1"/>
  <c r="C1442" i="20" s="1"/>
  <c r="P702" i="20"/>
  <c r="D1442" i="20" s="1"/>
  <c r="O705" i="20"/>
  <c r="H1431" i="20" s="1"/>
  <c r="G1442" i="20" s="1"/>
  <c r="P705" i="20"/>
  <c r="H1442" i="20" s="1"/>
  <c r="O6" i="20"/>
  <c r="P6" i="20"/>
  <c r="I765" i="20" s="1"/>
  <c r="O63" i="20"/>
  <c r="G817" i="20" s="1"/>
  <c r="O817" i="20" s="1"/>
  <c r="P63" i="20"/>
  <c r="O130" i="20"/>
  <c r="H864" i="20" s="1"/>
  <c r="P130" i="20"/>
  <c r="I864" i="20" s="1"/>
  <c r="O376" i="20"/>
  <c r="P376" i="20"/>
  <c r="O491" i="20"/>
  <c r="P491" i="20"/>
  <c r="O445" i="20"/>
  <c r="P445" i="20"/>
  <c r="O486" i="20"/>
  <c r="P486" i="20"/>
  <c r="O444" i="20"/>
  <c r="P444" i="20"/>
  <c r="O586" i="20"/>
  <c r="P586" i="20"/>
  <c r="O622" i="20"/>
  <c r="P622" i="20"/>
  <c r="K1552" i="20" s="1"/>
  <c r="O665" i="20"/>
  <c r="P665" i="20"/>
  <c r="I1605" i="20" s="1"/>
  <c r="P566" i="20"/>
  <c r="D1421" i="20" s="1"/>
  <c r="O566" i="20"/>
  <c r="C1421" i="20" s="1"/>
  <c r="O85" i="20"/>
  <c r="F829" i="20" s="1"/>
  <c r="P85" i="20"/>
  <c r="O89" i="20"/>
  <c r="I824" i="20" s="1"/>
  <c r="P89" i="20"/>
  <c r="O330" i="20"/>
  <c r="I1093" i="20" s="1"/>
  <c r="P330" i="20"/>
  <c r="J1093" i="20" s="1"/>
  <c r="O191" i="20"/>
  <c r="P191" i="20"/>
  <c r="O225" i="20"/>
  <c r="P225" i="20"/>
  <c r="O298" i="20"/>
  <c r="P298" i="20"/>
  <c r="G1033" i="20" s="1"/>
  <c r="O10" i="20"/>
  <c r="P10" i="20"/>
  <c r="G766" i="20" s="1"/>
  <c r="O5" i="20"/>
  <c r="P5" i="20"/>
  <c r="I764" i="20" s="1"/>
  <c r="E17" i="20"/>
  <c r="O17" i="20"/>
  <c r="H810" i="20" s="1"/>
  <c r="P810" i="20" s="1"/>
  <c r="P17" i="20"/>
  <c r="O31" i="20"/>
  <c r="P31" i="20"/>
  <c r="O49" i="20"/>
  <c r="I816" i="20" s="1"/>
  <c r="Q816" i="20" s="1"/>
  <c r="P49" i="20"/>
  <c r="O44" i="20"/>
  <c r="P44" i="20"/>
  <c r="O30" i="20"/>
  <c r="F810" i="20" s="1"/>
  <c r="P30" i="20"/>
  <c r="O57" i="20"/>
  <c r="P57" i="20"/>
  <c r="O137" i="20"/>
  <c r="H871" i="20" s="1"/>
  <c r="P137" i="20"/>
  <c r="I871" i="20" s="1"/>
  <c r="O135" i="20"/>
  <c r="H869" i="20" s="1"/>
  <c r="P135" i="20"/>
  <c r="I869" i="20" s="1"/>
  <c r="N869" i="20" s="1"/>
  <c r="O372" i="20"/>
  <c r="O380" i="20" s="1"/>
  <c r="P372" i="20"/>
  <c r="O386" i="20"/>
  <c r="P386" i="20"/>
  <c r="O399" i="20"/>
  <c r="H1210" i="20" s="1"/>
  <c r="Q1210" i="20" s="1"/>
  <c r="P399" i="20"/>
  <c r="O373" i="20"/>
  <c r="O381" i="20" s="1"/>
  <c r="P373" i="20"/>
  <c r="C362" i="20"/>
  <c r="O362" i="20"/>
  <c r="P362" i="20"/>
  <c r="E1164"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70" i="20" s="1"/>
  <c r="F1472" i="20" s="1"/>
  <c r="O583" i="20"/>
  <c r="P583" i="20"/>
  <c r="O580" i="20"/>
  <c r="P580" i="20"/>
  <c r="O582" i="20"/>
  <c r="P582" i="20"/>
  <c r="O590" i="20"/>
  <c r="P590" i="20"/>
  <c r="J1330" i="20" s="1"/>
  <c r="O607" i="20"/>
  <c r="I1502" i="20" s="1"/>
  <c r="P607" i="20"/>
  <c r="J1502" i="20" s="1"/>
  <c r="O617" i="20"/>
  <c r="P617" i="20"/>
  <c r="K1547" i="20" s="1"/>
  <c r="O634" i="20"/>
  <c r="P634" i="20"/>
  <c r="O643" i="20"/>
  <c r="P643" i="20"/>
  <c r="G1530" i="20" s="1"/>
  <c r="O657" i="20"/>
  <c r="P657" i="20"/>
  <c r="I1589" i="20" s="1"/>
  <c r="O666" i="20"/>
  <c r="P666" i="20"/>
  <c r="I1606" i="20" s="1"/>
  <c r="O663" i="20"/>
  <c r="P663" i="20"/>
  <c r="I1603" i="20" s="1"/>
  <c r="O673" i="20"/>
  <c r="J1613" i="20" s="1"/>
  <c r="P673" i="20"/>
  <c r="K1613" i="20" s="1"/>
  <c r="E515" i="20"/>
  <c r="K515" i="20" s="1"/>
  <c r="D1364" i="20"/>
  <c r="E1364" i="20"/>
  <c r="O602" i="20"/>
  <c r="I1490" i="20" s="1"/>
  <c r="P602" i="20"/>
  <c r="J1490" i="20" s="1"/>
  <c r="E561" i="20"/>
  <c r="O561" i="20"/>
  <c r="C1416" i="20" s="1"/>
  <c r="P561" i="20"/>
  <c r="D1416" i="20" s="1"/>
  <c r="O689" i="20"/>
  <c r="F1640" i="20" s="1"/>
  <c r="P689" i="20"/>
  <c r="G1640" i="20" s="1"/>
  <c r="O78" i="20"/>
  <c r="F822" i="20" s="1"/>
  <c r="P78" i="20"/>
  <c r="O73" i="20"/>
  <c r="H826" i="20" s="1"/>
  <c r="P73" i="20"/>
  <c r="O70" i="20"/>
  <c r="H823" i="20" s="1"/>
  <c r="P70" i="20"/>
  <c r="O71" i="20"/>
  <c r="H824" i="20" s="1"/>
  <c r="P71" i="20"/>
  <c r="O90" i="20"/>
  <c r="I825" i="20" s="1"/>
  <c r="P90" i="20"/>
  <c r="O102" i="20"/>
  <c r="G828" i="20" s="1"/>
  <c r="P102" i="20"/>
  <c r="O92" i="20"/>
  <c r="I827" i="20" s="1"/>
  <c r="P92" i="20"/>
  <c r="C94" i="20"/>
  <c r="O94" i="20"/>
  <c r="I829" i="20" s="1"/>
  <c r="P94" i="20"/>
  <c r="O142" i="20"/>
  <c r="H875" i="20" s="1"/>
  <c r="P142" i="20"/>
  <c r="I875" i="20" s="1"/>
  <c r="O204" i="20"/>
  <c r="P204" i="20"/>
  <c r="O154" i="20"/>
  <c r="P154" i="20"/>
  <c r="O255" i="20"/>
  <c r="P255" i="20"/>
  <c r="O148" i="20"/>
  <c r="H881" i="20" s="1"/>
  <c r="P148" i="20"/>
  <c r="I881" i="20" s="1"/>
  <c r="O338" i="20"/>
  <c r="E1134" i="20" s="1"/>
  <c r="P338" i="20"/>
  <c r="F1134" i="20" s="1"/>
  <c r="O247" i="20"/>
  <c r="P247" i="20"/>
  <c r="J975" i="20" s="1"/>
  <c r="O313" i="20"/>
  <c r="P313" i="20"/>
  <c r="O210" i="20"/>
  <c r="P210" i="20"/>
  <c r="O155" i="20"/>
  <c r="P155" i="20"/>
  <c r="O343" i="20"/>
  <c r="E1151" i="20" s="1"/>
  <c r="P343" i="20"/>
  <c r="F1151" i="20" s="1"/>
  <c r="O328" i="20"/>
  <c r="I1091" i="20" s="1"/>
  <c r="P328" i="20"/>
  <c r="J1091" i="20" s="1"/>
  <c r="O243" i="20"/>
  <c r="P243" i="20"/>
  <c r="G966" i="20" s="1"/>
  <c r="O200" i="20"/>
  <c r="P200" i="20"/>
  <c r="G935" i="20" s="1"/>
  <c r="P327" i="20"/>
  <c r="J1090" i="20" s="1"/>
  <c r="O327" i="20"/>
  <c r="I1090" i="20" s="1"/>
  <c r="O257" i="20"/>
  <c r="P257" i="20"/>
  <c r="O218" i="20"/>
  <c r="P218" i="20"/>
  <c r="O174" i="20"/>
  <c r="P174" i="20"/>
  <c r="O302" i="20"/>
  <c r="P302" i="20"/>
  <c r="F1043" i="20" s="1"/>
  <c r="O266" i="20"/>
  <c r="P266" i="20"/>
  <c r="O238" i="20"/>
  <c r="P238" i="20"/>
  <c r="O221" i="20"/>
  <c r="P221" i="20"/>
  <c r="G958" i="20" s="1"/>
  <c r="O194" i="20"/>
  <c r="P194" i="20"/>
  <c r="O180" i="20"/>
  <c r="P180" i="20"/>
  <c r="O314" i="20"/>
  <c r="P314" i="20"/>
  <c r="O261" i="20"/>
  <c r="P261" i="20"/>
  <c r="O240" i="20"/>
  <c r="P240" i="20"/>
  <c r="O229" i="20"/>
  <c r="P229" i="20"/>
  <c r="O217" i="20"/>
  <c r="P217" i="20"/>
  <c r="O205" i="20"/>
  <c r="P205" i="20"/>
  <c r="O183" i="20"/>
  <c r="P183" i="20"/>
  <c r="O138" i="20"/>
  <c r="H872" i="20" s="1"/>
  <c r="P138" i="20"/>
  <c r="I872" i="20" s="1"/>
  <c r="N872" i="20" s="1"/>
  <c r="C278" i="20"/>
  <c r="O278" i="20"/>
  <c r="P278" i="20"/>
  <c r="T1014" i="20" s="1"/>
  <c r="C285" i="20"/>
  <c r="O285" i="20"/>
  <c r="P285" i="20"/>
  <c r="AD1014" i="20" s="1"/>
  <c r="O269" i="20"/>
  <c r="P269" i="20"/>
  <c r="J1012" i="20" s="1"/>
  <c r="C280" i="20"/>
  <c r="O280" i="20"/>
  <c r="P280" i="20"/>
  <c r="P291" i="20"/>
  <c r="O291" i="20"/>
  <c r="O275" i="20"/>
  <c r="P275" i="20"/>
  <c r="T1011" i="20" s="1"/>
  <c r="O163" i="20"/>
  <c r="F891" i="20" s="1"/>
  <c r="P163" i="20"/>
  <c r="G891" i="20" s="1"/>
  <c r="O349" i="20"/>
  <c r="I1110" i="20" s="1"/>
  <c r="P349" i="20"/>
  <c r="J1110" i="20" s="1"/>
  <c r="O347" i="20"/>
  <c r="I1108" i="20" s="1"/>
  <c r="P347" i="20"/>
  <c r="J1108" i="20" s="1"/>
  <c r="O698" i="20"/>
  <c r="D1438" i="20" s="1"/>
  <c r="P698" i="20"/>
  <c r="O700" i="20"/>
  <c r="H1438" i="20" s="1"/>
  <c r="P700" i="20"/>
  <c r="I1438" i="20" s="1"/>
  <c r="O704" i="20"/>
  <c r="P704" i="20"/>
  <c r="K358" i="20"/>
  <c r="G358" i="20"/>
  <c r="C705" i="20"/>
  <c r="E705" i="20"/>
  <c r="C704" i="20"/>
  <c r="E704" i="20"/>
  <c r="C700" i="20"/>
  <c r="E700" i="20"/>
  <c r="C701" i="20"/>
  <c r="E701" i="20"/>
  <c r="C703" i="20"/>
  <c r="E703" i="20"/>
  <c r="C702" i="20"/>
  <c r="E702" i="20"/>
  <c r="C699" i="20"/>
  <c r="E699" i="20"/>
  <c r="E697" i="20"/>
  <c r="C697" i="20"/>
  <c r="E698" i="20"/>
  <c r="C698" i="20"/>
  <c r="C693" i="20"/>
  <c r="E693" i="20"/>
  <c r="C694" i="20"/>
  <c r="E694"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G87" i="20"/>
  <c r="E72" i="20"/>
  <c r="C72" i="20"/>
  <c r="C84" i="20"/>
  <c r="E84" i="20"/>
  <c r="E85" i="20"/>
  <c r="C85" i="20"/>
  <c r="C69" i="20"/>
  <c r="E69" i="20"/>
  <c r="H1636" i="20" s="1"/>
  <c r="AX819" i="19" s="1"/>
  <c r="C83" i="20"/>
  <c r="E83" i="20"/>
  <c r="C80" i="20"/>
  <c r="E80" i="20"/>
  <c r="E81" i="20"/>
  <c r="C81" i="20"/>
  <c r="E82" i="20"/>
  <c r="C82" i="20"/>
  <c r="C79" i="20"/>
  <c r="E79" i="20"/>
  <c r="C74" i="20"/>
  <c r="E74" i="20"/>
  <c r="E75" i="20"/>
  <c r="C75" i="20"/>
  <c r="E78" i="20"/>
  <c r="C78" i="20"/>
  <c r="C73" i="20"/>
  <c r="E73" i="20"/>
  <c r="C70" i="20"/>
  <c r="E70" i="20"/>
  <c r="H1637" i="20" s="1"/>
  <c r="AX821" i="19" s="1"/>
  <c r="E71" i="20"/>
  <c r="C71" i="20"/>
  <c r="E689" i="20"/>
  <c r="C689" i="20"/>
  <c r="E690" i="20"/>
  <c r="C690" i="20"/>
  <c r="E687" i="20"/>
  <c r="C688" i="20"/>
  <c r="E688" i="20"/>
  <c r="C555" i="20"/>
  <c r="E555" i="20"/>
  <c r="C561" i="20"/>
  <c r="E556" i="20"/>
  <c r="C556" i="20"/>
  <c r="E566" i="20"/>
  <c r="C566" i="20"/>
  <c r="C557" i="20"/>
  <c r="E557" i="20"/>
  <c r="E600" i="20"/>
  <c r="C600" i="20"/>
  <c r="E601" i="20"/>
  <c r="C601" i="20"/>
  <c r="E602" i="20"/>
  <c r="C602" i="20"/>
  <c r="K516" i="20"/>
  <c r="G516" i="20"/>
  <c r="E673" i="20"/>
  <c r="C673" i="20"/>
  <c r="E671" i="20"/>
  <c r="C671" i="20"/>
  <c r="E672" i="20"/>
  <c r="C672" i="20"/>
  <c r="E657" i="20"/>
  <c r="C657" i="20"/>
  <c r="E666" i="20"/>
  <c r="C666" i="20"/>
  <c r="E663" i="20"/>
  <c r="C663" i="20"/>
  <c r="E664" i="20"/>
  <c r="C664" i="20"/>
  <c r="E660" i="20"/>
  <c r="C660" i="20"/>
  <c r="E659" i="20"/>
  <c r="C659" i="20"/>
  <c r="E656" i="20"/>
  <c r="C656" i="20"/>
  <c r="E665" i="20"/>
  <c r="C665" i="20"/>
  <c r="E661" i="20"/>
  <c r="C661" i="20"/>
  <c r="E658" i="20"/>
  <c r="C658" i="20"/>
  <c r="E667" i="20"/>
  <c r="C667" i="20"/>
  <c r="E643" i="20"/>
  <c r="C643" i="20"/>
  <c r="E645" i="20"/>
  <c r="E644" i="20"/>
  <c r="C644" i="20"/>
  <c r="E646" i="20"/>
  <c r="C646" i="20"/>
  <c r="E638" i="20"/>
  <c r="C638" i="20"/>
  <c r="E639" i="20"/>
  <c r="C639" i="20"/>
  <c r="E634" i="20"/>
  <c r="C634" i="20"/>
  <c r="E635" i="20"/>
  <c r="C635"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14" i="20" s="1"/>
  <c r="S1314" i="20" s="1"/>
  <c r="X1314" i="20" s="1"/>
  <c r="E491" i="20"/>
  <c r="C491" i="20"/>
  <c r="C442" i="20"/>
  <c r="E442" i="20"/>
  <c r="E482" i="20"/>
  <c r="C482" i="20"/>
  <c r="C465" i="20"/>
  <c r="E465" i="20"/>
  <c r="I1307" i="20" s="1"/>
  <c r="U1307" i="20" s="1"/>
  <c r="C445" i="20"/>
  <c r="E445" i="20"/>
  <c r="E438" i="20"/>
  <c r="C438" i="20"/>
  <c r="E480" i="20"/>
  <c r="C480" i="20"/>
  <c r="C458" i="20"/>
  <c r="E458" i="20"/>
  <c r="E486" i="20"/>
  <c r="C486" i="20"/>
  <c r="E498" i="20"/>
  <c r="K1314" i="20" s="1"/>
  <c r="W1314" i="20" s="1"/>
  <c r="C498" i="20"/>
  <c r="E483" i="20"/>
  <c r="C483" i="20"/>
  <c r="C457" i="20"/>
  <c r="E457" i="20"/>
  <c r="H1323" i="20" s="1"/>
  <c r="C444" i="20"/>
  <c r="E444" i="20"/>
  <c r="C472" i="20"/>
  <c r="E472" i="20"/>
  <c r="I1314" i="20" s="1"/>
  <c r="U1314"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7" i="20" s="1"/>
  <c r="S1307" i="20" s="1"/>
  <c r="X1307" i="20" s="1"/>
  <c r="C411" i="20"/>
  <c r="E411" i="20"/>
  <c r="E412" i="20"/>
  <c r="C412" i="20"/>
  <c r="E410" i="20"/>
  <c r="C410" i="20"/>
  <c r="E425" i="20"/>
  <c r="H1270" i="20" s="1"/>
  <c r="C425" i="20"/>
  <c r="E413" i="20"/>
  <c r="C413" i="20"/>
  <c r="C429" i="20"/>
  <c r="E429" i="20"/>
  <c r="H1274" i="20" s="1"/>
  <c r="C423" i="20"/>
  <c r="E423" i="20"/>
  <c r="E416" i="20"/>
  <c r="C416" i="20"/>
  <c r="C415" i="20"/>
  <c r="E415" i="20"/>
  <c r="E428" i="20"/>
  <c r="H1273" i="20" s="1"/>
  <c r="C428" i="20"/>
  <c r="C426" i="20"/>
  <c r="E426" i="20"/>
  <c r="E424" i="20"/>
  <c r="C424" i="20"/>
  <c r="C371" i="20"/>
  <c r="E371" i="20"/>
  <c r="C388" i="20"/>
  <c r="E388" i="20"/>
  <c r="G1223" i="20" s="1"/>
  <c r="C384" i="20"/>
  <c r="E384" i="20"/>
  <c r="C402" i="20"/>
  <c r="E402" i="20"/>
  <c r="H1224" i="20" s="1"/>
  <c r="C396" i="20"/>
  <c r="E396" i="20"/>
  <c r="C383" i="20"/>
  <c r="E383" i="20"/>
  <c r="C375" i="20"/>
  <c r="E375" i="20"/>
  <c r="F1223" i="20" s="1"/>
  <c r="C376" i="20"/>
  <c r="E376" i="20"/>
  <c r="C385" i="20"/>
  <c r="E385" i="20"/>
  <c r="G1220" i="20" s="1"/>
  <c r="C397" i="20"/>
  <c r="E397" i="20"/>
  <c r="C398" i="20"/>
  <c r="E398" i="20"/>
  <c r="C389" i="20"/>
  <c r="E389" i="20"/>
  <c r="G1224" i="20" s="1"/>
  <c r="C370" i="20"/>
  <c r="E370" i="20"/>
  <c r="C401" i="20"/>
  <c r="E401" i="20"/>
  <c r="H1223" i="20" s="1"/>
  <c r="C372" i="20"/>
  <c r="E372" i="20"/>
  <c r="C386" i="20"/>
  <c r="E386" i="20"/>
  <c r="C399" i="20"/>
  <c r="E399" i="20"/>
  <c r="C373" i="20"/>
  <c r="E373" i="20"/>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C31" i="20"/>
  <c r="C49" i="20"/>
  <c r="E44" i="20"/>
  <c r="C44" i="20"/>
  <c r="C30" i="20"/>
  <c r="E30" i="20"/>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80" i="20"/>
  <c r="P1280" i="20"/>
  <c r="Q1280" i="20"/>
  <c r="R1280" i="20"/>
  <c r="O1281" i="20"/>
  <c r="P1281" i="20"/>
  <c r="Q1281" i="20"/>
  <c r="R1281" i="20"/>
  <c r="O1282" i="20"/>
  <c r="P1282" i="20"/>
  <c r="Q1282" i="20"/>
  <c r="R1282" i="20"/>
  <c r="O1283" i="20"/>
  <c r="P1283" i="20"/>
  <c r="Q1283" i="20"/>
  <c r="R1283" i="20"/>
  <c r="O1284" i="20"/>
  <c r="P1284" i="20"/>
  <c r="Q1284" i="20"/>
  <c r="R1284" i="20"/>
  <c r="O1285" i="20"/>
  <c r="P1285" i="20"/>
  <c r="Q1285" i="20"/>
  <c r="R1285" i="20"/>
  <c r="O1286" i="20"/>
  <c r="P1286" i="20"/>
  <c r="Q1286" i="20"/>
  <c r="R1286" i="20"/>
  <c r="O1287" i="20"/>
  <c r="P1287" i="20"/>
  <c r="Q1287" i="20"/>
  <c r="R1287" i="20"/>
  <c r="O1288" i="20"/>
  <c r="P1288" i="20"/>
  <c r="Q1288" i="20"/>
  <c r="R1288" i="20"/>
  <c r="O1289" i="20"/>
  <c r="P1289" i="20"/>
  <c r="Q1289" i="20"/>
  <c r="R1289" i="20"/>
  <c r="N1289" i="20"/>
  <c r="N1288" i="20"/>
  <c r="N1287" i="20"/>
  <c r="N1286" i="20"/>
  <c r="N1285" i="20"/>
  <c r="N1284" i="20"/>
  <c r="N1283" i="20"/>
  <c r="N1282" i="20"/>
  <c r="N1281" i="20"/>
  <c r="N1280" i="20"/>
  <c r="H624" i="20" l="1"/>
  <c r="H625" i="20"/>
  <c r="H630" i="20"/>
  <c r="H628" i="20"/>
  <c r="H631" i="20"/>
  <c r="H629" i="20"/>
  <c r="H740" i="20"/>
  <c r="H736" i="20"/>
  <c r="H726" i="20"/>
  <c r="H733" i="20"/>
  <c r="H729" i="20"/>
  <c r="H728" i="20"/>
  <c r="H730" i="20"/>
  <c r="H734" i="20"/>
  <c r="H735" i="20"/>
  <c r="H727" i="20"/>
  <c r="H732" i="20"/>
  <c r="H737" i="20"/>
  <c r="H731" i="20"/>
  <c r="H724" i="20"/>
  <c r="H719" i="20"/>
  <c r="H722" i="20"/>
  <c r="H718" i="20"/>
  <c r="I718" i="20" s="1"/>
  <c r="M718" i="20" s="1"/>
  <c r="H723" i="20"/>
  <c r="H14" i="20"/>
  <c r="H647" i="20"/>
  <c r="H650" i="20"/>
  <c r="H652" i="20"/>
  <c r="H651" i="20"/>
  <c r="H653" i="20"/>
  <c r="H595" i="20"/>
  <c r="I595" i="20" s="1"/>
  <c r="M595" i="20" s="1"/>
  <c r="H668" i="20"/>
  <c r="H681" i="20"/>
  <c r="H682" i="20"/>
  <c r="H683" i="20"/>
  <c r="H684" i="20"/>
  <c r="H364" i="20"/>
  <c r="H365" i="20"/>
  <c r="H366" i="20"/>
  <c r="H627" i="20"/>
  <c r="H626" i="20"/>
  <c r="H367" i="20"/>
  <c r="H715" i="20"/>
  <c r="H714" i="20"/>
  <c r="H713" i="20"/>
  <c r="H13" i="20"/>
  <c r="H12" i="20"/>
  <c r="H11" i="20"/>
  <c r="H512" i="20"/>
  <c r="I512" i="20" s="1"/>
  <c r="H563" i="20"/>
  <c r="H562" i="20"/>
  <c r="H501" i="20"/>
  <c r="H488" i="20"/>
  <c r="H475" i="20"/>
  <c r="H462" i="20"/>
  <c r="H449" i="20"/>
  <c r="H434" i="20"/>
  <c r="H421" i="20"/>
  <c r="H407" i="20"/>
  <c r="H394" i="20"/>
  <c r="H381" i="20"/>
  <c r="H140" i="20"/>
  <c r="H67" i="20"/>
  <c r="H40" i="20"/>
  <c r="H500" i="20"/>
  <c r="H487" i="20"/>
  <c r="H474" i="20"/>
  <c r="H461" i="20"/>
  <c r="H448" i="20"/>
  <c r="H433" i="20"/>
  <c r="H420" i="20"/>
  <c r="H406" i="20"/>
  <c r="H393" i="20"/>
  <c r="H380" i="20"/>
  <c r="H139" i="20"/>
  <c r="H66" i="20"/>
  <c r="H41" i="20"/>
  <c r="K740" i="20"/>
  <c r="F197" i="30"/>
  <c r="G197" i="30"/>
  <c r="G199" i="30"/>
  <c r="F199" i="30"/>
  <c r="F195" i="30"/>
  <c r="G195" i="30"/>
  <c r="F196" i="30"/>
  <c r="G196" i="30"/>
  <c r="G198" i="30"/>
  <c r="F198" i="30"/>
  <c r="F114" i="30"/>
  <c r="F112" i="30"/>
  <c r="F113" i="30"/>
  <c r="G629" i="20"/>
  <c r="K629" i="20"/>
  <c r="K631" i="20"/>
  <c r="G631" i="20"/>
  <c r="G630" i="20"/>
  <c r="I630" i="20" s="1"/>
  <c r="K630" i="20"/>
  <c r="G628" i="20"/>
  <c r="K628" i="20"/>
  <c r="G740" i="20"/>
  <c r="F1692" i="20"/>
  <c r="AC319" i="19" s="1"/>
  <c r="H1634" i="20"/>
  <c r="I1638" i="20" s="1"/>
  <c r="H1324" i="20"/>
  <c r="H1319" i="20"/>
  <c r="K624" i="20"/>
  <c r="G624" i="20"/>
  <c r="I624" i="20" s="1"/>
  <c r="G625" i="20"/>
  <c r="I625" i="20" s="1"/>
  <c r="K625" i="20"/>
  <c r="H1316" i="20"/>
  <c r="K1307" i="20"/>
  <c r="W1307" i="20" s="1"/>
  <c r="L1306" i="20"/>
  <c r="H1221" i="20"/>
  <c r="F1220" i="20"/>
  <c r="L1307" i="20"/>
  <c r="L1310" i="20" s="1"/>
  <c r="F1221" i="20"/>
  <c r="G1221" i="20"/>
  <c r="F188" i="30"/>
  <c r="H1220" i="20"/>
  <c r="H1271" i="20"/>
  <c r="H1322" i="20"/>
  <c r="F1224" i="20"/>
  <c r="E14" i="20"/>
  <c r="K14" i="20" s="1"/>
  <c r="K766" i="20"/>
  <c r="P14" i="20"/>
  <c r="K767" i="20" s="1"/>
  <c r="J766" i="20"/>
  <c r="O14" i="20"/>
  <c r="J764" i="20"/>
  <c r="F98" i="30" s="1"/>
  <c r="F767" i="20"/>
  <c r="G194" i="30"/>
  <c r="F194" i="30"/>
  <c r="AX319" i="19"/>
  <c r="AX322" i="19"/>
  <c r="K727" i="20"/>
  <c r="G727" i="20"/>
  <c r="I727" i="20" s="1"/>
  <c r="K729" i="20"/>
  <c r="G729" i="20"/>
  <c r="I729" i="20" s="1"/>
  <c r="G732" i="20"/>
  <c r="I732" i="20" s="1"/>
  <c r="K732" i="20"/>
  <c r="K734" i="20"/>
  <c r="G734" i="20"/>
  <c r="K735" i="20"/>
  <c r="G735" i="20"/>
  <c r="I735" i="20" s="1"/>
  <c r="K728" i="20"/>
  <c r="G728" i="20"/>
  <c r="I728" i="20" s="1"/>
  <c r="K731" i="20"/>
  <c r="G731" i="20"/>
  <c r="I731" i="20" s="1"/>
  <c r="K737" i="20"/>
  <c r="G737" i="20"/>
  <c r="I737" i="20" s="1"/>
  <c r="K726" i="20"/>
  <c r="G726" i="20"/>
  <c r="I726" i="20" s="1"/>
  <c r="K730" i="20"/>
  <c r="G730" i="20"/>
  <c r="K733" i="20"/>
  <c r="G733" i="20"/>
  <c r="I733" i="20" s="1"/>
  <c r="K736" i="20"/>
  <c r="G736" i="20"/>
  <c r="I736" i="20" s="1"/>
  <c r="K724" i="20"/>
  <c r="G724" i="20"/>
  <c r="I724" i="20" s="1"/>
  <c r="K722" i="20"/>
  <c r="G722" i="20"/>
  <c r="K723" i="20"/>
  <c r="G723" i="20"/>
  <c r="I723" i="20" s="1"/>
  <c r="K719" i="20"/>
  <c r="G719" i="20"/>
  <c r="I719" i="20" s="1"/>
  <c r="N815" i="20"/>
  <c r="R815" i="20" s="1"/>
  <c r="O815" i="20"/>
  <c r="P815" i="20"/>
  <c r="Q815" i="20"/>
  <c r="N871" i="20"/>
  <c r="K764" i="20"/>
  <c r="G767" i="20"/>
  <c r="G764" i="20"/>
  <c r="I767" i="20"/>
  <c r="G653" i="20"/>
  <c r="I653" i="20" s="1"/>
  <c r="M653" i="20" s="1"/>
  <c r="K650" i="20"/>
  <c r="G650" i="20"/>
  <c r="I650" i="20" s="1"/>
  <c r="K652" i="20"/>
  <c r="G652" i="20"/>
  <c r="I652" i="20" s="1"/>
  <c r="G647" i="20"/>
  <c r="I647" i="20" s="1"/>
  <c r="K647" i="20"/>
  <c r="K651" i="20"/>
  <c r="G651" i="20"/>
  <c r="I651" i="20" s="1"/>
  <c r="K668" i="20"/>
  <c r="G668" i="20"/>
  <c r="I668" i="20" s="1"/>
  <c r="G681" i="20"/>
  <c r="I681" i="20" s="1"/>
  <c r="K681" i="20"/>
  <c r="G684" i="20"/>
  <c r="I684" i="20" s="1"/>
  <c r="K684" i="20"/>
  <c r="G682" i="20"/>
  <c r="I682" i="20" s="1"/>
  <c r="K682" i="20"/>
  <c r="G683" i="20"/>
  <c r="I683" i="20" s="1"/>
  <c r="K683" i="20"/>
  <c r="G627" i="20"/>
  <c r="I627" i="20" s="1"/>
  <c r="K627" i="20"/>
  <c r="K626" i="20"/>
  <c r="G626" i="20"/>
  <c r="I626" i="20" s="1"/>
  <c r="G366" i="20"/>
  <c r="I366" i="20" s="1"/>
  <c r="K366" i="20"/>
  <c r="K367" i="20"/>
  <c r="G367" i="20"/>
  <c r="I367" i="20" s="1"/>
  <c r="K365" i="20"/>
  <c r="G365" i="20"/>
  <c r="K364" i="20"/>
  <c r="G364" i="20"/>
  <c r="I364" i="20" s="1"/>
  <c r="K714" i="20"/>
  <c r="G714" i="20"/>
  <c r="I714" i="20" s="1"/>
  <c r="G715" i="20"/>
  <c r="I715" i="20" s="1"/>
  <c r="K715" i="20"/>
  <c r="K512" i="20"/>
  <c r="K713" i="20"/>
  <c r="G713" i="20"/>
  <c r="I713" i="20" s="1"/>
  <c r="F142" i="30"/>
  <c r="F210" i="30"/>
  <c r="F141" i="30"/>
  <c r="G98" i="30"/>
  <c r="G916" i="20"/>
  <c r="H1357" i="20"/>
  <c r="G917" i="20"/>
  <c r="H1358" i="20"/>
  <c r="H1359" i="20" s="1"/>
  <c r="K12" i="20"/>
  <c r="G12" i="20"/>
  <c r="I12" i="20" s="1"/>
  <c r="K11" i="20"/>
  <c r="G11" i="20"/>
  <c r="I11" i="20" s="1"/>
  <c r="K13" i="20"/>
  <c r="G13" i="20"/>
  <c r="K640" i="20"/>
  <c r="H1570" i="20"/>
  <c r="K1549" i="20"/>
  <c r="I1267" i="20"/>
  <c r="F167" i="30"/>
  <c r="F168" i="30"/>
  <c r="K562" i="20"/>
  <c r="G562" i="20"/>
  <c r="I562" i="20" s="1"/>
  <c r="K563" i="20"/>
  <c r="G563" i="20"/>
  <c r="I563" i="20" s="1"/>
  <c r="I1268" i="20"/>
  <c r="G1316" i="20"/>
  <c r="F166" i="30"/>
  <c r="G1317" i="20"/>
  <c r="L1317" i="20"/>
  <c r="K1317" i="20"/>
  <c r="I1317" i="20"/>
  <c r="J1317" i="20"/>
  <c r="L1316" i="20"/>
  <c r="I1316" i="20"/>
  <c r="K1316" i="20"/>
  <c r="H1317" i="20"/>
  <c r="J1316" i="20"/>
  <c r="I1218" i="20"/>
  <c r="I1217" i="20"/>
  <c r="H1218" i="20"/>
  <c r="H1217" i="20"/>
  <c r="K500" i="20"/>
  <c r="G500" i="20"/>
  <c r="I500" i="20" s="1"/>
  <c r="K501" i="20"/>
  <c r="G501" i="20"/>
  <c r="I501" i="20" s="1"/>
  <c r="K487" i="20"/>
  <c r="G487" i="20"/>
  <c r="I487" i="20" s="1"/>
  <c r="G488" i="20"/>
  <c r="I488" i="20" s="1"/>
  <c r="K488" i="20"/>
  <c r="K474" i="20"/>
  <c r="G474" i="20"/>
  <c r="I474" i="20" s="1"/>
  <c r="G475" i="20"/>
  <c r="K475" i="20"/>
  <c r="K461" i="20"/>
  <c r="G461" i="20"/>
  <c r="I461" i="20" s="1"/>
  <c r="G462" i="20"/>
  <c r="K462" i="20"/>
  <c r="K448" i="20"/>
  <c r="G448" i="20"/>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K66" i="20"/>
  <c r="G66" i="20"/>
  <c r="I66" i="20" s="1"/>
  <c r="K67" i="20"/>
  <c r="G67" i="20"/>
  <c r="K41" i="20"/>
  <c r="G41" i="20"/>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9" i="20"/>
  <c r="H708" i="20"/>
  <c r="H558" i="20"/>
  <c r="H710" i="20"/>
  <c r="H118" i="20"/>
  <c r="H119" i="20"/>
  <c r="H640" i="20"/>
  <c r="I640" i="20" s="1"/>
  <c r="H614" i="20"/>
  <c r="I614" i="20" s="1"/>
  <c r="M614" i="20" s="1"/>
  <c r="H613" i="20"/>
  <c r="H676" i="20"/>
  <c r="H680" i="20"/>
  <c r="H678" i="20"/>
  <c r="H677" i="20"/>
  <c r="H674" i="20"/>
  <c r="H675" i="20"/>
  <c r="H679" i="20"/>
  <c r="H352" i="20"/>
  <c r="H662"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62" i="20"/>
  <c r="F205" i="30"/>
  <c r="G205" i="30"/>
  <c r="F206" i="30"/>
  <c r="F209" i="30"/>
  <c r="F213" i="30"/>
  <c r="F208" i="30"/>
  <c r="F214" i="30"/>
  <c r="F207" i="30"/>
  <c r="F212" i="30"/>
  <c r="F215" i="30"/>
  <c r="F211" i="30"/>
  <c r="G240" i="30"/>
  <c r="F240" i="30"/>
  <c r="F171" i="30"/>
  <c r="G171" i="30" s="1"/>
  <c r="F218" i="30"/>
  <c r="Q810" i="20"/>
  <c r="O810" i="20"/>
  <c r="F219" i="30"/>
  <c r="F236" i="30"/>
  <c r="G236" i="30" s="1"/>
  <c r="F230" i="30"/>
  <c r="G230" i="30" s="1"/>
  <c r="N810" i="20"/>
  <c r="R810" i="20" s="1"/>
  <c r="F232" i="30"/>
  <c r="G232" i="30" s="1"/>
  <c r="F233" i="30"/>
  <c r="G233" i="30" s="1"/>
  <c r="F223" i="30"/>
  <c r="G223" i="30" s="1"/>
  <c r="F235" i="30"/>
  <c r="G235" i="30" s="1"/>
  <c r="F231" i="30"/>
  <c r="G231" i="30" s="1"/>
  <c r="F234" i="30"/>
  <c r="G234" i="30" s="1"/>
  <c r="F221" i="30"/>
  <c r="G221" i="30" s="1"/>
  <c r="F172" i="30"/>
  <c r="G172" i="30" s="1"/>
  <c r="F178" i="30"/>
  <c r="F179" i="30"/>
  <c r="F173" i="30"/>
  <c r="F169" i="30"/>
  <c r="F90" i="30"/>
  <c r="F92" i="30"/>
  <c r="F133" i="30"/>
  <c r="F130" i="30"/>
  <c r="F89" i="30"/>
  <c r="F94" i="30"/>
  <c r="F95" i="30"/>
  <c r="G77" i="30"/>
  <c r="F77" i="30"/>
  <c r="F229" i="30"/>
  <c r="F91" i="30"/>
  <c r="F162" i="30"/>
  <c r="F88" i="30"/>
  <c r="F93" i="30"/>
  <c r="F131" i="30"/>
  <c r="F132" i="30"/>
  <c r="F76" i="30"/>
  <c r="G76" i="30"/>
  <c r="F170" i="30"/>
  <c r="G170" i="30" s="1"/>
  <c r="F123" i="30"/>
  <c r="F163" i="30"/>
  <c r="F144" i="30"/>
  <c r="F143" i="30"/>
  <c r="H1412" i="20"/>
  <c r="F1412" i="20"/>
  <c r="G811" i="20"/>
  <c r="G812" i="20" s="1"/>
  <c r="O58" i="20"/>
  <c r="O60" i="20"/>
  <c r="O59" i="20"/>
  <c r="I811" i="20"/>
  <c r="I813" i="20" s="1"/>
  <c r="Q813" i="20" s="1"/>
  <c r="O47" i="20"/>
  <c r="O46" i="20"/>
  <c r="O45" i="20"/>
  <c r="F811" i="20"/>
  <c r="F813" i="20" s="1"/>
  <c r="N813" i="20" s="1"/>
  <c r="R813" i="20" s="1"/>
  <c r="O32" i="20"/>
  <c r="O33" i="20"/>
  <c r="O34" i="20"/>
  <c r="P20" i="20"/>
  <c r="P19" i="20"/>
  <c r="P21" i="20"/>
  <c r="O417" i="20"/>
  <c r="O414" i="20"/>
  <c r="O418" i="20"/>
  <c r="O419" i="20"/>
  <c r="H76" i="30"/>
  <c r="Q1208" i="20"/>
  <c r="H1215" i="20"/>
  <c r="H1214" i="20"/>
  <c r="Q1214" i="20" s="1"/>
  <c r="H1211" i="20"/>
  <c r="Q1211" i="20" s="1"/>
  <c r="H1216" i="20"/>
  <c r="H811" i="20"/>
  <c r="H814" i="20" s="1"/>
  <c r="P814" i="20" s="1"/>
  <c r="O21" i="20"/>
  <c r="O20" i="20"/>
  <c r="O19" i="20"/>
  <c r="O378" i="20"/>
  <c r="O377" i="20"/>
  <c r="O374" i="20"/>
  <c r="O379" i="20"/>
  <c r="P59" i="20"/>
  <c r="P60" i="20"/>
  <c r="P58" i="20"/>
  <c r="P45" i="20"/>
  <c r="P47" i="20"/>
  <c r="P46" i="20"/>
  <c r="P33" i="20"/>
  <c r="P32" i="20"/>
  <c r="P34" i="20"/>
  <c r="P418" i="20"/>
  <c r="P419" i="20"/>
  <c r="P417" i="20"/>
  <c r="P414" i="20"/>
  <c r="H77" i="30"/>
  <c r="I1437" i="20"/>
  <c r="H1443" i="20"/>
  <c r="D1378" i="20"/>
  <c r="D1376" i="20"/>
  <c r="D1374" i="20"/>
  <c r="D1375" i="20"/>
  <c r="D1377" i="20"/>
  <c r="D1379" i="20"/>
  <c r="E1376" i="20"/>
  <c r="E1374" i="20"/>
  <c r="E1378" i="20"/>
  <c r="E1379" i="20"/>
  <c r="E1377" i="20"/>
  <c r="E1375" i="20"/>
  <c r="I867" i="20"/>
  <c r="N867" i="20" s="1"/>
  <c r="I866" i="20"/>
  <c r="N866" i="20" s="1"/>
  <c r="I865" i="20"/>
  <c r="N865" i="20" s="1"/>
  <c r="N864" i="20"/>
  <c r="H866" i="20"/>
  <c r="H867" i="20"/>
  <c r="H865" i="20"/>
  <c r="L1315" i="20"/>
  <c r="L1311" i="20"/>
  <c r="L1320" i="20"/>
  <c r="L1324" i="20"/>
  <c r="L1318" i="20"/>
  <c r="L1322" i="20"/>
  <c r="M1307" i="20"/>
  <c r="L1314" i="20"/>
  <c r="L1312" i="20"/>
  <c r="L1319" i="20"/>
  <c r="L1323" i="20"/>
  <c r="L1313" i="20"/>
  <c r="L1321" i="20"/>
  <c r="J1220" i="20"/>
  <c r="J1224" i="20"/>
  <c r="J1219" i="20"/>
  <c r="J1223" i="20"/>
  <c r="J1222"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9" i="20"/>
  <c r="G709" i="20"/>
  <c r="K708" i="20"/>
  <c r="G708" i="20"/>
  <c r="K710" i="20"/>
  <c r="G710" i="20"/>
  <c r="J1060" i="20"/>
  <c r="U1060" i="20" s="1"/>
  <c r="H1060" i="20"/>
  <c r="S1060" i="20" s="1"/>
  <c r="K1063" i="20"/>
  <c r="V1063" i="20" s="1"/>
  <c r="Y1063" i="20" s="1"/>
  <c r="I1063" i="20"/>
  <c r="T1063" i="20" s="1"/>
  <c r="W1063" i="20" s="1"/>
  <c r="X1063" i="20" s="1"/>
  <c r="K1062" i="20"/>
  <c r="V1062" i="20" s="1"/>
  <c r="Y1062" i="20" s="1"/>
  <c r="I1062" i="20"/>
  <c r="T1062" i="20" s="1"/>
  <c r="W1062" i="20" s="1"/>
  <c r="X1062" i="20" s="1"/>
  <c r="K1065" i="20"/>
  <c r="V1065" i="20" s="1"/>
  <c r="Y1065" i="20" s="1"/>
  <c r="I1065" i="20"/>
  <c r="T1065" i="20" s="1"/>
  <c r="W1065" i="20" s="1"/>
  <c r="X1065" i="20" s="1"/>
  <c r="K1061" i="20"/>
  <c r="V1061" i="20" s="1"/>
  <c r="Y1061" i="20" s="1"/>
  <c r="I1061" i="20"/>
  <c r="T1061" i="20" s="1"/>
  <c r="W1061" i="20" s="1"/>
  <c r="X1061" i="20" s="1"/>
  <c r="K1064" i="20"/>
  <c r="V1064" i="20" s="1"/>
  <c r="Y1064" i="20" s="1"/>
  <c r="I1064" i="20"/>
  <c r="T1064" i="20" s="1"/>
  <c r="W1064" i="20" s="1"/>
  <c r="X1064" i="20" s="1"/>
  <c r="J1061" i="20"/>
  <c r="U1061" i="20" s="1"/>
  <c r="H1061" i="20"/>
  <c r="S1061" i="20" s="1"/>
  <c r="J1064" i="20"/>
  <c r="U1064" i="20" s="1"/>
  <c r="H1064" i="20"/>
  <c r="S1064" i="20" s="1"/>
  <c r="J1065" i="20"/>
  <c r="U1065" i="20" s="1"/>
  <c r="H1065" i="20"/>
  <c r="S1065" i="20" s="1"/>
  <c r="J1062" i="20"/>
  <c r="U1062" i="20" s="1"/>
  <c r="H1062" i="20"/>
  <c r="S1062" i="20" s="1"/>
  <c r="J1063" i="20"/>
  <c r="U1063" i="20" s="1"/>
  <c r="H1063" i="20"/>
  <c r="S1063" i="20" s="1"/>
  <c r="K1060" i="20"/>
  <c r="V1060" i="20" s="1"/>
  <c r="Y1060" i="20" s="1"/>
  <c r="I1060" i="20"/>
  <c r="T1060" i="20" s="1"/>
  <c r="W1060" i="20" s="1"/>
  <c r="X1060" i="20" s="1"/>
  <c r="K118" i="20"/>
  <c r="G118" i="20"/>
  <c r="K119" i="20"/>
  <c r="G119" i="20"/>
  <c r="G613" i="20"/>
  <c r="G515" i="20"/>
  <c r="J1221" i="20"/>
  <c r="J1225" i="20"/>
  <c r="L1325" i="20"/>
  <c r="K662" i="20"/>
  <c r="K674" i="20"/>
  <c r="G674" i="20"/>
  <c r="K676" i="20"/>
  <c r="G676" i="20"/>
  <c r="K677" i="20"/>
  <c r="G677" i="20"/>
  <c r="K679" i="20"/>
  <c r="G679" i="20"/>
  <c r="K675" i="20"/>
  <c r="G675" i="20"/>
  <c r="K678" i="20"/>
  <c r="G678" i="20"/>
  <c r="K680" i="20"/>
  <c r="G680"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20" i="20"/>
  <c r="H1321" i="20"/>
  <c r="H1325" i="20"/>
  <c r="H1219" i="20"/>
  <c r="H1318"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6" i="20"/>
  <c r="G1271" i="20"/>
  <c r="G1269" i="20"/>
  <c r="G1272" i="20" s="1"/>
  <c r="K1322" i="20"/>
  <c r="K1311" i="20"/>
  <c r="W1311" i="20" s="1"/>
  <c r="J1323" i="20"/>
  <c r="J1312" i="20"/>
  <c r="V1312" i="20" s="1"/>
  <c r="H1313" i="20"/>
  <c r="T1313" i="20" s="1"/>
  <c r="J1325" i="20"/>
  <c r="J1315" i="20"/>
  <c r="V1315" i="20" s="1"/>
  <c r="J1320" i="20"/>
  <c r="J1309" i="20"/>
  <c r="V1309" i="20" s="1"/>
  <c r="H1310" i="20"/>
  <c r="T1310" i="20" s="1"/>
  <c r="J1311" i="20"/>
  <c r="V1311" i="20" s="1"/>
  <c r="H1312" i="20"/>
  <c r="T1312" i="20" s="1"/>
  <c r="J1322" i="20"/>
  <c r="I1321" i="20"/>
  <c r="I1310" i="20"/>
  <c r="U1310" i="20" s="1"/>
  <c r="H1311" i="20"/>
  <c r="T1311" i="20" s="1"/>
  <c r="J1321" i="20"/>
  <c r="J1310" i="20"/>
  <c r="V1310" i="20" s="1"/>
  <c r="J1271" i="20"/>
  <c r="M1320" i="20"/>
  <c r="J1274" i="20"/>
  <c r="M1323" i="20"/>
  <c r="J1272" i="20"/>
  <c r="M1321" i="20"/>
  <c r="H1306" i="20"/>
  <c r="T1306" i="20" s="1"/>
  <c r="I1325" i="20"/>
  <c r="I1315" i="20"/>
  <c r="U1315" i="20" s="1"/>
  <c r="G1321" i="20"/>
  <c r="G1310" i="20"/>
  <c r="S1310" i="20" s="1"/>
  <c r="X1310" i="20" s="1"/>
  <c r="G1320" i="20"/>
  <c r="G1309" i="20"/>
  <c r="S1309" i="20" s="1"/>
  <c r="X1309" i="20" s="1"/>
  <c r="G1325" i="20"/>
  <c r="G1315" i="20"/>
  <c r="S1315" i="20" s="1"/>
  <c r="X1315" i="20" s="1"/>
  <c r="G1322" i="20"/>
  <c r="G1311" i="20"/>
  <c r="S1311" i="20" s="1"/>
  <c r="M1318" i="20"/>
  <c r="G1274" i="20"/>
  <c r="G1270" i="20"/>
  <c r="J1308" i="20"/>
  <c r="V1308" i="20" s="1"/>
  <c r="J1319" i="20"/>
  <c r="H1309" i="20"/>
  <c r="T1309" i="20" s="1"/>
  <c r="J1307" i="20"/>
  <c r="V1307" i="20" s="1"/>
  <c r="H1308" i="20"/>
  <c r="T1308" i="20" s="1"/>
  <c r="K1325" i="20"/>
  <c r="K1315" i="20"/>
  <c r="W1315" i="20" s="1"/>
  <c r="H1307" i="20"/>
  <c r="T1307" i="20" s="1"/>
  <c r="J1306" i="20"/>
  <c r="V1306" i="20" s="1"/>
  <c r="J1318" i="20"/>
  <c r="G1318" i="20"/>
  <c r="G1306" i="20"/>
  <c r="S1306" i="20" s="1"/>
  <c r="X1306" i="20" s="1"/>
  <c r="H1315" i="20"/>
  <c r="T1315" i="20" s="1"/>
  <c r="J1314" i="20"/>
  <c r="V1314" i="20" s="1"/>
  <c r="K1318" i="20"/>
  <c r="K1306" i="20"/>
  <c r="W1306" i="20" s="1"/>
  <c r="J1324" i="20"/>
  <c r="J1313" i="20"/>
  <c r="V1313" i="20" s="1"/>
  <c r="H1314" i="20"/>
  <c r="T1314" i="20" s="1"/>
  <c r="K1309" i="20"/>
  <c r="W1309" i="20" s="1"/>
  <c r="K1320" i="20"/>
  <c r="K1319" i="20"/>
  <c r="K1308" i="20"/>
  <c r="W1308" i="20" s="1"/>
  <c r="K1321" i="20"/>
  <c r="K1310" i="20"/>
  <c r="W1310" i="20" s="1"/>
  <c r="J1270" i="20"/>
  <c r="M1319" i="20"/>
  <c r="J1275" i="20"/>
  <c r="M1324" i="20"/>
  <c r="J1273" i="20"/>
  <c r="M1322" i="20"/>
  <c r="G1273" i="20"/>
  <c r="K1313" i="20"/>
  <c r="W1313" i="20" s="1"/>
  <c r="K1324" i="20"/>
  <c r="K1323" i="20"/>
  <c r="K1312" i="20"/>
  <c r="W1312" i="20" s="1"/>
  <c r="G1323" i="20"/>
  <c r="G1312" i="20"/>
  <c r="S1312" i="20" s="1"/>
  <c r="G1324" i="20"/>
  <c r="G1313" i="20"/>
  <c r="S1313" i="20" s="1"/>
  <c r="G1308" i="20"/>
  <c r="S1308" i="20" s="1"/>
  <c r="X1308" i="20" s="1"/>
  <c r="G1319" i="20"/>
  <c r="I1318" i="20"/>
  <c r="I1306" i="20"/>
  <c r="U1306" i="20" s="1"/>
  <c r="I1323" i="20"/>
  <c r="I1312" i="20"/>
  <c r="U1312" i="20" s="1"/>
  <c r="I1322" i="20"/>
  <c r="I1311" i="20"/>
  <c r="U1311" i="20" s="1"/>
  <c r="I1309" i="20"/>
  <c r="U1309" i="20" s="1"/>
  <c r="I1320" i="20"/>
  <c r="I1313" i="20"/>
  <c r="U1313" i="20" s="1"/>
  <c r="I1324" i="20"/>
  <c r="I1319" i="20"/>
  <c r="I1308" i="20"/>
  <c r="U1308" i="20" s="1"/>
  <c r="J1269" i="20"/>
  <c r="I1208" i="20"/>
  <c r="I1258" i="20"/>
  <c r="G1260" i="20"/>
  <c r="O1260" i="20" s="1"/>
  <c r="Q1260" i="20" s="1"/>
  <c r="G1257" i="20"/>
  <c r="O1257" i="20" s="1"/>
  <c r="Q1257" i="20" s="1"/>
  <c r="I1221" i="20"/>
  <c r="I1271" i="20"/>
  <c r="I1225" i="20"/>
  <c r="I1275" i="20"/>
  <c r="J1208" i="20"/>
  <c r="J1209" i="20" s="1"/>
  <c r="J1258" i="20"/>
  <c r="I1215" i="20"/>
  <c r="I1265" i="20"/>
  <c r="I1213" i="20"/>
  <c r="I1263" i="20"/>
  <c r="H1263" i="20"/>
  <c r="P1263" i="20" s="1"/>
  <c r="I1219" i="20"/>
  <c r="I1269" i="20"/>
  <c r="I1223" i="20"/>
  <c r="I1273" i="20"/>
  <c r="I1207" i="20"/>
  <c r="I1257" i="20"/>
  <c r="I1214" i="20"/>
  <c r="I1264" i="20"/>
  <c r="H1258" i="20"/>
  <c r="H1262" i="20"/>
  <c r="P1262" i="20" s="1"/>
  <c r="G1263" i="20"/>
  <c r="O1263" i="20" s="1"/>
  <c r="Q1263" i="20" s="1"/>
  <c r="H1259" i="20"/>
  <c r="P1259" i="20" s="1"/>
  <c r="G1259" i="20"/>
  <c r="O1259" i="20" s="1"/>
  <c r="Q1259" i="20" s="1"/>
  <c r="I1220" i="20"/>
  <c r="I1270" i="20"/>
  <c r="I1224" i="20"/>
  <c r="I1274" i="20"/>
  <c r="I1216" i="20"/>
  <c r="I1266" i="20"/>
  <c r="I1212" i="20"/>
  <c r="I1262" i="20"/>
  <c r="H1260" i="20"/>
  <c r="P1260" i="20" s="1"/>
  <c r="G1262" i="20"/>
  <c r="O1262" i="20" s="1"/>
  <c r="Q1262" i="20" s="1"/>
  <c r="H1269" i="20"/>
  <c r="H1272" i="20" s="1"/>
  <c r="H1257" i="20"/>
  <c r="P1257" i="20" s="1"/>
  <c r="G1258" i="20"/>
  <c r="I1222" i="20"/>
  <c r="I1272" i="20"/>
  <c r="I1226" i="20"/>
  <c r="I1276" i="20"/>
  <c r="J1257" i="20"/>
  <c r="F1210" i="20"/>
  <c r="O1210" i="20" s="1"/>
  <c r="G1210" i="20"/>
  <c r="P1210" i="20" s="1"/>
  <c r="R1210" i="20" s="1"/>
  <c r="G1213" i="20"/>
  <c r="P1213" i="20" s="1"/>
  <c r="R1213" i="20" s="1"/>
  <c r="F1213" i="20"/>
  <c r="O1213" i="20" s="1"/>
  <c r="G1207" i="20"/>
  <c r="P1207" i="20" s="1"/>
  <c r="R1207" i="20" s="1"/>
  <c r="G1219" i="20"/>
  <c r="G1212" i="20"/>
  <c r="P1212" i="20" s="1"/>
  <c r="R1212" i="20" s="1"/>
  <c r="F1209" i="20"/>
  <c r="O1209" i="20" s="1"/>
  <c r="F1207" i="20"/>
  <c r="O1207" i="20" s="1"/>
  <c r="F1219" i="20"/>
  <c r="G1209" i="20"/>
  <c r="P1209" i="20" s="1"/>
  <c r="R1209" i="20" s="1"/>
  <c r="F1212" i="20"/>
  <c r="O1212" i="20" s="1"/>
  <c r="G1208" i="20"/>
  <c r="F1208" i="20"/>
  <c r="J1207" i="20"/>
  <c r="H697" i="20"/>
  <c r="H704" i="20"/>
  <c r="H705" i="20"/>
  <c r="H699" i="20"/>
  <c r="H700" i="20"/>
  <c r="H701" i="20"/>
  <c r="H702" i="20"/>
  <c r="H698" i="20"/>
  <c r="H703" i="20"/>
  <c r="H694" i="20"/>
  <c r="H693" i="20"/>
  <c r="H347" i="20"/>
  <c r="H348" i="20"/>
  <c r="H349" i="20"/>
  <c r="H350" i="20"/>
  <c r="H346" i="20"/>
  <c r="H161" i="20"/>
  <c r="H162" i="20"/>
  <c r="H163" i="20"/>
  <c r="H160" i="20"/>
  <c r="H335" i="20"/>
  <c r="K704" i="20"/>
  <c r="G704" i="20"/>
  <c r="K705" i="20"/>
  <c r="G705" i="20"/>
  <c r="K700" i="20"/>
  <c r="G700" i="20"/>
  <c r="K702" i="20"/>
  <c r="G702" i="20"/>
  <c r="K701" i="20"/>
  <c r="G701" i="20"/>
  <c r="K699" i="20"/>
  <c r="G699" i="20"/>
  <c r="K703" i="20"/>
  <c r="G703" i="20"/>
  <c r="K698" i="20"/>
  <c r="G698" i="20"/>
  <c r="K697" i="20"/>
  <c r="G697" i="20"/>
  <c r="K694" i="20"/>
  <c r="G694" i="20"/>
  <c r="K693" i="20"/>
  <c r="G693"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8" i="20"/>
  <c r="H687" i="20"/>
  <c r="H690" i="20"/>
  <c r="H689"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14"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90" i="20"/>
  <c r="G690" i="20"/>
  <c r="G689" i="20"/>
  <c r="K689" i="20"/>
  <c r="G687" i="20"/>
  <c r="K687" i="20"/>
  <c r="K688" i="20"/>
  <c r="G688" i="20"/>
  <c r="K566" i="20"/>
  <c r="G566" i="20"/>
  <c r="K561" i="20"/>
  <c r="G561" i="20"/>
  <c r="K557" i="20"/>
  <c r="G557" i="20"/>
  <c r="G555" i="20"/>
  <c r="K555" i="20"/>
  <c r="G556" i="20"/>
  <c r="K556" i="20"/>
  <c r="M1340" i="20"/>
  <c r="M1344" i="20" s="1"/>
  <c r="K601" i="20"/>
  <c r="G601" i="20"/>
  <c r="K602" i="20"/>
  <c r="G602" i="20"/>
  <c r="K600" i="20"/>
  <c r="G600" i="20"/>
  <c r="K362" i="20"/>
  <c r="H592" i="20"/>
  <c r="H645" i="20"/>
  <c r="H635" i="20"/>
  <c r="H622" i="20"/>
  <c r="H619" i="20"/>
  <c r="H607" i="20"/>
  <c r="H597" i="20"/>
  <c r="H590" i="20"/>
  <c r="H591" i="20"/>
  <c r="H659" i="20"/>
  <c r="H646" i="20"/>
  <c r="H643" i="20"/>
  <c r="H638" i="20"/>
  <c r="H634" i="20"/>
  <c r="H621" i="20"/>
  <c r="H617" i="20"/>
  <c r="H605" i="20"/>
  <c r="H589" i="20"/>
  <c r="H673" i="20"/>
  <c r="H672" i="20"/>
  <c r="H671" i="20"/>
  <c r="H667" i="20"/>
  <c r="H666" i="20"/>
  <c r="H665" i="20"/>
  <c r="H664" i="20"/>
  <c r="H663" i="20"/>
  <c r="H661" i="20"/>
  <c r="H660" i="20"/>
  <c r="H658" i="20"/>
  <c r="H657" i="20"/>
  <c r="H656" i="20"/>
  <c r="H644" i="20"/>
  <c r="H639"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72" i="20"/>
  <c r="G672" i="20"/>
  <c r="G671" i="20"/>
  <c r="K671" i="20"/>
  <c r="K673" i="20"/>
  <c r="G673" i="20"/>
  <c r="G658" i="20"/>
  <c r="K658" i="20"/>
  <c r="G665" i="20"/>
  <c r="K665" i="20"/>
  <c r="G659" i="20"/>
  <c r="K659" i="20"/>
  <c r="G664" i="20"/>
  <c r="K664" i="20"/>
  <c r="G666" i="20"/>
  <c r="K666" i="20"/>
  <c r="G667" i="20"/>
  <c r="K667" i="20"/>
  <c r="K661" i="20"/>
  <c r="G661" i="20"/>
  <c r="G656" i="20"/>
  <c r="K656" i="20"/>
  <c r="K660" i="20"/>
  <c r="G660" i="20"/>
  <c r="K663" i="20"/>
  <c r="G663" i="20"/>
  <c r="K657" i="20"/>
  <c r="G657" i="20"/>
  <c r="G646" i="20"/>
  <c r="K646" i="20"/>
  <c r="K645" i="20"/>
  <c r="G645" i="20"/>
  <c r="K644" i="20"/>
  <c r="G644" i="20"/>
  <c r="K643" i="20"/>
  <c r="G643" i="20"/>
  <c r="K639" i="20"/>
  <c r="G639" i="20"/>
  <c r="K638" i="20"/>
  <c r="G638" i="20"/>
  <c r="K635" i="20"/>
  <c r="G635" i="20"/>
  <c r="K634" i="20"/>
  <c r="G634"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75"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9" i="20"/>
  <c r="E1288" i="20"/>
  <c r="E1287" i="20"/>
  <c r="E1286" i="20"/>
  <c r="E1285" i="20"/>
  <c r="E1284" i="20"/>
  <c r="E1283" i="20"/>
  <c r="E1282" i="20"/>
  <c r="E1281" i="20"/>
  <c r="E1280" i="20"/>
  <c r="B1289" i="20"/>
  <c r="B1288" i="20"/>
  <c r="B1287" i="20"/>
  <c r="B1286" i="20"/>
  <c r="B1285" i="20"/>
  <c r="B1284" i="20"/>
  <c r="B1283" i="20"/>
  <c r="B1282" i="20"/>
  <c r="B1281" i="20"/>
  <c r="B1280" i="20"/>
  <c r="I462" i="20" l="1"/>
  <c r="I734" i="20"/>
  <c r="I740" i="20"/>
  <c r="M740" i="20" s="1"/>
  <c r="I629" i="20"/>
  <c r="I365" i="20"/>
  <c r="I13" i="20"/>
  <c r="M13" i="20" s="1"/>
  <c r="M512" i="20"/>
  <c r="I628" i="20"/>
  <c r="I140" i="20"/>
  <c r="I475" i="20"/>
  <c r="I722" i="20"/>
  <c r="I730" i="20"/>
  <c r="I67" i="20"/>
  <c r="I41" i="20"/>
  <c r="M41" i="20" s="1"/>
  <c r="I448" i="20"/>
  <c r="M448" i="20" s="1"/>
  <c r="I631" i="20"/>
  <c r="G166" i="30"/>
  <c r="G187" i="30"/>
  <c r="G144" i="30"/>
  <c r="G114" i="30"/>
  <c r="G109" i="30"/>
  <c r="M628" i="20"/>
  <c r="G121" i="30"/>
  <c r="G118" i="30"/>
  <c r="G113" i="30"/>
  <c r="G116" i="30"/>
  <c r="G119" i="30"/>
  <c r="G120" i="30"/>
  <c r="G117" i="30"/>
  <c r="G112" i="30"/>
  <c r="M631" i="20"/>
  <c r="L1309" i="20"/>
  <c r="Y1309" i="20" s="1"/>
  <c r="AB1309" i="20" s="1"/>
  <c r="G69" i="30" s="1"/>
  <c r="M629" i="20"/>
  <c r="L1308" i="20"/>
  <c r="Y1308" i="20" s="1"/>
  <c r="AB1308" i="20" s="1"/>
  <c r="G68" i="30" s="1"/>
  <c r="M630" i="20"/>
  <c r="M625" i="20"/>
  <c r="M624" i="20"/>
  <c r="Y1306" i="20"/>
  <c r="Y1307" i="20"/>
  <c r="AB1307" i="20" s="1"/>
  <c r="G67" i="30" s="1"/>
  <c r="G162" i="30"/>
  <c r="G14" i="20"/>
  <c r="I14" i="20" s="1"/>
  <c r="M14" i="20" s="1"/>
  <c r="G213" i="30"/>
  <c r="G210" i="30"/>
  <c r="G122" i="30"/>
  <c r="M733" i="20"/>
  <c r="M726" i="20"/>
  <c r="M731" i="20"/>
  <c r="M735" i="20"/>
  <c r="M736" i="20"/>
  <c r="M730" i="20"/>
  <c r="M737" i="20"/>
  <c r="M728" i="20"/>
  <c r="M734" i="20"/>
  <c r="M727" i="20"/>
  <c r="M729" i="20"/>
  <c r="M732" i="20"/>
  <c r="M722" i="20"/>
  <c r="M723" i="20"/>
  <c r="M724" i="20"/>
  <c r="M719" i="20"/>
  <c r="G143" i="30"/>
  <c r="Q1216" i="20"/>
  <c r="M647" i="20"/>
  <c r="AX815" i="19"/>
  <c r="M650" i="20"/>
  <c r="Q1215" i="20"/>
  <c r="M651" i="20"/>
  <c r="M652" i="20"/>
  <c r="M668" i="20"/>
  <c r="AR23" i="26"/>
  <c r="AX824" i="19"/>
  <c r="M683" i="20"/>
  <c r="M682" i="20"/>
  <c r="M684" i="20"/>
  <c r="M681" i="20"/>
  <c r="M627" i="20"/>
  <c r="M626" i="20"/>
  <c r="M366" i="20"/>
  <c r="M365" i="20"/>
  <c r="M367" i="20"/>
  <c r="M364" i="20"/>
  <c r="M715" i="20"/>
  <c r="M714" i="20"/>
  <c r="M713" i="20"/>
  <c r="G141" i="30"/>
  <c r="G142" i="30"/>
  <c r="M11" i="20"/>
  <c r="I1210" i="20"/>
  <c r="M12" i="20"/>
  <c r="M640" i="20"/>
  <c r="G167" i="30"/>
  <c r="G168" i="30"/>
  <c r="M562" i="20"/>
  <c r="I113" i="20"/>
  <c r="M113" i="20" s="1"/>
  <c r="I167" i="20"/>
  <c r="M167" i="20" s="1"/>
  <c r="I620" i="20"/>
  <c r="M620" i="20" s="1"/>
  <c r="I534" i="20"/>
  <c r="M534" i="20" s="1"/>
  <c r="M563" i="20"/>
  <c r="G1268" i="20"/>
  <c r="G1267" i="20"/>
  <c r="H1267" i="20"/>
  <c r="H1268" i="20"/>
  <c r="M500" i="20"/>
  <c r="I169" i="20"/>
  <c r="M169" i="20" s="1"/>
  <c r="I166" i="20"/>
  <c r="M166" i="20" s="1"/>
  <c r="I677" i="20"/>
  <c r="M677" i="20" s="1"/>
  <c r="I709" i="20"/>
  <c r="M709" i="20" s="1"/>
  <c r="M40" i="20"/>
  <c r="M449" i="20"/>
  <c r="M462" i="20"/>
  <c r="M475" i="20"/>
  <c r="M488" i="20"/>
  <c r="F1218" i="20"/>
  <c r="F1217" i="20"/>
  <c r="G1217" i="20"/>
  <c r="G1218" i="20"/>
  <c r="M501" i="20"/>
  <c r="I249" i="20"/>
  <c r="M249" i="20" s="1"/>
  <c r="I542" i="20"/>
  <c r="M542" i="20" s="1"/>
  <c r="I114" i="20"/>
  <c r="M114" i="20" s="1"/>
  <c r="I354" i="20"/>
  <c r="M354" i="20" s="1"/>
  <c r="I680" i="20"/>
  <c r="M680" i="20" s="1"/>
  <c r="I675" i="20"/>
  <c r="M675" i="20" s="1"/>
  <c r="I537" i="20"/>
  <c r="M537" i="20" s="1"/>
  <c r="I558" i="20"/>
  <c r="M558" i="20" s="1"/>
  <c r="I524" i="20"/>
  <c r="I108" i="20"/>
  <c r="M108" i="20" s="1"/>
  <c r="I507" i="20"/>
  <c r="M507" i="20" s="1"/>
  <c r="I528" i="20"/>
  <c r="I546" i="20"/>
  <c r="M546" i="20" s="1"/>
  <c r="I550" i="20"/>
  <c r="M550" i="20" s="1"/>
  <c r="M487" i="20"/>
  <c r="M474" i="20"/>
  <c r="M66" i="20"/>
  <c r="M139"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13" i="20"/>
  <c r="P813" i="20" s="1"/>
  <c r="F814" i="20"/>
  <c r="N814" i="20" s="1"/>
  <c r="R814" i="20" s="1"/>
  <c r="Q811" i="20"/>
  <c r="I555" i="20"/>
  <c r="M555" i="20" s="1"/>
  <c r="I72" i="20"/>
  <c r="M72" i="20" s="1"/>
  <c r="I82" i="20"/>
  <c r="M82" i="20" s="1"/>
  <c r="I189" i="20"/>
  <c r="M189" i="20" s="1"/>
  <c r="I239" i="20"/>
  <c r="M239" i="20" s="1"/>
  <c r="I344" i="20"/>
  <c r="M344" i="20" s="1"/>
  <c r="I179" i="20"/>
  <c r="M179" i="20" s="1"/>
  <c r="I195" i="20"/>
  <c r="M195" i="20" s="1"/>
  <c r="I282" i="20"/>
  <c r="M282" i="20" s="1"/>
  <c r="I291" i="20"/>
  <c r="M291" i="20" s="1"/>
  <c r="H812" i="20"/>
  <c r="P812" i="20" s="1"/>
  <c r="I812" i="20"/>
  <c r="Q812" i="20" s="1"/>
  <c r="G814" i="20"/>
  <c r="O814" i="20" s="1"/>
  <c r="F812" i="20"/>
  <c r="N812" i="20" s="1"/>
  <c r="I814" i="20"/>
  <c r="Q814" i="20" s="1"/>
  <c r="G813" i="20"/>
  <c r="O813" i="20" s="1"/>
  <c r="M140" i="20"/>
  <c r="I112" i="20"/>
  <c r="M112" i="20" s="1"/>
  <c r="I506" i="20"/>
  <c r="M506" i="20" s="1"/>
  <c r="M67" i="20"/>
  <c r="I109" i="20"/>
  <c r="M109" i="20" s="1"/>
  <c r="I503" i="20"/>
  <c r="M503" i="20" s="1"/>
  <c r="I610" i="20"/>
  <c r="M610" i="20" s="1"/>
  <c r="I530" i="20"/>
  <c r="M530" i="20" s="1"/>
  <c r="I107" i="20"/>
  <c r="M107" i="20" s="1"/>
  <c r="I353" i="20"/>
  <c r="M353" i="20" s="1"/>
  <c r="I674" i="20"/>
  <c r="M674" i="20" s="1"/>
  <c r="I505" i="20"/>
  <c r="M505" i="20" s="1"/>
  <c r="I119" i="20"/>
  <c r="M119" i="20" s="1"/>
  <c r="I535" i="20"/>
  <c r="M535" i="20" s="1"/>
  <c r="I363" i="20"/>
  <c r="M363" i="20" s="1"/>
  <c r="I251" i="20"/>
  <c r="M251" i="20" s="1"/>
  <c r="I676" i="20"/>
  <c r="M676" i="20" s="1"/>
  <c r="G163" i="30"/>
  <c r="I85" i="20"/>
  <c r="M85" i="20" s="1"/>
  <c r="I75" i="20"/>
  <c r="M75" i="20" s="1"/>
  <c r="I90" i="20"/>
  <c r="M90" i="20" s="1"/>
  <c r="I158" i="20"/>
  <c r="M158" i="20" s="1"/>
  <c r="I228" i="20"/>
  <c r="M228" i="20" s="1"/>
  <c r="I153" i="20"/>
  <c r="M153" i="20" s="1"/>
  <c r="I148" i="20"/>
  <c r="M148" i="20" s="1"/>
  <c r="I194" i="20"/>
  <c r="M194" i="20" s="1"/>
  <c r="I308" i="20"/>
  <c r="M308" i="20" s="1"/>
  <c r="M662" i="20"/>
  <c r="I521" i="20"/>
  <c r="M521" i="20" s="1"/>
  <c r="I549" i="20"/>
  <c r="M549" i="20" s="1"/>
  <c r="I545" i="20"/>
  <c r="M545" i="20" s="1"/>
  <c r="I541" i="20"/>
  <c r="M541" i="20" s="1"/>
  <c r="I708" i="20"/>
  <c r="M708" i="20" s="1"/>
  <c r="G207" i="30"/>
  <c r="I532" i="20"/>
  <c r="M532" i="20" s="1"/>
  <c r="I252" i="20"/>
  <c r="M252" i="20" s="1"/>
  <c r="I710" i="20"/>
  <c r="M710" i="20" s="1"/>
  <c r="I529" i="20"/>
  <c r="M529" i="20" s="1"/>
  <c r="I536" i="20"/>
  <c r="M536" i="20" s="1"/>
  <c r="I168" i="20"/>
  <c r="M168" i="20" s="1"/>
  <c r="I678" i="20"/>
  <c r="M678" i="20" s="1"/>
  <c r="I679" i="20"/>
  <c r="M679" i="20" s="1"/>
  <c r="I547" i="20"/>
  <c r="M547" i="20" s="1"/>
  <c r="I115" i="20"/>
  <c r="M115" i="20" s="1"/>
  <c r="I105" i="20"/>
  <c r="M105" i="20" s="1"/>
  <c r="I355" i="20"/>
  <c r="M355" i="20" s="1"/>
  <c r="I551" i="20"/>
  <c r="M551" i="20" s="1"/>
  <c r="I539" i="20"/>
  <c r="M539" i="20" s="1"/>
  <c r="I543" i="20"/>
  <c r="M543" i="20" s="1"/>
  <c r="G212" i="30"/>
  <c r="G214" i="30"/>
  <c r="G206" i="30"/>
  <c r="G211" i="30"/>
  <c r="G208" i="30"/>
  <c r="G209" i="30"/>
  <c r="G215" i="30"/>
  <c r="G173" i="30"/>
  <c r="G94" i="30"/>
  <c r="G219" i="30"/>
  <c r="G218" i="30"/>
  <c r="G133" i="30"/>
  <c r="G131" i="30"/>
  <c r="G169" i="30"/>
  <c r="G132" i="30"/>
  <c r="G130" i="30"/>
  <c r="G165" i="30"/>
  <c r="F165" i="30"/>
  <c r="G123" i="30"/>
  <c r="G88" i="30"/>
  <c r="G95" i="30"/>
  <c r="G92" i="30"/>
  <c r="F156" i="30"/>
  <c r="G156" i="30"/>
  <c r="F160" i="30"/>
  <c r="G160" i="30"/>
  <c r="F161" i="30"/>
  <c r="G161" i="30"/>
  <c r="F159" i="30"/>
  <c r="G159" i="30"/>
  <c r="G89" i="30"/>
  <c r="G90" i="30"/>
  <c r="G93" i="30"/>
  <c r="F157" i="30"/>
  <c r="G157" i="30"/>
  <c r="F158" i="30"/>
  <c r="G158" i="30"/>
  <c r="F164" i="30"/>
  <c r="G164" i="30"/>
  <c r="G91" i="30"/>
  <c r="G222" i="30"/>
  <c r="Y1315" i="20"/>
  <c r="AB1315" i="20" s="1"/>
  <c r="G75" i="30" s="1"/>
  <c r="Y1312" i="20"/>
  <c r="AB1312" i="20" s="1"/>
  <c r="G72" i="30" s="1"/>
  <c r="O1208" i="20"/>
  <c r="F1215" i="20"/>
  <c r="F1211" i="20"/>
  <c r="O1211" i="20" s="1"/>
  <c r="F1216" i="20"/>
  <c r="F1214" i="20"/>
  <c r="O1214" i="20" s="1"/>
  <c r="F1225" i="20"/>
  <c r="F1226" i="20"/>
  <c r="F1222" i="20"/>
  <c r="G1226" i="20"/>
  <c r="G1225" i="20"/>
  <c r="G1222" i="20"/>
  <c r="H1222" i="20"/>
  <c r="H1226" i="20"/>
  <c r="H1225" i="20"/>
  <c r="P1208" i="20"/>
  <c r="R1208" i="20" s="1"/>
  <c r="G1211" i="20"/>
  <c r="P1211" i="20" s="1"/>
  <c r="R1211" i="20" s="1"/>
  <c r="G1216" i="20"/>
  <c r="G1215" i="20"/>
  <c r="G1214" i="20"/>
  <c r="P1214" i="20" s="1"/>
  <c r="R1214" i="20" s="1"/>
  <c r="J1261" i="20"/>
  <c r="J1260" i="20"/>
  <c r="J1259" i="20"/>
  <c r="I1260" i="20"/>
  <c r="I1259" i="20"/>
  <c r="I1261" i="20"/>
  <c r="P1258" i="20"/>
  <c r="H1264" i="20"/>
  <c r="P1264" i="20" s="1"/>
  <c r="H1261" i="20"/>
  <c r="P1261" i="20" s="1"/>
  <c r="H1266" i="20"/>
  <c r="P1266" i="20" s="1"/>
  <c r="H1265" i="20"/>
  <c r="P1265" i="20" s="1"/>
  <c r="O1258" i="20"/>
  <c r="Q1258" i="20" s="1"/>
  <c r="G1266" i="20"/>
  <c r="O1266" i="20" s="1"/>
  <c r="Q1266" i="20" s="1"/>
  <c r="G1261" i="20"/>
  <c r="O1261" i="20" s="1"/>
  <c r="Q1261" i="20" s="1"/>
  <c r="G1265" i="20"/>
  <c r="O1265" i="20" s="1"/>
  <c r="Q1265" i="20" s="1"/>
  <c r="G1264" i="20"/>
  <c r="O1264" i="20" s="1"/>
  <c r="K524" i="20"/>
  <c r="L1381" i="20"/>
  <c r="L1387" i="20"/>
  <c r="L1388" i="20"/>
  <c r="L1374" i="20"/>
  <c r="L1375" i="20"/>
  <c r="L1382" i="20"/>
  <c r="L1380" i="20"/>
  <c r="L1389" i="20"/>
  <c r="Y1311" i="20"/>
  <c r="AB1311" i="20" s="1"/>
  <c r="G71" i="30" s="1"/>
  <c r="M1389" i="20"/>
  <c r="M1381" i="20"/>
  <c r="M1382" i="20"/>
  <c r="M1388" i="20"/>
  <c r="M1380" i="20"/>
  <c r="M1374" i="20"/>
  <c r="M1387" i="20"/>
  <c r="M1375" i="20"/>
  <c r="Y1313" i="20"/>
  <c r="AB1313" i="20" s="1"/>
  <c r="G73" i="30" s="1"/>
  <c r="Y1314" i="20"/>
  <c r="AB1314" i="20" s="1"/>
  <c r="G74" i="30" s="1"/>
  <c r="I74" i="20"/>
  <c r="M74" i="20" s="1"/>
  <c r="K528" i="20"/>
  <c r="G527" i="20"/>
  <c r="I527" i="20" s="1"/>
  <c r="M527" i="20" s="1"/>
  <c r="K525" i="20"/>
  <c r="G523" i="20"/>
  <c r="I523" i="20" s="1"/>
  <c r="G526" i="20"/>
  <c r="I526" i="20" s="1"/>
  <c r="M526" i="20" s="1"/>
  <c r="K523" i="20"/>
  <c r="G525" i="20"/>
  <c r="I525" i="20" s="1"/>
  <c r="I515" i="20"/>
  <c r="M515" i="20" s="1"/>
  <c r="N811" i="20"/>
  <c r="R811" i="20" s="1"/>
  <c r="O811" i="20"/>
  <c r="O812" i="20"/>
  <c r="P811" i="20"/>
  <c r="I694" i="20"/>
  <c r="M694" i="20" s="1"/>
  <c r="X1311" i="20"/>
  <c r="AA1311" i="20" s="1"/>
  <c r="G61" i="30" s="1"/>
  <c r="I349" i="20"/>
  <c r="M349" i="20" s="1"/>
  <c r="I702" i="20"/>
  <c r="M702" i="20" s="1"/>
  <c r="X1313" i="20"/>
  <c r="AA1313" i="20" s="1"/>
  <c r="G63" i="30" s="1"/>
  <c r="X1312" i="20"/>
  <c r="AA1312" i="20" s="1"/>
  <c r="G62" i="30" s="1"/>
  <c r="I693" i="20"/>
  <c r="M693" i="20" s="1"/>
  <c r="I689" i="20"/>
  <c r="M689" i="20" s="1"/>
  <c r="I232" i="20"/>
  <c r="M232" i="20" s="1"/>
  <c r="I177" i="20"/>
  <c r="M177" i="20" s="1"/>
  <c r="I338" i="20"/>
  <c r="M338" i="20" s="1"/>
  <c r="I157" i="20"/>
  <c r="M157" i="20" s="1"/>
  <c r="I222" i="20"/>
  <c r="M222" i="20" s="1"/>
  <c r="I296" i="20"/>
  <c r="M296" i="20" s="1"/>
  <c r="I173" i="20"/>
  <c r="M173" i="20" s="1"/>
  <c r="I343" i="20"/>
  <c r="M343" i="20" s="1"/>
  <c r="AA1314" i="20"/>
  <c r="G64" i="30" s="1"/>
  <c r="AA1307" i="20"/>
  <c r="G57" i="30" s="1"/>
  <c r="AA1315" i="20"/>
  <c r="G65" i="30" s="1"/>
  <c r="AA1310" i="20"/>
  <c r="G60" i="30" s="1"/>
  <c r="AA1308" i="20"/>
  <c r="G58" i="30" s="1"/>
  <c r="AA1309" i="20"/>
  <c r="G59" i="30" s="1"/>
  <c r="J1211" i="20"/>
  <c r="I1209" i="20"/>
  <c r="I1211" i="20"/>
  <c r="J1210" i="20"/>
  <c r="G1276" i="20"/>
  <c r="M1308" i="20"/>
  <c r="Y1310" i="20"/>
  <c r="AB1310" i="20" s="1"/>
  <c r="G70" i="30" s="1"/>
  <c r="H1276" i="20"/>
  <c r="M1310" i="20"/>
  <c r="M1309" i="20"/>
  <c r="G1275" i="20"/>
  <c r="AB1306" i="20"/>
  <c r="G66" i="30" s="1"/>
  <c r="AA1306" i="20"/>
  <c r="G56" i="30" s="1"/>
  <c r="I705" i="20"/>
  <c r="M705" i="20" s="1"/>
  <c r="I347" i="20"/>
  <c r="M347" i="20" s="1"/>
  <c r="I346" i="20"/>
  <c r="M346" i="20" s="1"/>
  <c r="I697" i="20"/>
  <c r="M697" i="20" s="1"/>
  <c r="I703" i="20"/>
  <c r="M703" i="20" s="1"/>
  <c r="I700" i="20"/>
  <c r="M700" i="20" s="1"/>
  <c r="I161" i="20"/>
  <c r="M161" i="20" s="1"/>
  <c r="I348" i="20"/>
  <c r="M348" i="20" s="1"/>
  <c r="I701" i="20"/>
  <c r="M701" i="20" s="1"/>
  <c r="I704" i="20"/>
  <c r="M704" i="20" s="1"/>
  <c r="I335" i="20"/>
  <c r="M335" i="20" s="1"/>
  <c r="I350" i="20"/>
  <c r="M350" i="20" s="1"/>
  <c r="I698" i="20"/>
  <c r="M698" i="20" s="1"/>
  <c r="I699" i="20"/>
  <c r="M699"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8" i="20"/>
  <c r="M688"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7" i="20"/>
  <c r="M687"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90" i="20"/>
  <c r="M690"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9" i="20"/>
  <c r="Y1014" i="20"/>
  <c r="I572" i="20"/>
  <c r="M572" i="20" s="1"/>
  <c r="I372" i="20"/>
  <c r="M372" i="20" s="1"/>
  <c r="I383" i="20"/>
  <c r="M383" i="20" s="1"/>
  <c r="I413" i="20"/>
  <c r="M413" i="20" s="1"/>
  <c r="I428" i="20"/>
  <c r="M428" i="20" s="1"/>
  <c r="I439" i="20"/>
  <c r="M439" i="20" s="1"/>
  <c r="I619" i="20"/>
  <c r="M619" i="20" s="1"/>
  <c r="I618" i="20"/>
  <c r="M618" i="20" s="1"/>
  <c r="I638" i="20"/>
  <c r="M638" i="20" s="1"/>
  <c r="I661" i="20"/>
  <c r="M661" i="20" s="1"/>
  <c r="I570" i="20"/>
  <c r="M570" i="20" s="1"/>
  <c r="I621" i="20"/>
  <c r="M621" i="20" s="1"/>
  <c r="I635" i="20"/>
  <c r="M635" i="20" s="1"/>
  <c r="I639" i="20"/>
  <c r="M639" i="20" s="1"/>
  <c r="I580" i="20"/>
  <c r="M580" i="20" s="1"/>
  <c r="I574" i="20"/>
  <c r="M574" i="20" s="1"/>
  <c r="I589" i="20"/>
  <c r="M589" i="20" s="1"/>
  <c r="I607" i="20"/>
  <c r="M607" i="20" s="1"/>
  <c r="I665" i="20"/>
  <c r="M665" i="20" s="1"/>
  <c r="I396" i="20"/>
  <c r="M396" i="20" s="1"/>
  <c r="I411" i="20"/>
  <c r="M411" i="20" s="1"/>
  <c r="I416" i="20"/>
  <c r="M416" i="20" s="1"/>
  <c r="I468" i="20"/>
  <c r="M468" i="20" s="1"/>
  <c r="I498" i="20"/>
  <c r="M498" i="20" s="1"/>
  <c r="I479" i="20"/>
  <c r="M479" i="20" s="1"/>
  <c r="I457" i="20"/>
  <c r="M457" i="20" s="1"/>
  <c r="I622" i="20"/>
  <c r="M622" i="20" s="1"/>
  <c r="I623" i="20"/>
  <c r="M623" i="20" s="1"/>
  <c r="I663" i="20"/>
  <c r="M663" i="20" s="1"/>
  <c r="I376" i="20"/>
  <c r="M376" i="20" s="1"/>
  <c r="I446" i="20"/>
  <c r="M446" i="20" s="1"/>
  <c r="I511" i="20"/>
  <c r="M511" i="20" s="1"/>
  <c r="I578" i="20"/>
  <c r="M578" i="20" s="1"/>
  <c r="I667" i="20"/>
  <c r="M667"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43" i="20"/>
  <c r="M643" i="20" s="1"/>
  <c r="I657" i="20"/>
  <c r="M657"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44" i="20"/>
  <c r="M644" i="20" s="1"/>
  <c r="I672" i="20"/>
  <c r="M672" i="20" s="1"/>
  <c r="I397" i="20"/>
  <c r="M397" i="20" s="1"/>
  <c r="I466" i="20"/>
  <c r="M466" i="20" s="1"/>
  <c r="I470" i="20"/>
  <c r="M470" i="20" s="1"/>
  <c r="I444" i="20"/>
  <c r="M444" i="20" s="1"/>
  <c r="I459" i="20"/>
  <c r="M459" i="20" s="1"/>
  <c r="I455" i="20"/>
  <c r="M455" i="20" s="1"/>
  <c r="I438" i="20"/>
  <c r="M438" i="20" s="1"/>
  <c r="I477" i="20"/>
  <c r="M477" i="20" s="1"/>
  <c r="I451" i="20"/>
  <c r="M451" i="20" s="1"/>
  <c r="I634" i="20"/>
  <c r="M634" i="20" s="1"/>
  <c r="I645" i="20"/>
  <c r="M645" i="20" s="1"/>
  <c r="I660" i="20"/>
  <c r="M660" i="20" s="1"/>
  <c r="I375" i="20"/>
  <c r="M375" i="20" s="1"/>
  <c r="I425" i="20"/>
  <c r="M425" i="20" s="1"/>
  <c r="I429" i="20"/>
  <c r="M429" i="20" s="1"/>
  <c r="I659" i="20"/>
  <c r="M659"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8" i="20"/>
  <c r="M658" i="20" s="1"/>
  <c r="I671" i="20"/>
  <c r="M671" i="20" s="1"/>
  <c r="I373" i="20"/>
  <c r="M373" i="20" s="1"/>
  <c r="I426" i="20"/>
  <c r="M426" i="20" s="1"/>
  <c r="I467" i="20"/>
  <c r="M467" i="20" s="1"/>
  <c r="I460" i="20"/>
  <c r="M460" i="20" s="1"/>
  <c r="I493" i="20"/>
  <c r="M493" i="20" s="1"/>
  <c r="I478" i="20"/>
  <c r="M478" i="20" s="1"/>
  <c r="I452" i="20"/>
  <c r="M452" i="20" s="1"/>
  <c r="I441" i="20"/>
  <c r="M441" i="20" s="1"/>
  <c r="I646" i="20"/>
  <c r="M646" i="20" s="1"/>
  <c r="I664" i="20"/>
  <c r="M664"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6" i="20"/>
  <c r="M666" i="20" s="1"/>
  <c r="I402" i="20"/>
  <c r="M402" i="20" s="1"/>
  <c r="I424" i="20"/>
  <c r="M424" i="20" s="1"/>
  <c r="I443" i="20"/>
  <c r="M443" i="20" s="1"/>
  <c r="I583" i="20"/>
  <c r="M583" i="20" s="1"/>
  <c r="I673" i="20"/>
  <c r="M673" i="20" s="1"/>
  <c r="I491" i="20"/>
  <c r="M491" i="20" s="1"/>
  <c r="I480" i="20"/>
  <c r="M480" i="20" s="1"/>
  <c r="I458" i="20"/>
  <c r="M458" i="20" s="1"/>
  <c r="I573" i="20"/>
  <c r="M573" i="20" s="1"/>
  <c r="I579" i="20"/>
  <c r="M579" i="20" s="1"/>
  <c r="I592" i="20"/>
  <c r="M592" i="20" s="1"/>
  <c r="I605" i="20"/>
  <c r="M605" i="20" s="1"/>
  <c r="I656" i="20"/>
  <c r="M656"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9" i="20"/>
  <c r="A1288" i="20"/>
  <c r="A1287" i="20"/>
  <c r="A1286" i="20"/>
  <c r="A1285" i="20"/>
  <c r="A1284" i="20"/>
  <c r="A1283" i="20"/>
  <c r="A1282" i="20"/>
  <c r="A1281" i="20"/>
  <c r="A1280" i="20"/>
  <c r="R812" i="20" l="1"/>
  <c r="H1668" i="20"/>
  <c r="AX866" i="19" s="1"/>
  <c r="O1216" i="20"/>
  <c r="P1216" i="20"/>
  <c r="R1216" i="20" s="1"/>
  <c r="O1215" i="20"/>
  <c r="P1215" i="20"/>
  <c r="R1215"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9" i="30"/>
  <c r="G149" i="30"/>
  <c r="F150" i="30"/>
  <c r="G150" i="30"/>
  <c r="F146" i="30"/>
  <c r="G146" i="30"/>
  <c r="F148" i="30"/>
  <c r="G148" i="30"/>
  <c r="F152" i="30"/>
  <c r="G152" i="30"/>
  <c r="F145" i="30"/>
  <c r="G145" i="30"/>
  <c r="F147" i="30"/>
  <c r="G147" i="30"/>
  <c r="F151" i="30"/>
  <c r="G151" i="30"/>
  <c r="H74" i="30"/>
  <c r="H75" i="30"/>
  <c r="M525" i="20"/>
  <c r="M523" i="20"/>
  <c r="Q1264"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40" i="20"/>
  <c r="L1239" i="20"/>
  <c r="K1240" i="20"/>
  <c r="M1240" i="20" s="1"/>
  <c r="K1239" i="20"/>
  <c r="M1239" i="20" s="1"/>
  <c r="E1240" i="20"/>
  <c r="R1266" i="20" s="1"/>
  <c r="E1239" i="20"/>
  <c r="R1265" i="20" s="1"/>
  <c r="B1240" i="20"/>
  <c r="B1239" i="20"/>
  <c r="A1240" i="20"/>
  <c r="A1239" i="20"/>
  <c r="U1266" i="20" l="1"/>
  <c r="T1266" i="20"/>
  <c r="U1265" i="20"/>
  <c r="T1265" i="20"/>
  <c r="M1190" i="20"/>
  <c r="M1189" i="20"/>
  <c r="L1189" i="20"/>
  <c r="K1190" i="20"/>
  <c r="K1189" i="20"/>
  <c r="D1190" i="20"/>
  <c r="S1216" i="20" s="1"/>
  <c r="D1189" i="20"/>
  <c r="S1215" i="20" s="1"/>
  <c r="B1190" i="20"/>
  <c r="B1189" i="20"/>
  <c r="A1190" i="20"/>
  <c r="A1189" i="20"/>
  <c r="G44" i="30" l="1"/>
  <c r="F44" i="30"/>
  <c r="G54" i="30"/>
  <c r="F54" i="30"/>
  <c r="F45" i="30"/>
  <c r="G45" i="30"/>
  <c r="F55" i="30"/>
  <c r="G55" i="30"/>
  <c r="U1216" i="20"/>
  <c r="U1215" i="20"/>
  <c r="H54" i="30"/>
  <c r="H45" i="30"/>
  <c r="H55" i="30"/>
  <c r="H44" i="30"/>
  <c r="H34" i="30"/>
  <c r="H24" i="30"/>
  <c r="T1215" i="20"/>
  <c r="H35" i="30"/>
  <c r="T1216" i="20"/>
  <c r="H25" i="30"/>
  <c r="N1190" i="20"/>
  <c r="N1189" i="20"/>
  <c r="F35" i="30" l="1"/>
  <c r="G35" i="30"/>
  <c r="G34" i="30"/>
  <c r="F34" i="30"/>
  <c r="G24" i="30"/>
  <c r="F24" i="30"/>
  <c r="F25" i="30"/>
  <c r="G25" i="30"/>
  <c r="K791" i="20"/>
  <c r="J791" i="20"/>
  <c r="K790" i="20"/>
  <c r="J790" i="20"/>
  <c r="J64" i="20"/>
  <c r="K64" i="20" s="1"/>
  <c r="J65" i="20"/>
  <c r="K65" i="20" s="1"/>
  <c r="F64" i="20"/>
  <c r="F65" i="20"/>
  <c r="G65" i="20" l="1"/>
  <c r="G64" i="20"/>
  <c r="C971" i="20" l="1"/>
  <c r="F971" i="20" s="1"/>
  <c r="F139" i="30" l="1"/>
  <c r="G139" i="30"/>
  <c r="D1532" i="20"/>
  <c r="F1532" i="20" s="1"/>
  <c r="F191" i="30" l="1"/>
  <c r="B1580" i="20"/>
  <c r="E1580" i="20" s="1"/>
  <c r="B1579" i="20"/>
  <c r="E1579" i="20" s="1"/>
  <c r="C966" i="20"/>
  <c r="F966" i="20" s="1"/>
  <c r="C965" i="20"/>
  <c r="F965" i="20" s="1"/>
  <c r="G229" i="30" l="1"/>
  <c r="F227" i="30"/>
  <c r="G227" i="30" s="1"/>
  <c r="F228" i="30"/>
  <c r="G228" i="30" s="1"/>
  <c r="G137" i="30"/>
  <c r="F137" i="30"/>
  <c r="G138" i="30"/>
  <c r="F138" i="30"/>
  <c r="F1588" i="20"/>
  <c r="H1588" i="20" s="1"/>
  <c r="F1589" i="20"/>
  <c r="H1589" i="20" s="1"/>
  <c r="B791" i="20"/>
  <c r="B790" i="20"/>
  <c r="A791" i="20"/>
  <c r="A790" i="20"/>
  <c r="F38" i="20"/>
  <c r="J38" i="20"/>
  <c r="K38" i="20" s="1"/>
  <c r="F39" i="20"/>
  <c r="J39" i="20"/>
  <c r="K39" i="20" s="1"/>
  <c r="G175" i="30" l="1"/>
  <c r="F174" i="30"/>
  <c r="G174" i="30" s="1"/>
  <c r="F175" i="30"/>
  <c r="S818" i="20"/>
  <c r="H14" i="30"/>
  <c r="H15" i="30"/>
  <c r="S819" i="20"/>
  <c r="G39" i="20"/>
  <c r="G38" i="20"/>
  <c r="G14" i="30" l="1"/>
  <c r="F14" i="30"/>
  <c r="G15" i="30"/>
  <c r="F15" i="30"/>
  <c r="C1031" i="20"/>
  <c r="C1032" i="20"/>
  <c r="C1033" i="20"/>
  <c r="C1034" i="20"/>
  <c r="C1030" i="20"/>
  <c r="F1603" i="20"/>
  <c r="H1603" i="20" s="1"/>
  <c r="F1604" i="20"/>
  <c r="H1604" i="20" s="1"/>
  <c r="G181" i="30" s="1"/>
  <c r="F1605" i="20"/>
  <c r="H1605" i="20" s="1"/>
  <c r="G182" i="30" s="1"/>
  <c r="F1606" i="20"/>
  <c r="H1606" i="20" s="1"/>
  <c r="G183" i="30" s="1"/>
  <c r="F1607" i="20"/>
  <c r="H1607" i="20" s="1"/>
  <c r="G184" i="30" s="1"/>
  <c r="F1602" i="20"/>
  <c r="F1590" i="20"/>
  <c r="H1590" i="20" s="1"/>
  <c r="F1591" i="20"/>
  <c r="H1591" i="20" s="1"/>
  <c r="F1587" i="20"/>
  <c r="G1330" i="20"/>
  <c r="I1330" i="20" s="1"/>
  <c r="G1331" i="20"/>
  <c r="G1332" i="20"/>
  <c r="I1332" i="20" s="1"/>
  <c r="G1329" i="20"/>
  <c r="I1329" i="20" s="1"/>
  <c r="G177" i="30" l="1"/>
  <c r="G202" i="30"/>
  <c r="F202" i="30"/>
  <c r="G201" i="30"/>
  <c r="F201" i="30"/>
  <c r="F204" i="30"/>
  <c r="G204" i="30"/>
  <c r="F180" i="30"/>
  <c r="G180" i="30" s="1"/>
  <c r="G176" i="30"/>
  <c r="F177" i="30"/>
  <c r="F183" i="30"/>
  <c r="F184" i="30"/>
  <c r="F182" i="30"/>
  <c r="F176" i="30"/>
  <c r="F181" i="30"/>
  <c r="E1547" i="20"/>
  <c r="G1547" i="20"/>
  <c r="G1548" i="20"/>
  <c r="J1548" i="20" s="1"/>
  <c r="G1549" i="20"/>
  <c r="J1549" i="20" s="1"/>
  <c r="G108" i="30" l="1"/>
  <c r="F108" i="30"/>
  <c r="G107" i="30"/>
  <c r="F107" i="30"/>
  <c r="J1547" i="20"/>
  <c r="F106" i="30" s="1"/>
  <c r="N764" i="20"/>
  <c r="M764" i="20"/>
  <c r="F8" i="20"/>
  <c r="F9" i="20"/>
  <c r="F10" i="20"/>
  <c r="H765" i="20" l="1"/>
  <c r="H766" i="20"/>
  <c r="H764" i="20"/>
  <c r="S765" i="20" s="1"/>
  <c r="F766" i="20"/>
  <c r="F765" i="20"/>
  <c r="F764" i="20"/>
  <c r="S764" i="20" s="1"/>
  <c r="G10" i="20"/>
  <c r="G9" i="20"/>
  <c r="G8" i="20"/>
  <c r="L789" i="20"/>
  <c r="L788" i="20"/>
  <c r="L787" i="20"/>
  <c r="L786" i="20"/>
  <c r="L785" i="20"/>
  <c r="L784" i="20"/>
  <c r="L783" i="20"/>
  <c r="L782" i="20"/>
  <c r="K789" i="20"/>
  <c r="K788" i="20"/>
  <c r="K787" i="20"/>
  <c r="K786" i="20"/>
  <c r="K785" i="20"/>
  <c r="K784" i="20"/>
  <c r="K783" i="20"/>
  <c r="K782" i="20"/>
  <c r="J789" i="20"/>
  <c r="J788" i="20"/>
  <c r="J787" i="20"/>
  <c r="J786" i="20"/>
  <c r="J785" i="20"/>
  <c r="J784" i="20"/>
  <c r="J783" i="20"/>
  <c r="J782" i="20"/>
  <c r="F97" i="30" l="1"/>
  <c r="G97" i="30"/>
  <c r="F96" i="30"/>
  <c r="G96" i="30"/>
  <c r="E1238" i="20"/>
  <c r="E1237" i="20"/>
  <c r="E1236" i="20"/>
  <c r="E1235" i="20"/>
  <c r="E1234" i="20"/>
  <c r="R1260" i="20" s="1"/>
  <c r="E1233" i="20"/>
  <c r="R1259" i="20" s="1"/>
  <c r="E1232" i="20"/>
  <c r="R1258" i="20" s="1"/>
  <c r="E1231" i="20"/>
  <c r="R1257" i="20" s="1"/>
  <c r="D1188" i="20"/>
  <c r="S1214" i="20" s="1"/>
  <c r="D1187" i="20"/>
  <c r="S1213" i="20" s="1"/>
  <c r="D1186" i="20"/>
  <c r="S1212" i="20" s="1"/>
  <c r="D1185" i="20"/>
  <c r="S1211" i="20" s="1"/>
  <c r="D1184" i="20"/>
  <c r="S1210" i="20" s="1"/>
  <c r="D1183" i="20"/>
  <c r="S1209" i="20" s="1"/>
  <c r="D1182" i="20"/>
  <c r="S1208" i="20" s="1"/>
  <c r="D1181" i="20"/>
  <c r="S1207" i="20" s="1"/>
  <c r="R1261" i="20" l="1"/>
  <c r="R1264" i="20"/>
  <c r="R1263" i="20"/>
  <c r="R1262"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96" i="20"/>
  <c r="H1596" i="20" s="1"/>
  <c r="G178" i="30" l="1"/>
  <c r="G179" i="30"/>
  <c r="G1602" i="20"/>
  <c r="G1587" i="20"/>
  <c r="C958" i="20"/>
  <c r="F958" i="20" s="1"/>
  <c r="C957" i="20"/>
  <c r="F957" i="20" s="1"/>
  <c r="C956" i="20"/>
  <c r="F956" i="20" s="1"/>
  <c r="C935" i="20"/>
  <c r="C934" i="20"/>
  <c r="C933" i="20"/>
  <c r="F135" i="30" l="1"/>
  <c r="G135" i="30"/>
  <c r="F136" i="30"/>
  <c r="G136" i="30"/>
  <c r="G134" i="30"/>
  <c r="F134" i="30"/>
  <c r="M953" i="20"/>
  <c r="M952" i="20"/>
  <c r="M951" i="20"/>
  <c r="M950" i="20"/>
  <c r="M949" i="20"/>
  <c r="J948" i="20"/>
  <c r="M930" i="20"/>
  <c r="M929" i="20"/>
  <c r="M928" i="20"/>
  <c r="M927" i="20"/>
  <c r="M926" i="20"/>
  <c r="J925" i="20"/>
  <c r="J949" i="20" l="1"/>
  <c r="I950" i="20" s="1"/>
  <c r="J926" i="20"/>
  <c r="I927" i="20" s="1"/>
  <c r="I926" i="20"/>
  <c r="I949" i="20"/>
  <c r="J950" i="20" l="1"/>
  <c r="J951" i="20" s="1"/>
  <c r="J927" i="20"/>
  <c r="I928" i="20" s="1"/>
  <c r="E1488" i="20"/>
  <c r="F1488" i="20" s="1"/>
  <c r="I951" i="20" l="1"/>
  <c r="J928" i="20"/>
  <c r="J929" i="20" s="1"/>
  <c r="J952" i="20"/>
  <c r="I952" i="20"/>
  <c r="I953" i="20" l="1"/>
  <c r="J953" i="20"/>
  <c r="I930" i="20"/>
  <c r="J930" i="20"/>
  <c r="I929" i="20"/>
  <c r="D1050" i="20"/>
  <c r="E1051" i="20" s="1"/>
  <c r="D1046" i="20"/>
  <c r="E1047" i="20" s="1"/>
  <c r="D1042" i="20"/>
  <c r="E1043" i="20" s="1"/>
  <c r="F153" i="30" l="1"/>
  <c r="G153" i="30"/>
  <c r="F154" i="30"/>
  <c r="G154" i="30"/>
  <c r="F155" i="30"/>
  <c r="G155" i="30"/>
  <c r="B872" i="20"/>
  <c r="M872" i="20" s="1"/>
  <c r="B871" i="20"/>
  <c r="M871" i="20" s="1"/>
  <c r="A872" i="20"/>
  <c r="A871" i="20"/>
  <c r="J137" i="20"/>
  <c r="K137" i="20" s="1"/>
  <c r="F137" i="20"/>
  <c r="F86" i="30" l="1"/>
  <c r="G86" i="30"/>
  <c r="F87" i="30"/>
  <c r="G87" i="30"/>
  <c r="G137" i="20"/>
  <c r="C915" i="20" l="1"/>
  <c r="F975" i="20"/>
  <c r="G975" i="20" l="1"/>
  <c r="I975" i="20"/>
  <c r="F915" i="20"/>
  <c r="D1531" i="20"/>
  <c r="F1531" i="20" s="1"/>
  <c r="D1530" i="20"/>
  <c r="F1530" i="20" l="1"/>
  <c r="F189" i="30" s="1"/>
  <c r="G189" i="30" s="1"/>
  <c r="F140" i="30"/>
  <c r="G140" i="30"/>
  <c r="G191" i="30"/>
  <c r="F190" i="30"/>
  <c r="G190" i="30" s="1"/>
  <c r="G124" i="30"/>
  <c r="F124" i="30"/>
  <c r="L1236" i="20"/>
  <c r="K1236" i="20"/>
  <c r="B18" i="23" l="1"/>
  <c r="B1236" i="20" l="1"/>
  <c r="A1236" i="20"/>
  <c r="M1186" i="20"/>
  <c r="L1186" i="20"/>
  <c r="K1186" i="20"/>
  <c r="B1186" i="20"/>
  <c r="A1186" i="20"/>
  <c r="U1262" i="20" l="1"/>
  <c r="T1262" i="20"/>
  <c r="H31" i="30"/>
  <c r="H21" i="30"/>
  <c r="U1212" i="20"/>
  <c r="T1212" i="20"/>
  <c r="B868" i="20"/>
  <c r="M868" i="20" s="1"/>
  <c r="B867" i="20"/>
  <c r="M867" i="20" s="1"/>
  <c r="F21" i="30" l="1"/>
  <c r="G21" i="30"/>
  <c r="F41" i="30"/>
  <c r="G41" i="30"/>
  <c r="F31" i="30"/>
  <c r="G31" i="30"/>
  <c r="F51" i="30"/>
  <c r="G51" i="30"/>
  <c r="F82" i="30"/>
  <c r="G82" i="30"/>
  <c r="G83" i="30"/>
  <c r="F83" i="30"/>
  <c r="H41" i="30"/>
  <c r="H51" i="30"/>
  <c r="B1571" i="20"/>
  <c r="B1570" i="20"/>
  <c r="G1570" i="20" s="1"/>
  <c r="M1185" i="20"/>
  <c r="B787" i="20"/>
  <c r="A787" i="20"/>
  <c r="A868" i="20"/>
  <c r="L1187" i="20"/>
  <c r="F134" i="20"/>
  <c r="J134" i="20"/>
  <c r="K134" i="20" s="1"/>
  <c r="F61" i="20"/>
  <c r="J61" i="20"/>
  <c r="K61" i="20" s="1"/>
  <c r="J35" i="20"/>
  <c r="K35" i="20" s="1"/>
  <c r="F35" i="20"/>
  <c r="F225" i="30" l="1"/>
  <c r="G1574" i="20" s="1"/>
  <c r="G1573" i="20"/>
  <c r="E1571" i="20"/>
  <c r="G1571" i="20"/>
  <c r="F226" i="30" s="1"/>
  <c r="E1570" i="20"/>
  <c r="H11" i="30"/>
  <c r="S815" i="20"/>
  <c r="G134" i="20"/>
  <c r="N1186" i="20"/>
  <c r="M1236" i="20"/>
  <c r="G61" i="20"/>
  <c r="G35" i="20"/>
  <c r="F11" i="30" l="1"/>
  <c r="G11" i="30"/>
  <c r="A1188" i="20"/>
  <c r="A1187" i="20"/>
  <c r="A1185" i="20"/>
  <c r="A1184" i="20"/>
  <c r="A1183" i="20"/>
  <c r="A1182" i="20"/>
  <c r="A1181" i="20"/>
  <c r="E1490" i="20" l="1"/>
  <c r="B870" i="20"/>
  <c r="M870" i="20" s="1"/>
  <c r="B869" i="20"/>
  <c r="M869" i="20" s="1"/>
  <c r="B866" i="20"/>
  <c r="M866" i="20" s="1"/>
  <c r="B865" i="20"/>
  <c r="M865" i="20" s="1"/>
  <c r="B864" i="20"/>
  <c r="M864" i="20" s="1"/>
  <c r="B863" i="20"/>
  <c r="M863" i="20" s="1"/>
  <c r="A870" i="20"/>
  <c r="A869" i="20"/>
  <c r="A867" i="20"/>
  <c r="A866" i="20"/>
  <c r="A865" i="20"/>
  <c r="A864" i="20"/>
  <c r="A863" i="20"/>
  <c r="B789" i="20"/>
  <c r="B788" i="20"/>
  <c r="B786" i="20"/>
  <c r="B785" i="20"/>
  <c r="B784" i="20"/>
  <c r="B783" i="20"/>
  <c r="B782" i="20"/>
  <c r="A789" i="20"/>
  <c r="A788" i="20"/>
  <c r="A786" i="20"/>
  <c r="A785" i="20"/>
  <c r="A784" i="20"/>
  <c r="A783" i="20"/>
  <c r="A782" i="20"/>
  <c r="L1233" i="20"/>
  <c r="L1234" i="20"/>
  <c r="L1235" i="20"/>
  <c r="L1237" i="20"/>
  <c r="L1238" i="20"/>
  <c r="K1238" i="20"/>
  <c r="K1237" i="20"/>
  <c r="M1237" i="20" s="1"/>
  <c r="K1235" i="20"/>
  <c r="M1235" i="20" s="1"/>
  <c r="K1234" i="20"/>
  <c r="M1234" i="20" s="1"/>
  <c r="K1233" i="20"/>
  <c r="M1233" i="20" s="1"/>
  <c r="L1232" i="20"/>
  <c r="K1232" i="20"/>
  <c r="M1232" i="20" s="1"/>
  <c r="K1231" i="20"/>
  <c r="L1231" i="20"/>
  <c r="B1238" i="20"/>
  <c r="B1237" i="20"/>
  <c r="B1234" i="20"/>
  <c r="B1233" i="20"/>
  <c r="B1232" i="20"/>
  <c r="B1231" i="20"/>
  <c r="B1235" i="20"/>
  <c r="G81" i="30" l="1"/>
  <c r="F81" i="30"/>
  <c r="G78" i="30"/>
  <c r="F78" i="30"/>
  <c r="G84" i="30"/>
  <c r="F84" i="30"/>
  <c r="F79" i="30"/>
  <c r="G79" i="30"/>
  <c r="F85" i="30"/>
  <c r="G85" i="30"/>
  <c r="G80" i="30"/>
  <c r="F80" i="30"/>
  <c r="U1263" i="20"/>
  <c r="T1263" i="20"/>
  <c r="U1258" i="20"/>
  <c r="T1258" i="20"/>
  <c r="U1264" i="20"/>
  <c r="T1264" i="20"/>
  <c r="U1257" i="20"/>
  <c r="T1257" i="20"/>
  <c r="U1259" i="20"/>
  <c r="T1259" i="20"/>
  <c r="U1260" i="20"/>
  <c r="T1260" i="20"/>
  <c r="U1261" i="20"/>
  <c r="T1261" i="20"/>
  <c r="H7" i="30"/>
  <c r="S811" i="20"/>
  <c r="H12" i="30"/>
  <c r="S816" i="20"/>
  <c r="H8" i="30"/>
  <c r="S812" i="20"/>
  <c r="S817" i="20"/>
  <c r="H13" i="30"/>
  <c r="S813" i="20"/>
  <c r="H9" i="30"/>
  <c r="H6" i="30"/>
  <c r="S810" i="20"/>
  <c r="S814" i="20"/>
  <c r="H10" i="30"/>
  <c r="M1231" i="20"/>
  <c r="F1490" i="20"/>
  <c r="M1238" i="20"/>
  <c r="B1188" i="20"/>
  <c r="B1187" i="20"/>
  <c r="B1185" i="20"/>
  <c r="B1182" i="20"/>
  <c r="B1183" i="20"/>
  <c r="B1184" i="20"/>
  <c r="B1181" i="20"/>
  <c r="L1181" i="20"/>
  <c r="M1181" i="20"/>
  <c r="L1182" i="20"/>
  <c r="M1182" i="20"/>
  <c r="L1183" i="20"/>
  <c r="M1183" i="20"/>
  <c r="L1184" i="20"/>
  <c r="M1184" i="20"/>
  <c r="L1185" i="20"/>
  <c r="M1187" i="20"/>
  <c r="L1188" i="20"/>
  <c r="M1188" i="20"/>
  <c r="K1188" i="20"/>
  <c r="K1187" i="20"/>
  <c r="K1185" i="20"/>
  <c r="K1184" i="20"/>
  <c r="K1183" i="20"/>
  <c r="K1182" i="20"/>
  <c r="K1181"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8" i="20"/>
  <c r="H17" i="30"/>
  <c r="T1208" i="20"/>
  <c r="H26" i="30"/>
  <c r="T1207" i="20"/>
  <c r="U1207" i="20"/>
  <c r="H16" i="30"/>
  <c r="H30" i="30"/>
  <c r="H20" i="30"/>
  <c r="H29" i="30"/>
  <c r="H19" i="30"/>
  <c r="T1210" i="20"/>
  <c r="U1210" i="20"/>
  <c r="H32" i="30"/>
  <c r="H22" i="30"/>
  <c r="T1213" i="20"/>
  <c r="U1213" i="20"/>
  <c r="H28" i="30"/>
  <c r="T1209" i="20"/>
  <c r="U1209" i="20"/>
  <c r="H18" i="30"/>
  <c r="H33" i="30"/>
  <c r="H23" i="30"/>
  <c r="T1214" i="20"/>
  <c r="U1214" i="20"/>
  <c r="T1211" i="20"/>
  <c r="U1211" i="20"/>
  <c r="N1187" i="20"/>
  <c r="N1184" i="20"/>
  <c r="N1182" i="20"/>
  <c r="N1181" i="20"/>
  <c r="N1188" i="20"/>
  <c r="N1185" i="20"/>
  <c r="N1183"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C917" i="20"/>
  <c r="F917" i="20" s="1"/>
  <c r="A1238" i="20"/>
  <c r="A1237" i="20"/>
  <c r="A1235" i="20"/>
  <c r="A1234" i="20"/>
  <c r="A1233" i="20"/>
  <c r="A1232" i="20"/>
  <c r="A1231" i="20"/>
  <c r="G1552" i="20"/>
  <c r="J1552" i="20" s="1"/>
  <c r="G1551" i="20"/>
  <c r="J1551" i="20" s="1"/>
  <c r="G29" i="25" l="1"/>
  <c r="A6" i="25"/>
  <c r="G111" i="30"/>
  <c r="F111" i="30"/>
  <c r="G110" i="30"/>
  <c r="F110" i="30"/>
  <c r="F126" i="30"/>
  <c r="G126" i="30"/>
  <c r="J118" i="27"/>
  <c r="V118" i="27"/>
  <c r="H5" i="25"/>
  <c r="G5" i="25"/>
  <c r="A7" i="25" l="1"/>
  <c r="G6" i="25"/>
  <c r="H6" i="25"/>
  <c r="F848" i="20"/>
  <c r="I848" i="20" s="1"/>
  <c r="F847" i="20"/>
  <c r="I847" i="20" s="1"/>
  <c r="F846" i="20"/>
  <c r="I846" i="20" s="1"/>
  <c r="A8" i="25" l="1"/>
  <c r="G7" i="25"/>
  <c r="H7" i="25"/>
  <c r="G104" i="30"/>
  <c r="F104" i="30"/>
  <c r="G103" i="30"/>
  <c r="F103" i="30"/>
  <c r="F105" i="30"/>
  <c r="G105" i="30"/>
  <c r="J123" i="20"/>
  <c r="K123" i="20" s="1"/>
  <c r="J125" i="20"/>
  <c r="K125" i="20" s="1"/>
  <c r="J126" i="20"/>
  <c r="K126" i="20" s="1"/>
  <c r="D846" i="20"/>
  <c r="G847" i="20"/>
  <c r="G848" i="20"/>
  <c r="A9" i="25" l="1"/>
  <c r="G8" i="25"/>
  <c r="H8" i="25"/>
  <c r="O773" i="20"/>
  <c r="Q773" i="20" s="1"/>
  <c r="O772" i="20"/>
  <c r="Q772" i="20" s="1"/>
  <c r="A10" i="25" l="1"/>
  <c r="G9" i="25"/>
  <c r="H9" i="25"/>
  <c r="G99" i="30"/>
  <c r="F99" i="30"/>
  <c r="G100" i="30"/>
  <c r="F100" i="30"/>
  <c r="F101" i="30"/>
  <c r="G101" i="30"/>
  <c r="F102" i="30"/>
  <c r="G102" i="30"/>
  <c r="A1332" i="20"/>
  <c r="I1331" i="20" s="1"/>
  <c r="A11" i="25" l="1"/>
  <c r="G10" i="25"/>
  <c r="H10" i="25"/>
  <c r="F203" i="30"/>
  <c r="G203" i="30"/>
  <c r="L905" i="20"/>
  <c r="A12" i="25" l="1"/>
  <c r="H11" i="25"/>
  <c r="G11" i="25"/>
  <c r="D1016" i="20"/>
  <c r="I1010" i="20" s="1"/>
  <c r="E1019" i="20" s="1"/>
  <c r="A13" i="25" l="1"/>
  <c r="G12" i="25"/>
  <c r="H12" i="25"/>
  <c r="C989" i="20"/>
  <c r="F984" i="20"/>
  <c r="I984" i="20"/>
  <c r="F983" i="20" s="1"/>
  <c r="E984" i="20" s="1"/>
  <c r="G13" i="25" l="1"/>
  <c r="A14" i="25"/>
  <c r="H13" i="25"/>
  <c r="K985" i="20"/>
  <c r="K983" i="20"/>
  <c r="K984" i="20"/>
  <c r="A15" i="25" l="1"/>
  <c r="H14" i="25"/>
  <c r="G14" i="25"/>
  <c r="A16" i="25" l="1"/>
  <c r="H15" i="25"/>
  <c r="G15" i="25"/>
  <c r="G10" i="23"/>
  <c r="G11" i="23"/>
  <c r="G12" i="23"/>
  <c r="G13" i="23"/>
  <c r="A17" i="25" l="1"/>
  <c r="G16" i="25"/>
  <c r="H16" i="25"/>
  <c r="F1442" i="20"/>
  <c r="I77" i="30"/>
  <c r="G802" i="20"/>
  <c r="AN800" i="20" s="1"/>
  <c r="D1655" i="20"/>
  <c r="AP799" i="20"/>
  <c r="AO799" i="20"/>
  <c r="Q11" i="23"/>
  <c r="R11" i="23"/>
  <c r="P11" i="23"/>
  <c r="P12" i="23"/>
  <c r="P10" i="23"/>
  <c r="D41" i="23"/>
  <c r="D42" i="23"/>
  <c r="S13" i="23"/>
  <c r="R13" i="23"/>
  <c r="S10" i="23"/>
  <c r="R10" i="23"/>
  <c r="Q12" i="23"/>
  <c r="S11" i="23"/>
  <c r="Q10" i="23"/>
  <c r="Q13" i="23"/>
  <c r="S12" i="23"/>
  <c r="P13" i="23"/>
  <c r="R12" i="23"/>
  <c r="A18" i="25" l="1"/>
  <c r="G17" i="25"/>
  <c r="H17" i="25"/>
  <c r="G1664" i="20"/>
  <c r="AX845" i="19" s="1"/>
  <c r="X12" i="29"/>
  <c r="H1333" i="20"/>
  <c r="AX10" i="27"/>
  <c r="B17" i="23"/>
  <c r="B19" i="23" s="1"/>
  <c r="C41" i="23" s="1"/>
  <c r="A19" i="25" l="1"/>
  <c r="G18" i="25"/>
  <c r="H18" i="25"/>
  <c r="H64" i="20"/>
  <c r="I64" i="20" s="1"/>
  <c r="H65" i="20"/>
  <c r="I65" i="20" s="1"/>
  <c r="H38" i="20"/>
  <c r="I38" i="20" s="1"/>
  <c r="M38" i="20" s="1"/>
  <c r="H39" i="20"/>
  <c r="I39" i="20" s="1"/>
  <c r="M39" i="20" s="1"/>
  <c r="H10" i="20"/>
  <c r="I10" i="20" s="1"/>
  <c r="H8" i="20"/>
  <c r="I8" i="20" s="1"/>
  <c r="M8" i="20" s="1"/>
  <c r="H9" i="20"/>
  <c r="I9" i="20" s="1"/>
  <c r="M9" i="20" s="1"/>
  <c r="H47" i="20"/>
  <c r="I47" i="20" s="1"/>
  <c r="H43" i="20"/>
  <c r="I43" i="20" s="1"/>
  <c r="H22" i="20"/>
  <c r="I22" i="20" s="1"/>
  <c r="M22" i="20" s="1"/>
  <c r="H20" i="20"/>
  <c r="I20" i="20" s="1"/>
  <c r="H18" i="20"/>
  <c r="I18" i="20" s="1"/>
  <c r="H48" i="20"/>
  <c r="I48" i="20" s="1"/>
  <c r="H50" i="20"/>
  <c r="I50" i="20" s="1"/>
  <c r="H49" i="20"/>
  <c r="I49" i="20" s="1"/>
  <c r="H46" i="20"/>
  <c r="I46" i="20" s="1"/>
  <c r="H45" i="20"/>
  <c r="I45" i="20" s="1"/>
  <c r="H44" i="20"/>
  <c r="I44" i="20" s="1"/>
  <c r="H24" i="20"/>
  <c r="I24" i="20" s="1"/>
  <c r="M24" i="20" s="1"/>
  <c r="H23" i="20"/>
  <c r="I23" i="20" s="1"/>
  <c r="M23" i="20" s="1"/>
  <c r="H21" i="20"/>
  <c r="I21" i="20" s="1"/>
  <c r="H19" i="20"/>
  <c r="I19" i="20" s="1"/>
  <c r="H17" i="20"/>
  <c r="I17" i="20" s="1"/>
  <c r="H137" i="20"/>
  <c r="I137" i="20" s="1"/>
  <c r="H134" i="20"/>
  <c r="I134" i="20" s="1"/>
  <c r="M134" i="20" s="1"/>
  <c r="H61" i="20"/>
  <c r="I61" i="20" s="1"/>
  <c r="M61" i="20" s="1"/>
  <c r="H35" i="20"/>
  <c r="I35" i="20" s="1"/>
  <c r="M35" i="20" s="1"/>
  <c r="H123" i="20"/>
  <c r="I123" i="20" s="1"/>
  <c r="M123" i="20" s="1"/>
  <c r="H125" i="20"/>
  <c r="I125" i="20" s="1"/>
  <c r="M125" i="20" s="1"/>
  <c r="H126" i="20"/>
  <c r="I126" i="20" s="1"/>
  <c r="M126" i="20" s="1"/>
  <c r="C43" i="23"/>
  <c r="A20" i="25" l="1"/>
  <c r="H19" i="25"/>
  <c r="G19" i="25"/>
  <c r="M137" i="20"/>
  <c r="M10" i="20"/>
  <c r="M45" i="20"/>
  <c r="M48" i="20"/>
  <c r="M43" i="20"/>
  <c r="M46" i="20"/>
  <c r="M47" i="20"/>
  <c r="M49" i="20"/>
  <c r="M65" i="20"/>
  <c r="M44" i="20"/>
  <c r="M50" i="20"/>
  <c r="M64" i="20"/>
  <c r="M21" i="20"/>
  <c r="M18" i="20"/>
  <c r="M17" i="20"/>
  <c r="M20" i="20"/>
  <c r="M19" i="20"/>
  <c r="AO787" i="20"/>
  <c r="AW787" i="20" s="1"/>
  <c r="AO789" i="20"/>
  <c r="AW789" i="20" s="1"/>
  <c r="D957" i="20"/>
  <c r="D956" i="20"/>
  <c r="H20" i="25" l="1"/>
  <c r="A21" i="25"/>
  <c r="G20" i="25"/>
  <c r="J74" i="30"/>
  <c r="K74" i="30" s="1"/>
  <c r="I74" i="30"/>
  <c r="J75" i="30"/>
  <c r="K75" i="30" s="1"/>
  <c r="I75" i="30"/>
  <c r="I71" i="30"/>
  <c r="J71" i="30"/>
  <c r="K71" i="30" s="1"/>
  <c r="J34" i="30"/>
  <c r="K34" i="30" s="1"/>
  <c r="I34" i="30"/>
  <c r="J35" i="30"/>
  <c r="K35" i="30" s="1"/>
  <c r="I35" i="30"/>
  <c r="I55" i="30"/>
  <c r="J55" i="30"/>
  <c r="K55" i="30" s="1"/>
  <c r="J45" i="30"/>
  <c r="K45" i="30" s="1"/>
  <c r="I45" i="30"/>
  <c r="I51" i="30"/>
  <c r="J51" i="30"/>
  <c r="K51" i="30" s="1"/>
  <c r="J54" i="30"/>
  <c r="K54" i="30" s="1"/>
  <c r="I54" i="30"/>
  <c r="AO788" i="20"/>
  <c r="AW788" i="20" s="1"/>
  <c r="E847" i="20"/>
  <c r="H847" i="20" s="1"/>
  <c r="E848" i="20"/>
  <c r="H848" i="20" s="1"/>
  <c r="M1" i="20"/>
  <c r="G21" i="25" l="1"/>
  <c r="H21" i="25"/>
  <c r="A22" i="25"/>
  <c r="J44" i="30"/>
  <c r="K44" i="30" s="1"/>
  <c r="I44" i="30"/>
  <c r="J31" i="30"/>
  <c r="K31" i="30" s="1"/>
  <c r="I31" i="30"/>
  <c r="K872" i="20"/>
  <c r="H849" i="20"/>
  <c r="R19" i="26" s="1"/>
  <c r="D934" i="20"/>
  <c r="F934" i="20" s="1"/>
  <c r="AP787" i="20"/>
  <c r="AX787" i="20" s="1"/>
  <c r="AP789" i="20"/>
  <c r="AX789" i="20" s="1"/>
  <c r="A23" i="25" l="1"/>
  <c r="H22" i="25"/>
  <c r="G22" i="25"/>
  <c r="G128" i="30"/>
  <c r="F128" i="30"/>
  <c r="AP788" i="20"/>
  <c r="AX788" i="20" s="1"/>
  <c r="L871" i="20"/>
  <c r="AX187" i="19" s="1"/>
  <c r="L872" i="20"/>
  <c r="AX189" i="19" s="1"/>
  <c r="AS189" i="19"/>
  <c r="D935" i="20"/>
  <c r="AX250" i="19"/>
  <c r="AX248" i="19"/>
  <c r="A24" i="25" l="1"/>
  <c r="G23" i="25"/>
  <c r="H23" i="25"/>
  <c r="F935" i="20"/>
  <c r="J14" i="30"/>
  <c r="I14" i="30"/>
  <c r="AR14" i="26"/>
  <c r="AA895" i="19"/>
  <c r="J895" i="19"/>
  <c r="C999"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A25" i="25" l="1"/>
  <c r="H24" i="25"/>
  <c r="G24" i="25"/>
  <c r="G998" i="20"/>
  <c r="F129" i="30"/>
  <c r="G129" i="30"/>
  <c r="I15" i="30"/>
  <c r="J15" i="30"/>
  <c r="K14" i="30"/>
  <c r="AX660" i="19"/>
  <c r="A26" i="25" l="1"/>
  <c r="H25" i="25"/>
  <c r="G25" i="25"/>
  <c r="K15" i="30"/>
  <c r="G135" i="20"/>
  <c r="G136" i="20"/>
  <c r="A27" i="25" l="1"/>
  <c r="G26" i="25"/>
  <c r="H26" i="25"/>
  <c r="H58" i="20"/>
  <c r="H3" i="20"/>
  <c r="H57" i="20"/>
  <c r="H136" i="20"/>
  <c r="I136" i="20" s="1"/>
  <c r="M136" i="20" s="1"/>
  <c r="H135" i="20"/>
  <c r="I135" i="20" s="1"/>
  <c r="M135" i="20" s="1"/>
  <c r="H36" i="20"/>
  <c r="H133" i="20"/>
  <c r="H34" i="20"/>
  <c r="H129" i="20"/>
  <c r="H132" i="20"/>
  <c r="H37" i="20"/>
  <c r="H131" i="20"/>
  <c r="H31" i="20"/>
  <c r="H60" i="20"/>
  <c r="H32" i="20"/>
  <c r="H30" i="20"/>
  <c r="H56" i="20"/>
  <c r="H63" i="20"/>
  <c r="H7" i="20"/>
  <c r="H4" i="20"/>
  <c r="H6" i="20"/>
  <c r="H33" i="20"/>
  <c r="H130" i="20"/>
  <c r="H59" i="20"/>
  <c r="H62" i="20"/>
  <c r="H5" i="20"/>
  <c r="H27" i="25" l="1"/>
  <c r="G27" i="25"/>
  <c r="G28" i="25" s="1"/>
  <c r="D1079" i="20"/>
  <c r="D1080" i="20" s="1"/>
  <c r="D1073" i="20"/>
  <c r="D1164" i="20"/>
  <c r="C916" i="20"/>
  <c r="O907" i="20"/>
  <c r="O908" i="20"/>
  <c r="O909" i="20"/>
  <c r="O910" i="20"/>
  <c r="O906" i="20"/>
  <c r="C990" i="20"/>
  <c r="R765" i="20"/>
  <c r="G133" i="20"/>
  <c r="I133" i="20" s="1"/>
  <c r="M133" i="20" s="1"/>
  <c r="G132" i="20"/>
  <c r="I132" i="20" s="1"/>
  <c r="M132" i="20" s="1"/>
  <c r="G131" i="20"/>
  <c r="I131" i="20" s="1"/>
  <c r="M131" i="20" s="1"/>
  <c r="G130" i="20"/>
  <c r="I130" i="20" s="1"/>
  <c r="M130" i="20" s="1"/>
  <c r="G129" i="20"/>
  <c r="I129" i="20" s="1"/>
  <c r="M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G32" i="20"/>
  <c r="I32" i="20" s="1"/>
  <c r="M32" i="20" s="1"/>
  <c r="N32" i="20" s="1"/>
  <c r="G33" i="20"/>
  <c r="I33" i="20" s="1"/>
  <c r="M33" i="20" s="1"/>
  <c r="N33" i="20" s="1"/>
  <c r="G34" i="20"/>
  <c r="I34" i="20" s="1"/>
  <c r="M34" i="20" s="1"/>
  <c r="N34" i="20" s="1"/>
  <c r="G36" i="20"/>
  <c r="I36" i="20" s="1"/>
  <c r="M36" i="20" s="1"/>
  <c r="G37" i="20"/>
  <c r="I37" i="20" s="1"/>
  <c r="M37" i="20" s="1"/>
  <c r="G30" i="20"/>
  <c r="I30" i="20" s="1"/>
  <c r="M30" i="20" s="1"/>
  <c r="G3" i="20"/>
  <c r="I3" i="20" s="1"/>
  <c r="M3" i="20" s="1"/>
  <c r="N3" i="20" s="1"/>
  <c r="P1465" i="20"/>
  <c r="G1465" i="20"/>
  <c r="P1464" i="20"/>
  <c r="G1464" i="20"/>
  <c r="P1463" i="20"/>
  <c r="G1463" i="20"/>
  <c r="P1462" i="20"/>
  <c r="G1462" i="20"/>
  <c r="P1461" i="20"/>
  <c r="G1461" i="20"/>
  <c r="P1460" i="20"/>
  <c r="G1460" i="20"/>
  <c r="P1459" i="20"/>
  <c r="M1459" i="20" s="1"/>
  <c r="G1459" i="20"/>
  <c r="D1459" i="20" s="1"/>
  <c r="G1094" i="20"/>
  <c r="G1093" i="20"/>
  <c r="G1092" i="20"/>
  <c r="G1091" i="20"/>
  <c r="G1090" i="20"/>
  <c r="Q1014" i="20"/>
  <c r="G1014" i="20"/>
  <c r="Q1013" i="20"/>
  <c r="G1013" i="20"/>
  <c r="Q1012" i="20"/>
  <c r="G1012" i="20"/>
  <c r="Q1011" i="20"/>
  <c r="G1011" i="20"/>
  <c r="Q1010" i="20"/>
  <c r="N1010" i="20" s="1"/>
  <c r="M1010" i="20"/>
  <c r="G1010" i="20"/>
  <c r="D1010" i="20" s="1"/>
  <c r="C1010" i="20"/>
  <c r="E987" i="20"/>
  <c r="E986" i="20"/>
  <c r="N31" i="20" l="1"/>
  <c r="N129" i="20"/>
  <c r="N130" i="20"/>
  <c r="N131" i="20"/>
  <c r="G865" i="20" s="1"/>
  <c r="J865" i="20" s="1"/>
  <c r="N510" i="20"/>
  <c r="C1339" i="20" s="1"/>
  <c r="N718" i="20"/>
  <c r="N729" i="20"/>
  <c r="D1682" i="20" s="1"/>
  <c r="N728" i="20"/>
  <c r="N740" i="20"/>
  <c r="N631" i="20"/>
  <c r="D1565" i="20" s="1"/>
  <c r="N628" i="20"/>
  <c r="D1562" i="20" s="1"/>
  <c r="N722" i="20"/>
  <c r="B1675" i="20" s="1"/>
  <c r="B1678" i="20" s="1"/>
  <c r="N731" i="20"/>
  <c r="R1682" i="20" s="1"/>
  <c r="N625" i="20"/>
  <c r="D1555" i="20" s="1"/>
  <c r="N726" i="20"/>
  <c r="N727" i="20"/>
  <c r="N724" i="20"/>
  <c r="H1675" i="20" s="1"/>
  <c r="H1678" i="20" s="1"/>
  <c r="N736" i="20"/>
  <c r="K1684" i="20" s="1"/>
  <c r="N1684" i="20" s="1"/>
  <c r="N733" i="20"/>
  <c r="K1683" i="20" s="1"/>
  <c r="N1683" i="20" s="1"/>
  <c r="N723" i="20"/>
  <c r="E1675" i="20" s="1"/>
  <c r="E1678" i="20" s="1"/>
  <c r="N734" i="20"/>
  <c r="R1683" i="20" s="1"/>
  <c r="U1683" i="20" s="1"/>
  <c r="N737" i="20"/>
  <c r="R1684" i="20" s="1"/>
  <c r="U1684" i="20" s="1"/>
  <c r="N629" i="20"/>
  <c r="D1563" i="20" s="1"/>
  <c r="N630" i="20"/>
  <c r="D1564" i="20" s="1"/>
  <c r="N732" i="20"/>
  <c r="D1683" i="20" s="1"/>
  <c r="G1683" i="20" s="1"/>
  <c r="N624" i="20"/>
  <c r="D1554" i="20" s="1"/>
  <c r="N735" i="20"/>
  <c r="D1684" i="20" s="1"/>
  <c r="G1684" i="20" s="1"/>
  <c r="N719" i="20"/>
  <c r="C1670" i="20" s="1"/>
  <c r="H1670" i="20" s="1"/>
  <c r="N730" i="20"/>
  <c r="K1682" i="20" s="1"/>
  <c r="N651" i="20"/>
  <c r="C1538" i="20" s="1"/>
  <c r="E1538" i="20" s="1"/>
  <c r="F1538" i="20" s="1"/>
  <c r="AX585" i="19" s="1"/>
  <c r="N627" i="20"/>
  <c r="D1561" i="20" s="1"/>
  <c r="N512" i="20"/>
  <c r="N449" i="20"/>
  <c r="G1291" i="20" s="1"/>
  <c r="N474" i="20"/>
  <c r="I1290" i="20" s="1"/>
  <c r="N421" i="20"/>
  <c r="G1242" i="20" s="1"/>
  <c r="N547" i="20"/>
  <c r="C1398" i="20" s="1"/>
  <c r="N550" i="20"/>
  <c r="C1401" i="20" s="1"/>
  <c r="N537" i="20"/>
  <c r="C1388" i="20" s="1"/>
  <c r="N529" i="20"/>
  <c r="C1380" i="20" s="1"/>
  <c r="N524" i="20"/>
  <c r="C1375" i="20" s="1"/>
  <c r="N678" i="20"/>
  <c r="E1620" i="20" s="1"/>
  <c r="G1620" i="20" s="1"/>
  <c r="N662" i="20"/>
  <c r="E1598" i="20" s="1"/>
  <c r="G1598" i="20" s="1"/>
  <c r="N167" i="20"/>
  <c r="K895" i="20" s="1"/>
  <c r="L895" i="20" s="1"/>
  <c r="N169" i="20"/>
  <c r="K896" i="20" s="1"/>
  <c r="L896" i="20" s="1"/>
  <c r="N356" i="20"/>
  <c r="E1122" i="20" s="1"/>
  <c r="N358" i="20"/>
  <c r="D1129" i="20" s="1"/>
  <c r="D1130" i="20" s="1"/>
  <c r="AX687" i="19" s="1"/>
  <c r="N161" i="20"/>
  <c r="D887" i="20" s="1"/>
  <c r="E887" i="20" s="1"/>
  <c r="AX202" i="19" s="1"/>
  <c r="N290" i="20"/>
  <c r="N694" i="20"/>
  <c r="C1651" i="20" s="1"/>
  <c r="D1650" i="20" s="1"/>
  <c r="N176" i="20"/>
  <c r="N224" i="20"/>
  <c r="E951" i="20" s="1"/>
  <c r="N316" i="20"/>
  <c r="G1063" i="20" s="1"/>
  <c r="O1063" i="20" s="1"/>
  <c r="N268" i="20"/>
  <c r="N297" i="20"/>
  <c r="D1032" i="20" s="1"/>
  <c r="N269" i="20"/>
  <c r="N263" i="20"/>
  <c r="C998" i="20" s="1"/>
  <c r="C1000" i="20" s="1"/>
  <c r="C1001" i="20" s="1"/>
  <c r="N284" i="20"/>
  <c r="N197" i="20"/>
  <c r="I909" i="20" s="1"/>
  <c r="I910" i="20" s="1"/>
  <c r="N343" i="20"/>
  <c r="D1151" i="20" s="1"/>
  <c r="D1152" i="20" s="1"/>
  <c r="AX681" i="19" s="1"/>
  <c r="N142" i="20"/>
  <c r="G875" i="20" s="1"/>
  <c r="N158" i="20"/>
  <c r="N187" i="20"/>
  <c r="G906" i="20" s="1"/>
  <c r="N223" i="20"/>
  <c r="E950" i="20" s="1"/>
  <c r="N328" i="20"/>
  <c r="E1091" i="20" s="1"/>
  <c r="N306" i="20"/>
  <c r="F1060" i="20" s="1"/>
  <c r="N1060" i="20" s="1"/>
  <c r="N97" i="20"/>
  <c r="G795" i="20" s="1"/>
  <c r="AN793" i="20" s="1"/>
  <c r="N93" i="20"/>
  <c r="N72" i="20"/>
  <c r="N71" i="20"/>
  <c r="N556" i="20"/>
  <c r="D1409" i="20" s="1"/>
  <c r="D1411" i="20" s="1"/>
  <c r="N481" i="20"/>
  <c r="N415" i="20"/>
  <c r="N410" i="20"/>
  <c r="N386" i="20"/>
  <c r="N373" i="20"/>
  <c r="N397" i="20"/>
  <c r="H1182" i="20" s="1"/>
  <c r="N623" i="20"/>
  <c r="D1553" i="20" s="1"/>
  <c r="N484" i="20"/>
  <c r="N621" i="20"/>
  <c r="D1551" i="20" s="1"/>
  <c r="N618" i="20"/>
  <c r="D1548" i="20" s="1"/>
  <c r="N586" i="20"/>
  <c r="N665" i="20"/>
  <c r="E1605" i="20" s="1"/>
  <c r="G1605" i="20" s="1"/>
  <c r="N660" i="20"/>
  <c r="E1596" i="20" s="1"/>
  <c r="G1596" i="20" s="1"/>
  <c r="N646" i="20"/>
  <c r="C1527" i="20" s="1"/>
  <c r="E1532" i="20" s="1"/>
  <c r="AX575" i="19" s="1"/>
  <c r="N658" i="20"/>
  <c r="E1590" i="20" s="1"/>
  <c r="G1590" i="20" s="1"/>
  <c r="N486" i="20"/>
  <c r="N591" i="20"/>
  <c r="E1331" i="20" s="1"/>
  <c r="N417" i="20"/>
  <c r="N377" i="20"/>
  <c r="N433" i="20"/>
  <c r="H1241" i="20" s="1"/>
  <c r="N540" i="20"/>
  <c r="N106" i="20"/>
  <c r="G803" i="20" s="1"/>
  <c r="N148" i="20"/>
  <c r="G881" i="20" s="1"/>
  <c r="N339" i="20"/>
  <c r="D1135" i="20" s="1"/>
  <c r="H1135" i="20" s="1"/>
  <c r="N221" i="20"/>
  <c r="E948" i="20" s="1"/>
  <c r="N70" i="20"/>
  <c r="N444" i="20"/>
  <c r="N372" i="20"/>
  <c r="N635" i="20"/>
  <c r="C1571" i="20" s="1"/>
  <c r="F1571" i="20" s="1"/>
  <c r="AX777" i="19" s="1"/>
  <c r="N684" i="20"/>
  <c r="N365" i="20"/>
  <c r="B1171" i="20" s="1"/>
  <c r="E1175" i="20" s="1"/>
  <c r="N461" i="20"/>
  <c r="H1290" i="20" s="1"/>
  <c r="N487" i="20"/>
  <c r="J1290" i="20" s="1"/>
  <c r="N140" i="20"/>
  <c r="G874" i="20" s="1"/>
  <c r="N407" i="20"/>
  <c r="H1192" i="20" s="1"/>
  <c r="N544" i="20"/>
  <c r="C1395" i="20" s="1"/>
  <c r="N539" i="20"/>
  <c r="N542" i="20"/>
  <c r="C1393" i="20" s="1"/>
  <c r="N525" i="20"/>
  <c r="C1376" i="20" s="1"/>
  <c r="N523" i="20"/>
  <c r="C1374" i="20" s="1"/>
  <c r="N680" i="20"/>
  <c r="E1622" i="20" s="1"/>
  <c r="G1622" i="20" s="1"/>
  <c r="N620" i="20"/>
  <c r="D1550" i="20" s="1"/>
  <c r="N114" i="20"/>
  <c r="N506" i="20"/>
  <c r="I1304" i="20" s="1"/>
  <c r="N505" i="20"/>
  <c r="J1304" i="20" s="1"/>
  <c r="N335" i="20"/>
  <c r="N1101" i="20" s="1"/>
  <c r="N289" i="20"/>
  <c r="N346" i="20"/>
  <c r="E1107" i="20" s="1"/>
  <c r="N699" i="20"/>
  <c r="G1437" i="20" s="1"/>
  <c r="F1443" i="20" s="1"/>
  <c r="N193" i="20"/>
  <c r="I905" i="20" s="1"/>
  <c r="J905" i="20" s="1"/>
  <c r="N195" i="20"/>
  <c r="I907" i="20" s="1"/>
  <c r="N274" i="20"/>
  <c r="N236" i="20"/>
  <c r="G949" i="20" s="1"/>
  <c r="N331" i="20"/>
  <c r="E1094" i="20" s="1"/>
  <c r="N310" i="20"/>
  <c r="F1064" i="20" s="1"/>
  <c r="N1064" i="20" s="1"/>
  <c r="N149" i="20"/>
  <c r="G882" i="20" s="1"/>
  <c r="N211" i="20"/>
  <c r="N342" i="20"/>
  <c r="D1147" i="20" s="1"/>
  <c r="D1148" i="20" s="1"/>
  <c r="AX677" i="19" s="1"/>
  <c r="N152" i="20"/>
  <c r="N242" i="20"/>
  <c r="D965" i="20" s="1"/>
  <c r="N204" i="20"/>
  <c r="N172" i="20"/>
  <c r="N239" i="20"/>
  <c r="G952" i="20" s="1"/>
  <c r="G953" i="20" s="1"/>
  <c r="N277" i="20"/>
  <c r="N94" i="20"/>
  <c r="N555" i="20"/>
  <c r="B1409" i="20" s="1"/>
  <c r="B1411" i="20" s="1"/>
  <c r="N96" i="20"/>
  <c r="G794" i="20" s="1"/>
  <c r="AN792" i="20" s="1"/>
  <c r="N69" i="20"/>
  <c r="N78" i="20"/>
  <c r="N99" i="20"/>
  <c r="G797" i="20" s="1"/>
  <c r="AN795" i="20" s="1"/>
  <c r="N494" i="20"/>
  <c r="N472" i="20"/>
  <c r="I1288" i="20" s="1"/>
  <c r="U1288" i="20" s="1"/>
  <c r="N442" i="20"/>
  <c r="N453" i="20"/>
  <c r="N455" i="20"/>
  <c r="N464" i="20"/>
  <c r="N570" i="20"/>
  <c r="E1459" i="20" s="1"/>
  <c r="N398" i="20"/>
  <c r="N592" i="20"/>
  <c r="E1332" i="20" s="1"/>
  <c r="N579" i="20"/>
  <c r="N1460" i="20" s="1"/>
  <c r="N496" i="20"/>
  <c r="N389" i="20"/>
  <c r="N600" i="20"/>
  <c r="C1486" i="20" s="1"/>
  <c r="H1486" i="20" s="1"/>
  <c r="N582" i="20"/>
  <c r="N1463" i="20" s="1"/>
  <c r="N477" i="20"/>
  <c r="N446" i="20"/>
  <c r="G1288" i="20" s="1"/>
  <c r="S1288" i="20" s="1"/>
  <c r="N426" i="20"/>
  <c r="N414" i="20"/>
  <c r="N430" i="20"/>
  <c r="N66" i="20"/>
  <c r="G792" i="20" s="1"/>
  <c r="N522" i="20"/>
  <c r="C1373" i="20" s="1"/>
  <c r="N353" i="20"/>
  <c r="E1119" i="20" s="1"/>
  <c r="H1119" i="20" s="1"/>
  <c r="N222" i="20"/>
  <c r="E949" i="20" s="1"/>
  <c r="N243" i="20"/>
  <c r="D966" i="20" s="1"/>
  <c r="E966" i="20" s="1"/>
  <c r="AX377" i="19" s="1"/>
  <c r="N689" i="20"/>
  <c r="E1640" i="20" s="1"/>
  <c r="E1644" i="20" s="1"/>
  <c r="E1646" i="20" s="1"/>
  <c r="AX833" i="19" s="1"/>
  <c r="N470" i="20"/>
  <c r="N538" i="20"/>
  <c r="C1389" i="20" s="1"/>
  <c r="N419" i="20"/>
  <c r="N668" i="20"/>
  <c r="E1594" i="20" s="1"/>
  <c r="N715" i="20"/>
  <c r="C1513" i="20" s="1"/>
  <c r="H1513" i="20" s="1"/>
  <c r="AX754" i="19" s="1"/>
  <c r="N501" i="20"/>
  <c r="K1291" i="20" s="1"/>
  <c r="N462" i="20"/>
  <c r="H1291" i="20" s="1"/>
  <c r="N40" i="20"/>
  <c r="N420" i="20"/>
  <c r="G1241" i="20" s="1"/>
  <c r="N543" i="20"/>
  <c r="C1394" i="20" s="1"/>
  <c r="N710" i="20"/>
  <c r="N521" i="20"/>
  <c r="C1372" i="20" s="1"/>
  <c r="N533" i="20"/>
  <c r="C1384" i="20" s="1"/>
  <c r="N640" i="20"/>
  <c r="C1581" i="20" s="1"/>
  <c r="D1581" i="20" s="1"/>
  <c r="AX791" i="19" s="1"/>
  <c r="N675" i="20"/>
  <c r="E1628" i="20" s="1"/>
  <c r="G1628" i="20" s="1"/>
  <c r="N610" i="20"/>
  <c r="C1505" i="20" s="1"/>
  <c r="H1505" i="20" s="1"/>
  <c r="N252" i="20"/>
  <c r="D941" i="20" s="1"/>
  <c r="E941" i="20" s="1"/>
  <c r="AX359" i="19" s="1"/>
  <c r="N107" i="20"/>
  <c r="G804" i="20" s="1"/>
  <c r="N112" i="20"/>
  <c r="N288" i="20"/>
  <c r="N701" i="20"/>
  <c r="N348" i="20"/>
  <c r="E1109" i="20" s="1"/>
  <c r="H1109" i="20" s="1"/>
  <c r="N315" i="20"/>
  <c r="G1062" i="20" s="1"/>
  <c r="O1062" i="20" s="1"/>
  <c r="N156" i="20"/>
  <c r="N255" i="20"/>
  <c r="C984" i="20" s="1"/>
  <c r="N216" i="20"/>
  <c r="N344" i="20"/>
  <c r="D1155" i="20" s="1"/>
  <c r="D1156" i="20" s="1"/>
  <c r="AX683" i="19" s="1"/>
  <c r="N235" i="20"/>
  <c r="G948" i="20" s="1"/>
  <c r="N330" i="20"/>
  <c r="E1093" i="20" s="1"/>
  <c r="N296" i="20"/>
  <c r="D1031" i="20" s="1"/>
  <c r="N202" i="20"/>
  <c r="N209" i="20"/>
  <c r="N183" i="20"/>
  <c r="N173" i="20"/>
  <c r="N281" i="20"/>
  <c r="N155" i="20"/>
  <c r="N329" i="20"/>
  <c r="E1092" i="20" s="1"/>
  <c r="N228" i="20"/>
  <c r="C948" i="20" s="1"/>
  <c r="N76" i="20"/>
  <c r="N83" i="20"/>
  <c r="N85" i="20"/>
  <c r="N557" i="20"/>
  <c r="F1409" i="20" s="1"/>
  <c r="F1411" i="20" s="1"/>
  <c r="N89" i="20"/>
  <c r="N515" i="20"/>
  <c r="C1364" i="20" s="1"/>
  <c r="C1368" i="20" s="1"/>
  <c r="N574" i="20"/>
  <c r="E1463" i="20" s="1"/>
  <c r="N376" i="20"/>
  <c r="N511" i="20"/>
  <c r="C1340" i="20" s="1"/>
  <c r="N468" i="20"/>
  <c r="N399" i="20"/>
  <c r="N663" i="20"/>
  <c r="E1603" i="20" s="1"/>
  <c r="N656" i="20"/>
  <c r="E1588" i="20" s="1"/>
  <c r="N497" i="20"/>
  <c r="N460" i="20"/>
  <c r="N666" i="20"/>
  <c r="E1606" i="20" s="1"/>
  <c r="G1606" i="20" s="1"/>
  <c r="N578" i="20"/>
  <c r="N1459" i="20" s="1"/>
  <c r="N485" i="20"/>
  <c r="J1288" i="20" s="1"/>
  <c r="V1288" i="20" s="1"/>
  <c r="N498" i="20"/>
  <c r="K1288" i="20" s="1"/>
  <c r="W1288" i="20" s="1"/>
  <c r="N384" i="20"/>
  <c r="G1182" i="20" s="1"/>
  <c r="N617" i="20"/>
  <c r="D1547" i="20" s="1"/>
  <c r="N638" i="20"/>
  <c r="C1579" i="20" s="1"/>
  <c r="D1579" i="20" s="1"/>
  <c r="N645" i="20"/>
  <c r="C1526" i="20" s="1"/>
  <c r="E1531" i="20" s="1"/>
  <c r="AX573" i="19" s="1"/>
  <c r="N405" i="20"/>
  <c r="N390" i="20"/>
  <c r="N41" i="20"/>
  <c r="N215" i="20"/>
  <c r="N561" i="20"/>
  <c r="B1416" i="20" s="1"/>
  <c r="B1419" i="20" s="1"/>
  <c r="K1419" i="20" s="1"/>
  <c r="N673" i="20"/>
  <c r="E1613" i="20" s="1"/>
  <c r="G1613" i="20" s="1"/>
  <c r="H1613" i="20" s="1"/>
  <c r="I1613" i="20" s="1"/>
  <c r="AX800" i="19" s="1"/>
  <c r="N447" i="20"/>
  <c r="N14" i="20"/>
  <c r="E767" i="20" s="1"/>
  <c r="O766" i="20" s="1"/>
  <c r="N367" i="20"/>
  <c r="B1173" i="20" s="1"/>
  <c r="I1175" i="20" s="1"/>
  <c r="AX562" i="19" s="1"/>
  <c r="N626" i="20"/>
  <c r="D1560" i="20" s="1"/>
  <c r="N139" i="20"/>
  <c r="G873" i="20" s="1"/>
  <c r="N67" i="20"/>
  <c r="G793" i="20" s="1"/>
  <c r="N448" i="20"/>
  <c r="G1290" i="20" s="1"/>
  <c r="N380" i="20"/>
  <c r="F1191" i="20" s="1"/>
  <c r="O1190" i="20" s="1"/>
  <c r="N549" i="20"/>
  <c r="C1400" i="20" s="1"/>
  <c r="N526" i="20"/>
  <c r="C1377" i="20" s="1"/>
  <c r="N534" i="20"/>
  <c r="C1385" i="20" s="1"/>
  <c r="N541" i="20"/>
  <c r="C1392" i="20" s="1"/>
  <c r="N614" i="20"/>
  <c r="C1518" i="20" s="1"/>
  <c r="N677" i="20"/>
  <c r="E1619" i="20" s="1"/>
  <c r="G1619" i="20" s="1"/>
  <c r="I1623" i="20" s="1"/>
  <c r="AX808" i="19" s="1"/>
  <c r="N108" i="20"/>
  <c r="G805" i="20" s="1"/>
  <c r="N111" i="20"/>
  <c r="N249" i="20"/>
  <c r="D938" i="20" s="1"/>
  <c r="E938" i="20" s="1"/>
  <c r="N507" i="20"/>
  <c r="H1304" i="20" s="1"/>
  <c r="N700" i="20"/>
  <c r="G1438" i="20" s="1"/>
  <c r="N160" i="20"/>
  <c r="D885" i="20" s="1"/>
  <c r="N702" i="20"/>
  <c r="C1431" i="20" s="1"/>
  <c r="N180" i="20"/>
  <c r="N154" i="20"/>
  <c r="N313" i="20"/>
  <c r="G1060" i="20" s="1"/>
  <c r="O1060" i="20" s="1"/>
  <c r="N182" i="20"/>
  <c r="N232" i="20"/>
  <c r="C952" i="20" s="1"/>
  <c r="C953" i="20" s="1"/>
  <c r="N318" i="20"/>
  <c r="G1065" i="20" s="1"/>
  <c r="O1065" i="20" s="1"/>
  <c r="N189" i="20"/>
  <c r="G908" i="20" s="1"/>
  <c r="N147" i="20"/>
  <c r="G880" i="20" s="1"/>
  <c r="N225" i="20"/>
  <c r="E952" i="20" s="1"/>
  <c r="E953" i="20" s="1"/>
  <c r="N302" i="20"/>
  <c r="D1043" i="20" s="1"/>
  <c r="N175" i="20"/>
  <c r="N146" i="20"/>
  <c r="G879" i="20" s="1"/>
  <c r="N314" i="20"/>
  <c r="G1061" i="20" s="1"/>
  <c r="O1061" i="20" s="1"/>
  <c r="N138" i="20"/>
  <c r="G872" i="20" s="1"/>
  <c r="N196" i="20"/>
  <c r="I908" i="20" s="1"/>
  <c r="N259" i="20"/>
  <c r="D986" i="20" s="1"/>
  <c r="N87" i="20"/>
  <c r="N103" i="20"/>
  <c r="G801" i="20" s="1"/>
  <c r="AN799" i="20" s="1"/>
  <c r="N79" i="20"/>
  <c r="N91" i="20"/>
  <c r="N98" i="20"/>
  <c r="G796" i="20" s="1"/>
  <c r="AN794" i="20" s="1"/>
  <c r="N516" i="20"/>
  <c r="N619" i="20"/>
  <c r="D1549" i="20" s="1"/>
  <c r="N580" i="20"/>
  <c r="N1461" i="20" s="1"/>
  <c r="N424" i="20"/>
  <c r="H1232" i="20" s="1"/>
  <c r="P1232" i="20" s="1"/>
  <c r="N371" i="20"/>
  <c r="F1182" i="20" s="1"/>
  <c r="N423" i="20"/>
  <c r="N572" i="20"/>
  <c r="E1461" i="20" s="1"/>
  <c r="N478" i="20"/>
  <c r="J1281" i="20" s="1"/>
  <c r="V1281" i="20" s="1"/>
  <c r="N385" i="20"/>
  <c r="N672" i="20"/>
  <c r="E1615" i="20" s="1"/>
  <c r="G1615" i="20" s="1"/>
  <c r="H1615" i="20" s="1"/>
  <c r="I1615" i="20" s="1"/>
  <c r="N402" i="20"/>
  <c r="N661" i="20"/>
  <c r="E1597" i="20" s="1"/>
  <c r="G1597" i="20" s="1"/>
  <c r="N671" i="20"/>
  <c r="E1614" i="20" s="1"/>
  <c r="G1614" i="20" s="1"/>
  <c r="H1614" i="20" s="1"/>
  <c r="I1614" i="20" s="1"/>
  <c r="AX802" i="19" s="1"/>
  <c r="N413" i="20"/>
  <c r="N480" i="20"/>
  <c r="N396" i="20"/>
  <c r="N465" i="20"/>
  <c r="I1281" i="20" s="1"/>
  <c r="U1281" i="20" s="1"/>
  <c r="N590" i="20"/>
  <c r="E1330" i="20" s="1"/>
  <c r="N378" i="20"/>
  <c r="F1189" i="20" s="1"/>
  <c r="AN1189" i="20" s="1"/>
  <c r="AW1189" i="20" s="1"/>
  <c r="AZ1189" i="20" s="1"/>
  <c r="N374" i="20"/>
  <c r="N393" i="20"/>
  <c r="G1191" i="20" s="1"/>
  <c r="P1190" i="20" s="1"/>
  <c r="O897" i="20"/>
  <c r="N163" i="20"/>
  <c r="D891" i="20" s="1"/>
  <c r="E891" i="20" s="1"/>
  <c r="AX206" i="19" s="1"/>
  <c r="N208" i="20"/>
  <c r="N194" i="20"/>
  <c r="I906" i="20" s="1"/>
  <c r="N90" i="20"/>
  <c r="N575" i="20"/>
  <c r="E1464" i="20" s="1"/>
  <c r="N490" i="20"/>
  <c r="N379" i="20"/>
  <c r="N653" i="20"/>
  <c r="C1541" i="20" s="1"/>
  <c r="N714" i="20"/>
  <c r="C1511" i="20" s="1"/>
  <c r="H1511" i="20" s="1"/>
  <c r="AX752" i="19" s="1"/>
  <c r="N683" i="20"/>
  <c r="N13" i="20"/>
  <c r="E766" i="20" s="1"/>
  <c r="N562" i="20"/>
  <c r="E1416" i="20" s="1"/>
  <c r="E1419" i="20" s="1"/>
  <c r="N475" i="20"/>
  <c r="I1291" i="20" s="1"/>
  <c r="N434" i="20"/>
  <c r="H1242" i="20" s="1"/>
  <c r="N551" i="20"/>
  <c r="C1402" i="20" s="1"/>
  <c r="N531" i="20"/>
  <c r="C1382" i="20" s="1"/>
  <c r="N708" i="20"/>
  <c r="D1660" i="20" s="1"/>
  <c r="F1660" i="20" s="1"/>
  <c r="N536" i="20"/>
  <c r="C1387" i="20" s="1"/>
  <c r="N613" i="20"/>
  <c r="C1517" i="20" s="1"/>
  <c r="H1517" i="20" s="1"/>
  <c r="AX764" i="19" s="1"/>
  <c r="N119" i="20"/>
  <c r="C834" i="20" s="1"/>
  <c r="E834" i="20" s="1"/>
  <c r="N354" i="20"/>
  <c r="E1120" i="20" s="1"/>
  <c r="H1120" i="20" s="1"/>
  <c r="N355" i="20"/>
  <c r="E1121" i="20" s="1"/>
  <c r="H1121" i="20" s="1"/>
  <c r="N503" i="20"/>
  <c r="G1304" i="20" s="1"/>
  <c r="N363" i="20"/>
  <c r="N703" i="20"/>
  <c r="C1432" i="20" s="1"/>
  <c r="N162" i="20"/>
  <c r="D889" i="20" s="1"/>
  <c r="E889" i="20" s="1"/>
  <c r="AX204" i="19" s="1"/>
  <c r="N697" i="20"/>
  <c r="C1437" i="20" s="1"/>
  <c r="B1443" i="20" s="1"/>
  <c r="N260" i="20"/>
  <c r="C987" i="20" s="1"/>
  <c r="N323" i="20"/>
  <c r="N245" i="20"/>
  <c r="D971" i="20" s="1"/>
  <c r="E971" i="20" s="1"/>
  <c r="AX383" i="19" s="1"/>
  <c r="N145" i="20"/>
  <c r="G878" i="20" s="1"/>
  <c r="N307" i="20"/>
  <c r="F1061" i="20" s="1"/>
  <c r="N1061" i="20" s="1"/>
  <c r="N254" i="20"/>
  <c r="C983" i="20" s="1"/>
  <c r="N283" i="20"/>
  <c r="N181" i="20"/>
  <c r="N247" i="20"/>
  <c r="D975" i="20" s="1"/>
  <c r="H975" i="20" s="1"/>
  <c r="N179" i="20"/>
  <c r="N188" i="20"/>
  <c r="G907" i="20" s="1"/>
  <c r="N333" i="20"/>
  <c r="D1101" i="20" s="1"/>
  <c r="N151" i="20"/>
  <c r="N303" i="20"/>
  <c r="D1047" i="20" s="1"/>
  <c r="N276" i="20"/>
  <c r="N203" i="20"/>
  <c r="N687" i="20"/>
  <c r="B1640" i="20" s="1"/>
  <c r="N688" i="20"/>
  <c r="B1641" i="20" s="1"/>
  <c r="B1645" i="20" s="1"/>
  <c r="N84" i="20"/>
  <c r="N81" i="20"/>
  <c r="N690" i="20"/>
  <c r="E1641" i="20" s="1"/>
  <c r="E1645" i="20" s="1"/>
  <c r="N607" i="20"/>
  <c r="C1502" i="20" s="1"/>
  <c r="H1502" i="20" s="1"/>
  <c r="AX728" i="19" s="1"/>
  <c r="N583" i="20"/>
  <c r="N1464" i="20" s="1"/>
  <c r="N443" i="20"/>
  <c r="N495" i="20"/>
  <c r="N639" i="20"/>
  <c r="C1580" i="20" s="1"/>
  <c r="D1580" i="20" s="1"/>
  <c r="AX789" i="19" s="1"/>
  <c r="N457" i="20"/>
  <c r="N452" i="20"/>
  <c r="H1281" i="20" s="1"/>
  <c r="T1281" i="20" s="1"/>
  <c r="N370" i="20"/>
  <c r="N466" i="20"/>
  <c r="N601" i="20"/>
  <c r="C1488" i="20" s="1"/>
  <c r="H1488" i="20" s="1"/>
  <c r="AX712" i="19" s="1"/>
  <c r="N375" i="20"/>
  <c r="N499" i="20"/>
  <c r="N643" i="20"/>
  <c r="C1524" i="20" s="1"/>
  <c r="N573" i="20"/>
  <c r="E1462" i="20" s="1"/>
  <c r="N362" i="20"/>
  <c r="N1164" i="20" s="1"/>
  <c r="O1169" i="20" s="1"/>
  <c r="N388" i="20"/>
  <c r="N451" i="20"/>
  <c r="N427" i="20"/>
  <c r="N392" i="20"/>
  <c r="N400" i="20"/>
  <c r="N682" i="20"/>
  <c r="N528" i="20"/>
  <c r="C1379" i="20" s="1"/>
  <c r="N250" i="20"/>
  <c r="D939" i="20" s="1"/>
  <c r="E939" i="20" s="1"/>
  <c r="AX355" i="19" s="1"/>
  <c r="N144" i="20"/>
  <c r="G877" i="20" s="1"/>
  <c r="N157" i="20"/>
  <c r="N634" i="20"/>
  <c r="C1570" i="20" s="1"/>
  <c r="F1570" i="20" s="1"/>
  <c r="N483" i="20"/>
  <c r="N467" i="20"/>
  <c r="N418" i="20"/>
  <c r="G1239" i="20" s="1"/>
  <c r="N595" i="20"/>
  <c r="N771" i="20" s="1"/>
  <c r="P771" i="20" s="1"/>
  <c r="N647" i="20"/>
  <c r="N681" i="20"/>
  <c r="N12" i="20"/>
  <c r="E765" i="20" s="1"/>
  <c r="N488" i="20"/>
  <c r="J1291" i="20" s="1"/>
  <c r="N11" i="20"/>
  <c r="E764" i="20" s="1"/>
  <c r="N381" i="20"/>
  <c r="F1192" i="20" s="1"/>
  <c r="N558" i="20"/>
  <c r="H1409" i="20" s="1"/>
  <c r="H1411" i="20" s="1"/>
  <c r="N532" i="20"/>
  <c r="C1383" i="20" s="1"/>
  <c r="N527" i="20"/>
  <c r="C1378" i="20" s="1"/>
  <c r="N530" i="20"/>
  <c r="C1381" i="20" s="1"/>
  <c r="N676" i="20"/>
  <c r="E1629" i="20" s="1"/>
  <c r="G1629" i="20" s="1"/>
  <c r="N679" i="20"/>
  <c r="E1621" i="20" s="1"/>
  <c r="G1621" i="20" s="1"/>
  <c r="N105" i="20"/>
  <c r="N113" i="20"/>
  <c r="N251" i="20"/>
  <c r="D940" i="20" s="1"/>
  <c r="E940" i="20" s="1"/>
  <c r="AX357" i="19" s="1"/>
  <c r="N352" i="20"/>
  <c r="E1118" i="20" s="1"/>
  <c r="N291" i="20"/>
  <c r="N704" i="20"/>
  <c r="G1432" i="20" s="1"/>
  <c r="N347" i="20"/>
  <c r="E1108" i="20" s="1"/>
  <c r="H1108" i="20" s="1"/>
  <c r="N256" i="20"/>
  <c r="C985" i="20" s="1"/>
  <c r="N171" i="20"/>
  <c r="N238" i="20"/>
  <c r="G951" i="20" s="1"/>
  <c r="N237" i="20"/>
  <c r="G950" i="20" s="1"/>
  <c r="N337" i="20"/>
  <c r="D1133" i="20" s="1"/>
  <c r="N214" i="20"/>
  <c r="N190" i="20"/>
  <c r="G909" i="20" s="1"/>
  <c r="G910" i="20" s="1"/>
  <c r="N311" i="20"/>
  <c r="F1065" i="20" s="1"/>
  <c r="N1065" i="20" s="1"/>
  <c r="P1065" i="20" s="1"/>
  <c r="Q1065" i="20" s="1"/>
  <c r="N153" i="20"/>
  <c r="N229" i="20"/>
  <c r="C949" i="20" s="1"/>
  <c r="N340" i="20"/>
  <c r="D1136" i="20" s="1"/>
  <c r="H1136" i="20" s="1"/>
  <c r="N258" i="20"/>
  <c r="C986" i="20" s="1"/>
  <c r="N317" i="20"/>
  <c r="G1064" i="20" s="1"/>
  <c r="O1064" i="20" s="1"/>
  <c r="N201" i="20"/>
  <c r="N334" i="20"/>
  <c r="I1101" i="20" s="1"/>
  <c r="N217" i="20"/>
  <c r="N101" i="20"/>
  <c r="G799" i="20" s="1"/>
  <c r="AN797" i="20" s="1"/>
  <c r="N74" i="20"/>
  <c r="N102" i="20"/>
  <c r="G800" i="20" s="1"/>
  <c r="AN798" i="20" s="1"/>
  <c r="N73" i="20"/>
  <c r="N75" i="20"/>
  <c r="N605" i="20"/>
  <c r="C1498" i="20" s="1"/>
  <c r="H1498" i="20" s="1"/>
  <c r="N454" i="20"/>
  <c r="N469" i="20"/>
  <c r="N664" i="20"/>
  <c r="E1604" i="20" s="1"/>
  <c r="G1604" i="20" s="1"/>
  <c r="N458" i="20"/>
  <c r="N441" i="20"/>
  <c r="N412" i="20"/>
  <c r="N425" i="20"/>
  <c r="N657" i="20"/>
  <c r="E1589" i="20" s="1"/>
  <c r="G1589" i="20" s="1"/>
  <c r="N401" i="20"/>
  <c r="N581" i="20"/>
  <c r="N1462" i="20" s="1"/>
  <c r="N596" i="20"/>
  <c r="N772" i="20" s="1"/>
  <c r="P772" i="20" s="1"/>
  <c r="N439" i="20"/>
  <c r="G1281" i="20" s="1"/>
  <c r="S1281" i="20" s="1"/>
  <c r="N597" i="20"/>
  <c r="N773" i="20" s="1"/>
  <c r="P773" i="20" s="1"/>
  <c r="N667" i="20"/>
  <c r="E1607" i="20" s="1"/>
  <c r="G1607" i="20" s="1"/>
  <c r="N571" i="20"/>
  <c r="E1460" i="20" s="1"/>
  <c r="N411" i="20"/>
  <c r="G1232" i="20" s="1"/>
  <c r="O1232" i="20" s="1"/>
  <c r="N391" i="20"/>
  <c r="G1189" i="20" s="1"/>
  <c r="AO1189" i="20" s="1"/>
  <c r="AX1189" i="20" s="1"/>
  <c r="N387" i="20"/>
  <c r="N431" i="20"/>
  <c r="H1239" i="20" s="1"/>
  <c r="N650" i="20"/>
  <c r="C1540" i="20" s="1"/>
  <c r="N535" i="20"/>
  <c r="C1386" i="20" s="1"/>
  <c r="N115" i="20"/>
  <c r="N350" i="20"/>
  <c r="E1111" i="20" s="1"/>
  <c r="N298" i="20"/>
  <c r="D1033" i="20" s="1"/>
  <c r="N304" i="20"/>
  <c r="D1051" i="20" s="1"/>
  <c r="N186" i="20"/>
  <c r="G905" i="20" s="1"/>
  <c r="H905" i="20" s="1"/>
  <c r="N88" i="20"/>
  <c r="N659" i="20"/>
  <c r="E1591" i="20" s="1"/>
  <c r="G1591" i="20" s="1"/>
  <c r="N602" i="20"/>
  <c r="C1490" i="20" s="1"/>
  <c r="H1490" i="20" s="1"/>
  <c r="AX714" i="19" s="1"/>
  <c r="N713" i="20"/>
  <c r="C1509" i="20" s="1"/>
  <c r="H1509" i="20" s="1"/>
  <c r="N364" i="20"/>
  <c r="B1166" i="20" s="1"/>
  <c r="G1169" i="20" s="1"/>
  <c r="AX550" i="19" s="1"/>
  <c r="N366" i="20"/>
  <c r="B1172" i="20" s="1"/>
  <c r="G1175" i="20" s="1"/>
  <c r="AX560" i="19" s="1"/>
  <c r="N500" i="20"/>
  <c r="K1290" i="20" s="1"/>
  <c r="N563" i="20"/>
  <c r="H1416" i="20" s="1"/>
  <c r="H1419" i="20" s="1"/>
  <c r="N394" i="20"/>
  <c r="G1192" i="20" s="1"/>
  <c r="N406" i="20"/>
  <c r="H1191" i="20" s="1"/>
  <c r="N545" i="20"/>
  <c r="N546" i="20"/>
  <c r="N709" i="20"/>
  <c r="N548" i="20"/>
  <c r="C1399" i="20" s="1"/>
  <c r="N674" i="20"/>
  <c r="E1627" i="20" s="1"/>
  <c r="G1627" i="20" s="1"/>
  <c r="O898" i="20"/>
  <c r="N166" i="20"/>
  <c r="D895" i="20" s="1"/>
  <c r="E895" i="20" s="1"/>
  <c r="C898" i="20" s="1"/>
  <c r="N168" i="20"/>
  <c r="D896" i="20" s="1"/>
  <c r="E896" i="20" s="1"/>
  <c r="N504" i="20"/>
  <c r="K1304" i="20" s="1"/>
  <c r="N109" i="20"/>
  <c r="G806" i="20" s="1"/>
  <c r="N705" i="20"/>
  <c r="G1431" i="20" s="1"/>
  <c r="E1445" i="20" s="1"/>
  <c r="AX502" i="19" s="1"/>
  <c r="N349" i="20"/>
  <c r="E1110" i="20" s="1"/>
  <c r="H1110" i="20" s="1"/>
  <c r="N693" i="20"/>
  <c r="C1650" i="20" s="1"/>
  <c r="E1650" i="20" s="1"/>
  <c r="N143" i="20"/>
  <c r="G876" i="20" s="1"/>
  <c r="N210" i="20"/>
  <c r="N267" i="20"/>
  <c r="N275" i="20"/>
  <c r="N230" i="20"/>
  <c r="C950" i="20" s="1"/>
  <c r="N309" i="20"/>
  <c r="F1063" i="20" s="1"/>
  <c r="N1063" i="20" s="1"/>
  <c r="P1063" i="20" s="1"/>
  <c r="Q1063" i="20" s="1"/>
  <c r="N261" i="20"/>
  <c r="D987" i="20" s="1"/>
  <c r="N200" i="20"/>
  <c r="N257" i="20"/>
  <c r="D985" i="20" s="1"/>
  <c r="N231" i="20"/>
  <c r="C951" i="20" s="1"/>
  <c r="N327" i="20"/>
  <c r="E1090" i="20" s="1"/>
  <c r="D1097" i="20" s="1"/>
  <c r="N174" i="20"/>
  <c r="N218" i="20"/>
  <c r="N270" i="20"/>
  <c r="N308" i="20"/>
  <c r="F1062" i="20" s="1"/>
  <c r="N1062" i="20" s="1"/>
  <c r="P1062" i="20" s="1"/>
  <c r="Q1062" i="20" s="1"/>
  <c r="N282" i="20"/>
  <c r="N566" i="20"/>
  <c r="B1421" i="20" s="1"/>
  <c r="B1424" i="20" s="1"/>
  <c r="N100" i="20"/>
  <c r="G798" i="20" s="1"/>
  <c r="AN796" i="20" s="1"/>
  <c r="N80" i="20"/>
  <c r="N82" i="20"/>
  <c r="N92" i="20"/>
  <c r="N493" i="20"/>
  <c r="N445" i="20"/>
  <c r="N456" i="20"/>
  <c r="N471" i="20"/>
  <c r="N473" i="20"/>
  <c r="N482" i="20"/>
  <c r="N429" i="20"/>
  <c r="N589" i="20"/>
  <c r="E1329" i="20" s="1"/>
  <c r="N416" i="20"/>
  <c r="N479" i="20"/>
  <c r="N492" i="20"/>
  <c r="N438" i="20"/>
  <c r="N491" i="20"/>
  <c r="K1281" i="20" s="1"/>
  <c r="W1281" i="20" s="1"/>
  <c r="N606" i="20"/>
  <c r="C1500" i="20" s="1"/>
  <c r="H1500" i="20" s="1"/>
  <c r="AX726" i="19" s="1"/>
  <c r="N428" i="20"/>
  <c r="N440" i="20"/>
  <c r="N644" i="20"/>
  <c r="C1525" i="20" s="1"/>
  <c r="F1525" i="20" s="1"/>
  <c r="N432" i="20"/>
  <c r="N404" i="20"/>
  <c r="H1189" i="20" s="1"/>
  <c r="AP1189" i="20" s="1"/>
  <c r="AY1189" i="20" s="1"/>
  <c r="N403" i="20"/>
  <c r="N652" i="20"/>
  <c r="C1539" i="20" s="1"/>
  <c r="N118" i="20"/>
  <c r="C833" i="20" s="1"/>
  <c r="E833" i="20" s="1"/>
  <c r="N698" i="20"/>
  <c r="C1438" i="20" s="1"/>
  <c r="N207" i="20"/>
  <c r="N324" i="20"/>
  <c r="N338" i="20"/>
  <c r="D1134" i="20" s="1"/>
  <c r="H1134" i="20" s="1"/>
  <c r="N459" i="20"/>
  <c r="H1288" i="20" s="1"/>
  <c r="T1288" i="20" s="1"/>
  <c r="N383" i="20"/>
  <c r="N622" i="20"/>
  <c r="D1552" i="20" s="1"/>
  <c r="N35" i="20"/>
  <c r="N123" i="20"/>
  <c r="E846" i="20" s="1"/>
  <c r="H846" i="20" s="1"/>
  <c r="AX246" i="19" s="1"/>
  <c r="N125" i="20"/>
  <c r="N134" i="20"/>
  <c r="G868" i="20" s="1"/>
  <c r="J868" i="20" s="1"/>
  <c r="K868" i="20" s="1"/>
  <c r="N23" i="20"/>
  <c r="P788" i="20" s="1"/>
  <c r="N61" i="20"/>
  <c r="G787" i="20" s="1"/>
  <c r="N38" i="20"/>
  <c r="N39" i="20"/>
  <c r="N126" i="20"/>
  <c r="N9" i="20"/>
  <c r="C765" i="20" s="1"/>
  <c r="N24" i="20"/>
  <c r="P789" i="20" s="1"/>
  <c r="N8" i="20"/>
  <c r="C764" i="20" s="1"/>
  <c r="N22" i="20"/>
  <c r="P787" i="20" s="1"/>
  <c r="N20" i="20"/>
  <c r="N43" i="20"/>
  <c r="I782" i="20" s="1"/>
  <c r="N18" i="20"/>
  <c r="N137" i="20"/>
  <c r="G871" i="20" s="1"/>
  <c r="N49" i="20"/>
  <c r="Q788" i="20" s="1"/>
  <c r="N45" i="20"/>
  <c r="I784" i="20" s="1"/>
  <c r="N19" i="20"/>
  <c r="N50" i="20"/>
  <c r="Q789" i="20" s="1"/>
  <c r="N17" i="20"/>
  <c r="N44" i="20"/>
  <c r="I783" i="20" s="1"/>
  <c r="N47" i="20"/>
  <c r="I786" i="20" s="1"/>
  <c r="N64" i="20"/>
  <c r="G790" i="20" s="1"/>
  <c r="N10" i="20"/>
  <c r="C766" i="20" s="1"/>
  <c r="N46" i="20"/>
  <c r="I785" i="20" s="1"/>
  <c r="N48" i="20"/>
  <c r="Q787" i="20" s="1"/>
  <c r="N21" i="20"/>
  <c r="N65" i="20"/>
  <c r="G791" i="20" s="1"/>
  <c r="H1459" i="20"/>
  <c r="N37" i="20"/>
  <c r="F789" i="20" s="1"/>
  <c r="N132" i="20"/>
  <c r="N135" i="20"/>
  <c r="Q1459" i="20"/>
  <c r="N36" i="20"/>
  <c r="F788" i="20" s="1"/>
  <c r="N133" i="20"/>
  <c r="N136" i="20"/>
  <c r="F186" i="30"/>
  <c r="G186" i="30"/>
  <c r="D1074" i="20"/>
  <c r="D1075" i="20" s="1"/>
  <c r="H1071" i="20"/>
  <c r="H1070" i="20"/>
  <c r="E1470" i="20"/>
  <c r="E1471" i="20"/>
  <c r="F916" i="20"/>
  <c r="F786" i="20"/>
  <c r="L1284" i="20"/>
  <c r="Y1284" i="20" s="1"/>
  <c r="I1235" i="20"/>
  <c r="I1185" i="20"/>
  <c r="S1185" i="20" s="1"/>
  <c r="F785" i="20"/>
  <c r="I1184" i="20"/>
  <c r="S1184" i="20" s="1"/>
  <c r="L1283" i="20"/>
  <c r="Y1283" i="20" s="1"/>
  <c r="I1234" i="20"/>
  <c r="R1234" i="20" s="1"/>
  <c r="F784" i="20"/>
  <c r="I1183" i="20"/>
  <c r="S1183" i="20" s="1"/>
  <c r="L1282" i="20"/>
  <c r="Y1282" i="20" s="1"/>
  <c r="I1233" i="20"/>
  <c r="R1233" i="20" s="1"/>
  <c r="I1188" i="20"/>
  <c r="S1188" i="20" s="1"/>
  <c r="L1287" i="20"/>
  <c r="Y1287" i="20" s="1"/>
  <c r="I1182" i="20"/>
  <c r="S1182" i="20" s="1"/>
  <c r="L1281" i="20"/>
  <c r="Y1281" i="20" s="1"/>
  <c r="I1232" i="20"/>
  <c r="R1232" i="20" s="1"/>
  <c r="N30" i="20"/>
  <c r="N63" i="20"/>
  <c r="G789" i="20" s="1"/>
  <c r="N58" i="20"/>
  <c r="N62" i="20"/>
  <c r="G788" i="20" s="1"/>
  <c r="N57" i="20"/>
  <c r="N60" i="20"/>
  <c r="N56" i="20"/>
  <c r="N59" i="20"/>
  <c r="H906" i="20"/>
  <c r="H907" i="20" s="1"/>
  <c r="H908" i="20" s="1"/>
  <c r="H909" i="20" s="1"/>
  <c r="H910" i="20" s="1"/>
  <c r="J906" i="20"/>
  <c r="J907" i="20" s="1"/>
  <c r="J908" i="20" s="1"/>
  <c r="J909" i="20" s="1"/>
  <c r="J910" i="20" s="1"/>
  <c r="AP1014" i="20"/>
  <c r="AH1014" i="20"/>
  <c r="L906" i="20"/>
  <c r="L907" i="20" s="1"/>
  <c r="L908" i="20" s="1"/>
  <c r="L909" i="20" s="1"/>
  <c r="D1011" i="20"/>
  <c r="D1012" i="20" s="1"/>
  <c r="D1013" i="20" s="1"/>
  <c r="D1090" i="20"/>
  <c r="D989" i="20"/>
  <c r="O1014" i="20"/>
  <c r="E1014" i="20"/>
  <c r="N576" i="20"/>
  <c r="N584" i="20"/>
  <c r="N1465" i="20" s="1"/>
  <c r="C1460" i="20"/>
  <c r="C1011" i="20"/>
  <c r="M1011" i="20"/>
  <c r="N1011" i="20"/>
  <c r="M1460" i="20"/>
  <c r="K906" i="20"/>
  <c r="L1460" i="20"/>
  <c r="D1460" i="20"/>
  <c r="J1282" i="20" l="1"/>
  <c r="V1282" i="20" s="1"/>
  <c r="J1293" i="20"/>
  <c r="E926" i="20"/>
  <c r="S926" i="20"/>
  <c r="F797" i="20"/>
  <c r="AM795" i="20" s="1"/>
  <c r="I1246" i="20"/>
  <c r="L1295" i="20"/>
  <c r="I1196" i="20"/>
  <c r="AQ1194" i="20" s="1"/>
  <c r="I1102" i="20"/>
  <c r="N1102" i="20"/>
  <c r="D1102" i="20"/>
  <c r="D1158" i="20" s="1"/>
  <c r="F1204" i="20"/>
  <c r="F1205" i="20"/>
  <c r="F1200" i="20"/>
  <c r="AN1198" i="20" s="1"/>
  <c r="F1190" i="20"/>
  <c r="AN1182" i="20"/>
  <c r="AW1182" i="20" s="1"/>
  <c r="O1182" i="20"/>
  <c r="AX486" i="19"/>
  <c r="AE21" i="26"/>
  <c r="P1182" i="20"/>
  <c r="AO1182" i="20"/>
  <c r="AX1182" i="20" s="1"/>
  <c r="G1603" i="20"/>
  <c r="G1608" i="20"/>
  <c r="AX521" i="19" s="1"/>
  <c r="E906" i="20"/>
  <c r="E1349" i="20"/>
  <c r="G927" i="20"/>
  <c r="U927" i="20"/>
  <c r="H1249" i="20"/>
  <c r="H1238" i="20"/>
  <c r="P1238" i="20" s="1"/>
  <c r="K1286" i="20"/>
  <c r="W1286" i="20" s="1"/>
  <c r="K1297" i="20"/>
  <c r="G1302" i="20"/>
  <c r="G1295" i="20"/>
  <c r="G1284" i="20"/>
  <c r="S1284" i="20" s="1"/>
  <c r="Q929" i="20"/>
  <c r="C929" i="20"/>
  <c r="C930" i="20" s="1"/>
  <c r="F948" i="20"/>
  <c r="D958" i="20" s="1"/>
  <c r="E959" i="20" s="1"/>
  <c r="F1331" i="20"/>
  <c r="H1331" i="20"/>
  <c r="H1551" i="20"/>
  <c r="AC279" i="19" s="1"/>
  <c r="F1551" i="20"/>
  <c r="I1551" i="20" s="1"/>
  <c r="AX279" i="19" s="1"/>
  <c r="J1302" i="20"/>
  <c r="J1284" i="20"/>
  <c r="V1284" i="20" s="1"/>
  <c r="J1295" i="20"/>
  <c r="E1012" i="20"/>
  <c r="AH1012" i="20"/>
  <c r="I1561" i="20"/>
  <c r="AX298" i="19" s="1"/>
  <c r="F1561" i="20"/>
  <c r="H1561" i="20"/>
  <c r="AC298" i="19" s="1"/>
  <c r="H1563" i="20"/>
  <c r="AC304" i="19" s="1"/>
  <c r="I1563" i="20"/>
  <c r="AX304" i="19" s="1"/>
  <c r="F1563" i="20"/>
  <c r="D1687" i="20"/>
  <c r="G1682" i="20"/>
  <c r="G1287" i="20"/>
  <c r="S1287" i="20" s="1"/>
  <c r="G1298" i="20"/>
  <c r="R1063" i="20"/>
  <c r="AX461" i="19" s="1"/>
  <c r="AL461" i="19"/>
  <c r="H1133" i="20"/>
  <c r="C1139" i="20"/>
  <c r="AX675" i="19" s="1"/>
  <c r="K1300" i="20"/>
  <c r="K1292" i="20"/>
  <c r="K1280" i="20"/>
  <c r="W1280" i="20" s="1"/>
  <c r="G926" i="20"/>
  <c r="U926" i="20"/>
  <c r="H1195" i="20"/>
  <c r="AP1193" i="20" s="1"/>
  <c r="H1184" i="20"/>
  <c r="C909" i="20"/>
  <c r="C910" i="20" s="1"/>
  <c r="C1352" i="20"/>
  <c r="C1353" i="20" s="1"/>
  <c r="O1013" i="20"/>
  <c r="AP1013" i="20"/>
  <c r="AX750" i="19"/>
  <c r="H1514" i="20"/>
  <c r="J1197" i="20"/>
  <c r="AR1195" i="20" s="1"/>
  <c r="H798" i="20"/>
  <c r="AO796" i="20" s="1"/>
  <c r="H1234" i="20"/>
  <c r="P1234" i="20" s="1"/>
  <c r="H1245" i="20"/>
  <c r="AX558" i="19"/>
  <c r="E1176" i="20"/>
  <c r="J1195" i="20"/>
  <c r="AR1193" i="20" s="1"/>
  <c r="H796" i="20"/>
  <c r="AO794" i="20" s="1"/>
  <c r="E1011" i="20"/>
  <c r="AH1011" i="20"/>
  <c r="N1682" i="20"/>
  <c r="K1687" i="20"/>
  <c r="AX620" i="19" s="1"/>
  <c r="R1687" i="20"/>
  <c r="AX622" i="19" s="1"/>
  <c r="U1682" i="20"/>
  <c r="H1247" i="20"/>
  <c r="H1236" i="20"/>
  <c r="P1236" i="20" s="1"/>
  <c r="H1237" i="20"/>
  <c r="P1237" i="20" s="1"/>
  <c r="H1248" i="20"/>
  <c r="F798" i="20"/>
  <c r="AM796" i="20" s="1"/>
  <c r="L1296" i="20"/>
  <c r="I1197" i="20"/>
  <c r="AQ1195" i="20" s="1"/>
  <c r="I1247" i="20"/>
  <c r="E1350" i="20"/>
  <c r="E907" i="20"/>
  <c r="O1011" i="20"/>
  <c r="AP1011" i="20"/>
  <c r="G1301" i="20"/>
  <c r="G1283" i="20"/>
  <c r="S1283" i="20" s="1"/>
  <c r="G1294" i="20"/>
  <c r="F804" i="20"/>
  <c r="I1253" i="20"/>
  <c r="I1203" i="20"/>
  <c r="L1302" i="20"/>
  <c r="I1301" i="20"/>
  <c r="I1294" i="20"/>
  <c r="I1283" i="20"/>
  <c r="U1283" i="20" s="1"/>
  <c r="H1203" i="20"/>
  <c r="H1185" i="20"/>
  <c r="H1196" i="20"/>
  <c r="AP1194" i="20" s="1"/>
  <c r="K1303" i="20"/>
  <c r="K1289" i="20"/>
  <c r="W1289" i="20" s="1"/>
  <c r="K1299" i="20"/>
  <c r="K1296" i="20"/>
  <c r="K1285" i="20"/>
  <c r="W1285" i="20" s="1"/>
  <c r="B1644" i="20"/>
  <c r="B1646" i="20"/>
  <c r="AX831" i="19" s="1"/>
  <c r="B1647" i="20"/>
  <c r="AX836" i="19" s="1"/>
  <c r="AR25" i="26" s="1"/>
  <c r="I797" i="20"/>
  <c r="AP795" i="20" s="1"/>
  <c r="M1295" i="20"/>
  <c r="J1246" i="20"/>
  <c r="H1330" i="20"/>
  <c r="F1330" i="20"/>
  <c r="I1632" i="20"/>
  <c r="AX804" i="19"/>
  <c r="H1549" i="20"/>
  <c r="AC275" i="19" s="1"/>
  <c r="F1549" i="20"/>
  <c r="I1549" i="20" s="1"/>
  <c r="AX275" i="19" s="1"/>
  <c r="E885" i="20"/>
  <c r="AX200" i="19" s="1"/>
  <c r="E893" i="20"/>
  <c r="I1560" i="20"/>
  <c r="AX296" i="19" s="1"/>
  <c r="F1560" i="20"/>
  <c r="H1560" i="20"/>
  <c r="AC296" i="19" s="1"/>
  <c r="G1199" i="20"/>
  <c r="AO1197" i="20" s="1"/>
  <c r="G1188" i="20"/>
  <c r="D1339" i="20"/>
  <c r="E1339" i="20" s="1"/>
  <c r="E927" i="20"/>
  <c r="S927" i="20"/>
  <c r="H1194" i="20"/>
  <c r="AP1192" i="20" s="1"/>
  <c r="H1183" i="20"/>
  <c r="E905" i="20"/>
  <c r="E1348" i="20"/>
  <c r="Q1182" i="20"/>
  <c r="AP1182" i="20"/>
  <c r="AY1182" i="20" s="1"/>
  <c r="J1196" i="20"/>
  <c r="AR1194" i="20" s="1"/>
  <c r="H797" i="20"/>
  <c r="AO795" i="20" s="1"/>
  <c r="C899" i="20"/>
  <c r="AX215" i="19" s="1"/>
  <c r="AX868" i="19"/>
  <c r="AX871" i="19" s="1"/>
  <c r="BC22" i="26" s="1"/>
  <c r="H1672" i="20"/>
  <c r="I1670" i="20"/>
  <c r="F239" i="30" s="1"/>
  <c r="K1678" i="20"/>
  <c r="AX615" i="19" s="1"/>
  <c r="H784" i="20"/>
  <c r="M1282" i="20"/>
  <c r="J1233" i="20"/>
  <c r="J1183" i="20"/>
  <c r="AR1183" i="20" s="1"/>
  <c r="D1125" i="20"/>
  <c r="H1118" i="20"/>
  <c r="F1203" i="20"/>
  <c r="F1196" i="20"/>
  <c r="AN1194" i="20" s="1"/>
  <c r="F1185" i="20"/>
  <c r="I794" i="20"/>
  <c r="AP792" i="20" s="1"/>
  <c r="M1292" i="20"/>
  <c r="J1243" i="20"/>
  <c r="G1253" i="20"/>
  <c r="G1246" i="20"/>
  <c r="G1235" i="20"/>
  <c r="O1235" i="20" s="1"/>
  <c r="D1114" i="20"/>
  <c r="H1107" i="20"/>
  <c r="F1555" i="20"/>
  <c r="I1555" i="20" s="1"/>
  <c r="AX287" i="19" s="1"/>
  <c r="H1555" i="20"/>
  <c r="AC287" i="19" s="1"/>
  <c r="AP785" i="20"/>
  <c r="AX785" i="20" s="1"/>
  <c r="Q785" i="20"/>
  <c r="C925" i="20"/>
  <c r="Q925" i="20"/>
  <c r="E1524" i="20"/>
  <c r="E1528" i="20" s="1"/>
  <c r="E1530" i="20" s="1"/>
  <c r="F1524" i="20"/>
  <c r="F1528" i="20" s="1"/>
  <c r="I1242" i="20"/>
  <c r="F793" i="20"/>
  <c r="I1192" i="20"/>
  <c r="L1291" i="20"/>
  <c r="I1302" i="20"/>
  <c r="I1295" i="20"/>
  <c r="I1284" i="20"/>
  <c r="U1284" i="20" s="1"/>
  <c r="F799" i="20"/>
  <c r="AM797" i="20" s="1"/>
  <c r="I1198" i="20"/>
  <c r="AQ1196" i="20" s="1"/>
  <c r="L1297" i="20"/>
  <c r="I1248" i="20"/>
  <c r="C927" i="20"/>
  <c r="Q927" i="20"/>
  <c r="L1290" i="20"/>
  <c r="F792" i="20"/>
  <c r="I1241" i="20"/>
  <c r="I1191" i="20"/>
  <c r="P1064" i="20"/>
  <c r="Q1064" i="20" s="1"/>
  <c r="R1064" i="20" s="1"/>
  <c r="AX463" i="19" s="1"/>
  <c r="H1380" i="20"/>
  <c r="K1380" i="20" s="1"/>
  <c r="H1387" i="20"/>
  <c r="K1387" i="20" s="1"/>
  <c r="K1390" i="20" s="1"/>
  <c r="AX429" i="19" s="1"/>
  <c r="H1388" i="20"/>
  <c r="K1388" i="20" s="1"/>
  <c r="H1375" i="20"/>
  <c r="K1375" i="20" s="1"/>
  <c r="H1381" i="20"/>
  <c r="K1381" i="20" s="1"/>
  <c r="H1374" i="20"/>
  <c r="K1374" i="20" s="1"/>
  <c r="K1376" i="20" s="1"/>
  <c r="H1389" i="20"/>
  <c r="K1389" i="20" s="1"/>
  <c r="H1382" i="20"/>
  <c r="K1382" i="20" s="1"/>
  <c r="H1553" i="20"/>
  <c r="AC283" i="19" s="1"/>
  <c r="F1553" i="20"/>
  <c r="I1553" i="20" s="1"/>
  <c r="AX283" i="19" s="1"/>
  <c r="L1286" i="20"/>
  <c r="Y1286" i="20" s="1"/>
  <c r="O790" i="20"/>
  <c r="AN790" i="20"/>
  <c r="AV790" i="20" s="1"/>
  <c r="F787" i="20"/>
  <c r="I1236" i="20"/>
  <c r="R1236" i="20" s="1"/>
  <c r="L1285" i="20"/>
  <c r="Y1285" i="20" s="1"/>
  <c r="I1186" i="20"/>
  <c r="I76" i="30"/>
  <c r="C838" i="20"/>
  <c r="J1285" i="20"/>
  <c r="V1285" i="20" s="1"/>
  <c r="J1296" i="20"/>
  <c r="F796" i="20"/>
  <c r="AM794" i="20" s="1"/>
  <c r="L1294" i="20"/>
  <c r="I1245" i="20"/>
  <c r="I1195" i="20"/>
  <c r="AQ1193" i="20" s="1"/>
  <c r="E1010" i="20"/>
  <c r="AH1010" i="20"/>
  <c r="F1540" i="20"/>
  <c r="E1540" i="20"/>
  <c r="H1298" i="20"/>
  <c r="H1287" i="20"/>
  <c r="T1287" i="20" s="1"/>
  <c r="J1198" i="20"/>
  <c r="AR1196" i="20" s="1"/>
  <c r="H799" i="20"/>
  <c r="AO797" i="20" s="1"/>
  <c r="D949" i="20"/>
  <c r="D950" i="20" s="1"/>
  <c r="D951" i="20" s="1"/>
  <c r="D952" i="20" s="1"/>
  <c r="D953" i="20" s="1"/>
  <c r="J1286" i="20"/>
  <c r="V1286" i="20" s="1"/>
  <c r="J1297" i="20"/>
  <c r="G1200" i="20"/>
  <c r="AO1198" i="20" s="1"/>
  <c r="G1190" i="20"/>
  <c r="G1205" i="20"/>
  <c r="G1204" i="20"/>
  <c r="F1197" i="20"/>
  <c r="AN1195" i="20" s="1"/>
  <c r="F1186" i="20"/>
  <c r="G1285" i="20"/>
  <c r="S1285" i="20" s="1"/>
  <c r="G1296" i="20"/>
  <c r="E928" i="20"/>
  <c r="S928" i="20"/>
  <c r="C907" i="20"/>
  <c r="C1350" i="20"/>
  <c r="G1183" i="20"/>
  <c r="G1194" i="20"/>
  <c r="AO1192" i="20" s="1"/>
  <c r="Q1364" i="20"/>
  <c r="Q1368" i="20" s="1"/>
  <c r="H1364" i="20"/>
  <c r="H1368" i="20" s="1"/>
  <c r="AE16" i="26" s="1"/>
  <c r="J872" i="20"/>
  <c r="J871" i="20"/>
  <c r="K871" i="20" s="1"/>
  <c r="AS187" i="19" s="1"/>
  <c r="H1205" i="20"/>
  <c r="H1200" i="20"/>
  <c r="AP1198" i="20" s="1"/>
  <c r="H1190" i="20"/>
  <c r="H1204" i="20"/>
  <c r="F1198" i="20"/>
  <c r="AN1196" i="20" s="1"/>
  <c r="F1187" i="20"/>
  <c r="D948" i="20"/>
  <c r="E957" i="20"/>
  <c r="AX367" i="19" s="1"/>
  <c r="F949" i="20"/>
  <c r="F950" i="20" s="1"/>
  <c r="F951" i="20" s="1"/>
  <c r="F952" i="20" s="1"/>
  <c r="F953" i="20" s="1"/>
  <c r="J1300" i="20"/>
  <c r="J1292" i="20"/>
  <c r="J1280" i="20"/>
  <c r="V1280" i="20" s="1"/>
  <c r="F794" i="20"/>
  <c r="AM792" i="20" s="1"/>
  <c r="L1292" i="20"/>
  <c r="I1243" i="20"/>
  <c r="I1193" i="20"/>
  <c r="AQ1191" i="20" s="1"/>
  <c r="E929" i="20"/>
  <c r="E930" i="20" s="1"/>
  <c r="S929" i="20"/>
  <c r="G1599" i="20"/>
  <c r="AX519" i="19" s="1"/>
  <c r="F1184" i="20"/>
  <c r="F1195" i="20"/>
  <c r="AN1193" i="20" s="1"/>
  <c r="I800" i="20"/>
  <c r="AP798" i="20" s="1"/>
  <c r="M1298" i="20"/>
  <c r="J1249" i="20"/>
  <c r="H1562" i="20"/>
  <c r="AC302" i="19" s="1"/>
  <c r="F1562" i="20"/>
  <c r="I1562" i="20"/>
  <c r="AX302" i="19" s="1"/>
  <c r="H1254" i="20"/>
  <c r="P1239" i="20" s="1"/>
  <c r="H1255" i="20"/>
  <c r="H1250" i="20"/>
  <c r="H1240" i="20"/>
  <c r="P1240" i="20" s="1"/>
  <c r="Q1240" i="20" s="1"/>
  <c r="AX724" i="19"/>
  <c r="H1503" i="20"/>
  <c r="P774" i="20"/>
  <c r="AX237" i="19" s="1"/>
  <c r="O764" i="20"/>
  <c r="P764" i="20" s="1"/>
  <c r="AX227" i="19" s="1"/>
  <c r="G1248" i="20"/>
  <c r="G1237" i="20"/>
  <c r="O1237" i="20" s="1"/>
  <c r="E1013" i="20"/>
  <c r="AH1013" i="20"/>
  <c r="D1656" i="20"/>
  <c r="D1661" i="20"/>
  <c r="F1661" i="20" s="1"/>
  <c r="H1297" i="20"/>
  <c r="H1286" i="20"/>
  <c r="T1286" i="20" s="1"/>
  <c r="F800" i="20"/>
  <c r="AM798" i="20" s="1"/>
  <c r="L1298" i="20"/>
  <c r="I1249" i="20"/>
  <c r="I1199" i="20"/>
  <c r="AQ1197" i="20" s="1"/>
  <c r="C1349" i="20"/>
  <c r="C906" i="20"/>
  <c r="I1297" i="20"/>
  <c r="I1286" i="20"/>
  <c r="U1286" i="20" s="1"/>
  <c r="J1287" i="20"/>
  <c r="V1287" i="20" s="1"/>
  <c r="J1298" i="20"/>
  <c r="AP784" i="20"/>
  <c r="AX784" i="20" s="1"/>
  <c r="Q784" i="20"/>
  <c r="G1300" i="20"/>
  <c r="G1293" i="20"/>
  <c r="G1282" i="20"/>
  <c r="S1282" i="20" s="1"/>
  <c r="C1348" i="20"/>
  <c r="C905" i="20"/>
  <c r="H1187" i="20"/>
  <c r="H1198" i="20"/>
  <c r="AP1196" i="20" s="1"/>
  <c r="AX742" i="19"/>
  <c r="AR17" i="26"/>
  <c r="H1332" i="20"/>
  <c r="F1332" i="20"/>
  <c r="K1302" i="20"/>
  <c r="K1295" i="20"/>
  <c r="K1284" i="20"/>
  <c r="W1284" i="20" s="1"/>
  <c r="I1187" i="20"/>
  <c r="S1187" i="20" s="1"/>
  <c r="Q786" i="20"/>
  <c r="AP786" i="20"/>
  <c r="AX786" i="20" s="1"/>
  <c r="H783" i="20"/>
  <c r="M1281" i="20"/>
  <c r="J1232" i="20"/>
  <c r="J1182" i="20"/>
  <c r="AR1182" i="20" s="1"/>
  <c r="F791" i="20"/>
  <c r="L1289" i="20"/>
  <c r="Y1289" i="20" s="1"/>
  <c r="I1240" i="20"/>
  <c r="R1240" i="20" s="1"/>
  <c r="I1190" i="20"/>
  <c r="H1552" i="20"/>
  <c r="AC281" i="19" s="1"/>
  <c r="F1552" i="20"/>
  <c r="I1552" i="20" s="1"/>
  <c r="AX281" i="19" s="1"/>
  <c r="I1303" i="20"/>
  <c r="I1299" i="20"/>
  <c r="I1289" i="20"/>
  <c r="U1289" i="20" s="1"/>
  <c r="C928" i="20"/>
  <c r="Q928" i="20"/>
  <c r="AX213" i="19"/>
  <c r="C900" i="20"/>
  <c r="AX217" i="19" s="1"/>
  <c r="I795" i="20"/>
  <c r="AP793" i="20" s="1"/>
  <c r="M1293" i="20"/>
  <c r="J1244" i="20"/>
  <c r="F1572" i="20"/>
  <c r="AX775" i="19"/>
  <c r="H1235" i="20"/>
  <c r="P1235" i="20" s="1"/>
  <c r="H1246" i="20"/>
  <c r="H1253" i="20"/>
  <c r="O1012" i="20"/>
  <c r="AP1012" i="20"/>
  <c r="Y1012" i="20"/>
  <c r="AX1012" i="20"/>
  <c r="C926" i="20"/>
  <c r="Q926" i="20"/>
  <c r="H1201" i="20"/>
  <c r="AP1199" i="20" s="1"/>
  <c r="H1202" i="20"/>
  <c r="H1181" i="20"/>
  <c r="H1193" i="20"/>
  <c r="AP1191" i="20" s="1"/>
  <c r="P766" i="20"/>
  <c r="AX231" i="19" s="1"/>
  <c r="H1303" i="20"/>
  <c r="H1289" i="20"/>
  <c r="T1289" i="20" s="1"/>
  <c r="H1299" i="20"/>
  <c r="I1300" i="20"/>
  <c r="I1280" i="20"/>
  <c r="U1280" i="20" s="1"/>
  <c r="I1292" i="20"/>
  <c r="J1193" i="20"/>
  <c r="AR1191" i="20" s="1"/>
  <c r="H794" i="20"/>
  <c r="AO792" i="20" s="1"/>
  <c r="E965" i="20"/>
  <c r="AX375" i="19" s="1"/>
  <c r="E968" i="20"/>
  <c r="AX380" i="19" s="1"/>
  <c r="AP1010" i="20"/>
  <c r="O1010" i="20"/>
  <c r="F1194" i="20"/>
  <c r="AN1192" i="20" s="1"/>
  <c r="F1183" i="20"/>
  <c r="G1184" i="20"/>
  <c r="G1195" i="20"/>
  <c r="AO1193" i="20" s="1"/>
  <c r="E909" i="20"/>
  <c r="E910" i="20" s="1"/>
  <c r="E1352" i="20"/>
  <c r="E1353" i="20" s="1"/>
  <c r="H1554" i="20"/>
  <c r="AC285" i="19" s="1"/>
  <c r="F1554" i="20"/>
  <c r="I1554" i="20" s="1"/>
  <c r="AX285" i="19" s="1"/>
  <c r="H1565" i="20"/>
  <c r="AC310" i="19" s="1"/>
  <c r="F1565" i="20"/>
  <c r="I1565" i="20"/>
  <c r="AX310" i="19" s="1"/>
  <c r="R766" i="20"/>
  <c r="J1301" i="20"/>
  <c r="J1294" i="20"/>
  <c r="J1283" i="20"/>
  <c r="V1283" i="20" s="1"/>
  <c r="I798" i="20"/>
  <c r="AP796" i="20" s="1"/>
  <c r="M1296" i="20"/>
  <c r="J1247" i="20"/>
  <c r="C908" i="20"/>
  <c r="C1351" i="20"/>
  <c r="AX353" i="19"/>
  <c r="E942" i="20"/>
  <c r="G1303" i="20"/>
  <c r="G1299" i="20"/>
  <c r="G1289" i="20"/>
  <c r="S1289" i="20" s="1"/>
  <c r="D1582" i="20"/>
  <c r="AX787" i="19"/>
  <c r="K1298" i="20"/>
  <c r="K1287" i="20"/>
  <c r="W1287" i="20" s="1"/>
  <c r="J1368" i="20"/>
  <c r="AX405" i="19" s="1"/>
  <c r="AF16" i="26" s="1"/>
  <c r="H948" i="20"/>
  <c r="H949" i="20" s="1"/>
  <c r="H950" i="20" s="1"/>
  <c r="H951" i="20" s="1"/>
  <c r="H952" i="20" s="1"/>
  <c r="H953" i="20" s="1"/>
  <c r="E956" i="20"/>
  <c r="AX710" i="19"/>
  <c r="AX717" i="19" s="1"/>
  <c r="H1491" i="20"/>
  <c r="AR15" i="26" s="1"/>
  <c r="H1302" i="20"/>
  <c r="H1295" i="20"/>
  <c r="H1284" i="20"/>
  <c r="T1284" i="20" s="1"/>
  <c r="F805" i="20"/>
  <c r="I1254" i="20"/>
  <c r="I1204" i="20"/>
  <c r="L1303" i="20"/>
  <c r="G1297" i="20"/>
  <c r="G1286" i="20"/>
  <c r="S1286" i="20" s="1"/>
  <c r="F1188" i="20"/>
  <c r="F1199" i="20"/>
  <c r="AN1197" i="20" s="1"/>
  <c r="G1243" i="20"/>
  <c r="G1251" i="20"/>
  <c r="G1231" i="20"/>
  <c r="O1231" i="20" s="1"/>
  <c r="G1252" i="20"/>
  <c r="P1060" i="20"/>
  <c r="Q1060" i="20" s="1"/>
  <c r="Y1013" i="20"/>
  <c r="AX1013" i="20"/>
  <c r="F1650" i="20"/>
  <c r="F1651" i="20" s="1"/>
  <c r="M1284" i="20"/>
  <c r="J1235" i="20"/>
  <c r="H786" i="20"/>
  <c r="J1185" i="20"/>
  <c r="AR1185" i="20" s="1"/>
  <c r="R1062" i="20"/>
  <c r="AX459" i="19" s="1"/>
  <c r="AL459" i="19"/>
  <c r="G925" i="20"/>
  <c r="U925" i="20"/>
  <c r="V925" i="20" s="1"/>
  <c r="L868" i="20"/>
  <c r="AX179" i="19" s="1"/>
  <c r="AS179" i="19"/>
  <c r="K1301" i="20"/>
  <c r="K1283" i="20"/>
  <c r="W1283" i="20" s="1"/>
  <c r="K1294" i="20"/>
  <c r="H1233" i="20"/>
  <c r="P1233" i="20" s="1"/>
  <c r="H1244" i="20"/>
  <c r="J1199" i="20"/>
  <c r="AR1197" i="20" s="1"/>
  <c r="H800" i="20"/>
  <c r="AO798" i="20" s="1"/>
  <c r="P775" i="20"/>
  <c r="AX235" i="19"/>
  <c r="F801" i="20"/>
  <c r="AM799" i="20" s="1"/>
  <c r="I1200" i="20"/>
  <c r="AQ1198" i="20" s="1"/>
  <c r="L1299" i="20"/>
  <c r="I1250" i="20"/>
  <c r="J1303" i="20"/>
  <c r="J1289" i="20"/>
  <c r="V1289" i="20" s="1"/>
  <c r="J1299" i="20"/>
  <c r="F1329" i="20"/>
  <c r="H1329" i="20"/>
  <c r="I799" i="20"/>
  <c r="AP797" i="20" s="1"/>
  <c r="J1248" i="20"/>
  <c r="M1297" i="20"/>
  <c r="G929" i="20"/>
  <c r="G930" i="20" s="1"/>
  <c r="U929" i="20"/>
  <c r="F806" i="20"/>
  <c r="L1304" i="20"/>
  <c r="I1205" i="20"/>
  <c r="I1255" i="20"/>
  <c r="G1244" i="20"/>
  <c r="G1233" i="20"/>
  <c r="O1233" i="20" s="1"/>
  <c r="B1442" i="20"/>
  <c r="B1445" i="20"/>
  <c r="AX500" i="19" s="1"/>
  <c r="H1445" i="20"/>
  <c r="AX504" i="19" s="1"/>
  <c r="AE23" i="26" s="1"/>
  <c r="I1237" i="20"/>
  <c r="R1237" i="20" s="1"/>
  <c r="AX669" i="19"/>
  <c r="Q783" i="20"/>
  <c r="AP783" i="20"/>
  <c r="AX783" i="20" s="1"/>
  <c r="Q782" i="20"/>
  <c r="AP782" i="20"/>
  <c r="AX782" i="20" s="1"/>
  <c r="F790" i="20"/>
  <c r="L1288" i="20"/>
  <c r="Y1288" i="20" s="1"/>
  <c r="I1239" i="20"/>
  <c r="R1239" i="20" s="1"/>
  <c r="I1189" i="20"/>
  <c r="AQ1189" i="20" s="1"/>
  <c r="BA1189" i="20" s="1"/>
  <c r="BB1189" i="20" s="1"/>
  <c r="BC1189" i="20" s="1"/>
  <c r="G1201" i="20"/>
  <c r="AO1199" i="20" s="1"/>
  <c r="G1202" i="20"/>
  <c r="G1193" i="20"/>
  <c r="AO1191" i="20" s="1"/>
  <c r="G1181" i="20"/>
  <c r="H1188" i="20"/>
  <c r="H1199" i="20"/>
  <c r="AP1197" i="20" s="1"/>
  <c r="G1280" i="20"/>
  <c r="S1280" i="20" s="1"/>
  <c r="G1292" i="20"/>
  <c r="I1287" i="20"/>
  <c r="U1287" i="20" s="1"/>
  <c r="I1298" i="20"/>
  <c r="AX494" i="19"/>
  <c r="AE22" i="26"/>
  <c r="AX492" i="19"/>
  <c r="AX490" i="19" s="1"/>
  <c r="G1196" i="20"/>
  <c r="AO1194" i="20" s="1"/>
  <c r="G1185" i="20"/>
  <c r="G1203" i="20"/>
  <c r="I1296" i="20"/>
  <c r="I1285" i="20"/>
  <c r="U1285" i="20" s="1"/>
  <c r="G928" i="20"/>
  <c r="U928" i="20"/>
  <c r="R1065" i="20"/>
  <c r="AX465" i="19" s="1"/>
  <c r="AL465" i="19"/>
  <c r="H1300" i="20"/>
  <c r="H1280" i="20"/>
  <c r="T1280" i="20" s="1"/>
  <c r="H1292" i="20"/>
  <c r="I1282" i="20"/>
  <c r="U1282" i="20" s="1"/>
  <c r="I1293" i="20"/>
  <c r="I1238" i="20"/>
  <c r="R1238" i="20" s="1"/>
  <c r="O791" i="20"/>
  <c r="AN791" i="20"/>
  <c r="AV791" i="20" s="1"/>
  <c r="H782" i="20"/>
  <c r="M1280" i="20"/>
  <c r="J1231" i="20"/>
  <c r="J1181" i="20"/>
  <c r="AR1181" i="20" s="1"/>
  <c r="H785" i="20"/>
  <c r="J1234" i="20"/>
  <c r="M1283" i="20"/>
  <c r="J1184" i="20"/>
  <c r="AR1184" i="20" s="1"/>
  <c r="AN787" i="20"/>
  <c r="AV787" i="20" s="1"/>
  <c r="O787" i="20"/>
  <c r="K1293" i="20"/>
  <c r="K1282" i="20"/>
  <c r="W1282" i="20" s="1"/>
  <c r="H1296" i="20"/>
  <c r="H1285" i="20"/>
  <c r="T1285" i="20" s="1"/>
  <c r="Y1011" i="20"/>
  <c r="AX1011" i="20"/>
  <c r="E925" i="20"/>
  <c r="S925" i="20"/>
  <c r="T925" i="20" s="1"/>
  <c r="I1630" i="20"/>
  <c r="AX806" i="19" s="1"/>
  <c r="H1197" i="20"/>
  <c r="AP1195" i="20" s="1"/>
  <c r="H1186" i="20"/>
  <c r="H1301" i="20"/>
  <c r="H1283" i="20"/>
  <c r="T1283" i="20" s="1"/>
  <c r="H1294" i="20"/>
  <c r="G1186" i="20"/>
  <c r="G1197" i="20"/>
  <c r="AO1195" i="20" s="1"/>
  <c r="F1181" i="20"/>
  <c r="F1193" i="20"/>
  <c r="AN1191" i="20" s="1"/>
  <c r="F1202" i="20"/>
  <c r="F1201" i="20"/>
  <c r="AN1199" i="20" s="1"/>
  <c r="P1061" i="20"/>
  <c r="Q1061" i="20" s="1"/>
  <c r="B1165" i="20"/>
  <c r="E1169" i="20" s="1"/>
  <c r="N1165" i="20"/>
  <c r="Q1169" i="20" s="1"/>
  <c r="Q1170" i="20" s="1"/>
  <c r="G1245" i="20"/>
  <c r="G1234" i="20"/>
  <c r="O1234" i="20" s="1"/>
  <c r="H1251" i="20"/>
  <c r="H1252" i="20"/>
  <c r="H1231" i="20"/>
  <c r="P1231" i="20" s="1"/>
  <c r="H1243" i="20"/>
  <c r="F795" i="20"/>
  <c r="AM793" i="20" s="1"/>
  <c r="I1194" i="20"/>
  <c r="AQ1192" i="20" s="1"/>
  <c r="I1244" i="20"/>
  <c r="L1293" i="20"/>
  <c r="E908" i="20"/>
  <c r="E1351" i="20"/>
  <c r="F802" i="20"/>
  <c r="AM800" i="20" s="1"/>
  <c r="L1300" i="20"/>
  <c r="I1251" i="20"/>
  <c r="I1201" i="20"/>
  <c r="AQ1199" i="20" s="1"/>
  <c r="H1547" i="20"/>
  <c r="F1547" i="20"/>
  <c r="I1547" i="20" s="1"/>
  <c r="G1594" i="20"/>
  <c r="AX517" i="19" s="1"/>
  <c r="G1588" i="20"/>
  <c r="G1592" i="20"/>
  <c r="I796" i="20"/>
  <c r="AP794" i="20" s="1"/>
  <c r="J1245" i="20"/>
  <c r="M1294" i="20"/>
  <c r="Y1010" i="20"/>
  <c r="AX1010" i="20"/>
  <c r="F803" i="20"/>
  <c r="I1252" i="20"/>
  <c r="L1301" i="20"/>
  <c r="I1202" i="20"/>
  <c r="D1662" i="20"/>
  <c r="F1662" i="20" s="1"/>
  <c r="D1663" i="20"/>
  <c r="F1663" i="20" s="1"/>
  <c r="D1657" i="20"/>
  <c r="G1255" i="20"/>
  <c r="G1240" i="20"/>
  <c r="O1240" i="20" s="1"/>
  <c r="G1254" i="20"/>
  <c r="O1239" i="20" s="1"/>
  <c r="G1250" i="20"/>
  <c r="G1187" i="20"/>
  <c r="G1198" i="20"/>
  <c r="AO1196" i="20" s="1"/>
  <c r="H1282" i="20"/>
  <c r="T1282" i="20" s="1"/>
  <c r="H1293" i="20"/>
  <c r="B1413" i="20"/>
  <c r="H1550" i="20"/>
  <c r="AC277" i="19" s="1"/>
  <c r="F1550" i="20"/>
  <c r="I1550" i="20" s="1"/>
  <c r="AX277" i="19" s="1"/>
  <c r="J1194" i="20"/>
  <c r="AR1192" i="20" s="1"/>
  <c r="H795" i="20"/>
  <c r="AO793" i="20" s="1"/>
  <c r="G1249" i="20"/>
  <c r="G1238" i="20"/>
  <c r="O1238" i="20" s="1"/>
  <c r="H1548" i="20"/>
  <c r="AC273" i="19" s="1"/>
  <c r="F1548" i="20"/>
  <c r="I1548" i="20" s="1"/>
  <c r="AX273" i="19" s="1"/>
  <c r="G1247" i="20"/>
  <c r="G1236" i="20"/>
  <c r="O1236" i="20" s="1"/>
  <c r="H1564" i="20"/>
  <c r="AC308" i="19" s="1"/>
  <c r="F1564" i="20"/>
  <c r="I1564" i="20"/>
  <c r="AX308" i="19" s="1"/>
  <c r="R1235" i="20"/>
  <c r="I50" i="30" s="1"/>
  <c r="D1076" i="20"/>
  <c r="K910" i="20"/>
  <c r="L910" i="20"/>
  <c r="E1472" i="20"/>
  <c r="G200" i="30" s="1"/>
  <c r="F217" i="30"/>
  <c r="G217" i="30"/>
  <c r="F216" i="30"/>
  <c r="G216" i="30"/>
  <c r="G125" i="30"/>
  <c r="F125"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84" i="20"/>
  <c r="AU784" i="20" s="1"/>
  <c r="N784" i="20"/>
  <c r="AM785" i="20"/>
  <c r="AU785" i="20" s="1"/>
  <c r="N785" i="20"/>
  <c r="AM786" i="20"/>
  <c r="AU786" i="20" s="1"/>
  <c r="N786" i="20"/>
  <c r="J53" i="30"/>
  <c r="K53" i="30" s="1"/>
  <c r="I53" i="30"/>
  <c r="G786" i="20"/>
  <c r="G785" i="20"/>
  <c r="G784" i="20"/>
  <c r="AQ1182" i="20"/>
  <c r="BA1182" i="20" s="1"/>
  <c r="AQ1183" i="20"/>
  <c r="BA1183" i="20" s="1"/>
  <c r="AQ1184" i="20"/>
  <c r="BA1184" i="20" s="1"/>
  <c r="AQ1187" i="20"/>
  <c r="BA1187" i="20" s="1"/>
  <c r="AQ1188" i="20"/>
  <c r="BA1188" i="20" s="1"/>
  <c r="AQ1185" i="20"/>
  <c r="BA1185" i="20" s="1"/>
  <c r="F782" i="20"/>
  <c r="N782" i="20" s="1"/>
  <c r="I1181" i="20"/>
  <c r="S1181" i="20" s="1"/>
  <c r="L1280" i="20"/>
  <c r="Y1280" i="20" s="1"/>
  <c r="I1231" i="20"/>
  <c r="R1231" i="20" s="1"/>
  <c r="H1460" i="20"/>
  <c r="Q1460" i="20"/>
  <c r="E1465" i="20"/>
  <c r="C1091" i="20"/>
  <c r="H1090" i="20"/>
  <c r="D1091" i="20"/>
  <c r="G4" i="20"/>
  <c r="I4" i="20" s="1"/>
  <c r="D1048" i="20"/>
  <c r="AX328" i="19"/>
  <c r="D1052" i="20"/>
  <c r="G7" i="20"/>
  <c r="I7" i="20" s="1"/>
  <c r="G5" i="20"/>
  <c r="I5" i="20" s="1"/>
  <c r="G6" i="20"/>
  <c r="I6" i="20" s="1"/>
  <c r="M1012" i="20"/>
  <c r="N1012" i="20"/>
  <c r="K907" i="20"/>
  <c r="M1461" i="20"/>
  <c r="L1461" i="20"/>
  <c r="D1461" i="20"/>
  <c r="C1461" i="20"/>
  <c r="C1012" i="20"/>
  <c r="H1556" i="20" l="1"/>
  <c r="AC271" i="19"/>
  <c r="O1186" i="20"/>
  <c r="AN1186" i="20"/>
  <c r="AW1186" i="20" s="1"/>
  <c r="Q1183" i="20"/>
  <c r="AP1183" i="20"/>
  <c r="AY1183" i="20" s="1"/>
  <c r="AR22" i="26"/>
  <c r="AX811" i="19"/>
  <c r="X18" i="29"/>
  <c r="AX111" i="27"/>
  <c r="P1186" i="20"/>
  <c r="AO1186" i="20"/>
  <c r="AX1186" i="20" s="1"/>
  <c r="F925" i="20"/>
  <c r="F926" i="20" s="1"/>
  <c r="F927" i="20" s="1"/>
  <c r="F928" i="20" s="1"/>
  <c r="F929" i="20" s="1"/>
  <c r="F930" i="20" s="1"/>
  <c r="E935" i="20"/>
  <c r="AX347" i="19" s="1"/>
  <c r="P782" i="20"/>
  <c r="AO782" i="20"/>
  <c r="AW782" i="20" s="1"/>
  <c r="AO1185" i="20"/>
  <c r="AX1185" i="20" s="1"/>
  <c r="P1185" i="20"/>
  <c r="P786" i="20"/>
  <c r="AO786" i="20"/>
  <c r="AW786" i="20" s="1"/>
  <c r="AX369" i="19"/>
  <c r="E961" i="20"/>
  <c r="AX372" i="19" s="1"/>
  <c r="P783" i="20"/>
  <c r="AO783" i="20"/>
  <c r="AW783" i="20" s="1"/>
  <c r="Q1190" i="20"/>
  <c r="Q1189" i="20"/>
  <c r="AP1190" i="20"/>
  <c r="AY1190" i="20" s="1"/>
  <c r="AO1183" i="20"/>
  <c r="AX1183" i="20" s="1"/>
  <c r="P1183" i="20"/>
  <c r="S1186" i="20"/>
  <c r="AQ1186" i="20"/>
  <c r="BA1186" i="20" s="1"/>
  <c r="K1383" i="20"/>
  <c r="AX421" i="19" s="1"/>
  <c r="AX618" i="19"/>
  <c r="D1688" i="20"/>
  <c r="AX624" i="19" s="1"/>
  <c r="BC19" i="26" s="1"/>
  <c r="O1189" i="20"/>
  <c r="AN1190" i="20"/>
  <c r="AW1190" i="20" s="1"/>
  <c r="AX552" i="19"/>
  <c r="D1166" i="20"/>
  <c r="AS1010" i="20"/>
  <c r="AO1017" i="20"/>
  <c r="S1190" i="20"/>
  <c r="AQ1190" i="20"/>
  <c r="BA1190" i="20" s="1"/>
  <c r="BB1190" i="20" s="1"/>
  <c r="BC1190" i="20" s="1"/>
  <c r="BD1190" i="20" s="1"/>
  <c r="S1189" i="20"/>
  <c r="AR16" i="26"/>
  <c r="AX731" i="19"/>
  <c r="E958" i="20"/>
  <c r="AX365" i="19" s="1"/>
  <c r="AZ1182" i="20"/>
  <c r="R1061" i="20"/>
  <c r="AX457" i="19" s="1"/>
  <c r="AL457" i="19"/>
  <c r="D926" i="20"/>
  <c r="D927" i="20" s="1"/>
  <c r="D928" i="20" s="1"/>
  <c r="D929" i="20" s="1"/>
  <c r="D930" i="20" s="1"/>
  <c r="AS1011" i="20"/>
  <c r="AX602" i="19"/>
  <c r="BC16" i="26" s="1"/>
  <c r="G1651" i="20"/>
  <c r="F192" i="30" s="1"/>
  <c r="AR19" i="26"/>
  <c r="AX781" i="19"/>
  <c r="S1240" i="20"/>
  <c r="T1240" i="20" s="1"/>
  <c r="P1189" i="20"/>
  <c r="AO1190" i="20"/>
  <c r="AX1190" i="20" s="1"/>
  <c r="AZ1190" i="20" s="1"/>
  <c r="N787" i="20"/>
  <c r="AM787" i="20"/>
  <c r="AU787" i="20" s="1"/>
  <c r="AY787" i="20" s="1"/>
  <c r="AZ787" i="20" s="1"/>
  <c r="AX413" i="19"/>
  <c r="K1392" i="20"/>
  <c r="AN1185" i="20"/>
  <c r="AW1185" i="20" s="1"/>
  <c r="O1185" i="20"/>
  <c r="AO784" i="20"/>
  <c r="AW784" i="20" s="1"/>
  <c r="P784" i="20"/>
  <c r="T926" i="20"/>
  <c r="T927" i="20" s="1"/>
  <c r="T928" i="20" s="1"/>
  <c r="T929" i="20" s="1"/>
  <c r="BD1189" i="20"/>
  <c r="AX77" i="27" s="1"/>
  <c r="AS77" i="27"/>
  <c r="N790" i="20"/>
  <c r="AM790" i="20"/>
  <c r="AU790" i="20" s="1"/>
  <c r="AK1011" i="20"/>
  <c r="AK1012" i="20" s="1"/>
  <c r="AK1013" i="20" s="1"/>
  <c r="Q1186" i="20"/>
  <c r="AP1186" i="20"/>
  <c r="AY1186" i="20" s="1"/>
  <c r="P785" i="20"/>
  <c r="AO785" i="20"/>
  <c r="AW785" i="20" s="1"/>
  <c r="D933" i="20"/>
  <c r="E933" i="20" s="1"/>
  <c r="AX351" i="19" s="1"/>
  <c r="H925" i="20"/>
  <c r="AN1188" i="20"/>
  <c r="AW1188" i="20" s="1"/>
  <c r="O1188" i="20"/>
  <c r="N791" i="20"/>
  <c r="R791" i="20" s="1"/>
  <c r="S791" i="20" s="1"/>
  <c r="AM791" i="20"/>
  <c r="AU791" i="20" s="1"/>
  <c r="AY791" i="20" s="1"/>
  <c r="AZ791" i="20" s="1"/>
  <c r="Q1187" i="20"/>
  <c r="AP1187" i="20"/>
  <c r="AY1187" i="20" s="1"/>
  <c r="AY790" i="20"/>
  <c r="AZ790" i="20" s="1"/>
  <c r="E1533" i="20"/>
  <c r="AX571" i="19"/>
  <c r="AO1188" i="20"/>
  <c r="AX1188" i="20" s="1"/>
  <c r="P1188" i="20"/>
  <c r="AX757" i="19"/>
  <c r="AR24" i="26"/>
  <c r="V926" i="20"/>
  <c r="V927" i="20" s="1"/>
  <c r="V928" i="20" s="1"/>
  <c r="V929" i="20" s="1"/>
  <c r="AO1187" i="20"/>
  <c r="AX1187" i="20" s="1"/>
  <c r="P1187" i="20"/>
  <c r="AP1188" i="20"/>
  <c r="AY1188" i="20" s="1"/>
  <c r="Q1188" i="20"/>
  <c r="AX208" i="19"/>
  <c r="R20" i="26"/>
  <c r="U20" i="26"/>
  <c r="Q1184" i="20"/>
  <c r="AP1184" i="20"/>
  <c r="AY1184" i="20" s="1"/>
  <c r="P1184" i="20"/>
  <c r="AO1184" i="20"/>
  <c r="AX1184" i="20" s="1"/>
  <c r="AS1012" i="20"/>
  <c r="AS1013" i="20" s="1"/>
  <c r="AN1187" i="20"/>
  <c r="AW1187" i="20" s="1"/>
  <c r="O1187" i="20"/>
  <c r="AX587" i="19"/>
  <c r="F1542" i="20"/>
  <c r="R790" i="20"/>
  <c r="S790" i="20" s="1"/>
  <c r="R925" i="20"/>
  <c r="R926" i="20" s="1"/>
  <c r="R927" i="20" s="1"/>
  <c r="R928" i="20" s="1"/>
  <c r="R929" i="20" s="1"/>
  <c r="R934" i="20"/>
  <c r="S934" i="20" s="1"/>
  <c r="D1358" i="20"/>
  <c r="E1358" i="20" s="1"/>
  <c r="E1359" i="20" s="1"/>
  <c r="F1348" i="20"/>
  <c r="F1349" i="20" s="1"/>
  <c r="F1350" i="20" s="1"/>
  <c r="F1351" i="20" s="1"/>
  <c r="F1352" i="20" s="1"/>
  <c r="F1353" i="20" s="1"/>
  <c r="H926" i="20"/>
  <c r="H927" i="20" s="1"/>
  <c r="H928" i="20" s="1"/>
  <c r="H929" i="20" s="1"/>
  <c r="H930" i="20" s="1"/>
  <c r="AB1010" i="20"/>
  <c r="X1017" i="20" s="1"/>
  <c r="AC1011" i="20" s="1"/>
  <c r="G1609" i="20"/>
  <c r="AX515" i="19"/>
  <c r="AO1181" i="20"/>
  <c r="AX1181" i="20" s="1"/>
  <c r="P1181" i="20"/>
  <c r="AE20" i="26"/>
  <c r="AX473" i="19"/>
  <c r="AX475" i="19"/>
  <c r="AW1017" i="20"/>
  <c r="BA1010" i="20"/>
  <c r="BA1011" i="20" s="1"/>
  <c r="BA1012" i="20" s="1"/>
  <c r="BA1013" i="20" s="1"/>
  <c r="AX271" i="19"/>
  <c r="I1557" i="20"/>
  <c r="AN1181" i="20"/>
  <c r="AW1181" i="20" s="1"/>
  <c r="O1181" i="20"/>
  <c r="AL455" i="19"/>
  <c r="R1060" i="20"/>
  <c r="Q1066" i="20"/>
  <c r="AR21" i="26"/>
  <c r="AX794" i="19"/>
  <c r="AN1183" i="20"/>
  <c r="AW1183" i="20" s="1"/>
  <c r="O1183" i="20"/>
  <c r="Q1181" i="20"/>
  <c r="AP1181" i="20"/>
  <c r="AY1181" i="20" s="1"/>
  <c r="D1357" i="20"/>
  <c r="E1357" i="20" s="1"/>
  <c r="E1361" i="20" s="1"/>
  <c r="D1348" i="20"/>
  <c r="D1349" i="20" s="1"/>
  <c r="D1350" i="20" s="1"/>
  <c r="D1351" i="20" s="1"/>
  <c r="D1352" i="20" s="1"/>
  <c r="D1353" i="20" s="1"/>
  <c r="Q1239" i="20"/>
  <c r="S1239" i="20" s="1"/>
  <c r="T1239" i="20" s="1"/>
  <c r="O1184" i="20"/>
  <c r="AN1184" i="20"/>
  <c r="AW1184" i="20" s="1"/>
  <c r="AX97" i="27"/>
  <c r="X16" i="29"/>
  <c r="AK1010" i="20"/>
  <c r="AG1017" i="20"/>
  <c r="AG1021" i="20" s="1"/>
  <c r="AX157" i="19"/>
  <c r="R16" i="26"/>
  <c r="D925" i="20"/>
  <c r="E934" i="20"/>
  <c r="AX349" i="19" s="1"/>
  <c r="I1566" i="20"/>
  <c r="AX313" i="19" s="1"/>
  <c r="Q1185" i="20"/>
  <c r="AP1185" i="20"/>
  <c r="AY1185" i="20" s="1"/>
  <c r="AX564" i="19"/>
  <c r="BC17" i="26"/>
  <c r="F200" i="30"/>
  <c r="I46" i="30"/>
  <c r="J46" i="30"/>
  <c r="K46" i="30" s="1"/>
  <c r="J26" i="30"/>
  <c r="K26" i="30" s="1"/>
  <c r="I26" i="30"/>
  <c r="AN784" i="20"/>
  <c r="AV784" i="20" s="1"/>
  <c r="O784" i="20"/>
  <c r="AN785" i="20"/>
  <c r="AV785" i="20" s="1"/>
  <c r="AY785" i="20" s="1"/>
  <c r="AZ785" i="20" s="1"/>
  <c r="BA785" i="20" s="1"/>
  <c r="O785" i="20"/>
  <c r="AN786" i="20"/>
  <c r="AV786" i="20" s="1"/>
  <c r="O786" i="20"/>
  <c r="J29" i="30"/>
  <c r="K29" i="30" s="1"/>
  <c r="I29" i="30"/>
  <c r="AQ1181" i="20"/>
  <c r="BA1181" i="20" s="1"/>
  <c r="AM782" i="20"/>
  <c r="AU782" i="20" s="1"/>
  <c r="H1461" i="20"/>
  <c r="Q1461" i="20"/>
  <c r="D1092" i="20"/>
  <c r="D1093" i="20" s="1"/>
  <c r="H1091" i="20"/>
  <c r="AX388" i="19"/>
  <c r="M7" i="20"/>
  <c r="M4" i="20"/>
  <c r="N4" i="20" s="1"/>
  <c r="M6" i="20"/>
  <c r="M5" i="20"/>
  <c r="D1044" i="20"/>
  <c r="C1071" i="20"/>
  <c r="D1081" i="20" s="1"/>
  <c r="C1070" i="20"/>
  <c r="D1077" i="20" s="1"/>
  <c r="C1092" i="20"/>
  <c r="G783" i="20"/>
  <c r="O783" i="20" s="1"/>
  <c r="L983" i="20"/>
  <c r="M983" i="20" s="1"/>
  <c r="E1032" i="20"/>
  <c r="G987" i="20"/>
  <c r="B1164" i="20"/>
  <c r="C1169" i="20" s="1"/>
  <c r="E1170" i="20" s="1"/>
  <c r="BC12" i="26" s="1"/>
  <c r="G863" i="20"/>
  <c r="G986" i="20"/>
  <c r="G869" i="20"/>
  <c r="K865" i="20"/>
  <c r="L865" i="20" s="1"/>
  <c r="O788" i="20"/>
  <c r="G870" i="20"/>
  <c r="G867" i="20"/>
  <c r="E1031" i="20"/>
  <c r="E1030" i="20"/>
  <c r="G866" i="20"/>
  <c r="G864" i="20"/>
  <c r="E1033" i="20"/>
  <c r="N788" i="20"/>
  <c r="F783" i="20"/>
  <c r="N783" i="20" s="1"/>
  <c r="O789" i="20"/>
  <c r="N789" i="20"/>
  <c r="L984" i="20"/>
  <c r="M984" i="20" s="1"/>
  <c r="G782" i="20"/>
  <c r="O782" i="20" s="1"/>
  <c r="K908" i="20"/>
  <c r="C1013" i="20"/>
  <c r="M1013" i="20"/>
  <c r="N1013" i="20"/>
  <c r="D1462" i="20"/>
  <c r="C1462" i="20"/>
  <c r="M1462" i="20"/>
  <c r="L1462" i="20"/>
  <c r="X1018" i="20" l="1"/>
  <c r="AC1012" i="20" s="1"/>
  <c r="BA791" i="20"/>
  <c r="AX44" i="27" s="1"/>
  <c r="AS44" i="27"/>
  <c r="AX103" i="27"/>
  <c r="X17" i="29"/>
  <c r="BA790" i="20"/>
  <c r="AX42" i="27" s="1"/>
  <c r="AS42" i="27"/>
  <c r="U1239" i="20"/>
  <c r="AX110" i="19" s="1"/>
  <c r="AS110" i="19"/>
  <c r="BC15" i="26"/>
  <c r="AX532" i="19"/>
  <c r="T790" i="20"/>
  <c r="AX38" i="19" s="1"/>
  <c r="AS38" i="19"/>
  <c r="BB1186" i="20"/>
  <c r="BC1186" i="20" s="1"/>
  <c r="AZ1187" i="20"/>
  <c r="BB1187" i="20" s="1"/>
  <c r="BC1187" i="20" s="1"/>
  <c r="BD1187" i="20" s="1"/>
  <c r="U1240" i="20"/>
  <c r="AX112" i="19" s="1"/>
  <c r="AS112" i="19"/>
  <c r="AZ1183" i="20"/>
  <c r="AZ1186" i="20"/>
  <c r="AE15" i="26"/>
  <c r="AX398" i="19"/>
  <c r="AY784" i="20"/>
  <c r="AZ784" i="20" s="1"/>
  <c r="BA784" i="20" s="1"/>
  <c r="BC18" i="26"/>
  <c r="BH18" i="26"/>
  <c r="AX590" i="19"/>
  <c r="F187" i="30"/>
  <c r="G188" i="30"/>
  <c r="F933" i="20"/>
  <c r="E936" i="20"/>
  <c r="E943" i="20" s="1"/>
  <c r="AX362" i="19" s="1"/>
  <c r="AB1011" i="20"/>
  <c r="AB1012" i="20" s="1"/>
  <c r="AB1013" i="20" s="1"/>
  <c r="AE17" i="26"/>
  <c r="AX432" i="19"/>
  <c r="BC14" i="26"/>
  <c r="AX578" i="19"/>
  <c r="I1567" i="20"/>
  <c r="AF13" i="26" s="1"/>
  <c r="AX289" i="19"/>
  <c r="AZ1181" i="20"/>
  <c r="BB1181" i="20" s="1"/>
  <c r="BC1181" i="20" s="1"/>
  <c r="AX88" i="27"/>
  <c r="S936" i="20"/>
  <c r="S943" i="20" s="1"/>
  <c r="AZ1184" i="20"/>
  <c r="BB1184" i="20" s="1"/>
  <c r="BC1184" i="20" s="1"/>
  <c r="BD1184" i="20" s="1"/>
  <c r="AZ1188" i="20"/>
  <c r="AS40" i="19"/>
  <c r="T791" i="20"/>
  <c r="AX40" i="19" s="1"/>
  <c r="AZ1185" i="20"/>
  <c r="AX455" i="19"/>
  <c r="R1066" i="20"/>
  <c r="AX468" i="19" s="1"/>
  <c r="BA787" i="20"/>
  <c r="AX34" i="27" s="1"/>
  <c r="AS34" i="27"/>
  <c r="D1055" i="20"/>
  <c r="AE18" i="26" s="1"/>
  <c r="I66" i="30"/>
  <c r="J66" i="30"/>
  <c r="K66" i="30" s="1"/>
  <c r="J70" i="30"/>
  <c r="K70" i="30" s="1"/>
  <c r="I70" i="30"/>
  <c r="AN788" i="20"/>
  <c r="AV788" i="20" s="1"/>
  <c r="AN782" i="20"/>
  <c r="AV782" i="20" s="1"/>
  <c r="AY782" i="20" s="1"/>
  <c r="AZ782" i="20" s="1"/>
  <c r="BA782" i="20" s="1"/>
  <c r="AN789" i="20"/>
  <c r="AV789" i="20" s="1"/>
  <c r="AM783" i="20"/>
  <c r="AU783" i="20" s="1"/>
  <c r="AM789" i="20"/>
  <c r="AU789" i="20" s="1"/>
  <c r="AM788" i="20"/>
  <c r="AU788" i="20" s="1"/>
  <c r="AN783" i="20"/>
  <c r="AV783" i="20" s="1"/>
  <c r="J866" i="20"/>
  <c r="K866" i="20" s="1"/>
  <c r="L866" i="20" s="1"/>
  <c r="J867" i="20"/>
  <c r="K867" i="20" s="1"/>
  <c r="L867" i="20" s="1"/>
  <c r="J870" i="20"/>
  <c r="K870" i="20" s="1"/>
  <c r="L870" i="20" s="1"/>
  <c r="J869" i="20"/>
  <c r="K869" i="20" s="1"/>
  <c r="L869" i="20" s="1"/>
  <c r="J864" i="20"/>
  <c r="K864" i="20" s="1"/>
  <c r="L864" i="20" s="1"/>
  <c r="J863" i="20"/>
  <c r="K863" i="20" s="1"/>
  <c r="L863" i="20" s="1"/>
  <c r="AX548" i="19"/>
  <c r="D1083" i="20"/>
  <c r="H1462" i="20"/>
  <c r="C1093" i="20"/>
  <c r="H1093" i="20" s="1"/>
  <c r="H1092" i="20"/>
  <c r="Q1462" i="20"/>
  <c r="N7" i="20"/>
  <c r="D766" i="20" s="1"/>
  <c r="N5" i="20"/>
  <c r="N6" i="20"/>
  <c r="D765" i="20" s="1"/>
  <c r="BB1188" i="20"/>
  <c r="AY786" i="20"/>
  <c r="AZ786" i="20" s="1"/>
  <c r="BA786" i="20" s="1"/>
  <c r="R787" i="20"/>
  <c r="S787" i="20" s="1"/>
  <c r="AS79" i="27"/>
  <c r="AX79" i="27"/>
  <c r="BB1182" i="20"/>
  <c r="BC1182" i="20" s="1"/>
  <c r="BD1182" i="20" s="1"/>
  <c r="BB1183" i="20"/>
  <c r="BC1183" i="20" s="1"/>
  <c r="BD1183" i="20" s="1"/>
  <c r="E1036" i="20"/>
  <c r="BC24" i="26" s="1"/>
  <c r="Q1231" i="20"/>
  <c r="D905" i="20"/>
  <c r="D906" i="20" s="1"/>
  <c r="D907" i="20" s="1"/>
  <c r="D908" i="20" s="1"/>
  <c r="D909" i="20" s="1"/>
  <c r="D910" i="20" s="1"/>
  <c r="F1070" i="20"/>
  <c r="AX698" i="19"/>
  <c r="G985" i="20"/>
  <c r="L985" i="20"/>
  <c r="M985" i="20" s="1"/>
  <c r="Q1237" i="20"/>
  <c r="AX700" i="19"/>
  <c r="Q1235" i="20"/>
  <c r="Q1233" i="20"/>
  <c r="Q1234" i="20"/>
  <c r="Q1232" i="20"/>
  <c r="AX253" i="19"/>
  <c r="H1010" i="20"/>
  <c r="H1011" i="20" s="1"/>
  <c r="R1010" i="20"/>
  <c r="R1011" i="20" s="1"/>
  <c r="R1012" i="20" s="1"/>
  <c r="R1013" i="20" s="1"/>
  <c r="G984" i="20"/>
  <c r="D1463" i="20"/>
  <c r="C1463" i="20"/>
  <c r="M1014" i="20"/>
  <c r="N1017" i="20" s="1"/>
  <c r="M1463" i="20"/>
  <c r="L1463" i="20"/>
  <c r="C1094" i="20"/>
  <c r="K909" i="20"/>
  <c r="C1014" i="20"/>
  <c r="BD1181" i="20" l="1"/>
  <c r="AX57" i="27" s="1"/>
  <c r="AS57" i="27"/>
  <c r="BD1186" i="20"/>
  <c r="AX69" i="27" s="1"/>
  <c r="AS69" i="27"/>
  <c r="F127" i="30"/>
  <c r="G127" i="30"/>
  <c r="X15" i="29"/>
  <c r="AX92" i="27"/>
  <c r="D916" i="20"/>
  <c r="D914" i="20"/>
  <c r="E914" i="20" s="1"/>
  <c r="AX341" i="19" s="1"/>
  <c r="D915" i="20"/>
  <c r="E915" i="20" s="1"/>
  <c r="AX339" i="19" s="1"/>
  <c r="S1235" i="20"/>
  <c r="T1235" i="20" s="1"/>
  <c r="U1235" i="20" s="1"/>
  <c r="I40" i="30"/>
  <c r="J40" i="30"/>
  <c r="K40" i="30" s="1"/>
  <c r="S1231" i="20"/>
  <c r="T1231" i="20" s="1"/>
  <c r="U1231" i="20" s="1"/>
  <c r="J36" i="30"/>
  <c r="K36" i="30" s="1"/>
  <c r="I36" i="30"/>
  <c r="S1233" i="20"/>
  <c r="T1233" i="20" s="1"/>
  <c r="U1233" i="20" s="1"/>
  <c r="J38" i="30"/>
  <c r="K38" i="30" s="1"/>
  <c r="I38" i="30"/>
  <c r="S1232" i="20"/>
  <c r="T1232" i="20" s="1"/>
  <c r="U1232" i="20" s="1"/>
  <c r="J37" i="30"/>
  <c r="K37" i="30" s="1"/>
  <c r="I37" i="30"/>
  <c r="S1234" i="20"/>
  <c r="T1234" i="20" s="1"/>
  <c r="U1234" i="20" s="1"/>
  <c r="J39" i="30"/>
  <c r="K39" i="30" s="1"/>
  <c r="I39" i="30"/>
  <c r="N1018" i="20"/>
  <c r="S1012" i="20" s="1"/>
  <c r="S1011" i="20"/>
  <c r="AX444" i="19"/>
  <c r="S1237" i="20"/>
  <c r="T1237" i="20" s="1"/>
  <c r="U1237" i="20" s="1"/>
  <c r="I42" i="30"/>
  <c r="J42" i="30"/>
  <c r="K42" i="30" s="1"/>
  <c r="AY789" i="20"/>
  <c r="AZ789" i="20" s="1"/>
  <c r="BA789" i="20" s="1"/>
  <c r="AX38" i="27" s="1"/>
  <c r="AY788" i="20"/>
  <c r="AZ788" i="20" s="1"/>
  <c r="BA788" i="20" s="1"/>
  <c r="AX36" i="27" s="1"/>
  <c r="AY783" i="20"/>
  <c r="AZ783" i="20" s="1"/>
  <c r="BA783" i="20" s="1"/>
  <c r="AX24" i="27" s="1"/>
  <c r="BC1188" i="20"/>
  <c r="BD1188" i="20" s="1"/>
  <c r="AX73" i="27" s="1"/>
  <c r="D1017" i="20"/>
  <c r="D764" i="20"/>
  <c r="Q1463" i="20"/>
  <c r="H1463" i="20"/>
  <c r="R784" i="20"/>
  <c r="S784" i="20" s="1"/>
  <c r="BB1185" i="20"/>
  <c r="AX30" i="27"/>
  <c r="AS30" i="27"/>
  <c r="AX61" i="27"/>
  <c r="AS61" i="27"/>
  <c r="AX71" i="27"/>
  <c r="AS71" i="27"/>
  <c r="AS63" i="27"/>
  <c r="AX63" i="27"/>
  <c r="AS59" i="27"/>
  <c r="AS28" i="27"/>
  <c r="AX28" i="27"/>
  <c r="AX878" i="19"/>
  <c r="R783" i="20"/>
  <c r="R785" i="20"/>
  <c r="S785" i="20" s="1"/>
  <c r="R782" i="20"/>
  <c r="S782" i="20" s="1"/>
  <c r="R789" i="20"/>
  <c r="S789" i="20" s="1"/>
  <c r="R786" i="20"/>
  <c r="S786" i="20" s="1"/>
  <c r="R788" i="20"/>
  <c r="S788" i="20" s="1"/>
  <c r="AR13" i="26"/>
  <c r="K881" i="20"/>
  <c r="AX192" i="19" s="1"/>
  <c r="F905" i="20"/>
  <c r="F906" i="20" s="1"/>
  <c r="F907" i="20" s="1"/>
  <c r="F908" i="20" s="1"/>
  <c r="F909" i="20" s="1"/>
  <c r="F910" i="20" s="1"/>
  <c r="M986" i="20"/>
  <c r="C992" i="20" s="1"/>
  <c r="C994" i="20" s="1"/>
  <c r="AS175" i="19"/>
  <c r="Q1236" i="20"/>
  <c r="Q1238" i="20"/>
  <c r="AS181" i="19"/>
  <c r="AS167" i="19"/>
  <c r="AS173" i="19"/>
  <c r="AS169" i="19"/>
  <c r="AS183" i="19"/>
  <c r="AS171" i="19"/>
  <c r="H1012" i="20"/>
  <c r="H1013" i="20" s="1"/>
  <c r="AX225" i="19"/>
  <c r="AX223" i="19" s="1"/>
  <c r="M1464" i="20"/>
  <c r="L1464" i="20"/>
  <c r="D1464" i="20"/>
  <c r="C1464" i="20"/>
  <c r="O765" i="20" l="1"/>
  <c r="O768" i="20" s="1"/>
  <c r="P776" i="20" s="1"/>
  <c r="D1018" i="20"/>
  <c r="I1012" i="20" s="1"/>
  <c r="I1011" i="20"/>
  <c r="AX554" i="19"/>
  <c r="I8" i="30"/>
  <c r="J8" i="30"/>
  <c r="T782" i="20"/>
  <c r="K6" i="30" s="1"/>
  <c r="J6" i="30"/>
  <c r="I6" i="30"/>
  <c r="AX691" i="19"/>
  <c r="AX671" i="19"/>
  <c r="AS104" i="19"/>
  <c r="I9" i="30"/>
  <c r="J9" i="30"/>
  <c r="I12" i="30"/>
  <c r="J12" i="30"/>
  <c r="T787" i="20"/>
  <c r="K11" i="30" s="1"/>
  <c r="J11" i="30"/>
  <c r="I11" i="30"/>
  <c r="S1238" i="20"/>
  <c r="T1238" i="20" s="1"/>
  <c r="U1238" i="20" s="1"/>
  <c r="J43" i="30"/>
  <c r="K43" i="30" s="1"/>
  <c r="I43" i="30"/>
  <c r="S1236" i="20"/>
  <c r="T1236" i="20" s="1"/>
  <c r="U1236" i="20" s="1"/>
  <c r="J41" i="30"/>
  <c r="K41" i="30" s="1"/>
  <c r="I41" i="30"/>
  <c r="J10" i="30"/>
  <c r="I10" i="30"/>
  <c r="AS38" i="27"/>
  <c r="AS24" i="27"/>
  <c r="AS36" i="27"/>
  <c r="BC1185" i="20"/>
  <c r="BD1185" i="20" s="1"/>
  <c r="AX65" i="27" s="1"/>
  <c r="AS73" i="27"/>
  <c r="D1098" i="20"/>
  <c r="E916" i="20"/>
  <c r="AX337" i="19" s="1"/>
  <c r="T785" i="20"/>
  <c r="K9" i="30" s="1"/>
  <c r="T786" i="20"/>
  <c r="K10" i="30" s="1"/>
  <c r="S783" i="20"/>
  <c r="T784" i="20"/>
  <c r="K8" i="30" s="1"/>
  <c r="T788" i="20"/>
  <c r="K12" i="30" s="1"/>
  <c r="AS30" i="19"/>
  <c r="Q1464" i="20"/>
  <c r="H1464" i="20"/>
  <c r="AX265" i="19"/>
  <c r="AF12" i="26"/>
  <c r="AX467" i="19"/>
  <c r="AE19" i="26"/>
  <c r="AS22" i="27"/>
  <c r="AZ792" i="20"/>
  <c r="AX47" i="27" s="1"/>
  <c r="AS26" i="27"/>
  <c r="AX26" i="27"/>
  <c r="AX59" i="27"/>
  <c r="AS90" i="19"/>
  <c r="AS18" i="19"/>
  <c r="D917" i="20"/>
  <c r="E917" i="20" s="1"/>
  <c r="AX703" i="19"/>
  <c r="L881" i="20"/>
  <c r="R17" i="26" s="1"/>
  <c r="AX175" i="19"/>
  <c r="AX183" i="19"/>
  <c r="AX181" i="19"/>
  <c r="AX173" i="19"/>
  <c r="AX171" i="19"/>
  <c r="AX169" i="19"/>
  <c r="AX167" i="19"/>
  <c r="AS94" i="19"/>
  <c r="AX94" i="19"/>
  <c r="AX98" i="19"/>
  <c r="AS98" i="19"/>
  <c r="AX96" i="19"/>
  <c r="AS96" i="19"/>
  <c r="AS92" i="19"/>
  <c r="D1465" i="20"/>
  <c r="C1465" i="20"/>
  <c r="L1465" i="20"/>
  <c r="M1468" i="20" s="1"/>
  <c r="M1465" i="20"/>
  <c r="P765" i="20" l="1"/>
  <c r="AX229" i="19" s="1"/>
  <c r="C773" i="20"/>
  <c r="D1019" i="20"/>
  <c r="D1020" i="20" s="1"/>
  <c r="G185" i="30" s="1"/>
  <c r="T783" i="20"/>
  <c r="K7" i="30" s="1"/>
  <c r="I7" i="30"/>
  <c r="J7" i="30"/>
  <c r="AX30" i="19"/>
  <c r="AS102" i="19"/>
  <c r="U1241" i="20"/>
  <c r="R14" i="26" s="1"/>
  <c r="AS106" i="19"/>
  <c r="T1241" i="20"/>
  <c r="AX115" i="19" s="1"/>
  <c r="T789" i="20"/>
  <c r="K13" i="30" s="1"/>
  <c r="J13" i="30"/>
  <c r="I13" i="30"/>
  <c r="BD1191" i="20"/>
  <c r="AX81" i="27" s="1"/>
  <c r="BC1191" i="20"/>
  <c r="AX82" i="27" s="1"/>
  <c r="AS65" i="27"/>
  <c r="E901" i="20"/>
  <c r="D1468" i="20"/>
  <c r="D1470" i="20" s="1"/>
  <c r="AR12" i="26"/>
  <c r="AS22" i="19"/>
  <c r="AS26" i="19"/>
  <c r="S792" i="20"/>
  <c r="AX43" i="19" s="1"/>
  <c r="AS32" i="19"/>
  <c r="AS20" i="19"/>
  <c r="AS24" i="19"/>
  <c r="AS34" i="19"/>
  <c r="AX191" i="19"/>
  <c r="D1471" i="20"/>
  <c r="E918" i="20"/>
  <c r="E920" i="20" s="1"/>
  <c r="AX22" i="27"/>
  <c r="BA792" i="20"/>
  <c r="AX104" i="19"/>
  <c r="AX90" i="19"/>
  <c r="AX335" i="19"/>
  <c r="AX102" i="19"/>
  <c r="AX106" i="19"/>
  <c r="AX32" i="19"/>
  <c r="AX24" i="19"/>
  <c r="AX26" i="19"/>
  <c r="AX22" i="19"/>
  <c r="AX18" i="19"/>
  <c r="AX92" i="19"/>
  <c r="AX239" i="19" l="1"/>
  <c r="R18" i="26"/>
  <c r="AX542" i="19"/>
  <c r="BC13" i="26"/>
  <c r="BB27" i="26" s="1"/>
  <c r="AX539" i="19"/>
  <c r="I1014" i="20"/>
  <c r="F185" i="30"/>
  <c r="I1013" i="20"/>
  <c r="AX20" i="19"/>
  <c r="AX34" i="19"/>
  <c r="T792" i="20"/>
  <c r="R12" i="26" s="1"/>
  <c r="X14" i="29"/>
  <c r="D1472" i="20"/>
  <c r="AX647" i="19" s="1"/>
  <c r="E978" i="20"/>
  <c r="AE14" i="26" s="1"/>
  <c r="AB27" i="26" s="1"/>
  <c r="AX46" i="27"/>
  <c r="J116" i="27" s="1"/>
  <c r="X13" i="29"/>
  <c r="AX344" i="19"/>
  <c r="AX114" i="19"/>
  <c r="W21" i="29" l="1"/>
  <c r="C15" i="29"/>
  <c r="K15" i="29" s="1"/>
  <c r="AX42" i="19"/>
  <c r="AX649" i="19"/>
  <c r="AR20" i="26"/>
  <c r="AX391" i="19"/>
  <c r="B1704" i="20"/>
  <c r="V116" i="27"/>
  <c r="C1704" i="20" l="1"/>
  <c r="D1704" i="20" s="1"/>
  <c r="R1181" i="20" l="1"/>
  <c r="T1181" i="20" l="1"/>
  <c r="U1181" i="20" s="1"/>
  <c r="V1181" i="20" s="1"/>
  <c r="AX53" i="19" s="1"/>
  <c r="I16" i="30"/>
  <c r="J16" i="30"/>
  <c r="K16" i="30" s="1"/>
  <c r="AS53" i="19" l="1"/>
  <c r="R1182" i="20"/>
  <c r="T1182" i="20" l="1"/>
  <c r="U1182" i="20" s="1"/>
  <c r="V1182" i="20" s="1"/>
  <c r="AX55" i="19" s="1"/>
  <c r="J17" i="30"/>
  <c r="K17" i="30" s="1"/>
  <c r="I17" i="30"/>
  <c r="R1183" i="20"/>
  <c r="AS55" i="19" l="1"/>
  <c r="T1183" i="20"/>
  <c r="U1183" i="20" s="1"/>
  <c r="V1183" i="20" s="1"/>
  <c r="AX57" i="19" s="1"/>
  <c r="J18" i="30"/>
  <c r="K18" i="30" s="1"/>
  <c r="I18" i="30"/>
  <c r="AS57" i="19" l="1"/>
  <c r="R1184" i="20"/>
  <c r="T1184" i="20" l="1"/>
  <c r="U1184" i="20" s="1"/>
  <c r="V1184" i="20" s="1"/>
  <c r="AX59" i="19" s="1"/>
  <c r="I19" i="30"/>
  <c r="J19" i="30"/>
  <c r="K19" i="30" s="1"/>
  <c r="AS59" i="19" l="1"/>
  <c r="R1185" i="20"/>
  <c r="T1185" i="20" l="1"/>
  <c r="U1185" i="20" s="1"/>
  <c r="V1185" i="20" s="1"/>
  <c r="AX61" i="19" s="1"/>
  <c r="I20" i="30"/>
  <c r="J20" i="30"/>
  <c r="K20" i="30" s="1"/>
  <c r="AS61" i="19" l="1"/>
  <c r="R1186" i="20"/>
  <c r="T1186" i="20" l="1"/>
  <c r="U1186" i="20" s="1"/>
  <c r="V1186" i="20" s="1"/>
  <c r="AX65" i="19" s="1"/>
  <c r="J21" i="30"/>
  <c r="K21" i="30" s="1"/>
  <c r="I21" i="30"/>
  <c r="AS65" i="19" l="1"/>
  <c r="R1187" i="20"/>
  <c r="T1187" i="20" l="1"/>
  <c r="U1187" i="20" s="1"/>
  <c r="V1187" i="20" s="1"/>
  <c r="AX67" i="19" s="1"/>
  <c r="I22" i="30"/>
  <c r="J22" i="30"/>
  <c r="K22" i="30" s="1"/>
  <c r="AS67" i="19" l="1"/>
  <c r="R1188" i="20"/>
  <c r="T1188" i="20" l="1"/>
  <c r="U1188" i="20" s="1"/>
  <c r="V1188" i="20" s="1"/>
  <c r="I23" i="30"/>
  <c r="J23" i="30"/>
  <c r="K23" i="30" s="1"/>
  <c r="AS69" i="19" l="1"/>
  <c r="AX69" i="19"/>
  <c r="R1189" i="20" l="1"/>
  <c r="T1189" i="20" l="1"/>
  <c r="U1189" i="20" s="1"/>
  <c r="V1189" i="20" s="1"/>
  <c r="J24" i="30"/>
  <c r="K24" i="30" s="1"/>
  <c r="I24" i="30"/>
  <c r="AS73" i="19" l="1"/>
  <c r="AX73" i="19"/>
  <c r="R1190" i="20"/>
  <c r="T1190" i="20" l="1"/>
  <c r="U1190" i="20" s="1"/>
  <c r="V1190" i="20" s="1"/>
  <c r="V1191" i="20" s="1"/>
  <c r="J25" i="30"/>
  <c r="K25" i="30" s="1"/>
  <c r="I25" i="30"/>
  <c r="U1191" i="20" l="1"/>
  <c r="AX79" i="19" s="1"/>
  <c r="AX75" i="19"/>
  <c r="AS75" i="19"/>
  <c r="AX77" i="19" l="1"/>
  <c r="R13" i="26" l="1"/>
  <c r="X1280" i="20" l="1"/>
  <c r="X1282" i="20"/>
  <c r="X1283" i="20"/>
  <c r="X1281" i="20"/>
  <c r="X1284" i="20"/>
  <c r="J57" i="30" l="1"/>
  <c r="K57" i="30" s="1"/>
  <c r="I57" i="30"/>
  <c r="I59" i="30"/>
  <c r="J59" i="30"/>
  <c r="K59" i="30" s="1"/>
  <c r="J58" i="30"/>
  <c r="K58" i="30" s="1"/>
  <c r="I58" i="30"/>
  <c r="Z1284" i="20"/>
  <c r="AA1284" i="20" s="1"/>
  <c r="AB1284" i="20" s="1"/>
  <c r="AX133" i="19" s="1"/>
  <c r="I60" i="30"/>
  <c r="J60" i="30"/>
  <c r="K60" i="30" s="1"/>
  <c r="Z1280" i="20"/>
  <c r="AA1280" i="20" s="1"/>
  <c r="AB1280" i="20" s="1"/>
  <c r="J56" i="30"/>
  <c r="K56" i="30" s="1"/>
  <c r="I56" i="30"/>
  <c r="Z1283" i="20"/>
  <c r="AA1283" i="20" s="1"/>
  <c r="AB1283" i="20" s="1"/>
  <c r="AX131" i="19" s="1"/>
  <c r="Z1281" i="20"/>
  <c r="AA1281" i="20" s="1"/>
  <c r="AB1281" i="20" s="1"/>
  <c r="AX127" i="19" s="1"/>
  <c r="Z1282" i="20"/>
  <c r="AA1282" i="20" s="1"/>
  <c r="AB1282" i="20" s="1"/>
  <c r="AX129" i="19" s="1"/>
  <c r="AS133" i="19" l="1"/>
  <c r="AS125" i="19"/>
  <c r="AS127" i="19"/>
  <c r="AS129" i="19"/>
  <c r="AS131" i="19"/>
  <c r="AX125" i="19"/>
  <c r="X1285" i="20" l="1"/>
  <c r="X1287" i="20"/>
  <c r="X1286" i="20"/>
  <c r="Z1287" i="20" l="1"/>
  <c r="AA1287" i="20" s="1"/>
  <c r="AB1287" i="20" s="1"/>
  <c r="AX141" i="19" s="1"/>
  <c r="I63" i="30"/>
  <c r="J63" i="30"/>
  <c r="K63" i="30" s="1"/>
  <c r="Z1286" i="20"/>
  <c r="AA1286" i="20" s="1"/>
  <c r="AB1286" i="20" s="1"/>
  <c r="AX139" i="19" s="1"/>
  <c r="J62" i="30"/>
  <c r="K62" i="30" s="1"/>
  <c r="I62" i="30"/>
  <c r="J61" i="30"/>
  <c r="K61" i="30" s="1"/>
  <c r="I61" i="30"/>
  <c r="Z1285" i="20"/>
  <c r="AA1285" i="20" s="1"/>
  <c r="AB1285" i="20" s="1"/>
  <c r="AS141" i="19" l="1"/>
  <c r="AS139" i="19"/>
  <c r="AS137" i="19"/>
  <c r="AX137" i="19"/>
  <c r="X1288" i="20" l="1"/>
  <c r="X1289" i="20"/>
  <c r="Z1289" i="20" l="1"/>
  <c r="AA1289" i="20" s="1"/>
  <c r="AB1289" i="20" s="1"/>
  <c r="AX147" i="19" s="1"/>
  <c r="J65" i="30"/>
  <c r="K65" i="30" s="1"/>
  <c r="I65" i="30"/>
  <c r="Z1288" i="20"/>
  <c r="AA1288" i="20" s="1"/>
  <c r="AB1288" i="20" s="1"/>
  <c r="I64" i="30"/>
  <c r="J64" i="30"/>
  <c r="K64" i="30" s="1"/>
  <c r="AB1290" i="20" l="1"/>
  <c r="AS147" i="19"/>
  <c r="AS145" i="19"/>
  <c r="AA1290" i="20"/>
  <c r="AX151" i="19" s="1"/>
  <c r="AX145" i="19"/>
  <c r="R15" i="26" l="1"/>
  <c r="AX150" i="19"/>
  <c r="O27" i="26" l="1"/>
  <c r="G192" i="30"/>
  <c r="G106" i="30"/>
  <c r="G225" i="30"/>
  <c r="K141" i="30"/>
  <c r="H141" i="30"/>
  <c r="G226" i="30"/>
  <c r="J141" i="30"/>
  <c r="I1500" i="20"/>
  <c r="G220" i="30" s="1"/>
  <c r="C1703" i="20" l="1"/>
  <c r="F220" i="30"/>
  <c r="D1518" i="20"/>
  <c r="I1518" i="20" l="1"/>
  <c r="F224" i="30" s="1"/>
  <c r="H1518" i="20"/>
  <c r="G224" i="30" l="1"/>
  <c r="AX766" i="19"/>
  <c r="H1519" i="20"/>
  <c r="AX769" i="19" l="1"/>
  <c r="J893" i="19" s="1"/>
  <c r="AR18" i="26"/>
  <c r="AO27" i="26" l="1"/>
  <c r="C19" i="26" s="1"/>
  <c r="B1703" i="20"/>
  <c r="D1703" i="20" s="1"/>
  <c r="AA893"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<sst xmlns="http://schemas.openxmlformats.org/spreadsheetml/2006/main" count="104692" uniqueCount="7658">
  <si>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</si>
  <si>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</si>
  <si>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</si>
  <si>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</si>
  <si>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</si>
  <si>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</si>
  <si>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</si>
  <si>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</si>
  <si>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</si>
  <si>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</si>
  <si>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</si>
  <si>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</si>
  <si>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</si>
  <si>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</si>
  <si>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</si>
  <si>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</si>
  <si>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</si>
  <si>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</si>
  <si>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</si>
  <si>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</si>
  <si>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</si>
  <si>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</si>
  <si>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</si>
  <si>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</si>
  <si>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</si>
  <si>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</si>
  <si>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</si>
  <si>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</si>
  <si>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</si>
  <si>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</si>
  <si>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</si>
  <si>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</si>
  <si>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</si>
  <si>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</si>
  <si>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</si>
  <si>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</si>
  <si>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</si>
  <si>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</si>
  <si>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</si>
  <si>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</si>
  <si>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</si>
  <si>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</si>
  <si>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</si>
  <si>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</si>
  <si>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</si>
  <si>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</si>
  <si>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</si>
  <si>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</si>
  <si>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</si>
  <si>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</si>
  <si>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</si>
  <si>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</si>
  <si>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</si>
  <si>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</si>
  <si>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</si>
  <si>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</si>
  <si>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</si>
  <si>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</si>
  <si>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</si>
  <si>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</si>
  <si>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</si>
  <si>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</si>
  <si>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</si>
  <si>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</si>
  <si>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</si>
  <si>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</si>
  <si>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</si>
  <si>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</si>
  <si>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</si>
  <si>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</si>
  <si>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</si>
  <si>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</si>
  <si>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</si>
  <si>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</si>
  <si>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</si>
  <si>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</si>
  <si>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</si>
  <si>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</si>
  <si>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</si>
  <si>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</si>
  <si>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</si>
  <si>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</si>
  <si>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</si>
  <si>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</si>
  <si>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</si>
  <si>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</si>
  <si>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</si>
  <si>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</si>
  <si>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</si>
  <si>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</si>
  <si>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</si>
  <si>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</si>
  <si>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</si>
  <si>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</si>
  <si>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</si>
  <si>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</si>
  <si>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</si>
  <si>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</si>
  <si>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</si>
  <si>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</si>
  <si>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</si>
  <si>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</si>
  <si>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</si>
  <si>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</si>
  <si>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</si>
  <si>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</si>
  <si>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</si>
  <si>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</si>
  <si>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</si>
  <si>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</si>
  <si>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</si>
  <si>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</si>
  <si>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</si>
  <si>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</si>
  <si>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</si>
  <si>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</si>
  <si>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</si>
  <si>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</si>
  <si>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</si>
  <si>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</si>
  <si>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</si>
  <si>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</si>
  <si>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</si>
  <si>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</si>
  <si>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</si>
  <si>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</si>
  <si>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</si>
  <si>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</si>
  <si>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</si>
  <si>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</si>
  <si>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</si>
  <si>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</si>
  <si>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</si>
  <si>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</si>
  <si>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</si>
  <si>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</si>
  <si>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</si>
  <si>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</si>
  <si>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</si>
  <si>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</si>
  <si>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</si>
  <si>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</si>
  <si>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</si>
  <si>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</si>
  <si>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</si>
  <si>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</si>
  <si>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</si>
  <si>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</si>
  <si>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</si>
  <si>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</si>
  <si>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</si>
  <si>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</si>
  <si>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</si>
  <si>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</si>
  <si>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</si>
  <si>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</si>
  <si>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</si>
  <si>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</si>
  <si>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</si>
  <si>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</si>
  <si>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</si>
  <si>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</si>
  <si>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</si>
  <si>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</si>
  <si>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</si>
  <si>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</si>
  <si>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</si>
  <si>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</si>
  <si>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</si>
  <si>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</si>
  <si>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</si>
  <si>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</si>
  <si>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</si>
  <si>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</si>
  <si>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</si>
  <si>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</si>
  <si>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</si>
  <si>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</si>
  <si>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</si>
  <si>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</si>
  <si>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</si>
  <si>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</si>
  <si>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</si>
  <si>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</si>
  <si>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</si>
  <si>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</si>
  <si>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</si>
  <si>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</si>
  <si>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</si>
  <si>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</si>
  <si>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</si>
  <si>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</si>
  <si>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</si>
  <si>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</si>
  <si>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</si>
  <si>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</si>
  <si>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</si>
  <si>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</si>
  <si>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</si>
  <si>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</si>
  <si>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</si>
  <si>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</si>
  <si>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</si>
  <si>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</si>
  <si>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</si>
  <si>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</si>
  <si>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</si>
  <si>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</si>
  <si>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</si>
  <si>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</si>
  <si>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</si>
  <si>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</si>
  <si>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</si>
  <si>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</si>
  <si>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</si>
  <si>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</si>
  <si>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</si>
  <si>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</si>
  <si>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</si>
  <si>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</si>
  <si>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</si>
  <si>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</si>
  <si>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</si>
  <si>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</si>
  <si>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</si>
  <si>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</si>
  <si>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</si>
  <si>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</si>
  <si>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</si>
  <si>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</si>
  <si>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</si>
  <si>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</si>
  <si>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</si>
  <si>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</si>
  <si>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</si>
  <si>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</si>
  <si>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</si>
  <si>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</si>
  <si>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</si>
  <si>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</si>
  <si>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</si>
  <si>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</si>
  <si>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</si>
  <si>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</si>
  <si>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</si>
  <si>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</si>
  <si>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</si>
  <si>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</si>
  <si>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</si>
  <si>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</si>
  <si>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</si>
  <si>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</si>
  <si>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</si>
  <si>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</si>
  <si>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</si>
  <si>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</si>
  <si>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</si>
  <si>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</si>
  <si>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</si>
  <si>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</si>
  <si>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</si>
  <si>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</si>
  <si>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</si>
  <si>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</si>
  <si>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</si>
  <si>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</si>
  <si>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</si>
  <si>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</si>
  <si>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</si>
  <si>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</si>
  <si>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</si>
  <si>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</si>
  <si>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</si>
  <si>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</si>
  <si>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</si>
  <si>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</si>
  <si>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</si>
  <si>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</si>
  <si>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</si>
  <si>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</si>
  <si>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</si>
  <si>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</si>
  <si>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</si>
  <si>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</si>
  <si>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</si>
  <si>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</si>
  <si>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</si>
  <si>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</si>
  <si>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</si>
  <si>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</si>
  <si>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</si>
  <si>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</si>
  <si>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</si>
  <si>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</si>
  <si>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</si>
  <si>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</si>
  <si>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</si>
  <si>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</si>
  <si>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</si>
  <si>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</si>
  <si>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</si>
  <si>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</si>
  <si>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</si>
  <si>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</si>
  <si>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</si>
  <si>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</si>
  <si>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</si>
  <si>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</si>
  <si>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</si>
  <si>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</si>
  <si>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</si>
  <si>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</si>
  <si>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</si>
  <si>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</si>
  <si>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</si>
  <si>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</si>
  <si>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</si>
  <si>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</si>
  <si>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</si>
  <si>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</si>
  <si>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</si>
  <si>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</si>
  <si>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</si>
  <si>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</si>
  <si>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</si>
  <si>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</si>
  <si>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</si>
  <si>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</si>
  <si>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</si>
  <si>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</si>
  <si>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</si>
  <si>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</si>
  <si>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</si>
  <si>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</si>
  <si>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</si>
  <si>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</si>
  <si>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</si>
  <si>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</si>
  <si>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</si>
  <si>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</si>
  <si>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</si>
  <si>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</si>
  <si>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</si>
  <si>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</si>
  <si>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</si>
  <si>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</si>
  <si>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</si>
  <si>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</si>
  <si>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</si>
  <si>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</si>
  <si>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</si>
  <si>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</si>
  <si>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</si>
  <si>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</si>
  <si>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</si>
  <si>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</si>
  <si>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</si>
  <si>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</si>
  <si>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</si>
  <si>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</si>
  <si>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</si>
  <si>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</si>
  <si>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</si>
  <si>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</si>
  <si>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</si>
  <si>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</si>
  <si>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</si>
  <si>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</si>
  <si>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</si>
  <si>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</si>
  <si>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</si>
  <si>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</si>
  <si>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</si>
  <si>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</si>
  <si>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</si>
  <si>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</si>
  <si>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</si>
  <si>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</si>
  <si>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</si>
  <si>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</si>
  <si>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</si>
  <si>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</si>
  <si>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</si>
  <si>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</si>
  <si>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</si>
  <si>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</si>
  <si>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</si>
  <si>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</si>
  <si>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</si>
  <si>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</si>
  <si>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</si>
  <si>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</si>
  <si>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</si>
  <si>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</si>
  <si>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</si>
  <si>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</si>
  <si>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</si>
  <si>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</si>
  <si>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</si>
  <si>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</si>
  <si>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</si>
  <si>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</si>
  <si>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</si>
  <si>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</si>
  <si>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</si>
  <si>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</si>
  <si>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</si>
  <si>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</si>
  <si>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</si>
  <si>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</si>
  <si>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</si>
  <si>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</si>
  <si>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</si>
  <si>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</si>
  <si>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</si>
  <si>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</si>
  <si>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</si>
  <si>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</si>
  <si>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</si>
  <si>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</si>
  <si>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</si>
  <si>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</si>
  <si>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</si>
  <si>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</si>
  <si>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</si>
  <si>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</si>
  <si>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</si>
  <si>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</si>
  <si>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</si>
  <si>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</si>
  <si>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</si>
  <si>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</si>
  <si>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</si>
  <si>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</si>
  <si>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</si>
  <si>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</si>
  <si>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</si>
  <si>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</si>
  <si>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</si>
  <si>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</si>
  <si>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</si>
  <si>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</si>
  <si>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</si>
  <si>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</si>
  <si>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</si>
  <si>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</si>
  <si>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</si>
  <si>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</si>
  <si>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</si>
  <si>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</si>
  <si>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</si>
  <si>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</si>
  <si>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</si>
  <si>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</si>
  <si>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</si>
  <si>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</si>
  <si>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</si>
  <si>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</si>
  <si>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</si>
  <si>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</si>
  <si>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</si>
  <si>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</si>
  <si>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</si>
  <si>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</si>
  <si>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</si>
  <si>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</si>
  <si>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</si>
  <si>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</si>
  <si>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</si>
  <si>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</si>
  <si>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</si>
  <si>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</si>
  <si>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</si>
  <si>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</si>
  <si>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</si>
  <si>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</si>
  <si>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</si>
  <si>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</si>
  <si>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</si>
  <si>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</si>
  <si>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</si>
  <si>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</si>
  <si>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</si>
  <si>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</si>
  <si>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</si>
  <si>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</si>
  <si>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</si>
  <si>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</si>
  <si>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</si>
  <si>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</si>
  <si>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</si>
  <si>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</si>
  <si>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</si>
  <si>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</si>
  <si>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</si>
  <si>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</si>
  <si>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</si>
  <si>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</si>
  <si>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</si>
  <si>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</si>
  <si>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</si>
  <si>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</si>
  <si>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</si>
  <si>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</si>
  <si>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</si>
  <si>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</si>
  <si>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</si>
  <si>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</si>
  <si>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</si>
  <si>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</si>
  <si>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</si>
  <si>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</si>
  <si>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</si>
  <si>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</si>
  <si>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</si>
  <si>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</si>
  <si>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</si>
  <si>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</si>
  <si>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</si>
  <si>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</si>
  <si>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</si>
  <si>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</si>
  <si>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</si>
  <si>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</si>
  <si>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</si>
  <si>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</si>
  <si>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</si>
  <si>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</si>
  <si>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</si>
  <si>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</si>
  <si>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</si>
  <si>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</si>
  <si>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</si>
  <si>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</si>
  <si>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</si>
  <si>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</si>
  <si>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</si>
  <si>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</si>
  <si>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</si>
  <si>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</si>
  <si>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</si>
  <si>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</si>
  <si>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</si>
  <si>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</si>
  <si>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</si>
  <si>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</si>
  <si>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</si>
  <si>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</si>
  <si>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</si>
  <si>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</si>
  <si>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</si>
  <si>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</si>
  <si>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</si>
  <si>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</si>
  <si>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</si>
  <si>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</si>
  <si>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</si>
  <si>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</si>
  <si>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</si>
  <si>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</si>
  <si>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</si>
  <si>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</si>
  <si>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</si>
  <si>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</si>
  <si>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</si>
  <si>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</si>
  <si>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</si>
  <si>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</si>
  <si>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</si>
  <si>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</si>
  <si>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</si>
  <si>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</si>
  <si>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</si>
  <si>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</si>
  <si>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</si>
  <si>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</si>
  <si>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</si>
  <si>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</si>
  <si>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</si>
  <si>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</si>
  <si>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</si>
  <si>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</si>
  <si>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</si>
  <si>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</si>
  <si>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</si>
  <si>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</si>
  <si>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</si>
  <si>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</si>
  <si>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</si>
  <si>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</si>
  <si>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</si>
  <si>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</si>
  <si>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</si>
  <si>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</si>
  <si>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</si>
  <si>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</si>
  <si>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</si>
  <si>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</si>
  <si>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</si>
  <si>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</si>
  <si>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</si>
  <si>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</si>
  <si>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</si>
  <si>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</si>
  <si>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</si>
  <si>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</si>
  <si>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</si>
  <si>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</si>
  <si>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</si>
  <si>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</si>
  <si>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</si>
  <si>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</si>
  <si>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</si>
  <si>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</si>
  <si>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</si>
  <si>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</si>
  <si>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</si>
  <si>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</si>
  <si>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</si>
  <si>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</si>
  <si>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</si>
  <si>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</si>
  <si>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</si>
  <si>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</si>
  <si>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</si>
  <si>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</si>
  <si>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</si>
  <si>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</si>
  <si>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</si>
  <si>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</si>
  <si>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</si>
  <si>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</si>
  <si>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</si>
  <si>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</si>
  <si>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</si>
  <si>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</si>
  <si>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</si>
  <si>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</si>
  <si>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</si>
  <si>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</si>
  <si>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</si>
  <si>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</si>
  <si>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</si>
  <si>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</si>
  <si>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</si>
  <si>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</si>
  <si>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</si>
  <si>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</si>
  <si>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</si>
  <si>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</si>
  <si>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</si>
  <si>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</si>
  <si>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</si>
  <si>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</si>
  <si>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</si>
  <si>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</si>
  <si>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</si>
  <si>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</si>
  <si>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</si>
  <si>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</si>
  <si>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</si>
  <si>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</si>
  <si>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</si>
  <si>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</si>
  <si>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</si>
  <si>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</si>
  <si>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</si>
  <si>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</si>
  <si>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</si>
  <si>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</si>
  <si>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</si>
  <si>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</si>
  <si>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</si>
  <si>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</si>
  <si>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</si>
  <si>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</si>
  <si>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</si>
  <si>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</si>
  <si>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</si>
  <si>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</si>
  <si>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</si>
  <si>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</si>
  <si>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</si>
  <si>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</si>
  <si>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</si>
  <si>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</si>
  <si>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</si>
  <si>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</si>
  <si>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</si>
  <si>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</si>
  <si>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</si>
  <si>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</si>
  <si>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</si>
  <si>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</si>
  <si>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</si>
  <si>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</si>
  <si>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</si>
  <si>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</si>
  <si>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</si>
  <si>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</si>
  <si>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</si>
  <si>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</si>
  <si>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</si>
  <si>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</si>
  <si>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</si>
  <si>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</si>
  <si>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</si>
  <si>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</si>
  <si>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</si>
  <si>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</si>
  <si>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</si>
  <si>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</si>
  <si>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</si>
  <si>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</si>
  <si>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</si>
  <si>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</si>
  <si>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</si>
  <si>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</si>
  <si>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</si>
  <si>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</si>
  <si>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</si>
  <si>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</si>
  <si>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</si>
  <si>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</si>
  <si>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</si>
  <si>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</si>
  <si>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</si>
  <si>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</si>
  <si>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</si>
  <si>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</si>
  <si>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</si>
  <si>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</si>
  <si>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</si>
  <si>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</si>
  <si>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</si>
  <si>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</si>
  <si>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</si>
  <si>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</si>
  <si>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</si>
  <si>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</si>
  <si>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</si>
  <si>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</si>
  <si>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</si>
  <si>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</si>
  <si>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</si>
  <si>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</si>
  <si>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</si>
  <si>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</si>
  <si>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</si>
  <si>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</si>
  <si>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</si>
  <si>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</si>
  <si>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</si>
  <si>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</si>
  <si>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</si>
  <si>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</si>
  <si>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</si>
  <si>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</si>
  <si>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</si>
  <si>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</si>
  <si>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</si>
  <si>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</si>
  <si>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</si>
  <si>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</si>
  <si>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</si>
  <si>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</si>
  <si>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</si>
  <si>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</si>
  <si>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</si>
  <si>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</si>
  <si>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</si>
  <si>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</si>
  <si>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</si>
  <si>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</si>
  <si>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</si>
  <si>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</si>
  <si>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</si>
  <si>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</si>
  <si>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</si>
  <si>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</si>
  <si>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</si>
  <si>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</si>
  <si>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</si>
  <si>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</si>
  <si>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</si>
  <si>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</si>
  <si>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</si>
  <si>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</si>
  <si>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</si>
  <si>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</si>
  <si>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</si>
  <si>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</si>
  <si>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</si>
  <si>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</si>
  <si>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</si>
  <si>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</si>
  <si>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</si>
  <si>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</si>
  <si>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</si>
  <si>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</si>
  <si>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</si>
  <si>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</si>
  <si>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</si>
  <si>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</si>
  <si>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</si>
  <si>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</si>
  <si>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</si>
  <si>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</si>
  <si>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</si>
  <si>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</si>
  <si>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</si>
  <si>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</si>
  <si>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</si>
  <si>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</si>
  <si>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</si>
  <si>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</si>
  <si>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</si>
  <si>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</si>
  <si>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</si>
  <si>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</si>
  <si>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</si>
  <si>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</si>
  <si>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</si>
  <si>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</si>
  <si>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</si>
  <si>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</si>
  <si>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</si>
  <si>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</si>
  <si>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</si>
  <si>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</si>
  <si>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</si>
  <si>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</si>
  <si>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</si>
  <si>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</si>
  <si>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</si>
  <si>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</si>
  <si>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</si>
  <si>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</si>
  <si>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</si>
  <si>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</si>
  <si>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</si>
  <si>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</si>
  <si>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</si>
  <si>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</si>
  <si>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</si>
  <si>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</si>
  <si>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</si>
  <si>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</si>
  <si>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</si>
  <si>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</si>
  <si>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</si>
  <si>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</si>
  <si>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</si>
  <si>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</si>
  <si>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</si>
  <si>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</si>
  <si>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</si>
  <si>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</si>
  <si>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</si>
  <si>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</si>
  <si>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</si>
  <si>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</si>
  <si>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</si>
  <si>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</si>
  <si>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</si>
  <si>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</si>
  <si>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</si>
  <si>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</si>
  <si>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</si>
  <si>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</si>
  <si>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</si>
  <si>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</si>
  <si>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</si>
  <si>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</si>
  <si>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</si>
  <si>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</si>
  <si>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</si>
  <si>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</si>
  <si>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</si>
  <si>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</si>
  <si>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</si>
  <si>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</si>
  <si>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</si>
  <si>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</si>
  <si>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</si>
  <si>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</si>
  <si>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</si>
  <si>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</si>
  <si>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</si>
  <si>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</si>
  <si>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</si>
  <si>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</si>
  <si>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</si>
  <si>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</si>
  <si>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</si>
  <si>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</si>
  <si>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</si>
  <si>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</si>
  <si>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</si>
  <si>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</si>
  <si>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</si>
  <si>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</si>
  <si>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</si>
  <si>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</si>
  <si>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</si>
  <si>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</si>
  <si>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</si>
  <si>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</si>
  <si>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</si>
  <si>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</si>
  <si>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</si>
  <si>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</si>
  <si>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</si>
  <si>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</si>
  <si>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</si>
  <si>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</si>
  <si>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</si>
  <si>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</si>
  <si>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</si>
  <si>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</si>
  <si>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</si>
  <si>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</si>
  <si>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</si>
  <si>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</si>
  <si>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</si>
  <si>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</si>
  <si>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</si>
  <si>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</si>
  <si>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</si>
  <si>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</si>
  <si>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</si>
  <si>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</si>
  <si>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</si>
  <si>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</si>
  <si>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</si>
  <si>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</si>
  <si>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</si>
  <si>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</si>
  <si>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</si>
  <si>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</si>
  <si>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</si>
  <si>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</si>
  <si>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</si>
  <si>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</si>
  <si>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</si>
  <si>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</si>
  <si>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</si>
  <si>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</si>
  <si>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</si>
  <si>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</si>
  <si>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</si>
  <si>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</si>
  <si>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</si>
  <si>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</si>
  <si>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</si>
  <si>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</si>
  <si>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</si>
  <si>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</si>
  <si>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</si>
  <si>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</si>
  <si>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</si>
  <si>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</si>
  <si>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</si>
  <si>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</si>
  <si>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</si>
  <si>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</si>
  <si>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</si>
  <si>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</si>
  <si>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</si>
  <si>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</si>
  <si>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</si>
  <si>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</si>
  <si>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</si>
  <si>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</si>
  <si>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</si>
  <si>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</si>
  <si>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</si>
  <si>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</si>
  <si>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</si>
  <si>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</si>
  <si>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</si>
  <si>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</si>
  <si>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</si>
  <si>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</si>
  <si>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</si>
  <si>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</si>
  <si>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</si>
  <si>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</si>
  <si>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</si>
  <si>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</si>
  <si>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</si>
  <si>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</si>
  <si>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</si>
  <si>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</si>
  <si>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</si>
  <si>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</si>
  <si>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</si>
  <si>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</si>
  <si>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</si>
  <si>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</si>
  <si>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</si>
  <si>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</si>
  <si>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</si>
  <si>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</si>
  <si>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</si>
  <si>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</si>
  <si>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</si>
  <si>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</si>
  <si>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</si>
  <si>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</si>
  <si>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</si>
  <si>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</si>
  <si>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</si>
  <si>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</si>
  <si>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</si>
  <si>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</si>
  <si>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</si>
  <si>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</si>
  <si>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</si>
  <si>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</si>
  <si>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</si>
  <si>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</si>
  <si>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</si>
  <si>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</si>
  <si>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</si>
  <si>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</si>
  <si>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</si>
  <si>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</si>
  <si>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</si>
  <si>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</si>
  <si>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</si>
  <si>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</si>
  <si>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</si>
  <si>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</si>
  <si>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</si>
  <si>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</si>
  <si>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</si>
  <si>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</si>
  <si>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</si>
  <si>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</si>
  <si>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</si>
  <si>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</si>
  <si>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</si>
  <si>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</si>
  <si>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</si>
  <si>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</si>
  <si>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</si>
  <si>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</si>
  <si>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</si>
  <si>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</si>
  <si>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</si>
  <si>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</si>
  <si>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</si>
  <si>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</si>
  <si>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</si>
  <si>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</si>
  <si>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</si>
  <si>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</si>
  <si>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</si>
  <si>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</si>
  <si>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</si>
  <si>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</si>
  <si>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</si>
  <si>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</si>
  <si>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</si>
  <si>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</si>
  <si>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</si>
  <si>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</si>
  <si>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</si>
  <si>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</si>
  <si>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</si>
  <si>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</si>
  <si>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</si>
  <si>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</si>
  <si>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</si>
  <si>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</si>
  <si>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</si>
  <si>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</si>
  <si>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</si>
  <si>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</si>
  <si>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</si>
  <si>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</si>
  <si>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</si>
  <si>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</si>
  <si>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</si>
  <si>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</si>
  <si>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</si>
  <si>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</si>
  <si>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</si>
  <si>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</si>
  <si>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</si>
  <si>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</si>
  <si>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</si>
  <si>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</si>
  <si>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</si>
  <si>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</si>
  <si>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</si>
  <si>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</si>
  <si>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</si>
  <si>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</si>
  <si>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</si>
  <si>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</si>
  <si>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</si>
  <si>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</si>
  <si>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</si>
  <si>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</si>
  <si>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</si>
  <si>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</si>
  <si>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</si>
  <si>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</si>
  <si>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</si>
  <si>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</si>
  <si>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</si>
  <si>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</si>
  <si>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</si>
  <si>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</si>
  <si>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</si>
  <si>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</si>
  <si>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</si>
  <si>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</si>
  <si>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</si>
  <si>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</si>
  <si>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</si>
  <si>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</si>
  <si>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</si>
  <si>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</si>
  <si>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</si>
  <si>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</si>
  <si>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</si>
  <si>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</si>
  <si>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</si>
  <si>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</si>
  <si>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</si>
  <si>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</si>
  <si>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</si>
  <si>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</si>
  <si>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</si>
  <si>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</si>
  <si>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</si>
  <si>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</si>
  <si>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</si>
  <si>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</si>
  <si>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</si>
  <si>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</si>
  <si>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</si>
  <si>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</si>
  <si>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</si>
  <si>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</si>
  <si>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</si>
  <si>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</si>
  <si>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</si>
  <si>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</si>
  <si>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</si>
  <si>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</si>
  <si>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</si>
  <si>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</si>
  <si>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</si>
  <si>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</si>
  <si>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</si>
  <si>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</si>
  <si>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</si>
  <si>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</si>
  <si>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</si>
  <si>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</si>
  <si>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</si>
  <si>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</si>
  <si>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</si>
  <si>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</si>
  <si>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</si>
  <si>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</si>
  <si>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</si>
  <si>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</si>
  <si>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</si>
  <si>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</si>
  <si>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</si>
  <si>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</si>
  <si>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</si>
  <si>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</si>
  <si>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</si>
  <si>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</si>
  <si>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</si>
  <si>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</si>
  <si>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</si>
  <si>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</si>
  <si>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</si>
  <si>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</si>
  <si>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</si>
  <si>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</si>
  <si>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</si>
  <si>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</si>
  <si>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</si>
  <si>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</si>
  <si>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</si>
  <si>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</si>
  <si>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</si>
  <si>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</si>
  <si>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</si>
  <si>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</si>
  <si>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</si>
  <si>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</si>
  <si>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</si>
  <si>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</si>
  <si>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</si>
  <si>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</si>
  <si>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</si>
  <si>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</si>
  <si>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</si>
  <si>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</si>
  <si>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</si>
  <si>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</si>
  <si>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</si>
  <si>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</si>
  <si>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</si>
  <si>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</si>
  <si>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</si>
  <si>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</si>
  <si>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</si>
  <si>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</si>
  <si>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</si>
  <si>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</si>
  <si>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</si>
  <si>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</si>
  <si>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</si>
  <si>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</si>
  <si>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</si>
  <si>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</si>
  <si>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</si>
  <si>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</si>
  <si>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</si>
  <si>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</si>
  <si>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</si>
  <si>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</si>
  <si>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</si>
  <si>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</si>
  <si>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</si>
  <si>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</si>
  <si>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</si>
  <si>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</si>
  <si>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</si>
  <si>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</si>
  <si>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</si>
  <si>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</si>
  <si>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</si>
  <si>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</si>
  <si>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</si>
  <si>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</si>
  <si>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</si>
  <si>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</si>
  <si>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</si>
  <si>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</si>
  <si>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</si>
  <si>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</si>
  <si>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</si>
  <si>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</si>
  <si>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</si>
  <si>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</si>
  <si>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</si>
  <si>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</si>
  <si>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</si>
  <si>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</si>
  <si>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</si>
  <si>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</si>
  <si>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</si>
  <si>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</si>
  <si>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</si>
  <si>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</si>
  <si>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</si>
  <si>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</si>
  <si>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</si>
  <si>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</si>
  <si>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</si>
  <si>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</si>
  <si>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</si>
  <si>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</si>
  <si>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</si>
  <si>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</si>
  <si>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</si>
  <si>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</si>
  <si>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</si>
  <si>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</si>
  <si>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</si>
  <si>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</si>
  <si>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</si>
  <si>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</si>
  <si>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</si>
  <si>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</si>
  <si>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</si>
  <si>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</si>
  <si>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</si>
  <si>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</si>
  <si>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</si>
  <si>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</si>
  <si>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</si>
  <si>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</si>
  <si>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</si>
  <si>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</si>
  <si>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</si>
  <si>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</si>
  <si>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</si>
  <si>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</si>
  <si>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</si>
  <si>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</si>
  <si>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</si>
  <si>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</si>
  <si>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</si>
  <si>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</si>
  <si>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</si>
  <si>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</si>
  <si>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</si>
  <si>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</si>
  <si>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</si>
  <si>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</si>
  <si>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</si>
  <si>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</si>
  <si>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</si>
  <si>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</si>
  <si>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</si>
  <si>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</si>
  <si>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</si>
  <si>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</si>
  <si>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</si>
  <si>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</si>
  <si>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</si>
  <si>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</si>
  <si>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</si>
  <si>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</si>
  <si>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</si>
  <si>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</si>
  <si>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</si>
  <si>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</si>
  <si>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</si>
  <si>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</si>
  <si>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</si>
  <si>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</si>
  <si>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</si>
  <si>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</si>
  <si>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</si>
  <si>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</si>
  <si>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</si>
  <si>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</si>
  <si>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</si>
  <si>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</si>
  <si>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</si>
  <si>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</si>
  <si>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</si>
  <si>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</si>
  <si>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</si>
  <si>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</si>
  <si>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</si>
  <si>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</si>
  <si>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</si>
  <si>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</si>
  <si>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</si>
  <si>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</si>
  <si>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</si>
  <si>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</si>
  <si>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</si>
  <si>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</si>
  <si>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</si>
  <si>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</si>
  <si>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</si>
  <si>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</si>
  <si>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</si>
  <si>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</si>
  <si>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</si>
  <si>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</si>
  <si>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</si>
  <si>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</si>
  <si>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</si>
  <si>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</si>
  <si>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</si>
  <si>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</si>
  <si>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</si>
  <si>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</si>
  <si>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</si>
  <si>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</si>
  <si>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</si>
  <si>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</si>
  <si>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</si>
  <si>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</si>
  <si>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</si>
  <si>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</si>
  <si>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</si>
  <si>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</si>
  <si>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</si>
  <si>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</si>
  <si>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</si>
  <si>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</si>
  <si>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</si>
  <si>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</si>
  <si>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</si>
  <si>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</si>
  <si>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</si>
  <si>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</si>
  <si>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</si>
  <si>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</si>
  <si>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</si>
  <si>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</si>
  <si>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</si>
  <si>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</si>
  <si>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</si>
  <si>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</si>
  <si>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</si>
  <si>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</si>
  <si>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</si>
  <si>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</si>
  <si>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</si>
  <si>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</si>
  <si>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</si>
  <si>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</si>
  <si>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</si>
  <si>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</si>
  <si>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</si>
  <si>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</si>
  <si>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</si>
  <si>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</si>
  <si>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</si>
  <si>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</si>
  <si>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</si>
  <si>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</si>
  <si>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</si>
  <si>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</si>
  <si>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</si>
  <si>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</si>
  <si>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</si>
  <si>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</si>
  <si>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</si>
  <si>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</si>
  <si>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</si>
  <si>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</si>
  <si>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</si>
  <si>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</si>
  <si>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</si>
  <si>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</si>
  <si>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</si>
  <si>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</si>
  <si>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</si>
  <si>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</si>
  <si>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</si>
  <si>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</si>
  <si>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</si>
  <si>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</si>
  <si>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</si>
  <si>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</si>
  <si>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</si>
  <si>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</si>
  <si>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</si>
  <si>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</si>
  <si>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</si>
  <si>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</si>
  <si>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</si>
  <si>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</si>
  <si>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</si>
  <si>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</si>
  <si>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</si>
  <si>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</si>
  <si>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</si>
  <si>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</si>
  <si>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</si>
  <si>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</si>
  <si>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</si>
  <si>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</si>
  <si>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</si>
  <si>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</si>
  <si>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</si>
  <si>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</si>
  <si>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</si>
  <si>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</si>
  <si>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</si>
  <si>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</si>
  <si>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</si>
  <si>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</si>
  <si>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</si>
  <si>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</si>
  <si>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</si>
  <si>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</si>
  <si>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</si>
  <si>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</si>
  <si>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</si>
  <si>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</si>
  <si>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</si>
  <si>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</si>
  <si>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</si>
  <si>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</si>
  <si>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</si>
  <si>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</si>
  <si>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</si>
  <si>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</si>
  <si>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</si>
  <si>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</si>
  <si>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</si>
  <si>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</si>
  <si>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</si>
  <si>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</si>
  <si>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</si>
  <si>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</si>
  <si>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</si>
  <si>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</si>
  <si>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</si>
  <si>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</si>
  <si>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</si>
  <si>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</si>
  <si>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</si>
  <si>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</si>
  <si>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</si>
  <si>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</si>
  <si>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</si>
  <si>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</si>
  <si>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</si>
  <si>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</si>
  <si>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</si>
  <si>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</si>
  <si>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</si>
  <si>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</si>
  <si>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</si>
  <si>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</si>
  <si>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</si>
  <si>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</si>
  <si>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</si>
  <si>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</si>
  <si>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</si>
  <si>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</si>
  <si>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</si>
  <si>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</si>
  <si>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</si>
  <si>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</si>
  <si>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</si>
  <si>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</si>
  <si>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</si>
  <si>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</si>
  <si>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</si>
  <si>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</si>
  <si>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</si>
  <si>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</si>
  <si>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</si>
  <si>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</si>
  <si>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</si>
  <si>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</si>
  <si>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</si>
  <si>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</si>
  <si>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</si>
  <si>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</si>
  <si>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</si>
  <si>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</si>
  <si>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</si>
  <si>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</si>
  <si>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</si>
  <si>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</si>
  <si>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</si>
  <si>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</si>
  <si>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</si>
  <si>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</si>
  <si>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</si>
  <si>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</si>
  <si>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</si>
  <si>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</si>
  <si>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</si>
  <si>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</si>
  <si>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</si>
  <si>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</si>
  <si>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</si>
  <si>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</si>
  <si>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</si>
  <si>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</si>
  <si>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</si>
  <si>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</si>
  <si>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</si>
  <si>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</si>
  <si>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</si>
  <si>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</si>
  <si>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</si>
  <si>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</si>
  <si>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</si>
  <si>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</si>
  <si>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</si>
  <si>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</si>
  <si>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</si>
  <si>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</si>
  <si>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</si>
  <si>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</si>
  <si>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</si>
  <si>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</si>
  <si>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</si>
  <si>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</si>
  <si>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</si>
  <si>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</si>
  <si>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</si>
  <si>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</si>
  <si>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</si>
  <si>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</si>
  <si>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</si>
  <si>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</si>
  <si>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</si>
  <si>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</si>
  <si>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</si>
  <si>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</si>
  <si>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</si>
  <si>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</si>
  <si>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</si>
  <si>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</si>
  <si>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</si>
  <si>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</si>
  <si>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</si>
  <si>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</si>
  <si>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</si>
  <si>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</si>
  <si>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</si>
  <si>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</si>
  <si>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</si>
  <si>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</si>
  <si>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</si>
  <si>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</si>
  <si>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</si>
  <si>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</si>
  <si>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</si>
  <si>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</si>
  <si>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</si>
  <si>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</si>
  <si>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</si>
  <si>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</si>
  <si>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</si>
  <si>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</si>
  <si>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</si>
  <si>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</si>
  <si>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</si>
  <si>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</si>
  <si>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</si>
  <si>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</si>
  <si>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</si>
  <si>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</si>
  <si>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</si>
  <si>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</si>
  <si>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</si>
  <si>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</si>
  <si>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</si>
  <si>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</si>
  <si>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</si>
  <si>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</si>
  <si>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</si>
  <si>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</si>
  <si>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</si>
  <si>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</si>
  <si>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</si>
  <si>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</si>
  <si>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</si>
  <si>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</si>
  <si>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</si>
  <si>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</si>
  <si>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</si>
  <si>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</si>
  <si>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</si>
  <si>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</si>
  <si>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</si>
  <si>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</si>
  <si>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</si>
  <si>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</si>
  <si>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</si>
  <si>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</si>
  <si>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</si>
  <si>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</si>
  <si>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</si>
  <si>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</si>
  <si>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</si>
  <si>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</si>
  <si>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</si>
  <si>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</si>
  <si>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</si>
  <si>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</si>
  <si>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</si>
  <si>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</si>
  <si>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</si>
  <si>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</si>
  <si>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</si>
  <si>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</si>
  <si>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</si>
  <si>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</si>
  <si>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</si>
  <si>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</si>
  <si>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</si>
  <si>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</si>
  <si>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</si>
  <si>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</si>
  <si>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</si>
  <si>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</si>
  <si>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</si>
  <si>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</si>
  <si>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</si>
  <si>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</si>
  <si>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</si>
  <si>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</si>
  <si>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</si>
  <si>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</si>
  <si>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</si>
  <si>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</si>
  <si>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</si>
  <si>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</si>
  <si>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</si>
  <si>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</si>
  <si>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</si>
  <si>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</si>
  <si>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</si>
  <si>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</si>
  <si>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</si>
  <si>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</si>
  <si>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</si>
  <si>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</si>
  <si>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</si>
  <si>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</si>
  <si>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</si>
  <si>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</si>
  <si>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</si>
  <si>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</si>
  <si>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</si>
  <si>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</si>
  <si>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</si>
  <si>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</si>
  <si>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</si>
  <si>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</si>
  <si>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</si>
  <si>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</si>
  <si>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</si>
  <si>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</si>
  <si>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</si>
  <si>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</si>
  <si>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</si>
  <si>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</si>
  <si>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</si>
  <si>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</si>
  <si>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</si>
  <si>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</si>
  <si>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</si>
  <si>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</si>
  <si>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</si>
  <si>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</si>
  <si>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</si>
  <si>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</si>
  <si>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</si>
  <si>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</si>
  <si>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</si>
  <si>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</si>
  <si>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</si>
  <si>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</si>
  <si>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</si>
  <si>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</si>
  <si>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</si>
  <si>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</si>
  <si>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</si>
  <si>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</si>
  <si>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</si>
  <si>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</si>
  <si>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</si>
  <si>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</si>
  <si>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</si>
  <si>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</si>
  <si>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</si>
  <si>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</si>
  <si>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</si>
  <si>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</si>
  <si>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</si>
  <si>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</si>
  <si>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</si>
  <si>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</si>
  <si>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</si>
  <si>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</si>
  <si>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</si>
  <si>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</si>
  <si>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</si>
  <si>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</si>
  <si>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</si>
  <si>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</si>
  <si>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</si>
  <si>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</si>
  <si>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</si>
  <si>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</si>
  <si>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</si>
  <si>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</si>
  <si>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</si>
  <si>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</si>
  <si>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</si>
  <si>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</si>
  <si>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</si>
  <si>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</si>
  <si>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</si>
  <si>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</si>
  <si>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</si>
  <si>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</si>
  <si>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</si>
  <si>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</si>
  <si>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</si>
  <si>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</si>
  <si>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</si>
  <si>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</si>
  <si>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</si>
  <si>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</si>
  <si>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</si>
  <si>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</si>
  <si>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</si>
  <si>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</si>
  <si>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</si>
  <si>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</si>
  <si>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</si>
  <si>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</si>
  <si>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</si>
  <si>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</si>
  <si>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</si>
  <si>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</si>
  <si>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</si>
  <si>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</si>
  <si>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</si>
  <si>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</si>
  <si>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</si>
  <si>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</si>
  <si>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</si>
  <si>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</si>
  <si>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</si>
  <si>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</si>
  <si>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</si>
  <si>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</si>
  <si>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</si>
  <si>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</si>
  <si>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</si>
  <si>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</si>
  <si>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</si>
  <si>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</si>
  <si>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</si>
  <si>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</si>
  <si>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</si>
  <si>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</si>
  <si>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</si>
  <si>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</si>
  <si>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</si>
  <si>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</si>
  <si>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</si>
  <si>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</si>
  <si>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</si>
  <si>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</si>
  <si>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</si>
  <si>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</si>
  <si>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</si>
  <si>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</si>
  <si>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</si>
  <si>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</si>
  <si>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</si>
  <si>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</si>
  <si>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</si>
  <si>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</si>
  <si>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</si>
  <si>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</si>
  <si>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</si>
  <si>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</si>
  <si>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</si>
  <si>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</si>
  <si>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</si>
  <si>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</si>
  <si>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</si>
  <si>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</si>
  <si>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</si>
  <si>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</si>
  <si>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</si>
  <si>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</si>
  <si>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</si>
  <si>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</si>
  <si>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</si>
  <si>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</si>
  <si>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</si>
  <si>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</si>
  <si>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</si>
  <si>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</si>
  <si>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</si>
  <si>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</si>
  <si>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</si>
  <si>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</si>
  <si>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</si>
  <si>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</si>
  <si>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</si>
  <si>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</si>
  <si>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</si>
  <si>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</si>
  <si>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</si>
  <si>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</si>
  <si>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</si>
  <si>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</si>
  <si>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</si>
  <si>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</si>
  <si>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</si>
  <si>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</si>
  <si>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</si>
  <si>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</si>
  <si>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</si>
  <si>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</si>
  <si>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</si>
  <si>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</si>
  <si>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</si>
  <si>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</si>
  <si>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</si>
  <si>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</si>
  <si>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</si>
  <si>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</si>
  <si>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</si>
  <si>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</si>
  <si>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</si>
  <si>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</si>
  <si>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</si>
  <si>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</si>
  <si>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</si>
  <si>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</si>
  <si>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</si>
  <si>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</si>
  <si>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</si>
  <si>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</si>
  <si>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</si>
  <si>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</si>
  <si>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</si>
  <si>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</si>
  <si>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</si>
  <si>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</si>
  <si>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</si>
  <si>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</si>
  <si>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</si>
  <si>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</si>
  <si>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</si>
  <si>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</si>
  <si>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</si>
  <si>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</si>
  <si>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</si>
  <si>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</si>
  <si>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</si>
  <si>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</si>
  <si>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</si>
  <si>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</si>
  <si>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</si>
  <si>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</si>
  <si>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</si>
  <si>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</si>
  <si>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</si>
  <si>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</si>
  <si>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</si>
  <si>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</si>
  <si>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</si>
  <si>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</si>
  <si>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</si>
  <si>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</si>
  <si>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</si>
  <si>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</si>
  <si>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</si>
  <si>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</si>
  <si>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</si>
  <si>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</si>
  <si>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</si>
  <si>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</si>
  <si>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</si>
  <si>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</si>
  <si>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</si>
  <si>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</si>
  <si>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</si>
  <si>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</si>
  <si>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</si>
  <si>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</si>
  <si>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</si>
  <si>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</si>
  <si>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</si>
  <si>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</si>
  <si>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</si>
  <si>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</si>
  <si>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</si>
  <si>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</si>
  <si>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</si>
  <si>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</si>
  <si>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</si>
  <si>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</si>
  <si>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</si>
  <si>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</si>
  <si>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</si>
  <si>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</si>
  <si>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</si>
  <si>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</si>
  <si>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</si>
  <si>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</si>
  <si>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</si>
  <si>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</si>
  <si>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</si>
  <si>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</si>
  <si>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</si>
  <si>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</si>
  <si>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</si>
  <si>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</si>
  <si>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</si>
  <si>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</si>
  <si>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</si>
  <si>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</si>
  <si>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</si>
  <si>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</si>
  <si>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</si>
  <si>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</si>
  <si>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</si>
  <si>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</si>
  <si>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</si>
  <si>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</si>
  <si>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</si>
  <si>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</si>
  <si>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</si>
  <si>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</si>
  <si>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</si>
  <si>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</si>
  <si>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</si>
  <si>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</si>
  <si>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</si>
  <si>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</si>
  <si>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</si>
  <si>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</si>
  <si>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</si>
  <si>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</si>
  <si>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</si>
  <si>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</si>
  <si>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</si>
  <si>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</si>
  <si>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</si>
  <si>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</si>
  <si>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</si>
  <si>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</si>
  <si>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</si>
  <si>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</si>
  <si>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</si>
  <si>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</si>
  <si>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</si>
  <si>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</si>
  <si>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</si>
  <si>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</si>
  <si>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</si>
  <si>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</si>
  <si>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</si>
  <si>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</si>
  <si>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</si>
  <si>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</si>
  <si>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</si>
  <si>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</si>
  <si>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</si>
  <si>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</si>
  <si>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</si>
  <si>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</si>
  <si>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</si>
  <si>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</si>
  <si>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</si>
  <si>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</si>
  <si>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</si>
  <si>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</si>
  <si>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</si>
  <si>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</si>
  <si>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</si>
  <si>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</si>
  <si>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</si>
  <si>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</si>
  <si>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</si>
  <si>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</si>
  <si>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</si>
  <si>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</si>
  <si>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</si>
  <si>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</si>
  <si>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</si>
  <si>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</si>
  <si>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</si>
  <si>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</si>
  <si>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</si>
  <si>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</si>
  <si>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</si>
  <si>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</si>
  <si>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</si>
  <si>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</si>
  <si>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</si>
  <si>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</si>
  <si>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</si>
  <si>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</si>
  <si>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</si>
  <si>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</si>
  <si>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</si>
  <si>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</si>
  <si>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</si>
  <si>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</si>
  <si>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</si>
  <si>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</si>
  <si>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</si>
  <si>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</si>
  <si>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</si>
  <si>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</si>
  <si>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</si>
  <si>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</si>
  <si>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</si>
  <si>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</si>
  <si>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</si>
  <si>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</si>
  <si>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</si>
  <si>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</si>
  <si>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</si>
  <si>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</si>
  <si>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</si>
  <si>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</si>
  <si>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</si>
  <si>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</si>
  <si>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</si>
  <si>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</si>
  <si>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</si>
  <si>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</si>
  <si>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</si>
  <si>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</si>
  <si>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</si>
  <si>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</si>
  <si>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</si>
  <si>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</si>
  <si>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</si>
  <si>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</si>
  <si>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</si>
  <si>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</si>
  <si>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</si>
  <si>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</si>
  <si>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</si>
  <si>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</si>
  <si>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</si>
  <si>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</si>
  <si>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</si>
  <si>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</si>
  <si>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</si>
  <si>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</si>
  <si>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</si>
  <si>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</si>
  <si>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</si>
  <si>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</si>
  <si>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</si>
  <si>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</si>
  <si>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</si>
  <si>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</si>
  <si>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</si>
  <si>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</si>
  <si>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</si>
  <si>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</si>
  <si>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</si>
  <si>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</si>
  <si>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</si>
  <si>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</si>
  <si>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</si>
  <si>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</si>
  <si>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</si>
  <si>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</si>
  <si>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</si>
  <si>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</si>
  <si>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</si>
  <si>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</si>
  <si>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</si>
  <si>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</si>
  <si>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</si>
  <si>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</si>
  <si>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</si>
  <si>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</si>
  <si>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</si>
  <si>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</si>
  <si>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</si>
  <si>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</si>
  <si>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</si>
  <si>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</si>
  <si>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</si>
  <si>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</si>
  <si>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</si>
  <si>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</si>
  <si>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</si>
  <si>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</si>
  <si>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</si>
  <si>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</si>
  <si>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</si>
  <si>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</si>
  <si>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</si>
  <si>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</si>
  <si>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</si>
  <si>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</si>
  <si>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</si>
  <si>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</si>
  <si>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</si>
  <si>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</si>
  <si>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</si>
  <si>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</si>
  <si>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</si>
  <si>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</si>
  <si>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</si>
  <si>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</si>
  <si>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</si>
  <si>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</si>
  <si>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</si>
  <si>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</si>
  <si>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</si>
  <si>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</si>
  <si>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</si>
  <si>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</si>
  <si>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</si>
  <si>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</si>
  <si>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</si>
  <si>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</si>
  <si>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</si>
  <si>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</si>
  <si>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</si>
  <si>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</si>
  <si>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</si>
  <si>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</si>
  <si>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</si>
  <si>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</si>
  <si>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</si>
  <si>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</si>
  <si>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</si>
  <si>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</si>
  <si>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</si>
  <si>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</si>
  <si>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</si>
  <si>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</si>
  <si>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</si>
  <si>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</si>
  <si>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</si>
  <si>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</si>
  <si>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</si>
  <si>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</si>
  <si>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</si>
  <si>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</si>
  <si>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</si>
  <si>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</si>
  <si>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</si>
  <si>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</si>
  <si>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</si>
  <si>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</si>
  <si>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</si>
  <si>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</si>
  <si>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</si>
  <si>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</si>
  <si>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</si>
  <si>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</si>
  <si>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</si>
  <si>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</si>
  <si>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</si>
  <si>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</si>
  <si>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</si>
  <si>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</si>
  <si>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</si>
  <si>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</si>
  <si>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</si>
  <si>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</si>
  <si>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</si>
  <si>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</si>
  <si>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</si>
  <si>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</si>
  <si>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</si>
  <si>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</si>
  <si>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</si>
  <si>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</si>
  <si>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</si>
  <si>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</si>
  <si>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</si>
  <si>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</si>
  <si>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</si>
  <si>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</si>
  <si>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</si>
  <si>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</si>
  <si>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</si>
  <si>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</si>
  <si>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</si>
  <si>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</si>
  <si>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</si>
  <si>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</si>
  <si>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</si>
  <si>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</si>
  <si>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</si>
  <si>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</si>
  <si>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</si>
  <si>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</si>
  <si>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</si>
  <si>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</si>
  <si>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</si>
  <si>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</si>
  <si>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</si>
  <si>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</si>
  <si>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</si>
  <si>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</si>
  <si>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</si>
  <si>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</si>
  <si>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</si>
  <si>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</si>
  <si>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</si>
  <si>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</si>
  <si>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</si>
  <si>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</si>
  <si>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</si>
  <si>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</si>
  <si>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</si>
  <si>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</si>
  <si>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</si>
  <si>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</si>
  <si>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</si>
  <si>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</si>
  <si>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</si>
  <si>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</si>
  <si>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</si>
  <si>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</si>
  <si>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</si>
  <si>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</si>
  <si>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</si>
  <si>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</si>
  <si>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</si>
  <si>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</si>
  <si>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</si>
  <si>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</si>
  <si>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</si>
  <si>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</si>
  <si>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</si>
  <si>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</si>
  <si>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</si>
  <si>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</si>
  <si>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</si>
  <si>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</si>
  <si>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</si>
  <si>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</si>
  <si>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</si>
  <si>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</si>
  <si>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</si>
  <si>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</si>
  <si>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</si>
  <si>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</si>
  <si>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</si>
  <si>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</si>
  <si>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</si>
  <si>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</si>
  <si>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</si>
  <si>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</si>
  <si>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</si>
  <si>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</si>
  <si>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</si>
  <si>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</si>
  <si>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</si>
  <si>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</si>
  <si>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</si>
  <si>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</si>
  <si>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</si>
  <si>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</si>
  <si>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</si>
  <si>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</si>
  <si>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</si>
  <si>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</si>
  <si>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</si>
  <si>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</si>
  <si>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</si>
  <si>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</si>
  <si>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</si>
  <si>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</si>
  <si>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</si>
  <si>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</si>
  <si>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</si>
  <si>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</si>
  <si>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</si>
  <si>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</si>
  <si>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</si>
  <si>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</si>
  <si>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</si>
  <si>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</si>
  <si>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</si>
  <si>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</si>
  <si>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</si>
  <si>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</si>
  <si>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</si>
  <si>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</si>
  <si>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</si>
  <si>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</si>
  <si>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</si>
  <si>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</si>
  <si>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</si>
  <si>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</si>
  <si>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</si>
  <si>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</si>
  <si>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</si>
  <si>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</si>
  <si>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</si>
  <si>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</si>
  <si>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</si>
  <si>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</si>
  <si>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</si>
  <si>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</si>
  <si>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</si>
  <si>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</si>
  <si>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</si>
  <si>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</si>
  <si>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</si>
  <si>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</si>
  <si>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</si>
  <si>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</si>
  <si>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</si>
  <si>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</si>
  <si>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</si>
  <si>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</si>
  <si>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</si>
  <si>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</si>
  <si>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</si>
  <si>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</si>
  <si>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</si>
  <si>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</si>
  <si>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</si>
  <si>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</si>
  <si>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</si>
  <si>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</si>
  <si>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</si>
  <si>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</si>
  <si>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</si>
  <si>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</si>
  <si>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</si>
  <si>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</si>
  <si>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</si>
  <si>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</si>
  <si>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</si>
  <si>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</si>
  <si>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</si>
  <si>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</si>
  <si>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</si>
  <si>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</si>
  <si>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</si>
  <si>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</si>
  <si>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</si>
  <si>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</si>
  <si>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</si>
  <si>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</si>
  <si>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</si>
  <si>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</si>
  <si>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</si>
  <si>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</si>
  <si>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</si>
  <si>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</si>
  <si>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</si>
  <si>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</si>
  <si>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</si>
  <si>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</si>
  <si>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</si>
  <si>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</si>
  <si>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</si>
  <si>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</si>
  <si>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</si>
  <si>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</si>
  <si>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</si>
  <si>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</si>
  <si>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</si>
  <si>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</si>
  <si>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</si>
  <si>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</si>
  <si>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</si>
  <si>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</si>
  <si>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</si>
  <si>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</si>
  <si>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</si>
  <si>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</si>
  <si>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</si>
  <si>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</si>
  <si>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</si>
  <si>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</si>
  <si>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</si>
  <si>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</si>
  <si>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</si>
  <si>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</si>
  <si>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</si>
  <si>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</si>
  <si>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</si>
  <si>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</si>
  <si>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</si>
  <si>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</si>
  <si>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</si>
  <si>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</si>
  <si>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</si>
  <si>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</si>
  <si>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</si>
  <si>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</si>
  <si>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</si>
  <si>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</si>
  <si>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</si>
  <si>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</si>
  <si>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</si>
  <si>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</si>
  <si>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</si>
  <si>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</si>
  <si>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</si>
  <si>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</si>
  <si>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</si>
  <si>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</si>
  <si>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</si>
  <si>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</si>
  <si>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</si>
  <si>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</si>
  <si>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</si>
  <si>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</si>
  <si>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</si>
  <si>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</si>
  <si>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</si>
  <si>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</si>
  <si>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</si>
  <si>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</si>
  <si>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</si>
  <si>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</si>
  <si>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</si>
  <si>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</si>
  <si>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</si>
  <si>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</si>
  <si>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</si>
  <si>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</si>
  <si>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</si>
  <si>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</si>
  <si>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</si>
  <si>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</si>
  <si>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</si>
  <si>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</si>
  <si>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</si>
  <si>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</si>
  <si>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</si>
  <si>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</si>
  <si>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</si>
  <si>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</si>
  <si>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</si>
  <si>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</si>
  <si>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</si>
  <si>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</si>
  <si>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</si>
  <si>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</si>
  <si>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</si>
  <si>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</si>
  <si>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</si>
  <si>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</si>
  <si>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</si>
  <si>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</si>
  <si>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</si>
  <si>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</si>
  <si>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</si>
  <si>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</si>
  <si>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</si>
  <si>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</si>
  <si>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</si>
  <si>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</si>
  <si>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</si>
  <si>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</si>
  <si>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</si>
  <si>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</si>
  <si>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</si>
  <si>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</si>
  <si>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</si>
  <si>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</si>
  <si>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</si>
  <si>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</si>
  <si>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</si>
  <si>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</si>
  <si>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</si>
  <si>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</si>
  <si>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</si>
  <si>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</si>
  <si>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</si>
  <si>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</si>
  <si>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</si>
  <si>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</si>
  <si>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</si>
  <si>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</si>
  <si>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</si>
  <si>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</si>
  <si>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</si>
  <si>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</si>
  <si>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</si>
  <si>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</si>
  <si>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</si>
  <si>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</si>
  <si>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</si>
  <si>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</si>
  <si>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</si>
  <si>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</si>
  <si>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</si>
  <si>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</si>
  <si>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</si>
  <si>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</si>
  <si>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</si>
  <si>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</si>
  <si>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</si>
  <si>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</si>
  <si>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</si>
  <si>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</si>
  <si>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</si>
  <si>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</si>
  <si>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</si>
  <si>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</si>
  <si>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</si>
  <si>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</si>
  <si>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</si>
  <si>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</si>
  <si>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</si>
  <si>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</si>
  <si>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</si>
  <si>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</si>
  <si>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</si>
  <si>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</si>
  <si>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</si>
  <si>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</si>
  <si>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</si>
  <si>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</si>
  <si>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</si>
  <si>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</si>
  <si>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</si>
  <si>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</si>
  <si>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</si>
  <si>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</si>
  <si>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</si>
  <si>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</si>
  <si>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</si>
  <si>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</si>
  <si>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</si>
  <si>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</si>
  <si>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</si>
  <si>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</si>
  <si>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</si>
  <si>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</si>
  <si>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</si>
  <si>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</si>
  <si>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</si>
  <si>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</si>
  <si>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</si>
  <si>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</si>
  <si>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</si>
  <si>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</si>
  <si>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</si>
  <si>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</si>
  <si>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</si>
  <si>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</si>
  <si>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</si>
  <si>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</si>
  <si>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</si>
  <si>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</si>
  <si>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</si>
  <si>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</si>
  <si>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</si>
  <si>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</si>
  <si>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</si>
  <si>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</si>
  <si>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</si>
  <si>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</si>
  <si>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</si>
  <si>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</si>
  <si>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</si>
  <si>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</si>
  <si>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</si>
  <si>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</si>
  <si>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</si>
  <si>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</si>
  <si>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</si>
  <si>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</si>
  <si>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</si>
  <si>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</si>
  <si>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</si>
  <si>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</si>
  <si>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</si>
  <si>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</si>
  <si>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</si>
  <si>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</si>
  <si>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</si>
  <si>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</si>
  <si>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</si>
  <si>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</si>
  <si>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</si>
  <si>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</si>
  <si>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</si>
  <si>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</si>
  <si>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</si>
  <si>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</si>
  <si>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</si>
  <si>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</si>
  <si>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</si>
  <si>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</si>
  <si>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</si>
  <si>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</si>
  <si>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</si>
  <si>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</si>
  <si>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</si>
  <si>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</si>
  <si>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</si>
  <si>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</si>
  <si>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</si>
  <si>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</si>
  <si>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</si>
  <si>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</si>
  <si>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</si>
  <si>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</si>
  <si>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</si>
  <si>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</si>
  <si>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</si>
  <si>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</si>
  <si>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</si>
  <si>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</si>
  <si>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</si>
  <si>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</si>
  <si>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</si>
  <si>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</si>
  <si>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</si>
  <si>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</si>
  <si>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</si>
  <si>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</si>
  <si>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</si>
  <si>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</si>
  <si>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</si>
  <si>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</si>
  <si>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</si>
  <si>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</si>
  <si>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</si>
  <si>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</si>
  <si>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</si>
  <si>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</si>
  <si>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</si>
  <si>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</si>
  <si>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</si>
  <si>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</si>
  <si>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</si>
  <si>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</si>
  <si>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</si>
  <si>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</si>
  <si>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</si>
  <si>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</si>
  <si>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</si>
  <si>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</si>
  <si>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</si>
  <si>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</si>
  <si>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</si>
  <si>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</si>
  <si>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</si>
  <si>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</si>
  <si>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</si>
  <si>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</si>
  <si>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</si>
  <si>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</si>
  <si>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</si>
  <si>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</si>
  <si>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</si>
  <si>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</si>
  <si>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</si>
  <si>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</si>
  <si>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</si>
  <si>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</si>
  <si>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</si>
  <si>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</si>
  <si>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</si>
  <si>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</si>
  <si>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</si>
  <si>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</si>
  <si>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</si>
  <si>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</si>
  <si>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</si>
  <si>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</si>
  <si>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</si>
  <si>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</si>
  <si>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</si>
  <si>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</si>
  <si>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</si>
  <si>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</si>
  <si>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</si>
  <si>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</si>
  <si>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</si>
  <si>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</si>
  <si>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</si>
  <si>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</si>
  <si>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</si>
  <si>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</si>
  <si>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</si>
  <si>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</si>
  <si>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</si>
  <si>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</si>
  <si>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</si>
  <si>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</si>
  <si>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</si>
  <si>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</si>
  <si>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</si>
  <si>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</si>
  <si>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</si>
  <si>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</si>
  <si>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</si>
  <si>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</si>
  <si>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</si>
  <si>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</si>
  <si>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</si>
  <si>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</si>
  <si>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</si>
  <si>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</si>
  <si>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</si>
  <si>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</si>
  <si>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</si>
  <si>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</si>
  <si>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</si>
  <si>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</si>
  <si>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</si>
  <si>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</si>
  <si>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</si>
  <si>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</si>
  <si>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</si>
  <si>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</si>
  <si>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</si>
  <si>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</si>
  <si>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</si>
  <si>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</si>
  <si>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</si>
  <si>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</si>
  <si>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</si>
  <si>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</si>
  <si>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</si>
  <si>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</si>
  <si>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</si>
  <si>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</si>
  <si>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</si>
  <si>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</si>
  <si>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</si>
  <si>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</si>
  <si>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</si>
  <si>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</si>
  <si>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</si>
  <si>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</si>
  <si>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</si>
  <si>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</si>
  <si>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</si>
  <si>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</si>
  <si>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</si>
  <si>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</si>
  <si>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</si>
  <si>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</si>
  <si>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</si>
  <si>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</si>
  <si>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</si>
  <si>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</si>
  <si>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</si>
  <si>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</si>
  <si>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</si>
  <si>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</si>
  <si>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</si>
  <si>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</si>
  <si>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</si>
  <si>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</si>
  <si>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</si>
  <si>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</si>
  <si>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</si>
  <si>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</si>
  <si>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</si>
  <si>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</si>
  <si>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</si>
  <si>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</si>
  <si>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</si>
  <si>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</si>
  <si>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</si>
  <si>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</si>
  <si>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</si>
  <si>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</si>
  <si>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</si>
  <si>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</si>
  <si>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</si>
  <si>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</si>
  <si>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</si>
  <si>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</si>
  <si>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</si>
  <si>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</si>
  <si>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</si>
  <si>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</si>
  <si>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</si>
  <si>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</si>
  <si>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</si>
  <si>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</si>
  <si>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</si>
  <si>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</si>
  <si>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</si>
  <si>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</si>
  <si>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</si>
  <si>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</si>
  <si>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</si>
  <si>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</si>
  <si>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</si>
  <si>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</si>
  <si>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</si>
  <si>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</si>
  <si>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</si>
  <si>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</si>
  <si>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</si>
  <si>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</si>
  <si>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</si>
  <si>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</si>
  <si>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</si>
  <si>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</si>
  <si>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</si>
  <si>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</si>
  <si>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</si>
  <si>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</si>
  <si>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</si>
  <si>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</si>
  <si>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</si>
  <si>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</si>
  <si>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</si>
  <si>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</si>
  <si>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</si>
  <si>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</si>
  <si>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</si>
  <si>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</si>
  <si>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</si>
  <si>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</si>
  <si>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</si>
  <si>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</si>
  <si>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</si>
  <si>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</si>
  <si>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</si>
  <si>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</si>
  <si>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</si>
  <si>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</si>
  <si>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</si>
  <si>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</si>
  <si>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</si>
  <si>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</si>
  <si>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</si>
  <si>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</si>
  <si>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</si>
  <si>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</si>
  <si>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</si>
  <si>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</si>
  <si>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</si>
  <si>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</si>
  <si>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</si>
  <si>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</si>
  <si>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</si>
  <si>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</si>
  <si>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</si>
  <si>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</si>
  <si>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</si>
  <si>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</si>
  <si>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</si>
  <si>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</si>
  <si>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</si>
  <si>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</si>
  <si>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</si>
  <si>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</si>
  <si>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</si>
  <si>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</si>
  <si>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</si>
  <si>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</si>
  <si>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</si>
  <si>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</si>
  <si>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</si>
  <si>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</si>
  <si>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</si>
  <si>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</si>
  <si>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</si>
  <si>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</si>
  <si>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</si>
  <si>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</si>
  <si>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</si>
  <si>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</si>
  <si>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</si>
  <si>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</si>
  <si>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</si>
  <si>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</si>
  <si>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</si>
  <si>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</si>
  <si>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</si>
  <si>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</si>
  <si>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</si>
  <si>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</si>
  <si>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</si>
  <si>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</si>
  <si>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</si>
  <si>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</si>
  <si>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</si>
  <si>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</si>
  <si>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</si>
  <si>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</si>
  <si>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</si>
  <si>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</si>
  <si>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</si>
  <si>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</si>
  <si>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</si>
  <si>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</si>
  <si>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</si>
  <si>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</si>
  <si>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</si>
  <si>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</si>
  <si>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</si>
  <si>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</si>
  <si>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</si>
  <si>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</si>
  <si>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</si>
  <si>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</si>
  <si>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</si>
  <si>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</si>
  <si>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</si>
  <si>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</si>
  <si>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</si>
  <si>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</si>
  <si>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</si>
  <si>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</si>
  <si>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</si>
  <si>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</si>
  <si>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</si>
  <si>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</si>
  <si>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</si>
  <si>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</si>
  <si>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</si>
  <si>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</si>
  <si>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</si>
  <si>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</si>
  <si>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</si>
  <si>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</si>
  <si>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</si>
  <si>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</si>
  <si>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</si>
  <si>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</si>
  <si>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</si>
  <si>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</si>
  <si>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</si>
  <si>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</si>
  <si>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</si>
  <si>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</si>
  <si>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</si>
  <si>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</si>
  <si>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</si>
  <si>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</si>
  <si>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</si>
  <si>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</si>
  <si>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</si>
  <si>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</si>
  <si>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</si>
  <si>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</si>
  <si>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</si>
  <si>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</si>
  <si>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</si>
  <si>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</si>
  <si>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</si>
  <si>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</si>
  <si>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</si>
  <si>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</si>
  <si>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</si>
  <si>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</si>
  <si>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</si>
  <si>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</si>
  <si>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</si>
  <si>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</si>
  <si>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</si>
  <si>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</si>
  <si>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</si>
  <si>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</si>
  <si>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</si>
  <si>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</si>
  <si>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</si>
  <si>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</si>
  <si>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</si>
  <si>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</si>
  <si>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</si>
  <si>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</si>
  <si>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</si>
  <si>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</si>
  <si>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</si>
  <si>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</si>
  <si>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</si>
  <si>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</si>
  <si>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</si>
  <si>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</si>
  <si>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</si>
  <si>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</si>
  <si>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</si>
  <si>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</si>
  <si>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</si>
  <si>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</si>
  <si>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</si>
  <si>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</si>
  <si>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</si>
  <si>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</si>
  <si>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</si>
  <si>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</si>
  <si>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</si>
  <si>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</si>
  <si>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</si>
  <si>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</si>
  <si>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</si>
  <si>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</si>
  <si>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</si>
  <si>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</si>
  <si>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</si>
  <si>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</si>
  <si>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</si>
  <si>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</si>
  <si>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</si>
  <si>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</si>
  <si>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</si>
  <si>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</si>
  <si>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</si>
  <si>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</si>
  <si>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</si>
  <si>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</si>
  <si>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</si>
  <si>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</si>
  <si>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</si>
  <si>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</si>
  <si>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</si>
  <si>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</si>
  <si>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</si>
  <si>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</si>
  <si>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</si>
  <si>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</si>
  <si>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</si>
  <si>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</si>
  <si>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</si>
  <si>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</si>
  <si>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</si>
  <si>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</si>
  <si>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</si>
  <si>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</si>
  <si>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</si>
  <si>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</si>
  <si>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</si>
  <si>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</si>
  <si>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</si>
  <si>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</si>
  <si>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</si>
  <si>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</si>
  <si>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</si>
  <si>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</si>
  <si>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</si>
  <si>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</si>
  <si>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</si>
  <si>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</si>
  <si>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</si>
  <si>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</si>
  <si>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</si>
  <si>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</si>
  <si>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</si>
  <si>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</si>
  <si>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</si>
  <si>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</si>
  <si>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</si>
  <si>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</si>
  <si>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</si>
  <si>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</si>
  <si>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</si>
  <si>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</si>
  <si>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</si>
  <si>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</si>
  <si>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</si>
  <si>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</si>
  <si>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</si>
  <si>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</si>
  <si>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</si>
  <si>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</si>
  <si>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</si>
  <si>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</si>
  <si>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</si>
  <si>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</si>
  <si>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</si>
  <si>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</si>
  <si>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</si>
  <si>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</si>
  <si>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</si>
  <si>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</si>
  <si>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</si>
  <si>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</si>
  <si>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</si>
  <si>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</si>
  <si>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</si>
  <si>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</si>
  <si>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</si>
  <si>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</si>
  <si>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</si>
  <si>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</si>
  <si>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</si>
  <si>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</si>
  <si>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</si>
  <si>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</si>
  <si>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</si>
  <si>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</si>
  <si>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</si>
  <si>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</si>
  <si>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</si>
  <si>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</si>
  <si>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</si>
  <si>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</si>
  <si>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</si>
  <si>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</si>
  <si>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</si>
  <si>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</si>
  <si>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</si>
  <si>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</si>
  <si>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</si>
  <si>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</si>
  <si>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</si>
  <si>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</si>
  <si>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</si>
  <si>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</si>
  <si>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</si>
  <si>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</si>
  <si>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</si>
  <si>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</si>
  <si>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</si>
  <si>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</si>
  <si>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</si>
  <si>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</si>
  <si>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</si>
  <si>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</si>
  <si>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</si>
  <si>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</si>
  <si>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</si>
  <si>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</si>
  <si>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</si>
  <si>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</si>
  <si>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</si>
  <si>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</si>
  <si>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</si>
  <si>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</si>
  <si>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</si>
  <si>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</si>
  <si>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</si>
  <si>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</si>
  <si>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</si>
  <si>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</si>
  <si>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</si>
  <si>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</si>
  <si>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</si>
  <si>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</si>
  <si>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</si>
  <si>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</si>
  <si>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</si>
  <si>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</si>
  <si>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</si>
  <si>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</si>
  <si>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</si>
  <si>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</si>
  <si>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</si>
  <si>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</si>
  <si>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</si>
  <si>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</si>
  <si>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</si>
  <si>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</si>
  <si>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</si>
  <si>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</si>
  <si>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</si>
  <si>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</si>
  <si>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</si>
  <si>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</si>
  <si>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</si>
  <si>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</si>
  <si>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</si>
  <si>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</si>
  <si>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</si>
  <si>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</si>
  <si>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</si>
  <si>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</si>
  <si>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</si>
  <si>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</si>
  <si>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</si>
  <si>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</si>
  <si>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</si>
  <si>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</si>
  <si>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</si>
  <si>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</si>
  <si>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</si>
  <si>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</si>
  <si>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</si>
  <si>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</si>
  <si>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</si>
  <si>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</si>
  <si>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</si>
  <si>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</si>
  <si>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</si>
  <si>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</si>
  <si>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</si>
  <si>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</si>
  <si>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</si>
  <si>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</si>
  <si>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</si>
  <si>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</si>
  <si>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</si>
  <si>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</si>
  <si>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</si>
  <si>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</si>
  <si>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</si>
  <si>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</si>
  <si>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</si>
  <si>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</si>
  <si>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</si>
  <si>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</si>
  <si>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</si>
  <si>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</si>
  <si>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</si>
  <si>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</si>
  <si>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</si>
  <si>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</si>
  <si>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</si>
  <si>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</si>
  <si>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</si>
  <si>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</si>
  <si>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</si>
  <si>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</si>
  <si>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</si>
  <si>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</si>
  <si>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</si>
  <si>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</si>
  <si>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</si>
  <si>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</si>
  <si>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</si>
  <si>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</si>
  <si>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</si>
  <si>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</si>
  <si>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</si>
  <si>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</si>
  <si>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</si>
  <si>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</si>
  <si>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</si>
  <si>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</si>
  <si>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</si>
  <si>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</si>
  <si>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</si>
  <si>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</si>
  <si>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</si>
  <si>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</si>
  <si>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</si>
  <si>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</si>
  <si>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</si>
  <si>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</si>
  <si>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</si>
  <si>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</si>
  <si>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</si>
  <si>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</si>
  <si>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</si>
  <si>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</si>
  <si>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</si>
  <si>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</si>
  <si>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</si>
  <si>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</si>
  <si>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</si>
  <si>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</si>
  <si>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</si>
  <si>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</si>
  <si>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</si>
  <si>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</si>
  <si>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</si>
  <si>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</si>
  <si>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</si>
  <si>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</si>
  <si>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</si>
  <si>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</si>
  <si>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</si>
  <si>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</si>
  <si>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</si>
  <si>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</si>
  <si>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</si>
  <si>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</si>
  <si>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</si>
  <si>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</si>
  <si>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</si>
  <si>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</si>
  <si>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</si>
  <si>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</si>
  <si>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</si>
  <si>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</si>
  <si>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</si>
  <si>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</si>
  <si>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</si>
  <si>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</si>
  <si>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</si>
  <si>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</si>
  <si>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</si>
  <si>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</si>
  <si>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</si>
  <si>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</si>
  <si>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</si>
  <si>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</si>
  <si>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</si>
  <si>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</si>
  <si>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</si>
  <si>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</si>
  <si>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</si>
  <si>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</si>
  <si>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</si>
  <si>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</si>
  <si>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</si>
  <si>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</si>
  <si>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</si>
  <si>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</si>
  <si>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</si>
  <si>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</si>
  <si>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</si>
  <si>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</si>
  <si>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</si>
  <si>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</si>
  <si>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</si>
  <si>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</si>
  <si>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</si>
  <si>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</si>
  <si>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</si>
  <si>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</si>
  <si>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</si>
  <si>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</si>
  <si>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</si>
  <si>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</si>
  <si>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</si>
  <si>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</si>
  <si>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</si>
  <si>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</si>
  <si>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</si>
  <si>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</si>
  <si>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</si>
  <si>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</si>
  <si>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</si>
  <si>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</si>
  <si>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</si>
  <si>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</si>
  <si>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</si>
  <si>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</si>
  <si>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</si>
  <si>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</si>
  <si>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</si>
  <si>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</si>
  <si>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</si>
  <si>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</si>
  <si>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</si>
  <si>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</si>
  <si>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</si>
  <si>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</si>
  <si>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</si>
  <si>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</si>
  <si>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</si>
  <si>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</si>
  <si>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</si>
  <si>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</si>
  <si>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</si>
  <si>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</si>
  <si>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</si>
  <si>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</si>
  <si>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</si>
  <si>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</si>
  <si>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</si>
  <si>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</si>
  <si>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</si>
  <si>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</si>
  <si>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</si>
  <si>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</si>
  <si>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</si>
  <si>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</si>
  <si>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</si>
  <si>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</si>
  <si>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</si>
  <si>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</si>
  <si>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</si>
  <si>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</si>
  <si>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</si>
  <si>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</si>
  <si>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</si>
  <si>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</si>
  <si>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</si>
  <si>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</si>
  <si>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</si>
  <si>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</si>
  <si>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</si>
  <si>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</si>
  <si>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</si>
  <si>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</si>
  <si>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</si>
  <si>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</si>
  <si>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</si>
  <si>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</si>
  <si>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</si>
  <si>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</si>
  <si>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</si>
  <si>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</si>
  <si>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</si>
  <si>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</si>
  <si>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</si>
  <si>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</si>
  <si>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</si>
  <si>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</si>
  <si>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</si>
  <si>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</si>
  <si>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</si>
  <si>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</si>
  <si>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</si>
  <si>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</si>
  <si>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</si>
  <si>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</si>
  <si>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</si>
  <si>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</si>
  <si>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</si>
  <si>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</si>
  <si>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</si>
  <si>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</si>
  <si>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</si>
  <si>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</si>
  <si>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</si>
  <si>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</si>
  <si>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</si>
  <si>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</si>
  <si>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</si>
  <si>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</si>
  <si>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</si>
  <si>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</si>
  <si>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</si>
  <si>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</si>
  <si>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</si>
  <si>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</si>
  <si>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</si>
  <si>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</si>
  <si>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</si>
  <si>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</si>
  <si>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</si>
  <si>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</si>
  <si>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</si>
  <si>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</si>
  <si>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</si>
  <si>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</si>
  <si>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</si>
  <si>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</si>
  <si>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</si>
  <si>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</si>
  <si>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</si>
  <si>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</si>
  <si>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</si>
  <si>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</si>
  <si>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</si>
  <si>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</si>
  <si>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</si>
  <si>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</si>
  <si>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</si>
  <si>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</si>
  <si>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</si>
  <si>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</si>
  <si>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</si>
  <si>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</si>
  <si>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</si>
  <si>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</si>
  <si>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</si>
  <si>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</si>
  <si>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</si>
  <si>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</si>
  <si>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</si>
  <si>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</si>
  <si>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</si>
  <si>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</si>
  <si>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</si>
  <si>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</si>
  <si>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</si>
  <si>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</si>
  <si>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</si>
  <si>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</si>
  <si>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</si>
  <si>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</si>
  <si>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</si>
  <si>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</si>
  <si>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</si>
  <si>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</si>
  <si>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</si>
  <si>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</si>
  <si>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</si>
  <si>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</si>
  <si>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</si>
  <si>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</si>
  <si>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</si>
  <si>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</si>
  <si>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</si>
  <si>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</si>
  <si>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</si>
  <si>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</si>
  <si>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</si>
  <si>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</si>
  <si>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</si>
  <si>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</si>
  <si>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</si>
  <si>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</si>
  <si>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</si>
  <si>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</si>
  <si>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</si>
  <si>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</si>
  <si>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</si>
  <si>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</si>
  <si>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</si>
  <si>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</si>
  <si>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</si>
  <si>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</si>
  <si>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</si>
  <si>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</si>
  <si>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</si>
  <si>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</si>
  <si>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</si>
  <si>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</si>
  <si>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</si>
  <si>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</si>
  <si>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</si>
  <si>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</si>
  <si>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</si>
  <si>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</si>
  <si>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</si>
  <si>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</si>
  <si>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</si>
  <si>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</si>
  <si>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</si>
  <si>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</si>
  <si>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</si>
  <si>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</si>
  <si>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</si>
  <si>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</si>
  <si>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</si>
  <si>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</si>
  <si>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</si>
  <si>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</si>
  <si>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</si>
  <si>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</si>
  <si>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</si>
  <si>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</si>
  <si>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</si>
  <si>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</si>
  <si>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</si>
  <si>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</si>
  <si>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</si>
  <si>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</si>
  <si>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</si>
  <si>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</si>
  <si>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</si>
  <si>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</si>
  <si>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</si>
  <si>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</si>
  <si>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</si>
  <si>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</si>
  <si>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</si>
  <si>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</si>
  <si>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</si>
  <si>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</si>
  <si>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</si>
  <si>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</si>
  <si>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</si>
  <si>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</si>
  <si>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</si>
  <si>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</si>
  <si>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</si>
  <si>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</si>
  <si>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</si>
  <si>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</si>
  <si>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</si>
  <si>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</si>
  <si>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</si>
  <si>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</si>
  <si>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</si>
  <si>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</si>
  <si>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</si>
  <si>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</si>
  <si>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</si>
  <si>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</si>
  <si>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</si>
  <si>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</si>
  <si>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</si>
  <si>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</si>
  <si>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</si>
  <si>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</si>
  <si>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</si>
  <si>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</si>
  <si>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</si>
  <si>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</si>
  <si>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</si>
  <si>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</si>
  <si>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</si>
  <si>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</si>
  <si>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</si>
  <si>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</si>
  <si>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</si>
  <si>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</si>
  <si>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</si>
  <si>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</si>
  <si>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</si>
  <si>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</si>
  <si>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</si>
  <si>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</si>
  <si>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</si>
  <si>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</si>
  <si>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</si>
  <si>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</si>
  <si>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</si>
  <si>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</si>
  <si>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</si>
  <si>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</si>
  <si>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</si>
  <si>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</si>
  <si>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</si>
  <si>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</si>
  <si>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</si>
  <si>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</si>
  <si>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</si>
  <si>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</si>
  <si>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</si>
  <si>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</si>
  <si>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</si>
  <si>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</si>
  <si>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</si>
  <si>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</si>
  <si>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</si>
  <si>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</si>
  <si>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</si>
  <si>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</si>
  <si>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</si>
  <si>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</si>
  <si>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</si>
  <si>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</si>
  <si>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</si>
  <si>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</si>
  <si>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</si>
  <si>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</si>
  <si>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</si>
  <si>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</si>
  <si>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</si>
  <si>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</si>
  <si>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</si>
  <si>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</si>
  <si>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</si>
  <si>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</si>
  <si>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</si>
  <si>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</si>
  <si>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</si>
  <si>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</si>
  <si>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</si>
  <si>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</si>
  <si>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</si>
  <si>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</si>
  <si>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</si>
  <si>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</si>
  <si>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</si>
  <si>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</si>
  <si>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</si>
  <si>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</si>
  <si>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</si>
  <si>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</si>
  <si>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</si>
  <si>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</si>
  <si>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</si>
  <si>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</si>
  <si>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</si>
  <si>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</si>
  <si>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</si>
  <si>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</si>
  <si>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</si>
  <si>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</si>
  <si>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</si>
  <si>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</si>
  <si>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</si>
  <si>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</si>
  <si>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</si>
  <si>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</si>
  <si>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</si>
  <si>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</si>
  <si>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</si>
  <si>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</si>
  <si>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</si>
  <si>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</si>
  <si>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</si>
  <si>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</si>
  <si>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</si>
  <si>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</si>
  <si>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</si>
  <si>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</si>
  <si>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</si>
  <si>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</si>
  <si>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</si>
  <si>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</si>
  <si>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</si>
  <si>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</si>
  <si>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</si>
  <si>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</si>
  <si>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</si>
  <si>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</si>
  <si>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</si>
  <si>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</si>
  <si>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</si>
  <si>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</si>
  <si>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</si>
  <si>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</si>
  <si>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</si>
  <si>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</si>
  <si>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</si>
  <si>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</si>
  <si>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</si>
  <si>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</si>
  <si>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</si>
  <si>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</si>
  <si>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</si>
  <si>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</si>
  <si>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</si>
  <si>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</si>
  <si>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</si>
  <si>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</si>
  <si>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</si>
  <si>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</si>
  <si>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</si>
  <si>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</si>
  <si>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</si>
  <si>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</si>
  <si>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</si>
  <si>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</si>
  <si>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</si>
  <si>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</si>
  <si>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</si>
  <si>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</si>
  <si>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</si>
  <si>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</si>
  <si>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</si>
  <si>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</si>
  <si>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</si>
  <si>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</si>
  <si>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</si>
  <si>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</si>
  <si>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</si>
  <si>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</si>
  <si>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</si>
  <si>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</si>
  <si>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</si>
  <si>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</si>
  <si>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</si>
  <si>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</si>
  <si>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</si>
  <si>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</si>
  <si>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</si>
  <si>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</si>
  <si>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</si>
  <si>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</si>
  <si>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</si>
  <si>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</si>
  <si>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</si>
  <si>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</si>
  <si>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</si>
  <si>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</si>
  <si>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</si>
  <si>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</si>
  <si>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</si>
  <si>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</si>
  <si>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</si>
  <si>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</si>
  <si>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</si>
  <si>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</si>
  <si>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</si>
  <si>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</si>
  <si>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</si>
  <si>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</si>
  <si>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</si>
  <si>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</si>
  <si>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</si>
  <si>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</si>
  <si>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</si>
  <si>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</si>
  <si>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</si>
  <si>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</si>
  <si>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</si>
  <si>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</si>
  <si>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</si>
  <si>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</si>
  <si>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</si>
  <si>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</si>
  <si>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</si>
  <si>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</si>
  <si>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</si>
  <si>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</si>
  <si>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</si>
  <si>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</si>
  <si>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</si>
  <si>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</si>
  <si>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</si>
  <si>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</si>
  <si>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</si>
  <si>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</si>
  <si>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</si>
  <si>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</si>
  <si>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</si>
  <si>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</si>
  <si>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</si>
  <si>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</si>
  <si>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</si>
  <si>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</si>
  <si>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</si>
  <si>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</si>
  <si>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</si>
  <si>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</si>
  <si>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</si>
  <si>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</si>
  <si>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</si>
  <si>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</si>
  <si>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</si>
  <si>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</si>
  <si>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</si>
  <si>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</si>
  <si>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</si>
  <si>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</si>
  <si>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</si>
  <si>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</si>
  <si>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</si>
  <si>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</si>
  <si>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</si>
  <si>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</si>
  <si>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</si>
  <si>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</si>
  <si>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</si>
  <si>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</si>
  <si>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</si>
  <si>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</si>
  <si>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</si>
  <si>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</si>
  <si>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</si>
  <si>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</si>
  <si>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</si>
  <si>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</si>
  <si>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</si>
  <si>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</si>
  <si>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</si>
  <si>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</si>
  <si>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</si>
  <si>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</si>
  <si>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</si>
  <si>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</si>
  <si>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</si>
  <si>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</si>
  <si>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</si>
  <si>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</si>
  <si>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</si>
  <si>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</si>
  <si>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</si>
  <si>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</si>
  <si>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</si>
  <si>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</si>
  <si>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</si>
  <si>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</si>
  <si>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</si>
  <si>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</si>
  <si>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</si>
  <si>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</si>
  <si>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</si>
  <si>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</si>
  <si>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</si>
  <si>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</si>
  <si>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</si>
  <si>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</si>
  <si>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</si>
  <si>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</si>
  <si>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</si>
  <si>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</si>
  <si>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</si>
  <si>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</si>
  <si>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</si>
  <si>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</si>
  <si>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</si>
  <si>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</si>
  <si>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</si>
  <si>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</si>
  <si>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</si>
  <si>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</si>
  <si>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</si>
  <si>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</si>
  <si>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</si>
  <si>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</si>
  <si>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</si>
  <si>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</si>
  <si>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</si>
  <si>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</si>
  <si>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</si>
  <si>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</si>
  <si>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</si>
  <si>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</si>
  <si>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</si>
  <si>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</si>
  <si>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</si>
  <si>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</si>
  <si>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</si>
  <si>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</si>
  <si>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</si>
  <si>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</si>
  <si>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</si>
  <si>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</si>
  <si>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</si>
  <si>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</si>
  <si>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</si>
  <si>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</si>
  <si>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</si>
  <si>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</si>
  <si>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</si>
  <si>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</si>
  <si>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</si>
  <si>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</si>
  <si>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</si>
  <si>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</si>
  <si>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</si>
  <si>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</si>
  <si>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</si>
  <si>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</si>
  <si>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</si>
  <si>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</si>
  <si>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</si>
  <si>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</si>
  <si>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</si>
  <si>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</si>
  <si>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</si>
  <si>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</si>
  <si>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</si>
  <si>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</si>
  <si>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</si>
  <si>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</si>
  <si>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</si>
  <si>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</si>
  <si>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</si>
  <si>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</si>
  <si>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</si>
  <si>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</si>
  <si>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</si>
  <si>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</si>
  <si>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</si>
  <si>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</si>
  <si>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</si>
  <si>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</si>
  <si>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</si>
  <si>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</si>
  <si>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</si>
  <si>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</si>
  <si>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</si>
  <si>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</si>
  <si>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</si>
  <si>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</si>
  <si>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</si>
  <si>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</si>
  <si>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</si>
  <si>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</si>
  <si>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</si>
  <si>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</si>
  <si>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</si>
  <si>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</si>
  <si>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</si>
  <si>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</si>
  <si>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</si>
  <si>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</si>
  <si>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</si>
  <si>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</si>
  <si>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</si>
  <si>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</si>
  <si>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</si>
  <si>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</si>
  <si>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</si>
  <si>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</si>
  <si>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</si>
  <si>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</si>
  <si>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</si>
  <si>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</si>
  <si>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</si>
  <si>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</si>
  <si>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</si>
  <si>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</si>
  <si>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</si>
  <si>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</si>
  <si>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</si>
  <si>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</si>
  <si>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</si>
  <si>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</si>
  <si>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</si>
  <si>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</si>
  <si>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</si>
  <si>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</si>
  <si>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</si>
  <si>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</si>
  <si>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</si>
  <si>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</si>
  <si>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</si>
  <si>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</si>
  <si>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</si>
  <si>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</si>
  <si>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</si>
  <si>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</si>
  <si>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</si>
  <si>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</si>
  <si>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</si>
  <si>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</si>
  <si>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</si>
  <si>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</si>
  <si>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</si>
  <si>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</si>
  <si>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</si>
  <si>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</si>
  <si>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</si>
  <si>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</si>
  <si>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</si>
  <si>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</si>
  <si>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</si>
  <si>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</si>
  <si>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</si>
  <si>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</si>
  <si>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</si>
  <si>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</si>
  <si>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</si>
  <si>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</si>
  <si>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</si>
  <si>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</si>
  <si>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</si>
  <si>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</si>
  <si>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</si>
  <si>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</si>
  <si>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</si>
  <si>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</si>
  <si>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</si>
  <si>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</si>
  <si>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</si>
  <si>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</si>
  <si>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</si>
  <si>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</si>
  <si>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</si>
  <si>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</si>
  <si>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</si>
  <si>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</si>
  <si>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</si>
  <si>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</si>
  <si>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</si>
  <si>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</si>
  <si>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</si>
  <si>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</si>
  <si>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</si>
  <si>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</si>
  <si>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</si>
  <si>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</si>
  <si>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</si>
  <si>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</si>
  <si>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</si>
  <si>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</si>
  <si>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</si>
  <si>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</si>
  <si>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</si>
  <si>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</si>
  <si>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</si>
  <si>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</si>
  <si>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</si>
  <si>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</si>
  <si>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</si>
  <si>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</si>
  <si>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</si>
  <si>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</si>
  <si>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</si>
  <si>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</si>
  <si>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</si>
  <si>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</si>
  <si>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</si>
  <si>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</si>
  <si>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</si>
  <si>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</si>
  <si>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</si>
  <si>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</si>
  <si>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</si>
  <si>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</si>
  <si>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</si>
  <si>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</si>
  <si>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</si>
  <si>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</si>
  <si>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</si>
  <si>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</si>
  <si>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</si>
  <si>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</si>
  <si>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</si>
  <si>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</si>
  <si>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</si>
  <si>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</si>
  <si>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</si>
  <si>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</si>
  <si>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</si>
  <si>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</si>
  <si>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</si>
  <si>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</si>
  <si>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</si>
  <si>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</si>
  <si>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</si>
  <si>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</si>
  <si>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</si>
  <si>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</si>
  <si>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</si>
  <si>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</si>
  <si>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</si>
  <si>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</si>
  <si>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</si>
  <si>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</si>
  <si>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</si>
  <si>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</si>
  <si>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</si>
  <si>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</si>
  <si>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</si>
  <si>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</si>
  <si>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</si>
  <si>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</si>
  <si>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</si>
  <si>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</si>
  <si>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</si>
  <si>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</si>
  <si>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</si>
  <si>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</si>
  <si>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</si>
  <si>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</si>
  <si>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</si>
  <si>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</si>
  <si>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</si>
  <si>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</si>
  <si>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</si>
  <si>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</si>
  <si>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</si>
  <si>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</si>
  <si>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</si>
  <si>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</si>
  <si>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</si>
  <si>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</si>
  <si>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</si>
  <si>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</si>
  <si>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</si>
  <si>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</si>
  <si>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</si>
  <si>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</si>
  <si>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</si>
  <si>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</si>
  <si>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</si>
  <si>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</si>
  <si>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</si>
  <si>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</si>
  <si>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</si>
  <si>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</si>
  <si>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</si>
  <si>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</si>
  <si>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</si>
  <si>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</si>
  <si>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</si>
  <si>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</si>
  <si>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</si>
  <si>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</si>
  <si>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</si>
  <si>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</si>
  <si>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</si>
  <si>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</si>
  <si>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</si>
  <si>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</si>
  <si>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</si>
  <si>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</si>
  <si>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</si>
  <si>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</si>
  <si>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</si>
  <si>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</si>
  <si>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</si>
  <si>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</si>
  <si>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</si>
  <si>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</si>
  <si>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</si>
  <si>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</si>
  <si>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</si>
  <si>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</si>
  <si>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</si>
  <si>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</si>
  <si>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</si>
  <si>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</si>
  <si>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</si>
  <si>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</si>
  <si>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</si>
  <si>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</si>
  <si>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</si>
  <si>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</si>
  <si>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</si>
  <si>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</si>
  <si>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</si>
  <si>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</si>
  <si>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</si>
  <si>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</si>
  <si>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</si>
  <si>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</si>
  <si>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</si>
  <si>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</si>
  <si>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</si>
  <si>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</si>
  <si>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</si>
  <si>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</si>
  <si>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</si>
  <si>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</si>
  <si>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</si>
  <si>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</si>
  <si>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</si>
  <si>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</si>
  <si>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</si>
  <si>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</si>
  <si>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</si>
  <si>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</si>
  <si>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</si>
  <si>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</si>
  <si>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</si>
  <si>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</si>
  <si>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</si>
  <si>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</si>
  <si>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</si>
  <si>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</si>
  <si>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</si>
  <si>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</si>
  <si>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</si>
  <si>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</si>
  <si>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</si>
  <si>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</si>
  <si>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</si>
  <si>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</si>
  <si>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</si>
  <si>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</si>
  <si>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</si>
  <si>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</si>
  <si>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</si>
  <si>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</si>
  <si>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</si>
  <si>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</si>
  <si>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</si>
  <si>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</si>
  <si>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</si>
  <si>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</si>
  <si>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</si>
  <si>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</si>
  <si>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</si>
  <si>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</si>
  <si>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</si>
  <si>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</si>
  <si>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</si>
  <si>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</si>
  <si>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</si>
  <si>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</si>
  <si>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</si>
  <si>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</si>
  <si>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</si>
  <si>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</si>
  <si>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</si>
  <si>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</si>
  <si>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</si>
  <si>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</si>
  <si>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</si>
  <si>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</si>
  <si>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</si>
  <si>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</si>
  <si>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</si>
  <si>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</si>
  <si>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</si>
  <si>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</si>
  <si>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</si>
  <si>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</si>
  <si>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</si>
  <si>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</si>
  <si>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</si>
  <si>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</si>
  <si>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</si>
  <si>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</si>
  <si>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</si>
  <si>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</si>
  <si>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</si>
  <si>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</si>
  <si>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</si>
  <si>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</si>
  <si>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</si>
  <si>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</si>
  <si>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</si>
  <si>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</si>
  <si>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</si>
  <si>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</si>
  <si>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</si>
  <si>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</si>
  <si>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</si>
  <si>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</si>
  <si>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</si>
  <si>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</si>
  <si>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</si>
  <si>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</si>
  <si>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</si>
  <si>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</si>
  <si>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</si>
  <si>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</si>
  <si>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</si>
  <si>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</si>
  <si>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</si>
  <si>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</si>
  <si>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</si>
  <si>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</si>
  <si>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</si>
  <si>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</si>
  <si>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</si>
  <si>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</si>
  <si>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</si>
  <si>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</si>
  <si>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</si>
  <si>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</si>
  <si>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</si>
  <si>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</si>
  <si>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</si>
  <si>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</si>
  <si>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</si>
  <si>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</si>
  <si>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</si>
  <si>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</si>
  <si>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</si>
  <si>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</si>
  <si>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</si>
  <si>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</si>
  <si>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</si>
  <si>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</si>
  <si>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</si>
  <si>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</si>
  <si>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</si>
  <si>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</si>
  <si>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</si>
  <si>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</si>
  <si>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</si>
  <si>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</si>
  <si>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</si>
  <si>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</si>
  <si>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</si>
  <si>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</si>
  <si>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</si>
  <si>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</si>
  <si>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</si>
  <si>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</si>
  <si>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</si>
  <si>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</si>
  <si>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</si>
  <si>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</si>
  <si>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</si>
  <si>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</si>
  <si>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</si>
  <si>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</si>
  <si>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</si>
  <si>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</si>
  <si>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</si>
  <si>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</si>
  <si>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</si>
  <si>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</si>
  <si>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</si>
  <si>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</si>
  <si>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</si>
  <si>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</si>
  <si>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</si>
  <si>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</si>
  <si>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</si>
  <si>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</si>
  <si>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</si>
  <si>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</si>
  <si>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</si>
  <si>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</si>
  <si>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</si>
  <si>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</si>
  <si>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</si>
  <si>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</si>
  <si>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</si>
  <si>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</si>
  <si>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</si>
  <si>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</si>
  <si>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</si>
  <si>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</si>
  <si>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</si>
  <si>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</si>
  <si>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</si>
  <si>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</si>
  <si>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</si>
  <si>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</si>
  <si>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</si>
  <si>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</si>
  <si>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</si>
  <si>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</si>
  <si>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</si>
  <si>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</si>
  <si>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</si>
  <si>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</si>
  <si>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</si>
  <si>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</si>
  <si>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</si>
  <si>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</si>
  <si>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</si>
  <si>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</si>
  <si>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</si>
  <si>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</si>
  <si>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</si>
  <si>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</si>
  <si>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</si>
  <si>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</si>
  <si>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</si>
  <si>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</si>
  <si>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</si>
  <si>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</si>
  <si>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</si>
  <si>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</si>
  <si>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</si>
  <si>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</si>
  <si>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</si>
  <si>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</si>
  <si>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</si>
  <si>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</si>
  <si>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</si>
  <si>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</si>
  <si>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</si>
  <si>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</si>
  <si>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</si>
  <si>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</si>
  <si>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</si>
  <si>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</si>
  <si>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</si>
  <si>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</si>
  <si>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</si>
  <si>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</si>
  <si>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</si>
  <si>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</si>
  <si>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</si>
  <si>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</si>
  <si>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</si>
  <si>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</si>
  <si>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</si>
  <si>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</si>
  <si>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</si>
  <si>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</si>
  <si>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</si>
  <si>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</si>
  <si>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</si>
  <si>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</si>
  <si>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</si>
  <si>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</si>
  <si>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</si>
  <si>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</si>
  <si>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</si>
  <si>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</si>
  <si>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</si>
  <si>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</si>
  <si>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</si>
  <si>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</si>
  <si>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</si>
  <si>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</si>
  <si>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</si>
  <si>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</si>
  <si>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</si>
  <si>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</si>
  <si>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</si>
  <si>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</si>
  <si>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</si>
  <si>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</si>
  <si>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</si>
  <si>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</si>
  <si>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</si>
  <si>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</si>
  <si>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</si>
  <si>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</si>
  <si>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</si>
  <si>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</si>
  <si>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</si>
  <si>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</si>
  <si>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</si>
  <si>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</si>
  <si>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</si>
  <si>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</si>
  <si>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</si>
  <si>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</si>
  <si>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</si>
  <si>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</si>
  <si>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</si>
  <si>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</si>
  <si>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</si>
  <si>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</si>
  <si>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</si>
  <si>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</si>
  <si>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</si>
  <si>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</si>
  <si>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</si>
  <si>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</si>
  <si>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</si>
  <si>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</si>
  <si>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</si>
  <si>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</si>
  <si>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</si>
  <si>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</si>
  <si>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</si>
  <si>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</si>
  <si>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</si>
  <si>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</si>
  <si>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</si>
  <si>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</si>
  <si>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</si>
  <si>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</si>
  <si>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</si>
  <si>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</si>
  <si>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</si>
  <si>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</si>
  <si>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</si>
  <si>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</si>
  <si>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</si>
  <si>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</si>
  <si>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</si>
  <si>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</si>
  <si>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</si>
  <si>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</si>
  <si>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</si>
  <si>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</si>
  <si>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</si>
  <si>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</si>
  <si>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</si>
  <si>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</si>
  <si>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</si>
  <si>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</si>
  <si>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</si>
  <si>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</si>
  <si>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</si>
  <si>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</si>
  <si>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</si>
  <si>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</si>
  <si>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</si>
  <si>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</si>
  <si>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</si>
  <si>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</si>
  <si>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</si>
  <si>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</si>
  <si>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</si>
  <si>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</si>
  <si>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</si>
  <si>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</si>
  <si>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</si>
  <si>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</si>
  <si>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</si>
  <si>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</si>
  <si>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</si>
  <si>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</si>
  <si>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</si>
  <si>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</si>
  <si>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</si>
  <si>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</si>
  <si>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</si>
  <si>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</si>
  <si>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</si>
  <si>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</si>
  <si>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</si>
  <si>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</si>
  <si>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</si>
  <si>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</si>
  <si>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</si>
  <si>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</si>
  <si>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</si>
  <si>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</si>
  <si>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</si>
  <si>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</si>
  <si>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</si>
  <si>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</si>
  <si>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</si>
  <si>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</si>
  <si>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</si>
  <si>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</si>
  <si>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</si>
  <si>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</si>
  <si>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</si>
  <si>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</si>
  <si>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</si>
  <si>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</si>
  <si>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</si>
  <si>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</si>
  <si>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</si>
  <si>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</si>
  <si>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</si>
  <si>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</si>
  <si>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</si>
  <si>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</si>
  <si>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</si>
  <si>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</si>
  <si>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</si>
  <si>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</si>
  <si>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</si>
  <si>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</si>
  <si>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</si>
  <si>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</si>
  <si>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</si>
  <si>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</si>
  <si>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</si>
  <si>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</si>
  <si>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</si>
  <si>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</si>
  <si>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</si>
  <si>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</si>
  <si>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</si>
  <si>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</si>
  <si>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</si>
  <si>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</si>
  <si>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</si>
  <si>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</si>
  <si>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</si>
  <si>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</si>
  <si>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</si>
  <si>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</si>
  <si>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</si>
  <si>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</si>
  <si>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</si>
  <si>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</si>
  <si>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</si>
  <si>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</si>
  <si>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</si>
  <si>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</si>
  <si>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</si>
  <si>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</si>
  <si>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</si>
  <si>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</si>
  <si>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</si>
  <si>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</si>
  <si>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</si>
  <si>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</si>
  <si>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</si>
  <si>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</si>
  <si>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</si>
  <si>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</si>
  <si>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</si>
  <si>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</si>
  <si>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</si>
  <si>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</si>
  <si>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</si>
  <si>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</si>
  <si>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</si>
  <si>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</si>
  <si>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</si>
  <si>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</si>
  <si>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</si>
  <si>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</si>
  <si>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</si>
  <si>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</si>
  <si>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</si>
  <si>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</si>
  <si>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</si>
  <si>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</si>
  <si>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</si>
  <si>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</si>
  <si>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</si>
  <si>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</si>
  <si>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</si>
  <si>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</si>
  <si>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</si>
  <si>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</si>
  <si>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</si>
  <si>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</si>
  <si>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</si>
  <si>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</si>
  <si>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</si>
  <si>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</si>
  <si>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</si>
  <si>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</si>
  <si>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</si>
  <si>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</si>
  <si>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</si>
  <si>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</si>
  <si>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</si>
  <si>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</si>
  <si>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</si>
  <si>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</si>
  <si>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</si>
  <si>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</si>
  <si>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</si>
  <si>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</si>
  <si>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</si>
  <si>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</si>
  <si>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</si>
  <si>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</si>
  <si>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</si>
  <si>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</si>
  <si>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</si>
  <si>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</si>
  <si>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</si>
  <si>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</si>
  <si>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</si>
  <si>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</si>
  <si>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</si>
  <si>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</si>
  <si>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</si>
  <si>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</si>
  <si>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</si>
  <si>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</si>
  <si>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</si>
  <si>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</si>
  <si>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</si>
  <si>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</si>
  <si>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</si>
  <si>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</si>
  <si>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</si>
  <si>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</si>
  <si>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</si>
  <si>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</si>
  <si>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</si>
  <si>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</si>
  <si>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</si>
  <si>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</si>
  <si>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</si>
  <si>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</si>
  <si>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</si>
  <si>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</si>
  <si>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</si>
  <si>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</si>
  <si>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</si>
  <si>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</si>
  <si>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</si>
  <si>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</si>
  <si>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</si>
  <si>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</si>
  <si>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</si>
  <si>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</si>
  <si>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</si>
  <si>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</si>
  <si>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</si>
  <si>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</si>
  <si>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</si>
  <si>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</si>
  <si>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</si>
  <si>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</si>
  <si>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</si>
  <si>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</si>
  <si>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</si>
  <si>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</si>
  <si>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</si>
  <si>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</si>
  <si>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</si>
  <si>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</si>
  <si>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</si>
  <si>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</si>
  <si>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</si>
  <si>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</si>
  <si>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</si>
  <si>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</si>
  <si>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</si>
  <si>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</si>
  <si>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</si>
  <si>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</si>
  <si>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</si>
  <si>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</si>
  <si>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</si>
  <si>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</si>
  <si>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</si>
  <si>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</si>
  <si>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</si>
  <si>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</si>
  <si>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DTU Pack</t>
  </si>
  <si>
    <t>Database</t>
  </si>
  <si>
    <t>SQL DB Basic, Standard, Premium, Elastic</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</si>
  <si>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</si>
  <si>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</si>
  <si>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</si>
  <si>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</si>
  <si>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</si>
  <si>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</si>
  <si>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</si>
  <si>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</si>
  <si>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</si>
  <si>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</si>
  <si>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</si>
  <si>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</si>
  <si>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</si>
  <si>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</si>
  <si>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</si>
  <si>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</si>
  <si>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</si>
  <si>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</si>
  <si>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</si>
  <si>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</si>
  <si>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</si>
  <si>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</si>
  <si>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</si>
  <si>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</si>
  <si>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</si>
  <si>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</si>
  <si>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</si>
  <si>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</si>
  <si>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</si>
  <si>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</si>
  <si>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</si>
  <si>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</si>
  <si>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</si>
  <si>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</si>
  <si>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</si>
  <si>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</si>
  <si>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</si>
  <si>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</si>
  <si>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</si>
  <si>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</si>
  <si>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</si>
  <si>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</si>
  <si>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</si>
  <si>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</si>
  <si>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</si>
  <si>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</si>
  <si>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</si>
  <si>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</si>
  <si>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</si>
  <si>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</si>
  <si>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</si>
  <si>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</si>
  <si>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</si>
  <si>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</si>
  <si>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</si>
  <si>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</si>
  <si>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</si>
  <si>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</si>
  <si>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</si>
  <si>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</si>
  <si>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</si>
  <si>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</si>
  <si>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</si>
  <si>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</si>
  <si>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</si>
  <si>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</si>
  <si>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</si>
  <si>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</si>
  <si>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</si>
  <si>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</si>
  <si>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</si>
  <si>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</si>
  <si>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</si>
  <si>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</si>
  <si>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</si>
  <si>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</si>
  <si>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</si>
  <si>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</si>
  <si>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</si>
  <si>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</si>
  <si>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</si>
  <si>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</si>
  <si>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</si>
  <si>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</si>
  <si>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</si>
  <si>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</si>
  <si>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</si>
  <si>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</si>
  <si>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</si>
  <si>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</si>
  <si>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</si>
  <si>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</si>
  <si>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</si>
  <si>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</si>
  <si>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</si>
  <si>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</si>
  <si>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</si>
  <si>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</si>
  <si>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</si>
  <si>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</si>
  <si>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</si>
  <si>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</si>
  <si>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</si>
  <si>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</si>
  <si>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</si>
  <si>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</si>
  <si>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</si>
  <si>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</si>
  <si>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</si>
  <si>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</si>
  <si>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</si>
  <si>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</si>
  <si>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</si>
  <si>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</si>
  <si>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</si>
  <si>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</si>
  <si>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</si>
  <si>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</si>
  <si>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</si>
  <si>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</si>
  <si>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</si>
  <si>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</si>
  <si>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</si>
  <si>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</si>
  <si>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</si>
  <si>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</si>
  <si>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</si>
  <si>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</si>
  <si>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</si>
  <si>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</si>
  <si>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</si>
  <si>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</si>
  <si>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</si>
  <si>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</si>
  <si>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</si>
  <si>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</si>
  <si>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</si>
  <si>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</si>
  <si>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</si>
  <si>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</si>
  <si>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</si>
  <si>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</si>
  <si>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</si>
  <si>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</si>
  <si>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</si>
  <si>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</si>
  <si>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</si>
  <si>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</si>
  <si>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</si>
  <si>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</si>
  <si>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</si>
  <si>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</si>
  <si>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</si>
  <si>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</si>
  <si>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</si>
  <si>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</si>
  <si>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</si>
  <si>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</si>
  <si>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</si>
  <si>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</si>
  <si>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</si>
  <si>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</si>
  <si>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</si>
  <si>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</si>
  <si>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</si>
  <si>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</si>
  <si>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</si>
  <si>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</si>
  <si>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</si>
  <si>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</si>
  <si>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</si>
  <si>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</si>
  <si>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</si>
  <si>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</si>
  <si>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</si>
  <si>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</si>
  <si>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</si>
  <si>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</si>
  <si>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</si>
  <si>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</si>
  <si>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</si>
  <si>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</si>
  <si>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</si>
  <si>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</si>
  <si>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</si>
  <si>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</si>
  <si>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</si>
  <si>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</si>
  <si>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</si>
  <si>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</si>
  <si>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</si>
  <si>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</si>
  <si>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</si>
  <si>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</si>
  <si>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</si>
  <si>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</si>
  <si>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</si>
  <si>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</si>
  <si>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</si>
  <si>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</si>
  <si>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</si>
  <si>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</si>
  <si>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</si>
  <si>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</si>
  <si>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</si>
  <si>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</si>
  <si>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</si>
  <si>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</si>
  <si>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</si>
  <si>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</si>
  <si>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</si>
  <si>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</si>
  <si>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</si>
  <si>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</si>
  <si>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</si>
  <si>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</si>
  <si>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</si>
  <si>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</si>
  <si>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</si>
  <si>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</si>
  <si>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</si>
  <si>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</si>
  <si>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</si>
  <si>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</si>
  <si>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</si>
  <si>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</si>
  <si>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</si>
  <si>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</si>
  <si>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</si>
  <si>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</si>
  <si>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</si>
  <si>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</si>
  <si>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</si>
  <si>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</si>
  <si>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</si>
  <si>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</si>
  <si>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</si>
  <si>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</si>
  <si>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</si>
  <si>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</si>
  <si>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</si>
  <si>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</si>
  <si>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</si>
  <si>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</si>
  <si>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</si>
  <si>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</si>
  <si>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</si>
  <si>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</si>
  <si>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</si>
  <si>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</si>
  <si>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</si>
  <si>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</si>
  <si>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</si>
  <si>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</si>
  <si>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</si>
  <si>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</si>
  <si>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</si>
  <si>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</si>
  <si>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</si>
  <si>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</si>
  <si>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</si>
  <si>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</si>
  <si>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</si>
  <si>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</si>
  <si>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</si>
  <si>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</si>
  <si>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</si>
  <si>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</si>
  <si>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</si>
  <si>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</si>
  <si>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</si>
  <si>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</si>
  <si>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</si>
  <si>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</si>
  <si>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</si>
  <si>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</si>
  <si>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</si>
  <si>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</si>
  <si>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</si>
  <si>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</si>
  <si>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</si>
  <si>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</si>
  <si>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</si>
  <si>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</si>
  <si>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</si>
  <si>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</si>
  <si>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</si>
  <si>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</si>
  <si>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</si>
  <si>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</si>
  <si>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</si>
  <si>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</si>
  <si>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</si>
  <si>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</si>
  <si>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</si>
  <si>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</si>
  <si>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</si>
  <si>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</si>
  <si>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</si>
  <si>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</si>
  <si>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</si>
  <si>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</si>
  <si>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</si>
  <si>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</si>
  <si>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</si>
  <si>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</si>
  <si>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</si>
  <si>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</si>
  <si>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</si>
  <si>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</si>
  <si>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</si>
  <si>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</si>
  <si>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</si>
  <si>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</si>
  <si>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</si>
  <si>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</si>
  <si>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</si>
  <si>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</si>
  <si>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</si>
  <si>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</si>
  <si>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</si>
  <si>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</si>
  <si>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</si>
  <si>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</si>
  <si>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</si>
  <si>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</si>
  <si>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</si>
  <si>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</si>
  <si>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</si>
  <si>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</si>
  <si>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</si>
  <si>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</si>
  <si>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</si>
  <si>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</si>
  <si>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</si>
  <si>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</si>
  <si>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</si>
  <si>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</si>
  <si>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</si>
  <si>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</si>
  <si>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</si>
  <si>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</si>
  <si>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</si>
  <si>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</si>
  <si>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</si>
  <si>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</si>
  <si>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</si>
  <si>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</si>
  <si>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</si>
  <si>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</si>
  <si>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</si>
  <si>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</si>
  <si>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</si>
  <si>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</si>
  <si>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</si>
  <si>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</si>
  <si>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</si>
  <si>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</si>
  <si>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</si>
  <si>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</si>
  <si>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</si>
  <si>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</si>
  <si>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</si>
  <si>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</si>
  <si>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</si>
  <si>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</si>
  <si>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</si>
  <si>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</si>
  <si>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</si>
  <si>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</si>
  <si>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</si>
  <si>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</si>
  <si>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</si>
  <si>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</si>
  <si>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</si>
  <si>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</si>
  <si>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</si>
  <si>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</si>
  <si>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</si>
  <si>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</si>
  <si>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</si>
  <si>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</si>
  <si>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</si>
  <si>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</si>
  <si>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</si>
  <si>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</si>
  <si>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</si>
  <si>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</si>
  <si>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</si>
  <si>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</si>
  <si>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</si>
  <si>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</si>
  <si>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</si>
  <si>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</si>
  <si>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</si>
  <si>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</si>
  <si>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</si>
  <si>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</si>
  <si>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</si>
  <si>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</si>
  <si>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</si>
  <si>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</si>
  <si>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</si>
  <si>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</si>
  <si>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</si>
  <si>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</si>
  <si>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</si>
  <si>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</si>
  <si>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</si>
  <si>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</si>
  <si>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</si>
  <si>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</si>
  <si>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</si>
  <si>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</si>
  <si>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</si>
  <si>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</si>
  <si>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</si>
  <si>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</si>
  <si>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</si>
  <si>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</si>
  <si>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</si>
  <si>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</si>
  <si>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</si>
  <si>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</si>
  <si>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</si>
  <si>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</si>
  <si>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</si>
  <si>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</si>
  <si>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</si>
  <si>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</si>
  <si>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</si>
  <si>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</si>
  <si>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</si>
  <si>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</si>
  <si>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</si>
  <si>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</si>
  <si>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</si>
  <si>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</si>
  <si>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</si>
  <si>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</si>
  <si>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</si>
  <si>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</si>
  <si>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</si>
  <si>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</si>
  <si>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</si>
  <si>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</si>
  <si>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</si>
  <si>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</si>
  <si>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</si>
  <si>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</si>
  <si>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</si>
  <si>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</si>
  <si>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</si>
  <si>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</si>
  <si>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</si>
  <si>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</si>
  <si>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</si>
  <si>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</si>
  <si>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</si>
  <si>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</si>
  <si>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</si>
  <si>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</si>
  <si>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</si>
  <si>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</si>
  <si>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</si>
  <si>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</si>
  <si>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</si>
  <si>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</si>
  <si>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</si>
  <si>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</si>
  <si>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</si>
  <si>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</si>
  <si>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</si>
  <si>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</si>
  <si>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</si>
  <si>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</si>
  <si>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</si>
  <si>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</si>
  <si>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</si>
  <si>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</si>
  <si>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</si>
  <si>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</si>
  <si>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</si>
  <si>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</si>
  <si>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</si>
  <si>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</si>
  <si>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</si>
  <si>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</si>
  <si>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</si>
  <si>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</si>
  <si>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</si>
  <si>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</si>
  <si>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</si>
  <si>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</si>
  <si>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</si>
  <si>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</si>
  <si>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</si>
  <si>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</si>
  <si>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</si>
  <si>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</si>
  <si>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</si>
  <si>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</si>
  <si>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</si>
  <si>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</si>
  <si>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</si>
  <si>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</si>
  <si>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</si>
  <si>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</si>
  <si>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</si>
  <si>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</si>
  <si>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</si>
  <si>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</si>
  <si>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</si>
  <si>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</si>
  <si>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</si>
  <si>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</si>
  <si>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</si>
  <si>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</si>
  <si>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</si>
  <si>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</si>
  <si>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</si>
  <si>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</si>
  <si>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</si>
  <si>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</si>
  <si>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</si>
  <si>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</si>
  <si>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</si>
  <si>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</si>
  <si>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</si>
  <si>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</si>
  <si>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</si>
  <si>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</si>
  <si>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</si>
  <si>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</si>
  <si>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</si>
  <si>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</si>
  <si>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</si>
  <si>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</si>
  <si>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</si>
  <si>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</si>
  <si>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</si>
  <si>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</si>
  <si>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</si>
  <si>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</si>
  <si>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</si>
  <si>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</si>
  <si>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</si>
  <si>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</si>
  <si>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</si>
  <si>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</si>
  <si>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</si>
  <si>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</si>
  <si>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</si>
  <si>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</si>
  <si>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</si>
  <si>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</si>
  <si>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</si>
  <si>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</si>
  <si>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</si>
  <si>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</si>
  <si>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</si>
  <si>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</si>
  <si>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</si>
  <si>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</si>
  <si>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</si>
  <si>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</si>
  <si>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</si>
  <si>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</si>
  <si>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</si>
  <si>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</si>
  <si>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</si>
  <si>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</si>
  <si>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</si>
  <si>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</si>
  <si>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</si>
  <si>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</si>
  <si>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</si>
  <si>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</si>
  <si>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</si>
  <si>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</si>
  <si>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</si>
  <si>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</si>
  <si>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</si>
  <si>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</si>
  <si>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</si>
  <si>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</si>
  <si>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</si>
  <si>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</si>
  <si>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</si>
  <si>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</si>
  <si>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</si>
  <si>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</si>
  <si>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</si>
  <si>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</si>
  <si>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</si>
  <si>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</si>
  <si>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</si>
  <si>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</si>
  <si>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</si>
  <si>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</si>
  <si>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</si>
  <si>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</si>
  <si>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</si>
  <si>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</si>
  <si>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</si>
  <si>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</si>
  <si>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</si>
  <si>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</si>
  <si>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</si>
  <si>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</si>
  <si>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</si>
  <si>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</si>
  <si>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</si>
  <si>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</si>
  <si>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</si>
  <si>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</si>
  <si>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</si>
  <si>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</si>
  <si>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</si>
  <si>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</si>
  <si>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</si>
  <si>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</si>
  <si>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</si>
  <si>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</si>
  <si>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</si>
  <si>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</si>
  <si>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</si>
  <si>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</si>
  <si>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</si>
  <si>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</si>
  <si>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</si>
  <si>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</si>
  <si>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</si>
  <si>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</si>
  <si>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</si>
  <si>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</si>
  <si>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</si>
  <si>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</si>
  <si>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</si>
  <si>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</si>
  <si>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</si>
  <si>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</si>
  <si>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</si>
  <si>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</si>
  <si>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</si>
  <si>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</si>
  <si>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</si>
  <si>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</si>
  <si>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</si>
  <si>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</si>
  <si>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</si>
  <si>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</si>
  <si>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</si>
  <si>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</si>
  <si>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</si>
  <si>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</si>
  <si>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</si>
  <si>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</si>
  <si>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</si>
  <si>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</si>
  <si>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</si>
  <si>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</si>
  <si>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</si>
  <si>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</si>
  <si>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</si>
  <si>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</si>
  <si>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</si>
  <si>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</si>
  <si>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</si>
  <si>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</si>
  <si>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</si>
  <si>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</si>
  <si>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</si>
  <si>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</si>
  <si>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</si>
  <si>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</si>
  <si>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</si>
  <si>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</si>
  <si>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</si>
  <si>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</si>
  <si>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</si>
  <si>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</si>
  <si>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</si>
  <si>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</si>
  <si>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</si>
  <si>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</si>
  <si>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</si>
  <si>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</si>
  <si>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</si>
  <si>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</si>
  <si>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</si>
  <si>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</si>
  <si>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</si>
  <si>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</si>
  <si>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</si>
  <si>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</si>
  <si>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</si>
  <si>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</si>
  <si>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</si>
  <si>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</si>
  <si>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</si>
  <si>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</si>
  <si>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</si>
  <si>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</si>
  <si>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</si>
  <si>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</si>
  <si>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</si>
  <si>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</si>
  <si>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</si>
  <si>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</si>
  <si>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</si>
  <si>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</si>
  <si>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</si>
  <si>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</si>
  <si>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</si>
  <si>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</si>
  <si>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</si>
  <si>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</si>
  <si>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</si>
  <si>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</si>
  <si>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</si>
  <si>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</si>
  <si>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</si>
  <si>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</si>
  <si>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</si>
  <si>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</si>
  <si>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</si>
  <si>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</si>
  <si>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</si>
  <si>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</si>
  <si>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</si>
  <si>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</si>
  <si>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</si>
  <si>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</si>
  <si>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</si>
  <si>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</si>
  <si>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</si>
  <si>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</si>
  <si>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</si>
  <si>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</si>
  <si>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</si>
  <si>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</si>
  <si>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</si>
  <si>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</si>
  <si>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</si>
  <si>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</si>
  <si>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</si>
  <si>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</si>
  <si>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</si>
  <si>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</si>
  <si>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</si>
  <si>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</si>
  <si>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</si>
  <si>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</si>
  <si>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</si>
  <si>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</si>
  <si>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</si>
  <si>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</si>
  <si>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</si>
  <si>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</si>
  <si>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</si>
  <si>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</si>
  <si>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</si>
  <si>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</si>
  <si>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</si>
  <si>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</si>
  <si>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</si>
  <si>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</si>
  <si>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</si>
  <si>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</si>
  <si>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</si>
  <si>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</si>
  <si>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</si>
  <si>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</si>
  <si>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</si>
  <si>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</si>
  <si>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</si>
  <si>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</si>
  <si>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</si>
  <si>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</si>
  <si>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</si>
  <si>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</si>
  <si>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</si>
  <si>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</si>
  <si>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</si>
  <si>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</si>
  <si>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</si>
  <si>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</si>
  <si>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</si>
  <si>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</si>
  <si>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</si>
  <si>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</si>
  <si>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</si>
  <si>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</si>
  <si>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</si>
  <si>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</si>
  <si>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</si>
  <si>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</si>
  <si>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</si>
  <si>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</si>
  <si>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</si>
  <si>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</si>
  <si>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</si>
  <si>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</si>
  <si>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</si>
  <si>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</si>
  <si>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</si>
  <si>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</si>
  <si>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</si>
  <si>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</si>
  <si>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</si>
  <si>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</si>
  <si>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</si>
  <si>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</si>
  <si>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</si>
  <si>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</si>
  <si>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</si>
  <si>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</si>
  <si>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</si>
  <si>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</si>
  <si>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</si>
  <si>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</si>
  <si>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</si>
  <si>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</si>
  <si>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</si>
  <si>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</si>
  <si>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</si>
  <si>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</si>
  <si>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</si>
  <si>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</si>
  <si>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</si>
  <si>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</si>
  <si>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</si>
  <si>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</si>
  <si>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</si>
  <si>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</si>
  <si>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</si>
  <si>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</si>
  <si>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</si>
  <si>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</si>
  <si>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</si>
  <si>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</si>
  <si>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</si>
  <si>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</si>
  <si>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</si>
  <si>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</si>
  <si>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</si>
  <si>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</si>
  <si>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</si>
  <si>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</si>
  <si>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</si>
  <si>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</si>
  <si>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</si>
  <si>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</si>
  <si>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</si>
  <si>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</si>
  <si>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</si>
  <si>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</si>
  <si>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</si>
  <si>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</si>
  <si>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</si>
  <si>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</si>
  <si>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</si>
  <si>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</si>
  <si>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</si>
  <si>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</si>
  <si>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</si>
  <si>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</si>
  <si>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</si>
  <si>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</si>
  <si>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</si>
  <si>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</si>
  <si>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</si>
  <si>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</si>
  <si>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</si>
  <si>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</si>
  <si>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</si>
  <si>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</si>
  <si>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</si>
  <si>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</si>
  <si>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</si>
  <si>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</si>
  <si>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</si>
  <si>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</si>
  <si>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</si>
  <si>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</si>
  <si>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</si>
  <si>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</si>
  <si>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</si>
  <si>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</si>
  <si>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</si>
  <si>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</si>
  <si>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</si>
  <si>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</si>
  <si>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</si>
  <si>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</si>
  <si>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</si>
  <si>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</si>
  <si>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</si>
  <si>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</si>
  <si>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</si>
  <si>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</si>
  <si>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</si>
  <si>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</si>
  <si>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</si>
  <si>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</si>
  <si>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</si>
  <si>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</si>
  <si>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</si>
  <si>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</si>
  <si>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</si>
  <si>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</si>
  <si>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</si>
  <si>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</si>
  <si>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</si>
  <si>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</si>
  <si>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</si>
  <si>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</si>
  <si>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</si>
  <si>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</si>
  <si>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</si>
  <si>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</si>
  <si>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</si>
  <si>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</si>
  <si>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</si>
  <si>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</si>
  <si>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</si>
  <si>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</si>
  <si>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</si>
  <si>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</si>
  <si>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</si>
  <si>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</si>
  <si>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</si>
  <si>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</si>
  <si>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</si>
  <si>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</si>
  <si>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</si>
  <si>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</si>
  <si>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</si>
  <si>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</si>
  <si>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</si>
  <si>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</si>
  <si>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</si>
  <si>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</si>
  <si>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</si>
  <si>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</si>
  <si>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</si>
  <si>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</si>
  <si>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</si>
  <si>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</si>
  <si>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</si>
  <si>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</si>
  <si>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</si>
  <si>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</si>
  <si>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</si>
  <si>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</si>
  <si>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</si>
  <si>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</si>
  <si>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</si>
  <si>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</si>
  <si>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</si>
  <si>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</si>
  <si>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</si>
  <si>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</si>
  <si>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</si>
  <si>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</si>
  <si>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</si>
  <si>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</si>
  <si>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</si>
  <si>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</si>
  <si>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</si>
  <si>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</si>
  <si>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</si>
  <si>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</si>
  <si>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</si>
  <si>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</si>
  <si>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</si>
  <si>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</si>
  <si>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</si>
  <si>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</si>
  <si>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</si>
  <si>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</si>
  <si>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</si>
  <si>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</si>
  <si>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</si>
  <si>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</si>
  <si>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</si>
  <si>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</si>
  <si>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</si>
  <si>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</si>
  <si>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</si>
  <si>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</si>
  <si>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</si>
  <si>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</si>
  <si>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</si>
  <si>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</si>
  <si>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</si>
  <si>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</si>
  <si>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</si>
  <si>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</si>
  <si>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</si>
  <si>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</si>
  <si>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</si>
  <si>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</si>
  <si>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</si>
  <si>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</si>
  <si>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</si>
  <si>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</si>
  <si>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</si>
  <si>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</si>
  <si>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</si>
  <si>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</si>
  <si>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</si>
  <si>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</si>
  <si>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</si>
  <si>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</si>
  <si>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</si>
  <si>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</si>
  <si>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</si>
  <si>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</si>
  <si>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</si>
  <si>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</si>
  <si>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</si>
  <si>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</si>
  <si>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</si>
  <si>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</si>
  <si>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</si>
  <si>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</si>
  <si>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</si>
  <si>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</si>
  <si>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</si>
  <si>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</si>
  <si>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</si>
  <si>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</si>
  <si>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</si>
  <si>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</si>
  <si>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</si>
  <si>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</si>
  <si>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</si>
  <si>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</si>
  <si>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</si>
  <si>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</si>
  <si>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</si>
  <si>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</si>
  <si>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</si>
  <si>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</si>
  <si>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</si>
  <si>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</si>
  <si>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</si>
  <si>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</si>
  <si>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</si>
  <si>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</si>
  <si>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</si>
  <si>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</si>
  <si>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</si>
  <si>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</si>
  <si>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</si>
  <si>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</si>
  <si>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</si>
  <si>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</si>
  <si>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</si>
  <si>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</si>
  <si>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</si>
  <si>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</si>
  <si>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</si>
  <si>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</si>
  <si>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</si>
  <si>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</si>
  <si>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</si>
  <si>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</si>
  <si>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</si>
  <si>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</si>
  <si>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</si>
  <si>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</si>
  <si>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</si>
  <si>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</si>
  <si>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</si>
  <si>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</si>
  <si>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</si>
  <si>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</si>
  <si>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</si>
  <si>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</si>
  <si>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</si>
  <si>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</si>
  <si>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</si>
  <si>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</si>
  <si>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</si>
  <si>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</si>
  <si>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</si>
  <si>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</si>
  <si>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</si>
  <si>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</si>
  <si>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</si>
  <si>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</si>
  <si>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</si>
  <si>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</si>
  <si>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</si>
  <si>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</si>
  <si>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</si>
  <si>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</si>
  <si>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</si>
  <si>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</si>
  <si>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</si>
  <si>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</si>
  <si>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</si>
  <si>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</si>
  <si>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</si>
  <si>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</si>
  <si>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</si>
  <si>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</si>
  <si>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</si>
  <si>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</si>
  <si>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</si>
  <si>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</si>
  <si>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</si>
  <si>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</si>
  <si>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</si>
  <si>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</si>
  <si>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</si>
  <si>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</si>
  <si>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</si>
  <si>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</si>
  <si>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</si>
  <si>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</si>
  <si>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</si>
  <si>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</si>
  <si>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</si>
  <si>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</si>
  <si>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</si>
  <si>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</si>
  <si>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</si>
  <si>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</si>
  <si>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</si>
  <si>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</si>
  <si>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</si>
  <si>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</si>
  <si>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</si>
  <si>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</si>
  <si>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</si>
  <si>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</si>
  <si>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</si>
  <si>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</si>
  <si>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</si>
  <si>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</si>
  <si>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</si>
  <si>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</si>
  <si>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</si>
  <si>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</si>
  <si>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</si>
  <si>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</si>
  <si>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</si>
  <si>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</si>
  <si>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</si>
  <si>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</si>
  <si>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</si>
  <si>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</si>
  <si>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</si>
  <si>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</si>
  <si>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</si>
  <si>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</si>
  <si>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</si>
  <si>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</si>
  <si>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</si>
  <si>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</si>
  <si>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</si>
  <si>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</si>
  <si>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</si>
  <si>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</si>
  <si>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</si>
  <si>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</si>
  <si>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</si>
  <si>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</si>
  <si>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</si>
  <si>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</si>
  <si>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</si>
  <si>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</si>
  <si>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</si>
  <si>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</si>
  <si>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</si>
  <si>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</si>
  <si>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</si>
  <si>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</si>
  <si>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</si>
  <si>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</si>
  <si>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</si>
  <si>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</si>
  <si>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</si>
  <si>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</si>
  <si>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</si>
  <si>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</si>
  <si>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</si>
  <si>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</si>
  <si>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</si>
  <si>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</si>
  <si>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</si>
  <si>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</si>
  <si>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</si>
  <si>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</si>
  <si>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</si>
  <si>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</si>
  <si>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</si>
  <si>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</si>
  <si>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</si>
  <si>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</si>
  <si>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</si>
  <si>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</si>
  <si>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</si>
  <si>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</si>
  <si>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</si>
  <si>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</si>
  <si>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</si>
  <si>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</si>
  <si>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</si>
  <si>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</si>
  <si>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</si>
  <si>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</si>
  <si>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</si>
  <si>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</si>
  <si>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</si>
  <si>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</si>
  <si>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</si>
  <si>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</si>
  <si>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</si>
  <si>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</si>
  <si>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</si>
  <si>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</si>
  <si>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</si>
  <si>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</si>
  <si>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</si>
  <si>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</si>
  <si>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</si>
  <si>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</si>
  <si>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</si>
  <si>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</si>
  <si>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</si>
  <si>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</si>
  <si>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</si>
  <si>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</si>
  <si>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</si>
  <si>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</si>
  <si>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</si>
  <si>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</si>
  <si>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</si>
  <si>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</si>
  <si>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</si>
  <si>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</si>
  <si>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</si>
  <si>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</si>
  <si>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</si>
  <si>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</si>
  <si>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</si>
  <si>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</si>
  <si>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</si>
  <si>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</si>
  <si>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</si>
  <si>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</si>
  <si>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</si>
  <si>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</si>
  <si>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</si>
  <si>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</si>
  <si>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</si>
  <si>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</si>
  <si>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</si>
  <si>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</si>
  <si>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</si>
  <si>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</si>
  <si>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</si>
  <si>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</si>
  <si>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</si>
  <si>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</si>
  <si>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</si>
  <si>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</si>
  <si>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</si>
  <si>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</si>
  <si>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</si>
  <si>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</si>
  <si>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</si>
  <si>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</si>
  <si>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</si>
  <si>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</si>
  <si>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</si>
  <si>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</si>
  <si>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</si>
  <si>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</si>
  <si>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</si>
  <si>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</si>
  <si>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</si>
  <si>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</si>
  <si>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</si>
  <si>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</si>
  <si>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</si>
  <si>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</si>
  <si>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</si>
  <si>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</si>
  <si>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</si>
  <si>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</si>
  <si>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</si>
  <si>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</si>
  <si>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</si>
  <si>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</si>
  <si>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</si>
  <si>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</si>
  <si>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</si>
  <si>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</si>
  <si>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</si>
  <si>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</si>
  <si>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</si>
  <si>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</si>
  <si>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</si>
  <si>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</si>
  <si>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</si>
  <si>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</si>
  <si>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</si>
  <si>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</si>
  <si>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</si>
  <si>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</si>
  <si>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</si>
  <si>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</si>
  <si>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</si>
  <si>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</si>
  <si>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</si>
  <si>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</si>
  <si>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</si>
  <si>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</si>
  <si>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</si>
  <si>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</si>
  <si>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</si>
  <si>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</si>
  <si>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</si>
  <si>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</si>
  <si>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</si>
  <si>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</si>
  <si>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</si>
  <si>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</si>
  <si>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</si>
  <si>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</si>
  <si>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</si>
  <si>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</si>
  <si>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</si>
  <si>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</si>
  <si>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</si>
  <si>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</si>
  <si>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</si>
  <si>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</si>
  <si>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</si>
  <si>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</si>
  <si>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</si>
  <si>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</si>
  <si>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</si>
  <si>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</si>
  <si>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</si>
  <si>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</si>
  <si>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</si>
  <si>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</si>
  <si>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</si>
  <si>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</si>
  <si>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</si>
  <si>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</si>
  <si>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</si>
  <si>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</si>
  <si>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</si>
  <si>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</si>
  <si>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</si>
  <si>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</si>
  <si>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</si>
  <si>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</si>
  <si>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</si>
  <si>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</si>
  <si>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</si>
  <si>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</si>
  <si>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</si>
  <si>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</si>
  <si>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</si>
  <si>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</si>
  <si>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</si>
  <si>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</si>
  <si>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</si>
  <si>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</si>
  <si>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</si>
  <si>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</si>
  <si>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</si>
  <si>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</si>
  <si>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</si>
  <si>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</si>
  <si>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</si>
  <si>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</si>
  <si>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</si>
  <si>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</si>
  <si>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</si>
  <si>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</si>
  <si>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</si>
  <si>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</si>
  <si>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</si>
  <si>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</si>
  <si>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</si>
  <si>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</si>
  <si>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</si>
  <si>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</si>
  <si>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</si>
  <si>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</si>
  <si>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</si>
  <si>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</si>
  <si>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</si>
  <si>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</si>
  <si>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</si>
  <si>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</si>
  <si>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</si>
  <si>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</si>
  <si>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</si>
  <si>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</si>
  <si>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</si>
  <si>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</si>
  <si>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</si>
  <si>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</si>
  <si>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</si>
  <si>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</si>
  <si>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</si>
  <si>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</si>
  <si>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</si>
  <si>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</si>
  <si>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</si>
  <si>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</si>
  <si>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</si>
  <si>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</si>
  <si>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</si>
  <si>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</si>
  <si>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</si>
  <si>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</si>
  <si>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</si>
  <si>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</si>
  <si>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</si>
  <si>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</si>
  <si>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</si>
  <si>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</si>
  <si>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</si>
  <si>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</si>
  <si>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</si>
  <si>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</si>
  <si>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</si>
  <si>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</si>
  <si>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</si>
  <si>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</si>
  <si>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</si>
  <si>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</si>
  <si>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</si>
  <si>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</si>
  <si>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</si>
  <si>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</si>
  <si>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</si>
  <si>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</si>
  <si>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</si>
  <si>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</si>
  <si>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</si>
  <si>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</si>
  <si>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</si>
  <si>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</si>
  <si>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</si>
  <si>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</si>
  <si>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</si>
  <si>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</si>
  <si>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</si>
  <si>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</si>
  <si>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</si>
  <si>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</si>
  <si>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</si>
  <si>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</si>
  <si>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</si>
  <si>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</si>
  <si>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</si>
  <si>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</si>
  <si>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</si>
  <si>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</si>
  <si>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</si>
  <si>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</si>
  <si>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</si>
  <si>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</si>
  <si>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</si>
  <si>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</si>
  <si>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</si>
  <si>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</si>
  <si>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</si>
  <si>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</si>
  <si>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</si>
  <si>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</si>
  <si>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</si>
  <si>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</si>
  <si>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</si>
  <si>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</si>
  <si>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</si>
  <si>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</si>
  <si>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</si>
  <si>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</si>
  <si>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</si>
  <si>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</si>
  <si>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</si>
  <si>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</si>
  <si>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</si>
  <si>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</si>
  <si>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</si>
  <si>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</si>
  <si>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</si>
  <si>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</si>
  <si>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</si>
  <si>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</si>
  <si>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</si>
  <si>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</si>
  <si>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</si>
  <si>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</si>
  <si>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</si>
  <si>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</si>
  <si>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</si>
  <si>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</si>
  <si>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</si>
  <si>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</si>
  <si>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</si>
  <si>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</si>
  <si>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</si>
  <si>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</si>
  <si>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</si>
  <si>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</si>
  <si>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</si>
  <si>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</si>
  <si>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</si>
  <si>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</si>
  <si>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</si>
  <si>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</si>
  <si>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</si>
  <si>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</si>
  <si>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</si>
  <si>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</si>
  <si>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</si>
  <si>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</si>
  <si>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</si>
  <si>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</si>
  <si>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</si>
  <si>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</si>
  <si>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</si>
  <si>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</si>
  <si>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</si>
  <si>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</si>
  <si>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</si>
  <si>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</si>
  <si>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</si>
  <si>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</si>
  <si>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</si>
  <si>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</si>
  <si>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</si>
  <si>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</si>
  <si>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</si>
  <si>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</si>
  <si>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</si>
  <si>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</si>
  <si>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</si>
  <si>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</si>
  <si>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</si>
  <si>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</si>
  <si>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</si>
  <si>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</si>
  <si>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</si>
  <si>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</si>
  <si>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</si>
  <si>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</si>
  <si>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</si>
  <si>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</si>
  <si>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</si>
  <si>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</si>
  <si>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</si>
  <si>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</si>
  <si>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</si>
  <si>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</si>
  <si>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</si>
  <si>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</si>
  <si>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</si>
  <si>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</si>
  <si>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</si>
  <si>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</si>
  <si>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</si>
  <si>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</si>
  <si>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</si>
  <si>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</si>
  <si>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</si>
  <si>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</si>
  <si>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</si>
  <si>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</si>
  <si>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</si>
  <si>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</si>
  <si>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</si>
  <si>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</si>
  <si>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</si>
  <si>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</si>
  <si>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</si>
  <si>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</si>
  <si>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</si>
  <si>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</si>
  <si>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</si>
  <si>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</si>
  <si>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</si>
  <si>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</si>
  <si>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</si>
  <si>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</si>
  <si>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</si>
  <si>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</si>
  <si>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</si>
  <si>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</si>
  <si>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</si>
  <si>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</si>
  <si>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</si>
  <si>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</si>
  <si>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</si>
  <si>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</si>
  <si>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</si>
  <si>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</si>
  <si>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</si>
  <si>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</si>
  <si>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</si>
  <si>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</si>
  <si>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</si>
  <si>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</si>
  <si>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</si>
  <si>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</si>
  <si>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</si>
  <si>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</si>
  <si>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</si>
  <si>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</si>
  <si>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</si>
  <si>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</si>
  <si>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</si>
  <si>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</si>
  <si>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</si>
  <si>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</si>
  <si>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</si>
  <si>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</si>
  <si>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</si>
  <si>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</si>
  <si>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</si>
  <si>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</si>
  <si>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</si>
  <si>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</si>
  <si>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</si>
  <si>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</si>
  <si>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</si>
  <si>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</si>
  <si>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</si>
  <si>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</si>
  <si>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</si>
  <si>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</si>
  <si>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</si>
  <si>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</si>
  <si>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</si>
  <si>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</si>
  <si>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</si>
  <si>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</si>
  <si>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</si>
  <si>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</si>
  <si>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</si>
  <si>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</si>
  <si>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</si>
  <si>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</si>
  <si>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</si>
  <si>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</si>
  <si>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</si>
  <si>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</si>
  <si>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</si>
  <si>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</si>
  <si>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</si>
  <si>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</si>
  <si>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</si>
  <si>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</si>
  <si>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</si>
  <si>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</si>
  <si>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</si>
  <si>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</si>
  <si>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</si>
  <si>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</si>
  <si>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</si>
  <si>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</si>
  <si>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</si>
  <si>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</si>
  <si>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</si>
  <si>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</si>
  <si>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</si>
  <si>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</si>
  <si>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</si>
  <si>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</si>
  <si>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</si>
  <si>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</si>
  <si>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</si>
  <si>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</si>
  <si>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</si>
  <si>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</si>
  <si>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</si>
  <si>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</si>
  <si>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</si>
  <si>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</si>
  <si>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</si>
  <si>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</si>
  <si>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</si>
  <si>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</si>
  <si>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</si>
  <si>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</si>
  <si>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</si>
  <si>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</si>
  <si>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</si>
  <si>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</si>
  <si>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</si>
  <si>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</si>
  <si>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</si>
  <si>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</si>
  <si>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</si>
  <si>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</si>
  <si>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</si>
  <si>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</si>
  <si>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</si>
  <si>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</si>
  <si>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</si>
  <si>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</si>
  <si>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</si>
  <si>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</si>
  <si>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</si>
  <si>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</si>
  <si>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</si>
  <si>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</si>
  <si>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</si>
  <si>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</si>
  <si>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</si>
  <si>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</si>
  <si>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</si>
  <si>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</si>
  <si>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</si>
  <si>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</si>
  <si>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</si>
  <si>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</si>
  <si>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</si>
  <si>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</si>
  <si>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</si>
  <si>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</si>
  <si>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</si>
  <si>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</si>
  <si>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</si>
  <si>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</si>
  <si>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</si>
  <si>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</si>
  <si>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</si>
  <si>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</si>
  <si>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</si>
  <si>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</si>
  <si>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</si>
  <si>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</si>
  <si>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</si>
  <si>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</si>
  <si>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</si>
  <si>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</si>
  <si>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</si>
  <si>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</si>
  <si>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</si>
  <si>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</si>
  <si>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</si>
  <si>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</si>
  <si>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</si>
  <si>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</si>
  <si>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</si>
  <si>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</si>
  <si>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</si>
  <si>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</si>
  <si>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</si>
  <si>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</si>
  <si>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</si>
  <si>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</si>
  <si>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</si>
  <si>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</si>
  <si>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</si>
  <si>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</si>
  <si>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</si>
  <si>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</si>
  <si>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</si>
  <si>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</si>
  <si>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</si>
  <si>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</si>
  <si>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</si>
  <si>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</si>
  <si>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</si>
  <si>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</si>
  <si>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</si>
  <si>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</si>
  <si>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</si>
  <si>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</si>
  <si>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</si>
  <si>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</si>
  <si>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</si>
  <si>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</si>
  <si>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</si>
  <si>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</si>
  <si>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</si>
  <si>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</si>
  <si>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</si>
  <si>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</si>
  <si>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</si>
  <si>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</si>
  <si>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</si>
  <si>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</si>
  <si>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</si>
  <si>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</si>
  <si>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</si>
  <si>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</si>
  <si>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</si>
  <si>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</si>
  <si>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</si>
  <si>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</si>
  <si>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</si>
  <si>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</si>
  <si>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</si>
  <si>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</si>
  <si>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</si>
  <si>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</si>
  <si>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</si>
  <si>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</si>
  <si>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</si>
  <si>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</si>
  <si>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</si>
  <si>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</si>
  <si>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</si>
  <si>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</si>
  <si>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</si>
  <si>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</si>
  <si>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</si>
  <si>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</si>
  <si>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</si>
  <si>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</si>
  <si>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</si>
  <si>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</si>
  <si>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</si>
  <si>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</si>
  <si>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</si>
  <si>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</si>
  <si>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</si>
  <si>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</si>
  <si>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</si>
  <si>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</si>
  <si>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</si>
  <si>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</si>
  <si>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</si>
  <si>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</si>
  <si>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</si>
  <si>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</si>
  <si>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</si>
  <si>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</si>
  <si>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</si>
  <si>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</si>
  <si>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</si>
  <si>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</si>
  <si>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</si>
  <si>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</si>
  <si>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</si>
  <si>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</si>
  <si>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</si>
  <si>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</si>
  <si>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</si>
  <si>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</si>
  <si>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</si>
  <si>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</si>
  <si>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</si>
  <si>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</si>
  <si>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</si>
  <si>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</si>
  <si>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</si>
  <si>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</si>
  <si>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</si>
  <si>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</si>
  <si>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</si>
  <si>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</si>
  <si>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</si>
  <si>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</si>
  <si>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</si>
  <si>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</si>
  <si>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</si>
  <si>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</si>
  <si>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</si>
  <si>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</si>
  <si>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</si>
  <si>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</si>
  <si>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</si>
  <si>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</si>
  <si>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</si>
  <si>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</si>
  <si>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</si>
  <si>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</si>
  <si>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</si>
  <si>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</si>
  <si>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</si>
  <si>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</si>
  <si>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</si>
  <si>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</si>
  <si>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</si>
  <si>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</si>
  <si>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</si>
  <si>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</si>
  <si>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</si>
  <si>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</si>
  <si>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</si>
  <si>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</si>
  <si>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</si>
  <si>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</si>
  <si>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</si>
  <si>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</si>
  <si>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</si>
  <si>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</si>
  <si>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</si>
  <si>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</si>
  <si>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</si>
  <si>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</si>
  <si>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</si>
  <si>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</si>
  <si>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</si>
  <si>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</si>
  <si>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</si>
  <si>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</si>
  <si>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</si>
  <si>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</si>
  <si>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</si>
  <si>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</si>
  <si>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</si>
  <si>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</si>
  <si>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</si>
  <si>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</si>
  <si>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</si>
  <si>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</si>
  <si>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</si>
  <si>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</si>
  <si>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</si>
  <si>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</si>
  <si>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</si>
  <si>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</si>
  <si>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</si>
  <si>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</si>
  <si>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</si>
  <si>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</si>
  <si>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</si>
  <si>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</si>
  <si>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</si>
  <si>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</si>
  <si>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</si>
  <si>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</si>
  <si>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</si>
  <si>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</si>
  <si>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</si>
  <si>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</si>
  <si>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</si>
  <si>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</si>
  <si>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</si>
  <si>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</si>
  <si>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</si>
  <si>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</si>
  <si>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</si>
  <si>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</si>
  <si>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</si>
  <si>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</si>
  <si>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</si>
  <si>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</si>
  <si>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</si>
  <si>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</si>
  <si>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</si>
  <si>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</si>
  <si>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</si>
  <si>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</si>
  <si>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</si>
  <si>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</si>
  <si>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</si>
  <si>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</si>
  <si>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</si>
  <si>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</si>
  <si>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</si>
  <si>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</si>
  <si>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</si>
  <si>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</si>
  <si>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</si>
  <si>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</si>
  <si>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</si>
  <si>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</si>
  <si>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</si>
  <si>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</si>
  <si>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</si>
  <si>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</si>
  <si>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</si>
  <si>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</si>
  <si>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</si>
  <si>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</si>
  <si>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</si>
  <si>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</si>
  <si>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</si>
  <si>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</si>
  <si>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</si>
  <si>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</si>
  <si>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</si>
  <si>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</si>
  <si>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</si>
  <si>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</si>
  <si>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</si>
  <si>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</si>
  <si>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</si>
  <si>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</si>
  <si>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</si>
  <si>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</si>
  <si>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</si>
  <si>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</si>
  <si>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</si>
  <si>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</si>
  <si>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</si>
  <si>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</si>
  <si>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</si>
  <si>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</si>
  <si>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</si>
  <si>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</si>
  <si>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</si>
  <si>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</si>
  <si>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</si>
  <si>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</si>
  <si>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</si>
  <si>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</si>
  <si>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</si>
  <si>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</si>
  <si>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</si>
  <si>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</si>
  <si>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</si>
  <si>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</si>
  <si>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</si>
  <si>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</si>
  <si>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</si>
  <si>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</si>
  <si>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</si>
  <si>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</si>
  <si>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</si>
  <si>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</si>
  <si>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</si>
  <si>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</si>
  <si>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</si>
  <si>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</si>
  <si>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</si>
  <si>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</si>
  <si>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</si>
  <si>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</si>
  <si>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</si>
  <si>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</si>
  <si>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</si>
  <si>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</si>
  <si>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</si>
  <si>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</si>
  <si>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</si>
  <si>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</si>
  <si>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</si>
  <si>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</si>
  <si>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</si>
  <si>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</si>
  <si>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</si>
  <si>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</si>
  <si>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</si>
  <si>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</si>
  <si>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</si>
  <si>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</si>
  <si>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</si>
  <si>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</si>
  <si>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</si>
  <si>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</si>
  <si>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</si>
  <si>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</si>
  <si>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</si>
  <si>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</si>
  <si>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</si>
  <si>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</si>
  <si>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</si>
  <si>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</si>
  <si>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</si>
  <si>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</si>
  <si>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</si>
  <si>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</si>
  <si>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</si>
  <si>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</si>
  <si>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</si>
  <si>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</si>
  <si>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</si>
  <si>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</si>
  <si>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</si>
  <si>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</si>
  <si>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</si>
  <si>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</si>
  <si>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</si>
  <si>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</si>
  <si>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</si>
  <si>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</si>
  <si>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</si>
  <si>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</si>
  <si>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</si>
  <si>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</si>
  <si>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</si>
  <si>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</si>
  <si>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</si>
  <si>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</si>
  <si>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</si>
  <si>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</si>
  <si>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</si>
  <si>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</si>
  <si>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</si>
  <si>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</si>
  <si>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</si>
  <si>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</si>
  <si>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</si>
  <si>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</si>
  <si>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</si>
  <si>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</si>
  <si>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</si>
  <si>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</si>
  <si>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</si>
  <si>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</si>
  <si>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</si>
  <si>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</si>
  <si>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</si>
  <si>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</si>
  <si>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</si>
  <si>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</si>
  <si>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</si>
  <si>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</si>
  <si>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</si>
  <si>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</si>
  <si>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</si>
  <si>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</si>
  <si>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</si>
  <si>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</si>
  <si>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</si>
  <si>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</si>
  <si>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</si>
  <si>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</si>
  <si>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</si>
  <si>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</si>
  <si>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</si>
  <si>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</si>
  <si>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</si>
  <si>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</si>
  <si>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</si>
  <si>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</si>
  <si>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</si>
  <si>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</si>
  <si>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</si>
  <si>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</si>
  <si>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</si>
  <si>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</si>
  <si>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</si>
  <si>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</si>
  <si>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</si>
  <si>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</si>
  <si>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</si>
  <si>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</si>
  <si>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</si>
  <si>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</si>
  <si>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</si>
  <si>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</si>
  <si>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</si>
  <si>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</si>
  <si>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</si>
  <si>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</si>
  <si>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</si>
  <si>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</si>
  <si>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</si>
  <si>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</si>
  <si>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</si>
  <si>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</si>
  <si>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</si>
  <si>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</si>
  <si>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</si>
  <si>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</si>
  <si>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</si>
  <si>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</si>
  <si>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</si>
  <si>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</si>
  <si>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</si>
  <si>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</si>
  <si>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</si>
  <si>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</si>
  <si>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</si>
  <si>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</si>
  <si>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</si>
  <si>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</si>
  <si>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</si>
  <si>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</si>
  <si>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</si>
  <si>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</si>
  <si>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</si>
  <si>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</si>
  <si>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</si>
  <si>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</si>
  <si>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</si>
  <si>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</si>
  <si>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</si>
  <si>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</si>
  <si>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</si>
  <si>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</si>
  <si>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</si>
  <si>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</si>
  <si>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</si>
  <si>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</si>
  <si>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</si>
  <si>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</si>
  <si>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</si>
  <si>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</si>
  <si>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</si>
  <si>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</si>
  <si>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</si>
  <si>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</si>
  <si>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</si>
  <si>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</si>
  <si>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</si>
  <si>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</si>
  <si>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</si>
  <si>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</si>
  <si>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</si>
  <si>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</si>
  <si>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</si>
  <si>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</si>
  <si>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</si>
  <si>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</si>
  <si>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</si>
  <si>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</si>
  <si>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</si>
  <si>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</si>
  <si>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</si>
  <si>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</si>
  <si>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</si>
  <si>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</si>
  <si>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</si>
  <si>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</si>
  <si>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</si>
  <si>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</si>
  <si>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</si>
  <si>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</si>
  <si>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</si>
  <si>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</si>
  <si>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</si>
  <si>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</si>
  <si>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</si>
  <si>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</si>
  <si>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</si>
  <si>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</si>
  <si>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</si>
  <si>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</si>
  <si>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</si>
  <si>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</si>
  <si>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</si>
  <si>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</si>
  <si>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</si>
  <si>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</si>
  <si>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</si>
  <si>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</si>
  <si>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</si>
  <si>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</si>
  <si>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</si>
  <si>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</si>
  <si>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</si>
  <si>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</si>
  <si>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</si>
  <si>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</si>
  <si>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</si>
  <si>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</si>
  <si>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</si>
  <si>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</si>
  <si>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</si>
  <si>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</si>
  <si>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</si>
  <si>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</si>
  <si>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</si>
  <si>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</si>
  <si>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</si>
  <si>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</si>
  <si>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</si>
  <si>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</si>
  <si>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</si>
  <si>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</si>
  <si>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</si>
  <si>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</si>
  <si>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</si>
  <si>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</si>
  <si>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</si>
  <si>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</si>
  <si>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</si>
  <si>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</si>
  <si>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</si>
  <si>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</si>
  <si>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</si>
  <si>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</si>
  <si>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</si>
  <si>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</si>
  <si>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</si>
  <si>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</si>
  <si>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</si>
  <si>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</si>
  <si>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</si>
  <si>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</si>
  <si>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</si>
  <si>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</si>
  <si>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</si>
  <si>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</si>
  <si>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</si>
  <si>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</si>
  <si>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</si>
  <si>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</si>
  <si>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</si>
  <si>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</si>
  <si>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</si>
  <si>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</si>
  <si>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</si>
  <si>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</si>
  <si>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</si>
  <si>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</si>
  <si>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</si>
  <si>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</si>
  <si>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</si>
  <si>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</si>
  <si>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</si>
  <si>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</si>
  <si>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</si>
  <si>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</si>
  <si>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</si>
  <si>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</si>
  <si>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</si>
  <si>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</si>
  <si>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</si>
  <si>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</si>
  <si>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</si>
  <si>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</si>
  <si>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</si>
  <si>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</si>
  <si>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</si>
  <si>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</si>
  <si>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</si>
  <si>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</si>
  <si>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</si>
  <si>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</si>
  <si>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</si>
  <si>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</si>
  <si>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</si>
  <si>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</si>
  <si>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</si>
  <si>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</si>
  <si>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</si>
  <si>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</si>
  <si>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</si>
  <si>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</si>
  <si>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</si>
  <si>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</si>
  <si>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</si>
  <si>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</si>
  <si>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</si>
  <si>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</si>
  <si>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</si>
  <si>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</si>
  <si>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</si>
  <si>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</si>
  <si>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</si>
  <si>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</si>
  <si>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</si>
  <si>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</si>
  <si>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</si>
  <si>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</si>
  <si>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</si>
  <si>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</si>
  <si>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</si>
  <si>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</si>
  <si>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</si>
  <si>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</si>
  <si>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</si>
  <si>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</si>
  <si>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</si>
  <si>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</si>
  <si>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</si>
  <si>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</si>
  <si>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</si>
  <si>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</si>
  <si>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</si>
  <si>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</si>
  <si>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</si>
  <si>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</si>
  <si>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</si>
  <si>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</si>
  <si>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</si>
  <si>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</si>
  <si>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</si>
  <si>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</si>
  <si>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</si>
  <si>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</si>
  <si>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</si>
  <si>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</si>
  <si>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</si>
  <si>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</si>
  <si>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</si>
  <si>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</si>
  <si>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</si>
  <si>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</si>
  <si>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</si>
  <si>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</si>
  <si>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</si>
  <si>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</si>
  <si>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</si>
  <si>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</si>
  <si>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</si>
  <si>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</si>
  <si>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</si>
  <si>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</si>
  <si>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</si>
  <si>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</si>
  <si>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</si>
  <si>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</si>
  <si>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</si>
  <si>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</si>
  <si>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</si>
  <si>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</si>
  <si>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</si>
  <si>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</si>
  <si>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</si>
  <si>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</si>
  <si>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</si>
  <si>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</si>
  <si>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</si>
  <si>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</si>
  <si>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</si>
  <si>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</si>
  <si>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</si>
  <si>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</si>
  <si>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</si>
  <si>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</si>
  <si>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</si>
  <si>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</si>
  <si>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</si>
  <si>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</si>
  <si>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</si>
  <si>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</si>
  <si>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</si>
  <si>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</si>
  <si>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</si>
  <si>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</si>
  <si>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</si>
  <si>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</si>
  <si>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</si>
  <si>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</si>
  <si>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</si>
  <si>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</si>
  <si>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</si>
  <si>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</si>
  <si>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</si>
  <si>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</si>
  <si>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</si>
  <si>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</si>
  <si>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</si>
  <si>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</si>
  <si>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</si>
  <si>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</si>
  <si>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</si>
  <si>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</si>
  <si>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</si>
  <si>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</si>
  <si>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</si>
  <si>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</si>
  <si>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</si>
  <si>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</si>
  <si>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</si>
  <si>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</si>
  <si>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</si>
  <si>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</si>
  <si>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</si>
  <si>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</si>
  <si>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</si>
  <si>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</si>
  <si>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</si>
  <si>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</si>
  <si>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</si>
  <si>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</si>
  <si>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</si>
  <si>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</si>
  <si>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</si>
  <si>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</si>
  <si>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</si>
  <si>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</si>
  <si>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</si>
  <si>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</si>
  <si>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</si>
  <si>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</si>
  <si>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</si>
  <si>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</si>
  <si>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</si>
  <si>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</si>
  <si>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</si>
  <si>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</si>
  <si>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</si>
  <si>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</si>
  <si>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</si>
  <si>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</si>
  <si>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</si>
  <si>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</si>
  <si>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</si>
  <si>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</si>
  <si>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</si>
  <si>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</si>
  <si>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</si>
  <si>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</si>
  <si>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</si>
  <si>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</si>
  <si>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</si>
  <si>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</si>
  <si>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</si>
  <si>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</si>
  <si>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</si>
  <si>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</si>
  <si>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</si>
  <si>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</si>
  <si>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</si>
  <si>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</si>
  <si>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</si>
  <si>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</si>
  <si>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</si>
  <si>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</si>
  <si>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</si>
  <si>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</si>
  <si>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</si>
  <si>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</si>
  <si>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</si>
  <si>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</si>
  <si>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</si>
  <si>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</si>
  <si>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</si>
  <si>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</si>
  <si>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</si>
  <si>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</si>
  <si>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</si>
  <si>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</si>
  <si>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</si>
  <si>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</si>
  <si>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</si>
  <si>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</si>
  <si>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</si>
  <si>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</si>
  <si>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</si>
  <si>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</si>
  <si>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</si>
  <si>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</si>
  <si>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</si>
  <si>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</si>
  <si>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</si>
  <si>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</si>
  <si>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</si>
  <si>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</si>
  <si>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</si>
  <si>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</si>
  <si>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</si>
  <si>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</si>
  <si>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</si>
  <si>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</si>
  <si>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</si>
  <si>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</si>
  <si>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</si>
  <si>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</si>
  <si>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</si>
  <si>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</si>
  <si>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</si>
  <si>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</si>
  <si>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</si>
  <si>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</si>
  <si>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</si>
  <si>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</si>
  <si>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</si>
  <si>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</si>
  <si>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</si>
  <si>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</si>
  <si>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</si>
  <si>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</si>
  <si>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</si>
  <si>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</si>
  <si>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</si>
  <si>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</si>
  <si>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</si>
  <si>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</si>
  <si>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</si>
  <si>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</si>
  <si>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</si>
  <si>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</si>
  <si>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</si>
  <si>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</si>
  <si>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</si>
  <si>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</si>
  <si>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</si>
  <si>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</si>
  <si>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</si>
  <si>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</si>
  <si>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</si>
  <si>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</si>
  <si>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</si>
  <si>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</si>
  <si>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</si>
  <si>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</si>
  <si>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</si>
  <si>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</si>
  <si>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</si>
  <si>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</si>
  <si>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</si>
  <si>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</si>
  <si>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</si>
  <si>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</si>
  <si>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</si>
  <si>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</si>
  <si>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</si>
  <si>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</si>
  <si>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</si>
  <si>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</si>
  <si>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</si>
  <si>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</si>
  <si>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</si>
  <si>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</si>
  <si>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</si>
  <si>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</si>
  <si>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</si>
  <si>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</si>
  <si>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</si>
  <si>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</si>
  <si>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</si>
  <si>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</si>
  <si>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</si>
  <si>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</si>
  <si>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</si>
  <si>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</si>
  <si>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</si>
  <si>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</si>
  <si>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</si>
  <si>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</si>
  <si>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</si>
  <si>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</si>
  <si>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</si>
  <si>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</si>
  <si>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</si>
  <si>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</si>
  <si>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</si>
  <si>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</si>
  <si>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</si>
  <si>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</si>
  <si>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</si>
  <si>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</si>
  <si>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</si>
  <si>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</si>
  <si>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</si>
  <si>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</si>
  <si>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</si>
  <si>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</si>
  <si>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</si>
  <si>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</si>
  <si>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</si>
  <si>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</si>
  <si>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</si>
  <si>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</si>
  <si>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</si>
  <si>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</si>
  <si>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</si>
  <si>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</si>
  <si>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</si>
  <si>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</si>
  <si>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</si>
  <si>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</si>
  <si>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</si>
  <si>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</si>
  <si>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</si>
  <si>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</si>
  <si>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</si>
  <si>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</si>
  <si>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</si>
  <si>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</si>
  <si>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</si>
  <si>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</si>
  <si>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</si>
  <si>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</si>
  <si>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</si>
  <si>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</si>
  <si>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</si>
  <si>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</si>
  <si>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</si>
  <si>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</si>
  <si>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</si>
  <si>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</si>
  <si>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</si>
  <si>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</si>
  <si>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</si>
  <si>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</si>
  <si>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</si>
  <si>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</si>
  <si>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</si>
  <si>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</si>
  <si>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</si>
  <si>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</si>
  <si>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</si>
  <si>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</si>
  <si>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</si>
  <si>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</si>
  <si>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</si>
  <si>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</si>
  <si>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</si>
  <si>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</si>
  <si>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</si>
  <si>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</si>
  <si>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</si>
  <si>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</si>
  <si>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</si>
  <si>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</si>
  <si>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</si>
  <si>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</si>
  <si>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</si>
  <si>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</si>
  <si>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</si>
  <si>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</si>
  <si>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</si>
  <si>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</si>
  <si>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</si>
  <si>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</si>
  <si>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</si>
  <si>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</si>
  <si>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</si>
  <si>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</si>
  <si>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</si>
  <si>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</si>
  <si>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</si>
  <si>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</si>
  <si>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</si>
  <si>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</si>
  <si>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</si>
  <si>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</si>
  <si>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</si>
  <si>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</si>
  <si>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</si>
  <si>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</si>
  <si>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</si>
  <si>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</si>
  <si>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</si>
  <si>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</si>
  <si>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</si>
  <si>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</si>
  <si>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</si>
  <si>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</si>
  <si>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</si>
  <si>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</si>
  <si>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</si>
  <si>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</si>
  <si>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</si>
  <si>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</si>
  <si>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</si>
  <si>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</si>
  <si>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</si>
  <si>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</si>
  <si>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</si>
  <si>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</si>
  <si>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</si>
  <si>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</si>
  <si>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</si>
  <si>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</si>
  <si>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</si>
  <si>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</si>
  <si>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</si>
  <si>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</si>
  <si>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</si>
  <si>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</si>
  <si>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</si>
  <si>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</si>
  <si>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</si>
  <si>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</si>
  <si>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</si>
  <si>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</si>
  <si>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</si>
  <si>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</si>
  <si>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</si>
  <si>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</si>
  <si>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</si>
  <si>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</si>
  <si>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</si>
  <si>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</si>
  <si>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</si>
  <si>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</si>
  <si>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</si>
  <si>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</si>
  <si>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</si>
  <si>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</si>
  <si>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</si>
  <si>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</si>
  <si>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</si>
  <si>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</si>
  <si>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</si>
  <si>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</si>
  <si>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</si>
  <si>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</si>
  <si>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Basic Elastic DB Existence</t>
  </si>
  <si>
    <t>Premium Elastic DB Existence</t>
  </si>
  <si>
    <t>Total Basic Elastic DTU Pack Price:</t>
  </si>
  <si>
    <t>Total Basic Elastic DB Price:</t>
  </si>
  <si>
    <t>Total Premium Elastic DTU Pack Price:</t>
  </si>
  <si>
    <t>Total Premium Elastic DB Price:</t>
  </si>
  <si>
    <t>Price x DBs or Pools</t>
  </si>
  <si>
    <t>Elastic (Preview)</t>
  </si>
  <si>
    <t>Calculator Updated: August 31, 2015</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</si>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</sst>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7">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 numFmtId="206"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91">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0" fontId="18" fillId="0" borderId="0" xfId="0" applyFont="1" applyFill="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44"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6" fontId="92" fillId="58" borderId="0" xfId="0" applyNumberFormat="1" applyFont="1" applyFill="1" applyBorder="1" applyAlignment="1">
      <alignment horizontal="center"/>
    </xf>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6"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6" fontId="92" fillId="58" borderId="0" xfId="0" applyNumberFormat="1" applyFont="1" applyFill="1" applyBorder="1" applyAlignment="1">
      <alignment horizontal="center"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6" fontId="92" fillId="59" borderId="0" xfId="0" applyNumberFormat="1" applyFont="1" applyFill="1" applyBorder="1" applyAlignment="1">
      <alignment horizontal="righ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6"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6"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6" fontId="91" fillId="58" borderId="0" xfId="0" applyNumberFormat="1" applyFont="1" applyFill="1" applyBorder="1" applyAlignment="1">
      <alignment horizontal="center" vertical="center"/>
    </xf>
    <xf numFmtId="6"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6"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6"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2" borderId="0" xfId="0" applyFont="1" applyFill="1"/>
    <xf numFmtId="166"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7" borderId="0" xfId="0" applyNumberFormat="1" applyFont="1" applyFill="1" applyBorder="1" applyAlignment="1">
      <alignment vertical="center" wrapText="1"/>
    </xf>
    <xf numFmtId="8"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8" fontId="4" fillId="65" borderId="0" xfId="0" applyNumberFormat="1" applyFont="1" applyFill="1" applyBorder="1" applyAlignment="1">
      <alignment horizontal="center"/>
    </xf>
    <xf numFmtId="8" fontId="25" fillId="65" borderId="0" xfId="0" applyNumberFormat="1" applyFont="1" applyFill="1" applyBorder="1" applyAlignment="1">
      <alignment horizontal="center"/>
    </xf>
    <xf numFmtId="8"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8"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8"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43"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8" fontId="4" fillId="65" borderId="0" xfId="0" applyNumberFormat="1" applyFont="1" applyFill="1" applyBorder="1" applyAlignment="1">
      <alignment vertical="center" wrapText="1"/>
    </xf>
    <xf numFmtId="8"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66"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5"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7" borderId="0" xfId="0" applyNumberFormat="1" applyFont="1" applyFill="1"/>
    <xf numFmtId="166"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87"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0"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8" fontId="25" fillId="65" borderId="54" xfId="0" applyNumberFormat="1" applyFont="1" applyFill="1" applyBorder="1" applyAlignment="1">
      <alignment horizontal="center" vertical="center"/>
    </xf>
    <xf numFmtId="8" fontId="4" fillId="65" borderId="54" xfId="0" applyNumberFormat="1" applyFont="1" applyFill="1" applyBorder="1" applyAlignment="1">
      <alignment horizontal="center"/>
    </xf>
    <xf numFmtId="0" fontId="3" fillId="65" borderId="54" xfId="0" applyFont="1" applyFill="1" applyBorder="1"/>
    <xf numFmtId="43" fontId="25" fillId="65" borderId="54" xfId="0" applyNumberFormat="1" applyFont="1" applyFill="1" applyBorder="1" applyAlignment="1">
      <alignment horizontal="center"/>
    </xf>
    <xf numFmtId="8" fontId="25" fillId="65" borderId="54" xfId="0" applyNumberFormat="1" applyFont="1" applyFill="1" applyBorder="1" applyAlignment="1">
      <alignment horizontal="center"/>
    </xf>
    <xf numFmtId="8" fontId="5" fillId="65" borderId="54" xfId="0" applyNumberFormat="1" applyFont="1" applyFill="1" applyBorder="1" applyAlignment="1">
      <alignment horizontal="center"/>
    </xf>
    <xf numFmtId="0" fontId="73" fillId="3" borderId="0" xfId="0" applyFont="1" applyFill="1" applyBorder="1" applyAlignment="1">
      <alignment horizontal="center"/>
    </xf>
    <xf numFmtId="8" fontId="73" fillId="65"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5"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06" fontId="3" fillId="3" borderId="0" xfId="0" applyNumberFormat="1" applyFont="1" applyFill="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7" borderId="0" xfId="0" applyNumberFormat="1" applyFont="1" applyFill="1" applyAlignment="1">
      <alignment horizontal="right"/>
    </xf>
    <xf numFmtId="165" fontId="0" fillId="67"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4" fontId="1" fillId="7" borderId="0" xfId="1" applyNumberFormat="1" applyFont="1" applyFill="1" applyAlignment="1">
      <alignment horizontal="right"/>
    </xf>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7" borderId="0" xfId="0" applyFont="1" applyFill="1" applyAlignment="1">
      <alignment horizontal="right"/>
    </xf>
    <xf numFmtId="164" fontId="1" fillId="67" borderId="0" xfId="1" applyNumberFormat="1" applyFont="1" applyFill="1" applyAlignment="1">
      <alignment horizontal="right"/>
    </xf>
    <xf numFmtId="164"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6"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0" fontId="0" fillId="5" borderId="0" xfId="0" applyNumberFormat="1" applyFill="1"/>
    <xf numFmtId="0" fontId="15" fillId="0" borderId="0" xfId="0" applyFont="1" applyBorder="1"/>
    <xf numFmtId="0" fontId="15" fillId="5" borderId="0" xfId="0" applyNumberFormat="1" applyFont="1" applyFill="1" applyBorder="1"/>
    <xf numFmtId="44"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5" fontId="0" fillId="72" borderId="0" xfId="0" applyNumberFormat="1" applyFont="1" applyFill="1" applyAlignment="1">
      <alignment horizontal="right"/>
    </xf>
    <xf numFmtId="165"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8"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8" fontId="58" fillId="3" borderId="71"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73"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8" fontId="4" fillId="6" borderId="17" xfId="0" applyNumberFormat="1" applyFont="1" applyFill="1" applyBorder="1" applyAlignment="1">
      <alignment horizontal="center" wrapText="1"/>
    </xf>
    <xf numFmtId="8" fontId="5" fillId="6" borderId="17" xfId="0" applyNumberFormat="1" applyFont="1" applyFill="1" applyBorder="1" applyAlignment="1">
      <alignment horizontal="center" vertical="center"/>
    </xf>
    <xf numFmtId="0" fontId="25" fillId="68"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6" fontId="89" fillId="57" borderId="0" xfId="0" applyNumberFormat="1" applyFont="1" applyFill="1" applyBorder="1" applyAlignment="1">
      <alignment horizontal="center" vertical="top" wrapText="1"/>
    </xf>
    <xf numFmtId="8" fontId="93" fillId="58" borderId="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8" borderId="62" xfId="0" applyNumberFormat="1" applyFont="1" applyFill="1" applyBorder="1" applyAlignment="1">
      <alignment horizontal="right"/>
    </xf>
    <xf numFmtId="6"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6"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8" fontId="25" fillId="65" borderId="0" xfId="0" applyNumberFormat="1" applyFont="1" applyFill="1" applyBorder="1" applyAlignment="1">
      <alignment horizontal="center"/>
    </xf>
    <xf numFmtId="0" fontId="25" fillId="6" borderId="11" xfId="0" applyFont="1" applyFill="1" applyBorder="1" applyAlignment="1" applyProtection="1">
      <alignment horizontal="center" vertical="center"/>
      <protection locked="0"/>
    </xf>
    <xf numFmtId="0" fontId="25" fillId="6" borderId="12"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8" fontId="25" fillId="3" borderId="23" xfId="0" applyNumberFormat="1" applyFont="1" applyFill="1" applyBorder="1" applyAlignment="1">
      <alignment horizontal="center" vertical="center"/>
    </xf>
    <xf numFmtId="8" fontId="5" fillId="3" borderId="0" xfId="0" applyNumberFormat="1" applyFont="1" applyFill="1" applyBorder="1" applyAlignment="1">
      <alignment horizontal="center"/>
    </xf>
    <xf numFmtId="0" fontId="25" fillId="6" borderId="23" xfId="0" applyFont="1" applyFill="1" applyBorder="1" applyAlignment="1" applyProtection="1">
      <alignment horizontal="center" vertical="center"/>
      <protection locked="0"/>
    </xf>
    <xf numFmtId="166" fontId="25" fillId="3" borderId="23" xfId="0" applyNumberFormat="1" applyFont="1" applyFill="1" applyBorder="1" applyAlignment="1">
      <alignment horizontal="center" vertical="center"/>
    </xf>
    <xf numFmtId="205" fontId="25" fillId="3" borderId="23" xfId="0" applyNumberFormat="1" applyFont="1" applyFill="1" applyBorder="1" applyAlignment="1">
      <alignment horizontal="center" vertic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43" fontId="25" fillId="65" borderId="0" xfId="0" applyNumberFormat="1" applyFont="1" applyFill="1" applyBorder="1" applyAlignment="1">
      <alignment horizontal="center"/>
    </xf>
    <xf numFmtId="3" fontId="3" fillId="65" borderId="0" xfId="0" applyNumberFormat="1" applyFont="1" applyFill="1" applyBorder="1" applyAlignment="1">
      <alignment horizontal="center"/>
    </xf>
    <xf numFmtId="0" fontId="3" fillId="65" borderId="0" xfId="0" applyFont="1" applyFill="1" applyBorder="1" applyAlignment="1">
      <alignment horizont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0" fontId="3" fillId="3" borderId="0" xfId="0" applyFont="1" applyFill="1" applyBorder="1" applyAlignment="1">
      <alignment horizontal="center"/>
    </xf>
    <xf numFmtId="8" fontId="25" fillId="65" borderId="0" xfId="0" applyNumberFormat="1" applyFont="1" applyFill="1" applyBorder="1" applyAlignment="1">
      <alignment horizontal="center" vertical="center"/>
    </xf>
    <xf numFmtId="166" fontId="5" fillId="65" borderId="0" xfId="0"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8" fontId="5" fillId="65" borderId="0" xfId="0" applyNumberFormat="1"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120" fillId="65" borderId="0" xfId="0" applyFont="1" applyFill="1" applyBorder="1" applyAlignment="1">
      <alignment horizontal="left" vertical="center"/>
    </xf>
    <xf numFmtId="0" fontId="22" fillId="65" borderId="0" xfId="0" applyFont="1" applyFill="1" applyBorder="1" applyAlignment="1">
      <alignment horizontal="left"/>
    </xf>
    <xf numFmtId="8" fontId="5" fillId="65" borderId="54" xfId="0" applyNumberFormat="1" applyFont="1" applyFill="1" applyBorder="1" applyAlignment="1">
      <alignment horizontal="center"/>
    </xf>
    <xf numFmtId="166" fontId="2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4" fillId="65" borderId="0" xfId="0" applyNumberFormat="1" applyFont="1" applyFill="1" applyBorder="1" applyAlignment="1">
      <alignment horizontal="center"/>
    </xf>
    <xf numFmtId="43" fontId="5" fillId="65" borderId="0" xfId="0" applyNumberFormat="1" applyFont="1" applyFill="1" applyBorder="1" applyAlignment="1">
      <alignment horizontal="center"/>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0" fontId="3" fillId="65" borderId="54" xfId="0" applyFont="1" applyFill="1" applyBorder="1" applyAlignment="1">
      <alignment horizontal="center"/>
    </xf>
    <xf numFmtId="8" fontId="5" fillId="65" borderId="54" xfId="0" applyNumberFormat="1" applyFont="1" applyFill="1" applyBorder="1" applyAlignment="1">
      <alignment horizontal="center" wrapText="1"/>
    </xf>
    <xf numFmtId="0" fontId="31" fillId="66" borderId="0" xfId="0" applyFont="1" applyFill="1" applyBorder="1" applyAlignment="1">
      <alignment horizontal="center" vertical="center" wrapText="1"/>
    </xf>
    <xf numFmtId="0" fontId="120" fillId="65" borderId="0" xfId="0" applyFont="1" applyFill="1" applyBorder="1" applyAlignment="1">
      <alignment horizontal="left"/>
    </xf>
    <xf numFmtId="2" fontId="3" fillId="65" borderId="0" xfId="0" applyNumberFormat="1" applyFont="1" applyFill="1" applyBorder="1" applyAlignment="1">
      <alignment horizontal="center"/>
    </xf>
    <xf numFmtId="0" fontId="3" fillId="3" borderId="85" xfId="0" applyFont="1" applyFill="1" applyBorder="1" applyAlignment="1">
      <alignment horizontal="center"/>
    </xf>
    <xf numFmtId="0" fontId="126" fillId="3" borderId="54"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83" fillId="66" borderId="0" xfId="0" applyFont="1" applyFill="1" applyBorder="1" applyAlignment="1">
      <alignment horizontal="center" vertical="center" wrapText="1"/>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114" fillId="65" borderId="0" xfId="0" applyFont="1" applyFill="1" applyBorder="1" applyAlignment="1">
      <alignment horizontal="left" vertical="center"/>
    </xf>
    <xf numFmtId="0" fontId="11" fillId="66" borderId="0" xfId="0" applyFont="1" applyFill="1" applyBorder="1" applyAlignment="1">
      <alignment horizontal="center" vertical="center"/>
    </xf>
    <xf numFmtId="0" fontId="115" fillId="66" borderId="0" xfId="0" applyFont="1" applyFill="1" applyBorder="1" applyAlignment="1">
      <alignment horizontal="left" vertical="center"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68" fillId="65" borderId="0" xfId="0" applyFont="1" applyFill="1" applyBorder="1" applyAlignment="1">
      <alignment horizontal="right" vertical="center"/>
    </xf>
    <xf numFmtId="8" fontId="116" fillId="65" borderId="0" xfId="0" applyNumberFormat="1" applyFont="1" applyFill="1" applyBorder="1" applyAlignment="1">
      <alignment horizontal="center" vertical="center"/>
    </xf>
    <xf numFmtId="191" fontId="5" fillId="65" borderId="0" xfId="0" applyNumberFormat="1" applyFont="1" applyFill="1" applyBorder="1" applyAlignment="1" applyProtection="1">
      <alignment horizontal="center"/>
    </xf>
    <xf numFmtId="0" fontId="30" fillId="3" borderId="0" xfId="0" applyFont="1" applyFill="1" applyBorder="1" applyAlignment="1">
      <alignment horizontal="left" indent="6"/>
    </xf>
    <xf numFmtId="0" fontId="72" fillId="3" borderId="0" xfId="0" applyFont="1" applyFill="1" applyBorder="1" applyAlignment="1">
      <alignment horizontal="left" wrapText="1"/>
    </xf>
    <xf numFmtId="0" fontId="132" fillId="3" borderId="0" xfId="0" applyFont="1" applyFill="1" applyBorder="1" applyAlignment="1">
      <alignment horizontal="center"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0" fontId="126" fillId="3" borderId="39" xfId="0" applyFont="1" applyFill="1" applyBorder="1" applyAlignment="1">
      <alignment horizontal="left" vertical="center" wrapText="1"/>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14" fillId="65" borderId="0" xfId="0" applyFont="1" applyFill="1" applyBorder="1" applyAlignment="1">
      <alignment horizontal="center" vertical="center"/>
    </xf>
    <xf numFmtId="0" fontId="11" fillId="66" borderId="86" xfId="0" applyFont="1" applyFill="1" applyBorder="1" applyAlignment="1">
      <alignment horizontal="center" vertical="center"/>
    </xf>
    <xf numFmtId="0" fontId="72" fillId="3" borderId="0" xfId="0" applyFont="1" applyFill="1" applyBorder="1" applyAlignment="1">
      <alignment horizontal="center"/>
    </xf>
    <xf numFmtId="0" fontId="126" fillId="3" borderId="0" xfId="0" applyFont="1" applyFill="1" applyBorder="1" applyAlignment="1">
      <alignment horizontal="left" vertical="top" wrapText="1"/>
    </xf>
    <xf numFmtId="0" fontId="3" fillId="3" borderId="0" xfId="0" applyFont="1" applyFill="1" applyBorder="1" applyAlignment="1">
      <alignment horizontal="left" vertic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120" fillId="3" borderId="0" xfId="0" applyFont="1" applyFill="1" applyBorder="1" applyAlignment="1">
      <alignment horizontal="center" vertical="center"/>
    </xf>
    <xf numFmtId="0" fontId="3" fillId="3" borderId="58" xfId="0" applyFont="1" applyFill="1" applyBorder="1" applyAlignment="1">
      <alignment horizontal="center"/>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8" fillId="3" borderId="53" xfId="0" applyFont="1" applyFill="1" applyBorder="1" applyAlignment="1">
      <alignment horizontal="center" vertical="top"/>
    </xf>
    <xf numFmtId="0" fontId="126" fillId="3" borderId="54" xfId="0" applyFont="1" applyFill="1" applyBorder="1" applyAlignment="1">
      <alignment horizontal="left" vertical="top" wrapText="1"/>
    </xf>
    <xf numFmtId="0" fontId="120" fillId="65" borderId="0" xfId="0" applyFont="1" applyFill="1" applyAlignment="1">
      <alignment horizontal="left" vertical="center"/>
    </xf>
    <xf numFmtId="8" fontId="25" fillId="3" borderId="0" xfId="0" applyNumberFormat="1" applyFont="1" applyFill="1" applyBorder="1" applyAlignment="1">
      <alignment horizontal="center" vertical="center"/>
    </xf>
    <xf numFmtId="8" fontId="5" fillId="65" borderId="54" xfId="0" applyNumberFormat="1" applyFont="1" applyFill="1" applyBorder="1" applyAlignment="1">
      <alignment horizontal="center" vertical="center" wrapText="1"/>
    </xf>
    <xf numFmtId="8" fontId="5" fillId="65" borderId="0" xfId="0" applyNumberFormat="1" applyFont="1" applyFill="1" applyBorder="1" applyAlignment="1">
      <alignment horizontal="center" vertical="center" wrapText="1"/>
    </xf>
    <xf numFmtId="0" fontId="125" fillId="3" borderId="0" xfId="0" applyFont="1" applyFill="1" applyBorder="1" applyAlignment="1">
      <alignment vertical="center"/>
    </xf>
    <xf numFmtId="8"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left" wrapText="1"/>
    </xf>
    <xf numFmtId="0" fontId="120" fillId="3" borderId="0" xfId="0" applyFont="1" applyFill="1" applyBorder="1" applyAlignment="1">
      <alignment horizontal="center" vertical="center" wrapText="1"/>
    </xf>
    <xf numFmtId="3" fontId="25" fillId="6" borderId="39" xfId="0" applyNumberFormat="1" applyFont="1" applyFill="1" applyBorder="1" applyAlignment="1" applyProtection="1">
      <alignment horizontal="center"/>
      <protection locked="0"/>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90" xfId="0" applyFont="1" applyFill="1" applyBorder="1" applyAlignment="1">
      <alignment horizontal="center"/>
    </xf>
    <xf numFmtId="0" fontId="3" fillId="3" borderId="90" xfId="0" applyFont="1" applyFill="1" applyBorder="1" applyAlignment="1">
      <alignment horizontal="right"/>
    </xf>
    <xf numFmtId="0" fontId="133" fillId="3" borderId="54" xfId="0" applyFont="1" applyFill="1" applyBorder="1" applyAlignment="1">
      <alignment horizontal="left" vertical="center" wrapText="1"/>
    </xf>
    <xf numFmtId="0" fontId="126" fillId="3" borderId="39" xfId="0" applyFont="1" applyFill="1" applyBorder="1" applyAlignment="1">
      <alignment horizontal="left" vertical="top" wrapText="1"/>
    </xf>
    <xf numFmtId="0" fontId="114" fillId="65" borderId="0" xfId="0" applyFont="1" applyFill="1" applyBorder="1" applyAlignment="1">
      <alignment horizontal="left" vertical="center" wrapText="1"/>
    </xf>
    <xf numFmtId="0" fontId="4" fillId="3" borderId="0" xfId="0" applyFont="1" applyFill="1" applyBorder="1" applyAlignment="1">
      <alignment horizontal="left"/>
    </xf>
    <xf numFmtId="0" fontId="3" fillId="3" borderId="0" xfId="0" applyFont="1" applyFill="1" applyBorder="1" applyAlignment="1">
      <alignment horizontal="left" vertical="top" wrapText="1"/>
    </xf>
    <xf numFmtId="0" fontId="120" fillId="65" borderId="0" xfId="0" applyFont="1" applyFill="1" applyBorder="1" applyAlignment="1">
      <alignment horizontal="center" vertical="center"/>
    </xf>
    <xf numFmtId="8" fontId="5" fillId="65" borderId="0" xfId="0" applyNumberFormat="1" applyFont="1" applyFill="1" applyBorder="1" applyAlignment="1">
      <alignment horizontal="center" vertical="center"/>
    </xf>
    <xf numFmtId="8" fontId="117" fillId="65" borderId="0" xfId="0" applyNumberFormat="1" applyFont="1" applyFill="1" applyBorder="1" applyAlignment="1">
      <alignment horizont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3" fillId="3" borderId="14" xfId="0" applyFont="1" applyFill="1" applyBorder="1" applyAlignment="1">
      <alignment horizontal="center"/>
    </xf>
    <xf numFmtId="0" fontId="3" fillId="3" borderId="0" xfId="0" applyFont="1" applyFill="1" applyAlignment="1">
      <alignment horizontal="right"/>
    </xf>
    <xf numFmtId="8" fontId="4" fillId="65" borderId="54" xfId="0" applyNumberFormat="1" applyFont="1" applyFill="1" applyBorder="1" applyAlignment="1">
      <alignment horizontal="center" wrapText="1"/>
    </xf>
    <xf numFmtId="43" fontId="25" fillId="65" borderId="0" xfId="0" quotePrefix="1" applyNumberFormat="1" applyFont="1" applyFill="1" applyBorder="1" applyAlignment="1">
      <alignment horizontal="center"/>
    </xf>
    <xf numFmtId="201" fontId="25" fillId="65" borderId="0" xfId="0" applyNumberFormat="1" applyFont="1" applyFill="1" applyBorder="1" applyAlignment="1">
      <alignment horizontal="center"/>
    </xf>
    <xf numFmtId="44" fontId="5" fillId="65" borderId="54" xfId="0" applyNumberFormat="1" applyFont="1" applyFill="1" applyBorder="1" applyAlignment="1">
      <alignment horizontal="center"/>
    </xf>
    <xf numFmtId="8" fontId="73" fillId="65" borderId="0" xfId="0" applyNumberFormat="1" applyFont="1" applyFill="1" applyBorder="1" applyAlignment="1">
      <alignment horizontal="center"/>
    </xf>
    <xf numFmtId="0" fontId="3" fillId="65" borderId="0" xfId="0" applyFont="1" applyFill="1" applyBorder="1" applyAlignment="1">
      <alignment horizontal="right"/>
    </xf>
    <xf numFmtId="0" fontId="3" fillId="3" borderId="0" xfId="0" applyFont="1" applyFill="1" applyBorder="1" applyAlignment="1">
      <alignment horizontal="right" vertical="center"/>
    </xf>
    <xf numFmtId="166" fontId="5" fillId="19" borderId="0" xfId="0" applyNumberFormat="1" applyFont="1" applyFill="1" applyBorder="1" applyAlignment="1">
      <alignment horizontal="center" vertical="center" wrapText="1"/>
    </xf>
    <xf numFmtId="8" fontId="5" fillId="65" borderId="54" xfId="0" applyNumberFormat="1" applyFont="1" applyFill="1" applyBorder="1" applyAlignment="1">
      <alignment horizontal="center" vertical="center"/>
    </xf>
    <xf numFmtId="0" fontId="3" fillId="3" borderId="78" xfId="0" applyFont="1" applyFill="1" applyBorder="1"/>
    <xf numFmtId="0" fontId="84" fillId="56" borderId="0" xfId="0" applyFont="1" applyFill="1" applyBorder="1" applyAlignment="1">
      <alignment horizontal="center" vertical="center" wrapText="1"/>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3" fillId="3" borderId="14" xfId="0" applyFont="1" applyFill="1" applyBorder="1" applyAlignment="1">
      <alignment horizontal="left" vertical="center"/>
    </xf>
    <xf numFmtId="0" fontId="127" fillId="3" borderId="0" xfId="0" applyFont="1" applyFill="1" applyBorder="1" applyAlignment="1">
      <alignment horizontal="left" vertical="center" wrapText="1"/>
    </xf>
    <xf numFmtId="0" fontId="4" fillId="0" borderId="0" xfId="0" applyFont="1" applyFill="1" applyBorder="1" applyAlignment="1">
      <alignment horizontal="center"/>
    </xf>
    <xf numFmtId="0" fontId="4" fillId="0" borderId="0" xfId="0" applyFont="1" applyFill="1" applyAlignment="1">
      <alignment horizontal="center"/>
    </xf>
    <xf numFmtId="0" fontId="30" fillId="3" borderId="0" xfId="0" applyFont="1" applyFill="1" applyBorder="1" applyAlignment="1">
      <alignment horizontal="left"/>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133" fillId="3" borderId="0" xfId="0" applyFont="1" applyFill="1" applyBorder="1" applyAlignment="1">
      <alignment horizontal="left" vertical="top" wrapText="1"/>
    </xf>
    <xf numFmtId="0" fontId="120" fillId="65" borderId="0" xfId="0" applyFont="1" applyFill="1" applyBorder="1" applyAlignment="1">
      <alignment horizontal="center"/>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8" fontId="93" fillId="61" borderId="0" xfId="0" applyNumberFormat="1" applyFont="1" applyFill="1" applyBorder="1" applyAlignment="1">
      <alignment horizontal="right"/>
    </xf>
    <xf numFmtId="8" fontId="93" fillId="59" borderId="0" xfId="0" applyNumberFormat="1" applyFont="1" applyFill="1" applyBorder="1" applyAlignment="1">
      <alignment horizontal="right"/>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8" fontId="93" fillId="60" borderId="0" xfId="0" applyNumberFormat="1" applyFont="1" applyFill="1" applyBorder="1" applyAlignment="1">
      <alignment horizontal="right"/>
    </xf>
    <xf numFmtId="6" fontId="89" fillId="57" borderId="0" xfId="0" applyNumberFormat="1" applyFont="1" applyFill="1" applyBorder="1" applyAlignment="1">
      <alignment horizontal="center" vertical="center" wrapText="1"/>
    </xf>
    <xf numFmtId="8" fontId="23" fillId="57" borderId="0" xfId="3" applyNumberFormat="1" applyFont="1" applyFill="1" applyBorder="1" applyAlignment="1">
      <alignment horizontal="center" vertical="center" wrapText="1"/>
    </xf>
    <xf numFmtId="8" fontId="93" fillId="59" borderId="61" xfId="0" applyNumberFormat="1" applyFont="1" applyFill="1" applyBorder="1" applyAlignment="1">
      <alignment horizontal="right"/>
    </xf>
    <xf numFmtId="8" fontId="93" fillId="59" borderId="62" xfId="0" applyNumberFormat="1" applyFont="1" applyFill="1" applyBorder="1" applyAlignment="1">
      <alignment horizontal="right"/>
    </xf>
    <xf numFmtId="8" fontId="93" fillId="60" borderId="61" xfId="0" applyNumberFormat="1" applyFont="1" applyFill="1" applyBorder="1" applyAlignment="1">
      <alignment horizontal="right"/>
    </xf>
    <xf numFmtId="8" fontId="93" fillId="60" borderId="62" xfId="0" applyNumberFormat="1" applyFont="1" applyFill="1" applyBorder="1" applyAlignment="1">
      <alignment horizontal="right"/>
    </xf>
    <xf numFmtId="8" fontId="93" fillId="61" borderId="61" xfId="0" applyNumberFormat="1" applyFont="1" applyFill="1" applyBorder="1" applyAlignment="1">
      <alignment horizontal="right"/>
    </xf>
    <xf numFmtId="8" fontId="93" fillId="61" borderId="62" xfId="0" applyNumberFormat="1" applyFont="1" applyFill="1" applyBorder="1" applyAlignment="1">
      <alignment horizontal="right"/>
    </xf>
    <xf numFmtId="8" fontId="93" fillId="60" borderId="0" xfId="0" applyNumberFormat="1" applyFont="1" applyFill="1" applyBorder="1" applyAlignment="1" applyProtection="1">
      <alignment horizontal="right"/>
    </xf>
    <xf numFmtId="44" fontId="93" fillId="58" borderId="0" xfId="0" applyNumberFormat="1" applyFont="1" applyFill="1" applyBorder="1" applyAlignment="1">
      <alignment horizontal="right"/>
    </xf>
    <xf numFmtId="44" fontId="93" fillId="59"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43" fontId="93" fillId="60" borderId="0" xfId="0" applyNumberFormat="1" applyFont="1" applyFill="1" applyBorder="1" applyAlignment="1">
      <alignment horizontal="right"/>
    </xf>
    <xf numFmtId="0" fontId="0" fillId="0" borderId="0" xfId="0" applyFont="1" applyAlignment="1">
      <alignment horizontal="center"/>
    </xf>
    <xf numFmtId="0" fontId="2" fillId="2" borderId="0" xfId="0" applyFont="1" applyFill="1" applyAlignment="1">
      <alignment horizontal="center"/>
    </xf>
    <xf numFmtId="0" fontId="14" fillId="2" borderId="0" xfId="0" applyFont="1" applyFill="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42" fillId="55"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3" xfId="0" applyFont="1" applyBorder="1" applyAlignment="1">
      <alignment horizontal="center" vertical="center" textRotation="90" wrapText="1"/>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4" fillId="0" borderId="0" xfId="0" applyFont="1" applyBorder="1" applyAlignment="1">
      <alignment horizontal="center" vertical="center" textRotation="90"/>
    </xf>
    <xf numFmtId="0" fontId="23" fillId="55" borderId="0" xfId="0" applyFont="1" applyFill="1" applyAlignment="1">
      <alignment horizontal="center" vertical="center" textRotation="90" wrapText="1"/>
    </xf>
    <xf numFmtId="0" fontId="130" fillId="0" borderId="55" xfId="0" applyFont="1" applyBorder="1" applyAlignment="1">
      <alignment horizontal="center" vertical="center" textRotation="90" wrapText="1"/>
    </xf>
    <xf numFmtId="0" fontId="23" fillId="55" borderId="0"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42" fillId="55"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42" fillId="55" borderId="0" xfId="0" applyNumberFormat="1" applyFont="1" applyFill="1" applyAlignment="1">
      <alignment horizontal="center"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060">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s>
</file>

<file path=xl/ctrlProps/ctrlProp1.xml><?xml version="1.0" encoding="utf-8"?>
<formControlPr xmlns="http://schemas.microsoft.com/office/spreadsheetml/2009/9/main" objectType="Drop" dropStyle="combo" dx="16" fmlaLink="'Rate Card'!$K$23" fmlaRange="'Rate Card'!$K$24:$K$38" noThreeD="1" sel="1"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1"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1"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checked="Checked"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60960</xdr:colOff>
          <xdr:row>8</xdr:row>
          <xdr:rowOff>60960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68580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106680</xdr:colOff>
          <xdr:row>1</xdr:row>
          <xdr:rowOff>182880</xdr:rowOff>
        </xdr:from>
        <xdr:to>
          <xdr:col>38</xdr:col>
          <xdr:colOff>175260</xdr:colOff>
          <xdr:row>2</xdr:row>
          <xdr:rowOff>198120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175260</xdr:colOff>
          <xdr:row>4</xdr:row>
          <xdr:rowOff>198120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259080</xdr:colOff>
          <xdr:row>3</xdr:row>
          <xdr:rowOff>60960</xdr:rowOff>
        </xdr:from>
        <xdr:to>
          <xdr:col>27</xdr:col>
          <xdr:colOff>220980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220980</xdr:colOff>
          <xdr:row>892</xdr:row>
          <xdr:rowOff>7620</xdr:rowOff>
        </xdr:from>
        <xdr:to>
          <xdr:col>52</xdr:col>
          <xdr:colOff>228600</xdr:colOff>
          <xdr:row>894</xdr:row>
          <xdr:rowOff>182880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327</xdr:row>
      <xdr:rowOff>33341</xdr:rowOff>
    </xdr:from>
    <xdr:to>
      <xdr:col>6</xdr:col>
      <xdr:colOff>146802</xdr:colOff>
      <xdr:row>327</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393</xdr:row>
      <xdr:rowOff>152402</xdr:rowOff>
    </xdr:from>
    <xdr:to>
      <xdr:col>2</xdr:col>
      <xdr:colOff>196810</xdr:colOff>
      <xdr:row>394</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331</xdr:row>
      <xdr:rowOff>23815</xdr:rowOff>
    </xdr:from>
    <xdr:to>
      <xdr:col>12</xdr:col>
      <xdr:colOff>109097</xdr:colOff>
      <xdr:row>332</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535</xdr:row>
      <xdr:rowOff>23820</xdr:rowOff>
    </xdr:from>
    <xdr:to>
      <xdr:col>13</xdr:col>
      <xdr:colOff>89661</xdr:colOff>
      <xdr:row>536</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545</xdr:row>
      <xdr:rowOff>45243</xdr:rowOff>
    </xdr:from>
    <xdr:to>
      <xdr:col>12</xdr:col>
      <xdr:colOff>242056</xdr:colOff>
      <xdr:row>545</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631</xdr:row>
      <xdr:rowOff>26194</xdr:rowOff>
    </xdr:from>
    <xdr:to>
      <xdr:col>11</xdr:col>
      <xdr:colOff>140995</xdr:colOff>
      <xdr:row>632</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643</xdr:row>
      <xdr:rowOff>28572</xdr:rowOff>
    </xdr:from>
    <xdr:to>
      <xdr:col>10</xdr:col>
      <xdr:colOff>144441</xdr:colOff>
      <xdr:row>644</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652</xdr:row>
      <xdr:rowOff>59532</xdr:rowOff>
    </xdr:from>
    <xdr:to>
      <xdr:col>13</xdr:col>
      <xdr:colOff>177757</xdr:colOff>
      <xdr:row>653</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663</xdr:row>
      <xdr:rowOff>31920</xdr:rowOff>
    </xdr:from>
    <xdr:to>
      <xdr:col>11</xdr:col>
      <xdr:colOff>180260</xdr:colOff>
      <xdr:row>664</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694</xdr:row>
      <xdr:rowOff>28573</xdr:rowOff>
    </xdr:from>
    <xdr:to>
      <xdr:col>12</xdr:col>
      <xdr:colOff>65843</xdr:colOff>
      <xdr:row>695</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720</xdr:row>
      <xdr:rowOff>28569</xdr:rowOff>
    </xdr:from>
    <xdr:to>
      <xdr:col>11</xdr:col>
      <xdr:colOff>230149</xdr:colOff>
      <xdr:row>721</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877</xdr:row>
      <xdr:rowOff>38074</xdr:rowOff>
    </xdr:from>
    <xdr:to>
      <xdr:col>15</xdr:col>
      <xdr:colOff>8699</xdr:colOff>
      <xdr:row>877</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772</xdr:row>
      <xdr:rowOff>17979</xdr:rowOff>
    </xdr:from>
    <xdr:to>
      <xdr:col>17</xdr:col>
      <xdr:colOff>4605</xdr:colOff>
      <xdr:row>772</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567</xdr:row>
      <xdr:rowOff>19051</xdr:rowOff>
    </xdr:from>
    <xdr:to>
      <xdr:col>13</xdr:col>
      <xdr:colOff>224898</xdr:colOff>
      <xdr:row>568</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509</xdr:row>
      <xdr:rowOff>34770</xdr:rowOff>
    </xdr:from>
    <xdr:to>
      <xdr:col>15</xdr:col>
      <xdr:colOff>87471</xdr:colOff>
      <xdr:row>510</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657</xdr:row>
      <xdr:rowOff>83342</xdr:rowOff>
    </xdr:from>
    <xdr:to>
      <xdr:col>20</xdr:col>
      <xdr:colOff>168400</xdr:colOff>
      <xdr:row>657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514</xdr:row>
      <xdr:rowOff>59530</xdr:rowOff>
    </xdr:from>
    <xdr:to>
      <xdr:col>30</xdr:col>
      <xdr:colOff>168400</xdr:colOff>
      <xdr:row>514</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514</xdr:row>
      <xdr:rowOff>47624</xdr:rowOff>
    </xdr:from>
    <xdr:to>
      <xdr:col>13</xdr:col>
      <xdr:colOff>156494</xdr:colOff>
      <xdr:row>514</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877</xdr:row>
      <xdr:rowOff>59530</xdr:rowOff>
    </xdr:from>
    <xdr:to>
      <xdr:col>23</xdr:col>
      <xdr:colOff>156494</xdr:colOff>
      <xdr:row>877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783</xdr:row>
      <xdr:rowOff>25126</xdr:rowOff>
    </xdr:from>
    <xdr:to>
      <xdr:col>14</xdr:col>
      <xdr:colOff>80805</xdr:colOff>
      <xdr:row>784</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68580</xdr:colOff>
          <xdr:row>3</xdr:row>
          <xdr:rowOff>38100</xdr:rowOff>
        </xdr:from>
        <xdr:to>
          <xdr:col>42</xdr:col>
          <xdr:colOff>182880</xdr:colOff>
          <xdr:row>3</xdr:row>
          <xdr:rowOff>236220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137160</xdr:colOff>
          <xdr:row>3</xdr:row>
          <xdr:rowOff>45720</xdr:rowOff>
        </xdr:from>
        <xdr:to>
          <xdr:col>52</xdr:col>
          <xdr:colOff>45720</xdr:colOff>
          <xdr:row>3</xdr:row>
          <xdr:rowOff>251460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797</xdr:row>
      <xdr:rowOff>15601</xdr:rowOff>
    </xdr:from>
    <xdr:to>
      <xdr:col>15</xdr:col>
      <xdr:colOff>97636</xdr:colOff>
      <xdr:row>797</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447</xdr:row>
      <xdr:rowOff>43653</xdr:rowOff>
    </xdr:from>
    <xdr:to>
      <xdr:col>12</xdr:col>
      <xdr:colOff>156399</xdr:colOff>
      <xdr:row>448</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454</xdr:row>
      <xdr:rowOff>51722</xdr:rowOff>
    </xdr:from>
    <xdr:to>
      <xdr:col>16</xdr:col>
      <xdr:colOff>185636</xdr:colOff>
      <xdr:row>454</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456</xdr:row>
      <xdr:rowOff>55290</xdr:rowOff>
    </xdr:from>
    <xdr:to>
      <xdr:col>16</xdr:col>
      <xdr:colOff>185634</xdr:colOff>
      <xdr:row>456</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458</xdr:row>
      <xdr:rowOff>58860</xdr:rowOff>
    </xdr:from>
    <xdr:to>
      <xdr:col>16</xdr:col>
      <xdr:colOff>185636</xdr:colOff>
      <xdr:row>458</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460</xdr:row>
      <xdr:rowOff>62429</xdr:rowOff>
    </xdr:from>
    <xdr:to>
      <xdr:col>16</xdr:col>
      <xdr:colOff>185636</xdr:colOff>
      <xdr:row>460</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462</xdr:row>
      <xdr:rowOff>65999</xdr:rowOff>
    </xdr:from>
    <xdr:to>
      <xdr:col>16</xdr:col>
      <xdr:colOff>185636</xdr:colOff>
      <xdr:row>462</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464</xdr:row>
      <xdr:rowOff>65999</xdr:rowOff>
    </xdr:from>
    <xdr:to>
      <xdr:col>16</xdr:col>
      <xdr:colOff>185636</xdr:colOff>
      <xdr:row>464</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434</xdr:row>
      <xdr:rowOff>215103</xdr:rowOff>
    </xdr:from>
    <xdr:to>
      <xdr:col>13</xdr:col>
      <xdr:colOff>225567</xdr:colOff>
      <xdr:row>436</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454</xdr:row>
      <xdr:rowOff>51722</xdr:rowOff>
    </xdr:from>
    <xdr:to>
      <xdr:col>23</xdr:col>
      <xdr:colOff>149914</xdr:colOff>
      <xdr:row>454</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456</xdr:row>
      <xdr:rowOff>55291</xdr:rowOff>
    </xdr:from>
    <xdr:to>
      <xdr:col>23</xdr:col>
      <xdr:colOff>149914</xdr:colOff>
      <xdr:row>456</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458</xdr:row>
      <xdr:rowOff>58860</xdr:rowOff>
    </xdr:from>
    <xdr:to>
      <xdr:col>23</xdr:col>
      <xdr:colOff>149914</xdr:colOff>
      <xdr:row>458</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460</xdr:row>
      <xdr:rowOff>62429</xdr:rowOff>
    </xdr:from>
    <xdr:to>
      <xdr:col>23</xdr:col>
      <xdr:colOff>149914</xdr:colOff>
      <xdr:row>460</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462</xdr:row>
      <xdr:rowOff>65999</xdr:rowOff>
    </xdr:from>
    <xdr:to>
      <xdr:col>23</xdr:col>
      <xdr:colOff>149914</xdr:colOff>
      <xdr:row>462</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464</xdr:row>
      <xdr:rowOff>63615</xdr:rowOff>
    </xdr:from>
    <xdr:to>
      <xdr:col>23</xdr:col>
      <xdr:colOff>159442</xdr:colOff>
      <xdr:row>464</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362</xdr:row>
      <xdr:rowOff>45246</xdr:rowOff>
    </xdr:from>
    <xdr:to>
      <xdr:col>14</xdr:col>
      <xdr:colOff>201966</xdr:colOff>
      <xdr:row>362</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372</xdr:row>
      <xdr:rowOff>42865</xdr:rowOff>
    </xdr:from>
    <xdr:to>
      <xdr:col>13</xdr:col>
      <xdr:colOff>66235</xdr:colOff>
      <xdr:row>372</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344</xdr:row>
      <xdr:rowOff>52390</xdr:rowOff>
    </xdr:from>
    <xdr:to>
      <xdr:col>15</xdr:col>
      <xdr:colOff>121003</xdr:colOff>
      <xdr:row>344</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380</xdr:row>
      <xdr:rowOff>26876</xdr:rowOff>
    </xdr:from>
    <xdr:to>
      <xdr:col>13</xdr:col>
      <xdr:colOff>196863</xdr:colOff>
      <xdr:row>380</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401</xdr:row>
      <xdr:rowOff>16668</xdr:rowOff>
    </xdr:from>
    <xdr:to>
      <xdr:col>16</xdr:col>
      <xdr:colOff>242052</xdr:colOff>
      <xdr:row>401</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401</xdr:row>
      <xdr:rowOff>35718</xdr:rowOff>
    </xdr:from>
    <xdr:to>
      <xdr:col>31</xdr:col>
      <xdr:colOff>18217</xdr:colOff>
      <xdr:row>401</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706</xdr:row>
      <xdr:rowOff>28569</xdr:rowOff>
    </xdr:from>
    <xdr:to>
      <xdr:col>14</xdr:col>
      <xdr:colOff>1549</xdr:colOff>
      <xdr:row>707</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407</xdr:row>
      <xdr:rowOff>52391</xdr:rowOff>
    </xdr:from>
    <xdr:to>
      <xdr:col>5</xdr:col>
      <xdr:colOff>256340</xdr:colOff>
      <xdr:row>407</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469</xdr:row>
      <xdr:rowOff>71437</xdr:rowOff>
    </xdr:from>
    <xdr:to>
      <xdr:col>5</xdr:col>
      <xdr:colOff>168233</xdr:colOff>
      <xdr:row>470</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477</xdr:row>
      <xdr:rowOff>80962</xdr:rowOff>
    </xdr:from>
    <xdr:to>
      <xdr:col>6</xdr:col>
      <xdr:colOff>83344</xdr:colOff>
      <xdr:row>478</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489</xdr:row>
      <xdr:rowOff>95251</xdr:rowOff>
    </xdr:from>
    <xdr:to>
      <xdr:col>4</xdr:col>
      <xdr:colOff>280152</xdr:colOff>
      <xdr:row>490</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827</xdr:row>
      <xdr:rowOff>28569</xdr:rowOff>
    </xdr:from>
    <xdr:to>
      <xdr:col>12</xdr:col>
      <xdr:colOff>58699</xdr:colOff>
      <xdr:row>828</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672</xdr:row>
      <xdr:rowOff>38100</xdr:rowOff>
    </xdr:from>
    <xdr:to>
      <xdr:col>34</xdr:col>
      <xdr:colOff>18525</xdr:colOff>
      <xdr:row>672</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672</xdr:row>
      <xdr:rowOff>0</xdr:rowOff>
    </xdr:from>
    <xdr:to>
      <xdr:col>11</xdr:col>
      <xdr:colOff>123300</xdr:colOff>
      <xdr:row>672</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678</xdr:row>
      <xdr:rowOff>0</xdr:rowOff>
    </xdr:from>
    <xdr:to>
      <xdr:col>14</xdr:col>
      <xdr:colOff>161400</xdr:colOff>
      <xdr:row>678</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678</xdr:row>
      <xdr:rowOff>0</xdr:rowOff>
    </xdr:from>
    <xdr:to>
      <xdr:col>41</xdr:col>
      <xdr:colOff>37575</xdr:colOff>
      <xdr:row>678</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330</xdr:row>
      <xdr:rowOff>57149</xdr:rowOff>
    </xdr:from>
    <xdr:to>
      <xdr:col>6</xdr:col>
      <xdr:colOff>75694</xdr:colOff>
      <xdr:row>334</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392</xdr:row>
      <xdr:rowOff>19050</xdr:rowOff>
    </xdr:from>
    <xdr:to>
      <xdr:col>5</xdr:col>
      <xdr:colOff>464169</xdr:colOff>
      <xdr:row>395</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400</xdr:row>
      <xdr:rowOff>35718</xdr:rowOff>
    </xdr:from>
    <xdr:to>
      <xdr:col>7</xdr:col>
      <xdr:colOff>26458</xdr:colOff>
      <xdr:row>403</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407</xdr:row>
      <xdr:rowOff>188119</xdr:rowOff>
    </xdr:from>
    <xdr:to>
      <xdr:col>6</xdr:col>
      <xdr:colOff>117593</xdr:colOff>
      <xdr:row>411</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434</xdr:row>
      <xdr:rowOff>38100</xdr:rowOff>
    </xdr:from>
    <xdr:to>
      <xdr:col>5</xdr:col>
      <xdr:colOff>273367</xdr:colOff>
      <xdr:row>438</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469</xdr:row>
      <xdr:rowOff>38099</xdr:rowOff>
    </xdr:from>
    <xdr:to>
      <xdr:col>7</xdr:col>
      <xdr:colOff>27104</xdr:colOff>
      <xdr:row>472</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477</xdr:row>
      <xdr:rowOff>59532</xdr:rowOff>
    </xdr:from>
    <xdr:to>
      <xdr:col>8</xdr:col>
      <xdr:colOff>35722</xdr:colOff>
      <xdr:row>480</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488</xdr:row>
      <xdr:rowOff>166688</xdr:rowOff>
    </xdr:from>
    <xdr:to>
      <xdr:col>7</xdr:col>
      <xdr:colOff>42862</xdr:colOff>
      <xdr:row>491</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508</xdr:row>
      <xdr:rowOff>33337</xdr:rowOff>
    </xdr:from>
    <xdr:to>
      <xdr:col>6</xdr:col>
      <xdr:colOff>115457</xdr:colOff>
      <xdr:row>511</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534</xdr:row>
      <xdr:rowOff>104775</xdr:rowOff>
    </xdr:from>
    <xdr:to>
      <xdr:col>6</xdr:col>
      <xdr:colOff>211931</xdr:colOff>
      <xdr:row>537</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544</xdr:row>
      <xdr:rowOff>123825</xdr:rowOff>
    </xdr:from>
    <xdr:to>
      <xdr:col>6</xdr:col>
      <xdr:colOff>19051</xdr:colOff>
      <xdr:row>546</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566</xdr:row>
      <xdr:rowOff>47624</xdr:rowOff>
    </xdr:from>
    <xdr:to>
      <xdr:col>6</xdr:col>
      <xdr:colOff>27845</xdr:colOff>
      <xdr:row>569</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642</xdr:row>
      <xdr:rowOff>114300</xdr:rowOff>
    </xdr:from>
    <xdr:to>
      <xdr:col>5</xdr:col>
      <xdr:colOff>362903</xdr:colOff>
      <xdr:row>646</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651</xdr:row>
      <xdr:rowOff>76199</xdr:rowOff>
    </xdr:from>
    <xdr:to>
      <xdr:col>5</xdr:col>
      <xdr:colOff>482918</xdr:colOff>
      <xdr:row>654</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662</xdr:row>
      <xdr:rowOff>38099</xdr:rowOff>
    </xdr:from>
    <xdr:to>
      <xdr:col>5</xdr:col>
      <xdr:colOff>445603</xdr:colOff>
      <xdr:row>666</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693</xdr:row>
      <xdr:rowOff>95249</xdr:rowOff>
    </xdr:from>
    <xdr:to>
      <xdr:col>5</xdr:col>
      <xdr:colOff>410244</xdr:colOff>
      <xdr:row>697</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706</xdr:row>
      <xdr:rowOff>57151</xdr:rowOff>
    </xdr:from>
    <xdr:to>
      <xdr:col>5</xdr:col>
      <xdr:colOff>269993</xdr:colOff>
      <xdr:row>709</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719</xdr:row>
      <xdr:rowOff>90487</xdr:rowOff>
    </xdr:from>
    <xdr:to>
      <xdr:col>6</xdr:col>
      <xdr:colOff>184412</xdr:colOff>
      <xdr:row>722</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771</xdr:row>
      <xdr:rowOff>85725</xdr:rowOff>
    </xdr:from>
    <xdr:to>
      <xdr:col>5</xdr:col>
      <xdr:colOff>234315</xdr:colOff>
      <xdr:row>774</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782</xdr:row>
      <xdr:rowOff>38099</xdr:rowOff>
    </xdr:from>
    <xdr:to>
      <xdr:col>5</xdr:col>
      <xdr:colOff>473505</xdr:colOff>
      <xdr:row>785</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798</xdr:row>
      <xdr:rowOff>7144</xdr:rowOff>
    </xdr:from>
    <xdr:to>
      <xdr:col>6</xdr:col>
      <xdr:colOff>126682</xdr:colOff>
      <xdr:row>801</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826</xdr:row>
      <xdr:rowOff>69056</xdr:rowOff>
    </xdr:from>
    <xdr:to>
      <xdr:col>5</xdr:col>
      <xdr:colOff>503219</xdr:colOff>
      <xdr:row>829</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684</xdr:row>
      <xdr:rowOff>35718</xdr:rowOff>
    </xdr:from>
    <xdr:to>
      <xdr:col>11</xdr:col>
      <xdr:colOff>256647</xdr:colOff>
      <xdr:row>684</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733</xdr:row>
      <xdr:rowOff>17979</xdr:rowOff>
    </xdr:from>
    <xdr:to>
      <xdr:col>12</xdr:col>
      <xdr:colOff>135579</xdr:colOff>
      <xdr:row>733</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593</xdr:row>
      <xdr:rowOff>47625</xdr:rowOff>
    </xdr:from>
    <xdr:to>
      <xdr:col>14</xdr:col>
      <xdr:colOff>75142</xdr:colOff>
      <xdr:row>594</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496</xdr:row>
      <xdr:rowOff>119064</xdr:rowOff>
    </xdr:from>
    <xdr:to>
      <xdr:col>4</xdr:col>
      <xdr:colOff>113464</xdr:colOff>
      <xdr:row>497</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760</xdr:row>
      <xdr:rowOff>25126</xdr:rowOff>
    </xdr:from>
    <xdr:to>
      <xdr:col>14</xdr:col>
      <xdr:colOff>223677</xdr:colOff>
      <xdr:row>761</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839</xdr:row>
      <xdr:rowOff>40478</xdr:rowOff>
    </xdr:from>
    <xdr:to>
      <xdr:col>15</xdr:col>
      <xdr:colOff>37285</xdr:colOff>
      <xdr:row>840</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410</xdr:row>
      <xdr:rowOff>47624</xdr:rowOff>
    </xdr:from>
    <xdr:to>
      <xdr:col>23</xdr:col>
      <xdr:colOff>156494</xdr:colOff>
      <xdr:row>410</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412</xdr:row>
      <xdr:rowOff>45241</xdr:rowOff>
    </xdr:from>
    <xdr:to>
      <xdr:col>23</xdr:col>
      <xdr:colOff>154116</xdr:colOff>
      <xdr:row>412</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416</xdr:row>
      <xdr:rowOff>47624</xdr:rowOff>
    </xdr:from>
    <xdr:to>
      <xdr:col>23</xdr:col>
      <xdr:colOff>144592</xdr:colOff>
      <xdr:row>416</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418</xdr:row>
      <xdr:rowOff>0</xdr:rowOff>
    </xdr:from>
    <xdr:to>
      <xdr:col>23</xdr:col>
      <xdr:colOff>132682</xdr:colOff>
      <xdr:row>418</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420</xdr:row>
      <xdr:rowOff>0</xdr:rowOff>
    </xdr:from>
    <xdr:to>
      <xdr:col>23</xdr:col>
      <xdr:colOff>132682</xdr:colOff>
      <xdr:row>420</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424</xdr:row>
      <xdr:rowOff>0</xdr:rowOff>
    </xdr:from>
    <xdr:to>
      <xdr:col>23</xdr:col>
      <xdr:colOff>132682</xdr:colOff>
      <xdr:row>424</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426</xdr:row>
      <xdr:rowOff>0</xdr:rowOff>
    </xdr:from>
    <xdr:to>
      <xdr:col>23</xdr:col>
      <xdr:colOff>132682</xdr:colOff>
      <xdr:row>426</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428</xdr:row>
      <xdr:rowOff>0</xdr:rowOff>
    </xdr:from>
    <xdr:to>
      <xdr:col>23</xdr:col>
      <xdr:colOff>132682</xdr:colOff>
      <xdr:row>428</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69</xdr:col>
          <xdr:colOff>533400</xdr:colOff>
          <xdr:row>922</xdr:row>
          <xdr:rowOff>190500</xdr:rowOff>
        </xdr:from>
        <xdr:to>
          <xdr:col>69</xdr:col>
          <xdr:colOff>594360</xdr:colOff>
          <xdr:row>923</xdr:row>
          <xdr:rowOff>106680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397</xdr:row>
      <xdr:rowOff>47624</xdr:rowOff>
    </xdr:from>
    <xdr:to>
      <xdr:col>26</xdr:col>
      <xdr:colOff>144590</xdr:colOff>
      <xdr:row>397</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745</xdr:row>
      <xdr:rowOff>29885</xdr:rowOff>
    </xdr:from>
    <xdr:to>
      <xdr:col>15</xdr:col>
      <xdr:colOff>76048</xdr:colOff>
      <xdr:row>745</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555</xdr:row>
      <xdr:rowOff>45243</xdr:rowOff>
    </xdr:from>
    <xdr:to>
      <xdr:col>20</xdr:col>
      <xdr:colOff>85573</xdr:colOff>
      <xdr:row>555</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290</xdr:row>
      <xdr:rowOff>23816</xdr:rowOff>
    </xdr:from>
    <xdr:to>
      <xdr:col>14</xdr:col>
      <xdr:colOff>138113</xdr:colOff>
      <xdr:row>291</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812</xdr:row>
      <xdr:rowOff>15601</xdr:rowOff>
    </xdr:from>
    <xdr:to>
      <xdr:col>19</xdr:col>
      <xdr:colOff>161136</xdr:colOff>
      <xdr:row>812</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518</xdr:row>
      <xdr:rowOff>54428</xdr:rowOff>
    </xdr:from>
    <xdr:to>
      <xdr:col>13</xdr:col>
      <xdr:colOff>168401</xdr:colOff>
      <xdr:row>518</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581</xdr:row>
      <xdr:rowOff>47625</xdr:rowOff>
    </xdr:from>
    <xdr:to>
      <xdr:col>14</xdr:col>
      <xdr:colOff>75142</xdr:colOff>
      <xdr:row>582</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850</xdr:row>
      <xdr:rowOff>26194</xdr:rowOff>
    </xdr:from>
    <xdr:to>
      <xdr:col>11</xdr:col>
      <xdr:colOff>140995</xdr:colOff>
      <xdr:row>851</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862</xdr:row>
      <xdr:rowOff>28569</xdr:rowOff>
    </xdr:from>
    <xdr:to>
      <xdr:col>12</xdr:col>
      <xdr:colOff>218243</xdr:colOff>
      <xdr:row>863</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604</xdr:row>
      <xdr:rowOff>83343</xdr:rowOff>
    </xdr:from>
    <xdr:to>
      <xdr:col>15</xdr:col>
      <xdr:colOff>154781</xdr:colOff>
      <xdr:row>605</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314</xdr:row>
      <xdr:rowOff>26197</xdr:rowOff>
    </xdr:from>
    <xdr:to>
      <xdr:col>18</xdr:col>
      <xdr:colOff>173390</xdr:colOff>
      <xdr:row>314</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45720</xdr:rowOff>
        </xdr:from>
        <xdr:to>
          <xdr:col>57</xdr:col>
          <xdr:colOff>251460</xdr:colOff>
          <xdr:row>6</xdr:row>
          <xdr:rowOff>45720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2</xdr:row>
          <xdr:rowOff>22860</xdr:rowOff>
        </xdr:from>
        <xdr:to>
          <xdr:col>0</xdr:col>
          <xdr:colOff>266700</xdr:colOff>
          <xdr:row>2</xdr:row>
          <xdr:rowOff>198120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22860</xdr:rowOff>
        </xdr:from>
        <xdr:to>
          <xdr:col>0</xdr:col>
          <xdr:colOff>266700</xdr:colOff>
          <xdr:row>3</xdr:row>
          <xdr:rowOff>198120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xdr:row>
          <xdr:rowOff>22860</xdr:rowOff>
        </xdr:from>
        <xdr:to>
          <xdr:col>0</xdr:col>
          <xdr:colOff>266700</xdr:colOff>
          <xdr:row>4</xdr:row>
          <xdr:rowOff>198120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5</xdr:row>
          <xdr:rowOff>22860</xdr:rowOff>
        </xdr:from>
        <xdr:to>
          <xdr:col>0</xdr:col>
          <xdr:colOff>266700</xdr:colOff>
          <xdr:row>5</xdr:row>
          <xdr:rowOff>198120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2</xdr:row>
          <xdr:rowOff>7620</xdr:rowOff>
        </xdr:from>
        <xdr:to>
          <xdr:col>1</xdr:col>
          <xdr:colOff>220980</xdr:colOff>
          <xdr:row>6</xdr:row>
          <xdr:rowOff>45720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45720</xdr:rowOff>
        </xdr:from>
        <xdr:to>
          <xdr:col>5</xdr:col>
          <xdr:colOff>251460</xdr:colOff>
          <xdr:row>25</xdr:row>
          <xdr:rowOff>22860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24</xdr:row>
          <xdr:rowOff>38100</xdr:rowOff>
        </xdr:from>
        <xdr:to>
          <xdr:col>16</xdr:col>
          <xdr:colOff>30480</xdr:colOff>
          <xdr:row>25</xdr:row>
          <xdr:rowOff>7620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610" tableType="queryTable" totalsRowShown="0">
  <autoFilter ref="A2:I16610">
    <filterColumn colId="5">
      <filters>
        <filter val="Site Recovery Additional storage for VM replicated to Azure"/>
        <filter val="Site Recovery VM replicated to Azure"/>
        <filter val="Site Recovery VM replicated to System Center"/>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4.4"/>
  <cols>
    <col min="1" max="2" width="3.6640625" style="486" customWidth="1"/>
    <col min="3" max="3" width="3.6640625" customWidth="1"/>
    <col min="4" max="11" width="9.5546875" customWidth="1"/>
    <col min="12" max="12" width="12.5546875" customWidth="1"/>
    <col min="13" max="13" width="3.6640625" style="486" customWidth="1"/>
    <col min="14" max="27" width="9.10937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 customHeight="1" thickBot="1">
      <c r="B4" s="522"/>
      <c r="C4" s="488"/>
      <c r="D4" s="488"/>
      <c r="E4" s="488"/>
      <c r="F4" s="488"/>
      <c r="G4" s="488"/>
      <c r="H4" s="488"/>
      <c r="I4" s="488"/>
      <c r="J4" s="488"/>
      <c r="K4" s="537"/>
      <c r="L4" s="488"/>
      <c r="M4" s="518"/>
    </row>
    <row r="5" spans="1:408" s="486" customFormat="1" ht="18" customHeight="1">
      <c r="B5" s="522"/>
      <c r="C5" s="1264" t="s">
        <v>1052</v>
      </c>
      <c r="D5" s="1265"/>
      <c r="E5" s="1265"/>
      <c r="F5" s="1266"/>
      <c r="G5" s="1264" t="s">
        <v>1053</v>
      </c>
      <c r="H5" s="1265"/>
      <c r="I5" s="1266"/>
      <c r="J5" s="1264" t="s">
        <v>1054</v>
      </c>
      <c r="K5" s="1270"/>
      <c r="L5" s="1271"/>
      <c r="M5" s="518"/>
    </row>
    <row r="6" spans="1:408" s="486" customFormat="1" ht="51" customHeight="1" thickBot="1">
      <c r="B6" s="522"/>
      <c r="C6" s="1267"/>
      <c r="D6" s="1268"/>
      <c r="E6" s="1268"/>
      <c r="F6" s="1269"/>
      <c r="G6" s="1267"/>
      <c r="H6" s="1268"/>
      <c r="I6" s="1269"/>
      <c r="J6" s="1272"/>
      <c r="K6" s="1273"/>
      <c r="L6" s="1274"/>
      <c r="M6" s="518"/>
    </row>
    <row r="7" spans="1:408" s="486" customFormat="1" ht="18" customHeight="1" thickBot="1">
      <c r="A7" s="595"/>
      <c r="B7" s="377"/>
      <c r="C7" s="596"/>
      <c r="D7" s="596"/>
      <c r="E7" s="382"/>
      <c r="F7" s="382"/>
      <c r="G7" s="382"/>
      <c r="H7" s="382"/>
      <c r="I7" s="382"/>
      <c r="J7" s="866" t="s">
        <v>4429</v>
      </c>
      <c r="K7" s="866"/>
      <c r="L7" s="866"/>
      <c r="M7" s="380"/>
    </row>
    <row r="8" spans="1:408" s="486" customFormat="1" ht="21.9" customHeight="1">
      <c r="B8" s="522"/>
      <c r="C8" s="608" t="s">
        <v>672</v>
      </c>
      <c r="D8" s="609" t="s">
        <v>3447</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3.4">
      <c r="B10" s="522"/>
      <c r="C10" s="598" t="s">
        <v>673</v>
      </c>
      <c r="D10" s="599" t="s">
        <v>3448</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1438</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1439</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3446</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1440</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60960</xdr:colOff>
                    <xdr:row>8</xdr:row>
                    <xdr:rowOff>60960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60960</xdr:colOff>
                    <xdr:row>10</xdr:row>
                    <xdr:rowOff>68580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4.4"/>
  <cols>
    <col min="1" max="1" width="3.6640625" style="486" customWidth="1"/>
    <col min="2" max="27" width="3.6640625" customWidth="1"/>
    <col min="28" max="28" width="3.88671875" customWidth="1"/>
    <col min="29" max="29" width="4.5546875" customWidth="1"/>
    <col min="30" max="49" width="3.6640625" customWidth="1"/>
    <col min="50" max="51" width="5" customWidth="1"/>
    <col min="52" max="53" width="4.88671875" customWidth="1"/>
    <col min="54" max="55" width="3.6640625" customWidth="1"/>
  </cols>
  <sheetData>
    <row r="1" spans="2:70" s="486" customFormat="1" ht="17.25" customHeight="1" thickBot="1"/>
    <row r="2" spans="2:70" ht="15" customHeight="1">
      <c r="B2" s="524" t="s">
        <v>173</v>
      </c>
      <c r="C2" s="1329" t="s">
        <v>1049</v>
      </c>
      <c r="D2" s="1329"/>
      <c r="E2" s="1329"/>
      <c r="F2" s="1329"/>
      <c r="G2" s="1329"/>
      <c r="H2" s="1329"/>
      <c r="I2" s="1329"/>
      <c r="J2" s="1329"/>
      <c r="K2" s="1329"/>
      <c r="L2" s="1329"/>
      <c r="M2" s="1329"/>
      <c r="N2" s="1329"/>
      <c r="O2" s="1329"/>
      <c r="P2" s="1329"/>
      <c r="Q2" s="1329"/>
      <c r="R2" s="1329"/>
      <c r="S2" s="1329"/>
      <c r="T2" s="1329"/>
      <c r="U2" s="1329"/>
      <c r="V2" s="1329"/>
      <c r="W2" s="1329"/>
      <c r="X2" s="1329"/>
      <c r="Y2" s="1329"/>
      <c r="Z2" s="1329"/>
      <c r="AA2" s="1329"/>
      <c r="AB2" s="1329"/>
      <c r="AC2" s="1329"/>
      <c r="AD2" s="1329"/>
      <c r="AE2" s="525"/>
      <c r="AF2" s="453" t="s">
        <v>484</v>
      </c>
      <c r="AG2" s="525"/>
      <c r="AH2" s="525"/>
      <c r="AI2" s="525"/>
      <c r="AJ2" s="525"/>
      <c r="AK2" s="516"/>
      <c r="AL2" s="516"/>
      <c r="AM2" s="516"/>
      <c r="AN2" s="516"/>
      <c r="AO2" s="516"/>
      <c r="AP2" s="516"/>
      <c r="AQ2" s="516"/>
      <c r="AR2" s="516"/>
      <c r="AS2" s="516"/>
      <c r="AT2" s="516"/>
      <c r="AU2" s="516"/>
      <c r="AV2" s="516"/>
      <c r="AW2" s="516"/>
      <c r="AX2" s="1331" t="s">
        <v>4430</v>
      </c>
      <c r="AY2" s="1331"/>
      <c r="AZ2" s="1331"/>
      <c r="BA2" s="1331"/>
      <c r="BB2" s="516"/>
      <c r="BC2" s="517"/>
      <c r="BD2" s="486"/>
      <c r="BE2" s="486"/>
      <c r="BF2" s="486"/>
      <c r="BG2" s="486"/>
      <c r="BH2" s="486"/>
      <c r="BI2" s="486"/>
      <c r="BJ2" s="486"/>
      <c r="BK2" s="486"/>
      <c r="BL2" s="486"/>
      <c r="BM2" s="486"/>
      <c r="BN2" s="486"/>
      <c r="BO2" s="486"/>
      <c r="BP2" s="486"/>
      <c r="BQ2" s="486"/>
      <c r="BR2" s="486"/>
    </row>
    <row r="3" spans="2:70" ht="21.75" customHeight="1">
      <c r="B3" s="522"/>
      <c r="C3" s="1330"/>
      <c r="D3" s="1330"/>
      <c r="E3" s="1330"/>
      <c r="F3" s="1330"/>
      <c r="G3" s="1330"/>
      <c r="H3" s="1330"/>
      <c r="I3" s="1330"/>
      <c r="J3" s="1330"/>
      <c r="K3" s="1330"/>
      <c r="L3" s="1330"/>
      <c r="M3" s="1330"/>
      <c r="N3" s="1330"/>
      <c r="O3" s="1330"/>
      <c r="P3" s="1330"/>
      <c r="Q3" s="1330"/>
      <c r="R3" s="1330"/>
      <c r="S3" s="1330"/>
      <c r="T3" s="1330"/>
      <c r="U3" s="1330"/>
      <c r="V3" s="1330"/>
      <c r="W3" s="1330"/>
      <c r="X3" s="1330"/>
      <c r="Y3" s="1330"/>
      <c r="Z3" s="1330"/>
      <c r="AA3" s="1330"/>
      <c r="AB3" s="1330"/>
      <c r="AC3" s="1330"/>
      <c r="AD3" s="1330"/>
      <c r="AE3" s="523"/>
      <c r="AF3" s="523"/>
      <c r="AG3" s="523"/>
      <c r="AH3" s="523"/>
      <c r="AI3" s="523"/>
      <c r="AJ3" s="523"/>
      <c r="AK3" s="487"/>
      <c r="AL3" s="487"/>
      <c r="AM3" s="487"/>
      <c r="AN3" s="487"/>
      <c r="AO3" s="487"/>
      <c r="AP3" s="487"/>
      <c r="AQ3" s="487"/>
      <c r="AR3" s="487"/>
      <c r="AS3" s="487"/>
      <c r="AT3" s="487"/>
      <c r="AU3" s="487"/>
      <c r="AV3" s="487"/>
      <c r="AW3" s="487"/>
      <c r="AX3" s="1332"/>
      <c r="AY3" s="1332"/>
      <c r="AZ3" s="1332"/>
      <c r="BA3" s="1332"/>
      <c r="BB3" s="487"/>
      <c r="BC3" s="518"/>
      <c r="BD3" s="486"/>
      <c r="BE3" s="486"/>
      <c r="BF3" s="486"/>
      <c r="BG3" s="486"/>
      <c r="BH3" s="486"/>
      <c r="BI3" s="486"/>
      <c r="BJ3" s="486"/>
      <c r="BK3" s="486"/>
      <c r="BL3" s="486"/>
      <c r="BM3" s="486"/>
      <c r="BN3" s="486"/>
      <c r="BO3" s="486"/>
      <c r="BP3" s="486"/>
      <c r="BQ3" s="486"/>
      <c r="BR3" s="486"/>
    </row>
    <row r="4" spans="2:70" ht="18" customHeight="1">
      <c r="B4" s="522"/>
      <c r="C4" s="1330"/>
      <c r="D4" s="1330"/>
      <c r="E4" s="1330"/>
      <c r="F4" s="1330"/>
      <c r="G4" s="1330"/>
      <c r="H4" s="1330"/>
      <c r="I4" s="1330"/>
      <c r="J4" s="1330"/>
      <c r="K4" s="1330"/>
      <c r="L4" s="1330"/>
      <c r="M4" s="1330"/>
      <c r="N4" s="1330"/>
      <c r="O4" s="1330"/>
      <c r="P4" s="1330"/>
      <c r="Q4" s="1330"/>
      <c r="R4" s="1330"/>
      <c r="S4" s="1330"/>
      <c r="T4" s="1330"/>
      <c r="U4" s="1330"/>
      <c r="V4" s="1330"/>
      <c r="W4" s="1330"/>
      <c r="X4" s="1330"/>
      <c r="Y4" s="1330"/>
      <c r="Z4" s="1330"/>
      <c r="AA4" s="1330"/>
      <c r="AB4" s="1330"/>
      <c r="AC4" s="1330"/>
      <c r="AD4" s="1330"/>
      <c r="AE4" s="523"/>
      <c r="AF4" s="452" t="s">
        <v>485</v>
      </c>
      <c r="AG4" s="523"/>
      <c r="AH4" s="523"/>
      <c r="AI4" s="523"/>
      <c r="AJ4" s="523"/>
      <c r="AK4" s="487"/>
      <c r="AL4" s="487"/>
      <c r="AM4" s="487"/>
      <c r="AN4" s="487"/>
      <c r="AO4" s="487"/>
      <c r="AP4" s="487"/>
      <c r="AQ4" s="487"/>
      <c r="AR4" s="487"/>
      <c r="AS4" s="487"/>
      <c r="AT4" s="487"/>
      <c r="AU4" s="487"/>
      <c r="AV4" s="487"/>
      <c r="AW4" s="487"/>
      <c r="AX4" s="1289" t="s">
        <v>172</v>
      </c>
      <c r="AY4" s="1289"/>
      <c r="AZ4" s="1289"/>
      <c r="BA4" s="1289"/>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289"/>
      <c r="AY5" s="1289"/>
      <c r="AZ5" s="1289"/>
      <c r="BA5" s="1289"/>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311" t="s">
        <v>147</v>
      </c>
      <c r="D6" s="1312"/>
      <c r="E6" s="1312"/>
      <c r="F6" s="1312"/>
      <c r="G6" s="1312"/>
      <c r="H6" s="1312"/>
      <c r="I6" s="1312"/>
      <c r="J6" s="1312"/>
      <c r="K6" s="1312"/>
      <c r="L6" s="1312"/>
      <c r="M6" s="1312"/>
      <c r="N6" s="1312"/>
      <c r="O6" s="1312"/>
      <c r="P6" s="1312"/>
      <c r="Q6" s="1313"/>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86" t="s">
        <v>175</v>
      </c>
      <c r="D8" s="1286"/>
      <c r="E8" s="1286"/>
      <c r="F8" s="1286"/>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86"/>
      <c r="D9" s="1286"/>
      <c r="E9" s="1286"/>
      <c r="F9" s="1286"/>
      <c r="G9" s="163"/>
      <c r="H9" s="163"/>
      <c r="I9" s="1314" t="s">
        <v>141</v>
      </c>
      <c r="J9" s="1314"/>
      <c r="K9" s="1314"/>
      <c r="L9" s="1314"/>
      <c r="M9" s="1314"/>
      <c r="N9" s="1314"/>
      <c r="O9" s="1314"/>
      <c r="P9" s="1315"/>
      <c r="Q9" s="1280">
        <v>0</v>
      </c>
      <c r="R9" s="1281"/>
      <c r="S9" s="1282"/>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86"/>
      <c r="D10" s="1286"/>
      <c r="E10" s="1286"/>
      <c r="F10" s="1286"/>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306" t="s">
        <v>358</v>
      </c>
      <c r="AT10" s="1306"/>
      <c r="AU10" s="1306"/>
      <c r="AV10" s="1306"/>
      <c r="AW10" s="1306"/>
      <c r="AX10" s="1316" t="str">
        <f>'Control Panel'!M1344</f>
        <v>First 5GB Free</v>
      </c>
      <c r="AY10" s="1316"/>
      <c r="AZ10" s="1316"/>
      <c r="BA10" s="1316"/>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311" t="s">
        <v>3445</v>
      </c>
      <c r="D13" s="1312"/>
      <c r="E13" s="1312"/>
      <c r="F13" s="1312"/>
      <c r="G13" s="1312"/>
      <c r="H13" s="1312"/>
      <c r="I13" s="1312"/>
      <c r="J13" s="1312"/>
      <c r="K13" s="1312"/>
      <c r="L13" s="1312"/>
      <c r="M13" s="1312"/>
      <c r="N13" s="1312"/>
      <c r="O13" s="1312"/>
      <c r="P13" s="1312"/>
      <c r="Q13" s="1312"/>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399999999999999" thickTop="1">
      <c r="B14" s="522"/>
      <c r="C14" s="1286"/>
      <c r="D14" s="1286"/>
      <c r="E14" s="1286"/>
      <c r="F14" s="1286"/>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86"/>
      <c r="D15" s="1286"/>
      <c r="E15" s="1286"/>
      <c r="F15" s="1286"/>
      <c r="G15" s="1287" t="s">
        <v>578</v>
      </c>
      <c r="H15" s="1287"/>
      <c r="I15" s="1287"/>
      <c r="J15" s="1287"/>
      <c r="K15" s="1287"/>
      <c r="L15" s="1287"/>
      <c r="M15" s="1287"/>
      <c r="N15" s="1287"/>
      <c r="O15" s="1287"/>
      <c r="P15" s="1287"/>
      <c r="Q15" s="1287"/>
      <c r="R15" s="1287"/>
      <c r="S15" s="1344" t="s">
        <v>1441</v>
      </c>
      <c r="T15" s="1344"/>
      <c r="U15" s="1344"/>
      <c r="V15" s="1344"/>
      <c r="W15" s="1344"/>
      <c r="X15" s="1344"/>
      <c r="Y15" s="1344"/>
      <c r="Z15" s="1344"/>
      <c r="AA15" s="1344"/>
      <c r="AB15" s="1344"/>
      <c r="AC15" s="1344"/>
      <c r="AD15" s="1344"/>
      <c r="AE15" s="1344"/>
      <c r="AF15" s="1344"/>
      <c r="AG15" s="1344"/>
      <c r="AH15" s="1344"/>
      <c r="AI15" s="1344"/>
      <c r="AJ15" s="1344"/>
      <c r="AK15" s="1344"/>
      <c r="AL15" s="1344"/>
      <c r="AM15" s="1344"/>
      <c r="AN15" s="1344"/>
      <c r="AO15" s="1344"/>
      <c r="AP15" s="1344"/>
      <c r="AQ15" s="1344"/>
      <c r="AR15" s="1344"/>
      <c r="AS15" s="1344"/>
      <c r="AT15" s="1344"/>
      <c r="AU15" s="1344"/>
      <c r="AV15" s="1344"/>
      <c r="AW15" s="1344"/>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8">
      <c r="B16" s="522"/>
      <c r="C16" s="1286"/>
      <c r="D16" s="1286"/>
      <c r="E16" s="1286"/>
      <c r="F16" s="1286"/>
      <c r="G16" s="1287"/>
      <c r="H16" s="1287"/>
      <c r="I16" s="1287"/>
      <c r="J16" s="1287"/>
      <c r="K16" s="1287"/>
      <c r="L16" s="1287"/>
      <c r="M16" s="1287"/>
      <c r="N16" s="1287"/>
      <c r="O16" s="1287"/>
      <c r="P16" s="1287"/>
      <c r="Q16" s="1287"/>
      <c r="R16" s="1287"/>
      <c r="S16" s="1344"/>
      <c r="T16" s="1344"/>
      <c r="U16" s="1344"/>
      <c r="V16" s="1344"/>
      <c r="W16" s="1344"/>
      <c r="X16" s="1344"/>
      <c r="Y16" s="1344"/>
      <c r="Z16" s="1344"/>
      <c r="AA16" s="1344"/>
      <c r="AB16" s="1344"/>
      <c r="AC16" s="1344"/>
      <c r="AD16" s="1344"/>
      <c r="AE16" s="1344"/>
      <c r="AF16" s="1344"/>
      <c r="AG16" s="1344"/>
      <c r="AH16" s="1344"/>
      <c r="AI16" s="1344"/>
      <c r="AJ16" s="1344"/>
      <c r="AK16" s="1344"/>
      <c r="AL16" s="1344"/>
      <c r="AM16" s="1344"/>
      <c r="AN16" s="1344"/>
      <c r="AO16" s="1344"/>
      <c r="AP16" s="1344"/>
      <c r="AQ16" s="1344"/>
      <c r="AR16" s="1344"/>
      <c r="AS16" s="1344"/>
      <c r="AT16" s="1344"/>
      <c r="AU16" s="1344"/>
      <c r="AV16" s="1344"/>
      <c r="AW16" s="1344"/>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399999999999999">
      <c r="B17" s="522"/>
      <c r="C17" s="1286"/>
      <c r="D17" s="1286"/>
      <c r="E17" s="1286"/>
      <c r="F17" s="1286"/>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4.6">
      <c r="B18" s="522"/>
      <c r="C18" s="51"/>
      <c r="D18" s="51"/>
      <c r="E18" s="51"/>
      <c r="F18" s="51"/>
      <c r="G18" s="77"/>
      <c r="H18" s="77"/>
      <c r="I18" s="77"/>
      <c r="J18" s="77"/>
      <c r="K18" s="77"/>
      <c r="L18" s="77"/>
      <c r="M18" s="77"/>
      <c r="N18" s="77"/>
      <c r="O18" s="77"/>
      <c r="P18" s="163"/>
      <c r="Q18" s="163"/>
      <c r="R18" s="163"/>
      <c r="S18" s="163"/>
      <c r="T18" s="77"/>
      <c r="U18" s="1339" t="s">
        <v>381</v>
      </c>
      <c r="V18" s="1340"/>
      <c r="W18" s="1340"/>
      <c r="X18" s="1340"/>
      <c r="Y18" s="1340"/>
      <c r="Z18" s="1340"/>
      <c r="AA18" s="1340"/>
      <c r="AB18" s="1340"/>
      <c r="AC18" s="1340"/>
      <c r="AD18" s="1340"/>
      <c r="AE18" s="1340"/>
      <c r="AF18" s="1340"/>
      <c r="AG18" s="1340"/>
      <c r="AH18" s="1340"/>
      <c r="AI18" s="1340"/>
      <c r="AJ18" s="1340"/>
      <c r="AK18" s="1341"/>
      <c r="AL18" s="163"/>
      <c r="AM18" s="163"/>
      <c r="AN18" s="163"/>
      <c r="AO18" s="198"/>
      <c r="AP18" s="198"/>
      <c r="AQ18" s="198"/>
      <c r="AR18" s="198"/>
      <c r="AS18" s="1342" t="s">
        <v>352</v>
      </c>
      <c r="AT18" s="1342"/>
      <c r="AU18" s="1342"/>
      <c r="AV18" s="1342"/>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4.6">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8">
      <c r="B20" s="522"/>
      <c r="C20" s="163"/>
      <c r="D20" s="163"/>
      <c r="E20" s="163"/>
      <c r="F20" s="163"/>
      <c r="G20" s="49" t="s">
        <v>527</v>
      </c>
      <c r="H20" s="163"/>
      <c r="I20" s="163"/>
      <c r="J20" s="18"/>
      <c r="K20" s="18"/>
      <c r="L20" s="18"/>
      <c r="M20" s="18"/>
      <c r="N20" s="163"/>
      <c r="O20" s="163"/>
      <c r="P20" s="163"/>
      <c r="Q20" s="163"/>
      <c r="R20" s="163"/>
      <c r="S20" s="466"/>
      <c r="T20" s="163"/>
      <c r="U20" s="1319" t="s">
        <v>529</v>
      </c>
      <c r="V20" s="1319"/>
      <c r="W20" s="1319"/>
      <c r="X20" s="1319"/>
      <c r="Y20" s="1319"/>
      <c r="Z20" s="1319"/>
      <c r="AA20" s="499"/>
      <c r="AB20" s="1319" t="s">
        <v>380</v>
      </c>
      <c r="AC20" s="1319"/>
      <c r="AD20" s="1319"/>
      <c r="AE20" s="1319"/>
      <c r="AF20" s="466"/>
      <c r="AG20" s="1319" t="s">
        <v>351</v>
      </c>
      <c r="AH20" s="1319"/>
      <c r="AI20" s="1319"/>
      <c r="AJ20" s="1319"/>
      <c r="AK20" s="1319"/>
      <c r="AL20" s="1319" t="s">
        <v>318</v>
      </c>
      <c r="AM20" s="1319"/>
      <c r="AN20" s="1319"/>
      <c r="AO20" s="1319"/>
      <c r="AP20" s="1319"/>
      <c r="AQ20" s="163"/>
      <c r="AR20" s="1319" t="s">
        <v>477</v>
      </c>
      <c r="AS20" s="1319"/>
      <c r="AT20" s="1319"/>
      <c r="AU20" s="1319"/>
      <c r="AV20" s="1319"/>
      <c r="AW20" s="1319"/>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8">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9.2">
      <c r="B22" s="522"/>
      <c r="C22" s="163"/>
      <c r="D22" s="163"/>
      <c r="E22" s="163"/>
      <c r="F22" s="163"/>
      <c r="G22" s="42"/>
      <c r="H22" s="1299" t="s">
        <v>1297</v>
      </c>
      <c r="I22" s="1300"/>
      <c r="J22" s="1300"/>
      <c r="K22" s="1300"/>
      <c r="L22" s="1300"/>
      <c r="M22" s="1300"/>
      <c r="N22" s="1300"/>
      <c r="O22" s="1300"/>
      <c r="P22" s="1300"/>
      <c r="Q22" s="1300"/>
      <c r="R22" s="1300"/>
      <c r="S22" s="1301"/>
      <c r="T22" s="163"/>
      <c r="U22" s="163"/>
      <c r="V22" s="1292" t="s">
        <v>15</v>
      </c>
      <c r="W22" s="1293"/>
      <c r="X22" s="1293"/>
      <c r="Y22" s="1294"/>
      <c r="Z22" s="296"/>
      <c r="AA22" s="482"/>
      <c r="AB22" s="1318" t="s">
        <v>541</v>
      </c>
      <c r="AC22" s="1318"/>
      <c r="AD22" s="1318"/>
      <c r="AE22" s="1318"/>
      <c r="AF22" s="482"/>
      <c r="AG22" s="226"/>
      <c r="AH22" s="1320">
        <v>0</v>
      </c>
      <c r="AI22" s="1321"/>
      <c r="AJ22" s="1322"/>
      <c r="AK22" s="163"/>
      <c r="AL22" s="163"/>
      <c r="AM22" s="1292">
        <v>744</v>
      </c>
      <c r="AN22" s="1294"/>
      <c r="AO22" s="197" t="s">
        <v>432</v>
      </c>
      <c r="AP22" s="163"/>
      <c r="AQ22" s="163"/>
      <c r="AR22" s="163"/>
      <c r="AS22" s="1295">
        <f>'Control Panel'!AZ782</f>
        <v>0</v>
      </c>
      <c r="AT22" s="1296"/>
      <c r="AU22" s="1296"/>
      <c r="AV22" s="1297"/>
      <c r="AW22" s="163"/>
      <c r="AX22" s="1298">
        <f>'Control Panel'!BA782</f>
        <v>0</v>
      </c>
      <c r="AY22" s="1298"/>
      <c r="AZ22" s="1298"/>
      <c r="BA22" s="1298"/>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9.2">
      <c r="B24" s="522"/>
      <c r="C24" s="163"/>
      <c r="D24" s="163"/>
      <c r="E24" s="163"/>
      <c r="F24" s="163"/>
      <c r="G24" s="42"/>
      <c r="H24" s="1299" t="s">
        <v>1298</v>
      </c>
      <c r="I24" s="1300"/>
      <c r="J24" s="1300"/>
      <c r="K24" s="1300"/>
      <c r="L24" s="1300"/>
      <c r="M24" s="1300"/>
      <c r="N24" s="1300"/>
      <c r="O24" s="1300"/>
      <c r="P24" s="1300"/>
      <c r="Q24" s="1300"/>
      <c r="R24" s="1300"/>
      <c r="S24" s="1301"/>
      <c r="T24" s="163"/>
      <c r="U24" s="163"/>
      <c r="V24" s="1292" t="s">
        <v>15</v>
      </c>
      <c r="W24" s="1293"/>
      <c r="X24" s="1293"/>
      <c r="Y24" s="1294"/>
      <c r="Z24" s="296"/>
      <c r="AA24" s="482"/>
      <c r="AB24" s="1318" t="s">
        <v>541</v>
      </c>
      <c r="AC24" s="1318"/>
      <c r="AD24" s="1318"/>
      <c r="AE24" s="1318"/>
      <c r="AF24" s="482"/>
      <c r="AG24" s="226"/>
      <c r="AH24" s="1292">
        <v>0</v>
      </c>
      <c r="AI24" s="1293"/>
      <c r="AJ24" s="1294"/>
      <c r="AK24" s="163"/>
      <c r="AL24" s="163"/>
      <c r="AM24" s="1292">
        <v>744</v>
      </c>
      <c r="AN24" s="1294"/>
      <c r="AO24" s="197" t="s">
        <v>432</v>
      </c>
      <c r="AP24" s="163"/>
      <c r="AQ24" s="163"/>
      <c r="AR24" s="163"/>
      <c r="AS24" s="1295">
        <f>'Control Panel'!AZ783</f>
        <v>0</v>
      </c>
      <c r="AT24" s="1296"/>
      <c r="AU24" s="1296"/>
      <c r="AV24" s="1297"/>
      <c r="AW24" s="163"/>
      <c r="AX24" s="1298">
        <f>'Control Panel'!BA783</f>
        <v>0</v>
      </c>
      <c r="AY24" s="1298"/>
      <c r="AZ24" s="1298"/>
      <c r="BA24" s="1298"/>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9.2">
      <c r="B26" s="522"/>
      <c r="C26" s="163"/>
      <c r="D26" s="163"/>
      <c r="E26" s="163"/>
      <c r="F26" s="163"/>
      <c r="G26" s="42"/>
      <c r="H26" s="1299" t="s">
        <v>1299</v>
      </c>
      <c r="I26" s="1300"/>
      <c r="J26" s="1300"/>
      <c r="K26" s="1300"/>
      <c r="L26" s="1300"/>
      <c r="M26" s="1300"/>
      <c r="N26" s="1300"/>
      <c r="O26" s="1300"/>
      <c r="P26" s="1300"/>
      <c r="Q26" s="1300"/>
      <c r="R26" s="1300"/>
      <c r="S26" s="1301"/>
      <c r="T26" s="163"/>
      <c r="U26" s="163"/>
      <c r="V26" s="1292" t="s">
        <v>15</v>
      </c>
      <c r="W26" s="1293"/>
      <c r="X26" s="1293"/>
      <c r="Y26" s="1294"/>
      <c r="Z26" s="296"/>
      <c r="AA26" s="482"/>
      <c r="AB26" s="1318" t="s">
        <v>541</v>
      </c>
      <c r="AC26" s="1318"/>
      <c r="AD26" s="1318"/>
      <c r="AE26" s="1318"/>
      <c r="AF26" s="482"/>
      <c r="AG26" s="226"/>
      <c r="AH26" s="1292">
        <v>0</v>
      </c>
      <c r="AI26" s="1293"/>
      <c r="AJ26" s="1294"/>
      <c r="AK26" s="163"/>
      <c r="AL26" s="163"/>
      <c r="AM26" s="1292">
        <v>744</v>
      </c>
      <c r="AN26" s="1294"/>
      <c r="AO26" s="197" t="s">
        <v>432</v>
      </c>
      <c r="AP26" s="163"/>
      <c r="AQ26" s="163"/>
      <c r="AR26" s="163"/>
      <c r="AS26" s="1295">
        <f>'Control Panel'!AZ784</f>
        <v>0</v>
      </c>
      <c r="AT26" s="1296"/>
      <c r="AU26" s="1296"/>
      <c r="AV26" s="1297"/>
      <c r="AW26" s="163"/>
      <c r="AX26" s="1298">
        <f>'Control Panel'!BA784</f>
        <v>0</v>
      </c>
      <c r="AY26" s="1298"/>
      <c r="AZ26" s="1298"/>
      <c r="BA26" s="1298"/>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9.2">
      <c r="B28" s="522"/>
      <c r="C28" s="163"/>
      <c r="D28" s="163"/>
      <c r="E28" s="163"/>
      <c r="F28" s="163"/>
      <c r="G28" s="42"/>
      <c r="H28" s="1299" t="s">
        <v>1300</v>
      </c>
      <c r="I28" s="1300"/>
      <c r="J28" s="1300"/>
      <c r="K28" s="1300"/>
      <c r="L28" s="1300"/>
      <c r="M28" s="1300"/>
      <c r="N28" s="1300"/>
      <c r="O28" s="1300"/>
      <c r="P28" s="1300"/>
      <c r="Q28" s="1300"/>
      <c r="R28" s="1300"/>
      <c r="S28" s="1301"/>
      <c r="T28" s="163"/>
      <c r="U28" s="163"/>
      <c r="V28" s="1292" t="s">
        <v>15</v>
      </c>
      <c r="W28" s="1293"/>
      <c r="X28" s="1293"/>
      <c r="Y28" s="1294"/>
      <c r="Z28" s="296"/>
      <c r="AA28" s="482"/>
      <c r="AB28" s="1318" t="s">
        <v>541</v>
      </c>
      <c r="AC28" s="1318"/>
      <c r="AD28" s="1318"/>
      <c r="AE28" s="1318"/>
      <c r="AF28" s="482"/>
      <c r="AG28" s="226"/>
      <c r="AH28" s="1292">
        <v>0</v>
      </c>
      <c r="AI28" s="1293"/>
      <c r="AJ28" s="1294"/>
      <c r="AK28" s="163"/>
      <c r="AL28" s="163"/>
      <c r="AM28" s="1292">
        <v>744</v>
      </c>
      <c r="AN28" s="1294"/>
      <c r="AO28" s="197" t="s">
        <v>432</v>
      </c>
      <c r="AP28" s="163"/>
      <c r="AQ28" s="163"/>
      <c r="AR28" s="163"/>
      <c r="AS28" s="1295">
        <f>'Control Panel'!AZ785</f>
        <v>0</v>
      </c>
      <c r="AT28" s="1296"/>
      <c r="AU28" s="1296"/>
      <c r="AV28" s="1297"/>
      <c r="AW28" s="163"/>
      <c r="AX28" s="1298">
        <f>'Control Panel'!BA785</f>
        <v>0</v>
      </c>
      <c r="AY28" s="1298"/>
      <c r="AZ28" s="1298"/>
      <c r="BA28" s="1298"/>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9.2">
      <c r="B30" s="522"/>
      <c r="C30" s="163"/>
      <c r="D30" s="163"/>
      <c r="E30" s="163"/>
      <c r="F30" s="163"/>
      <c r="G30" s="42"/>
      <c r="H30" s="1299" t="s">
        <v>1301</v>
      </c>
      <c r="I30" s="1300"/>
      <c r="J30" s="1300"/>
      <c r="K30" s="1300"/>
      <c r="L30" s="1300"/>
      <c r="M30" s="1300"/>
      <c r="N30" s="1300"/>
      <c r="O30" s="1300"/>
      <c r="P30" s="1300"/>
      <c r="Q30" s="1300"/>
      <c r="R30" s="1300"/>
      <c r="S30" s="1301"/>
      <c r="T30" s="163"/>
      <c r="U30" s="163"/>
      <c r="V30" s="1292" t="s">
        <v>15</v>
      </c>
      <c r="W30" s="1293"/>
      <c r="X30" s="1293"/>
      <c r="Y30" s="1294"/>
      <c r="Z30" s="296"/>
      <c r="AA30" s="482"/>
      <c r="AB30" s="1318" t="s">
        <v>541</v>
      </c>
      <c r="AC30" s="1318"/>
      <c r="AD30" s="1318"/>
      <c r="AE30" s="1318"/>
      <c r="AF30" s="482"/>
      <c r="AG30" s="226"/>
      <c r="AH30" s="1292">
        <v>0</v>
      </c>
      <c r="AI30" s="1293"/>
      <c r="AJ30" s="1294"/>
      <c r="AK30" s="163"/>
      <c r="AL30" s="163"/>
      <c r="AM30" s="1292">
        <v>744</v>
      </c>
      <c r="AN30" s="1294"/>
      <c r="AO30" s="197" t="s">
        <v>432</v>
      </c>
      <c r="AP30" s="163"/>
      <c r="AQ30" s="163"/>
      <c r="AR30" s="163"/>
      <c r="AS30" s="1295">
        <f>'Control Panel'!AZ786</f>
        <v>0</v>
      </c>
      <c r="AT30" s="1296"/>
      <c r="AU30" s="1296"/>
      <c r="AV30" s="1297"/>
      <c r="AW30" s="163"/>
      <c r="AX30" s="1298">
        <f>'Control Panel'!BA786</f>
        <v>0</v>
      </c>
      <c r="AY30" s="1298"/>
      <c r="AZ30" s="1298"/>
      <c r="BA30" s="1298"/>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8">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9.2">
      <c r="B34" s="522"/>
      <c r="C34" s="163"/>
      <c r="D34" s="163"/>
      <c r="E34" s="163"/>
      <c r="F34" s="163"/>
      <c r="G34" s="42"/>
      <c r="H34" s="1299" t="s">
        <v>1302</v>
      </c>
      <c r="I34" s="1300"/>
      <c r="J34" s="1300"/>
      <c r="K34" s="1300"/>
      <c r="L34" s="1300"/>
      <c r="M34" s="1300"/>
      <c r="N34" s="1300"/>
      <c r="O34" s="1300"/>
      <c r="P34" s="1300"/>
      <c r="Q34" s="1300"/>
      <c r="R34" s="1300"/>
      <c r="S34" s="1301"/>
      <c r="T34" s="163"/>
      <c r="U34" s="163"/>
      <c r="V34" s="1292" t="s">
        <v>15</v>
      </c>
      <c r="W34" s="1293"/>
      <c r="X34" s="1293"/>
      <c r="Y34" s="1294"/>
      <c r="Z34" s="296"/>
      <c r="AA34" s="482"/>
      <c r="AB34" s="1318" t="s">
        <v>541</v>
      </c>
      <c r="AC34" s="1318"/>
      <c r="AD34" s="1318"/>
      <c r="AE34" s="1318"/>
      <c r="AF34" s="482"/>
      <c r="AG34" s="226"/>
      <c r="AH34" s="1292">
        <v>0</v>
      </c>
      <c r="AI34" s="1293"/>
      <c r="AJ34" s="1294"/>
      <c r="AK34" s="163"/>
      <c r="AL34" s="163"/>
      <c r="AM34" s="1292">
        <v>744</v>
      </c>
      <c r="AN34" s="1294"/>
      <c r="AO34" s="197" t="s">
        <v>432</v>
      </c>
      <c r="AP34" s="163"/>
      <c r="AQ34" s="163"/>
      <c r="AR34" s="163"/>
      <c r="AS34" s="1295">
        <f>'Control Panel'!AZ787</f>
        <v>0</v>
      </c>
      <c r="AT34" s="1296"/>
      <c r="AU34" s="1296"/>
      <c r="AV34" s="1297"/>
      <c r="AW34" s="163"/>
      <c r="AX34" s="1298">
        <f>'Control Panel'!BA787</f>
        <v>0</v>
      </c>
      <c r="AY34" s="1298"/>
      <c r="AZ34" s="1298"/>
      <c r="BA34" s="1298"/>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9.2">
      <c r="B36" s="522"/>
      <c r="C36" s="163"/>
      <c r="D36" s="163"/>
      <c r="E36" s="163"/>
      <c r="F36" s="163"/>
      <c r="G36" s="42"/>
      <c r="H36" s="1299" t="s">
        <v>1303</v>
      </c>
      <c r="I36" s="1300"/>
      <c r="J36" s="1300"/>
      <c r="K36" s="1300"/>
      <c r="L36" s="1300"/>
      <c r="M36" s="1300"/>
      <c r="N36" s="1300"/>
      <c r="O36" s="1300"/>
      <c r="P36" s="1300"/>
      <c r="Q36" s="1300"/>
      <c r="R36" s="1300"/>
      <c r="S36" s="1301"/>
      <c r="T36" s="163"/>
      <c r="U36" s="163"/>
      <c r="V36" s="1292" t="s">
        <v>15</v>
      </c>
      <c r="W36" s="1293"/>
      <c r="X36" s="1293"/>
      <c r="Y36" s="1294"/>
      <c r="Z36" s="296"/>
      <c r="AA36" s="482"/>
      <c r="AB36" s="1318" t="s">
        <v>541</v>
      </c>
      <c r="AC36" s="1318"/>
      <c r="AD36" s="1318"/>
      <c r="AE36" s="1318"/>
      <c r="AF36" s="482"/>
      <c r="AG36" s="226"/>
      <c r="AH36" s="1292">
        <v>0</v>
      </c>
      <c r="AI36" s="1293"/>
      <c r="AJ36" s="1294"/>
      <c r="AK36" s="163"/>
      <c r="AL36" s="163"/>
      <c r="AM36" s="1292">
        <v>744</v>
      </c>
      <c r="AN36" s="1294"/>
      <c r="AO36" s="197" t="s">
        <v>432</v>
      </c>
      <c r="AP36" s="163"/>
      <c r="AQ36" s="163"/>
      <c r="AR36" s="163"/>
      <c r="AS36" s="1295">
        <f>'Control Panel'!AZ788</f>
        <v>0</v>
      </c>
      <c r="AT36" s="1296"/>
      <c r="AU36" s="1296"/>
      <c r="AV36" s="1297"/>
      <c r="AW36" s="163"/>
      <c r="AX36" s="1298">
        <f>'Control Panel'!BA788</f>
        <v>0</v>
      </c>
      <c r="AY36" s="1298"/>
      <c r="AZ36" s="1298"/>
      <c r="BA36" s="1298"/>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9.2">
      <c r="B38" s="522"/>
      <c r="C38" s="163"/>
      <c r="D38" s="163"/>
      <c r="E38" s="163"/>
      <c r="F38" s="163"/>
      <c r="G38" s="42"/>
      <c r="H38" s="1299" t="s">
        <v>1304</v>
      </c>
      <c r="I38" s="1300"/>
      <c r="J38" s="1300"/>
      <c r="K38" s="1300"/>
      <c r="L38" s="1300"/>
      <c r="M38" s="1300"/>
      <c r="N38" s="1300"/>
      <c r="O38" s="1300"/>
      <c r="P38" s="1300"/>
      <c r="Q38" s="1300"/>
      <c r="R38" s="1300"/>
      <c r="S38" s="1301"/>
      <c r="T38" s="163"/>
      <c r="U38" s="163"/>
      <c r="V38" s="1292" t="s">
        <v>15</v>
      </c>
      <c r="W38" s="1293"/>
      <c r="X38" s="1293"/>
      <c r="Y38" s="1294"/>
      <c r="Z38" s="296"/>
      <c r="AA38" s="482"/>
      <c r="AB38" s="1318" t="s">
        <v>541</v>
      </c>
      <c r="AC38" s="1318"/>
      <c r="AD38" s="1318"/>
      <c r="AE38" s="1318"/>
      <c r="AF38" s="482"/>
      <c r="AG38" s="226"/>
      <c r="AH38" s="1292">
        <v>0</v>
      </c>
      <c r="AI38" s="1293"/>
      <c r="AJ38" s="1294"/>
      <c r="AK38" s="163"/>
      <c r="AL38" s="163"/>
      <c r="AM38" s="1292">
        <v>744</v>
      </c>
      <c r="AN38" s="1294"/>
      <c r="AO38" s="197" t="s">
        <v>432</v>
      </c>
      <c r="AP38" s="163"/>
      <c r="AQ38" s="163"/>
      <c r="AR38" s="163"/>
      <c r="AS38" s="1295">
        <f>'Control Panel'!AZ789</f>
        <v>0</v>
      </c>
      <c r="AT38" s="1296"/>
      <c r="AU38" s="1296"/>
      <c r="AV38" s="1297"/>
      <c r="AW38" s="163"/>
      <c r="AX38" s="1298">
        <f>'Control Panel'!BA789</f>
        <v>0</v>
      </c>
      <c r="AY38" s="1298"/>
      <c r="AZ38" s="1298"/>
      <c r="BA38" s="1298"/>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8">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9.2">
      <c r="B42" s="522"/>
      <c r="C42" s="163"/>
      <c r="D42" s="163"/>
      <c r="E42" s="163"/>
      <c r="F42" s="163"/>
      <c r="G42" s="42"/>
      <c r="H42" s="1299" t="s">
        <v>1305</v>
      </c>
      <c r="I42" s="1300"/>
      <c r="J42" s="1300"/>
      <c r="K42" s="1300"/>
      <c r="L42" s="1300"/>
      <c r="M42" s="1300"/>
      <c r="N42" s="1300"/>
      <c r="O42" s="1300"/>
      <c r="P42" s="1300"/>
      <c r="Q42" s="1300"/>
      <c r="R42" s="1300"/>
      <c r="S42" s="1301"/>
      <c r="T42" s="163"/>
      <c r="U42" s="163"/>
      <c r="V42" s="1292" t="s">
        <v>15</v>
      </c>
      <c r="W42" s="1293"/>
      <c r="X42" s="1293"/>
      <c r="Y42" s="1294"/>
      <c r="Z42" s="296"/>
      <c r="AA42" s="482"/>
      <c r="AB42" s="1318" t="s">
        <v>541</v>
      </c>
      <c r="AC42" s="1318"/>
      <c r="AD42" s="1318"/>
      <c r="AE42" s="1318"/>
      <c r="AF42" s="482"/>
      <c r="AG42" s="226"/>
      <c r="AH42" s="1292">
        <v>0</v>
      </c>
      <c r="AI42" s="1293"/>
      <c r="AJ42" s="1294"/>
      <c r="AK42" s="163"/>
      <c r="AL42" s="163"/>
      <c r="AM42" s="1292">
        <v>744</v>
      </c>
      <c r="AN42" s="1294"/>
      <c r="AO42" s="197" t="s">
        <v>432</v>
      </c>
      <c r="AP42" s="163"/>
      <c r="AQ42" s="163"/>
      <c r="AR42" s="163"/>
      <c r="AS42" s="1295">
        <f>'Control Panel'!AZ790</f>
        <v>0</v>
      </c>
      <c r="AT42" s="1296"/>
      <c r="AU42" s="1296"/>
      <c r="AV42" s="1297"/>
      <c r="AW42" s="163"/>
      <c r="AX42" s="1298">
        <f>'Control Panel'!BA790</f>
        <v>0</v>
      </c>
      <c r="AY42" s="1298"/>
      <c r="AZ42" s="1298"/>
      <c r="BA42" s="1298"/>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9.2">
      <c r="B44" s="522"/>
      <c r="C44" s="163"/>
      <c r="D44" s="163"/>
      <c r="E44" s="163"/>
      <c r="F44" s="163"/>
      <c r="G44" s="42"/>
      <c r="H44" s="1299" t="s">
        <v>1306</v>
      </c>
      <c r="I44" s="1300"/>
      <c r="J44" s="1300"/>
      <c r="K44" s="1300"/>
      <c r="L44" s="1300"/>
      <c r="M44" s="1300"/>
      <c r="N44" s="1300"/>
      <c r="O44" s="1300"/>
      <c r="P44" s="1300"/>
      <c r="Q44" s="1300"/>
      <c r="R44" s="1300"/>
      <c r="S44" s="1301"/>
      <c r="T44" s="163"/>
      <c r="U44" s="163"/>
      <c r="V44" s="1292" t="s">
        <v>15</v>
      </c>
      <c r="W44" s="1293"/>
      <c r="X44" s="1293"/>
      <c r="Y44" s="1294"/>
      <c r="Z44" s="296"/>
      <c r="AA44" s="482"/>
      <c r="AB44" s="1318" t="s">
        <v>541</v>
      </c>
      <c r="AC44" s="1318"/>
      <c r="AD44" s="1318"/>
      <c r="AE44" s="1318"/>
      <c r="AF44" s="482"/>
      <c r="AG44" s="226"/>
      <c r="AH44" s="1292">
        <v>0</v>
      </c>
      <c r="AI44" s="1293"/>
      <c r="AJ44" s="1294"/>
      <c r="AK44" s="163"/>
      <c r="AL44" s="163"/>
      <c r="AM44" s="1292">
        <v>744</v>
      </c>
      <c r="AN44" s="1294"/>
      <c r="AO44" s="197" t="s">
        <v>432</v>
      </c>
      <c r="AP44" s="163"/>
      <c r="AQ44" s="163"/>
      <c r="AR44" s="163"/>
      <c r="AS44" s="1295">
        <f>'Control Panel'!AZ791</f>
        <v>0</v>
      </c>
      <c r="AT44" s="1296"/>
      <c r="AU44" s="1296"/>
      <c r="AV44" s="1297"/>
      <c r="AW44" s="163"/>
      <c r="AX44" s="1298">
        <f>'Control Panel'!BA791</f>
        <v>0</v>
      </c>
      <c r="AY44" s="1298"/>
      <c r="AZ44" s="1298"/>
      <c r="BA44" s="1298"/>
      <c r="BB44" s="487"/>
      <c r="BC44" s="518"/>
      <c r="BD44" s="486"/>
      <c r="BE44" s="486"/>
      <c r="BF44" s="486"/>
      <c r="BG44" s="486"/>
      <c r="BH44" s="486"/>
      <c r="BI44" s="486"/>
      <c r="BJ44" s="486"/>
      <c r="BK44" s="486"/>
      <c r="BL44" s="486"/>
      <c r="BM44" s="486"/>
      <c r="BN44" s="486"/>
      <c r="BO44" s="486"/>
      <c r="BP44" s="486"/>
      <c r="BQ44" s="486"/>
      <c r="BR44" s="486"/>
    </row>
    <row r="45" spans="2:70" ht="16.8">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9.2">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343" t="s">
        <v>296</v>
      </c>
      <c r="AP46" s="1343"/>
      <c r="AQ46" s="1343"/>
      <c r="AR46" s="1343"/>
      <c r="AS46" s="1343"/>
      <c r="AT46" s="1343"/>
      <c r="AU46" s="1343"/>
      <c r="AV46" s="1343"/>
      <c r="AW46" s="1343"/>
      <c r="AX46" s="1317">
        <f>'Control Panel'!BA792</f>
        <v>0</v>
      </c>
      <c r="AY46" s="1317"/>
      <c r="AZ46" s="1317"/>
      <c r="BA46" s="1317"/>
      <c r="BB46" s="487"/>
      <c r="BC46" s="518"/>
      <c r="BD46" s="486"/>
      <c r="BE46" s="486"/>
      <c r="BF46" s="486"/>
      <c r="BG46" s="486"/>
      <c r="BH46" s="486"/>
      <c r="BI46" s="486"/>
      <c r="BJ46" s="486"/>
      <c r="BK46" s="486"/>
      <c r="BL46" s="486"/>
      <c r="BM46" s="486"/>
      <c r="BN46" s="486"/>
      <c r="BO46" s="486"/>
      <c r="BP46" s="486"/>
      <c r="BQ46" s="486"/>
      <c r="BR46" s="486"/>
    </row>
    <row r="47" spans="2:70" ht="16.8">
      <c r="B47" s="522"/>
      <c r="C47" s="163"/>
      <c r="D47" s="163"/>
      <c r="E47" s="163"/>
      <c r="F47" s="49"/>
      <c r="G47" s="170"/>
      <c r="H47" s="752" t="s">
        <v>1233</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307" t="s">
        <v>479</v>
      </c>
      <c r="AO47" s="1307"/>
      <c r="AP47" s="1307"/>
      <c r="AQ47" s="1307"/>
      <c r="AR47" s="1307"/>
      <c r="AS47" s="1307"/>
      <c r="AT47" s="1307"/>
      <c r="AU47" s="1307"/>
      <c r="AV47" s="1307"/>
      <c r="AW47" s="1307"/>
      <c r="AX47" s="1304">
        <f>'Control Panel'!AZ792</f>
        <v>0</v>
      </c>
      <c r="AY47" s="1304"/>
      <c r="AZ47" s="1304"/>
      <c r="BA47" s="1304"/>
      <c r="BB47" s="487"/>
      <c r="BC47" s="518"/>
      <c r="BD47" s="486"/>
      <c r="BE47" s="486"/>
      <c r="BF47" s="486"/>
      <c r="BG47" s="486"/>
      <c r="BH47" s="486"/>
      <c r="BI47" s="486"/>
      <c r="BJ47" s="486"/>
      <c r="BK47" s="486"/>
      <c r="BL47" s="486"/>
      <c r="BM47" s="486"/>
      <c r="BN47" s="486"/>
      <c r="BO47" s="486"/>
      <c r="BP47" s="486"/>
      <c r="BQ47" s="486"/>
      <c r="BR47" s="486"/>
    </row>
    <row r="48" spans="2:70" ht="16.8">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287" t="s">
        <v>579</v>
      </c>
      <c r="H50" s="1287"/>
      <c r="I50" s="1287"/>
      <c r="J50" s="1287"/>
      <c r="K50" s="1287"/>
      <c r="L50" s="1287"/>
      <c r="M50" s="1287"/>
      <c r="N50" s="1287"/>
      <c r="O50" s="1287"/>
      <c r="P50" s="1287"/>
      <c r="Q50" s="1287"/>
      <c r="R50" s="826"/>
      <c r="S50" s="1344" t="s">
        <v>1441</v>
      </c>
      <c r="T50" s="1344"/>
      <c r="U50" s="1344"/>
      <c r="V50" s="1344"/>
      <c r="W50" s="1344"/>
      <c r="X50" s="1344"/>
      <c r="Y50" s="1344"/>
      <c r="Z50" s="1344"/>
      <c r="AA50" s="1344"/>
      <c r="AB50" s="1344"/>
      <c r="AC50" s="1344"/>
      <c r="AD50" s="1344"/>
      <c r="AE50" s="1344"/>
      <c r="AF50" s="1344"/>
      <c r="AG50" s="1344"/>
      <c r="AH50" s="1344"/>
      <c r="AI50" s="1344"/>
      <c r="AJ50" s="1344"/>
      <c r="AK50" s="1344"/>
      <c r="AL50" s="1344"/>
      <c r="AM50" s="1344"/>
      <c r="AN50" s="1344"/>
      <c r="AO50" s="1344"/>
      <c r="AP50" s="1344"/>
      <c r="AQ50" s="1344"/>
      <c r="AR50" s="1344"/>
      <c r="AS50" s="1344"/>
      <c r="AT50" s="1344"/>
      <c r="AU50" s="1344"/>
      <c r="AV50" s="1344"/>
      <c r="AW50" s="1344"/>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287"/>
      <c r="H51" s="1287"/>
      <c r="I51" s="1287"/>
      <c r="J51" s="1287"/>
      <c r="K51" s="1287"/>
      <c r="L51" s="1287"/>
      <c r="M51" s="1287"/>
      <c r="N51" s="1287"/>
      <c r="O51" s="1287"/>
      <c r="P51" s="1287"/>
      <c r="Q51" s="1287"/>
      <c r="R51" s="826"/>
      <c r="S51" s="1344"/>
      <c r="T51" s="1344"/>
      <c r="U51" s="1344"/>
      <c r="V51" s="1344"/>
      <c r="W51" s="1344"/>
      <c r="X51" s="1344"/>
      <c r="Y51" s="1344"/>
      <c r="Z51" s="1344"/>
      <c r="AA51" s="1344"/>
      <c r="AB51" s="1344"/>
      <c r="AC51" s="1344"/>
      <c r="AD51" s="1344"/>
      <c r="AE51" s="1344"/>
      <c r="AF51" s="1344"/>
      <c r="AG51" s="1344"/>
      <c r="AH51" s="1344"/>
      <c r="AI51" s="1344"/>
      <c r="AJ51" s="1344"/>
      <c r="AK51" s="1344"/>
      <c r="AL51" s="1344"/>
      <c r="AM51" s="1344"/>
      <c r="AN51" s="1344"/>
      <c r="AO51" s="1344"/>
      <c r="AP51" s="1344"/>
      <c r="AQ51" s="1344"/>
      <c r="AR51" s="1344"/>
      <c r="AS51" s="1344"/>
      <c r="AT51" s="1344"/>
      <c r="AU51" s="1344"/>
      <c r="AV51" s="1344"/>
      <c r="AW51" s="1344"/>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8">
      <c r="B53" s="7"/>
      <c r="C53" s="163"/>
      <c r="D53" s="163"/>
      <c r="E53" s="163"/>
      <c r="F53" s="163"/>
      <c r="G53" s="163"/>
      <c r="H53" s="163"/>
      <c r="I53" s="163"/>
      <c r="J53" s="163"/>
      <c r="K53" s="163"/>
      <c r="L53" s="163"/>
      <c r="M53" s="163"/>
      <c r="N53" s="163"/>
      <c r="O53" s="163"/>
      <c r="P53" s="163"/>
      <c r="Q53" s="163"/>
      <c r="R53" s="163"/>
      <c r="S53" s="163"/>
      <c r="T53" s="163"/>
      <c r="U53" s="1324" t="s">
        <v>368</v>
      </c>
      <c r="V53" s="1325"/>
      <c r="W53" s="1325"/>
      <c r="X53" s="1325"/>
      <c r="Y53" s="1325"/>
      <c r="Z53" s="1325"/>
      <c r="AA53" s="1325"/>
      <c r="AB53" s="1325"/>
      <c r="AC53" s="1325"/>
      <c r="AD53" s="1325"/>
      <c r="AE53" s="1325"/>
      <c r="AF53" s="1325"/>
      <c r="AG53" s="1325"/>
      <c r="AH53" s="1325"/>
      <c r="AI53" s="1325"/>
      <c r="AJ53" s="1325"/>
      <c r="AK53" s="1326"/>
      <c r="AL53" s="163"/>
      <c r="AM53" s="163"/>
      <c r="AN53" s="163"/>
      <c r="AO53" s="163"/>
      <c r="AP53" s="1342" t="s">
        <v>572</v>
      </c>
      <c r="AQ53" s="1342"/>
      <c r="AR53" s="1342"/>
      <c r="AS53" s="1342"/>
      <c r="AT53" s="1342"/>
      <c r="AU53" s="1342"/>
      <c r="AV53" s="1342"/>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8">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8">
      <c r="B55" s="7"/>
      <c r="C55" s="163"/>
      <c r="D55" s="163"/>
      <c r="E55" s="163"/>
      <c r="F55" s="163"/>
      <c r="G55" s="49" t="s">
        <v>527</v>
      </c>
      <c r="H55" s="163"/>
      <c r="I55" s="465"/>
      <c r="J55" s="163"/>
      <c r="K55" s="163"/>
      <c r="L55" s="163"/>
      <c r="M55" s="163"/>
      <c r="N55" s="163"/>
      <c r="O55" s="163"/>
      <c r="P55" s="163"/>
      <c r="Q55" s="163"/>
      <c r="R55" s="163"/>
      <c r="S55" s="163"/>
      <c r="T55" s="163"/>
      <c r="U55" s="1319" t="s">
        <v>529</v>
      </c>
      <c r="V55" s="1319"/>
      <c r="W55" s="1319"/>
      <c r="X55" s="1319"/>
      <c r="Y55" s="1319"/>
      <c r="Z55" s="1319"/>
      <c r="AA55" s="466"/>
      <c r="AB55" s="1323" t="s">
        <v>367</v>
      </c>
      <c r="AC55" s="1323"/>
      <c r="AD55" s="1323"/>
      <c r="AE55" s="1323"/>
      <c r="AF55" s="1323"/>
      <c r="AG55" s="1319" t="s">
        <v>351</v>
      </c>
      <c r="AH55" s="1319"/>
      <c r="AI55" s="1319"/>
      <c r="AJ55" s="1319"/>
      <c r="AK55" s="1319"/>
      <c r="AL55" s="1319" t="s">
        <v>318</v>
      </c>
      <c r="AM55" s="1319"/>
      <c r="AN55" s="1319"/>
      <c r="AO55" s="1319"/>
      <c r="AP55" s="1319"/>
      <c r="AQ55" s="163"/>
      <c r="AR55" s="1319" t="s">
        <v>477</v>
      </c>
      <c r="AS55" s="1319"/>
      <c r="AT55" s="1319"/>
      <c r="AU55" s="1319"/>
      <c r="AV55" s="1319"/>
      <c r="AW55" s="1319"/>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9.2">
      <c r="B57" s="7"/>
      <c r="C57" s="163"/>
      <c r="D57" s="163"/>
      <c r="E57" s="163"/>
      <c r="F57" s="163"/>
      <c r="G57" s="42"/>
      <c r="H57" s="1299" t="s">
        <v>1297</v>
      </c>
      <c r="I57" s="1300"/>
      <c r="J57" s="1300"/>
      <c r="K57" s="1300"/>
      <c r="L57" s="1300"/>
      <c r="M57" s="1300"/>
      <c r="N57" s="1300"/>
      <c r="O57" s="1300"/>
      <c r="P57" s="1300"/>
      <c r="Q57" s="1300"/>
      <c r="R57" s="1300"/>
      <c r="S57" s="1301"/>
      <c r="T57" s="485"/>
      <c r="U57" s="226"/>
      <c r="V57" s="1292" t="s">
        <v>15</v>
      </c>
      <c r="W57" s="1293"/>
      <c r="X57" s="1293"/>
      <c r="Y57" s="1294"/>
      <c r="Z57" s="296"/>
      <c r="AA57" s="226"/>
      <c r="AB57" s="1292" t="s">
        <v>15</v>
      </c>
      <c r="AC57" s="1293"/>
      <c r="AD57" s="1293"/>
      <c r="AE57" s="1294"/>
      <c r="AF57" s="163"/>
      <c r="AG57" s="163"/>
      <c r="AH57" s="1292">
        <v>0</v>
      </c>
      <c r="AI57" s="1293"/>
      <c r="AJ57" s="1294"/>
      <c r="AK57" s="163"/>
      <c r="AL57" s="163"/>
      <c r="AM57" s="1292">
        <v>744</v>
      </c>
      <c r="AN57" s="1294"/>
      <c r="AO57" s="197" t="s">
        <v>432</v>
      </c>
      <c r="AP57" s="54"/>
      <c r="AQ57" s="163"/>
      <c r="AR57" s="163"/>
      <c r="AS57" s="1295">
        <f>'Control Panel'!BC1181</f>
        <v>0</v>
      </c>
      <c r="AT57" s="1296"/>
      <c r="AU57" s="1296"/>
      <c r="AV57" s="1297"/>
      <c r="AW57" s="163"/>
      <c r="AX57" s="1298">
        <f>'Control Panel'!BD1181</f>
        <v>0</v>
      </c>
      <c r="AY57" s="1298"/>
      <c r="AZ57" s="1298"/>
      <c r="BA57" s="1298"/>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9.2">
      <c r="B59" s="7"/>
      <c r="C59" s="163"/>
      <c r="D59" s="163"/>
      <c r="E59" s="163"/>
      <c r="F59" s="163"/>
      <c r="G59" s="42"/>
      <c r="H59" s="1299" t="s">
        <v>1298</v>
      </c>
      <c r="I59" s="1300"/>
      <c r="J59" s="1300"/>
      <c r="K59" s="1300"/>
      <c r="L59" s="1300"/>
      <c r="M59" s="1300"/>
      <c r="N59" s="1300"/>
      <c r="O59" s="1300"/>
      <c r="P59" s="1300"/>
      <c r="Q59" s="1300"/>
      <c r="R59" s="1300"/>
      <c r="S59" s="1301"/>
      <c r="T59" s="485"/>
      <c r="U59" s="226"/>
      <c r="V59" s="1292" t="s">
        <v>15</v>
      </c>
      <c r="W59" s="1293"/>
      <c r="X59" s="1293"/>
      <c r="Y59" s="1294"/>
      <c r="Z59" s="296"/>
      <c r="AA59" s="226"/>
      <c r="AB59" s="1292" t="s">
        <v>15</v>
      </c>
      <c r="AC59" s="1293"/>
      <c r="AD59" s="1293"/>
      <c r="AE59" s="1294"/>
      <c r="AF59" s="163"/>
      <c r="AG59" s="163"/>
      <c r="AH59" s="1292">
        <v>0</v>
      </c>
      <c r="AI59" s="1293"/>
      <c r="AJ59" s="1294"/>
      <c r="AK59" s="163"/>
      <c r="AL59" s="163"/>
      <c r="AM59" s="1292">
        <v>744</v>
      </c>
      <c r="AN59" s="1294"/>
      <c r="AO59" s="197" t="s">
        <v>432</v>
      </c>
      <c r="AP59" s="54"/>
      <c r="AQ59" s="163"/>
      <c r="AR59" s="163"/>
      <c r="AS59" s="1295">
        <f>'Control Panel'!BC1182</f>
        <v>0</v>
      </c>
      <c r="AT59" s="1296"/>
      <c r="AU59" s="1296"/>
      <c r="AV59" s="1297"/>
      <c r="AW59" s="163"/>
      <c r="AX59" s="1298">
        <f>'Control Panel'!BD1182</f>
        <v>0</v>
      </c>
      <c r="AY59" s="1298"/>
      <c r="AZ59" s="1298"/>
      <c r="BA59" s="1298"/>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9.2">
      <c r="B61" s="7"/>
      <c r="C61" s="163"/>
      <c r="D61" s="163"/>
      <c r="E61" s="163"/>
      <c r="F61" s="163"/>
      <c r="G61" s="42"/>
      <c r="H61" s="1299" t="s">
        <v>1299</v>
      </c>
      <c r="I61" s="1300"/>
      <c r="J61" s="1300"/>
      <c r="K61" s="1300"/>
      <c r="L61" s="1300"/>
      <c r="M61" s="1300"/>
      <c r="N61" s="1300"/>
      <c r="O61" s="1300"/>
      <c r="P61" s="1300"/>
      <c r="Q61" s="1300"/>
      <c r="R61" s="1300"/>
      <c r="S61" s="1301"/>
      <c r="T61" s="485"/>
      <c r="U61" s="226"/>
      <c r="V61" s="1292" t="s">
        <v>15</v>
      </c>
      <c r="W61" s="1293"/>
      <c r="X61" s="1293"/>
      <c r="Y61" s="1294"/>
      <c r="Z61" s="296"/>
      <c r="AA61" s="226"/>
      <c r="AB61" s="1292" t="s">
        <v>15</v>
      </c>
      <c r="AC61" s="1293"/>
      <c r="AD61" s="1293"/>
      <c r="AE61" s="1294"/>
      <c r="AF61" s="163"/>
      <c r="AG61" s="163"/>
      <c r="AH61" s="1292">
        <v>0</v>
      </c>
      <c r="AI61" s="1293"/>
      <c r="AJ61" s="1294"/>
      <c r="AK61" s="163"/>
      <c r="AL61" s="163"/>
      <c r="AM61" s="1292">
        <v>744</v>
      </c>
      <c r="AN61" s="1294"/>
      <c r="AO61" s="197" t="s">
        <v>432</v>
      </c>
      <c r="AP61" s="54"/>
      <c r="AQ61" s="163"/>
      <c r="AR61" s="163"/>
      <c r="AS61" s="1295">
        <f>'Control Panel'!BC1183</f>
        <v>0</v>
      </c>
      <c r="AT61" s="1296"/>
      <c r="AU61" s="1296"/>
      <c r="AV61" s="1297"/>
      <c r="AW61" s="163"/>
      <c r="AX61" s="1298">
        <f>'Control Panel'!BD1183</f>
        <v>0</v>
      </c>
      <c r="AY61" s="1298"/>
      <c r="AZ61" s="1298"/>
      <c r="BA61" s="1298"/>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9.2">
      <c r="B63" s="7"/>
      <c r="C63" s="163"/>
      <c r="D63" s="163"/>
      <c r="E63" s="163"/>
      <c r="F63" s="163"/>
      <c r="G63" s="42"/>
      <c r="H63" s="1299" t="s">
        <v>1300</v>
      </c>
      <c r="I63" s="1300"/>
      <c r="J63" s="1300"/>
      <c r="K63" s="1300"/>
      <c r="L63" s="1300"/>
      <c r="M63" s="1300"/>
      <c r="N63" s="1300"/>
      <c r="O63" s="1300"/>
      <c r="P63" s="1300"/>
      <c r="Q63" s="1300"/>
      <c r="R63" s="1300"/>
      <c r="S63" s="1301"/>
      <c r="T63" s="485"/>
      <c r="U63" s="226"/>
      <c r="V63" s="1292" t="s">
        <v>15</v>
      </c>
      <c r="W63" s="1293"/>
      <c r="X63" s="1293"/>
      <c r="Y63" s="1294"/>
      <c r="Z63" s="296"/>
      <c r="AA63" s="226"/>
      <c r="AB63" s="1292" t="s">
        <v>15</v>
      </c>
      <c r="AC63" s="1293"/>
      <c r="AD63" s="1293"/>
      <c r="AE63" s="1294"/>
      <c r="AF63" s="163"/>
      <c r="AG63" s="163"/>
      <c r="AH63" s="1292">
        <v>0</v>
      </c>
      <c r="AI63" s="1293"/>
      <c r="AJ63" s="1294"/>
      <c r="AK63" s="163"/>
      <c r="AL63" s="163"/>
      <c r="AM63" s="1292">
        <v>744</v>
      </c>
      <c r="AN63" s="1294"/>
      <c r="AO63" s="197" t="s">
        <v>432</v>
      </c>
      <c r="AP63" s="54"/>
      <c r="AQ63" s="163"/>
      <c r="AR63" s="163"/>
      <c r="AS63" s="1295">
        <f>'Control Panel'!BC1184</f>
        <v>0</v>
      </c>
      <c r="AT63" s="1296"/>
      <c r="AU63" s="1296"/>
      <c r="AV63" s="1297"/>
      <c r="AW63" s="163"/>
      <c r="AX63" s="1298">
        <f>'Control Panel'!BD1184</f>
        <v>0</v>
      </c>
      <c r="AY63" s="1298"/>
      <c r="AZ63" s="1298"/>
      <c r="BA63" s="1298"/>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9.2">
      <c r="B65" s="7"/>
      <c r="C65" s="163"/>
      <c r="D65" s="163"/>
      <c r="E65" s="163"/>
      <c r="F65" s="163"/>
      <c r="G65" s="42"/>
      <c r="H65" s="1299" t="s">
        <v>1301</v>
      </c>
      <c r="I65" s="1300"/>
      <c r="J65" s="1300"/>
      <c r="K65" s="1300"/>
      <c r="L65" s="1300"/>
      <c r="M65" s="1300"/>
      <c r="N65" s="1300"/>
      <c r="O65" s="1300"/>
      <c r="P65" s="1300"/>
      <c r="Q65" s="1300"/>
      <c r="R65" s="1300"/>
      <c r="S65" s="1301"/>
      <c r="T65" s="485"/>
      <c r="U65" s="226"/>
      <c r="V65" s="1292" t="s">
        <v>15</v>
      </c>
      <c r="W65" s="1293"/>
      <c r="X65" s="1293"/>
      <c r="Y65" s="1294"/>
      <c r="Z65" s="296"/>
      <c r="AA65" s="226"/>
      <c r="AB65" s="1292" t="s">
        <v>15</v>
      </c>
      <c r="AC65" s="1293"/>
      <c r="AD65" s="1293"/>
      <c r="AE65" s="1294"/>
      <c r="AF65" s="163"/>
      <c r="AG65" s="163"/>
      <c r="AH65" s="1292">
        <v>0</v>
      </c>
      <c r="AI65" s="1293"/>
      <c r="AJ65" s="1294"/>
      <c r="AK65" s="163"/>
      <c r="AL65" s="163"/>
      <c r="AM65" s="1292">
        <v>744</v>
      </c>
      <c r="AN65" s="1294"/>
      <c r="AO65" s="197" t="s">
        <v>432</v>
      </c>
      <c r="AP65" s="54"/>
      <c r="AQ65" s="163"/>
      <c r="AR65" s="163"/>
      <c r="AS65" s="1295">
        <f>'Control Panel'!BC1185</f>
        <v>0</v>
      </c>
      <c r="AT65" s="1296"/>
      <c r="AU65" s="1296"/>
      <c r="AV65" s="1297"/>
      <c r="AW65" s="163"/>
      <c r="AX65" s="1298">
        <f>'Control Panel'!BD1185</f>
        <v>0</v>
      </c>
      <c r="AY65" s="1298"/>
      <c r="AZ65" s="1298"/>
      <c r="BA65" s="1298"/>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8">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9.2">
      <c r="B69" s="7"/>
      <c r="C69" s="163"/>
      <c r="D69" s="163"/>
      <c r="E69" s="163"/>
      <c r="F69" s="163"/>
      <c r="G69" s="579"/>
      <c r="H69" s="1299" t="s">
        <v>1302</v>
      </c>
      <c r="I69" s="1300"/>
      <c r="J69" s="1300"/>
      <c r="K69" s="1300"/>
      <c r="L69" s="1300"/>
      <c r="M69" s="1300"/>
      <c r="N69" s="1300"/>
      <c r="O69" s="1300"/>
      <c r="P69" s="1300"/>
      <c r="Q69" s="1300"/>
      <c r="R69" s="1300"/>
      <c r="S69" s="1301"/>
      <c r="T69" s="485"/>
      <c r="U69" s="226"/>
      <c r="V69" s="1292" t="s">
        <v>15</v>
      </c>
      <c r="W69" s="1293"/>
      <c r="X69" s="1293"/>
      <c r="Y69" s="1294"/>
      <c r="Z69" s="296"/>
      <c r="AA69" s="226"/>
      <c r="AB69" s="1292" t="s">
        <v>15</v>
      </c>
      <c r="AC69" s="1293"/>
      <c r="AD69" s="1293"/>
      <c r="AE69" s="1294"/>
      <c r="AF69" s="163"/>
      <c r="AG69" s="163"/>
      <c r="AH69" s="1292">
        <v>0</v>
      </c>
      <c r="AI69" s="1293"/>
      <c r="AJ69" s="1294"/>
      <c r="AK69" s="163"/>
      <c r="AL69" s="163"/>
      <c r="AM69" s="1292">
        <v>744</v>
      </c>
      <c r="AN69" s="1294"/>
      <c r="AO69" s="197" t="s">
        <v>432</v>
      </c>
      <c r="AP69" s="54"/>
      <c r="AQ69" s="163"/>
      <c r="AR69" s="163"/>
      <c r="AS69" s="1295">
        <f>'Control Panel'!BC1186</f>
        <v>0</v>
      </c>
      <c r="AT69" s="1296"/>
      <c r="AU69" s="1296"/>
      <c r="AV69" s="1297"/>
      <c r="AW69" s="163"/>
      <c r="AX69" s="1298">
        <f>'Control Panel'!BD1186</f>
        <v>0</v>
      </c>
      <c r="AY69" s="1298"/>
      <c r="AZ69" s="1298"/>
      <c r="BA69" s="1298"/>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9.2">
      <c r="B71" s="7"/>
      <c r="C71" s="163"/>
      <c r="D71" s="163"/>
      <c r="E71" s="163"/>
      <c r="F71" s="163"/>
      <c r="G71" s="42"/>
      <c r="H71" s="1299" t="s">
        <v>1303</v>
      </c>
      <c r="I71" s="1300"/>
      <c r="J71" s="1300"/>
      <c r="K71" s="1300"/>
      <c r="L71" s="1300"/>
      <c r="M71" s="1300"/>
      <c r="N71" s="1300"/>
      <c r="O71" s="1300"/>
      <c r="P71" s="1300"/>
      <c r="Q71" s="1300"/>
      <c r="R71" s="1300"/>
      <c r="S71" s="1301"/>
      <c r="T71" s="485"/>
      <c r="U71" s="226"/>
      <c r="V71" s="1292" t="s">
        <v>15</v>
      </c>
      <c r="W71" s="1293"/>
      <c r="X71" s="1293"/>
      <c r="Y71" s="1294"/>
      <c r="Z71" s="296"/>
      <c r="AA71" s="226"/>
      <c r="AB71" s="1292" t="s">
        <v>15</v>
      </c>
      <c r="AC71" s="1293"/>
      <c r="AD71" s="1293"/>
      <c r="AE71" s="1294"/>
      <c r="AF71" s="163"/>
      <c r="AG71" s="163"/>
      <c r="AH71" s="1292">
        <v>0</v>
      </c>
      <c r="AI71" s="1293"/>
      <c r="AJ71" s="1294"/>
      <c r="AK71" s="163"/>
      <c r="AL71" s="163"/>
      <c r="AM71" s="1292">
        <v>744</v>
      </c>
      <c r="AN71" s="1294"/>
      <c r="AO71" s="197" t="s">
        <v>432</v>
      </c>
      <c r="AP71" s="54"/>
      <c r="AQ71" s="163"/>
      <c r="AR71" s="163"/>
      <c r="AS71" s="1295">
        <f>'Control Panel'!BC1187</f>
        <v>0</v>
      </c>
      <c r="AT71" s="1296"/>
      <c r="AU71" s="1296"/>
      <c r="AV71" s="1297"/>
      <c r="AW71" s="163"/>
      <c r="AX71" s="1298">
        <f>'Control Panel'!BD1187</f>
        <v>0</v>
      </c>
      <c r="AY71" s="1298"/>
      <c r="AZ71" s="1298"/>
      <c r="BA71" s="1298"/>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9.2">
      <c r="B73" s="7"/>
      <c r="C73" s="163"/>
      <c r="D73" s="163"/>
      <c r="E73" s="163"/>
      <c r="F73" s="163"/>
      <c r="G73" s="42"/>
      <c r="H73" s="1299" t="s">
        <v>1304</v>
      </c>
      <c r="I73" s="1300"/>
      <c r="J73" s="1300"/>
      <c r="K73" s="1300"/>
      <c r="L73" s="1300"/>
      <c r="M73" s="1300"/>
      <c r="N73" s="1300"/>
      <c r="O73" s="1300"/>
      <c r="P73" s="1300"/>
      <c r="Q73" s="1300"/>
      <c r="R73" s="1300"/>
      <c r="S73" s="1301"/>
      <c r="T73" s="485"/>
      <c r="U73" s="226"/>
      <c r="V73" s="1292" t="s">
        <v>15</v>
      </c>
      <c r="W73" s="1293"/>
      <c r="X73" s="1293"/>
      <c r="Y73" s="1294"/>
      <c r="Z73" s="296"/>
      <c r="AA73" s="226"/>
      <c r="AB73" s="1292" t="s">
        <v>15</v>
      </c>
      <c r="AC73" s="1293"/>
      <c r="AD73" s="1293"/>
      <c r="AE73" s="1294"/>
      <c r="AF73" s="163"/>
      <c r="AG73" s="163"/>
      <c r="AH73" s="1292">
        <v>0</v>
      </c>
      <c r="AI73" s="1293"/>
      <c r="AJ73" s="1294"/>
      <c r="AK73" s="163"/>
      <c r="AL73" s="163"/>
      <c r="AM73" s="1292">
        <v>744</v>
      </c>
      <c r="AN73" s="1294"/>
      <c r="AO73" s="197" t="s">
        <v>432</v>
      </c>
      <c r="AP73" s="54"/>
      <c r="AQ73" s="163"/>
      <c r="AR73" s="163"/>
      <c r="AS73" s="1295">
        <f>'Control Panel'!BC1188</f>
        <v>0</v>
      </c>
      <c r="AT73" s="1296"/>
      <c r="AU73" s="1296"/>
      <c r="AV73" s="1297"/>
      <c r="AW73" s="163"/>
      <c r="AX73" s="1298">
        <f>'Control Panel'!BD1188</f>
        <v>0</v>
      </c>
      <c r="AY73" s="1298"/>
      <c r="AZ73" s="1298"/>
      <c r="BA73" s="1298"/>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8">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9.2">
      <c r="B77" s="7"/>
      <c r="C77" s="163"/>
      <c r="D77" s="163"/>
      <c r="E77" s="163"/>
      <c r="F77" s="163"/>
      <c r="G77" s="42"/>
      <c r="H77" s="1299" t="s">
        <v>1305</v>
      </c>
      <c r="I77" s="1300"/>
      <c r="J77" s="1300"/>
      <c r="K77" s="1300"/>
      <c r="L77" s="1300"/>
      <c r="M77" s="1300"/>
      <c r="N77" s="1300"/>
      <c r="O77" s="1300"/>
      <c r="P77" s="1300"/>
      <c r="Q77" s="1300"/>
      <c r="R77" s="1300"/>
      <c r="S77" s="1301"/>
      <c r="T77" s="485"/>
      <c r="U77" s="226"/>
      <c r="V77" s="1292" t="s">
        <v>15</v>
      </c>
      <c r="W77" s="1293"/>
      <c r="X77" s="1293"/>
      <c r="Y77" s="1294"/>
      <c r="Z77" s="296"/>
      <c r="AA77" s="226"/>
      <c r="AB77" s="1292" t="s">
        <v>15</v>
      </c>
      <c r="AC77" s="1293"/>
      <c r="AD77" s="1293"/>
      <c r="AE77" s="1294"/>
      <c r="AF77" s="163"/>
      <c r="AG77" s="163"/>
      <c r="AH77" s="1292">
        <v>0</v>
      </c>
      <c r="AI77" s="1293"/>
      <c r="AJ77" s="1294"/>
      <c r="AK77" s="163"/>
      <c r="AL77" s="163"/>
      <c r="AM77" s="1292">
        <v>744</v>
      </c>
      <c r="AN77" s="1294"/>
      <c r="AO77" s="197" t="s">
        <v>432</v>
      </c>
      <c r="AP77" s="54"/>
      <c r="AQ77" s="163"/>
      <c r="AR77" s="163"/>
      <c r="AS77" s="1295">
        <f>'Control Panel'!BC1189</f>
        <v>0</v>
      </c>
      <c r="AT77" s="1296"/>
      <c r="AU77" s="1296"/>
      <c r="AV77" s="1297"/>
      <c r="AW77" s="163"/>
      <c r="AX77" s="1298">
        <f>'Control Panel'!BD1189</f>
        <v>0</v>
      </c>
      <c r="AY77" s="1298"/>
      <c r="AZ77" s="1298"/>
      <c r="BA77" s="1298"/>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9.2">
      <c r="B79" s="7"/>
      <c r="C79" s="163"/>
      <c r="D79" s="163"/>
      <c r="E79" s="163"/>
      <c r="F79" s="163"/>
      <c r="G79" s="42"/>
      <c r="H79" s="1299" t="s">
        <v>1306</v>
      </c>
      <c r="I79" s="1300"/>
      <c r="J79" s="1300"/>
      <c r="K79" s="1300"/>
      <c r="L79" s="1300"/>
      <c r="M79" s="1300"/>
      <c r="N79" s="1300"/>
      <c r="O79" s="1300"/>
      <c r="P79" s="1300"/>
      <c r="Q79" s="1300"/>
      <c r="R79" s="1300"/>
      <c r="S79" s="1301"/>
      <c r="T79" s="485"/>
      <c r="U79" s="226"/>
      <c r="V79" s="1292" t="s">
        <v>15</v>
      </c>
      <c r="W79" s="1293"/>
      <c r="X79" s="1293"/>
      <c r="Y79" s="1294"/>
      <c r="Z79" s="296"/>
      <c r="AA79" s="226"/>
      <c r="AB79" s="1292" t="s">
        <v>15</v>
      </c>
      <c r="AC79" s="1293"/>
      <c r="AD79" s="1293"/>
      <c r="AE79" s="1294"/>
      <c r="AF79" s="163"/>
      <c r="AG79" s="163"/>
      <c r="AH79" s="1292">
        <v>0</v>
      </c>
      <c r="AI79" s="1293"/>
      <c r="AJ79" s="1294"/>
      <c r="AK79" s="163"/>
      <c r="AL79" s="163"/>
      <c r="AM79" s="1292">
        <v>744</v>
      </c>
      <c r="AN79" s="1294"/>
      <c r="AO79" s="197" t="s">
        <v>432</v>
      </c>
      <c r="AP79" s="54"/>
      <c r="AQ79" s="163"/>
      <c r="AR79" s="163"/>
      <c r="AS79" s="1295">
        <f>'Control Panel'!BC1190</f>
        <v>0</v>
      </c>
      <c r="AT79" s="1296"/>
      <c r="AU79" s="1296"/>
      <c r="AV79" s="1297"/>
      <c r="AW79" s="163"/>
      <c r="AX79" s="1298">
        <f>'Control Panel'!BD1190</f>
        <v>0</v>
      </c>
      <c r="AY79" s="1298"/>
      <c r="AZ79" s="1298"/>
      <c r="BA79" s="1298"/>
      <c r="BB79" s="487"/>
      <c r="BC79" s="518"/>
      <c r="BD79" s="488"/>
      <c r="BE79" s="486"/>
      <c r="BF79" s="486"/>
      <c r="BG79" s="486"/>
      <c r="BH79" s="486"/>
      <c r="BI79" s="486"/>
      <c r="BJ79" s="486"/>
      <c r="BK79" s="486"/>
      <c r="BL79" s="486"/>
      <c r="BM79" s="486"/>
      <c r="BN79" s="486"/>
      <c r="BO79" s="486"/>
      <c r="BP79" s="486"/>
      <c r="BQ79" s="486"/>
      <c r="BR79" s="486"/>
    </row>
    <row r="80" spans="2:70" ht="16.8">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9.2">
      <c r="B81" s="7"/>
      <c r="C81" s="163"/>
      <c r="D81" s="163"/>
      <c r="E81" s="163"/>
      <c r="F81" s="163"/>
      <c r="G81" s="163"/>
      <c r="H81" s="163"/>
      <c r="I81" s="163"/>
      <c r="J81" s="163"/>
      <c r="K81" s="163"/>
      <c r="L81" s="163"/>
      <c r="M81" s="163"/>
      <c r="N81" s="163"/>
      <c r="O81" s="163"/>
      <c r="P81" s="163"/>
      <c r="Q81" s="174"/>
      <c r="R81" s="163"/>
      <c r="S81" s="163"/>
      <c r="T81" s="1308"/>
      <c r="U81" s="1308"/>
      <c r="V81" s="1308"/>
      <c r="W81" s="1308"/>
      <c r="X81" s="1308"/>
      <c r="Y81" s="1308"/>
      <c r="Z81" s="196"/>
      <c r="AA81" s="163"/>
      <c r="AB81" s="163"/>
      <c r="AC81" s="1308"/>
      <c r="AD81" s="1308"/>
      <c r="AE81" s="1308"/>
      <c r="AF81" s="1308"/>
      <c r="AG81" s="1308"/>
      <c r="AH81" s="1308"/>
      <c r="AI81" s="163"/>
      <c r="AJ81" s="163"/>
      <c r="AK81" s="163"/>
      <c r="AL81" s="1306" t="s">
        <v>355</v>
      </c>
      <c r="AM81" s="1306"/>
      <c r="AN81" s="1306"/>
      <c r="AO81" s="1306"/>
      <c r="AP81" s="1306"/>
      <c r="AQ81" s="1306"/>
      <c r="AR81" s="1306"/>
      <c r="AS81" s="1306"/>
      <c r="AT81" s="1306"/>
      <c r="AU81" s="1306"/>
      <c r="AV81" s="1306"/>
      <c r="AW81" s="1306"/>
      <c r="AX81" s="1309">
        <f>'Control Panel'!BD1191</f>
        <v>0</v>
      </c>
      <c r="AY81" s="1309"/>
      <c r="AZ81" s="1309"/>
      <c r="BA81" s="1309"/>
      <c r="BB81" s="487"/>
      <c r="BC81" s="518"/>
      <c r="BD81" s="488"/>
      <c r="BE81" s="486"/>
      <c r="BF81" s="486"/>
      <c r="BG81" s="486"/>
      <c r="BH81" s="486"/>
      <c r="BI81" s="486"/>
      <c r="BJ81" s="486"/>
      <c r="BK81" s="486"/>
      <c r="BL81" s="486"/>
      <c r="BM81" s="486"/>
      <c r="BN81" s="486"/>
      <c r="BO81" s="486"/>
      <c r="BP81" s="486"/>
      <c r="BQ81" s="486"/>
      <c r="BR81" s="486"/>
    </row>
    <row r="82" spans="2:70" ht="19.2">
      <c r="B82" s="7"/>
      <c r="C82" s="163"/>
      <c r="D82" s="163"/>
      <c r="E82" s="163"/>
      <c r="F82" s="163"/>
      <c r="G82" s="163"/>
      <c r="H82" s="820" t="s">
        <v>1233</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307" t="s">
        <v>478</v>
      </c>
      <c r="AN82" s="1307"/>
      <c r="AO82" s="1307"/>
      <c r="AP82" s="1307"/>
      <c r="AQ82" s="1307"/>
      <c r="AR82" s="1307"/>
      <c r="AS82" s="1307"/>
      <c r="AT82" s="1307"/>
      <c r="AU82" s="1307"/>
      <c r="AV82" s="1307"/>
      <c r="AW82" s="1307"/>
      <c r="AX82" s="1304">
        <f>'Control Panel'!BC1191</f>
        <v>0</v>
      </c>
      <c r="AY82" s="1304"/>
      <c r="AZ82" s="1304"/>
      <c r="BA82" s="1304"/>
      <c r="BB82" s="487"/>
      <c r="BC82" s="518"/>
      <c r="BD82" s="488"/>
      <c r="BE82" s="486"/>
      <c r="BF82" s="486"/>
      <c r="BG82" s="486"/>
      <c r="BH82" s="486"/>
      <c r="BI82" s="486"/>
      <c r="BJ82" s="486"/>
      <c r="BK82" s="486"/>
      <c r="BL82" s="486"/>
      <c r="BM82" s="486"/>
      <c r="BN82" s="486"/>
      <c r="BO82" s="486"/>
      <c r="BP82" s="486"/>
      <c r="BQ82" s="486"/>
      <c r="BR82" s="486"/>
    </row>
    <row r="83" spans="2:70" ht="19.2">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305"/>
      <c r="AD83" s="1305"/>
      <c r="AE83" s="1305"/>
      <c r="AF83" s="1305"/>
      <c r="AG83" s="1305"/>
      <c r="AH83" s="1305"/>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9.2">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287" t="s">
        <v>671</v>
      </c>
      <c r="H85" s="1287"/>
      <c r="I85" s="1287"/>
      <c r="J85" s="1287"/>
      <c r="K85" s="1287"/>
      <c r="L85" s="1287"/>
      <c r="M85" s="1287"/>
      <c r="N85" s="1287"/>
      <c r="O85" s="1287"/>
      <c r="P85" s="1287"/>
      <c r="Q85" s="827"/>
      <c r="R85" s="827"/>
      <c r="S85" s="1288" t="s">
        <v>4432</v>
      </c>
      <c r="T85" s="1310"/>
      <c r="U85" s="1310"/>
      <c r="V85" s="1310"/>
      <c r="W85" s="1310"/>
      <c r="X85" s="1310"/>
      <c r="Y85" s="1310"/>
      <c r="Z85" s="1310"/>
      <c r="AA85" s="1310"/>
      <c r="AB85" s="1310"/>
      <c r="AC85" s="1310"/>
      <c r="AD85" s="1310"/>
      <c r="AE85" s="1310"/>
      <c r="AF85" s="1310"/>
      <c r="AG85" s="1310"/>
      <c r="AH85" s="1310"/>
      <c r="AI85" s="1310"/>
      <c r="AJ85" s="1310"/>
      <c r="AK85" s="1310"/>
      <c r="AL85" s="1310"/>
      <c r="AM85" s="1310"/>
      <c r="AN85" s="1310"/>
      <c r="AO85" s="1310"/>
      <c r="AP85" s="1310"/>
      <c r="AQ85" s="1310"/>
      <c r="AR85" s="1310"/>
      <c r="AS85" s="1310"/>
      <c r="AT85" s="1310"/>
      <c r="AU85" s="1310"/>
      <c r="AV85" s="1310"/>
      <c r="AW85" s="1310"/>
      <c r="AX85" s="821"/>
      <c r="AY85" s="821"/>
      <c r="AZ85" s="821"/>
      <c r="BA85" s="821"/>
      <c r="BB85" s="163"/>
      <c r="BC85" s="8"/>
      <c r="BD85" s="287"/>
      <c r="BE85" s="175"/>
    </row>
    <row r="86" spans="2:70" s="4" customFormat="1" ht="15" customHeight="1">
      <c r="B86" s="7"/>
      <c r="C86" s="163"/>
      <c r="D86" s="163"/>
      <c r="E86" s="163"/>
      <c r="F86" s="163"/>
      <c r="G86" s="1287"/>
      <c r="H86" s="1287"/>
      <c r="I86" s="1287"/>
      <c r="J86" s="1287"/>
      <c r="K86" s="1287"/>
      <c r="L86" s="1287"/>
      <c r="M86" s="1287"/>
      <c r="N86" s="1287"/>
      <c r="O86" s="1287"/>
      <c r="P86" s="1287"/>
      <c r="Q86" s="827"/>
      <c r="R86" s="827"/>
      <c r="S86" s="1310"/>
      <c r="T86" s="1310"/>
      <c r="U86" s="1310"/>
      <c r="V86" s="1310"/>
      <c r="W86" s="1310"/>
      <c r="X86" s="1310"/>
      <c r="Y86" s="1310"/>
      <c r="Z86" s="1310"/>
      <c r="AA86" s="1310"/>
      <c r="AB86" s="1310"/>
      <c r="AC86" s="1310"/>
      <c r="AD86" s="1310"/>
      <c r="AE86" s="1310"/>
      <c r="AF86" s="1310"/>
      <c r="AG86" s="1310"/>
      <c r="AH86" s="1310"/>
      <c r="AI86" s="1310"/>
      <c r="AJ86" s="1310"/>
      <c r="AK86" s="1310"/>
      <c r="AL86" s="1310"/>
      <c r="AM86" s="1310"/>
      <c r="AN86" s="1310"/>
      <c r="AO86" s="1310"/>
      <c r="AP86" s="1310"/>
      <c r="AQ86" s="1310"/>
      <c r="AR86" s="1310"/>
      <c r="AS86" s="1310"/>
      <c r="AT86" s="1310"/>
      <c r="AU86" s="1310"/>
      <c r="AV86" s="1310"/>
      <c r="AW86" s="1310"/>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75">
        <v>100</v>
      </c>
      <c r="AD88" s="1276"/>
      <c r="AE88" s="1276"/>
      <c r="AF88" s="1277"/>
      <c r="AG88" s="330" t="s">
        <v>433</v>
      </c>
      <c r="AH88" s="163"/>
      <c r="AI88" s="163"/>
      <c r="AJ88" s="163"/>
      <c r="AK88" s="163"/>
      <c r="AL88" s="163"/>
      <c r="AM88" s="163"/>
      <c r="AN88" s="163"/>
      <c r="AO88" s="1278" t="s">
        <v>402</v>
      </c>
      <c r="AP88" s="1278"/>
      <c r="AQ88" s="1278"/>
      <c r="AR88" s="1278"/>
      <c r="AS88" s="1278"/>
      <c r="AT88" s="1278"/>
      <c r="AU88" s="1278"/>
      <c r="AV88" s="1278"/>
      <c r="AW88" s="1278"/>
      <c r="AX88" s="1279">
        <f>'Control Panel'!S934</f>
        <v>9.5</v>
      </c>
      <c r="AY88" s="1279"/>
      <c r="AZ88" s="1279"/>
      <c r="BA88" s="1279"/>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75">
        <v>0</v>
      </c>
      <c r="AD90" s="1276"/>
      <c r="AE90" s="1276"/>
      <c r="AF90" s="1277"/>
      <c r="AG90" s="330" t="s">
        <v>433</v>
      </c>
      <c r="AH90" s="163"/>
      <c r="AI90" s="163"/>
      <c r="AJ90" s="163"/>
      <c r="AK90" s="163"/>
      <c r="AL90" s="163"/>
      <c r="AM90" s="163"/>
      <c r="AN90" s="163"/>
      <c r="AO90" s="1278" t="s">
        <v>403</v>
      </c>
      <c r="AP90" s="1278"/>
      <c r="AQ90" s="1278"/>
      <c r="AR90" s="1278"/>
      <c r="AS90" s="1278"/>
      <c r="AT90" s="1278"/>
      <c r="AU90" s="1278"/>
      <c r="AV90" s="1278"/>
      <c r="AW90" s="1278"/>
      <c r="AX90" s="1279">
        <f>'Control Panel'!S935</f>
        <v>0</v>
      </c>
      <c r="AY90" s="1279"/>
      <c r="AZ90" s="1279"/>
      <c r="BA90" s="1279"/>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291">
        <f>'Control Panel'!S943</f>
        <v>9.5</v>
      </c>
      <c r="AY92" s="1291"/>
      <c r="AZ92" s="1291"/>
      <c r="BA92" s="1291"/>
      <c r="BB92" s="163"/>
      <c r="BC92" s="8"/>
      <c r="BD92" s="287"/>
      <c r="BE92" s="175"/>
    </row>
    <row r="93" spans="2:70" ht="19.2">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86"/>
      <c r="D94" s="1286"/>
      <c r="E94" s="1286"/>
      <c r="F94" s="1286"/>
      <c r="G94" s="1287" t="s">
        <v>3434</v>
      </c>
      <c r="H94" s="1287"/>
      <c r="I94" s="1287"/>
      <c r="J94" s="1287"/>
      <c r="K94" s="1287"/>
      <c r="L94" s="1287"/>
      <c r="M94" s="1287"/>
      <c r="N94" s="1287"/>
      <c r="O94" s="1287"/>
      <c r="P94" s="821"/>
      <c r="Q94" s="821"/>
      <c r="R94" s="821"/>
      <c r="S94" s="1288" t="s">
        <v>4433</v>
      </c>
      <c r="T94" s="1288"/>
      <c r="U94" s="1288"/>
      <c r="V94" s="1288"/>
      <c r="W94" s="1288"/>
      <c r="X94" s="1288"/>
      <c r="Y94" s="1288"/>
      <c r="Z94" s="1288"/>
      <c r="AA94" s="1288"/>
      <c r="AB94" s="1288"/>
      <c r="AC94" s="1288"/>
      <c r="AD94" s="1288"/>
      <c r="AE94" s="1288"/>
      <c r="AF94" s="1288"/>
      <c r="AG94" s="1288"/>
      <c r="AH94" s="1288"/>
      <c r="AI94" s="1288"/>
      <c r="AJ94" s="1288"/>
      <c r="AK94" s="1288"/>
      <c r="AL94" s="1288"/>
      <c r="AM94" s="1288"/>
      <c r="AN94" s="1288"/>
      <c r="AO94" s="1288"/>
      <c r="AP94" s="1288"/>
      <c r="AQ94" s="1288"/>
      <c r="AR94" s="1288"/>
      <c r="AS94" s="1288"/>
      <c r="AT94" s="1288"/>
      <c r="AU94" s="1288"/>
      <c r="AV94" s="821"/>
      <c r="AW94" s="821"/>
      <c r="AX94" s="821"/>
      <c r="AY94" s="821"/>
      <c r="AZ94" s="821"/>
      <c r="BA94" s="821"/>
      <c r="BB94" s="163"/>
      <c r="BC94" s="8"/>
      <c r="BD94" s="287"/>
      <c r="BE94" s="175"/>
      <c r="BF94" s="175"/>
      <c r="BG94" s="175"/>
      <c r="BH94" s="175"/>
    </row>
    <row r="95" spans="2:70" s="4" customFormat="1" ht="17.25" customHeight="1">
      <c r="B95" s="7"/>
      <c r="C95" s="1286"/>
      <c r="D95" s="1286"/>
      <c r="E95" s="1286"/>
      <c r="F95" s="1286"/>
      <c r="G95" s="1287"/>
      <c r="H95" s="1287"/>
      <c r="I95" s="1287"/>
      <c r="J95" s="1287"/>
      <c r="K95" s="1287"/>
      <c r="L95" s="1287"/>
      <c r="M95" s="1287"/>
      <c r="N95" s="1287"/>
      <c r="O95" s="1287"/>
      <c r="P95" s="827"/>
      <c r="Q95" s="827"/>
      <c r="R95" s="827"/>
      <c r="S95" s="1288"/>
      <c r="T95" s="1288"/>
      <c r="U95" s="1288"/>
      <c r="V95" s="1288"/>
      <c r="W95" s="1288"/>
      <c r="X95" s="1288"/>
      <c r="Y95" s="1288"/>
      <c r="Z95" s="1288"/>
      <c r="AA95" s="1288"/>
      <c r="AB95" s="1288"/>
      <c r="AC95" s="1288"/>
      <c r="AD95" s="1288"/>
      <c r="AE95" s="1288"/>
      <c r="AF95" s="1288"/>
      <c r="AG95" s="1288"/>
      <c r="AH95" s="1288"/>
      <c r="AI95" s="1288"/>
      <c r="AJ95" s="1288"/>
      <c r="AK95" s="1288"/>
      <c r="AL95" s="1288"/>
      <c r="AM95" s="1288"/>
      <c r="AN95" s="1288"/>
      <c r="AO95" s="1288"/>
      <c r="AP95" s="1288"/>
      <c r="AQ95" s="1288"/>
      <c r="AR95" s="1288"/>
      <c r="AS95" s="1288"/>
      <c r="AT95" s="1288"/>
      <c r="AU95" s="1288"/>
      <c r="AV95" s="821"/>
      <c r="AW95" s="821"/>
      <c r="AX95" s="821"/>
      <c r="AY95" s="821"/>
      <c r="AZ95" s="821"/>
      <c r="BA95" s="821"/>
      <c r="BB95" s="163"/>
      <c r="BC95" s="8"/>
      <c r="BD95" s="287"/>
      <c r="BE95" s="175"/>
      <c r="BF95" s="175"/>
      <c r="BG95" s="175"/>
      <c r="BH95" s="175"/>
    </row>
    <row r="96" spans="2:70" s="4" customFormat="1" ht="15" customHeight="1">
      <c r="B96" s="7"/>
      <c r="C96" s="1286"/>
      <c r="D96" s="1286"/>
      <c r="E96" s="1286"/>
      <c r="F96" s="1286"/>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1421</v>
      </c>
      <c r="I97" s="76"/>
      <c r="J97" s="76"/>
      <c r="K97" s="76"/>
      <c r="L97" s="76"/>
      <c r="M97" s="76"/>
      <c r="N97" s="76"/>
      <c r="O97" s="162"/>
      <c r="P97" s="1280">
        <v>0</v>
      </c>
      <c r="Q97" s="1281"/>
      <c r="R97" s="1282"/>
      <c r="S97" s="163" t="s">
        <v>3432</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285" t="s">
        <v>3433</v>
      </c>
      <c r="AS97" s="1285"/>
      <c r="AT97" s="1285"/>
      <c r="AU97" s="1285"/>
      <c r="AV97" s="1285"/>
      <c r="AW97" s="1285"/>
      <c r="AX97" s="1283">
        <f>'Control Panel'!Q1368</f>
        <v>0</v>
      </c>
      <c r="AY97" s="1284"/>
      <c r="AZ97" s="1284"/>
      <c r="BA97" s="1284"/>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9.2">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86"/>
      <c r="D100" s="1286"/>
      <c r="E100" s="1286"/>
      <c r="F100" s="1286"/>
      <c r="G100" s="1290" t="s">
        <v>666</v>
      </c>
      <c r="H100" s="1290"/>
      <c r="I100" s="1290"/>
      <c r="J100" s="1290"/>
      <c r="K100" s="1290"/>
      <c r="L100" s="1290"/>
      <c r="M100" s="1290"/>
      <c r="N100" s="1290"/>
      <c r="O100" s="1290"/>
      <c r="P100" s="821"/>
      <c r="Q100" s="821"/>
      <c r="R100" s="821"/>
      <c r="S100" s="1288" t="s">
        <v>3431</v>
      </c>
      <c r="T100" s="1288"/>
      <c r="U100" s="1288"/>
      <c r="V100" s="1288"/>
      <c r="W100" s="1288"/>
      <c r="X100" s="1288"/>
      <c r="Y100" s="1288"/>
      <c r="Z100" s="1288"/>
      <c r="AA100" s="1288"/>
      <c r="AB100" s="1288"/>
      <c r="AC100" s="1288"/>
      <c r="AD100" s="1288"/>
      <c r="AE100" s="1288"/>
      <c r="AF100" s="1288"/>
      <c r="AG100" s="1288"/>
      <c r="AH100" s="1288"/>
      <c r="AI100" s="1288"/>
      <c r="AJ100" s="1288"/>
      <c r="AK100" s="1288"/>
      <c r="AL100" s="1288"/>
      <c r="AM100" s="1288"/>
      <c r="AN100" s="1288"/>
      <c r="AO100" s="1288"/>
      <c r="AP100" s="1288"/>
      <c r="AQ100" s="1288"/>
      <c r="AR100" s="1288"/>
      <c r="AS100" s="1288"/>
      <c r="AT100" s="1288"/>
      <c r="AU100" s="1288"/>
      <c r="AV100" s="821"/>
      <c r="AW100" s="821"/>
      <c r="AX100" s="821"/>
      <c r="AY100" s="821"/>
      <c r="AZ100" s="821"/>
      <c r="BA100" s="821"/>
      <c r="BB100" s="163"/>
      <c r="BC100" s="8"/>
      <c r="BD100" s="287"/>
      <c r="BE100" s="175"/>
      <c r="BF100" s="175"/>
      <c r="BG100" s="175"/>
      <c r="BH100" s="175"/>
    </row>
    <row r="101" spans="2:70" s="4" customFormat="1" ht="17.25" customHeight="1">
      <c r="B101" s="7"/>
      <c r="C101" s="1286"/>
      <c r="D101" s="1286"/>
      <c r="E101" s="1286"/>
      <c r="F101" s="1286"/>
      <c r="G101" s="1290"/>
      <c r="H101" s="1290"/>
      <c r="I101" s="1290"/>
      <c r="J101" s="1290"/>
      <c r="K101" s="1290"/>
      <c r="L101" s="1290"/>
      <c r="M101" s="1290"/>
      <c r="N101" s="1290"/>
      <c r="O101" s="1290"/>
      <c r="P101" s="827"/>
      <c r="Q101" s="827"/>
      <c r="R101" s="827"/>
      <c r="S101" s="1288"/>
      <c r="T101" s="1288"/>
      <c r="U101" s="1288"/>
      <c r="V101" s="1288"/>
      <c r="W101" s="1288"/>
      <c r="X101" s="1288"/>
      <c r="Y101" s="1288"/>
      <c r="Z101" s="1288"/>
      <c r="AA101" s="1288"/>
      <c r="AB101" s="1288"/>
      <c r="AC101" s="1288"/>
      <c r="AD101" s="1288"/>
      <c r="AE101" s="1288"/>
      <c r="AF101" s="1288"/>
      <c r="AG101" s="1288"/>
      <c r="AH101" s="1288"/>
      <c r="AI101" s="1288"/>
      <c r="AJ101" s="1288"/>
      <c r="AK101" s="1288"/>
      <c r="AL101" s="1288"/>
      <c r="AM101" s="1288"/>
      <c r="AN101" s="1288"/>
      <c r="AO101" s="1288"/>
      <c r="AP101" s="1288"/>
      <c r="AQ101" s="1288"/>
      <c r="AR101" s="1288"/>
      <c r="AS101" s="1288"/>
      <c r="AT101" s="1288"/>
      <c r="AU101" s="1288"/>
      <c r="AV101" s="821"/>
      <c r="AW101" s="821"/>
      <c r="AX101" s="821"/>
      <c r="AY101" s="821"/>
      <c r="AZ101" s="821"/>
      <c r="BA101" s="821"/>
      <c r="BB101" s="163"/>
      <c r="BC101" s="8"/>
      <c r="BD101" s="287"/>
      <c r="BE101" s="175"/>
      <c r="BF101" s="175"/>
      <c r="BG101" s="175"/>
      <c r="BH101" s="175"/>
    </row>
    <row r="102" spans="2:70" s="4" customFormat="1" ht="15" customHeight="1">
      <c r="B102" s="7"/>
      <c r="C102" s="1286"/>
      <c r="D102" s="1286"/>
      <c r="E102" s="1286"/>
      <c r="F102" s="1286"/>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280">
        <v>100</v>
      </c>
      <c r="Q103" s="1281"/>
      <c r="R103" s="1282"/>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285" t="s">
        <v>696</v>
      </c>
      <c r="AS103" s="1285"/>
      <c r="AT103" s="1285"/>
      <c r="AU103" s="1285"/>
      <c r="AV103" s="1285"/>
      <c r="AW103" s="1285"/>
      <c r="AX103" s="1283">
        <f>'Control Panel'!AG1021</f>
        <v>8.2649999999999988</v>
      </c>
      <c r="AY103" s="1284"/>
      <c r="AZ103" s="1284"/>
      <c r="BA103" s="1284"/>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86"/>
      <c r="D106" s="1286"/>
      <c r="E106" s="1286"/>
      <c r="F106" s="1286"/>
      <c r="G106" s="1287" t="s">
        <v>3444</v>
      </c>
      <c r="H106" s="1287"/>
      <c r="I106" s="1287"/>
      <c r="J106" s="1287"/>
      <c r="K106" s="1287"/>
      <c r="L106" s="1287"/>
      <c r="M106" s="1287"/>
      <c r="N106" s="1287"/>
      <c r="O106" s="1287"/>
      <c r="P106" s="821"/>
      <c r="Q106" s="821"/>
      <c r="R106" s="821"/>
      <c r="S106" s="1288" t="s">
        <v>3437</v>
      </c>
      <c r="T106" s="1288"/>
      <c r="U106" s="1288"/>
      <c r="V106" s="1288"/>
      <c r="W106" s="1288"/>
      <c r="X106" s="1288"/>
      <c r="Y106" s="1288"/>
      <c r="Z106" s="1288"/>
      <c r="AA106" s="1288"/>
      <c r="AB106" s="1288"/>
      <c r="AC106" s="1288"/>
      <c r="AD106" s="1288"/>
      <c r="AE106" s="1288"/>
      <c r="AF106" s="1288"/>
      <c r="AG106" s="1288"/>
      <c r="AH106" s="1288"/>
      <c r="AI106" s="1288"/>
      <c r="AJ106" s="1288"/>
      <c r="AK106" s="1288"/>
      <c r="AL106" s="1288"/>
      <c r="AM106" s="1288"/>
      <c r="AN106" s="1288"/>
      <c r="AO106" s="1288"/>
      <c r="AP106" s="1288"/>
      <c r="AQ106" s="1288"/>
      <c r="AR106" s="1288"/>
      <c r="AS106" s="1288"/>
      <c r="AT106" s="1288"/>
      <c r="AU106" s="1288"/>
      <c r="AV106" s="821"/>
      <c r="AW106" s="821"/>
      <c r="AX106" s="821"/>
      <c r="AY106" s="821"/>
      <c r="AZ106" s="821"/>
      <c r="BA106" s="821"/>
      <c r="BB106" s="163"/>
      <c r="BC106" s="8"/>
      <c r="BD106" s="287"/>
      <c r="BE106" s="175"/>
      <c r="BF106" s="175"/>
      <c r="BG106" s="175"/>
      <c r="BH106" s="175"/>
    </row>
    <row r="107" spans="2:70" s="4" customFormat="1" ht="17.25" customHeight="1">
      <c r="B107" s="7"/>
      <c r="C107" s="1286"/>
      <c r="D107" s="1286"/>
      <c r="E107" s="1286"/>
      <c r="F107" s="1286"/>
      <c r="G107" s="1287"/>
      <c r="H107" s="1287"/>
      <c r="I107" s="1287"/>
      <c r="J107" s="1287"/>
      <c r="K107" s="1287"/>
      <c r="L107" s="1287"/>
      <c r="M107" s="1287"/>
      <c r="N107" s="1287"/>
      <c r="O107" s="1287"/>
      <c r="P107" s="827"/>
      <c r="Q107" s="827"/>
      <c r="R107" s="827"/>
      <c r="S107" s="1288"/>
      <c r="T107" s="1288"/>
      <c r="U107" s="1288"/>
      <c r="V107" s="1288"/>
      <c r="W107" s="1288"/>
      <c r="X107" s="1288"/>
      <c r="Y107" s="1288"/>
      <c r="Z107" s="1288"/>
      <c r="AA107" s="1288"/>
      <c r="AB107" s="1288"/>
      <c r="AC107" s="1288"/>
      <c r="AD107" s="1288"/>
      <c r="AE107" s="1288"/>
      <c r="AF107" s="1288"/>
      <c r="AG107" s="1288"/>
      <c r="AH107" s="1288"/>
      <c r="AI107" s="1288"/>
      <c r="AJ107" s="1288"/>
      <c r="AK107" s="1288"/>
      <c r="AL107" s="1288"/>
      <c r="AM107" s="1288"/>
      <c r="AN107" s="1288"/>
      <c r="AO107" s="1288"/>
      <c r="AP107" s="1288"/>
      <c r="AQ107" s="1288"/>
      <c r="AR107" s="1288"/>
      <c r="AS107" s="1288"/>
      <c r="AT107" s="1288"/>
      <c r="AU107" s="1288"/>
      <c r="AV107" s="821"/>
      <c r="AW107" s="821"/>
      <c r="AX107" s="821"/>
      <c r="AY107" s="821"/>
      <c r="AZ107" s="821"/>
      <c r="BA107" s="821"/>
      <c r="BB107" s="163"/>
      <c r="BC107" s="8"/>
      <c r="BD107" s="287"/>
      <c r="BE107" s="175"/>
      <c r="BF107" s="175"/>
      <c r="BG107" s="175"/>
      <c r="BH107" s="175"/>
    </row>
    <row r="108" spans="2:70" s="4" customFormat="1" ht="15" customHeight="1">
      <c r="B108" s="7"/>
      <c r="C108" s="1286"/>
      <c r="D108" s="1286"/>
      <c r="E108" s="1286"/>
      <c r="F108" s="1286"/>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3435</v>
      </c>
      <c r="I109" s="76"/>
      <c r="J109" s="76"/>
      <c r="K109" s="76"/>
      <c r="L109" s="76"/>
      <c r="M109" s="76"/>
      <c r="N109" s="76"/>
      <c r="O109" s="162"/>
      <c r="P109" s="1280">
        <v>744</v>
      </c>
      <c r="Q109" s="1281"/>
      <c r="R109" s="1282"/>
      <c r="S109" s="163" t="s">
        <v>3436</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280">
        <v>0</v>
      </c>
      <c r="Q111" s="1281"/>
      <c r="R111" s="1282"/>
      <c r="S111" s="163" t="s">
        <v>3442</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285" t="s">
        <v>3443</v>
      </c>
      <c r="AR111" s="1285"/>
      <c r="AS111" s="1285"/>
      <c r="AT111" s="1285"/>
      <c r="AU111" s="1285"/>
      <c r="AV111" s="1285"/>
      <c r="AW111" s="1285"/>
      <c r="AX111" s="1283">
        <f>'Control Panel'!Q1170</f>
        <v>26.783999999999999</v>
      </c>
      <c r="AY111" s="1284"/>
      <c r="AZ111" s="1284"/>
      <c r="BA111" s="1284"/>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333" t="s">
        <v>292</v>
      </c>
      <c r="D114" s="1333"/>
      <c r="E114" s="1333"/>
      <c r="F114" s="1333"/>
      <c r="G114" s="1333"/>
      <c r="H114" s="500"/>
      <c r="I114" s="500"/>
      <c r="J114" s="500"/>
      <c r="K114" s="1336"/>
      <c r="L114" s="1336"/>
      <c r="M114" s="1336"/>
      <c r="N114" s="1336"/>
      <c r="O114" s="1336"/>
      <c r="P114" s="1336"/>
      <c r="Q114" s="1336"/>
      <c r="R114" s="1336"/>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334"/>
      <c r="D115" s="1334"/>
      <c r="E115" s="1334"/>
      <c r="F115" s="1334"/>
      <c r="G115" s="1334"/>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334"/>
      <c r="D116" s="1334"/>
      <c r="E116" s="1334"/>
      <c r="F116" s="1334"/>
      <c r="G116" s="1334"/>
      <c r="H116" s="51"/>
      <c r="I116" s="163"/>
      <c r="J116" s="1302">
        <f>IFERROR(SUM(AX103,AX92,AX81,AX46,AX10, AX111, AX97), "Contact Us")</f>
        <v>44.548999999999999</v>
      </c>
      <c r="K116" s="1302"/>
      <c r="L116" s="1302"/>
      <c r="M116" s="1302"/>
      <c r="N116" s="1302"/>
      <c r="O116" s="1302"/>
      <c r="P116" s="1302"/>
      <c r="Q116" s="1302"/>
      <c r="R116" s="1302"/>
      <c r="S116" s="502"/>
      <c r="T116" s="502"/>
      <c r="U116" s="502"/>
      <c r="V116" s="1303">
        <f>J116*AW117</f>
        <v>44.548999999999999</v>
      </c>
      <c r="W116" s="1303"/>
      <c r="X116" s="1303"/>
      <c r="Y116" s="1303"/>
      <c r="Z116" s="1303"/>
      <c r="AA116" s="1303"/>
      <c r="AB116" s="1303"/>
      <c r="AC116" s="1303"/>
      <c r="AD116" s="1303"/>
      <c r="AE116" s="1303"/>
      <c r="AF116" s="1303"/>
      <c r="AG116" s="1303"/>
      <c r="AH116" s="1303"/>
      <c r="AI116" s="1303"/>
      <c r="AJ116" s="1303"/>
      <c r="AK116" s="487"/>
      <c r="AL116" s="502"/>
      <c r="AM116" s="487"/>
      <c r="AN116" s="487"/>
      <c r="AO116" s="487"/>
      <c r="AP116" s="163"/>
      <c r="AQ116" s="163"/>
      <c r="AR116" s="163"/>
      <c r="AS116" s="163"/>
      <c r="AT116" s="163"/>
      <c r="AU116" s="163"/>
      <c r="AV116" s="1337" t="s">
        <v>686</v>
      </c>
      <c r="AW116" s="1337"/>
      <c r="AX116" s="1337"/>
      <c r="AY116" s="1337"/>
      <c r="AZ116" s="1337"/>
      <c r="BA116" s="1338"/>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334"/>
      <c r="D117" s="1334"/>
      <c r="E117" s="1334"/>
      <c r="F117" s="1334"/>
      <c r="G117" s="1334"/>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75">
        <v>1</v>
      </c>
      <c r="AX117" s="1276"/>
      <c r="AY117" s="1276"/>
      <c r="AZ117" s="1277"/>
      <c r="BA117" s="58"/>
      <c r="BB117" s="163"/>
      <c r="BC117" s="8"/>
      <c r="BD117" s="486"/>
      <c r="BE117" s="486"/>
      <c r="BF117" s="486"/>
      <c r="BG117" s="486"/>
      <c r="BH117" s="486"/>
      <c r="BI117" s="486"/>
      <c r="BJ117" s="486"/>
      <c r="BK117" s="486"/>
      <c r="BL117" s="486"/>
      <c r="BM117" s="486"/>
      <c r="BN117" s="486"/>
      <c r="BO117" s="486"/>
      <c r="BP117" s="486"/>
      <c r="BQ117" s="486"/>
      <c r="BR117" s="486"/>
    </row>
    <row r="118" spans="1:70" ht="24.6">
      <c r="A118" s="4"/>
      <c r="B118" s="7"/>
      <c r="C118" s="1334"/>
      <c r="D118" s="1334"/>
      <c r="E118" s="1334"/>
      <c r="F118" s="1334"/>
      <c r="G118" s="1334"/>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335"/>
      <c r="D119" s="1335"/>
      <c r="E119" s="1335"/>
      <c r="F119" s="1335"/>
      <c r="G119" s="1335"/>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8">
      <c r="B121" s="356"/>
      <c r="C121" s="1327" t="s">
        <v>1050</v>
      </c>
      <c r="D121" s="1327"/>
      <c r="E121" s="1327"/>
      <c r="F121" s="1327"/>
      <c r="G121" s="1327"/>
      <c r="H121" s="1327"/>
      <c r="I121" s="1327"/>
      <c r="J121" s="1327"/>
      <c r="K121" s="1327"/>
      <c r="L121" s="1327"/>
      <c r="M121" s="1327"/>
      <c r="N121" s="1327"/>
      <c r="O121" s="1327"/>
      <c r="P121" s="1327"/>
      <c r="Q121" s="1327"/>
      <c r="R121" s="1327"/>
      <c r="S121" s="1327"/>
      <c r="T121" s="1327"/>
      <c r="U121" s="1327"/>
      <c r="V121" s="1327"/>
      <c r="W121" s="1327"/>
      <c r="X121" s="1327"/>
      <c r="Y121" s="1327"/>
      <c r="Z121" s="1327"/>
      <c r="AA121" s="1327"/>
      <c r="AB121" s="1327"/>
      <c r="AC121" s="1327"/>
      <c r="AD121" s="1327"/>
      <c r="AE121" s="1327"/>
      <c r="AF121" s="1327"/>
      <c r="AG121" s="1327"/>
      <c r="AH121" s="1327"/>
      <c r="AI121" s="1327"/>
      <c r="AJ121" s="1327"/>
      <c r="AK121" s="1327"/>
      <c r="AL121" s="1327"/>
      <c r="AM121" s="1327"/>
      <c r="AN121" s="1327"/>
      <c r="AO121" s="1327"/>
      <c r="AP121" s="1327"/>
      <c r="AQ121" s="1327"/>
      <c r="AR121" s="1327"/>
      <c r="AS121" s="1327"/>
      <c r="AT121" s="1327"/>
      <c r="AU121" s="1327"/>
      <c r="AV121" s="1327"/>
      <c r="AW121" s="1327"/>
      <c r="AX121" s="1327"/>
      <c r="AY121" s="1327"/>
      <c r="AZ121" s="1327"/>
      <c r="BA121" s="1327"/>
      <c r="BB121" s="357"/>
      <c r="BC121" s="358"/>
      <c r="BD121" s="486"/>
      <c r="BE121" s="486"/>
      <c r="BF121" s="486"/>
      <c r="BG121" s="486"/>
      <c r="BH121" s="486"/>
      <c r="BI121" s="486"/>
      <c r="BJ121" s="486"/>
      <c r="BK121" s="486"/>
      <c r="BL121" s="486"/>
      <c r="BM121" s="486"/>
      <c r="BN121" s="486"/>
      <c r="BO121" s="486"/>
      <c r="BP121" s="486"/>
      <c r="BQ121" s="486"/>
      <c r="BR121" s="486"/>
    </row>
    <row r="122" spans="1:70" ht="16.8">
      <c r="B122" s="356"/>
      <c r="C122" s="1327"/>
      <c r="D122" s="1327"/>
      <c r="E122" s="1327"/>
      <c r="F122" s="1327"/>
      <c r="G122" s="1327"/>
      <c r="H122" s="1327"/>
      <c r="I122" s="1327"/>
      <c r="J122" s="1327"/>
      <c r="K122" s="1327"/>
      <c r="L122" s="1327"/>
      <c r="M122" s="1327"/>
      <c r="N122" s="1327"/>
      <c r="O122" s="1327"/>
      <c r="P122" s="1327"/>
      <c r="Q122" s="1327"/>
      <c r="R122" s="1327"/>
      <c r="S122" s="1327"/>
      <c r="T122" s="1327"/>
      <c r="U122" s="1327"/>
      <c r="V122" s="1327"/>
      <c r="W122" s="1327"/>
      <c r="X122" s="1327"/>
      <c r="Y122" s="1327"/>
      <c r="Z122" s="1327"/>
      <c r="AA122" s="1327"/>
      <c r="AB122" s="1327"/>
      <c r="AC122" s="1327"/>
      <c r="AD122" s="1327"/>
      <c r="AE122" s="1327"/>
      <c r="AF122" s="1327"/>
      <c r="AG122" s="1327"/>
      <c r="AH122" s="1327"/>
      <c r="AI122" s="1327"/>
      <c r="AJ122" s="1327"/>
      <c r="AK122" s="1327"/>
      <c r="AL122" s="1327"/>
      <c r="AM122" s="1327"/>
      <c r="AN122" s="1327"/>
      <c r="AO122" s="1327"/>
      <c r="AP122" s="1327"/>
      <c r="AQ122" s="1327"/>
      <c r="AR122" s="1327"/>
      <c r="AS122" s="1327"/>
      <c r="AT122" s="1327"/>
      <c r="AU122" s="1327"/>
      <c r="AV122" s="1327"/>
      <c r="AW122" s="1327"/>
      <c r="AX122" s="1327"/>
      <c r="AY122" s="1327"/>
      <c r="AZ122" s="1327"/>
      <c r="BA122" s="1327"/>
      <c r="BB122" s="357"/>
      <c r="BC122" s="358"/>
      <c r="BD122" s="486"/>
      <c r="BE122" s="486"/>
      <c r="BF122" s="486"/>
      <c r="BG122" s="486"/>
      <c r="BH122" s="486"/>
      <c r="BI122" s="486"/>
      <c r="BJ122" s="486"/>
      <c r="BK122" s="486"/>
      <c r="BL122" s="486"/>
      <c r="BM122" s="486"/>
      <c r="BN122" s="486"/>
      <c r="BO122" s="486"/>
      <c r="BP122" s="486"/>
      <c r="BQ122" s="486"/>
      <c r="BR122" s="486"/>
    </row>
    <row r="123" spans="1:70" ht="16.8">
      <c r="B123" s="356"/>
      <c r="C123" s="1328" t="s">
        <v>1051</v>
      </c>
      <c r="D123" s="1328"/>
      <c r="E123" s="1328"/>
      <c r="F123" s="1328"/>
      <c r="G123" s="1328"/>
      <c r="H123" s="1328"/>
      <c r="I123" s="1328"/>
      <c r="J123" s="1328"/>
      <c r="K123" s="1328"/>
      <c r="L123" s="1328"/>
      <c r="M123" s="1328"/>
      <c r="N123" s="1328"/>
      <c r="O123" s="1328"/>
      <c r="P123" s="1328"/>
      <c r="Q123" s="1328"/>
      <c r="R123" s="1328"/>
      <c r="S123" s="1328"/>
      <c r="T123" s="1328"/>
      <c r="U123" s="1328"/>
      <c r="V123" s="1328"/>
      <c r="W123" s="1328"/>
      <c r="X123" s="1328"/>
      <c r="Y123" s="1328"/>
      <c r="Z123" s="1328"/>
      <c r="AA123" s="1328"/>
      <c r="AB123" s="1328"/>
      <c r="AC123" s="1328"/>
      <c r="AD123" s="1328"/>
      <c r="AE123" s="1328"/>
      <c r="AF123" s="1328"/>
      <c r="AG123" s="1328"/>
      <c r="AH123" s="1328"/>
      <c r="AI123" s="1328"/>
      <c r="AJ123" s="1328"/>
      <c r="AK123" s="1328"/>
      <c r="AL123" s="1328"/>
      <c r="AM123" s="1328"/>
      <c r="AN123" s="1328"/>
      <c r="AO123" s="1328"/>
      <c r="AP123" s="1328"/>
      <c r="AQ123" s="1328"/>
      <c r="AR123" s="1328"/>
      <c r="AS123" s="1328"/>
      <c r="AT123" s="1328"/>
      <c r="AU123" s="1328"/>
      <c r="AV123" s="1328"/>
      <c r="AW123" s="1328"/>
      <c r="AX123" s="1328"/>
      <c r="AY123" s="1328"/>
      <c r="AZ123" s="1328"/>
      <c r="BA123" s="1328"/>
      <c r="BB123" s="357"/>
      <c r="BC123" s="358"/>
      <c r="BD123" s="486"/>
      <c r="BE123" s="486"/>
      <c r="BF123" s="486"/>
      <c r="BG123" s="486"/>
      <c r="BH123" s="486"/>
      <c r="BI123" s="486"/>
      <c r="BJ123" s="486"/>
      <c r="BK123" s="486"/>
      <c r="BL123" s="486"/>
      <c r="BM123" s="486"/>
      <c r="BN123" s="486"/>
      <c r="BO123" s="486"/>
      <c r="BP123" s="486"/>
      <c r="BQ123" s="486"/>
      <c r="BR123" s="486"/>
    </row>
    <row r="124" spans="1:70" ht="16.8">
      <c r="B124" s="356"/>
      <c r="C124" s="1328"/>
      <c r="D124" s="1328"/>
      <c r="E124" s="1328"/>
      <c r="F124" s="1328"/>
      <c r="G124" s="1328"/>
      <c r="H124" s="1328"/>
      <c r="I124" s="1328"/>
      <c r="J124" s="1328"/>
      <c r="K124" s="1328"/>
      <c r="L124" s="1328"/>
      <c r="M124" s="1328"/>
      <c r="N124" s="1328"/>
      <c r="O124" s="1328"/>
      <c r="P124" s="1328"/>
      <c r="Q124" s="1328"/>
      <c r="R124" s="1328"/>
      <c r="S124" s="1328"/>
      <c r="T124" s="1328"/>
      <c r="U124" s="1328"/>
      <c r="V124" s="1328"/>
      <c r="W124" s="1328"/>
      <c r="X124" s="1328"/>
      <c r="Y124" s="1328"/>
      <c r="Z124" s="1328"/>
      <c r="AA124" s="1328"/>
      <c r="AB124" s="1328"/>
      <c r="AC124" s="1328"/>
      <c r="AD124" s="1328"/>
      <c r="AE124" s="1328"/>
      <c r="AF124" s="1328"/>
      <c r="AG124" s="1328"/>
      <c r="AH124" s="1328"/>
      <c r="AI124" s="1328"/>
      <c r="AJ124" s="1328"/>
      <c r="AK124" s="1328"/>
      <c r="AL124" s="1328"/>
      <c r="AM124" s="1328"/>
      <c r="AN124" s="1328"/>
      <c r="AO124" s="1328"/>
      <c r="AP124" s="1328"/>
      <c r="AQ124" s="1328"/>
      <c r="AR124" s="1328"/>
      <c r="AS124" s="1328"/>
      <c r="AT124" s="1328"/>
      <c r="AU124" s="1328"/>
      <c r="AV124" s="1328"/>
      <c r="AW124" s="1328"/>
      <c r="AX124" s="1328"/>
      <c r="AY124" s="1328"/>
      <c r="AZ124" s="1328"/>
      <c r="BA124" s="1328"/>
      <c r="BB124" s="357"/>
      <c r="BC124" s="358"/>
      <c r="BD124" s="486"/>
      <c r="BE124" s="486"/>
      <c r="BF124" s="486"/>
      <c r="BG124" s="486"/>
      <c r="BH124" s="486"/>
      <c r="BI124" s="486"/>
      <c r="BJ124" s="486"/>
      <c r="BK124" s="486"/>
      <c r="BL124" s="486"/>
      <c r="BM124" s="486"/>
      <c r="BN124" s="486"/>
      <c r="BO124" s="486"/>
      <c r="BP124" s="486"/>
      <c r="BQ124" s="486"/>
      <c r="BR124" s="486"/>
    </row>
    <row r="125" spans="1:70" ht="16.8">
      <c r="B125" s="356"/>
      <c r="C125" s="1328"/>
      <c r="D125" s="1328"/>
      <c r="E125" s="1328"/>
      <c r="F125" s="1328"/>
      <c r="G125" s="1328"/>
      <c r="H125" s="1328"/>
      <c r="I125" s="1328"/>
      <c r="J125" s="1328"/>
      <c r="K125" s="1328"/>
      <c r="L125" s="1328"/>
      <c r="M125" s="1328"/>
      <c r="N125" s="1328"/>
      <c r="O125" s="1328"/>
      <c r="P125" s="1328"/>
      <c r="Q125" s="1328"/>
      <c r="R125" s="1328"/>
      <c r="S125" s="1328"/>
      <c r="T125" s="1328"/>
      <c r="U125" s="1328"/>
      <c r="V125" s="1328"/>
      <c r="W125" s="1328"/>
      <c r="X125" s="1328"/>
      <c r="Y125" s="1328"/>
      <c r="Z125" s="1328"/>
      <c r="AA125" s="1328"/>
      <c r="AB125" s="1328"/>
      <c r="AC125" s="1328"/>
      <c r="AD125" s="1328"/>
      <c r="AE125" s="1328"/>
      <c r="AF125" s="1328"/>
      <c r="AG125" s="1328"/>
      <c r="AH125" s="1328"/>
      <c r="AI125" s="1328"/>
      <c r="AJ125" s="1328"/>
      <c r="AK125" s="1328"/>
      <c r="AL125" s="1328"/>
      <c r="AM125" s="1328"/>
      <c r="AN125" s="1328"/>
      <c r="AO125" s="1328"/>
      <c r="AP125" s="1328"/>
      <c r="AQ125" s="1328"/>
      <c r="AR125" s="1328"/>
      <c r="AS125" s="1328"/>
      <c r="AT125" s="1328"/>
      <c r="AU125" s="1328"/>
      <c r="AV125" s="1328"/>
      <c r="AW125" s="1328"/>
      <c r="AX125" s="1328"/>
      <c r="AY125" s="1328"/>
      <c r="AZ125" s="1328"/>
      <c r="BA125" s="1328"/>
      <c r="BB125" s="357"/>
      <c r="BC125" s="358"/>
      <c r="BD125" s="486"/>
      <c r="BE125" s="486"/>
      <c r="BF125" s="486"/>
      <c r="BG125" s="486"/>
      <c r="BH125" s="486"/>
      <c r="BI125" s="486"/>
      <c r="BJ125" s="486"/>
      <c r="BK125" s="486"/>
      <c r="BL125" s="486"/>
      <c r="BM125" s="486"/>
      <c r="BN125" s="486"/>
      <c r="BO125" s="486"/>
      <c r="BP125" s="486"/>
      <c r="BQ125" s="486"/>
      <c r="BR125" s="486"/>
    </row>
    <row r="126" spans="1:70" ht="16.8">
      <c r="B126" s="356"/>
      <c r="C126" s="1327" t="s">
        <v>598</v>
      </c>
      <c r="D126" s="1327"/>
      <c r="E126" s="1327"/>
      <c r="F126" s="1327"/>
      <c r="G126" s="1327"/>
      <c r="H126" s="1327"/>
      <c r="I126" s="1327"/>
      <c r="J126" s="1327"/>
      <c r="K126" s="1327"/>
      <c r="L126" s="1327"/>
      <c r="M126" s="1327"/>
      <c r="N126" s="1327"/>
      <c r="O126" s="1327"/>
      <c r="P126" s="1327"/>
      <c r="Q126" s="1327"/>
      <c r="R126" s="1327"/>
      <c r="S126" s="1327"/>
      <c r="T126" s="1327"/>
      <c r="U126" s="1327"/>
      <c r="V126" s="1327"/>
      <c r="W126" s="1327"/>
      <c r="X126" s="1327"/>
      <c r="Y126" s="1327"/>
      <c r="Z126" s="1327"/>
      <c r="AA126" s="1327"/>
      <c r="AB126" s="1327"/>
      <c r="AC126" s="1327"/>
      <c r="AD126" s="1327"/>
      <c r="AE126" s="1327"/>
      <c r="AF126" s="1327"/>
      <c r="AG126" s="1327"/>
      <c r="AH126" s="1327"/>
      <c r="AI126" s="1327"/>
      <c r="AJ126" s="1327"/>
      <c r="AK126" s="1327"/>
      <c r="AL126" s="1327"/>
      <c r="AM126" s="1327"/>
      <c r="AN126" s="1327"/>
      <c r="AO126" s="1327"/>
      <c r="AP126" s="1327"/>
      <c r="AQ126" s="1327"/>
      <c r="AR126" s="1327"/>
      <c r="AS126" s="1327"/>
      <c r="AT126" s="1327"/>
      <c r="AU126" s="1327"/>
      <c r="AV126" s="1327"/>
      <c r="AW126" s="1327"/>
      <c r="AX126" s="1327"/>
      <c r="AY126" s="1327"/>
      <c r="AZ126" s="1327"/>
      <c r="BA126" s="1327"/>
      <c r="BB126" s="357"/>
      <c r="BC126" s="358"/>
      <c r="BD126" s="486"/>
      <c r="BE126" s="486"/>
      <c r="BF126" s="486"/>
      <c r="BG126" s="486"/>
      <c r="BH126" s="486"/>
      <c r="BI126" s="486"/>
      <c r="BJ126" s="486"/>
      <c r="BK126" s="486"/>
      <c r="BL126" s="486"/>
      <c r="BM126" s="486"/>
      <c r="BN126" s="486"/>
      <c r="BO126" s="486"/>
      <c r="BP126" s="486"/>
      <c r="BQ126" s="486"/>
      <c r="BR126" s="486"/>
    </row>
    <row r="127" spans="1:70" ht="16.8">
      <c r="B127" s="356"/>
      <c r="C127" s="1327"/>
      <c r="D127" s="1327"/>
      <c r="E127" s="1327"/>
      <c r="F127" s="1327"/>
      <c r="G127" s="1327"/>
      <c r="H127" s="1327"/>
      <c r="I127" s="1327"/>
      <c r="J127" s="1327"/>
      <c r="K127" s="1327"/>
      <c r="L127" s="1327"/>
      <c r="M127" s="1327"/>
      <c r="N127" s="1327"/>
      <c r="O127" s="1327"/>
      <c r="P127" s="1327"/>
      <c r="Q127" s="1327"/>
      <c r="R127" s="1327"/>
      <c r="S127" s="1327"/>
      <c r="T127" s="1327"/>
      <c r="U127" s="1327"/>
      <c r="V127" s="1327"/>
      <c r="W127" s="1327"/>
      <c r="X127" s="1327"/>
      <c r="Y127" s="1327"/>
      <c r="Z127" s="1327"/>
      <c r="AA127" s="1327"/>
      <c r="AB127" s="1327"/>
      <c r="AC127" s="1327"/>
      <c r="AD127" s="1327"/>
      <c r="AE127" s="1327"/>
      <c r="AF127" s="1327"/>
      <c r="AG127" s="1327"/>
      <c r="AH127" s="1327"/>
      <c r="AI127" s="1327"/>
      <c r="AJ127" s="1327"/>
      <c r="AK127" s="1327"/>
      <c r="AL127" s="1327"/>
      <c r="AM127" s="1327"/>
      <c r="AN127" s="1327"/>
      <c r="AO127" s="1327"/>
      <c r="AP127" s="1327"/>
      <c r="AQ127" s="1327"/>
      <c r="AR127" s="1327"/>
      <c r="AS127" s="1327"/>
      <c r="AT127" s="1327"/>
      <c r="AU127" s="1327"/>
      <c r="AV127" s="1327"/>
      <c r="AW127" s="1327"/>
      <c r="AX127" s="1327"/>
      <c r="AY127" s="1327"/>
      <c r="AZ127" s="1327"/>
      <c r="BA127" s="1327"/>
      <c r="BB127" s="357"/>
      <c r="BC127" s="358"/>
      <c r="BD127" s="486"/>
      <c r="BE127" s="486"/>
      <c r="BF127" s="486"/>
      <c r="BG127" s="486"/>
      <c r="BH127" s="486"/>
      <c r="BI127" s="486"/>
      <c r="BJ127" s="486"/>
      <c r="BK127" s="486"/>
      <c r="BL127" s="486"/>
      <c r="BM127" s="486"/>
      <c r="BN127" s="486"/>
      <c r="BO127" s="486"/>
      <c r="BP127" s="486"/>
      <c r="BQ127" s="486"/>
      <c r="BR127" s="486"/>
    </row>
    <row r="128" spans="1:70" ht="17.399999999999999"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106680</xdr:colOff>
                    <xdr:row>1</xdr:row>
                    <xdr:rowOff>182880</xdr:rowOff>
                  </from>
                  <to>
                    <xdr:col>38</xdr:col>
                    <xdr:colOff>175260</xdr:colOff>
                    <xdr:row>2</xdr:row>
                    <xdr:rowOff>198120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175260</xdr:colOff>
                    <xdr:row>4</xdr:row>
                    <xdr:rowOff>198120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5" formatCode="\₤\ #,##0.00"/>
            </x14:dxf>
          </x14:cfRule>
          <x14:cfRule type="expression" priority="58" id="{869CCA82-67B4-40AB-A66E-69157F13E68A}">
            <xm:f>'FX Card'!$F$1=22</xm:f>
            <x14:dxf>
              <numFmt numFmtId="213" formatCode="#,##0.00\ [$kr-41D]"/>
            </x14:dxf>
          </x14:cfRule>
          <x14:cfRule type="expression" priority="59" id="{74ADEF0A-4A71-4DF2-97D6-ACE14D8D0D98}">
            <xm:f>'FX Card'!$F$1=21</xm:f>
            <x14:dxf>
              <numFmt numFmtId="212"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4"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10"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9"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5" formatCode="\₤\ #,##0.00"/>
            </x14:dxf>
          </x14:cfRule>
          <x14:cfRule type="expression" priority="29" id="{89F393DE-C2E4-4E14-8D91-81BECA0CFA95}">
            <xm:f>'FX Card'!$F$1=22</xm:f>
            <x14:dxf>
              <numFmt numFmtId="213" formatCode="#,##0.00\ [$kr-41D]"/>
            </x14:dxf>
          </x14:cfRule>
          <x14:cfRule type="expression" priority="30" id="{66C705B0-EE47-4137-8206-DD2C5C273854}">
            <xm:f>'FX Card'!$F$1=21</xm:f>
            <x14:dxf>
              <numFmt numFmtId="212"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4"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10"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9"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Panel'!$BE$1181:$BE$1189</xm:f>
          </x14:formula1>
          <xm:sqref>H59:S59</xm:sqref>
        </x14:dataValidation>
        <x14:dataValidation type="list" allowBlank="1" showInputMessage="1" showErrorMessage="1">
          <x14:formula1>
            <xm:f>'Control Panel'!$BE$1190:$BE$1196</xm:f>
          </x14:formula1>
          <xm:sqref>H73:S73</xm:sqref>
        </x14:dataValidation>
        <x14:dataValidation type="list" allowBlank="1" showInputMessage="1" showErrorMessage="1">
          <x14:formula1>
            <xm:f>'Control Panel'!$AD$782:$AD$790</xm:f>
          </x14:formula1>
          <xm:sqref>H30:S30</xm:sqref>
        </x14:dataValidation>
        <x14:dataValidation type="list" allowBlank="1" showInputMessage="1" showErrorMessage="1">
          <x14:formula1>
            <xm:f>'Control Panel'!$AD$791:$AD$797</xm:f>
          </x14:formula1>
          <xm:sqref>H38:S38</xm:sqref>
        </x14:dataValidation>
        <x14:dataValidation type="list" allowBlank="1" showInputMessage="1" showErrorMessage="1">
          <x14:formula1>
            <xm:f>'Control Panel'!$AD$798:$AD$799</xm:f>
          </x14:formula1>
          <xm:sqref>H44:S44</xm:sqref>
        </x14:dataValidation>
        <x14:dataValidation type="list" allowBlank="1" showInputMessage="1" showErrorMessage="1">
          <x14:formula1>
            <xm:f>'Control Panel'!$BE$1181:$BE$1189</xm:f>
          </x14:formula1>
          <xm:sqref>H57:S57</xm:sqref>
        </x14:dataValidation>
        <x14:dataValidation type="list" allowBlank="1" showInputMessage="1" showErrorMessage="1">
          <x14:formula1>
            <xm:f>'Control Panel'!$BE$1197:$BE$1198</xm:f>
          </x14:formula1>
          <xm:sqref>H77:S77</xm:sqref>
        </x14:dataValidation>
        <x14:dataValidation type="list" allowBlank="1" showInputMessage="1" showErrorMessage="1">
          <x14:formula1>
            <xm:f>'Control Panel'!$BE$1181:$BE$1189</xm:f>
          </x14:formula1>
          <xm:sqref>H65:S65</xm:sqref>
        </x14:dataValidation>
        <x14:dataValidation type="list" allowBlank="1" showInputMessage="1" showErrorMessage="1">
          <x14:formula1>
            <xm:f>'Control Panel'!$BE$1197:$BE$1198</xm:f>
          </x14:formula1>
          <xm:sqref>H79:S79</xm:sqref>
        </x14:dataValidation>
        <x14:dataValidation type="list" allowBlank="1" showInputMessage="1" showErrorMessage="1">
          <x14:formula1>
            <xm:f>'Control Panel'!$AD$782:$AD$790</xm:f>
          </x14:formula1>
          <xm:sqref>H22:S22</xm:sqref>
        </x14:dataValidation>
        <x14:dataValidation type="list" allowBlank="1" showInputMessage="1" showErrorMessage="1">
          <x14:formula1>
            <xm:f>'Control Panel'!$AD$791:$AD$797</xm:f>
          </x14:formula1>
          <xm:sqref>H34:S34</xm:sqref>
        </x14:dataValidation>
        <x14:dataValidation type="list" allowBlank="1" showInputMessage="1" showErrorMessage="1">
          <x14:formula1>
            <xm:f>'Control Panel'!$AD$798:$AD$799</xm:f>
          </x14:formula1>
          <xm:sqref>H42:S42</xm:sqref>
        </x14:dataValidation>
        <x14:dataValidation type="list" allowBlank="1" showInputMessage="1" showErrorMessage="1">
          <x14:formula1>
            <xm:f>'Control Panel'!$BE$1190:$BE$1196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4.4"/>
  <cols>
    <col min="1" max="1" width="4.33203125" customWidth="1"/>
    <col min="2" max="2" width="3.109375" customWidth="1"/>
    <col min="3" max="3" width="4.33203125" customWidth="1"/>
    <col min="4" max="4" width="4.88671875" customWidth="1"/>
    <col min="5" max="5" width="4.33203125" customWidth="1"/>
    <col min="6" max="6" width="4.6640625" customWidth="1"/>
    <col min="7" max="7" width="7" customWidth="1"/>
    <col min="8" max="8" width="7.5546875" customWidth="1"/>
    <col min="9" max="9" width="7.109375" customWidth="1"/>
    <col min="10" max="10" width="1.44140625" customWidth="1"/>
    <col min="11" max="11" width="6.33203125" customWidth="1"/>
    <col min="12" max="12" width="3.5546875" customWidth="1"/>
    <col min="13" max="13" width="5.5546875" customWidth="1"/>
    <col min="14" max="14" width="5.109375" customWidth="1"/>
    <col min="15" max="15" width="4.33203125" customWidth="1"/>
    <col min="16" max="16" width="6.6640625" customWidth="1"/>
    <col min="17" max="17" width="8.33203125" customWidth="1"/>
    <col min="18" max="18" width="1.44140625" customWidth="1"/>
    <col min="19" max="20" width="4.33203125" customWidth="1"/>
    <col min="21" max="21" width="1.44140625" customWidth="1"/>
    <col min="22" max="28" width="4.33203125" customWidth="1"/>
    <col min="29" max="29" width="3" customWidth="1"/>
    <col min="30" max="30" width="4.332031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8">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54" t="s">
        <v>610</v>
      </c>
      <c r="L4" s="1354"/>
      <c r="M4" s="1354"/>
      <c r="N4" s="1354"/>
      <c r="O4" s="1354"/>
      <c r="P4" s="1354"/>
      <c r="Q4" s="1354"/>
      <c r="R4" s="1354"/>
      <c r="S4" s="1354"/>
      <c r="T4" s="1354"/>
      <c r="U4" s="1354"/>
      <c r="V4" s="1354"/>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54"/>
      <c r="L5" s="1354"/>
      <c r="M5" s="1354"/>
      <c r="N5" s="1354"/>
      <c r="O5" s="1354"/>
      <c r="P5" s="1354"/>
      <c r="Q5" s="1354"/>
      <c r="R5" s="1354"/>
      <c r="S5" s="1354"/>
      <c r="T5" s="1354"/>
      <c r="U5" s="1354"/>
      <c r="V5" s="1354"/>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54"/>
      <c r="L6" s="1354"/>
      <c r="M6" s="1354"/>
      <c r="N6" s="1354"/>
      <c r="O6" s="1354"/>
      <c r="P6" s="1354"/>
      <c r="Q6" s="1354"/>
      <c r="R6" s="1354"/>
      <c r="S6" s="1354"/>
      <c r="T6" s="1354"/>
      <c r="U6" s="1354"/>
      <c r="V6" s="1354"/>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8">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8">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8">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45" t="s">
        <v>611</v>
      </c>
      <c r="D11" s="1345"/>
      <c r="E11" s="1345"/>
      <c r="F11" s="1345"/>
      <c r="G11" s="1345"/>
      <c r="H11" s="1345"/>
      <c r="I11" s="1345"/>
      <c r="J11" s="382"/>
      <c r="K11" s="1351" t="s">
        <v>692</v>
      </c>
      <c r="L11" s="1351"/>
      <c r="M11" s="1351"/>
      <c r="N11" s="1351"/>
      <c r="O11" s="1351"/>
      <c r="P11" s="1351"/>
      <c r="Q11" s="1351"/>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45"/>
      <c r="D12" s="1345"/>
      <c r="E12" s="1345"/>
      <c r="F12" s="1345"/>
      <c r="G12" s="1345"/>
      <c r="H12" s="1345"/>
      <c r="I12" s="1345"/>
      <c r="J12" s="382"/>
      <c r="K12" s="1350">
        <f>'Preferred Scenarios Calculator'!AW117</f>
        <v>1</v>
      </c>
      <c r="L12" s="1351" t="s">
        <v>690</v>
      </c>
      <c r="M12" s="1351"/>
      <c r="N12" s="1351"/>
      <c r="O12" s="1351"/>
      <c r="P12" s="1351"/>
      <c r="Q12" s="1351"/>
      <c r="R12" s="532"/>
      <c r="S12" s="404"/>
      <c r="T12" s="405" t="s">
        <v>147</v>
      </c>
      <c r="U12" s="406"/>
      <c r="V12" s="406"/>
      <c r="W12" s="406"/>
      <c r="X12" s="1346" t="str">
        <f>'Control Panel'!M1344</f>
        <v>First 5GB Free</v>
      </c>
      <c r="Y12" s="1346"/>
      <c r="Z12" s="1346"/>
      <c r="AA12" s="1346"/>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45"/>
      <c r="D13" s="1345"/>
      <c r="E13" s="1345"/>
      <c r="F13" s="1345"/>
      <c r="G13" s="1345"/>
      <c r="H13" s="1345"/>
      <c r="I13" s="1345"/>
      <c r="J13" s="382"/>
      <c r="K13" s="1350"/>
      <c r="L13" s="1351"/>
      <c r="M13" s="1351"/>
      <c r="N13" s="1351"/>
      <c r="O13" s="1351"/>
      <c r="P13" s="1351"/>
      <c r="Q13" s="1351"/>
      <c r="R13" s="532"/>
      <c r="S13" s="404"/>
      <c r="T13" s="405" t="s">
        <v>128</v>
      </c>
      <c r="U13" s="406"/>
      <c r="V13" s="406"/>
      <c r="W13" s="406"/>
      <c r="X13" s="1346">
        <f>'Control Panel'!BA792</f>
        <v>0</v>
      </c>
      <c r="Y13" s="1346"/>
      <c r="Z13" s="1346"/>
      <c r="AA13" s="1346"/>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51"/>
      <c r="M14" s="1351"/>
      <c r="N14" s="1351"/>
      <c r="O14" s="1351"/>
      <c r="P14" s="1351"/>
      <c r="Q14" s="1351"/>
      <c r="R14" s="532"/>
      <c r="S14" s="404"/>
      <c r="T14" s="405" t="s">
        <v>137</v>
      </c>
      <c r="U14" s="406"/>
      <c r="V14" s="406"/>
      <c r="W14" s="406"/>
      <c r="X14" s="1346">
        <f>'Control Panel'!BD1191</f>
        <v>0</v>
      </c>
      <c r="Y14" s="1346"/>
      <c r="Z14" s="1346"/>
      <c r="AA14" s="1346"/>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49">
        <f>'Preferred Scenarios Calculator'!J116</f>
        <v>44.548999999999999</v>
      </c>
      <c r="D15" s="1349"/>
      <c r="E15" s="1349"/>
      <c r="F15" s="1349"/>
      <c r="G15" s="1349"/>
      <c r="H15" s="1349"/>
      <c r="I15" s="1349"/>
      <c r="J15" s="382"/>
      <c r="K15" s="1352">
        <f>C15*'Preferred Scenarios Calculator'!AW117</f>
        <v>44.548999999999999</v>
      </c>
      <c r="L15" s="1353"/>
      <c r="M15" s="1353"/>
      <c r="N15" s="1353"/>
      <c r="O15" s="1353"/>
      <c r="P15" s="1353"/>
      <c r="Q15" s="1353"/>
      <c r="R15" s="532"/>
      <c r="S15" s="404"/>
      <c r="T15" s="405" t="s">
        <v>45</v>
      </c>
      <c r="U15" s="406"/>
      <c r="V15" s="406"/>
      <c r="W15" s="406"/>
      <c r="X15" s="1346">
        <f>'Control Panel'!S943</f>
        <v>9.5</v>
      </c>
      <c r="Y15" s="1346"/>
      <c r="Z15" s="1346"/>
      <c r="AA15" s="1346"/>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49"/>
      <c r="D16" s="1349"/>
      <c r="E16" s="1349"/>
      <c r="F16" s="1349"/>
      <c r="G16" s="1349"/>
      <c r="H16" s="1349"/>
      <c r="I16" s="1349"/>
      <c r="J16" s="382"/>
      <c r="K16" s="1353"/>
      <c r="L16" s="1353"/>
      <c r="M16" s="1353"/>
      <c r="N16" s="1353"/>
      <c r="O16" s="1353"/>
      <c r="P16" s="1353"/>
      <c r="Q16" s="1353"/>
      <c r="R16" s="532"/>
      <c r="S16" s="404"/>
      <c r="T16" s="405" t="s">
        <v>1031</v>
      </c>
      <c r="U16" s="406"/>
      <c r="V16" s="406"/>
      <c r="W16" s="406"/>
      <c r="X16" s="1346">
        <f>'Control Panel'!Q1368</f>
        <v>0</v>
      </c>
      <c r="Y16" s="1346"/>
      <c r="Z16" s="1346"/>
      <c r="AA16" s="1346"/>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49"/>
      <c r="D17" s="1349"/>
      <c r="E17" s="1349"/>
      <c r="F17" s="1349"/>
      <c r="G17" s="1349"/>
      <c r="H17" s="1349"/>
      <c r="I17" s="1349"/>
      <c r="J17" s="382"/>
      <c r="K17" s="1353"/>
      <c r="L17" s="1353"/>
      <c r="M17" s="1353"/>
      <c r="N17" s="1353"/>
      <c r="O17" s="1353"/>
      <c r="P17" s="1353"/>
      <c r="Q17" s="1353"/>
      <c r="R17" s="532"/>
      <c r="S17" s="404"/>
      <c r="T17" s="405" t="s">
        <v>158</v>
      </c>
      <c r="U17" s="406"/>
      <c r="V17" s="406"/>
      <c r="W17" s="406"/>
      <c r="X17" s="1346">
        <f>'Control Panel'!AG1021</f>
        <v>8.2649999999999988</v>
      </c>
      <c r="Y17" s="1346"/>
      <c r="Z17" s="1346"/>
      <c r="AA17" s="1346"/>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49"/>
      <c r="D18" s="1349"/>
      <c r="E18" s="1349"/>
      <c r="F18" s="1349"/>
      <c r="G18" s="1349"/>
      <c r="H18" s="1349"/>
      <c r="I18" s="1349"/>
      <c r="J18" s="382"/>
      <c r="K18" s="1353"/>
      <c r="L18" s="1353"/>
      <c r="M18" s="1353"/>
      <c r="N18" s="1353"/>
      <c r="O18" s="1353"/>
      <c r="P18" s="1353"/>
      <c r="Q18" s="1353"/>
      <c r="R18" s="532"/>
      <c r="S18" s="404"/>
      <c r="T18" s="405" t="s">
        <v>77</v>
      </c>
      <c r="U18" s="406"/>
      <c r="V18" s="406"/>
      <c r="W18" s="406"/>
      <c r="X18" s="1346">
        <f>'Control Panel'!Q1170</f>
        <v>26.783999999999999</v>
      </c>
      <c r="Y18" s="1346"/>
      <c r="Z18" s="1346"/>
      <c r="AA18" s="1346"/>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49"/>
      <c r="D19" s="1349"/>
      <c r="E19" s="1349"/>
      <c r="F19" s="1349"/>
      <c r="G19" s="1349"/>
      <c r="H19" s="1349"/>
      <c r="I19" s="1349"/>
      <c r="J19" s="382"/>
      <c r="K19" s="1353"/>
      <c r="L19" s="1353"/>
      <c r="M19" s="1353"/>
      <c r="N19" s="1353"/>
      <c r="O19" s="1353"/>
      <c r="P19" s="1353"/>
      <c r="Q19" s="1353"/>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49"/>
      <c r="D20" s="1349"/>
      <c r="E20" s="1349"/>
      <c r="F20" s="1349"/>
      <c r="G20" s="1349"/>
      <c r="H20" s="1349"/>
      <c r="I20" s="1349"/>
      <c r="J20" s="382"/>
      <c r="K20" s="1353"/>
      <c r="L20" s="1353"/>
      <c r="M20" s="1353"/>
      <c r="N20" s="1353"/>
      <c r="O20" s="1353"/>
      <c r="P20" s="1353"/>
      <c r="Q20" s="1353"/>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49"/>
      <c r="D21" s="1349"/>
      <c r="E21" s="1349"/>
      <c r="F21" s="1349"/>
      <c r="G21" s="1349"/>
      <c r="H21" s="1349"/>
      <c r="I21" s="1349"/>
      <c r="J21" s="382"/>
      <c r="K21" s="1353"/>
      <c r="L21" s="1353"/>
      <c r="M21" s="1353"/>
      <c r="N21" s="1353"/>
      <c r="O21" s="1353"/>
      <c r="P21" s="1353"/>
      <c r="Q21" s="1353"/>
      <c r="R21" s="532"/>
      <c r="S21" s="384"/>
      <c r="T21" s="430" t="s">
        <v>154</v>
      </c>
      <c r="U21" s="431"/>
      <c r="V21" s="431"/>
      <c r="W21" s="1347">
        <f>SUM(X12:AA18)</f>
        <v>44.548999999999999</v>
      </c>
      <c r="X21" s="1347"/>
      <c r="Y21" s="1347"/>
      <c r="Z21" s="1347"/>
      <c r="AA21" s="1348"/>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399999999999999"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8"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327" t="s">
        <v>626</v>
      </c>
      <c r="D25" s="1327"/>
      <c r="E25" s="1327"/>
      <c r="F25" s="1327"/>
      <c r="G25" s="1327"/>
      <c r="H25" s="1327"/>
      <c r="I25" s="1327"/>
      <c r="J25" s="1327"/>
      <c r="K25" s="1327"/>
      <c r="L25" s="1327"/>
      <c r="M25" s="1327"/>
      <c r="N25" s="1327"/>
      <c r="O25" s="1327"/>
      <c r="P25" s="1327"/>
      <c r="Q25" s="1327"/>
      <c r="R25" s="1327"/>
      <c r="S25" s="1327"/>
      <c r="T25" s="1327"/>
      <c r="U25" s="1327"/>
      <c r="V25" s="1327"/>
      <c r="W25" s="1327"/>
      <c r="X25" s="1327"/>
      <c r="Y25" s="1327"/>
      <c r="Z25" s="1327"/>
      <c r="AA25" s="1327"/>
      <c r="AB25" s="1327"/>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327"/>
      <c r="D26" s="1327"/>
      <c r="E26" s="1327"/>
      <c r="F26" s="1327"/>
      <c r="G26" s="1327"/>
      <c r="H26" s="1327"/>
      <c r="I26" s="1327"/>
      <c r="J26" s="1327"/>
      <c r="K26" s="1327"/>
      <c r="L26" s="1327"/>
      <c r="M26" s="1327"/>
      <c r="N26" s="1327"/>
      <c r="O26" s="1327"/>
      <c r="P26" s="1327"/>
      <c r="Q26" s="1327"/>
      <c r="R26" s="1327"/>
      <c r="S26" s="1327"/>
      <c r="T26" s="1327"/>
      <c r="U26" s="1327"/>
      <c r="V26" s="1327"/>
      <c r="W26" s="1327"/>
      <c r="X26" s="1327"/>
      <c r="Y26" s="1327"/>
      <c r="Z26" s="1327"/>
      <c r="AA26" s="1327"/>
      <c r="AB26" s="1327"/>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6.4"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8">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8">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8">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8">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8">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8">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8">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8">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8">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8">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8">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8">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8">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8">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8">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8">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8">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8">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8">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8">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8">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8">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8">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8">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8">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8">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8">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8">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8">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8">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8">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8">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8">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8">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8">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8">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8">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8">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8">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8">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8">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8">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8">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8">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8">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8">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8">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8">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8">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8">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8">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8">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8">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8">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8">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8">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8">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8">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8">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8">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8">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8">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8">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8">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8">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8">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8">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8">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8">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8">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8">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8">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8">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8">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8">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8">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8">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8">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8">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8">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8">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8">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8">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8">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8">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8">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8">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8">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8">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8">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8">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8">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8">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8">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8">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8">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8">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8">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8">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8">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8">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8">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8">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8">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8">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8">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8">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8">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8">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8">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8">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8">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8">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259080</xdr:colOff>
                    <xdr:row>3</xdr:row>
                    <xdr:rowOff>60960</xdr:rowOff>
                  </from>
                  <to>
                    <xdr:col>27</xdr:col>
                    <xdr:colOff>220980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3" formatCode="#,##0.00\ [$kr-41D]"/>
            </x14:dxf>
          </x14:cfRule>
          <x14:cfRule type="expression" priority="30" id="{63848844-FA7F-4DFC-9C5B-3A3AFF44C97C}">
            <xm:f>'FX Card'!$F$1=21</xm:f>
            <x14:dxf>
              <numFmt numFmtId="212"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1"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10"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9"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3" formatCode="#,##0.00\ [$kr-41D]"/>
            </x14:dxf>
          </x14:cfRule>
          <x14:cfRule type="expression" priority="5" id="{934947FF-7923-442F-8ABB-2577B64F064F}">
            <xm:f>'FX Card'!$F$1=21</xm:f>
            <x14:dxf>
              <numFmt numFmtId="212"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1"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10"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9"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41"/>
  <sheetViews>
    <sheetView showRowColHeaders="0" tabSelected="1" zoomScale="80" zoomScaleNormal="80" workbookViewId="0">
      <pane ySplit="6" topLeftCell="A46" activePane="bottomLeft" state="frozen"/>
      <selection pane="bottomLeft" activeCell="AD65" sqref="AD65:AG65"/>
    </sheetView>
  </sheetViews>
  <sheetFormatPr defaultColWidth="9.109375" defaultRowHeight="0" customHeight="1" zeroHeight="1"/>
  <cols>
    <col min="1" max="1" width="1.33203125" style="781" customWidth="1"/>
    <col min="2" max="2" width="3.6640625" style="88" customWidth="1"/>
    <col min="3" max="3" width="3.88671875" style="88" customWidth="1"/>
    <col min="4" max="5" width="4.44140625" style="88" customWidth="1"/>
    <col min="6" max="6" width="7.6640625" style="88" customWidth="1"/>
    <col min="7" max="8" width="3.6640625" style="88" customWidth="1"/>
    <col min="9" max="9" width="3.5546875" style="88" customWidth="1"/>
    <col min="10" max="10" width="3.6640625" style="88" customWidth="1"/>
    <col min="11" max="11" width="4.44140625" style="88" customWidth="1"/>
    <col min="12" max="12" width="3.88671875" style="88" customWidth="1"/>
    <col min="13" max="23" width="3.6640625" style="88" customWidth="1"/>
    <col min="24" max="24" width="5.109375" style="88" customWidth="1"/>
    <col min="25" max="27" width="3.6640625" style="88" customWidth="1"/>
    <col min="28" max="28" width="2.88671875" style="88" customWidth="1"/>
    <col min="29" max="38" width="3.6640625" style="88" customWidth="1"/>
    <col min="39" max="39" width="4.109375" style="88" customWidth="1"/>
    <col min="40" max="46" width="3.6640625" style="88" customWidth="1"/>
    <col min="47" max="47" width="5.33203125" style="88" customWidth="1"/>
    <col min="48" max="48" width="4.88671875" style="88" customWidth="1"/>
    <col min="49" max="49" width="3" style="88" customWidth="1"/>
    <col min="50" max="53" width="5" style="88" customWidth="1"/>
    <col min="54" max="54" width="1.33203125" style="88" customWidth="1"/>
    <col min="55" max="55" width="3.44140625" style="88" customWidth="1"/>
    <col min="56" max="56" width="2.6640625" style="88" customWidth="1"/>
    <col min="57" max="57" width="7.5546875" style="776" customWidth="1"/>
    <col min="58" max="58" width="3.44140625" style="88" customWidth="1"/>
    <col min="59" max="16384" width="9.10937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414" t="s">
        <v>1188</v>
      </c>
      <c r="D2" s="1414"/>
      <c r="E2" s="1414"/>
      <c r="F2" s="1414"/>
      <c r="G2" s="1414"/>
      <c r="H2" s="1414"/>
      <c r="I2" s="1414"/>
      <c r="J2" s="1414"/>
      <c r="K2" s="1414"/>
      <c r="L2" s="1414"/>
      <c r="M2" s="1414"/>
      <c r="N2" s="1414"/>
      <c r="O2" s="1414"/>
      <c r="P2" s="1414"/>
      <c r="Q2" s="1414"/>
      <c r="R2" s="1414"/>
      <c r="S2" s="1414"/>
      <c r="T2" s="1414"/>
      <c r="U2" s="1414"/>
      <c r="V2" s="1414"/>
      <c r="W2" s="1414"/>
      <c r="X2" s="1414"/>
      <c r="Y2" s="1414"/>
      <c r="Z2" s="1414"/>
      <c r="AA2" s="1414"/>
      <c r="AB2" s="1414"/>
      <c r="AC2" s="1414"/>
      <c r="AD2" s="1414"/>
      <c r="AE2" s="1414"/>
      <c r="AF2" s="1414"/>
      <c r="AG2" s="1414"/>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415"/>
      <c r="D3" s="1415"/>
      <c r="E3" s="1415"/>
      <c r="F3" s="1415"/>
      <c r="G3" s="1415"/>
      <c r="H3" s="1415"/>
      <c r="I3" s="1415"/>
      <c r="J3" s="1415"/>
      <c r="K3" s="1415"/>
      <c r="L3" s="1415"/>
      <c r="M3" s="1415"/>
      <c r="N3" s="1415"/>
      <c r="O3" s="1415"/>
      <c r="P3" s="1415"/>
      <c r="Q3" s="1415"/>
      <c r="R3" s="1415"/>
      <c r="S3" s="1415"/>
      <c r="T3" s="1415"/>
      <c r="U3" s="1415"/>
      <c r="V3" s="1415"/>
      <c r="W3" s="1415"/>
      <c r="X3" s="1415"/>
      <c r="Y3" s="1415"/>
      <c r="Z3" s="1415"/>
      <c r="AA3" s="1415"/>
      <c r="AB3" s="1415"/>
      <c r="AC3" s="1415"/>
      <c r="AD3" s="1415"/>
      <c r="AE3" s="1415"/>
      <c r="AF3" s="1415"/>
      <c r="AG3" s="1415"/>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415"/>
      <c r="D4" s="1415"/>
      <c r="E4" s="1415"/>
      <c r="F4" s="1415"/>
      <c r="G4" s="1415"/>
      <c r="H4" s="1415"/>
      <c r="I4" s="1415"/>
      <c r="J4" s="1415"/>
      <c r="K4" s="1415"/>
      <c r="L4" s="1415"/>
      <c r="M4" s="1415"/>
      <c r="N4" s="1415"/>
      <c r="O4" s="1415"/>
      <c r="P4" s="1415"/>
      <c r="Q4" s="1415"/>
      <c r="R4" s="1415"/>
      <c r="S4" s="1415"/>
      <c r="T4" s="1415"/>
      <c r="U4" s="1415"/>
      <c r="V4" s="1415"/>
      <c r="W4" s="1415"/>
      <c r="X4" s="1415"/>
      <c r="Y4" s="1415"/>
      <c r="Z4" s="1415"/>
      <c r="AA4" s="1415"/>
      <c r="AB4" s="1415"/>
      <c r="AC4" s="1415"/>
      <c r="AD4" s="1415"/>
      <c r="AE4" s="1415"/>
      <c r="AF4" s="1415"/>
      <c r="AG4" s="1415"/>
      <c r="AH4" s="761"/>
      <c r="AI4" s="1416" t="s">
        <v>1244</v>
      </c>
      <c r="AJ4" s="1415"/>
      <c r="AK4" s="1415"/>
      <c r="AO4" s="755"/>
      <c r="AP4" s="758"/>
      <c r="AQ4" s="758"/>
      <c r="AR4" s="758"/>
      <c r="AS4" s="1419" t="s">
        <v>1240</v>
      </c>
      <c r="AT4" s="1419"/>
      <c r="AU4" s="1419"/>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417" t="s">
        <v>1245</v>
      </c>
      <c r="C5" s="1418"/>
      <c r="D5" s="1418"/>
      <c r="E5" s="1418"/>
      <c r="F5" s="1418"/>
      <c r="G5" s="1418"/>
      <c r="H5" s="1418"/>
      <c r="I5" s="1418"/>
      <c r="J5" s="1418"/>
      <c r="K5" s="1418"/>
      <c r="L5" s="1418"/>
      <c r="M5" s="1418"/>
      <c r="N5" s="1418"/>
      <c r="O5" s="1418"/>
      <c r="P5" s="1418"/>
      <c r="Q5" s="1418"/>
      <c r="R5" s="1418"/>
      <c r="S5" s="759"/>
      <c r="T5" s="759"/>
      <c r="U5" s="759"/>
      <c r="V5" s="759"/>
      <c r="W5" s="759"/>
      <c r="X5" s="759"/>
      <c r="Y5" s="759"/>
      <c r="Z5" s="759"/>
      <c r="AA5" s="759"/>
      <c r="AB5" s="759"/>
      <c r="AC5" s="759"/>
      <c r="AD5" s="759"/>
      <c r="AE5" s="759"/>
      <c r="AF5" s="759"/>
      <c r="AG5" s="759"/>
      <c r="AH5" s="759"/>
      <c r="AI5" s="759"/>
      <c r="AJ5" s="759"/>
      <c r="AK5" s="759"/>
      <c r="AL5" s="759"/>
      <c r="AM5" s="763"/>
      <c r="AN5" s="763"/>
      <c r="AO5" s="763" t="s">
        <v>7613</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422" t="s">
        <v>126</v>
      </c>
      <c r="D7" s="1422"/>
      <c r="E7" s="1422"/>
      <c r="F7" s="1422"/>
      <c r="G7" s="1422"/>
      <c r="H7" s="1422"/>
      <c r="I7" s="1422"/>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13"/>
      <c r="AY7" s="1413"/>
      <c r="AZ7" s="1413"/>
      <c r="BA7" s="1413"/>
      <c r="BB7" s="1413"/>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422"/>
      <c r="D8" s="1422"/>
      <c r="E8" s="1422"/>
      <c r="F8" s="1422"/>
      <c r="G8" s="1422"/>
      <c r="H8" s="1422"/>
      <c r="I8" s="1422"/>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13"/>
      <c r="AY8" s="1413"/>
      <c r="AZ8" s="1413"/>
      <c r="BA8" s="1413"/>
      <c r="BB8" s="1413"/>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1184</v>
      </c>
      <c r="C10" s="1409" t="s">
        <v>1186</v>
      </c>
      <c r="D10" s="1409"/>
      <c r="E10" s="1409"/>
      <c r="F10" s="1409"/>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409"/>
      <c r="D11" s="1409"/>
      <c r="E11" s="1409"/>
      <c r="F11" s="1409"/>
      <c r="G11" s="193"/>
      <c r="H11" s="193"/>
      <c r="I11" s="1420" t="s">
        <v>3516</v>
      </c>
      <c r="J11" s="1420"/>
      <c r="K11" s="1420"/>
      <c r="L11" s="1420"/>
      <c r="M11" s="1420"/>
      <c r="N11" s="1420"/>
      <c r="O11" s="1420"/>
      <c r="P11" s="1420"/>
      <c r="Q11" s="1420"/>
      <c r="R11" s="1420"/>
      <c r="S11" s="1420"/>
      <c r="T11" s="1420"/>
      <c r="U11" s="1420"/>
      <c r="V11" s="1420"/>
      <c r="W11" s="1420"/>
      <c r="X11" s="1420"/>
      <c r="Y11" s="1420"/>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409"/>
      <c r="D12" s="1409"/>
      <c r="E12" s="1409"/>
      <c r="F12" s="1409"/>
      <c r="G12" s="193"/>
      <c r="H12" s="193"/>
      <c r="I12" s="1420"/>
      <c r="J12" s="1420"/>
      <c r="K12" s="1420"/>
      <c r="L12" s="1420"/>
      <c r="M12" s="1420"/>
      <c r="N12" s="1420"/>
      <c r="O12" s="1420"/>
      <c r="P12" s="1420"/>
      <c r="Q12" s="1420"/>
      <c r="R12" s="1420"/>
      <c r="S12" s="1420"/>
      <c r="T12" s="1420"/>
      <c r="U12" s="1420"/>
      <c r="V12" s="1420"/>
      <c r="W12" s="1420"/>
      <c r="X12" s="1420"/>
      <c r="Y12" s="1420"/>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409"/>
      <c r="D13" s="1409"/>
      <c r="E13" s="1409"/>
      <c r="F13" s="1409"/>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1243</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21" t="s">
        <v>3515</v>
      </c>
      <c r="Y14" s="1421"/>
      <c r="Z14" s="1421"/>
      <c r="AA14" s="1421"/>
      <c r="AB14" s="1421"/>
      <c r="AC14" s="1421"/>
      <c r="AD14" s="1421"/>
      <c r="AE14" s="1421"/>
      <c r="AF14" s="1421"/>
      <c r="AG14" s="1421"/>
      <c r="AH14" s="1421"/>
      <c r="AI14" s="1421"/>
      <c r="AJ14" s="1421"/>
      <c r="AK14" s="1421"/>
      <c r="AL14" s="1421"/>
      <c r="AM14" s="1421"/>
      <c r="AN14" s="1421"/>
      <c r="AO14" s="1421"/>
      <c r="AQ14" s="198"/>
      <c r="AR14" s="198"/>
      <c r="AS14" s="1421" t="s">
        <v>352</v>
      </c>
      <c r="AT14" s="1421"/>
      <c r="AU14" s="1421"/>
      <c r="AV14" s="1421"/>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1231</v>
      </c>
      <c r="K16" s="163"/>
      <c r="L16" s="163"/>
      <c r="M16" s="18"/>
      <c r="N16" s="18"/>
      <c r="O16" s="18"/>
      <c r="P16" s="18"/>
      <c r="Q16" s="163"/>
      <c r="R16" s="163"/>
      <c r="S16" s="163"/>
      <c r="T16" s="163"/>
      <c r="U16" s="163"/>
      <c r="V16" s="192"/>
      <c r="W16" s="1319" t="s">
        <v>1232</v>
      </c>
      <c r="X16" s="1319"/>
      <c r="Y16" s="1319"/>
      <c r="Z16" s="1319"/>
      <c r="AA16" s="1319"/>
      <c r="AB16" s="1319"/>
      <c r="AC16" s="325"/>
      <c r="AD16" s="1319" t="s">
        <v>380</v>
      </c>
      <c r="AE16" s="1319"/>
      <c r="AF16" s="1319"/>
      <c r="AG16" s="1319"/>
      <c r="AH16" s="333"/>
      <c r="AI16" s="466"/>
      <c r="AJ16" s="1319" t="s">
        <v>351</v>
      </c>
      <c r="AK16" s="1319"/>
      <c r="AL16" s="1319"/>
      <c r="AM16" s="466"/>
      <c r="AN16" s="1319" t="s">
        <v>1187</v>
      </c>
      <c r="AO16" s="1319"/>
      <c r="AP16" s="1319"/>
      <c r="AQ16" s="466"/>
      <c r="AS16" s="1319" t="s">
        <v>477</v>
      </c>
      <c r="AT16" s="1319"/>
      <c r="AU16" s="1319"/>
      <c r="AV16" s="1319"/>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23" t="s">
        <v>1297</v>
      </c>
      <c r="K18" s="1424"/>
      <c r="L18" s="1424"/>
      <c r="M18" s="1424"/>
      <c r="N18" s="1424"/>
      <c r="O18" s="1424"/>
      <c r="P18" s="1424"/>
      <c r="Q18" s="1424"/>
      <c r="R18" s="1424"/>
      <c r="S18" s="1424"/>
      <c r="T18" s="1424"/>
      <c r="U18" s="1425"/>
      <c r="X18" s="1359" t="s">
        <v>15</v>
      </c>
      <c r="Y18" s="1360"/>
      <c r="Z18" s="1360"/>
      <c r="AA18" s="1361"/>
      <c r="AB18" s="296"/>
      <c r="AC18" s="482"/>
      <c r="AD18" s="1364" t="s">
        <v>541</v>
      </c>
      <c r="AE18" s="1364"/>
      <c r="AF18" s="1364"/>
      <c r="AG18" s="1364"/>
      <c r="AH18" s="482"/>
      <c r="AI18" s="484"/>
      <c r="AJ18" s="1475">
        <v>0</v>
      </c>
      <c r="AK18" s="1476"/>
      <c r="AL18" s="1477"/>
      <c r="AN18" s="1359">
        <v>744</v>
      </c>
      <c r="AO18" s="1361"/>
      <c r="AP18" s="197" t="s">
        <v>432</v>
      </c>
      <c r="AS18" s="1295">
        <f>'Control Panel'!S782</f>
        <v>0</v>
      </c>
      <c r="AT18" s="1296"/>
      <c r="AU18" s="1296"/>
      <c r="AV18" s="1297"/>
      <c r="AX18" s="1427">
        <f>'Control Panel'!T782</f>
        <v>0</v>
      </c>
      <c r="AY18" s="1427"/>
      <c r="AZ18" s="1427"/>
      <c r="BA18" s="1427"/>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23" t="s">
        <v>1298</v>
      </c>
      <c r="K20" s="1424"/>
      <c r="L20" s="1424"/>
      <c r="M20" s="1424"/>
      <c r="N20" s="1424"/>
      <c r="O20" s="1424"/>
      <c r="P20" s="1424"/>
      <c r="Q20" s="1424"/>
      <c r="R20" s="1424"/>
      <c r="S20" s="1424"/>
      <c r="T20" s="1424"/>
      <c r="U20" s="1425"/>
      <c r="X20" s="1359" t="s">
        <v>15</v>
      </c>
      <c r="Y20" s="1360"/>
      <c r="Z20" s="1360"/>
      <c r="AA20" s="1361"/>
      <c r="AB20" s="296"/>
      <c r="AC20" s="482"/>
      <c r="AD20" s="1364" t="s">
        <v>541</v>
      </c>
      <c r="AE20" s="1364"/>
      <c r="AF20" s="1364"/>
      <c r="AG20" s="1364"/>
      <c r="AH20" s="482"/>
      <c r="AI20" s="484"/>
      <c r="AJ20" s="1359">
        <v>2</v>
      </c>
      <c r="AK20" s="1360"/>
      <c r="AL20" s="1361"/>
      <c r="AN20" s="1359">
        <v>744</v>
      </c>
      <c r="AO20" s="1361"/>
      <c r="AP20" s="197" t="s">
        <v>432</v>
      </c>
      <c r="AS20" s="1295">
        <f>'Control Panel'!S783</f>
        <v>0.18</v>
      </c>
      <c r="AT20" s="1296"/>
      <c r="AU20" s="1296"/>
      <c r="AV20" s="1297"/>
      <c r="AX20" s="1427">
        <f>'Control Panel'!T783</f>
        <v>133.91999999999999</v>
      </c>
      <c r="AY20" s="1427"/>
      <c r="AZ20" s="1427"/>
      <c r="BA20" s="1427"/>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23" t="s">
        <v>1299</v>
      </c>
      <c r="K22" s="1424"/>
      <c r="L22" s="1424"/>
      <c r="M22" s="1424"/>
      <c r="N22" s="1424"/>
      <c r="O22" s="1424"/>
      <c r="P22" s="1424"/>
      <c r="Q22" s="1424"/>
      <c r="R22" s="1424"/>
      <c r="S22" s="1424"/>
      <c r="T22" s="1424"/>
      <c r="U22" s="1425"/>
      <c r="X22" s="1359" t="s">
        <v>15</v>
      </c>
      <c r="Y22" s="1360"/>
      <c r="Z22" s="1360"/>
      <c r="AA22" s="1361"/>
      <c r="AB22" s="296"/>
      <c r="AC22" s="482"/>
      <c r="AD22" s="1364" t="s">
        <v>541</v>
      </c>
      <c r="AE22" s="1364"/>
      <c r="AF22" s="1364"/>
      <c r="AG22" s="1364"/>
      <c r="AH22" s="482"/>
      <c r="AI22" s="484"/>
      <c r="AJ22" s="1359">
        <v>0</v>
      </c>
      <c r="AK22" s="1360"/>
      <c r="AL22" s="1361"/>
      <c r="AN22" s="1359">
        <v>744</v>
      </c>
      <c r="AO22" s="1361"/>
      <c r="AP22" s="197" t="s">
        <v>432</v>
      </c>
      <c r="AS22" s="1295">
        <f>'Control Panel'!S784</f>
        <v>0</v>
      </c>
      <c r="AT22" s="1296"/>
      <c r="AU22" s="1296"/>
      <c r="AV22" s="1297"/>
      <c r="AX22" s="1427">
        <f>'Control Panel'!T784</f>
        <v>0</v>
      </c>
      <c r="AY22" s="1427"/>
      <c r="AZ22" s="1427"/>
      <c r="BA22" s="1427"/>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23" t="s">
        <v>1300</v>
      </c>
      <c r="K24" s="1424"/>
      <c r="L24" s="1424"/>
      <c r="M24" s="1424"/>
      <c r="N24" s="1424"/>
      <c r="O24" s="1424"/>
      <c r="P24" s="1424"/>
      <c r="Q24" s="1424"/>
      <c r="R24" s="1424"/>
      <c r="S24" s="1424"/>
      <c r="T24" s="1424"/>
      <c r="U24" s="1425"/>
      <c r="X24" s="1359" t="s">
        <v>15</v>
      </c>
      <c r="Y24" s="1360"/>
      <c r="Z24" s="1360"/>
      <c r="AA24" s="1361"/>
      <c r="AB24" s="296"/>
      <c r="AC24" s="482"/>
      <c r="AD24" s="1364" t="s">
        <v>541</v>
      </c>
      <c r="AE24" s="1364"/>
      <c r="AF24" s="1364"/>
      <c r="AG24" s="1364"/>
      <c r="AH24" s="482"/>
      <c r="AI24" s="484"/>
      <c r="AJ24" s="1359">
        <v>0</v>
      </c>
      <c r="AK24" s="1360"/>
      <c r="AL24" s="1361"/>
      <c r="AN24" s="1359">
        <v>744</v>
      </c>
      <c r="AO24" s="1361"/>
      <c r="AP24" s="197" t="s">
        <v>432</v>
      </c>
      <c r="AS24" s="1295">
        <f>'Control Panel'!S785</f>
        <v>0</v>
      </c>
      <c r="AT24" s="1296"/>
      <c r="AU24" s="1296"/>
      <c r="AV24" s="1297"/>
      <c r="AX24" s="1427">
        <f>'Control Panel'!T785</f>
        <v>0</v>
      </c>
      <c r="AY24" s="1427"/>
      <c r="AZ24" s="1427"/>
      <c r="BA24" s="1427"/>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23" t="s">
        <v>1301</v>
      </c>
      <c r="K26" s="1424"/>
      <c r="L26" s="1424"/>
      <c r="M26" s="1424"/>
      <c r="N26" s="1424"/>
      <c r="O26" s="1424"/>
      <c r="P26" s="1424"/>
      <c r="Q26" s="1424"/>
      <c r="R26" s="1424"/>
      <c r="S26" s="1424"/>
      <c r="T26" s="1424"/>
      <c r="U26" s="1425"/>
      <c r="X26" s="1359" t="s">
        <v>15</v>
      </c>
      <c r="Y26" s="1360"/>
      <c r="Z26" s="1360"/>
      <c r="AA26" s="1361"/>
      <c r="AB26" s="296"/>
      <c r="AC26" s="482"/>
      <c r="AD26" s="1364" t="s">
        <v>541</v>
      </c>
      <c r="AE26" s="1364"/>
      <c r="AF26" s="1364"/>
      <c r="AG26" s="1364"/>
      <c r="AH26" s="482"/>
      <c r="AI26" s="484"/>
      <c r="AJ26" s="1359">
        <v>0</v>
      </c>
      <c r="AK26" s="1360"/>
      <c r="AL26" s="1361"/>
      <c r="AN26" s="1359">
        <v>744</v>
      </c>
      <c r="AO26" s="1361"/>
      <c r="AP26" s="197" t="s">
        <v>432</v>
      </c>
      <c r="AS26" s="1295">
        <f>'Control Panel'!S786</f>
        <v>0</v>
      </c>
      <c r="AT26" s="1296"/>
      <c r="AU26" s="1296"/>
      <c r="AV26" s="1297"/>
      <c r="AX26" s="1427">
        <f>'Control Panel'!T786</f>
        <v>0</v>
      </c>
      <c r="AY26" s="1427"/>
      <c r="AZ26" s="1427"/>
      <c r="BA26" s="1427"/>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3517</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23" t="s">
        <v>1302</v>
      </c>
      <c r="K30" s="1424"/>
      <c r="L30" s="1424"/>
      <c r="M30" s="1424"/>
      <c r="N30" s="1424"/>
      <c r="O30" s="1424"/>
      <c r="P30" s="1424"/>
      <c r="Q30" s="1424"/>
      <c r="R30" s="1424"/>
      <c r="S30" s="1424"/>
      <c r="T30" s="1424"/>
      <c r="U30" s="1425"/>
      <c r="X30" s="1359" t="s">
        <v>15</v>
      </c>
      <c r="Y30" s="1360"/>
      <c r="Z30" s="1360"/>
      <c r="AA30" s="1361"/>
      <c r="AB30" s="296"/>
      <c r="AC30" s="482"/>
      <c r="AD30" s="1364" t="s">
        <v>541</v>
      </c>
      <c r="AE30" s="1364"/>
      <c r="AF30" s="1364"/>
      <c r="AG30" s="1364"/>
      <c r="AH30" s="482"/>
      <c r="AI30" s="484"/>
      <c r="AJ30" s="1359">
        <v>4</v>
      </c>
      <c r="AK30" s="1360"/>
      <c r="AL30" s="1361"/>
      <c r="AN30" s="1359">
        <v>744</v>
      </c>
      <c r="AO30" s="1361"/>
      <c r="AP30" s="197" t="s">
        <v>432</v>
      </c>
      <c r="AS30" s="1295">
        <f>'Control Panel'!S787</f>
        <v>1.2</v>
      </c>
      <c r="AT30" s="1296"/>
      <c r="AU30" s="1296"/>
      <c r="AV30" s="1297"/>
      <c r="AX30" s="1427">
        <f>'Control Panel'!T787</f>
        <v>892.8</v>
      </c>
      <c r="AY30" s="1427"/>
      <c r="AZ30" s="1427"/>
      <c r="BA30" s="1427"/>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23" t="s">
        <v>1303</v>
      </c>
      <c r="K32" s="1424"/>
      <c r="L32" s="1424"/>
      <c r="M32" s="1424"/>
      <c r="N32" s="1424"/>
      <c r="O32" s="1424"/>
      <c r="P32" s="1424"/>
      <c r="Q32" s="1424"/>
      <c r="R32" s="1424"/>
      <c r="S32" s="1424"/>
      <c r="T32" s="1424"/>
      <c r="U32" s="1425"/>
      <c r="X32" s="1359" t="s">
        <v>15</v>
      </c>
      <c r="Y32" s="1360"/>
      <c r="Z32" s="1360"/>
      <c r="AA32" s="1361"/>
      <c r="AB32" s="296"/>
      <c r="AC32" s="482"/>
      <c r="AD32" s="1364" t="s">
        <v>541</v>
      </c>
      <c r="AE32" s="1364"/>
      <c r="AF32" s="1364"/>
      <c r="AG32" s="1364"/>
      <c r="AH32" s="482"/>
      <c r="AI32" s="484"/>
      <c r="AJ32" s="1359">
        <v>0</v>
      </c>
      <c r="AK32" s="1360"/>
      <c r="AL32" s="1361"/>
      <c r="AN32" s="1359">
        <v>744</v>
      </c>
      <c r="AO32" s="1361"/>
      <c r="AP32" s="197" t="s">
        <v>432</v>
      </c>
      <c r="AS32" s="1295">
        <f>'Control Panel'!S788</f>
        <v>0</v>
      </c>
      <c r="AT32" s="1296"/>
      <c r="AU32" s="1296"/>
      <c r="AV32" s="1297"/>
      <c r="AX32" s="1427">
        <f>'Control Panel'!T788</f>
        <v>0</v>
      </c>
      <c r="AY32" s="1427"/>
      <c r="AZ32" s="1427"/>
      <c r="BA32" s="1427"/>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23" t="s">
        <v>1304</v>
      </c>
      <c r="K34" s="1424"/>
      <c r="L34" s="1424"/>
      <c r="M34" s="1424"/>
      <c r="N34" s="1424"/>
      <c r="O34" s="1424"/>
      <c r="P34" s="1424"/>
      <c r="Q34" s="1424"/>
      <c r="R34" s="1424"/>
      <c r="S34" s="1424"/>
      <c r="T34" s="1424"/>
      <c r="U34" s="1425"/>
      <c r="X34" s="1359" t="s">
        <v>15</v>
      </c>
      <c r="Y34" s="1360"/>
      <c r="Z34" s="1360"/>
      <c r="AA34" s="1361"/>
      <c r="AB34" s="296"/>
      <c r="AC34" s="482"/>
      <c r="AD34" s="1364" t="s">
        <v>541</v>
      </c>
      <c r="AE34" s="1364"/>
      <c r="AF34" s="1364"/>
      <c r="AG34" s="1364"/>
      <c r="AH34" s="482"/>
      <c r="AI34" s="484"/>
      <c r="AJ34" s="1359">
        <v>0</v>
      </c>
      <c r="AK34" s="1360"/>
      <c r="AL34" s="1361"/>
      <c r="AN34" s="1359">
        <v>744</v>
      </c>
      <c r="AO34" s="1361"/>
      <c r="AP34" s="197" t="s">
        <v>432</v>
      </c>
      <c r="AS34" s="1295">
        <f>'Control Panel'!S789</f>
        <v>0</v>
      </c>
      <c r="AT34" s="1296"/>
      <c r="AU34" s="1296"/>
      <c r="AV34" s="1297"/>
      <c r="AX34" s="1427">
        <f>'Control Panel'!T789</f>
        <v>0</v>
      </c>
      <c r="AY34" s="1427"/>
      <c r="AZ34" s="1427"/>
      <c r="BA34" s="1427"/>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3518</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23" t="s">
        <v>1305</v>
      </c>
      <c r="K38" s="1424"/>
      <c r="L38" s="1424"/>
      <c r="M38" s="1424"/>
      <c r="N38" s="1424"/>
      <c r="O38" s="1424"/>
      <c r="P38" s="1424"/>
      <c r="Q38" s="1424"/>
      <c r="R38" s="1424"/>
      <c r="S38" s="1424"/>
      <c r="T38" s="1424"/>
      <c r="U38" s="1425"/>
      <c r="X38" s="1359" t="s">
        <v>15</v>
      </c>
      <c r="Y38" s="1360"/>
      <c r="Z38" s="1360"/>
      <c r="AA38" s="1361"/>
      <c r="AB38" s="296"/>
      <c r="AC38" s="482"/>
      <c r="AD38" s="1364" t="s">
        <v>541</v>
      </c>
      <c r="AE38" s="1364"/>
      <c r="AF38" s="1364"/>
      <c r="AG38" s="1364"/>
      <c r="AH38" s="482"/>
      <c r="AI38" s="484"/>
      <c r="AJ38" s="1359">
        <v>0</v>
      </c>
      <c r="AK38" s="1360"/>
      <c r="AL38" s="1361"/>
      <c r="AN38" s="1359">
        <v>744</v>
      </c>
      <c r="AO38" s="1361"/>
      <c r="AP38" s="197" t="s">
        <v>432</v>
      </c>
      <c r="AS38" s="1295">
        <f>'Control Panel'!S790</f>
        <v>0</v>
      </c>
      <c r="AT38" s="1296"/>
      <c r="AU38" s="1296"/>
      <c r="AV38" s="1297"/>
      <c r="AX38" s="1427">
        <f>'Control Panel'!T790</f>
        <v>0</v>
      </c>
      <c r="AY38" s="1427"/>
      <c r="AZ38" s="1427"/>
      <c r="BA38" s="1427"/>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23" t="s">
        <v>1306</v>
      </c>
      <c r="K40" s="1424"/>
      <c r="L40" s="1424"/>
      <c r="M40" s="1424"/>
      <c r="N40" s="1424"/>
      <c r="O40" s="1424"/>
      <c r="P40" s="1424"/>
      <c r="Q40" s="1424"/>
      <c r="R40" s="1424"/>
      <c r="S40" s="1424"/>
      <c r="T40" s="1424"/>
      <c r="U40" s="1425"/>
      <c r="X40" s="1359" t="s">
        <v>15</v>
      </c>
      <c r="Y40" s="1360"/>
      <c r="Z40" s="1360"/>
      <c r="AA40" s="1361"/>
      <c r="AB40" s="296"/>
      <c r="AC40" s="482"/>
      <c r="AD40" s="1364" t="s">
        <v>541</v>
      </c>
      <c r="AE40" s="1364"/>
      <c r="AF40" s="1364"/>
      <c r="AG40" s="1364"/>
      <c r="AH40" s="482"/>
      <c r="AI40" s="484"/>
      <c r="AJ40" s="1359">
        <v>0</v>
      </c>
      <c r="AK40" s="1360"/>
      <c r="AL40" s="1361"/>
      <c r="AN40" s="1359">
        <v>744</v>
      </c>
      <c r="AO40" s="1361"/>
      <c r="AP40" s="197" t="s">
        <v>432</v>
      </c>
      <c r="AS40" s="1295">
        <f>'Control Panel'!S791</f>
        <v>0</v>
      </c>
      <c r="AT40" s="1296"/>
      <c r="AU40" s="1296"/>
      <c r="AV40" s="1297"/>
      <c r="AX40" s="1427">
        <f>'Control Panel'!T791</f>
        <v>0</v>
      </c>
      <c r="AY40" s="1427"/>
      <c r="AZ40" s="1427"/>
      <c r="BA40" s="1427"/>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343" t="s">
        <v>296</v>
      </c>
      <c r="AP42" s="1343"/>
      <c r="AQ42" s="1343"/>
      <c r="AR42" s="1343"/>
      <c r="AS42" s="1343"/>
      <c r="AT42" s="1343"/>
      <c r="AU42" s="1343"/>
      <c r="AV42" s="1343"/>
      <c r="AW42" s="1343"/>
      <c r="AX42" s="1394">
        <f>'Control Panel'!T792</f>
        <v>1026.72</v>
      </c>
      <c r="AY42" s="1394"/>
      <c r="AZ42" s="1394"/>
      <c r="BA42" s="1394"/>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1233</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307" t="s">
        <v>479</v>
      </c>
      <c r="AM43" s="1307"/>
      <c r="AN43" s="1307"/>
      <c r="AO43" s="1307"/>
      <c r="AP43" s="1307"/>
      <c r="AQ43" s="1307"/>
      <c r="AR43" s="1307"/>
      <c r="AS43" s="1307"/>
      <c r="AT43" s="1307"/>
      <c r="AU43" s="1307"/>
      <c r="AV43" s="1307"/>
      <c r="AW43" s="1307"/>
      <c r="AX43" s="1474">
        <f>'Control Panel'!S792</f>
        <v>1.38</v>
      </c>
      <c r="AY43" s="1474"/>
      <c r="AZ43" s="1474"/>
      <c r="BA43" s="1474"/>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86"/>
      <c r="D45" s="1286"/>
      <c r="E45" s="1286"/>
      <c r="F45" s="1286"/>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86"/>
      <c r="D46" s="1286"/>
      <c r="E46" s="1286"/>
      <c r="F46" s="1286"/>
      <c r="G46" s="163"/>
      <c r="H46" s="465"/>
      <c r="I46" s="1420" t="s">
        <v>579</v>
      </c>
      <c r="J46" s="1420"/>
      <c r="K46" s="1420"/>
      <c r="L46" s="1420"/>
      <c r="M46" s="1420"/>
      <c r="N46" s="1420"/>
      <c r="O46" s="1420"/>
      <c r="P46" s="1420"/>
      <c r="Q46" s="1420"/>
      <c r="R46" s="1420"/>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26"/>
      <c r="AQ46" s="1426"/>
      <c r="AR46" s="1426"/>
      <c r="AS46" s="1426"/>
      <c r="AT46" s="1426"/>
      <c r="AU46" s="1426"/>
      <c r="AV46" s="1426"/>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86"/>
      <c r="D47" s="1286"/>
      <c r="E47" s="1286"/>
      <c r="F47" s="1286"/>
      <c r="G47" s="163"/>
      <c r="H47" s="465"/>
      <c r="I47" s="1420"/>
      <c r="J47" s="1420"/>
      <c r="K47" s="1420"/>
      <c r="L47" s="1420"/>
      <c r="M47" s="1420"/>
      <c r="N47" s="1420"/>
      <c r="O47" s="1420"/>
      <c r="P47" s="1420"/>
      <c r="Q47" s="1420"/>
      <c r="R47" s="1420"/>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26"/>
      <c r="AQ47" s="1426"/>
      <c r="AR47" s="1426"/>
      <c r="AS47" s="1426"/>
      <c r="AT47" s="1426"/>
      <c r="AU47" s="1426"/>
      <c r="AV47" s="1426"/>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86"/>
      <c r="D48" s="1286"/>
      <c r="E48" s="1286"/>
      <c r="F48" s="1286"/>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21" t="s">
        <v>368</v>
      </c>
      <c r="Y49" s="1421"/>
      <c r="Z49" s="1421"/>
      <c r="AA49" s="1421"/>
      <c r="AB49" s="1421"/>
      <c r="AC49" s="1421"/>
      <c r="AD49" s="1421"/>
      <c r="AE49" s="1421"/>
      <c r="AF49" s="1421"/>
      <c r="AG49" s="1421"/>
      <c r="AH49" s="1421"/>
      <c r="AI49" s="1421"/>
      <c r="AJ49" s="1421"/>
      <c r="AK49" s="1421"/>
      <c r="AL49" s="1421"/>
      <c r="AM49" s="1421"/>
      <c r="AN49" s="1421"/>
      <c r="AO49" s="1421"/>
      <c r="AS49" s="1421" t="s">
        <v>352</v>
      </c>
      <c r="AT49" s="1421"/>
      <c r="AU49" s="1421"/>
      <c r="AV49" s="1421"/>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1231</v>
      </c>
      <c r="K51" s="163"/>
      <c r="L51" s="181"/>
      <c r="M51" s="163"/>
      <c r="N51" s="163"/>
      <c r="O51" s="163"/>
      <c r="P51" s="163"/>
      <c r="Q51" s="163"/>
      <c r="R51" s="163"/>
      <c r="S51" s="163"/>
      <c r="T51" s="163"/>
      <c r="U51" s="163"/>
      <c r="X51" s="1441" t="s">
        <v>1232</v>
      </c>
      <c r="Y51" s="1441"/>
      <c r="Z51" s="1441"/>
      <c r="AA51" s="1441"/>
      <c r="AB51" s="1441"/>
      <c r="AC51" s="466"/>
      <c r="AD51" s="1319" t="s">
        <v>367</v>
      </c>
      <c r="AE51" s="1319"/>
      <c r="AF51" s="1319"/>
      <c r="AG51" s="1319"/>
      <c r="AH51" s="466"/>
      <c r="AI51" s="466"/>
      <c r="AJ51" s="1319" t="s">
        <v>351</v>
      </c>
      <c r="AK51" s="1319"/>
      <c r="AL51" s="1319"/>
      <c r="AM51" s="466"/>
      <c r="AN51" s="1430" t="s">
        <v>318</v>
      </c>
      <c r="AO51" s="1430"/>
      <c r="AP51" s="1430"/>
      <c r="AQ51" s="466"/>
      <c r="AS51" s="1319" t="s">
        <v>477</v>
      </c>
      <c r="AT51" s="1319"/>
      <c r="AU51" s="1319"/>
      <c r="AV51" s="1319"/>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23" t="s">
        <v>1297</v>
      </c>
      <c r="K53" s="1424"/>
      <c r="L53" s="1424"/>
      <c r="M53" s="1424"/>
      <c r="N53" s="1424"/>
      <c r="O53" s="1424"/>
      <c r="P53" s="1424"/>
      <c r="Q53" s="1424"/>
      <c r="R53" s="1424"/>
      <c r="S53" s="1424"/>
      <c r="T53" s="1424"/>
      <c r="U53" s="1425"/>
      <c r="W53" s="485"/>
      <c r="X53" s="1359" t="s">
        <v>15</v>
      </c>
      <c r="Y53" s="1360"/>
      <c r="Z53" s="1360"/>
      <c r="AA53" s="1361"/>
      <c r="AB53" s="296"/>
      <c r="AC53" s="484"/>
      <c r="AD53" s="1359" t="s">
        <v>15</v>
      </c>
      <c r="AE53" s="1360"/>
      <c r="AF53" s="1360"/>
      <c r="AG53" s="1361"/>
      <c r="AJ53" s="1359">
        <v>0</v>
      </c>
      <c r="AK53" s="1360"/>
      <c r="AL53" s="1361"/>
      <c r="AN53" s="1359">
        <v>744</v>
      </c>
      <c r="AO53" s="1361"/>
      <c r="AP53" s="197" t="s">
        <v>432</v>
      </c>
      <c r="AS53" s="1295">
        <f>'Control Panel'!U1181</f>
        <v>0</v>
      </c>
      <c r="AT53" s="1296"/>
      <c r="AU53" s="1296"/>
      <c r="AV53" s="1297"/>
      <c r="AX53" s="1383">
        <f>'Control Panel'!V1181</f>
        <v>0</v>
      </c>
      <c r="AY53" s="1383"/>
      <c r="AZ53" s="1383"/>
      <c r="BA53" s="1383"/>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23" t="s">
        <v>1298</v>
      </c>
      <c r="K55" s="1424"/>
      <c r="L55" s="1424"/>
      <c r="M55" s="1424"/>
      <c r="N55" s="1424"/>
      <c r="O55" s="1424"/>
      <c r="P55" s="1424"/>
      <c r="Q55" s="1424"/>
      <c r="R55" s="1424"/>
      <c r="S55" s="1424"/>
      <c r="T55" s="1424"/>
      <c r="U55" s="1425"/>
      <c r="W55" s="485"/>
      <c r="X55" s="1359" t="s">
        <v>15</v>
      </c>
      <c r="Y55" s="1360"/>
      <c r="Z55" s="1360"/>
      <c r="AA55" s="1361"/>
      <c r="AB55" s="296"/>
      <c r="AC55" s="484"/>
      <c r="AD55" s="1359" t="s">
        <v>15</v>
      </c>
      <c r="AE55" s="1360"/>
      <c r="AF55" s="1360"/>
      <c r="AG55" s="1361"/>
      <c r="AJ55" s="1359">
        <v>0</v>
      </c>
      <c r="AK55" s="1360"/>
      <c r="AL55" s="1361"/>
      <c r="AN55" s="1359">
        <v>744</v>
      </c>
      <c r="AO55" s="1361"/>
      <c r="AP55" s="197" t="s">
        <v>432</v>
      </c>
      <c r="AS55" s="1295">
        <f>'Control Panel'!U1182</f>
        <v>0</v>
      </c>
      <c r="AT55" s="1296"/>
      <c r="AU55" s="1296"/>
      <c r="AV55" s="1297"/>
      <c r="AX55" s="1383">
        <f>'Control Panel'!V1182</f>
        <v>0</v>
      </c>
      <c r="AY55" s="1383"/>
      <c r="AZ55" s="1383"/>
      <c r="BA55" s="1383"/>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23" t="s">
        <v>1299</v>
      </c>
      <c r="K57" s="1424"/>
      <c r="L57" s="1424"/>
      <c r="M57" s="1424"/>
      <c r="N57" s="1424"/>
      <c r="O57" s="1424"/>
      <c r="P57" s="1424"/>
      <c r="Q57" s="1424"/>
      <c r="R57" s="1424"/>
      <c r="S57" s="1424"/>
      <c r="T57" s="1424"/>
      <c r="U57" s="1425"/>
      <c r="W57" s="485"/>
      <c r="X57" s="1359" t="s">
        <v>15</v>
      </c>
      <c r="Y57" s="1360"/>
      <c r="Z57" s="1360"/>
      <c r="AA57" s="1361"/>
      <c r="AB57" s="296"/>
      <c r="AC57" s="484"/>
      <c r="AD57" s="1359" t="s">
        <v>15</v>
      </c>
      <c r="AE57" s="1360"/>
      <c r="AF57" s="1360"/>
      <c r="AG57" s="1361"/>
      <c r="AJ57" s="1359">
        <v>0</v>
      </c>
      <c r="AK57" s="1360"/>
      <c r="AL57" s="1361"/>
      <c r="AN57" s="1359">
        <v>744</v>
      </c>
      <c r="AO57" s="1361"/>
      <c r="AP57" s="197" t="s">
        <v>432</v>
      </c>
      <c r="AS57" s="1295">
        <f>'Control Panel'!U1183</f>
        <v>0</v>
      </c>
      <c r="AT57" s="1296"/>
      <c r="AU57" s="1296"/>
      <c r="AV57" s="1297"/>
      <c r="AX57" s="1383">
        <f>'Control Panel'!V1183</f>
        <v>0</v>
      </c>
      <c r="AY57" s="1383"/>
      <c r="AZ57" s="1383"/>
      <c r="BA57" s="1383"/>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23" t="s">
        <v>1300</v>
      </c>
      <c r="K59" s="1424"/>
      <c r="L59" s="1424"/>
      <c r="M59" s="1424"/>
      <c r="N59" s="1424"/>
      <c r="O59" s="1424"/>
      <c r="P59" s="1424"/>
      <c r="Q59" s="1424"/>
      <c r="R59" s="1424"/>
      <c r="S59" s="1424"/>
      <c r="T59" s="1424"/>
      <c r="U59" s="1425"/>
      <c r="W59" s="485"/>
      <c r="X59" s="1359" t="s">
        <v>15</v>
      </c>
      <c r="Y59" s="1360"/>
      <c r="Z59" s="1360"/>
      <c r="AA59" s="1361"/>
      <c r="AB59" s="296"/>
      <c r="AC59" s="484"/>
      <c r="AD59" s="1359" t="s">
        <v>15</v>
      </c>
      <c r="AE59" s="1360"/>
      <c r="AF59" s="1360"/>
      <c r="AG59" s="1361"/>
      <c r="AJ59" s="1359">
        <v>0</v>
      </c>
      <c r="AK59" s="1360"/>
      <c r="AL59" s="1361"/>
      <c r="AN59" s="1359">
        <v>744</v>
      </c>
      <c r="AO59" s="1361"/>
      <c r="AP59" s="197" t="s">
        <v>432</v>
      </c>
      <c r="AS59" s="1295">
        <f>'Control Panel'!U1184</f>
        <v>0</v>
      </c>
      <c r="AT59" s="1296"/>
      <c r="AU59" s="1296"/>
      <c r="AV59" s="1297"/>
      <c r="AX59" s="1383">
        <f>'Control Panel'!V1184</f>
        <v>0</v>
      </c>
      <c r="AY59" s="1383"/>
      <c r="AZ59" s="1383"/>
      <c r="BA59" s="1383"/>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23" t="s">
        <v>1301</v>
      </c>
      <c r="K61" s="1424"/>
      <c r="L61" s="1424"/>
      <c r="M61" s="1424"/>
      <c r="N61" s="1424"/>
      <c r="O61" s="1424"/>
      <c r="P61" s="1424"/>
      <c r="Q61" s="1424"/>
      <c r="R61" s="1424"/>
      <c r="S61" s="1424"/>
      <c r="T61" s="1424"/>
      <c r="U61" s="1425"/>
      <c r="W61" s="485"/>
      <c r="X61" s="1359" t="s">
        <v>15</v>
      </c>
      <c r="Y61" s="1360"/>
      <c r="Z61" s="1360"/>
      <c r="AA61" s="1361"/>
      <c r="AB61" s="296"/>
      <c r="AC61" s="484"/>
      <c r="AD61" s="1359" t="s">
        <v>15</v>
      </c>
      <c r="AE61" s="1360"/>
      <c r="AF61" s="1360"/>
      <c r="AG61" s="1361"/>
      <c r="AJ61" s="1359">
        <v>0</v>
      </c>
      <c r="AK61" s="1360"/>
      <c r="AL61" s="1361"/>
      <c r="AN61" s="1359">
        <v>744</v>
      </c>
      <c r="AO61" s="1361"/>
      <c r="AP61" s="197" t="s">
        <v>432</v>
      </c>
      <c r="AS61" s="1295">
        <f>'Control Panel'!U1185</f>
        <v>0</v>
      </c>
      <c r="AT61" s="1296"/>
      <c r="AU61" s="1296"/>
      <c r="AV61" s="1297"/>
      <c r="AX61" s="1383">
        <f>'Control Panel'!V1185</f>
        <v>0</v>
      </c>
      <c r="AY61" s="1383"/>
      <c r="AZ61" s="1383"/>
      <c r="BA61" s="1383"/>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3517</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23" t="s">
        <v>1302</v>
      </c>
      <c r="K65" s="1424"/>
      <c r="L65" s="1424"/>
      <c r="M65" s="1424"/>
      <c r="N65" s="1424"/>
      <c r="O65" s="1424"/>
      <c r="P65" s="1424"/>
      <c r="Q65" s="1424"/>
      <c r="R65" s="1424"/>
      <c r="S65" s="1424"/>
      <c r="T65" s="1424"/>
      <c r="U65" s="1425"/>
      <c r="W65" s="485"/>
      <c r="X65" s="1359" t="s">
        <v>15</v>
      </c>
      <c r="Y65" s="1360"/>
      <c r="Z65" s="1360"/>
      <c r="AA65" s="1361"/>
      <c r="AB65" s="296"/>
      <c r="AC65" s="484"/>
      <c r="AD65" s="1359" t="s">
        <v>170</v>
      </c>
      <c r="AE65" s="1360"/>
      <c r="AF65" s="1360"/>
      <c r="AG65" s="1361"/>
      <c r="AJ65" s="1359">
        <v>2</v>
      </c>
      <c r="AK65" s="1360"/>
      <c r="AL65" s="1361"/>
      <c r="AN65" s="1359">
        <v>744</v>
      </c>
      <c r="AO65" s="1361"/>
      <c r="AP65" s="197" t="s">
        <v>432</v>
      </c>
      <c r="AS65" s="1295">
        <f>'Control Panel'!U1186</f>
        <v>3.6</v>
      </c>
      <c r="AT65" s="1296"/>
      <c r="AU65" s="1296"/>
      <c r="AV65" s="1297"/>
      <c r="AX65" s="1383">
        <f>'Control Panel'!V1186</f>
        <v>2678.4</v>
      </c>
      <c r="AY65" s="1383"/>
      <c r="AZ65" s="1383"/>
      <c r="BA65" s="1383"/>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23" t="s">
        <v>1303</v>
      </c>
      <c r="K67" s="1424"/>
      <c r="L67" s="1424"/>
      <c r="M67" s="1424"/>
      <c r="N67" s="1424"/>
      <c r="O67" s="1424"/>
      <c r="P67" s="1424"/>
      <c r="Q67" s="1424"/>
      <c r="R67" s="1424"/>
      <c r="S67" s="1424"/>
      <c r="T67" s="1424"/>
      <c r="U67" s="1425"/>
      <c r="W67" s="485"/>
      <c r="X67" s="1359" t="s">
        <v>15</v>
      </c>
      <c r="Y67" s="1360"/>
      <c r="Z67" s="1360"/>
      <c r="AA67" s="1361"/>
      <c r="AB67" s="296"/>
      <c r="AC67" s="484"/>
      <c r="AD67" s="1359" t="s">
        <v>15</v>
      </c>
      <c r="AE67" s="1360"/>
      <c r="AF67" s="1360"/>
      <c r="AG67" s="1361"/>
      <c r="AJ67" s="1359">
        <v>0</v>
      </c>
      <c r="AK67" s="1360"/>
      <c r="AL67" s="1361"/>
      <c r="AN67" s="1359">
        <v>744</v>
      </c>
      <c r="AO67" s="1361"/>
      <c r="AP67" s="197" t="s">
        <v>432</v>
      </c>
      <c r="AS67" s="1295">
        <f>'Control Panel'!U1187</f>
        <v>0</v>
      </c>
      <c r="AT67" s="1296"/>
      <c r="AU67" s="1296"/>
      <c r="AV67" s="1297"/>
      <c r="AX67" s="1383">
        <f>'Control Panel'!V1187</f>
        <v>0</v>
      </c>
      <c r="AY67" s="1383"/>
      <c r="AZ67" s="1383"/>
      <c r="BA67" s="1383"/>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23" t="s">
        <v>1304</v>
      </c>
      <c r="K69" s="1424"/>
      <c r="L69" s="1424"/>
      <c r="M69" s="1424"/>
      <c r="N69" s="1424"/>
      <c r="O69" s="1424"/>
      <c r="P69" s="1424"/>
      <c r="Q69" s="1424"/>
      <c r="R69" s="1424"/>
      <c r="S69" s="1424"/>
      <c r="T69" s="1424"/>
      <c r="U69" s="1425"/>
      <c r="W69" s="485"/>
      <c r="X69" s="1359" t="s">
        <v>15</v>
      </c>
      <c r="Y69" s="1360"/>
      <c r="Z69" s="1360"/>
      <c r="AA69" s="1361"/>
      <c r="AB69" s="296"/>
      <c r="AC69" s="484"/>
      <c r="AD69" s="1359" t="s">
        <v>15</v>
      </c>
      <c r="AE69" s="1360"/>
      <c r="AF69" s="1360"/>
      <c r="AG69" s="1361"/>
      <c r="AJ69" s="1359">
        <v>0</v>
      </c>
      <c r="AK69" s="1360"/>
      <c r="AL69" s="1361"/>
      <c r="AN69" s="1359">
        <v>744</v>
      </c>
      <c r="AO69" s="1361"/>
      <c r="AP69" s="197" t="s">
        <v>432</v>
      </c>
      <c r="AS69" s="1295">
        <f>'Control Panel'!U1188</f>
        <v>0</v>
      </c>
      <c r="AT69" s="1296"/>
      <c r="AU69" s="1296"/>
      <c r="AV69" s="1297"/>
      <c r="AX69" s="1383">
        <f>'Control Panel'!V1188</f>
        <v>0</v>
      </c>
      <c r="AY69" s="1383"/>
      <c r="AZ69" s="1383"/>
      <c r="BA69" s="1383"/>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3518</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23" t="s">
        <v>1306</v>
      </c>
      <c r="K73" s="1424"/>
      <c r="L73" s="1424"/>
      <c r="M73" s="1424"/>
      <c r="N73" s="1424"/>
      <c r="O73" s="1424"/>
      <c r="P73" s="1424"/>
      <c r="Q73" s="1424"/>
      <c r="R73" s="1424"/>
      <c r="S73" s="1424"/>
      <c r="T73" s="1424"/>
      <c r="U73" s="1425"/>
      <c r="W73" s="485"/>
      <c r="X73" s="1359" t="s">
        <v>15</v>
      </c>
      <c r="Y73" s="1360"/>
      <c r="Z73" s="1360"/>
      <c r="AA73" s="1361"/>
      <c r="AB73" s="296"/>
      <c r="AC73" s="484"/>
      <c r="AD73" s="1359" t="s">
        <v>15</v>
      </c>
      <c r="AE73" s="1360"/>
      <c r="AF73" s="1360"/>
      <c r="AG73" s="1361"/>
      <c r="AJ73" s="1359">
        <v>0</v>
      </c>
      <c r="AK73" s="1360"/>
      <c r="AL73" s="1361"/>
      <c r="AN73" s="1359">
        <v>744</v>
      </c>
      <c r="AO73" s="1361"/>
      <c r="AP73" s="197" t="s">
        <v>432</v>
      </c>
      <c r="AS73" s="1295">
        <f>'Control Panel'!U1189</f>
        <v>0</v>
      </c>
      <c r="AT73" s="1296"/>
      <c r="AU73" s="1296"/>
      <c r="AV73" s="1297"/>
      <c r="AX73" s="1383">
        <f>'Control Panel'!V1189</f>
        <v>0</v>
      </c>
      <c r="AY73" s="1383"/>
      <c r="AZ73" s="1383"/>
      <c r="BA73" s="1383"/>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23" t="s">
        <v>4643</v>
      </c>
      <c r="K75" s="1424"/>
      <c r="L75" s="1424"/>
      <c r="M75" s="1424"/>
      <c r="N75" s="1424"/>
      <c r="O75" s="1424"/>
      <c r="P75" s="1424"/>
      <c r="Q75" s="1424"/>
      <c r="R75" s="1424"/>
      <c r="S75" s="1424"/>
      <c r="T75" s="1424"/>
      <c r="U75" s="1425"/>
      <c r="W75" s="485"/>
      <c r="X75" s="1359" t="s">
        <v>15</v>
      </c>
      <c r="Y75" s="1360"/>
      <c r="Z75" s="1360"/>
      <c r="AA75" s="1361"/>
      <c r="AB75" s="296"/>
      <c r="AC75" s="484"/>
      <c r="AD75" s="1359" t="s">
        <v>15</v>
      </c>
      <c r="AE75" s="1360"/>
      <c r="AF75" s="1360"/>
      <c r="AG75" s="1361"/>
      <c r="AJ75" s="1359">
        <v>0</v>
      </c>
      <c r="AK75" s="1360"/>
      <c r="AL75" s="1361"/>
      <c r="AN75" s="1359">
        <v>744</v>
      </c>
      <c r="AO75" s="1361"/>
      <c r="AP75" s="197" t="s">
        <v>432</v>
      </c>
      <c r="AS75" s="1295">
        <f>'Control Panel'!U1190</f>
        <v>0</v>
      </c>
      <c r="AT75" s="1296"/>
      <c r="AU75" s="1296"/>
      <c r="AV75" s="1297"/>
      <c r="AX75" s="1383">
        <f>'Control Panel'!V1190</f>
        <v>0</v>
      </c>
      <c r="AY75" s="1383"/>
      <c r="AZ75" s="1383"/>
      <c r="BA75" s="1383"/>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308"/>
      <c r="U77" s="1308"/>
      <c r="V77" s="1308"/>
      <c r="W77" s="1308"/>
      <c r="X77" s="1308"/>
      <c r="Y77" s="1308"/>
      <c r="Z77" s="196"/>
      <c r="AA77" s="163"/>
      <c r="AB77" s="163"/>
      <c r="AC77" s="1308"/>
      <c r="AD77" s="1308"/>
      <c r="AE77" s="1308"/>
      <c r="AF77" s="1308"/>
      <c r="AG77" s="1308"/>
      <c r="AH77" s="1308"/>
      <c r="AI77" s="163"/>
      <c r="AJ77" s="163"/>
      <c r="AK77" s="163"/>
      <c r="AL77" s="1306" t="s">
        <v>355</v>
      </c>
      <c r="AM77" s="1306"/>
      <c r="AN77" s="1306"/>
      <c r="AO77" s="1306"/>
      <c r="AP77" s="1306"/>
      <c r="AQ77" s="1306"/>
      <c r="AR77" s="1306"/>
      <c r="AS77" s="1306"/>
      <c r="AT77" s="1306"/>
      <c r="AU77" s="1306"/>
      <c r="AV77" s="1306"/>
      <c r="AW77" s="1306"/>
      <c r="AX77" s="1394">
        <f>'Control Panel'!V1191</f>
        <v>2678.4</v>
      </c>
      <c r="AY77" s="1394"/>
      <c r="AZ77" s="1394"/>
      <c r="BA77" s="1394"/>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1233</v>
      </c>
      <c r="K79" s="163"/>
      <c r="L79" s="163"/>
      <c r="M79" s="163"/>
      <c r="N79" s="163"/>
      <c r="O79" s="163"/>
      <c r="P79" s="163"/>
      <c r="Q79" s="163"/>
      <c r="R79" s="163"/>
      <c r="S79" s="163"/>
      <c r="T79" s="196"/>
      <c r="U79" s="196"/>
      <c r="V79" s="196"/>
      <c r="W79" s="196"/>
      <c r="X79" s="196"/>
      <c r="Y79" s="196"/>
      <c r="Z79" s="163"/>
      <c r="AA79" s="163"/>
      <c r="AB79" s="163"/>
      <c r="AI79" s="163"/>
      <c r="AJ79" s="163"/>
      <c r="AK79" s="309"/>
      <c r="AL79" s="1307" t="s">
        <v>478</v>
      </c>
      <c r="AM79" s="1307"/>
      <c r="AN79" s="1307"/>
      <c r="AO79" s="1307"/>
      <c r="AP79" s="1307"/>
      <c r="AQ79" s="1307"/>
      <c r="AR79" s="1307"/>
      <c r="AS79" s="1307"/>
      <c r="AT79" s="1307"/>
      <c r="AU79" s="1307"/>
      <c r="AV79" s="1307"/>
      <c r="AW79" s="1307"/>
      <c r="AX79" s="1487">
        <f>'Control Panel'!U1191</f>
        <v>3.6</v>
      </c>
      <c r="AY79" s="1487"/>
      <c r="AZ79" s="1487"/>
      <c r="BA79" s="1487"/>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305"/>
      <c r="AD80" s="1305"/>
      <c r="AE80" s="1305"/>
      <c r="AF80" s="1305"/>
      <c r="AG80" s="1305"/>
      <c r="AH80" s="1305"/>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39" t="s">
        <v>580</v>
      </c>
      <c r="J83" s="1439"/>
      <c r="K83" s="1439"/>
      <c r="L83" s="1439"/>
      <c r="M83" s="1439"/>
      <c r="N83" s="1439"/>
      <c r="O83" s="1439"/>
      <c r="P83" s="1439"/>
      <c r="Q83" s="1439"/>
      <c r="R83" s="1439"/>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26"/>
      <c r="AQ83" s="1426"/>
      <c r="AR83" s="1426"/>
      <c r="AS83" s="1426"/>
      <c r="AT83" s="1426"/>
      <c r="AU83" s="1426"/>
      <c r="AV83" s="1426"/>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39"/>
      <c r="J84" s="1439"/>
      <c r="K84" s="1439"/>
      <c r="L84" s="1439"/>
      <c r="M84" s="1439"/>
      <c r="N84" s="1439"/>
      <c r="O84" s="1439"/>
      <c r="P84" s="1439"/>
      <c r="Q84" s="1439"/>
      <c r="R84" s="1439"/>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26"/>
      <c r="AQ84" s="1426"/>
      <c r="AR84" s="1426"/>
      <c r="AS84" s="1426"/>
      <c r="AT84" s="1426"/>
      <c r="AU84" s="1426"/>
      <c r="AV84" s="1426"/>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21" t="s">
        <v>3519</v>
      </c>
      <c r="Y86" s="1421"/>
      <c r="Z86" s="1421"/>
      <c r="AA86" s="1421"/>
      <c r="AB86" s="1421"/>
      <c r="AC86" s="1421"/>
      <c r="AD86" s="1421"/>
      <c r="AE86" s="1421"/>
      <c r="AF86" s="1421"/>
      <c r="AG86" s="1421"/>
      <c r="AH86" s="1421"/>
      <c r="AI86" s="1421"/>
      <c r="AJ86" s="1421"/>
      <c r="AK86" s="1421"/>
      <c r="AL86" s="1421"/>
      <c r="AM86" s="1421"/>
      <c r="AN86" s="1421"/>
      <c r="AO86" s="1421"/>
      <c r="AR86" s="1421" t="s">
        <v>352</v>
      </c>
      <c r="AS86" s="1421"/>
      <c r="AT86" s="1421"/>
      <c r="AU86" s="1421"/>
      <c r="AV86" s="1421"/>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1231</v>
      </c>
      <c r="K88" s="163"/>
      <c r="L88" s="163"/>
      <c r="M88" s="163"/>
      <c r="N88" s="163"/>
      <c r="O88" s="163"/>
      <c r="P88" s="163"/>
      <c r="Q88" s="163"/>
      <c r="R88" s="163"/>
      <c r="S88" s="163"/>
      <c r="T88" s="163"/>
      <c r="U88" s="163"/>
      <c r="W88" s="1319" t="s">
        <v>1232</v>
      </c>
      <c r="X88" s="1319"/>
      <c r="Y88" s="1319"/>
      <c r="Z88" s="1319"/>
      <c r="AA88" s="1319"/>
      <c r="AB88" s="1319"/>
      <c r="AD88" s="1323" t="s">
        <v>367</v>
      </c>
      <c r="AE88" s="1323"/>
      <c r="AF88" s="1323"/>
      <c r="AG88" s="1323"/>
      <c r="AH88" s="1323"/>
      <c r="AI88" s="466"/>
      <c r="AJ88" s="1319" t="s">
        <v>351</v>
      </c>
      <c r="AK88" s="1319"/>
      <c r="AL88" s="1319"/>
      <c r="AM88" s="466"/>
      <c r="AN88" s="1319" t="s">
        <v>318</v>
      </c>
      <c r="AO88" s="1319"/>
      <c r="AP88" s="1319"/>
      <c r="AS88" s="1319" t="s">
        <v>477</v>
      </c>
      <c r="AT88" s="1319"/>
      <c r="AU88" s="1319"/>
      <c r="AV88" s="1319"/>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36" t="s">
        <v>1297</v>
      </c>
      <c r="K90" s="1437"/>
      <c r="L90" s="1437"/>
      <c r="M90" s="1437"/>
      <c r="N90" s="1437"/>
      <c r="O90" s="1437"/>
      <c r="P90" s="1437"/>
      <c r="Q90" s="1437"/>
      <c r="R90" s="1437"/>
      <c r="S90" s="1437"/>
      <c r="T90" s="1437"/>
      <c r="U90" s="1438"/>
      <c r="X90" s="1359" t="s">
        <v>15</v>
      </c>
      <c r="Y90" s="1360"/>
      <c r="Z90" s="1360"/>
      <c r="AA90" s="1361"/>
      <c r="AD90" s="1359" t="s">
        <v>15</v>
      </c>
      <c r="AE90" s="1360"/>
      <c r="AF90" s="1360"/>
      <c r="AG90" s="1361"/>
      <c r="AJ90" s="1359">
        <v>0</v>
      </c>
      <c r="AK90" s="1360"/>
      <c r="AL90" s="1361"/>
      <c r="AN90" s="1359">
        <v>744</v>
      </c>
      <c r="AO90" s="1361"/>
      <c r="AP90" s="197" t="s">
        <v>432</v>
      </c>
      <c r="AS90" s="1295">
        <f>'Control Panel'!T1231</f>
        <v>0</v>
      </c>
      <c r="AT90" s="1296"/>
      <c r="AU90" s="1296"/>
      <c r="AV90" s="1297"/>
      <c r="AX90" s="1383">
        <f>'Control Panel'!U1231</f>
        <v>0</v>
      </c>
      <c r="AY90" s="1383"/>
      <c r="AZ90" s="1383"/>
      <c r="BA90" s="1383"/>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36" t="s">
        <v>1298</v>
      </c>
      <c r="K92" s="1437"/>
      <c r="L92" s="1437"/>
      <c r="M92" s="1437"/>
      <c r="N92" s="1437"/>
      <c r="O92" s="1437"/>
      <c r="P92" s="1437"/>
      <c r="Q92" s="1437"/>
      <c r="R92" s="1437"/>
      <c r="S92" s="1437"/>
      <c r="T92" s="1437"/>
      <c r="U92" s="1438"/>
      <c r="X92" s="1359" t="s">
        <v>15</v>
      </c>
      <c r="Y92" s="1360"/>
      <c r="Z92" s="1360"/>
      <c r="AA92" s="1361"/>
      <c r="AD92" s="1359" t="s">
        <v>15</v>
      </c>
      <c r="AE92" s="1360"/>
      <c r="AF92" s="1360"/>
      <c r="AG92" s="1361"/>
      <c r="AJ92" s="1359">
        <v>0</v>
      </c>
      <c r="AK92" s="1360"/>
      <c r="AL92" s="1361"/>
      <c r="AN92" s="1359">
        <v>744</v>
      </c>
      <c r="AO92" s="1361"/>
      <c r="AP92" s="197" t="s">
        <v>432</v>
      </c>
      <c r="AS92" s="1295">
        <f>'Control Panel'!T1232</f>
        <v>0</v>
      </c>
      <c r="AT92" s="1296"/>
      <c r="AU92" s="1296"/>
      <c r="AV92" s="1297"/>
      <c r="AX92" s="1383">
        <f>'Control Panel'!U1232</f>
        <v>0</v>
      </c>
      <c r="AY92" s="1383"/>
      <c r="AZ92" s="1383"/>
      <c r="BA92" s="1383"/>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36" t="s">
        <v>1299</v>
      </c>
      <c r="K94" s="1437"/>
      <c r="L94" s="1437"/>
      <c r="M94" s="1437"/>
      <c r="N94" s="1437"/>
      <c r="O94" s="1437"/>
      <c r="P94" s="1437"/>
      <c r="Q94" s="1437"/>
      <c r="R94" s="1437"/>
      <c r="S94" s="1437"/>
      <c r="T94" s="1437"/>
      <c r="U94" s="1438"/>
      <c r="X94" s="1359" t="s">
        <v>15</v>
      </c>
      <c r="Y94" s="1360"/>
      <c r="Z94" s="1360"/>
      <c r="AA94" s="1361"/>
      <c r="AD94" s="1359" t="s">
        <v>15</v>
      </c>
      <c r="AE94" s="1360"/>
      <c r="AF94" s="1360"/>
      <c r="AG94" s="1361"/>
      <c r="AJ94" s="1359">
        <v>0</v>
      </c>
      <c r="AK94" s="1360"/>
      <c r="AL94" s="1361"/>
      <c r="AN94" s="1359">
        <v>744</v>
      </c>
      <c r="AO94" s="1361"/>
      <c r="AP94" s="197" t="s">
        <v>432</v>
      </c>
      <c r="AS94" s="1295">
        <f>'Control Panel'!T1233</f>
        <v>0</v>
      </c>
      <c r="AT94" s="1296"/>
      <c r="AU94" s="1296"/>
      <c r="AV94" s="1297"/>
      <c r="AX94" s="1383">
        <f>'Control Panel'!U1233</f>
        <v>0</v>
      </c>
      <c r="AY94" s="1383"/>
      <c r="AZ94" s="1383"/>
      <c r="BA94" s="1383"/>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36" t="s">
        <v>1300</v>
      </c>
      <c r="K96" s="1437"/>
      <c r="L96" s="1437"/>
      <c r="M96" s="1437"/>
      <c r="N96" s="1437"/>
      <c r="O96" s="1437"/>
      <c r="P96" s="1437"/>
      <c r="Q96" s="1437"/>
      <c r="R96" s="1437"/>
      <c r="S96" s="1437"/>
      <c r="T96" s="1437"/>
      <c r="U96" s="1438"/>
      <c r="X96" s="1359" t="s">
        <v>15</v>
      </c>
      <c r="Y96" s="1360"/>
      <c r="Z96" s="1360"/>
      <c r="AA96" s="1361"/>
      <c r="AD96" s="1359" t="s">
        <v>15</v>
      </c>
      <c r="AE96" s="1360"/>
      <c r="AF96" s="1360"/>
      <c r="AG96" s="1361"/>
      <c r="AJ96" s="1359">
        <v>0</v>
      </c>
      <c r="AK96" s="1360"/>
      <c r="AL96" s="1361"/>
      <c r="AN96" s="1359">
        <v>744</v>
      </c>
      <c r="AO96" s="1361"/>
      <c r="AP96" s="197" t="s">
        <v>432</v>
      </c>
      <c r="AS96" s="1295">
        <f>'Control Panel'!T1234</f>
        <v>0</v>
      </c>
      <c r="AT96" s="1296"/>
      <c r="AU96" s="1296"/>
      <c r="AV96" s="1297"/>
      <c r="AX96" s="1383">
        <f>'Control Panel'!U1234</f>
        <v>0</v>
      </c>
      <c r="AY96" s="1383"/>
      <c r="AZ96" s="1383"/>
      <c r="BA96" s="1383"/>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36" t="s">
        <v>1301</v>
      </c>
      <c r="K98" s="1437"/>
      <c r="L98" s="1437"/>
      <c r="M98" s="1437"/>
      <c r="N98" s="1437"/>
      <c r="O98" s="1437"/>
      <c r="P98" s="1437"/>
      <c r="Q98" s="1437"/>
      <c r="R98" s="1437"/>
      <c r="S98" s="1437"/>
      <c r="T98" s="1437"/>
      <c r="U98" s="1438"/>
      <c r="X98" s="1359" t="s">
        <v>15</v>
      </c>
      <c r="Y98" s="1360"/>
      <c r="Z98" s="1360"/>
      <c r="AA98" s="1361"/>
      <c r="AD98" s="1359" t="s">
        <v>15</v>
      </c>
      <c r="AE98" s="1360"/>
      <c r="AF98" s="1360"/>
      <c r="AG98" s="1361"/>
      <c r="AJ98" s="1359">
        <v>0</v>
      </c>
      <c r="AK98" s="1360"/>
      <c r="AL98" s="1361"/>
      <c r="AN98" s="1359">
        <v>744</v>
      </c>
      <c r="AO98" s="1361"/>
      <c r="AP98" s="197" t="s">
        <v>432</v>
      </c>
      <c r="AS98" s="1295">
        <f>'Control Panel'!T1235</f>
        <v>0</v>
      </c>
      <c r="AT98" s="1296"/>
      <c r="AU98" s="1296"/>
      <c r="AV98" s="1297"/>
      <c r="AX98" s="1383">
        <f>'Control Panel'!U1235</f>
        <v>0</v>
      </c>
      <c r="AY98" s="1383"/>
      <c r="AZ98" s="1383"/>
      <c r="BA98" s="1383"/>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3517</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36" t="s">
        <v>1302</v>
      </c>
      <c r="K102" s="1437"/>
      <c r="L102" s="1437"/>
      <c r="M102" s="1437"/>
      <c r="N102" s="1437"/>
      <c r="O102" s="1437"/>
      <c r="P102" s="1437"/>
      <c r="Q102" s="1437"/>
      <c r="R102" s="1437"/>
      <c r="S102" s="1437"/>
      <c r="T102" s="1437"/>
      <c r="U102" s="1438"/>
      <c r="X102" s="1359" t="s">
        <v>15</v>
      </c>
      <c r="Y102" s="1360"/>
      <c r="Z102" s="1360"/>
      <c r="AA102" s="1361"/>
      <c r="AD102" s="1359" t="s">
        <v>15</v>
      </c>
      <c r="AE102" s="1360"/>
      <c r="AF102" s="1360"/>
      <c r="AG102" s="1361"/>
      <c r="AJ102" s="1359">
        <v>0</v>
      </c>
      <c r="AK102" s="1360"/>
      <c r="AL102" s="1361"/>
      <c r="AN102" s="1359">
        <v>744</v>
      </c>
      <c r="AO102" s="1361"/>
      <c r="AP102" s="197" t="s">
        <v>432</v>
      </c>
      <c r="AS102" s="1295">
        <f>'Control Panel'!T1236</f>
        <v>0</v>
      </c>
      <c r="AT102" s="1296"/>
      <c r="AU102" s="1296"/>
      <c r="AV102" s="1297"/>
      <c r="AX102" s="1383">
        <f>'Control Panel'!U1236</f>
        <v>0</v>
      </c>
      <c r="AY102" s="1383"/>
      <c r="AZ102" s="1383"/>
      <c r="BA102" s="1383"/>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36" t="s">
        <v>1303</v>
      </c>
      <c r="K104" s="1437"/>
      <c r="L104" s="1437"/>
      <c r="M104" s="1437"/>
      <c r="N104" s="1437"/>
      <c r="O104" s="1437"/>
      <c r="P104" s="1437"/>
      <c r="Q104" s="1437"/>
      <c r="R104" s="1437"/>
      <c r="S104" s="1437"/>
      <c r="T104" s="1437"/>
      <c r="U104" s="1438"/>
      <c r="X104" s="1359" t="s">
        <v>15</v>
      </c>
      <c r="Y104" s="1360"/>
      <c r="Z104" s="1360"/>
      <c r="AA104" s="1361"/>
      <c r="AD104" s="1359" t="s">
        <v>15</v>
      </c>
      <c r="AE104" s="1360"/>
      <c r="AF104" s="1360"/>
      <c r="AG104" s="1361"/>
      <c r="AJ104" s="1359">
        <v>0</v>
      </c>
      <c r="AK104" s="1360"/>
      <c r="AL104" s="1361"/>
      <c r="AN104" s="1359">
        <v>744</v>
      </c>
      <c r="AO104" s="1361"/>
      <c r="AP104" s="197" t="s">
        <v>432</v>
      </c>
      <c r="AS104" s="1295">
        <f>'Control Panel'!T1237</f>
        <v>0</v>
      </c>
      <c r="AT104" s="1296"/>
      <c r="AU104" s="1296"/>
      <c r="AV104" s="1297"/>
      <c r="AX104" s="1383">
        <f>'Control Panel'!U1237</f>
        <v>0</v>
      </c>
      <c r="AY104" s="1383"/>
      <c r="AZ104" s="1383"/>
      <c r="BA104" s="1383"/>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36" t="s">
        <v>1304</v>
      </c>
      <c r="K106" s="1437"/>
      <c r="L106" s="1437"/>
      <c r="M106" s="1437"/>
      <c r="N106" s="1437"/>
      <c r="O106" s="1437"/>
      <c r="P106" s="1437"/>
      <c r="Q106" s="1437"/>
      <c r="R106" s="1437"/>
      <c r="S106" s="1437"/>
      <c r="T106" s="1437"/>
      <c r="U106" s="1438"/>
      <c r="X106" s="1359" t="s">
        <v>15</v>
      </c>
      <c r="Y106" s="1360"/>
      <c r="Z106" s="1360"/>
      <c r="AA106" s="1361"/>
      <c r="AD106" s="1359" t="s">
        <v>15</v>
      </c>
      <c r="AE106" s="1360"/>
      <c r="AF106" s="1360"/>
      <c r="AG106" s="1361"/>
      <c r="AJ106" s="1359">
        <v>0</v>
      </c>
      <c r="AK106" s="1360"/>
      <c r="AL106" s="1361"/>
      <c r="AN106" s="1359">
        <v>744</v>
      </c>
      <c r="AO106" s="1361"/>
      <c r="AP106" s="197" t="s">
        <v>432</v>
      </c>
      <c r="AS106" s="1295">
        <f>'Control Panel'!T1238</f>
        <v>0</v>
      </c>
      <c r="AT106" s="1296"/>
      <c r="AU106" s="1296"/>
      <c r="AV106" s="1297"/>
      <c r="AX106" s="1383">
        <f>'Control Panel'!U1238</f>
        <v>0</v>
      </c>
      <c r="AY106" s="1383"/>
      <c r="AZ106" s="1383"/>
      <c r="BA106" s="1383"/>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3518</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36" t="s">
        <v>1305</v>
      </c>
      <c r="K110" s="1437"/>
      <c r="L110" s="1437"/>
      <c r="M110" s="1437"/>
      <c r="N110" s="1437"/>
      <c r="O110" s="1437"/>
      <c r="P110" s="1437"/>
      <c r="Q110" s="1437"/>
      <c r="R110" s="1437"/>
      <c r="S110" s="1437"/>
      <c r="T110" s="1437"/>
      <c r="U110" s="1438"/>
      <c r="X110" s="1359" t="s">
        <v>15</v>
      </c>
      <c r="Y110" s="1360"/>
      <c r="Z110" s="1360"/>
      <c r="AA110" s="1361"/>
      <c r="AD110" s="1359" t="s">
        <v>15</v>
      </c>
      <c r="AE110" s="1360"/>
      <c r="AF110" s="1360"/>
      <c r="AG110" s="1361"/>
      <c r="AJ110" s="1359">
        <v>0</v>
      </c>
      <c r="AK110" s="1360"/>
      <c r="AL110" s="1361"/>
      <c r="AN110" s="1359">
        <v>744</v>
      </c>
      <c r="AO110" s="1361"/>
      <c r="AP110" s="197" t="s">
        <v>432</v>
      </c>
      <c r="AS110" s="1295">
        <f>'Control Panel'!T1239</f>
        <v>0</v>
      </c>
      <c r="AT110" s="1296"/>
      <c r="AU110" s="1296"/>
      <c r="AV110" s="1297"/>
      <c r="AX110" s="1383">
        <f>'Control Panel'!U1239</f>
        <v>0</v>
      </c>
      <c r="AY110" s="1383"/>
      <c r="AZ110" s="1383"/>
      <c r="BA110" s="1383"/>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36" t="s">
        <v>1306</v>
      </c>
      <c r="K112" s="1437"/>
      <c r="L112" s="1437"/>
      <c r="M112" s="1437"/>
      <c r="N112" s="1437"/>
      <c r="O112" s="1437"/>
      <c r="P112" s="1437"/>
      <c r="Q112" s="1437"/>
      <c r="R112" s="1437"/>
      <c r="S112" s="1437"/>
      <c r="T112" s="1437"/>
      <c r="U112" s="1438"/>
      <c r="X112" s="1359" t="s">
        <v>15</v>
      </c>
      <c r="Y112" s="1360"/>
      <c r="Z112" s="1360"/>
      <c r="AA112" s="1361"/>
      <c r="AD112" s="1359" t="s">
        <v>15</v>
      </c>
      <c r="AE112" s="1360"/>
      <c r="AF112" s="1360"/>
      <c r="AG112" s="1361"/>
      <c r="AJ112" s="1359">
        <v>0</v>
      </c>
      <c r="AK112" s="1360"/>
      <c r="AL112" s="1361"/>
      <c r="AN112" s="1359">
        <v>744</v>
      </c>
      <c r="AO112" s="1361"/>
      <c r="AP112" s="197" t="s">
        <v>432</v>
      </c>
      <c r="AS112" s="1295">
        <f>'Control Panel'!T1240</f>
        <v>0</v>
      </c>
      <c r="AT112" s="1296"/>
      <c r="AU112" s="1296"/>
      <c r="AV112" s="1297"/>
      <c r="AX112" s="1383">
        <f>'Control Panel'!U1240</f>
        <v>0</v>
      </c>
      <c r="AY112" s="1383"/>
      <c r="AZ112" s="1383"/>
      <c r="BA112" s="1383"/>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308"/>
      <c r="U114" s="1308"/>
      <c r="V114" s="1308"/>
      <c r="W114" s="1308"/>
      <c r="X114" s="1308"/>
      <c r="Y114" s="1308"/>
      <c r="Z114" s="163"/>
      <c r="AA114" s="163"/>
      <c r="AB114" s="163"/>
      <c r="AC114" s="1308"/>
      <c r="AD114" s="1308"/>
      <c r="AE114" s="1308"/>
      <c r="AF114" s="1308"/>
      <c r="AG114" s="1308"/>
      <c r="AH114" s="1308"/>
      <c r="AI114" s="163"/>
      <c r="AJ114" s="163"/>
      <c r="AK114" s="163"/>
      <c r="AL114" s="163"/>
      <c r="AM114" s="163"/>
      <c r="AN114" s="163"/>
      <c r="AO114" s="1306" t="s">
        <v>353</v>
      </c>
      <c r="AP114" s="1306"/>
      <c r="AQ114" s="1306"/>
      <c r="AR114" s="1306"/>
      <c r="AS114" s="1306"/>
      <c r="AT114" s="1306"/>
      <c r="AU114" s="1306"/>
      <c r="AV114" s="1306"/>
      <c r="AW114" s="1306"/>
      <c r="AX114" s="1394">
        <f>'Control Panel'!U1241</f>
        <v>0</v>
      </c>
      <c r="AY114" s="1394"/>
      <c r="AZ114" s="1394"/>
      <c r="BA114" s="1394"/>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1233</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307" t="s">
        <v>480</v>
      </c>
      <c r="AN115" s="1307"/>
      <c r="AO115" s="1307"/>
      <c r="AP115" s="1307"/>
      <c r="AQ115" s="1307"/>
      <c r="AR115" s="1307"/>
      <c r="AS115" s="1307"/>
      <c r="AT115" s="1307"/>
      <c r="AU115" s="1307"/>
      <c r="AV115" s="1307"/>
      <c r="AW115" s="1307"/>
      <c r="AX115" s="1487">
        <f>'Control Panel'!T1241</f>
        <v>0</v>
      </c>
      <c r="AY115" s="1487"/>
      <c r="AZ115" s="1487"/>
      <c r="BA115" s="1487"/>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86"/>
      <c r="D117" s="1286"/>
      <c r="E117" s="1286"/>
      <c r="F117" s="1286"/>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86"/>
      <c r="D118" s="1286"/>
      <c r="E118" s="1286"/>
      <c r="F118" s="1286"/>
      <c r="G118" s="163"/>
      <c r="H118" s="163"/>
      <c r="I118" s="1439" t="s">
        <v>581</v>
      </c>
      <c r="J118" s="1439"/>
      <c r="K118" s="1439"/>
      <c r="L118" s="1439"/>
      <c r="M118" s="1439"/>
      <c r="N118" s="1439"/>
      <c r="O118" s="1439"/>
      <c r="P118" s="1439"/>
      <c r="Q118" s="1439"/>
      <c r="R118" s="1439"/>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26"/>
      <c r="AQ118" s="1426"/>
      <c r="AR118" s="1426"/>
      <c r="AS118" s="1426"/>
      <c r="AT118" s="1426"/>
      <c r="AU118" s="1426"/>
      <c r="AV118" s="1426"/>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86"/>
      <c r="D119" s="1286"/>
      <c r="E119" s="1286"/>
      <c r="F119" s="1286"/>
      <c r="G119" s="163"/>
      <c r="H119" s="163"/>
      <c r="I119" s="1439"/>
      <c r="J119" s="1439"/>
      <c r="K119" s="1439"/>
      <c r="L119" s="1439"/>
      <c r="M119" s="1439"/>
      <c r="N119" s="1439"/>
      <c r="O119" s="1439"/>
      <c r="P119" s="1439"/>
      <c r="Q119" s="1439"/>
      <c r="R119" s="1439"/>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26"/>
      <c r="AQ119" s="1426"/>
      <c r="AR119" s="1426"/>
      <c r="AS119" s="1426"/>
      <c r="AT119" s="1426"/>
      <c r="AU119" s="1426"/>
      <c r="AV119" s="1426"/>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86"/>
      <c r="D120" s="1286"/>
      <c r="E120" s="1286"/>
      <c r="F120" s="1286"/>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21" t="s">
        <v>519</v>
      </c>
      <c r="Y121" s="1421"/>
      <c r="Z121" s="1421"/>
      <c r="AA121" s="1421"/>
      <c r="AB121" s="1421"/>
      <c r="AC121" s="1421"/>
      <c r="AD121" s="1421"/>
      <c r="AE121" s="1421"/>
      <c r="AF121" s="1421"/>
      <c r="AG121" s="1421"/>
      <c r="AH121" s="1421"/>
      <c r="AI121" s="1421"/>
      <c r="AJ121" s="1421"/>
      <c r="AK121" s="1421"/>
      <c r="AL121" s="1421"/>
      <c r="AM121" s="1421"/>
      <c r="AN121" s="1421"/>
      <c r="AO121" s="1421"/>
      <c r="AP121" s="1440"/>
      <c r="AQ121" s="322"/>
      <c r="AS121" s="1421" t="s">
        <v>352</v>
      </c>
      <c r="AT121" s="1421"/>
      <c r="AU121" s="1421"/>
      <c r="AV121" s="1421"/>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1231</v>
      </c>
      <c r="K123" s="163"/>
      <c r="L123" s="163"/>
      <c r="M123" s="163"/>
      <c r="N123" s="163"/>
      <c r="O123" s="163"/>
      <c r="P123" s="163"/>
      <c r="Q123" s="163"/>
      <c r="R123" s="163"/>
      <c r="S123" s="163"/>
      <c r="T123" s="163"/>
      <c r="U123" s="163"/>
      <c r="W123" s="1319" t="s">
        <v>1232</v>
      </c>
      <c r="X123" s="1319"/>
      <c r="Y123" s="1319"/>
      <c r="Z123" s="1319"/>
      <c r="AA123" s="1319"/>
      <c r="AB123" s="1319"/>
      <c r="AE123" s="1323" t="s">
        <v>367</v>
      </c>
      <c r="AF123" s="1323"/>
      <c r="AG123" s="1323"/>
      <c r="AH123" s="1323"/>
      <c r="AI123" s="1323"/>
      <c r="AJ123" s="466"/>
      <c r="AK123" s="1319" t="s">
        <v>629</v>
      </c>
      <c r="AL123" s="1319"/>
      <c r="AM123" s="1319"/>
      <c r="AO123" s="1319" t="s">
        <v>1187</v>
      </c>
      <c r="AP123" s="1319"/>
      <c r="AQ123" s="466"/>
      <c r="AS123" s="1441" t="s">
        <v>477</v>
      </c>
      <c r="AT123" s="1441"/>
      <c r="AU123" s="1441"/>
      <c r="AV123" s="1441"/>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36" t="s">
        <v>1297</v>
      </c>
      <c r="K125" s="1437"/>
      <c r="L125" s="1437"/>
      <c r="M125" s="1437"/>
      <c r="N125" s="1437"/>
      <c r="O125" s="1437"/>
      <c r="P125" s="1437"/>
      <c r="Q125" s="1437"/>
      <c r="R125" s="1437"/>
      <c r="S125" s="1437"/>
      <c r="T125" s="1437"/>
      <c r="U125" s="1438"/>
      <c r="X125" s="1359" t="s">
        <v>15</v>
      </c>
      <c r="Y125" s="1360"/>
      <c r="Z125" s="1360"/>
      <c r="AA125" s="1361"/>
      <c r="AD125" s="1432" t="s">
        <v>516</v>
      </c>
      <c r="AE125" s="1433"/>
      <c r="AF125" s="1433"/>
      <c r="AG125" s="1433"/>
      <c r="AH125" s="1433"/>
      <c r="AI125" s="1434"/>
      <c r="AK125" s="1359">
        <v>0</v>
      </c>
      <c r="AL125" s="1360"/>
      <c r="AM125" s="1361"/>
      <c r="AO125" s="1359">
        <v>744</v>
      </c>
      <c r="AP125" s="1361"/>
      <c r="AQ125" s="197" t="s">
        <v>432</v>
      </c>
      <c r="AS125" s="1295">
        <f>'Control Panel'!AA1280</f>
        <v>0</v>
      </c>
      <c r="AT125" s="1296"/>
      <c r="AU125" s="1296"/>
      <c r="AV125" s="1297"/>
      <c r="AX125" s="1383">
        <f>'Control Panel'!AB1280</f>
        <v>0</v>
      </c>
      <c r="AY125" s="1383"/>
      <c r="AZ125" s="1383"/>
      <c r="BA125" s="1383"/>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36" t="s">
        <v>1298</v>
      </c>
      <c r="K127" s="1437"/>
      <c r="L127" s="1437"/>
      <c r="M127" s="1437"/>
      <c r="N127" s="1437"/>
      <c r="O127" s="1437"/>
      <c r="P127" s="1437"/>
      <c r="Q127" s="1437"/>
      <c r="R127" s="1437"/>
      <c r="S127" s="1437"/>
      <c r="T127" s="1437"/>
      <c r="U127" s="1438"/>
      <c r="X127" s="1359" t="s">
        <v>15</v>
      </c>
      <c r="Y127" s="1360"/>
      <c r="Z127" s="1360"/>
      <c r="AA127" s="1361"/>
      <c r="AD127" s="1432" t="s">
        <v>516</v>
      </c>
      <c r="AE127" s="1433"/>
      <c r="AF127" s="1433"/>
      <c r="AG127" s="1433"/>
      <c r="AH127" s="1433"/>
      <c r="AI127" s="1434"/>
      <c r="AK127" s="1359">
        <v>0</v>
      </c>
      <c r="AL127" s="1360"/>
      <c r="AM127" s="1361"/>
      <c r="AO127" s="1359">
        <v>744</v>
      </c>
      <c r="AP127" s="1361"/>
      <c r="AQ127" s="197" t="s">
        <v>432</v>
      </c>
      <c r="AS127" s="1295">
        <f>'Control Panel'!AA1281</f>
        <v>0</v>
      </c>
      <c r="AT127" s="1296"/>
      <c r="AU127" s="1296"/>
      <c r="AV127" s="1297"/>
      <c r="AX127" s="1383">
        <f>'Control Panel'!AB1281</f>
        <v>0</v>
      </c>
      <c r="AY127" s="1383"/>
      <c r="AZ127" s="1383"/>
      <c r="BA127" s="1383"/>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36" t="s">
        <v>1299</v>
      </c>
      <c r="K129" s="1437"/>
      <c r="L129" s="1437"/>
      <c r="M129" s="1437"/>
      <c r="N129" s="1437"/>
      <c r="O129" s="1437"/>
      <c r="P129" s="1437"/>
      <c r="Q129" s="1437"/>
      <c r="R129" s="1437"/>
      <c r="S129" s="1437"/>
      <c r="T129" s="1437"/>
      <c r="U129" s="1438"/>
      <c r="X129" s="1359" t="s">
        <v>15</v>
      </c>
      <c r="Y129" s="1360"/>
      <c r="Z129" s="1360"/>
      <c r="AA129" s="1361"/>
      <c r="AD129" s="1432" t="s">
        <v>516</v>
      </c>
      <c r="AE129" s="1433"/>
      <c r="AF129" s="1433"/>
      <c r="AG129" s="1433"/>
      <c r="AH129" s="1433"/>
      <c r="AI129" s="1434"/>
      <c r="AK129" s="1359">
        <v>0</v>
      </c>
      <c r="AL129" s="1360"/>
      <c r="AM129" s="1361"/>
      <c r="AO129" s="1359">
        <v>744</v>
      </c>
      <c r="AP129" s="1361"/>
      <c r="AQ129" s="197" t="s">
        <v>432</v>
      </c>
      <c r="AS129" s="1295">
        <f>'Control Panel'!AA1282</f>
        <v>0</v>
      </c>
      <c r="AT129" s="1296"/>
      <c r="AU129" s="1296"/>
      <c r="AV129" s="1297"/>
      <c r="AX129" s="1383">
        <f>'Control Panel'!AB1282</f>
        <v>0</v>
      </c>
      <c r="AY129" s="1383"/>
      <c r="AZ129" s="1383"/>
      <c r="BA129" s="1383"/>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36" t="s">
        <v>1300</v>
      </c>
      <c r="K131" s="1437"/>
      <c r="L131" s="1437"/>
      <c r="M131" s="1437"/>
      <c r="N131" s="1437"/>
      <c r="O131" s="1437"/>
      <c r="P131" s="1437"/>
      <c r="Q131" s="1437"/>
      <c r="R131" s="1437"/>
      <c r="S131" s="1437"/>
      <c r="T131" s="1437"/>
      <c r="U131" s="1438"/>
      <c r="X131" s="1359" t="s">
        <v>15</v>
      </c>
      <c r="Y131" s="1360"/>
      <c r="Z131" s="1360"/>
      <c r="AA131" s="1361"/>
      <c r="AD131" s="1432" t="s">
        <v>516</v>
      </c>
      <c r="AE131" s="1433"/>
      <c r="AF131" s="1433"/>
      <c r="AG131" s="1433"/>
      <c r="AH131" s="1433"/>
      <c r="AI131" s="1434"/>
      <c r="AK131" s="1359">
        <v>0</v>
      </c>
      <c r="AL131" s="1360"/>
      <c r="AM131" s="1361"/>
      <c r="AO131" s="1359">
        <v>744</v>
      </c>
      <c r="AP131" s="1361"/>
      <c r="AQ131" s="197" t="s">
        <v>432</v>
      </c>
      <c r="AS131" s="1295">
        <f>'Control Panel'!AA1283</f>
        <v>0</v>
      </c>
      <c r="AT131" s="1296"/>
      <c r="AU131" s="1296"/>
      <c r="AV131" s="1297"/>
      <c r="AX131" s="1383">
        <f>'Control Panel'!AB1283</f>
        <v>0</v>
      </c>
      <c r="AY131" s="1383"/>
      <c r="AZ131" s="1383"/>
      <c r="BA131" s="1383"/>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36" t="s">
        <v>1301</v>
      </c>
      <c r="K133" s="1437"/>
      <c r="L133" s="1437"/>
      <c r="M133" s="1437"/>
      <c r="N133" s="1437"/>
      <c r="O133" s="1437"/>
      <c r="P133" s="1437"/>
      <c r="Q133" s="1437"/>
      <c r="R133" s="1437"/>
      <c r="S133" s="1437"/>
      <c r="T133" s="1437"/>
      <c r="U133" s="1438"/>
      <c r="X133" s="1359" t="s">
        <v>15</v>
      </c>
      <c r="Y133" s="1360"/>
      <c r="Z133" s="1360"/>
      <c r="AA133" s="1361"/>
      <c r="AD133" s="1432" t="s">
        <v>516</v>
      </c>
      <c r="AE133" s="1433"/>
      <c r="AF133" s="1433"/>
      <c r="AG133" s="1433"/>
      <c r="AH133" s="1433"/>
      <c r="AI133" s="1434"/>
      <c r="AK133" s="1359">
        <v>0</v>
      </c>
      <c r="AL133" s="1360"/>
      <c r="AM133" s="1361"/>
      <c r="AO133" s="1359">
        <v>744</v>
      </c>
      <c r="AP133" s="1361"/>
      <c r="AQ133" s="197" t="s">
        <v>432</v>
      </c>
      <c r="AS133" s="1295">
        <f>'Control Panel'!AA1284</f>
        <v>0</v>
      </c>
      <c r="AT133" s="1296"/>
      <c r="AU133" s="1296"/>
      <c r="AV133" s="1297"/>
      <c r="AX133" s="1383">
        <f>'Control Panel'!AB1284</f>
        <v>0</v>
      </c>
      <c r="AY133" s="1383"/>
      <c r="AZ133" s="1383"/>
      <c r="BA133" s="1383"/>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3517</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36" t="s">
        <v>1302</v>
      </c>
      <c r="K137" s="1437"/>
      <c r="L137" s="1437"/>
      <c r="M137" s="1437"/>
      <c r="N137" s="1437"/>
      <c r="O137" s="1437"/>
      <c r="P137" s="1437"/>
      <c r="Q137" s="1437"/>
      <c r="R137" s="1437"/>
      <c r="S137" s="1437"/>
      <c r="T137" s="1437"/>
      <c r="U137" s="1438"/>
      <c r="X137" s="1359" t="s">
        <v>15</v>
      </c>
      <c r="Y137" s="1360"/>
      <c r="Z137" s="1360"/>
      <c r="AA137" s="1361"/>
      <c r="AD137" s="1432" t="s">
        <v>516</v>
      </c>
      <c r="AE137" s="1433"/>
      <c r="AF137" s="1433"/>
      <c r="AG137" s="1433"/>
      <c r="AH137" s="1433"/>
      <c r="AI137" s="1434"/>
      <c r="AK137" s="1359">
        <v>0</v>
      </c>
      <c r="AL137" s="1360"/>
      <c r="AM137" s="1361"/>
      <c r="AO137" s="1359">
        <v>744</v>
      </c>
      <c r="AP137" s="1361"/>
      <c r="AQ137" s="197" t="s">
        <v>432</v>
      </c>
      <c r="AS137" s="1295">
        <f>'Control Panel'!AA1285</f>
        <v>0</v>
      </c>
      <c r="AT137" s="1296"/>
      <c r="AU137" s="1296"/>
      <c r="AV137" s="1297"/>
      <c r="AX137" s="1383">
        <f>'Control Panel'!AB1285</f>
        <v>0</v>
      </c>
      <c r="AY137" s="1383"/>
      <c r="AZ137" s="1383"/>
      <c r="BA137" s="1383"/>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36" t="s">
        <v>1303</v>
      </c>
      <c r="K139" s="1437"/>
      <c r="L139" s="1437"/>
      <c r="M139" s="1437"/>
      <c r="N139" s="1437"/>
      <c r="O139" s="1437"/>
      <c r="P139" s="1437"/>
      <c r="Q139" s="1437"/>
      <c r="R139" s="1437"/>
      <c r="S139" s="1437"/>
      <c r="T139" s="1437"/>
      <c r="U139" s="1438"/>
      <c r="X139" s="1359" t="s">
        <v>15</v>
      </c>
      <c r="Y139" s="1360"/>
      <c r="Z139" s="1360"/>
      <c r="AA139" s="1361"/>
      <c r="AD139" s="1432" t="s">
        <v>516</v>
      </c>
      <c r="AE139" s="1433"/>
      <c r="AF139" s="1433"/>
      <c r="AG139" s="1433"/>
      <c r="AH139" s="1433"/>
      <c r="AI139" s="1434"/>
      <c r="AK139" s="1359">
        <v>0</v>
      </c>
      <c r="AL139" s="1360"/>
      <c r="AM139" s="1361"/>
      <c r="AO139" s="1359">
        <v>744</v>
      </c>
      <c r="AP139" s="1361"/>
      <c r="AQ139" s="197" t="s">
        <v>432</v>
      </c>
      <c r="AS139" s="1295">
        <f>'Control Panel'!AA1286</f>
        <v>0</v>
      </c>
      <c r="AT139" s="1296"/>
      <c r="AU139" s="1296"/>
      <c r="AV139" s="1297"/>
      <c r="AX139" s="1383">
        <f>'Control Panel'!AB1286</f>
        <v>0</v>
      </c>
      <c r="AY139" s="1383"/>
      <c r="AZ139" s="1383"/>
      <c r="BA139" s="1383"/>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36" t="s">
        <v>1304</v>
      </c>
      <c r="K141" s="1437"/>
      <c r="L141" s="1437"/>
      <c r="M141" s="1437"/>
      <c r="N141" s="1437"/>
      <c r="O141" s="1437"/>
      <c r="P141" s="1437"/>
      <c r="Q141" s="1437"/>
      <c r="R141" s="1437"/>
      <c r="S141" s="1437"/>
      <c r="T141" s="1437"/>
      <c r="U141" s="1438"/>
      <c r="X141" s="1359" t="s">
        <v>15</v>
      </c>
      <c r="Y141" s="1360"/>
      <c r="Z141" s="1360"/>
      <c r="AA141" s="1361"/>
      <c r="AD141" s="1432" t="s">
        <v>516</v>
      </c>
      <c r="AE141" s="1433"/>
      <c r="AF141" s="1433"/>
      <c r="AG141" s="1433"/>
      <c r="AH141" s="1433"/>
      <c r="AI141" s="1434"/>
      <c r="AK141" s="1359">
        <v>0</v>
      </c>
      <c r="AL141" s="1360"/>
      <c r="AM141" s="1361"/>
      <c r="AO141" s="1359">
        <v>744</v>
      </c>
      <c r="AP141" s="1361"/>
      <c r="AQ141" s="197" t="s">
        <v>432</v>
      </c>
      <c r="AS141" s="1295">
        <f>'Control Panel'!AA1287</f>
        <v>0</v>
      </c>
      <c r="AT141" s="1296"/>
      <c r="AU141" s="1296"/>
      <c r="AV141" s="1297"/>
      <c r="AX141" s="1383">
        <f>'Control Panel'!AB1287</f>
        <v>0</v>
      </c>
      <c r="AY141" s="1383"/>
      <c r="AZ141" s="1383"/>
      <c r="BA141" s="1383"/>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3518</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36" t="s">
        <v>1305</v>
      </c>
      <c r="K145" s="1437"/>
      <c r="L145" s="1437"/>
      <c r="M145" s="1437"/>
      <c r="N145" s="1437"/>
      <c r="O145" s="1437"/>
      <c r="P145" s="1437"/>
      <c r="Q145" s="1437"/>
      <c r="R145" s="1437"/>
      <c r="S145" s="1437"/>
      <c r="T145" s="1437"/>
      <c r="U145" s="1438"/>
      <c r="X145" s="1359" t="s">
        <v>15</v>
      </c>
      <c r="Y145" s="1360"/>
      <c r="Z145" s="1360"/>
      <c r="AA145" s="1361"/>
      <c r="AD145" s="1432" t="s">
        <v>516</v>
      </c>
      <c r="AE145" s="1433"/>
      <c r="AF145" s="1433"/>
      <c r="AG145" s="1433"/>
      <c r="AH145" s="1433"/>
      <c r="AI145" s="1434"/>
      <c r="AK145" s="1359">
        <v>0</v>
      </c>
      <c r="AL145" s="1360"/>
      <c r="AM145" s="1361"/>
      <c r="AO145" s="1359">
        <v>744</v>
      </c>
      <c r="AP145" s="1361"/>
      <c r="AQ145" s="197" t="s">
        <v>432</v>
      </c>
      <c r="AS145" s="1295">
        <f>'Control Panel'!AA1288</f>
        <v>0</v>
      </c>
      <c r="AT145" s="1296"/>
      <c r="AU145" s="1296"/>
      <c r="AV145" s="1297"/>
      <c r="AX145" s="1383">
        <f>'Control Panel'!AB1288</f>
        <v>0</v>
      </c>
      <c r="AY145" s="1383"/>
      <c r="AZ145" s="1383"/>
      <c r="BA145" s="1383"/>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36" t="s">
        <v>1306</v>
      </c>
      <c r="K147" s="1437"/>
      <c r="L147" s="1437"/>
      <c r="M147" s="1437"/>
      <c r="N147" s="1437"/>
      <c r="O147" s="1437"/>
      <c r="P147" s="1437"/>
      <c r="Q147" s="1437"/>
      <c r="R147" s="1437"/>
      <c r="S147" s="1437"/>
      <c r="T147" s="1437"/>
      <c r="U147" s="1438"/>
      <c r="X147" s="1359" t="s">
        <v>15</v>
      </c>
      <c r="Y147" s="1360"/>
      <c r="Z147" s="1360"/>
      <c r="AA147" s="1361"/>
      <c r="AD147" s="1432" t="s">
        <v>516</v>
      </c>
      <c r="AE147" s="1433"/>
      <c r="AF147" s="1433"/>
      <c r="AG147" s="1433"/>
      <c r="AH147" s="1433"/>
      <c r="AI147" s="1434"/>
      <c r="AK147" s="1359">
        <v>0</v>
      </c>
      <c r="AL147" s="1360"/>
      <c r="AM147" s="1361"/>
      <c r="AO147" s="1359">
        <v>744</v>
      </c>
      <c r="AP147" s="1361"/>
      <c r="AQ147" s="197" t="s">
        <v>432</v>
      </c>
      <c r="AS147" s="1295">
        <f>'Control Panel'!AA1289</f>
        <v>0</v>
      </c>
      <c r="AT147" s="1296"/>
      <c r="AU147" s="1296"/>
      <c r="AV147" s="1297"/>
      <c r="AX147" s="1383">
        <f>'Control Panel'!AB1289</f>
        <v>0</v>
      </c>
      <c r="AY147" s="1383"/>
      <c r="AZ147" s="1383"/>
      <c r="BA147" s="1383"/>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306" t="s">
        <v>526</v>
      </c>
      <c r="AP150" s="1306"/>
      <c r="AQ150" s="1306"/>
      <c r="AR150" s="1306"/>
      <c r="AS150" s="1306"/>
      <c r="AT150" s="1306"/>
      <c r="AU150" s="1306"/>
      <c r="AV150" s="1306"/>
      <c r="AW150" s="1306"/>
      <c r="AX150" s="1394">
        <f>'Control Panel'!AB1290</f>
        <v>0</v>
      </c>
      <c r="AY150" s="1394"/>
      <c r="AZ150" s="1394"/>
      <c r="BA150" s="1394"/>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307" t="s">
        <v>480</v>
      </c>
      <c r="AN151" s="1307"/>
      <c r="AO151" s="1307"/>
      <c r="AP151" s="1307"/>
      <c r="AQ151" s="1307"/>
      <c r="AR151" s="1307"/>
      <c r="AS151" s="1307"/>
      <c r="AT151" s="1307"/>
      <c r="AU151" s="1307"/>
      <c r="AV151" s="1307"/>
      <c r="AW151" s="1307"/>
      <c r="AX151" s="1487">
        <f>'Control Panel'!AA1290</f>
        <v>0</v>
      </c>
      <c r="AY151" s="1487"/>
      <c r="AZ151" s="1487"/>
      <c r="BA151" s="1487"/>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3520</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26"/>
      <c r="AR153" s="1426"/>
      <c r="AS153" s="1426"/>
      <c r="AT153" s="1426"/>
      <c r="AU153" s="1426"/>
      <c r="AV153" s="1426"/>
      <c r="AW153" s="1426"/>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3521</v>
      </c>
      <c r="K155" s="18"/>
      <c r="L155" s="163"/>
      <c r="M155" s="163"/>
      <c r="N155" s="163"/>
      <c r="P155" s="1410">
        <v>0</v>
      </c>
      <c r="Q155" s="1411"/>
      <c r="R155" s="1412"/>
      <c r="S155" s="163" t="s">
        <v>432</v>
      </c>
      <c r="T155" s="163"/>
      <c r="Y155" s="163"/>
      <c r="Z155" s="1278" t="s">
        <v>3522</v>
      </c>
      <c r="AA155" s="1278"/>
      <c r="AB155" s="1278"/>
      <c r="AC155" s="1278"/>
      <c r="AE155" s="1410">
        <v>0</v>
      </c>
      <c r="AF155" s="1411"/>
      <c r="AG155" s="1412"/>
      <c r="AH155" s="163" t="s">
        <v>3523</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306" t="s">
        <v>3524</v>
      </c>
      <c r="AP157" s="1306"/>
      <c r="AQ157" s="1306"/>
      <c r="AR157" s="1306"/>
      <c r="AS157" s="1306"/>
      <c r="AT157" s="1306"/>
      <c r="AU157" s="1306"/>
      <c r="AV157" s="1306"/>
      <c r="AW157" s="1306"/>
      <c r="AX157" s="1486">
        <f>'Control Panel'!C838</f>
        <v>0</v>
      </c>
      <c r="AY157" s="1394"/>
      <c r="AZ157" s="1394"/>
      <c r="BA157" s="1394"/>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435" t="s">
        <v>4810</v>
      </c>
      <c r="D159" s="1435"/>
      <c r="E159" s="1435"/>
      <c r="F159" s="1435"/>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409"/>
      <c r="D160" s="1409"/>
      <c r="E160" s="1409"/>
      <c r="F160" s="1409"/>
      <c r="G160" s="163"/>
      <c r="I160" s="1420" t="s">
        <v>64</v>
      </c>
      <c r="J160" s="1420"/>
      <c r="K160" s="1420"/>
      <c r="L160" s="1420"/>
      <c r="M160" s="1420"/>
      <c r="N160" s="1420"/>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26"/>
      <c r="AQ160" s="1426"/>
      <c r="AR160" s="1426"/>
      <c r="AS160" s="1426"/>
      <c r="AT160" s="1426"/>
      <c r="AU160" s="1426"/>
      <c r="AV160" s="1426"/>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409"/>
      <c r="D161" s="1409"/>
      <c r="E161" s="1409"/>
      <c r="F161" s="1409"/>
      <c r="G161" s="163"/>
      <c r="I161" s="1420"/>
      <c r="J161" s="1420"/>
      <c r="K161" s="1420"/>
      <c r="L161" s="1420"/>
      <c r="M161" s="1420"/>
      <c r="N161" s="1420"/>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26"/>
      <c r="AQ161" s="1426"/>
      <c r="AR161" s="1426"/>
      <c r="AS161" s="1426"/>
      <c r="AT161" s="1426"/>
      <c r="AU161" s="1426"/>
      <c r="AV161" s="1426"/>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409"/>
      <c r="D162" s="1409"/>
      <c r="E162" s="1409"/>
      <c r="F162" s="1409"/>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21" t="s">
        <v>379</v>
      </c>
      <c r="Z163" s="1421"/>
      <c r="AA163" s="1421"/>
      <c r="AB163" s="1421"/>
      <c r="AC163" s="1421"/>
      <c r="AD163" s="1421"/>
      <c r="AE163" s="1421"/>
      <c r="AF163" s="1421"/>
      <c r="AG163" s="1421"/>
      <c r="AH163" s="1421"/>
      <c r="AI163" s="1421"/>
      <c r="AJ163" s="1421"/>
      <c r="AK163" s="1421"/>
      <c r="AL163" s="1421"/>
      <c r="AM163" s="1421"/>
      <c r="AN163" s="1421"/>
      <c r="AR163" s="1421" t="s">
        <v>352</v>
      </c>
      <c r="AS163" s="1421"/>
      <c r="AT163" s="1421"/>
      <c r="AU163" s="1421"/>
      <c r="AV163" s="1421"/>
      <c r="AW163" s="1421"/>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1231</v>
      </c>
      <c r="K165" s="658"/>
      <c r="L165" s="658"/>
      <c r="M165" s="658"/>
      <c r="N165" s="658"/>
      <c r="O165" s="658"/>
      <c r="P165" s="658"/>
      <c r="Q165" s="658"/>
      <c r="R165" s="658"/>
      <c r="S165" s="163"/>
      <c r="T165" s="163"/>
      <c r="U165" s="163"/>
      <c r="V165" s="163"/>
      <c r="Z165" s="1319" t="s">
        <v>351</v>
      </c>
      <c r="AA165" s="1319"/>
      <c r="AB165" s="1319"/>
      <c r="AC165" s="1319"/>
      <c r="AD165" s="1319"/>
      <c r="AJ165" s="1319" t="s">
        <v>1187</v>
      </c>
      <c r="AK165" s="1319"/>
      <c r="AL165" s="1319"/>
      <c r="AM165" s="1319"/>
      <c r="AN165" s="1319"/>
      <c r="AR165" s="1319" t="s">
        <v>477</v>
      </c>
      <c r="AS165" s="1319"/>
      <c r="AT165" s="1319"/>
      <c r="AU165" s="1319"/>
      <c r="AV165" s="1319"/>
      <c r="AW165" s="1319"/>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36" t="s">
        <v>1315</v>
      </c>
      <c r="K167" s="1437"/>
      <c r="L167" s="1437"/>
      <c r="M167" s="1437"/>
      <c r="N167" s="1437"/>
      <c r="O167" s="1437"/>
      <c r="P167" s="1437"/>
      <c r="Q167" s="1437"/>
      <c r="R167" s="1437"/>
      <c r="S167" s="1437"/>
      <c r="T167" s="1437"/>
      <c r="U167" s="1438"/>
      <c r="AA167" s="1410">
        <v>0</v>
      </c>
      <c r="AB167" s="1411"/>
      <c r="AC167" s="1412"/>
      <c r="AK167" s="1359">
        <v>744</v>
      </c>
      <c r="AL167" s="1361"/>
      <c r="AM167" s="197" t="s">
        <v>432</v>
      </c>
      <c r="AS167" s="1295">
        <f>'Control Panel'!K863</f>
        <v>0</v>
      </c>
      <c r="AT167" s="1296"/>
      <c r="AU167" s="1296"/>
      <c r="AV167" s="1297"/>
      <c r="AW167" s="163"/>
      <c r="AX167" s="1383">
        <f>'Control Panel'!L863</f>
        <v>0</v>
      </c>
      <c r="AY167" s="1383"/>
      <c r="AZ167" s="1383"/>
      <c r="BA167" s="1383"/>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36" t="s">
        <v>1298</v>
      </c>
      <c r="K169" s="1437"/>
      <c r="L169" s="1437"/>
      <c r="M169" s="1437"/>
      <c r="N169" s="1437"/>
      <c r="O169" s="1437"/>
      <c r="P169" s="1437"/>
      <c r="Q169" s="1437"/>
      <c r="R169" s="1437"/>
      <c r="S169" s="1437"/>
      <c r="T169" s="1437"/>
      <c r="U169" s="1438"/>
      <c r="AA169" s="1410">
        <v>0</v>
      </c>
      <c r="AB169" s="1411"/>
      <c r="AC169" s="1412"/>
      <c r="AK169" s="1359">
        <v>744</v>
      </c>
      <c r="AL169" s="1361"/>
      <c r="AM169" s="197" t="s">
        <v>432</v>
      </c>
      <c r="AS169" s="1295">
        <f>'Control Panel'!K864</f>
        <v>0</v>
      </c>
      <c r="AT169" s="1296"/>
      <c r="AU169" s="1296"/>
      <c r="AV169" s="1297"/>
      <c r="AW169" s="163"/>
      <c r="AX169" s="1383">
        <f>'Control Panel'!L864</f>
        <v>0</v>
      </c>
      <c r="AY169" s="1383"/>
      <c r="AZ169" s="1383"/>
      <c r="BA169" s="1383"/>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36" t="s">
        <v>1299</v>
      </c>
      <c r="K171" s="1437"/>
      <c r="L171" s="1437"/>
      <c r="M171" s="1437"/>
      <c r="N171" s="1437"/>
      <c r="O171" s="1437"/>
      <c r="P171" s="1437"/>
      <c r="Q171" s="1437"/>
      <c r="R171" s="1437"/>
      <c r="S171" s="1437"/>
      <c r="T171" s="1437"/>
      <c r="U171" s="1438"/>
      <c r="AA171" s="1410">
        <v>0</v>
      </c>
      <c r="AB171" s="1411"/>
      <c r="AC171" s="1412"/>
      <c r="AK171" s="1359">
        <v>744</v>
      </c>
      <c r="AL171" s="1361"/>
      <c r="AM171" s="197" t="s">
        <v>432</v>
      </c>
      <c r="AQ171" s="163"/>
      <c r="AS171" s="1295">
        <f>'Control Panel'!K865</f>
        <v>0</v>
      </c>
      <c r="AT171" s="1296"/>
      <c r="AU171" s="1296"/>
      <c r="AV171" s="1297"/>
      <c r="AW171" s="163"/>
      <c r="AX171" s="1383">
        <f>'Control Panel'!L865</f>
        <v>0</v>
      </c>
      <c r="AY171" s="1383"/>
      <c r="AZ171" s="1383"/>
      <c r="BA171" s="1383"/>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36" t="s">
        <v>1300</v>
      </c>
      <c r="K173" s="1437"/>
      <c r="L173" s="1437"/>
      <c r="M173" s="1437"/>
      <c r="N173" s="1437"/>
      <c r="O173" s="1437"/>
      <c r="P173" s="1437"/>
      <c r="Q173" s="1437"/>
      <c r="R173" s="1437"/>
      <c r="S173" s="1437"/>
      <c r="T173" s="1437"/>
      <c r="U173" s="1438"/>
      <c r="AA173" s="1410">
        <v>0</v>
      </c>
      <c r="AB173" s="1411"/>
      <c r="AC173" s="1412"/>
      <c r="AK173" s="1359">
        <v>744</v>
      </c>
      <c r="AL173" s="1361"/>
      <c r="AM173" s="197" t="s">
        <v>432</v>
      </c>
      <c r="AQ173" s="163"/>
      <c r="AS173" s="1295">
        <f>'Control Panel'!K866</f>
        <v>0</v>
      </c>
      <c r="AT173" s="1296"/>
      <c r="AU173" s="1296"/>
      <c r="AV173" s="1297"/>
      <c r="AW173" s="163"/>
      <c r="AX173" s="1383">
        <f>'Control Panel'!L866</f>
        <v>0</v>
      </c>
      <c r="AY173" s="1383"/>
      <c r="AZ173" s="1383"/>
      <c r="BA173" s="1383"/>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36" t="s">
        <v>1301</v>
      </c>
      <c r="K175" s="1437"/>
      <c r="L175" s="1437"/>
      <c r="M175" s="1437"/>
      <c r="N175" s="1437"/>
      <c r="O175" s="1437"/>
      <c r="P175" s="1437"/>
      <c r="Q175" s="1437"/>
      <c r="R175" s="1437"/>
      <c r="S175" s="1437"/>
      <c r="T175" s="1437"/>
      <c r="U175" s="1438"/>
      <c r="AA175" s="1410">
        <v>0</v>
      </c>
      <c r="AB175" s="1411"/>
      <c r="AC175" s="1412"/>
      <c r="AK175" s="1359">
        <v>744</v>
      </c>
      <c r="AL175" s="1361"/>
      <c r="AM175" s="197" t="s">
        <v>432</v>
      </c>
      <c r="AQ175" s="163"/>
      <c r="AS175" s="1295">
        <f>'Control Panel'!K867</f>
        <v>0</v>
      </c>
      <c r="AT175" s="1296"/>
      <c r="AU175" s="1296"/>
      <c r="AV175" s="1297"/>
      <c r="AW175" s="163"/>
      <c r="AX175" s="1383">
        <f>'Control Panel'!L867</f>
        <v>0</v>
      </c>
      <c r="AY175" s="1383"/>
      <c r="AZ175" s="1383"/>
      <c r="BA175" s="1383"/>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1241</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36" t="s">
        <v>1302</v>
      </c>
      <c r="K179" s="1437"/>
      <c r="L179" s="1437"/>
      <c r="M179" s="1437"/>
      <c r="N179" s="1437"/>
      <c r="O179" s="1437"/>
      <c r="P179" s="1437"/>
      <c r="Q179" s="1437"/>
      <c r="R179" s="1437"/>
      <c r="S179" s="1437"/>
      <c r="T179" s="1437"/>
      <c r="U179" s="1438"/>
      <c r="AA179" s="1410">
        <v>0</v>
      </c>
      <c r="AB179" s="1411"/>
      <c r="AC179" s="1412"/>
      <c r="AK179" s="1359">
        <v>744</v>
      </c>
      <c r="AL179" s="1361"/>
      <c r="AM179" s="197" t="s">
        <v>432</v>
      </c>
      <c r="AN179" s="163"/>
      <c r="AQ179" s="163"/>
      <c r="AS179" s="1295">
        <f>'Control Panel'!K868</f>
        <v>0</v>
      </c>
      <c r="AT179" s="1296"/>
      <c r="AU179" s="1296"/>
      <c r="AV179" s="1297"/>
      <c r="AX179" s="1383">
        <f>'Control Panel'!L868</f>
        <v>0</v>
      </c>
      <c r="AY179" s="1383"/>
      <c r="AZ179" s="1383"/>
      <c r="BA179" s="1383"/>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36" t="s">
        <v>1303</v>
      </c>
      <c r="K181" s="1437"/>
      <c r="L181" s="1437"/>
      <c r="M181" s="1437"/>
      <c r="N181" s="1437"/>
      <c r="O181" s="1437"/>
      <c r="P181" s="1437"/>
      <c r="Q181" s="1437"/>
      <c r="R181" s="1437"/>
      <c r="S181" s="1437"/>
      <c r="T181" s="1437"/>
      <c r="U181" s="1438"/>
      <c r="AA181" s="1410">
        <v>0</v>
      </c>
      <c r="AB181" s="1411"/>
      <c r="AC181" s="1412"/>
      <c r="AK181" s="1359">
        <v>744</v>
      </c>
      <c r="AL181" s="1361"/>
      <c r="AM181" s="197" t="s">
        <v>432</v>
      </c>
      <c r="AN181" s="163"/>
      <c r="AQ181" s="163"/>
      <c r="AS181" s="1295">
        <f>'Control Panel'!K869</f>
        <v>0</v>
      </c>
      <c r="AT181" s="1296"/>
      <c r="AU181" s="1296"/>
      <c r="AV181" s="1297"/>
      <c r="AX181" s="1383">
        <f>'Control Panel'!L869</f>
        <v>0</v>
      </c>
      <c r="AY181" s="1383"/>
      <c r="AZ181" s="1383"/>
      <c r="BA181" s="1383"/>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36" t="s">
        <v>1304</v>
      </c>
      <c r="K183" s="1437"/>
      <c r="L183" s="1437"/>
      <c r="M183" s="1437"/>
      <c r="N183" s="1437"/>
      <c r="O183" s="1437"/>
      <c r="P183" s="1437"/>
      <c r="Q183" s="1437"/>
      <c r="R183" s="1437"/>
      <c r="S183" s="1437"/>
      <c r="T183" s="1437"/>
      <c r="U183" s="1438"/>
      <c r="AA183" s="1410">
        <v>0</v>
      </c>
      <c r="AB183" s="1411"/>
      <c r="AC183" s="1412"/>
      <c r="AK183" s="1359">
        <v>744</v>
      </c>
      <c r="AL183" s="1361"/>
      <c r="AM183" s="197" t="s">
        <v>432</v>
      </c>
      <c r="AN183" s="163"/>
      <c r="AQ183" s="163"/>
      <c r="AS183" s="1295">
        <f>'Control Panel'!K870</f>
        <v>0</v>
      </c>
      <c r="AT183" s="1296"/>
      <c r="AU183" s="1296"/>
      <c r="AV183" s="1297"/>
      <c r="AX183" s="1383">
        <f>'Control Panel'!L870</f>
        <v>0</v>
      </c>
      <c r="AY183" s="1383"/>
      <c r="AZ183" s="1383"/>
      <c r="BA183" s="1383"/>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1242</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36" t="s">
        <v>1306</v>
      </c>
      <c r="K187" s="1437"/>
      <c r="L187" s="1437"/>
      <c r="M187" s="1437"/>
      <c r="N187" s="1437"/>
      <c r="O187" s="1437"/>
      <c r="P187" s="1437"/>
      <c r="Q187" s="1437"/>
      <c r="R187" s="1437"/>
      <c r="S187" s="1437"/>
      <c r="T187" s="1437"/>
      <c r="U187" s="1438"/>
      <c r="AA187" s="1410">
        <v>0</v>
      </c>
      <c r="AB187" s="1411"/>
      <c r="AC187" s="1412"/>
      <c r="AK187" s="1359">
        <v>744</v>
      </c>
      <c r="AL187" s="1361"/>
      <c r="AM187" s="197" t="s">
        <v>432</v>
      </c>
      <c r="AN187" s="163"/>
      <c r="AQ187" s="163"/>
      <c r="AS187" s="1295" t="str">
        <f>'Control Panel'!K871</f>
        <v>Not Available</v>
      </c>
      <c r="AT187" s="1296"/>
      <c r="AU187" s="1296"/>
      <c r="AV187" s="1297"/>
      <c r="AX187" s="1383" t="str">
        <f>'Control Panel'!L871</f>
        <v>Not Available</v>
      </c>
      <c r="AY187" s="1383"/>
      <c r="AZ187" s="1383"/>
      <c r="BA187" s="1383"/>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36" t="s">
        <v>4643</v>
      </c>
      <c r="K189" s="1437"/>
      <c r="L189" s="1437"/>
      <c r="M189" s="1437"/>
      <c r="N189" s="1437"/>
      <c r="O189" s="1437"/>
      <c r="P189" s="1437"/>
      <c r="Q189" s="1437"/>
      <c r="R189" s="1437"/>
      <c r="S189" s="1437"/>
      <c r="T189" s="1437"/>
      <c r="U189" s="1438"/>
      <c r="AA189" s="1410">
        <v>0</v>
      </c>
      <c r="AB189" s="1411"/>
      <c r="AC189" s="1412"/>
      <c r="AK189" s="1359">
        <v>744</v>
      </c>
      <c r="AL189" s="1361"/>
      <c r="AM189" s="197" t="s">
        <v>432</v>
      </c>
      <c r="AN189" s="163"/>
      <c r="AQ189" s="163"/>
      <c r="AS189" s="1295" t="str">
        <f>'Control Panel'!K872</f>
        <v>Not Available</v>
      </c>
      <c r="AT189" s="1296"/>
      <c r="AU189" s="1296"/>
      <c r="AV189" s="1297"/>
      <c r="AX189" s="1383" t="str">
        <f>'Control Panel'!L872</f>
        <v>Not Available</v>
      </c>
      <c r="AY189" s="1383"/>
      <c r="AZ189" s="1383"/>
      <c r="BA189" s="1383"/>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306" t="s">
        <v>356</v>
      </c>
      <c r="AR191" s="1306"/>
      <c r="AS191" s="1306"/>
      <c r="AT191" s="1306"/>
      <c r="AU191" s="1306"/>
      <c r="AV191" s="1306"/>
      <c r="AW191" s="1306"/>
      <c r="AX191" s="1394">
        <f>'Control Panel'!L881</f>
        <v>0</v>
      </c>
      <c r="AY191" s="1394"/>
      <c r="AZ191" s="1394"/>
      <c r="BA191" s="1394"/>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307" t="s">
        <v>480</v>
      </c>
      <c r="AN192" s="1307"/>
      <c r="AO192" s="1307"/>
      <c r="AP192" s="1307"/>
      <c r="AQ192" s="1307"/>
      <c r="AR192" s="1307"/>
      <c r="AS192" s="1307"/>
      <c r="AT192" s="1307"/>
      <c r="AU192" s="1307"/>
      <c r="AV192" s="1307"/>
      <c r="AW192" s="1307"/>
      <c r="AX192" s="1397">
        <f>'Control Panel'!K881</f>
        <v>0</v>
      </c>
      <c r="AY192" s="1397"/>
      <c r="AZ192" s="1397"/>
      <c r="BA192" s="1397"/>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1249</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20" t="s">
        <v>1362</v>
      </c>
      <c r="J195" s="1420"/>
      <c r="K195" s="1420"/>
      <c r="L195" s="1420"/>
      <c r="M195" s="1420"/>
      <c r="N195" s="1420"/>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26"/>
      <c r="AQ195" s="1426"/>
      <c r="AR195" s="1426"/>
      <c r="AS195" s="1426"/>
      <c r="AT195" s="1426"/>
      <c r="AU195" s="1426"/>
      <c r="AV195" s="1426"/>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20"/>
      <c r="J196" s="1420"/>
      <c r="K196" s="1420"/>
      <c r="L196" s="1420"/>
      <c r="M196" s="1420"/>
      <c r="N196" s="1420"/>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26"/>
      <c r="AQ196" s="1426"/>
      <c r="AR196" s="1426"/>
      <c r="AS196" s="1426"/>
      <c r="AT196" s="1426"/>
      <c r="AU196" s="1426"/>
      <c r="AV196" s="1426"/>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31" t="s">
        <v>1237</v>
      </c>
      <c r="K198" s="1431"/>
      <c r="L198" s="1431"/>
      <c r="M198" s="1431"/>
      <c r="N198" s="1431"/>
      <c r="O198" s="1431"/>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1340</v>
      </c>
      <c r="K200" s="641"/>
      <c r="L200" s="799"/>
      <c r="M200" s="799"/>
      <c r="N200" s="799"/>
      <c r="O200" s="163"/>
      <c r="P200" s="163"/>
      <c r="T200" s="1410">
        <v>0</v>
      </c>
      <c r="U200" s="1411"/>
      <c r="V200" s="1412"/>
      <c r="W200" s="163" t="s">
        <v>437</v>
      </c>
      <c r="X200" s="163"/>
      <c r="Y200" s="163"/>
      <c r="Z200" s="163"/>
      <c r="AC200" s="1359">
        <v>744</v>
      </c>
      <c r="AD200" s="1361"/>
      <c r="AE200" s="163" t="s">
        <v>432</v>
      </c>
      <c r="AF200" s="163"/>
      <c r="AG200" s="163"/>
      <c r="AH200" s="163"/>
      <c r="AK200" s="163"/>
      <c r="AL200" s="163"/>
      <c r="AM200" s="163"/>
      <c r="AN200" s="163"/>
      <c r="AO200" s="163"/>
      <c r="AP200" s="163"/>
      <c r="AQ200" s="1278" t="s">
        <v>1344</v>
      </c>
      <c r="AR200" s="1278"/>
      <c r="AS200" s="1278"/>
      <c r="AT200" s="1278"/>
      <c r="AU200" s="1278"/>
      <c r="AV200" s="1278"/>
      <c r="AW200" s="1278"/>
      <c r="AX200" s="1485">
        <f>'Control Panel'!E885</f>
        <v>0</v>
      </c>
      <c r="AY200" s="1485"/>
      <c r="AZ200" s="1485"/>
      <c r="BA200" s="1485"/>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1341</v>
      </c>
      <c r="K202" s="641"/>
      <c r="L202" s="799"/>
      <c r="M202" s="799"/>
      <c r="N202" s="799"/>
      <c r="O202" s="163"/>
      <c r="P202" s="163"/>
      <c r="T202" s="1410">
        <v>0</v>
      </c>
      <c r="U202" s="1411"/>
      <c r="V202" s="1412"/>
      <c r="W202" s="163" t="s">
        <v>437</v>
      </c>
      <c r="X202" s="50"/>
      <c r="Y202" s="50"/>
      <c r="Z202" s="50"/>
      <c r="AC202" s="1359">
        <v>744</v>
      </c>
      <c r="AD202" s="1361"/>
      <c r="AE202" s="163" t="s">
        <v>432</v>
      </c>
      <c r="AF202" s="163"/>
      <c r="AG202" s="50"/>
      <c r="AH202" s="50"/>
      <c r="AK202" s="163"/>
      <c r="AL202" s="163"/>
      <c r="AM202" s="163"/>
      <c r="AN202" s="163"/>
      <c r="AO202" s="163"/>
      <c r="AP202" s="163"/>
      <c r="AQ202" s="1489" t="s">
        <v>1345</v>
      </c>
      <c r="AR202" s="1489"/>
      <c r="AS202" s="1489"/>
      <c r="AT202" s="1489"/>
      <c r="AU202" s="1489"/>
      <c r="AV202" s="1489"/>
      <c r="AW202" s="1489"/>
      <c r="AX202" s="1383">
        <f>'Control Panel'!E887</f>
        <v>0</v>
      </c>
      <c r="AY202" s="1383"/>
      <c r="AZ202" s="1383"/>
      <c r="BA202" s="1383"/>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4790</v>
      </c>
      <c r="K204" s="641"/>
      <c r="L204" s="799"/>
      <c r="M204" s="799"/>
      <c r="N204" s="799"/>
      <c r="O204" s="163"/>
      <c r="P204" s="163"/>
      <c r="T204" s="1410">
        <v>0</v>
      </c>
      <c r="U204" s="1411"/>
      <c r="V204" s="1412"/>
      <c r="W204" s="163" t="s">
        <v>437</v>
      </c>
      <c r="X204" s="163"/>
      <c r="Y204" s="163"/>
      <c r="Z204" s="163"/>
      <c r="AA204" s="163"/>
      <c r="AB204" s="163"/>
      <c r="AC204" s="1359">
        <v>744</v>
      </c>
      <c r="AD204" s="1361"/>
      <c r="AE204" s="163" t="s">
        <v>432</v>
      </c>
      <c r="AF204" s="163"/>
      <c r="AG204" s="163"/>
      <c r="AH204" s="163"/>
      <c r="AI204" s="163"/>
      <c r="AJ204" s="163"/>
      <c r="AK204" s="163"/>
      <c r="AL204" s="163"/>
      <c r="AM204" s="163"/>
      <c r="AN204" s="163"/>
      <c r="AO204" s="163"/>
      <c r="AP204" s="163"/>
      <c r="AQ204" s="1482" t="s">
        <v>1346</v>
      </c>
      <c r="AR204" s="1482"/>
      <c r="AS204" s="1482"/>
      <c r="AT204" s="1482"/>
      <c r="AU204" s="1482"/>
      <c r="AV204" s="1482"/>
      <c r="AW204" s="1482"/>
      <c r="AX204" s="1383" t="str">
        <f>'Control Panel'!E889</f>
        <v>Not Available</v>
      </c>
      <c r="AY204" s="1383"/>
      <c r="AZ204" s="1383"/>
      <c r="BA204" s="1383"/>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58"/>
      <c r="AY205" s="1358"/>
      <c r="AZ205" s="1358"/>
      <c r="BA205" s="1358"/>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1343</v>
      </c>
      <c r="K206" s="641"/>
      <c r="L206" s="799"/>
      <c r="M206" s="799"/>
      <c r="N206" s="799"/>
      <c r="O206" s="163"/>
      <c r="P206" s="163"/>
      <c r="T206" s="1410">
        <v>0</v>
      </c>
      <c r="U206" s="1411"/>
      <c r="V206" s="1412"/>
      <c r="W206" s="163" t="s">
        <v>437</v>
      </c>
      <c r="X206" s="163"/>
      <c r="Y206" s="163"/>
      <c r="Z206" s="163"/>
      <c r="AC206" s="1359">
        <v>744</v>
      </c>
      <c r="AD206" s="1361"/>
      <c r="AE206" s="163" t="s">
        <v>432</v>
      </c>
      <c r="AF206" s="163"/>
      <c r="AG206" s="163"/>
      <c r="AH206" s="163"/>
      <c r="AI206" s="163"/>
      <c r="AJ206" s="163"/>
      <c r="AK206" s="163"/>
      <c r="AL206" s="163"/>
      <c r="AM206" s="163"/>
      <c r="AN206" s="163"/>
      <c r="AO206" s="163"/>
      <c r="AP206" s="163"/>
      <c r="AQ206" s="163"/>
      <c r="AR206" s="163"/>
      <c r="AS206" s="75"/>
      <c r="AT206" s="75" t="s">
        <v>1347</v>
      </c>
      <c r="AV206" s="75"/>
      <c r="AW206" s="306"/>
      <c r="AX206" s="1383">
        <f>'Control Panel'!E891</f>
        <v>0</v>
      </c>
      <c r="AY206" s="1383"/>
      <c r="AZ206" s="1383"/>
      <c r="BA206" s="1383"/>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343" t="s">
        <v>1382</v>
      </c>
      <c r="AR208" s="1343"/>
      <c r="AS208" s="1343"/>
      <c r="AT208" s="1343"/>
      <c r="AU208" s="1343"/>
      <c r="AV208" s="1343"/>
      <c r="AW208" s="1343"/>
      <c r="AX208" s="1491">
        <f>'Control Panel'!E893</f>
        <v>0</v>
      </c>
      <c r="AY208" s="1491"/>
      <c r="AZ208" s="1491"/>
      <c r="BA208" s="1491"/>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20" t="s">
        <v>3401</v>
      </c>
      <c r="J209" s="1420"/>
      <c r="K209" s="1420"/>
      <c r="L209" s="1420"/>
      <c r="M209" s="1420"/>
      <c r="N209" s="1420"/>
      <c r="O209" s="1420"/>
      <c r="P209" s="1420"/>
      <c r="Q209" s="1420"/>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26"/>
      <c r="AQ209" s="1426"/>
      <c r="AR209" s="1426"/>
      <c r="AS209" s="1426"/>
      <c r="AT209" s="1426"/>
      <c r="AU209" s="1426"/>
      <c r="AV209" s="1426"/>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20"/>
      <c r="J210" s="1420"/>
      <c r="K210" s="1420"/>
      <c r="L210" s="1420"/>
      <c r="M210" s="1420"/>
      <c r="N210" s="1420"/>
      <c r="O210" s="1420"/>
      <c r="P210" s="1420"/>
      <c r="Q210" s="1420"/>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26"/>
      <c r="AQ210" s="1426"/>
      <c r="AR210" s="1426"/>
      <c r="AS210" s="1426"/>
      <c r="AT210" s="1426"/>
      <c r="AU210" s="1426"/>
      <c r="AV210" s="1426"/>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410">
        <v>0</v>
      </c>
      <c r="U213" s="1411"/>
      <c r="V213" s="1412"/>
      <c r="W213" s="163" t="s">
        <v>387</v>
      </c>
      <c r="X213" s="163"/>
      <c r="Y213" s="163"/>
      <c r="Z213" s="1464" t="s">
        <v>154</v>
      </c>
      <c r="AA213" s="1464"/>
      <c r="AB213" s="1481"/>
      <c r="AC213" s="1410">
        <v>0</v>
      </c>
      <c r="AD213" s="1411"/>
      <c r="AE213" s="1412"/>
      <c r="AF213" s="163" t="s">
        <v>432</v>
      </c>
      <c r="AG213" s="163"/>
      <c r="AH213" s="163"/>
      <c r="AK213" s="163"/>
      <c r="AL213" s="163"/>
      <c r="AM213" s="163"/>
      <c r="AN213" s="163"/>
      <c r="AO213" s="163"/>
      <c r="AP213" s="163"/>
      <c r="AQ213" s="1278" t="s">
        <v>3405</v>
      </c>
      <c r="AR213" s="1278"/>
      <c r="AS213" s="1278"/>
      <c r="AT213" s="1278"/>
      <c r="AU213" s="1278"/>
      <c r="AV213" s="1278"/>
      <c r="AW213" s="1278"/>
      <c r="AX213" s="1485">
        <f>'Control Panel'!C898</f>
        <v>0</v>
      </c>
      <c r="AY213" s="1485"/>
      <c r="AZ213" s="1485"/>
      <c r="BA213" s="1485"/>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410">
        <v>0</v>
      </c>
      <c r="U215" s="1411"/>
      <c r="V215" s="1412"/>
      <c r="W215" s="163" t="s">
        <v>387</v>
      </c>
      <c r="X215" s="50"/>
      <c r="Y215" s="50"/>
      <c r="Z215" s="1382" t="s">
        <v>154</v>
      </c>
      <c r="AA215" s="1382"/>
      <c r="AB215" s="1481"/>
      <c r="AC215" s="1410">
        <v>0</v>
      </c>
      <c r="AD215" s="1411"/>
      <c r="AE215" s="1412"/>
      <c r="AF215" s="163" t="s">
        <v>432</v>
      </c>
      <c r="AG215" s="50"/>
      <c r="AH215" s="50"/>
      <c r="AK215" s="163"/>
      <c r="AL215" s="163"/>
      <c r="AM215" s="163"/>
      <c r="AN215" s="163"/>
      <c r="AO215" s="163"/>
      <c r="AP215" s="163"/>
      <c r="AQ215" s="1489" t="s">
        <v>3406</v>
      </c>
      <c r="AR215" s="1489"/>
      <c r="AS215" s="1489"/>
      <c r="AT215" s="1489"/>
      <c r="AU215" s="1489"/>
      <c r="AV215" s="1489"/>
      <c r="AW215" s="1489"/>
      <c r="AX215" s="1383">
        <f>'Control Panel'!C899</f>
        <v>0</v>
      </c>
      <c r="AY215" s="1383"/>
      <c r="AZ215" s="1383"/>
      <c r="BA215" s="1383"/>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343" t="s">
        <v>3407</v>
      </c>
      <c r="AR217" s="1343"/>
      <c r="AS217" s="1343"/>
      <c r="AT217" s="1343"/>
      <c r="AU217" s="1343"/>
      <c r="AV217" s="1343"/>
      <c r="AW217" s="1343"/>
      <c r="AX217" s="1473">
        <f>'Control Panel'!C900</f>
        <v>0</v>
      </c>
      <c r="AY217" s="1473"/>
      <c r="AZ217" s="1473"/>
      <c r="BA217" s="1473"/>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1185</v>
      </c>
      <c r="C219" s="1435" t="s">
        <v>4449</v>
      </c>
      <c r="D219" s="1444"/>
      <c r="E219" s="1444"/>
      <c r="F219" s="1444"/>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45"/>
      <c r="D220" s="1445"/>
      <c r="E220" s="1445"/>
      <c r="F220" s="1445"/>
      <c r="G220" s="51"/>
      <c r="H220" s="163"/>
      <c r="I220" s="1420" t="s">
        <v>4450</v>
      </c>
      <c r="J220" s="1420"/>
      <c r="K220" s="1420"/>
      <c r="L220" s="1420"/>
      <c r="M220" s="1420"/>
      <c r="N220" s="1420"/>
      <c r="O220" s="1420"/>
      <c r="P220" s="1420"/>
      <c r="Q220" s="1420"/>
      <c r="R220" s="1420"/>
      <c r="S220" s="1420"/>
      <c r="T220" s="1420"/>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45"/>
      <c r="D221" s="1445"/>
      <c r="E221" s="1445"/>
      <c r="F221" s="1445"/>
      <c r="G221" s="51"/>
      <c r="H221" s="163"/>
      <c r="I221" s="1420"/>
      <c r="J221" s="1420"/>
      <c r="K221" s="1420"/>
      <c r="L221" s="1420"/>
      <c r="M221" s="1420"/>
      <c r="N221" s="1420"/>
      <c r="O221" s="1420"/>
      <c r="P221" s="1420"/>
      <c r="Q221" s="1420"/>
      <c r="R221" s="1420"/>
      <c r="S221" s="1420"/>
      <c r="T221" s="1420"/>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45"/>
      <c r="D222" s="1445"/>
      <c r="E222" s="1445"/>
      <c r="F222" s="1445"/>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410">
        <v>0</v>
      </c>
      <c r="R223" s="1411"/>
      <c r="S223" s="1412"/>
      <c r="T223" s="163" t="s">
        <v>438</v>
      </c>
      <c r="U223" s="163"/>
      <c r="V223" s="163"/>
      <c r="W223" s="163"/>
      <c r="X223" s="163"/>
      <c r="AK223" s="163"/>
      <c r="AL223" s="163"/>
      <c r="AM223" s="163"/>
      <c r="AN223" s="163"/>
      <c r="AO223" s="163"/>
      <c r="AP223" s="163"/>
      <c r="AQ223" s="163"/>
      <c r="AR223" s="163"/>
      <c r="AT223" s="1278" t="s">
        <v>316</v>
      </c>
      <c r="AU223" s="1278"/>
      <c r="AV223" s="1278"/>
      <c r="AW223" s="1278"/>
      <c r="AX223" s="1358" t="str">
        <f>IF(AX225="Not Available", "Not Available", "Free")</f>
        <v>Free</v>
      </c>
      <c r="AY223" s="1358"/>
      <c r="AZ223" s="1358"/>
      <c r="BA223" s="1358"/>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4451</v>
      </c>
      <c r="K225" s="641"/>
      <c r="L225" s="334"/>
      <c r="M225" s="334"/>
      <c r="N225" s="334"/>
      <c r="O225" s="163"/>
      <c r="P225" s="163"/>
      <c r="Q225" s="1410">
        <v>0</v>
      </c>
      <c r="R225" s="1411"/>
      <c r="S225" s="1412"/>
      <c r="T225" s="163" t="s">
        <v>437</v>
      </c>
      <c r="U225" s="50"/>
      <c r="V225" s="50"/>
      <c r="W225" s="50"/>
      <c r="X225" s="163"/>
      <c r="AR225" s="163"/>
      <c r="AS225" s="1489" t="s">
        <v>315</v>
      </c>
      <c r="AT225" s="1489"/>
      <c r="AU225" s="1489"/>
      <c r="AV225" s="1489"/>
      <c r="AW225" s="1489"/>
      <c r="AX225" s="1383">
        <f>'Control Panel'!R766</f>
        <v>0</v>
      </c>
      <c r="AY225" s="1383"/>
      <c r="AZ225" s="1383"/>
      <c r="BA225" s="1383"/>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410">
        <v>0</v>
      </c>
      <c r="R227" s="1411"/>
      <c r="S227" s="1412"/>
      <c r="T227" s="163" t="s">
        <v>437</v>
      </c>
      <c r="U227" s="163"/>
      <c r="V227" s="163"/>
      <c r="W227" s="163"/>
      <c r="X227" s="1478" t="s">
        <v>562</v>
      </c>
      <c r="Y227" s="1479"/>
      <c r="Z227" s="1479"/>
      <c r="AA227" s="1479"/>
      <c r="AB227" s="1480"/>
      <c r="AC227" s="163"/>
      <c r="AD227" s="163"/>
      <c r="AE227" s="1359">
        <v>744</v>
      </c>
      <c r="AF227" s="1361"/>
      <c r="AG227" s="197" t="s">
        <v>432</v>
      </c>
      <c r="AH227" s="163"/>
      <c r="AI227" s="163"/>
      <c r="AJ227" s="163"/>
      <c r="AU227" s="3" t="s">
        <v>551</v>
      </c>
      <c r="AX227" s="1383">
        <f>'Control Panel'!P764</f>
        <v>0</v>
      </c>
      <c r="AY227" s="1383"/>
      <c r="AZ227" s="1383"/>
      <c r="BA227" s="1383"/>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58"/>
      <c r="AY228" s="1358"/>
      <c r="AZ228" s="1358"/>
      <c r="BA228" s="1358"/>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410">
        <v>0</v>
      </c>
      <c r="R229" s="1411"/>
      <c r="S229" s="1412"/>
      <c r="T229" s="163" t="s">
        <v>437</v>
      </c>
      <c r="U229" s="163"/>
      <c r="V229" s="163"/>
      <c r="W229" s="163"/>
      <c r="X229" s="1478" t="s">
        <v>563</v>
      </c>
      <c r="Y229" s="1479"/>
      <c r="Z229" s="1479"/>
      <c r="AA229" s="1479"/>
      <c r="AB229" s="1480"/>
      <c r="AC229" s="163"/>
      <c r="AD229" s="163"/>
      <c r="AE229" s="1359">
        <v>744</v>
      </c>
      <c r="AF229" s="1361"/>
      <c r="AG229" s="197" t="s">
        <v>432</v>
      </c>
      <c r="AH229" s="163"/>
      <c r="AI229" s="163"/>
      <c r="AJ229" s="163"/>
      <c r="AK229" s="163"/>
      <c r="AL229" s="163"/>
      <c r="AM229" s="163"/>
      <c r="AN229" s="163"/>
      <c r="AO229" s="163"/>
      <c r="AP229" s="163"/>
      <c r="AQ229" s="163"/>
      <c r="AR229" s="163"/>
      <c r="AS229" s="75"/>
      <c r="AT229" s="75" t="s">
        <v>552</v>
      </c>
      <c r="AV229" s="75"/>
      <c r="AW229" s="306"/>
      <c r="AX229" s="1383">
        <f>'Control Panel'!P765</f>
        <v>0</v>
      </c>
      <c r="AY229" s="1383"/>
      <c r="AZ229" s="1383"/>
      <c r="BA229" s="1383"/>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58"/>
      <c r="AY230" s="1358"/>
      <c r="AZ230" s="1358"/>
      <c r="BA230" s="1358"/>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3469</v>
      </c>
      <c r="K231" s="641"/>
      <c r="L231" s="334"/>
      <c r="M231" s="334"/>
      <c r="N231" s="334"/>
      <c r="O231" s="163"/>
      <c r="P231" s="163"/>
      <c r="Q231" s="1410">
        <v>0</v>
      </c>
      <c r="R231" s="1411"/>
      <c r="S231" s="1412"/>
      <c r="T231" s="163" t="s">
        <v>437</v>
      </c>
      <c r="U231" s="163"/>
      <c r="V231" s="163"/>
      <c r="W231" s="163"/>
      <c r="X231" s="1478" t="s">
        <v>7413</v>
      </c>
      <c r="Y231" s="1479"/>
      <c r="Z231" s="1479"/>
      <c r="AA231" s="1479"/>
      <c r="AB231" s="1480"/>
      <c r="AC231" s="163"/>
      <c r="AD231" s="163"/>
      <c r="AE231" s="1359">
        <v>744</v>
      </c>
      <c r="AF231" s="1361"/>
      <c r="AG231" s="197" t="s">
        <v>432</v>
      </c>
      <c r="AH231" s="163"/>
      <c r="AI231" s="163"/>
      <c r="AJ231" s="163"/>
      <c r="AK231" s="163"/>
      <c r="AL231" s="163"/>
      <c r="AM231" s="163"/>
      <c r="AN231" s="163"/>
      <c r="AO231" s="163"/>
      <c r="AP231" s="163"/>
      <c r="AQ231" s="163"/>
      <c r="AR231" s="163"/>
      <c r="AS231" s="75"/>
      <c r="AT231" s="1382" t="s">
        <v>4653</v>
      </c>
      <c r="AU231" s="1382"/>
      <c r="AV231" s="1382"/>
      <c r="AW231" s="1382"/>
      <c r="AX231" s="1383">
        <f>'Control Panel'!P766</f>
        <v>0</v>
      </c>
      <c r="AY231" s="1383"/>
      <c r="AZ231" s="1383"/>
      <c r="BA231" s="1383"/>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4825</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88"/>
      <c r="AT233" s="1488"/>
      <c r="AU233" s="1488"/>
      <c r="AV233" s="1488"/>
      <c r="AW233" s="1488"/>
      <c r="AX233" s="1358"/>
      <c r="AY233" s="1358"/>
      <c r="AZ233" s="1358"/>
      <c r="BA233" s="1358"/>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4826</v>
      </c>
      <c r="K235" s="18"/>
      <c r="L235" s="163"/>
      <c r="M235" s="163"/>
      <c r="N235" s="163"/>
      <c r="Q235" s="1410">
        <v>0</v>
      </c>
      <c r="R235" s="1411"/>
      <c r="S235" s="1412"/>
      <c r="T235" s="163" t="s">
        <v>4829</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278" t="s">
        <v>4828</v>
      </c>
      <c r="AR235" s="1278"/>
      <c r="AS235" s="1278"/>
      <c r="AT235" s="1278"/>
      <c r="AU235" s="1278"/>
      <c r="AV235" s="1278"/>
      <c r="AW235" s="1278"/>
      <c r="AX235" s="1358">
        <f>'Control Panel'!P771</f>
        <v>0</v>
      </c>
      <c r="AY235" s="1358"/>
      <c r="AZ235" s="1358"/>
      <c r="BA235" s="1358"/>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410">
        <v>0</v>
      </c>
      <c r="R237" s="1411"/>
      <c r="S237" s="1412"/>
      <c r="T237" s="163" t="s">
        <v>439</v>
      </c>
      <c r="U237" s="163"/>
      <c r="V237" s="163"/>
      <c r="Y237" s="163"/>
      <c r="Z237" s="641" t="s">
        <v>311</v>
      </c>
      <c r="AA237" s="163"/>
      <c r="AB237" s="163"/>
      <c r="AE237" s="1410">
        <v>0</v>
      </c>
      <c r="AF237" s="1411"/>
      <c r="AG237" s="1412"/>
      <c r="AH237" s="163" t="s">
        <v>439</v>
      </c>
      <c r="AI237" s="163"/>
      <c r="AJ237" s="163"/>
      <c r="AK237" s="163"/>
      <c r="AL237" s="163"/>
      <c r="AM237" s="76"/>
      <c r="AN237" s="76"/>
      <c r="AO237" s="76"/>
      <c r="AP237" s="1202"/>
      <c r="AQ237" s="1278" t="s">
        <v>314</v>
      </c>
      <c r="AR237" s="1278"/>
      <c r="AS237" s="1278"/>
      <c r="AT237" s="1278"/>
      <c r="AU237" s="1278"/>
      <c r="AV237" s="1278"/>
      <c r="AW237" s="1278"/>
      <c r="AX237" s="1358">
        <f>'Control Panel'!P774</f>
        <v>0</v>
      </c>
      <c r="AY237" s="1358"/>
      <c r="AZ237" s="1358"/>
      <c r="BA237" s="1358"/>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306" t="s">
        <v>4702</v>
      </c>
      <c r="AQ239" s="1306"/>
      <c r="AR239" s="1306"/>
      <c r="AS239" s="1306"/>
      <c r="AT239" s="1306"/>
      <c r="AU239" s="1306"/>
      <c r="AV239" s="1306"/>
      <c r="AW239" s="1306"/>
      <c r="AX239" s="1394">
        <f>'Control Panel'!P776</f>
        <v>0</v>
      </c>
      <c r="AY239" s="1394"/>
      <c r="AZ239" s="1394"/>
      <c r="BA239" s="1394"/>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435" t="s">
        <v>63</v>
      </c>
      <c r="D242" s="1435"/>
      <c r="E242" s="1435"/>
      <c r="F242" s="1435"/>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409"/>
      <c r="D243" s="1409"/>
      <c r="E243" s="1409"/>
      <c r="F243" s="1409"/>
      <c r="G243" s="51"/>
      <c r="H243" s="163"/>
      <c r="I243" s="1420" t="s">
        <v>63</v>
      </c>
      <c r="J243" s="1420"/>
      <c r="K243" s="1420"/>
      <c r="L243" s="1420"/>
      <c r="M243" s="1420"/>
      <c r="N243" s="1420"/>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409"/>
      <c r="D244" s="1409"/>
      <c r="E244" s="1409"/>
      <c r="F244" s="1409"/>
      <c r="G244" s="51"/>
      <c r="H244" s="163"/>
      <c r="I244" s="1420"/>
      <c r="J244" s="1420"/>
      <c r="K244" s="1420"/>
      <c r="L244" s="1420"/>
      <c r="M244" s="1420"/>
      <c r="N244" s="1420"/>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409"/>
      <c r="D245" s="1409"/>
      <c r="E245" s="1409"/>
      <c r="F245" s="1409"/>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85">
        <v>0</v>
      </c>
      <c r="P246" s="1386"/>
      <c r="Q246" s="1386"/>
      <c r="R246" s="1386"/>
      <c r="S246" s="1387"/>
      <c r="T246" s="163" t="s">
        <v>436</v>
      </c>
      <c r="V246" s="163"/>
      <c r="W246" s="163"/>
      <c r="X246" s="163"/>
      <c r="Z246" s="163" t="s">
        <v>322</v>
      </c>
      <c r="AE246" s="1410">
        <v>0</v>
      </c>
      <c r="AF246" s="1411"/>
      <c r="AG246" s="1412"/>
      <c r="AH246" s="163"/>
      <c r="AI246" s="163"/>
      <c r="AJ246" s="163"/>
      <c r="AK246" s="163"/>
      <c r="AL246" s="163"/>
      <c r="AM246" s="163"/>
      <c r="AN246" s="163"/>
      <c r="AO246" s="184"/>
      <c r="AP246" s="1278" t="s">
        <v>326</v>
      </c>
      <c r="AQ246" s="1278"/>
      <c r="AR246" s="1278"/>
      <c r="AS246" s="1278"/>
      <c r="AT246" s="1278"/>
      <c r="AU246" s="1278"/>
      <c r="AV246" s="1278"/>
      <c r="AW246" s="1278"/>
      <c r="AX246" s="1358" t="str">
        <f>'Control Panel'!H846</f>
        <v>Not Available</v>
      </c>
      <c r="AY246" s="1358"/>
      <c r="AZ246" s="1358"/>
      <c r="BA246" s="1358"/>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85">
        <v>0</v>
      </c>
      <c r="P248" s="1386"/>
      <c r="Q248" s="1386"/>
      <c r="R248" s="1386"/>
      <c r="S248" s="1387"/>
      <c r="T248" s="163" t="s">
        <v>436</v>
      </c>
      <c r="V248" s="76"/>
      <c r="W248" s="76"/>
      <c r="X248" s="76"/>
      <c r="Z248" s="163" t="s">
        <v>325</v>
      </c>
      <c r="AE248" s="1410">
        <v>0</v>
      </c>
      <c r="AF248" s="1411"/>
      <c r="AG248" s="1412"/>
      <c r="AH248" s="163"/>
      <c r="AI248" s="163"/>
      <c r="AJ248" s="163"/>
      <c r="AK248" s="163"/>
      <c r="AL248" s="163"/>
      <c r="AM248" s="163"/>
      <c r="AN248" s="163"/>
      <c r="AO248" s="184"/>
      <c r="AP248" s="1278" t="s">
        <v>327</v>
      </c>
      <c r="AQ248" s="1278"/>
      <c r="AR248" s="1278"/>
      <c r="AS248" s="1278"/>
      <c r="AT248" s="1278"/>
      <c r="AU248" s="1278"/>
      <c r="AV248" s="1278"/>
      <c r="AW248" s="1278"/>
      <c r="AX248" s="1358" t="str">
        <f>'Control Panel'!H847</f>
        <v>Not Available</v>
      </c>
      <c r="AY248" s="1358"/>
      <c r="AZ248" s="1358"/>
      <c r="BA248" s="1358"/>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85">
        <v>0</v>
      </c>
      <c r="P250" s="1386"/>
      <c r="Q250" s="1386"/>
      <c r="R250" s="1386"/>
      <c r="S250" s="1387"/>
      <c r="T250" s="163" t="s">
        <v>436</v>
      </c>
      <c r="V250" s="334"/>
      <c r="W250" s="334"/>
      <c r="X250" s="334"/>
      <c r="Z250" s="163" t="s">
        <v>329</v>
      </c>
      <c r="AE250" s="1410">
        <v>0</v>
      </c>
      <c r="AF250" s="1411"/>
      <c r="AG250" s="1412"/>
      <c r="AH250" s="163"/>
      <c r="AI250" s="163"/>
      <c r="AJ250" s="163"/>
      <c r="AK250" s="163"/>
      <c r="AL250" s="163"/>
      <c r="AM250" s="163"/>
      <c r="AN250" s="163"/>
      <c r="AO250" s="184"/>
      <c r="AP250" s="1278" t="s">
        <v>328</v>
      </c>
      <c r="AQ250" s="1278"/>
      <c r="AR250" s="1278"/>
      <c r="AS250" s="1278"/>
      <c r="AT250" s="1278"/>
      <c r="AU250" s="1278"/>
      <c r="AV250" s="1278"/>
      <c r="AW250" s="1278"/>
      <c r="AX250" s="1358" t="str">
        <f>'Control Panel'!H848</f>
        <v>Not Available</v>
      </c>
      <c r="AY250" s="1358"/>
      <c r="AZ250" s="1358"/>
      <c r="BA250" s="1358"/>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343" t="s">
        <v>330</v>
      </c>
      <c r="AP253" s="1343"/>
      <c r="AQ253" s="1343"/>
      <c r="AR253" s="1343"/>
      <c r="AS253" s="1343"/>
      <c r="AT253" s="1343"/>
      <c r="AU253" s="1343"/>
      <c r="AV253" s="1343"/>
      <c r="AW253" s="1343"/>
      <c r="AX253" s="1456" t="str">
        <f>IFERROR('Control Panel'!H849,0)</f>
        <v>Not Available</v>
      </c>
      <c r="AY253" s="1456"/>
      <c r="AZ253" s="1456"/>
      <c r="BA253" s="1456"/>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306"/>
      <c r="AP254" s="1306"/>
      <c r="AQ254" s="1306"/>
      <c r="AR254" s="1306"/>
      <c r="AS254" s="1306"/>
      <c r="AT254" s="1306"/>
      <c r="AU254" s="1306"/>
      <c r="AV254" s="1306"/>
      <c r="AW254" s="1306"/>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422" t="s">
        <v>139</v>
      </c>
      <c r="D256" s="1422"/>
      <c r="E256" s="1422"/>
      <c r="F256" s="1422"/>
      <c r="G256" s="1422"/>
      <c r="H256" s="1422"/>
      <c r="I256" s="1422"/>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13"/>
      <c r="AY256" s="1413"/>
      <c r="AZ256" s="1413"/>
      <c r="BA256" s="1413"/>
      <c r="BB256" s="1413"/>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422"/>
      <c r="D257" s="1422"/>
      <c r="E257" s="1422"/>
      <c r="F257" s="1422"/>
      <c r="G257" s="1422"/>
      <c r="H257" s="1422"/>
      <c r="I257" s="1422"/>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13"/>
      <c r="AY257" s="1413"/>
      <c r="AZ257" s="1413"/>
      <c r="BA257" s="1413"/>
      <c r="BB257" s="1413"/>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4389</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442" t="s">
        <v>8</v>
      </c>
      <c r="D259" s="1442"/>
      <c r="E259" s="1442"/>
      <c r="F259" s="1442"/>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442"/>
      <c r="D260" s="1442"/>
      <c r="E260" s="1442"/>
      <c r="F260" s="1442"/>
      <c r="G260" s="361"/>
      <c r="H260" s="163"/>
      <c r="I260" s="1392" t="s">
        <v>554</v>
      </c>
      <c r="J260" s="1392"/>
      <c r="K260" s="1392"/>
      <c r="L260" s="1392"/>
      <c r="M260" s="1392"/>
      <c r="N260" s="1392"/>
      <c r="O260" s="1392"/>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442"/>
      <c r="D261" s="1442"/>
      <c r="E261" s="1442"/>
      <c r="F261" s="1442"/>
      <c r="G261" s="361"/>
      <c r="H261" s="163"/>
      <c r="I261" s="1392"/>
      <c r="J261" s="1392"/>
      <c r="K261" s="1392"/>
      <c r="L261" s="1392"/>
      <c r="M261" s="1392"/>
      <c r="N261" s="1392"/>
      <c r="O261" s="1392"/>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442"/>
      <c r="D262" s="1442"/>
      <c r="E262" s="1442"/>
      <c r="F262" s="1442"/>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59">
        <v>0</v>
      </c>
      <c r="R263" s="1360"/>
      <c r="S263" s="1361"/>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443" t="s">
        <v>71</v>
      </c>
      <c r="K265" s="1443"/>
      <c r="L265" s="1443"/>
      <c r="M265" s="1443"/>
      <c r="N265" s="1443"/>
      <c r="O265" s="1443"/>
      <c r="P265" s="344"/>
      <c r="Q265" s="1360">
        <v>0</v>
      </c>
      <c r="R265" s="1360"/>
      <c r="S265" s="1361"/>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285" t="s">
        <v>570</v>
      </c>
      <c r="AQ265" s="1285"/>
      <c r="AR265" s="1285"/>
      <c r="AS265" s="1285"/>
      <c r="AT265" s="1285"/>
      <c r="AU265" s="1285"/>
      <c r="AV265" s="1285"/>
      <c r="AW265" s="1285"/>
      <c r="AX265" s="1388">
        <f>'Control Panel'!C994</f>
        <v>0</v>
      </c>
      <c r="AY265" s="1388"/>
      <c r="AZ265" s="1388"/>
      <c r="BA265" s="1388"/>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1262</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308" t="s">
        <v>566</v>
      </c>
      <c r="K269" s="1308"/>
      <c r="L269" s="1308"/>
      <c r="M269" s="1308"/>
      <c r="N269" s="1308"/>
      <c r="O269" s="1308"/>
      <c r="P269" s="1308"/>
      <c r="Q269" s="1308"/>
      <c r="R269" s="1308"/>
      <c r="S269" s="1308"/>
      <c r="T269" s="49"/>
      <c r="U269" s="1308" t="s">
        <v>282</v>
      </c>
      <c r="V269" s="1308"/>
      <c r="W269" s="1308"/>
      <c r="X269" s="1308"/>
      <c r="Y269" s="1308"/>
      <c r="Z269" s="1308"/>
      <c r="AA269" s="3"/>
      <c r="AB269" s="3"/>
      <c r="AC269" s="1308" t="s">
        <v>74</v>
      </c>
      <c r="AD269" s="1308"/>
      <c r="AE269" s="1308"/>
      <c r="AF269" s="1308"/>
      <c r="AG269" s="1308"/>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59">
        <v>0</v>
      </c>
      <c r="M271" s="1360"/>
      <c r="N271" s="1361"/>
      <c r="O271" s="54" t="s">
        <v>561</v>
      </c>
      <c r="P271" s="347"/>
      <c r="Q271" s="199"/>
      <c r="R271" s="199"/>
      <c r="S271" s="3"/>
      <c r="T271" s="196"/>
      <c r="U271" s="18"/>
      <c r="V271" s="3"/>
      <c r="W271" s="1359">
        <v>744</v>
      </c>
      <c r="X271" s="1361"/>
      <c r="Y271" s="163" t="s">
        <v>432</v>
      </c>
      <c r="Z271" s="163"/>
      <c r="AA271" s="3"/>
      <c r="AB271" s="3"/>
      <c r="AC271" s="1362">
        <f>'Control Panel'!H1547</f>
        <v>0</v>
      </c>
      <c r="AD271" s="1362"/>
      <c r="AE271" s="1362"/>
      <c r="AF271" s="1362"/>
      <c r="AG271" s="1362"/>
      <c r="AH271" s="18"/>
      <c r="AI271" s="1363"/>
      <c r="AJ271" s="1363"/>
      <c r="AK271" s="1363"/>
      <c r="AL271" s="1363"/>
      <c r="AM271" s="3"/>
      <c r="AN271" s="3"/>
      <c r="AO271" s="3"/>
      <c r="AP271" s="3"/>
      <c r="AQ271" s="3"/>
      <c r="AR271" s="163"/>
      <c r="AS271" s="1382" t="s">
        <v>569</v>
      </c>
      <c r="AT271" s="1382"/>
      <c r="AU271" s="1382"/>
      <c r="AV271" s="1382"/>
      <c r="AW271" s="1382"/>
      <c r="AX271" s="1358">
        <f>'Control Panel'!I1547</f>
        <v>0</v>
      </c>
      <c r="AY271" s="1358"/>
      <c r="AZ271" s="1358"/>
      <c r="BA271" s="1358"/>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58"/>
      <c r="AY272" s="1358"/>
      <c r="AZ272" s="1358"/>
      <c r="BA272" s="1358"/>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59">
        <v>0</v>
      </c>
      <c r="M273" s="1360"/>
      <c r="N273" s="1361"/>
      <c r="O273" s="54" t="s">
        <v>560</v>
      </c>
      <c r="P273" s="347"/>
      <c r="Q273" s="199"/>
      <c r="R273" s="199"/>
      <c r="S273" s="3"/>
      <c r="T273" s="196"/>
      <c r="U273" s="18"/>
      <c r="V273" s="3"/>
      <c r="W273" s="1359">
        <v>744</v>
      </c>
      <c r="X273" s="1361"/>
      <c r="Y273" s="163" t="s">
        <v>432</v>
      </c>
      <c r="Z273" s="163"/>
      <c r="AA273" s="3"/>
      <c r="AB273" s="3"/>
      <c r="AC273" s="1362">
        <f>'Control Panel'!H1548</f>
        <v>0</v>
      </c>
      <c r="AD273" s="1362"/>
      <c r="AE273" s="1362"/>
      <c r="AF273" s="1362"/>
      <c r="AG273" s="1362"/>
      <c r="AH273" s="18"/>
      <c r="AI273" s="1363"/>
      <c r="AJ273" s="1363"/>
      <c r="AK273" s="1363"/>
      <c r="AL273" s="1363"/>
      <c r="AM273" s="3"/>
      <c r="AN273" s="3"/>
      <c r="AO273" s="3"/>
      <c r="AP273" s="3"/>
      <c r="AQ273" s="3"/>
      <c r="AR273" s="163"/>
      <c r="AS273" s="163"/>
      <c r="AT273" s="1278" t="s">
        <v>567</v>
      </c>
      <c r="AU273" s="1278"/>
      <c r="AV273" s="1278"/>
      <c r="AW273" s="1278"/>
      <c r="AX273" s="1358">
        <f>'Control Panel'!I1548</f>
        <v>0</v>
      </c>
      <c r="AY273" s="1358"/>
      <c r="AZ273" s="1358"/>
      <c r="BA273" s="1358"/>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58"/>
      <c r="AY274" s="1358"/>
      <c r="AZ274" s="1358"/>
      <c r="BA274" s="1358"/>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59">
        <v>0</v>
      </c>
      <c r="M275" s="1360"/>
      <c r="N275" s="1361"/>
      <c r="O275" s="54" t="s">
        <v>559</v>
      </c>
      <c r="P275" s="347"/>
      <c r="Q275" s="199"/>
      <c r="R275" s="199"/>
      <c r="S275" s="3"/>
      <c r="T275" s="196"/>
      <c r="U275" s="18"/>
      <c r="V275" s="3"/>
      <c r="W275" s="1359">
        <v>744</v>
      </c>
      <c r="X275" s="1361"/>
      <c r="Y275" s="163" t="s">
        <v>432</v>
      </c>
      <c r="Z275" s="163"/>
      <c r="AA275" s="3"/>
      <c r="AB275" s="3"/>
      <c r="AC275" s="1362">
        <f>'Control Panel'!H1549</f>
        <v>0</v>
      </c>
      <c r="AD275" s="1362"/>
      <c r="AE275" s="1362"/>
      <c r="AF275" s="1362"/>
      <c r="AG275" s="1362"/>
      <c r="AH275" s="18"/>
      <c r="AI275" s="1363"/>
      <c r="AJ275" s="1363"/>
      <c r="AK275" s="1363"/>
      <c r="AL275" s="1363"/>
      <c r="AM275" s="3"/>
      <c r="AN275" s="3"/>
      <c r="AO275" s="3"/>
      <c r="AP275" s="3"/>
      <c r="AQ275" s="3"/>
      <c r="AR275" s="163"/>
      <c r="AS275" s="163"/>
      <c r="AT275" s="1278" t="s">
        <v>568</v>
      </c>
      <c r="AU275" s="1278"/>
      <c r="AV275" s="1278"/>
      <c r="AW275" s="1278"/>
      <c r="AX275" s="1358">
        <f>'Control Panel'!I1549</f>
        <v>0</v>
      </c>
      <c r="AY275" s="1358"/>
      <c r="AZ275" s="1358"/>
      <c r="BA275" s="1358"/>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3388</v>
      </c>
      <c r="K277" s="163"/>
      <c r="L277" s="1359">
        <v>0</v>
      </c>
      <c r="M277" s="1360"/>
      <c r="N277" s="1361"/>
      <c r="O277" s="54" t="s">
        <v>7657</v>
      </c>
      <c r="P277" s="18"/>
      <c r="Q277" s="163"/>
      <c r="R277" s="163"/>
      <c r="S277" s="3"/>
      <c r="T277" s="163"/>
      <c r="U277" s="18"/>
      <c r="V277" s="3"/>
      <c r="W277" s="1359">
        <v>744</v>
      </c>
      <c r="X277" s="1361"/>
      <c r="Y277" s="163" t="s">
        <v>432</v>
      </c>
      <c r="Z277" s="163"/>
      <c r="AA277" s="3"/>
      <c r="AB277" s="3"/>
      <c r="AC277" s="1362">
        <f>'Control Panel'!H1550</f>
        <v>0</v>
      </c>
      <c r="AD277" s="1362"/>
      <c r="AE277" s="1362"/>
      <c r="AF277" s="1362"/>
      <c r="AG277" s="1362"/>
      <c r="AH277" s="18"/>
      <c r="AI277" s="18"/>
      <c r="AJ277" s="18"/>
      <c r="AK277" s="18"/>
      <c r="AL277" s="18"/>
      <c r="AM277" s="3"/>
      <c r="AN277" s="3"/>
      <c r="AO277" s="3"/>
      <c r="AP277" s="3"/>
      <c r="AQ277" s="3"/>
      <c r="AR277" s="163"/>
      <c r="AS277" s="163"/>
      <c r="AT277" s="1278" t="s">
        <v>3389</v>
      </c>
      <c r="AU277" s="1278"/>
      <c r="AV277" s="1278"/>
      <c r="AW277" s="1278"/>
      <c r="AX277" s="1358">
        <f>'Control Panel'!I1550</f>
        <v>0</v>
      </c>
      <c r="AY277" s="1358"/>
      <c r="AZ277" s="1358"/>
      <c r="BA277" s="1358"/>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59">
        <v>0</v>
      </c>
      <c r="M279" s="1360"/>
      <c r="N279" s="1361"/>
      <c r="O279" s="54" t="s">
        <v>345</v>
      </c>
      <c r="P279" s="347"/>
      <c r="Q279" s="199"/>
      <c r="R279" s="199"/>
      <c r="S279" s="3"/>
      <c r="T279" s="196"/>
      <c r="U279" s="348"/>
      <c r="V279" s="3"/>
      <c r="W279" s="1359">
        <v>744</v>
      </c>
      <c r="X279" s="1361"/>
      <c r="Y279" s="163" t="s">
        <v>432</v>
      </c>
      <c r="Z279" s="163"/>
      <c r="AA279" s="3"/>
      <c r="AB279" s="3"/>
      <c r="AC279" s="1362">
        <f>'Control Panel'!H1551</f>
        <v>0</v>
      </c>
      <c r="AD279" s="1362"/>
      <c r="AE279" s="1362"/>
      <c r="AF279" s="1362"/>
      <c r="AG279" s="1362"/>
      <c r="AH279" s="482"/>
      <c r="AI279" s="1363"/>
      <c r="AJ279" s="1363"/>
      <c r="AK279" s="1363"/>
      <c r="AL279" s="1363"/>
      <c r="AM279" s="3"/>
      <c r="AN279" s="3"/>
      <c r="AO279" s="3"/>
      <c r="AP279" s="3"/>
      <c r="AQ279" s="3"/>
      <c r="AR279" s="342"/>
      <c r="AS279" s="75"/>
      <c r="AT279" s="1278" t="s">
        <v>400</v>
      </c>
      <c r="AU279" s="1278"/>
      <c r="AV279" s="1278"/>
      <c r="AW279" s="1278"/>
      <c r="AX279" s="1358">
        <f>'Control Panel'!I1551</f>
        <v>0</v>
      </c>
      <c r="AY279" s="1358"/>
      <c r="AZ279" s="1358"/>
      <c r="BA279" s="1358"/>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59">
        <v>0</v>
      </c>
      <c r="M281" s="1360"/>
      <c r="N281" s="1361"/>
      <c r="O281" s="54" t="s">
        <v>346</v>
      </c>
      <c r="P281" s="347"/>
      <c r="Q281" s="199"/>
      <c r="R281" s="199"/>
      <c r="S281" s="3"/>
      <c r="T281" s="196"/>
      <c r="U281" s="348"/>
      <c r="V281" s="3"/>
      <c r="W281" s="1359">
        <v>744</v>
      </c>
      <c r="X281" s="1361"/>
      <c r="Y281" s="163" t="s">
        <v>432</v>
      </c>
      <c r="Z281" s="163"/>
      <c r="AA281" s="3"/>
      <c r="AB281" s="3"/>
      <c r="AC281" s="1362">
        <f>'Control Panel'!H1552</f>
        <v>0</v>
      </c>
      <c r="AD281" s="1362"/>
      <c r="AE281" s="1362"/>
      <c r="AF281" s="1362"/>
      <c r="AG281" s="1362"/>
      <c r="AH281" s="482"/>
      <c r="AI281" s="1363"/>
      <c r="AJ281" s="1363"/>
      <c r="AK281" s="1363"/>
      <c r="AL281" s="1363"/>
      <c r="AM281" s="3"/>
      <c r="AN281" s="3"/>
      <c r="AO281" s="3"/>
      <c r="AP281" s="3"/>
      <c r="AQ281" s="3"/>
      <c r="AR281" s="342"/>
      <c r="AS281" s="75"/>
      <c r="AT281" s="1278" t="s">
        <v>401</v>
      </c>
      <c r="AU281" s="1278"/>
      <c r="AV281" s="1278"/>
      <c r="AW281" s="1278"/>
      <c r="AX281" s="1358">
        <f>'Control Panel'!I1552</f>
        <v>0</v>
      </c>
      <c r="AY281" s="1358"/>
      <c r="AZ281" s="1358"/>
      <c r="BA281" s="1358"/>
      <c r="BB281" s="163"/>
      <c r="BC281" s="8"/>
      <c r="BD281" s="175"/>
      <c r="BE281" s="782"/>
      <c r="BF281" s="175"/>
    </row>
    <row r="282" spans="1:85" s="4" customFormat="1" ht="7.5" customHeight="1">
      <c r="A282" s="779"/>
      <c r="B282" s="7"/>
      <c r="C282" s="345"/>
      <c r="D282" s="345"/>
      <c r="E282" s="345"/>
      <c r="F282" s="345"/>
      <c r="G282" s="165"/>
      <c r="H282" s="3"/>
      <c r="I282" s="3"/>
      <c r="J282" s="3"/>
      <c r="K282" s="3"/>
      <c r="L282" s="3"/>
      <c r="M282" s="3"/>
      <c r="N282" s="3"/>
      <c r="O282" s="3"/>
      <c r="P282" s="3"/>
      <c r="Q282" s="3"/>
      <c r="R282" s="3"/>
      <c r="S282" s="3"/>
      <c r="T282" s="3"/>
      <c r="U282" s="3"/>
      <c r="V282" s="3"/>
      <c r="W282" s="3"/>
      <c r="X282" s="3"/>
      <c r="Y282" s="3"/>
      <c r="Z282" s="163"/>
      <c r="AA282" s="3"/>
      <c r="AB282" s="3"/>
      <c r="AC282" s="1258"/>
      <c r="AD282" s="1258"/>
      <c r="AE282" s="1258"/>
      <c r="AF282" s="1258"/>
      <c r="AG282" s="1258"/>
      <c r="AH282" s="482"/>
      <c r="AI282" s="1255"/>
      <c r="AJ282" s="1255"/>
      <c r="AK282" s="1255"/>
      <c r="AL282" s="1255"/>
      <c r="AM282" s="3"/>
      <c r="AN282" s="3"/>
      <c r="AO282" s="3"/>
      <c r="AP282" s="3"/>
      <c r="AQ282" s="3"/>
      <c r="AR282" s="1253"/>
      <c r="AS282" s="75"/>
      <c r="AT282" s="1252"/>
      <c r="AU282" s="1252"/>
      <c r="AV282" s="1252"/>
      <c r="AW282" s="1252"/>
      <c r="AX282" s="1256"/>
      <c r="AY282" s="1256"/>
      <c r="AZ282" s="1256"/>
      <c r="BA282" s="1256"/>
      <c r="BB282" s="163"/>
      <c r="BC282" s="8"/>
      <c r="BD282" s="175"/>
      <c r="BE282" s="782"/>
      <c r="BF282" s="175"/>
    </row>
    <row r="283" spans="1:85" s="4" customFormat="1" ht="15" customHeight="1">
      <c r="A283" s="779"/>
      <c r="B283" s="7"/>
      <c r="C283" s="345"/>
      <c r="D283" s="345"/>
      <c r="E283" s="345"/>
      <c r="F283" s="345"/>
      <c r="G283" s="165"/>
      <c r="H283" s="3"/>
      <c r="I283" s="3"/>
      <c r="J283" s="105" t="s">
        <v>7413</v>
      </c>
      <c r="K283" s="3"/>
      <c r="L283" s="1359">
        <v>0</v>
      </c>
      <c r="M283" s="1360"/>
      <c r="N283" s="1361"/>
      <c r="O283" s="54" t="s">
        <v>7594</v>
      </c>
      <c r="P283" s="347"/>
      <c r="Q283" s="199"/>
      <c r="R283" s="199"/>
      <c r="S283" s="3"/>
      <c r="T283" s="196"/>
      <c r="U283" s="348"/>
      <c r="V283" s="3"/>
      <c r="W283" s="1359">
        <v>744</v>
      </c>
      <c r="X283" s="1361"/>
      <c r="Y283" s="163" t="s">
        <v>432</v>
      </c>
      <c r="Z283" s="163"/>
      <c r="AA283" s="3"/>
      <c r="AB283" s="3"/>
      <c r="AC283" s="1362">
        <f>'Control Panel'!H1553</f>
        <v>0</v>
      </c>
      <c r="AD283" s="1362"/>
      <c r="AE283" s="1362"/>
      <c r="AF283" s="1362"/>
      <c r="AG283" s="1362"/>
      <c r="AH283" s="482"/>
      <c r="AI283" s="1363"/>
      <c r="AJ283" s="1363"/>
      <c r="AK283" s="1363"/>
      <c r="AL283" s="1363"/>
      <c r="AM283" s="3"/>
      <c r="AN283" s="3"/>
      <c r="AO283" s="3"/>
      <c r="AP283" s="3"/>
      <c r="AQ283" s="3"/>
      <c r="AR283" s="1253"/>
      <c r="AS283" s="75"/>
      <c r="AT283" s="1278" t="s">
        <v>7597</v>
      </c>
      <c r="AU283" s="1278"/>
      <c r="AV283" s="1278"/>
      <c r="AW283" s="1278"/>
      <c r="AX283" s="1358">
        <f>'Control Panel'!I1553</f>
        <v>0</v>
      </c>
      <c r="AY283" s="1358"/>
      <c r="AZ283" s="1358"/>
      <c r="BA283" s="1358"/>
      <c r="BB283" s="163"/>
      <c r="BC283" s="8"/>
      <c r="BD283" s="175"/>
      <c r="BE283" s="782"/>
      <c r="BF283" s="175"/>
    </row>
    <row r="284" spans="1:85" s="4" customFormat="1" ht="7.5" customHeight="1">
      <c r="A284" s="779"/>
      <c r="B284" s="7"/>
      <c r="C284" s="345"/>
      <c r="D284" s="345"/>
      <c r="E284" s="345"/>
      <c r="F284" s="345"/>
      <c r="G284" s="165"/>
      <c r="H284" s="3"/>
      <c r="I284" s="3"/>
      <c r="J284" s="42"/>
      <c r="K284" s="3"/>
      <c r="L284" s="702"/>
      <c r="M284" s="702"/>
      <c r="N284" s="702"/>
      <c r="O284" s="54"/>
      <c r="P284" s="347"/>
      <c r="Q284" s="199"/>
      <c r="R284" s="199"/>
      <c r="S284" s="54"/>
      <c r="T284" s="199"/>
      <c r="U284" s="296"/>
      <c r="V284" s="702"/>
      <c r="W284" s="702"/>
      <c r="X284" s="54"/>
      <c r="Y284" s="163"/>
      <c r="Z284" s="163"/>
      <c r="AA284" s="3"/>
      <c r="AB284" s="3"/>
      <c r="AC284" s="347"/>
      <c r="AD284" s="347"/>
      <c r="AE284" s="198"/>
      <c r="AF284" s="198"/>
      <c r="AG284" s="18"/>
      <c r="AH284" s="18"/>
      <c r="AI284" s="198"/>
      <c r="AJ284" s="18"/>
      <c r="AK284" s="18"/>
      <c r="AL284" s="18"/>
      <c r="AM284" s="3"/>
      <c r="AN284" s="3"/>
      <c r="AO284" s="3"/>
      <c r="AP284" s="3"/>
      <c r="AQ284" s="3"/>
      <c r="AR284" s="163"/>
      <c r="AS284" s="163"/>
      <c r="AT284" s="163"/>
      <c r="AU284" s="163"/>
      <c r="AV284" s="163"/>
      <c r="AW284" s="232"/>
      <c r="AX284" s="662"/>
      <c r="AY284" s="662"/>
      <c r="AZ284" s="662"/>
      <c r="BA284" s="662"/>
      <c r="BB284" s="163"/>
      <c r="BC284" s="8"/>
      <c r="BD284" s="175"/>
      <c r="BE284" s="782"/>
      <c r="BF284" s="175"/>
    </row>
    <row r="285" spans="1:85" s="4" customFormat="1" ht="15" customHeight="1">
      <c r="A285" s="779"/>
      <c r="B285" s="7"/>
      <c r="C285" s="345"/>
      <c r="D285" s="345"/>
      <c r="E285" s="345"/>
      <c r="F285" s="345"/>
      <c r="G285" s="165"/>
      <c r="H285" s="3"/>
      <c r="I285" s="3"/>
      <c r="J285" s="346" t="s">
        <v>7338</v>
      </c>
      <c r="K285" s="3"/>
      <c r="L285" s="1359">
        <v>0</v>
      </c>
      <c r="M285" s="1360"/>
      <c r="N285" s="1361"/>
      <c r="O285" s="54" t="s">
        <v>7339</v>
      </c>
      <c r="P285" s="347"/>
      <c r="Q285" s="199"/>
      <c r="R285" s="199"/>
      <c r="S285" s="3"/>
      <c r="T285" s="196"/>
      <c r="U285" s="296"/>
      <c r="V285" s="3"/>
      <c r="W285" s="1359">
        <v>744</v>
      </c>
      <c r="X285" s="1361"/>
      <c r="Y285" s="163" t="s">
        <v>432</v>
      </c>
      <c r="Z285" s="163"/>
      <c r="AA285" s="3"/>
      <c r="AB285" s="3"/>
      <c r="AC285" s="1362">
        <f>'Control Panel'!H1554</f>
        <v>0</v>
      </c>
      <c r="AD285" s="1362"/>
      <c r="AE285" s="1362"/>
      <c r="AF285" s="1362"/>
      <c r="AG285" s="1362"/>
      <c r="AH285" s="18"/>
      <c r="AI285" s="1363"/>
      <c r="AJ285" s="1363"/>
      <c r="AK285" s="1363"/>
      <c r="AL285" s="1363"/>
      <c r="AM285" s="3"/>
      <c r="AN285" s="3"/>
      <c r="AO285" s="3"/>
      <c r="AP285" s="3"/>
      <c r="AQ285" s="3"/>
      <c r="AR285" s="163"/>
      <c r="AS285" s="163"/>
      <c r="AT285" s="1278" t="s">
        <v>7340</v>
      </c>
      <c r="AU285" s="1278"/>
      <c r="AV285" s="1278"/>
      <c r="AW285" s="1278"/>
      <c r="AX285" s="1358">
        <f>'Control Panel'!I1554</f>
        <v>0</v>
      </c>
      <c r="AY285" s="1358"/>
      <c r="AZ285" s="1358"/>
      <c r="BA285" s="1358"/>
      <c r="BB285" s="163"/>
      <c r="BC285" s="8"/>
      <c r="BD285" s="175"/>
      <c r="BE285" s="782"/>
      <c r="BF285" s="175"/>
    </row>
    <row r="286" spans="1:85" s="4" customFormat="1" ht="7.5" customHeight="1">
      <c r="A286" s="779"/>
      <c r="B286" s="7"/>
      <c r="C286" s="345"/>
      <c r="D286" s="345"/>
      <c r="E286" s="345"/>
      <c r="F286" s="345"/>
      <c r="G286" s="165"/>
      <c r="H286" s="3"/>
      <c r="I286" s="3"/>
      <c r="J286" s="3"/>
      <c r="K286" s="3"/>
      <c r="L286" s="3"/>
      <c r="M286" s="3"/>
      <c r="N286" s="3"/>
      <c r="O286" s="3"/>
      <c r="P286" s="3"/>
      <c r="Q286" s="3"/>
      <c r="R286" s="3"/>
      <c r="S286" s="3"/>
      <c r="T286" s="3"/>
      <c r="U286" s="3"/>
      <c r="V286" s="3"/>
      <c r="W286" s="3"/>
      <c r="X286" s="3"/>
      <c r="Y286" s="163"/>
      <c r="Z286" s="163"/>
      <c r="AA286" s="3"/>
      <c r="AB286" s="3"/>
      <c r="AC286" s="1258"/>
      <c r="AD286" s="1258"/>
      <c r="AE286" s="1258"/>
      <c r="AF286" s="1258"/>
      <c r="AG286" s="1258"/>
      <c r="AH286" s="18"/>
      <c r="AI286" s="1255"/>
      <c r="AJ286" s="1255"/>
      <c r="AK286" s="1255"/>
      <c r="AL286" s="1255"/>
      <c r="AM286" s="3"/>
      <c r="AN286" s="3"/>
      <c r="AO286" s="3"/>
      <c r="AP286" s="3"/>
      <c r="AQ286" s="3"/>
      <c r="AR286" s="163"/>
      <c r="AS286" s="163"/>
      <c r="AT286" s="1252"/>
      <c r="AU286" s="1252"/>
      <c r="AV286" s="1252"/>
      <c r="AW286" s="1252"/>
      <c r="AX286" s="1256"/>
      <c r="AY286" s="1256"/>
      <c r="AZ286" s="1256"/>
      <c r="BA286" s="1256"/>
      <c r="BB286" s="163"/>
      <c r="BC286" s="8"/>
      <c r="BD286" s="175"/>
      <c r="BE286" s="782"/>
      <c r="BF286" s="175"/>
    </row>
    <row r="287" spans="1:85" s="4" customFormat="1" ht="15" customHeight="1">
      <c r="A287" s="779"/>
      <c r="B287" s="7"/>
      <c r="C287" s="345"/>
      <c r="D287" s="345"/>
      <c r="E287" s="345"/>
      <c r="F287" s="345"/>
      <c r="G287" s="165"/>
      <c r="H287" s="3"/>
      <c r="I287" s="3"/>
      <c r="J287" s="346" t="s">
        <v>7595</v>
      </c>
      <c r="K287" s="3"/>
      <c r="L287" s="1359">
        <v>0</v>
      </c>
      <c r="M287" s="1360"/>
      <c r="N287" s="1361"/>
      <c r="O287" s="54" t="s">
        <v>7596</v>
      </c>
      <c r="P287" s="347"/>
      <c r="Q287" s="199"/>
      <c r="R287" s="199"/>
      <c r="S287" s="3"/>
      <c r="T287" s="196"/>
      <c r="U287" s="296"/>
      <c r="V287" s="3"/>
      <c r="W287" s="1359">
        <v>744</v>
      </c>
      <c r="X287" s="1361"/>
      <c r="Y287" s="163" t="s">
        <v>432</v>
      </c>
      <c r="Z287" s="163"/>
      <c r="AA287" s="3"/>
      <c r="AB287" s="3"/>
      <c r="AC287" s="1362">
        <f>'Control Panel'!H1555</f>
        <v>0</v>
      </c>
      <c r="AD287" s="1362"/>
      <c r="AE287" s="1362"/>
      <c r="AF287" s="1362"/>
      <c r="AG287" s="1362"/>
      <c r="AH287" s="18"/>
      <c r="AI287" s="1363"/>
      <c r="AJ287" s="1363"/>
      <c r="AK287" s="1363"/>
      <c r="AL287" s="1363"/>
      <c r="AM287" s="3"/>
      <c r="AN287" s="3"/>
      <c r="AO287" s="3"/>
      <c r="AP287" s="3"/>
      <c r="AQ287" s="3"/>
      <c r="AR287" s="163"/>
      <c r="AS287" s="163"/>
      <c r="AT287" s="1278" t="s">
        <v>7598</v>
      </c>
      <c r="AU287" s="1278"/>
      <c r="AV287" s="1278"/>
      <c r="AW287" s="1278"/>
      <c r="AX287" s="1358">
        <f>'Control Panel'!I1555</f>
        <v>0</v>
      </c>
      <c r="AY287" s="1358"/>
      <c r="AZ287" s="1358"/>
      <c r="BA287" s="1358"/>
      <c r="BB287" s="163"/>
      <c r="BC287" s="8"/>
      <c r="BD287" s="175"/>
      <c r="BE287" s="782"/>
      <c r="BF287" s="175"/>
    </row>
    <row r="288" spans="1:85" s="4" customFormat="1" ht="7.5" customHeight="1">
      <c r="A288" s="779"/>
      <c r="B288" s="7"/>
      <c r="C288" s="345"/>
      <c r="D288" s="345"/>
      <c r="E288" s="345"/>
      <c r="F288" s="345"/>
      <c r="G288" s="165"/>
      <c r="H288" s="3"/>
      <c r="I288" s="42"/>
      <c r="J288" s="163"/>
      <c r="K288" s="296"/>
      <c r="L288" s="296"/>
      <c r="M288" s="296"/>
      <c r="N288" s="54"/>
      <c r="O288" s="54"/>
      <c r="P288" s="199"/>
      <c r="Q288" s="199"/>
      <c r="R288" s="3"/>
      <c r="S288" s="196"/>
      <c r="T288" s="342"/>
      <c r="U288" s="342"/>
      <c r="V288" s="342"/>
      <c r="W288" s="342"/>
      <c r="X288" s="342"/>
      <c r="Y288" s="54"/>
      <c r="Z288" s="296"/>
      <c r="AA288" s="296"/>
      <c r="AB288" s="296"/>
      <c r="AC288" s="54"/>
      <c r="AD288" s="163"/>
      <c r="AE288" s="163"/>
      <c r="AF288" s="163"/>
      <c r="AG288" s="163"/>
      <c r="AH288" s="163"/>
      <c r="AI288" s="163"/>
      <c r="AJ288" s="163"/>
      <c r="AK288" s="163"/>
      <c r="AL288" s="163"/>
      <c r="AM288" s="163"/>
      <c r="AN288" s="163"/>
      <c r="AO288" s="163"/>
      <c r="AP288" s="163"/>
      <c r="AQ288" s="163"/>
      <c r="AR288" s="163"/>
      <c r="AS288" s="163"/>
      <c r="AT288" s="163"/>
      <c r="AU288" s="163"/>
      <c r="AV288" s="163"/>
      <c r="AW288" s="306"/>
      <c r="AX288" s="662"/>
      <c r="AY288" s="662"/>
      <c r="AZ288" s="662"/>
      <c r="BA288" s="662"/>
      <c r="BB288" s="163"/>
      <c r="BC288" s="8"/>
      <c r="BD288" s="175"/>
      <c r="BE288" s="782"/>
      <c r="BF288" s="175"/>
      <c r="BG288" s="175"/>
    </row>
    <row r="289" spans="1:85" s="4" customFormat="1" ht="16.5" customHeight="1">
      <c r="A289" s="779"/>
      <c r="B289" s="366">
        <v>1</v>
      </c>
      <c r="C289" s="345"/>
      <c r="D289" s="345"/>
      <c r="E289" s="345"/>
      <c r="F289" s="345"/>
      <c r="G289" s="165"/>
      <c r="H289" s="163"/>
      <c r="I289" s="752"/>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163"/>
      <c r="AG289" s="163"/>
      <c r="AH289" s="163"/>
      <c r="AI289" s="1306" t="s">
        <v>4813</v>
      </c>
      <c r="AJ289" s="1306"/>
      <c r="AK289" s="1306"/>
      <c r="AL289" s="1306"/>
      <c r="AM289" s="1306"/>
      <c r="AN289" s="1306"/>
      <c r="AO289" s="1306"/>
      <c r="AP289" s="1306"/>
      <c r="AQ289" s="1306"/>
      <c r="AR289" s="1306"/>
      <c r="AS289" s="1306"/>
      <c r="AT289" s="1306"/>
      <c r="AU289" s="1306"/>
      <c r="AV289" s="1306"/>
      <c r="AW289" s="1306"/>
      <c r="AX289" s="1455">
        <f>'Control Panel'!I1557</f>
        <v>0</v>
      </c>
      <c r="AY289" s="1455"/>
      <c r="AZ289" s="1455"/>
      <c r="BA289" s="1455"/>
      <c r="BB289" s="163"/>
      <c r="BC289" s="8"/>
      <c r="BD289" s="175"/>
      <c r="BE289" s="782"/>
      <c r="BF289" s="175"/>
      <c r="BG289" s="175"/>
    </row>
    <row r="290" spans="1:85" s="4" customFormat="1" ht="15.75" customHeight="1">
      <c r="A290" s="779"/>
      <c r="B290" s="7"/>
      <c r="C290" s="345"/>
      <c r="D290" s="345"/>
      <c r="E290" s="345"/>
      <c r="F290" s="345"/>
      <c r="G290" s="165"/>
      <c r="H290" s="163"/>
      <c r="I290" s="163"/>
      <c r="J290" s="163"/>
      <c r="K290" s="163"/>
      <c r="L290" s="163"/>
      <c r="M290" s="163"/>
      <c r="N290" s="163"/>
      <c r="O290" s="163"/>
      <c r="P290" s="163"/>
      <c r="Q290" s="163"/>
      <c r="R290" s="163"/>
      <c r="S290" s="163"/>
      <c r="T290" s="163"/>
      <c r="U290" s="163"/>
      <c r="V290" s="163"/>
      <c r="W290" s="163"/>
      <c r="X290" s="163"/>
      <c r="Y290" s="163"/>
      <c r="Z290" s="163"/>
      <c r="AA290" s="163"/>
      <c r="AB290" s="163"/>
      <c r="AC290" s="163"/>
      <c r="AD290" s="163"/>
      <c r="AE290" s="163"/>
      <c r="AF290" s="163"/>
      <c r="AG290" s="163"/>
      <c r="AH290" s="163"/>
      <c r="AI290" s="163"/>
      <c r="AJ290" s="163"/>
      <c r="AK290" s="163"/>
      <c r="AL290" s="163"/>
      <c r="AM290" s="163"/>
      <c r="AN290" s="163"/>
      <c r="AO290" s="163"/>
      <c r="AP290" s="163"/>
      <c r="AQ290" s="163"/>
      <c r="AR290" s="163"/>
      <c r="AS290" s="163"/>
      <c r="AT290" s="163"/>
      <c r="AU290" s="163"/>
      <c r="AV290" s="163"/>
      <c r="AW290" s="163"/>
      <c r="AX290" s="673"/>
      <c r="AY290" s="673"/>
      <c r="AZ290" s="673"/>
      <c r="BA290" s="673"/>
      <c r="BB290" s="163"/>
      <c r="BC290" s="8"/>
      <c r="BD290" s="175"/>
      <c r="BE290" s="782"/>
      <c r="BF290" s="175"/>
      <c r="BG290" s="175"/>
    </row>
    <row r="291" spans="1:85" s="4" customFormat="1" ht="7.5" customHeight="1">
      <c r="A291" s="779"/>
      <c r="B291" s="7"/>
      <c r="C291" s="345"/>
      <c r="D291" s="345"/>
      <c r="E291" s="345"/>
      <c r="F291" s="345"/>
      <c r="G291" s="361"/>
      <c r="H291" s="163"/>
      <c r="I291" s="1392" t="s">
        <v>7612</v>
      </c>
      <c r="J291" s="1392"/>
      <c r="K291" s="1392"/>
      <c r="L291" s="1392"/>
      <c r="M291" s="1392"/>
      <c r="N291" s="1392"/>
      <c r="O291" s="1392"/>
      <c r="P291" s="703"/>
      <c r="Q291" s="703"/>
      <c r="R291" s="703"/>
      <c r="S291" s="703"/>
      <c r="T291" s="703"/>
      <c r="U291" s="703"/>
      <c r="V291" s="703"/>
      <c r="W291" s="703"/>
      <c r="X291" s="703"/>
      <c r="Y291" s="703"/>
      <c r="Z291" s="703"/>
      <c r="AA291" s="703"/>
      <c r="AB291" s="703"/>
      <c r="AC291" s="703"/>
      <c r="AD291" s="703"/>
      <c r="AE291" s="703"/>
      <c r="AF291" s="703"/>
      <c r="AG291" s="703"/>
      <c r="AH291" s="703"/>
      <c r="AI291" s="703"/>
      <c r="AJ291" s="703"/>
      <c r="AK291" s="703"/>
      <c r="AL291" s="703"/>
      <c r="AM291" s="703"/>
      <c r="AN291" s="703"/>
      <c r="AO291" s="703"/>
      <c r="AP291" s="703"/>
      <c r="AQ291" s="703"/>
      <c r="AR291" s="703"/>
      <c r="AS291" s="703"/>
      <c r="AT291" s="703"/>
      <c r="AU291" s="703"/>
      <c r="AV291" s="703"/>
      <c r="AW291" s="703"/>
      <c r="AX291" s="662"/>
      <c r="AY291" s="662"/>
      <c r="AZ291" s="662"/>
      <c r="BA291" s="662"/>
      <c r="BB291" s="163"/>
      <c r="BC291" s="8"/>
      <c r="BD291" s="175"/>
      <c r="BE291" s="782"/>
      <c r="BF291" s="175"/>
      <c r="BG291" s="175"/>
      <c r="BH291" s="175"/>
      <c r="BI291" s="175"/>
      <c r="BJ291" s="175"/>
      <c r="BK291" s="175"/>
      <c r="BM291" s="175"/>
      <c r="BN291" s="175"/>
      <c r="BO291" s="175"/>
      <c r="BQ291" s="175"/>
      <c r="BR291" s="175"/>
      <c r="BS291" s="175"/>
      <c r="BU291" s="175"/>
      <c r="BV291" s="175"/>
      <c r="BW291" s="175"/>
      <c r="BY291" s="175"/>
      <c r="BZ291" s="175"/>
      <c r="CB291" s="175"/>
      <c r="CC291" s="175"/>
      <c r="CD291" s="175"/>
      <c r="CF291" s="175"/>
      <c r="CG291" s="175"/>
    </row>
    <row r="292" spans="1:85" s="4" customFormat="1" ht="7.5" customHeight="1">
      <c r="A292" s="779"/>
      <c r="B292" s="7"/>
      <c r="C292" s="345"/>
      <c r="D292" s="345"/>
      <c r="E292" s="345"/>
      <c r="F292" s="345"/>
      <c r="G292" s="361"/>
      <c r="H292" s="163"/>
      <c r="I292" s="1392"/>
      <c r="J292" s="1392"/>
      <c r="K292" s="1392"/>
      <c r="L292" s="1392"/>
      <c r="M292" s="1392"/>
      <c r="N292" s="1392"/>
      <c r="O292" s="1392"/>
      <c r="P292" s="703"/>
      <c r="Q292" s="703"/>
      <c r="R292" s="703"/>
      <c r="S292" s="703"/>
      <c r="T292" s="703"/>
      <c r="U292" s="703"/>
      <c r="V292" s="703"/>
      <c r="W292" s="703"/>
      <c r="X292" s="703"/>
      <c r="Y292" s="703"/>
      <c r="Z292" s="703"/>
      <c r="AA292" s="703"/>
      <c r="AB292" s="703"/>
      <c r="AC292" s="703"/>
      <c r="AD292" s="703"/>
      <c r="AE292" s="703"/>
      <c r="AF292" s="703"/>
      <c r="AG292" s="703"/>
      <c r="AH292" s="703"/>
      <c r="AI292" s="703"/>
      <c r="AJ292" s="703"/>
      <c r="AK292" s="703"/>
      <c r="AL292" s="703"/>
      <c r="AM292" s="703"/>
      <c r="AN292" s="703"/>
      <c r="AO292" s="703"/>
      <c r="AP292" s="703"/>
      <c r="AQ292" s="703"/>
      <c r="AR292" s="703"/>
      <c r="AS292" s="703"/>
      <c r="AT292" s="703"/>
      <c r="AU292" s="703"/>
      <c r="AV292" s="703"/>
      <c r="AW292" s="703"/>
      <c r="AX292" s="662"/>
      <c r="AY292" s="662"/>
      <c r="AZ292" s="662"/>
      <c r="BA292" s="662"/>
      <c r="BB292" s="163"/>
      <c r="BC292" s="8"/>
      <c r="BD292" s="175"/>
      <c r="BE292" s="782"/>
      <c r="BF292" s="175"/>
      <c r="BG292" s="175"/>
      <c r="BI292" s="175"/>
      <c r="BJ292" s="175"/>
      <c r="BK292" s="175"/>
      <c r="BM292" s="175"/>
      <c r="BN292" s="175"/>
      <c r="BO292" s="175"/>
      <c r="BQ292" s="175"/>
      <c r="BR292" s="175"/>
      <c r="BS292" s="175"/>
      <c r="BU292" s="175"/>
      <c r="BV292" s="175"/>
      <c r="BW292" s="175"/>
      <c r="BY292" s="175"/>
      <c r="BZ292" s="175"/>
      <c r="CB292" s="175"/>
      <c r="CC292" s="175"/>
      <c r="CD292" s="175"/>
      <c r="CF292" s="175"/>
      <c r="CG292" s="175"/>
    </row>
    <row r="293" spans="1:85" s="4" customFormat="1" ht="15" customHeight="1">
      <c r="A293" s="779"/>
      <c r="B293" s="7"/>
      <c r="C293" s="345"/>
      <c r="D293" s="345"/>
      <c r="E293" s="345"/>
      <c r="F293" s="345"/>
      <c r="G293" s="361"/>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63"/>
      <c r="AD293" s="163"/>
      <c r="AE293" s="163"/>
      <c r="AF293" s="3"/>
      <c r="AG293" s="3"/>
      <c r="AH293" s="3"/>
      <c r="AI293" s="163"/>
      <c r="AJ293" s="163"/>
      <c r="AK293" s="49"/>
      <c r="AL293" s="163"/>
      <c r="AM293" s="163"/>
      <c r="AN293" s="163"/>
      <c r="AO293" s="163"/>
      <c r="AP293" s="163"/>
      <c r="AQ293" s="163"/>
      <c r="AR293" s="163"/>
      <c r="AS293" s="163"/>
      <c r="AT293" s="163"/>
      <c r="AU293" s="163"/>
      <c r="AV293" s="163"/>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43"/>
      <c r="D294" s="343"/>
      <c r="E294" s="343"/>
      <c r="F294" s="343"/>
      <c r="G294" s="165"/>
      <c r="H294" s="3"/>
      <c r="I294" s="658" t="s">
        <v>4817</v>
      </c>
      <c r="J294" s="658"/>
      <c r="K294" s="658"/>
      <c r="L294" s="658"/>
      <c r="M294" s="658"/>
      <c r="N294" s="658"/>
      <c r="O294" s="658"/>
      <c r="P294" s="163"/>
      <c r="Q294" s="658"/>
      <c r="R294" s="1001" t="s">
        <v>4857</v>
      </c>
      <c r="S294" s="1001"/>
      <c r="T294" s="1001"/>
      <c r="U294" s="1308" t="s">
        <v>282</v>
      </c>
      <c r="V294" s="1308"/>
      <c r="W294" s="1308"/>
      <c r="X294" s="1308"/>
      <c r="Y294" s="1308"/>
      <c r="Z294" s="1308"/>
      <c r="AA294" s="49"/>
      <c r="AB294" s="3"/>
      <c r="AC294" s="1308" t="s">
        <v>74</v>
      </c>
      <c r="AD294" s="1308"/>
      <c r="AE294" s="1308"/>
      <c r="AF294" s="1308"/>
      <c r="AG294" s="1308"/>
      <c r="AH294" s="3"/>
      <c r="AI294" s="49"/>
      <c r="AJ294" s="49"/>
      <c r="AK294" s="49"/>
      <c r="AL294" s="49"/>
      <c r="AM294" s="3"/>
      <c r="AN294" s="3"/>
      <c r="AO294" s="3"/>
      <c r="AP294" s="3"/>
      <c r="AQ294" s="3"/>
      <c r="AR294" s="49"/>
      <c r="AS294" s="163"/>
      <c r="AT294" s="163"/>
      <c r="AU294" s="163"/>
      <c r="AV294" s="163"/>
      <c r="AW294" s="306"/>
      <c r="AX294" s="662"/>
      <c r="AY294" s="662"/>
      <c r="AZ294" s="662"/>
      <c r="BA294" s="662"/>
      <c r="BB294" s="163"/>
      <c r="BC294" s="8"/>
      <c r="BD294" s="175"/>
      <c r="BE294" s="782"/>
      <c r="BF294" s="175"/>
      <c r="CD294" s="175"/>
      <c r="CE294" s="175"/>
      <c r="CF294" s="175"/>
      <c r="CG294" s="175"/>
    </row>
    <row r="295" spans="1:85" s="4" customFormat="1" ht="7.5" customHeight="1">
      <c r="A295" s="779"/>
      <c r="B295" s="7"/>
      <c r="C295" s="343"/>
      <c r="D295" s="343"/>
      <c r="E295" s="343"/>
      <c r="F295" s="343"/>
      <c r="G295" s="165"/>
      <c r="H295" s="3"/>
      <c r="I295" s="658"/>
      <c r="J295" s="658"/>
      <c r="K295" s="658"/>
      <c r="L295" s="658"/>
      <c r="M295" s="658"/>
      <c r="N295" s="658"/>
      <c r="O295" s="658"/>
      <c r="P295" s="163"/>
      <c r="Q295" s="658"/>
      <c r="R295" s="1001"/>
      <c r="S295" s="1001"/>
      <c r="T295" s="1001"/>
      <c r="U295" s="996"/>
      <c r="V295" s="996"/>
      <c r="W295" s="996"/>
      <c r="X295" s="996"/>
      <c r="Y295" s="996"/>
      <c r="Z295" s="996"/>
      <c r="AA295" s="49"/>
      <c r="AB295" s="3"/>
      <c r="AC295" s="3"/>
      <c r="AD295" s="3"/>
      <c r="AE295" s="3"/>
      <c r="AF295" s="3"/>
      <c r="AG295" s="3"/>
      <c r="AH295" s="3"/>
      <c r="AI295" s="49"/>
      <c r="AJ295" s="49"/>
      <c r="AK295" s="49"/>
      <c r="AL295" s="49"/>
      <c r="AM295" s="3"/>
      <c r="AN295" s="3"/>
      <c r="AO295" s="3"/>
      <c r="AP295" s="3"/>
      <c r="AQ295" s="3"/>
      <c r="AR295" s="49"/>
      <c r="AS295" s="163"/>
      <c r="AT295" s="163"/>
      <c r="AU295" s="163"/>
      <c r="AV295" s="163"/>
      <c r="AW295" s="306"/>
      <c r="AX295" s="662"/>
      <c r="AY295" s="662"/>
      <c r="AZ295" s="662"/>
      <c r="BA295" s="662"/>
      <c r="BB295" s="163"/>
      <c r="BC295" s="8"/>
      <c r="BD295" s="175"/>
      <c r="BE295" s="782"/>
      <c r="BF295" s="175"/>
      <c r="CD295" s="175"/>
      <c r="CE295" s="175"/>
      <c r="CF295" s="175"/>
      <c r="CG295" s="175"/>
    </row>
    <row r="296" spans="1:85" s="4" customFormat="1" ht="15" customHeight="1">
      <c r="A296" s="779"/>
      <c r="B296" s="7"/>
      <c r="C296" s="361"/>
      <c r="D296" s="361"/>
      <c r="E296" s="361"/>
      <c r="F296" s="361"/>
      <c r="G296" s="163"/>
      <c r="H296" s="3"/>
      <c r="I296" s="1260" t="s">
        <v>7449</v>
      </c>
      <c r="J296" s="1260"/>
      <c r="K296" s="1260"/>
      <c r="L296" s="1260"/>
      <c r="M296" s="1260"/>
      <c r="N296" s="1260"/>
      <c r="O296" s="1260"/>
      <c r="P296" s="163"/>
      <c r="Q296" s="163"/>
      <c r="R296" s="1364">
        <v>0</v>
      </c>
      <c r="S296" s="1364"/>
      <c r="T296" s="54" t="s">
        <v>4860</v>
      </c>
      <c r="U296" s="163"/>
      <c r="V296" s="1364">
        <v>744</v>
      </c>
      <c r="W296" s="1364"/>
      <c r="X296" s="1364"/>
      <c r="Y296" s="1364"/>
      <c r="Z296" s="54" t="s">
        <v>91</v>
      </c>
      <c r="AA296" s="54"/>
      <c r="AB296" s="3"/>
      <c r="AC296" s="1365">
        <f>'Control Panel'!H1560</f>
        <v>0</v>
      </c>
      <c r="AD296" s="1365"/>
      <c r="AE296" s="1365"/>
      <c r="AF296" s="1365"/>
      <c r="AG296" s="1365"/>
      <c r="AH296" s="3"/>
      <c r="AI296" s="3"/>
      <c r="AJ296" s="3"/>
      <c r="AK296" s="163"/>
      <c r="AL296" s="163"/>
      <c r="AM296" s="76"/>
      <c r="AN296" s="1278" t="s">
        <v>7607</v>
      </c>
      <c r="AO296" s="1278"/>
      <c r="AP296" s="1278"/>
      <c r="AQ296" s="1278"/>
      <c r="AR296" s="1278"/>
      <c r="AS296" s="1278"/>
      <c r="AT296" s="1278"/>
      <c r="AU296" s="1278"/>
      <c r="AV296" s="1278"/>
      <c r="AW296" s="1278"/>
      <c r="AX296" s="1358">
        <f>'Control Panel'!I1560</f>
        <v>0</v>
      </c>
      <c r="AY296" s="1358"/>
      <c r="AZ296" s="1358"/>
      <c r="BA296" s="1358"/>
      <c r="BB296" s="1000"/>
      <c r="BC296" s="8"/>
      <c r="BD296" s="175"/>
      <c r="BE296" s="774"/>
      <c r="BR296" s="175"/>
      <c r="BS296" s="175"/>
      <c r="BU296" s="175"/>
      <c r="BV296" s="175"/>
      <c r="BW296" s="175"/>
      <c r="BY296" s="175"/>
      <c r="BZ296" s="175"/>
      <c r="CB296" s="175"/>
      <c r="CC296" s="175"/>
      <c r="CD296" s="175"/>
      <c r="CF296" s="175"/>
      <c r="CG296" s="175"/>
    </row>
    <row r="297" spans="1:85" s="4" customFormat="1" ht="7.5" customHeight="1">
      <c r="A297" s="779"/>
      <c r="B297" s="7"/>
      <c r="C297" s="361"/>
      <c r="D297" s="361"/>
      <c r="E297" s="361"/>
      <c r="F297" s="361"/>
      <c r="G297" s="163"/>
      <c r="H297" s="163"/>
      <c r="I297" s="163"/>
      <c r="J297" s="163"/>
      <c r="K297" s="163"/>
      <c r="L297" s="163"/>
      <c r="M297" s="163"/>
      <c r="N297" s="163"/>
      <c r="O297" s="163"/>
      <c r="P297" s="163"/>
      <c r="Q297" s="163"/>
      <c r="R297" s="163"/>
      <c r="S297" s="163"/>
      <c r="T297" s="163"/>
      <c r="U297" s="163"/>
      <c r="V297" s="163"/>
      <c r="W297" s="163"/>
      <c r="X297" s="163"/>
      <c r="Y297" s="163"/>
      <c r="Z297" s="163"/>
      <c r="AA297" s="163"/>
      <c r="AB297" s="163"/>
      <c r="AC297" s="1013"/>
      <c r="AD297" s="1013"/>
      <c r="AE297" s="1013"/>
      <c r="AF297" s="1013"/>
      <c r="AG297" s="1013"/>
      <c r="AH297" s="3"/>
      <c r="AI297" s="163"/>
      <c r="AJ297" s="163"/>
      <c r="AK297" s="163"/>
      <c r="AL297" s="49"/>
      <c r="AM297" s="163"/>
      <c r="AN297" s="163"/>
      <c r="AO297" s="163"/>
      <c r="AP297" s="163"/>
      <c r="AQ297" s="995"/>
      <c r="AR297" s="995"/>
      <c r="AS297" s="995"/>
      <c r="AT297" s="995"/>
      <c r="AU297" s="995"/>
      <c r="AV297" s="995"/>
      <c r="AW297" s="306"/>
      <c r="AX297" s="662"/>
      <c r="AY297" s="662"/>
      <c r="AZ297" s="662"/>
      <c r="BA297" s="662"/>
      <c r="BB297" s="163"/>
      <c r="BC297" s="8"/>
      <c r="BD297" s="175"/>
      <c r="BE297" s="774"/>
      <c r="BR297" s="175"/>
      <c r="BS297" s="175"/>
      <c r="BU297" s="175"/>
      <c r="BV297" s="175"/>
      <c r="BW297" s="175"/>
      <c r="BY297" s="175"/>
      <c r="BZ297" s="175"/>
      <c r="CB297" s="175"/>
      <c r="CC297" s="175"/>
      <c r="CD297" s="175"/>
      <c r="CF297" s="175"/>
      <c r="CG297" s="175"/>
    </row>
    <row r="298" spans="1:85" s="4" customFormat="1" ht="15" customHeight="1">
      <c r="A298" s="779"/>
      <c r="B298" s="7"/>
      <c r="C298" s="361"/>
      <c r="D298" s="361"/>
      <c r="E298" s="361"/>
      <c r="F298" s="361"/>
      <c r="G298" s="163"/>
      <c r="H298" s="163"/>
      <c r="I298" s="1257" t="s">
        <v>7605</v>
      </c>
      <c r="J298" s="1257"/>
      <c r="K298" s="1257"/>
      <c r="L298" s="1257"/>
      <c r="M298" s="1257"/>
      <c r="N298" s="1257"/>
      <c r="O298" s="1257"/>
      <c r="P298" s="163"/>
      <c r="Q298" s="163"/>
      <c r="R298" s="1364">
        <v>0</v>
      </c>
      <c r="S298" s="1364"/>
      <c r="T298" s="54" t="s">
        <v>4858</v>
      </c>
      <c r="U298" s="163"/>
      <c r="V298" s="1364">
        <v>744</v>
      </c>
      <c r="W298" s="1364"/>
      <c r="X298" s="1364"/>
      <c r="Y298" s="1364"/>
      <c r="Z298" s="3" t="s">
        <v>91</v>
      </c>
      <c r="AA298" s="54"/>
      <c r="AB298" s="163"/>
      <c r="AC298" s="1366">
        <f>'Control Panel'!H1561</f>
        <v>0</v>
      </c>
      <c r="AD298" s="1366"/>
      <c r="AE298" s="1366"/>
      <c r="AF298" s="1366"/>
      <c r="AG298" s="1366"/>
      <c r="AH298" s="3"/>
      <c r="AI298" s="163"/>
      <c r="AJ298" s="163"/>
      <c r="AK298" s="163"/>
      <c r="AL298" s="163"/>
      <c r="AM298" s="163"/>
      <c r="AN298" s="163"/>
      <c r="AO298" s="1278" t="s">
        <v>7608</v>
      </c>
      <c r="AP298" s="1278"/>
      <c r="AQ298" s="1278"/>
      <c r="AR298" s="1278"/>
      <c r="AS298" s="1278"/>
      <c r="AT298" s="1278"/>
      <c r="AU298" s="1278"/>
      <c r="AV298" s="1278"/>
      <c r="AW298" s="1278"/>
      <c r="AX298" s="1358">
        <f>'Control Panel'!I1561</f>
        <v>0</v>
      </c>
      <c r="AY298" s="1358"/>
      <c r="AZ298" s="1358"/>
      <c r="BA298" s="1358"/>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7.5" customHeight="1">
      <c r="A299" s="779"/>
      <c r="B299" s="7"/>
      <c r="C299" s="361"/>
      <c r="D299" s="361"/>
      <c r="E299" s="361"/>
      <c r="F299" s="361"/>
      <c r="G299" s="163"/>
      <c r="H299" s="163"/>
      <c r="I299" s="163"/>
      <c r="J299" s="998"/>
      <c r="K299" s="998"/>
      <c r="L299" s="998"/>
      <c r="M299" s="998"/>
      <c r="N299" s="998"/>
      <c r="O299" s="998"/>
      <c r="P299" s="998"/>
      <c r="Q299" s="163"/>
      <c r="R299" s="163"/>
      <c r="S299" s="163"/>
      <c r="T299" s="163"/>
      <c r="U299" s="163"/>
      <c r="V299" s="163"/>
      <c r="W299" s="163"/>
      <c r="X299" s="163"/>
      <c r="Y299" s="163"/>
      <c r="Z299" s="3"/>
      <c r="AA299" s="163"/>
      <c r="AB299" s="163"/>
      <c r="AC299" s="1011"/>
      <c r="AD299" s="1011"/>
      <c r="AE299" s="1011"/>
      <c r="AF299" s="54"/>
      <c r="AG299" s="163"/>
      <c r="AH299" s="163"/>
      <c r="AI299" s="163"/>
      <c r="AJ299" s="163"/>
      <c r="AK299" s="163"/>
      <c r="AL299" s="163"/>
      <c r="AM299" s="163"/>
      <c r="AN299" s="163"/>
      <c r="AO299" s="995"/>
      <c r="AP299" s="995"/>
      <c r="AQ299" s="995"/>
      <c r="AR299" s="995"/>
      <c r="AS299" s="995"/>
      <c r="AT299" s="995"/>
      <c r="AU299" s="995"/>
      <c r="AV299" s="995"/>
      <c r="AW299" s="995"/>
      <c r="AX299" s="997"/>
      <c r="AY299" s="997"/>
      <c r="AZ299" s="997"/>
      <c r="BA299" s="997"/>
      <c r="BB299" s="163"/>
      <c r="BC299" s="8"/>
      <c r="BD299" s="175"/>
      <c r="BE299" s="782"/>
      <c r="BF299" s="175"/>
      <c r="BG299" s="175"/>
      <c r="BI299" s="175"/>
      <c r="BJ299" s="175"/>
      <c r="BK299" s="175"/>
      <c r="BM299" s="175"/>
      <c r="BN299" s="175"/>
      <c r="BO299" s="175"/>
      <c r="BQ299" s="175"/>
      <c r="BR299" s="175"/>
      <c r="BS299" s="175"/>
      <c r="BU299" s="175"/>
      <c r="BV299" s="175"/>
      <c r="BW299" s="175"/>
      <c r="BY299" s="175"/>
      <c r="BZ299" s="175"/>
      <c r="CB299" s="175"/>
      <c r="CC299" s="175"/>
      <c r="CD299" s="175"/>
      <c r="CF299" s="175"/>
      <c r="CG299" s="175"/>
    </row>
    <row r="300" spans="1:85" s="4" customFormat="1" ht="15" customHeight="1">
      <c r="A300" s="779"/>
      <c r="B300" s="7"/>
      <c r="C300" s="343"/>
      <c r="D300" s="343"/>
      <c r="E300" s="343"/>
      <c r="F300" s="343"/>
      <c r="G300" s="165"/>
      <c r="H300" s="3"/>
      <c r="I300" s="658" t="s">
        <v>7603</v>
      </c>
      <c r="J300" s="658"/>
      <c r="K300" s="658"/>
      <c r="L300" s="658"/>
      <c r="M300" s="658"/>
      <c r="N300" s="658"/>
      <c r="O300" s="658"/>
      <c r="P300" s="163"/>
      <c r="Q300" s="658"/>
      <c r="R300" s="1259" t="s">
        <v>4857</v>
      </c>
      <c r="S300" s="1259"/>
      <c r="T300" s="1259"/>
      <c r="U300" s="1308" t="s">
        <v>282</v>
      </c>
      <c r="V300" s="1308"/>
      <c r="W300" s="1308"/>
      <c r="X300" s="1308"/>
      <c r="Y300" s="1308"/>
      <c r="Z300" s="1308"/>
      <c r="AA300" s="49"/>
      <c r="AB300" s="3"/>
      <c r="AC300" s="1308" t="s">
        <v>74</v>
      </c>
      <c r="AD300" s="1308"/>
      <c r="AE300" s="1308"/>
      <c r="AF300" s="1308"/>
      <c r="AG300" s="1308"/>
      <c r="AH300" s="3"/>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7.5" customHeight="1">
      <c r="A301" s="779"/>
      <c r="B301" s="7"/>
      <c r="C301" s="343"/>
      <c r="D301" s="343"/>
      <c r="E301" s="343"/>
      <c r="F301" s="343"/>
      <c r="G301" s="165"/>
      <c r="H301" s="3"/>
      <c r="I301" s="658"/>
      <c r="J301" s="658"/>
      <c r="K301" s="658"/>
      <c r="L301" s="658"/>
      <c r="M301" s="658"/>
      <c r="N301" s="658"/>
      <c r="O301" s="658"/>
      <c r="P301" s="163"/>
      <c r="Q301" s="658"/>
      <c r="R301" s="1259"/>
      <c r="S301" s="1259"/>
      <c r="T301" s="1259"/>
      <c r="U301" s="1254"/>
      <c r="V301" s="1254"/>
      <c r="W301" s="1254"/>
      <c r="X301" s="1254"/>
      <c r="Y301" s="1254"/>
      <c r="Z301" s="1254"/>
      <c r="AA301" s="49"/>
      <c r="AB301" s="3"/>
      <c r="AC301" s="3"/>
      <c r="AD301" s="3"/>
      <c r="AE301" s="3"/>
      <c r="AF301" s="3"/>
      <c r="AG301" s="3"/>
      <c r="AH301" s="3"/>
      <c r="AI301" s="49"/>
      <c r="AJ301" s="49"/>
      <c r="AK301" s="49"/>
      <c r="AL301" s="49"/>
      <c r="AM301" s="3"/>
      <c r="AN301" s="3"/>
      <c r="AO301" s="3"/>
      <c r="AP301" s="3"/>
      <c r="AQ301" s="3"/>
      <c r="AR301" s="49"/>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61"/>
      <c r="D302" s="361"/>
      <c r="E302" s="361"/>
      <c r="F302" s="361"/>
      <c r="G302" s="163"/>
      <c r="H302" s="3"/>
      <c r="I302" s="1260" t="s">
        <v>4718</v>
      </c>
      <c r="J302" s="1260"/>
      <c r="K302" s="1260"/>
      <c r="L302" s="1260"/>
      <c r="M302" s="1260"/>
      <c r="N302" s="1260"/>
      <c r="O302" s="1260"/>
      <c r="P302" s="163"/>
      <c r="Q302" s="163"/>
      <c r="R302" s="1364">
        <v>0</v>
      </c>
      <c r="S302" s="1364"/>
      <c r="T302" s="54" t="s">
        <v>4860</v>
      </c>
      <c r="U302" s="163"/>
      <c r="V302" s="1364">
        <v>744</v>
      </c>
      <c r="W302" s="1364"/>
      <c r="X302" s="1364"/>
      <c r="Y302" s="1364"/>
      <c r="Z302" s="54" t="s">
        <v>91</v>
      </c>
      <c r="AA302" s="54"/>
      <c r="AB302" s="3"/>
      <c r="AC302" s="1365">
        <f>'Control Panel'!H1562</f>
        <v>0</v>
      </c>
      <c r="AD302" s="1365"/>
      <c r="AE302" s="1365"/>
      <c r="AF302" s="1365"/>
      <c r="AG302" s="1365"/>
      <c r="AH302" s="3"/>
      <c r="AI302" s="3"/>
      <c r="AJ302" s="3"/>
      <c r="AK302" s="163"/>
      <c r="AL302" s="163"/>
      <c r="AM302" s="76"/>
      <c r="AN302" s="1278" t="s">
        <v>4811</v>
      </c>
      <c r="AO302" s="1278"/>
      <c r="AP302" s="1278"/>
      <c r="AQ302" s="1278"/>
      <c r="AR302" s="1278"/>
      <c r="AS302" s="1278"/>
      <c r="AT302" s="1278"/>
      <c r="AU302" s="1278"/>
      <c r="AV302" s="1278"/>
      <c r="AW302" s="1278"/>
      <c r="AX302" s="1358">
        <f>'Control Panel'!I1562</f>
        <v>0</v>
      </c>
      <c r="AY302" s="1358"/>
      <c r="AZ302" s="1358"/>
      <c r="BA302" s="1358"/>
      <c r="BB302" s="1255"/>
      <c r="BC302" s="8"/>
      <c r="BD302" s="175"/>
      <c r="BE302" s="774"/>
      <c r="BR302" s="175"/>
      <c r="BS302" s="175"/>
      <c r="BU302" s="175"/>
      <c r="BV302" s="175"/>
      <c r="BW302" s="175"/>
      <c r="BY302" s="175"/>
      <c r="BZ302" s="175"/>
      <c r="CB302" s="175"/>
      <c r="CC302" s="175"/>
      <c r="CD302" s="175"/>
      <c r="CF302" s="175"/>
      <c r="CG302" s="175"/>
    </row>
    <row r="303" spans="1:85" s="4" customFormat="1" ht="7.5" customHeight="1">
      <c r="A303" s="779"/>
      <c r="B303" s="7"/>
      <c r="C303" s="361"/>
      <c r="D303" s="361"/>
      <c r="E303" s="361"/>
      <c r="F303" s="361"/>
      <c r="G303" s="163"/>
      <c r="H303" s="163"/>
      <c r="I303" s="163"/>
      <c r="J303" s="163"/>
      <c r="K303" s="163"/>
      <c r="L303" s="163"/>
      <c r="M303" s="163"/>
      <c r="N303" s="163"/>
      <c r="O303" s="163"/>
      <c r="P303" s="163"/>
      <c r="Q303" s="163"/>
      <c r="R303" s="163"/>
      <c r="S303" s="163"/>
      <c r="T303" s="163"/>
      <c r="U303" s="163"/>
      <c r="V303" s="163"/>
      <c r="W303" s="163"/>
      <c r="X303" s="163"/>
      <c r="Y303" s="163"/>
      <c r="Z303" s="163"/>
      <c r="AA303" s="163"/>
      <c r="AB303" s="163"/>
      <c r="AC303" s="1013"/>
      <c r="AD303" s="1013"/>
      <c r="AE303" s="1013"/>
      <c r="AF303" s="1013"/>
      <c r="AG303" s="1013"/>
      <c r="AH303" s="3"/>
      <c r="AI303" s="163"/>
      <c r="AJ303" s="163"/>
      <c r="AK303" s="163"/>
      <c r="AL303" s="49"/>
      <c r="AM303" s="163"/>
      <c r="AN303" s="163"/>
      <c r="AO303" s="163"/>
      <c r="AP303" s="163"/>
      <c r="AQ303" s="1252"/>
      <c r="AR303" s="1252"/>
      <c r="AS303" s="1252"/>
      <c r="AT303" s="1252"/>
      <c r="AU303" s="1252"/>
      <c r="AV303" s="1252"/>
      <c r="AW303" s="306"/>
      <c r="AX303" s="662"/>
      <c r="AY303" s="662"/>
      <c r="AZ303" s="662"/>
      <c r="BA303" s="662"/>
      <c r="BB303" s="163"/>
      <c r="BC303" s="8"/>
      <c r="BD303" s="175"/>
      <c r="BE303" s="774"/>
      <c r="BR303" s="175"/>
      <c r="BS303" s="175"/>
      <c r="BU303" s="175"/>
      <c r="BV303" s="175"/>
      <c r="BW303" s="175"/>
      <c r="BY303" s="175"/>
      <c r="BZ303" s="175"/>
      <c r="CB303" s="175"/>
      <c r="CC303" s="175"/>
      <c r="CD303" s="175"/>
      <c r="CF303" s="175"/>
      <c r="CG303" s="175"/>
    </row>
    <row r="304" spans="1:85" s="4" customFormat="1" ht="15" customHeight="1">
      <c r="A304" s="779"/>
      <c r="B304" s="7"/>
      <c r="C304" s="361"/>
      <c r="D304" s="361"/>
      <c r="E304" s="361"/>
      <c r="F304" s="361"/>
      <c r="G304" s="163"/>
      <c r="H304" s="163"/>
      <c r="I304" s="1257" t="s">
        <v>4859</v>
      </c>
      <c r="J304" s="1257"/>
      <c r="K304" s="1257"/>
      <c r="L304" s="1257"/>
      <c r="M304" s="1257"/>
      <c r="N304" s="1257"/>
      <c r="O304" s="1257"/>
      <c r="P304" s="163"/>
      <c r="Q304" s="163"/>
      <c r="R304" s="1364">
        <v>0</v>
      </c>
      <c r="S304" s="1364"/>
      <c r="T304" s="54" t="s">
        <v>4858</v>
      </c>
      <c r="U304" s="163"/>
      <c r="V304" s="1364">
        <v>744</v>
      </c>
      <c r="W304" s="1364"/>
      <c r="X304" s="1364"/>
      <c r="Y304" s="1364"/>
      <c r="Z304" s="3" t="s">
        <v>91</v>
      </c>
      <c r="AA304" s="54"/>
      <c r="AB304" s="163"/>
      <c r="AC304" s="1366">
        <f>'Control Panel'!H1563</f>
        <v>0</v>
      </c>
      <c r="AD304" s="1366"/>
      <c r="AE304" s="1366"/>
      <c r="AF304" s="1366"/>
      <c r="AG304" s="1366"/>
      <c r="AH304" s="3"/>
      <c r="AI304" s="163"/>
      <c r="AJ304" s="163"/>
      <c r="AK304" s="163"/>
      <c r="AL304" s="163"/>
      <c r="AM304" s="163"/>
      <c r="AN304" s="163"/>
      <c r="AO304" s="1278" t="s">
        <v>4812</v>
      </c>
      <c r="AP304" s="1278"/>
      <c r="AQ304" s="1278"/>
      <c r="AR304" s="1278"/>
      <c r="AS304" s="1278"/>
      <c r="AT304" s="1278"/>
      <c r="AU304" s="1278"/>
      <c r="AV304" s="1278"/>
      <c r="AW304" s="1278"/>
      <c r="AX304" s="1358">
        <f>'Control Panel'!I1563</f>
        <v>0</v>
      </c>
      <c r="AY304" s="1358"/>
      <c r="AZ304" s="1358"/>
      <c r="BA304" s="1358"/>
      <c r="BB304" s="163"/>
      <c r="BC304" s="8"/>
      <c r="BD304" s="175"/>
      <c r="BE304" s="782"/>
      <c r="BF304" s="175"/>
      <c r="BG304" s="175"/>
      <c r="BI304" s="175"/>
      <c r="BJ304" s="175"/>
      <c r="BK304" s="175"/>
      <c r="BM304" s="175"/>
      <c r="BN304" s="175"/>
      <c r="BO304" s="175"/>
      <c r="BQ304" s="175"/>
      <c r="BR304" s="175"/>
      <c r="BS304" s="175"/>
      <c r="BU304" s="175"/>
      <c r="BV304" s="175"/>
      <c r="BW304" s="175"/>
      <c r="BY304" s="175"/>
      <c r="BZ304" s="175"/>
      <c r="CB304" s="175"/>
      <c r="CC304" s="175"/>
      <c r="CD304" s="175"/>
      <c r="CF304" s="175"/>
      <c r="CG304" s="175"/>
    </row>
    <row r="305" spans="1:85" s="4" customFormat="1" ht="7.5" customHeight="1">
      <c r="A305" s="779"/>
      <c r="B305" s="7"/>
      <c r="C305" s="361"/>
      <c r="D305" s="361"/>
      <c r="E305" s="361"/>
      <c r="F305" s="361"/>
      <c r="G305" s="163"/>
      <c r="H305" s="163"/>
      <c r="I305" s="1257"/>
      <c r="J305" s="1257"/>
      <c r="K305" s="1257"/>
      <c r="L305" s="1257"/>
      <c r="M305" s="1257"/>
      <c r="N305" s="1257"/>
      <c r="O305" s="1257"/>
      <c r="P305" s="163"/>
      <c r="Q305" s="163"/>
      <c r="R305" s="361"/>
      <c r="S305" s="361"/>
      <c r="T305" s="361"/>
      <c r="U305" s="361"/>
      <c r="V305" s="361"/>
      <c r="W305" s="361"/>
      <c r="X305" s="361"/>
      <c r="Y305" s="361"/>
      <c r="Z305" s="3"/>
      <c r="AA305" s="54"/>
      <c r="AB305" s="163"/>
      <c r="AC305" s="1261"/>
      <c r="AD305" s="1261"/>
      <c r="AE305" s="1261"/>
      <c r="AF305" s="1261"/>
      <c r="AG305" s="1261"/>
      <c r="AH305" s="3"/>
      <c r="AI305" s="163"/>
      <c r="AJ305" s="163"/>
      <c r="AK305" s="163"/>
      <c r="AL305" s="163"/>
      <c r="AM305" s="163"/>
      <c r="AN305" s="163"/>
      <c r="AO305" s="1252"/>
      <c r="AP305" s="1252"/>
      <c r="AQ305" s="1252"/>
      <c r="AR305" s="1252"/>
      <c r="AS305" s="1252"/>
      <c r="AT305" s="1252"/>
      <c r="AU305" s="1252"/>
      <c r="AV305" s="1252"/>
      <c r="AW305" s="1252"/>
      <c r="AX305" s="1256"/>
      <c r="AY305" s="1256"/>
      <c r="AZ305" s="1256"/>
      <c r="BA305" s="1256"/>
      <c r="BB305" s="163"/>
      <c r="BC305" s="8"/>
      <c r="BD305" s="175"/>
      <c r="BE305" s="782"/>
      <c r="BF305" s="175"/>
      <c r="BG305" s="175"/>
      <c r="BI305" s="175"/>
      <c r="BJ305" s="175"/>
      <c r="BK305" s="175"/>
      <c r="BM305" s="175"/>
      <c r="BN305" s="175"/>
      <c r="BO305" s="175"/>
      <c r="BQ305" s="175"/>
      <c r="BR305" s="175"/>
      <c r="BS305" s="175"/>
      <c r="BU305" s="175"/>
      <c r="BV305" s="175"/>
      <c r="BW305" s="175"/>
      <c r="BY305" s="175"/>
      <c r="BZ305" s="175"/>
      <c r="CB305" s="175"/>
      <c r="CC305" s="175"/>
      <c r="CD305" s="175"/>
      <c r="CF305" s="175"/>
      <c r="CG305" s="175"/>
    </row>
    <row r="306" spans="1:85" s="4" customFormat="1" ht="15" customHeight="1">
      <c r="A306" s="779"/>
      <c r="B306" s="7"/>
      <c r="C306" s="343"/>
      <c r="D306" s="343"/>
      <c r="E306" s="343"/>
      <c r="F306" s="343"/>
      <c r="G306" s="165"/>
      <c r="H306" s="3"/>
      <c r="I306" s="658" t="s">
        <v>7604</v>
      </c>
      <c r="J306" s="658"/>
      <c r="K306" s="658"/>
      <c r="L306" s="658"/>
      <c r="M306" s="658"/>
      <c r="N306" s="658"/>
      <c r="O306" s="658"/>
      <c r="P306" s="163"/>
      <c r="Q306" s="658"/>
      <c r="R306" s="1259" t="s">
        <v>4857</v>
      </c>
      <c r="S306" s="1259"/>
      <c r="T306" s="1259"/>
      <c r="U306" s="1308" t="s">
        <v>282</v>
      </c>
      <c r="V306" s="1308"/>
      <c r="W306" s="1308"/>
      <c r="X306" s="1308"/>
      <c r="Y306" s="1308"/>
      <c r="Z306" s="1308"/>
      <c r="AA306" s="49"/>
      <c r="AB306" s="3"/>
      <c r="AC306" s="1308" t="s">
        <v>74</v>
      </c>
      <c r="AD306" s="1308"/>
      <c r="AE306" s="1308"/>
      <c r="AF306" s="1308"/>
      <c r="AG306" s="1308"/>
      <c r="AH306" s="3"/>
      <c r="AI306" s="49"/>
      <c r="AJ306" s="49"/>
      <c r="AK306" s="49"/>
      <c r="AL306" s="49"/>
      <c r="AM306" s="3"/>
      <c r="AN306" s="3"/>
      <c r="AO306" s="3"/>
      <c r="AP306" s="3"/>
      <c r="AQ306" s="3"/>
      <c r="AR306" s="49"/>
      <c r="AS306" s="163"/>
      <c r="AT306" s="163"/>
      <c r="AU306" s="163"/>
      <c r="AV306" s="163"/>
      <c r="AW306" s="306"/>
      <c r="AX306" s="662"/>
      <c r="AY306" s="662"/>
      <c r="AZ306" s="662"/>
      <c r="BA306" s="662"/>
      <c r="BB306" s="163"/>
      <c r="BC306" s="8"/>
      <c r="BD306" s="175"/>
      <c r="BE306" s="782"/>
      <c r="BF306" s="175"/>
      <c r="CD306" s="175"/>
      <c r="CE306" s="175"/>
      <c r="CF306" s="175"/>
      <c r="CG306" s="175"/>
    </row>
    <row r="307" spans="1:85" s="4" customFormat="1" ht="7.5" customHeight="1">
      <c r="A307" s="779"/>
      <c r="B307" s="7"/>
      <c r="C307" s="343"/>
      <c r="D307" s="343"/>
      <c r="E307" s="343"/>
      <c r="F307" s="343"/>
      <c r="G307" s="165"/>
      <c r="H307" s="3"/>
      <c r="I307" s="658"/>
      <c r="J307" s="658"/>
      <c r="K307" s="658"/>
      <c r="L307" s="658"/>
      <c r="M307" s="658"/>
      <c r="N307" s="658"/>
      <c r="O307" s="658"/>
      <c r="P307" s="163"/>
      <c r="Q307" s="658"/>
      <c r="R307" s="1259"/>
      <c r="S307" s="1259"/>
      <c r="T307" s="1259"/>
      <c r="U307" s="1254"/>
      <c r="V307" s="1254"/>
      <c r="W307" s="1254"/>
      <c r="X307" s="1254"/>
      <c r="Y307" s="1254"/>
      <c r="Z307" s="1254"/>
      <c r="AA307" s="49"/>
      <c r="AB307" s="3"/>
      <c r="AC307" s="3"/>
      <c r="AD307" s="3"/>
      <c r="AE307" s="3"/>
      <c r="AF307" s="3"/>
      <c r="AG307" s="3"/>
      <c r="AH307" s="3"/>
      <c r="AI307" s="49"/>
      <c r="AJ307" s="49"/>
      <c r="AK307" s="49"/>
      <c r="AL307" s="49"/>
      <c r="AM307" s="3"/>
      <c r="AN307" s="3"/>
      <c r="AO307" s="3"/>
      <c r="AP307" s="3"/>
      <c r="AQ307" s="3"/>
      <c r="AR307" s="49"/>
      <c r="AS307" s="163"/>
      <c r="AT307" s="163"/>
      <c r="AU307" s="163"/>
      <c r="AV307" s="163"/>
      <c r="AW307" s="306"/>
      <c r="AX307" s="662"/>
      <c r="AY307" s="662"/>
      <c r="AZ307" s="662"/>
      <c r="BA307" s="662"/>
      <c r="BB307" s="163"/>
      <c r="BC307" s="8"/>
      <c r="BD307" s="175"/>
      <c r="BE307" s="782"/>
      <c r="BF307" s="175"/>
      <c r="CD307" s="175"/>
      <c r="CE307" s="175"/>
      <c r="CF307" s="175"/>
      <c r="CG307" s="175"/>
    </row>
    <row r="308" spans="1:85" s="4" customFormat="1" ht="15" customHeight="1">
      <c r="A308" s="779"/>
      <c r="B308" s="7"/>
      <c r="C308" s="361"/>
      <c r="D308" s="361"/>
      <c r="E308" s="361"/>
      <c r="F308" s="361"/>
      <c r="G308" s="163"/>
      <c r="H308" s="3"/>
      <c r="I308" s="1260" t="s">
        <v>7555</v>
      </c>
      <c r="J308" s="1260"/>
      <c r="K308" s="1260"/>
      <c r="L308" s="1260"/>
      <c r="M308" s="1260"/>
      <c r="N308" s="1260"/>
      <c r="O308" s="1260"/>
      <c r="P308" s="163"/>
      <c r="Q308" s="163"/>
      <c r="R308" s="1364">
        <v>0</v>
      </c>
      <c r="S308" s="1364"/>
      <c r="T308" s="54" t="s">
        <v>4860</v>
      </c>
      <c r="U308" s="163"/>
      <c r="V308" s="1364">
        <v>744</v>
      </c>
      <c r="W308" s="1364"/>
      <c r="X308" s="1364"/>
      <c r="Y308" s="1364"/>
      <c r="Z308" s="54" t="s">
        <v>91</v>
      </c>
      <c r="AA308" s="54"/>
      <c r="AB308" s="3"/>
      <c r="AC308" s="1365">
        <f>'Control Panel'!H1564</f>
        <v>0</v>
      </c>
      <c r="AD308" s="1365"/>
      <c r="AE308" s="1365"/>
      <c r="AF308" s="1365"/>
      <c r="AG308" s="1365"/>
      <c r="AH308" s="3"/>
      <c r="AI308" s="3"/>
      <c r="AJ308" s="3"/>
      <c r="AK308" s="163"/>
      <c r="AL308" s="163"/>
      <c r="AM308" s="76"/>
      <c r="AN308" s="1278" t="s">
        <v>7609</v>
      </c>
      <c r="AO308" s="1278"/>
      <c r="AP308" s="1278"/>
      <c r="AQ308" s="1278"/>
      <c r="AR308" s="1278"/>
      <c r="AS308" s="1278"/>
      <c r="AT308" s="1278"/>
      <c r="AU308" s="1278"/>
      <c r="AV308" s="1278"/>
      <c r="AW308" s="1278"/>
      <c r="AX308" s="1358">
        <f>'Control Panel'!I1564</f>
        <v>0</v>
      </c>
      <c r="AY308" s="1358"/>
      <c r="AZ308" s="1358"/>
      <c r="BA308" s="1358"/>
      <c r="BB308" s="1255"/>
      <c r="BC308" s="8"/>
      <c r="BD308" s="175"/>
      <c r="BE308" s="774"/>
      <c r="BR308" s="175"/>
      <c r="BS308" s="175"/>
      <c r="BU308" s="175"/>
      <c r="BV308" s="175"/>
      <c r="BW308" s="175"/>
      <c r="BY308" s="175"/>
      <c r="BZ308" s="175"/>
      <c r="CB308" s="175"/>
      <c r="CC308" s="175"/>
      <c r="CD308" s="175"/>
      <c r="CF308" s="175"/>
      <c r="CG308" s="175"/>
    </row>
    <row r="309" spans="1:85" s="4" customFormat="1" ht="7.5" customHeight="1">
      <c r="A309" s="779"/>
      <c r="B309" s="7"/>
      <c r="C309" s="361"/>
      <c r="D309" s="361"/>
      <c r="E309" s="361"/>
      <c r="F309" s="361"/>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013"/>
      <c r="AD309" s="1013"/>
      <c r="AE309" s="1013"/>
      <c r="AF309" s="1013"/>
      <c r="AG309" s="1013"/>
      <c r="AH309" s="3"/>
      <c r="AI309" s="163"/>
      <c r="AJ309" s="163"/>
      <c r="AK309" s="163"/>
      <c r="AL309" s="49"/>
      <c r="AM309" s="163"/>
      <c r="AN309" s="163"/>
      <c r="AO309" s="163"/>
      <c r="AP309" s="163"/>
      <c r="AQ309" s="1252"/>
      <c r="AR309" s="1252"/>
      <c r="AS309" s="1252"/>
      <c r="AT309" s="1252"/>
      <c r="AU309" s="1252"/>
      <c r="AV309" s="1252"/>
      <c r="AW309" s="306"/>
      <c r="AX309" s="662"/>
      <c r="AY309" s="662"/>
      <c r="AZ309" s="662"/>
      <c r="BA309" s="662"/>
      <c r="BB309" s="163"/>
      <c r="BC309" s="8"/>
      <c r="BD309" s="175"/>
      <c r="BE309" s="774"/>
      <c r="BR309" s="175"/>
      <c r="BS309" s="175"/>
      <c r="BU309" s="175"/>
      <c r="BV309" s="175"/>
      <c r="BW309" s="175"/>
      <c r="BY309" s="175"/>
      <c r="BZ309" s="175"/>
      <c r="CB309" s="175"/>
      <c r="CC309" s="175"/>
      <c r="CD309" s="175"/>
      <c r="CF309" s="175"/>
      <c r="CG309" s="175"/>
    </row>
    <row r="310" spans="1:85" s="4" customFormat="1" ht="15" customHeight="1">
      <c r="A310" s="779"/>
      <c r="B310" s="7"/>
      <c r="C310" s="361"/>
      <c r="D310" s="361"/>
      <c r="E310" s="361"/>
      <c r="F310" s="361"/>
      <c r="G310" s="163"/>
      <c r="H310" s="163"/>
      <c r="I310" s="1257" t="s">
        <v>7606</v>
      </c>
      <c r="J310" s="1257"/>
      <c r="K310" s="1257"/>
      <c r="L310" s="1257"/>
      <c r="M310" s="1257"/>
      <c r="N310" s="1257"/>
      <c r="O310" s="1257"/>
      <c r="P310" s="163"/>
      <c r="Q310" s="163"/>
      <c r="R310" s="1364">
        <v>0</v>
      </c>
      <c r="S310" s="1364"/>
      <c r="T310" s="54" t="s">
        <v>4858</v>
      </c>
      <c r="U310" s="163"/>
      <c r="V310" s="1364">
        <v>744</v>
      </c>
      <c r="W310" s="1364"/>
      <c r="X310" s="1364"/>
      <c r="Y310" s="1364"/>
      <c r="Z310" s="3" t="s">
        <v>91</v>
      </c>
      <c r="AA310" s="54"/>
      <c r="AB310" s="163"/>
      <c r="AC310" s="1366">
        <f>'Control Panel'!H1565</f>
        <v>0</v>
      </c>
      <c r="AD310" s="1366"/>
      <c r="AE310" s="1366"/>
      <c r="AF310" s="1366"/>
      <c r="AG310" s="1366"/>
      <c r="AH310" s="3"/>
      <c r="AI310" s="163"/>
      <c r="AJ310" s="163"/>
      <c r="AK310" s="163"/>
      <c r="AL310" s="163"/>
      <c r="AM310" s="163"/>
      <c r="AN310" s="163"/>
      <c r="AO310" s="1278" t="s">
        <v>7610</v>
      </c>
      <c r="AP310" s="1278"/>
      <c r="AQ310" s="1278"/>
      <c r="AR310" s="1278"/>
      <c r="AS310" s="1278"/>
      <c r="AT310" s="1278"/>
      <c r="AU310" s="1278"/>
      <c r="AV310" s="1278"/>
      <c r="AW310" s="1278"/>
      <c r="AX310" s="1358">
        <f>'Control Panel'!I1565</f>
        <v>0</v>
      </c>
      <c r="AY310" s="1358"/>
      <c r="AZ310" s="1358"/>
      <c r="BA310" s="1358"/>
      <c r="BB310" s="163"/>
      <c r="BC310" s="8"/>
      <c r="BD310" s="175"/>
      <c r="BE310" s="782"/>
      <c r="BF310" s="175"/>
      <c r="BG310" s="175"/>
      <c r="BI310" s="175"/>
      <c r="BJ310" s="175"/>
      <c r="BK310" s="175"/>
      <c r="BM310" s="175"/>
      <c r="BN310" s="175"/>
      <c r="BO310" s="175"/>
      <c r="BQ310" s="175"/>
      <c r="BR310" s="175"/>
      <c r="BS310" s="175"/>
      <c r="BU310" s="175"/>
      <c r="BV310" s="175"/>
      <c r="BW310" s="175"/>
      <c r="BY310" s="175"/>
      <c r="BZ310" s="175"/>
      <c r="CB310" s="175"/>
      <c r="CC310" s="175"/>
      <c r="CD310" s="175"/>
      <c r="CF310" s="175"/>
      <c r="CG310" s="175"/>
    </row>
    <row r="311" spans="1:85" s="4" customFormat="1" ht="7.5" customHeight="1">
      <c r="A311" s="779"/>
      <c r="B311" s="7"/>
      <c r="C311" s="361"/>
      <c r="D311" s="361"/>
      <c r="E311" s="361"/>
      <c r="F311" s="361"/>
      <c r="G311" s="163"/>
      <c r="H311" s="163"/>
      <c r="I311" s="163"/>
      <c r="J311" s="1257"/>
      <c r="K311" s="1257"/>
      <c r="L311" s="1257"/>
      <c r="M311" s="1257"/>
      <c r="N311" s="1257"/>
      <c r="O311" s="1257"/>
      <c r="P311" s="1257"/>
      <c r="Q311" s="163"/>
      <c r="R311" s="163"/>
      <c r="S311" s="163"/>
      <c r="T311" s="163"/>
      <c r="U311" s="163"/>
      <c r="V311" s="163"/>
      <c r="W311" s="163"/>
      <c r="X311" s="163"/>
      <c r="Y311" s="163"/>
      <c r="Z311" s="3"/>
      <c r="AA311" s="163"/>
      <c r="AB311" s="163"/>
      <c r="AC311" s="1011"/>
      <c r="AD311" s="1011"/>
      <c r="AE311" s="1011"/>
      <c r="AF311" s="54"/>
      <c r="AG311" s="163"/>
      <c r="AH311" s="163"/>
      <c r="AI311" s="163"/>
      <c r="AJ311" s="163"/>
      <c r="AK311" s="163"/>
      <c r="AL311" s="163"/>
      <c r="AM311" s="163"/>
      <c r="AN311" s="163"/>
      <c r="AO311" s="1252"/>
      <c r="AP311" s="1252"/>
      <c r="AQ311" s="1252"/>
      <c r="AR311" s="1252"/>
      <c r="AS311" s="1252"/>
      <c r="AT311" s="1252"/>
      <c r="AU311" s="1252"/>
      <c r="AV311" s="1252"/>
      <c r="AW311" s="1252"/>
      <c r="AX311" s="1256"/>
      <c r="AY311" s="1256"/>
      <c r="AZ311" s="1256"/>
      <c r="BA311" s="1256"/>
      <c r="BB311" s="163"/>
      <c r="BC311" s="8"/>
      <c r="BD311" s="175"/>
      <c r="BE311" s="782"/>
      <c r="BF311" s="175"/>
      <c r="BG311" s="175"/>
      <c r="BI311" s="175"/>
      <c r="BJ311" s="175"/>
      <c r="BK311" s="175"/>
      <c r="BM311" s="175"/>
      <c r="BN311" s="175"/>
      <c r="BO311" s="175"/>
      <c r="BQ311" s="175"/>
      <c r="BR311" s="175"/>
      <c r="BS311" s="175"/>
      <c r="BU311" s="175"/>
      <c r="BV311" s="175"/>
      <c r="BW311" s="175"/>
      <c r="BY311" s="175"/>
      <c r="BZ311" s="175"/>
      <c r="CB311" s="175"/>
      <c r="CC311" s="175"/>
      <c r="CD311" s="175"/>
      <c r="CF311" s="175"/>
      <c r="CG311" s="175"/>
    </row>
    <row r="312" spans="1:85" s="4" customFormat="1" ht="7.5" customHeight="1">
      <c r="A312" s="779"/>
      <c r="B312" s="7"/>
      <c r="C312" s="361"/>
      <c r="D312" s="361"/>
      <c r="E312" s="361"/>
      <c r="F312" s="361"/>
      <c r="G312" s="163"/>
      <c r="H312" s="163"/>
      <c r="I312" s="163"/>
      <c r="J312" s="1257"/>
      <c r="K312" s="1257"/>
      <c r="L312" s="1257"/>
      <c r="M312" s="1257"/>
      <c r="N312" s="1257"/>
      <c r="O312" s="1257"/>
      <c r="P312" s="1257"/>
      <c r="Q312" s="163"/>
      <c r="R312" s="163"/>
      <c r="S312" s="163"/>
      <c r="T312" s="163"/>
      <c r="U312" s="163"/>
      <c r="V312" s="163"/>
      <c r="W312" s="163"/>
      <c r="X312" s="163"/>
      <c r="Y312" s="163"/>
      <c r="Z312" s="3"/>
      <c r="AA312" s="163"/>
      <c r="AB312" s="163"/>
      <c r="AC312" s="1011"/>
      <c r="AD312" s="1011"/>
      <c r="AE312" s="1011"/>
      <c r="AF312" s="54"/>
      <c r="AG312" s="163"/>
      <c r="AH312" s="163"/>
      <c r="AI312" s="163"/>
      <c r="AJ312" s="163"/>
      <c r="AK312" s="163"/>
      <c r="AL312" s="163"/>
      <c r="AM312" s="163"/>
      <c r="AN312" s="163"/>
      <c r="AO312" s="1252"/>
      <c r="AP312" s="1252"/>
      <c r="AQ312" s="1252"/>
      <c r="AR312" s="1252"/>
      <c r="AS312" s="1252"/>
      <c r="AT312" s="1252"/>
      <c r="AU312" s="1252"/>
      <c r="AV312" s="1252"/>
      <c r="AW312" s="1252"/>
      <c r="AX312" s="1256"/>
      <c r="AY312" s="1256"/>
      <c r="AZ312" s="1256"/>
      <c r="BA312" s="1256"/>
      <c r="BB312" s="163"/>
      <c r="BC312" s="8"/>
      <c r="BD312" s="175"/>
      <c r="BE312" s="782"/>
      <c r="BF312" s="175"/>
      <c r="BG312" s="175"/>
      <c r="BI312" s="175"/>
      <c r="BJ312" s="175"/>
      <c r="BK312" s="175"/>
      <c r="BM312" s="175"/>
      <c r="BN312" s="175"/>
      <c r="BO312" s="175"/>
      <c r="BQ312" s="175"/>
      <c r="BR312" s="175"/>
      <c r="BS312" s="175"/>
      <c r="BU312" s="175"/>
      <c r="BV312" s="175"/>
      <c r="BW312" s="175"/>
      <c r="BY312" s="175"/>
      <c r="BZ312" s="175"/>
      <c r="CB312" s="175"/>
      <c r="CC312" s="175"/>
      <c r="CD312" s="175"/>
      <c r="CF312" s="175"/>
      <c r="CG312" s="175"/>
    </row>
    <row r="313" spans="1:85" s="4" customFormat="1" ht="16.5" customHeight="1">
      <c r="A313" s="779"/>
      <c r="B313" s="366">
        <v>1</v>
      </c>
      <c r="C313" s="345"/>
      <c r="D313" s="345"/>
      <c r="E313" s="345"/>
      <c r="F313" s="345"/>
      <c r="G313" s="165"/>
      <c r="H313" s="163"/>
      <c r="I313" s="752"/>
      <c r="J313" s="163"/>
      <c r="K313" s="163"/>
      <c r="L313" s="163"/>
      <c r="M313" s="163"/>
      <c r="N313" s="163"/>
      <c r="O313" s="163"/>
      <c r="P313" s="163"/>
      <c r="Q313" s="163"/>
      <c r="R313" s="163"/>
      <c r="S313" s="163"/>
      <c r="T313" s="163"/>
      <c r="U313" s="163"/>
      <c r="V313" s="163"/>
      <c r="W313" s="163"/>
      <c r="X313" s="163"/>
      <c r="Y313" s="163"/>
      <c r="Z313" s="163"/>
      <c r="AA313" s="163"/>
      <c r="AB313" s="163"/>
      <c r="AC313" s="163"/>
      <c r="AD313" s="163"/>
      <c r="AE313" s="163"/>
      <c r="AF313" s="163"/>
      <c r="AG313" s="163"/>
      <c r="AH313" s="163"/>
      <c r="AI313" s="163"/>
      <c r="AJ313" s="163"/>
      <c r="AK313" s="1306" t="s">
        <v>7602</v>
      </c>
      <c r="AL313" s="1306"/>
      <c r="AM313" s="1306"/>
      <c r="AN313" s="1306"/>
      <c r="AO313" s="1306"/>
      <c r="AP313" s="1306"/>
      <c r="AQ313" s="1306"/>
      <c r="AR313" s="1306"/>
      <c r="AS313" s="1306"/>
      <c r="AT313" s="1306"/>
      <c r="AU313" s="1306"/>
      <c r="AV313" s="1306"/>
      <c r="AW313" s="1306"/>
      <c r="AX313" s="1455">
        <f>'Control Panel'!I1566</f>
        <v>0</v>
      </c>
      <c r="AY313" s="1455"/>
      <c r="AZ313" s="1455"/>
      <c r="BA313" s="1455"/>
      <c r="BB313" s="163"/>
      <c r="BC313" s="8"/>
      <c r="BD313" s="175"/>
      <c r="BE313" s="782"/>
      <c r="BF313" s="175"/>
      <c r="BG313" s="175"/>
    </row>
    <row r="314" spans="1:85" s="4" customFormat="1" ht="16.5" customHeight="1">
      <c r="A314" s="779"/>
      <c r="B314" s="366"/>
      <c r="C314" s="345"/>
      <c r="D314" s="345"/>
      <c r="E314" s="345"/>
      <c r="F314" s="345"/>
      <c r="G314" s="165"/>
      <c r="H314" s="163"/>
      <c r="I314" s="752"/>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3"/>
      <c r="AL314" s="1224"/>
      <c r="AM314" s="1224"/>
      <c r="AN314" s="1224"/>
      <c r="AO314" s="1224"/>
      <c r="AP314" s="1224"/>
      <c r="AQ314" s="1224"/>
      <c r="AR314" s="1224"/>
      <c r="AS314" s="1224"/>
      <c r="AT314" s="1224"/>
      <c r="AU314" s="1224"/>
      <c r="AV314" s="1224"/>
      <c r="AW314" s="1224"/>
      <c r="AX314" s="1225"/>
      <c r="AY314" s="1225"/>
      <c r="AZ314" s="1225"/>
      <c r="BA314" s="1225"/>
      <c r="BB314" s="163"/>
      <c r="BC314" s="8"/>
      <c r="BD314" s="175"/>
      <c r="BE314" s="782"/>
      <c r="BF314" s="175"/>
      <c r="BG314" s="175"/>
    </row>
    <row r="315" spans="1:85" s="4" customFormat="1" ht="15" customHeight="1">
      <c r="A315" s="779"/>
      <c r="B315" s="7"/>
      <c r="C315" s="361"/>
      <c r="D315" s="361"/>
      <c r="E315" s="361"/>
      <c r="F315" s="361"/>
      <c r="G315" s="163"/>
      <c r="H315" s="163"/>
      <c r="I315" s="704" t="s">
        <v>7398</v>
      </c>
      <c r="J315" s="705"/>
      <c r="K315" s="705"/>
      <c r="L315" s="705"/>
      <c r="M315" s="705"/>
      <c r="N315" s="705"/>
      <c r="O315" s="705"/>
      <c r="P315" s="705"/>
      <c r="Q315" s="705"/>
      <c r="R315" s="705"/>
      <c r="S315" s="705"/>
      <c r="T315" s="706"/>
      <c r="U315" s="706"/>
      <c r="V315" s="706"/>
      <c r="W315" s="706"/>
      <c r="X315" s="706"/>
      <c r="Y315" s="706"/>
      <c r="Z315" s="706"/>
      <c r="AA315" s="706"/>
      <c r="AB315" s="706"/>
      <c r="AC315" s="706"/>
      <c r="AD315" s="706"/>
      <c r="AE315" s="706"/>
      <c r="AF315" s="706"/>
      <c r="AG315" s="706"/>
      <c r="AH315" s="706"/>
      <c r="AI315" s="706"/>
      <c r="AJ315" s="706"/>
      <c r="AK315" s="706"/>
      <c r="AL315" s="706"/>
      <c r="AM315" s="706"/>
      <c r="AN315" s="706"/>
      <c r="AO315" s="706"/>
      <c r="AP315" s="706"/>
      <c r="AQ315" s="706"/>
      <c r="AR315" s="706"/>
      <c r="AS315" s="662"/>
      <c r="AT315" s="662"/>
      <c r="AU315" s="662"/>
      <c r="AV315" s="662"/>
      <c r="AW315" s="707"/>
      <c r="AX315" s="662"/>
      <c r="AY315" s="662"/>
      <c r="AZ315" s="662"/>
      <c r="BA315" s="662"/>
      <c r="BB315" s="163"/>
      <c r="BC315" s="8"/>
      <c r="BD315" s="175"/>
      <c r="BE315" s="782"/>
      <c r="BF315" s="175"/>
      <c r="BG315" s="175"/>
      <c r="BI315" s="175"/>
      <c r="BJ315" s="175"/>
      <c r="BK315" s="175"/>
      <c r="BM315" s="175"/>
      <c r="BN315" s="175"/>
      <c r="BO315" s="175"/>
      <c r="BQ315" s="175"/>
      <c r="BR315" s="175"/>
      <c r="BS315" s="175"/>
      <c r="BU315" s="175"/>
      <c r="BV315" s="175"/>
      <c r="BW315" s="175"/>
      <c r="BY315" s="175"/>
      <c r="BZ315" s="175"/>
      <c r="CB315" s="175"/>
      <c r="CC315" s="175"/>
      <c r="CD315" s="175"/>
      <c r="CF315" s="175"/>
      <c r="CG315" s="175"/>
    </row>
    <row r="316" spans="1:85" s="4" customFormat="1" ht="15" customHeight="1">
      <c r="A316" s="779"/>
      <c r="B316" s="7"/>
      <c r="C316" s="343"/>
      <c r="D316" s="343"/>
      <c r="E316" s="343"/>
      <c r="F316" s="343"/>
      <c r="G316" s="165"/>
      <c r="H316" s="3"/>
      <c r="I316" s="752"/>
      <c r="J316" s="49"/>
      <c r="K316" s="49"/>
      <c r="L316" s="49"/>
      <c r="M316" s="49"/>
      <c r="N316" s="49"/>
      <c r="O316" s="49"/>
      <c r="P316" s="49"/>
      <c r="Q316" s="49"/>
      <c r="R316" s="49"/>
      <c r="S316" s="49"/>
      <c r="T316" s="49"/>
      <c r="U316" s="49"/>
      <c r="V316" s="49"/>
      <c r="W316" s="49"/>
      <c r="X316" s="49"/>
      <c r="Y316" s="49"/>
      <c r="Z316" s="49"/>
      <c r="AA316" s="49"/>
      <c r="AB316" s="49"/>
      <c r="AC316" s="49"/>
      <c r="AD316" s="49"/>
      <c r="AE316" s="49"/>
      <c r="AF316" s="49"/>
      <c r="AG316" s="49"/>
      <c r="AH316" s="49"/>
      <c r="AI316" s="49"/>
      <c r="AJ316" s="49"/>
      <c r="AK316" s="49"/>
      <c r="AL316" s="49"/>
      <c r="AM316" s="49"/>
      <c r="AN316" s="49"/>
      <c r="AO316" s="49"/>
      <c r="AP316" s="49"/>
      <c r="AQ316" s="49"/>
      <c r="AR316" s="49"/>
      <c r="AS316" s="163"/>
      <c r="AT316" s="163"/>
      <c r="AU316" s="163"/>
      <c r="AV316" s="163"/>
      <c r="AW316" s="306"/>
      <c r="AX316" s="662"/>
      <c r="AY316" s="662"/>
      <c r="AZ316" s="662"/>
      <c r="BA316" s="662"/>
      <c r="BB316" s="163"/>
      <c r="BC316" s="8"/>
      <c r="BD316" s="175"/>
      <c r="BE316" s="782"/>
      <c r="BF316" s="175"/>
      <c r="BG316" s="175"/>
      <c r="BH316" s="175"/>
      <c r="BI316" s="175"/>
      <c r="BJ316" s="175"/>
      <c r="BK316" s="175"/>
      <c r="BL316" s="175"/>
      <c r="BM316" s="175"/>
      <c r="BN316" s="175"/>
      <c r="BO316" s="175"/>
      <c r="BP316" s="175"/>
      <c r="BQ316" s="175"/>
      <c r="BR316" s="175"/>
      <c r="BS316" s="175"/>
      <c r="BT316" s="175"/>
      <c r="BU316" s="175"/>
      <c r="BV316" s="175"/>
      <c r="BW316" s="175"/>
      <c r="BX316" s="175"/>
      <c r="BY316" s="175"/>
      <c r="BZ316" s="175"/>
      <c r="CA316" s="175"/>
      <c r="CB316" s="175"/>
      <c r="CC316" s="175"/>
      <c r="CD316" s="175"/>
      <c r="CE316" s="175"/>
      <c r="CF316" s="175"/>
      <c r="CG316" s="175"/>
    </row>
    <row r="317" spans="1:85" s="4" customFormat="1" ht="15" customHeight="1">
      <c r="A317" s="779"/>
      <c r="B317" s="7"/>
      <c r="C317" s="343"/>
      <c r="D317" s="343"/>
      <c r="E317" s="343"/>
      <c r="F317" s="343"/>
      <c r="G317" s="165"/>
      <c r="H317" s="3"/>
      <c r="I317" s="3"/>
      <c r="J317" s="1429" t="s">
        <v>126</v>
      </c>
      <c r="K317" s="1429"/>
      <c r="L317" s="1429"/>
      <c r="M317" s="1429"/>
      <c r="N317" s="1429"/>
      <c r="O317" s="1429"/>
      <c r="P317" s="1429"/>
      <c r="Q317" s="1429"/>
      <c r="R317" s="1429"/>
      <c r="S317" s="1429"/>
      <c r="T317" s="49"/>
      <c r="U317" s="1308" t="s">
        <v>282</v>
      </c>
      <c r="V317" s="1308"/>
      <c r="W317" s="1308"/>
      <c r="X317" s="1308"/>
      <c r="Y317" s="1308"/>
      <c r="Z317" s="1308"/>
      <c r="AA317" s="3"/>
      <c r="AB317" s="3"/>
      <c r="AC317" s="1308" t="s">
        <v>339</v>
      </c>
      <c r="AD317" s="1308"/>
      <c r="AE317" s="1308"/>
      <c r="AF317" s="1308"/>
      <c r="AG317" s="1308"/>
      <c r="AH317" s="49"/>
      <c r="AI317" s="49"/>
      <c r="AJ317" s="49"/>
      <c r="AK317" s="49"/>
      <c r="AL317" s="49"/>
      <c r="AM317" s="3"/>
      <c r="AN317" s="3"/>
      <c r="AO317" s="3"/>
      <c r="AP317" s="3"/>
      <c r="AQ317" s="3"/>
      <c r="AR317" s="49"/>
      <c r="AS317" s="163"/>
      <c r="AT317" s="163"/>
      <c r="AU317" s="163"/>
      <c r="AV317" s="163"/>
      <c r="AW317" s="306"/>
      <c r="AX317" s="662"/>
      <c r="AY317" s="662"/>
      <c r="AZ317" s="662"/>
      <c r="BA317" s="662"/>
      <c r="BB317" s="163"/>
      <c r="BC317" s="8"/>
      <c r="BD317" s="175"/>
      <c r="BE317" s="782"/>
      <c r="BF317" s="175"/>
      <c r="CD317" s="175"/>
      <c r="CE317" s="175"/>
      <c r="CF317" s="175"/>
      <c r="CG317" s="175"/>
    </row>
    <row r="318" spans="1:85" s="4" customFormat="1" ht="12" customHeight="1">
      <c r="A318" s="779"/>
      <c r="B318" s="7"/>
      <c r="C318" s="345"/>
      <c r="D318" s="345"/>
      <c r="E318" s="345"/>
      <c r="F318" s="345"/>
      <c r="G318" s="165"/>
      <c r="H318" s="163"/>
      <c r="I318" s="163"/>
      <c r="J318" s="163"/>
      <c r="K318" s="163"/>
      <c r="L318" s="163"/>
      <c r="M318" s="163"/>
      <c r="N318" s="163"/>
      <c r="O318" s="163"/>
      <c r="P318" s="163"/>
      <c r="Q318" s="163"/>
      <c r="R318" s="163"/>
      <c r="S318" s="163"/>
      <c r="T318" s="163"/>
      <c r="U318" s="163"/>
      <c r="V318" s="163"/>
      <c r="W318" s="163"/>
      <c r="X318" s="163"/>
      <c r="Y318" s="163"/>
      <c r="Z318" s="163"/>
      <c r="AA318" s="3"/>
      <c r="AB318" s="3"/>
      <c r="AC318" s="163"/>
      <c r="AD318" s="163"/>
      <c r="AE318" s="163"/>
      <c r="AF318" s="163"/>
      <c r="AG318" s="163"/>
      <c r="AH318" s="163"/>
      <c r="AI318" s="163"/>
      <c r="AJ318" s="163"/>
      <c r="AK318" s="163"/>
      <c r="AL318" s="163"/>
      <c r="AM318" s="3"/>
      <c r="AN318" s="3"/>
      <c r="AO318" s="3"/>
      <c r="AP318" s="3"/>
      <c r="AQ318" s="3"/>
      <c r="AR318" s="163"/>
      <c r="AS318" s="163"/>
      <c r="AT318" s="163"/>
      <c r="AU318" s="163"/>
      <c r="AV318" s="163"/>
      <c r="AW318" s="306"/>
      <c r="AX318" s="662"/>
      <c r="AY318" s="662"/>
      <c r="AZ318" s="662"/>
      <c r="BA318" s="662"/>
      <c r="BB318" s="163"/>
      <c r="BC318" s="8"/>
      <c r="BD318" s="175"/>
      <c r="BE318" s="782"/>
      <c r="BF318" s="175"/>
      <c r="CD318" s="175"/>
      <c r="CE318" s="175"/>
      <c r="CF318" s="175"/>
      <c r="CG318" s="175"/>
    </row>
    <row r="319" spans="1:85" s="4" customFormat="1" ht="15" customHeight="1">
      <c r="A319" s="779"/>
      <c r="B319" s="7"/>
      <c r="C319" s="345"/>
      <c r="D319" s="345"/>
      <c r="E319" s="345"/>
      <c r="F319" s="345"/>
      <c r="G319" s="165"/>
      <c r="H319" s="163"/>
      <c r="I319" s="163"/>
      <c r="J319" s="532"/>
      <c r="K319" s="3"/>
      <c r="L319" s="1359">
        <v>0</v>
      </c>
      <c r="M319" s="1360"/>
      <c r="N319" s="1361"/>
      <c r="O319" s="54" t="s">
        <v>7400</v>
      </c>
      <c r="P319" s="347"/>
      <c r="Q319" s="199"/>
      <c r="R319" s="199"/>
      <c r="S319" s="3"/>
      <c r="T319" s="196"/>
      <c r="U319" s="18"/>
      <c r="V319" s="3"/>
      <c r="W319" s="1359">
        <v>744</v>
      </c>
      <c r="X319" s="1361"/>
      <c r="Y319" s="163" t="s">
        <v>432</v>
      </c>
      <c r="Z319" s="163"/>
      <c r="AA319" s="3"/>
      <c r="AB319" s="3"/>
      <c r="AC319" s="1362">
        <f>'Control Panel'!F1692</f>
        <v>0</v>
      </c>
      <c r="AD319" s="1362"/>
      <c r="AE319" s="1362"/>
      <c r="AF319" s="1362"/>
      <c r="AG319" s="1362"/>
      <c r="AH319" s="18"/>
      <c r="AI319" s="1363"/>
      <c r="AJ319" s="1363"/>
      <c r="AK319" s="1363"/>
      <c r="AL319" s="1363"/>
      <c r="AM319" s="3"/>
      <c r="AN319" s="3"/>
      <c r="AO319" s="3"/>
      <c r="AP319" s="3"/>
      <c r="AQ319" s="3"/>
      <c r="AR319" s="163"/>
      <c r="AS319" s="1382"/>
      <c r="AT319" s="1382"/>
      <c r="AU319" s="1382"/>
      <c r="AV319" s="1382"/>
      <c r="AW319" s="1382"/>
      <c r="AX319" s="1358">
        <f>'Control Panel'!H1695</f>
        <v>0</v>
      </c>
      <c r="AY319" s="1358"/>
      <c r="AZ319" s="1358"/>
      <c r="BA319" s="1358"/>
      <c r="BB319" s="163"/>
      <c r="BC319" s="8"/>
      <c r="BD319" s="175"/>
      <c r="BE319" s="782"/>
      <c r="BF319" s="175"/>
      <c r="CD319" s="175"/>
      <c r="CE319" s="175"/>
      <c r="CF319" s="175"/>
      <c r="CG319" s="175"/>
    </row>
    <row r="320" spans="1:85" s="4" customFormat="1" ht="7.5" customHeight="1">
      <c r="A320" s="779"/>
      <c r="B320" s="7"/>
      <c r="C320" s="345"/>
      <c r="D320" s="345"/>
      <c r="E320" s="345"/>
      <c r="F320" s="345"/>
      <c r="G320" s="165"/>
      <c r="H320" s="163"/>
      <c r="I320" s="163"/>
      <c r="J320" s="532"/>
      <c r="K320" s="163"/>
      <c r="L320" s="199"/>
      <c r="M320" s="54"/>
      <c r="N320" s="54"/>
      <c r="O320" s="54"/>
      <c r="P320" s="347"/>
      <c r="Q320" s="199"/>
      <c r="R320" s="199"/>
      <c r="S320" s="3"/>
      <c r="T320" s="199"/>
      <c r="U320" s="18"/>
      <c r="V320" s="163"/>
      <c r="W320" s="163"/>
      <c r="X320" s="163"/>
      <c r="Y320" s="163"/>
      <c r="Z320" s="163"/>
      <c r="AA320" s="3"/>
      <c r="AB320" s="3"/>
      <c r="AC320" s="198"/>
      <c r="AD320" s="347"/>
      <c r="AE320" s="198"/>
      <c r="AF320" s="198"/>
      <c r="AG320" s="18"/>
      <c r="AH320" s="18"/>
      <c r="AI320" s="198"/>
      <c r="AJ320" s="18"/>
      <c r="AK320" s="18"/>
      <c r="AL320" s="18"/>
      <c r="AM320" s="3"/>
      <c r="AN320" s="3"/>
      <c r="AO320" s="3"/>
      <c r="AP320" s="3"/>
      <c r="AQ320" s="3"/>
      <c r="AR320" s="163"/>
      <c r="AS320" s="163"/>
      <c r="AT320" s="163"/>
      <c r="AU320" s="163"/>
      <c r="AV320" s="163"/>
      <c r="AW320" s="306"/>
      <c r="AX320" s="1358"/>
      <c r="AY320" s="1358"/>
      <c r="AZ320" s="1358"/>
      <c r="BA320" s="1358"/>
      <c r="BB320" s="163"/>
      <c r="BC320" s="8"/>
      <c r="BD320" s="175"/>
      <c r="BE320" s="782"/>
      <c r="BF320" s="175"/>
      <c r="CD320" s="175"/>
      <c r="CE320" s="175"/>
      <c r="CF320" s="175"/>
      <c r="CG320" s="175"/>
    </row>
    <row r="321" spans="1:60" s="4" customFormat="1" ht="7.5" customHeight="1">
      <c r="A321" s="779"/>
      <c r="B321" s="7"/>
      <c r="C321" s="345"/>
      <c r="D321" s="345"/>
      <c r="E321" s="345"/>
      <c r="F321" s="345"/>
      <c r="G321" s="165"/>
      <c r="H321" s="3"/>
      <c r="I321" s="42"/>
      <c r="J321" s="163"/>
      <c r="K321" s="296"/>
      <c r="L321" s="296"/>
      <c r="M321" s="296"/>
      <c r="N321" s="54"/>
      <c r="O321" s="54"/>
      <c r="P321" s="199"/>
      <c r="Q321" s="199"/>
      <c r="R321" s="3"/>
      <c r="S321" s="196"/>
      <c r="T321" s="1223"/>
      <c r="U321" s="1223"/>
      <c r="V321" s="1223"/>
      <c r="W321" s="1223"/>
      <c r="X321" s="1223"/>
      <c r="Y321" s="54"/>
      <c r="Z321" s="296"/>
      <c r="AA321" s="296"/>
      <c r="AB321" s="296"/>
      <c r="AC321" s="54"/>
      <c r="AD321" s="163"/>
      <c r="AE321" s="163"/>
      <c r="AF321" s="163"/>
      <c r="AG321" s="163"/>
      <c r="AH321" s="163"/>
      <c r="AI321" s="163"/>
      <c r="AJ321" s="163"/>
      <c r="AK321" s="163"/>
      <c r="AL321" s="163"/>
      <c r="AM321" s="163"/>
      <c r="AN321" s="163"/>
      <c r="AO321" s="163"/>
      <c r="AP321" s="163"/>
      <c r="AQ321" s="163"/>
      <c r="AR321" s="163"/>
      <c r="AS321" s="163"/>
      <c r="AT321" s="163"/>
      <c r="AU321" s="163"/>
      <c r="AV321" s="163"/>
      <c r="AW321" s="306"/>
      <c r="AX321" s="662"/>
      <c r="AY321" s="662"/>
      <c r="AZ321" s="662"/>
      <c r="BA321" s="662"/>
      <c r="BB321" s="163"/>
      <c r="BC321" s="8"/>
      <c r="BD321" s="175"/>
      <c r="BE321" s="782"/>
      <c r="BF321" s="175"/>
      <c r="BG321" s="175"/>
    </row>
    <row r="322" spans="1:60" s="4" customFormat="1" ht="16.5" customHeight="1">
      <c r="A322" s="779"/>
      <c r="B322" s="366">
        <v>1</v>
      </c>
      <c r="C322" s="345"/>
      <c r="D322" s="345"/>
      <c r="E322" s="345"/>
      <c r="F322" s="345"/>
      <c r="G322" s="165"/>
      <c r="H322" s="163"/>
      <c r="I322" s="752"/>
      <c r="J322" s="163"/>
      <c r="K322" s="163"/>
      <c r="L322" s="163"/>
      <c r="M322" s="163"/>
      <c r="N322" s="163"/>
      <c r="O322" s="163"/>
      <c r="P322" s="163"/>
      <c r="Q322" s="163"/>
      <c r="R322" s="163"/>
      <c r="S322" s="163"/>
      <c r="T322" s="163"/>
      <c r="U322" s="163"/>
      <c r="V322" s="163"/>
      <c r="W322" s="163"/>
      <c r="X322" s="163"/>
      <c r="Y322" s="163"/>
      <c r="Z322" s="163"/>
      <c r="AA322" s="163"/>
      <c r="AB322" s="163"/>
      <c r="AC322" s="163"/>
      <c r="AD322" s="163"/>
      <c r="AE322" s="163"/>
      <c r="AF322" s="163"/>
      <c r="AG322" s="163"/>
      <c r="AH322" s="163"/>
      <c r="AI322" s="1306" t="s">
        <v>7399</v>
      </c>
      <c r="AJ322" s="1306"/>
      <c r="AK322" s="1306"/>
      <c r="AL322" s="1306"/>
      <c r="AM322" s="1306"/>
      <c r="AN322" s="1306"/>
      <c r="AO322" s="1306"/>
      <c r="AP322" s="1306"/>
      <c r="AQ322" s="1306"/>
      <c r="AR322" s="1306"/>
      <c r="AS322" s="1306"/>
      <c r="AT322" s="1306"/>
      <c r="AU322" s="1306"/>
      <c r="AV322" s="1306"/>
      <c r="AW322" s="1306"/>
      <c r="AX322" s="1455">
        <f>'Control Panel'!H1695</f>
        <v>0</v>
      </c>
      <c r="AY322" s="1455"/>
      <c r="AZ322" s="1455"/>
      <c r="BA322" s="1455"/>
      <c r="BB322" s="163"/>
      <c r="BC322" s="8"/>
      <c r="BD322" s="175"/>
      <c r="BE322" s="782"/>
      <c r="BF322" s="175"/>
      <c r="BG322" s="175"/>
    </row>
    <row r="323" spans="1:60" s="4" customFormat="1" ht="16.5" customHeight="1">
      <c r="A323" s="779"/>
      <c r="B323" s="366"/>
      <c r="C323" s="345"/>
      <c r="D323" s="345"/>
      <c r="E323" s="345"/>
      <c r="F323" s="345"/>
      <c r="G323" s="165"/>
      <c r="H323" s="163"/>
      <c r="I323" s="752"/>
      <c r="J323" s="163"/>
      <c r="K323" s="163"/>
      <c r="L323" s="163"/>
      <c r="M323" s="163"/>
      <c r="N323" s="163"/>
      <c r="O323" s="163"/>
      <c r="P323" s="163"/>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3"/>
      <c r="AL323" s="1224"/>
      <c r="AM323" s="1224"/>
      <c r="AN323" s="1224"/>
      <c r="AO323" s="1224"/>
      <c r="AP323" s="1224"/>
      <c r="AQ323" s="1224"/>
      <c r="AR323" s="1224"/>
      <c r="AS323" s="1224"/>
      <c r="AT323" s="1224"/>
      <c r="AU323" s="1224"/>
      <c r="AV323" s="1224"/>
      <c r="AW323" s="1224"/>
      <c r="AX323" s="1225"/>
      <c r="AY323" s="1225"/>
      <c r="AZ323" s="1225"/>
      <c r="BA323" s="1225"/>
      <c r="BB323" s="163"/>
      <c r="BC323" s="8"/>
      <c r="BD323" s="175"/>
      <c r="BE323" s="782"/>
      <c r="BF323" s="175"/>
      <c r="BG323" s="175"/>
    </row>
    <row r="324" spans="1:60" s="4" customFormat="1" ht="9.75" customHeight="1">
      <c r="A324" s="779"/>
      <c r="B324" s="7"/>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63"/>
      <c r="BC324" s="8"/>
      <c r="BD324" s="175"/>
      <c r="BE324" s="782"/>
      <c r="BF324" s="175"/>
      <c r="BG324" s="175"/>
    </row>
    <row r="325" spans="1:60" s="4" customFormat="1" ht="15" hidden="1" customHeight="1">
      <c r="A325" s="779"/>
      <c r="B325" s="7"/>
      <c r="C325" s="163"/>
      <c r="D325" s="163"/>
      <c r="E325" s="163"/>
      <c r="F325" s="163"/>
      <c r="G325" s="163"/>
      <c r="H325" s="163"/>
      <c r="I325" s="163"/>
      <c r="J325" s="163"/>
      <c r="K325" s="163"/>
      <c r="L325" s="163"/>
      <c r="M325" s="163"/>
      <c r="N325" s="163"/>
      <c r="O325" s="163"/>
      <c r="P325" s="163"/>
      <c r="Q325" s="163"/>
      <c r="R325" s="163"/>
      <c r="S325" s="163"/>
      <c r="T325" s="163"/>
      <c r="U325" s="163"/>
      <c r="V325" s="163"/>
      <c r="W325" s="163"/>
      <c r="X325" s="163"/>
      <c r="Y325" s="163"/>
      <c r="Z325" s="163"/>
      <c r="AA325" s="163"/>
      <c r="AB325" s="163"/>
      <c r="AC325" s="163">
        <v>0</v>
      </c>
      <c r="AD325" s="163"/>
      <c r="AE325" s="163"/>
      <c r="AF325" s="163"/>
      <c r="AG325" s="163"/>
      <c r="AH325" s="163"/>
      <c r="AI325" s="163"/>
      <c r="AJ325" s="163"/>
      <c r="AK325" s="163"/>
      <c r="AL325" s="163"/>
      <c r="AM325" s="163"/>
      <c r="AN325" s="163"/>
      <c r="AO325" s="163"/>
      <c r="AP325" s="163"/>
      <c r="AQ325" s="163"/>
      <c r="AR325" s="163"/>
      <c r="AS325" s="163"/>
      <c r="AT325" s="163"/>
      <c r="AU325" s="163"/>
      <c r="AV325" s="163"/>
      <c r="AW325" s="163"/>
      <c r="AX325" s="74"/>
      <c r="AY325" s="74"/>
      <c r="AZ325" s="74"/>
      <c r="BA325" s="74"/>
      <c r="BB325" s="163"/>
      <c r="BC325" s="8"/>
      <c r="BD325" s="175"/>
      <c r="BE325" s="782"/>
      <c r="BF325" s="175"/>
      <c r="BG325" s="175"/>
      <c r="BH325" s="175"/>
    </row>
    <row r="326" spans="1:60" s="4" customFormat="1" ht="15" hidden="1" customHeight="1">
      <c r="A326" s="779"/>
      <c r="B326" s="7"/>
      <c r="C326" s="1286" t="s">
        <v>69</v>
      </c>
      <c r="D326" s="1286"/>
      <c r="E326" s="1286"/>
      <c r="F326" s="1286"/>
      <c r="G326" s="163"/>
      <c r="H326" s="163"/>
      <c r="I326" s="163"/>
      <c r="J326" s="163"/>
      <c r="K326" s="163"/>
      <c r="L326" s="163"/>
      <c r="M326" s="163"/>
      <c r="N326" s="163"/>
      <c r="O326" s="163"/>
      <c r="P326" s="163"/>
      <c r="Q326" s="163"/>
      <c r="R326" s="163"/>
      <c r="S326" s="163"/>
      <c r="T326" s="163"/>
      <c r="U326" s="163"/>
      <c r="V326" s="163"/>
      <c r="W326" s="163"/>
      <c r="X326" s="163"/>
      <c r="Y326" s="163"/>
      <c r="Z326" s="163"/>
      <c r="AA326" s="163"/>
      <c r="AB326" s="163"/>
      <c r="AC326" s="163"/>
      <c r="AD326" s="163"/>
      <c r="AE326" s="163"/>
      <c r="AF326" s="163"/>
      <c r="AG326" s="163"/>
      <c r="AH326" s="163"/>
      <c r="AI326" s="163"/>
      <c r="AJ326" s="163"/>
      <c r="AK326" s="163"/>
      <c r="AL326" s="163"/>
      <c r="AM326" s="163"/>
      <c r="AN326" s="163"/>
      <c r="AO326" s="163"/>
      <c r="AP326" s="163"/>
      <c r="AQ326" s="163"/>
      <c r="AR326" s="163"/>
      <c r="AS326" s="163"/>
      <c r="AT326" s="163"/>
      <c r="AU326" s="163"/>
      <c r="AV326" s="163"/>
      <c r="AW326" s="191"/>
      <c r="AX326" s="74"/>
      <c r="AY326" s="74"/>
      <c r="AZ326" s="74"/>
      <c r="BA326" s="74"/>
      <c r="BB326" s="163"/>
      <c r="BC326" s="8"/>
      <c r="BD326" s="175"/>
      <c r="BE326" s="782"/>
      <c r="BF326" s="175"/>
      <c r="BG326" s="175"/>
      <c r="BH326" s="175"/>
    </row>
    <row r="327" spans="1:60" s="4" customFormat="1" ht="15" hidden="1" customHeight="1">
      <c r="A327" s="779"/>
      <c r="B327" s="7"/>
      <c r="C327" s="1286"/>
      <c r="D327" s="1286"/>
      <c r="E327" s="1286"/>
      <c r="F327" s="1286"/>
      <c r="G327" s="163"/>
      <c r="H327" s="3"/>
      <c r="I327" s="1470" t="s">
        <v>164</v>
      </c>
      <c r="J327" s="1470"/>
      <c r="K327" s="1470"/>
      <c r="L327" s="1470"/>
      <c r="M327" s="1470"/>
      <c r="N327" s="1470"/>
      <c r="O327" s="1470"/>
      <c r="P327" s="3"/>
      <c r="Q327" s="1507">
        <v>0</v>
      </c>
      <c r="R327" s="1508"/>
      <c r="S327" s="1508"/>
      <c r="T327" s="1509"/>
      <c r="U327" s="3"/>
      <c r="V327" s="3"/>
      <c r="W327" s="3"/>
      <c r="X327" s="163"/>
      <c r="Y327" s="163"/>
      <c r="Z327" s="163"/>
      <c r="AA327" s="163"/>
      <c r="AB327" s="163"/>
      <c r="AC327" s="163">
        <v>0</v>
      </c>
      <c r="AD327" s="163"/>
      <c r="AE327" s="163"/>
      <c r="AF327" s="163"/>
      <c r="AG327" s="163"/>
      <c r="AH327" s="163"/>
      <c r="AI327" s="163"/>
      <c r="AJ327" s="163"/>
      <c r="AK327" s="163"/>
      <c r="AL327" s="163"/>
      <c r="AM327" s="163"/>
      <c r="AN327" s="18"/>
      <c r="AO327" s="163"/>
      <c r="AP327" s="163"/>
      <c r="AQ327" s="1306"/>
      <c r="AR327" s="1306"/>
      <c r="AS327" s="1306"/>
      <c r="AT327" s="1306"/>
      <c r="AU327" s="1306"/>
      <c r="AV327" s="1306"/>
      <c r="AW327" s="1306"/>
      <c r="AX327" s="312"/>
      <c r="AY327" s="312"/>
      <c r="AZ327" s="312"/>
      <c r="BA327" s="312"/>
      <c r="BB327" s="69"/>
      <c r="BC327" s="8"/>
      <c r="BD327" s="175"/>
      <c r="BE327" s="782"/>
      <c r="BF327" s="175"/>
      <c r="BG327" s="175"/>
    </row>
    <row r="328" spans="1:60" s="4" customFormat="1" ht="23.25" hidden="1" customHeight="1">
      <c r="A328" s="779"/>
      <c r="B328" s="7"/>
      <c r="C328" s="1286"/>
      <c r="D328" s="1286"/>
      <c r="E328" s="1286"/>
      <c r="F328" s="1286"/>
      <c r="G328" s="163"/>
      <c r="H328" s="66"/>
      <c r="I328" s="163"/>
      <c r="J328" s="163"/>
      <c r="K328" s="163"/>
      <c r="L328" s="163"/>
      <c r="M328" s="163"/>
      <c r="N328" s="163"/>
      <c r="O328" s="163"/>
      <c r="P328" s="163"/>
      <c r="Q328" s="163"/>
      <c r="R328" s="163"/>
      <c r="S328" s="163"/>
      <c r="T328" s="163"/>
      <c r="U328" s="163"/>
      <c r="V328" s="163"/>
      <c r="W328" s="163"/>
      <c r="X328" s="163"/>
      <c r="Y328" s="163"/>
      <c r="Z328" s="163"/>
      <c r="AA328" s="163"/>
      <c r="AB328" s="163"/>
      <c r="AC328" s="163"/>
      <c r="AD328" s="163"/>
      <c r="AE328" s="163"/>
      <c r="AF328" s="163"/>
      <c r="AG328" s="163"/>
      <c r="AH328" s="163"/>
      <c r="AI328" s="163"/>
      <c r="AJ328" s="163"/>
      <c r="AK328" s="163"/>
      <c r="AL328" s="163"/>
      <c r="AM328" s="163"/>
      <c r="AN328" s="163"/>
      <c r="AO328" s="163"/>
      <c r="AP328" s="163"/>
      <c r="AQ328" s="1306" t="s">
        <v>357</v>
      </c>
      <c r="AR328" s="1306"/>
      <c r="AS328" s="1306"/>
      <c r="AT328" s="1306"/>
      <c r="AU328" s="1306"/>
      <c r="AV328" s="1306"/>
      <c r="AW328" s="1306"/>
      <c r="AX328" s="1490">
        <f>'Control Panel'!C1001</f>
        <v>0</v>
      </c>
      <c r="AY328" s="1490"/>
      <c r="AZ328" s="1490"/>
      <c r="BA328" s="1490"/>
      <c r="BB328" s="163"/>
      <c r="BC328" s="8"/>
      <c r="BD328" s="175"/>
      <c r="BE328" s="782"/>
      <c r="BF328" s="175"/>
      <c r="BG328" s="175"/>
    </row>
    <row r="329" spans="1:60" s="4" customFormat="1" ht="9.75" hidden="1" customHeight="1">
      <c r="A329" s="779"/>
      <c r="B329" s="7"/>
      <c r="C329" s="163"/>
      <c r="D329" s="163"/>
      <c r="E329" s="163"/>
      <c r="F329" s="163"/>
      <c r="G329" s="163"/>
      <c r="H329" s="163"/>
      <c r="I329" s="163"/>
      <c r="J329" s="163"/>
      <c r="K329" s="163"/>
      <c r="L329" s="163"/>
      <c r="M329" s="163"/>
      <c r="N329" s="163"/>
      <c r="O329" s="163"/>
      <c r="P329" s="163"/>
      <c r="Q329" s="163"/>
      <c r="R329" s="163"/>
      <c r="S329" s="163"/>
      <c r="T329" s="163"/>
      <c r="U329" s="163"/>
      <c r="V329" s="163"/>
      <c r="W329" s="163"/>
      <c r="X329" s="163"/>
      <c r="Y329" s="163"/>
      <c r="Z329" s="163"/>
      <c r="AA329" s="163"/>
      <c r="AB329" s="163"/>
      <c r="AC329" s="163">
        <v>0</v>
      </c>
      <c r="AD329" s="163"/>
      <c r="AE329" s="163"/>
      <c r="AF329" s="163"/>
      <c r="AG329" s="163"/>
      <c r="AH329" s="163"/>
      <c r="AI329" s="163"/>
      <c r="AJ329" s="163"/>
      <c r="AK329" s="163"/>
      <c r="AL329" s="163"/>
      <c r="AM329" s="163"/>
      <c r="AN329" s="163"/>
      <c r="AO329" s="163"/>
      <c r="AP329" s="163"/>
      <c r="AQ329" s="163"/>
      <c r="AR329" s="163"/>
      <c r="AS329" s="163"/>
      <c r="AT329" s="163"/>
      <c r="AU329" s="163"/>
      <c r="AV329" s="163"/>
      <c r="AW329" s="163"/>
      <c r="AX329" s="1490"/>
      <c r="AY329" s="1490"/>
      <c r="AZ329" s="1490"/>
      <c r="BA329" s="1490"/>
      <c r="BB329" s="163"/>
      <c r="BC329" s="8"/>
      <c r="BD329" s="175"/>
      <c r="BE329" s="782"/>
      <c r="BF329" s="175"/>
      <c r="BG329" s="175"/>
    </row>
    <row r="330" spans="1:60" s="4" customFormat="1" ht="9.75" hidden="1" customHeight="1">
      <c r="A330" s="779"/>
      <c r="B330" s="7"/>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63"/>
      <c r="BC330" s="8"/>
      <c r="BD330" s="175"/>
      <c r="BE330" s="782"/>
      <c r="BF330" s="175"/>
      <c r="BG330" s="175"/>
    </row>
    <row r="331" spans="1:60" s="4" customFormat="1" ht="16.5" customHeight="1">
      <c r="A331" s="779"/>
      <c r="B331" s="578"/>
      <c r="C331" s="1435" t="s">
        <v>45</v>
      </c>
      <c r="D331" s="1435"/>
      <c r="E331" s="1435"/>
      <c r="F331" s="1435"/>
      <c r="G331" s="364"/>
      <c r="H331" s="163"/>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63"/>
      <c r="AM331" s="163"/>
      <c r="AN331" s="163"/>
      <c r="AO331" s="163"/>
      <c r="AP331" s="163"/>
      <c r="AQ331" s="163"/>
      <c r="AR331" s="163"/>
      <c r="AS331" s="163"/>
      <c r="AT331" s="163"/>
      <c r="AU331" s="163"/>
      <c r="AV331" s="163"/>
      <c r="AW331" s="163"/>
      <c r="AX331" s="163"/>
      <c r="AY331" s="163"/>
      <c r="AZ331" s="163"/>
      <c r="BA331" s="163"/>
      <c r="BB331" s="163"/>
      <c r="BC331" s="8"/>
      <c r="BD331" s="175"/>
      <c r="BE331" s="782"/>
      <c r="BF331" s="175"/>
      <c r="BG331" s="175"/>
    </row>
    <row r="332" spans="1:60" s="4" customFormat="1" ht="7.5" customHeight="1">
      <c r="A332" s="779"/>
      <c r="B332" s="7"/>
      <c r="C332" s="1409"/>
      <c r="D332" s="1409"/>
      <c r="E332" s="1409"/>
      <c r="F332" s="1409"/>
      <c r="G332" s="51"/>
      <c r="H332" s="163"/>
      <c r="I332" s="1453" t="s">
        <v>498</v>
      </c>
      <c r="J332" s="1453"/>
      <c r="K332" s="1453"/>
      <c r="L332" s="1453"/>
      <c r="M332" s="1453"/>
      <c r="N332" s="705"/>
      <c r="O332" s="705"/>
      <c r="P332" s="705"/>
      <c r="Q332" s="705"/>
      <c r="R332" s="705"/>
      <c r="S332" s="705"/>
      <c r="T332" s="705"/>
      <c r="U332" s="705"/>
      <c r="V332" s="705"/>
      <c r="W332" s="705"/>
      <c r="X332" s="705"/>
      <c r="Y332" s="705"/>
      <c r="Z332" s="705"/>
      <c r="AA332" s="705"/>
      <c r="AB332" s="705"/>
      <c r="AC332" s="705"/>
      <c r="AD332" s="705"/>
      <c r="AE332" s="705"/>
      <c r="AF332" s="705"/>
      <c r="AG332" s="705"/>
      <c r="AH332" s="705"/>
      <c r="AI332" s="705"/>
      <c r="AJ332" s="705"/>
      <c r="AK332" s="705"/>
      <c r="AL332" s="705"/>
      <c r="AM332" s="705"/>
      <c r="AN332" s="705"/>
      <c r="AO332" s="705"/>
      <c r="AP332" s="705"/>
      <c r="AQ332" s="705"/>
      <c r="AR332" s="705"/>
      <c r="AS332" s="662"/>
      <c r="AT332" s="662"/>
      <c r="AU332" s="662"/>
      <c r="AV332" s="662"/>
      <c r="AW332" s="662"/>
      <c r="AX332" s="662"/>
      <c r="AY332" s="662"/>
      <c r="AZ332" s="662"/>
      <c r="BA332" s="662"/>
      <c r="BB332" s="163"/>
      <c r="BC332" s="8"/>
      <c r="BD332" s="175"/>
      <c r="BE332" s="782"/>
      <c r="BF332" s="175"/>
      <c r="BG332" s="175"/>
    </row>
    <row r="333" spans="1:60" s="4" customFormat="1" ht="7.5" customHeight="1">
      <c r="A333" s="779"/>
      <c r="B333" s="7"/>
      <c r="C333" s="1409"/>
      <c r="D333" s="1409"/>
      <c r="E333" s="1409"/>
      <c r="F333" s="1409"/>
      <c r="G333" s="51"/>
      <c r="H333" s="163"/>
      <c r="I333" s="1453"/>
      <c r="J333" s="1453"/>
      <c r="K333" s="1453"/>
      <c r="L333" s="1453"/>
      <c r="M333" s="1453"/>
      <c r="N333" s="705"/>
      <c r="O333" s="705"/>
      <c r="P333" s="705"/>
      <c r="Q333" s="705"/>
      <c r="R333" s="705"/>
      <c r="S333" s="705"/>
      <c r="T333" s="705"/>
      <c r="U333" s="705"/>
      <c r="V333" s="705"/>
      <c r="W333" s="705"/>
      <c r="X333" s="705"/>
      <c r="Y333" s="705"/>
      <c r="Z333" s="705"/>
      <c r="AA333" s="705"/>
      <c r="AB333" s="705"/>
      <c r="AC333" s="705"/>
      <c r="AD333" s="705"/>
      <c r="AE333" s="705"/>
      <c r="AF333" s="705"/>
      <c r="AG333" s="705"/>
      <c r="AH333" s="705"/>
      <c r="AI333" s="705"/>
      <c r="AJ333" s="705"/>
      <c r="AK333" s="705"/>
      <c r="AL333" s="705"/>
      <c r="AM333" s="705"/>
      <c r="AN333" s="705"/>
      <c r="AO333" s="705"/>
      <c r="AP333" s="705"/>
      <c r="AQ333" s="705"/>
      <c r="AR333" s="705"/>
      <c r="AS333" s="662"/>
      <c r="AT333" s="662"/>
      <c r="AU333" s="662"/>
      <c r="AV333" s="662"/>
      <c r="AW333" s="662"/>
      <c r="AX333" s="662"/>
      <c r="AY333" s="662"/>
      <c r="AZ333" s="662"/>
      <c r="BA333" s="662"/>
      <c r="BB333" s="163"/>
      <c r="BC333" s="8"/>
      <c r="BD333" s="175"/>
      <c r="BE333" s="782"/>
      <c r="BF333" s="175"/>
      <c r="BG333" s="175"/>
    </row>
    <row r="334" spans="1:60" s="4" customFormat="1" ht="15" customHeight="1">
      <c r="A334" s="779"/>
      <c r="B334" s="7"/>
      <c r="C334" s="1409"/>
      <c r="D334" s="1409"/>
      <c r="E334" s="1409"/>
      <c r="F334" s="1409"/>
      <c r="G334" s="51"/>
      <c r="H334" s="163"/>
      <c r="I334" s="163"/>
      <c r="J334" s="163"/>
      <c r="K334" s="163"/>
      <c r="L334" s="163"/>
      <c r="M334" s="163"/>
      <c r="N334" s="163"/>
      <c r="O334" s="163"/>
      <c r="P334" s="163"/>
      <c r="Q334" s="163"/>
      <c r="R334" s="163"/>
      <c r="S334" s="163"/>
      <c r="T334" s="163"/>
      <c r="U334" s="163"/>
      <c r="V334" s="163"/>
      <c r="W334" s="163"/>
      <c r="X334" s="163"/>
      <c r="Y334" s="163"/>
      <c r="Z334" s="163"/>
      <c r="AA334" s="163"/>
      <c r="AB334" s="163"/>
      <c r="AC334" s="163"/>
      <c r="AD334" s="163"/>
      <c r="AE334" s="163"/>
      <c r="AF334" s="163"/>
      <c r="AG334" s="163"/>
      <c r="AH334" s="163"/>
      <c r="AI334" s="163"/>
      <c r="AJ334" s="163"/>
      <c r="AK334" s="163"/>
      <c r="AL334" s="163"/>
      <c r="AM334" s="163"/>
      <c r="AN334" s="163"/>
      <c r="AO334" s="163"/>
      <c r="AP334" s="3"/>
      <c r="AQ334" s="3"/>
      <c r="AR334" s="3"/>
      <c r="AS334" s="3"/>
      <c r="AT334" s="3"/>
      <c r="AU334" s="3"/>
      <c r="AV334" s="3"/>
      <c r="AW334" s="3"/>
      <c r="AX334" s="662"/>
      <c r="AY334" s="662"/>
      <c r="AZ334" s="662"/>
      <c r="BA334" s="662"/>
      <c r="BB334" s="163"/>
      <c r="BC334" s="8"/>
      <c r="BD334" s="175"/>
      <c r="BE334" s="782"/>
      <c r="BF334" s="175"/>
      <c r="BG334" s="175"/>
      <c r="BH334" s="175"/>
    </row>
    <row r="335" spans="1:60" s="4" customFormat="1" ht="15" customHeight="1">
      <c r="A335" s="779"/>
      <c r="B335" s="7"/>
      <c r="C335" s="314"/>
      <c r="D335" s="314"/>
      <c r="E335" s="314"/>
      <c r="F335" s="314"/>
      <c r="G335" s="163"/>
      <c r="H335" s="163"/>
      <c r="I335" s="75"/>
      <c r="J335" s="75" t="s">
        <v>496</v>
      </c>
      <c r="K335" s="76"/>
      <c r="L335" s="76"/>
      <c r="M335" s="76"/>
      <c r="N335" s="76"/>
      <c r="O335" s="76"/>
      <c r="P335" s="3"/>
      <c r="Q335" s="76"/>
      <c r="R335" s="76"/>
      <c r="S335" s="76"/>
      <c r="T335" s="76"/>
      <c r="U335" s="76"/>
      <c r="V335" s="76"/>
      <c r="W335" s="163"/>
      <c r="X335" s="163"/>
      <c r="Y335" s="163"/>
      <c r="Z335" s="163"/>
      <c r="AA335" s="163"/>
      <c r="AB335" s="163"/>
      <c r="AC335" s="1376">
        <v>0</v>
      </c>
      <c r="AD335" s="1377"/>
      <c r="AE335" s="1377"/>
      <c r="AF335" s="1378"/>
      <c r="AG335" s="163" t="s">
        <v>433</v>
      </c>
      <c r="AH335" s="163"/>
      <c r="AI335" s="163"/>
      <c r="AJ335" s="163"/>
      <c r="AK335" s="163"/>
      <c r="AL335" s="163"/>
      <c r="AM335" s="163"/>
      <c r="AN335" s="163"/>
      <c r="AO335" s="1278" t="s">
        <v>403</v>
      </c>
      <c r="AP335" s="1278"/>
      <c r="AQ335" s="1278"/>
      <c r="AR335" s="1278"/>
      <c r="AS335" s="1278"/>
      <c r="AT335" s="1278"/>
      <c r="AU335" s="1278"/>
      <c r="AV335" s="1278"/>
      <c r="AW335" s="1278"/>
      <c r="AX335" s="1373">
        <f>'Control Panel'!E917</f>
        <v>0</v>
      </c>
      <c r="AY335" s="1373"/>
      <c r="AZ335" s="1373"/>
      <c r="BA335" s="1373"/>
      <c r="BB335" s="163"/>
      <c r="BC335" s="8"/>
      <c r="BD335" s="175"/>
      <c r="BE335" s="782"/>
      <c r="BF335" s="175"/>
      <c r="BG335" s="175"/>
      <c r="BH335" s="175"/>
    </row>
    <row r="336" spans="1:60" s="4" customFormat="1" ht="7.5" customHeight="1">
      <c r="A336" s="779"/>
      <c r="B336" s="7"/>
      <c r="C336" s="314"/>
      <c r="D336" s="314"/>
      <c r="E336" s="314"/>
      <c r="F336" s="314"/>
      <c r="G336" s="163"/>
      <c r="H336" s="163"/>
      <c r="I336" s="163"/>
      <c r="J336" s="163"/>
      <c r="K336" s="163"/>
      <c r="L336" s="163"/>
      <c r="M336" s="163"/>
      <c r="N336" s="163"/>
      <c r="O336" s="163"/>
      <c r="P336" s="163"/>
      <c r="Q336" s="163"/>
      <c r="R336" s="163"/>
      <c r="S336" s="163"/>
      <c r="T336" s="163"/>
      <c r="U336" s="163"/>
      <c r="V336" s="163"/>
      <c r="W336" s="163"/>
      <c r="X336" s="163"/>
      <c r="Y336" s="163"/>
      <c r="Z336" s="163"/>
      <c r="AA336" s="163"/>
      <c r="AB336" s="163"/>
      <c r="AC336" s="163"/>
      <c r="AD336" s="163"/>
      <c r="AE336" s="163"/>
      <c r="AF336" s="163"/>
      <c r="AG336" s="163"/>
      <c r="AH336" s="163"/>
      <c r="AI336" s="163"/>
      <c r="AJ336" s="163"/>
      <c r="AK336" s="163"/>
      <c r="AL336" s="163"/>
      <c r="AM336" s="163"/>
      <c r="AN336" s="163"/>
      <c r="AO336" s="163"/>
      <c r="AP336" s="3"/>
      <c r="AQ336" s="3"/>
      <c r="AR336" s="3"/>
      <c r="AS336" s="3"/>
      <c r="AT336" s="3"/>
      <c r="AU336" s="3"/>
      <c r="AV336" s="3"/>
      <c r="AW336" s="3"/>
      <c r="AX336" s="662"/>
      <c r="AY336" s="662"/>
      <c r="AZ336" s="662"/>
      <c r="BA336" s="662"/>
      <c r="BB336" s="163"/>
      <c r="BC336" s="8"/>
      <c r="BD336" s="175"/>
      <c r="BE336" s="782"/>
      <c r="BF336" s="175"/>
      <c r="BG336" s="175"/>
      <c r="BH336" s="175"/>
    </row>
    <row r="337" spans="1:57" s="4" customFormat="1" ht="15" customHeight="1">
      <c r="A337" s="779"/>
      <c r="B337" s="7"/>
      <c r="C337" s="3"/>
      <c r="D337" s="3"/>
      <c r="E337" s="3"/>
      <c r="F337" s="3"/>
      <c r="G337" s="163"/>
      <c r="H337" s="3"/>
      <c r="I337" s="75"/>
      <c r="J337" s="75" t="s">
        <v>497</v>
      </c>
      <c r="K337" s="76"/>
      <c r="L337" s="76"/>
      <c r="M337" s="76"/>
      <c r="N337" s="76"/>
      <c r="O337" s="76"/>
      <c r="P337" s="3"/>
      <c r="Q337" s="163"/>
      <c r="R337" s="163"/>
      <c r="S337" s="163"/>
      <c r="T337" s="163"/>
      <c r="U337" s="163"/>
      <c r="V337" s="163"/>
      <c r="W337" s="163"/>
      <c r="X337" s="163"/>
      <c r="Y337" s="163"/>
      <c r="Z337" s="163"/>
      <c r="AA337" s="163"/>
      <c r="AB337" s="163"/>
      <c r="AC337" s="1376">
        <v>0</v>
      </c>
      <c r="AD337" s="1377"/>
      <c r="AE337" s="1377"/>
      <c r="AF337" s="1378"/>
      <c r="AG337" s="330" t="s">
        <v>433</v>
      </c>
      <c r="AH337" s="3"/>
      <c r="AI337" s="163"/>
      <c r="AJ337" s="163"/>
      <c r="AK337" s="163"/>
      <c r="AL337" s="163"/>
      <c r="AM337" s="163"/>
      <c r="AN337" s="163"/>
      <c r="AO337" s="1278" t="s">
        <v>402</v>
      </c>
      <c r="AP337" s="1278"/>
      <c r="AQ337" s="1278"/>
      <c r="AR337" s="1278"/>
      <c r="AS337" s="1278"/>
      <c r="AT337" s="1278"/>
      <c r="AU337" s="1278"/>
      <c r="AV337" s="1278"/>
      <c r="AW337" s="1278"/>
      <c r="AX337" s="1373">
        <f>'Control Panel'!E916</f>
        <v>0</v>
      </c>
      <c r="AY337" s="1373"/>
      <c r="AZ337" s="1373"/>
      <c r="BA337" s="1373"/>
      <c r="BB337" s="163"/>
      <c r="BC337" s="8"/>
      <c r="BD337" s="175"/>
      <c r="BE337" s="782"/>
    </row>
    <row r="338" spans="1:57" s="4" customFormat="1" ht="7.5" customHeight="1">
      <c r="A338" s="779"/>
      <c r="B338" s="7"/>
      <c r="C338" s="3"/>
      <c r="D338" s="3"/>
      <c r="E338" s="3"/>
      <c r="F338" s="3"/>
      <c r="G338" s="163"/>
      <c r="H338" s="3"/>
      <c r="I338" s="163"/>
      <c r="J338" s="163"/>
      <c r="K338" s="163"/>
      <c r="L338" s="163"/>
      <c r="M338" s="163"/>
      <c r="N338" s="163"/>
      <c r="O338" s="163"/>
      <c r="P338" s="163"/>
      <c r="Q338" s="163"/>
      <c r="R338" s="163"/>
      <c r="S338" s="163"/>
      <c r="T338" s="163"/>
      <c r="U338" s="163"/>
      <c r="V338" s="163"/>
      <c r="W338" s="163"/>
      <c r="X338" s="163"/>
      <c r="Y338" s="163"/>
      <c r="Z338" s="163"/>
      <c r="AA338" s="163"/>
      <c r="AB338" s="163"/>
      <c r="AC338" s="163"/>
      <c r="AD338" s="163"/>
      <c r="AE338" s="163"/>
      <c r="AF338" s="163"/>
      <c r="AG338" s="163"/>
      <c r="AH338" s="163"/>
      <c r="AI338" s="163"/>
      <c r="AJ338" s="163"/>
      <c r="AK338" s="163"/>
      <c r="AL338" s="163"/>
      <c r="AM338" s="163"/>
      <c r="AN338" s="163"/>
      <c r="AO338" s="163"/>
      <c r="AP338" s="3"/>
      <c r="AQ338" s="3"/>
      <c r="AR338" s="3"/>
      <c r="AS338" s="3"/>
      <c r="AT338" s="3"/>
      <c r="AU338" s="3"/>
      <c r="AV338" s="3"/>
      <c r="AW338" s="3"/>
      <c r="AX338" s="662"/>
      <c r="AY338" s="662"/>
      <c r="AZ338" s="662"/>
      <c r="BA338" s="662"/>
      <c r="BB338" s="163"/>
      <c r="BC338" s="8"/>
      <c r="BD338" s="175"/>
      <c r="BE338" s="782"/>
    </row>
    <row r="339" spans="1:57" s="4" customFormat="1" ht="15" customHeight="1">
      <c r="A339" s="779"/>
      <c r="B339" s="7"/>
      <c r="C339" s="163"/>
      <c r="D339" s="163"/>
      <c r="E339" s="163"/>
      <c r="F339" s="163"/>
      <c r="G339" s="163"/>
      <c r="H339" s="3"/>
      <c r="I339" s="75"/>
      <c r="J339" s="75" t="s">
        <v>1021</v>
      </c>
      <c r="K339" s="76"/>
      <c r="L339" s="76"/>
      <c r="M339" s="76"/>
      <c r="N339" s="76"/>
      <c r="O339" s="76"/>
      <c r="P339" s="3"/>
      <c r="Q339" s="3"/>
      <c r="R339" s="3"/>
      <c r="S339" s="3"/>
      <c r="T339" s="3"/>
      <c r="U339" s="3"/>
      <c r="V339" s="3"/>
      <c r="W339" s="163"/>
      <c r="X339" s="163"/>
      <c r="Y339" s="163"/>
      <c r="Z339" s="163"/>
      <c r="AA339" s="163"/>
      <c r="AB339" s="163"/>
      <c r="AC339" s="1376">
        <v>0</v>
      </c>
      <c r="AD339" s="1377"/>
      <c r="AE339" s="1377"/>
      <c r="AF339" s="1378"/>
      <c r="AG339" s="331" t="s">
        <v>433</v>
      </c>
      <c r="AH339" s="163"/>
      <c r="AI339" s="163"/>
      <c r="AJ339" s="163"/>
      <c r="AK339" s="163"/>
      <c r="AL339" s="1382" t="s">
        <v>500</v>
      </c>
      <c r="AM339" s="1382"/>
      <c r="AN339" s="1382"/>
      <c r="AO339" s="1382"/>
      <c r="AP339" s="1382"/>
      <c r="AQ339" s="1382"/>
      <c r="AR339" s="1382"/>
      <c r="AS339" s="1382"/>
      <c r="AT339" s="1382"/>
      <c r="AU339" s="1382"/>
      <c r="AV339" s="1382"/>
      <c r="AW339" s="1382"/>
      <c r="AX339" s="1484">
        <f>'Control Panel'!E915</f>
        <v>0</v>
      </c>
      <c r="AY339" s="1484"/>
      <c r="AZ339" s="1484"/>
      <c r="BA339" s="1484"/>
      <c r="BB339" s="163"/>
      <c r="BC339" s="8"/>
      <c r="BD339" s="175"/>
      <c r="BE339" s="782"/>
    </row>
    <row r="340" spans="1:57" s="4" customFormat="1" ht="7.5" customHeight="1">
      <c r="A340" s="779"/>
      <c r="B340" s="7"/>
      <c r="C340" s="163"/>
      <c r="D340" s="163"/>
      <c r="E340" s="163"/>
      <c r="F340" s="163"/>
      <c r="G340" s="163"/>
      <c r="H340" s="3"/>
      <c r="I340" s="75"/>
      <c r="J340" s="75"/>
      <c r="K340" s="76"/>
      <c r="L340" s="76"/>
      <c r="M340" s="76"/>
      <c r="N340" s="76"/>
      <c r="O340" s="76"/>
      <c r="P340" s="76"/>
      <c r="Q340" s="163"/>
      <c r="R340" s="163"/>
      <c r="S340" s="163"/>
      <c r="T340" s="163"/>
      <c r="U340" s="163"/>
      <c r="V340" s="163"/>
      <c r="W340" s="163"/>
      <c r="X340" s="163"/>
      <c r="Y340" s="163"/>
      <c r="Z340" s="163"/>
      <c r="AA340" s="163"/>
      <c r="AB340" s="163"/>
      <c r="AC340" s="163"/>
      <c r="AD340" s="163"/>
      <c r="AE340" s="163"/>
      <c r="AF340" s="163"/>
      <c r="AG340" s="163"/>
      <c r="AH340" s="163"/>
      <c r="AI340" s="163"/>
      <c r="AJ340" s="163"/>
      <c r="AK340" s="163"/>
      <c r="AL340" s="163"/>
      <c r="AM340" s="163"/>
      <c r="AN340" s="163"/>
      <c r="AO340" s="3"/>
      <c r="AP340" s="3"/>
      <c r="AQ340" s="3"/>
      <c r="AR340" s="3"/>
      <c r="AS340" s="3"/>
      <c r="AT340" s="3"/>
      <c r="AU340" s="3"/>
      <c r="AV340" s="3"/>
      <c r="AW340" s="3"/>
      <c r="AX340" s="671"/>
      <c r="AY340" s="671"/>
      <c r="AZ340" s="671"/>
      <c r="BA340" s="671"/>
      <c r="BB340" s="163"/>
      <c r="BC340" s="8"/>
      <c r="BD340" s="175"/>
      <c r="BE340" s="782"/>
    </row>
    <row r="341" spans="1:57" s="4" customFormat="1" ht="15" customHeight="1">
      <c r="A341" s="779"/>
      <c r="B341" s="7"/>
      <c r="C341" s="163"/>
      <c r="D341" s="163"/>
      <c r="E341" s="163"/>
      <c r="F341" s="163"/>
      <c r="G341" s="163"/>
      <c r="H341" s="3"/>
      <c r="I341" s="75"/>
      <c r="J341" s="75" t="s">
        <v>1020</v>
      </c>
      <c r="K341" s="76"/>
      <c r="L341" s="76"/>
      <c r="M341" s="76"/>
      <c r="N341" s="76"/>
      <c r="O341" s="76"/>
      <c r="P341" s="3"/>
      <c r="Q341" s="3"/>
      <c r="R341" s="3"/>
      <c r="S341" s="3"/>
      <c r="T341" s="3"/>
      <c r="U341" s="3"/>
      <c r="V341" s="3"/>
      <c r="W341" s="163"/>
      <c r="X341" s="163"/>
      <c r="Y341" s="163"/>
      <c r="Z341" s="163"/>
      <c r="AA341" s="163"/>
      <c r="AB341" s="163"/>
      <c r="AC341" s="1376">
        <v>0</v>
      </c>
      <c r="AD341" s="1377"/>
      <c r="AE341" s="1377"/>
      <c r="AF341" s="1378"/>
      <c r="AG341" s="331" t="s">
        <v>433</v>
      </c>
      <c r="AH341" s="163"/>
      <c r="AI341" s="163"/>
      <c r="AJ341" s="163"/>
      <c r="AK341" s="163"/>
      <c r="AL341" s="1278" t="s">
        <v>1022</v>
      </c>
      <c r="AM341" s="1278"/>
      <c r="AN341" s="1278"/>
      <c r="AO341" s="1278"/>
      <c r="AP341" s="1278"/>
      <c r="AQ341" s="1278"/>
      <c r="AR341" s="1278"/>
      <c r="AS341" s="1278"/>
      <c r="AT341" s="1278"/>
      <c r="AU341" s="1278"/>
      <c r="AV341" s="1278"/>
      <c r="AW341" s="1278"/>
      <c r="AX341" s="1484">
        <f>'Control Panel'!E914</f>
        <v>0</v>
      </c>
      <c r="AY341" s="1484"/>
      <c r="AZ341" s="1484"/>
      <c r="BA341" s="1484"/>
      <c r="BB341" s="163"/>
      <c r="BC341" s="8"/>
      <c r="BD341" s="175"/>
      <c r="BE341" s="782"/>
    </row>
    <row r="342" spans="1:57" s="4" customFormat="1" ht="4.5" customHeight="1">
      <c r="A342" s="779"/>
      <c r="B342" s="7"/>
      <c r="C342" s="163"/>
      <c r="D342" s="163"/>
      <c r="E342" s="163"/>
      <c r="F342" s="163"/>
      <c r="G342" s="163"/>
      <c r="H342" s="3"/>
      <c r="I342" s="76"/>
      <c r="J342" s="76"/>
      <c r="K342" s="76"/>
      <c r="L342" s="76"/>
      <c r="M342" s="76"/>
      <c r="N342" s="76"/>
      <c r="O342" s="76"/>
      <c r="P342" s="76"/>
      <c r="Q342" s="163"/>
      <c r="R342" s="163"/>
      <c r="S342" s="163"/>
      <c r="T342" s="163"/>
      <c r="U342" s="163"/>
      <c r="V342" s="163"/>
      <c r="W342" s="163"/>
      <c r="X342" s="163"/>
      <c r="Y342" s="163"/>
      <c r="Z342" s="163"/>
      <c r="AA342" s="163"/>
      <c r="AB342" s="163"/>
      <c r="AC342" s="163"/>
      <c r="AD342" s="163"/>
      <c r="AE342" s="163"/>
      <c r="AF342" s="163"/>
      <c r="AG342" s="163"/>
      <c r="AH342" s="163"/>
      <c r="AI342" s="163"/>
      <c r="AJ342" s="163"/>
      <c r="AK342" s="163"/>
      <c r="AL342" s="163"/>
      <c r="AM342" s="163"/>
      <c r="AN342" s="163"/>
      <c r="AO342" s="3"/>
      <c r="AP342" s="3"/>
      <c r="AQ342" s="3"/>
      <c r="AR342" s="3"/>
      <c r="AS342" s="3"/>
      <c r="AT342" s="3"/>
      <c r="AU342" s="3"/>
      <c r="AV342" s="3"/>
      <c r="AW342" s="3"/>
      <c r="AX342" s="671"/>
      <c r="AY342" s="671"/>
      <c r="AZ342" s="671"/>
      <c r="BA342" s="671"/>
      <c r="BB342" s="163"/>
      <c r="BC342" s="8"/>
      <c r="BD342" s="175"/>
      <c r="BE342" s="782"/>
    </row>
    <row r="343" spans="1:57" s="4" customFormat="1" ht="4.5" customHeight="1">
      <c r="A343" s="779"/>
      <c r="B343" s="7"/>
      <c r="C343" s="163"/>
      <c r="D343" s="163"/>
      <c r="E343" s="163"/>
      <c r="F343" s="163"/>
      <c r="G343" s="163"/>
      <c r="H343" s="3"/>
      <c r="I343" s="76"/>
      <c r="J343" s="76"/>
      <c r="K343" s="76"/>
      <c r="L343" s="76"/>
      <c r="M343" s="76"/>
      <c r="N343" s="76"/>
      <c r="O343" s="76"/>
      <c r="P343" s="76"/>
      <c r="Q343" s="76">
        <v>0</v>
      </c>
      <c r="R343" s="76"/>
      <c r="S343" s="76"/>
      <c r="T343" s="163"/>
      <c r="U343" s="76"/>
      <c r="V343" s="76"/>
      <c r="W343" s="76"/>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878"/>
      <c r="AY343" s="878"/>
      <c r="AZ343" s="878"/>
      <c r="BA343" s="878"/>
      <c r="BB343" s="163"/>
      <c r="BC343" s="8"/>
      <c r="BD343" s="175"/>
      <c r="BE343" s="782"/>
    </row>
    <row r="344" spans="1:57" s="4" customFormat="1" ht="15" customHeight="1">
      <c r="A344" s="779"/>
      <c r="B344" s="7"/>
      <c r="C344" s="163"/>
      <c r="D344" s="163"/>
      <c r="E344" s="163"/>
      <c r="F344" s="163"/>
      <c r="G344" s="163"/>
      <c r="H344" s="18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163"/>
      <c r="AP344" s="1285" t="s">
        <v>501</v>
      </c>
      <c r="AQ344" s="1285"/>
      <c r="AR344" s="1285"/>
      <c r="AS344" s="1285"/>
      <c r="AT344" s="1285"/>
      <c r="AU344" s="1285"/>
      <c r="AV344" s="1285"/>
      <c r="AW344" s="1285"/>
      <c r="AX344" s="1384">
        <f>'Control Panel'!E920</f>
        <v>0</v>
      </c>
      <c r="AY344" s="1384"/>
      <c r="AZ344" s="1384"/>
      <c r="BA344" s="1384"/>
      <c r="BB344" s="163"/>
      <c r="BC344" s="8"/>
      <c r="BD344" s="175"/>
      <c r="BE344" s="782"/>
    </row>
    <row r="345" spans="1:57" s="4" customFormat="1" ht="15" customHeight="1">
      <c r="A345" s="779"/>
      <c r="B345" s="7"/>
      <c r="C345" s="163"/>
      <c r="D345" s="163"/>
      <c r="E345" s="163"/>
      <c r="F345" s="163"/>
      <c r="G345" s="163"/>
      <c r="H345" s="694"/>
      <c r="I345" s="709" t="s">
        <v>492</v>
      </c>
      <c r="J345" s="703"/>
      <c r="K345" s="703"/>
      <c r="L345" s="703"/>
      <c r="M345" s="703"/>
      <c r="N345" s="703"/>
      <c r="O345" s="703"/>
      <c r="P345" s="706"/>
      <c r="Q345" s="706"/>
      <c r="R345" s="706"/>
      <c r="S345" s="706"/>
      <c r="T345" s="706"/>
      <c r="U345" s="662"/>
      <c r="V345" s="706"/>
      <c r="W345" s="706"/>
      <c r="X345" s="706"/>
      <c r="Y345" s="706"/>
      <c r="Z345" s="706"/>
      <c r="AA345" s="706"/>
      <c r="AB345" s="706"/>
      <c r="AC345" s="706"/>
      <c r="AD345" s="706"/>
      <c r="AE345" s="706"/>
      <c r="AF345" s="706"/>
      <c r="AG345" s="706"/>
      <c r="AH345" s="662"/>
      <c r="AI345" s="662"/>
      <c r="AJ345" s="662"/>
      <c r="AK345" s="662"/>
      <c r="AL345" s="662"/>
      <c r="AM345" s="662"/>
      <c r="AN345" s="662"/>
      <c r="AO345" s="671"/>
      <c r="AP345" s="671"/>
      <c r="AQ345" s="671"/>
      <c r="AR345" s="671"/>
      <c r="AS345" s="671"/>
      <c r="AT345" s="671"/>
      <c r="AU345" s="671"/>
      <c r="AV345" s="671"/>
      <c r="AW345" s="671"/>
      <c r="AX345" s="662"/>
      <c r="AY345" s="662"/>
      <c r="AZ345" s="662"/>
      <c r="BA345" s="662"/>
      <c r="BB345" s="163"/>
      <c r="BC345" s="8"/>
      <c r="BD345" s="175"/>
      <c r="BE345" s="782"/>
    </row>
    <row r="346" spans="1:57" s="4" customFormat="1" ht="9" customHeight="1">
      <c r="A346" s="779"/>
      <c r="B346" s="7"/>
      <c r="C346" s="163"/>
      <c r="D346" s="163"/>
      <c r="E346" s="163"/>
      <c r="F346" s="163"/>
      <c r="G346" s="163"/>
      <c r="H346" s="297"/>
      <c r="I346" s="163"/>
      <c r="J346" s="163"/>
      <c r="K346" s="163"/>
      <c r="L346" s="163"/>
      <c r="M346" s="163"/>
      <c r="N346" s="163"/>
      <c r="O346" s="163"/>
      <c r="P346" s="163"/>
      <c r="Q346" s="163"/>
      <c r="R346" s="163"/>
      <c r="S346" s="163"/>
      <c r="T346" s="163"/>
      <c r="U346" s="163"/>
      <c r="V346" s="163"/>
      <c r="W346" s="163"/>
      <c r="X346" s="163"/>
      <c r="Y346" s="163"/>
      <c r="Z346" s="163"/>
      <c r="AA346" s="163"/>
      <c r="AB346" s="163"/>
      <c r="AC346" s="163"/>
      <c r="AD346" s="163"/>
      <c r="AE346" s="163"/>
      <c r="AF346" s="163"/>
      <c r="AG346" s="163"/>
      <c r="AH346" s="163"/>
      <c r="AI346" s="163"/>
      <c r="AJ346" s="163"/>
      <c r="AK346" s="163"/>
      <c r="AL346" s="163"/>
      <c r="AM346" s="163"/>
      <c r="AN346" s="163"/>
      <c r="AO346" s="163"/>
      <c r="AP346" s="163"/>
      <c r="AQ346" s="163"/>
      <c r="AR346" s="160"/>
      <c r="AS346" s="3"/>
      <c r="AT346" s="3"/>
      <c r="AU346" s="3"/>
      <c r="AV346" s="3"/>
      <c r="AW346" s="3"/>
      <c r="AX346" s="662"/>
      <c r="AY346" s="662"/>
      <c r="AZ346" s="662"/>
      <c r="BA346" s="662"/>
      <c r="BB346" s="163"/>
      <c r="BC346" s="8"/>
      <c r="BD346" s="175"/>
      <c r="BE346" s="782"/>
    </row>
    <row r="347" spans="1:57" s="4" customFormat="1" ht="15" customHeight="1">
      <c r="A347" s="779"/>
      <c r="B347" s="7"/>
      <c r="C347" s="163"/>
      <c r="D347" s="163"/>
      <c r="E347" s="163"/>
      <c r="F347" s="163"/>
      <c r="G347" s="163"/>
      <c r="H347" s="297"/>
      <c r="I347" s="75"/>
      <c r="J347" s="75" t="s">
        <v>496</v>
      </c>
      <c r="K347" s="76"/>
      <c r="L347" s="76"/>
      <c r="M347" s="76"/>
      <c r="N347" s="76"/>
      <c r="O347" s="76"/>
      <c r="P347" s="3"/>
      <c r="Q347" s="76"/>
      <c r="R347" s="76"/>
      <c r="S347" s="76"/>
      <c r="T347" s="76"/>
      <c r="U347" s="76"/>
      <c r="V347" s="76"/>
      <c r="W347" s="163"/>
      <c r="X347" s="163"/>
      <c r="Y347" s="163"/>
      <c r="Z347" s="163"/>
      <c r="AA347" s="163"/>
      <c r="AB347" s="163"/>
      <c r="AC347" s="1376">
        <v>4240</v>
      </c>
      <c r="AD347" s="1377"/>
      <c r="AE347" s="1377"/>
      <c r="AF347" s="1378"/>
      <c r="AG347" s="163" t="s">
        <v>433</v>
      </c>
      <c r="AH347" s="163"/>
      <c r="AI347" s="163"/>
      <c r="AJ347" s="163"/>
      <c r="AK347" s="163"/>
      <c r="AL347" s="1203"/>
      <c r="AM347" s="1203"/>
      <c r="AN347" s="1203"/>
      <c r="AO347" s="1278" t="s">
        <v>403</v>
      </c>
      <c r="AP347" s="1278"/>
      <c r="AQ347" s="1278"/>
      <c r="AR347" s="1278"/>
      <c r="AS347" s="1278"/>
      <c r="AT347" s="1278"/>
      <c r="AU347" s="1278"/>
      <c r="AV347" s="1278"/>
      <c r="AW347" s="1278"/>
      <c r="AX347" s="1373">
        <f>'Control Panel'!E935</f>
        <v>212</v>
      </c>
      <c r="AY347" s="1373"/>
      <c r="AZ347" s="1373"/>
      <c r="BA347" s="1373"/>
      <c r="BB347" s="163"/>
      <c r="BC347" s="8"/>
      <c r="BD347" s="175"/>
      <c r="BE347" s="782"/>
    </row>
    <row r="348" spans="1:57" s="4" customFormat="1" ht="7.5" customHeight="1">
      <c r="A348" s="779"/>
      <c r="B348" s="7"/>
      <c r="C348" s="163"/>
      <c r="D348" s="163"/>
      <c r="E348" s="163"/>
      <c r="F348" s="163"/>
      <c r="G348" s="163"/>
      <c r="H348" s="297"/>
      <c r="I348" s="163"/>
      <c r="J348" s="163"/>
      <c r="K348" s="163"/>
      <c r="L348" s="163"/>
      <c r="M348" s="163"/>
      <c r="N348" s="163"/>
      <c r="O348" s="163"/>
      <c r="P348" s="163"/>
      <c r="Q348" s="163"/>
      <c r="R348" s="163"/>
      <c r="S348" s="163"/>
      <c r="T348" s="163"/>
      <c r="U348" s="163"/>
      <c r="V348" s="163"/>
      <c r="W348" s="163"/>
      <c r="X348" s="163"/>
      <c r="Y348" s="163"/>
      <c r="Z348" s="163"/>
      <c r="AA348" s="163"/>
      <c r="AB348" s="163"/>
      <c r="AC348" s="163"/>
      <c r="AD348" s="163"/>
      <c r="AE348" s="163"/>
      <c r="AF348" s="163"/>
      <c r="AG348" s="163"/>
      <c r="AH348" s="163"/>
      <c r="AI348" s="163"/>
      <c r="AJ348" s="163"/>
      <c r="AK348" s="163"/>
      <c r="AL348" s="1203"/>
      <c r="AM348" s="1203"/>
      <c r="AN348" s="1203"/>
      <c r="AO348" s="1203"/>
      <c r="AP348" s="1204"/>
      <c r="AQ348" s="1204"/>
      <c r="AR348" s="1204"/>
      <c r="AS348" s="1204"/>
      <c r="AT348" s="1204"/>
      <c r="AU348" s="1204"/>
      <c r="AV348" s="1204"/>
      <c r="AW348" s="1204"/>
      <c r="AX348" s="662"/>
      <c r="AY348" s="662"/>
      <c r="AZ348" s="662"/>
      <c r="BA348" s="662"/>
      <c r="BB348" s="163"/>
      <c r="BC348" s="8"/>
      <c r="BD348" s="175"/>
      <c r="BE348" s="782"/>
    </row>
    <row r="349" spans="1:57" s="4" customFormat="1" ht="15" customHeight="1">
      <c r="A349" s="779"/>
      <c r="B349" s="7"/>
      <c r="C349" s="163"/>
      <c r="D349" s="163"/>
      <c r="E349" s="163"/>
      <c r="F349" s="163"/>
      <c r="G349" s="163"/>
      <c r="H349" s="297"/>
      <c r="I349" s="75"/>
      <c r="J349" s="75" t="s">
        <v>497</v>
      </c>
      <c r="K349" s="76"/>
      <c r="L349" s="76"/>
      <c r="M349" s="76"/>
      <c r="N349" s="76"/>
      <c r="O349" s="76"/>
      <c r="P349" s="3"/>
      <c r="Q349" s="163"/>
      <c r="R349" s="163"/>
      <c r="S349" s="163"/>
      <c r="T349" s="163"/>
      <c r="U349" s="163"/>
      <c r="V349" s="163"/>
      <c r="W349" s="163"/>
      <c r="X349" s="163"/>
      <c r="Y349" s="163"/>
      <c r="Z349" s="163"/>
      <c r="AA349" s="163"/>
      <c r="AB349" s="163"/>
      <c r="AC349" s="1376">
        <v>0</v>
      </c>
      <c r="AD349" s="1377"/>
      <c r="AE349" s="1377"/>
      <c r="AF349" s="1378"/>
      <c r="AG349" s="330" t="s">
        <v>433</v>
      </c>
      <c r="AH349" s="163"/>
      <c r="AI349" s="163"/>
      <c r="AJ349" s="163"/>
      <c r="AK349" s="163"/>
      <c r="AL349" s="1203"/>
      <c r="AM349" s="1203"/>
      <c r="AN349" s="1203"/>
      <c r="AO349" s="1278" t="s">
        <v>402</v>
      </c>
      <c r="AP349" s="1278"/>
      <c r="AQ349" s="1278"/>
      <c r="AR349" s="1278"/>
      <c r="AS349" s="1278"/>
      <c r="AT349" s="1278"/>
      <c r="AU349" s="1278"/>
      <c r="AV349" s="1278"/>
      <c r="AW349" s="1278"/>
      <c r="AX349" s="1373">
        <f>'Control Panel'!E934</f>
        <v>0</v>
      </c>
      <c r="AY349" s="1373"/>
      <c r="AZ349" s="1373"/>
      <c r="BA349" s="1373"/>
      <c r="BB349" s="163"/>
      <c r="BC349" s="8"/>
      <c r="BD349" s="175"/>
      <c r="BE349" s="782"/>
    </row>
    <row r="350" spans="1:57" s="4" customFormat="1" ht="7.5" customHeight="1">
      <c r="A350" s="779"/>
      <c r="B350" s="7"/>
      <c r="C350" s="163"/>
      <c r="D350" s="163"/>
      <c r="E350" s="163"/>
      <c r="F350" s="163"/>
      <c r="G350" s="163"/>
      <c r="H350" s="180"/>
      <c r="I350" s="163"/>
      <c r="J350" s="163"/>
      <c r="K350" s="163"/>
      <c r="L350" s="163"/>
      <c r="M350" s="163"/>
      <c r="N350" s="163"/>
      <c r="O350" s="163"/>
      <c r="P350" s="163"/>
      <c r="Q350" s="163"/>
      <c r="R350" s="163"/>
      <c r="S350" s="163"/>
      <c r="T350" s="163"/>
      <c r="U350" s="163"/>
      <c r="V350" s="163"/>
      <c r="W350" s="163"/>
      <c r="X350" s="163"/>
      <c r="Y350" s="163"/>
      <c r="Z350" s="163"/>
      <c r="AA350" s="163"/>
      <c r="AB350" s="163"/>
      <c r="AC350" s="163"/>
      <c r="AD350" s="163"/>
      <c r="AE350" s="163"/>
      <c r="AF350" s="163"/>
      <c r="AG350" s="163"/>
      <c r="AH350" s="163"/>
      <c r="AI350" s="163"/>
      <c r="AJ350" s="163"/>
      <c r="AK350" s="163"/>
      <c r="AL350" s="1203"/>
      <c r="AM350" s="1203"/>
      <c r="AN350" s="1203"/>
      <c r="AO350" s="1203"/>
      <c r="AP350" s="1204"/>
      <c r="AQ350" s="1204"/>
      <c r="AR350" s="1204"/>
      <c r="AS350" s="1204"/>
      <c r="AT350" s="1204"/>
      <c r="AU350" s="1204"/>
      <c r="AV350" s="1204"/>
      <c r="AW350" s="1204"/>
      <c r="AX350" s="662"/>
      <c r="AY350" s="662"/>
      <c r="AZ350" s="662"/>
      <c r="BA350" s="662"/>
      <c r="BB350" s="163"/>
      <c r="BC350" s="8"/>
      <c r="BD350" s="175"/>
      <c r="BE350" s="782"/>
    </row>
    <row r="351" spans="1:57" s="4" customFormat="1" ht="15" customHeight="1">
      <c r="A351" s="779"/>
      <c r="B351" s="7"/>
      <c r="C351" s="163"/>
      <c r="D351" s="163"/>
      <c r="E351" s="163"/>
      <c r="F351" s="163"/>
      <c r="G351" s="163"/>
      <c r="H351" s="315"/>
      <c r="I351" s="75"/>
      <c r="J351" s="75" t="s">
        <v>1018</v>
      </c>
      <c r="K351" s="76"/>
      <c r="L351" s="76"/>
      <c r="M351" s="76"/>
      <c r="N351" s="76"/>
      <c r="O351" s="76"/>
      <c r="P351" s="3"/>
      <c r="Q351" s="3"/>
      <c r="R351" s="3"/>
      <c r="S351" s="3"/>
      <c r="T351" s="3"/>
      <c r="U351" s="3"/>
      <c r="V351" s="3"/>
      <c r="W351" s="163"/>
      <c r="X351" s="163"/>
      <c r="Y351" s="163"/>
      <c r="Z351" s="163"/>
      <c r="AA351" s="163"/>
      <c r="AB351" s="163"/>
      <c r="AC351" s="1376">
        <v>0</v>
      </c>
      <c r="AD351" s="1377"/>
      <c r="AE351" s="1377"/>
      <c r="AF351" s="1378"/>
      <c r="AG351" s="331" t="s">
        <v>433</v>
      </c>
      <c r="AH351" s="163"/>
      <c r="AI351" s="163"/>
      <c r="AJ351" s="163"/>
      <c r="AK351" s="163"/>
      <c r="AL351" s="1278" t="s">
        <v>500</v>
      </c>
      <c r="AM351" s="1278"/>
      <c r="AN351" s="1278"/>
      <c r="AO351" s="1278"/>
      <c r="AP351" s="1278"/>
      <c r="AQ351" s="1278"/>
      <c r="AR351" s="1278"/>
      <c r="AS351" s="1278"/>
      <c r="AT351" s="1278"/>
      <c r="AU351" s="1278"/>
      <c r="AV351" s="1278"/>
      <c r="AW351" s="1278"/>
      <c r="AX351" s="1484">
        <f>'Control Panel'!E933</f>
        <v>0</v>
      </c>
      <c r="AY351" s="1484"/>
      <c r="AZ351" s="1484"/>
      <c r="BA351" s="1484"/>
      <c r="BB351" s="163"/>
      <c r="BC351" s="8"/>
      <c r="BD351" s="175"/>
      <c r="BE351" s="782"/>
    </row>
    <row r="352" spans="1:57" s="4" customFormat="1" ht="7.5" customHeight="1">
      <c r="A352" s="779"/>
      <c r="B352" s="7"/>
      <c r="C352" s="163"/>
      <c r="D352" s="163"/>
      <c r="E352" s="163"/>
      <c r="F352" s="163"/>
      <c r="G352" s="163"/>
      <c r="H352" s="849"/>
      <c r="I352" s="163"/>
      <c r="J352" s="163"/>
      <c r="K352" s="163"/>
      <c r="L352" s="163"/>
      <c r="M352" s="163"/>
      <c r="N352" s="163"/>
      <c r="O352" s="163"/>
      <c r="P352" s="163"/>
      <c r="Q352" s="163"/>
      <c r="R352" s="163"/>
      <c r="S352" s="163"/>
      <c r="T352" s="163"/>
      <c r="U352" s="163"/>
      <c r="V352" s="163"/>
      <c r="W352" s="163"/>
      <c r="X352" s="163"/>
      <c r="Y352" s="163"/>
      <c r="Z352" s="163"/>
      <c r="AA352" s="163"/>
      <c r="AB352" s="163"/>
      <c r="AC352" s="163"/>
      <c r="AD352" s="163"/>
      <c r="AE352" s="163"/>
      <c r="AF352" s="163"/>
      <c r="AG352" s="163"/>
      <c r="AH352" s="163"/>
      <c r="AI352" s="163"/>
      <c r="AJ352" s="163"/>
      <c r="AK352" s="163"/>
      <c r="AL352" s="1203"/>
      <c r="AM352" s="1203"/>
      <c r="AN352" s="1203"/>
      <c r="AO352" s="1203"/>
      <c r="AP352" s="1204"/>
      <c r="AQ352" s="1204"/>
      <c r="AR352" s="1204"/>
      <c r="AS352" s="1204"/>
      <c r="AT352" s="1204"/>
      <c r="AU352" s="1204"/>
      <c r="AV352" s="1204"/>
      <c r="AW352" s="1204"/>
      <c r="AX352" s="662"/>
      <c r="AY352" s="662"/>
      <c r="AZ352" s="662"/>
      <c r="BA352" s="662"/>
      <c r="BB352" s="163"/>
      <c r="BC352" s="8"/>
      <c r="BD352" s="175"/>
      <c r="BE352" s="782"/>
    </row>
    <row r="353" spans="1:57" s="4" customFormat="1" ht="15" customHeight="1">
      <c r="A353" s="779"/>
      <c r="B353" s="7"/>
      <c r="C353" s="163"/>
      <c r="D353" s="163"/>
      <c r="E353" s="163"/>
      <c r="F353" s="163"/>
      <c r="G353" s="163"/>
      <c r="H353" s="849"/>
      <c r="I353" s="75"/>
      <c r="J353" s="75" t="s">
        <v>7342</v>
      </c>
      <c r="K353" s="76"/>
      <c r="L353" s="76"/>
      <c r="M353" s="76"/>
      <c r="N353" s="76"/>
      <c r="O353" s="76"/>
      <c r="P353" s="3"/>
      <c r="Q353" s="76"/>
      <c r="R353" s="3"/>
      <c r="S353" s="1482"/>
      <c r="T353" s="1278"/>
      <c r="U353" s="163"/>
      <c r="V353" s="3"/>
      <c r="W353" s="163"/>
      <c r="X353" s="163"/>
      <c r="Y353" s="853"/>
      <c r="Z353" s="75"/>
      <c r="AA353" s="1464" t="s">
        <v>3409</v>
      </c>
      <c r="AB353" s="1465"/>
      <c r="AC353" s="1376">
        <v>0</v>
      </c>
      <c r="AD353" s="1377"/>
      <c r="AE353" s="1377"/>
      <c r="AF353" s="1378"/>
      <c r="AG353" s="331" t="s">
        <v>434</v>
      </c>
      <c r="AH353" s="75"/>
      <c r="AI353" s="163"/>
      <c r="AJ353" s="852"/>
      <c r="AK353" s="844"/>
      <c r="AL353" s="1203"/>
      <c r="AM353" s="1203"/>
      <c r="AN353" s="1203"/>
      <c r="AO353" s="1203"/>
      <c r="AP353" s="1206"/>
      <c r="AQ353" s="1203"/>
      <c r="AR353" s="1203"/>
      <c r="AS353" s="1278" t="s">
        <v>3412</v>
      </c>
      <c r="AT353" s="1278"/>
      <c r="AU353" s="1278"/>
      <c r="AV353" s="1278"/>
      <c r="AW353" s="1278"/>
      <c r="AX353" s="1484" t="str">
        <f>'Control Panel'!E938</f>
        <v>Not Available</v>
      </c>
      <c r="AY353" s="1484"/>
      <c r="AZ353" s="1484"/>
      <c r="BA353" s="1484"/>
      <c r="BB353" s="163"/>
      <c r="BC353" s="8"/>
      <c r="BD353" s="175"/>
      <c r="BE353" s="782"/>
    </row>
    <row r="354" spans="1:57" s="4" customFormat="1" ht="7.5" customHeight="1">
      <c r="A354" s="779"/>
      <c r="B354" s="7"/>
      <c r="C354" s="163"/>
      <c r="D354" s="163"/>
      <c r="E354" s="163"/>
      <c r="F354" s="163"/>
      <c r="G354" s="163"/>
      <c r="H354" s="849"/>
      <c r="I354" s="75"/>
      <c r="J354" s="75"/>
      <c r="K354" s="76"/>
      <c r="L354" s="76"/>
      <c r="M354" s="76"/>
      <c r="N354" s="76"/>
      <c r="O354" s="76"/>
      <c r="P354" s="3"/>
      <c r="Q354" s="76"/>
      <c r="R354" s="3"/>
      <c r="S354" s="852"/>
      <c r="T354" s="844"/>
      <c r="U354" s="3"/>
      <c r="V354" s="3"/>
      <c r="W354" s="163"/>
      <c r="X354" s="163"/>
      <c r="Y354" s="853"/>
      <c r="Z354" s="75"/>
      <c r="AA354" s="852"/>
      <c r="AB354" s="844"/>
      <c r="AC354" s="331"/>
      <c r="AD354" s="75"/>
      <c r="AE354" s="331"/>
      <c r="AF354" s="75"/>
      <c r="AG354" s="331"/>
      <c r="AH354" s="75"/>
      <c r="AI354" s="163"/>
      <c r="AJ354" s="852"/>
      <c r="AK354" s="844"/>
      <c r="AL354" s="1203"/>
      <c r="AM354" s="1203"/>
      <c r="AN354" s="1203"/>
      <c r="AO354" s="1203"/>
      <c r="AP354" s="1206"/>
      <c r="AQ354" s="1203"/>
      <c r="AR354" s="1203"/>
      <c r="AS354" s="1203"/>
      <c r="AT354" s="1203"/>
      <c r="AU354" s="1203"/>
      <c r="AV354" s="1203"/>
      <c r="AW354" s="1203"/>
      <c r="AX354" s="851"/>
      <c r="AY354" s="851"/>
      <c r="AZ354" s="851"/>
      <c r="BA354" s="851"/>
      <c r="BB354" s="163"/>
      <c r="BC354" s="8"/>
      <c r="BD354" s="175"/>
      <c r="BE354" s="782"/>
    </row>
    <row r="355" spans="1:57" s="4" customFormat="1" ht="15" customHeight="1">
      <c r="A355" s="779"/>
      <c r="B355" s="7"/>
      <c r="C355" s="163"/>
      <c r="D355" s="163"/>
      <c r="E355" s="163"/>
      <c r="F355" s="163"/>
      <c r="G355" s="163"/>
      <c r="H355" s="849"/>
      <c r="I355" s="75"/>
      <c r="J355" s="75"/>
      <c r="K355" s="76"/>
      <c r="L355" s="76"/>
      <c r="M355" s="76"/>
      <c r="N355" s="76"/>
      <c r="O355" s="76"/>
      <c r="P355" s="3"/>
      <c r="Q355" s="76"/>
      <c r="R355" s="3"/>
      <c r="S355" s="852"/>
      <c r="T355" s="844"/>
      <c r="U355" s="3"/>
      <c r="V355" s="3"/>
      <c r="W355" s="163"/>
      <c r="X355" s="163"/>
      <c r="Y355" s="853"/>
      <c r="Z355" s="75"/>
      <c r="AA355" s="1464" t="s">
        <v>3410</v>
      </c>
      <c r="AB355" s="1465"/>
      <c r="AC355" s="1376">
        <v>0</v>
      </c>
      <c r="AD355" s="1377"/>
      <c r="AE355" s="1377"/>
      <c r="AF355" s="1378"/>
      <c r="AG355" s="331" t="s">
        <v>434</v>
      </c>
      <c r="AH355" s="75"/>
      <c r="AI355" s="163"/>
      <c r="AJ355" s="852"/>
      <c r="AK355" s="844"/>
      <c r="AL355" s="1203"/>
      <c r="AM355" s="1203"/>
      <c r="AN355" s="1203"/>
      <c r="AO355" s="1203"/>
      <c r="AP355" s="1206"/>
      <c r="AQ355" s="1203"/>
      <c r="AR355" s="1203"/>
      <c r="AS355" s="1203"/>
      <c r="AT355" s="1251"/>
      <c r="AU355" s="1251" t="s">
        <v>3413</v>
      </c>
      <c r="AV355" s="1251"/>
      <c r="AW355" s="1251"/>
      <c r="AX355" s="1484" t="str">
        <f>'Control Panel'!E939</f>
        <v>Not Available</v>
      </c>
      <c r="AY355" s="1484"/>
      <c r="AZ355" s="1484"/>
      <c r="BA355" s="1484"/>
      <c r="BB355" s="163"/>
      <c r="BC355" s="8"/>
      <c r="BD355" s="175"/>
      <c r="BE355" s="782"/>
    </row>
    <row r="356" spans="1:57" s="4" customFormat="1" ht="7.5" customHeight="1">
      <c r="A356" s="779"/>
      <c r="B356" s="7"/>
      <c r="C356" s="163"/>
      <c r="D356" s="163"/>
      <c r="E356" s="163"/>
      <c r="F356" s="163"/>
      <c r="G356" s="163"/>
      <c r="H356" s="849"/>
      <c r="I356" s="75"/>
      <c r="J356" s="75"/>
      <c r="K356" s="76"/>
      <c r="L356" s="76"/>
      <c r="M356" s="76"/>
      <c r="N356" s="76"/>
      <c r="O356" s="76"/>
      <c r="P356" s="3"/>
      <c r="Q356" s="76"/>
      <c r="R356" s="3"/>
      <c r="S356" s="852"/>
      <c r="T356" s="844"/>
      <c r="U356" s="3"/>
      <c r="V356" s="3"/>
      <c r="W356" s="163"/>
      <c r="X356" s="163"/>
      <c r="Y356" s="853"/>
      <c r="Z356" s="75"/>
      <c r="AA356" s="852"/>
      <c r="AB356" s="844"/>
      <c r="AC356" s="331"/>
      <c r="AD356" s="75"/>
      <c r="AE356" s="331"/>
      <c r="AF356" s="75"/>
      <c r="AG356" s="331"/>
      <c r="AH356" s="75"/>
      <c r="AI356" s="163"/>
      <c r="AJ356" s="852"/>
      <c r="AK356" s="844"/>
      <c r="AL356" s="1203"/>
      <c r="AM356" s="1203"/>
      <c r="AN356" s="1203"/>
      <c r="AO356" s="1203"/>
      <c r="AP356" s="1206"/>
      <c r="AQ356" s="1203"/>
      <c r="AR356" s="1203"/>
      <c r="AS356" s="1203"/>
      <c r="AT356" s="1251"/>
      <c r="AU356" s="1251"/>
      <c r="AV356" s="1251"/>
      <c r="AW356" s="1251"/>
      <c r="AX356" s="851"/>
      <c r="AY356" s="851"/>
      <c r="AZ356" s="851"/>
      <c r="BA356" s="851"/>
      <c r="BB356" s="163"/>
      <c r="BC356" s="8"/>
      <c r="BD356" s="175"/>
      <c r="BE356" s="782"/>
    </row>
    <row r="357" spans="1:57" s="4" customFormat="1" ht="15" customHeight="1">
      <c r="A357" s="779"/>
      <c r="B357" s="7"/>
      <c r="C357" s="163"/>
      <c r="D357" s="163"/>
      <c r="E357" s="163"/>
      <c r="F357" s="163"/>
      <c r="G357" s="163"/>
      <c r="H357" s="849"/>
      <c r="I357" s="75"/>
      <c r="J357" s="75"/>
      <c r="K357" s="76"/>
      <c r="L357" s="76"/>
      <c r="M357" s="76"/>
      <c r="N357" s="76"/>
      <c r="O357" s="76"/>
      <c r="P357" s="3"/>
      <c r="Q357" s="76"/>
      <c r="R357" s="3"/>
      <c r="S357" s="852"/>
      <c r="T357" s="844"/>
      <c r="U357" s="3"/>
      <c r="V357" s="3"/>
      <c r="W357" s="163"/>
      <c r="X357" s="163"/>
      <c r="Y357" s="853"/>
      <c r="Z357" s="75"/>
      <c r="AA357" s="1464" t="s">
        <v>3411</v>
      </c>
      <c r="AB357" s="1465"/>
      <c r="AC357" s="1376">
        <v>0</v>
      </c>
      <c r="AD357" s="1377"/>
      <c r="AE357" s="1377"/>
      <c r="AF357" s="1378"/>
      <c r="AG357" s="331" t="s">
        <v>434</v>
      </c>
      <c r="AH357" s="75"/>
      <c r="AI357" s="163"/>
      <c r="AJ357" s="852"/>
      <c r="AK357" s="844"/>
      <c r="AL357" s="1203"/>
      <c r="AM357" s="1203"/>
      <c r="AN357" s="1203"/>
      <c r="AO357" s="1203"/>
      <c r="AP357" s="1206"/>
      <c r="AQ357" s="1203"/>
      <c r="AR357" s="1203"/>
      <c r="AS357" s="1203"/>
      <c r="AT357" s="1251"/>
      <c r="AU357" s="1251" t="s">
        <v>3414</v>
      </c>
      <c r="AV357" s="1251"/>
      <c r="AW357" s="1251"/>
      <c r="AX357" s="1484" t="str">
        <f>'Control Panel'!E940</f>
        <v>Not Available</v>
      </c>
      <c r="AY357" s="1484"/>
      <c r="AZ357" s="1484"/>
      <c r="BA357" s="1484"/>
      <c r="BB357" s="163"/>
      <c r="BC357" s="8"/>
      <c r="BD357" s="175"/>
      <c r="BE357" s="782"/>
    </row>
    <row r="358" spans="1:57" s="4" customFormat="1" ht="7.5" customHeight="1">
      <c r="A358" s="779"/>
      <c r="B358" s="7"/>
      <c r="C358" s="163"/>
      <c r="D358" s="163"/>
      <c r="E358" s="163"/>
      <c r="F358" s="163"/>
      <c r="G358" s="163"/>
      <c r="H358" s="849"/>
      <c r="I358" s="163"/>
      <c r="J358" s="163"/>
      <c r="K358" s="163"/>
      <c r="L358" s="163"/>
      <c r="M358" s="163"/>
      <c r="N358" s="163"/>
      <c r="O358" s="163"/>
      <c r="P358" s="163"/>
      <c r="Q358" s="163"/>
      <c r="R358" s="163"/>
      <c r="S358" s="163"/>
      <c r="T358" s="163"/>
      <c r="U358" s="163"/>
      <c r="V358" s="163"/>
      <c r="W358" s="163"/>
      <c r="X358" s="163"/>
      <c r="Y358" s="75"/>
      <c r="Z358" s="75"/>
      <c r="AA358" s="75"/>
      <c r="AB358" s="75"/>
      <c r="AC358" s="163"/>
      <c r="AD358" s="163"/>
      <c r="AE358" s="163"/>
      <c r="AF358" s="163"/>
      <c r="AG358" s="163"/>
      <c r="AH358" s="163"/>
      <c r="AI358" s="163"/>
      <c r="AJ358" s="163"/>
      <c r="AK358" s="163"/>
      <c r="AL358" s="1203"/>
      <c r="AM358" s="1203"/>
      <c r="AN358" s="1203"/>
      <c r="AO358" s="1203"/>
      <c r="AP358" s="1204"/>
      <c r="AQ358" s="1204"/>
      <c r="AR358" s="1204"/>
      <c r="AS358" s="1204"/>
      <c r="AT358" s="1204"/>
      <c r="AU358" s="1204"/>
      <c r="AV358" s="1204"/>
      <c r="AW358" s="1204"/>
      <c r="AX358" s="662"/>
      <c r="AY358" s="662"/>
      <c r="AZ358" s="662"/>
      <c r="BA358" s="662"/>
      <c r="BB358" s="163"/>
      <c r="BC358" s="8"/>
      <c r="BD358" s="175"/>
      <c r="BE358" s="782"/>
    </row>
    <row r="359" spans="1:57" s="4" customFormat="1" ht="15" customHeight="1">
      <c r="A359" s="779"/>
      <c r="B359" s="7"/>
      <c r="C359" s="163"/>
      <c r="D359" s="163"/>
      <c r="E359" s="163"/>
      <c r="F359" s="163"/>
      <c r="G359" s="163"/>
      <c r="H359" s="849"/>
      <c r="I359" s="75"/>
      <c r="J359" s="75"/>
      <c r="K359" s="76"/>
      <c r="L359" s="76"/>
      <c r="M359" s="76"/>
      <c r="N359" s="76"/>
      <c r="O359" s="76"/>
      <c r="P359" s="3"/>
      <c r="Q359" s="3"/>
      <c r="R359" s="3"/>
      <c r="S359" s="3"/>
      <c r="T359" s="3"/>
      <c r="U359" s="3"/>
      <c r="V359" s="3"/>
      <c r="W359" s="163"/>
      <c r="X359" s="163"/>
      <c r="Y359" s="1278" t="s">
        <v>3415</v>
      </c>
      <c r="Z359" s="1278"/>
      <c r="AA359" s="1278"/>
      <c r="AB359" s="1466"/>
      <c r="AC359" s="1376">
        <v>0</v>
      </c>
      <c r="AD359" s="1377"/>
      <c r="AE359" s="1377"/>
      <c r="AF359" s="1378"/>
      <c r="AG359" s="331" t="s">
        <v>433</v>
      </c>
      <c r="AH359" s="163"/>
      <c r="AI359" s="163"/>
      <c r="AJ359" s="163"/>
      <c r="AK359" s="163"/>
      <c r="AL359" s="1278" t="s">
        <v>3416</v>
      </c>
      <c r="AM359" s="1278"/>
      <c r="AN359" s="1278"/>
      <c r="AO359" s="1278"/>
      <c r="AP359" s="1278"/>
      <c r="AQ359" s="1278"/>
      <c r="AR359" s="1278"/>
      <c r="AS359" s="1278"/>
      <c r="AT359" s="1278"/>
      <c r="AU359" s="1278"/>
      <c r="AV359" s="1278"/>
      <c r="AW359" s="1278"/>
      <c r="AX359" s="1484" t="str">
        <f>'Control Panel'!E941</f>
        <v>Not Available</v>
      </c>
      <c r="AY359" s="1484"/>
      <c r="AZ359" s="1484"/>
      <c r="BA359" s="1484"/>
      <c r="BB359" s="163"/>
      <c r="BC359" s="8"/>
      <c r="BD359" s="175"/>
      <c r="BE359" s="782"/>
    </row>
    <row r="360" spans="1:57" s="4" customFormat="1" ht="3.75" customHeight="1">
      <c r="A360" s="779"/>
      <c r="B360" s="7"/>
      <c r="C360" s="163"/>
      <c r="D360" s="163"/>
      <c r="E360" s="163"/>
      <c r="F360" s="163"/>
      <c r="G360" s="163"/>
      <c r="H360" s="315"/>
      <c r="I360" s="163"/>
      <c r="J360" s="163"/>
      <c r="K360" s="163"/>
      <c r="L360" s="163"/>
      <c r="M360" s="163"/>
      <c r="N360" s="163"/>
      <c r="O360" s="163"/>
      <c r="P360" s="163"/>
      <c r="Q360" s="163"/>
      <c r="R360" s="163"/>
      <c r="S360" s="163"/>
      <c r="T360" s="163"/>
      <c r="U360" s="163"/>
      <c r="V360" s="163"/>
      <c r="W360" s="163"/>
      <c r="X360" s="163"/>
      <c r="Y360" s="163"/>
      <c r="Z360" s="163"/>
      <c r="AA360" s="163"/>
      <c r="AB360" s="163"/>
      <c r="AC360" s="163">
        <v>0</v>
      </c>
      <c r="AD360" s="163"/>
      <c r="AE360" s="163"/>
      <c r="AF360" s="163"/>
      <c r="AG360" s="163"/>
      <c r="AH360" s="163"/>
      <c r="AI360" s="163"/>
      <c r="AJ360" s="163"/>
      <c r="AK360" s="163"/>
      <c r="AL360" s="163"/>
      <c r="AM360" s="163"/>
      <c r="AN360" s="163"/>
      <c r="AO360" s="3"/>
      <c r="AP360" s="3"/>
      <c r="AQ360" s="3"/>
      <c r="AR360" s="3"/>
      <c r="AS360" s="3"/>
      <c r="AT360" s="3"/>
      <c r="AU360" s="3"/>
      <c r="AV360" s="3"/>
      <c r="AW360" s="3"/>
      <c r="AX360" s="671"/>
      <c r="AY360" s="671"/>
      <c r="AZ360" s="671"/>
      <c r="BA360" s="671"/>
      <c r="BB360" s="163"/>
      <c r="BC360" s="8"/>
      <c r="BD360" s="175"/>
      <c r="BE360" s="782"/>
    </row>
    <row r="361" spans="1:57" s="4" customFormat="1" ht="3.75" customHeight="1">
      <c r="A361" s="779"/>
      <c r="B361" s="7"/>
      <c r="C361" s="163"/>
      <c r="D361" s="163"/>
      <c r="E361" s="163"/>
      <c r="F361" s="163"/>
      <c r="G361" s="163"/>
      <c r="H361" s="315"/>
      <c r="I361" s="163"/>
      <c r="J361" s="163"/>
      <c r="K361" s="163"/>
      <c r="L361" s="163"/>
      <c r="M361" s="163"/>
      <c r="N361" s="163"/>
      <c r="O361" s="163"/>
      <c r="P361" s="163"/>
      <c r="Q361" s="163"/>
      <c r="R361" s="163"/>
      <c r="S361" s="163"/>
      <c r="T361" s="163"/>
      <c r="U361" s="163"/>
      <c r="V361" s="163"/>
      <c r="W361" s="163"/>
      <c r="X361" s="163"/>
      <c r="Y361" s="163"/>
      <c r="Z361" s="163"/>
      <c r="AA361" s="163"/>
      <c r="AB361" s="163"/>
      <c r="AC361" s="163"/>
      <c r="AD361" s="163"/>
      <c r="AE361" s="163"/>
      <c r="AF361" s="163"/>
      <c r="AG361" s="163"/>
      <c r="AH361" s="163"/>
      <c r="AI361" s="163"/>
      <c r="AJ361" s="163"/>
      <c r="AK361" s="163"/>
      <c r="AL361" s="163"/>
      <c r="AM361" s="163"/>
      <c r="AN361" s="163"/>
      <c r="AO361" s="3"/>
      <c r="AP361" s="3"/>
      <c r="AQ361" s="3"/>
      <c r="AR361" s="3"/>
      <c r="AS361" s="3"/>
      <c r="AT361" s="3"/>
      <c r="AU361" s="3"/>
      <c r="AV361" s="3"/>
      <c r="AW361" s="3"/>
      <c r="AX361" s="878"/>
      <c r="AY361" s="878"/>
      <c r="AZ361" s="878"/>
      <c r="BA361" s="878"/>
      <c r="BB361" s="163"/>
      <c r="BC361" s="8"/>
      <c r="BD361" s="175"/>
      <c r="BE361" s="782"/>
    </row>
    <row r="362" spans="1:57" s="4" customFormat="1" ht="15" customHeight="1">
      <c r="A362" s="779"/>
      <c r="B362" s="7"/>
      <c r="C362" s="163"/>
      <c r="D362" s="163"/>
      <c r="E362" s="163"/>
      <c r="F362" s="163"/>
      <c r="G362" s="163"/>
      <c r="H362" s="315"/>
      <c r="I362" s="163"/>
      <c r="J362" s="163"/>
      <c r="K362" s="163"/>
      <c r="L362" s="163"/>
      <c r="M362" s="163"/>
      <c r="N362" s="163"/>
      <c r="O362" s="163"/>
      <c r="P362" s="163"/>
      <c r="Q362" s="163"/>
      <c r="R362" s="163"/>
      <c r="S362" s="163"/>
      <c r="T362" s="163"/>
      <c r="U362" s="163"/>
      <c r="V362" s="315"/>
      <c r="W362" s="315"/>
      <c r="X362" s="315"/>
      <c r="Y362" s="163"/>
      <c r="Z362" s="163"/>
      <c r="AA362" s="163"/>
      <c r="AB362" s="163"/>
      <c r="AC362" s="163"/>
      <c r="AD362" s="163"/>
      <c r="AE362" s="163"/>
      <c r="AF362" s="163"/>
      <c r="AG362" s="163"/>
      <c r="AH362" s="163"/>
      <c r="AI362" s="163"/>
      <c r="AJ362" s="163"/>
      <c r="AK362" s="163"/>
      <c r="AL362" s="163"/>
      <c r="AM362" s="1285" t="s">
        <v>591</v>
      </c>
      <c r="AN362" s="1285"/>
      <c r="AO362" s="1285"/>
      <c r="AP362" s="1285"/>
      <c r="AQ362" s="1285"/>
      <c r="AR362" s="1285"/>
      <c r="AS362" s="1285"/>
      <c r="AT362" s="1285"/>
      <c r="AU362" s="1285"/>
      <c r="AV362" s="1285"/>
      <c r="AW362" s="1285"/>
      <c r="AX362" s="1384">
        <f>'Control Panel'!E943</f>
        <v>212</v>
      </c>
      <c r="AY362" s="1384"/>
      <c r="AZ362" s="1384"/>
      <c r="BA362" s="1384"/>
      <c r="BB362" s="163"/>
      <c r="BC362" s="8"/>
      <c r="BD362" s="175"/>
      <c r="BE362" s="782"/>
    </row>
    <row r="363" spans="1:57" s="4" customFormat="1" ht="16.5" customHeight="1">
      <c r="A363" s="779"/>
      <c r="B363" s="7"/>
      <c r="C363" s="163"/>
      <c r="D363" s="163"/>
      <c r="E363" s="163"/>
      <c r="F363" s="163"/>
      <c r="G363" s="163"/>
      <c r="H363" s="694"/>
      <c r="I363" s="709" t="s">
        <v>493</v>
      </c>
      <c r="J363" s="703"/>
      <c r="K363" s="703"/>
      <c r="L363" s="703"/>
      <c r="M363" s="703"/>
      <c r="N363" s="703"/>
      <c r="O363" s="706"/>
      <c r="P363" s="706"/>
      <c r="Q363" s="706"/>
      <c r="R363" s="706"/>
      <c r="S363" s="706"/>
      <c r="T363" s="706"/>
      <c r="U363" s="662"/>
      <c r="V363" s="706"/>
      <c r="W363" s="706"/>
      <c r="X363" s="706"/>
      <c r="Y363" s="706"/>
      <c r="Z363" s="706"/>
      <c r="AA363" s="706"/>
      <c r="AB363" s="706"/>
      <c r="AC363" s="706"/>
      <c r="AD363" s="706"/>
      <c r="AE363" s="706"/>
      <c r="AF363" s="706"/>
      <c r="AG363" s="706"/>
      <c r="AH363" s="662"/>
      <c r="AI363" s="662"/>
      <c r="AJ363" s="662"/>
      <c r="AK363" s="662"/>
      <c r="AL363" s="662"/>
      <c r="AM363" s="662"/>
      <c r="AN363" s="662"/>
      <c r="AO363" s="662"/>
      <c r="AP363" s="662"/>
      <c r="AQ363" s="662"/>
      <c r="AR363" s="662"/>
      <c r="AS363" s="662"/>
      <c r="AT363" s="662"/>
      <c r="AU363" s="662"/>
      <c r="AV363" s="662"/>
      <c r="AW363" s="662"/>
      <c r="AX363" s="662"/>
      <c r="AY363" s="662"/>
      <c r="AZ363" s="662"/>
      <c r="BA363" s="662"/>
      <c r="BB363" s="163"/>
      <c r="BC363" s="8"/>
      <c r="BD363" s="175"/>
      <c r="BE363" s="782"/>
    </row>
    <row r="364" spans="1:57" s="4" customFormat="1" ht="9" customHeight="1">
      <c r="A364" s="779"/>
      <c r="B364" s="7"/>
      <c r="C364" s="163"/>
      <c r="D364" s="163"/>
      <c r="E364" s="163"/>
      <c r="F364" s="163"/>
      <c r="G364" s="163"/>
      <c r="H364" s="315"/>
      <c r="I364" s="163"/>
      <c r="J364" s="163"/>
      <c r="K364" s="163"/>
      <c r="L364" s="163"/>
      <c r="M364" s="163"/>
      <c r="N364" s="163"/>
      <c r="O364" s="163"/>
      <c r="P364" s="163"/>
      <c r="Q364" s="163"/>
      <c r="R364" s="163"/>
      <c r="S364" s="163"/>
      <c r="T364" s="163"/>
      <c r="U364" s="163"/>
      <c r="V364" s="163"/>
      <c r="W364" s="163"/>
      <c r="X364" s="163"/>
      <c r="Y364" s="163"/>
      <c r="Z364" s="163"/>
      <c r="AA364" s="163"/>
      <c r="AB364" s="163"/>
      <c r="AC364" s="163"/>
      <c r="AD364" s="163"/>
      <c r="AE364" s="163"/>
      <c r="AF364" s="163"/>
      <c r="AG364" s="163"/>
      <c r="AH364" s="163"/>
      <c r="AI364" s="163"/>
      <c r="AJ364" s="163"/>
      <c r="AK364" s="163"/>
      <c r="AL364" s="163"/>
      <c r="AM364" s="163"/>
      <c r="AN364" s="163"/>
      <c r="AO364" s="163"/>
      <c r="AP364" s="163"/>
      <c r="AQ364" s="163"/>
      <c r="AR364" s="163"/>
      <c r="AS364" s="163"/>
      <c r="AT364" s="163"/>
      <c r="AU364" s="163"/>
      <c r="AV364" s="163"/>
      <c r="AW364" s="163"/>
      <c r="AX364" s="662"/>
      <c r="AY364" s="662"/>
      <c r="AZ364" s="662"/>
      <c r="BA364" s="662"/>
      <c r="BB364" s="163"/>
      <c r="BC364" s="8"/>
      <c r="BD364" s="175"/>
      <c r="BE364" s="782"/>
    </row>
    <row r="365" spans="1:57" s="4" customFormat="1" ht="15" customHeight="1">
      <c r="A365" s="779"/>
      <c r="B365" s="7"/>
      <c r="C365" s="163"/>
      <c r="D365" s="163"/>
      <c r="E365" s="163"/>
      <c r="F365" s="163"/>
      <c r="G365" s="163"/>
      <c r="H365" s="315"/>
      <c r="I365" s="75"/>
      <c r="J365" s="75" t="s">
        <v>496</v>
      </c>
      <c r="K365" s="76"/>
      <c r="L365" s="76"/>
      <c r="M365" s="76"/>
      <c r="N365" s="76"/>
      <c r="O365" s="76"/>
      <c r="P365" s="3"/>
      <c r="Q365" s="76"/>
      <c r="R365" s="76"/>
      <c r="S365" s="76"/>
      <c r="T365" s="76"/>
      <c r="U365" s="76"/>
      <c r="V365" s="76"/>
      <c r="W365" s="163"/>
      <c r="X365" s="163"/>
      <c r="Y365" s="163"/>
      <c r="Z365" s="163"/>
      <c r="AA365" s="163"/>
      <c r="AB365" s="163"/>
      <c r="AC365" s="1376">
        <v>0</v>
      </c>
      <c r="AD365" s="1377"/>
      <c r="AE365" s="1377"/>
      <c r="AF365" s="1378"/>
      <c r="AG365" s="163" t="s">
        <v>433</v>
      </c>
      <c r="AH365" s="163"/>
      <c r="AI365" s="163"/>
      <c r="AJ365" s="163"/>
      <c r="AK365" s="163"/>
      <c r="AL365" s="163"/>
      <c r="AM365" s="163"/>
      <c r="AN365" s="163"/>
      <c r="AO365" s="1278" t="s">
        <v>403</v>
      </c>
      <c r="AP365" s="1278"/>
      <c r="AQ365" s="1278"/>
      <c r="AR365" s="1278"/>
      <c r="AS365" s="1278"/>
      <c r="AT365" s="1278"/>
      <c r="AU365" s="1278"/>
      <c r="AV365" s="1278"/>
      <c r="AW365" s="1278"/>
      <c r="AX365" s="1373">
        <f>'Control Panel'!E958</f>
        <v>0</v>
      </c>
      <c r="AY365" s="1373"/>
      <c r="AZ365" s="1373"/>
      <c r="BA365" s="1373"/>
      <c r="BB365" s="163"/>
      <c r="BC365" s="8"/>
      <c r="BD365" s="175"/>
      <c r="BE365" s="782"/>
    </row>
    <row r="366" spans="1:57" s="4" customFormat="1" ht="7.5" customHeight="1">
      <c r="A366" s="779"/>
      <c r="B366" s="7"/>
      <c r="C366" s="163"/>
      <c r="D366" s="163"/>
      <c r="E366" s="163"/>
      <c r="F366" s="163"/>
      <c r="G366" s="163"/>
      <c r="H366" s="315"/>
      <c r="I366" s="163"/>
      <c r="J366" s="163"/>
      <c r="K366" s="163"/>
      <c r="L366" s="163"/>
      <c r="M366" s="163"/>
      <c r="N366" s="163"/>
      <c r="O366" s="163"/>
      <c r="P366" s="163"/>
      <c r="Q366" s="163"/>
      <c r="R366" s="163"/>
      <c r="S366" s="163"/>
      <c r="T366" s="163"/>
      <c r="U366" s="163"/>
      <c r="V366" s="163"/>
      <c r="W366" s="163"/>
      <c r="X366" s="163"/>
      <c r="Y366" s="163"/>
      <c r="Z366" s="163"/>
      <c r="AA366" s="163"/>
      <c r="AB366" s="163"/>
      <c r="AC366" s="163"/>
      <c r="AD366" s="163"/>
      <c r="AE366" s="163"/>
      <c r="AF366" s="163"/>
      <c r="AG366" s="163"/>
      <c r="AH366" s="163"/>
      <c r="AI366" s="163"/>
      <c r="AJ366" s="163"/>
      <c r="AK366" s="163"/>
      <c r="AL366" s="163"/>
      <c r="AM366" s="163"/>
      <c r="AN366" s="163"/>
      <c r="AO366" s="163"/>
      <c r="AP366" s="3"/>
      <c r="AQ366" s="3"/>
      <c r="AR366" s="3"/>
      <c r="AS366" s="3"/>
      <c r="AT366" s="3"/>
      <c r="AU366" s="3"/>
      <c r="AV366" s="3"/>
      <c r="AW366" s="3"/>
      <c r="AX366" s="662"/>
      <c r="AY366" s="662"/>
      <c r="AZ366" s="662"/>
      <c r="BA366" s="662"/>
      <c r="BB366" s="163"/>
      <c r="BC366" s="8"/>
      <c r="BD366" s="175"/>
      <c r="BE366" s="782"/>
    </row>
    <row r="367" spans="1:57" s="4" customFormat="1" ht="15" customHeight="1">
      <c r="A367" s="779"/>
      <c r="B367" s="7"/>
      <c r="C367" s="163"/>
      <c r="D367" s="163"/>
      <c r="E367" s="163"/>
      <c r="F367" s="163"/>
      <c r="G367" s="163"/>
      <c r="H367" s="315"/>
      <c r="I367" s="75"/>
      <c r="J367" s="75" t="s">
        <v>497</v>
      </c>
      <c r="K367" s="76"/>
      <c r="L367" s="76"/>
      <c r="M367" s="76"/>
      <c r="N367" s="76"/>
      <c r="O367" s="76"/>
      <c r="P367" s="3"/>
      <c r="Q367" s="163"/>
      <c r="R367" s="163"/>
      <c r="S367" s="163"/>
      <c r="T367" s="163"/>
      <c r="U367" s="163"/>
      <c r="V367" s="163"/>
      <c r="W367" s="163"/>
      <c r="X367" s="163"/>
      <c r="Y367" s="163"/>
      <c r="Z367" s="163"/>
      <c r="AA367" s="163"/>
      <c r="AB367" s="163"/>
      <c r="AC367" s="1376">
        <v>0</v>
      </c>
      <c r="AD367" s="1377"/>
      <c r="AE367" s="1377"/>
      <c r="AF367" s="1378"/>
      <c r="AG367" s="330" t="s">
        <v>433</v>
      </c>
      <c r="AH367" s="163"/>
      <c r="AI367" s="163"/>
      <c r="AJ367" s="163"/>
      <c r="AK367" s="163"/>
      <c r="AL367" s="163"/>
      <c r="AM367" s="163"/>
      <c r="AN367" s="163"/>
      <c r="AO367" s="1278" t="s">
        <v>402</v>
      </c>
      <c r="AP367" s="1278"/>
      <c r="AQ367" s="1278"/>
      <c r="AR367" s="1278"/>
      <c r="AS367" s="1278"/>
      <c r="AT367" s="1278"/>
      <c r="AU367" s="1278"/>
      <c r="AV367" s="1278"/>
      <c r="AW367" s="1278"/>
      <c r="AX367" s="1373">
        <f>'Control Panel'!E957</f>
        <v>0</v>
      </c>
      <c r="AY367" s="1373"/>
      <c r="AZ367" s="1373"/>
      <c r="BA367" s="1373"/>
      <c r="BB367" s="163"/>
      <c r="BC367" s="8"/>
      <c r="BD367" s="175"/>
      <c r="BE367" s="782"/>
    </row>
    <row r="368" spans="1:57" s="4" customFormat="1" ht="7.5" customHeight="1">
      <c r="A368" s="779"/>
      <c r="B368" s="7"/>
      <c r="C368" s="163"/>
      <c r="D368" s="163"/>
      <c r="E368" s="163"/>
      <c r="F368" s="163"/>
      <c r="G368" s="163"/>
      <c r="H368" s="315"/>
      <c r="I368" s="163"/>
      <c r="J368" s="163"/>
      <c r="K368" s="163"/>
      <c r="L368" s="163"/>
      <c r="M368" s="163"/>
      <c r="N368" s="163"/>
      <c r="O368" s="163"/>
      <c r="P368" s="163"/>
      <c r="Q368" s="163"/>
      <c r="R368" s="163"/>
      <c r="S368" s="163"/>
      <c r="T368" s="163"/>
      <c r="U368" s="163"/>
      <c r="V368" s="163"/>
      <c r="W368" s="163"/>
      <c r="X368" s="163"/>
      <c r="Y368" s="163"/>
      <c r="Z368" s="163"/>
      <c r="AA368" s="163"/>
      <c r="AB368" s="163"/>
      <c r="AC368" s="163"/>
      <c r="AD368" s="163"/>
      <c r="AE368" s="163"/>
      <c r="AF368" s="163"/>
      <c r="AG368" s="163"/>
      <c r="AH368" s="163"/>
      <c r="AI368" s="163"/>
      <c r="AJ368" s="163"/>
      <c r="AK368" s="163"/>
      <c r="AL368" s="163"/>
      <c r="AM368" s="163"/>
      <c r="AN368" s="163"/>
      <c r="AO368" s="163"/>
      <c r="AP368" s="3"/>
      <c r="AQ368" s="3"/>
      <c r="AR368" s="3"/>
      <c r="AS368" s="3"/>
      <c r="AT368" s="3"/>
      <c r="AU368" s="3"/>
      <c r="AV368" s="3"/>
      <c r="AW368" s="3"/>
      <c r="AX368" s="662"/>
      <c r="AY368" s="662"/>
      <c r="AZ368" s="662"/>
      <c r="BA368" s="662"/>
      <c r="BB368" s="163"/>
      <c r="BC368" s="8"/>
      <c r="BD368" s="175"/>
      <c r="BE368" s="782"/>
    </row>
    <row r="369" spans="1:57" s="4" customFormat="1" ht="15" customHeight="1">
      <c r="A369" s="779"/>
      <c r="B369" s="7"/>
      <c r="C369" s="163"/>
      <c r="D369" s="163"/>
      <c r="E369" s="163"/>
      <c r="F369" s="163"/>
      <c r="G369" s="163"/>
      <c r="H369" s="315"/>
      <c r="I369" s="75"/>
      <c r="J369" s="75" t="s">
        <v>1018</v>
      </c>
      <c r="K369" s="76"/>
      <c r="L369" s="76"/>
      <c r="M369" s="76"/>
      <c r="N369" s="76"/>
      <c r="O369" s="76"/>
      <c r="P369" s="3"/>
      <c r="Q369" s="3"/>
      <c r="R369" s="3"/>
      <c r="S369" s="3"/>
      <c r="T369" s="3"/>
      <c r="U369" s="3"/>
      <c r="V369" s="3"/>
      <c r="W369" s="163"/>
      <c r="X369" s="163"/>
      <c r="Y369" s="163"/>
      <c r="Z369" s="163"/>
      <c r="AA369" s="163"/>
      <c r="AB369" s="163"/>
      <c r="AC369" s="1376">
        <v>0</v>
      </c>
      <c r="AD369" s="1377"/>
      <c r="AE369" s="1377"/>
      <c r="AF369" s="1378"/>
      <c r="AG369" s="331" t="s">
        <v>433</v>
      </c>
      <c r="AH369" s="163"/>
      <c r="AI369" s="163"/>
      <c r="AJ369" s="163"/>
      <c r="AK369" s="163"/>
      <c r="AL369" s="1382" t="s">
        <v>500</v>
      </c>
      <c r="AM369" s="1382"/>
      <c r="AN369" s="1382"/>
      <c r="AO369" s="1382"/>
      <c r="AP369" s="1382"/>
      <c r="AQ369" s="1382"/>
      <c r="AR369" s="1382"/>
      <c r="AS369" s="1382"/>
      <c r="AT369" s="1382"/>
      <c r="AU369" s="1382"/>
      <c r="AV369" s="1382"/>
      <c r="AW369" s="1382"/>
      <c r="AX369" s="1484">
        <f>'Control Panel'!E956</f>
        <v>0</v>
      </c>
      <c r="AY369" s="1484"/>
      <c r="AZ369" s="1484"/>
      <c r="BA369" s="1484"/>
      <c r="BB369" s="163"/>
      <c r="BC369" s="8"/>
      <c r="BD369" s="175"/>
      <c r="BE369" s="782"/>
    </row>
    <row r="370" spans="1:57" s="4" customFormat="1" ht="3.75" customHeight="1">
      <c r="A370" s="779"/>
      <c r="B370" s="7"/>
      <c r="C370" s="163"/>
      <c r="D370" s="163"/>
      <c r="E370" s="163"/>
      <c r="F370" s="163"/>
      <c r="G370" s="163"/>
      <c r="H370" s="315"/>
      <c r="I370" s="315"/>
      <c r="J370" s="315"/>
      <c r="K370" s="315"/>
      <c r="L370" s="315"/>
      <c r="M370" s="315"/>
      <c r="N370" s="315"/>
      <c r="O370" s="315"/>
      <c r="P370" s="315"/>
      <c r="Q370" s="315"/>
      <c r="R370" s="315"/>
      <c r="S370" s="315"/>
      <c r="T370" s="315"/>
      <c r="U370" s="315"/>
      <c r="V370" s="315"/>
      <c r="W370" s="315"/>
      <c r="X370" s="315"/>
      <c r="Y370" s="163"/>
      <c r="Z370" s="163"/>
      <c r="AA370" s="163"/>
      <c r="AB370" s="163"/>
      <c r="AC370" s="163">
        <v>0</v>
      </c>
      <c r="AD370" s="163"/>
      <c r="AE370" s="163"/>
      <c r="AF370" s="163"/>
      <c r="AG370" s="163"/>
      <c r="AH370" s="163"/>
      <c r="AI370" s="163"/>
      <c r="AJ370" s="163"/>
      <c r="AK370" s="163"/>
      <c r="AL370" s="163"/>
      <c r="AM370" s="163"/>
      <c r="AN370" s="163"/>
      <c r="AO370" s="3"/>
      <c r="AP370" s="3"/>
      <c r="AQ370" s="3"/>
      <c r="AR370" s="3"/>
      <c r="AS370" s="3"/>
      <c r="AT370" s="3"/>
      <c r="AU370" s="3"/>
      <c r="AV370" s="3"/>
      <c r="AW370" s="3"/>
      <c r="AX370" s="671"/>
      <c r="AY370" s="671"/>
      <c r="AZ370" s="671"/>
      <c r="BA370" s="671"/>
      <c r="BB370" s="163"/>
      <c r="BC370" s="8"/>
      <c r="BD370" s="175"/>
      <c r="BE370" s="782"/>
    </row>
    <row r="371" spans="1:57" s="4" customFormat="1" ht="3.75" customHeight="1">
      <c r="A371" s="779"/>
      <c r="B371" s="7"/>
      <c r="C371" s="163"/>
      <c r="D371" s="163"/>
      <c r="E371" s="163"/>
      <c r="F371" s="163"/>
      <c r="G371" s="163"/>
      <c r="H371" s="315"/>
      <c r="I371" s="163"/>
      <c r="J371" s="163"/>
      <c r="K371" s="163"/>
      <c r="L371" s="163"/>
      <c r="M371" s="163"/>
      <c r="N371" s="163"/>
      <c r="O371" s="163"/>
      <c r="P371" s="163"/>
      <c r="Q371" s="163"/>
      <c r="R371" s="163"/>
      <c r="S371" s="163"/>
      <c r="T371" s="163"/>
      <c r="U371" s="163"/>
      <c r="V371" s="163"/>
      <c r="W371" s="163"/>
      <c r="X371" s="163"/>
      <c r="Y371" s="163"/>
      <c r="Z371" s="163"/>
      <c r="AA371" s="163"/>
      <c r="AB371" s="163"/>
      <c r="AC371" s="163"/>
      <c r="AD371" s="163"/>
      <c r="AE371" s="163"/>
      <c r="AF371" s="163"/>
      <c r="AG371" s="163"/>
      <c r="AH371" s="163"/>
      <c r="AI371" s="163"/>
      <c r="AJ371" s="163"/>
      <c r="AK371" s="163"/>
      <c r="AL371" s="163"/>
      <c r="AM371" s="163"/>
      <c r="AN371" s="163"/>
      <c r="AO371" s="3"/>
      <c r="AP371" s="3"/>
      <c r="AQ371" s="3"/>
      <c r="AR371" s="3"/>
      <c r="AS371" s="3"/>
      <c r="AT371" s="3"/>
      <c r="AU371" s="3"/>
      <c r="AV371" s="3"/>
      <c r="AW371" s="3"/>
      <c r="AX371" s="878"/>
      <c r="AY371" s="878"/>
      <c r="AZ371" s="878"/>
      <c r="BA371" s="878"/>
      <c r="BB371" s="163"/>
      <c r="BC371" s="8"/>
      <c r="BD371" s="175"/>
      <c r="BE371" s="782"/>
    </row>
    <row r="372" spans="1:57" s="4" customFormat="1" ht="14.25" customHeight="1">
      <c r="A372" s="779"/>
      <c r="B372" s="7"/>
      <c r="C372" s="163"/>
      <c r="D372" s="163"/>
      <c r="E372" s="163"/>
      <c r="F372" s="163"/>
      <c r="G372" s="163"/>
      <c r="H372" s="315"/>
      <c r="I372" s="163"/>
      <c r="J372" s="163"/>
      <c r="K372" s="163"/>
      <c r="L372" s="163"/>
      <c r="M372" s="163"/>
      <c r="N372" s="163"/>
      <c r="O372" s="163"/>
      <c r="P372" s="163"/>
      <c r="Q372" s="163"/>
      <c r="R372" s="163"/>
      <c r="S372" s="163"/>
      <c r="T372" s="163"/>
      <c r="U372" s="163"/>
      <c r="V372" s="163"/>
      <c r="W372" s="163"/>
      <c r="X372" s="163"/>
      <c r="Y372" s="163"/>
      <c r="Z372" s="163"/>
      <c r="AA372" s="163"/>
      <c r="AB372" s="163"/>
      <c r="AC372" s="163"/>
      <c r="AD372" s="163"/>
      <c r="AE372" s="163"/>
      <c r="AF372" s="163"/>
      <c r="AG372" s="163"/>
      <c r="AH372" s="163"/>
      <c r="AI372" s="163"/>
      <c r="AJ372" s="163"/>
      <c r="AK372" s="163"/>
      <c r="AL372" s="163"/>
      <c r="AM372" s="163"/>
      <c r="AN372" s="1504" t="s">
        <v>590</v>
      </c>
      <c r="AO372" s="1504"/>
      <c r="AP372" s="1504"/>
      <c r="AQ372" s="1504"/>
      <c r="AR372" s="1504"/>
      <c r="AS372" s="1504"/>
      <c r="AT372" s="1504"/>
      <c r="AU372" s="1504"/>
      <c r="AV372" s="1504"/>
      <c r="AW372" s="1504"/>
      <c r="AX372" s="1384">
        <f>'Control Panel'!E961</f>
        <v>0</v>
      </c>
      <c r="AY372" s="1384"/>
      <c r="AZ372" s="1384"/>
      <c r="BA372" s="1384"/>
      <c r="BB372" s="163"/>
      <c r="BC372" s="8"/>
      <c r="BD372" s="175"/>
      <c r="BE372" s="782"/>
    </row>
    <row r="373" spans="1:57" s="4" customFormat="1" ht="16.5" customHeight="1">
      <c r="A373" s="779"/>
      <c r="B373" s="7"/>
      <c r="C373" s="163"/>
      <c r="D373" s="163"/>
      <c r="E373" s="163"/>
      <c r="F373" s="163"/>
      <c r="G373" s="163"/>
      <c r="H373" s="694"/>
      <c r="I373" s="709" t="s">
        <v>583</v>
      </c>
      <c r="J373" s="703"/>
      <c r="K373" s="703"/>
      <c r="L373" s="703"/>
      <c r="M373" s="706"/>
      <c r="N373" s="706"/>
      <c r="O373" s="706"/>
      <c r="P373" s="706"/>
      <c r="Q373" s="706"/>
      <c r="R373" s="706"/>
      <c r="S373" s="706"/>
      <c r="T373" s="706"/>
      <c r="U373" s="662"/>
      <c r="V373" s="706"/>
      <c r="W373" s="706"/>
      <c r="X373" s="706"/>
      <c r="Y373" s="706"/>
      <c r="Z373" s="706"/>
      <c r="AA373" s="706"/>
      <c r="AB373" s="706"/>
      <c r="AC373" s="706"/>
      <c r="AD373" s="706"/>
      <c r="AE373" s="706"/>
      <c r="AF373" s="706"/>
      <c r="AG373" s="706"/>
      <c r="AH373" s="662"/>
      <c r="AI373" s="662"/>
      <c r="AJ373" s="662"/>
      <c r="AK373" s="662"/>
      <c r="AL373" s="662"/>
      <c r="AM373" s="662"/>
      <c r="AN373" s="662"/>
      <c r="AO373" s="662"/>
      <c r="AP373" s="662"/>
      <c r="AQ373" s="662"/>
      <c r="AR373" s="662"/>
      <c r="AS373" s="662"/>
      <c r="AT373" s="662"/>
      <c r="AU373" s="662"/>
      <c r="AV373" s="662"/>
      <c r="AW373" s="662"/>
      <c r="AX373" s="662"/>
      <c r="AY373" s="662"/>
      <c r="AZ373" s="662"/>
      <c r="BA373" s="662"/>
      <c r="BB373" s="163"/>
      <c r="BC373" s="8"/>
      <c r="BD373" s="175"/>
      <c r="BE373" s="782"/>
    </row>
    <row r="374" spans="1:57" s="4" customFormat="1" ht="9" customHeight="1">
      <c r="A374" s="779"/>
      <c r="B374" s="7"/>
      <c r="C374" s="163"/>
      <c r="D374" s="163"/>
      <c r="E374" s="163"/>
      <c r="F374" s="163"/>
      <c r="G374" s="163"/>
      <c r="H374" s="355"/>
      <c r="I374" s="163"/>
      <c r="J374" s="163"/>
      <c r="K374" s="163"/>
      <c r="L374" s="163"/>
      <c r="M374" s="163"/>
      <c r="N374" s="163"/>
      <c r="O374" s="163"/>
      <c r="P374" s="163"/>
      <c r="Q374" s="163"/>
      <c r="R374" s="163"/>
      <c r="S374" s="163"/>
      <c r="T374" s="163"/>
      <c r="U374" s="163"/>
      <c r="V374" s="163"/>
      <c r="W374" s="163"/>
      <c r="X374" s="163"/>
      <c r="Y374" s="163"/>
      <c r="Z374" s="163"/>
      <c r="AA374" s="163"/>
      <c r="AB374" s="163"/>
      <c r="AC374" s="163"/>
      <c r="AD374" s="163"/>
      <c r="AE374" s="163"/>
      <c r="AF374" s="163"/>
      <c r="AG374" s="163"/>
      <c r="AH374" s="163"/>
      <c r="AI374" s="163"/>
      <c r="AJ374" s="163"/>
      <c r="AK374" s="163"/>
      <c r="AL374" s="163"/>
      <c r="AM374" s="163"/>
      <c r="AN374" s="163"/>
      <c r="AO374" s="163"/>
      <c r="AP374" s="163"/>
      <c r="AQ374" s="163"/>
      <c r="AR374" s="163"/>
      <c r="AS374" s="163"/>
      <c r="AT374" s="163"/>
      <c r="AU374" s="163"/>
      <c r="AV374" s="163"/>
      <c r="AW374" s="163"/>
      <c r="AX374" s="662"/>
      <c r="AY374" s="662"/>
      <c r="AZ374" s="662"/>
      <c r="BA374" s="662"/>
      <c r="BB374" s="163"/>
      <c r="BC374" s="8"/>
      <c r="BD374" s="175"/>
      <c r="BE374" s="782"/>
    </row>
    <row r="375" spans="1:57" s="4" customFormat="1" ht="15" customHeight="1">
      <c r="A375" s="779"/>
      <c r="B375" s="7"/>
      <c r="C375" s="163"/>
      <c r="D375" s="163"/>
      <c r="E375" s="163"/>
      <c r="F375" s="163"/>
      <c r="G375" s="163"/>
      <c r="H375" s="355"/>
      <c r="I375" s="75"/>
      <c r="J375" s="75" t="s">
        <v>496</v>
      </c>
      <c r="K375" s="76"/>
      <c r="L375" s="76"/>
      <c r="M375" s="76"/>
      <c r="N375" s="76"/>
      <c r="O375" s="76"/>
      <c r="P375" s="3"/>
      <c r="Q375" s="76"/>
      <c r="R375" s="76"/>
      <c r="S375" s="76"/>
      <c r="T375" s="76"/>
      <c r="U375" s="76"/>
      <c r="V375" s="76"/>
      <c r="W375" s="163"/>
      <c r="X375" s="163"/>
      <c r="Y375" s="163"/>
      <c r="Z375" s="163"/>
      <c r="AA375" s="163"/>
      <c r="AB375" s="163"/>
      <c r="AC375" s="1376">
        <v>0</v>
      </c>
      <c r="AD375" s="1377"/>
      <c r="AE375" s="1377"/>
      <c r="AF375" s="1378"/>
      <c r="AG375" s="163" t="s">
        <v>433</v>
      </c>
      <c r="AH375" s="163"/>
      <c r="AI375" s="163"/>
      <c r="AJ375" s="163"/>
      <c r="AK375" s="163"/>
      <c r="AL375" s="163"/>
      <c r="AM375" s="163"/>
      <c r="AN375" s="163"/>
      <c r="AO375" s="1278" t="s">
        <v>403</v>
      </c>
      <c r="AP375" s="1278"/>
      <c r="AQ375" s="1278"/>
      <c r="AR375" s="1278"/>
      <c r="AS375" s="1278"/>
      <c r="AT375" s="1278"/>
      <c r="AU375" s="1278"/>
      <c r="AV375" s="1278"/>
      <c r="AW375" s="1278"/>
      <c r="AX375" s="1373">
        <f>'Control Panel'!E965</f>
        <v>0</v>
      </c>
      <c r="AY375" s="1373"/>
      <c r="AZ375" s="1373"/>
      <c r="BA375" s="1373"/>
      <c r="BB375" s="163"/>
      <c r="BC375" s="8"/>
      <c r="BD375" s="175"/>
      <c r="BE375" s="782"/>
    </row>
    <row r="376" spans="1:57" s="4" customFormat="1" ht="7.5" customHeight="1">
      <c r="A376" s="779"/>
      <c r="B376" s="7"/>
      <c r="C376" s="163"/>
      <c r="D376" s="163"/>
      <c r="E376" s="163"/>
      <c r="F376" s="163"/>
      <c r="G376" s="163"/>
      <c r="H376" s="355"/>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3"/>
      <c r="AQ376" s="3"/>
      <c r="AR376" s="3"/>
      <c r="AS376" s="3"/>
      <c r="AT376" s="3"/>
      <c r="AU376" s="3"/>
      <c r="AV376" s="3"/>
      <c r="AW376" s="3"/>
      <c r="AX376" s="662"/>
      <c r="AY376" s="662"/>
      <c r="AZ376" s="662"/>
      <c r="BA376" s="662"/>
      <c r="BB376" s="163"/>
      <c r="BC376" s="8"/>
      <c r="BD376" s="175"/>
      <c r="BE376" s="782"/>
    </row>
    <row r="377" spans="1:57" s="4" customFormat="1" ht="15" customHeight="1">
      <c r="A377" s="779"/>
      <c r="B377" s="7"/>
      <c r="C377" s="163"/>
      <c r="D377" s="163"/>
      <c r="E377" s="163"/>
      <c r="F377" s="163"/>
      <c r="G377" s="163"/>
      <c r="H377" s="355"/>
      <c r="I377" s="75"/>
      <c r="J377" s="75" t="s">
        <v>497</v>
      </c>
      <c r="K377" s="76"/>
      <c r="L377" s="76"/>
      <c r="M377" s="76"/>
      <c r="N377" s="76"/>
      <c r="O377" s="76"/>
      <c r="P377" s="3"/>
      <c r="Q377" s="163"/>
      <c r="R377" s="163"/>
      <c r="S377" s="163"/>
      <c r="T377" s="163"/>
      <c r="U377" s="163"/>
      <c r="V377" s="163"/>
      <c r="W377" s="163"/>
      <c r="X377" s="163"/>
      <c r="Y377" s="163"/>
      <c r="Z377" s="163"/>
      <c r="AA377" s="163"/>
      <c r="AB377" s="163"/>
      <c r="AC377" s="1376">
        <v>0</v>
      </c>
      <c r="AD377" s="1377"/>
      <c r="AE377" s="1377"/>
      <c r="AF377" s="1378"/>
      <c r="AG377" s="330" t="s">
        <v>433</v>
      </c>
      <c r="AH377" s="163"/>
      <c r="AI377" s="163"/>
      <c r="AJ377" s="163"/>
      <c r="AK377" s="163"/>
      <c r="AL377" s="163"/>
      <c r="AM377" s="163"/>
      <c r="AN377" s="163"/>
      <c r="AO377" s="1278" t="s">
        <v>402</v>
      </c>
      <c r="AP377" s="1278"/>
      <c r="AQ377" s="1278"/>
      <c r="AR377" s="1278"/>
      <c r="AS377" s="1278"/>
      <c r="AT377" s="1278"/>
      <c r="AU377" s="1278"/>
      <c r="AV377" s="1278"/>
      <c r="AW377" s="1278"/>
      <c r="AX377" s="1373">
        <f>'Control Panel'!E966</f>
        <v>0</v>
      </c>
      <c r="AY377" s="1373"/>
      <c r="AZ377" s="1373"/>
      <c r="BA377" s="1373"/>
      <c r="BB377" s="163"/>
      <c r="BC377" s="8"/>
      <c r="BD377" s="175"/>
      <c r="BE377" s="782"/>
    </row>
    <row r="378" spans="1:57" s="4" customFormat="1" ht="3.75" customHeight="1">
      <c r="A378" s="779"/>
      <c r="B378" s="7"/>
      <c r="C378" s="163"/>
      <c r="D378" s="163"/>
      <c r="E378" s="163"/>
      <c r="F378" s="163"/>
      <c r="G378" s="163"/>
      <c r="H378" s="355"/>
      <c r="I378" s="355"/>
      <c r="J378" s="355"/>
      <c r="K378" s="355"/>
      <c r="L378" s="355"/>
      <c r="M378" s="355"/>
      <c r="N378" s="355"/>
      <c r="O378" s="355"/>
      <c r="P378" s="355"/>
      <c r="Q378" s="355"/>
      <c r="R378" s="355"/>
      <c r="S378" s="355"/>
      <c r="T378" s="355"/>
      <c r="U378" s="355"/>
      <c r="V378" s="355"/>
      <c r="W378" s="355"/>
      <c r="X378" s="355"/>
      <c r="Y378" s="163"/>
      <c r="Z378" s="163"/>
      <c r="AA378" s="163"/>
      <c r="AB378" s="163"/>
      <c r="AC378" s="163">
        <v>0</v>
      </c>
      <c r="AD378" s="163"/>
      <c r="AE378" s="163"/>
      <c r="AF378" s="163"/>
      <c r="AG378" s="163"/>
      <c r="AH378" s="163"/>
      <c r="AI378" s="163"/>
      <c r="AJ378" s="163"/>
      <c r="AK378" s="163"/>
      <c r="AL378" s="163"/>
      <c r="AM378" s="163"/>
      <c r="AN378" s="163"/>
      <c r="AO378" s="3"/>
      <c r="AP378" s="3"/>
      <c r="AQ378" s="3"/>
      <c r="AR378" s="3"/>
      <c r="AS378" s="3"/>
      <c r="AT378" s="3"/>
      <c r="AU378" s="3"/>
      <c r="AV378" s="3"/>
      <c r="AW378" s="3"/>
      <c r="AX378" s="671"/>
      <c r="AY378" s="671"/>
      <c r="AZ378" s="671"/>
      <c r="BA378" s="671"/>
      <c r="BB378" s="163"/>
      <c r="BC378" s="8"/>
      <c r="BD378" s="175"/>
      <c r="BE378" s="782"/>
    </row>
    <row r="379" spans="1:57" s="4" customFormat="1" ht="3.75" customHeight="1">
      <c r="A379" s="779"/>
      <c r="B379" s="7"/>
      <c r="C379" s="163"/>
      <c r="D379" s="163"/>
      <c r="E379" s="163"/>
      <c r="F379" s="163"/>
      <c r="G379" s="163"/>
      <c r="H379" s="355"/>
      <c r="I379" s="163"/>
      <c r="J379" s="163"/>
      <c r="K379" s="163"/>
      <c r="L379" s="163"/>
      <c r="M379" s="163"/>
      <c r="N379" s="163"/>
      <c r="O379" s="163"/>
      <c r="P379" s="163"/>
      <c r="Q379" s="163"/>
      <c r="R379" s="163"/>
      <c r="S379" s="163"/>
      <c r="T379" s="163"/>
      <c r="U379" s="163"/>
      <c r="V379" s="163"/>
      <c r="W379" s="163"/>
      <c r="X379" s="163"/>
      <c r="Y379" s="163"/>
      <c r="Z379" s="163"/>
      <c r="AA379" s="163"/>
      <c r="AB379" s="163"/>
      <c r="AC379" s="163"/>
      <c r="AD379" s="163"/>
      <c r="AE379" s="163"/>
      <c r="AF379" s="163"/>
      <c r="AG379" s="163"/>
      <c r="AH379" s="163"/>
      <c r="AI379" s="163"/>
      <c r="AJ379" s="163"/>
      <c r="AK379" s="163"/>
      <c r="AL379" s="163"/>
      <c r="AM379" s="163"/>
      <c r="AN379" s="163"/>
      <c r="AO379" s="3"/>
      <c r="AP379" s="3"/>
      <c r="AQ379" s="3"/>
      <c r="AR379" s="3"/>
      <c r="AS379" s="3"/>
      <c r="AT379" s="3"/>
      <c r="AU379" s="3"/>
      <c r="AV379" s="3"/>
      <c r="AW379" s="3"/>
      <c r="AX379" s="878"/>
      <c r="AY379" s="878"/>
      <c r="AZ379" s="878"/>
      <c r="BA379" s="878"/>
      <c r="BB379" s="163"/>
      <c r="BC379" s="8"/>
      <c r="BD379" s="175"/>
      <c r="BE379" s="782"/>
    </row>
    <row r="380" spans="1:57" s="4" customFormat="1" ht="14.25" customHeight="1">
      <c r="A380" s="779"/>
      <c r="B380" s="7"/>
      <c r="C380" s="163"/>
      <c r="D380" s="163"/>
      <c r="E380" s="163"/>
      <c r="F380" s="163"/>
      <c r="G380" s="163"/>
      <c r="H380" s="355"/>
      <c r="I380" s="163"/>
      <c r="J380" s="163"/>
      <c r="K380" s="163"/>
      <c r="L380" s="163"/>
      <c r="M380" s="163"/>
      <c r="N380" s="163"/>
      <c r="O380" s="163"/>
      <c r="P380" s="163"/>
      <c r="Q380" s="163"/>
      <c r="R380" s="163"/>
      <c r="S380" s="163"/>
      <c r="T380" s="163"/>
      <c r="U380" s="163"/>
      <c r="V380" s="163"/>
      <c r="W380" s="163"/>
      <c r="X380" s="163"/>
      <c r="Y380" s="163"/>
      <c r="Z380" s="163"/>
      <c r="AA380" s="163"/>
      <c r="AB380" s="163"/>
      <c r="AC380" s="163"/>
      <c r="AD380" s="163"/>
      <c r="AE380" s="163"/>
      <c r="AF380" s="163"/>
      <c r="AG380" s="163"/>
      <c r="AH380" s="163"/>
      <c r="AI380" s="163"/>
      <c r="AJ380" s="163"/>
      <c r="AK380" s="163"/>
      <c r="AL380" s="163"/>
      <c r="AM380" s="163"/>
      <c r="AN380" s="163"/>
      <c r="AO380" s="1505" t="s">
        <v>588</v>
      </c>
      <c r="AP380" s="1505"/>
      <c r="AQ380" s="1505"/>
      <c r="AR380" s="1505"/>
      <c r="AS380" s="1505"/>
      <c r="AT380" s="1505"/>
      <c r="AU380" s="1505"/>
      <c r="AV380" s="1505"/>
      <c r="AW380" s="1505"/>
      <c r="AX380" s="1384">
        <f>'Control Panel'!E968</f>
        <v>0</v>
      </c>
      <c r="AY380" s="1384"/>
      <c r="AZ380" s="1384"/>
      <c r="BA380" s="1384"/>
      <c r="BB380" s="163"/>
      <c r="BC380" s="8"/>
      <c r="BD380" s="175"/>
      <c r="BE380" s="782"/>
    </row>
    <row r="381" spans="1:57" s="4" customFormat="1" ht="17.25" customHeight="1">
      <c r="A381" s="779"/>
      <c r="B381" s="7"/>
      <c r="C381" s="163"/>
      <c r="D381" s="163"/>
      <c r="E381" s="163"/>
      <c r="F381" s="163"/>
      <c r="G381" s="163"/>
      <c r="H381" s="694"/>
      <c r="I381" s="709" t="s">
        <v>618</v>
      </c>
      <c r="J381" s="703"/>
      <c r="K381" s="703"/>
      <c r="L381" s="703"/>
      <c r="M381" s="703"/>
      <c r="N381" s="703"/>
      <c r="O381" s="703"/>
      <c r="P381" s="703"/>
      <c r="Q381" s="706"/>
      <c r="R381" s="706"/>
      <c r="S381" s="706"/>
      <c r="T381" s="706"/>
      <c r="U381" s="706"/>
      <c r="V381" s="706"/>
      <c r="W381" s="706"/>
      <c r="X381" s="706"/>
      <c r="Y381" s="706"/>
      <c r="Z381" s="706"/>
      <c r="AA381" s="706"/>
      <c r="AB381" s="706"/>
      <c r="AC381" s="706"/>
      <c r="AD381" s="706"/>
      <c r="AE381" s="706"/>
      <c r="AF381" s="706"/>
      <c r="AG381" s="706"/>
      <c r="AH381" s="662"/>
      <c r="AI381" s="662"/>
      <c r="AJ381" s="662"/>
      <c r="AK381" s="662"/>
      <c r="AL381" s="662"/>
      <c r="AM381" s="662"/>
      <c r="AN381" s="662"/>
      <c r="AO381" s="662"/>
      <c r="AP381" s="662"/>
      <c r="AQ381" s="662"/>
      <c r="AR381" s="662"/>
      <c r="AS381" s="662"/>
      <c r="AT381" s="662"/>
      <c r="AU381" s="662"/>
      <c r="AV381" s="662"/>
      <c r="AW381" s="662"/>
      <c r="AX381" s="708"/>
      <c r="AY381" s="708"/>
      <c r="AZ381" s="708"/>
      <c r="BA381" s="708"/>
      <c r="BB381" s="163"/>
      <c r="BC381" s="8"/>
      <c r="BD381" s="175"/>
      <c r="BE381" s="782"/>
    </row>
    <row r="382" spans="1:57" s="4" customFormat="1" ht="9" customHeight="1">
      <c r="A382" s="779"/>
      <c r="B382" s="7"/>
      <c r="C382" s="163"/>
      <c r="D382" s="163"/>
      <c r="E382" s="163"/>
      <c r="F382" s="163"/>
      <c r="G382" s="163"/>
      <c r="H382" s="457"/>
      <c r="I382" s="163"/>
      <c r="J382" s="163"/>
      <c r="K382" s="163"/>
      <c r="L382" s="163"/>
      <c r="M382" s="163"/>
      <c r="N382" s="163"/>
      <c r="O382" s="163"/>
      <c r="P382" s="163"/>
      <c r="Q382" s="163"/>
      <c r="R382" s="163"/>
      <c r="S382" s="16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163"/>
      <c r="AX382" s="662"/>
      <c r="AY382" s="662"/>
      <c r="AZ382" s="662"/>
      <c r="BA382" s="662"/>
      <c r="BB382" s="163"/>
      <c r="BC382" s="8"/>
      <c r="BD382" s="175"/>
      <c r="BE382" s="782"/>
    </row>
    <row r="383" spans="1:57" s="4" customFormat="1" ht="19.2">
      <c r="A383" s="779"/>
      <c r="B383" s="7"/>
      <c r="C383" s="163"/>
      <c r="D383" s="163"/>
      <c r="E383" s="163"/>
      <c r="F383" s="163"/>
      <c r="G383" s="163"/>
      <c r="H383" s="457"/>
      <c r="I383" s="76"/>
      <c r="J383" s="75" t="s">
        <v>621</v>
      </c>
      <c r="K383" s="76"/>
      <c r="L383" s="76"/>
      <c r="M383" s="76"/>
      <c r="N383" s="76"/>
      <c r="O383" s="76"/>
      <c r="P383" s="3"/>
      <c r="Q383" s="76"/>
      <c r="R383" s="76"/>
      <c r="S383" s="76"/>
      <c r="T383" s="76"/>
      <c r="U383" s="76"/>
      <c r="V383" s="163"/>
      <c r="W383" s="163"/>
      <c r="X383" s="163"/>
      <c r="Y383" s="163"/>
      <c r="Z383" s="163"/>
      <c r="AA383" s="163"/>
      <c r="AB383" s="163"/>
      <c r="AC383" s="1376">
        <v>0</v>
      </c>
      <c r="AD383" s="1377"/>
      <c r="AE383" s="1377"/>
      <c r="AF383" s="1378"/>
      <c r="AG383" s="163" t="s">
        <v>620</v>
      </c>
      <c r="AH383" s="163"/>
      <c r="AI383" s="163"/>
      <c r="AJ383" s="163"/>
      <c r="AK383" s="163"/>
      <c r="AL383" s="163"/>
      <c r="AM383" s="163"/>
      <c r="AN383" s="163"/>
      <c r="AO383" s="88"/>
      <c r="AP383" s="76"/>
      <c r="AQ383" s="76"/>
      <c r="AR383" s="1285" t="s">
        <v>622</v>
      </c>
      <c r="AS383" s="1285"/>
      <c r="AT383" s="1285"/>
      <c r="AU383" s="1285"/>
      <c r="AV383" s="1285"/>
      <c r="AW383" s="1285"/>
      <c r="AX383" s="1428">
        <f>'Control Panel'!E971</f>
        <v>0</v>
      </c>
      <c r="AY383" s="1428"/>
      <c r="AZ383" s="1428"/>
      <c r="BA383" s="1428"/>
      <c r="BB383" s="163"/>
      <c r="BC383" s="8"/>
      <c r="BD383" s="175"/>
      <c r="BE383" s="782"/>
    </row>
    <row r="384" spans="1:57" s="4" customFormat="1" ht="7.5" customHeight="1">
      <c r="A384" s="779"/>
      <c r="B384" s="7"/>
      <c r="C384" s="163"/>
      <c r="D384" s="163"/>
      <c r="E384" s="163"/>
      <c r="F384" s="163"/>
      <c r="G384" s="163"/>
      <c r="H384" s="457"/>
      <c r="I384" s="76"/>
      <c r="J384" s="76"/>
      <c r="K384" s="76"/>
      <c r="L384" s="76"/>
      <c r="M384" s="76"/>
      <c r="N384" s="76"/>
      <c r="O384" s="76"/>
      <c r="P384" s="3"/>
      <c r="Q384" s="76"/>
      <c r="R384" s="76"/>
      <c r="S384" s="76"/>
      <c r="T384" s="76"/>
      <c r="U384" s="76"/>
      <c r="V384" s="163"/>
      <c r="W384" s="163"/>
      <c r="X384" s="163"/>
      <c r="Y384" s="163"/>
      <c r="Z384" s="163"/>
      <c r="AA384" s="163"/>
      <c r="AB384" s="163"/>
      <c r="AC384" s="163"/>
      <c r="AD384" s="163"/>
      <c r="AE384" s="163"/>
      <c r="AF384" s="163"/>
      <c r="AG384" s="163"/>
      <c r="AH384" s="163"/>
      <c r="AI384" s="163"/>
      <c r="AJ384" s="163"/>
      <c r="AK384" s="163"/>
      <c r="AL384" s="163"/>
      <c r="AM384" s="163"/>
      <c r="AN384" s="163"/>
      <c r="AO384" s="456"/>
      <c r="AP384" s="456"/>
      <c r="AQ384" s="456"/>
      <c r="AR384" s="456"/>
      <c r="AS384" s="456"/>
      <c r="AT384" s="456"/>
      <c r="AU384" s="456"/>
      <c r="AV384" s="456"/>
      <c r="AW384" s="456"/>
      <c r="AX384" s="708"/>
      <c r="AY384" s="708"/>
      <c r="AZ384" s="708"/>
      <c r="BA384" s="708"/>
      <c r="BB384" s="163"/>
      <c r="BC384" s="8"/>
      <c r="BD384" s="175"/>
      <c r="BE384" s="782"/>
    </row>
    <row r="385" spans="1:60" s="4" customFormat="1" ht="7.5" customHeight="1">
      <c r="A385" s="779"/>
      <c r="B385" s="7"/>
      <c r="C385" s="163"/>
      <c r="D385" s="163"/>
      <c r="E385" s="163"/>
      <c r="F385" s="163"/>
      <c r="G385" s="163"/>
      <c r="H385" s="457"/>
      <c r="I385" s="76"/>
      <c r="J385" s="76"/>
      <c r="K385" s="76"/>
      <c r="L385" s="76"/>
      <c r="M385" s="76"/>
      <c r="N385" s="76"/>
      <c r="O385" s="76"/>
      <c r="P385" s="3"/>
      <c r="Q385" s="76"/>
      <c r="R385" s="76"/>
      <c r="S385" s="76"/>
      <c r="T385" s="76"/>
      <c r="U385" s="76"/>
      <c r="V385" s="163"/>
      <c r="W385" s="163"/>
      <c r="X385" s="163"/>
      <c r="Y385" s="163"/>
      <c r="Z385" s="163"/>
      <c r="AA385" s="163"/>
      <c r="AB385" s="163"/>
      <c r="AC385" s="163"/>
      <c r="AD385" s="163"/>
      <c r="AE385" s="163"/>
      <c r="AF385" s="163"/>
      <c r="AG385" s="163"/>
      <c r="AH385" s="163"/>
      <c r="AI385" s="163"/>
      <c r="AJ385" s="163"/>
      <c r="AK385" s="163"/>
      <c r="AL385" s="163"/>
      <c r="AM385" s="163"/>
      <c r="AN385" s="163"/>
      <c r="AO385" s="456"/>
      <c r="AP385" s="456"/>
      <c r="AQ385" s="456"/>
      <c r="AR385" s="456"/>
      <c r="AS385" s="456"/>
      <c r="AT385" s="456"/>
      <c r="AU385" s="456"/>
      <c r="AV385" s="456"/>
      <c r="AW385" s="456"/>
      <c r="AX385" s="708"/>
      <c r="AY385" s="708"/>
      <c r="AZ385" s="708"/>
      <c r="BA385" s="708"/>
      <c r="BB385" s="163"/>
      <c r="BC385" s="8"/>
      <c r="BD385" s="175"/>
      <c r="BE385" s="782"/>
    </row>
    <row r="386" spans="1:60" s="4" customFormat="1" ht="17.25" customHeight="1">
      <c r="A386" s="779"/>
      <c r="B386" s="7"/>
      <c r="C386" s="163"/>
      <c r="D386" s="163"/>
      <c r="E386" s="163"/>
      <c r="F386" s="163"/>
      <c r="G386" s="163"/>
      <c r="H386" s="694"/>
      <c r="I386" s="709" t="s">
        <v>499</v>
      </c>
      <c r="J386" s="703"/>
      <c r="K386" s="703"/>
      <c r="L386" s="703"/>
      <c r="M386" s="703"/>
      <c r="N386" s="703"/>
      <c r="O386" s="703"/>
      <c r="P386" s="703"/>
      <c r="Q386" s="706"/>
      <c r="R386" s="706"/>
      <c r="S386" s="706"/>
      <c r="T386" s="706"/>
      <c r="U386" s="706"/>
      <c r="V386" s="706"/>
      <c r="W386" s="706"/>
      <c r="X386" s="706"/>
      <c r="Y386" s="706"/>
      <c r="Z386" s="706"/>
      <c r="AA386" s="706"/>
      <c r="AB386" s="706"/>
      <c r="AC386" s="706"/>
      <c r="AD386" s="706"/>
      <c r="AE386" s="706"/>
      <c r="AF386" s="706"/>
      <c r="AG386" s="706"/>
      <c r="AH386" s="662"/>
      <c r="AI386" s="662"/>
      <c r="AJ386" s="662"/>
      <c r="AK386" s="662"/>
      <c r="AL386" s="662"/>
      <c r="AM386" s="662"/>
      <c r="AN386" s="662"/>
      <c r="AO386" s="662"/>
      <c r="AP386" s="662"/>
      <c r="AQ386" s="662"/>
      <c r="AR386" s="662"/>
      <c r="AS386" s="662"/>
      <c r="AT386" s="662"/>
      <c r="AU386" s="662"/>
      <c r="AV386" s="662"/>
      <c r="AW386" s="662"/>
      <c r="AX386" s="708"/>
      <c r="AY386" s="708"/>
      <c r="AZ386" s="708"/>
      <c r="BA386" s="708"/>
      <c r="BB386" s="163"/>
      <c r="BC386" s="8"/>
      <c r="BD386" s="175"/>
      <c r="BE386" s="782"/>
    </row>
    <row r="387" spans="1:60" s="4" customFormat="1" ht="9" customHeight="1">
      <c r="A387" s="779"/>
      <c r="B387" s="7"/>
      <c r="C387" s="163"/>
      <c r="D387" s="163"/>
      <c r="E387" s="163"/>
      <c r="F387" s="163"/>
      <c r="G387" s="163"/>
      <c r="H387" s="315"/>
      <c r="I387" s="163"/>
      <c r="J387" s="163"/>
      <c r="K387" s="163"/>
      <c r="L387" s="163"/>
      <c r="M387" s="163"/>
      <c r="N387" s="163"/>
      <c r="O387" s="163"/>
      <c r="P387" s="163"/>
      <c r="Q387" s="163"/>
      <c r="R387" s="163"/>
      <c r="S387" s="163"/>
      <c r="T387" s="163"/>
      <c r="U387" s="163"/>
      <c r="V387" s="163"/>
      <c r="W387" s="163"/>
      <c r="X387" s="163"/>
      <c r="Y387" s="163"/>
      <c r="Z387" s="163"/>
      <c r="AA387" s="163"/>
      <c r="AB387" s="163"/>
      <c r="AC387" s="163"/>
      <c r="AD387" s="163"/>
      <c r="AE387" s="163"/>
      <c r="AF387" s="163"/>
      <c r="AG387" s="163"/>
      <c r="AH387" s="163"/>
      <c r="AI387" s="163"/>
      <c r="AJ387" s="163"/>
      <c r="AK387" s="163"/>
      <c r="AL387" s="163"/>
      <c r="AM387" s="163"/>
      <c r="AN387" s="163"/>
      <c r="AO387" s="163"/>
      <c r="AP387" s="163"/>
      <c r="AQ387" s="163"/>
      <c r="AR387" s="163"/>
      <c r="AS387" s="163"/>
      <c r="AT387" s="163"/>
      <c r="AU387" s="163"/>
      <c r="AV387" s="163"/>
      <c r="AW387" s="163"/>
      <c r="AX387" s="662"/>
      <c r="AY387" s="662"/>
      <c r="AZ387" s="662"/>
      <c r="BA387" s="662"/>
      <c r="BB387" s="163"/>
      <c r="BC387" s="8"/>
      <c r="BD387" s="175"/>
      <c r="BE387" s="782"/>
    </row>
    <row r="388" spans="1:60" s="4" customFormat="1" ht="19.2">
      <c r="A388" s="779"/>
      <c r="B388" s="7"/>
      <c r="C388" s="163"/>
      <c r="D388" s="163"/>
      <c r="E388" s="163"/>
      <c r="F388" s="163"/>
      <c r="G388" s="163"/>
      <c r="H388" s="315"/>
      <c r="I388" s="76"/>
      <c r="J388" s="75" t="s">
        <v>54</v>
      </c>
      <c r="K388" s="76"/>
      <c r="L388" s="76"/>
      <c r="M388" s="76"/>
      <c r="N388" s="76"/>
      <c r="O388" s="76"/>
      <c r="P388" s="3"/>
      <c r="Q388" s="76"/>
      <c r="R388" s="76"/>
      <c r="S388" s="76"/>
      <c r="T388" s="76"/>
      <c r="U388" s="76"/>
      <c r="V388" s="163"/>
      <c r="W388" s="163"/>
      <c r="X388" s="163"/>
      <c r="Y388" s="163"/>
      <c r="Z388" s="163"/>
      <c r="AA388" s="163"/>
      <c r="AB388" s="163"/>
      <c r="AC388" s="1376">
        <v>0</v>
      </c>
      <c r="AD388" s="1377"/>
      <c r="AE388" s="1377"/>
      <c r="AF388" s="1378"/>
      <c r="AG388" s="163"/>
      <c r="AH388" s="163"/>
      <c r="AI388" s="163"/>
      <c r="AJ388" s="163"/>
      <c r="AK388" s="163"/>
      <c r="AL388" s="163"/>
      <c r="AM388" s="163"/>
      <c r="AN388" s="163"/>
      <c r="AO388" s="88"/>
      <c r="AP388" s="76"/>
      <c r="AQ388" s="76"/>
      <c r="AR388" s="1285" t="s">
        <v>589</v>
      </c>
      <c r="AS388" s="1285"/>
      <c r="AT388" s="1285"/>
      <c r="AU388" s="1285"/>
      <c r="AV388" s="1285"/>
      <c r="AW388" s="1285"/>
      <c r="AX388" s="1428">
        <f>'Control Panel'!H975</f>
        <v>0</v>
      </c>
      <c r="AY388" s="1428"/>
      <c r="AZ388" s="1428"/>
      <c r="BA388" s="1428"/>
      <c r="BB388" s="163"/>
      <c r="BC388" s="8"/>
      <c r="BD388" s="175"/>
      <c r="BE388" s="782"/>
    </row>
    <row r="389" spans="1:60" s="4" customFormat="1" ht="7.5" customHeight="1">
      <c r="A389" s="779"/>
      <c r="B389" s="7"/>
      <c r="C389" s="163"/>
      <c r="D389" s="163"/>
      <c r="E389" s="163"/>
      <c r="F389" s="163"/>
      <c r="G389" s="163"/>
      <c r="H389" s="315"/>
      <c r="I389" s="76"/>
      <c r="J389" s="76"/>
      <c r="K389" s="76"/>
      <c r="L389" s="76"/>
      <c r="M389" s="76"/>
      <c r="N389" s="76"/>
      <c r="O389" s="76"/>
      <c r="P389" s="3"/>
      <c r="Q389" s="76"/>
      <c r="R389" s="76"/>
      <c r="S389" s="76"/>
      <c r="T389" s="76"/>
      <c r="U389" s="76"/>
      <c r="V389" s="163"/>
      <c r="W389" s="163"/>
      <c r="X389" s="163"/>
      <c r="Y389" s="163"/>
      <c r="Z389" s="163"/>
      <c r="AA389" s="163"/>
      <c r="AB389" s="163"/>
      <c r="AC389" s="163"/>
      <c r="AD389" s="163"/>
      <c r="AE389" s="163"/>
      <c r="AF389" s="163"/>
      <c r="AG389" s="163"/>
      <c r="AH389" s="163"/>
      <c r="AI389" s="163"/>
      <c r="AJ389" s="163"/>
      <c r="AK389" s="163"/>
      <c r="AL389" s="163"/>
      <c r="AM389" s="163"/>
      <c r="AN389" s="163"/>
      <c r="AO389" s="313"/>
      <c r="AP389" s="313"/>
      <c r="AQ389" s="313"/>
      <c r="AR389" s="313"/>
      <c r="AS389" s="313"/>
      <c r="AT389" s="313"/>
      <c r="AU389" s="313"/>
      <c r="AV389" s="313"/>
      <c r="AW389" s="313"/>
      <c r="AX389" s="708"/>
      <c r="AY389" s="708"/>
      <c r="AZ389" s="708"/>
      <c r="BA389" s="708"/>
      <c r="BB389" s="163"/>
      <c r="BC389" s="8"/>
      <c r="BD389" s="175"/>
      <c r="BE389" s="782"/>
    </row>
    <row r="390" spans="1:60" s="4" customFormat="1" ht="8.25" customHeight="1">
      <c r="A390" s="779"/>
      <c r="B390" s="366">
        <v>1</v>
      </c>
      <c r="C390" s="163"/>
      <c r="D390" s="163"/>
      <c r="E390" s="163"/>
      <c r="F390" s="163"/>
      <c r="G390" s="163"/>
      <c r="H390" s="315"/>
      <c r="I390" s="76"/>
      <c r="J390" s="76"/>
      <c r="K390" s="76"/>
      <c r="L390" s="76"/>
      <c r="M390" s="76"/>
      <c r="N390" s="76"/>
      <c r="O390" s="76"/>
      <c r="P390" s="3"/>
      <c r="Q390" s="76"/>
      <c r="R390" s="76"/>
      <c r="S390" s="76"/>
      <c r="T390" s="76"/>
      <c r="U390" s="76"/>
      <c r="V390" s="163"/>
      <c r="W390" s="163"/>
      <c r="X390" s="163"/>
      <c r="Y390" s="163"/>
      <c r="Z390" s="163"/>
      <c r="AA390" s="163"/>
      <c r="AB390" s="163"/>
      <c r="AC390" s="163"/>
      <c r="AD390" s="163"/>
      <c r="AE390" s="163"/>
      <c r="AF390" s="163"/>
      <c r="AG390" s="163"/>
      <c r="AH390" s="163"/>
      <c r="AI390" s="163"/>
      <c r="AJ390" s="163"/>
      <c r="AK390" s="163"/>
      <c r="AL390" s="163"/>
      <c r="AM390" s="163"/>
      <c r="AN390" s="163"/>
      <c r="AO390" s="313"/>
      <c r="AP390" s="313"/>
      <c r="AQ390" s="313"/>
      <c r="AR390" s="313"/>
      <c r="AS390" s="313"/>
      <c r="AT390" s="313"/>
      <c r="AU390" s="313"/>
      <c r="AV390" s="313"/>
      <c r="AW390" s="313"/>
      <c r="AX390" s="879"/>
      <c r="AY390" s="879"/>
      <c r="AZ390" s="879"/>
      <c r="BA390" s="879"/>
      <c r="BB390" s="163"/>
      <c r="BC390" s="8"/>
      <c r="BD390" s="175"/>
      <c r="BE390" s="782"/>
    </row>
    <row r="391" spans="1:60" s="4" customFormat="1" ht="19.2">
      <c r="A391" s="779"/>
      <c r="B391" s="7"/>
      <c r="C391" s="163"/>
      <c r="D391" s="163"/>
      <c r="E391" s="163"/>
      <c r="F391" s="163"/>
      <c r="G391" s="163"/>
      <c r="H391" s="315"/>
      <c r="I391" s="76"/>
      <c r="J391" s="76"/>
      <c r="K391" s="76"/>
      <c r="L391" s="76"/>
      <c r="M391" s="76"/>
      <c r="N391" s="76"/>
      <c r="O391" s="76"/>
      <c r="P391" s="3"/>
      <c r="Q391" s="76"/>
      <c r="R391" s="76"/>
      <c r="S391" s="76"/>
      <c r="T391" s="76"/>
      <c r="U391" s="76"/>
      <c r="V391" s="163"/>
      <c r="W391" s="163"/>
      <c r="X391" s="163"/>
      <c r="Y391" s="163"/>
      <c r="Z391" s="163"/>
      <c r="AA391" s="163"/>
      <c r="AB391" s="163"/>
      <c r="AC391" s="163"/>
      <c r="AD391" s="163"/>
      <c r="AE391" s="163"/>
      <c r="AF391" s="163"/>
      <c r="AG391" s="163"/>
      <c r="AH391" s="163"/>
      <c r="AI391" s="163"/>
      <c r="AJ391" s="1285" t="s">
        <v>592</v>
      </c>
      <c r="AK391" s="1285"/>
      <c r="AL391" s="1285"/>
      <c r="AM391" s="1285"/>
      <c r="AN391" s="1285"/>
      <c r="AO391" s="1285"/>
      <c r="AP391" s="1285"/>
      <c r="AQ391" s="1285"/>
      <c r="AR391" s="1285"/>
      <c r="AS391" s="1285"/>
      <c r="AT391" s="1285"/>
      <c r="AU391" s="1285"/>
      <c r="AV391" s="1285"/>
      <c r="AW391" s="1285"/>
      <c r="AX391" s="1398">
        <f>'Control Panel'!E978</f>
        <v>212</v>
      </c>
      <c r="AY391" s="1398"/>
      <c r="AZ391" s="1398"/>
      <c r="BA391" s="1398"/>
      <c r="BB391" s="163"/>
      <c r="BC391" s="8"/>
      <c r="BD391" s="175"/>
      <c r="BE391" s="782"/>
    </row>
    <row r="392" spans="1:60" s="4" customFormat="1" ht="9.75" customHeight="1">
      <c r="A392" s="779"/>
      <c r="B392" s="7"/>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63"/>
      <c r="BC392" s="8"/>
      <c r="BD392" s="175"/>
      <c r="BE392" s="782"/>
    </row>
    <row r="393" spans="1:60" s="4" customFormat="1" ht="15" customHeight="1">
      <c r="A393" s="779"/>
      <c r="B393" s="578"/>
      <c r="C393" s="1468" t="s">
        <v>175</v>
      </c>
      <c r="D393" s="1468"/>
      <c r="E393" s="1468"/>
      <c r="F393" s="1468"/>
      <c r="G393" s="163"/>
      <c r="H393" s="163"/>
      <c r="I393" s="163"/>
      <c r="J393" s="163"/>
      <c r="K393" s="163"/>
      <c r="L393" s="163"/>
      <c r="M393" s="163"/>
      <c r="N393" s="163"/>
      <c r="O393" s="163"/>
      <c r="P393" s="163"/>
      <c r="Q393" s="163"/>
      <c r="R393" s="163"/>
      <c r="S393" s="163"/>
      <c r="T393" s="163"/>
      <c r="U393" s="163"/>
      <c r="V393" s="163"/>
      <c r="W393" s="163"/>
      <c r="X393" s="163"/>
      <c r="Y393" s="163"/>
      <c r="Z393" s="163"/>
      <c r="AA393" s="163"/>
      <c r="AB393" s="163"/>
      <c r="AC393" s="163"/>
      <c r="AD393" s="163"/>
      <c r="AE393" s="163"/>
      <c r="AF393" s="163"/>
      <c r="AG393" s="163"/>
      <c r="AH393" s="163"/>
      <c r="AI393" s="163"/>
      <c r="AJ393" s="163"/>
      <c r="AK393" s="163"/>
      <c r="AL393" s="163"/>
      <c r="AM393" s="163"/>
      <c r="AN393" s="163"/>
      <c r="AO393" s="163"/>
      <c r="AP393" s="163"/>
      <c r="AQ393" s="163"/>
      <c r="AR393" s="163"/>
      <c r="AS393" s="163"/>
      <c r="AT393" s="163"/>
      <c r="AU393" s="163"/>
      <c r="AV393" s="163"/>
      <c r="AW393" s="163"/>
      <c r="AX393" s="662"/>
      <c r="AY393" s="662"/>
      <c r="AZ393" s="662"/>
      <c r="BA393" s="662"/>
      <c r="BB393" s="163"/>
      <c r="BC393" s="8"/>
      <c r="BD393" s="175"/>
      <c r="BE393" s="782"/>
      <c r="BF393" s="175"/>
      <c r="BG393" s="175"/>
      <c r="BH393" s="175"/>
    </row>
    <row r="394" spans="1:60" s="4" customFormat="1" ht="15" customHeight="1">
      <c r="A394" s="779"/>
      <c r="B394" s="7"/>
      <c r="C394" s="1442"/>
      <c r="D394" s="1442"/>
      <c r="E394" s="1442"/>
      <c r="F394" s="1442"/>
      <c r="G394" s="163"/>
      <c r="H394" s="3"/>
      <c r="I394" s="103" t="s">
        <v>4647</v>
      </c>
      <c r="J394" s="103"/>
      <c r="K394" s="103"/>
      <c r="L394" s="103"/>
      <c r="M394" s="103"/>
      <c r="N394" s="103"/>
      <c r="O394" s="103"/>
      <c r="P394" s="103"/>
      <c r="Q394" s="103"/>
      <c r="R394" s="738"/>
      <c r="S394" s="1367">
        <v>0</v>
      </c>
      <c r="T394" s="1368"/>
      <c r="U394" s="1369"/>
      <c r="V394" s="163" t="s">
        <v>433</v>
      </c>
      <c r="W394" s="163"/>
      <c r="X394" s="163"/>
      <c r="Y394" s="163"/>
      <c r="Z394" s="163"/>
      <c r="AA394" s="163"/>
      <c r="AB394" s="163"/>
      <c r="AC394" s="163"/>
      <c r="AD394" s="163"/>
      <c r="AE394" s="163"/>
      <c r="AF394" s="163"/>
      <c r="AG394" s="163"/>
      <c r="AH394" s="163"/>
      <c r="AI394" s="163"/>
      <c r="AJ394" s="163"/>
      <c r="AK394" s="163"/>
      <c r="AL394" s="163"/>
      <c r="AM394" s="163"/>
      <c r="AN394" s="163"/>
      <c r="AO394" s="163"/>
      <c r="AP394" s="163"/>
      <c r="AQ394" s="163"/>
      <c r="AR394" s="163"/>
      <c r="AS394" s="163"/>
      <c r="AT394" s="163"/>
      <c r="AU394" s="163"/>
      <c r="AV394" s="163"/>
      <c r="AW394" s="191"/>
      <c r="AX394" s="662"/>
      <c r="AY394" s="662"/>
      <c r="AZ394" s="662"/>
      <c r="BA394" s="662"/>
      <c r="BB394" s="69"/>
      <c r="BC394" s="8"/>
      <c r="BD394" s="175"/>
      <c r="BE394" s="782"/>
      <c r="BF394" s="175"/>
      <c r="BG394" s="175"/>
      <c r="BH394" s="175"/>
    </row>
    <row r="395" spans="1:60" s="4" customFormat="1" ht="7.5" customHeight="1">
      <c r="A395" s="779"/>
      <c r="B395" s="7"/>
      <c r="C395" s="1442"/>
      <c r="D395" s="1442"/>
      <c r="E395" s="1442"/>
      <c r="F395" s="1442"/>
      <c r="G395" s="163"/>
      <c r="H395" s="3"/>
      <c r="I395" s="987"/>
      <c r="J395" s="987"/>
      <c r="K395" s="987"/>
      <c r="L395" s="987"/>
      <c r="M395" s="987"/>
      <c r="N395" s="987"/>
      <c r="O395" s="987"/>
      <c r="P395" s="987"/>
      <c r="Q395" s="987"/>
      <c r="R395" s="738"/>
      <c r="S395" s="722"/>
      <c r="T395" s="722"/>
      <c r="U395" s="722"/>
      <c r="V395" s="163"/>
      <c r="W395" s="163"/>
      <c r="X395" s="163"/>
      <c r="Y395" s="163"/>
      <c r="Z395" s="163"/>
      <c r="AA395" s="163"/>
      <c r="AB395" s="163"/>
      <c r="AC395" s="163"/>
      <c r="AD395" s="163"/>
      <c r="AE395" s="163"/>
      <c r="AF395" s="163"/>
      <c r="AG395" s="163"/>
      <c r="AH395" s="163"/>
      <c r="AI395" s="163"/>
      <c r="AJ395" s="163"/>
      <c r="AK395" s="163"/>
      <c r="AL395" s="163"/>
      <c r="AM395" s="163"/>
      <c r="AN395" s="163"/>
      <c r="AO395" s="163"/>
      <c r="AP395" s="163"/>
      <c r="AQ395" s="163"/>
      <c r="AR395" s="163"/>
      <c r="AS395" s="163"/>
      <c r="AT395" s="163"/>
      <c r="AU395" s="163"/>
      <c r="AV395" s="163"/>
      <c r="AW395" s="306"/>
      <c r="AX395" s="662"/>
      <c r="AY395" s="662"/>
      <c r="AZ395" s="662"/>
      <c r="BA395" s="662"/>
      <c r="BB395" s="986"/>
      <c r="BC395" s="8"/>
      <c r="BD395" s="175"/>
      <c r="BE395" s="782"/>
      <c r="BF395" s="175"/>
      <c r="BG395" s="175"/>
      <c r="BH395" s="175"/>
    </row>
    <row r="396" spans="1:60" s="4" customFormat="1" ht="15" customHeight="1">
      <c r="A396" s="779"/>
      <c r="B396" s="7"/>
      <c r="C396" s="1442"/>
      <c r="D396" s="1442"/>
      <c r="E396" s="1442"/>
      <c r="F396" s="1442"/>
      <c r="G396" s="163"/>
      <c r="H396" s="3"/>
      <c r="I396" s="163" t="s">
        <v>548</v>
      </c>
      <c r="J396" s="163"/>
      <c r="K396" s="163"/>
      <c r="L396" s="163"/>
      <c r="M396" s="163"/>
      <c r="N396" s="163"/>
      <c r="O396" s="103"/>
      <c r="P396" s="103"/>
      <c r="Q396" s="103"/>
      <c r="R396" s="103"/>
      <c r="S396" s="1367">
        <v>0</v>
      </c>
      <c r="T396" s="1368"/>
      <c r="U396" s="1369"/>
      <c r="V396" s="987"/>
      <c r="W396" s="987"/>
      <c r="X396" s="987"/>
      <c r="Y396" s="987"/>
      <c r="Z396" s="987"/>
      <c r="AA396" s="987"/>
      <c r="AB396" s="987"/>
      <c r="AC396" s="987"/>
      <c r="AD396" s="987"/>
      <c r="AE396" s="987"/>
      <c r="AF396" s="987"/>
      <c r="AG396" s="987"/>
      <c r="AH396" s="987"/>
      <c r="AI396" s="987"/>
      <c r="AJ396" s="738"/>
      <c r="AK396" s="163"/>
      <c r="AL396" s="163"/>
      <c r="AM396" s="163"/>
      <c r="AN396" s="163"/>
      <c r="AO396" s="163"/>
      <c r="AP396" s="163"/>
      <c r="AQ396" s="163"/>
      <c r="AR396" s="163"/>
      <c r="AS396" s="163"/>
      <c r="AT396" s="163"/>
      <c r="AU396" s="163"/>
      <c r="AV396" s="163"/>
      <c r="AW396" s="306"/>
      <c r="AX396" s="662"/>
      <c r="AY396" s="662"/>
      <c r="AZ396" s="662"/>
      <c r="BA396" s="662"/>
      <c r="BB396" s="986"/>
      <c r="BC396" s="8"/>
      <c r="BD396" s="175"/>
      <c r="BE396" s="782"/>
      <c r="BF396" s="175"/>
      <c r="BG396" s="175"/>
      <c r="BH396" s="175"/>
    </row>
    <row r="397" spans="1:60" s="4" customFormat="1" ht="7.5" customHeight="1">
      <c r="A397" s="779"/>
      <c r="B397" s="7"/>
      <c r="C397" s="1442"/>
      <c r="D397" s="1442"/>
      <c r="E397" s="1442"/>
      <c r="F397" s="1442"/>
      <c r="G397" s="163"/>
      <c r="H397" s="3"/>
      <c r="I397" s="987"/>
      <c r="J397" s="987"/>
      <c r="K397" s="987"/>
      <c r="L397" s="987"/>
      <c r="M397" s="987"/>
      <c r="N397" s="987"/>
      <c r="O397" s="987"/>
      <c r="P397" s="987"/>
      <c r="Q397" s="987"/>
      <c r="R397" s="738"/>
      <c r="S397" s="722"/>
      <c r="T397" s="722"/>
      <c r="U397" s="722"/>
      <c r="V397" s="163"/>
      <c r="W397" s="163"/>
      <c r="X397" s="163"/>
      <c r="Y397" s="163"/>
      <c r="Z397" s="163"/>
      <c r="AA397" s="163"/>
      <c r="AB397" s="16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986"/>
      <c r="BC397" s="8"/>
      <c r="BD397" s="175"/>
      <c r="BE397" s="782"/>
      <c r="BF397" s="175"/>
      <c r="BG397" s="175"/>
      <c r="BH397" s="175"/>
    </row>
    <row r="398" spans="1:60" s="4" customFormat="1" ht="15" customHeight="1">
      <c r="A398" s="779"/>
      <c r="B398" s="7"/>
      <c r="C398" s="1442"/>
      <c r="D398" s="1442"/>
      <c r="E398" s="1442"/>
      <c r="F398" s="1442"/>
      <c r="G398" s="163"/>
      <c r="H398" s="3"/>
      <c r="I398" s="103" t="s">
        <v>4651</v>
      </c>
      <c r="J398" s="987"/>
      <c r="K398" s="987"/>
      <c r="L398" s="987"/>
      <c r="M398" s="987"/>
      <c r="N398" s="987"/>
      <c r="O398" s="987"/>
      <c r="P398" s="987"/>
      <c r="Q398" s="987"/>
      <c r="R398" s="738"/>
      <c r="S398" s="1367">
        <v>0</v>
      </c>
      <c r="T398" s="1368"/>
      <c r="U398" s="1369"/>
      <c r="V398" s="163" t="s">
        <v>4648</v>
      </c>
      <c r="W398" s="163"/>
      <c r="X398" s="1367" t="s">
        <v>584</v>
      </c>
      <c r="Y398" s="1368"/>
      <c r="Z398" s="1369"/>
      <c r="AA398" s="103"/>
      <c r="AB398" s="163"/>
      <c r="AC398" s="163"/>
      <c r="AD398" s="163"/>
      <c r="AE398" s="163"/>
      <c r="AF398" s="163"/>
      <c r="AG398" s="163"/>
      <c r="AH398" s="163"/>
      <c r="AI398" s="163"/>
      <c r="AJ398" s="163"/>
      <c r="AK398" s="163"/>
      <c r="AL398" s="163"/>
      <c r="AM398" s="163"/>
      <c r="AN398" s="163"/>
      <c r="AO398" s="163"/>
      <c r="AP398" s="163"/>
      <c r="AQ398" s="163"/>
      <c r="AR398" s="163"/>
      <c r="AS398" s="1306" t="s">
        <v>358</v>
      </c>
      <c r="AT398" s="1306"/>
      <c r="AU398" s="1306"/>
      <c r="AV398" s="1306"/>
      <c r="AW398" s="1306"/>
      <c r="AX398" s="1483" t="str">
        <f>'Control Panel'!E1361</f>
        <v>Not Available</v>
      </c>
      <c r="AY398" s="1483"/>
      <c r="AZ398" s="1483"/>
      <c r="BA398" s="1483"/>
      <c r="BB398" s="584"/>
      <c r="BC398" s="8"/>
      <c r="BD398" s="175"/>
      <c r="BE398" s="782"/>
      <c r="BF398" s="175"/>
      <c r="BG398" s="175"/>
      <c r="BH398" s="175"/>
    </row>
    <row r="399" spans="1:60" s="4" customFormat="1" ht="15" customHeight="1">
      <c r="A399" s="779"/>
      <c r="B399" s="7"/>
      <c r="C399" s="1442"/>
      <c r="D399" s="1442"/>
      <c r="E399" s="1442"/>
      <c r="F399" s="1442"/>
      <c r="G399" s="163"/>
      <c r="H399" s="3"/>
      <c r="I399" s="583"/>
      <c r="J399" s="583"/>
      <c r="K399" s="583"/>
      <c r="L399" s="583"/>
      <c r="M399" s="583"/>
      <c r="N399" s="583"/>
      <c r="O399" s="583"/>
      <c r="P399" s="583"/>
      <c r="Q399" s="593"/>
      <c r="R399" s="593"/>
      <c r="S399" s="593"/>
      <c r="T399" s="163"/>
      <c r="U399" s="163"/>
      <c r="V399" s="163"/>
      <c r="W399" s="163"/>
      <c r="X399" s="163"/>
      <c r="Y399" s="163"/>
      <c r="Z399" s="163"/>
      <c r="AA399" s="163"/>
      <c r="AB399" s="16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584"/>
      <c r="BC399" s="8"/>
      <c r="BD399" s="175"/>
      <c r="BE399" s="782"/>
      <c r="BF399" s="175"/>
      <c r="BG399" s="175"/>
      <c r="BH399" s="175"/>
    </row>
    <row r="400" spans="1:60" s="4" customFormat="1" ht="9.75" customHeight="1">
      <c r="A400" s="779"/>
      <c r="B400" s="7"/>
      <c r="C400" s="15"/>
      <c r="D400" s="15"/>
      <c r="E400" s="15"/>
      <c r="F400" s="15"/>
      <c r="G400" s="15"/>
      <c r="H400" s="15"/>
      <c r="I400" s="15"/>
      <c r="J400" s="15"/>
      <c r="K400" s="15"/>
      <c r="L400" s="15"/>
      <c r="M400" s="15"/>
      <c r="N400" s="15"/>
      <c r="O400" s="15"/>
      <c r="P400" s="15"/>
      <c r="Q400" s="594"/>
      <c r="R400" s="594"/>
      <c r="S400" s="594"/>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3"/>
      <c r="BC400" s="8"/>
      <c r="BD400" s="175"/>
      <c r="BE400" s="782"/>
    </row>
    <row r="401" spans="1:60" s="4" customFormat="1" ht="15" customHeight="1">
      <c r="A401" s="779"/>
      <c r="B401" s="578"/>
      <c r="C401" s="1468" t="s">
        <v>1392</v>
      </c>
      <c r="D401" s="1468"/>
      <c r="E401" s="1468"/>
      <c r="F401" s="1468"/>
      <c r="G401" s="163"/>
      <c r="H401" s="3"/>
      <c r="I401" s="583"/>
      <c r="J401" s="583"/>
      <c r="K401" s="583"/>
      <c r="L401" s="583"/>
      <c r="M401" s="583"/>
      <c r="N401" s="583"/>
      <c r="O401" s="585"/>
      <c r="P401" s="583"/>
      <c r="Q401" s="593"/>
      <c r="R401" s="593"/>
      <c r="S401" s="593"/>
      <c r="T401" s="163"/>
      <c r="U401" s="163"/>
      <c r="V401" s="3"/>
      <c r="W401" s="3"/>
      <c r="X401" s="3"/>
      <c r="Y401" s="3"/>
      <c r="Z401" s="163"/>
      <c r="AA401" s="163"/>
      <c r="AB401" s="163"/>
      <c r="AC401" s="163"/>
      <c r="AD401" s="163"/>
      <c r="AE401" s="163"/>
      <c r="AF401" s="163"/>
      <c r="AG401" s="163"/>
      <c r="AH401" s="163"/>
      <c r="AI401" s="163"/>
      <c r="AJ401" s="163"/>
      <c r="AK401" s="163"/>
      <c r="AL401" s="163"/>
      <c r="AM401" s="163"/>
      <c r="AN401" s="163"/>
      <c r="AO401" s="163"/>
      <c r="AP401" s="163"/>
      <c r="AQ401" s="163"/>
      <c r="AR401" s="163"/>
      <c r="AS401" s="163"/>
      <c r="AT401" s="163"/>
      <c r="AU401" s="163"/>
      <c r="AV401" s="163"/>
      <c r="AW401" s="306"/>
      <c r="AX401" s="163"/>
      <c r="AY401" s="163"/>
      <c r="AZ401" s="163"/>
      <c r="BA401" s="163"/>
      <c r="BB401" s="584"/>
      <c r="BC401" s="8"/>
      <c r="BD401" s="175"/>
      <c r="BE401" s="782"/>
      <c r="BF401" s="175"/>
      <c r="BG401" s="175"/>
      <c r="BH401" s="175"/>
    </row>
    <row r="402" spans="1:60" s="4" customFormat="1" ht="15" customHeight="1">
      <c r="A402" s="779"/>
      <c r="B402" s="7"/>
      <c r="C402" s="1442"/>
      <c r="D402" s="1442"/>
      <c r="E402" s="1442"/>
      <c r="F402" s="1442"/>
      <c r="G402" s="163"/>
      <c r="H402" s="700"/>
      <c r="I402" s="709" t="s">
        <v>1038</v>
      </c>
      <c r="J402" s="703"/>
      <c r="K402" s="703"/>
      <c r="L402" s="703"/>
      <c r="M402" s="703"/>
      <c r="N402" s="703"/>
      <c r="O402" s="703"/>
      <c r="P402" s="703"/>
      <c r="Q402" s="703"/>
      <c r="R402" s="703"/>
      <c r="S402" s="703"/>
      <c r="T402" s="703"/>
      <c r="U402" s="703"/>
      <c r="V402" s="703"/>
      <c r="W402" s="703"/>
      <c r="X402" s="703"/>
      <c r="Y402" s="703"/>
      <c r="Z402" s="703"/>
      <c r="AA402" s="703"/>
      <c r="AB402" s="1392" t="s">
        <v>1421</v>
      </c>
      <c r="AC402" s="1392"/>
      <c r="AD402" s="1392"/>
      <c r="AE402" s="1392"/>
      <c r="AF402" s="1392"/>
      <c r="AG402" s="1392"/>
      <c r="AH402" s="1392"/>
      <c r="AI402" s="703"/>
      <c r="AJ402" s="703"/>
      <c r="AK402" s="703"/>
      <c r="AL402" s="703"/>
      <c r="AM402" s="703"/>
      <c r="AN402" s="703"/>
      <c r="AO402" s="703"/>
      <c r="AP402" s="703"/>
      <c r="AQ402" s="703"/>
      <c r="AR402" s="703"/>
      <c r="AS402" s="703"/>
      <c r="AT402" s="703"/>
      <c r="AU402" s="703"/>
      <c r="AV402" s="703"/>
      <c r="AW402" s="703"/>
      <c r="AX402" s="662"/>
      <c r="AY402" s="662"/>
      <c r="AZ402" s="662"/>
      <c r="BA402" s="662"/>
      <c r="BB402" s="584"/>
      <c r="BC402" s="8"/>
      <c r="BD402" s="175"/>
      <c r="BE402" s="782"/>
      <c r="BF402" s="175"/>
      <c r="BG402" s="175"/>
      <c r="BH402" s="175"/>
    </row>
    <row r="403" spans="1:60" s="4" customFormat="1" ht="9" customHeight="1">
      <c r="A403" s="779"/>
      <c r="B403" s="7"/>
      <c r="C403" s="1442"/>
      <c r="D403" s="1442"/>
      <c r="E403" s="1442"/>
      <c r="F403" s="1442"/>
      <c r="G403" s="163"/>
      <c r="H403" s="586"/>
      <c r="I403" s="163"/>
      <c r="J403" s="163"/>
      <c r="K403" s="163"/>
      <c r="L403" s="163"/>
      <c r="M403" s="163"/>
      <c r="N403" s="163"/>
      <c r="O403" s="163"/>
      <c r="P403" s="163"/>
      <c r="Q403" s="163"/>
      <c r="R403" s="163"/>
      <c r="S403" s="163"/>
      <c r="T403" s="163"/>
      <c r="U403" s="163"/>
      <c r="V403" s="163"/>
      <c r="W403" s="163"/>
      <c r="X403" s="163"/>
      <c r="Y403" s="163"/>
      <c r="Z403" s="163"/>
      <c r="AA403" s="163"/>
      <c r="AB403" s="16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163"/>
      <c r="AX403" s="662"/>
      <c r="AY403" s="662"/>
      <c r="AZ403" s="662"/>
      <c r="BA403" s="662"/>
      <c r="BB403" s="587"/>
      <c r="BC403" s="8"/>
      <c r="BD403" s="175"/>
      <c r="BE403" s="782"/>
      <c r="BF403" s="175"/>
      <c r="BG403" s="175"/>
      <c r="BH403" s="175"/>
    </row>
    <row r="404" spans="1:60" s="4" customFormat="1" ht="14.25" customHeight="1">
      <c r="A404" s="779"/>
      <c r="B404" s="7"/>
      <c r="C404" s="1442"/>
      <c r="D404" s="1442"/>
      <c r="E404" s="1442"/>
      <c r="F404" s="1442"/>
      <c r="G404" s="163"/>
      <c r="H404" s="3"/>
      <c r="I404" s="103"/>
      <c r="J404" s="103" t="s">
        <v>1037</v>
      </c>
      <c r="K404" s="588"/>
      <c r="L404" s="588"/>
      <c r="M404" s="588"/>
      <c r="N404" s="588"/>
      <c r="O404" s="588"/>
      <c r="P404" s="588"/>
      <c r="Q404" s="1367">
        <v>0</v>
      </c>
      <c r="R404" s="1368"/>
      <c r="S404" s="1369"/>
      <c r="T404" s="163"/>
      <c r="U404" s="163"/>
      <c r="V404" s="3"/>
      <c r="W404" s="3"/>
      <c r="X404" s="3"/>
      <c r="Y404" s="3"/>
      <c r="Z404" s="163"/>
      <c r="AA404" s="163"/>
      <c r="AB404" s="163"/>
      <c r="AC404" s="163" t="s">
        <v>1039</v>
      </c>
      <c r="AD404" s="163"/>
      <c r="AE404" s="163"/>
      <c r="AF404" s="163"/>
      <c r="AG404" s="163"/>
      <c r="AH404" s="163"/>
      <c r="AI404" s="163"/>
      <c r="AJ404" s="1367">
        <v>0</v>
      </c>
      <c r="AK404" s="1368"/>
      <c r="AL404" s="1369"/>
      <c r="AM404" s="163"/>
      <c r="AN404" s="163"/>
      <c r="AO404" s="163"/>
      <c r="AP404" s="163"/>
      <c r="AQ404" s="163"/>
      <c r="AR404" s="163"/>
      <c r="AS404" s="163"/>
      <c r="AT404" s="163"/>
      <c r="AU404" s="163"/>
      <c r="AV404" s="163"/>
      <c r="AW404" s="306"/>
      <c r="AX404" s="662"/>
      <c r="AY404" s="662"/>
      <c r="AZ404" s="662"/>
      <c r="BA404" s="662"/>
      <c r="BB404" s="584"/>
      <c r="BC404" s="8"/>
      <c r="BD404" s="175"/>
      <c r="BE404" s="782"/>
      <c r="BF404" s="175"/>
      <c r="BG404" s="175"/>
      <c r="BH404" s="175"/>
    </row>
    <row r="405" spans="1:60" s="4" customFormat="1" ht="17.25" customHeight="1">
      <c r="A405" s="779"/>
      <c r="B405" s="7"/>
      <c r="C405" s="51"/>
      <c r="D405" s="51"/>
      <c r="E405" s="51"/>
      <c r="F405" s="51"/>
      <c r="G405" s="163"/>
      <c r="H405" s="163"/>
      <c r="I405" s="163"/>
      <c r="J405" s="163"/>
      <c r="K405" s="163"/>
      <c r="L405" s="163"/>
      <c r="M405" s="163"/>
      <c r="N405" s="163"/>
      <c r="O405" s="163"/>
      <c r="P405" s="54"/>
      <c r="Q405" s="54"/>
      <c r="R405" s="54"/>
      <c r="S405" s="163"/>
      <c r="T405" s="163"/>
      <c r="U405" s="163"/>
      <c r="V405" s="163"/>
      <c r="W405" s="163"/>
      <c r="X405" s="163"/>
      <c r="Y405" s="163"/>
      <c r="Z405" s="163"/>
      <c r="AA405" s="163"/>
      <c r="AB405" s="163"/>
      <c r="AC405" s="163"/>
      <c r="AD405" s="163"/>
      <c r="AE405" s="163"/>
      <c r="AF405" s="163"/>
      <c r="AG405" s="163"/>
      <c r="AH405" s="163"/>
      <c r="AI405" s="163"/>
      <c r="AJ405" s="163"/>
      <c r="AK405" s="163"/>
      <c r="AL405" s="163"/>
      <c r="AM405" s="163"/>
      <c r="AN405" s="163"/>
      <c r="AO405" s="163"/>
      <c r="AP405" s="163"/>
      <c r="AQ405" s="1306" t="s">
        <v>1040</v>
      </c>
      <c r="AR405" s="1306"/>
      <c r="AS405" s="1306"/>
      <c r="AT405" s="1306"/>
      <c r="AU405" s="1306"/>
      <c r="AV405" s="1306"/>
      <c r="AW405" s="1306"/>
      <c r="AX405" s="1403">
        <f>'Control Panel'!J1368</f>
        <v>0</v>
      </c>
      <c r="AY405" s="1403"/>
      <c r="AZ405" s="1403"/>
      <c r="BA405" s="1403"/>
      <c r="BB405" s="584"/>
      <c r="BC405" s="8"/>
      <c r="BD405" s="175"/>
      <c r="BE405" s="782"/>
      <c r="BF405" s="175"/>
      <c r="BG405" s="175"/>
      <c r="BH405" s="175"/>
    </row>
    <row r="406" spans="1:60" s="4" customFormat="1" ht="6.75" customHeight="1">
      <c r="A406" s="779"/>
      <c r="B406" s="7"/>
      <c r="C406" s="163"/>
      <c r="D406" s="163"/>
      <c r="E406" s="163"/>
      <c r="F406" s="163"/>
      <c r="G406" s="163"/>
      <c r="H406" s="163"/>
      <c r="I406" s="163"/>
      <c r="J406" s="163"/>
      <c r="K406" s="163"/>
      <c r="L406" s="163"/>
      <c r="M406" s="163"/>
      <c r="N406" s="163"/>
      <c r="O406" s="163"/>
      <c r="P406" s="54"/>
      <c r="Q406" s="54"/>
      <c r="R406" s="54"/>
      <c r="S406" s="163"/>
      <c r="T406" s="163"/>
      <c r="U406" s="163"/>
      <c r="V406" s="163"/>
      <c r="W406" s="163"/>
      <c r="X406" s="163"/>
      <c r="Y406" s="163"/>
      <c r="Z406" s="163"/>
      <c r="AA406" s="163"/>
      <c r="AB406" s="163"/>
      <c r="AC406" s="163"/>
      <c r="AD406" s="163"/>
      <c r="AE406" s="163"/>
      <c r="AF406" s="163"/>
      <c r="AG406" s="163"/>
      <c r="AH406" s="163"/>
      <c r="AI406" s="163"/>
      <c r="AJ406" s="163"/>
      <c r="AK406" s="163"/>
      <c r="AL406" s="163"/>
      <c r="AM406" s="163"/>
      <c r="AN406" s="163"/>
      <c r="AO406" s="163"/>
      <c r="AP406" s="163"/>
      <c r="AQ406" s="163"/>
      <c r="AR406" s="163"/>
      <c r="AS406" s="163"/>
      <c r="AT406" s="163"/>
      <c r="AU406" s="163"/>
      <c r="AV406" s="163"/>
      <c r="AW406" s="163"/>
      <c r="AX406" s="711"/>
      <c r="AY406" s="711"/>
      <c r="AZ406" s="711"/>
      <c r="BA406" s="711"/>
      <c r="BB406" s="163"/>
      <c r="BC406" s="8"/>
      <c r="BD406" s="175"/>
      <c r="BE406" s="782"/>
      <c r="BF406" s="175"/>
      <c r="BG406" s="175"/>
      <c r="BH406" s="175"/>
    </row>
    <row r="407" spans="1:60" s="4" customFormat="1" ht="9.75" customHeight="1">
      <c r="A407" s="779"/>
      <c r="B407" s="7"/>
      <c r="C407" s="15"/>
      <c r="D407" s="15"/>
      <c r="E407" s="15"/>
      <c r="F407" s="15"/>
      <c r="G407" s="15"/>
      <c r="H407" s="15"/>
      <c r="I407" s="15"/>
      <c r="J407" s="15"/>
      <c r="K407" s="15"/>
      <c r="L407" s="15"/>
      <c r="M407" s="15"/>
      <c r="N407" s="15"/>
      <c r="O407" s="15"/>
      <c r="P407" s="200"/>
      <c r="Q407" s="200"/>
      <c r="R407" s="200"/>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15"/>
      <c r="BB407" s="163"/>
      <c r="BC407" s="8"/>
      <c r="BD407" s="175"/>
      <c r="BE407" s="782"/>
      <c r="BF407" s="175"/>
      <c r="BG407" s="175"/>
      <c r="BH407" s="175"/>
    </row>
    <row r="408" spans="1:60" s="4" customFormat="1" ht="17.25" customHeight="1">
      <c r="A408" s="1463"/>
      <c r="B408" s="578"/>
      <c r="C408" s="1468" t="s">
        <v>148</v>
      </c>
      <c r="D408" s="1468"/>
      <c r="E408" s="1468"/>
      <c r="F408" s="1468"/>
      <c r="G408" s="163"/>
      <c r="H408" s="163"/>
      <c r="I408" s="163"/>
      <c r="J408" s="163"/>
      <c r="K408" s="163"/>
      <c r="L408" s="163"/>
      <c r="M408" s="163"/>
      <c r="N408" s="163"/>
      <c r="O408" s="163"/>
      <c r="P408" s="54"/>
      <c r="Q408" s="54"/>
      <c r="R408" s="54"/>
      <c r="S408" s="163"/>
      <c r="T408" s="163"/>
      <c r="U408" s="163"/>
      <c r="V408" s="163"/>
      <c r="W408" s="163"/>
      <c r="X408" s="163"/>
      <c r="Y408" s="163"/>
      <c r="Z408" s="163"/>
      <c r="AA408" s="163"/>
      <c r="AB408" s="163"/>
      <c r="AC408" s="163"/>
      <c r="AD408" s="163"/>
      <c r="AE408" s="163"/>
      <c r="AF408" s="163"/>
      <c r="AG408" s="163"/>
      <c r="AH408" s="163"/>
      <c r="AI408" s="163"/>
      <c r="AJ408" s="163"/>
      <c r="AK408" s="163"/>
      <c r="AL408" s="163"/>
      <c r="AM408" s="163"/>
      <c r="AN408" s="163"/>
      <c r="AO408" s="163"/>
      <c r="AP408" s="163"/>
      <c r="AQ408" s="163"/>
      <c r="AR408" s="163"/>
      <c r="AS408" s="163"/>
      <c r="AT408" s="163"/>
      <c r="AU408" s="163"/>
      <c r="AV408" s="163"/>
      <c r="AW408" s="163"/>
      <c r="AX408" s="163"/>
      <c r="AY408" s="163"/>
      <c r="AZ408" s="163"/>
      <c r="BA408" s="163"/>
      <c r="BB408" s="163"/>
      <c r="BC408" s="8"/>
      <c r="BD408" s="175"/>
      <c r="BE408" s="782"/>
      <c r="BF408" s="175"/>
      <c r="BG408" s="175"/>
      <c r="BH408" s="175"/>
    </row>
    <row r="409" spans="1:60" s="4" customFormat="1" ht="15" customHeight="1">
      <c r="A409" s="1463"/>
      <c r="B409" s="7"/>
      <c r="C409" s="1442"/>
      <c r="D409" s="1442"/>
      <c r="E409" s="1442"/>
      <c r="F409" s="1442"/>
      <c r="G409" s="163"/>
      <c r="H409" s="163"/>
      <c r="I409" s="709" t="s">
        <v>4277</v>
      </c>
      <c r="J409" s="703"/>
      <c r="K409" s="703"/>
      <c r="L409" s="703"/>
      <c r="M409" s="703"/>
      <c r="N409" s="703"/>
      <c r="O409" s="703"/>
      <c r="P409" s="703"/>
      <c r="Q409" s="703"/>
      <c r="R409" s="703"/>
      <c r="S409" s="703"/>
      <c r="T409" s="703"/>
      <c r="U409" s="703"/>
      <c r="V409" s="703"/>
      <c r="W409" s="703"/>
      <c r="X409" s="703"/>
      <c r="Y409" s="703"/>
      <c r="Z409" s="703"/>
      <c r="AA409" s="703"/>
      <c r="AB409" s="1392"/>
      <c r="AC409" s="1392"/>
      <c r="AD409" s="1392"/>
      <c r="AE409" s="1392"/>
      <c r="AF409" s="1392"/>
      <c r="AG409" s="1392"/>
      <c r="AH409" s="1392"/>
      <c r="AI409" s="703"/>
      <c r="AJ409" s="703"/>
      <c r="AK409" s="703"/>
      <c r="AL409" s="703"/>
      <c r="AM409" s="703"/>
      <c r="AN409" s="703"/>
      <c r="AO409" s="703"/>
      <c r="AP409" s="703"/>
      <c r="AQ409" s="703"/>
      <c r="AR409" s="703"/>
      <c r="AS409" s="703"/>
      <c r="AT409" s="703"/>
      <c r="AU409" s="703"/>
      <c r="AV409" s="703"/>
      <c r="AW409" s="703"/>
      <c r="AX409" s="662"/>
      <c r="AY409" s="662"/>
      <c r="AZ409" s="662"/>
      <c r="BA409" s="662"/>
      <c r="BB409" s="163"/>
      <c r="BC409" s="8"/>
      <c r="BD409" s="175"/>
      <c r="BE409" s="782"/>
      <c r="BF409" s="175"/>
      <c r="BG409" s="175"/>
      <c r="BH409" s="175"/>
    </row>
    <row r="410" spans="1:60" s="4" customFormat="1" ht="9" customHeight="1">
      <c r="A410" s="1463"/>
      <c r="B410" s="7"/>
      <c r="C410" s="1442"/>
      <c r="D410" s="1442"/>
      <c r="E410" s="1442"/>
      <c r="F410" s="1442"/>
      <c r="G410" s="163"/>
      <c r="H410" s="3"/>
      <c r="I410" s="54"/>
      <c r="J410" s="54"/>
      <c r="K410" s="198"/>
      <c r="L410" s="198"/>
      <c r="M410" s="198"/>
      <c r="N410" s="198"/>
      <c r="O410" s="198"/>
      <c r="P410" s="3"/>
      <c r="Q410" s="198"/>
      <c r="R410" s="198"/>
      <c r="S410" s="198"/>
      <c r="T410" s="163"/>
      <c r="U410" s="163"/>
      <c r="V410" s="163"/>
      <c r="W410" s="163"/>
      <c r="X410" s="163"/>
      <c r="Y410" s="3"/>
      <c r="Z410" s="3"/>
      <c r="AA410" s="3"/>
      <c r="AB410" s="3"/>
      <c r="AC410" s="163"/>
      <c r="AD410" s="163"/>
      <c r="AE410" s="163"/>
      <c r="AF410" s="163"/>
      <c r="AG410" s="163"/>
      <c r="AH410" s="163"/>
      <c r="AI410" s="163"/>
      <c r="AJ410" s="163"/>
      <c r="AK410" s="163"/>
      <c r="AL410" s="163"/>
      <c r="AM410" s="163"/>
      <c r="AN410" s="163"/>
      <c r="AO410" s="163"/>
      <c r="AP410" s="163"/>
      <c r="AQ410" s="163"/>
      <c r="AR410" s="163"/>
      <c r="AS410" s="1278"/>
      <c r="AT410" s="1278"/>
      <c r="AU410" s="1278"/>
      <c r="AV410" s="1278"/>
      <c r="AW410" s="1278"/>
      <c r="AX410" s="1373"/>
      <c r="AY410" s="1358"/>
      <c r="AZ410" s="1358"/>
      <c r="BA410" s="1358"/>
      <c r="BB410" s="163"/>
      <c r="BC410" s="8"/>
      <c r="BD410" s="175"/>
      <c r="BE410" s="782"/>
      <c r="BF410" s="175"/>
      <c r="BG410" s="175"/>
      <c r="BH410" s="175"/>
    </row>
    <row r="411" spans="1:60" s="4" customFormat="1" ht="15" customHeight="1">
      <c r="A411" s="1463"/>
      <c r="B411" s="7"/>
      <c r="C411" s="1442"/>
      <c r="D411" s="1442"/>
      <c r="E411" s="1442"/>
      <c r="F411" s="1442"/>
      <c r="G411" s="163"/>
      <c r="H411" s="3"/>
      <c r="I411" s="163"/>
      <c r="J411" s="163" t="s">
        <v>1030</v>
      </c>
      <c r="K411" s="163"/>
      <c r="L411" s="163"/>
      <c r="M411" s="163"/>
      <c r="N411" s="163"/>
      <c r="O411" s="163"/>
      <c r="P411" s="1399" t="s">
        <v>133</v>
      </c>
      <c r="Q411" s="1400"/>
      <c r="R411" s="1400"/>
      <c r="S411" s="1400"/>
      <c r="T411" s="1400"/>
      <c r="U411" s="1400"/>
      <c r="V411" s="1400"/>
      <c r="W411" s="1401"/>
      <c r="X411" s="163"/>
      <c r="Y411" s="3"/>
      <c r="Z411" s="3"/>
      <c r="AA411" s="3"/>
      <c r="AB411" s="3"/>
      <c r="AC411" s="1367">
        <v>0</v>
      </c>
      <c r="AD411" s="1368"/>
      <c r="AE411" s="1369"/>
      <c r="AF411" s="163" t="s">
        <v>481</v>
      </c>
      <c r="AG411" s="163"/>
      <c r="AH411" s="163"/>
      <c r="AI411" s="163"/>
      <c r="AJ411" s="1359">
        <v>744</v>
      </c>
      <c r="AK411" s="1361"/>
      <c r="AL411" s="163" t="s">
        <v>432</v>
      </c>
      <c r="AM411" s="163"/>
      <c r="AN411" s="163"/>
      <c r="AO411" s="163"/>
      <c r="AP411" s="163"/>
      <c r="AQ411" s="163"/>
      <c r="AR411" s="163"/>
      <c r="AS411" s="163"/>
      <c r="AT411" s="163"/>
      <c r="AU411" s="163"/>
      <c r="AV411" s="163"/>
      <c r="AW411" s="306"/>
      <c r="AX411" s="662"/>
      <c r="AY411" s="662"/>
      <c r="AZ411" s="662"/>
      <c r="BA411" s="662"/>
      <c r="BB411" s="163"/>
      <c r="BC411" s="8"/>
      <c r="BD411" s="175"/>
      <c r="BE411" s="782"/>
      <c r="BF411" s="175"/>
      <c r="BG411" s="175"/>
      <c r="BH411" s="175"/>
    </row>
    <row r="412" spans="1:60" s="4" customFormat="1" ht="5.0999999999999996" customHeight="1">
      <c r="A412" s="1463"/>
      <c r="B412" s="7"/>
      <c r="C412" s="1442"/>
      <c r="D412" s="1442"/>
      <c r="E412" s="1442"/>
      <c r="F412" s="1442"/>
      <c r="G412" s="163"/>
      <c r="H412" s="3"/>
      <c r="I412" s="54"/>
      <c r="J412" s="54"/>
      <c r="K412" s="198"/>
      <c r="L412" s="198"/>
      <c r="M412" s="198"/>
      <c r="N412" s="198"/>
      <c r="O412" s="198"/>
      <c r="P412" s="895"/>
      <c r="Q412" s="899"/>
      <c r="R412" s="899"/>
      <c r="S412" s="899"/>
      <c r="T412" s="893"/>
      <c r="U412" s="893"/>
      <c r="V412" s="893"/>
      <c r="W412" s="893"/>
      <c r="X412" s="163"/>
      <c r="Y412" s="3"/>
      <c r="Z412" s="3"/>
      <c r="AA412" s="3"/>
      <c r="AB412" s="3"/>
      <c r="AC412" s="3"/>
      <c r="AD412" s="3"/>
      <c r="AE412" s="3"/>
      <c r="AF412" s="163"/>
      <c r="AG412" s="163"/>
      <c r="AH412" s="163"/>
      <c r="AI412" s="163"/>
      <c r="AJ412" s="163"/>
      <c r="AK412" s="163"/>
      <c r="AL412" s="163"/>
      <c r="AM412" s="163"/>
      <c r="AN412" s="163"/>
      <c r="AO412" s="163"/>
      <c r="AP412" s="163"/>
      <c r="AQ412" s="163"/>
      <c r="AR412" s="1278"/>
      <c r="AS412" s="1278"/>
      <c r="AT412" s="1278"/>
      <c r="AU412" s="1278"/>
      <c r="AV412" s="1278"/>
      <c r="AW412" s="1278"/>
      <c r="AX412" s="1373"/>
      <c r="AY412" s="1358"/>
      <c r="AZ412" s="1358"/>
      <c r="BA412" s="1358"/>
      <c r="BB412" s="639"/>
      <c r="BC412" s="8"/>
      <c r="BD412" s="175"/>
      <c r="BE412" s="782"/>
      <c r="BF412" s="175"/>
      <c r="BG412" s="175"/>
      <c r="BH412" s="175"/>
    </row>
    <row r="413" spans="1:60" s="4" customFormat="1" ht="15" customHeight="1">
      <c r="A413" s="1463"/>
      <c r="B413" s="7"/>
      <c r="C413" s="1442"/>
      <c r="D413" s="1442"/>
      <c r="E413" s="1442"/>
      <c r="F413" s="1442"/>
      <c r="G413" s="163"/>
      <c r="H413" s="3"/>
      <c r="I413" s="163"/>
      <c r="J413" s="163" t="s">
        <v>4283</v>
      </c>
      <c r="K413" s="163"/>
      <c r="L413" s="163"/>
      <c r="M413" s="163"/>
      <c r="N413" s="163"/>
      <c r="O413" s="163"/>
      <c r="P413" s="1399" t="s">
        <v>133</v>
      </c>
      <c r="Q413" s="1400"/>
      <c r="R413" s="1400"/>
      <c r="S413" s="1400"/>
      <c r="T413" s="1400"/>
      <c r="U413" s="1400"/>
      <c r="V413" s="1400"/>
      <c r="W413" s="1401"/>
      <c r="X413" s="163"/>
      <c r="Y413" s="3"/>
      <c r="Z413" s="3"/>
      <c r="AA413" s="3"/>
      <c r="AB413" s="3"/>
      <c r="AC413" s="1367">
        <v>0</v>
      </c>
      <c r="AD413" s="1368"/>
      <c r="AE413" s="1369"/>
      <c r="AF413" s="163" t="s">
        <v>481</v>
      </c>
      <c r="AG413" s="163"/>
      <c r="AH413" s="163"/>
      <c r="AI413" s="163"/>
      <c r="AJ413" s="1359">
        <v>744</v>
      </c>
      <c r="AK413" s="1361"/>
      <c r="AL413" s="163" t="s">
        <v>432</v>
      </c>
      <c r="AM413" s="163"/>
      <c r="AN413" s="163"/>
      <c r="AO413" s="163"/>
      <c r="AP413" s="163"/>
      <c r="AQ413" s="163"/>
      <c r="AR413" s="1382" t="s">
        <v>4310</v>
      </c>
      <c r="AS413" s="1382"/>
      <c r="AT413" s="1382"/>
      <c r="AU413" s="1382"/>
      <c r="AV413" s="1382"/>
      <c r="AW413" s="1382"/>
      <c r="AX413" s="1375">
        <f>'Control Panel'!K1376</f>
        <v>0</v>
      </c>
      <c r="AY413" s="1375"/>
      <c r="AZ413" s="1375"/>
      <c r="BA413" s="1375"/>
      <c r="BB413" s="639"/>
      <c r="BC413" s="8"/>
      <c r="BD413" s="175"/>
      <c r="BE413" s="782"/>
      <c r="BF413" s="175"/>
      <c r="BG413" s="175"/>
      <c r="BH413" s="175"/>
    </row>
    <row r="414" spans="1:60" s="4" customFormat="1" ht="9" customHeight="1">
      <c r="A414" s="1463"/>
      <c r="B414" s="7"/>
      <c r="C414" s="1442"/>
      <c r="D414" s="1442"/>
      <c r="E414" s="1442"/>
      <c r="F414" s="1442"/>
      <c r="G414" s="163"/>
      <c r="H414" s="3"/>
      <c r="I414" s="163"/>
      <c r="J414" s="163"/>
      <c r="K414" s="163"/>
      <c r="L414" s="163"/>
      <c r="M414" s="163"/>
      <c r="N414" s="163"/>
      <c r="O414" s="163"/>
      <c r="P414" s="895"/>
      <c r="Q414" s="899"/>
      <c r="R414" s="899"/>
      <c r="S414" s="899"/>
      <c r="T414" s="893"/>
      <c r="U414" s="893"/>
      <c r="V414" s="893"/>
      <c r="W414" s="89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163"/>
      <c r="AS414" s="163"/>
      <c r="AT414" s="163"/>
      <c r="AU414" s="163"/>
      <c r="AV414" s="163"/>
      <c r="AW414" s="306"/>
      <c r="AX414" s="662"/>
      <c r="AY414" s="662"/>
      <c r="AZ414" s="662"/>
      <c r="BA414" s="662"/>
      <c r="BB414" s="894"/>
      <c r="BC414" s="8"/>
      <c r="BD414" s="175"/>
      <c r="BE414" s="782"/>
      <c r="BF414" s="175"/>
      <c r="BG414" s="175"/>
      <c r="BH414" s="175"/>
    </row>
    <row r="415" spans="1:60" s="4" customFormat="1" ht="15" customHeight="1">
      <c r="A415" s="1463"/>
      <c r="B415" s="7"/>
      <c r="C415" s="1442"/>
      <c r="D415" s="1442"/>
      <c r="E415" s="1442"/>
      <c r="F415" s="1442"/>
      <c r="G415" s="163"/>
      <c r="H415" s="3"/>
      <c r="I415" s="709" t="s">
        <v>4280</v>
      </c>
      <c r="J415" s="703"/>
      <c r="K415" s="703"/>
      <c r="L415" s="703"/>
      <c r="M415" s="703"/>
      <c r="N415" s="703"/>
      <c r="O415" s="703"/>
      <c r="P415" s="904"/>
      <c r="Q415" s="904"/>
      <c r="R415" s="904"/>
      <c r="S415" s="904"/>
      <c r="T415" s="904"/>
      <c r="U415" s="904"/>
      <c r="V415" s="904"/>
      <c r="W415" s="904"/>
      <c r="X415" s="703"/>
      <c r="Y415" s="703"/>
      <c r="Z415" s="703"/>
      <c r="AA415" s="703"/>
      <c r="AB415" s="1392"/>
      <c r="AC415" s="1392"/>
      <c r="AD415" s="1392"/>
      <c r="AE415" s="1392"/>
      <c r="AF415" s="1392"/>
      <c r="AG415" s="1392"/>
      <c r="AH415" s="1392"/>
      <c r="AI415" s="703"/>
      <c r="AJ415" s="703"/>
      <c r="AK415" s="703"/>
      <c r="AL415" s="703"/>
      <c r="AM415" s="703"/>
      <c r="AN415" s="703"/>
      <c r="AO415" s="703"/>
      <c r="AP415" s="703"/>
      <c r="AQ415" s="703"/>
      <c r="AR415" s="703"/>
      <c r="AS415" s="703"/>
      <c r="AT415" s="703"/>
      <c r="AU415" s="703"/>
      <c r="AV415" s="703"/>
      <c r="AW415" s="703"/>
      <c r="AX415" s="662"/>
      <c r="AY415" s="662"/>
      <c r="AZ415" s="662"/>
      <c r="BA415" s="662"/>
      <c r="BB415" s="894"/>
      <c r="BC415" s="8"/>
      <c r="BD415" s="175"/>
      <c r="BE415" s="782"/>
      <c r="BF415" s="175"/>
      <c r="BG415" s="175"/>
      <c r="BH415" s="175"/>
    </row>
    <row r="416" spans="1:60" s="4" customFormat="1" ht="9" customHeight="1">
      <c r="A416" s="1463"/>
      <c r="B416" s="7"/>
      <c r="C416" s="1442"/>
      <c r="D416" s="1442"/>
      <c r="E416" s="1442"/>
      <c r="F416" s="1442"/>
      <c r="G416" s="163"/>
      <c r="H416" s="3"/>
      <c r="I416" s="163"/>
      <c r="J416" s="163"/>
      <c r="K416" s="163"/>
      <c r="L416" s="163"/>
      <c r="M416" s="163"/>
      <c r="N416" s="163"/>
      <c r="O416" s="163"/>
      <c r="P416" s="895"/>
      <c r="Q416" s="899"/>
      <c r="R416" s="899"/>
      <c r="S416" s="899"/>
      <c r="T416" s="893"/>
      <c r="U416" s="893"/>
      <c r="V416" s="893"/>
      <c r="W416" s="893"/>
      <c r="X416" s="163"/>
      <c r="Y416" s="3"/>
      <c r="Z416" s="3"/>
      <c r="AA416" s="3"/>
      <c r="AB416" s="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306"/>
      <c r="AX416" s="662"/>
      <c r="AY416" s="662"/>
      <c r="AZ416" s="662"/>
      <c r="BA416" s="662"/>
      <c r="BB416" s="894"/>
      <c r="BC416" s="8"/>
      <c r="BD416" s="175"/>
      <c r="BE416" s="782"/>
      <c r="BF416" s="175"/>
      <c r="BG416" s="175"/>
      <c r="BH416" s="175"/>
    </row>
    <row r="417" spans="1:60" s="4" customFormat="1" ht="15" customHeight="1">
      <c r="A417" s="1463"/>
      <c r="B417" s="7"/>
      <c r="C417" s="1442"/>
      <c r="D417" s="1442"/>
      <c r="E417" s="1442"/>
      <c r="F417" s="1442"/>
      <c r="G417" s="163"/>
      <c r="H417" s="3"/>
      <c r="I417" s="163"/>
      <c r="J417" s="163" t="s">
        <v>1030</v>
      </c>
      <c r="K417" s="163"/>
      <c r="L417" s="163"/>
      <c r="M417" s="163"/>
      <c r="N417" s="163"/>
      <c r="O417" s="163"/>
      <c r="P417" s="1399" t="s">
        <v>133</v>
      </c>
      <c r="Q417" s="1400"/>
      <c r="R417" s="1400"/>
      <c r="S417" s="1400"/>
      <c r="T417" s="1400"/>
      <c r="U417" s="1400"/>
      <c r="V417" s="1400"/>
      <c r="W417" s="1401"/>
      <c r="X417" s="163"/>
      <c r="Y417" s="3"/>
      <c r="Z417" s="3"/>
      <c r="AA417" s="3"/>
      <c r="AB417" s="3"/>
      <c r="AC417" s="1367">
        <v>0</v>
      </c>
      <c r="AD417" s="1368"/>
      <c r="AE417" s="1369"/>
      <c r="AF417" s="163" t="s">
        <v>481</v>
      </c>
      <c r="AG417" s="163"/>
      <c r="AH417" s="163"/>
      <c r="AI417" s="163"/>
      <c r="AJ417" s="1359">
        <v>744</v>
      </c>
      <c r="AK417" s="1361"/>
      <c r="AL417" s="163" t="s">
        <v>432</v>
      </c>
      <c r="AM417" s="163"/>
      <c r="AN417" s="163"/>
      <c r="AO417" s="163"/>
      <c r="AP417" s="163"/>
      <c r="AQ417" s="163"/>
      <c r="AR417" s="163"/>
      <c r="AS417" s="163"/>
      <c r="AT417" s="163"/>
      <c r="AU417" s="163"/>
      <c r="AV417" s="163"/>
      <c r="AW417" s="306"/>
      <c r="AX417" s="662"/>
      <c r="AY417" s="662"/>
      <c r="AZ417" s="662"/>
      <c r="BA417" s="662"/>
      <c r="BB417" s="894"/>
      <c r="BC417" s="8"/>
      <c r="BD417" s="175"/>
      <c r="BE417" s="782"/>
      <c r="BF417" s="175"/>
      <c r="BG417" s="175"/>
      <c r="BH417" s="175"/>
    </row>
    <row r="418" spans="1:60" s="4" customFormat="1" ht="5.0999999999999996" customHeight="1">
      <c r="A418" s="1463"/>
      <c r="B418" s="7"/>
      <c r="C418" s="1442"/>
      <c r="D418" s="1442"/>
      <c r="E418" s="1442"/>
      <c r="F418" s="1442"/>
      <c r="G418" s="163"/>
      <c r="H418" s="3"/>
      <c r="I418" s="163"/>
      <c r="J418" s="163"/>
      <c r="K418" s="163"/>
      <c r="L418" s="163"/>
      <c r="M418" s="163"/>
      <c r="N418" s="163"/>
      <c r="O418" s="163"/>
      <c r="P418" s="895"/>
      <c r="Q418" s="899"/>
      <c r="R418" s="899"/>
      <c r="S418" s="899"/>
      <c r="T418" s="893"/>
      <c r="U418" s="893"/>
      <c r="V418" s="893"/>
      <c r="W418" s="893"/>
      <c r="X418" s="163"/>
      <c r="Y418" s="3"/>
      <c r="Z418" s="3"/>
      <c r="AA418" s="3"/>
      <c r="AB418" s="3"/>
      <c r="AC418" s="3"/>
      <c r="AD418" s="3"/>
      <c r="AE418" s="3"/>
      <c r="AF418" s="163"/>
      <c r="AG418" s="163"/>
      <c r="AH418" s="163"/>
      <c r="AI418" s="163"/>
      <c r="AJ418" s="163"/>
      <c r="AK418" s="163"/>
      <c r="AL418" s="163"/>
      <c r="AM418" s="163"/>
      <c r="AN418" s="163"/>
      <c r="AO418" s="163"/>
      <c r="AP418" s="163"/>
      <c r="AQ418" s="163"/>
      <c r="AR418" s="163"/>
      <c r="AS418" s="163"/>
      <c r="AT418" s="163">
        <v>0</v>
      </c>
      <c r="AU418" s="163"/>
      <c r="AV418" s="163"/>
      <c r="AW418" s="306"/>
      <c r="AX418" s="662"/>
      <c r="AY418" s="662"/>
      <c r="AZ418" s="662"/>
      <c r="BA418" s="662"/>
      <c r="BB418" s="894"/>
      <c r="BC418" s="8"/>
      <c r="BD418" s="175"/>
      <c r="BE418" s="782"/>
      <c r="BF418" s="175"/>
      <c r="BG418" s="175"/>
      <c r="BH418" s="175"/>
    </row>
    <row r="419" spans="1:60" s="4" customFormat="1" ht="15" customHeight="1">
      <c r="A419" s="1463"/>
      <c r="B419" s="7"/>
      <c r="C419" s="1442"/>
      <c r="D419" s="1442"/>
      <c r="E419" s="1442"/>
      <c r="F419" s="1442"/>
      <c r="G419" s="163"/>
      <c r="H419" s="3"/>
      <c r="I419" s="163"/>
      <c r="J419" s="163" t="s">
        <v>4284</v>
      </c>
      <c r="K419" s="163"/>
      <c r="L419" s="163"/>
      <c r="M419" s="163"/>
      <c r="N419" s="163"/>
      <c r="O419" s="163"/>
      <c r="P419" s="1399" t="s">
        <v>133</v>
      </c>
      <c r="Q419" s="1400"/>
      <c r="R419" s="1400"/>
      <c r="S419" s="1400"/>
      <c r="T419" s="1400"/>
      <c r="U419" s="1400"/>
      <c r="V419" s="1400"/>
      <c r="W419" s="1401"/>
      <c r="X419" s="163"/>
      <c r="Y419" s="3"/>
      <c r="Z419" s="3"/>
      <c r="AA419" s="3"/>
      <c r="AB419" s="3"/>
      <c r="AC419" s="1367">
        <v>0</v>
      </c>
      <c r="AD419" s="1368"/>
      <c r="AE419" s="1369"/>
      <c r="AF419" s="163" t="s">
        <v>481</v>
      </c>
      <c r="AG419" s="163"/>
      <c r="AH419" s="163"/>
      <c r="AI419" s="163"/>
      <c r="AJ419" s="1359">
        <v>744</v>
      </c>
      <c r="AK419" s="1361"/>
      <c r="AL419" s="163" t="s">
        <v>432</v>
      </c>
      <c r="AM419" s="163"/>
      <c r="AN419" s="163"/>
      <c r="AO419" s="163"/>
      <c r="AP419" s="163"/>
      <c r="AQ419" s="163"/>
      <c r="AR419" s="163"/>
      <c r="AS419" s="163"/>
      <c r="AT419" s="163"/>
      <c r="AU419" s="163"/>
      <c r="AV419" s="163"/>
      <c r="AW419" s="306"/>
      <c r="AX419" s="662"/>
      <c r="AY419" s="662"/>
      <c r="AZ419" s="662"/>
      <c r="BA419" s="662"/>
      <c r="BB419" s="894"/>
      <c r="BC419" s="8"/>
      <c r="BD419" s="175"/>
      <c r="BE419" s="782"/>
      <c r="BF419" s="175"/>
      <c r="BG419" s="175"/>
      <c r="BH419" s="175"/>
    </row>
    <row r="420" spans="1:60" s="4" customFormat="1" ht="5.0999999999999996" customHeight="1">
      <c r="A420" s="1463"/>
      <c r="B420" s="7"/>
      <c r="C420" s="1442"/>
      <c r="D420" s="1442"/>
      <c r="E420" s="1442"/>
      <c r="F420" s="1442"/>
      <c r="G420" s="163"/>
      <c r="H420" s="3"/>
      <c r="I420" s="163"/>
      <c r="J420" s="163"/>
      <c r="K420" s="163"/>
      <c r="L420" s="163"/>
      <c r="M420" s="163"/>
      <c r="N420" s="163"/>
      <c r="O420" s="163"/>
      <c r="P420" s="895"/>
      <c r="Q420" s="899"/>
      <c r="R420" s="899"/>
      <c r="S420" s="899"/>
      <c r="T420" s="893"/>
      <c r="U420" s="893"/>
      <c r="V420" s="893"/>
      <c r="W420" s="893"/>
      <c r="X420" s="163"/>
      <c r="Y420" s="3"/>
      <c r="Z420" s="3"/>
      <c r="AA420" s="3"/>
      <c r="AB420" s="3"/>
      <c r="AC420" s="163"/>
      <c r="AD420" s="163"/>
      <c r="AE420" s="163"/>
      <c r="AF420" s="163"/>
      <c r="AG420" s="163"/>
      <c r="AH420" s="163"/>
      <c r="AI420" s="163"/>
      <c r="AJ420" s="163"/>
      <c r="AK420" s="163"/>
      <c r="AL420" s="163"/>
      <c r="AM420" s="163"/>
      <c r="AN420" s="163"/>
      <c r="AO420" s="163"/>
      <c r="AP420" s="163"/>
      <c r="AQ420" s="163"/>
      <c r="AR420" s="163"/>
      <c r="AS420" s="163"/>
      <c r="AT420" s="163"/>
      <c r="AU420" s="163"/>
      <c r="AV420" s="163"/>
      <c r="AW420" s="306"/>
      <c r="AX420" s="662"/>
      <c r="AY420" s="662"/>
      <c r="AZ420" s="662"/>
      <c r="BA420" s="662"/>
      <c r="BB420" s="894"/>
      <c r="BC420" s="8"/>
      <c r="BD420" s="175"/>
      <c r="BE420" s="782"/>
      <c r="BF420" s="175"/>
      <c r="BG420" s="175"/>
      <c r="BH420" s="175"/>
    </row>
    <row r="421" spans="1:60" s="4" customFormat="1" ht="15" customHeight="1">
      <c r="A421" s="1463"/>
      <c r="B421" s="7"/>
      <c r="C421" s="1442"/>
      <c r="D421" s="1442"/>
      <c r="E421" s="1442"/>
      <c r="F421" s="1442"/>
      <c r="G421" s="163"/>
      <c r="H421" s="3"/>
      <c r="I421" s="163"/>
      <c r="J421" s="163" t="s">
        <v>4285</v>
      </c>
      <c r="K421" s="163"/>
      <c r="L421" s="163"/>
      <c r="M421" s="163"/>
      <c r="N421" s="163"/>
      <c r="O421" s="163"/>
      <c r="P421" s="1399" t="s">
        <v>133</v>
      </c>
      <c r="Q421" s="1400"/>
      <c r="R421" s="1400"/>
      <c r="S421" s="1400"/>
      <c r="T421" s="1400"/>
      <c r="U421" s="1400"/>
      <c r="V421" s="1400"/>
      <c r="W421" s="1401"/>
      <c r="X421" s="163"/>
      <c r="Y421" s="3"/>
      <c r="Z421" s="3"/>
      <c r="AA421" s="3"/>
      <c r="AB421" s="3"/>
      <c r="AC421" s="1367">
        <v>0</v>
      </c>
      <c r="AD421" s="1368"/>
      <c r="AE421" s="1369"/>
      <c r="AF421" s="163" t="s">
        <v>481</v>
      </c>
      <c r="AG421" s="163"/>
      <c r="AH421" s="163"/>
      <c r="AI421" s="163"/>
      <c r="AJ421" s="1359">
        <v>744</v>
      </c>
      <c r="AK421" s="1361"/>
      <c r="AL421" s="163" t="s">
        <v>432</v>
      </c>
      <c r="AM421" s="163"/>
      <c r="AN421" s="163"/>
      <c r="AO421" s="163"/>
      <c r="AP421" s="163"/>
      <c r="AQ421" s="163"/>
      <c r="AR421" s="1278" t="s">
        <v>4311</v>
      </c>
      <c r="AS421" s="1278"/>
      <c r="AT421" s="1278"/>
      <c r="AU421" s="1278"/>
      <c r="AV421" s="1278"/>
      <c r="AW421" s="1278"/>
      <c r="AX421" s="1375">
        <f>'Control Panel'!K1383</f>
        <v>0</v>
      </c>
      <c r="AY421" s="1375"/>
      <c r="AZ421" s="1375"/>
      <c r="BA421" s="1375"/>
      <c r="BB421" s="894"/>
      <c r="BC421" s="8"/>
      <c r="BD421" s="175"/>
      <c r="BE421" s="782"/>
      <c r="BF421" s="175"/>
      <c r="BG421" s="175"/>
      <c r="BH421" s="175"/>
    </row>
    <row r="422" spans="1:60" s="4" customFormat="1" ht="9" customHeight="1">
      <c r="A422" s="1463"/>
      <c r="B422" s="7"/>
      <c r="C422" s="1442"/>
      <c r="D422" s="1442"/>
      <c r="E422" s="1442"/>
      <c r="F422" s="1442"/>
      <c r="G422" s="163"/>
      <c r="H422" s="3"/>
      <c r="I422" s="163"/>
      <c r="J422" s="163"/>
      <c r="K422" s="163"/>
      <c r="L422" s="163"/>
      <c r="M422" s="163"/>
      <c r="N422" s="163"/>
      <c r="O422" s="163"/>
      <c r="P422" s="895"/>
      <c r="Q422" s="899"/>
      <c r="R422" s="899"/>
      <c r="S422" s="899"/>
      <c r="T422" s="893"/>
      <c r="U422" s="893"/>
      <c r="V422" s="893"/>
      <c r="W422" s="893"/>
      <c r="X422" s="163"/>
      <c r="Y422" s="3"/>
      <c r="Z422" s="3"/>
      <c r="AA422" s="3"/>
      <c r="AB422" s="3"/>
      <c r="AC422" s="163"/>
      <c r="AD422" s="163"/>
      <c r="AE422" s="163"/>
      <c r="AF422" s="163"/>
      <c r="AG422" s="163"/>
      <c r="AH422" s="163"/>
      <c r="AI422" s="163"/>
      <c r="AJ422" s="163"/>
      <c r="AK422" s="163"/>
      <c r="AL422" s="163"/>
      <c r="AM422" s="163"/>
      <c r="AN422" s="163"/>
      <c r="AO422" s="163"/>
      <c r="AP422" s="163"/>
      <c r="AQ422" s="163"/>
      <c r="AR422" s="163"/>
      <c r="AS422" s="163"/>
      <c r="AT422" s="163"/>
      <c r="AU422" s="163"/>
      <c r="AV422" s="163"/>
      <c r="AW422" s="306"/>
      <c r="AX422" s="662"/>
      <c r="AY422" s="662"/>
      <c r="AZ422" s="662"/>
      <c r="BA422" s="662"/>
      <c r="BB422" s="894"/>
      <c r="BC422" s="8"/>
      <c r="BD422" s="175"/>
      <c r="BE422" s="782"/>
      <c r="BF422" s="175"/>
      <c r="BG422" s="175"/>
      <c r="BH422" s="175"/>
    </row>
    <row r="423" spans="1:60" s="4" customFormat="1" ht="15" customHeight="1">
      <c r="A423" s="1463"/>
      <c r="B423" s="7"/>
      <c r="C423" s="1442"/>
      <c r="D423" s="1442"/>
      <c r="E423" s="1442"/>
      <c r="F423" s="1442"/>
      <c r="G423" s="163"/>
      <c r="H423" s="3"/>
      <c r="I423" s="709" t="s">
        <v>4281</v>
      </c>
      <c r="J423" s="703"/>
      <c r="K423" s="703"/>
      <c r="L423" s="703"/>
      <c r="M423" s="703"/>
      <c r="N423" s="703"/>
      <c r="O423" s="703"/>
      <c r="P423" s="904"/>
      <c r="Q423" s="904"/>
      <c r="R423" s="904"/>
      <c r="S423" s="904"/>
      <c r="T423" s="904"/>
      <c r="U423" s="904"/>
      <c r="V423" s="904"/>
      <c r="W423" s="904"/>
      <c r="X423" s="703"/>
      <c r="Y423" s="703"/>
      <c r="Z423" s="703"/>
      <c r="AA423" s="703"/>
      <c r="AB423" s="1392"/>
      <c r="AC423" s="1392"/>
      <c r="AD423" s="1392"/>
      <c r="AE423" s="1392"/>
      <c r="AF423" s="1392"/>
      <c r="AG423" s="1392"/>
      <c r="AH423" s="1392"/>
      <c r="AI423" s="703"/>
      <c r="AJ423" s="703"/>
      <c r="AK423" s="703"/>
      <c r="AL423" s="703"/>
      <c r="AM423" s="703"/>
      <c r="AN423" s="703"/>
      <c r="AO423" s="703"/>
      <c r="AP423" s="703"/>
      <c r="AQ423" s="703"/>
      <c r="AR423" s="703"/>
      <c r="AS423" s="703"/>
      <c r="AT423" s="703"/>
      <c r="AU423" s="703"/>
      <c r="AV423" s="703"/>
      <c r="AW423" s="703"/>
      <c r="AX423" s="662"/>
      <c r="AY423" s="662"/>
      <c r="AZ423" s="662"/>
      <c r="BA423" s="662"/>
      <c r="BB423" s="894"/>
      <c r="BC423" s="8"/>
      <c r="BD423" s="175"/>
      <c r="BE423" s="782"/>
      <c r="BF423" s="175"/>
      <c r="BG423" s="175"/>
      <c r="BH423" s="175"/>
    </row>
    <row r="424" spans="1:60" s="4" customFormat="1" ht="9" customHeight="1">
      <c r="A424" s="1463"/>
      <c r="B424" s="7"/>
      <c r="C424" s="1442"/>
      <c r="D424" s="1442"/>
      <c r="E424" s="1442"/>
      <c r="F424" s="1442"/>
      <c r="G424" s="163"/>
      <c r="H424" s="3"/>
      <c r="I424" s="163"/>
      <c r="J424" s="163"/>
      <c r="K424" s="163"/>
      <c r="L424" s="163"/>
      <c r="M424" s="163"/>
      <c r="N424" s="163"/>
      <c r="O424" s="163"/>
      <c r="P424" s="895"/>
      <c r="Q424" s="899"/>
      <c r="R424" s="899"/>
      <c r="S424" s="899"/>
      <c r="T424" s="893"/>
      <c r="U424" s="893"/>
      <c r="V424" s="893"/>
      <c r="W424" s="893"/>
      <c r="X424" s="163"/>
      <c r="Y424" s="3"/>
      <c r="Z424" s="3"/>
      <c r="AA424" s="3"/>
      <c r="AB424" s="3"/>
      <c r="AC424" s="163"/>
      <c r="AD424" s="163"/>
      <c r="AE424" s="163"/>
      <c r="AF424" s="163"/>
      <c r="AG424" s="163"/>
      <c r="AH424" s="163"/>
      <c r="AI424" s="163"/>
      <c r="AJ424" s="163"/>
      <c r="AK424" s="163"/>
      <c r="AL424" s="163"/>
      <c r="AM424" s="163"/>
      <c r="AN424" s="163"/>
      <c r="AO424" s="163"/>
      <c r="AP424" s="163"/>
      <c r="AQ424" s="163"/>
      <c r="AR424" s="163"/>
      <c r="AS424" s="163"/>
      <c r="AT424" s="163"/>
      <c r="AU424" s="163"/>
      <c r="AV424" s="163"/>
      <c r="AW424" s="306"/>
      <c r="AX424" s="662"/>
      <c r="AY424" s="662"/>
      <c r="AZ424" s="662"/>
      <c r="BA424" s="662"/>
      <c r="BB424" s="894"/>
      <c r="BC424" s="8"/>
      <c r="BD424" s="175"/>
      <c r="BE424" s="782"/>
      <c r="BF424" s="175"/>
      <c r="BG424" s="175"/>
      <c r="BH424" s="175"/>
    </row>
    <row r="425" spans="1:60" s="4" customFormat="1" ht="15" customHeight="1">
      <c r="A425" s="1463"/>
      <c r="B425" s="7"/>
      <c r="C425" s="1442"/>
      <c r="D425" s="1442"/>
      <c r="E425" s="1442"/>
      <c r="F425" s="1442"/>
      <c r="G425" s="163"/>
      <c r="H425" s="3"/>
      <c r="I425" s="163"/>
      <c r="J425" s="163" t="s">
        <v>4282</v>
      </c>
      <c r="K425" s="163"/>
      <c r="L425" s="163"/>
      <c r="M425" s="163"/>
      <c r="N425" s="163"/>
      <c r="O425" s="163"/>
      <c r="P425" s="1399" t="s">
        <v>133</v>
      </c>
      <c r="Q425" s="1400"/>
      <c r="R425" s="1400"/>
      <c r="S425" s="1400"/>
      <c r="T425" s="1400"/>
      <c r="U425" s="1400"/>
      <c r="V425" s="1400"/>
      <c r="W425" s="1401"/>
      <c r="X425" s="163"/>
      <c r="Y425" s="3"/>
      <c r="Z425" s="3"/>
      <c r="AA425" s="3"/>
      <c r="AB425" s="3"/>
      <c r="AC425" s="1367">
        <v>0</v>
      </c>
      <c r="AD425" s="1368"/>
      <c r="AE425" s="1369"/>
      <c r="AF425" s="163" t="s">
        <v>481</v>
      </c>
      <c r="AG425" s="163"/>
      <c r="AH425" s="163"/>
      <c r="AI425" s="163"/>
      <c r="AJ425" s="1359">
        <v>744</v>
      </c>
      <c r="AK425" s="1361"/>
      <c r="AL425" s="163" t="s">
        <v>432</v>
      </c>
      <c r="AM425" s="163"/>
      <c r="AN425" s="163"/>
      <c r="AO425" s="163"/>
      <c r="AP425" s="163"/>
      <c r="AQ425" s="163"/>
      <c r="AR425" s="163"/>
      <c r="AS425" s="163"/>
      <c r="AT425" s="163"/>
      <c r="AU425" s="163"/>
      <c r="AV425" s="163"/>
      <c r="AW425" s="306"/>
      <c r="AX425" s="662"/>
      <c r="AY425" s="662"/>
      <c r="AZ425" s="662"/>
      <c r="BA425" s="662"/>
      <c r="BB425" s="894"/>
      <c r="BC425" s="8"/>
      <c r="BD425" s="175"/>
      <c r="BE425" s="782"/>
      <c r="BF425" s="175"/>
      <c r="BG425" s="175"/>
      <c r="BH425" s="175"/>
    </row>
    <row r="426" spans="1:60" s="4" customFormat="1" ht="5.0999999999999996" customHeight="1">
      <c r="A426" s="1463"/>
      <c r="B426" s="7"/>
      <c r="C426" s="1442"/>
      <c r="D426" s="1442"/>
      <c r="E426" s="1442"/>
      <c r="F426" s="1442"/>
      <c r="G426" s="163"/>
      <c r="H426" s="3"/>
      <c r="I426" s="163"/>
      <c r="J426" s="163"/>
      <c r="K426" s="163"/>
      <c r="L426" s="163"/>
      <c r="M426" s="163"/>
      <c r="N426" s="163"/>
      <c r="O426" s="163"/>
      <c r="P426" s="895"/>
      <c r="Q426" s="899"/>
      <c r="R426" s="899"/>
      <c r="S426" s="899"/>
      <c r="T426" s="893"/>
      <c r="U426" s="893"/>
      <c r="V426" s="893"/>
      <c r="W426" s="893"/>
      <c r="X426" s="163"/>
      <c r="Y426" s="3"/>
      <c r="Z426" s="3"/>
      <c r="AA426" s="3"/>
      <c r="AB426" s="3"/>
      <c r="AC426" s="3"/>
      <c r="AD426" s="3"/>
      <c r="AE426" s="3"/>
      <c r="AF426" s="163"/>
      <c r="AG426" s="163"/>
      <c r="AH426" s="163"/>
      <c r="AI426" s="163"/>
      <c r="AJ426" s="163"/>
      <c r="AK426" s="163"/>
      <c r="AL426" s="163"/>
      <c r="AM426" s="163"/>
      <c r="AN426" s="163"/>
      <c r="AO426" s="163"/>
      <c r="AP426" s="163"/>
      <c r="AQ426" s="163"/>
      <c r="AR426" s="163"/>
      <c r="AS426" s="163"/>
      <c r="AT426" s="163"/>
      <c r="AU426" s="163"/>
      <c r="AV426" s="163"/>
      <c r="AW426" s="306"/>
      <c r="AX426" s="662"/>
      <c r="AY426" s="662"/>
      <c r="AZ426" s="662"/>
      <c r="BA426" s="662"/>
      <c r="BB426" s="894"/>
      <c r="BC426" s="8"/>
      <c r="BD426" s="175"/>
      <c r="BE426" s="782"/>
      <c r="BF426" s="175"/>
      <c r="BG426" s="175"/>
      <c r="BH426" s="175"/>
    </row>
    <row r="427" spans="1:60" s="4" customFormat="1" ht="15" customHeight="1">
      <c r="A427" s="1463"/>
      <c r="B427" s="7"/>
      <c r="C427" s="1442"/>
      <c r="D427" s="1442"/>
      <c r="E427" s="1442"/>
      <c r="F427" s="1442"/>
      <c r="G427" s="163"/>
      <c r="H427" s="3"/>
      <c r="I427" s="163"/>
      <c r="J427" s="163" t="s">
        <v>4286</v>
      </c>
      <c r="K427" s="163"/>
      <c r="L427" s="163"/>
      <c r="M427" s="163"/>
      <c r="N427" s="163"/>
      <c r="O427" s="163"/>
      <c r="P427" s="1399" t="s">
        <v>133</v>
      </c>
      <c r="Q427" s="1400"/>
      <c r="R427" s="1400"/>
      <c r="S427" s="1400"/>
      <c r="T427" s="1400"/>
      <c r="U427" s="1400"/>
      <c r="V427" s="1400"/>
      <c r="W427" s="1401"/>
      <c r="X427" s="163"/>
      <c r="Y427" s="3"/>
      <c r="Z427" s="3"/>
      <c r="AA427" s="3"/>
      <c r="AB427" s="3"/>
      <c r="AC427" s="1367">
        <v>0</v>
      </c>
      <c r="AD427" s="1368"/>
      <c r="AE427" s="1369"/>
      <c r="AF427" s="163" t="s">
        <v>481</v>
      </c>
      <c r="AG427" s="163"/>
      <c r="AH427" s="163"/>
      <c r="AI427" s="163"/>
      <c r="AJ427" s="1359">
        <v>744</v>
      </c>
      <c r="AK427" s="1361"/>
      <c r="AL427" s="163" t="s">
        <v>432</v>
      </c>
      <c r="AM427" s="163"/>
      <c r="AN427" s="163"/>
      <c r="AO427" s="163"/>
      <c r="AP427" s="163"/>
      <c r="AQ427" s="163"/>
      <c r="AR427" s="163"/>
      <c r="AS427" s="163"/>
      <c r="AT427" s="163"/>
      <c r="AU427" s="163"/>
      <c r="AV427" s="163"/>
      <c r="AW427" s="306"/>
      <c r="AX427" s="662"/>
      <c r="AY427" s="662"/>
      <c r="AZ427" s="662"/>
      <c r="BA427" s="662"/>
      <c r="BB427" s="894"/>
      <c r="BC427" s="8"/>
      <c r="BD427" s="175"/>
      <c r="BE427" s="782"/>
      <c r="BF427" s="175"/>
      <c r="BG427" s="175"/>
      <c r="BH427" s="175"/>
    </row>
    <row r="428" spans="1:60" s="4" customFormat="1" ht="5.0999999999999996" customHeight="1">
      <c r="A428" s="1463"/>
      <c r="B428" s="7"/>
      <c r="C428" s="1442"/>
      <c r="D428" s="1442"/>
      <c r="E428" s="1442"/>
      <c r="F428" s="1442"/>
      <c r="G428" s="163"/>
      <c r="H428" s="3"/>
      <c r="I428" s="163"/>
      <c r="J428" s="163"/>
      <c r="K428" s="163"/>
      <c r="L428" s="163"/>
      <c r="M428" s="163"/>
      <c r="N428" s="163"/>
      <c r="O428" s="163"/>
      <c r="P428" s="895"/>
      <c r="Q428" s="899"/>
      <c r="R428" s="899"/>
      <c r="S428" s="899"/>
      <c r="T428" s="893"/>
      <c r="U428" s="893"/>
      <c r="V428" s="893"/>
      <c r="W428" s="893"/>
      <c r="X428" s="163"/>
      <c r="Y428" s="3"/>
      <c r="Z428" s="3"/>
      <c r="AA428" s="3"/>
      <c r="AB428" s="3"/>
      <c r="AC428" s="163">
        <v>1</v>
      </c>
      <c r="AD428" s="163"/>
      <c r="AE428" s="163"/>
      <c r="AF428" s="163"/>
      <c r="AG428" s="163"/>
      <c r="AH428" s="163"/>
      <c r="AI428" s="163"/>
      <c r="AJ428" s="163"/>
      <c r="AK428" s="163"/>
      <c r="AL428" s="163"/>
      <c r="AM428" s="163"/>
      <c r="AN428" s="163"/>
      <c r="AO428" s="163"/>
      <c r="AP428" s="163"/>
      <c r="AQ428" s="163"/>
      <c r="AR428" s="163"/>
      <c r="AS428" s="163"/>
      <c r="AT428" s="163"/>
      <c r="AU428" s="163"/>
      <c r="AV428" s="163"/>
      <c r="AW428" s="306"/>
      <c r="AX428" s="662"/>
      <c r="AY428" s="662"/>
      <c r="AZ428" s="662"/>
      <c r="BA428" s="662"/>
      <c r="BB428" s="894"/>
      <c r="BC428" s="8"/>
      <c r="BD428" s="175"/>
      <c r="BE428" s="782"/>
      <c r="BF428" s="175"/>
      <c r="BG428" s="175"/>
      <c r="BH428" s="175"/>
    </row>
    <row r="429" spans="1:60" s="4" customFormat="1" ht="15" customHeight="1">
      <c r="A429" s="1463"/>
      <c r="B429" s="7"/>
      <c r="C429" s="1442"/>
      <c r="D429" s="1442"/>
      <c r="E429" s="1442"/>
      <c r="F429" s="1442"/>
      <c r="G429" s="163"/>
      <c r="H429" s="3"/>
      <c r="I429" s="163"/>
      <c r="J429" s="163" t="s">
        <v>4285</v>
      </c>
      <c r="K429" s="163"/>
      <c r="L429" s="163"/>
      <c r="M429" s="163"/>
      <c r="N429" s="163"/>
      <c r="O429" s="163"/>
      <c r="P429" s="1399" t="s">
        <v>133</v>
      </c>
      <c r="Q429" s="1400"/>
      <c r="R429" s="1400"/>
      <c r="S429" s="1400"/>
      <c r="T429" s="1400"/>
      <c r="U429" s="1400"/>
      <c r="V429" s="1400"/>
      <c r="W429" s="1401"/>
      <c r="X429" s="163"/>
      <c r="Y429" s="3"/>
      <c r="Z429" s="3"/>
      <c r="AA429" s="3"/>
      <c r="AB429" s="3"/>
      <c r="AC429" s="1367">
        <v>0</v>
      </c>
      <c r="AD429" s="1368"/>
      <c r="AE429" s="1369"/>
      <c r="AF429" s="163" t="s">
        <v>481</v>
      </c>
      <c r="AG429" s="163"/>
      <c r="AH429" s="163"/>
      <c r="AI429" s="163"/>
      <c r="AJ429" s="1359">
        <v>744</v>
      </c>
      <c r="AK429" s="1361"/>
      <c r="AL429" s="163" t="s">
        <v>432</v>
      </c>
      <c r="AM429" s="163"/>
      <c r="AN429" s="163"/>
      <c r="AO429" s="163"/>
      <c r="AP429" s="163"/>
      <c r="AQ429" s="163"/>
      <c r="AR429" s="1278" t="s">
        <v>4312</v>
      </c>
      <c r="AS429" s="1278"/>
      <c r="AT429" s="1278"/>
      <c r="AU429" s="1278"/>
      <c r="AV429" s="1278"/>
      <c r="AW429" s="1278"/>
      <c r="AX429" s="1375">
        <f>'Control Panel'!K1390</f>
        <v>0</v>
      </c>
      <c r="AY429" s="1375"/>
      <c r="AZ429" s="1375"/>
      <c r="BA429" s="1375"/>
      <c r="BB429" s="894"/>
      <c r="BC429" s="8"/>
      <c r="BD429" s="175"/>
      <c r="BE429" s="782"/>
      <c r="BF429" s="175"/>
      <c r="BG429" s="175"/>
      <c r="BH429" s="175"/>
    </row>
    <row r="430" spans="1:60" s="4" customFormat="1" ht="5.0999999999999996" customHeight="1">
      <c r="A430" s="1463"/>
      <c r="B430" s="7"/>
      <c r="C430" s="1442"/>
      <c r="D430" s="1442"/>
      <c r="E430" s="1442"/>
      <c r="F430" s="1442"/>
      <c r="G430" s="163"/>
      <c r="H430" s="3"/>
      <c r="I430" s="163"/>
      <c r="J430" s="163"/>
      <c r="K430" s="163"/>
      <c r="L430" s="163"/>
      <c r="M430" s="163"/>
      <c r="N430" s="163"/>
      <c r="O430" s="163"/>
      <c r="P430" s="3"/>
      <c r="Q430" s="198"/>
      <c r="R430" s="198"/>
      <c r="S430" s="198"/>
      <c r="T430" s="163"/>
      <c r="U430" s="163"/>
      <c r="V430" s="163"/>
      <c r="W430" s="163"/>
      <c r="X430" s="163"/>
      <c r="Y430" s="3"/>
      <c r="Z430" s="3"/>
      <c r="AA430" s="3"/>
      <c r="AB430" s="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662"/>
      <c r="AY430" s="662"/>
      <c r="AZ430" s="662"/>
      <c r="BA430" s="662"/>
      <c r="BB430" s="894"/>
      <c r="BC430" s="8"/>
      <c r="BD430" s="175"/>
      <c r="BE430" s="782"/>
      <c r="BF430" s="175"/>
      <c r="BG430" s="175"/>
      <c r="BH430" s="175"/>
    </row>
    <row r="431" spans="1:60" s="4" customFormat="1" ht="5.0999999999999996" customHeight="1">
      <c r="A431" s="1463"/>
      <c r="B431" s="366"/>
      <c r="C431" s="1442"/>
      <c r="D431" s="1442"/>
      <c r="E431" s="1442"/>
      <c r="F431" s="1442"/>
      <c r="G431" s="163"/>
      <c r="H431" s="3"/>
      <c r="I431" s="198"/>
      <c r="J431" s="198"/>
      <c r="K431" s="198"/>
      <c r="L431" s="198"/>
      <c r="M431" s="198"/>
      <c r="N431" s="198"/>
      <c r="O431" s="198"/>
      <c r="P431" s="3"/>
      <c r="Q431" s="768"/>
      <c r="R431" s="768"/>
      <c r="S431" s="768"/>
      <c r="T431" s="163"/>
      <c r="U431" s="163"/>
      <c r="V431" s="163"/>
      <c r="W431" s="163"/>
      <c r="X431" s="163"/>
      <c r="Y431" s="3"/>
      <c r="Z431" s="3"/>
      <c r="AA431" s="3"/>
      <c r="AB431" s="3"/>
      <c r="AC431" s="163"/>
      <c r="AD431" s="163"/>
      <c r="AE431" s="163"/>
      <c r="AF431" s="163"/>
      <c r="AG431" s="163"/>
      <c r="AH431" s="163"/>
      <c r="AI431" s="163"/>
      <c r="AJ431" s="163"/>
      <c r="AK431" s="163"/>
      <c r="AL431" s="163"/>
      <c r="AM431" s="163"/>
      <c r="AN431" s="163"/>
      <c r="AO431" s="163"/>
      <c r="AP431" s="163"/>
      <c r="AQ431" s="163"/>
      <c r="AR431" s="645"/>
      <c r="AS431" s="645"/>
      <c r="AT431" s="654"/>
      <c r="AU431" s="654"/>
      <c r="AV431" s="654"/>
      <c r="AW431" s="654"/>
      <c r="AX431" s="708"/>
      <c r="AY431" s="699"/>
      <c r="AZ431" s="699"/>
      <c r="BA431" s="699"/>
      <c r="BB431" s="646"/>
      <c r="BC431" s="8"/>
      <c r="BD431" s="175"/>
      <c r="BE431" s="782"/>
      <c r="BF431" s="175"/>
      <c r="BG431" s="175"/>
      <c r="BH431" s="175"/>
    </row>
    <row r="432" spans="1:60" s="4" customFormat="1" ht="18.75" customHeight="1">
      <c r="A432" s="1463"/>
      <c r="B432" s="7"/>
      <c r="C432" s="1442"/>
      <c r="D432" s="1442"/>
      <c r="E432" s="1442"/>
      <c r="F432" s="1442"/>
      <c r="G432" s="163"/>
      <c r="H432" s="3"/>
      <c r="I432" s="198"/>
      <c r="J432" s="198"/>
      <c r="K432" s="198"/>
      <c r="L432" s="198"/>
      <c r="M432" s="198"/>
      <c r="N432" s="198"/>
      <c r="O432" s="198"/>
      <c r="P432" s="3"/>
      <c r="Q432" s="3"/>
      <c r="R432" s="3"/>
      <c r="S432" s="3"/>
      <c r="T432" s="163"/>
      <c r="U432" s="163"/>
      <c r="V432" s="163"/>
      <c r="W432" s="163"/>
      <c r="X432" s="163"/>
      <c r="Y432" s="3"/>
      <c r="Z432" s="3"/>
      <c r="AA432" s="3"/>
      <c r="AB432" s="3"/>
      <c r="AC432" s="163"/>
      <c r="AD432" s="163"/>
      <c r="AE432" s="163"/>
      <c r="AF432" s="163"/>
      <c r="AG432" s="163"/>
      <c r="AH432" s="163"/>
      <c r="AI432" s="163"/>
      <c r="AJ432" s="163"/>
      <c r="AK432" s="163"/>
      <c r="AL432" s="163"/>
      <c r="AM432" s="163"/>
      <c r="AN432" s="163"/>
      <c r="AO432" s="163"/>
      <c r="AP432" s="163"/>
      <c r="AQ432" s="163"/>
      <c r="AR432" s="1306" t="s">
        <v>4287</v>
      </c>
      <c r="AS432" s="1306"/>
      <c r="AT432" s="1306"/>
      <c r="AU432" s="1306"/>
      <c r="AV432" s="1306"/>
      <c r="AW432" s="1306"/>
      <c r="AX432" s="1455">
        <f>'Control Panel'!K1392</f>
        <v>0</v>
      </c>
      <c r="AY432" s="1455"/>
      <c r="AZ432" s="1455"/>
      <c r="BA432" s="1455"/>
      <c r="BB432" s="639"/>
      <c r="BC432" s="8"/>
      <c r="BD432" s="175"/>
      <c r="BE432" s="782"/>
      <c r="BF432" s="175"/>
      <c r="BG432" s="175"/>
      <c r="BH432" s="175"/>
    </row>
    <row r="433" spans="1:60" s="4" customFormat="1" ht="9" customHeight="1">
      <c r="A433" s="1463"/>
      <c r="B433" s="7"/>
      <c r="C433" s="163"/>
      <c r="D433" s="163"/>
      <c r="E433" s="163"/>
      <c r="F433" s="163"/>
      <c r="G433" s="163"/>
      <c r="H433" s="163"/>
      <c r="I433" s="163"/>
      <c r="J433" s="163"/>
      <c r="K433" s="163"/>
      <c r="L433" s="163"/>
      <c r="M433" s="163"/>
      <c r="N433" s="163"/>
      <c r="O433" s="163"/>
      <c r="P433" s="54"/>
      <c r="Q433" s="54"/>
      <c r="R433" s="54"/>
      <c r="S433" s="163"/>
      <c r="T433" s="163"/>
      <c r="U433" s="163"/>
      <c r="V433" s="163"/>
      <c r="W433" s="163"/>
      <c r="X433" s="163"/>
      <c r="Y433" s="163"/>
      <c r="Z433" s="163"/>
      <c r="AA433" s="163"/>
      <c r="AB433" s="163"/>
      <c r="AC433" s="163"/>
      <c r="AD433" s="163"/>
      <c r="AE433" s="163"/>
      <c r="AF433" s="163"/>
      <c r="AG433" s="163"/>
      <c r="AH433" s="163"/>
      <c r="AI433" s="163"/>
      <c r="AJ433" s="163"/>
      <c r="AK433" s="163"/>
      <c r="AL433" s="163"/>
      <c r="AM433" s="163"/>
      <c r="AN433" s="163"/>
      <c r="AO433" s="163"/>
      <c r="AP433" s="163"/>
      <c r="AQ433" s="163"/>
      <c r="AR433" s="163"/>
      <c r="AS433" s="163"/>
      <c r="AT433" s="163"/>
      <c r="AU433" s="163"/>
      <c r="AV433" s="163"/>
      <c r="AW433" s="191"/>
      <c r="AX433" s="1456"/>
      <c r="AY433" s="1456"/>
      <c r="AZ433" s="1456"/>
      <c r="BA433" s="1456"/>
      <c r="BB433" s="163"/>
      <c r="BC433" s="8"/>
      <c r="BD433" s="175"/>
      <c r="BE433" s="782"/>
      <c r="BF433" s="175"/>
      <c r="BG433" s="175"/>
      <c r="BH433" s="175"/>
    </row>
    <row r="434" spans="1:60" s="4" customFormat="1" ht="9" customHeight="1">
      <c r="A434" s="1463"/>
      <c r="B434" s="7"/>
      <c r="C434" s="15"/>
      <c r="D434" s="15"/>
      <c r="E434" s="15"/>
      <c r="F434" s="15"/>
      <c r="G434" s="15"/>
      <c r="H434" s="15"/>
      <c r="I434" s="15"/>
      <c r="J434" s="15"/>
      <c r="K434" s="15"/>
      <c r="L434" s="15"/>
      <c r="M434" s="15"/>
      <c r="N434" s="15"/>
      <c r="O434" s="15"/>
      <c r="P434" s="200"/>
      <c r="Q434" s="200"/>
      <c r="R434" s="200"/>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63"/>
      <c r="BC434" s="8"/>
      <c r="BD434" s="175"/>
      <c r="BE434" s="782"/>
      <c r="BF434" s="175"/>
      <c r="BG434" s="175"/>
      <c r="BH434" s="175"/>
    </row>
    <row r="435" spans="1:60" s="4" customFormat="1" ht="17.25" customHeight="1">
      <c r="A435" s="779"/>
      <c r="B435" s="578"/>
      <c r="C435" s="1409" t="s">
        <v>1009</v>
      </c>
      <c r="D435" s="1409"/>
      <c r="E435" s="1409"/>
      <c r="F435" s="1409"/>
      <c r="G435" s="163"/>
      <c r="H435" s="163"/>
      <c r="I435" s="163"/>
      <c r="J435" s="163"/>
      <c r="K435" s="3"/>
      <c r="L435" s="3"/>
      <c r="M435" s="163"/>
      <c r="N435" s="163"/>
      <c r="O435" s="198"/>
      <c r="P435" s="163"/>
      <c r="Q435" s="163"/>
      <c r="R435" s="163"/>
      <c r="S435" s="163"/>
      <c r="T435" s="163"/>
      <c r="U435" s="163"/>
      <c r="V435" s="163"/>
      <c r="W435" s="163"/>
      <c r="X435" s="163"/>
      <c r="Y435" s="163"/>
      <c r="Z435" s="163"/>
      <c r="AA435" s="163"/>
      <c r="AB435" s="163"/>
      <c r="AC435" s="163"/>
      <c r="AD435" s="163"/>
      <c r="AE435" s="163"/>
      <c r="AF435" s="163"/>
      <c r="AG435" s="163"/>
      <c r="AH435" s="163"/>
      <c r="AI435" s="163"/>
      <c r="AJ435" s="163"/>
      <c r="AK435" s="163"/>
      <c r="AL435" s="163"/>
      <c r="AM435" s="163"/>
      <c r="AN435" s="163"/>
      <c r="AO435" s="163"/>
      <c r="AP435" s="163"/>
      <c r="AQ435" s="163"/>
      <c r="AR435" s="163"/>
      <c r="AS435" s="163"/>
      <c r="AT435" s="163"/>
      <c r="AU435" s="163"/>
      <c r="AV435" s="163"/>
      <c r="AW435" s="163"/>
      <c r="AX435" s="163"/>
      <c r="AY435" s="163"/>
      <c r="AZ435" s="163"/>
      <c r="BA435" s="163"/>
      <c r="BB435" s="163"/>
      <c r="BC435" s="8"/>
      <c r="BD435" s="175"/>
      <c r="BE435" s="782"/>
      <c r="BF435" s="175"/>
      <c r="BG435" s="175"/>
      <c r="BH435" s="175"/>
    </row>
    <row r="436" spans="1:60" s="4" customFormat="1" ht="7.5" customHeight="1">
      <c r="A436" s="779"/>
      <c r="B436" s="7"/>
      <c r="C436" s="1409"/>
      <c r="D436" s="1409"/>
      <c r="E436" s="1409"/>
      <c r="F436" s="1409"/>
      <c r="G436" s="198"/>
      <c r="H436" s="198"/>
      <c r="I436" s="1392" t="s">
        <v>967</v>
      </c>
      <c r="J436" s="1392"/>
      <c r="K436" s="1392"/>
      <c r="L436" s="1392"/>
      <c r="M436" s="1392"/>
      <c r="N436" s="1392"/>
      <c r="O436" s="1392"/>
      <c r="P436" s="713"/>
      <c r="Q436" s="662"/>
      <c r="R436" s="662"/>
      <c r="S436" s="662"/>
      <c r="T436" s="662"/>
      <c r="U436" s="662"/>
      <c r="V436" s="662"/>
      <c r="W436" s="662"/>
      <c r="X436" s="662"/>
      <c r="Y436" s="662"/>
      <c r="Z436" s="662"/>
      <c r="AA436" s="662"/>
      <c r="AB436" s="662"/>
      <c r="AC436" s="662"/>
      <c r="AD436" s="662"/>
      <c r="AE436" s="662"/>
      <c r="AF436" s="662"/>
      <c r="AG436" s="662"/>
      <c r="AH436" s="662"/>
      <c r="AI436" s="662"/>
      <c r="AJ436" s="662"/>
      <c r="AK436" s="662"/>
      <c r="AL436" s="662"/>
      <c r="AM436" s="662"/>
      <c r="AN436" s="662"/>
      <c r="AO436" s="662"/>
      <c r="AP436" s="662"/>
      <c r="AQ436" s="662"/>
      <c r="AR436" s="662"/>
      <c r="AS436" s="662"/>
      <c r="AT436" s="662"/>
      <c r="AU436" s="662"/>
      <c r="AV436" s="662"/>
      <c r="AW436" s="662"/>
      <c r="AX436" s="662"/>
      <c r="AY436" s="662"/>
      <c r="AZ436" s="662"/>
      <c r="BA436" s="662"/>
      <c r="BB436" s="163"/>
      <c r="BC436" s="8"/>
      <c r="BD436" s="175"/>
      <c r="BE436" s="782"/>
      <c r="BF436" s="175"/>
      <c r="BG436" s="175"/>
      <c r="BH436" s="175"/>
    </row>
    <row r="437" spans="1:60" s="4" customFormat="1" ht="7.5" customHeight="1">
      <c r="A437" s="779"/>
      <c r="B437" s="7"/>
      <c r="C437" s="1409"/>
      <c r="D437" s="1409"/>
      <c r="E437" s="1409"/>
      <c r="F437" s="1409"/>
      <c r="G437" s="198"/>
      <c r="H437" s="198"/>
      <c r="I437" s="1392"/>
      <c r="J437" s="1392"/>
      <c r="K437" s="1392"/>
      <c r="L437" s="1392"/>
      <c r="M437" s="1392"/>
      <c r="N437" s="1392"/>
      <c r="O437" s="1392"/>
      <c r="P437" s="713"/>
      <c r="Q437" s="662"/>
      <c r="R437" s="662"/>
      <c r="S437" s="662"/>
      <c r="T437" s="662"/>
      <c r="U437" s="662"/>
      <c r="V437" s="662"/>
      <c r="W437" s="662"/>
      <c r="X437" s="662"/>
      <c r="Y437" s="662"/>
      <c r="Z437" s="662"/>
      <c r="AA437" s="662"/>
      <c r="AB437" s="662"/>
      <c r="AC437" s="662"/>
      <c r="AD437" s="662"/>
      <c r="AE437" s="662"/>
      <c r="AF437" s="662"/>
      <c r="AG437" s="662"/>
      <c r="AH437" s="662"/>
      <c r="AI437" s="662"/>
      <c r="AJ437" s="662"/>
      <c r="AK437" s="662"/>
      <c r="AL437" s="662"/>
      <c r="AM437" s="662"/>
      <c r="AN437" s="662"/>
      <c r="AO437" s="662"/>
      <c r="AP437" s="662"/>
      <c r="AQ437" s="662"/>
      <c r="AR437" s="662"/>
      <c r="AS437" s="662"/>
      <c r="AT437" s="662"/>
      <c r="AU437" s="662"/>
      <c r="AV437" s="662"/>
      <c r="AW437" s="662"/>
      <c r="AX437" s="662"/>
      <c r="AY437" s="662"/>
      <c r="AZ437" s="662"/>
      <c r="BA437" s="662"/>
      <c r="BB437" s="163"/>
      <c r="BC437" s="8"/>
      <c r="BD437" s="175"/>
      <c r="BE437" s="782"/>
      <c r="BF437" s="175"/>
      <c r="BG437" s="175"/>
      <c r="BH437" s="175"/>
    </row>
    <row r="438" spans="1:60" s="4" customFormat="1" ht="15" customHeight="1">
      <c r="A438" s="779"/>
      <c r="B438" s="7"/>
      <c r="C438" s="1409"/>
      <c r="D438" s="1409"/>
      <c r="E438" s="1409"/>
      <c r="F438" s="1409"/>
      <c r="G438" s="198"/>
      <c r="H438" s="198"/>
      <c r="I438" s="198"/>
      <c r="J438" s="198"/>
      <c r="K438" s="198"/>
      <c r="L438" s="198"/>
      <c r="M438" s="198"/>
      <c r="N438" s="76"/>
      <c r="O438" s="13"/>
      <c r="P438" s="163"/>
      <c r="Q438" s="163"/>
      <c r="R438" s="163"/>
      <c r="S438" s="163"/>
      <c r="T438" s="163"/>
      <c r="U438" s="163"/>
      <c r="V438" s="163"/>
      <c r="W438" s="163"/>
      <c r="X438" s="163"/>
      <c r="Y438" s="163"/>
      <c r="Z438" s="163"/>
      <c r="AA438" s="163"/>
      <c r="AB438" s="163"/>
      <c r="AC438" s="163"/>
      <c r="AD438" s="163"/>
      <c r="AE438" s="163"/>
      <c r="AF438" s="163"/>
      <c r="AG438" s="163"/>
      <c r="AH438" s="163"/>
      <c r="AI438" s="163"/>
      <c r="AJ438" s="163"/>
      <c r="AK438" s="163"/>
      <c r="AL438" s="163"/>
      <c r="AM438" s="163"/>
      <c r="AN438" s="163"/>
      <c r="AO438" s="163"/>
      <c r="AP438" s="163"/>
      <c r="AQ438" s="163"/>
      <c r="AR438" s="163"/>
      <c r="AS438" s="163"/>
      <c r="AT438" s="163"/>
      <c r="AU438" s="163"/>
      <c r="AV438" s="163"/>
      <c r="AW438" s="163"/>
      <c r="AX438" s="662"/>
      <c r="AY438" s="662"/>
      <c r="AZ438" s="662"/>
      <c r="BA438" s="662"/>
      <c r="BB438" s="163"/>
      <c r="BC438" s="8"/>
      <c r="BD438" s="175"/>
      <c r="BE438" s="782"/>
      <c r="BF438" s="175"/>
      <c r="BG438" s="175"/>
      <c r="BH438" s="175"/>
    </row>
    <row r="439" spans="1:60" s="4" customFormat="1" ht="15" customHeight="1">
      <c r="A439" s="779"/>
      <c r="B439" s="7"/>
      <c r="C439" s="51"/>
      <c r="D439" s="51"/>
      <c r="E439" s="51"/>
      <c r="F439" s="51"/>
      <c r="G439" s="198"/>
      <c r="H439" s="198"/>
      <c r="I439" s="198"/>
      <c r="J439" s="54" t="s">
        <v>298</v>
      </c>
      <c r="K439" s="198"/>
      <c r="L439" s="198"/>
      <c r="M439" s="198"/>
      <c r="N439" s="198"/>
      <c r="O439" s="198"/>
      <c r="P439" s="163"/>
      <c r="Q439" s="163"/>
      <c r="R439" s="1432">
        <v>0</v>
      </c>
      <c r="S439" s="1433"/>
      <c r="T439" s="1433"/>
      <c r="U439" s="1434"/>
      <c r="V439" s="368" t="s">
        <v>481</v>
      </c>
      <c r="W439" s="163"/>
      <c r="X439" s="163"/>
      <c r="Y439" s="163"/>
      <c r="Z439" s="163"/>
      <c r="AA439" s="163"/>
      <c r="AB439" s="163"/>
      <c r="AC439" s="163"/>
      <c r="AD439" s="163"/>
      <c r="AE439" s="163"/>
      <c r="AF439" s="311"/>
      <c r="AG439" s="311"/>
      <c r="AH439" s="311"/>
      <c r="AI439" s="311"/>
      <c r="AJ439" s="311"/>
      <c r="AK439" s="311"/>
      <c r="AL439" s="311"/>
      <c r="AM439" s="311"/>
      <c r="AN439" s="311"/>
      <c r="AO439" s="311"/>
      <c r="AP439" s="163"/>
      <c r="AQ439" s="163"/>
      <c r="AR439" s="163"/>
      <c r="AS439" s="163"/>
      <c r="AT439" s="163"/>
      <c r="AU439" s="163"/>
      <c r="AV439" s="163"/>
      <c r="AW439" s="163"/>
      <c r="AX439" s="662"/>
      <c r="AY439" s="662"/>
      <c r="AZ439" s="662"/>
      <c r="BA439" s="662"/>
      <c r="BB439" s="163"/>
      <c r="BC439" s="8"/>
      <c r="BD439" s="175"/>
      <c r="BE439" s="782"/>
      <c r="BF439" s="175"/>
      <c r="BG439" s="175"/>
      <c r="BH439" s="175"/>
    </row>
    <row r="440" spans="1:60" s="4" customFormat="1" ht="7.5" customHeight="1">
      <c r="A440" s="779"/>
      <c r="B440" s="7"/>
      <c r="C440" s="51"/>
      <c r="D440" s="51"/>
      <c r="E440" s="51"/>
      <c r="F440" s="51"/>
      <c r="G440" s="163"/>
      <c r="H440" s="163"/>
      <c r="I440" s="163"/>
      <c r="J440" s="163"/>
      <c r="K440" s="163"/>
      <c r="L440" s="163"/>
      <c r="M440" s="163"/>
      <c r="N440" s="163"/>
      <c r="O440" s="163"/>
      <c r="P440" s="311"/>
      <c r="Q440" s="311"/>
      <c r="R440" s="367"/>
      <c r="S440" s="163"/>
      <c r="T440" s="163"/>
      <c r="U440" s="163"/>
      <c r="V440" s="163"/>
      <c r="W440" s="163"/>
      <c r="X440" s="163"/>
      <c r="Y440" s="163"/>
      <c r="Z440" s="163"/>
      <c r="AA440" s="163"/>
      <c r="AB440" s="163"/>
      <c r="AC440" s="163"/>
      <c r="AD440" s="163"/>
      <c r="AE440" s="163"/>
      <c r="AF440" s="311"/>
      <c r="AG440" s="311"/>
      <c r="AH440" s="311"/>
      <c r="AI440" s="311"/>
      <c r="AJ440" s="311"/>
      <c r="AK440" s="311"/>
      <c r="AL440" s="311"/>
      <c r="AM440" s="311"/>
      <c r="AN440" s="311"/>
      <c r="AO440" s="311"/>
      <c r="AP440" s="163"/>
      <c r="AQ440" s="163"/>
      <c r="AR440" s="163"/>
      <c r="AS440" s="163"/>
      <c r="AT440" s="163"/>
      <c r="AU440" s="163"/>
      <c r="AV440" s="163"/>
      <c r="AW440" s="163"/>
      <c r="AX440" s="662"/>
      <c r="AY440" s="662"/>
      <c r="AZ440" s="662"/>
      <c r="BA440" s="662"/>
      <c r="BB440" s="163"/>
      <c r="BC440" s="8"/>
      <c r="BD440" s="175"/>
      <c r="BE440" s="782"/>
      <c r="BF440" s="175"/>
      <c r="BG440" s="175"/>
      <c r="BH440" s="175"/>
    </row>
    <row r="441" spans="1:60" s="4" customFormat="1" ht="15" customHeight="1">
      <c r="A441" s="779"/>
      <c r="B441" s="7"/>
      <c r="C441" s="51"/>
      <c r="D441" s="51"/>
      <c r="E441" s="51"/>
      <c r="F441" s="51"/>
      <c r="G441" s="163"/>
      <c r="H441" s="163"/>
      <c r="I441" s="714"/>
      <c r="J441" s="1460" t="s">
        <v>15</v>
      </c>
      <c r="K441" s="1460"/>
      <c r="L441" s="1460"/>
      <c r="M441" s="1460"/>
      <c r="N441" s="714"/>
      <c r="O441" s="714"/>
      <c r="P441" s="311"/>
      <c r="Q441" s="311"/>
      <c r="R441" s="1512">
        <v>0</v>
      </c>
      <c r="S441" s="1513"/>
      <c r="T441" s="1513"/>
      <c r="U441" s="1514"/>
      <c r="V441" s="163" t="s">
        <v>481</v>
      </c>
      <c r="W441" s="163"/>
      <c r="X441" s="163"/>
      <c r="Y441" s="163"/>
      <c r="Z441" s="163"/>
      <c r="AA441" s="163"/>
      <c r="AB441" s="163"/>
      <c r="AC441" s="163"/>
      <c r="AD441" s="163"/>
      <c r="AE441" s="163"/>
      <c r="AF441" s="311"/>
      <c r="AG441" s="311"/>
      <c r="AH441" s="311"/>
      <c r="AI441" s="311"/>
      <c r="AJ441" s="311"/>
      <c r="AK441" s="311"/>
      <c r="AL441" s="311"/>
      <c r="AM441" s="311"/>
      <c r="AN441" s="311"/>
      <c r="AO441" s="311"/>
      <c r="AP441" s="163"/>
      <c r="AQ441" s="163"/>
      <c r="AR441" s="163"/>
      <c r="AS441" s="163"/>
      <c r="AT441" s="163"/>
      <c r="AU441" s="163"/>
      <c r="AV441" s="163"/>
      <c r="AW441" s="191"/>
      <c r="AX441" s="662"/>
      <c r="AY441" s="662"/>
      <c r="AZ441" s="662"/>
      <c r="BA441" s="662"/>
      <c r="BB441" s="163"/>
      <c r="BC441" s="8"/>
      <c r="BD441" s="175"/>
      <c r="BE441" s="782"/>
      <c r="BF441" s="175"/>
      <c r="BG441" s="175"/>
      <c r="BH441" s="175"/>
    </row>
    <row r="442" spans="1:60" s="4" customFormat="1" ht="7.5" customHeight="1">
      <c r="A442" s="779"/>
      <c r="B442" s="7"/>
      <c r="C442" s="51"/>
      <c r="D442" s="51"/>
      <c r="E442" s="51"/>
      <c r="F442" s="51"/>
      <c r="G442" s="163"/>
      <c r="H442" s="163"/>
      <c r="I442" s="311"/>
      <c r="J442" s="311"/>
      <c r="K442" s="311"/>
      <c r="L442" s="311"/>
      <c r="M442" s="311"/>
      <c r="N442" s="311"/>
      <c r="O442" s="311"/>
      <c r="P442" s="311"/>
      <c r="Q442" s="311"/>
      <c r="R442" s="369"/>
      <c r="S442" s="163"/>
      <c r="T442" s="163"/>
      <c r="U442" s="163"/>
      <c r="V442" s="163"/>
      <c r="W442" s="163"/>
      <c r="X442" s="163"/>
      <c r="Y442" s="163"/>
      <c r="Z442" s="163"/>
      <c r="AA442" s="163"/>
      <c r="AB442" s="163"/>
      <c r="AC442" s="163"/>
      <c r="AD442" s="163"/>
      <c r="AE442" s="163"/>
      <c r="AF442" s="163"/>
      <c r="AG442" s="163"/>
      <c r="AH442" s="163"/>
      <c r="AI442" s="163"/>
      <c r="AJ442" s="163"/>
      <c r="AK442" s="163"/>
      <c r="AL442" s="163"/>
      <c r="AM442" s="163"/>
      <c r="AN442" s="163"/>
      <c r="AO442" s="163"/>
      <c r="AP442" s="163"/>
      <c r="AQ442" s="163"/>
      <c r="AR442" s="163"/>
      <c r="AS442" s="163"/>
      <c r="AT442" s="163"/>
      <c r="AU442" s="163"/>
      <c r="AV442" s="163"/>
      <c r="AW442" s="191"/>
      <c r="AX442" s="662"/>
      <c r="AY442" s="662"/>
      <c r="AZ442" s="662"/>
      <c r="BA442" s="662"/>
      <c r="BB442" s="163"/>
      <c r="BC442" s="8"/>
      <c r="BD442" s="175"/>
      <c r="BE442" s="782"/>
      <c r="BF442" s="175"/>
      <c r="BG442" s="175"/>
      <c r="BH442" s="175"/>
    </row>
    <row r="443" spans="1:60" s="4" customFormat="1" ht="15" customHeight="1">
      <c r="A443" s="779"/>
      <c r="B443" s="7"/>
      <c r="C443" s="51"/>
      <c r="D443" s="51"/>
      <c r="E443" s="51"/>
      <c r="F443" s="51"/>
      <c r="G443" s="163"/>
      <c r="H443" s="163"/>
      <c r="I443" s="714"/>
      <c r="J443" s="1460" t="s">
        <v>297</v>
      </c>
      <c r="K443" s="1460"/>
      <c r="L443" s="1460"/>
      <c r="M443" s="714"/>
      <c r="N443" s="714"/>
      <c r="O443" s="714"/>
      <c r="P443" s="163"/>
      <c r="Q443" s="163"/>
      <c r="R443" s="1432">
        <v>0</v>
      </c>
      <c r="S443" s="1433"/>
      <c r="T443" s="1433"/>
      <c r="U443" s="1434"/>
      <c r="V443" s="163" t="s">
        <v>481</v>
      </c>
      <c r="W443" s="163"/>
      <c r="X443" s="163"/>
      <c r="Y443" s="163"/>
      <c r="Z443" s="163"/>
      <c r="AA443" s="163"/>
      <c r="AB443" s="163"/>
      <c r="AC443" s="163"/>
      <c r="AD443" s="163"/>
      <c r="AE443" s="163"/>
      <c r="AF443" s="163"/>
      <c r="AG443" s="163"/>
      <c r="AH443" s="163"/>
      <c r="AI443" s="163"/>
      <c r="AJ443" s="163"/>
      <c r="AK443" s="163"/>
      <c r="AL443" s="163"/>
      <c r="AM443" s="163"/>
      <c r="AN443" s="163"/>
      <c r="AO443" s="163"/>
      <c r="AP443" s="163"/>
      <c r="AQ443" s="163"/>
      <c r="AR443" s="1306"/>
      <c r="AS443" s="1306"/>
      <c r="AT443" s="1306"/>
      <c r="AU443" s="1306"/>
      <c r="AV443" s="1306"/>
      <c r="AW443" s="1306"/>
      <c r="AX443" s="673"/>
      <c r="AY443" s="673"/>
      <c r="AZ443" s="673"/>
      <c r="BA443" s="673"/>
      <c r="BB443" s="163"/>
      <c r="BC443" s="8"/>
      <c r="BD443" s="175"/>
      <c r="BE443" s="782"/>
      <c r="BF443" s="175"/>
      <c r="BG443" s="175"/>
      <c r="BH443" s="175"/>
    </row>
    <row r="444" spans="1:60" s="4" customFormat="1" ht="17.25" customHeight="1">
      <c r="A444" s="779"/>
      <c r="B444" s="366">
        <v>1</v>
      </c>
      <c r="C444" s="51"/>
      <c r="D444" s="51"/>
      <c r="E444" s="51"/>
      <c r="F444" s="51"/>
      <c r="G444" s="163"/>
      <c r="H444" s="163"/>
      <c r="I444" s="163"/>
      <c r="J444" s="163"/>
      <c r="K444" s="3"/>
      <c r="L444" s="3"/>
      <c r="M444" s="163"/>
      <c r="N444" s="163"/>
      <c r="O444" s="42"/>
      <c r="P444" s="163"/>
      <c r="Q444" s="163"/>
      <c r="R444" s="163"/>
      <c r="S444" s="163"/>
      <c r="T444" s="163"/>
      <c r="U444" s="163"/>
      <c r="V444" s="163"/>
      <c r="W444" s="163"/>
      <c r="X444" s="163"/>
      <c r="Y444" s="163"/>
      <c r="Z444" s="163"/>
      <c r="AA444" s="163"/>
      <c r="AB444" s="163"/>
      <c r="AC444" s="163"/>
      <c r="AD444" s="163"/>
      <c r="AE444" s="163"/>
      <c r="AF444" s="163"/>
      <c r="AG444" s="163"/>
      <c r="AH444" s="163"/>
      <c r="AI444" s="163"/>
      <c r="AJ444" s="163"/>
      <c r="AK444" s="163"/>
      <c r="AL444" s="163"/>
      <c r="AM444" s="163"/>
      <c r="AN444" s="163"/>
      <c r="AO444" s="163"/>
      <c r="AP444" s="163"/>
      <c r="AQ444" s="163"/>
      <c r="AR444" s="1306" t="s">
        <v>1014</v>
      </c>
      <c r="AS444" s="1306"/>
      <c r="AT444" s="1306"/>
      <c r="AU444" s="1306"/>
      <c r="AV444" s="1306"/>
      <c r="AW444" s="1306"/>
      <c r="AX444" s="1403">
        <f>'Control Panel'!D1055</f>
        <v>0</v>
      </c>
      <c r="AY444" s="1403"/>
      <c r="AZ444" s="1403"/>
      <c r="BA444" s="1403"/>
      <c r="BB444" s="163"/>
      <c r="BC444" s="8"/>
      <c r="BD444" s="175"/>
      <c r="BE444" s="782"/>
      <c r="BF444" s="175"/>
      <c r="BG444" s="175"/>
      <c r="BH444" s="175"/>
    </row>
    <row r="445" spans="1:60" s="4" customFormat="1" ht="9" customHeight="1">
      <c r="A445" s="779"/>
      <c r="B445" s="7"/>
      <c r="C445" s="51"/>
      <c r="D445" s="51"/>
      <c r="E445" s="51"/>
      <c r="F445" s="51"/>
      <c r="G445" s="163"/>
      <c r="H445" s="163"/>
      <c r="I445" s="163"/>
      <c r="J445" s="163"/>
      <c r="K445" s="3"/>
      <c r="L445" s="3"/>
      <c r="M445" s="163"/>
      <c r="N445" s="163"/>
      <c r="O445" s="42"/>
      <c r="P445" s="163"/>
      <c r="Q445" s="163"/>
      <c r="R445" s="163"/>
      <c r="S445" s="163"/>
      <c r="T445" s="163"/>
      <c r="U445" s="163"/>
      <c r="V445" s="163"/>
      <c r="W445" s="163"/>
      <c r="X445" s="163"/>
      <c r="Y445" s="163"/>
      <c r="Z445" s="163"/>
      <c r="AA445" s="163"/>
      <c r="AB445" s="163"/>
      <c r="AC445" s="163"/>
      <c r="AD445" s="163"/>
      <c r="AE445" s="163"/>
      <c r="AF445" s="163"/>
      <c r="AG445" s="163"/>
      <c r="AH445" s="163"/>
      <c r="AI445" s="163"/>
      <c r="AJ445" s="163"/>
      <c r="AK445" s="163"/>
      <c r="AL445" s="163"/>
      <c r="AM445" s="163"/>
      <c r="AN445" s="163"/>
      <c r="AO445" s="163"/>
      <c r="AP445" s="163"/>
      <c r="AQ445" s="163"/>
      <c r="AR445" s="163"/>
      <c r="AS445" s="18"/>
      <c r="AT445" s="163"/>
      <c r="AU445" s="163"/>
      <c r="AV445" s="163"/>
      <c r="AW445" s="163"/>
      <c r="AX445" s="673"/>
      <c r="AY445" s="673"/>
      <c r="AZ445" s="673"/>
      <c r="BA445" s="673"/>
      <c r="BB445" s="163"/>
      <c r="BC445" s="8"/>
      <c r="BD445" s="175"/>
      <c r="BE445" s="782"/>
      <c r="BF445" s="175"/>
      <c r="BG445" s="175"/>
      <c r="BH445" s="175"/>
    </row>
    <row r="446" spans="1:60" s="4" customFormat="1" ht="9" customHeight="1">
      <c r="A446" s="779"/>
      <c r="B446" s="7"/>
      <c r="C446" s="163"/>
      <c r="D446" s="163"/>
      <c r="E446" s="163"/>
      <c r="F446" s="163"/>
      <c r="G446" s="163"/>
      <c r="H446" s="163"/>
      <c r="I446" s="163"/>
      <c r="J446" s="163"/>
      <c r="K446" s="163"/>
      <c r="L446" s="163"/>
      <c r="M446" s="163"/>
      <c r="N446" s="163"/>
      <c r="O446" s="163"/>
      <c r="P446" s="163"/>
      <c r="Q446" s="163"/>
      <c r="R446" s="163"/>
      <c r="S446" s="163"/>
      <c r="T446" s="163"/>
      <c r="U446" s="163"/>
      <c r="V446" s="163"/>
      <c r="W446" s="163"/>
      <c r="X446" s="163"/>
      <c r="Y446" s="163"/>
      <c r="Z446" s="163"/>
      <c r="AA446" s="163"/>
      <c r="AB446" s="163"/>
      <c r="AC446" s="163"/>
      <c r="AD446" s="163"/>
      <c r="AE446" s="163"/>
      <c r="AF446" s="163"/>
      <c r="AG446" s="163"/>
      <c r="AH446" s="163"/>
      <c r="AI446" s="163"/>
      <c r="AJ446" s="163"/>
      <c r="AK446" s="163"/>
      <c r="AL446" s="163"/>
      <c r="AM446" s="163"/>
      <c r="AN446" s="163"/>
      <c r="AO446" s="163"/>
      <c r="AP446" s="163"/>
      <c r="AQ446" s="163"/>
      <c r="AR446" s="163"/>
      <c r="AS446" s="163"/>
      <c r="AT446" s="163"/>
      <c r="AU446" s="163"/>
      <c r="AV446" s="163"/>
      <c r="AW446" s="163"/>
      <c r="AX446" s="163"/>
      <c r="AY446" s="163"/>
      <c r="AZ446" s="163"/>
      <c r="BA446" s="163"/>
      <c r="BB446" s="163"/>
      <c r="BC446" s="8"/>
      <c r="BD446" s="175"/>
      <c r="BE446" s="782"/>
      <c r="BF446" s="175"/>
      <c r="BG446" s="175"/>
      <c r="BH446" s="175"/>
    </row>
    <row r="447" spans="1:60" s="4" customFormat="1" ht="9" customHeight="1">
      <c r="A447" s="779"/>
      <c r="B447" s="7"/>
      <c r="C447" s="1286"/>
      <c r="D447" s="1286"/>
      <c r="E447" s="1286"/>
      <c r="F447" s="1286"/>
      <c r="G447" s="163"/>
      <c r="H447" s="163"/>
      <c r="I447" s="163"/>
      <c r="J447" s="163"/>
      <c r="K447" s="163"/>
      <c r="L447" s="163"/>
      <c r="M447" s="163"/>
      <c r="N447" s="163"/>
      <c r="O447" s="163"/>
      <c r="P447" s="54"/>
      <c r="Q447" s="54"/>
      <c r="R447" s="54"/>
      <c r="S447" s="163"/>
      <c r="T447" s="163"/>
      <c r="U447" s="163"/>
      <c r="V447" s="163"/>
      <c r="W447" s="163"/>
      <c r="X447" s="163"/>
      <c r="Y447" s="163"/>
      <c r="Z447" s="163"/>
      <c r="AA447" s="163"/>
      <c r="AB447" s="163"/>
      <c r="AC447" s="163"/>
      <c r="AD447" s="163"/>
      <c r="AE447" s="163"/>
      <c r="AF447" s="163"/>
      <c r="AG447" s="163"/>
      <c r="AH447" s="163"/>
      <c r="AI447" s="163"/>
      <c r="AJ447" s="163"/>
      <c r="AK447" s="163"/>
      <c r="AL447" s="163"/>
      <c r="AM447" s="163"/>
      <c r="AN447" s="163"/>
      <c r="AO447" s="163"/>
      <c r="AP447" s="163"/>
      <c r="AQ447" s="163"/>
      <c r="AR447" s="163"/>
      <c r="AS447" s="163"/>
      <c r="AT447" s="163"/>
      <c r="AU447" s="163"/>
      <c r="AV447" s="163"/>
      <c r="AW447" s="306"/>
      <c r="AX447" s="554"/>
      <c r="AY447" s="554"/>
      <c r="AZ447" s="554"/>
      <c r="BA447" s="554"/>
      <c r="BB447" s="163"/>
      <c r="BC447" s="8"/>
      <c r="BD447" s="175"/>
      <c r="BE447" s="782"/>
      <c r="BF447" s="175"/>
      <c r="BG447" s="175"/>
      <c r="BH447" s="175"/>
    </row>
    <row r="448" spans="1:60" s="4" customFormat="1" ht="9" customHeight="1">
      <c r="A448" s="779"/>
      <c r="B448" s="7"/>
      <c r="C448" s="1286"/>
      <c r="D448" s="1286"/>
      <c r="E448" s="1286"/>
      <c r="F448" s="1286"/>
      <c r="G448" s="163"/>
      <c r="H448" s="163"/>
      <c r="I448" s="1392" t="s">
        <v>1008</v>
      </c>
      <c r="J448" s="1392"/>
      <c r="K448" s="1392"/>
      <c r="L448" s="1392"/>
      <c r="M448" s="1392"/>
      <c r="N448" s="666"/>
      <c r="O448" s="666"/>
      <c r="P448" s="666"/>
      <c r="Q448" s="666"/>
      <c r="R448" s="666"/>
      <c r="S448" s="666"/>
      <c r="T448" s="666"/>
      <c r="U448" s="666"/>
      <c r="V448" s="662"/>
      <c r="W448" s="662"/>
      <c r="X448" s="662"/>
      <c r="Y448" s="662"/>
      <c r="Z448" s="662"/>
      <c r="AA448" s="662"/>
      <c r="AB448" s="662"/>
      <c r="AC448" s="662"/>
      <c r="AD448" s="662"/>
      <c r="AE448" s="662"/>
      <c r="AF448" s="662"/>
      <c r="AG448" s="662"/>
      <c r="AH448" s="662"/>
      <c r="AI448" s="662"/>
      <c r="AJ448" s="662"/>
      <c r="AK448" s="662"/>
      <c r="AL448" s="662"/>
      <c r="AM448" s="662"/>
      <c r="AN448" s="662"/>
      <c r="AO448" s="662"/>
      <c r="AP448" s="1426"/>
      <c r="AQ448" s="1426"/>
      <c r="AR448" s="1426"/>
      <c r="AS448" s="1426"/>
      <c r="AT448" s="1426"/>
      <c r="AU448" s="1426"/>
      <c r="AV448" s="1426"/>
      <c r="AW448" s="662"/>
      <c r="AX448" s="662"/>
      <c r="AY448" s="662"/>
      <c r="AZ448" s="662"/>
      <c r="BA448" s="662"/>
      <c r="BB448" s="163"/>
      <c r="BC448" s="8"/>
      <c r="BD448" s="175"/>
      <c r="BE448" s="782"/>
      <c r="BF448" s="175"/>
      <c r="BG448" s="175"/>
      <c r="BH448" s="175"/>
    </row>
    <row r="449" spans="1:60" s="4" customFormat="1" ht="9" customHeight="1">
      <c r="A449" s="779"/>
      <c r="B449" s="7"/>
      <c r="C449" s="1286"/>
      <c r="D449" s="1286"/>
      <c r="E449" s="1286"/>
      <c r="F449" s="1286"/>
      <c r="G449" s="163"/>
      <c r="H449" s="163"/>
      <c r="I449" s="1392"/>
      <c r="J449" s="1392"/>
      <c r="K449" s="1392"/>
      <c r="L449" s="1392"/>
      <c r="M449" s="1392"/>
      <c r="N449" s="666"/>
      <c r="O449" s="666"/>
      <c r="P449" s="666"/>
      <c r="Q449" s="666"/>
      <c r="R449" s="666"/>
      <c r="S449" s="666"/>
      <c r="T449" s="666"/>
      <c r="U449" s="666"/>
      <c r="V449" s="662"/>
      <c r="W449" s="662"/>
      <c r="X449" s="662"/>
      <c r="Y449" s="662"/>
      <c r="Z449" s="662"/>
      <c r="AA449" s="662"/>
      <c r="AB449" s="662"/>
      <c r="AC449" s="662"/>
      <c r="AD449" s="662"/>
      <c r="AE449" s="662"/>
      <c r="AF449" s="662"/>
      <c r="AG449" s="662"/>
      <c r="AH449" s="662"/>
      <c r="AI449" s="662"/>
      <c r="AJ449" s="662"/>
      <c r="AK449" s="662"/>
      <c r="AL449" s="662"/>
      <c r="AM449" s="662"/>
      <c r="AN449" s="662"/>
      <c r="AO449" s="662"/>
      <c r="AP449" s="1426"/>
      <c r="AQ449" s="1426"/>
      <c r="AR449" s="1426"/>
      <c r="AS449" s="1426"/>
      <c r="AT449" s="1426"/>
      <c r="AU449" s="1426"/>
      <c r="AV449" s="1426"/>
      <c r="AW449" s="662"/>
      <c r="AX449" s="662"/>
      <c r="AY449" s="662"/>
      <c r="AZ449" s="662"/>
      <c r="BA449" s="662"/>
      <c r="BB449" s="163"/>
      <c r="BC449" s="8"/>
      <c r="BD449" s="175"/>
      <c r="BE449" s="782"/>
      <c r="BF449" s="175"/>
      <c r="BG449" s="175"/>
      <c r="BH449" s="175"/>
    </row>
    <row r="450" spans="1:60" s="4" customFormat="1" ht="9" customHeight="1">
      <c r="A450" s="779"/>
      <c r="B450" s="7"/>
      <c r="C450" s="1286"/>
      <c r="D450" s="1286"/>
      <c r="E450" s="1286"/>
      <c r="F450" s="1286"/>
      <c r="G450" s="16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662"/>
      <c r="AY450" s="662"/>
      <c r="AZ450" s="662"/>
      <c r="BA450" s="662"/>
      <c r="BB450" s="163"/>
      <c r="BC450" s="8"/>
      <c r="BD450" s="175"/>
      <c r="BE450" s="782"/>
      <c r="BF450" s="175"/>
      <c r="BG450" s="175"/>
      <c r="BH450" s="175"/>
    </row>
    <row r="451" spans="1:60" s="4" customFormat="1" ht="15" customHeight="1">
      <c r="A451" s="779"/>
      <c r="B451" s="7"/>
      <c r="C451" s="1286"/>
      <c r="D451" s="1286"/>
      <c r="E451" s="1286"/>
      <c r="F451" s="1286"/>
      <c r="G451" s="163"/>
      <c r="H451" s="3"/>
      <c r="I451" s="3"/>
      <c r="J451" s="3"/>
      <c r="K451" s="3"/>
      <c r="L451" s="3"/>
      <c r="M451" s="3"/>
      <c r="N451" s="3"/>
      <c r="O451" s="3"/>
      <c r="P451" s="3"/>
      <c r="Q451" s="1421" t="s">
        <v>4865</v>
      </c>
      <c r="R451" s="1421"/>
      <c r="S451" s="1421"/>
      <c r="T451" s="1421"/>
      <c r="U451" s="1421"/>
      <c r="V451" s="1421"/>
      <c r="W451" s="1421"/>
      <c r="X451" s="1421"/>
      <c r="Y451" s="1421"/>
      <c r="Z451" s="1421"/>
      <c r="AA451" s="1421"/>
      <c r="AB451" s="1421"/>
      <c r="AC451" s="1421"/>
      <c r="AD451" s="1421"/>
      <c r="AE451" s="1421"/>
      <c r="AF451" s="1421"/>
      <c r="AG451" s="1421"/>
      <c r="AH451" s="1421"/>
      <c r="AI451" s="3"/>
      <c r="AJ451" s="3"/>
      <c r="AK451" s="1421" t="s">
        <v>352</v>
      </c>
      <c r="AL451" s="1421"/>
      <c r="AM451" s="1421"/>
      <c r="AN451" s="1421"/>
      <c r="AO451" s="1421"/>
      <c r="AP451" s="1421"/>
      <c r="AQ451" s="3"/>
      <c r="AR451" s="3"/>
      <c r="AS451" s="3"/>
      <c r="AT451" s="3"/>
      <c r="AU451" s="3"/>
      <c r="AV451" s="3"/>
      <c r="AW451" s="3"/>
      <c r="AX451" s="662"/>
      <c r="AY451" s="662"/>
      <c r="AZ451" s="662"/>
      <c r="BA451" s="662"/>
      <c r="BB451" s="163"/>
      <c r="BC451" s="8"/>
      <c r="BD451" s="175"/>
      <c r="BE451" s="782"/>
      <c r="BF451" s="175"/>
      <c r="BG451" s="175"/>
      <c r="BH451" s="175"/>
    </row>
    <row r="452" spans="1:60" s="4" customFormat="1" ht="9" customHeight="1">
      <c r="A452" s="779"/>
      <c r="B452" s="7"/>
      <c r="C452" s="1286"/>
      <c r="D452" s="1286"/>
      <c r="E452" s="1286"/>
      <c r="F452" s="1286"/>
      <c r="G452" s="163"/>
      <c r="H452" s="163"/>
      <c r="I452" s="163"/>
      <c r="J452" s="163"/>
      <c r="K452" s="163"/>
      <c r="L452" s="163"/>
      <c r="M452" s="163"/>
      <c r="N452" s="163"/>
      <c r="O452" s="163"/>
      <c r="P452" s="163"/>
      <c r="Q452" s="163"/>
      <c r="R452" s="163"/>
      <c r="S452" s="163"/>
      <c r="T452" s="163"/>
      <c r="U452" s="163"/>
      <c r="V452" s="3"/>
      <c r="W452" s="3"/>
      <c r="X452" s="3"/>
      <c r="Y452" s="3"/>
      <c r="Z452" s="3"/>
      <c r="AA452" s="3"/>
      <c r="AB452" s="3"/>
      <c r="AC452" s="3"/>
      <c r="AD452" s="3"/>
      <c r="AE452" s="3"/>
      <c r="AF452" s="3"/>
      <c r="AG452" s="3"/>
      <c r="AH452" s="3"/>
      <c r="AI452" s="3"/>
      <c r="AJ452" s="3"/>
      <c r="AK452" s="3"/>
      <c r="AL452" s="3"/>
      <c r="AM452" s="3"/>
      <c r="AN452" s="3"/>
      <c r="AO452" s="3"/>
      <c r="AP452" s="3"/>
      <c r="AQ452" s="163"/>
      <c r="AR452" s="163"/>
      <c r="AS452" s="163"/>
      <c r="AT452" s="163"/>
      <c r="AU452" s="163"/>
      <c r="AV452" s="163"/>
      <c r="AW452" s="306"/>
      <c r="AX452" s="662"/>
      <c r="AY452" s="662"/>
      <c r="AZ452" s="662"/>
      <c r="BA452" s="662"/>
      <c r="BB452" s="163"/>
      <c r="BC452" s="8"/>
      <c r="BD452" s="175"/>
      <c r="BE452" s="782"/>
      <c r="BF452" s="175"/>
      <c r="BG452" s="175"/>
      <c r="BH452" s="175"/>
    </row>
    <row r="453" spans="1:60" s="4" customFormat="1" ht="15" customHeight="1">
      <c r="A453" s="779"/>
      <c r="B453" s="7"/>
      <c r="C453" s="1286"/>
      <c r="D453" s="1286"/>
      <c r="E453" s="1286"/>
      <c r="F453" s="1286"/>
      <c r="G453" s="163"/>
      <c r="H453" s="163"/>
      <c r="I453" s="163"/>
      <c r="J453" s="1506" t="s">
        <v>976</v>
      </c>
      <c r="K453" s="1506"/>
      <c r="L453" s="1506"/>
      <c r="M453" s="1506"/>
      <c r="N453" s="1506"/>
      <c r="O453" s="1506"/>
      <c r="P453" s="1506"/>
      <c r="Q453" s="1506"/>
      <c r="R453" s="1506"/>
      <c r="S453" s="1319" t="s">
        <v>1232</v>
      </c>
      <c r="T453" s="1319"/>
      <c r="U453" s="1319"/>
      <c r="V453" s="1319"/>
      <c r="W453" s="1319"/>
      <c r="X453" s="1319"/>
      <c r="Y453" s="3"/>
      <c r="Z453" s="1319" t="s">
        <v>351</v>
      </c>
      <c r="AA453" s="1319"/>
      <c r="AB453" s="1319"/>
      <c r="AC453" s="1319"/>
      <c r="AD453" s="1319"/>
      <c r="AE453" s="1319" t="s">
        <v>318</v>
      </c>
      <c r="AF453" s="1319"/>
      <c r="AG453" s="1319"/>
      <c r="AH453" s="1319"/>
      <c r="AI453" s="1319"/>
      <c r="AJ453" s="3"/>
      <c r="AK453" s="1319" t="s">
        <v>974</v>
      </c>
      <c r="AL453" s="1319"/>
      <c r="AM453" s="1319"/>
      <c r="AN453" s="1319"/>
      <c r="AO453" s="1319"/>
      <c r="AP453" s="1319"/>
      <c r="AQ453" s="3"/>
      <c r="AR453" s="3"/>
      <c r="AS453" s="3"/>
      <c r="AT453" s="3"/>
      <c r="AU453" s="3"/>
      <c r="AV453" s="3"/>
      <c r="AW453" s="3"/>
      <c r="AX453" s="662"/>
      <c r="AY453" s="662"/>
      <c r="AZ453" s="662"/>
      <c r="BA453" s="662"/>
      <c r="BB453" s="163"/>
      <c r="BC453" s="8"/>
      <c r="BD453" s="175"/>
      <c r="BE453" s="782"/>
      <c r="BF453" s="175"/>
      <c r="BG453" s="175"/>
      <c r="BH453" s="175"/>
    </row>
    <row r="454" spans="1:60" s="4" customFormat="1" ht="9" customHeight="1">
      <c r="A454" s="779"/>
      <c r="B454" s="7"/>
      <c r="C454" s="163"/>
      <c r="D454" s="163"/>
      <c r="E454" s="163"/>
      <c r="F454" s="163"/>
      <c r="G454" s="163"/>
      <c r="H454" s="163"/>
      <c r="I454" s="163"/>
      <c r="J454" s="163"/>
      <c r="K454" s="163"/>
      <c r="L454" s="163"/>
      <c r="M454" s="163"/>
      <c r="N454" s="163"/>
      <c r="O454" s="163"/>
      <c r="P454" s="163"/>
      <c r="Q454" s="163"/>
      <c r="R454" s="163"/>
      <c r="S454" s="3"/>
      <c r="T454" s="163"/>
      <c r="U454" s="163"/>
      <c r="V454" s="163"/>
      <c r="W454" s="3"/>
      <c r="X454" s="163"/>
      <c r="Y454" s="3"/>
      <c r="Z454" s="163"/>
      <c r="AA454" s="18"/>
      <c r="AB454" s="18"/>
      <c r="AC454" s="348"/>
      <c r="AD454" s="3"/>
      <c r="AE454" s="3"/>
      <c r="AF454" s="3"/>
      <c r="AG454" s="3"/>
      <c r="AH454" s="3"/>
      <c r="AI454" s="3"/>
      <c r="AJ454" s="3"/>
      <c r="AK454" s="3"/>
      <c r="AL454" s="3"/>
      <c r="AM454" s="3"/>
      <c r="AN454" s="3"/>
      <c r="AO454" s="163"/>
      <c r="AP454" s="163"/>
      <c r="AQ454" s="3"/>
      <c r="AR454" s="3"/>
      <c r="AS454" s="3"/>
      <c r="AT454" s="3"/>
      <c r="AU454" s="3"/>
      <c r="AV454" s="3"/>
      <c r="AW454" s="3"/>
      <c r="AX454" s="662"/>
      <c r="AY454" s="662"/>
      <c r="AZ454" s="662"/>
      <c r="BA454" s="662"/>
      <c r="BB454" s="163"/>
      <c r="BC454" s="8"/>
      <c r="BD454" s="175"/>
      <c r="BE454" s="774"/>
    </row>
    <row r="455" spans="1:60" s="4" customFormat="1" ht="15" customHeight="1">
      <c r="A455" s="779"/>
      <c r="B455" s="7"/>
      <c r="C455" s="163"/>
      <c r="D455" s="163"/>
      <c r="E455" s="163"/>
      <c r="F455" s="163"/>
      <c r="G455" s="163"/>
      <c r="H455" s="163"/>
      <c r="I455" s="163"/>
      <c r="J455" s="1448" t="s">
        <v>968</v>
      </c>
      <c r="K455" s="1449"/>
      <c r="L455" s="1449"/>
      <c r="M455" s="1449"/>
      <c r="N455" s="1449"/>
      <c r="O455" s="1449"/>
      <c r="P455" s="1450"/>
      <c r="Q455" s="577"/>
      <c r="R455" s="577"/>
      <c r="S455" s="3"/>
      <c r="T455" s="1359" t="s">
        <v>15</v>
      </c>
      <c r="U455" s="1360"/>
      <c r="V455" s="1360"/>
      <c r="W455" s="1361"/>
      <c r="X455" s="3"/>
      <c r="Y455" s="3"/>
      <c r="Z455" s="3"/>
      <c r="AA455" s="1410">
        <v>0</v>
      </c>
      <c r="AB455" s="1411"/>
      <c r="AC455" s="1412"/>
      <c r="AD455" s="3"/>
      <c r="AE455" s="3"/>
      <c r="AF455" s="1359">
        <v>744</v>
      </c>
      <c r="AG455" s="1361"/>
      <c r="AH455" s="197" t="s">
        <v>432</v>
      </c>
      <c r="AI455" s="3"/>
      <c r="AJ455" s="3"/>
      <c r="AK455" s="3"/>
      <c r="AL455" s="1295">
        <f>'Control Panel'!Q1060</f>
        <v>0</v>
      </c>
      <c r="AM455" s="1296"/>
      <c r="AN455" s="1296"/>
      <c r="AO455" s="1297"/>
      <c r="AP455" s="163"/>
      <c r="AQ455" s="3"/>
      <c r="AR455" s="3"/>
      <c r="AS455" s="3"/>
      <c r="AT455" s="3"/>
      <c r="AU455" s="3"/>
      <c r="AV455" s="3"/>
      <c r="AW455" s="3"/>
      <c r="AX455" s="1383">
        <f>'Control Panel'!R1060</f>
        <v>0</v>
      </c>
      <c r="AY455" s="1383"/>
      <c r="AZ455" s="1383"/>
      <c r="BA455" s="1383"/>
      <c r="BB455" s="163"/>
      <c r="BC455" s="8"/>
      <c r="BD455" s="175"/>
      <c r="BE455" s="774"/>
    </row>
    <row r="456" spans="1:60" s="4" customFormat="1" ht="6.75" customHeight="1">
      <c r="A456" s="779"/>
      <c r="B456" s="7"/>
      <c r="C456" s="163"/>
      <c r="D456" s="163"/>
      <c r="E456" s="163"/>
      <c r="F456" s="163"/>
      <c r="G456" s="163"/>
      <c r="H456" s="163"/>
      <c r="I456" s="163"/>
      <c r="J456" s="893"/>
      <c r="K456" s="903"/>
      <c r="L456" s="893"/>
      <c r="M456" s="893"/>
      <c r="N456" s="893"/>
      <c r="O456" s="893"/>
      <c r="P456" s="893"/>
      <c r="Q456" s="163"/>
      <c r="R456" s="163"/>
      <c r="S456" s="3"/>
      <c r="T456" s="3"/>
      <c r="U456" s="3"/>
      <c r="V456" s="54"/>
      <c r="W456" s="54"/>
      <c r="X456" s="3"/>
      <c r="Y456" s="3"/>
      <c r="Z456" s="3"/>
      <c r="AA456" s="163"/>
      <c r="AB456" s="163"/>
      <c r="AC456" s="3"/>
      <c r="AD456" s="3"/>
      <c r="AE456" s="3"/>
      <c r="AF456" s="54"/>
      <c r="AG456" s="54"/>
      <c r="AH456" s="197"/>
      <c r="AI456" s="3"/>
      <c r="AJ456" s="3"/>
      <c r="AK456" s="3"/>
      <c r="AL456" s="3"/>
      <c r="AM456" s="3"/>
      <c r="AN456" s="3"/>
      <c r="AO456" s="163"/>
      <c r="AP456" s="163"/>
      <c r="AQ456" s="3"/>
      <c r="AR456" s="3"/>
      <c r="AS456" s="3"/>
      <c r="AT456" s="3"/>
      <c r="AU456" s="3"/>
      <c r="AV456" s="3"/>
      <c r="AW456" s="3"/>
      <c r="AX456" s="662"/>
      <c r="AY456" s="662"/>
      <c r="AZ456" s="662"/>
      <c r="BA456" s="662"/>
      <c r="BB456" s="163"/>
      <c r="BC456" s="8"/>
      <c r="BD456" s="175"/>
      <c r="BE456" s="774"/>
    </row>
    <row r="457" spans="1:60" s="4" customFormat="1" ht="15" customHeight="1">
      <c r="A457" s="779"/>
      <c r="B457" s="7"/>
      <c r="C457" s="163"/>
      <c r="D457" s="163"/>
      <c r="E457" s="163"/>
      <c r="F457" s="163"/>
      <c r="G457" s="163"/>
      <c r="H457" s="163"/>
      <c r="I457" s="163"/>
      <c r="J457" s="1448" t="s">
        <v>969</v>
      </c>
      <c r="K457" s="1449"/>
      <c r="L457" s="1449"/>
      <c r="M457" s="1449"/>
      <c r="N457" s="1449"/>
      <c r="O457" s="1449"/>
      <c r="P457" s="1450"/>
      <c r="Q457" s="577"/>
      <c r="R457" s="577"/>
      <c r="S457" s="3"/>
      <c r="T457" s="1359" t="s">
        <v>15</v>
      </c>
      <c r="U457" s="1360"/>
      <c r="V457" s="1360"/>
      <c r="W457" s="1361"/>
      <c r="X457" s="3"/>
      <c r="Y457" s="3"/>
      <c r="Z457" s="3"/>
      <c r="AA457" s="1410">
        <v>0</v>
      </c>
      <c r="AB457" s="1411"/>
      <c r="AC457" s="1412"/>
      <c r="AD457" s="3"/>
      <c r="AE457" s="3"/>
      <c r="AF457" s="1359">
        <v>744</v>
      </c>
      <c r="AG457" s="1361"/>
      <c r="AH457" s="197" t="s">
        <v>432</v>
      </c>
      <c r="AI457" s="3"/>
      <c r="AJ457" s="3"/>
      <c r="AK457" s="3"/>
      <c r="AL457" s="1295">
        <f>'Control Panel'!Q1061</f>
        <v>0</v>
      </c>
      <c r="AM457" s="1296"/>
      <c r="AN457" s="1296"/>
      <c r="AO457" s="1297"/>
      <c r="AP457" s="163"/>
      <c r="AQ457" s="3"/>
      <c r="AR457" s="3"/>
      <c r="AS457" s="3"/>
      <c r="AT457" s="3"/>
      <c r="AU457" s="3"/>
      <c r="AV457" s="3"/>
      <c r="AW457" s="3"/>
      <c r="AX457" s="1383">
        <f>'Control Panel'!R1061</f>
        <v>0</v>
      </c>
      <c r="AY457" s="1383"/>
      <c r="AZ457" s="1383"/>
      <c r="BA457" s="1383"/>
      <c r="BB457" s="163"/>
      <c r="BC457" s="8"/>
      <c r="BD457" s="175"/>
      <c r="BE457" s="774"/>
    </row>
    <row r="458" spans="1:60" s="4" customFormat="1" ht="6.75" customHeight="1">
      <c r="A458" s="779"/>
      <c r="B458" s="7"/>
      <c r="C458" s="163"/>
      <c r="D458" s="163"/>
      <c r="E458" s="163"/>
      <c r="F458" s="163"/>
      <c r="G458" s="163"/>
      <c r="H458" s="163"/>
      <c r="I458" s="163"/>
      <c r="J458" s="893"/>
      <c r="K458" s="903"/>
      <c r="L458" s="893"/>
      <c r="M458" s="893"/>
      <c r="N458" s="893"/>
      <c r="O458" s="893"/>
      <c r="P458" s="893"/>
      <c r="Q458" s="163"/>
      <c r="R458" s="163"/>
      <c r="S458" s="3"/>
      <c r="T458" s="3"/>
      <c r="U458" s="3"/>
      <c r="V458" s="54"/>
      <c r="W458" s="54"/>
      <c r="X458" s="3"/>
      <c r="Y458" s="3"/>
      <c r="Z458" s="3"/>
      <c r="AA458" s="163"/>
      <c r="AB458" s="163"/>
      <c r="AC458" s="3"/>
      <c r="AD458" s="3"/>
      <c r="AE458" s="3"/>
      <c r="AF458" s="54"/>
      <c r="AG458" s="54"/>
      <c r="AH458" s="197"/>
      <c r="AI458" s="3"/>
      <c r="AJ458" s="3"/>
      <c r="AK458" s="3"/>
      <c r="AL458" s="163"/>
      <c r="AM458" s="163"/>
      <c r="AN458" s="163"/>
      <c r="AO458" s="163"/>
      <c r="AP458" s="163"/>
      <c r="AQ458" s="3"/>
      <c r="AR458" s="3"/>
      <c r="AS458" s="3"/>
      <c r="AT458" s="3"/>
      <c r="AU458" s="3"/>
      <c r="AV458" s="3"/>
      <c r="AW458" s="3"/>
      <c r="AX458" s="662"/>
      <c r="AY458" s="662"/>
      <c r="AZ458" s="662"/>
      <c r="BA458" s="662"/>
      <c r="BB458" s="163"/>
      <c r="BC458" s="8"/>
      <c r="BD458" s="175"/>
      <c r="BE458" s="774"/>
    </row>
    <row r="459" spans="1:60" s="4" customFormat="1" ht="15" customHeight="1">
      <c r="A459" s="779"/>
      <c r="B459" s="7"/>
      <c r="C459" s="163"/>
      <c r="D459" s="163"/>
      <c r="E459" s="163"/>
      <c r="F459" s="163"/>
      <c r="G459" s="163"/>
      <c r="H459" s="163"/>
      <c r="I459" s="163"/>
      <c r="J459" s="1448" t="s">
        <v>970</v>
      </c>
      <c r="K459" s="1449"/>
      <c r="L459" s="1449"/>
      <c r="M459" s="1449"/>
      <c r="N459" s="1449"/>
      <c r="O459" s="1449"/>
      <c r="P459" s="1450"/>
      <c r="Q459" s="577"/>
      <c r="R459" s="577"/>
      <c r="S459" s="3"/>
      <c r="T459" s="1359" t="s">
        <v>15</v>
      </c>
      <c r="U459" s="1360"/>
      <c r="V459" s="1360"/>
      <c r="W459" s="1361"/>
      <c r="X459" s="3"/>
      <c r="Y459" s="3"/>
      <c r="Z459" s="3"/>
      <c r="AA459" s="1410">
        <v>0</v>
      </c>
      <c r="AB459" s="1411"/>
      <c r="AC459" s="1412"/>
      <c r="AD459" s="3"/>
      <c r="AE459" s="3"/>
      <c r="AF459" s="1359">
        <v>744</v>
      </c>
      <c r="AG459" s="1361"/>
      <c r="AH459" s="197" t="s">
        <v>432</v>
      </c>
      <c r="AI459" s="3"/>
      <c r="AJ459" s="3"/>
      <c r="AK459" s="3"/>
      <c r="AL459" s="1295">
        <f>'Control Panel'!Q1062</f>
        <v>0</v>
      </c>
      <c r="AM459" s="1296"/>
      <c r="AN459" s="1296"/>
      <c r="AO459" s="1297"/>
      <c r="AP459" s="163"/>
      <c r="AQ459" s="3"/>
      <c r="AR459" s="3"/>
      <c r="AS459" s="3"/>
      <c r="AT459" s="3"/>
      <c r="AU459" s="3"/>
      <c r="AV459" s="3"/>
      <c r="AW459" s="3"/>
      <c r="AX459" s="1383">
        <f>'Control Panel'!R1062</f>
        <v>0</v>
      </c>
      <c r="AY459" s="1383"/>
      <c r="AZ459" s="1383"/>
      <c r="BA459" s="1383"/>
      <c r="BB459" s="163"/>
      <c r="BC459" s="8"/>
      <c r="BD459" s="175"/>
      <c r="BE459" s="774"/>
    </row>
    <row r="460" spans="1:60" s="4" customFormat="1" ht="6.75" customHeight="1">
      <c r="A460" s="779"/>
      <c r="B460" s="7"/>
      <c r="C460" s="163"/>
      <c r="D460" s="163"/>
      <c r="E460" s="163"/>
      <c r="F460" s="163"/>
      <c r="G460" s="163"/>
      <c r="H460" s="163"/>
      <c r="I460" s="163"/>
      <c r="J460" s="893"/>
      <c r="K460" s="903"/>
      <c r="L460" s="893"/>
      <c r="M460" s="893"/>
      <c r="N460" s="893"/>
      <c r="O460" s="893"/>
      <c r="P460" s="893"/>
      <c r="Q460" s="163"/>
      <c r="R460" s="163"/>
      <c r="S460" s="3"/>
      <c r="T460" s="3"/>
      <c r="U460" s="3"/>
      <c r="V460" s="54"/>
      <c r="W460" s="54"/>
      <c r="X460" s="3"/>
      <c r="Y460" s="3"/>
      <c r="Z460" s="3"/>
      <c r="AA460" s="163"/>
      <c r="AB460" s="163"/>
      <c r="AC460" s="3"/>
      <c r="AD460" s="3"/>
      <c r="AE460" s="3"/>
      <c r="AF460" s="54"/>
      <c r="AG460" s="54"/>
      <c r="AH460" s="197"/>
      <c r="AI460" s="3"/>
      <c r="AJ460" s="3"/>
      <c r="AK460" s="3"/>
      <c r="AL460" s="163"/>
      <c r="AM460" s="163"/>
      <c r="AN460" s="163"/>
      <c r="AO460" s="163"/>
      <c r="AP460" s="163"/>
      <c r="AQ460" s="3"/>
      <c r="AR460" s="3"/>
      <c r="AS460" s="3"/>
      <c r="AT460" s="3"/>
      <c r="AU460" s="3"/>
      <c r="AV460" s="3"/>
      <c r="AW460" s="3"/>
      <c r="AX460" s="662"/>
      <c r="AY460" s="662"/>
      <c r="AZ460" s="662"/>
      <c r="BA460" s="662"/>
      <c r="BB460" s="163"/>
      <c r="BC460" s="8"/>
      <c r="BD460" s="175"/>
      <c r="BE460" s="774"/>
    </row>
    <row r="461" spans="1:60" s="4" customFormat="1" ht="15" customHeight="1">
      <c r="A461" s="779"/>
      <c r="B461" s="7"/>
      <c r="C461" s="163"/>
      <c r="D461" s="163"/>
      <c r="E461" s="163"/>
      <c r="F461" s="163"/>
      <c r="G461" s="163"/>
      <c r="H461" s="163"/>
      <c r="I461" s="163"/>
      <c r="J461" s="1448" t="s">
        <v>971</v>
      </c>
      <c r="K461" s="1449"/>
      <c r="L461" s="1449"/>
      <c r="M461" s="1449"/>
      <c r="N461" s="1449"/>
      <c r="O461" s="1449"/>
      <c r="P461" s="1450"/>
      <c r="Q461" s="577"/>
      <c r="R461" s="577"/>
      <c r="S461" s="3"/>
      <c r="T461" s="1359" t="s">
        <v>15</v>
      </c>
      <c r="U461" s="1360"/>
      <c r="V461" s="1360"/>
      <c r="W461" s="1361"/>
      <c r="X461" s="3"/>
      <c r="Y461" s="3"/>
      <c r="Z461" s="3"/>
      <c r="AA461" s="1410">
        <v>0</v>
      </c>
      <c r="AB461" s="1411"/>
      <c r="AC461" s="1412"/>
      <c r="AD461" s="3"/>
      <c r="AE461" s="3"/>
      <c r="AF461" s="1359">
        <v>744</v>
      </c>
      <c r="AG461" s="1361"/>
      <c r="AH461" s="197" t="s">
        <v>432</v>
      </c>
      <c r="AI461" s="3"/>
      <c r="AJ461" s="3"/>
      <c r="AK461" s="3"/>
      <c r="AL461" s="1295">
        <f>'Control Panel'!Q1063</f>
        <v>0</v>
      </c>
      <c r="AM461" s="1296"/>
      <c r="AN461" s="1296"/>
      <c r="AO461" s="1297"/>
      <c r="AP461" s="163"/>
      <c r="AQ461" s="3"/>
      <c r="AR461" s="3"/>
      <c r="AS461" s="3"/>
      <c r="AT461" s="3"/>
      <c r="AU461" s="3"/>
      <c r="AV461" s="3"/>
      <c r="AW461" s="3"/>
      <c r="AX461" s="1383">
        <f>'Control Panel'!R1063</f>
        <v>0</v>
      </c>
      <c r="AY461" s="1383"/>
      <c r="AZ461" s="1383"/>
      <c r="BA461" s="1383"/>
      <c r="BB461" s="163"/>
      <c r="BC461" s="8"/>
      <c r="BD461" s="175"/>
      <c r="BE461" s="774"/>
    </row>
    <row r="462" spans="1:60" s="4" customFormat="1" ht="6.75" customHeight="1">
      <c r="A462" s="779"/>
      <c r="B462" s="7"/>
      <c r="C462" s="163"/>
      <c r="D462" s="163"/>
      <c r="E462" s="163"/>
      <c r="F462" s="163"/>
      <c r="G462" s="163"/>
      <c r="H462" s="163"/>
      <c r="I462" s="163"/>
      <c r="J462" s="893"/>
      <c r="K462" s="903"/>
      <c r="L462" s="893"/>
      <c r="M462" s="893"/>
      <c r="N462" s="893"/>
      <c r="O462" s="893"/>
      <c r="P462" s="893"/>
      <c r="Q462" s="163"/>
      <c r="R462" s="163"/>
      <c r="S462" s="3"/>
      <c r="T462" s="3"/>
      <c r="U462" s="3"/>
      <c r="V462" s="54"/>
      <c r="W462" s="54"/>
      <c r="X462" s="3"/>
      <c r="Y462" s="3"/>
      <c r="Z462" s="3"/>
      <c r="AA462" s="163"/>
      <c r="AB462" s="163"/>
      <c r="AC462" s="3"/>
      <c r="AD462" s="3"/>
      <c r="AE462" s="3"/>
      <c r="AF462" s="54"/>
      <c r="AG462" s="54"/>
      <c r="AH462" s="197"/>
      <c r="AI462" s="3"/>
      <c r="AJ462" s="3"/>
      <c r="AK462" s="3"/>
      <c r="AL462" s="163"/>
      <c r="AM462" s="163"/>
      <c r="AN462" s="163"/>
      <c r="AO462" s="163"/>
      <c r="AP462" s="163"/>
      <c r="AQ462" s="3"/>
      <c r="AR462" s="3"/>
      <c r="AS462" s="3"/>
      <c r="AT462" s="3"/>
      <c r="AU462" s="3"/>
      <c r="AV462" s="3"/>
      <c r="AW462" s="3"/>
      <c r="AX462" s="662"/>
      <c r="AY462" s="662"/>
      <c r="AZ462" s="662"/>
      <c r="BA462" s="662"/>
      <c r="BB462" s="163"/>
      <c r="BC462" s="8"/>
      <c r="BD462" s="175"/>
      <c r="BE462" s="774"/>
    </row>
    <row r="463" spans="1:60" s="4" customFormat="1" ht="15" customHeight="1">
      <c r="A463" s="779"/>
      <c r="B463" s="7"/>
      <c r="C463" s="163"/>
      <c r="D463" s="163"/>
      <c r="E463" s="163"/>
      <c r="F463" s="163"/>
      <c r="G463" s="163"/>
      <c r="H463" s="163"/>
      <c r="I463" s="163"/>
      <c r="J463" s="1448" t="s">
        <v>972</v>
      </c>
      <c r="K463" s="1449"/>
      <c r="L463" s="1449"/>
      <c r="M463" s="1449"/>
      <c r="N463" s="1449"/>
      <c r="O463" s="1449"/>
      <c r="P463" s="1450"/>
      <c r="Q463" s="577"/>
      <c r="R463" s="577"/>
      <c r="S463" s="3"/>
      <c r="T463" s="1359" t="s">
        <v>15</v>
      </c>
      <c r="U463" s="1360"/>
      <c r="V463" s="1360"/>
      <c r="W463" s="1361"/>
      <c r="X463" s="3"/>
      <c r="Y463" s="3"/>
      <c r="Z463" s="3"/>
      <c r="AA463" s="1410">
        <v>0</v>
      </c>
      <c r="AB463" s="1411"/>
      <c r="AC463" s="1412"/>
      <c r="AD463" s="3"/>
      <c r="AE463" s="3"/>
      <c r="AF463" s="1359">
        <v>744</v>
      </c>
      <c r="AG463" s="1361"/>
      <c r="AH463" s="197" t="s">
        <v>432</v>
      </c>
      <c r="AI463" s="3"/>
      <c r="AJ463" s="3"/>
      <c r="AK463" s="3"/>
      <c r="AL463" s="1295">
        <v>0</v>
      </c>
      <c r="AM463" s="1296"/>
      <c r="AN463" s="1296"/>
      <c r="AO463" s="1297"/>
      <c r="AP463" s="163"/>
      <c r="AQ463" s="3"/>
      <c r="AR463" s="3"/>
      <c r="AS463" s="3"/>
      <c r="AT463" s="3"/>
      <c r="AU463" s="3"/>
      <c r="AV463" s="3"/>
      <c r="AW463" s="3"/>
      <c r="AX463" s="1383">
        <f>'Control Panel'!R1064</f>
        <v>0</v>
      </c>
      <c r="AY463" s="1383"/>
      <c r="AZ463" s="1383"/>
      <c r="BA463" s="1383"/>
      <c r="BB463" s="163"/>
      <c r="BC463" s="8"/>
      <c r="BD463" s="175"/>
      <c r="BE463" s="774"/>
    </row>
    <row r="464" spans="1:60" s="4" customFormat="1" ht="6.75" customHeight="1">
      <c r="A464" s="779"/>
      <c r="B464" s="7"/>
      <c r="C464" s="163"/>
      <c r="D464" s="163"/>
      <c r="E464" s="163"/>
      <c r="F464" s="163"/>
      <c r="G464" s="163"/>
      <c r="H464" s="163"/>
      <c r="I464" s="163"/>
      <c r="J464" s="893"/>
      <c r="K464" s="903"/>
      <c r="L464" s="893"/>
      <c r="M464" s="893"/>
      <c r="N464" s="893"/>
      <c r="O464" s="893"/>
      <c r="P464" s="893"/>
      <c r="Q464" s="163"/>
      <c r="R464" s="163"/>
      <c r="S464" s="163"/>
      <c r="T464" s="163"/>
      <c r="U464" s="163"/>
      <c r="V464" s="163"/>
      <c r="W464" s="3"/>
      <c r="X464" s="3"/>
      <c r="Y464" s="3"/>
      <c r="Z464" s="3"/>
      <c r="AA464" s="163"/>
      <c r="AB464" s="163"/>
      <c r="AC464" s="3"/>
      <c r="AD464" s="3"/>
      <c r="AE464" s="3"/>
      <c r="AF464" s="54"/>
      <c r="AG464" s="54"/>
      <c r="AH464" s="197"/>
      <c r="AI464" s="3"/>
      <c r="AJ464" s="3"/>
      <c r="AK464" s="3"/>
      <c r="AL464" s="163"/>
      <c r="AM464" s="163"/>
      <c r="AN464" s="163"/>
      <c r="AO464" s="163"/>
      <c r="AP464" s="163"/>
      <c r="AQ464" s="3"/>
      <c r="AR464" s="3"/>
      <c r="AS464" s="3"/>
      <c r="AT464" s="3"/>
      <c r="AU464" s="3"/>
      <c r="AV464" s="3"/>
      <c r="AW464" s="3"/>
      <c r="AX464" s="662"/>
      <c r="AY464" s="662"/>
      <c r="AZ464" s="662"/>
      <c r="BA464" s="662"/>
      <c r="BB464" s="163"/>
      <c r="BC464" s="8"/>
      <c r="BD464" s="175"/>
      <c r="BE464" s="774"/>
    </row>
    <row r="465" spans="1:85" s="4" customFormat="1" ht="15" customHeight="1">
      <c r="A465" s="779"/>
      <c r="B465" s="7"/>
      <c r="C465" s="163"/>
      <c r="D465" s="163"/>
      <c r="E465" s="163"/>
      <c r="F465" s="163"/>
      <c r="G465" s="163"/>
      <c r="H465" s="163"/>
      <c r="I465" s="163"/>
      <c r="J465" s="1448" t="s">
        <v>973</v>
      </c>
      <c r="K465" s="1449"/>
      <c r="L465" s="1449"/>
      <c r="M465" s="1449"/>
      <c r="N465" s="1449"/>
      <c r="O465" s="1449"/>
      <c r="P465" s="1450"/>
      <c r="Q465" s="577"/>
      <c r="R465" s="577"/>
      <c r="S465" s="555"/>
      <c r="T465" s="1359" t="s">
        <v>15</v>
      </c>
      <c r="U465" s="1360"/>
      <c r="V465" s="1360"/>
      <c r="W465" s="1361"/>
      <c r="X465" s="3"/>
      <c r="Y465" s="3"/>
      <c r="Z465" s="3"/>
      <c r="AA465" s="1410">
        <v>0</v>
      </c>
      <c r="AB465" s="1411"/>
      <c r="AC465" s="1412"/>
      <c r="AD465" s="3"/>
      <c r="AE465" s="3"/>
      <c r="AF465" s="1359">
        <v>744</v>
      </c>
      <c r="AG465" s="1361"/>
      <c r="AH465" s="197" t="s">
        <v>432</v>
      </c>
      <c r="AI465" s="3"/>
      <c r="AJ465" s="3"/>
      <c r="AK465" s="3"/>
      <c r="AL465" s="1295">
        <f>'Control Panel'!Q1065</f>
        <v>0</v>
      </c>
      <c r="AM465" s="1296"/>
      <c r="AN465" s="1296"/>
      <c r="AO465" s="1297"/>
      <c r="AP465" s="163"/>
      <c r="AQ465" s="3"/>
      <c r="AR465" s="3"/>
      <c r="AS465" s="3"/>
      <c r="AT465" s="3"/>
      <c r="AU465" s="3"/>
      <c r="AV465" s="3"/>
      <c r="AW465" s="3"/>
      <c r="AX465" s="1383">
        <f>'Control Panel'!R1065</f>
        <v>0</v>
      </c>
      <c r="AY465" s="1383"/>
      <c r="AZ465" s="1383"/>
      <c r="BA465" s="1383"/>
      <c r="BB465" s="163"/>
      <c r="BC465" s="8"/>
      <c r="BD465" s="175"/>
      <c r="BE465" s="774"/>
    </row>
    <row r="466" spans="1:85" s="4" customFormat="1" ht="15" customHeight="1">
      <c r="A466" s="779"/>
      <c r="B466" s="578"/>
      <c r="C466" s="226"/>
      <c r="D466" s="226"/>
      <c r="E466" s="226"/>
      <c r="F466" s="226"/>
      <c r="G466" s="226"/>
      <c r="H466" s="579"/>
      <c r="I466" s="485"/>
      <c r="J466" s="715"/>
      <c r="K466" s="485"/>
      <c r="L466" s="485"/>
      <c r="M466" s="485"/>
      <c r="N466" s="485"/>
      <c r="O466" s="485"/>
      <c r="P466" s="485"/>
      <c r="Q466" s="485"/>
      <c r="R466" s="485"/>
      <c r="S466" s="485"/>
      <c r="T466" s="485"/>
      <c r="U466" s="484"/>
      <c r="V466" s="484"/>
      <c r="W466" s="484"/>
      <c r="X466" s="580"/>
      <c r="Y466" s="580"/>
      <c r="Z466" s="580"/>
      <c r="AA466" s="484"/>
      <c r="AB466" s="484"/>
      <c r="AC466" s="484"/>
      <c r="AD466" s="296"/>
      <c r="AE466" s="296"/>
      <c r="AF466" s="581"/>
      <c r="AG466" s="484"/>
      <c r="AH466" s="226"/>
      <c r="AI466" s="484"/>
      <c r="AJ466" s="484"/>
      <c r="AK466" s="484"/>
      <c r="AL466" s="582"/>
      <c r="AM466" s="582"/>
      <c r="AN466" s="582"/>
      <c r="AO466" s="582"/>
      <c r="AP466" s="226"/>
      <c r="AQ466" s="484"/>
      <c r="AR466" s="484"/>
      <c r="AS466" s="484"/>
      <c r="AT466" s="484"/>
      <c r="AU466" s="484"/>
      <c r="AV466" s="484"/>
      <c r="AW466" s="484"/>
      <c r="AX466" s="697"/>
      <c r="AY466" s="697"/>
      <c r="AZ466" s="697"/>
      <c r="BA466" s="697"/>
      <c r="BB466" s="163"/>
      <c r="BC466" s="8"/>
      <c r="BD466" s="175"/>
      <c r="BE466" s="774"/>
    </row>
    <row r="467" spans="1:85" s="3" customFormat="1" ht="5.0999999999999996" customHeight="1">
      <c r="A467" s="779"/>
      <c r="B467" s="366">
        <v>1</v>
      </c>
      <c r="C467" s="163"/>
      <c r="D467" s="163"/>
      <c r="E467" s="163"/>
      <c r="F467" s="163"/>
      <c r="G467" s="163"/>
      <c r="H467" s="163"/>
      <c r="I467" s="163"/>
      <c r="J467" s="163"/>
      <c r="K467" s="163"/>
      <c r="L467" s="163"/>
      <c r="M467" s="163"/>
      <c r="N467" s="163"/>
      <c r="O467" s="163"/>
      <c r="P467" s="163"/>
      <c r="Q467" s="163"/>
      <c r="R467" s="163"/>
      <c r="S467" s="163"/>
      <c r="T467" s="163"/>
      <c r="U467" s="163"/>
      <c r="V467" s="163"/>
      <c r="W467" s="163"/>
      <c r="X467" s="163"/>
      <c r="Y467" s="163"/>
      <c r="Z467" s="163"/>
      <c r="AA467" s="163"/>
      <c r="AB467" s="163"/>
      <c r="AC467" s="163"/>
      <c r="AD467" s="163"/>
      <c r="AE467" s="163"/>
      <c r="AF467" s="163"/>
      <c r="AG467" s="163"/>
      <c r="AH467" s="163"/>
      <c r="AI467" s="163"/>
      <c r="AJ467" s="163"/>
      <c r="AK467" s="163"/>
      <c r="AL467" s="163"/>
      <c r="AM467" s="163"/>
      <c r="AN467" s="163"/>
      <c r="AO467" s="163"/>
      <c r="AP467" s="163"/>
      <c r="AQ467" s="1306" t="s">
        <v>975</v>
      </c>
      <c r="AR467" s="1306"/>
      <c r="AS467" s="1306"/>
      <c r="AT467" s="1306"/>
      <c r="AU467" s="1306"/>
      <c r="AV467" s="1306"/>
      <c r="AW467" s="1306"/>
      <c r="AX467" s="1394">
        <f>'Control Panel'!R1066</f>
        <v>0</v>
      </c>
      <c r="AY467" s="1394"/>
      <c r="AZ467" s="1394"/>
      <c r="BA467" s="1394"/>
      <c r="BB467" s="552"/>
      <c r="BC467" s="8"/>
      <c r="BD467" s="175"/>
      <c r="BE467" s="782"/>
      <c r="BF467" s="175"/>
      <c r="BG467" s="175"/>
      <c r="BH467" s="175"/>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row>
    <row r="468" spans="1:85" s="3" customFormat="1" ht="16.5" customHeight="1">
      <c r="A468" s="779"/>
      <c r="B468" s="7"/>
      <c r="C468" s="163"/>
      <c r="D468" s="163"/>
      <c r="E468" s="163"/>
      <c r="F468" s="163"/>
      <c r="G468" s="163"/>
      <c r="H468" s="163"/>
      <c r="I468" s="163"/>
      <c r="J468" s="163"/>
      <c r="K468" s="163"/>
      <c r="L468" s="163"/>
      <c r="M468" s="163"/>
      <c r="N468" s="163"/>
      <c r="O468" s="163"/>
      <c r="P468" s="163"/>
      <c r="Q468" s="163"/>
      <c r="R468" s="163"/>
      <c r="S468" s="163"/>
      <c r="T468" s="163"/>
      <c r="U468" s="163"/>
      <c r="V468" s="163"/>
      <c r="W468" s="163"/>
      <c r="X468" s="163"/>
      <c r="Y468" s="163"/>
      <c r="Z468" s="163"/>
      <c r="AA468" s="163"/>
      <c r="AB468" s="163"/>
      <c r="AC468" s="163"/>
      <c r="AD468" s="163"/>
      <c r="AE468" s="163"/>
      <c r="AF468" s="163"/>
      <c r="AG468" s="163"/>
      <c r="AH468" s="163"/>
      <c r="AI468" s="163"/>
      <c r="AJ468" s="163"/>
      <c r="AK468" s="163"/>
      <c r="AL468" s="163"/>
      <c r="AM468" s="163"/>
      <c r="AN468" s="1306" t="s">
        <v>3421</v>
      </c>
      <c r="AO468" s="1306"/>
      <c r="AP468" s="1306"/>
      <c r="AQ468" s="1306"/>
      <c r="AR468" s="1306"/>
      <c r="AS468" s="1306"/>
      <c r="AT468" s="1306"/>
      <c r="AU468" s="1306"/>
      <c r="AV468" s="1306"/>
      <c r="AW468" s="1306"/>
      <c r="AX468" s="1397">
        <f>'Control Panel'!R1066</f>
        <v>0</v>
      </c>
      <c r="AY468" s="1397"/>
      <c r="AZ468" s="1397"/>
      <c r="BA468" s="1397"/>
      <c r="BB468" s="552"/>
      <c r="BC468" s="8"/>
      <c r="BD468" s="175"/>
      <c r="BE468" s="782"/>
      <c r="BF468" s="175"/>
      <c r="BG468" s="175"/>
      <c r="BH468" s="175"/>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row>
    <row r="469" spans="1:85" s="3" customFormat="1" ht="9" customHeight="1">
      <c r="A469" s="779"/>
      <c r="B469" s="7"/>
      <c r="C469" s="365"/>
      <c r="D469" s="656"/>
      <c r="E469" s="365"/>
      <c r="F469" s="365"/>
      <c r="G469" s="365"/>
      <c r="H469" s="365"/>
      <c r="I469" s="365"/>
      <c r="J469" s="365"/>
      <c r="K469" s="365"/>
      <c r="L469" s="365"/>
      <c r="M469" s="365"/>
      <c r="N469" s="365"/>
      <c r="O469" s="365"/>
      <c r="P469" s="365"/>
      <c r="Q469" s="365"/>
      <c r="R469" s="365"/>
      <c r="S469" s="365"/>
      <c r="T469" s="365"/>
      <c r="U469" s="365"/>
      <c r="V469" s="365"/>
      <c r="W469" s="365"/>
      <c r="X469" s="365"/>
      <c r="Y469" s="365"/>
      <c r="Z469" s="365"/>
      <c r="AA469" s="365"/>
      <c r="AB469" s="365"/>
      <c r="AC469" s="365"/>
      <c r="AD469" s="365"/>
      <c r="AE469" s="365"/>
      <c r="AF469" s="365"/>
      <c r="AG469" s="365"/>
      <c r="AH469" s="365"/>
      <c r="AI469" s="365"/>
      <c r="AJ469" s="365"/>
      <c r="AK469" s="365"/>
      <c r="AL469" s="365"/>
      <c r="AM469" s="365"/>
      <c r="AN469" s="365"/>
      <c r="AO469" s="365"/>
      <c r="AP469" s="365"/>
      <c r="AQ469" s="365"/>
      <c r="AR469" s="365"/>
      <c r="AS469" s="1451"/>
      <c r="AT469" s="1451"/>
      <c r="AU469" s="1451"/>
      <c r="AV469" s="1451"/>
      <c r="AW469" s="655"/>
      <c r="AX469" s="655"/>
      <c r="AY469" s="655"/>
      <c r="AZ469" s="655"/>
      <c r="BA469" s="655"/>
      <c r="BB469" s="553"/>
      <c r="BC469" s="8"/>
      <c r="BD469" s="175"/>
      <c r="BE469" s="782"/>
      <c r="BF469" s="175"/>
      <c r="BG469" s="175"/>
      <c r="BH469" s="175"/>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row>
    <row r="470" spans="1:85" s="4" customFormat="1" ht="15" customHeight="1">
      <c r="A470" s="779"/>
      <c r="B470" s="578"/>
      <c r="C470" s="1452" t="s">
        <v>3540</v>
      </c>
      <c r="D470" s="1452"/>
      <c r="E470" s="1452"/>
      <c r="F470" s="1452"/>
      <c r="G470" s="163"/>
      <c r="H470" s="3"/>
      <c r="I470" s="644"/>
      <c r="J470" s="644"/>
      <c r="K470" s="644"/>
      <c r="L470" s="644"/>
      <c r="M470" s="644"/>
      <c r="N470" s="644"/>
      <c r="O470" s="644"/>
      <c r="P470" s="644"/>
      <c r="Q470" s="649"/>
      <c r="R470" s="649"/>
      <c r="S470" s="649"/>
      <c r="T470" s="163"/>
      <c r="U470" s="163"/>
      <c r="V470" s="3"/>
      <c r="W470" s="348"/>
      <c r="X470" s="3"/>
      <c r="Y470" s="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306"/>
      <c r="AX470" s="163"/>
      <c r="AY470" s="163"/>
      <c r="AZ470" s="163"/>
      <c r="BA470" s="163"/>
      <c r="BB470" s="646"/>
      <c r="BC470" s="8"/>
      <c r="BD470" s="175"/>
      <c r="BE470" s="782"/>
      <c r="BF470" s="175"/>
      <c r="BG470" s="175"/>
      <c r="BH470" s="175"/>
    </row>
    <row r="471" spans="1:85" s="4" customFormat="1" ht="15" customHeight="1">
      <c r="A471" s="779"/>
      <c r="B471" s="7"/>
      <c r="C471" s="1442"/>
      <c r="D471" s="1442"/>
      <c r="E471" s="1442"/>
      <c r="F471" s="1442"/>
      <c r="G471" s="163"/>
      <c r="H471" s="700"/>
      <c r="I471" s="709" t="s">
        <v>3541</v>
      </c>
      <c r="J471" s="703"/>
      <c r="K471" s="703"/>
      <c r="L471" s="703"/>
      <c r="M471" s="703"/>
      <c r="N471" s="703"/>
      <c r="O471" s="703"/>
      <c r="P471" s="703"/>
      <c r="Q471" s="703"/>
      <c r="R471" s="709" t="s">
        <v>4132</v>
      </c>
      <c r="S471" s="703"/>
      <c r="T471" s="703"/>
      <c r="U471" s="703"/>
      <c r="V471" s="703"/>
      <c r="W471" s="713"/>
      <c r="X471" s="713"/>
      <c r="Y471" s="713"/>
      <c r="Z471" s="713"/>
      <c r="AA471" s="713"/>
      <c r="AB471" s="713"/>
      <c r="AC471" s="709" t="s">
        <v>3542</v>
      </c>
      <c r="AD471" s="713"/>
      <c r="AE471" s="703"/>
      <c r="AF471" s="703"/>
      <c r="AG471" s="703"/>
      <c r="AH471" s="703"/>
      <c r="AI471" s="703"/>
      <c r="AJ471" s="703"/>
      <c r="AK471" s="703"/>
      <c r="AL471" s="703"/>
      <c r="AM471" s="703"/>
      <c r="AN471" s="703"/>
      <c r="AO471" s="703"/>
      <c r="AP471" s="703"/>
      <c r="AQ471" s="703"/>
      <c r="AR471" s="703"/>
      <c r="AS471" s="703"/>
      <c r="AT471" s="703"/>
      <c r="AU471" s="703"/>
      <c r="AV471" s="703"/>
      <c r="AW471" s="703"/>
      <c r="AX471" s="662"/>
      <c r="AY471" s="662"/>
      <c r="AZ471" s="662"/>
      <c r="BA471" s="662"/>
      <c r="BB471" s="646"/>
      <c r="BC471" s="8"/>
      <c r="BD471" s="175"/>
      <c r="BE471" s="782"/>
      <c r="BF471" s="175"/>
      <c r="BG471" s="175"/>
      <c r="BH471" s="175"/>
    </row>
    <row r="472" spans="1:85" s="4" customFormat="1" ht="9" customHeight="1">
      <c r="A472" s="779"/>
      <c r="B472" s="7"/>
      <c r="C472" s="1442"/>
      <c r="D472" s="1442"/>
      <c r="E472" s="1442"/>
      <c r="F472" s="1442"/>
      <c r="G472" s="163"/>
      <c r="H472" s="648"/>
      <c r="I472" s="163"/>
      <c r="J472" s="163"/>
      <c r="K472" s="163"/>
      <c r="L472" s="163"/>
      <c r="M472" s="163"/>
      <c r="N472" s="163"/>
      <c r="O472" s="163"/>
      <c r="P472" s="163"/>
      <c r="Q472" s="163"/>
      <c r="R472" s="163"/>
      <c r="S472" s="163"/>
      <c r="T472" s="163"/>
      <c r="U472" s="163"/>
      <c r="V472" s="163"/>
      <c r="W472" s="18"/>
      <c r="X472" s="18"/>
      <c r="Y472" s="18"/>
      <c r="Z472" s="18"/>
      <c r="AA472" s="18"/>
      <c r="AB472" s="18"/>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662"/>
      <c r="AY472" s="662"/>
      <c r="AZ472" s="662"/>
      <c r="BA472" s="662"/>
      <c r="BB472" s="646"/>
      <c r="BC472" s="8"/>
      <c r="BD472" s="175"/>
      <c r="BE472" s="782"/>
      <c r="BF472" s="175"/>
      <c r="BG472" s="175"/>
      <c r="BH472" s="175"/>
    </row>
    <row r="473" spans="1:85" s="4" customFormat="1" ht="14.25" customHeight="1">
      <c r="A473" s="779"/>
      <c r="B473" s="7"/>
      <c r="C473" s="1442"/>
      <c r="D473" s="1442"/>
      <c r="E473" s="1442"/>
      <c r="F473" s="1442"/>
      <c r="G473" s="163"/>
      <c r="H473" s="3"/>
      <c r="I473" s="163"/>
      <c r="J473" s="1370">
        <v>0</v>
      </c>
      <c r="K473" s="1371"/>
      <c r="L473" s="1371"/>
      <c r="M473" s="1372"/>
      <c r="N473" s="1447" t="s">
        <v>91</v>
      </c>
      <c r="O473" s="1382"/>
      <c r="P473" s="588"/>
      <c r="Q473" s="54"/>
      <c r="R473" s="1370">
        <v>0</v>
      </c>
      <c r="S473" s="1371"/>
      <c r="T473" s="1371"/>
      <c r="U473" s="1372"/>
      <c r="V473" s="163"/>
      <c r="W473" s="163" t="s">
        <v>4018</v>
      </c>
      <c r="X473" s="163"/>
      <c r="Y473" s="163"/>
      <c r="Z473" s="163"/>
      <c r="AA473" s="163"/>
      <c r="AB473" s="163"/>
      <c r="AC473" s="163"/>
      <c r="AD473" s="1379">
        <v>0</v>
      </c>
      <c r="AE473" s="1380"/>
      <c r="AF473" s="1380"/>
      <c r="AG473" s="1381"/>
      <c r="AH473" s="897" t="s">
        <v>4131</v>
      </c>
      <c r="AI473" s="75"/>
      <c r="AJ473" s="163"/>
      <c r="AK473" s="163"/>
      <c r="AL473" s="1379">
        <v>0</v>
      </c>
      <c r="AM473" s="1380"/>
      <c r="AN473" s="1380"/>
      <c r="AO473" s="1381"/>
      <c r="AP473" s="896" t="s">
        <v>4133</v>
      </c>
      <c r="AQ473" s="75"/>
      <c r="AR473" s="163"/>
      <c r="AS473" s="163"/>
      <c r="AT473" s="163"/>
      <c r="AU473" s="163"/>
      <c r="AV473" s="163"/>
      <c r="AW473" s="306"/>
      <c r="AX473" s="1375">
        <f>'Control Panel'!B1413</f>
        <v>0</v>
      </c>
      <c r="AY473" s="1375"/>
      <c r="AZ473" s="1375"/>
      <c r="BA473" s="1375"/>
      <c r="BB473" s="646"/>
      <c r="BC473" s="8"/>
      <c r="BD473" s="175"/>
      <c r="BE473" s="782"/>
      <c r="BF473" s="175"/>
      <c r="BG473" s="175"/>
      <c r="BH473" s="175"/>
    </row>
    <row r="474" spans="1:85" s="4" customFormat="1" ht="5.0999999999999996" customHeight="1">
      <c r="A474" s="779"/>
      <c r="B474" s="7"/>
      <c r="C474" s="1442"/>
      <c r="D474" s="1442"/>
      <c r="E474" s="1442"/>
      <c r="F474" s="1442"/>
      <c r="G474" s="163"/>
      <c r="H474" s="3"/>
      <c r="I474" s="163"/>
      <c r="J474" s="163"/>
      <c r="K474" s="163"/>
      <c r="L474" s="163"/>
      <c r="M474" s="163"/>
      <c r="N474" s="163"/>
      <c r="O474" s="163"/>
      <c r="P474" s="54"/>
      <c r="Q474" s="54"/>
      <c r="R474" s="54"/>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306"/>
      <c r="AX474" s="662"/>
      <c r="AY474" s="662"/>
      <c r="AZ474" s="662"/>
      <c r="BA474" s="662"/>
      <c r="BB474" s="653"/>
      <c r="BC474" s="8"/>
      <c r="BD474" s="175"/>
      <c r="BE474" s="782"/>
      <c r="BF474" s="175"/>
      <c r="BG474" s="175"/>
      <c r="BH474" s="175"/>
    </row>
    <row r="475" spans="1:85" s="4" customFormat="1" ht="17.25" customHeight="1">
      <c r="A475" s="779"/>
      <c r="B475" s="7"/>
      <c r="C475" s="1442"/>
      <c r="D475" s="1442"/>
      <c r="E475" s="1442"/>
      <c r="F475" s="1442"/>
      <c r="G475" s="163"/>
      <c r="H475" s="163"/>
      <c r="I475" s="163"/>
      <c r="J475" s="163"/>
      <c r="K475" s="163"/>
      <c r="L475" s="163"/>
      <c r="M475" s="163"/>
      <c r="N475" s="163"/>
      <c r="O475" s="163"/>
      <c r="P475" s="54"/>
      <c r="Q475" s="54"/>
      <c r="R475" s="54"/>
      <c r="S475" s="163"/>
      <c r="T475" s="163"/>
      <c r="U475" s="163"/>
      <c r="V475" s="163"/>
      <c r="W475" s="163"/>
      <c r="X475" s="163"/>
      <c r="Y475" s="163"/>
      <c r="Z475" s="163"/>
      <c r="AA475" s="163"/>
      <c r="AB475" s="163"/>
      <c r="AC475" s="163"/>
      <c r="AD475" s="163"/>
      <c r="AE475" s="163"/>
      <c r="AF475" s="163"/>
      <c r="AG475" s="163"/>
      <c r="AH475" s="163"/>
      <c r="AI475" s="163"/>
      <c r="AJ475" s="163"/>
      <c r="AK475" s="163"/>
      <c r="AL475" s="163"/>
      <c r="AM475" s="163"/>
      <c r="AN475" s="163"/>
      <c r="AO475" s="163"/>
      <c r="AP475" s="163"/>
      <c r="AQ475" s="1306" t="s">
        <v>1106</v>
      </c>
      <c r="AR475" s="1306"/>
      <c r="AS475" s="1306"/>
      <c r="AT475" s="1306"/>
      <c r="AU475" s="1306"/>
      <c r="AV475" s="1306"/>
      <c r="AW475" s="1306"/>
      <c r="AX475" s="1403">
        <f>'Control Panel'!B1413</f>
        <v>0</v>
      </c>
      <c r="AY475" s="1403"/>
      <c r="AZ475" s="1403"/>
      <c r="BA475" s="1403"/>
      <c r="BB475" s="646"/>
      <c r="BC475" s="8"/>
      <c r="BD475" s="175"/>
      <c r="BE475" s="782"/>
      <c r="BF475" s="175"/>
      <c r="BG475" s="175"/>
      <c r="BH475" s="175"/>
    </row>
    <row r="476" spans="1:85" s="4" customFormat="1" ht="6.75" customHeight="1">
      <c r="A476" s="779"/>
      <c r="B476" s="7"/>
      <c r="C476" s="163"/>
      <c r="D476" s="163"/>
      <c r="E476" s="163"/>
      <c r="F476" s="163"/>
      <c r="G476" s="163"/>
      <c r="H476" s="163"/>
      <c r="I476" s="163"/>
      <c r="J476" s="163"/>
      <c r="K476" s="163"/>
      <c r="L476" s="163"/>
      <c r="M476" s="163"/>
      <c r="N476" s="163"/>
      <c r="O476" s="163"/>
      <c r="P476" s="54"/>
      <c r="Q476" s="54"/>
      <c r="R476" s="54"/>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163"/>
      <c r="AT476" s="163"/>
      <c r="AU476" s="163"/>
      <c r="AV476" s="163"/>
      <c r="AW476" s="163"/>
      <c r="AX476" s="711"/>
      <c r="AY476" s="711"/>
      <c r="AZ476" s="711"/>
      <c r="BA476" s="711"/>
      <c r="BB476" s="163"/>
      <c r="BC476" s="8"/>
      <c r="BD476" s="175"/>
      <c r="BE476" s="782"/>
      <c r="BF476" s="175"/>
      <c r="BG476" s="175"/>
      <c r="BH476" s="175"/>
    </row>
    <row r="477" spans="1:85" s="4" customFormat="1" ht="9.75" customHeight="1">
      <c r="A477" s="779"/>
      <c r="B477" s="7"/>
      <c r="C477" s="15"/>
      <c r="D477" s="15"/>
      <c r="E477" s="15"/>
      <c r="F477" s="15"/>
      <c r="G477" s="15"/>
      <c r="H477" s="15"/>
      <c r="I477" s="15"/>
      <c r="J477" s="15"/>
      <c r="K477" s="15"/>
      <c r="L477" s="15"/>
      <c r="M477" s="15"/>
      <c r="N477" s="15"/>
      <c r="O477" s="15"/>
      <c r="P477" s="200"/>
      <c r="Q477" s="200"/>
      <c r="R477" s="200"/>
      <c r="S477" s="15"/>
      <c r="T477" s="15"/>
      <c r="U477" s="15"/>
      <c r="V477" s="15"/>
      <c r="W477" s="15"/>
      <c r="X477" s="15"/>
      <c r="Y477" s="15"/>
      <c r="Z477" s="15"/>
      <c r="AA477" s="15"/>
      <c r="AB477" s="15"/>
      <c r="AC477" s="15"/>
      <c r="AD477" s="15"/>
      <c r="AE477" s="15"/>
      <c r="AF477" s="15"/>
      <c r="AG477" s="15"/>
      <c r="AH477" s="15"/>
      <c r="AI477" s="15"/>
      <c r="AJ477" s="15"/>
      <c r="AK477" s="15"/>
      <c r="AL477" s="15"/>
      <c r="AM477" s="15"/>
      <c r="AN477" s="15"/>
      <c r="AO477" s="15"/>
      <c r="AP477" s="15"/>
      <c r="AQ477" s="15"/>
      <c r="AR477" s="15"/>
      <c r="AS477" s="15"/>
      <c r="AT477" s="15"/>
      <c r="AU477" s="15"/>
      <c r="AV477" s="15"/>
      <c r="AW477" s="15"/>
      <c r="AX477" s="15"/>
      <c r="AY477" s="15"/>
      <c r="AZ477" s="15"/>
      <c r="BA477" s="15"/>
      <c r="BB477" s="163"/>
      <c r="BC477" s="8"/>
      <c r="BD477" s="175"/>
      <c r="BE477" s="774"/>
    </row>
    <row r="478" spans="1:85" s="4" customFormat="1" ht="15" customHeight="1">
      <c r="A478" s="779"/>
      <c r="B478" s="578"/>
      <c r="C478" s="1442" t="s">
        <v>4645</v>
      </c>
      <c r="D478" s="1442"/>
      <c r="E478" s="1442"/>
      <c r="F478" s="1442"/>
      <c r="G478" s="163"/>
      <c r="H478" s="3"/>
      <c r="I478" s="644"/>
      <c r="J478" s="644"/>
      <c r="K478" s="644"/>
      <c r="L478" s="644"/>
      <c r="M478" s="644"/>
      <c r="N478" s="644"/>
      <c r="O478" s="644"/>
      <c r="P478" s="644"/>
      <c r="Q478" s="649"/>
      <c r="R478" s="649"/>
      <c r="S478" s="649"/>
      <c r="T478" s="163"/>
      <c r="U478" s="163"/>
      <c r="V478" s="3"/>
      <c r="W478" s="3"/>
      <c r="X478" s="3"/>
      <c r="Y478" s="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306"/>
      <c r="AX478" s="662"/>
      <c r="AY478" s="662"/>
      <c r="AZ478" s="662"/>
      <c r="BA478" s="662"/>
      <c r="BB478" s="646"/>
      <c r="BC478" s="8"/>
      <c r="BD478" s="175"/>
      <c r="BE478" s="774"/>
    </row>
    <row r="479" spans="1:85" s="4" customFormat="1" ht="15" customHeight="1">
      <c r="A479" s="779"/>
      <c r="B479" s="7"/>
      <c r="C479" s="1442"/>
      <c r="D479" s="1442"/>
      <c r="E479" s="1442"/>
      <c r="F479" s="1442"/>
      <c r="G479" s="163"/>
      <c r="H479" s="163"/>
      <c r="I479" s="1461" t="s">
        <v>1048</v>
      </c>
      <c r="J479" s="1461"/>
      <c r="K479" s="1461"/>
      <c r="L479" s="1461"/>
      <c r="M479" s="1461"/>
      <c r="N479" s="1461"/>
      <c r="O479" s="163"/>
      <c r="P479" s="163"/>
      <c r="Q479" s="54"/>
      <c r="R479" s="54"/>
      <c r="S479" s="54"/>
      <c r="T479" s="54"/>
      <c r="U479" s="54"/>
      <c r="V479" s="54"/>
      <c r="W479" s="1446" t="s">
        <v>318</v>
      </c>
      <c r="X479" s="1446"/>
      <c r="Y479" s="1446"/>
      <c r="Z479" s="1446"/>
      <c r="AA479" s="1446"/>
      <c r="AB479" s="1446"/>
      <c r="AC479" s="658"/>
      <c r="AD479" s="163"/>
      <c r="AE479" s="163"/>
      <c r="AF479" s="1446"/>
      <c r="AG479" s="1446"/>
      <c r="AH479" s="1446"/>
      <c r="AI479" s="1446"/>
      <c r="AJ479" s="1446"/>
      <c r="AK479" s="1446"/>
      <c r="AL479" s="163"/>
      <c r="AM479" s="163"/>
      <c r="AN479" s="163"/>
      <c r="AO479" s="163"/>
      <c r="AP479" s="163"/>
      <c r="AQ479" s="163"/>
      <c r="AR479" s="163"/>
      <c r="AS479" s="163"/>
      <c r="AT479" s="163"/>
      <c r="AU479" s="163"/>
      <c r="AV479" s="163"/>
      <c r="AW479" s="163"/>
      <c r="AX479" s="662"/>
      <c r="AY479" s="662"/>
      <c r="AZ479" s="662"/>
      <c r="BA479" s="662"/>
      <c r="BB479" s="646"/>
      <c r="BC479" s="8"/>
      <c r="BD479" s="175"/>
      <c r="BE479" s="774"/>
    </row>
    <row r="480" spans="1:85" s="4" customFormat="1" ht="5.0999999999999996" customHeight="1">
      <c r="A480" s="779"/>
      <c r="B480" s="7"/>
      <c r="C480" s="1442"/>
      <c r="D480" s="1442"/>
      <c r="E480" s="1442"/>
      <c r="F480" s="1442"/>
      <c r="G480" s="163"/>
      <c r="H480" s="163"/>
      <c r="I480" s="988"/>
      <c r="J480" s="163"/>
      <c r="K480" s="163"/>
      <c r="L480" s="163"/>
      <c r="M480" s="163"/>
      <c r="N480" s="163">
        <v>0</v>
      </c>
      <c r="O480" s="163"/>
      <c r="P480" s="163"/>
      <c r="Q480" s="54"/>
      <c r="R480" s="54"/>
      <c r="S480" s="54"/>
      <c r="T480" s="54"/>
      <c r="U480" s="54"/>
      <c r="V480" s="54"/>
      <c r="W480" s="163"/>
      <c r="X480" s="163">
        <v>74</v>
      </c>
      <c r="Y480" s="163"/>
      <c r="Z480" s="163"/>
      <c r="AA480" s="163"/>
      <c r="AB480" s="163"/>
      <c r="AC480" s="163"/>
      <c r="AD480" s="163"/>
      <c r="AE480" s="163"/>
      <c r="AF480" s="163"/>
      <c r="AG480" s="163"/>
      <c r="AH480" s="163"/>
      <c r="AI480" s="163"/>
      <c r="AJ480" s="163"/>
      <c r="AK480" s="163"/>
      <c r="AL480" s="163"/>
      <c r="AM480" s="163"/>
      <c r="AN480" s="163"/>
      <c r="AO480" s="163"/>
      <c r="AP480" s="163"/>
      <c r="AQ480" s="163"/>
      <c r="AR480" s="163"/>
      <c r="AS480" s="163"/>
      <c r="AT480" s="163"/>
      <c r="AU480" s="163"/>
      <c r="AV480" s="163"/>
      <c r="AW480" s="163"/>
      <c r="AX480" s="662"/>
      <c r="AY480" s="662"/>
      <c r="AZ480" s="662"/>
      <c r="BA480" s="662"/>
      <c r="BB480" s="986"/>
      <c r="BC480" s="8"/>
      <c r="BD480" s="175"/>
      <c r="BE480" s="782"/>
      <c r="BF480" s="175"/>
      <c r="BG480" s="175"/>
      <c r="BH480" s="175"/>
    </row>
    <row r="481" spans="1:85" s="4" customFormat="1" ht="14.25" customHeight="1">
      <c r="A481" s="779"/>
      <c r="B481" s="7"/>
      <c r="C481" s="1442"/>
      <c r="D481" s="1442"/>
      <c r="E481" s="1442"/>
      <c r="F481" s="1442"/>
      <c r="G481" s="163"/>
      <c r="H481" s="163"/>
      <c r="I481" s="3"/>
      <c r="J481" s="1370">
        <v>0</v>
      </c>
      <c r="K481" s="1371"/>
      <c r="L481" s="1371"/>
      <c r="M481" s="1372"/>
      <c r="N481" s="985" t="s">
        <v>563</v>
      </c>
      <c r="O481" s="588"/>
      <c r="P481" s="588"/>
      <c r="Q481" s="54"/>
      <c r="R481" s="54"/>
      <c r="S481" s="54"/>
      <c r="T481" s="54"/>
      <c r="U481" s="54"/>
      <c r="V481" s="54"/>
      <c r="W481" s="3"/>
      <c r="X481" s="3"/>
      <c r="Y481" s="1359">
        <v>744</v>
      </c>
      <c r="Z481" s="1361"/>
      <c r="AA481" s="1236" t="s">
        <v>91</v>
      </c>
      <c r="AB481" s="641"/>
      <c r="AC481" s="18"/>
      <c r="AD481" s="163"/>
      <c r="AE481" s="163"/>
      <c r="AF481" s="163"/>
      <c r="AG481" s="1454"/>
      <c r="AH481" s="1454"/>
      <c r="AI481" s="1454"/>
      <c r="AJ481" s="1454"/>
      <c r="AK481" s="163"/>
      <c r="AL481" s="163"/>
      <c r="AM481" s="163"/>
      <c r="AN481" s="163"/>
      <c r="AO481" s="163"/>
      <c r="AP481" s="163"/>
      <c r="AQ481" s="163"/>
      <c r="AR481" s="163"/>
      <c r="AS481" s="163"/>
      <c r="AT481" s="163"/>
      <c r="AU481" s="163"/>
      <c r="AV481" s="163"/>
      <c r="AW481" s="306"/>
      <c r="AX481" s="662"/>
      <c r="AY481" s="662"/>
      <c r="AZ481" s="662"/>
      <c r="BA481" s="662"/>
      <c r="BB481" s="986"/>
      <c r="BC481" s="8"/>
      <c r="BD481" s="175"/>
      <c r="BE481" s="782"/>
      <c r="BF481" s="175"/>
      <c r="BG481" s="175"/>
      <c r="BH481" s="175"/>
    </row>
    <row r="482" spans="1:85" s="4" customFormat="1" ht="5.0999999999999996" customHeight="1">
      <c r="A482" s="779"/>
      <c r="B482" s="7"/>
      <c r="C482" s="1442"/>
      <c r="D482" s="1442"/>
      <c r="E482" s="1442"/>
      <c r="F482" s="1442"/>
      <c r="G482" s="163"/>
      <c r="H482" s="163"/>
      <c r="I482" s="988"/>
      <c r="J482" s="163"/>
      <c r="K482" s="163"/>
      <c r="L482" s="163"/>
      <c r="M482" s="163"/>
      <c r="N482" s="163">
        <v>0</v>
      </c>
      <c r="O482" s="163"/>
      <c r="P482" s="163"/>
      <c r="Q482" s="54"/>
      <c r="R482" s="54"/>
      <c r="S482" s="54"/>
      <c r="T482" s="54"/>
      <c r="U482" s="54"/>
      <c r="V482" s="54"/>
      <c r="W482" s="163"/>
      <c r="X482" s="163">
        <v>744</v>
      </c>
      <c r="Y482" s="163"/>
      <c r="Z482" s="163"/>
      <c r="AA482" s="1236"/>
      <c r="AB482" s="641"/>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662"/>
      <c r="AY482" s="662"/>
      <c r="AZ482" s="662"/>
      <c r="BA482" s="662"/>
      <c r="BB482" s="986"/>
      <c r="BC482" s="8"/>
      <c r="BD482" s="175"/>
      <c r="BE482" s="782"/>
      <c r="BF482" s="175"/>
      <c r="BG482" s="175"/>
      <c r="BH482" s="175"/>
    </row>
    <row r="483" spans="1:85" s="4" customFormat="1" ht="14.25" customHeight="1">
      <c r="A483" s="779"/>
      <c r="B483" s="7"/>
      <c r="C483" s="1442"/>
      <c r="D483" s="1442"/>
      <c r="E483" s="1442"/>
      <c r="F483" s="1442"/>
      <c r="G483" s="163"/>
      <c r="H483" s="163"/>
      <c r="I483" s="3"/>
      <c r="J483" s="1370">
        <v>0</v>
      </c>
      <c r="K483" s="1371"/>
      <c r="L483" s="1371"/>
      <c r="M483" s="1372"/>
      <c r="N483" s="985" t="s">
        <v>564</v>
      </c>
      <c r="O483" s="985"/>
      <c r="P483" s="588"/>
      <c r="Q483" s="54"/>
      <c r="R483" s="54"/>
      <c r="S483" s="54"/>
      <c r="T483" s="54"/>
      <c r="U483" s="54"/>
      <c r="V483" s="54"/>
      <c r="W483" s="3"/>
      <c r="X483" s="3"/>
      <c r="Y483" s="1359">
        <v>744</v>
      </c>
      <c r="Z483" s="1361"/>
      <c r="AA483" s="1236" t="s">
        <v>91</v>
      </c>
      <c r="AB483" s="641"/>
      <c r="AC483" s="18"/>
      <c r="AD483" s="163"/>
      <c r="AE483" s="163"/>
      <c r="AF483" s="163"/>
      <c r="AG483" s="1454"/>
      <c r="AH483" s="1454"/>
      <c r="AI483" s="1454"/>
      <c r="AJ483" s="1454"/>
      <c r="AK483" s="163"/>
      <c r="AL483" s="163"/>
      <c r="AM483" s="163"/>
      <c r="AN483" s="163"/>
      <c r="AO483" s="163"/>
      <c r="AP483" s="163"/>
      <c r="AQ483" s="163"/>
      <c r="AR483" s="163"/>
      <c r="AS483" s="163"/>
      <c r="AT483" s="163"/>
      <c r="AU483" s="163"/>
      <c r="AV483" s="163"/>
      <c r="AW483" s="306"/>
      <c r="AX483" s="662"/>
      <c r="AY483" s="662"/>
      <c r="AZ483" s="662"/>
      <c r="BA483" s="662"/>
      <c r="BB483" s="986"/>
      <c r="BC483" s="8"/>
      <c r="BD483" s="175"/>
      <c r="BE483" s="782"/>
      <c r="BF483" s="175"/>
      <c r="BG483" s="175"/>
      <c r="BH483" s="175"/>
    </row>
    <row r="484" spans="1:85" s="4" customFormat="1" ht="5.0999999999999996" customHeight="1">
      <c r="A484" s="779"/>
      <c r="B484" s="7"/>
      <c r="C484" s="1442"/>
      <c r="D484" s="1442"/>
      <c r="E484" s="1442"/>
      <c r="F484" s="1442"/>
      <c r="G484" s="163"/>
      <c r="H484" s="163"/>
      <c r="I484" s="652"/>
      <c r="J484" s="163"/>
      <c r="K484" s="163"/>
      <c r="L484" s="163"/>
      <c r="M484" s="163"/>
      <c r="N484" s="985"/>
      <c r="O484" s="985"/>
      <c r="P484" s="163"/>
      <c r="Q484" s="54"/>
      <c r="R484" s="54"/>
      <c r="S484" s="54"/>
      <c r="T484" s="54"/>
      <c r="U484" s="54"/>
      <c r="V484" s="54"/>
      <c r="W484" s="163"/>
      <c r="X484" s="163"/>
      <c r="Y484" s="163"/>
      <c r="Z484" s="163"/>
      <c r="AA484" s="1236"/>
      <c r="AB484" s="641"/>
      <c r="AC484" s="163"/>
      <c r="AD484" s="163"/>
      <c r="AE484" s="163"/>
      <c r="AF484" s="163"/>
      <c r="AG484" s="163"/>
      <c r="AH484" s="163"/>
      <c r="AI484" s="163"/>
      <c r="AJ484" s="163"/>
      <c r="AK484" s="163"/>
      <c r="AL484" s="163"/>
      <c r="AM484" s="163"/>
      <c r="AN484" s="163"/>
      <c r="AO484" s="163"/>
      <c r="AP484" s="163"/>
      <c r="AQ484" s="163"/>
      <c r="AR484" s="163"/>
      <c r="AS484" s="163"/>
      <c r="AT484" s="163"/>
      <c r="AU484" s="163"/>
      <c r="AV484" s="163"/>
      <c r="AW484" s="163"/>
      <c r="AX484" s="662"/>
      <c r="AY484" s="662"/>
      <c r="AZ484" s="662"/>
      <c r="BA484" s="662"/>
      <c r="BB484" s="653"/>
      <c r="BC484" s="8"/>
      <c r="BD484" s="175"/>
      <c r="BE484" s="782"/>
      <c r="BF484" s="175"/>
      <c r="BG484" s="175"/>
      <c r="BH484" s="175"/>
    </row>
    <row r="485" spans="1:85" s="4" customFormat="1" ht="14.25" customHeight="1">
      <c r="A485" s="779"/>
      <c r="B485" s="7"/>
      <c r="C485" s="1442"/>
      <c r="D485" s="1442"/>
      <c r="E485" s="1442"/>
      <c r="F485" s="1442"/>
      <c r="G485" s="163"/>
      <c r="H485" s="163"/>
      <c r="I485" s="3"/>
      <c r="J485" s="1370">
        <v>0</v>
      </c>
      <c r="K485" s="1371"/>
      <c r="L485" s="1371"/>
      <c r="M485" s="1372"/>
      <c r="N485" s="985" t="s">
        <v>3388</v>
      </c>
      <c r="O485" s="985"/>
      <c r="P485" s="588"/>
      <c r="Q485" s="54"/>
      <c r="R485" s="54"/>
      <c r="S485" s="54"/>
      <c r="T485" s="54"/>
      <c r="U485" s="54"/>
      <c r="V485" s="54"/>
      <c r="W485" s="3"/>
      <c r="X485" s="3"/>
      <c r="Y485" s="1359">
        <v>744</v>
      </c>
      <c r="Z485" s="1361"/>
      <c r="AA485" s="1236" t="s">
        <v>91</v>
      </c>
      <c r="AB485" s="641"/>
      <c r="AC485" s="18"/>
      <c r="AD485" s="163"/>
      <c r="AE485" s="163"/>
      <c r="AF485" s="163"/>
      <c r="AG485" s="1454"/>
      <c r="AH485" s="1454"/>
      <c r="AI485" s="1454"/>
      <c r="AJ485" s="1454"/>
      <c r="AK485" s="163"/>
      <c r="AL485" s="163"/>
      <c r="AM485" s="163"/>
      <c r="AN485" s="163"/>
      <c r="AO485" s="163"/>
      <c r="AP485" s="163"/>
      <c r="AQ485" s="163"/>
      <c r="AR485" s="163"/>
      <c r="AS485" s="163"/>
      <c r="AT485" s="163"/>
      <c r="AU485" s="163"/>
      <c r="AV485" s="163"/>
      <c r="AW485" s="306"/>
      <c r="AX485" s="662"/>
      <c r="AY485" s="662"/>
      <c r="AZ485" s="662"/>
      <c r="BA485" s="662"/>
      <c r="BB485" s="646"/>
      <c r="BC485" s="8"/>
      <c r="BD485" s="175"/>
      <c r="BE485" s="782"/>
      <c r="BF485" s="175"/>
      <c r="BG485" s="175"/>
      <c r="BH485" s="175"/>
    </row>
    <row r="486" spans="1:85" s="4" customFormat="1" ht="17.25" customHeight="1">
      <c r="A486" s="779"/>
      <c r="B486" s="7"/>
      <c r="C486" s="657"/>
      <c r="D486" s="51"/>
      <c r="E486" s="51"/>
      <c r="F486" s="51"/>
      <c r="G486" s="163"/>
      <c r="H486" s="163"/>
      <c r="I486" s="163"/>
      <c r="J486" s="163"/>
      <c r="K486" s="163"/>
      <c r="L486" s="163"/>
      <c r="M486" s="163"/>
      <c r="N486" s="163"/>
      <c r="O486" s="163"/>
      <c r="P486" s="54"/>
      <c r="Q486" s="54"/>
      <c r="R486" s="54"/>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1306" t="s">
        <v>1107</v>
      </c>
      <c r="AR486" s="1306"/>
      <c r="AS486" s="1306"/>
      <c r="AT486" s="1306"/>
      <c r="AU486" s="1306"/>
      <c r="AV486" s="1306"/>
      <c r="AW486" s="1306"/>
      <c r="AX486" s="1403">
        <f>'Control Panel'!K1419</f>
        <v>0</v>
      </c>
      <c r="AY486" s="1403"/>
      <c r="AZ486" s="1403"/>
      <c r="BA486" s="1403"/>
      <c r="BB486" s="646"/>
      <c r="BC486" s="8"/>
      <c r="BD486" s="175"/>
      <c r="BE486" s="782"/>
      <c r="BF486" s="175"/>
      <c r="BG486" s="175"/>
      <c r="BH486" s="175"/>
    </row>
    <row r="487" spans="1:85" s="4" customFormat="1" ht="6.75" customHeight="1">
      <c r="A487" s="779"/>
      <c r="B487" s="7"/>
      <c r="C487" s="163"/>
      <c r="D487" s="163"/>
      <c r="E487" s="163"/>
      <c r="F487" s="163"/>
      <c r="G487" s="163"/>
      <c r="H487" s="163"/>
      <c r="I487" s="163"/>
      <c r="J487" s="163"/>
      <c r="K487" s="163"/>
      <c r="L487" s="163"/>
      <c r="M487" s="163"/>
      <c r="N487" s="163"/>
      <c r="O487" s="163"/>
      <c r="P487" s="54"/>
      <c r="Q487" s="54"/>
      <c r="R487" s="54"/>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63"/>
      <c r="AR487" s="163"/>
      <c r="AS487" s="163"/>
      <c r="AT487" s="163"/>
      <c r="AU487" s="163"/>
      <c r="AV487" s="163"/>
      <c r="AW487" s="163"/>
      <c r="AX487" s="711"/>
      <c r="AY487" s="711"/>
      <c r="AZ487" s="711"/>
      <c r="BA487" s="711"/>
      <c r="BB487" s="163"/>
      <c r="BC487" s="8"/>
      <c r="BD487" s="175"/>
      <c r="BE487" s="782"/>
      <c r="BF487" s="175"/>
      <c r="BG487" s="175"/>
      <c r="BH487" s="175"/>
    </row>
    <row r="488" spans="1:85" s="4" customFormat="1" ht="9.75" customHeight="1">
      <c r="A488" s="779"/>
      <c r="B488" s="7"/>
      <c r="C488" s="15"/>
      <c r="D488" s="15"/>
      <c r="E488" s="15"/>
      <c r="F488" s="15"/>
      <c r="G488" s="15"/>
      <c r="H488" s="15"/>
      <c r="I488" s="15"/>
      <c r="J488" s="15"/>
      <c r="K488" s="15"/>
      <c r="L488" s="15"/>
      <c r="M488" s="15"/>
      <c r="N488" s="15"/>
      <c r="O488" s="15"/>
      <c r="P488" s="200"/>
      <c r="Q488" s="200"/>
      <c r="R488" s="200"/>
      <c r="S488" s="15"/>
      <c r="T488" s="15"/>
      <c r="U488" s="15"/>
      <c r="V488" s="15"/>
      <c r="W488" s="15"/>
      <c r="X488" s="15"/>
      <c r="Y488" s="15"/>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63"/>
      <c r="BC488" s="8"/>
      <c r="BD488" s="175"/>
      <c r="BE488" s="782"/>
      <c r="BF488" s="175"/>
      <c r="BG488" s="175"/>
      <c r="BH488" s="175"/>
    </row>
    <row r="489" spans="1:85" s="4" customFormat="1" ht="15" customHeight="1">
      <c r="A489" s="779"/>
      <c r="B489" s="578"/>
      <c r="C489" s="1468" t="s">
        <v>1391</v>
      </c>
      <c r="D489" s="1468"/>
      <c r="E489" s="1468"/>
      <c r="F489" s="1468"/>
      <c r="G489" s="163"/>
      <c r="H489" s="163"/>
      <c r="I489" s="163"/>
      <c r="J489" s="163"/>
      <c r="K489" s="163"/>
      <c r="L489" s="163"/>
      <c r="M489" s="163"/>
      <c r="N489" s="163"/>
      <c r="O489" s="163"/>
      <c r="P489" s="54"/>
      <c r="Q489" s="54"/>
      <c r="R489" s="54"/>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163"/>
      <c r="AT489" s="163"/>
      <c r="AU489" s="163"/>
      <c r="AV489" s="163"/>
      <c r="AW489" s="163"/>
      <c r="AX489" s="1375"/>
      <c r="AY489" s="1375"/>
      <c r="AZ489" s="1375"/>
      <c r="BA489" s="1375"/>
      <c r="BB489" s="163"/>
      <c r="BC489" s="8"/>
      <c r="BD489" s="175"/>
      <c r="BE489" s="782"/>
      <c r="BF489" s="175"/>
      <c r="BG489" s="175"/>
      <c r="BH489" s="175"/>
    </row>
    <row r="490" spans="1:85" s="4" customFormat="1" ht="15" customHeight="1">
      <c r="A490" s="779"/>
      <c r="B490" s="7"/>
      <c r="C490" s="1442"/>
      <c r="D490" s="1442"/>
      <c r="E490" s="1442"/>
      <c r="F490" s="1442"/>
      <c r="G490" s="163"/>
      <c r="H490" s="3"/>
      <c r="I490" s="75" t="s">
        <v>397</v>
      </c>
      <c r="J490" s="76"/>
      <c r="K490" s="76"/>
      <c r="L490" s="81"/>
      <c r="M490" s="195"/>
      <c r="N490" s="1385">
        <v>0</v>
      </c>
      <c r="O490" s="1386"/>
      <c r="P490" s="1386"/>
      <c r="Q490" s="1387"/>
      <c r="R490" s="163"/>
      <c r="S490" s="163" t="s">
        <v>6</v>
      </c>
      <c r="T490" s="163"/>
      <c r="U490" s="163"/>
      <c r="V490" s="3"/>
      <c r="W490" s="3"/>
      <c r="X490" s="3"/>
      <c r="Y490" s="1359">
        <v>744</v>
      </c>
      <c r="Z490" s="1361"/>
      <c r="AA490" s="1236" t="s">
        <v>91</v>
      </c>
      <c r="AB490" s="163"/>
      <c r="AC490" s="163" t="s">
        <v>7407</v>
      </c>
      <c r="AD490" s="163"/>
      <c r="AE490" s="163"/>
      <c r="AF490" s="163"/>
      <c r="AG490" s="163"/>
      <c r="AH490" s="163"/>
      <c r="AI490" s="163"/>
      <c r="AJ490" s="163"/>
      <c r="AK490" s="163"/>
      <c r="AL490" s="163"/>
      <c r="AM490" s="163"/>
      <c r="AN490" s="163"/>
      <c r="AO490" s="163"/>
      <c r="AP490" s="163"/>
      <c r="AQ490" s="163"/>
      <c r="AR490" s="163"/>
      <c r="AS490" s="163"/>
      <c r="AT490" s="1382" t="s">
        <v>1111</v>
      </c>
      <c r="AU490" s="1382"/>
      <c r="AV490" s="1382"/>
      <c r="AW490" s="1382"/>
      <c r="AX490" s="1375" t="str">
        <f>+IF(AX492="Not Available", "Not Available", "Free")</f>
        <v>Free</v>
      </c>
      <c r="AY490" s="1375"/>
      <c r="AZ490" s="1375"/>
      <c r="BA490" s="1375"/>
      <c r="BB490" s="646"/>
      <c r="BC490" s="8"/>
      <c r="BD490" s="175"/>
      <c r="BE490" s="782"/>
      <c r="BF490" s="175"/>
      <c r="BG490" s="175"/>
      <c r="BH490" s="175"/>
    </row>
    <row r="491" spans="1:85" s="4" customFormat="1" ht="9" customHeight="1">
      <c r="A491" s="779"/>
      <c r="B491" s="7"/>
      <c r="C491" s="1442"/>
      <c r="D491" s="1442"/>
      <c r="E491" s="1442"/>
      <c r="F491" s="1442"/>
      <c r="G491" s="163"/>
      <c r="H491" s="648"/>
      <c r="I491" s="163"/>
      <c r="J491" s="163"/>
      <c r="K491" s="163"/>
      <c r="L491" s="163"/>
      <c r="M491" s="163"/>
      <c r="N491" s="163"/>
      <c r="O491" s="163"/>
      <c r="P491" s="163"/>
      <c r="Q491" s="3"/>
      <c r="R491" s="163"/>
      <c r="S491" s="163"/>
      <c r="T491" s="163"/>
      <c r="U491" s="163"/>
      <c r="V491" s="163"/>
      <c r="W491" s="163"/>
      <c r="X491" s="163"/>
      <c r="Y491" s="163"/>
      <c r="Z491" s="163"/>
      <c r="AA491" s="163"/>
      <c r="AB491" s="163"/>
      <c r="AC491" s="163"/>
      <c r="AD491" s="163"/>
      <c r="AE491" s="163"/>
      <c r="AF491" s="163"/>
      <c r="AG491" s="163"/>
      <c r="AH491" s="163"/>
      <c r="AI491" s="163"/>
      <c r="AJ491" s="163"/>
      <c r="AK491" s="163"/>
      <c r="AL491" s="163"/>
      <c r="AM491" s="163"/>
      <c r="AN491" s="163"/>
      <c r="AO491" s="163"/>
      <c r="AP491" s="163"/>
      <c r="AQ491" s="163"/>
      <c r="AR491" s="163"/>
      <c r="AS491" s="163"/>
      <c r="AT491" s="163"/>
      <c r="AU491" s="163"/>
      <c r="AV491" s="163"/>
      <c r="AW491" s="163"/>
      <c r="AX491" s="662"/>
      <c r="AY491" s="662"/>
      <c r="AZ491" s="662"/>
      <c r="BA491" s="662"/>
      <c r="BB491" s="646"/>
      <c r="BC491" s="8"/>
      <c r="BD491" s="175"/>
      <c r="BE491" s="782"/>
      <c r="BF491" s="175"/>
      <c r="BG491" s="175"/>
      <c r="BH491" s="175"/>
    </row>
    <row r="492" spans="1:85" s="4" customFormat="1" ht="14.25" customHeight="1">
      <c r="A492" s="779"/>
      <c r="B492" s="7"/>
      <c r="C492" s="1442"/>
      <c r="D492" s="1442"/>
      <c r="E492" s="1442"/>
      <c r="F492" s="1442"/>
      <c r="G492" s="163"/>
      <c r="H492" s="3"/>
      <c r="I492" s="75" t="s">
        <v>399</v>
      </c>
      <c r="J492" s="76"/>
      <c r="K492" s="76"/>
      <c r="L492" s="76"/>
      <c r="M492" s="163"/>
      <c r="N492" s="1367">
        <v>0</v>
      </c>
      <c r="O492" s="1368"/>
      <c r="P492" s="1368"/>
      <c r="Q492" s="1369"/>
      <c r="R492" s="163"/>
      <c r="S492" s="163" t="s">
        <v>6</v>
      </c>
      <c r="T492" s="163"/>
      <c r="U492" s="163"/>
      <c r="V492" s="163"/>
      <c r="W492" s="163"/>
      <c r="X492" s="3"/>
      <c r="Y492" s="1359">
        <v>744</v>
      </c>
      <c r="Z492" s="1361"/>
      <c r="AA492" s="1236" t="s">
        <v>91</v>
      </c>
      <c r="AB492" s="163"/>
      <c r="AC492" s="163" t="s">
        <v>7407</v>
      </c>
      <c r="AD492" s="163"/>
      <c r="AE492" s="163"/>
      <c r="AF492" s="163"/>
      <c r="AG492" s="163"/>
      <c r="AH492" s="163"/>
      <c r="AI492" s="163"/>
      <c r="AJ492" s="163"/>
      <c r="AK492" s="163"/>
      <c r="AL492" s="163"/>
      <c r="AM492" s="163"/>
      <c r="AN492" s="163"/>
      <c r="AO492" s="163"/>
      <c r="AP492" s="163"/>
      <c r="AQ492" s="163"/>
      <c r="AR492" s="163"/>
      <c r="AS492" s="1382" t="s">
        <v>1112</v>
      </c>
      <c r="AT492" s="1382"/>
      <c r="AU492" s="1382"/>
      <c r="AV492" s="1382"/>
      <c r="AW492" s="1382"/>
      <c r="AX492" s="1375">
        <f>'Control Panel'!B1424</f>
        <v>0</v>
      </c>
      <c r="AY492" s="1375"/>
      <c r="AZ492" s="1375"/>
      <c r="BA492" s="1375"/>
      <c r="BB492" s="646"/>
      <c r="BC492" s="8"/>
      <c r="BD492" s="175"/>
      <c r="BE492" s="782"/>
      <c r="BF492" s="175"/>
      <c r="BG492" s="175"/>
      <c r="BH492" s="175"/>
    </row>
    <row r="493" spans="1:85" s="4" customFormat="1" ht="5.0999999999999996" customHeight="1">
      <c r="A493" s="779"/>
      <c r="B493" s="7"/>
      <c r="C493" s="1442"/>
      <c r="D493" s="1442"/>
      <c r="E493" s="1442"/>
      <c r="F493" s="1442"/>
      <c r="G493" s="163"/>
      <c r="H493" s="3"/>
      <c r="I493" s="76"/>
      <c r="J493" s="76"/>
      <c r="K493" s="76"/>
      <c r="L493" s="76"/>
      <c r="M493" s="163"/>
      <c r="N493" s="163"/>
      <c r="O493" s="163"/>
      <c r="P493" s="54"/>
      <c r="Q493" s="54"/>
      <c r="R493" s="163"/>
      <c r="S493" s="163"/>
      <c r="T493" s="163"/>
      <c r="U493" s="163"/>
      <c r="V493" s="163"/>
      <c r="W493" s="163"/>
      <c r="X493" s="163"/>
      <c r="Y493" s="163"/>
      <c r="Z493" s="163"/>
      <c r="AA493" s="163"/>
      <c r="AB493" s="163"/>
      <c r="AC493" s="163"/>
      <c r="AD493" s="163"/>
      <c r="AE493" s="163"/>
      <c r="AF493" s="163"/>
      <c r="AG493" s="163"/>
      <c r="AH493" s="163"/>
      <c r="AI493" s="163"/>
      <c r="AJ493" s="163"/>
      <c r="AK493" s="163"/>
      <c r="AL493" s="163"/>
      <c r="AM493" s="163"/>
      <c r="AN493" s="163"/>
      <c r="AO493" s="163"/>
      <c r="AP493" s="163"/>
      <c r="AQ493" s="163"/>
      <c r="AR493" s="163"/>
      <c r="AS493" s="650"/>
      <c r="AT493" s="650"/>
      <c r="AU493" s="650"/>
      <c r="AV493" s="650"/>
      <c r="AW493" s="650"/>
      <c r="AX493" s="662"/>
      <c r="AY493" s="662"/>
      <c r="AZ493" s="662"/>
      <c r="BA493" s="662"/>
      <c r="BB493" s="653"/>
      <c r="BC493" s="8"/>
      <c r="BD493" s="175"/>
      <c r="BE493" s="782"/>
      <c r="BF493" s="175"/>
      <c r="BG493" s="175"/>
      <c r="BH493" s="175"/>
    </row>
    <row r="494" spans="1:85" s="4" customFormat="1" ht="17.25" customHeight="1">
      <c r="A494" s="779"/>
      <c r="B494" s="7"/>
      <c r="C494" s="1442"/>
      <c r="D494" s="1442"/>
      <c r="E494" s="1442"/>
      <c r="F494" s="1442"/>
      <c r="G494" s="163"/>
      <c r="H494" s="163"/>
      <c r="I494" s="163"/>
      <c r="J494" s="163"/>
      <c r="K494" s="163"/>
      <c r="L494" s="163"/>
      <c r="M494" s="163"/>
      <c r="N494" s="163"/>
      <c r="O494" s="163"/>
      <c r="P494" s="54"/>
      <c r="Q494" s="54"/>
      <c r="R494" s="163"/>
      <c r="S494" s="163"/>
      <c r="T494" s="163"/>
      <c r="U494" s="163"/>
      <c r="V494" s="163"/>
      <c r="W494" s="163"/>
      <c r="X494" s="163"/>
      <c r="Y494" s="163"/>
      <c r="Z494" s="163"/>
      <c r="AA494" s="163"/>
      <c r="AB494" s="163"/>
      <c r="AC494" s="163"/>
      <c r="AD494" s="163"/>
      <c r="AE494" s="163"/>
      <c r="AF494" s="163"/>
      <c r="AG494" s="163"/>
      <c r="AH494" s="163"/>
      <c r="AI494" s="163"/>
      <c r="AJ494" s="163"/>
      <c r="AK494" s="163"/>
      <c r="AL494" s="163"/>
      <c r="AM494" s="163"/>
      <c r="AN494" s="163"/>
      <c r="AO494" s="163"/>
      <c r="AP494" s="163"/>
      <c r="AQ494" s="1306" t="s">
        <v>1108</v>
      </c>
      <c r="AR494" s="1306"/>
      <c r="AS494" s="1306"/>
      <c r="AT494" s="1306"/>
      <c r="AU494" s="1306"/>
      <c r="AV494" s="1306"/>
      <c r="AW494" s="1306"/>
      <c r="AX494" s="1403">
        <f>'Control Panel'!B1424</f>
        <v>0</v>
      </c>
      <c r="AY494" s="1403"/>
      <c r="AZ494" s="1403"/>
      <c r="BA494" s="1403"/>
      <c r="BB494" s="646"/>
      <c r="BC494" s="8"/>
      <c r="BD494" s="175"/>
      <c r="BE494" s="782"/>
      <c r="BF494" s="175"/>
      <c r="BG494" s="175"/>
      <c r="BH494" s="175"/>
    </row>
    <row r="495" spans="1:85" s="4" customFormat="1" ht="6.75" customHeight="1">
      <c r="A495" s="779"/>
      <c r="B495" s="7"/>
      <c r="C495" s="163"/>
      <c r="D495" s="163"/>
      <c r="E495" s="163"/>
      <c r="F495" s="163"/>
      <c r="G495" s="163"/>
      <c r="H495" s="163"/>
      <c r="I495" s="163"/>
      <c r="J495" s="163"/>
      <c r="K495" s="163"/>
      <c r="L495" s="163"/>
      <c r="M495" s="163"/>
      <c r="N495" s="163"/>
      <c r="O495" s="163"/>
      <c r="P495" s="54"/>
      <c r="Q495" s="54"/>
      <c r="R495" s="54"/>
      <c r="S495" s="163"/>
      <c r="T495" s="163"/>
      <c r="U495" s="163"/>
      <c r="V495" s="163"/>
      <c r="W495" s="163"/>
      <c r="X495" s="163"/>
      <c r="Y495" s="163"/>
      <c r="Z495" s="163"/>
      <c r="AA495" s="163"/>
      <c r="AB495" s="163"/>
      <c r="AC495" s="163"/>
      <c r="AD495" s="163"/>
      <c r="AE495" s="163"/>
      <c r="AF495" s="163"/>
      <c r="AG495" s="163"/>
      <c r="AH495" s="163"/>
      <c r="AI495" s="163"/>
      <c r="AJ495" s="163"/>
      <c r="AK495" s="163"/>
      <c r="AL495" s="163"/>
      <c r="AM495" s="163"/>
      <c r="AN495" s="163"/>
      <c r="AO495" s="163"/>
      <c r="AP495" s="163"/>
      <c r="AQ495" s="163"/>
      <c r="AR495" s="163"/>
      <c r="AS495" s="163"/>
      <c r="AT495" s="163"/>
      <c r="AU495" s="163"/>
      <c r="AV495" s="163"/>
      <c r="AW495" s="163"/>
      <c r="AX495" s="711"/>
      <c r="AY495" s="711"/>
      <c r="AZ495" s="711"/>
      <c r="BA495" s="711"/>
      <c r="BB495" s="163"/>
      <c r="BC495" s="8"/>
      <c r="BD495" s="175"/>
      <c r="BE495" s="782"/>
      <c r="BF495" s="175"/>
      <c r="BG495" s="175"/>
      <c r="BH495" s="175"/>
    </row>
    <row r="496" spans="1:85" s="3" customFormat="1" ht="9" customHeight="1">
      <c r="A496" s="779"/>
      <c r="B496" s="7"/>
      <c r="C496" s="163"/>
      <c r="D496" s="190"/>
      <c r="E496" s="163"/>
      <c r="F496" s="163"/>
      <c r="G496" s="163"/>
      <c r="H496" s="163"/>
      <c r="I496" s="163"/>
      <c r="J496" s="163"/>
      <c r="K496" s="163"/>
      <c r="L496" s="163"/>
      <c r="M496" s="163"/>
      <c r="N496" s="163"/>
      <c r="O496" s="163"/>
      <c r="P496" s="163"/>
      <c r="Q496" s="163"/>
      <c r="R496" s="163"/>
      <c r="S496" s="163"/>
      <c r="T496" s="163"/>
      <c r="U496" s="163"/>
      <c r="V496" s="163"/>
      <c r="W496" s="163"/>
      <c r="X496" s="163"/>
      <c r="Y496" s="163"/>
      <c r="Z496" s="163"/>
      <c r="AA496" s="163"/>
      <c r="AB496" s="163"/>
      <c r="AC496" s="163"/>
      <c r="AD496" s="163"/>
      <c r="AE496" s="163"/>
      <c r="AF496" s="163"/>
      <c r="AG496" s="163"/>
      <c r="AH496" s="163"/>
      <c r="AI496" s="163"/>
      <c r="AJ496" s="163"/>
      <c r="AK496" s="163"/>
      <c r="AL496" s="163"/>
      <c r="AM496" s="163"/>
      <c r="AN496" s="163"/>
      <c r="AO496" s="163"/>
      <c r="AP496" s="163"/>
      <c r="AQ496" s="163"/>
      <c r="AR496" s="163"/>
      <c r="AS496" s="647"/>
      <c r="AT496" s="647"/>
      <c r="AU496" s="647"/>
      <c r="AV496" s="647"/>
      <c r="AW496" s="647"/>
      <c r="AX496" s="647"/>
      <c r="AY496" s="647"/>
      <c r="AZ496" s="647"/>
      <c r="BA496" s="647"/>
      <c r="BB496" s="647"/>
      <c r="BC496" s="8"/>
      <c r="BD496" s="175"/>
      <c r="BE496" s="782"/>
      <c r="BF496" s="175"/>
      <c r="BG496" s="175"/>
      <c r="BH496" s="175"/>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row>
    <row r="497" spans="1:85" s="4" customFormat="1" ht="15" customHeight="1">
      <c r="A497" s="779"/>
      <c r="B497" s="578"/>
      <c r="C497" s="1452" t="s">
        <v>1406</v>
      </c>
      <c r="D497" s="1452"/>
      <c r="E497" s="1452"/>
      <c r="F497" s="1452"/>
      <c r="G497" s="814"/>
      <c r="H497" s="814"/>
      <c r="I497" s="814"/>
      <c r="J497" s="814"/>
      <c r="K497" s="814"/>
      <c r="L497" s="814"/>
      <c r="M497" s="814"/>
      <c r="N497" s="814"/>
      <c r="O497" s="814"/>
      <c r="P497" s="815"/>
      <c r="Q497" s="815"/>
      <c r="R497" s="815"/>
      <c r="S497" s="814"/>
      <c r="T497" s="814"/>
      <c r="U497" s="814"/>
      <c r="V497" s="814"/>
      <c r="W497" s="814"/>
      <c r="X497" s="814"/>
      <c r="Y497" s="814"/>
      <c r="Z497" s="814"/>
      <c r="AA497" s="814"/>
      <c r="AB497" s="814"/>
      <c r="AC497" s="814"/>
      <c r="AD497" s="814"/>
      <c r="AE497" s="814"/>
      <c r="AF497" s="814"/>
      <c r="AG497" s="814"/>
      <c r="AH497" s="814"/>
      <c r="AI497" s="814"/>
      <c r="AJ497" s="814"/>
      <c r="AK497" s="814"/>
      <c r="AL497" s="814"/>
      <c r="AM497" s="814"/>
      <c r="AN497" s="814"/>
      <c r="AO497" s="814"/>
      <c r="AP497" s="814"/>
      <c r="AQ497" s="814"/>
      <c r="AR497" s="814"/>
      <c r="AS497" s="814"/>
      <c r="AT497" s="814"/>
      <c r="AU497" s="814"/>
      <c r="AV497" s="814"/>
      <c r="AW497" s="814"/>
      <c r="AX497" s="1402"/>
      <c r="AY497" s="1402"/>
      <c r="AZ497" s="1402"/>
      <c r="BA497" s="1402"/>
      <c r="BB497" s="163"/>
      <c r="BC497" s="8"/>
      <c r="BD497" s="175"/>
      <c r="BE497" s="782"/>
      <c r="BF497" s="175"/>
      <c r="BG497" s="175"/>
      <c r="BH497" s="175"/>
    </row>
    <row r="498" spans="1:85" s="4" customFormat="1" ht="15" customHeight="1">
      <c r="A498" s="779"/>
      <c r="B498" s="578"/>
      <c r="C498" s="1442"/>
      <c r="D498" s="1442"/>
      <c r="E498" s="1442"/>
      <c r="F498" s="1442"/>
      <c r="G498" s="163"/>
      <c r="H498" s="163"/>
      <c r="I498" s="1446" t="s">
        <v>1398</v>
      </c>
      <c r="J498" s="1446"/>
      <c r="K498" s="1446"/>
      <c r="L498" s="1446"/>
      <c r="M498" s="1446"/>
      <c r="N498" s="1446"/>
      <c r="O498" s="1446"/>
      <c r="P498" s="1446"/>
      <c r="Q498" s="1446"/>
      <c r="R498" s="1446"/>
      <c r="S498" s="1446"/>
      <c r="T498" s="163"/>
      <c r="U498" s="163"/>
      <c r="V498" s="163"/>
      <c r="W498" s="163"/>
      <c r="X498" s="1446" t="s">
        <v>1399</v>
      </c>
      <c r="Y498" s="1446"/>
      <c r="Z498" s="1446"/>
      <c r="AA498" s="1446"/>
      <c r="AB498" s="1446"/>
      <c r="AC498" s="1446"/>
      <c r="AD498" s="1446"/>
      <c r="AE498" s="1446"/>
      <c r="AF498" s="1446"/>
      <c r="AG498" s="1446"/>
      <c r="AH498" s="163"/>
      <c r="AI498" s="163"/>
      <c r="AJ498" s="163"/>
      <c r="AK498" s="163"/>
      <c r="AL498" s="163"/>
      <c r="AM498" s="163"/>
      <c r="AN498" s="163"/>
      <c r="AO498" s="163"/>
      <c r="AP498" s="163"/>
      <c r="AQ498" s="163"/>
      <c r="AR498" s="163"/>
      <c r="AS498" s="163"/>
      <c r="AT498" s="163"/>
      <c r="AU498" s="163"/>
      <c r="AV498" s="163"/>
      <c r="AW498" s="163"/>
      <c r="AX498" s="811"/>
      <c r="AY498" s="811"/>
      <c r="AZ498" s="811"/>
      <c r="BA498" s="811"/>
      <c r="BB498" s="163"/>
      <c r="BC498" s="8"/>
      <c r="BD498" s="175"/>
      <c r="BE498" s="782"/>
      <c r="BF498" s="175"/>
      <c r="BG498" s="175"/>
      <c r="BH498" s="175"/>
    </row>
    <row r="499" spans="1:85" s="4" customFormat="1" ht="15" customHeight="1">
      <c r="A499" s="779"/>
      <c r="B499" s="578"/>
      <c r="C499" s="1442"/>
      <c r="D499" s="1442"/>
      <c r="E499" s="1442"/>
      <c r="F499" s="1442"/>
      <c r="G499" s="163"/>
      <c r="H499" s="163"/>
      <c r="I499" s="163"/>
      <c r="J499" s="163"/>
      <c r="K499" s="163"/>
      <c r="L499" s="163"/>
      <c r="M499" s="163"/>
      <c r="N499" s="163"/>
      <c r="O499" s="163"/>
      <c r="P499" s="54"/>
      <c r="Q499" s="54"/>
      <c r="R499" s="54"/>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163"/>
      <c r="AP499" s="163"/>
      <c r="AQ499" s="163"/>
      <c r="AR499" s="163"/>
      <c r="AS499" s="163"/>
      <c r="AT499" s="163"/>
      <c r="AU499" s="163"/>
      <c r="AV499" s="163"/>
      <c r="AW499" s="163"/>
      <c r="AX499" s="811"/>
      <c r="AY499" s="811"/>
      <c r="AZ499" s="811"/>
      <c r="BA499" s="811"/>
      <c r="BB499" s="163"/>
      <c r="BC499" s="8"/>
      <c r="BD499" s="175"/>
      <c r="BE499" s="782"/>
      <c r="BF499" s="175"/>
      <c r="BG499" s="175"/>
      <c r="BH499" s="175"/>
    </row>
    <row r="500" spans="1:85" s="4" customFormat="1" ht="15" customHeight="1">
      <c r="A500" s="779"/>
      <c r="B500" s="7"/>
      <c r="C500" s="1442"/>
      <c r="D500" s="1442"/>
      <c r="E500" s="1442"/>
      <c r="F500" s="1442"/>
      <c r="G500" s="163"/>
      <c r="H500" s="163"/>
      <c r="I500" s="75" t="s">
        <v>1400</v>
      </c>
      <c r="J500" s="76"/>
      <c r="K500" s="76"/>
      <c r="L500" s="81"/>
      <c r="M500" s="195"/>
      <c r="N500" s="1385">
        <v>0</v>
      </c>
      <c r="O500" s="1386"/>
      <c r="P500" s="1386"/>
      <c r="Q500" s="1387"/>
      <c r="R500" s="163"/>
      <c r="S500" s="163" t="s">
        <v>1355</v>
      </c>
      <c r="T500" s="163"/>
      <c r="U500" s="163"/>
      <c r="V500" s="163"/>
      <c r="W500" s="75"/>
      <c r="X500" s="75" t="s">
        <v>1400</v>
      </c>
      <c r="Y500" s="76"/>
      <c r="Z500" s="76"/>
      <c r="AA500" s="81"/>
      <c r="AB500" s="1385">
        <v>0</v>
      </c>
      <c r="AC500" s="1386"/>
      <c r="AD500" s="1386"/>
      <c r="AE500" s="1387"/>
      <c r="AF500" s="163"/>
      <c r="AG500" s="163" t="s">
        <v>1355</v>
      </c>
      <c r="AH500" s="163"/>
      <c r="AI500" s="163"/>
      <c r="AJ500" s="163"/>
      <c r="AK500" s="163"/>
      <c r="AL500" s="163"/>
      <c r="AM500" s="163"/>
      <c r="AN500" s="163"/>
      <c r="AO500" s="163"/>
      <c r="AP500" s="163"/>
      <c r="AQ500" s="810"/>
      <c r="AR500" s="810"/>
      <c r="AS500" s="810"/>
      <c r="AT500" s="1278" t="s">
        <v>1402</v>
      </c>
      <c r="AU500" s="1278"/>
      <c r="AV500" s="1278"/>
      <c r="AW500" s="1278"/>
      <c r="AX500" s="1375" t="str">
        <f>'Control Panel'!B1445</f>
        <v>Not Available</v>
      </c>
      <c r="AY500" s="1375"/>
      <c r="AZ500" s="1375"/>
      <c r="BA500" s="1375"/>
      <c r="BB500" s="812"/>
      <c r="BC500" s="8"/>
      <c r="BD500" s="175"/>
      <c r="BE500" s="782"/>
      <c r="BF500" s="175"/>
      <c r="BG500" s="175"/>
      <c r="BH500" s="175"/>
    </row>
    <row r="501" spans="1:85" s="4" customFormat="1" ht="9" customHeight="1">
      <c r="A501" s="779"/>
      <c r="B501" s="7"/>
      <c r="C501" s="1442"/>
      <c r="D501" s="1442"/>
      <c r="E501" s="1442"/>
      <c r="F501" s="1442"/>
      <c r="G501" s="163"/>
      <c r="H501" s="813"/>
      <c r="I501" s="163"/>
      <c r="J501" s="163"/>
      <c r="K501" s="163"/>
      <c r="L501" s="163"/>
      <c r="M501" s="163"/>
      <c r="N501" s="163"/>
      <c r="O501" s="163"/>
      <c r="P501" s="163"/>
      <c r="Q501" s="163"/>
      <c r="R501" s="163"/>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63"/>
      <c r="AP501" s="163"/>
      <c r="AQ501" s="810"/>
      <c r="AR501" s="810"/>
      <c r="AS501" s="810"/>
      <c r="AT501" s="810"/>
      <c r="AU501" s="810"/>
      <c r="AV501" s="810"/>
      <c r="AW501" s="810"/>
      <c r="AX501" s="662"/>
      <c r="AY501" s="662"/>
      <c r="AZ501" s="662"/>
      <c r="BA501" s="662"/>
      <c r="BB501" s="812"/>
      <c r="BC501" s="8"/>
      <c r="BD501" s="175"/>
      <c r="BE501" s="782"/>
      <c r="BF501" s="175"/>
      <c r="BG501" s="175"/>
      <c r="BH501" s="175"/>
    </row>
    <row r="502" spans="1:85" s="4" customFormat="1" ht="14.25" customHeight="1">
      <c r="A502" s="779"/>
      <c r="B502" s="7"/>
      <c r="C502" s="1442"/>
      <c r="D502" s="1442"/>
      <c r="E502" s="1442"/>
      <c r="F502" s="1442"/>
      <c r="G502" s="163"/>
      <c r="H502" s="163"/>
      <c r="I502" s="75" t="s">
        <v>1401</v>
      </c>
      <c r="J502" s="76"/>
      <c r="K502" s="76"/>
      <c r="L502" s="76"/>
      <c r="M502" s="163"/>
      <c r="N502" s="1385">
        <v>0</v>
      </c>
      <c r="O502" s="1386"/>
      <c r="P502" s="1386"/>
      <c r="Q502" s="1387"/>
      <c r="R502" s="163"/>
      <c r="S502" s="163" t="s">
        <v>1355</v>
      </c>
      <c r="T502" s="163"/>
      <c r="U502" s="163"/>
      <c r="V502" s="163"/>
      <c r="W502" s="75"/>
      <c r="X502" s="75" t="s">
        <v>1401</v>
      </c>
      <c r="Y502" s="76"/>
      <c r="Z502" s="76"/>
      <c r="AA502" s="76"/>
      <c r="AB502" s="1385">
        <v>0</v>
      </c>
      <c r="AC502" s="1386"/>
      <c r="AD502" s="1386"/>
      <c r="AE502" s="1387"/>
      <c r="AF502" s="163"/>
      <c r="AG502" s="163" t="s">
        <v>1355</v>
      </c>
      <c r="AH502" s="163"/>
      <c r="AI502" s="163"/>
      <c r="AJ502" s="163"/>
      <c r="AK502" s="163"/>
      <c r="AL502" s="163"/>
      <c r="AM502" s="163"/>
      <c r="AN502" s="163"/>
      <c r="AO502" s="163"/>
      <c r="AP502" s="163"/>
      <c r="AQ502" s="810"/>
      <c r="AR502" s="810"/>
      <c r="AS502" s="1278" t="s">
        <v>1403</v>
      </c>
      <c r="AT502" s="1278"/>
      <c r="AU502" s="1278"/>
      <c r="AV502" s="1278"/>
      <c r="AW502" s="1278"/>
      <c r="AX502" s="1375" t="str">
        <f>'Control Panel'!E1445</f>
        <v>Not Available</v>
      </c>
      <c r="AY502" s="1375"/>
      <c r="AZ502" s="1375"/>
      <c r="BA502" s="1375"/>
      <c r="BB502" s="812"/>
      <c r="BC502" s="8"/>
      <c r="BD502" s="175"/>
      <c r="BE502" s="782"/>
      <c r="BF502" s="175"/>
      <c r="BG502" s="175"/>
      <c r="BH502" s="175"/>
    </row>
    <row r="503" spans="1:85" s="4" customFormat="1" ht="5.0999999999999996" customHeight="1">
      <c r="A503" s="779"/>
      <c r="B503" s="7"/>
      <c r="C503" s="1442"/>
      <c r="D503" s="1442"/>
      <c r="E503" s="1442"/>
      <c r="F503" s="1442"/>
      <c r="G503" s="163"/>
      <c r="H503" s="163"/>
      <c r="I503" s="76"/>
      <c r="J503" s="76"/>
      <c r="K503" s="76"/>
      <c r="L503" s="76"/>
      <c r="M503" s="163"/>
      <c r="N503" s="163"/>
      <c r="O503" s="163"/>
      <c r="P503" s="54"/>
      <c r="Q503" s="54"/>
      <c r="R503" s="163"/>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163"/>
      <c r="AP503" s="163"/>
      <c r="AQ503" s="810"/>
      <c r="AR503" s="810"/>
      <c r="AS503" s="810"/>
      <c r="AT503" s="810"/>
      <c r="AU503" s="810"/>
      <c r="AV503" s="810"/>
      <c r="AW503" s="810"/>
      <c r="AX503" s="662"/>
      <c r="AY503" s="662"/>
      <c r="AZ503" s="662"/>
      <c r="BA503" s="662"/>
      <c r="BB503" s="812"/>
      <c r="BC503" s="8"/>
      <c r="BD503" s="175"/>
      <c r="BE503" s="782"/>
      <c r="BF503" s="175"/>
      <c r="BG503" s="175"/>
      <c r="BH503" s="175"/>
    </row>
    <row r="504" spans="1:85" s="4" customFormat="1" ht="17.25" customHeight="1">
      <c r="A504" s="779"/>
      <c r="B504" s="7"/>
      <c r="C504" s="1442"/>
      <c r="D504" s="1442"/>
      <c r="E504" s="1442"/>
      <c r="F504" s="1442"/>
      <c r="G504" s="163"/>
      <c r="H504" s="163"/>
      <c r="I504" s="163"/>
      <c r="J504" s="163"/>
      <c r="K504" s="163"/>
      <c r="L504" s="163"/>
      <c r="M504" s="163"/>
      <c r="N504" s="163"/>
      <c r="O504" s="163"/>
      <c r="P504" s="54"/>
      <c r="Q504" s="54"/>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63"/>
      <c r="AP504" s="163"/>
      <c r="AQ504" s="1306" t="s">
        <v>1404</v>
      </c>
      <c r="AR504" s="1306"/>
      <c r="AS504" s="1306"/>
      <c r="AT504" s="1306"/>
      <c r="AU504" s="1306"/>
      <c r="AV504" s="1306"/>
      <c r="AW504" s="1306"/>
      <c r="AX504" s="1403" t="str">
        <f>'Control Panel'!H1445</f>
        <v>Not Available</v>
      </c>
      <c r="AY504" s="1403"/>
      <c r="AZ504" s="1403"/>
      <c r="BA504" s="1403"/>
      <c r="BB504" s="812"/>
      <c r="BC504" s="8"/>
      <c r="BD504" s="175"/>
      <c r="BE504" s="782"/>
      <c r="BF504" s="175"/>
      <c r="BG504" s="175"/>
      <c r="BH504" s="175"/>
    </row>
    <row r="505" spans="1:85" s="4" customFormat="1" ht="6.75" customHeight="1">
      <c r="A505" s="779"/>
      <c r="B505" s="7"/>
      <c r="C505" s="163"/>
      <c r="D505" s="163"/>
      <c r="E505" s="163"/>
      <c r="F505" s="163"/>
      <c r="G505" s="163"/>
      <c r="H505" s="163"/>
      <c r="I505" s="163"/>
      <c r="J505" s="163"/>
      <c r="K505" s="163"/>
      <c r="L505" s="163"/>
      <c r="M505" s="163"/>
      <c r="N505" s="163"/>
      <c r="O505" s="163"/>
      <c r="P505" s="54"/>
      <c r="Q505" s="54"/>
      <c r="R505" s="54"/>
      <c r="S505" s="163"/>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163"/>
      <c r="AP505" s="163"/>
      <c r="AQ505" s="810"/>
      <c r="AR505" s="810"/>
      <c r="AS505" s="810"/>
      <c r="AT505" s="810"/>
      <c r="AU505" s="810"/>
      <c r="AV505" s="810"/>
      <c r="AW505" s="810"/>
      <c r="AX505" s="711"/>
      <c r="AY505" s="711"/>
      <c r="AZ505" s="711"/>
      <c r="BA505" s="711"/>
      <c r="BB505" s="163"/>
      <c r="BC505" s="8"/>
      <c r="BD505" s="175"/>
      <c r="BE505" s="782"/>
      <c r="BF505" s="175"/>
      <c r="BG505" s="175"/>
      <c r="BH505" s="175"/>
    </row>
    <row r="506" spans="1:85" s="3" customFormat="1" ht="9" customHeight="1">
      <c r="A506" s="779"/>
      <c r="B506" s="7"/>
      <c r="C506" s="163"/>
      <c r="D506" s="190"/>
      <c r="E506" s="163"/>
      <c r="F506" s="163"/>
      <c r="G506" s="163"/>
      <c r="H506" s="163"/>
      <c r="I506" s="163"/>
      <c r="J506" s="163"/>
      <c r="K506" s="163"/>
      <c r="L506" s="163"/>
      <c r="M506" s="163"/>
      <c r="N506" s="163"/>
      <c r="O506" s="163"/>
      <c r="P506" s="163"/>
      <c r="Q506" s="163"/>
      <c r="R506" s="163"/>
      <c r="S506" s="163"/>
      <c r="T506" s="163"/>
      <c r="U506" s="163"/>
      <c r="V506" s="163"/>
      <c r="W506" s="163"/>
      <c r="X506" s="163"/>
      <c r="Y506" s="163"/>
      <c r="Z506" s="163"/>
      <c r="AA506" s="163"/>
      <c r="AB506" s="163"/>
      <c r="AC506" s="163"/>
      <c r="AD506" s="163"/>
      <c r="AE506" s="163"/>
      <c r="AF506" s="163"/>
      <c r="AG506" s="163"/>
      <c r="AH506" s="163"/>
      <c r="AI506" s="163"/>
      <c r="AJ506" s="163"/>
      <c r="AK506" s="163"/>
      <c r="AL506" s="163"/>
      <c r="AM506" s="163"/>
      <c r="AN506" s="163"/>
      <c r="AO506" s="163"/>
      <c r="AP506" s="163"/>
      <c r="AQ506" s="163"/>
      <c r="AR506" s="163"/>
      <c r="AS506" s="796"/>
      <c r="AT506" s="796"/>
      <c r="AU506" s="796"/>
      <c r="AV506" s="796"/>
      <c r="AW506" s="796"/>
      <c r="AX506" s="796"/>
      <c r="AY506" s="796"/>
      <c r="AZ506" s="796"/>
      <c r="BA506" s="796"/>
      <c r="BB506" s="796"/>
      <c r="BC506" s="8"/>
      <c r="BD506" s="175"/>
      <c r="BE506" s="782"/>
      <c r="BF506" s="175"/>
      <c r="BG506" s="175"/>
      <c r="BH506" s="175"/>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2.75" customHeight="1">
      <c r="A507" s="779"/>
      <c r="B507" s="7"/>
      <c r="C507" s="1422" t="s">
        <v>142</v>
      </c>
      <c r="D507" s="1422"/>
      <c r="E507" s="1422"/>
      <c r="F507" s="1422"/>
      <c r="G507" s="1422"/>
      <c r="H507" s="1422"/>
      <c r="I507" s="1422"/>
      <c r="J507" s="744"/>
      <c r="K507" s="744"/>
      <c r="L507" s="744"/>
      <c r="M507" s="744"/>
      <c r="N507" s="745"/>
      <c r="O507" s="745"/>
      <c r="P507" s="745"/>
      <c r="Q507" s="745"/>
      <c r="R507" s="745"/>
      <c r="S507" s="745"/>
      <c r="T507" s="745"/>
      <c r="U507" s="745"/>
      <c r="V507" s="745"/>
      <c r="W507" s="745"/>
      <c r="X507" s="745"/>
      <c r="Y507" s="747"/>
      <c r="Z507" s="747"/>
      <c r="AA507" s="747"/>
      <c r="AB507" s="747"/>
      <c r="AC507" s="747"/>
      <c r="AD507" s="747"/>
      <c r="AE507" s="747"/>
      <c r="AF507" s="747"/>
      <c r="AG507" s="747"/>
      <c r="AH507" s="747"/>
      <c r="AI507" s="747"/>
      <c r="AJ507" s="747"/>
      <c r="AK507" s="747"/>
      <c r="AL507" s="747"/>
      <c r="AM507" s="747"/>
      <c r="AN507" s="747"/>
      <c r="AO507" s="747"/>
      <c r="AP507" s="747"/>
      <c r="AQ507" s="747"/>
      <c r="AR507" s="747"/>
      <c r="AS507" s="747"/>
      <c r="AT507" s="747"/>
      <c r="AU507" s="747"/>
      <c r="AV507" s="747"/>
      <c r="AW507" s="747"/>
      <c r="AX507" s="1404"/>
      <c r="AY507" s="1404"/>
      <c r="AZ507" s="1404"/>
      <c r="BA507" s="1404"/>
      <c r="BB507" s="747"/>
      <c r="BC507" s="8"/>
      <c r="BD507" s="175"/>
      <c r="BE507" s="782"/>
      <c r="BF507" s="175"/>
      <c r="BG507" s="175"/>
      <c r="BH507" s="175"/>
    </row>
    <row r="508" spans="1:85" s="4" customFormat="1" ht="12.75" customHeight="1">
      <c r="A508" s="779"/>
      <c r="B508" s="7"/>
      <c r="C508" s="1422"/>
      <c r="D508" s="1422"/>
      <c r="E508" s="1422"/>
      <c r="F508" s="1422"/>
      <c r="G508" s="1422"/>
      <c r="H508" s="1422"/>
      <c r="I508" s="1422"/>
      <c r="J508" s="744"/>
      <c r="K508" s="744"/>
      <c r="L508" s="744"/>
      <c r="M508" s="744"/>
      <c r="N508" s="745"/>
      <c r="O508" s="745"/>
      <c r="P508" s="745"/>
      <c r="Q508" s="745"/>
      <c r="R508" s="745"/>
      <c r="S508" s="745"/>
      <c r="T508" s="745"/>
      <c r="U508" s="745"/>
      <c r="V508" s="745"/>
      <c r="W508" s="745"/>
      <c r="X508" s="745"/>
      <c r="Y508" s="747"/>
      <c r="Z508" s="747"/>
      <c r="AA508" s="747"/>
      <c r="AB508" s="747"/>
      <c r="AC508" s="747"/>
      <c r="AD508" s="747"/>
      <c r="AE508" s="747"/>
      <c r="AF508" s="747"/>
      <c r="AG508" s="747"/>
      <c r="AH508" s="747"/>
      <c r="AI508" s="747"/>
      <c r="AJ508" s="747"/>
      <c r="AK508" s="747"/>
      <c r="AL508" s="747"/>
      <c r="AM508" s="747"/>
      <c r="AN508" s="747"/>
      <c r="AO508" s="747"/>
      <c r="AP508" s="747"/>
      <c r="AQ508" s="747"/>
      <c r="AR508" s="747"/>
      <c r="AS508" s="747"/>
      <c r="AT508" s="747"/>
      <c r="AU508" s="747"/>
      <c r="AV508" s="747"/>
      <c r="AW508" s="747"/>
      <c r="AX508" s="1404"/>
      <c r="AY508" s="1404"/>
      <c r="AZ508" s="1404"/>
      <c r="BA508" s="1404"/>
      <c r="BB508" s="747"/>
      <c r="BC508" s="8"/>
      <c r="BD508" s="175"/>
      <c r="BE508" s="782"/>
      <c r="BF508" s="175"/>
      <c r="BG508" s="175"/>
      <c r="BH508" s="175"/>
    </row>
    <row r="509" spans="1:85" s="4" customFormat="1" ht="18" customHeight="1">
      <c r="A509" s="779"/>
      <c r="B509" s="578"/>
      <c r="C509" s="1442" t="s">
        <v>1390</v>
      </c>
      <c r="D509" s="1442"/>
      <c r="E509" s="1442"/>
      <c r="F509" s="1442"/>
      <c r="G509" s="163"/>
      <c r="H509" s="163"/>
      <c r="I509" s="163"/>
      <c r="J509" s="163"/>
      <c r="K509" s="163"/>
      <c r="L509" s="163"/>
      <c r="M509" s="163"/>
      <c r="N509" s="163"/>
      <c r="O509" s="163"/>
      <c r="P509" s="163"/>
      <c r="Q509" s="163"/>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63"/>
      <c r="AR509" s="163"/>
      <c r="AS509" s="163"/>
      <c r="AT509" s="163"/>
      <c r="AU509" s="163"/>
      <c r="AV509" s="163"/>
      <c r="AW509" s="163"/>
      <c r="AX509" s="163"/>
      <c r="AY509" s="163"/>
      <c r="AZ509" s="163"/>
      <c r="BA509" s="163"/>
      <c r="BB509" s="163"/>
      <c r="BC509" s="8"/>
      <c r="BD509" s="175"/>
      <c r="BE509" s="782"/>
      <c r="BF509" s="175"/>
      <c r="BG509" s="175"/>
      <c r="BH509" s="175"/>
    </row>
    <row r="510" spans="1:85" s="4" customFormat="1" ht="7.5" customHeight="1">
      <c r="A510" s="779"/>
      <c r="B510" s="7"/>
      <c r="C510" s="1442"/>
      <c r="D510" s="1442"/>
      <c r="E510" s="1442"/>
      <c r="F510" s="1442"/>
      <c r="G510" s="163"/>
      <c r="H510" s="42"/>
      <c r="I510" s="1392" t="s">
        <v>4832</v>
      </c>
      <c r="J510" s="1392"/>
      <c r="K510" s="1392"/>
      <c r="L510" s="1392"/>
      <c r="M510" s="1392"/>
      <c r="N510" s="1392"/>
      <c r="O510" s="1392"/>
      <c r="P510" s="1392"/>
      <c r="Q510" s="1392"/>
      <c r="R510" s="1392"/>
      <c r="S510" s="1392"/>
      <c r="T510" s="716"/>
      <c r="U510" s="662"/>
      <c r="V510" s="662"/>
      <c r="W510" s="662"/>
      <c r="X510" s="709"/>
      <c r="Y510" s="709"/>
      <c r="Z510" s="1392" t="s">
        <v>4836</v>
      </c>
      <c r="AA510" s="1392"/>
      <c r="AB510" s="1392"/>
      <c r="AC510" s="1392"/>
      <c r="AD510" s="1392"/>
      <c r="AE510" s="1392"/>
      <c r="AF510" s="1392"/>
      <c r="AG510" s="1392"/>
      <c r="AH510" s="1392"/>
      <c r="AI510" s="1392"/>
      <c r="AJ510" s="1392"/>
      <c r="AK510" s="1392"/>
      <c r="AL510" s="1392"/>
      <c r="AM510" s="1392"/>
      <c r="AN510" s="662"/>
      <c r="AO510" s="662"/>
      <c r="AP510" s="662"/>
      <c r="AQ510" s="662"/>
      <c r="AR510" s="662"/>
      <c r="AS510" s="662"/>
      <c r="AT510" s="662"/>
      <c r="AU510" s="662"/>
      <c r="AV510" s="662"/>
      <c r="AW510" s="662"/>
      <c r="AX510" s="662"/>
      <c r="AY510" s="662"/>
      <c r="AZ510" s="662"/>
      <c r="BA510" s="662"/>
      <c r="BB510" s="163"/>
      <c r="BC510" s="8"/>
      <c r="BD510" s="175"/>
      <c r="BE510" s="782"/>
      <c r="BF510" s="175"/>
      <c r="BG510" s="175"/>
      <c r="BH510" s="175"/>
    </row>
    <row r="511" spans="1:85" s="4" customFormat="1" ht="7.5" customHeight="1">
      <c r="A511" s="779"/>
      <c r="B511" s="7"/>
      <c r="C511" s="1442"/>
      <c r="D511" s="1442"/>
      <c r="E511" s="1442"/>
      <c r="F511" s="1442"/>
      <c r="G511" s="163"/>
      <c r="H511" s="42"/>
      <c r="I511" s="1392"/>
      <c r="J511" s="1392"/>
      <c r="K511" s="1392"/>
      <c r="L511" s="1392"/>
      <c r="M511" s="1392"/>
      <c r="N511" s="1392"/>
      <c r="O511" s="1392"/>
      <c r="P511" s="1392"/>
      <c r="Q511" s="1392"/>
      <c r="R511" s="1392"/>
      <c r="S511" s="1392"/>
      <c r="T511" s="716"/>
      <c r="U511" s="662"/>
      <c r="V511" s="662"/>
      <c r="W511" s="662"/>
      <c r="X511" s="709"/>
      <c r="Y511" s="709"/>
      <c r="Z511" s="1392"/>
      <c r="AA511" s="1392"/>
      <c r="AB511" s="1392"/>
      <c r="AC511" s="1392"/>
      <c r="AD511" s="1392"/>
      <c r="AE511" s="1392"/>
      <c r="AF511" s="1392"/>
      <c r="AG511" s="1392"/>
      <c r="AH511" s="1392"/>
      <c r="AI511" s="1392"/>
      <c r="AJ511" s="1392"/>
      <c r="AK511" s="1392"/>
      <c r="AL511" s="1392"/>
      <c r="AM511" s="1392"/>
      <c r="AN511" s="662"/>
      <c r="AO511" s="662"/>
      <c r="AP511" s="662"/>
      <c r="AQ511" s="662"/>
      <c r="AR511" s="662"/>
      <c r="AS511" s="662"/>
      <c r="AT511" s="662"/>
      <c r="AU511" s="662"/>
      <c r="AV511" s="662"/>
      <c r="AW511" s="662"/>
      <c r="AX511" s="662"/>
      <c r="AY511" s="662"/>
      <c r="AZ511" s="662"/>
      <c r="BA511" s="662"/>
      <c r="BB511" s="163"/>
      <c r="BC511" s="8"/>
      <c r="BD511" s="175"/>
      <c r="BE511" s="774"/>
    </row>
    <row r="512" spans="1:85" s="4" customFormat="1" ht="17.25" customHeight="1">
      <c r="A512" s="779"/>
      <c r="B512" s="7"/>
      <c r="C512" s="1442"/>
      <c r="D512" s="1442"/>
      <c r="E512" s="1442"/>
      <c r="F512" s="1442"/>
      <c r="G512" s="163"/>
      <c r="H512" s="42"/>
      <c r="I512" s="1198"/>
      <c r="J512" s="1198"/>
      <c r="K512" s="1198"/>
      <c r="L512" s="1198"/>
      <c r="M512" s="1198"/>
      <c r="N512" s="1198"/>
      <c r="O512" s="1198"/>
      <c r="P512" s="1198"/>
      <c r="Q512" s="1198"/>
      <c r="R512" s="1198"/>
      <c r="S512" s="1198"/>
      <c r="T512" s="78"/>
      <c r="U512" s="163"/>
      <c r="V512" s="163"/>
      <c r="W512" s="163"/>
      <c r="X512" s="1199"/>
      <c r="Y512" s="1199"/>
      <c r="Z512" s="1198"/>
      <c r="AA512" s="1198"/>
      <c r="AB512" s="1198"/>
      <c r="AC512" s="1198"/>
      <c r="AD512" s="1198"/>
      <c r="AE512" s="1198"/>
      <c r="AF512" s="1198"/>
      <c r="AG512" s="1198"/>
      <c r="AH512" s="1198"/>
      <c r="AI512" s="1198"/>
      <c r="AJ512" s="1198"/>
      <c r="AK512" s="1198"/>
      <c r="AL512" s="1198"/>
      <c r="AM512" s="1198"/>
      <c r="AN512" s="163"/>
      <c r="AO512" s="163"/>
      <c r="AP512" s="163"/>
      <c r="AQ512" s="163"/>
      <c r="AR512" s="163"/>
      <c r="AS512" s="163"/>
      <c r="AT512" s="163"/>
      <c r="AU512" s="163"/>
      <c r="AV512" s="163"/>
      <c r="AW512" s="163"/>
      <c r="AX512" s="662"/>
      <c r="AY512" s="662"/>
      <c r="AZ512" s="662"/>
      <c r="BA512" s="662"/>
      <c r="BB512" s="163"/>
      <c r="BC512" s="8"/>
      <c r="BD512" s="175"/>
      <c r="BE512" s="774"/>
    </row>
    <row r="513" spans="1:60" s="4" customFormat="1" ht="18" customHeight="1">
      <c r="A513" s="779"/>
      <c r="B513" s="7"/>
      <c r="C513" s="1442"/>
      <c r="D513" s="1442"/>
      <c r="E513" s="1442"/>
      <c r="F513" s="1442"/>
      <c r="G513" s="163"/>
      <c r="H513" s="42"/>
      <c r="I513" s="78"/>
      <c r="J513" s="1200" t="s">
        <v>4833</v>
      </c>
      <c r="K513" s="172"/>
      <c r="L513" s="172"/>
      <c r="M513" s="172"/>
      <c r="N513" s="172"/>
      <c r="O513" s="49"/>
      <c r="P513" s="49"/>
      <c r="Q513" s="49"/>
      <c r="R513" s="49"/>
      <c r="S513" s="163"/>
      <c r="T513" s="163"/>
      <c r="U513" s="163"/>
      <c r="V513" s="163"/>
      <c r="W513" s="163"/>
      <c r="X513" s="163"/>
      <c r="Y513" s="163"/>
      <c r="Z513" s="172"/>
      <c r="AA513" s="1200" t="s">
        <v>4833</v>
      </c>
      <c r="AB513" s="172"/>
      <c r="AC513" s="172"/>
      <c r="AD513" s="172"/>
      <c r="AE513" s="172"/>
      <c r="AF513" s="163"/>
      <c r="AG513" s="163"/>
      <c r="AH513" s="163"/>
      <c r="AI513" s="163"/>
      <c r="AJ513" s="163"/>
      <c r="AK513" s="163"/>
      <c r="AL513" s="163"/>
      <c r="AM513" s="163"/>
      <c r="AN513" s="163"/>
      <c r="AO513" s="163"/>
      <c r="AP513" s="163"/>
      <c r="AQ513" s="163"/>
      <c r="AR513" s="163"/>
      <c r="AS513" s="163"/>
      <c r="AT513" s="163"/>
      <c r="AU513" s="163"/>
      <c r="AV513" s="163"/>
      <c r="AW513" s="163"/>
      <c r="AX513" s="662"/>
      <c r="AY513" s="662"/>
      <c r="AZ513" s="662"/>
      <c r="BA513" s="662"/>
      <c r="BB513" s="163"/>
      <c r="BC513" s="8"/>
      <c r="BD513" s="175"/>
      <c r="BE513" s="774"/>
    </row>
    <row r="514" spans="1:60" s="4" customFormat="1" ht="3.75" customHeight="1">
      <c r="A514" s="779"/>
      <c r="B514" s="7"/>
      <c r="C514" s="1007"/>
      <c r="D514" s="1007"/>
      <c r="E514" s="1007"/>
      <c r="F514" s="1007"/>
      <c r="G514" s="163"/>
      <c r="H514" s="42"/>
      <c r="I514" s="78"/>
      <c r="J514" s="103"/>
      <c r="K514" s="172"/>
      <c r="L514" s="172"/>
      <c r="M514" s="172"/>
      <c r="N514" s="172"/>
      <c r="O514" s="49"/>
      <c r="P514" s="49"/>
      <c r="Q514" s="49"/>
      <c r="R514" s="49"/>
      <c r="S514" s="163"/>
      <c r="T514" s="163"/>
      <c r="U514" s="163"/>
      <c r="V514" s="163"/>
      <c r="W514" s="163"/>
      <c r="X514" s="163"/>
      <c r="Y514" s="163"/>
      <c r="Z514" s="172"/>
      <c r="AA514" s="172"/>
      <c r="AB514" s="172"/>
      <c r="AC514" s="172"/>
      <c r="AD514" s="172"/>
      <c r="AE514" s="172"/>
      <c r="AF514" s="163"/>
      <c r="AG514" s="163"/>
      <c r="AH514" s="163"/>
      <c r="AI514" s="163"/>
      <c r="AJ514" s="163"/>
      <c r="AK514" s="163"/>
      <c r="AL514" s="163"/>
      <c r="AM514" s="163"/>
      <c r="AN514" s="163"/>
      <c r="AO514" s="163"/>
      <c r="AP514" s="163"/>
      <c r="AQ514" s="163"/>
      <c r="AR514" s="163"/>
      <c r="AS514" s="163"/>
      <c r="AT514" s="163"/>
      <c r="AU514" s="163"/>
      <c r="AV514" s="163"/>
      <c r="AW514" s="163"/>
      <c r="AX514" s="662"/>
      <c r="AY514" s="662"/>
      <c r="AZ514" s="662"/>
      <c r="BA514" s="662"/>
      <c r="BB514" s="163"/>
      <c r="BC514" s="8"/>
      <c r="BD514" s="175"/>
      <c r="BE514" s="774"/>
    </row>
    <row r="515" spans="1:60" s="4" customFormat="1" ht="18" customHeight="1">
      <c r="A515" s="779"/>
      <c r="B515" s="7"/>
      <c r="C515" s="361"/>
      <c r="D515" s="361"/>
      <c r="E515" s="361"/>
      <c r="F515" s="361"/>
      <c r="G515" s="163"/>
      <c r="H515" s="42"/>
      <c r="I515" s="42"/>
      <c r="J515" s="1367" t="s">
        <v>512</v>
      </c>
      <c r="K515" s="1368"/>
      <c r="L515" s="1368"/>
      <c r="M515" s="1369"/>
      <c r="N515" s="163"/>
      <c r="O515" s="163"/>
      <c r="P515" s="163"/>
      <c r="Q515" s="163"/>
      <c r="R515" s="163"/>
      <c r="S515" s="163"/>
      <c r="T515" s="163"/>
      <c r="U515" s="163"/>
      <c r="V515" s="163"/>
      <c r="W515" s="163"/>
      <c r="X515" s="163"/>
      <c r="Y515" s="42"/>
      <c r="Z515" s="163"/>
      <c r="AA515" s="1367" t="s">
        <v>512</v>
      </c>
      <c r="AB515" s="1368"/>
      <c r="AC515" s="1368"/>
      <c r="AD515" s="1369"/>
      <c r="AE515" s="163"/>
      <c r="AF515" s="163"/>
      <c r="AG515" s="163"/>
      <c r="AH515" s="163"/>
      <c r="AI515" s="163"/>
      <c r="AJ515" s="163"/>
      <c r="AK515" s="163"/>
      <c r="AL515" s="163"/>
      <c r="AM515" s="163"/>
      <c r="AN515" s="163"/>
      <c r="AO515" s="844"/>
      <c r="AP515" s="1278" t="s">
        <v>3396</v>
      </c>
      <c r="AQ515" s="1278"/>
      <c r="AR515" s="1278"/>
      <c r="AS515" s="1278"/>
      <c r="AT515" s="1278"/>
      <c r="AU515" s="1278"/>
      <c r="AV515" s="1278"/>
      <c r="AW515" s="1278"/>
      <c r="AX515" s="1373">
        <f>'Control Panel'!G1592</f>
        <v>0</v>
      </c>
      <c r="AY515" s="1373"/>
      <c r="AZ515" s="1373"/>
      <c r="BA515" s="1373"/>
      <c r="BB515" s="163"/>
      <c r="BC515" s="8"/>
      <c r="BD515" s="175"/>
      <c r="BE515" s="774"/>
    </row>
    <row r="516" spans="1:60" s="4" customFormat="1" ht="3.75" customHeight="1">
      <c r="A516" s="779"/>
      <c r="B516" s="7"/>
      <c r="C516" s="361"/>
      <c r="D516" s="361"/>
      <c r="E516" s="361"/>
      <c r="F516" s="361"/>
      <c r="G516" s="163"/>
      <c r="H516" s="163"/>
      <c r="I516" s="163"/>
      <c r="J516" s="163"/>
      <c r="K516" s="163"/>
      <c r="L516" s="163"/>
      <c r="M516" s="163"/>
      <c r="N516" s="163"/>
      <c r="O516" s="163"/>
      <c r="P516" s="336"/>
      <c r="Q516" s="336"/>
      <c r="R516" s="336"/>
      <c r="S516" s="163"/>
      <c r="T516" s="163"/>
      <c r="U516" s="163"/>
      <c r="V516" s="163"/>
      <c r="W516" s="163"/>
      <c r="X516" s="163"/>
      <c r="Y516" s="163"/>
      <c r="Z516" s="163"/>
      <c r="AA516" s="163"/>
      <c r="AB516" s="163"/>
      <c r="AC516" s="163"/>
      <c r="AD516" s="163"/>
      <c r="AE516" s="163"/>
      <c r="AF516" s="163"/>
      <c r="AG516" s="163"/>
      <c r="AH516" s="163"/>
      <c r="AI516" s="163"/>
      <c r="AJ516" s="163"/>
      <c r="AK516" s="163"/>
      <c r="AL516" s="163"/>
      <c r="AM516" s="163"/>
      <c r="AN516" s="163"/>
      <c r="AO516" s="844"/>
      <c r="AP516" s="844"/>
      <c r="AQ516" s="844"/>
      <c r="AR516" s="844"/>
      <c r="AS516" s="844"/>
      <c r="AT516" s="844"/>
      <c r="AU516" s="844"/>
      <c r="AV516" s="844"/>
      <c r="AW516" s="718"/>
      <c r="AX516" s="662"/>
      <c r="AY516" s="662"/>
      <c r="AZ516" s="662"/>
      <c r="BA516" s="662"/>
      <c r="BB516" s="163"/>
      <c r="BC516" s="8"/>
      <c r="BD516" s="175"/>
      <c r="BE516" s="774"/>
    </row>
    <row r="517" spans="1:60" s="4" customFormat="1" ht="18.75" customHeight="1">
      <c r="A517" s="779"/>
      <c r="B517" s="7"/>
      <c r="C517" s="361"/>
      <c r="D517" s="361"/>
      <c r="E517" s="361"/>
      <c r="F517" s="361"/>
      <c r="G517" s="163"/>
      <c r="H517" s="163"/>
      <c r="I517" s="163"/>
      <c r="J517" s="1200" t="s">
        <v>4834</v>
      </c>
      <c r="K517" s="163"/>
      <c r="L517" s="163"/>
      <c r="M517" s="163"/>
      <c r="N517" s="163"/>
      <c r="O517" s="163"/>
      <c r="P517" s="1008"/>
      <c r="Q517" s="1008"/>
      <c r="R517" s="1008"/>
      <c r="S517" s="163"/>
      <c r="T517" s="163"/>
      <c r="U517" s="163"/>
      <c r="V517" s="163"/>
      <c r="W517" s="163"/>
      <c r="X517" s="163"/>
      <c r="Y517" s="163"/>
      <c r="Z517" s="163"/>
      <c r="AA517" s="163"/>
      <c r="AB517" s="163"/>
      <c r="AC517" s="163"/>
      <c r="AD517" s="163"/>
      <c r="AE517" s="163"/>
      <c r="AF517" s="163"/>
      <c r="AG517" s="163"/>
      <c r="AH517" s="163"/>
      <c r="AI517" s="163"/>
      <c r="AJ517" s="163"/>
      <c r="AK517" s="163"/>
      <c r="AL517" s="163"/>
      <c r="AM517" s="163"/>
      <c r="AN517" s="163"/>
      <c r="AO517" s="1006"/>
      <c r="AP517" s="1278" t="s">
        <v>4838</v>
      </c>
      <c r="AQ517" s="1278"/>
      <c r="AR517" s="1278"/>
      <c r="AS517" s="1278"/>
      <c r="AT517" s="1278"/>
      <c r="AU517" s="1278"/>
      <c r="AV517" s="1278"/>
      <c r="AW517" s="1278"/>
      <c r="AX517" s="1373">
        <f>'Control Panel'!G1594</f>
        <v>0</v>
      </c>
      <c r="AY517" s="1373"/>
      <c r="AZ517" s="1373"/>
      <c r="BA517" s="1373"/>
      <c r="BB517" s="163"/>
      <c r="BC517" s="8"/>
      <c r="BD517" s="175"/>
      <c r="BE517" s="774"/>
    </row>
    <row r="518" spans="1:60" s="4" customFormat="1" ht="3.75" customHeight="1">
      <c r="A518" s="779"/>
      <c r="B518" s="7"/>
      <c r="C518" s="361"/>
      <c r="D518" s="361"/>
      <c r="E518" s="361"/>
      <c r="F518" s="361"/>
      <c r="G518" s="163"/>
      <c r="H518" s="163"/>
      <c r="I518" s="163"/>
      <c r="J518" s="163"/>
      <c r="K518" s="163"/>
      <c r="L518" s="163"/>
      <c r="M518" s="163"/>
      <c r="N518" s="163"/>
      <c r="O518" s="163"/>
      <c r="P518" s="1008"/>
      <c r="Q518" s="1008"/>
      <c r="R518" s="1008"/>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006"/>
      <c r="AP518" s="1006"/>
      <c r="AQ518" s="1006"/>
      <c r="AR518" s="1006"/>
      <c r="AS518" s="1006"/>
      <c r="AT518" s="1006"/>
      <c r="AU518" s="1006"/>
      <c r="AV518" s="1006"/>
      <c r="AW518" s="718"/>
      <c r="AX518" s="662"/>
      <c r="AY518" s="662"/>
      <c r="AZ518" s="662"/>
      <c r="BA518" s="662"/>
      <c r="BB518" s="163"/>
      <c r="BC518" s="8"/>
      <c r="BD518" s="175"/>
      <c r="BE518" s="774"/>
    </row>
    <row r="519" spans="1:60" s="4" customFormat="1" ht="18" customHeight="1">
      <c r="A519" s="779"/>
      <c r="B519" s="7"/>
      <c r="C519" s="361"/>
      <c r="D519" s="1200"/>
      <c r="E519" s="361"/>
      <c r="F519" s="361"/>
      <c r="G519" s="163"/>
      <c r="H519" s="163"/>
      <c r="I519" s="163"/>
      <c r="J519" s="1367" t="s">
        <v>4835</v>
      </c>
      <c r="K519" s="1368"/>
      <c r="L519" s="1368"/>
      <c r="M519" s="1369"/>
      <c r="N519" s="163"/>
      <c r="O519" s="163"/>
      <c r="P519" s="1008"/>
      <c r="Q519" s="1008"/>
      <c r="R519" s="1008"/>
      <c r="S519" s="163"/>
      <c r="T519" s="163"/>
      <c r="U519" s="163"/>
      <c r="V519" s="163"/>
      <c r="W519" s="163"/>
      <c r="X519" s="163"/>
      <c r="Y519" s="163"/>
      <c r="Z519" s="163"/>
      <c r="AA519" s="163"/>
      <c r="AB519" s="163"/>
      <c r="AC519" s="163"/>
      <c r="AD519" s="163"/>
      <c r="AE519" s="163"/>
      <c r="AF519" s="163"/>
      <c r="AG519" s="163"/>
      <c r="AH519" s="163"/>
      <c r="AI519" s="163"/>
      <c r="AJ519" s="163"/>
      <c r="AK519" s="163"/>
      <c r="AL519" s="163"/>
      <c r="AM519" s="163"/>
      <c r="AN519" s="163"/>
      <c r="AO519" s="1278" t="s">
        <v>3397</v>
      </c>
      <c r="AP519" s="1278"/>
      <c r="AQ519" s="1278"/>
      <c r="AR519" s="1278"/>
      <c r="AS519" s="1278"/>
      <c r="AT519" s="1278"/>
      <c r="AU519" s="1278"/>
      <c r="AV519" s="1278"/>
      <c r="AW519" s="1278"/>
      <c r="AX519" s="1373">
        <f>'Control Panel'!G1599</f>
        <v>0</v>
      </c>
      <c r="AY519" s="1373"/>
      <c r="AZ519" s="1373"/>
      <c r="BA519" s="1373"/>
      <c r="BB519" s="163"/>
      <c r="BC519" s="8"/>
      <c r="BD519" s="175"/>
      <c r="BE519" s="774"/>
    </row>
    <row r="520" spans="1:60" s="4" customFormat="1" ht="4.5" customHeight="1">
      <c r="A520" s="779"/>
      <c r="B520" s="7"/>
      <c r="C520" s="361"/>
      <c r="D520" s="361"/>
      <c r="E520" s="361"/>
      <c r="F520" s="361"/>
      <c r="G520" s="163"/>
      <c r="H520" s="163"/>
      <c r="I520" s="163"/>
      <c r="J520" s="163"/>
      <c r="K520" s="163"/>
      <c r="L520" s="163"/>
      <c r="M520" s="163"/>
      <c r="N520" s="163"/>
      <c r="O520" s="163"/>
      <c r="P520" s="1008"/>
      <c r="Q520" s="1008"/>
      <c r="R520" s="1008"/>
      <c r="S520" s="163"/>
      <c r="T520" s="163"/>
      <c r="U520" s="163"/>
      <c r="V520" s="163"/>
      <c r="W520" s="163"/>
      <c r="X520" s="163"/>
      <c r="Y520" s="163"/>
      <c r="Z520" s="163"/>
      <c r="AA520" s="163"/>
      <c r="AB520" s="163"/>
      <c r="AC520" s="163"/>
      <c r="AD520" s="163"/>
      <c r="AE520" s="163"/>
      <c r="AF520" s="163"/>
      <c r="AG520" s="163"/>
      <c r="AH520" s="163"/>
      <c r="AI520" s="163"/>
      <c r="AJ520" s="163"/>
      <c r="AK520" s="163"/>
      <c r="AL520" s="163"/>
      <c r="AM520" s="163"/>
      <c r="AN520" s="163"/>
      <c r="AO520" s="844"/>
      <c r="AP520" s="844"/>
      <c r="AQ520" s="844"/>
      <c r="AR520" s="844"/>
      <c r="AS520" s="844"/>
      <c r="AT520" s="844"/>
      <c r="AU520" s="844"/>
      <c r="AV520" s="844"/>
      <c r="AW520" s="844"/>
      <c r="AX520" s="662"/>
      <c r="AY520" s="662"/>
      <c r="AZ520" s="662"/>
      <c r="BA520" s="662"/>
      <c r="BB520" s="163"/>
      <c r="BC520" s="8"/>
      <c r="BD520" s="175"/>
      <c r="BE520" s="774"/>
    </row>
    <row r="521" spans="1:60" s="4" customFormat="1" ht="18" customHeight="1">
      <c r="A521" s="779"/>
      <c r="B521" s="7"/>
      <c r="C521" s="361"/>
      <c r="D521" s="361"/>
      <c r="E521" s="361"/>
      <c r="F521" s="361"/>
      <c r="G521" s="163"/>
      <c r="H521" s="42"/>
      <c r="I521" s="42"/>
      <c r="J521" s="1200" t="s">
        <v>4818</v>
      </c>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278" t="s">
        <v>3398</v>
      </c>
      <c r="AP521" s="1278"/>
      <c r="AQ521" s="1278"/>
      <c r="AR521" s="1278"/>
      <c r="AS521" s="1278"/>
      <c r="AT521" s="1278"/>
      <c r="AU521" s="1278"/>
      <c r="AV521" s="1278"/>
      <c r="AW521" s="1278"/>
      <c r="AX521" s="1373">
        <f>'Control Panel'!G1608</f>
        <v>0</v>
      </c>
      <c r="AY521" s="1373"/>
      <c r="AZ521" s="1373"/>
      <c r="BA521" s="1373"/>
      <c r="BB521" s="163"/>
      <c r="BC521" s="8"/>
      <c r="BD521" s="175"/>
      <c r="BE521" s="774"/>
    </row>
    <row r="522" spans="1:60" s="4" customFormat="1" ht="4.5" customHeight="1">
      <c r="A522" s="779"/>
      <c r="B522" s="7"/>
      <c r="C522" s="361"/>
      <c r="D522" s="361"/>
      <c r="E522" s="361"/>
      <c r="F522" s="361"/>
      <c r="G522" s="163"/>
      <c r="H522" s="163"/>
      <c r="I522" s="163"/>
      <c r="J522" s="163"/>
      <c r="K522" s="163"/>
      <c r="L522" s="163"/>
      <c r="M522" s="163"/>
      <c r="N522" s="163"/>
      <c r="O522" s="163"/>
      <c r="P522" s="49"/>
      <c r="Q522" s="49"/>
      <c r="R522" s="49"/>
      <c r="S522" s="49"/>
      <c r="T522" s="163"/>
      <c r="U522" s="163"/>
      <c r="V522" s="163"/>
      <c r="W522" s="163"/>
      <c r="X522" s="163"/>
      <c r="Y522" s="163"/>
      <c r="Z522" s="163"/>
      <c r="AA522" s="163"/>
      <c r="AB522" s="163"/>
      <c r="AC522" s="163"/>
      <c r="AD522" s="163"/>
      <c r="AE522" s="163"/>
      <c r="AF522" s="163"/>
      <c r="AG522" s="163"/>
      <c r="AH522" s="163"/>
      <c r="AI522" s="163"/>
      <c r="AJ522" s="163"/>
      <c r="AK522" s="163"/>
      <c r="AL522" s="163"/>
      <c r="AM522" s="163"/>
      <c r="AN522" s="163"/>
      <c r="AO522" s="3"/>
      <c r="AP522" s="3"/>
      <c r="AQ522" s="3"/>
      <c r="AR522" s="3"/>
      <c r="AS522" s="3"/>
      <c r="AT522" s="3"/>
      <c r="AU522" s="3"/>
      <c r="AV522" s="3"/>
      <c r="AW522" s="3"/>
      <c r="AX522" s="848"/>
      <c r="AY522" s="848"/>
      <c r="AZ522" s="848"/>
      <c r="BA522" s="848"/>
      <c r="BB522" s="163"/>
      <c r="BC522" s="8"/>
      <c r="BD522" s="175"/>
      <c r="BE522" s="774"/>
    </row>
    <row r="523" spans="1:60" s="4" customFormat="1" ht="15" customHeight="1">
      <c r="A523" s="779"/>
      <c r="B523" s="7"/>
      <c r="C523" s="361"/>
      <c r="D523" s="361"/>
      <c r="E523" s="361"/>
      <c r="F523" s="361"/>
      <c r="G523" s="163"/>
      <c r="H523" s="42"/>
      <c r="I523" s="42"/>
      <c r="J523" s="1367">
        <v>0</v>
      </c>
      <c r="K523" s="1368"/>
      <c r="L523" s="1368"/>
      <c r="M523" s="1369"/>
      <c r="N523" s="163" t="s">
        <v>520</v>
      </c>
      <c r="O523" s="163"/>
      <c r="P523" s="163"/>
      <c r="Q523" s="163"/>
      <c r="R523" s="163"/>
      <c r="S523" s="163"/>
      <c r="T523" s="163"/>
      <c r="U523" s="163"/>
      <c r="V523" s="163"/>
      <c r="W523" s="163"/>
      <c r="X523" s="163"/>
      <c r="Y523" s="42"/>
      <c r="Z523" s="163"/>
      <c r="AA523" s="163"/>
      <c r="AB523" s="163"/>
      <c r="AC523" s="163"/>
      <c r="AD523" s="163"/>
      <c r="AE523" s="163"/>
      <c r="AF523" s="163"/>
      <c r="AG523" s="163"/>
      <c r="AH523" s="163"/>
      <c r="AI523" s="163"/>
      <c r="AJ523" s="163"/>
      <c r="AK523" s="163"/>
      <c r="AL523" s="163"/>
      <c r="AM523" s="163"/>
      <c r="AN523" s="163"/>
      <c r="AO523" s="163"/>
      <c r="AP523" s="163"/>
      <c r="AQ523" s="1005"/>
      <c r="AR523" s="1005"/>
      <c r="AS523" s="1005"/>
      <c r="AT523" s="1005"/>
      <c r="AU523" s="1005"/>
      <c r="AV523" s="1005"/>
      <c r="AW523" s="1005"/>
      <c r="AX523" s="848"/>
      <c r="AY523" s="848"/>
      <c r="AZ523" s="848"/>
      <c r="BA523" s="848"/>
      <c r="BB523" s="163"/>
      <c r="BC523" s="8"/>
      <c r="BD523" s="175"/>
      <c r="BE523" s="774"/>
    </row>
    <row r="524" spans="1:60" s="4" customFormat="1" ht="3.75" customHeight="1">
      <c r="A524" s="779"/>
      <c r="B524" s="7"/>
      <c r="C524" s="163"/>
      <c r="D524" s="163"/>
      <c r="E524" s="163"/>
      <c r="F524" s="163"/>
      <c r="G524" s="163"/>
      <c r="H524" s="163"/>
      <c r="I524" s="163"/>
      <c r="J524" s="163"/>
      <c r="K524" s="163"/>
      <c r="L524" s="163"/>
      <c r="M524" s="163"/>
      <c r="N524" s="163"/>
      <c r="O524" s="163"/>
      <c r="P524" s="163"/>
      <c r="Q524" s="163"/>
      <c r="R524" s="1459"/>
      <c r="S524" s="1459"/>
      <c r="T524" s="1459"/>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005"/>
      <c r="AR524" s="1005"/>
      <c r="AS524" s="1005"/>
      <c r="AT524" s="1005"/>
      <c r="AU524" s="1005"/>
      <c r="AV524" s="1005"/>
      <c r="AW524" s="1005"/>
      <c r="AX524" s="848"/>
      <c r="AY524" s="848"/>
      <c r="AZ524" s="848"/>
      <c r="BA524" s="848"/>
      <c r="BB524" s="163"/>
      <c r="BC524" s="8"/>
      <c r="BD524" s="175"/>
      <c r="BE524" s="774"/>
    </row>
    <row r="525" spans="1:60" s="4" customFormat="1" ht="18" customHeight="1">
      <c r="A525" s="779"/>
      <c r="B525" s="7"/>
      <c r="C525" s="163"/>
      <c r="D525" s="163"/>
      <c r="E525" s="163"/>
      <c r="F525" s="163"/>
      <c r="G525" s="163"/>
      <c r="H525" s="163"/>
      <c r="I525" s="163"/>
      <c r="J525" s="1200" t="s">
        <v>664</v>
      </c>
      <c r="K525" s="18"/>
      <c r="L525" s="163"/>
      <c r="M525" s="163"/>
      <c r="N525" s="163"/>
      <c r="O525" s="163"/>
      <c r="P525" s="163"/>
      <c r="Q525" s="163"/>
      <c r="R525" s="163"/>
      <c r="S525" s="163"/>
      <c r="T525" s="163"/>
      <c r="U525" s="163"/>
      <c r="V525" s="163"/>
      <c r="W525" s="163"/>
      <c r="X525" s="163"/>
      <c r="Y525" s="42"/>
      <c r="Z525" s="163"/>
      <c r="AA525" s="163"/>
      <c r="AB525" s="163"/>
      <c r="AC525" s="163"/>
      <c r="AD525" s="163"/>
      <c r="AE525" s="163"/>
      <c r="AF525" s="163"/>
      <c r="AG525" s="163"/>
      <c r="AH525" s="163"/>
      <c r="AI525" s="163"/>
      <c r="AJ525" s="163"/>
      <c r="AK525" s="163"/>
      <c r="AL525" s="163"/>
      <c r="AM525" s="163"/>
      <c r="AN525" s="163"/>
      <c r="AO525" s="163"/>
      <c r="AP525" s="163"/>
      <c r="AQ525" s="1005"/>
      <c r="AR525" s="1005"/>
      <c r="AS525" s="1005"/>
      <c r="AT525" s="1005"/>
      <c r="AU525" s="1005"/>
      <c r="AV525" s="1005"/>
      <c r="AW525" s="1005"/>
      <c r="AX525" s="848"/>
      <c r="AY525" s="848"/>
      <c r="AZ525" s="848"/>
      <c r="BA525" s="848"/>
      <c r="BB525" s="163"/>
      <c r="BC525" s="8"/>
      <c r="BD525" s="175"/>
      <c r="BE525" s="774"/>
    </row>
    <row r="526" spans="1:60" s="4" customFormat="1" ht="4.5" customHeight="1">
      <c r="A526" s="779"/>
      <c r="B526" s="366">
        <v>1</v>
      </c>
      <c r="C526" s="163"/>
      <c r="D526" s="163"/>
      <c r="E526" s="163"/>
      <c r="F526" s="163"/>
      <c r="G526" s="163"/>
      <c r="H526" s="163"/>
      <c r="I526" s="163"/>
      <c r="J526" s="163"/>
      <c r="K526" s="163"/>
      <c r="L526" s="163"/>
      <c r="M526" s="163"/>
      <c r="N526" s="163"/>
      <c r="O526" s="163"/>
      <c r="P526" s="49"/>
      <c r="Q526" s="49"/>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005"/>
      <c r="AR526" s="1005"/>
      <c r="AS526" s="1005"/>
      <c r="AT526" s="1005"/>
      <c r="AU526" s="1005"/>
      <c r="AV526" s="1005"/>
      <c r="AW526" s="1005"/>
      <c r="AX526" s="848"/>
      <c r="AY526" s="848"/>
      <c r="AZ526" s="848"/>
      <c r="BA526" s="848"/>
      <c r="BB526" s="163"/>
      <c r="BC526" s="8"/>
      <c r="BD526" s="175"/>
      <c r="BE526" s="782"/>
      <c r="BF526" s="175"/>
      <c r="BG526" s="175"/>
      <c r="BH526" s="175"/>
    </row>
    <row r="527" spans="1:60" s="4" customFormat="1" ht="16.5" customHeight="1">
      <c r="A527" s="779"/>
      <c r="B527" s="7"/>
      <c r="C527" s="163"/>
      <c r="D527" s="163"/>
      <c r="E527" s="163"/>
      <c r="F527" s="163"/>
      <c r="G527" s="163"/>
      <c r="H527" s="163"/>
      <c r="I527" s="163"/>
      <c r="J527" s="1367">
        <v>0</v>
      </c>
      <c r="K527" s="1368"/>
      <c r="L527" s="1368"/>
      <c r="M527" s="1369"/>
      <c r="N527" s="163" t="s">
        <v>520</v>
      </c>
      <c r="O527" s="163"/>
      <c r="P527" s="163"/>
      <c r="Q527" s="163"/>
      <c r="R527" s="3"/>
      <c r="S527" s="3"/>
      <c r="T527" s="163"/>
      <c r="U527" s="163"/>
      <c r="V527" s="163"/>
      <c r="W527" s="163"/>
      <c r="X527" s="163"/>
      <c r="Y527" s="42"/>
      <c r="Z527" s="163"/>
      <c r="AA527" s="163"/>
      <c r="AB527" s="163"/>
      <c r="AC527" s="163"/>
      <c r="AD527" s="163"/>
      <c r="AE527" s="163"/>
      <c r="AF527" s="163"/>
      <c r="AG527" s="163"/>
      <c r="AH527" s="163"/>
      <c r="AI527" s="163"/>
      <c r="AJ527" s="163"/>
      <c r="AK527" s="163"/>
      <c r="AL527" s="163"/>
      <c r="AM527" s="163"/>
      <c r="AN527" s="163"/>
      <c r="AO527" s="163"/>
      <c r="AP527" s="163"/>
      <c r="AQ527" s="1005"/>
      <c r="AR527" s="1005"/>
      <c r="AS527" s="1005"/>
      <c r="AT527" s="1005"/>
      <c r="AU527" s="1005"/>
      <c r="AV527" s="1005"/>
      <c r="AW527" s="1005"/>
      <c r="AX527" s="848"/>
      <c r="AY527" s="848"/>
      <c r="AZ527" s="848"/>
      <c r="BA527" s="848"/>
      <c r="BB527" s="163"/>
      <c r="BC527" s="8"/>
      <c r="BD527" s="175"/>
      <c r="BE527" s="782"/>
      <c r="BF527" s="175"/>
      <c r="BG527" s="175"/>
      <c r="BH527" s="175"/>
    </row>
    <row r="528" spans="1:60" s="4" customFormat="1" ht="3.75" customHeight="1">
      <c r="A528" s="779"/>
      <c r="B528" s="7"/>
      <c r="C528" s="163"/>
      <c r="D528" s="163"/>
      <c r="E528" s="163"/>
      <c r="F528" s="163"/>
      <c r="G528" s="163"/>
      <c r="H528" s="163"/>
      <c r="I528" s="163"/>
      <c r="J528" s="722"/>
      <c r="K528" s="722"/>
      <c r="L528" s="722"/>
      <c r="M528" s="722"/>
      <c r="N528" s="226">
        <v>0</v>
      </c>
      <c r="O528" s="226"/>
      <c r="P528" s="226"/>
      <c r="Q528" s="226"/>
      <c r="R528" s="3"/>
      <c r="S528" s="3"/>
      <c r="T528" s="163"/>
      <c r="U528" s="163"/>
      <c r="V528" s="163"/>
      <c r="W528" s="163"/>
      <c r="X528" s="163"/>
      <c r="Y528" s="42"/>
      <c r="Z528" s="163"/>
      <c r="AA528" s="163"/>
      <c r="AB528" s="163"/>
      <c r="AC528" s="163"/>
      <c r="AD528" s="163"/>
      <c r="AE528" s="163"/>
      <c r="AF528" s="163"/>
      <c r="AG528" s="163"/>
      <c r="AH528" s="163"/>
      <c r="AI528" s="163"/>
      <c r="AJ528" s="163"/>
      <c r="AK528" s="163"/>
      <c r="AL528" s="163"/>
      <c r="AM528" s="163"/>
      <c r="AN528" s="163"/>
      <c r="AO528" s="163"/>
      <c r="AP528" s="163"/>
      <c r="AQ528" s="846"/>
      <c r="AR528" s="846"/>
      <c r="AS528" s="846"/>
      <c r="AT528" s="846"/>
      <c r="AU528" s="846"/>
      <c r="AV528" s="846"/>
      <c r="AW528" s="846"/>
      <c r="AX528" s="848"/>
      <c r="AY528" s="848"/>
      <c r="AZ528" s="848"/>
      <c r="BA528" s="848"/>
      <c r="BB528" s="163"/>
      <c r="BC528" s="8"/>
      <c r="BD528" s="175"/>
      <c r="BE528" s="782"/>
      <c r="BF528" s="175"/>
      <c r="BG528" s="175"/>
      <c r="BH528" s="175"/>
    </row>
    <row r="529" spans="1:60" s="4" customFormat="1" ht="18.75" customHeight="1">
      <c r="A529" s="779"/>
      <c r="B529" s="7"/>
      <c r="C529" s="163"/>
      <c r="D529" s="163"/>
      <c r="E529" s="1200"/>
      <c r="F529" s="163"/>
      <c r="G529" s="163"/>
      <c r="H529" s="163"/>
      <c r="I529" s="163"/>
      <c r="J529" s="1200" t="s">
        <v>3395</v>
      </c>
      <c r="K529" s="722"/>
      <c r="L529" s="722"/>
      <c r="M529" s="722"/>
      <c r="N529" s="226"/>
      <c r="O529" s="226"/>
      <c r="P529" s="226"/>
      <c r="Q529" s="226"/>
      <c r="R529" s="3"/>
      <c r="S529" s="3"/>
      <c r="T529" s="163"/>
      <c r="U529" s="163"/>
      <c r="V529" s="163"/>
      <c r="W529" s="163"/>
      <c r="X529" s="163"/>
      <c r="Y529" s="42"/>
      <c r="Z529" s="163"/>
      <c r="AA529" s="163"/>
      <c r="AB529" s="163"/>
      <c r="AC529" s="163"/>
      <c r="AD529" s="163"/>
      <c r="AE529" s="163"/>
      <c r="AF529" s="163"/>
      <c r="AG529" s="163"/>
      <c r="AH529" s="163"/>
      <c r="AI529" s="163"/>
      <c r="AJ529" s="163"/>
      <c r="AK529" s="163"/>
      <c r="AL529" s="163"/>
      <c r="AM529" s="163"/>
      <c r="AN529" s="163"/>
      <c r="AO529" s="163"/>
      <c r="AP529" s="163"/>
      <c r="AQ529" s="846"/>
      <c r="AR529" s="846"/>
      <c r="AS529" s="846"/>
      <c r="AT529" s="846"/>
      <c r="AU529" s="846"/>
      <c r="AV529" s="846"/>
      <c r="AW529" s="846"/>
      <c r="AX529" s="848"/>
      <c r="AY529" s="848"/>
      <c r="AZ529" s="848"/>
      <c r="BA529" s="848"/>
      <c r="BB529" s="163"/>
      <c r="BC529" s="8"/>
      <c r="BD529" s="175"/>
      <c r="BE529" s="782"/>
      <c r="BF529" s="175"/>
      <c r="BG529" s="175"/>
      <c r="BH529" s="175"/>
    </row>
    <row r="530" spans="1:60" s="4" customFormat="1" ht="4.5" customHeight="1">
      <c r="A530" s="779"/>
      <c r="B530" s="7"/>
      <c r="C530" s="163"/>
      <c r="D530" s="163"/>
      <c r="E530" s="1200"/>
      <c r="F530" s="163"/>
      <c r="G530" s="163"/>
      <c r="H530" s="163"/>
      <c r="I530" s="163"/>
      <c r="J530" s="1200"/>
      <c r="K530" s="722"/>
      <c r="L530" s="722"/>
      <c r="M530" s="722"/>
      <c r="N530" s="226"/>
      <c r="O530" s="226"/>
      <c r="P530" s="226"/>
      <c r="Q530" s="226"/>
      <c r="R530" s="3"/>
      <c r="S530" s="3"/>
      <c r="T530" s="163"/>
      <c r="U530" s="163"/>
      <c r="V530" s="163"/>
      <c r="W530" s="163"/>
      <c r="X530" s="163"/>
      <c r="Y530" s="42"/>
      <c r="Z530" s="163"/>
      <c r="AA530" s="163"/>
      <c r="AB530" s="163"/>
      <c r="AC530" s="163"/>
      <c r="AD530" s="163"/>
      <c r="AE530" s="163"/>
      <c r="AF530" s="163"/>
      <c r="AG530" s="163"/>
      <c r="AH530" s="163"/>
      <c r="AI530" s="163"/>
      <c r="AJ530" s="163"/>
      <c r="AK530" s="163"/>
      <c r="AL530" s="163"/>
      <c r="AM530" s="163"/>
      <c r="AN530" s="163"/>
      <c r="AO530" s="163"/>
      <c r="AP530" s="163"/>
      <c r="AQ530" s="1005"/>
      <c r="AR530" s="1005"/>
      <c r="AS530" s="1005"/>
      <c r="AT530" s="1005"/>
      <c r="AU530" s="1005"/>
      <c r="AV530" s="1005"/>
      <c r="AW530" s="1005"/>
      <c r="AX530" s="848"/>
      <c r="AY530" s="848"/>
      <c r="AZ530" s="848"/>
      <c r="BA530" s="848"/>
      <c r="BB530" s="163"/>
      <c r="BC530" s="8"/>
      <c r="BD530" s="175"/>
      <c r="BE530" s="782"/>
      <c r="BF530" s="175"/>
      <c r="BG530" s="175"/>
      <c r="BH530" s="175"/>
    </row>
    <row r="531" spans="1:60" s="4" customFormat="1" ht="16.5" customHeight="1">
      <c r="A531" s="779"/>
      <c r="B531" s="7"/>
      <c r="C531" s="163"/>
      <c r="D531" s="163"/>
      <c r="E531" s="163"/>
      <c r="F531" s="163"/>
      <c r="G531" s="163"/>
      <c r="H531" s="163"/>
      <c r="I531" s="163"/>
      <c r="J531" s="1367">
        <v>0</v>
      </c>
      <c r="K531" s="1368"/>
      <c r="L531" s="1368"/>
      <c r="M531" s="1369"/>
      <c r="N531" s="163" t="s">
        <v>520</v>
      </c>
      <c r="O531" s="163"/>
      <c r="P531" s="163"/>
      <c r="Q531" s="163"/>
      <c r="R531" s="3"/>
      <c r="S531" s="3"/>
      <c r="T531" s="163"/>
      <c r="U531" s="163"/>
      <c r="V531" s="163"/>
      <c r="W531" s="163"/>
      <c r="X531" s="163"/>
      <c r="Y531" s="42"/>
      <c r="Z531" s="163"/>
      <c r="AA531" s="163"/>
      <c r="AB531" s="163"/>
      <c r="AC531" s="163"/>
      <c r="AD531" s="163"/>
      <c r="AE531" s="163"/>
      <c r="AF531" s="163"/>
      <c r="AG531" s="163"/>
      <c r="AH531" s="163"/>
      <c r="AI531" s="163"/>
      <c r="AJ531" s="163"/>
      <c r="AK531" s="163"/>
      <c r="AL531" s="163"/>
      <c r="AM531" s="163"/>
      <c r="AN531" s="163"/>
      <c r="AO531" s="163"/>
      <c r="AP531" s="163"/>
      <c r="AQ531" s="1005"/>
      <c r="AR531" s="1005"/>
      <c r="AS531" s="1005"/>
      <c r="AT531" s="1005"/>
      <c r="AU531" s="1005"/>
      <c r="AV531" s="1005"/>
      <c r="AW531" s="1005"/>
      <c r="AX531" s="848"/>
      <c r="AY531" s="848"/>
      <c r="AZ531" s="848"/>
      <c r="BA531" s="848"/>
      <c r="BB531" s="163"/>
      <c r="BC531" s="8"/>
      <c r="BD531" s="175"/>
      <c r="BE531" s="782"/>
      <c r="BF531" s="175"/>
      <c r="BG531" s="175"/>
      <c r="BH531" s="175"/>
    </row>
    <row r="532" spans="1:60" s="4" customFormat="1" ht="16.5" customHeight="1">
      <c r="A532" s="779"/>
      <c r="B532" s="7"/>
      <c r="C532" s="163"/>
      <c r="D532" s="163"/>
      <c r="E532" s="163"/>
      <c r="F532" s="163"/>
      <c r="G532" s="163"/>
      <c r="H532" s="163"/>
      <c r="I532" s="163"/>
      <c r="J532" s="722"/>
      <c r="K532" s="722"/>
      <c r="L532" s="722"/>
      <c r="M532" s="722"/>
      <c r="N532" s="226"/>
      <c r="O532" s="226"/>
      <c r="P532" s="226"/>
      <c r="Q532" s="226"/>
      <c r="R532" s="484"/>
      <c r="S532" s="3"/>
      <c r="T532" s="163"/>
      <c r="U532" s="163"/>
      <c r="V532" s="163"/>
      <c r="W532" s="163"/>
      <c r="X532" s="163"/>
      <c r="Y532" s="42"/>
      <c r="Z532" s="163"/>
      <c r="AA532" s="163"/>
      <c r="AB532" s="163"/>
      <c r="AC532" s="163"/>
      <c r="AD532" s="163"/>
      <c r="AE532" s="163"/>
      <c r="AF532" s="163"/>
      <c r="AG532" s="163"/>
      <c r="AH532" s="163"/>
      <c r="AI532" s="163"/>
      <c r="AJ532" s="163"/>
      <c r="AK532" s="163"/>
      <c r="AL532" s="163"/>
      <c r="AM532" s="163"/>
      <c r="AN532" s="163"/>
      <c r="AO532" s="163"/>
      <c r="AP532" s="163"/>
      <c r="AQ532" s="1306" t="s">
        <v>514</v>
      </c>
      <c r="AR532" s="1306"/>
      <c r="AS532" s="1306"/>
      <c r="AT532" s="1306"/>
      <c r="AU532" s="1306"/>
      <c r="AV532" s="1306"/>
      <c r="AW532" s="1306"/>
      <c r="AX532" s="1403">
        <f>'Control Panel'!G1609</f>
        <v>0</v>
      </c>
      <c r="AY532" s="1403"/>
      <c r="AZ532" s="1403"/>
      <c r="BA532" s="1403"/>
      <c r="BB532" s="163"/>
      <c r="BC532" s="8"/>
      <c r="BD532" s="175"/>
      <c r="BE532" s="782"/>
      <c r="BF532" s="175"/>
      <c r="BG532" s="175"/>
      <c r="BH532" s="175"/>
    </row>
    <row r="533" spans="1:60" s="4" customFormat="1" ht="16.5" customHeight="1">
      <c r="A533" s="779"/>
      <c r="B533" s="7"/>
      <c r="C533" s="163"/>
      <c r="D533" s="163"/>
      <c r="E533" s="163"/>
      <c r="F533" s="163"/>
      <c r="G533" s="163"/>
      <c r="H533" s="163"/>
      <c r="I533" s="163"/>
      <c r="J533" s="722"/>
      <c r="K533" s="722"/>
      <c r="L533" s="722"/>
      <c r="M533" s="722"/>
      <c r="N533" s="226"/>
      <c r="O533" s="226"/>
      <c r="P533" s="226"/>
      <c r="Q533" s="226"/>
      <c r="R533" s="484"/>
      <c r="S533" s="3"/>
      <c r="T533" s="163"/>
      <c r="U533" s="163"/>
      <c r="V533" s="163"/>
      <c r="W533" s="163"/>
      <c r="X533" s="163"/>
      <c r="Y533" s="42"/>
      <c r="Z533" s="163"/>
      <c r="AA533" s="163"/>
      <c r="AB533" s="163"/>
      <c r="AC533" s="163"/>
      <c r="AD533" s="163"/>
      <c r="AE533" s="163"/>
      <c r="AF533" s="163"/>
      <c r="AG533" s="163"/>
      <c r="AH533" s="163"/>
      <c r="AI533" s="163"/>
      <c r="AJ533" s="163"/>
      <c r="AK533" s="163"/>
      <c r="AL533" s="163"/>
      <c r="AM533" s="163"/>
      <c r="AN533" s="163"/>
      <c r="AO533" s="163"/>
      <c r="AP533" s="163"/>
      <c r="AQ533" s="846"/>
      <c r="AR533" s="846"/>
      <c r="AS533" s="846"/>
      <c r="AT533" s="846"/>
      <c r="AU533" s="846"/>
      <c r="AV533" s="846"/>
      <c r="AW533" s="846"/>
      <c r="AX533" s="848"/>
      <c r="AY533" s="848"/>
      <c r="AZ533" s="848"/>
      <c r="BA533" s="848"/>
      <c r="BB533" s="163"/>
      <c r="BC533" s="8"/>
      <c r="BD533" s="175"/>
      <c r="BE533" s="782"/>
      <c r="BF533" s="175"/>
      <c r="BG533" s="175"/>
      <c r="BH533" s="175"/>
    </row>
    <row r="534" spans="1:60" s="4" customFormat="1" ht="15" customHeight="1">
      <c r="A534" s="779"/>
      <c r="B534" s="7"/>
      <c r="C534" s="365"/>
      <c r="D534" s="365"/>
      <c r="E534" s="365"/>
      <c r="F534" s="365"/>
      <c r="G534" s="365"/>
      <c r="H534" s="365"/>
      <c r="I534" s="365"/>
      <c r="J534" s="858"/>
      <c r="K534" s="858"/>
      <c r="L534" s="858"/>
      <c r="M534" s="858"/>
      <c r="N534" s="858"/>
      <c r="O534" s="858"/>
      <c r="P534" s="858"/>
      <c r="Q534" s="858"/>
      <c r="R534" s="858"/>
      <c r="S534" s="365"/>
      <c r="T534" s="365"/>
      <c r="U534" s="365"/>
      <c r="V534" s="365"/>
      <c r="W534" s="365"/>
      <c r="X534" s="365"/>
      <c r="Y534" s="365"/>
      <c r="Z534" s="365"/>
      <c r="AA534" s="365"/>
      <c r="AB534" s="365"/>
      <c r="AC534" s="365"/>
      <c r="AD534" s="365"/>
      <c r="AE534" s="365"/>
      <c r="AF534" s="365"/>
      <c r="AG534" s="365"/>
      <c r="AH534" s="365"/>
      <c r="AI534" s="365"/>
      <c r="AJ534" s="365"/>
      <c r="AK534" s="365"/>
      <c r="AL534" s="365"/>
      <c r="AM534" s="365"/>
      <c r="AN534" s="365"/>
      <c r="AO534" s="365"/>
      <c r="AP534" s="365"/>
      <c r="AQ534" s="365"/>
      <c r="AR534" s="365"/>
      <c r="AS534" s="365"/>
      <c r="AT534" s="365"/>
      <c r="AU534" s="365"/>
      <c r="AV534" s="365"/>
      <c r="AW534" s="365"/>
      <c r="AX534" s="365"/>
      <c r="AY534" s="365"/>
      <c r="AZ534" s="365"/>
      <c r="BA534" s="365"/>
      <c r="BB534" s="163"/>
      <c r="BC534" s="8"/>
      <c r="BD534" s="175"/>
      <c r="BE534" s="782"/>
      <c r="BF534" s="175"/>
      <c r="BG534" s="175"/>
      <c r="BH534" s="175"/>
    </row>
    <row r="535" spans="1:60" s="4" customFormat="1" ht="17.25" customHeight="1">
      <c r="A535" s="779"/>
      <c r="B535" s="578"/>
      <c r="C535" s="1408" t="s">
        <v>140</v>
      </c>
      <c r="D535" s="1408"/>
      <c r="E535" s="1408"/>
      <c r="F535" s="1408"/>
      <c r="G535" s="163"/>
      <c r="H535" s="163"/>
      <c r="I535" s="163"/>
      <c r="J535" s="163"/>
      <c r="K535" s="163"/>
      <c r="L535" s="163"/>
      <c r="M535" s="163"/>
      <c r="N535" s="163"/>
      <c r="O535" s="163"/>
      <c r="P535" s="163"/>
      <c r="Q535" s="163"/>
      <c r="R535" s="163"/>
      <c r="S535" s="163"/>
      <c r="T535" s="163"/>
      <c r="U535" s="163"/>
      <c r="V535" s="163"/>
      <c r="W535" s="163"/>
      <c r="X535" s="163"/>
      <c r="Y535" s="163"/>
      <c r="Z535" s="163"/>
      <c r="AA535" s="163"/>
      <c r="AB535" s="163"/>
      <c r="AC535" s="163"/>
      <c r="AD535" s="163"/>
      <c r="AE535" s="163"/>
      <c r="AF535" s="163"/>
      <c r="AG535" s="163"/>
      <c r="AH535" s="163"/>
      <c r="AI535" s="163"/>
      <c r="AJ535" s="163"/>
      <c r="AK535" s="163"/>
      <c r="AL535" s="163"/>
      <c r="AM535" s="163"/>
      <c r="AN535" s="163"/>
      <c r="AO535" s="163"/>
      <c r="AP535" s="163"/>
      <c r="AQ535" s="163"/>
      <c r="AR535" s="163"/>
      <c r="AS535" s="163"/>
      <c r="AT535" s="163"/>
      <c r="AU535" s="163"/>
      <c r="AV535" s="163"/>
      <c r="AW535" s="163"/>
      <c r="AX535" s="163"/>
      <c r="AY535" s="163"/>
      <c r="AZ535" s="163"/>
      <c r="BA535" s="163"/>
      <c r="BB535" s="163"/>
      <c r="BC535" s="8"/>
      <c r="BD535" s="175"/>
      <c r="BE535" s="782"/>
      <c r="BF535" s="175"/>
      <c r="BG535" s="175"/>
      <c r="BH535" s="175"/>
    </row>
    <row r="536" spans="1:60" s="4" customFormat="1" ht="7.5" customHeight="1">
      <c r="A536" s="779"/>
      <c r="B536" s="7"/>
      <c r="C536" s="1409"/>
      <c r="D536" s="1409"/>
      <c r="E536" s="1409"/>
      <c r="F536" s="1409"/>
      <c r="G536" s="163"/>
      <c r="H536" s="163"/>
      <c r="I536" s="1392" t="s">
        <v>140</v>
      </c>
      <c r="J536" s="1392"/>
      <c r="K536" s="1392"/>
      <c r="L536" s="1392"/>
      <c r="M536" s="1392"/>
      <c r="N536" s="703"/>
      <c r="O536" s="703"/>
      <c r="P536" s="662"/>
      <c r="Q536" s="662"/>
      <c r="R536" s="662"/>
      <c r="S536" s="662"/>
      <c r="T536" s="662"/>
      <c r="U536" s="662"/>
      <c r="V536" s="662"/>
      <c r="W536" s="662"/>
      <c r="X536" s="1393"/>
      <c r="Y536" s="1393"/>
      <c r="Z536" s="1393"/>
      <c r="AA536" s="1393"/>
      <c r="AB536" s="1393"/>
      <c r="AC536" s="1393"/>
      <c r="AD536" s="662"/>
      <c r="AE536" s="662"/>
      <c r="AF536" s="662"/>
      <c r="AG536" s="662"/>
      <c r="AH536" s="662"/>
      <c r="AI536" s="662"/>
      <c r="AJ536" s="662"/>
      <c r="AK536" s="662"/>
      <c r="AL536" s="662"/>
      <c r="AM536" s="662"/>
      <c r="AN536" s="662"/>
      <c r="AO536" s="662"/>
      <c r="AP536" s="662"/>
      <c r="AQ536" s="662"/>
      <c r="AR536" s="662"/>
      <c r="AS536" s="662"/>
      <c r="AT536" s="662"/>
      <c r="AU536" s="662"/>
      <c r="AV536" s="662"/>
      <c r="AW536" s="662"/>
      <c r="AX536" s="662"/>
      <c r="AY536" s="662"/>
      <c r="AZ536" s="662"/>
      <c r="BA536" s="662"/>
      <c r="BB536" s="163"/>
      <c r="BC536" s="8"/>
      <c r="BD536" s="175"/>
      <c r="BE536" s="782"/>
      <c r="BF536" s="175"/>
      <c r="BG536" s="175"/>
      <c r="BH536" s="175"/>
    </row>
    <row r="537" spans="1:60" s="4" customFormat="1" ht="7.5" customHeight="1">
      <c r="A537" s="779"/>
      <c r="B537" s="7"/>
      <c r="C537" s="1409"/>
      <c r="D537" s="1409"/>
      <c r="E537" s="1409"/>
      <c r="F537" s="1409"/>
      <c r="G537" s="163"/>
      <c r="H537" s="163"/>
      <c r="I537" s="1392"/>
      <c r="J537" s="1392"/>
      <c r="K537" s="1392"/>
      <c r="L537" s="1392"/>
      <c r="M537" s="1392"/>
      <c r="N537" s="703"/>
      <c r="O537" s="703"/>
      <c r="P537" s="706"/>
      <c r="Q537" s="706"/>
      <c r="R537" s="706"/>
      <c r="S537" s="706"/>
      <c r="T537" s="662"/>
      <c r="U537" s="662"/>
      <c r="V537" s="662"/>
      <c r="W537" s="662"/>
      <c r="X537" s="1393"/>
      <c r="Y537" s="1393"/>
      <c r="Z537" s="1393"/>
      <c r="AA537" s="1393"/>
      <c r="AB537" s="1393"/>
      <c r="AC537" s="1393"/>
      <c r="AD537" s="706"/>
      <c r="AE537" s="706"/>
      <c r="AF537" s="706"/>
      <c r="AG537" s="706"/>
      <c r="AH537" s="706"/>
      <c r="AI537" s="706"/>
      <c r="AJ537" s="706"/>
      <c r="AK537" s="706"/>
      <c r="AL537" s="662"/>
      <c r="AM537" s="662"/>
      <c r="AN537" s="662"/>
      <c r="AO537" s="662"/>
      <c r="AP537" s="662"/>
      <c r="AQ537" s="662"/>
      <c r="AR537" s="662"/>
      <c r="AS537" s="662"/>
      <c r="AT537" s="662"/>
      <c r="AU537" s="662"/>
      <c r="AV537" s="662"/>
      <c r="AW537" s="662"/>
      <c r="AX537" s="662"/>
      <c r="AY537" s="662"/>
      <c r="AZ537" s="662"/>
      <c r="BA537" s="662"/>
      <c r="BB537" s="163"/>
      <c r="BC537" s="8"/>
      <c r="BD537" s="175"/>
      <c r="BE537" s="782"/>
      <c r="BF537" s="175"/>
      <c r="BG537" s="175"/>
      <c r="BH537" s="175"/>
    </row>
    <row r="538" spans="1:60" s="4" customFormat="1" ht="15" customHeight="1">
      <c r="A538" s="779"/>
      <c r="B538" s="7"/>
      <c r="C538" s="1409"/>
      <c r="D538" s="1409"/>
      <c r="E538" s="1409"/>
      <c r="F538" s="1409"/>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63"/>
      <c r="AX538" s="662"/>
      <c r="AY538" s="662"/>
      <c r="AZ538" s="662"/>
      <c r="BA538" s="662"/>
      <c r="BB538" s="163"/>
      <c r="BC538" s="8"/>
      <c r="BD538" s="175"/>
      <c r="BE538" s="782"/>
      <c r="BF538" s="175"/>
      <c r="BG538" s="175"/>
      <c r="BH538" s="175"/>
    </row>
    <row r="539" spans="1:60" s="4" customFormat="1" ht="15" customHeight="1">
      <c r="A539" s="779"/>
      <c r="B539" s="7"/>
      <c r="C539" s="3"/>
      <c r="D539" s="3"/>
      <c r="E539" s="3"/>
      <c r="F539" s="3"/>
      <c r="G539" s="3"/>
      <c r="H539" s="3"/>
      <c r="I539" s="3"/>
      <c r="J539" s="75" t="s">
        <v>1062</v>
      </c>
      <c r="K539" s="76"/>
      <c r="L539" s="640"/>
      <c r="M539" s="76"/>
      <c r="N539" s="1367">
        <v>1024</v>
      </c>
      <c r="O539" s="1368"/>
      <c r="P539" s="1369"/>
      <c r="Q539" s="163" t="s">
        <v>433</v>
      </c>
      <c r="R539" s="3"/>
      <c r="S539" s="3"/>
      <c r="T539" s="3"/>
      <c r="U539" s="3"/>
      <c r="V539" s="3"/>
      <c r="W539" s="3"/>
      <c r="X539" s="3"/>
      <c r="Y539" s="3"/>
      <c r="Z539" s="3"/>
      <c r="AA539" s="3"/>
      <c r="AB539" s="3"/>
      <c r="AC539" s="3"/>
      <c r="AD539" s="3"/>
      <c r="AE539" s="3"/>
      <c r="AF539" s="3"/>
      <c r="AG539" s="163"/>
      <c r="AH539" s="3"/>
      <c r="AI539" s="3"/>
      <c r="AJ539" s="3"/>
      <c r="AK539" s="3"/>
      <c r="AL539" s="163"/>
      <c r="AM539" s="163"/>
      <c r="AN539" s="163"/>
      <c r="AO539" s="311"/>
      <c r="AP539" s="311"/>
      <c r="AQ539" s="311"/>
      <c r="AR539" s="311"/>
      <c r="AS539" s="75" t="s">
        <v>1064</v>
      </c>
      <c r="AT539" s="311"/>
      <c r="AU539" s="311"/>
      <c r="AV539" s="311"/>
      <c r="AW539" s="311"/>
      <c r="AX539" s="1373">
        <f>'Control Panel'!D1019</f>
        <v>88.652999999999992</v>
      </c>
      <c r="AY539" s="1358"/>
      <c r="AZ539" s="1358"/>
      <c r="BA539" s="1358"/>
      <c r="BB539" s="163"/>
      <c r="BC539" s="8"/>
      <c r="BD539" s="175"/>
      <c r="BE539" s="782"/>
      <c r="BF539" s="175"/>
      <c r="BG539" s="175"/>
      <c r="BH539" s="175"/>
    </row>
    <row r="540" spans="1:60" s="4" customFormat="1" ht="6" customHeight="1">
      <c r="A540" s="779"/>
      <c r="B540" s="7"/>
      <c r="C540" s="163"/>
      <c r="D540" s="163"/>
      <c r="E540" s="163"/>
      <c r="F540" s="163"/>
      <c r="G540" s="163"/>
      <c r="H540" s="163"/>
      <c r="I540" s="163"/>
      <c r="J540" s="163"/>
      <c r="K540" s="163"/>
      <c r="L540" s="163"/>
      <c r="M540" s="163"/>
      <c r="N540" s="163"/>
      <c r="O540" s="163"/>
      <c r="P540" s="163"/>
      <c r="Q540" s="163"/>
      <c r="R540" s="163"/>
      <c r="S540" s="163"/>
      <c r="T540" s="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191"/>
      <c r="AX540" s="662"/>
      <c r="AY540" s="662"/>
      <c r="AZ540" s="662"/>
      <c r="BA540" s="662"/>
      <c r="BB540" s="163"/>
      <c r="BC540" s="8"/>
      <c r="BD540" s="175"/>
      <c r="BE540" s="782"/>
      <c r="BF540" s="175"/>
      <c r="BG540" s="175"/>
      <c r="BH540" s="175"/>
    </row>
    <row r="541" spans="1:60" s="4" customFormat="1" ht="6" customHeight="1">
      <c r="A541" s="779"/>
      <c r="B541" s="366">
        <v>1</v>
      </c>
      <c r="C541" s="163"/>
      <c r="D541" s="163"/>
      <c r="E541" s="163"/>
      <c r="F541" s="163"/>
      <c r="G541" s="163"/>
      <c r="H541" s="3"/>
      <c r="I541" s="3"/>
      <c r="J541" s="3"/>
      <c r="K541" s="3"/>
      <c r="L541" s="3"/>
      <c r="M541" s="3"/>
      <c r="N541" s="3"/>
      <c r="O541" s="3"/>
      <c r="P541" s="163"/>
      <c r="Q541" s="163"/>
      <c r="R541" s="163"/>
      <c r="S541" s="163"/>
      <c r="T541" s="3"/>
      <c r="U541" s="163"/>
      <c r="V541" s="163"/>
      <c r="W541" s="163"/>
      <c r="X541" s="163"/>
      <c r="Y541" s="163"/>
      <c r="Z541" s="163"/>
      <c r="AA541" s="163"/>
      <c r="AB541" s="163"/>
      <c r="AC541" s="163"/>
      <c r="AD541" s="163"/>
      <c r="AE541" s="163"/>
      <c r="AF541" s="163"/>
      <c r="AG541" s="163"/>
      <c r="AH541" s="163"/>
      <c r="AI541" s="163"/>
      <c r="AJ541" s="163"/>
      <c r="AK541" s="163"/>
      <c r="AL541" s="163"/>
      <c r="AM541" s="163"/>
      <c r="AN541" s="163"/>
      <c r="AO541" s="163"/>
      <c r="AP541" s="163"/>
      <c r="AQ541" s="163"/>
      <c r="AR541" s="163"/>
      <c r="AS541" s="163"/>
      <c r="AT541" s="163"/>
      <c r="AU541" s="163"/>
      <c r="AV541" s="163"/>
      <c r="AW541" s="232"/>
      <c r="AX541" s="878"/>
      <c r="AY541" s="878"/>
      <c r="AZ541" s="878"/>
      <c r="BA541" s="878"/>
      <c r="BB541" s="163"/>
      <c r="BC541" s="8"/>
      <c r="BD541" s="175"/>
      <c r="BE541" s="782"/>
      <c r="BF541" s="175"/>
      <c r="BG541" s="175"/>
      <c r="BH541" s="175"/>
    </row>
    <row r="542" spans="1:60" s="4" customFormat="1" ht="15" customHeight="1">
      <c r="A542" s="779"/>
      <c r="B542" s="7"/>
      <c r="C542" s="163"/>
      <c r="D542" s="163"/>
      <c r="E542" s="163"/>
      <c r="F542" s="163"/>
      <c r="G542" s="163"/>
      <c r="H542" s="3"/>
      <c r="I542" s="3"/>
      <c r="J542" s="3"/>
      <c r="K542" s="3"/>
      <c r="L542" s="3"/>
      <c r="M542" s="3"/>
      <c r="N542" s="3"/>
      <c r="O542" s="3"/>
      <c r="P542" s="3"/>
      <c r="Q542" s="3"/>
      <c r="R542" s="3"/>
      <c r="S542" s="3"/>
      <c r="T542" s="3"/>
      <c r="U542" s="163"/>
      <c r="V542" s="163"/>
      <c r="W542" s="163"/>
      <c r="X542" s="163"/>
      <c r="Y542" s="163"/>
      <c r="Z542" s="163"/>
      <c r="AA542" s="163"/>
      <c r="AB542" s="163"/>
      <c r="AC542" s="163"/>
      <c r="AD542" s="163"/>
      <c r="AE542" s="163"/>
      <c r="AF542" s="163"/>
      <c r="AG542" s="163"/>
      <c r="AH542" s="163"/>
      <c r="AI542" s="163"/>
      <c r="AJ542" s="163"/>
      <c r="AK542" s="163"/>
      <c r="AL542" s="163"/>
      <c r="AM542" s="163"/>
      <c r="AN542" s="163"/>
      <c r="AO542" s="1306" t="s">
        <v>1063</v>
      </c>
      <c r="AP542" s="1306"/>
      <c r="AQ542" s="1306"/>
      <c r="AR542" s="1306"/>
      <c r="AS542" s="1306"/>
      <c r="AT542" s="1306"/>
      <c r="AU542" s="1306"/>
      <c r="AV542" s="1306"/>
      <c r="AW542" s="1306"/>
      <c r="AX542" s="1388">
        <f>'Control Panel'!D1019</f>
        <v>88.652999999999992</v>
      </c>
      <c r="AY542" s="1388"/>
      <c r="AZ542" s="1388"/>
      <c r="BA542" s="1388"/>
      <c r="BB542" s="163"/>
      <c r="BC542" s="8"/>
      <c r="BD542" s="175"/>
      <c r="BE542" s="782"/>
      <c r="BF542" s="175"/>
      <c r="BG542" s="175"/>
      <c r="BH542" s="175"/>
    </row>
    <row r="543" spans="1:60" s="4" customFormat="1" ht="8.25" customHeight="1">
      <c r="A543" s="779"/>
      <c r="B543" s="7"/>
      <c r="C543" s="163"/>
      <c r="D543" s="163"/>
      <c r="E543" s="163"/>
      <c r="F543" s="163"/>
      <c r="G543" s="163"/>
      <c r="H543" s="163"/>
      <c r="I543" s="163"/>
      <c r="J543" s="163"/>
      <c r="K543" s="163"/>
      <c r="L543" s="163"/>
      <c r="M543" s="163"/>
      <c r="N543" s="163"/>
      <c r="O543" s="163"/>
      <c r="P543" s="163"/>
      <c r="Q543" s="163"/>
      <c r="R543" s="163"/>
      <c r="S543" s="163"/>
      <c r="T543" s="163"/>
      <c r="U543" s="163"/>
      <c r="V543" s="163"/>
      <c r="W543" s="163"/>
      <c r="X543" s="163"/>
      <c r="Y543" s="163"/>
      <c r="Z543" s="163"/>
      <c r="AA543" s="163"/>
      <c r="AB543" s="163"/>
      <c r="AC543" s="163"/>
      <c r="AD543" s="163"/>
      <c r="AE543" s="163"/>
      <c r="AF543" s="163"/>
      <c r="AG543" s="163"/>
      <c r="AH543" s="163"/>
      <c r="AI543" s="163"/>
      <c r="AJ543" s="163"/>
      <c r="AK543" s="163"/>
      <c r="AL543" s="163"/>
      <c r="AM543" s="163"/>
      <c r="AN543" s="163"/>
      <c r="AO543" s="163"/>
      <c r="AP543" s="163"/>
      <c r="AQ543" s="163"/>
      <c r="AR543" s="163"/>
      <c r="AS543" s="163"/>
      <c r="AT543" s="163"/>
      <c r="AU543" s="163"/>
      <c r="AV543" s="163"/>
      <c r="AW543" s="163"/>
      <c r="AX543" s="662"/>
      <c r="AY543" s="662"/>
      <c r="AZ543" s="662"/>
      <c r="BA543" s="662"/>
      <c r="BB543" s="163"/>
      <c r="BC543" s="8"/>
      <c r="BD543" s="175"/>
      <c r="BE543" s="782"/>
      <c r="BF543" s="175"/>
      <c r="BG543" s="175"/>
      <c r="BH543" s="175"/>
    </row>
    <row r="544" spans="1:60" s="4" customFormat="1" ht="9" customHeight="1">
      <c r="A544" s="779"/>
      <c r="B544" s="7"/>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63"/>
      <c r="BC544" s="8"/>
      <c r="BD544" s="175"/>
      <c r="BE544" s="782"/>
      <c r="BF544" s="175"/>
      <c r="BG544" s="175"/>
      <c r="BH544" s="175"/>
    </row>
    <row r="545" spans="1:60" s="4" customFormat="1" ht="15" customHeight="1">
      <c r="A545" s="779"/>
      <c r="B545" s="578"/>
      <c r="C545" s="1442" t="s">
        <v>143</v>
      </c>
      <c r="D545" s="1442"/>
      <c r="E545" s="1442"/>
      <c r="F545" s="1442"/>
      <c r="G545" s="163"/>
      <c r="H545" s="163"/>
      <c r="I545" s="163"/>
      <c r="J545" s="163"/>
      <c r="K545" s="163"/>
      <c r="L545" s="163"/>
      <c r="M545" s="163"/>
      <c r="N545" s="163"/>
      <c r="O545" s="163"/>
      <c r="P545" s="163"/>
      <c r="Q545" s="163"/>
      <c r="R545" s="163"/>
      <c r="S545" s="163"/>
      <c r="T545" s="163"/>
      <c r="U545" s="163"/>
      <c r="V545" s="163"/>
      <c r="W545" s="163"/>
      <c r="X545" s="163"/>
      <c r="Y545" s="163"/>
      <c r="Z545" s="163"/>
      <c r="AA545" s="163"/>
      <c r="AB545" s="163"/>
      <c r="AC545" s="163"/>
      <c r="AD545" s="163"/>
      <c r="AE545" s="163"/>
      <c r="AF545" s="163"/>
      <c r="AG545" s="163"/>
      <c r="AH545" s="163"/>
      <c r="AI545" s="163"/>
      <c r="AJ545" s="163"/>
      <c r="AK545" s="163"/>
      <c r="AL545" s="163"/>
      <c r="AM545" s="163"/>
      <c r="AN545" s="163"/>
      <c r="AO545" s="163"/>
      <c r="AP545" s="163"/>
      <c r="AQ545" s="163"/>
      <c r="AR545" s="163"/>
      <c r="AS545" s="163"/>
      <c r="AT545" s="163"/>
      <c r="AU545" s="163"/>
      <c r="AV545" s="163"/>
      <c r="AW545" s="163"/>
      <c r="AX545" s="163"/>
      <c r="AY545" s="163"/>
      <c r="AZ545" s="163"/>
      <c r="BA545" s="163"/>
      <c r="BB545" s="163"/>
      <c r="BC545" s="8"/>
      <c r="BD545" s="175"/>
      <c r="BE545" s="782"/>
      <c r="BF545" s="175"/>
      <c r="BG545" s="175"/>
      <c r="BH545" s="175"/>
    </row>
    <row r="546" spans="1:60" s="4" customFormat="1" ht="15" customHeight="1">
      <c r="A546" s="779"/>
      <c r="B546" s="7"/>
      <c r="C546" s="1442"/>
      <c r="D546" s="1442"/>
      <c r="E546" s="1442"/>
      <c r="F546" s="1442"/>
      <c r="G546" s="163"/>
      <c r="H546" s="163"/>
      <c r="I546" s="709" t="s">
        <v>1189</v>
      </c>
      <c r="J546" s="662"/>
      <c r="K546" s="662"/>
      <c r="L546" s="662"/>
      <c r="M546" s="662"/>
      <c r="N546" s="662"/>
      <c r="O546" s="662"/>
      <c r="P546" s="662"/>
      <c r="Q546" s="662"/>
      <c r="R546" s="662"/>
      <c r="S546" s="662"/>
      <c r="T546" s="662"/>
      <c r="U546" s="662"/>
      <c r="V546" s="662"/>
      <c r="W546" s="662"/>
      <c r="X546" s="662"/>
      <c r="Y546" s="662"/>
      <c r="Z546" s="662"/>
      <c r="AA546" s="662"/>
      <c r="AB546" s="662"/>
      <c r="AC546" s="662"/>
      <c r="AD546" s="662"/>
      <c r="AE546" s="662"/>
      <c r="AF546" s="662"/>
      <c r="AG546" s="662"/>
      <c r="AH546" s="662"/>
      <c r="AI546" s="662"/>
      <c r="AJ546" s="662"/>
      <c r="AK546" s="662"/>
      <c r="AL546" s="662"/>
      <c r="AM546" s="662"/>
      <c r="AN546" s="662"/>
      <c r="AO546" s="662"/>
      <c r="AP546" s="662"/>
      <c r="AQ546" s="662"/>
      <c r="AR546" s="662"/>
      <c r="AS546" s="662"/>
      <c r="AT546" s="662"/>
      <c r="AU546" s="662"/>
      <c r="AV546" s="662"/>
      <c r="AW546" s="707"/>
      <c r="AX546" s="662"/>
      <c r="AY546" s="662"/>
      <c r="AZ546" s="662"/>
      <c r="BA546" s="662"/>
      <c r="BB546" s="163"/>
      <c r="BC546" s="8"/>
      <c r="BD546" s="175"/>
      <c r="BE546" s="782"/>
      <c r="BF546" s="175"/>
      <c r="BG546" s="175"/>
      <c r="BH546" s="175"/>
    </row>
    <row r="547" spans="1:60" s="4" customFormat="1" ht="15" customHeight="1">
      <c r="A547" s="779"/>
      <c r="B547" s="7"/>
      <c r="C547" s="1442"/>
      <c r="D547" s="1442"/>
      <c r="E547" s="1442"/>
      <c r="F547" s="1442"/>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63"/>
      <c r="AU547" s="163"/>
      <c r="AV547" s="163"/>
      <c r="AW547" s="306"/>
      <c r="AX547" s="662"/>
      <c r="AY547" s="662"/>
      <c r="AZ547" s="662"/>
      <c r="BA547" s="662"/>
      <c r="BB547" s="163"/>
      <c r="BC547" s="8"/>
      <c r="BD547" s="175"/>
      <c r="BE547" s="782"/>
      <c r="BF547" s="175"/>
      <c r="BG547" s="175"/>
      <c r="BH547" s="175"/>
    </row>
    <row r="548" spans="1:60" s="4" customFormat="1" ht="15" customHeight="1">
      <c r="A548" s="779"/>
      <c r="B548" s="7"/>
      <c r="C548" s="1442"/>
      <c r="D548" s="1442"/>
      <c r="E548" s="1442"/>
      <c r="F548" s="1442"/>
      <c r="G548" s="163"/>
      <c r="H548" s="163"/>
      <c r="I548" s="163"/>
      <c r="J548" s="1443" t="s">
        <v>3390</v>
      </c>
      <c r="K548" s="1443"/>
      <c r="L548" s="1443"/>
      <c r="M548" s="1443"/>
      <c r="N548" s="1443"/>
      <c r="O548" s="1443"/>
      <c r="P548" s="1443"/>
      <c r="Q548" s="1502"/>
      <c r="R548" s="1367">
        <v>744</v>
      </c>
      <c r="S548" s="1368"/>
      <c r="T548" s="1369"/>
      <c r="U548" s="54" t="s">
        <v>432</v>
      </c>
      <c r="V548" s="54"/>
      <c r="W548" s="163"/>
      <c r="X548" s="163"/>
      <c r="Y548" s="163"/>
      <c r="Z548" s="163"/>
      <c r="AA548" s="163"/>
      <c r="AB548" s="163"/>
      <c r="AC548" s="163"/>
      <c r="AD548" s="163"/>
      <c r="AE548" s="163"/>
      <c r="AF548" s="163"/>
      <c r="AG548" s="163"/>
      <c r="AH548" s="163"/>
      <c r="AI548" s="163"/>
      <c r="AJ548" s="163"/>
      <c r="AK548" s="163"/>
      <c r="AL548" s="18"/>
      <c r="AM548" s="18"/>
      <c r="AN548" s="163"/>
      <c r="AO548" s="163"/>
      <c r="AP548" s="1278" t="s">
        <v>3393</v>
      </c>
      <c r="AQ548" s="1278"/>
      <c r="AR548" s="1278"/>
      <c r="AS548" s="1278"/>
      <c r="AT548" s="1278"/>
      <c r="AU548" s="1278"/>
      <c r="AV548" s="1278"/>
      <c r="AW548" s="1278"/>
      <c r="AX548" s="1375">
        <f>'Control Panel'!C1169</f>
        <v>26.783999999999999</v>
      </c>
      <c r="AY548" s="1375"/>
      <c r="AZ548" s="1375"/>
      <c r="BA548" s="1375"/>
      <c r="BB548" s="71"/>
      <c r="BC548" s="8"/>
      <c r="BD548" s="175"/>
      <c r="BE548" s="782"/>
    </row>
    <row r="549" spans="1:60" s="4" customFormat="1" ht="8.25" customHeight="1">
      <c r="A549" s="779"/>
      <c r="B549" s="7"/>
      <c r="C549" s="1442"/>
      <c r="D549" s="1442"/>
      <c r="E549" s="1442"/>
      <c r="F549" s="1442"/>
      <c r="G549" s="163"/>
      <c r="H549" s="163"/>
      <c r="I549" s="163"/>
      <c r="J549" s="859"/>
      <c r="K549" s="859"/>
      <c r="L549" s="859"/>
      <c r="M549" s="859"/>
      <c r="N549" s="859"/>
      <c r="O549" s="859"/>
      <c r="P549" s="859"/>
      <c r="Q549" s="859"/>
      <c r="R549" s="722"/>
      <c r="S549" s="722"/>
      <c r="T549" s="722"/>
      <c r="U549" s="483"/>
      <c r="V549" s="483"/>
      <c r="W549" s="226"/>
      <c r="X549" s="163"/>
      <c r="Y549" s="163"/>
      <c r="Z549" s="163"/>
      <c r="AA549" s="163"/>
      <c r="AB549" s="163"/>
      <c r="AC549" s="163"/>
      <c r="AD549" s="163"/>
      <c r="AE549" s="163"/>
      <c r="AF549" s="163"/>
      <c r="AG549" s="163"/>
      <c r="AH549" s="163"/>
      <c r="AI549" s="163"/>
      <c r="AJ549" s="163"/>
      <c r="AK549" s="163"/>
      <c r="AL549" s="18"/>
      <c r="AM549" s="18"/>
      <c r="AN549" s="163"/>
      <c r="AO549" s="163"/>
      <c r="AP549" s="163"/>
      <c r="AQ549" s="163"/>
      <c r="AR549" s="163"/>
      <c r="AS549" s="163"/>
      <c r="AT549" s="163"/>
      <c r="AU549" s="163"/>
      <c r="AV549" s="163"/>
      <c r="AW549" s="306"/>
      <c r="AX549" s="662"/>
      <c r="AY549" s="662"/>
      <c r="AZ549" s="662"/>
      <c r="BA549" s="662"/>
      <c r="BB549" s="71"/>
      <c r="BC549" s="8"/>
      <c r="BD549" s="175"/>
      <c r="BE549" s="782"/>
    </row>
    <row r="550" spans="1:60" s="4" customFormat="1" ht="15" customHeight="1">
      <c r="A550" s="779"/>
      <c r="B550" s="7"/>
      <c r="C550" s="1442"/>
      <c r="D550" s="1442"/>
      <c r="E550" s="1442"/>
      <c r="F550" s="1442"/>
      <c r="G550" s="163"/>
      <c r="H550" s="163"/>
      <c r="I550" s="163"/>
      <c r="J550" s="998" t="s">
        <v>4795</v>
      </c>
      <c r="K550" s="998"/>
      <c r="L550" s="998"/>
      <c r="M550" s="998"/>
      <c r="N550" s="998"/>
      <c r="O550" s="998"/>
      <c r="P550" s="998"/>
      <c r="Q550" s="998"/>
      <c r="R550" s="1367">
        <v>0</v>
      </c>
      <c r="S550" s="1368"/>
      <c r="T550" s="1369"/>
      <c r="U550" s="54" t="s">
        <v>432</v>
      </c>
      <c r="V550" s="54"/>
      <c r="W550" s="163"/>
      <c r="X550" s="163"/>
      <c r="Y550" s="163"/>
      <c r="Z550" s="163"/>
      <c r="AA550" s="163"/>
      <c r="AB550" s="163"/>
      <c r="AC550" s="163"/>
      <c r="AD550" s="163"/>
      <c r="AE550" s="163"/>
      <c r="AF550" s="163"/>
      <c r="AG550" s="163"/>
      <c r="AH550" s="163"/>
      <c r="AI550" s="163"/>
      <c r="AJ550" s="163"/>
      <c r="AK550" s="163"/>
      <c r="AL550" s="18"/>
      <c r="AM550" s="18"/>
      <c r="AN550" s="163"/>
      <c r="AO550" s="163"/>
      <c r="AP550" s="1278" t="s">
        <v>4797</v>
      </c>
      <c r="AQ550" s="1278"/>
      <c r="AR550" s="1278"/>
      <c r="AS550" s="1278"/>
      <c r="AT550" s="1278"/>
      <c r="AU550" s="1278"/>
      <c r="AV550" s="1278"/>
      <c r="AW550" s="1278"/>
      <c r="AX550" s="1374">
        <f>'Control Panel'!G1169</f>
        <v>0</v>
      </c>
      <c r="AY550" s="1375"/>
      <c r="AZ550" s="1375"/>
      <c r="BA550" s="1375"/>
      <c r="BB550" s="71"/>
      <c r="BC550" s="8"/>
      <c r="BD550" s="175"/>
      <c r="BE550" s="782"/>
    </row>
    <row r="551" spans="1:60" s="4" customFormat="1" ht="8.25" customHeight="1">
      <c r="A551" s="779"/>
      <c r="B551" s="7"/>
      <c r="C551" s="1442"/>
      <c r="D551" s="1442"/>
      <c r="E551" s="1442"/>
      <c r="F551" s="1442"/>
      <c r="G551" s="163"/>
      <c r="H551" s="163"/>
      <c r="I551" s="163"/>
      <c r="J551" s="859"/>
      <c r="K551" s="859"/>
      <c r="L551" s="859"/>
      <c r="M551" s="859"/>
      <c r="N551" s="859"/>
      <c r="O551" s="859"/>
      <c r="P551" s="859"/>
      <c r="Q551" s="859"/>
      <c r="R551" s="722"/>
      <c r="S551" s="722"/>
      <c r="T551" s="722"/>
      <c r="U551" s="483"/>
      <c r="V551" s="483"/>
      <c r="W551" s="226"/>
      <c r="X551" s="163"/>
      <c r="Y551" s="163"/>
      <c r="Z551" s="163"/>
      <c r="AA551" s="163"/>
      <c r="AB551" s="163"/>
      <c r="AC551" s="163"/>
      <c r="AD551" s="163"/>
      <c r="AE551" s="163"/>
      <c r="AF551" s="163"/>
      <c r="AG551" s="163"/>
      <c r="AH551" s="163"/>
      <c r="AI551" s="163"/>
      <c r="AJ551" s="163"/>
      <c r="AK551" s="163"/>
      <c r="AL551" s="18"/>
      <c r="AM551" s="18"/>
      <c r="AN551" s="163"/>
      <c r="AO551" s="163"/>
      <c r="AP551" s="163"/>
      <c r="AQ551" s="163"/>
      <c r="AR551" s="163"/>
      <c r="AS551" s="163"/>
      <c r="AT551" s="163"/>
      <c r="AU551" s="163"/>
      <c r="AV551" s="163"/>
      <c r="AW551" s="306"/>
      <c r="AX551" s="662"/>
      <c r="AY551" s="662"/>
      <c r="AZ551" s="662"/>
      <c r="BA551" s="662"/>
      <c r="BB551" s="71"/>
      <c r="BC551" s="8"/>
      <c r="BD551" s="175"/>
      <c r="BE551" s="782"/>
    </row>
    <row r="552" spans="1:60" s="4" customFormat="1" ht="15" customHeight="1">
      <c r="A552" s="779"/>
      <c r="B552" s="7"/>
      <c r="C552" s="1442"/>
      <c r="D552" s="1442"/>
      <c r="E552" s="1442"/>
      <c r="F552" s="1442"/>
      <c r="G552" s="163"/>
      <c r="H552" s="163"/>
      <c r="I552" s="163"/>
      <c r="J552" s="847" t="s">
        <v>3391</v>
      </c>
      <c r="K552" s="847"/>
      <c r="L552" s="847"/>
      <c r="M552" s="847"/>
      <c r="N552" s="847"/>
      <c r="O552" s="847"/>
      <c r="P552" s="847"/>
      <c r="Q552" s="847"/>
      <c r="R552" s="1367">
        <v>0</v>
      </c>
      <c r="S552" s="1368"/>
      <c r="T552" s="1369"/>
      <c r="U552" s="54" t="s">
        <v>432</v>
      </c>
      <c r="V552" s="54"/>
      <c r="W552" s="163"/>
      <c r="X552" s="163"/>
      <c r="Y552" s="163"/>
      <c r="Z552" s="163"/>
      <c r="AA552" s="163"/>
      <c r="AB552" s="163"/>
      <c r="AC552" s="163"/>
      <c r="AD552" s="163"/>
      <c r="AE552" s="163"/>
      <c r="AF552" s="163"/>
      <c r="AG552" s="163"/>
      <c r="AH552" s="163"/>
      <c r="AI552" s="163"/>
      <c r="AJ552" s="163"/>
      <c r="AK552" s="163"/>
      <c r="AL552" s="18"/>
      <c r="AM552" s="18"/>
      <c r="AN552" s="163"/>
      <c r="AO552" s="163"/>
      <c r="AP552" s="1278" t="s">
        <v>3394</v>
      </c>
      <c r="AQ552" s="1278"/>
      <c r="AR552" s="1278"/>
      <c r="AS552" s="1278"/>
      <c r="AT552" s="1278"/>
      <c r="AU552" s="1278"/>
      <c r="AV552" s="1278"/>
      <c r="AW552" s="1278"/>
      <c r="AX552" s="1375">
        <f>'Control Panel'!E1169</f>
        <v>0</v>
      </c>
      <c r="AY552" s="1375"/>
      <c r="AZ552" s="1375"/>
      <c r="BA552" s="1375"/>
      <c r="BB552" s="71"/>
      <c r="BC552" s="8"/>
      <c r="BD552" s="175"/>
      <c r="BE552" s="782"/>
    </row>
    <row r="553" spans="1:60" s="4" customFormat="1" ht="8.1" customHeight="1">
      <c r="A553" s="779"/>
      <c r="B553" s="7"/>
      <c r="C553" s="1442"/>
      <c r="D553" s="1442"/>
      <c r="E553" s="1442"/>
      <c r="F553" s="1442"/>
      <c r="G553" s="163"/>
      <c r="H553" s="163"/>
      <c r="I553" s="163"/>
      <c r="J553" s="847"/>
      <c r="K553" s="847"/>
      <c r="L553" s="847"/>
      <c r="M553" s="847"/>
      <c r="N553" s="847"/>
      <c r="O553" s="847"/>
      <c r="P553" s="847"/>
      <c r="Q553" s="847"/>
      <c r="R553" s="163"/>
      <c r="S553" s="163"/>
      <c r="T553" s="163"/>
      <c r="U553" s="54"/>
      <c r="V553" s="54"/>
      <c r="W553" s="163"/>
      <c r="X553" s="163"/>
      <c r="Y553" s="163"/>
      <c r="Z553" s="163"/>
      <c r="AA553" s="163"/>
      <c r="AB553" s="163"/>
      <c r="AC553" s="163"/>
      <c r="AD553" s="163"/>
      <c r="AE553" s="163"/>
      <c r="AF553" s="163"/>
      <c r="AG553" s="163"/>
      <c r="AH553" s="163"/>
      <c r="AI553" s="163"/>
      <c r="AJ553" s="163"/>
      <c r="AK553" s="163"/>
      <c r="AL553" s="18"/>
      <c r="AM553" s="18"/>
      <c r="AN553" s="163"/>
      <c r="AO553" s="163"/>
      <c r="AP553" s="844"/>
      <c r="AQ553" s="844"/>
      <c r="AR553" s="844"/>
      <c r="AS553" s="844"/>
      <c r="AT553" s="844"/>
      <c r="AU553" s="844"/>
      <c r="AV553" s="844"/>
      <c r="AW553" s="844"/>
      <c r="AX553" s="878"/>
      <c r="AY553" s="878"/>
      <c r="AZ553" s="878"/>
      <c r="BA553" s="878"/>
      <c r="BB553" s="71"/>
      <c r="BC553" s="8"/>
      <c r="BD553" s="175"/>
      <c r="BE553" s="782"/>
    </row>
    <row r="554" spans="1:60" s="4" customFormat="1" ht="15" customHeight="1">
      <c r="A554" s="779"/>
      <c r="B554" s="7"/>
      <c r="C554" s="1442"/>
      <c r="D554" s="1442"/>
      <c r="E554" s="1442"/>
      <c r="F554" s="1442"/>
      <c r="G554" s="163"/>
      <c r="H554" s="163"/>
      <c r="I554" s="163"/>
      <c r="J554" s="163"/>
      <c r="K554" s="163"/>
      <c r="L554" s="163"/>
      <c r="M554" s="163"/>
      <c r="N554" s="163"/>
      <c r="O554" s="163"/>
      <c r="P554" s="163"/>
      <c r="Q554" s="163"/>
      <c r="R554" s="163"/>
      <c r="S554" s="163"/>
      <c r="T554" s="163"/>
      <c r="U554" s="163"/>
      <c r="V554" s="163"/>
      <c r="W554" s="163"/>
      <c r="X554" s="163"/>
      <c r="Y554" s="163"/>
      <c r="Z554" s="163"/>
      <c r="AA554" s="163"/>
      <c r="AB554" s="163"/>
      <c r="AC554" s="163"/>
      <c r="AD554" s="163"/>
      <c r="AE554" s="163"/>
      <c r="AF554" s="163"/>
      <c r="AG554" s="163"/>
      <c r="AH554" s="163"/>
      <c r="AI554" s="163"/>
      <c r="AJ554" s="163"/>
      <c r="AK554" s="163"/>
      <c r="AL554" s="163"/>
      <c r="AM554" s="163"/>
      <c r="AN554" s="163"/>
      <c r="AO554" s="163"/>
      <c r="AP554" s="163"/>
      <c r="AQ554" s="163"/>
      <c r="AR554" s="163"/>
      <c r="AS554" s="163"/>
      <c r="AT554" s="1306" t="s">
        <v>365</v>
      </c>
      <c r="AU554" s="1306"/>
      <c r="AV554" s="1306"/>
      <c r="AW554" s="1306"/>
      <c r="AX554" s="1388">
        <f>'Control Panel'!E1170</f>
        <v>26.783999999999999</v>
      </c>
      <c r="AY554" s="1388"/>
      <c r="AZ554" s="1388"/>
      <c r="BA554" s="1388"/>
      <c r="BB554" s="163"/>
      <c r="BC554" s="8"/>
      <c r="BD554" s="175"/>
      <c r="BE554" s="782"/>
      <c r="BF554" s="175"/>
      <c r="BG554" s="175"/>
      <c r="BH554" s="175"/>
    </row>
    <row r="555" spans="1:60" s="4" customFormat="1" ht="9" customHeight="1">
      <c r="A555" s="779"/>
      <c r="B555" s="7"/>
      <c r="C555" s="163"/>
      <c r="D555" s="163"/>
      <c r="E555" s="163"/>
      <c r="F555" s="163"/>
      <c r="G555" s="163"/>
      <c r="H555" s="163"/>
      <c r="I555" s="163"/>
      <c r="J555" s="163"/>
      <c r="K555" s="163"/>
      <c r="L555" s="163"/>
      <c r="M555" s="163"/>
      <c r="N555" s="163"/>
      <c r="O555" s="163"/>
      <c r="P555" s="163"/>
      <c r="Q555" s="163"/>
      <c r="R555" s="163"/>
      <c r="S555" s="163"/>
      <c r="T555" s="163"/>
      <c r="U555" s="163"/>
      <c r="V555" s="163"/>
      <c r="W555" s="163"/>
      <c r="X555" s="163"/>
      <c r="Y555" s="163"/>
      <c r="Z555" s="163"/>
      <c r="AA555" s="163"/>
      <c r="AB555" s="163"/>
      <c r="AC555" s="163"/>
      <c r="AD555" s="163"/>
      <c r="AE555" s="163"/>
      <c r="AF555" s="163"/>
      <c r="AG555" s="163"/>
      <c r="AH555" s="163"/>
      <c r="AI555" s="163"/>
      <c r="AJ555" s="163"/>
      <c r="AK555" s="163"/>
      <c r="AL555" s="163"/>
      <c r="AM555" s="163"/>
      <c r="AN555" s="163"/>
      <c r="AO555" s="163"/>
      <c r="AP555" s="163"/>
      <c r="AQ555" s="163"/>
      <c r="AR555" s="163"/>
      <c r="AS555" s="163"/>
      <c r="AT555" s="163"/>
      <c r="AU555" s="163"/>
      <c r="AV555" s="163"/>
      <c r="AW555" s="191"/>
      <c r="AX555" s="662"/>
      <c r="AY555" s="662"/>
      <c r="AZ555" s="662"/>
      <c r="BA555" s="662"/>
      <c r="BB555" s="163"/>
      <c r="BC555" s="8"/>
      <c r="BD555" s="175"/>
      <c r="BE555" s="782"/>
      <c r="BF555" s="175"/>
      <c r="BG555" s="175"/>
      <c r="BH555" s="175"/>
    </row>
    <row r="556" spans="1:60" s="4" customFormat="1" ht="15" customHeight="1">
      <c r="A556" s="779"/>
      <c r="B556" s="7"/>
      <c r="C556" s="163"/>
      <c r="D556" s="163"/>
      <c r="E556" s="163"/>
      <c r="F556" s="163"/>
      <c r="G556" s="163"/>
      <c r="H556" s="163"/>
      <c r="I556" s="709" t="s">
        <v>4807</v>
      </c>
      <c r="J556" s="662"/>
      <c r="K556" s="662"/>
      <c r="L556" s="662"/>
      <c r="M556" s="662"/>
      <c r="N556" s="662"/>
      <c r="O556" s="662"/>
      <c r="P556" s="662"/>
      <c r="Q556" s="662"/>
      <c r="R556" s="662"/>
      <c r="S556" s="662"/>
      <c r="T556" s="662"/>
      <c r="U556" s="662"/>
      <c r="V556" s="662"/>
      <c r="W556" s="662"/>
      <c r="X556" s="662"/>
      <c r="Y556" s="662"/>
      <c r="Z556" s="662"/>
      <c r="AA556" s="662"/>
      <c r="AB556" s="662"/>
      <c r="AC556" s="662"/>
      <c r="AD556" s="662"/>
      <c r="AE556" s="662"/>
      <c r="AF556" s="662"/>
      <c r="AG556" s="662"/>
      <c r="AH556" s="662"/>
      <c r="AI556" s="662"/>
      <c r="AJ556" s="662"/>
      <c r="AK556" s="662"/>
      <c r="AL556" s="662"/>
      <c r="AM556" s="662"/>
      <c r="AN556" s="662"/>
      <c r="AO556" s="662"/>
      <c r="AP556" s="662"/>
      <c r="AQ556" s="662"/>
      <c r="AR556" s="662"/>
      <c r="AS556" s="662"/>
      <c r="AT556" s="662"/>
      <c r="AU556" s="662"/>
      <c r="AV556" s="662"/>
      <c r="AW556" s="707"/>
      <c r="AX556" s="662"/>
      <c r="AY556" s="662"/>
      <c r="AZ556" s="662"/>
      <c r="BA556" s="662"/>
      <c r="BB556" s="163"/>
      <c r="BC556" s="8"/>
      <c r="BD556" s="175"/>
      <c r="BE556" s="782"/>
      <c r="BF556" s="175"/>
      <c r="BG556" s="175"/>
      <c r="BH556" s="175"/>
    </row>
    <row r="557" spans="1:60" s="4" customFormat="1" ht="15" customHeight="1">
      <c r="A557" s="779"/>
      <c r="B557" s="7"/>
      <c r="C557" s="163"/>
      <c r="D557" s="163"/>
      <c r="E557" s="163"/>
      <c r="F557" s="163"/>
      <c r="G557" s="163"/>
      <c r="H557" s="163"/>
      <c r="I557" s="163"/>
      <c r="J557" s="163"/>
      <c r="K557" s="163"/>
      <c r="L557" s="163"/>
      <c r="M557" s="163"/>
      <c r="N557" s="163"/>
      <c r="O557" s="163"/>
      <c r="P557" s="163"/>
      <c r="Q557" s="163"/>
      <c r="R557" s="163"/>
      <c r="S557" s="163"/>
      <c r="T557" s="163"/>
      <c r="U557" s="163"/>
      <c r="V557" s="163"/>
      <c r="W557" s="163"/>
      <c r="X557" s="163"/>
      <c r="Y557" s="163"/>
      <c r="Z557" s="163"/>
      <c r="AA557" s="163"/>
      <c r="AB557" s="163"/>
      <c r="AC557" s="163"/>
      <c r="AD557" s="163"/>
      <c r="AE557" s="163"/>
      <c r="AF557" s="163"/>
      <c r="AG557" s="163"/>
      <c r="AH557" s="163"/>
      <c r="AI557" s="163"/>
      <c r="AJ557" s="163"/>
      <c r="AK557" s="163"/>
      <c r="AL557" s="163"/>
      <c r="AM557" s="163"/>
      <c r="AN557" s="163"/>
      <c r="AO557" s="163"/>
      <c r="AP557" s="163"/>
      <c r="AQ557" s="163"/>
      <c r="AR557" s="163"/>
      <c r="AS557" s="163"/>
      <c r="AT557" s="163"/>
      <c r="AU557" s="163"/>
      <c r="AV557" s="163"/>
      <c r="AW557" s="306"/>
      <c r="AX557" s="662"/>
      <c r="AY557" s="662"/>
      <c r="AZ557" s="662"/>
      <c r="BA557" s="662"/>
      <c r="BB557" s="163"/>
      <c r="BC557" s="8"/>
      <c r="BD557" s="175"/>
      <c r="BE557" s="782"/>
      <c r="BF557" s="175"/>
      <c r="BG557" s="175"/>
      <c r="BH557" s="175"/>
    </row>
    <row r="558" spans="1:60" s="4" customFormat="1" ht="15" customHeight="1">
      <c r="A558" s="779"/>
      <c r="B558" s="7"/>
      <c r="C558" s="163"/>
      <c r="D558" s="163"/>
      <c r="E558" s="163"/>
      <c r="F558" s="163"/>
      <c r="G558" s="163"/>
      <c r="H558" s="163"/>
      <c r="I558" s="163"/>
      <c r="J558" s="1443" t="s">
        <v>4800</v>
      </c>
      <c r="K558" s="1443"/>
      <c r="L558" s="1443"/>
      <c r="M558" s="1443"/>
      <c r="N558" s="1443"/>
      <c r="O558" s="1443"/>
      <c r="P558" s="1443"/>
      <c r="Q558" s="1502"/>
      <c r="R558" s="1367">
        <v>0</v>
      </c>
      <c r="S558" s="1368"/>
      <c r="T558" s="1369"/>
      <c r="U558" s="54" t="s">
        <v>10</v>
      </c>
      <c r="V558" s="54"/>
      <c r="W558" s="163"/>
      <c r="X558" s="163"/>
      <c r="Y558" s="163"/>
      <c r="Z558" s="163"/>
      <c r="AA558" s="163"/>
      <c r="AB558" s="163"/>
      <c r="AC558" s="163"/>
      <c r="AD558" s="163"/>
      <c r="AE558" s="163"/>
      <c r="AF558" s="163"/>
      <c r="AG558" s="163"/>
      <c r="AH558" s="163"/>
      <c r="AI558" s="163"/>
      <c r="AJ558" s="163"/>
      <c r="AK558" s="163"/>
      <c r="AL558" s="18"/>
      <c r="AM558" s="18"/>
      <c r="AN558" s="163"/>
      <c r="AO558" s="163"/>
      <c r="AP558" s="1278" t="s">
        <v>4804</v>
      </c>
      <c r="AQ558" s="1278"/>
      <c r="AR558" s="1278"/>
      <c r="AS558" s="1278"/>
      <c r="AT558" s="1278"/>
      <c r="AU558" s="1278"/>
      <c r="AV558" s="1278"/>
      <c r="AW558" s="1278"/>
      <c r="AX558" s="1375">
        <f>'Control Panel'!E1175</f>
        <v>0</v>
      </c>
      <c r="AY558" s="1375"/>
      <c r="AZ558" s="1375"/>
      <c r="BA558" s="1375"/>
      <c r="BB558" s="71"/>
      <c r="BC558" s="8"/>
      <c r="BD558" s="175"/>
      <c r="BE558" s="782"/>
    </row>
    <row r="559" spans="1:60" s="4" customFormat="1" ht="8.25" customHeight="1">
      <c r="A559" s="779"/>
      <c r="B559" s="7"/>
      <c r="C559" s="163"/>
      <c r="D559" s="163"/>
      <c r="E559" s="163"/>
      <c r="F559" s="163"/>
      <c r="G559" s="163"/>
      <c r="H559" s="163"/>
      <c r="I559" s="163"/>
      <c r="J559" s="859"/>
      <c r="K559" s="859"/>
      <c r="L559" s="859"/>
      <c r="M559" s="859"/>
      <c r="N559" s="859"/>
      <c r="O559" s="859"/>
      <c r="P559" s="859"/>
      <c r="Q559" s="859"/>
      <c r="R559" s="722"/>
      <c r="S559" s="722"/>
      <c r="T559" s="722"/>
      <c r="U559" s="483"/>
      <c r="V559" s="483"/>
      <c r="W559" s="226"/>
      <c r="X559" s="163"/>
      <c r="Y559" s="163"/>
      <c r="Z559" s="163"/>
      <c r="AA559" s="163"/>
      <c r="AB559" s="163"/>
      <c r="AC559" s="163"/>
      <c r="AD559" s="163"/>
      <c r="AE559" s="163"/>
      <c r="AF559" s="163"/>
      <c r="AG559" s="163"/>
      <c r="AH559" s="163"/>
      <c r="AI559" s="163"/>
      <c r="AJ559" s="163"/>
      <c r="AK559" s="163"/>
      <c r="AL559" s="18"/>
      <c r="AM559" s="18"/>
      <c r="AN559" s="163"/>
      <c r="AO559" s="163"/>
      <c r="AP559" s="163"/>
      <c r="AQ559" s="163"/>
      <c r="AR559" s="163"/>
      <c r="AS559" s="163"/>
      <c r="AT559" s="163"/>
      <c r="AU559" s="163"/>
      <c r="AV559" s="163"/>
      <c r="AW559" s="306"/>
      <c r="AX559" s="662"/>
      <c r="AY559" s="662"/>
      <c r="AZ559" s="662"/>
      <c r="BA559" s="662"/>
      <c r="BB559" s="71"/>
      <c r="BC559" s="8"/>
      <c r="BD559" s="175"/>
      <c r="BE559" s="782"/>
    </row>
    <row r="560" spans="1:60" s="4" customFormat="1" ht="15" customHeight="1">
      <c r="A560" s="779"/>
      <c r="B560" s="7"/>
      <c r="C560" s="163"/>
      <c r="D560" s="163"/>
      <c r="E560" s="163"/>
      <c r="F560" s="163"/>
      <c r="G560" s="163"/>
      <c r="H560" s="163"/>
      <c r="I560" s="163"/>
      <c r="J560" s="998" t="s">
        <v>4799</v>
      </c>
      <c r="K560" s="998"/>
      <c r="L560" s="998"/>
      <c r="M560" s="998"/>
      <c r="N560" s="998"/>
      <c r="O560" s="998"/>
      <c r="P560" s="998"/>
      <c r="Q560" s="998"/>
      <c r="R560" s="1367">
        <v>0</v>
      </c>
      <c r="S560" s="1368"/>
      <c r="T560" s="1369"/>
      <c r="U560" s="54" t="s">
        <v>10</v>
      </c>
      <c r="V560" s="54"/>
      <c r="W560" s="163"/>
      <c r="X560" s="163"/>
      <c r="Y560" s="163"/>
      <c r="Z560" s="163"/>
      <c r="AA560" s="163"/>
      <c r="AB560" s="163"/>
      <c r="AC560" s="163"/>
      <c r="AD560" s="163"/>
      <c r="AE560" s="163"/>
      <c r="AF560" s="163"/>
      <c r="AG560" s="163"/>
      <c r="AH560" s="163"/>
      <c r="AI560" s="163"/>
      <c r="AJ560" s="163"/>
      <c r="AK560" s="163"/>
      <c r="AL560" s="18"/>
      <c r="AM560" s="18"/>
      <c r="AN560" s="163"/>
      <c r="AO560" s="163"/>
      <c r="AP560" s="1278" t="s">
        <v>4805</v>
      </c>
      <c r="AQ560" s="1278"/>
      <c r="AR560" s="1278"/>
      <c r="AS560" s="1278"/>
      <c r="AT560" s="1278"/>
      <c r="AU560" s="1278"/>
      <c r="AV560" s="1278"/>
      <c r="AW560" s="1278"/>
      <c r="AX560" s="1374">
        <f>'Control Panel'!G1175</f>
        <v>0</v>
      </c>
      <c r="AY560" s="1375"/>
      <c r="AZ560" s="1375"/>
      <c r="BA560" s="1375"/>
      <c r="BB560" s="71"/>
      <c r="BC560" s="8"/>
      <c r="BD560" s="175"/>
      <c r="BE560" s="782"/>
    </row>
    <row r="561" spans="1:60" s="4" customFormat="1" ht="8.25" customHeight="1">
      <c r="A561" s="779"/>
      <c r="B561" s="7"/>
      <c r="C561" s="163"/>
      <c r="D561" s="163"/>
      <c r="E561" s="163"/>
      <c r="F561" s="163"/>
      <c r="G561" s="163"/>
      <c r="H561" s="163"/>
      <c r="I561" s="163"/>
      <c r="J561" s="859"/>
      <c r="K561" s="859"/>
      <c r="L561" s="859"/>
      <c r="M561" s="859"/>
      <c r="N561" s="859"/>
      <c r="O561" s="859"/>
      <c r="P561" s="859"/>
      <c r="Q561" s="859"/>
      <c r="R561" s="722"/>
      <c r="S561" s="722"/>
      <c r="T561" s="722"/>
      <c r="U561" s="483"/>
      <c r="V561" s="483"/>
      <c r="W561" s="226"/>
      <c r="X561" s="163"/>
      <c r="Y561" s="163"/>
      <c r="Z561" s="163"/>
      <c r="AA561" s="163"/>
      <c r="AB561" s="163"/>
      <c r="AC561" s="163"/>
      <c r="AD561" s="163"/>
      <c r="AE561" s="163"/>
      <c r="AF561" s="163"/>
      <c r="AG561" s="163"/>
      <c r="AH561" s="163"/>
      <c r="AI561" s="163"/>
      <c r="AJ561" s="163"/>
      <c r="AK561" s="163"/>
      <c r="AL561" s="18"/>
      <c r="AM561" s="18"/>
      <c r="AN561" s="163"/>
      <c r="AO561" s="163"/>
      <c r="AP561" s="163"/>
      <c r="AQ561" s="163"/>
      <c r="AR561" s="163"/>
      <c r="AS561" s="163"/>
      <c r="AT561" s="163"/>
      <c r="AU561" s="163"/>
      <c r="AV561" s="163"/>
      <c r="AW561" s="306"/>
      <c r="AX561" s="662"/>
      <c r="AY561" s="662"/>
      <c r="AZ561" s="662"/>
      <c r="BA561" s="662"/>
      <c r="BB561" s="71"/>
      <c r="BC561" s="8"/>
      <c r="BD561" s="175"/>
      <c r="BE561" s="782"/>
    </row>
    <row r="562" spans="1:60" s="4" customFormat="1" ht="15" customHeight="1">
      <c r="A562" s="779"/>
      <c r="B562" s="7"/>
      <c r="C562" s="163"/>
      <c r="D562" s="163"/>
      <c r="E562" s="163"/>
      <c r="F562" s="163"/>
      <c r="G562" s="163"/>
      <c r="H562" s="163"/>
      <c r="I562" s="163"/>
      <c r="J562" s="998" t="s">
        <v>4798</v>
      </c>
      <c r="K562" s="998"/>
      <c r="L562" s="998"/>
      <c r="M562" s="998"/>
      <c r="N562" s="998"/>
      <c r="O562" s="998"/>
      <c r="P562" s="998"/>
      <c r="Q562" s="998"/>
      <c r="R562" s="1367">
        <v>0</v>
      </c>
      <c r="S562" s="1368"/>
      <c r="T562" s="1369"/>
      <c r="U562" s="54" t="s">
        <v>10</v>
      </c>
      <c r="V562" s="54"/>
      <c r="W562" s="163"/>
      <c r="X562" s="163"/>
      <c r="Y562" s="163"/>
      <c r="Z562" s="163"/>
      <c r="AA562" s="163"/>
      <c r="AB562" s="163"/>
      <c r="AC562" s="163"/>
      <c r="AD562" s="163"/>
      <c r="AE562" s="163"/>
      <c r="AF562" s="163"/>
      <c r="AG562" s="163"/>
      <c r="AH562" s="163"/>
      <c r="AI562" s="163"/>
      <c r="AJ562" s="163"/>
      <c r="AK562" s="163"/>
      <c r="AL562" s="18"/>
      <c r="AM562" s="18"/>
      <c r="AN562" s="163"/>
      <c r="AO562" s="163"/>
      <c r="AP562" s="1278" t="s">
        <v>4806</v>
      </c>
      <c r="AQ562" s="1278"/>
      <c r="AR562" s="1278"/>
      <c r="AS562" s="1278"/>
      <c r="AT562" s="1278"/>
      <c r="AU562" s="1278"/>
      <c r="AV562" s="1278"/>
      <c r="AW562" s="1278"/>
      <c r="AX562" s="1375">
        <f>'Control Panel'!I1175</f>
        <v>0</v>
      </c>
      <c r="AY562" s="1375"/>
      <c r="AZ562" s="1375"/>
      <c r="BA562" s="1375"/>
      <c r="BB562" s="71"/>
      <c r="BC562" s="8"/>
      <c r="BD562" s="175"/>
      <c r="BE562" s="782"/>
    </row>
    <row r="563" spans="1:60" s="4" customFormat="1" ht="8.1" customHeight="1">
      <c r="A563" s="779"/>
      <c r="B563" s="7"/>
      <c r="C563" s="163"/>
      <c r="D563" s="163"/>
      <c r="E563" s="163"/>
      <c r="F563" s="163"/>
      <c r="G563" s="163"/>
      <c r="H563" s="163"/>
      <c r="I563" s="163"/>
      <c r="J563" s="998"/>
      <c r="K563" s="998"/>
      <c r="L563" s="998"/>
      <c r="M563" s="998"/>
      <c r="N563" s="998"/>
      <c r="O563" s="998"/>
      <c r="P563" s="998"/>
      <c r="Q563" s="998"/>
      <c r="R563" s="163"/>
      <c r="S563" s="163"/>
      <c r="T563" s="163"/>
      <c r="U563" s="54"/>
      <c r="V563" s="54"/>
      <c r="W563" s="163"/>
      <c r="X563" s="163"/>
      <c r="Y563" s="163"/>
      <c r="Z563" s="163"/>
      <c r="AA563" s="163"/>
      <c r="AB563" s="163"/>
      <c r="AC563" s="163"/>
      <c r="AD563" s="163"/>
      <c r="AE563" s="163"/>
      <c r="AF563" s="163"/>
      <c r="AG563" s="163"/>
      <c r="AH563" s="163"/>
      <c r="AI563" s="163"/>
      <c r="AJ563" s="163"/>
      <c r="AK563" s="163"/>
      <c r="AL563" s="18"/>
      <c r="AM563" s="18"/>
      <c r="AN563" s="163"/>
      <c r="AO563" s="163"/>
      <c r="AP563" s="995"/>
      <c r="AQ563" s="995"/>
      <c r="AR563" s="995"/>
      <c r="AS563" s="995"/>
      <c r="AT563" s="995"/>
      <c r="AU563" s="995"/>
      <c r="AV563" s="995"/>
      <c r="AW563" s="995"/>
      <c r="AX563" s="878"/>
      <c r="AY563" s="878"/>
      <c r="AZ563" s="878"/>
      <c r="BA563" s="878"/>
      <c r="BB563" s="71"/>
      <c r="BC563" s="8"/>
      <c r="BD563" s="175"/>
      <c r="BE563" s="782"/>
    </row>
    <row r="564" spans="1:60" s="4" customFormat="1" ht="15" customHeight="1">
      <c r="A564" s="779"/>
      <c r="B564" s="7"/>
      <c r="C564" s="163"/>
      <c r="D564" s="163"/>
      <c r="E564" s="163"/>
      <c r="F564" s="163"/>
      <c r="G564" s="163"/>
      <c r="H564" s="163"/>
      <c r="I564" s="163"/>
      <c r="J564" s="163"/>
      <c r="K564" s="163"/>
      <c r="L564" s="163"/>
      <c r="M564" s="163"/>
      <c r="N564" s="163"/>
      <c r="O564" s="163"/>
      <c r="P564" s="163"/>
      <c r="Q564" s="163"/>
      <c r="R564" s="163"/>
      <c r="S564" s="163"/>
      <c r="T564" s="163"/>
      <c r="U564" s="163"/>
      <c r="V564" s="163"/>
      <c r="W564" s="163"/>
      <c r="X564" s="163"/>
      <c r="Y564" s="163"/>
      <c r="Z564" s="163"/>
      <c r="AA564" s="163"/>
      <c r="AB564" s="163"/>
      <c r="AC564" s="163"/>
      <c r="AD564" s="163"/>
      <c r="AE564" s="163"/>
      <c r="AF564" s="163"/>
      <c r="AG564" s="163"/>
      <c r="AH564" s="163"/>
      <c r="AI564" s="163"/>
      <c r="AJ564" s="163"/>
      <c r="AK564" s="163"/>
      <c r="AL564" s="163"/>
      <c r="AM564" s="163"/>
      <c r="AN564" s="163"/>
      <c r="AO564" s="163"/>
      <c r="AP564" s="163"/>
      <c r="AQ564" s="163"/>
      <c r="AR564" s="163"/>
      <c r="AS564" s="163"/>
      <c r="AT564" s="1306" t="s">
        <v>4808</v>
      </c>
      <c r="AU564" s="1306"/>
      <c r="AV564" s="1306"/>
      <c r="AW564" s="1306"/>
      <c r="AX564" s="1388">
        <f>'Control Panel'!E1176</f>
        <v>0</v>
      </c>
      <c r="AY564" s="1388"/>
      <c r="AZ564" s="1388"/>
      <c r="BA564" s="1388"/>
      <c r="BB564" s="163"/>
      <c r="BC564" s="8"/>
      <c r="BD564" s="175"/>
      <c r="BE564" s="782"/>
      <c r="BF564" s="175"/>
      <c r="BG564" s="175"/>
      <c r="BH564" s="175"/>
    </row>
    <row r="565" spans="1:60" s="4" customFormat="1" ht="9" customHeight="1">
      <c r="A565" s="779"/>
      <c r="B565" s="7"/>
      <c r="C565" s="163"/>
      <c r="D565" s="163"/>
      <c r="E565" s="163"/>
      <c r="F565" s="163"/>
      <c r="G565" s="163"/>
      <c r="H565" s="163"/>
      <c r="I565" s="163"/>
      <c r="J565" s="163"/>
      <c r="K565" s="163"/>
      <c r="L565" s="163"/>
      <c r="M565" s="163"/>
      <c r="N565" s="163"/>
      <c r="O565" s="163"/>
      <c r="P565" s="163"/>
      <c r="Q565" s="163"/>
      <c r="R565" s="163"/>
      <c r="S565" s="163"/>
      <c r="T565" s="163"/>
      <c r="U565" s="163"/>
      <c r="V565" s="163"/>
      <c r="W565" s="163"/>
      <c r="X565" s="163"/>
      <c r="Y565" s="163"/>
      <c r="Z565" s="163"/>
      <c r="AA565" s="163"/>
      <c r="AB565" s="163"/>
      <c r="AC565" s="163"/>
      <c r="AD565" s="163"/>
      <c r="AE565" s="163"/>
      <c r="AF565" s="163"/>
      <c r="AG565" s="163"/>
      <c r="AH565" s="163"/>
      <c r="AI565" s="163"/>
      <c r="AJ565" s="163"/>
      <c r="AK565" s="163"/>
      <c r="AL565" s="163"/>
      <c r="AM565" s="163"/>
      <c r="AN565" s="163"/>
      <c r="AO565" s="163"/>
      <c r="AP565" s="163"/>
      <c r="AQ565" s="163"/>
      <c r="AR565" s="163"/>
      <c r="AS565" s="163"/>
      <c r="AT565" s="163"/>
      <c r="AU565" s="163"/>
      <c r="AV565" s="163"/>
      <c r="AW565" s="306"/>
      <c r="AX565" s="662"/>
      <c r="AY565" s="662"/>
      <c r="AZ565" s="662"/>
      <c r="BA565" s="662"/>
      <c r="BB565" s="163"/>
      <c r="BC565" s="8"/>
      <c r="BD565" s="175"/>
      <c r="BE565" s="782"/>
      <c r="BF565" s="175"/>
      <c r="BG565" s="175"/>
      <c r="BH565" s="175"/>
    </row>
    <row r="566" spans="1:60" s="4" customFormat="1" ht="9" customHeight="1">
      <c r="A566" s="779"/>
      <c r="B566" s="7"/>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63"/>
      <c r="BC566" s="8"/>
      <c r="BD566" s="175"/>
      <c r="BE566" s="782"/>
      <c r="BF566" s="175"/>
      <c r="BG566" s="175"/>
      <c r="BH566" s="175"/>
    </row>
    <row r="567" spans="1:60" s="4" customFormat="1" ht="17.25" customHeight="1">
      <c r="A567" s="779"/>
      <c r="B567" s="578"/>
      <c r="C567" s="1435" t="s">
        <v>445</v>
      </c>
      <c r="D567" s="1435"/>
      <c r="E567" s="1435"/>
      <c r="F567" s="1435"/>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163"/>
      <c r="AY567" s="163"/>
      <c r="AZ567" s="163"/>
      <c r="BA567" s="163"/>
      <c r="BB567" s="163"/>
      <c r="BC567" s="8"/>
      <c r="BD567" s="175"/>
      <c r="BE567" s="782"/>
      <c r="BF567" s="175"/>
      <c r="BG567" s="175"/>
      <c r="BH567" s="175"/>
    </row>
    <row r="568" spans="1:60" s="4" customFormat="1" ht="7.5" customHeight="1">
      <c r="A568" s="779"/>
      <c r="B568" s="7"/>
      <c r="C568" s="1409"/>
      <c r="D568" s="1409"/>
      <c r="E568" s="1409"/>
      <c r="F568" s="1409"/>
      <c r="G568" s="163"/>
      <c r="H568" s="163"/>
      <c r="I568" s="1392" t="s">
        <v>445</v>
      </c>
      <c r="J568" s="1392"/>
      <c r="K568" s="1392"/>
      <c r="L568" s="1392"/>
      <c r="M568" s="1392"/>
      <c r="N568" s="1392"/>
      <c r="O568" s="703"/>
      <c r="P568" s="703"/>
      <c r="Q568" s="662"/>
      <c r="R568" s="662"/>
      <c r="S568" s="662"/>
      <c r="T568" s="662"/>
      <c r="U568" s="662"/>
      <c r="V568" s="662"/>
      <c r="W568" s="662"/>
      <c r="X568" s="662"/>
      <c r="Y568" s="662"/>
      <c r="Z568" s="662"/>
      <c r="AA568" s="662"/>
      <c r="AB568" s="662"/>
      <c r="AC568" s="662"/>
      <c r="AD568" s="662"/>
      <c r="AE568" s="662"/>
      <c r="AF568" s="662"/>
      <c r="AG568" s="662"/>
      <c r="AH568" s="662"/>
      <c r="AI568" s="662"/>
      <c r="AJ568" s="662"/>
      <c r="AK568" s="662"/>
      <c r="AL568" s="662"/>
      <c r="AM568" s="662"/>
      <c r="AN568" s="662"/>
      <c r="AO568" s="662"/>
      <c r="AP568" s="662"/>
      <c r="AQ568" s="662"/>
      <c r="AR568" s="662"/>
      <c r="AS568" s="662"/>
      <c r="AT568" s="662"/>
      <c r="AU568" s="662"/>
      <c r="AV568" s="662"/>
      <c r="AW568" s="662"/>
      <c r="AX568" s="662"/>
      <c r="AY568" s="662"/>
      <c r="AZ568" s="662"/>
      <c r="BA568" s="662"/>
      <c r="BB568" s="163"/>
      <c r="BC568" s="8"/>
      <c r="BD568" s="175"/>
      <c r="BE568" s="782"/>
      <c r="BF568" s="175"/>
      <c r="BG568" s="175"/>
      <c r="BH568" s="175"/>
    </row>
    <row r="569" spans="1:60" s="4" customFormat="1" ht="7.5" customHeight="1">
      <c r="A569" s="779"/>
      <c r="B569" s="7"/>
      <c r="C569" s="1409"/>
      <c r="D569" s="1409"/>
      <c r="E569" s="1409"/>
      <c r="F569" s="1409"/>
      <c r="G569" s="163"/>
      <c r="H569" s="163"/>
      <c r="I569" s="1392"/>
      <c r="J569" s="1392"/>
      <c r="K569" s="1392"/>
      <c r="L569" s="1392"/>
      <c r="M569" s="1392"/>
      <c r="N569" s="1392"/>
      <c r="O569" s="703"/>
      <c r="P569" s="703"/>
      <c r="Q569" s="662"/>
      <c r="R569" s="662"/>
      <c r="S569" s="662"/>
      <c r="T569" s="662"/>
      <c r="U569" s="662"/>
      <c r="V569" s="662"/>
      <c r="W569" s="662"/>
      <c r="X569" s="662"/>
      <c r="Y569" s="662"/>
      <c r="Z569" s="662"/>
      <c r="AA569" s="662"/>
      <c r="AB569" s="662"/>
      <c r="AC569" s="662"/>
      <c r="AD569" s="662"/>
      <c r="AE569" s="662"/>
      <c r="AF569" s="662"/>
      <c r="AG569" s="662"/>
      <c r="AH569" s="662"/>
      <c r="AI569" s="662"/>
      <c r="AJ569" s="662"/>
      <c r="AK569" s="662"/>
      <c r="AL569" s="662"/>
      <c r="AM569" s="662"/>
      <c r="AN569" s="662"/>
      <c r="AO569" s="662"/>
      <c r="AP569" s="662"/>
      <c r="AQ569" s="662"/>
      <c r="AR569" s="662"/>
      <c r="AS569" s="662"/>
      <c r="AT569" s="662"/>
      <c r="AU569" s="662"/>
      <c r="AV569" s="662"/>
      <c r="AW569" s="662"/>
      <c r="AX569" s="662"/>
      <c r="AY569" s="662"/>
      <c r="AZ569" s="662"/>
      <c r="BA569" s="662"/>
      <c r="BB569" s="163"/>
      <c r="BC569" s="8"/>
      <c r="BD569" s="175"/>
      <c r="BE569" s="782"/>
      <c r="BF569" s="175"/>
      <c r="BG569" s="175"/>
      <c r="BH569" s="175"/>
    </row>
    <row r="570" spans="1:60" s="4" customFormat="1" ht="15" customHeight="1">
      <c r="A570" s="779"/>
      <c r="B570" s="7"/>
      <c r="C570" s="1409"/>
      <c r="D570" s="1409"/>
      <c r="E570" s="1409"/>
      <c r="F570" s="1409"/>
      <c r="G570" s="163"/>
      <c r="H570" s="163"/>
      <c r="I570" s="163"/>
      <c r="J570" s="163"/>
      <c r="K570" s="163"/>
      <c r="L570" s="163"/>
      <c r="M570" s="163"/>
      <c r="N570" s="163"/>
      <c r="O570" s="163"/>
      <c r="P570" s="163"/>
      <c r="Q570" s="163"/>
      <c r="R570" s="163"/>
      <c r="S570" s="163"/>
      <c r="T570" s="163"/>
      <c r="U570" s="163"/>
      <c r="V570" s="163"/>
      <c r="W570" s="163"/>
      <c r="X570" s="163"/>
      <c r="Y570" s="163"/>
      <c r="Z570" s="163"/>
      <c r="AA570" s="163"/>
      <c r="AB570" s="163"/>
      <c r="AC570" s="163"/>
      <c r="AD570" s="163"/>
      <c r="AE570" s="163"/>
      <c r="AF570" s="163"/>
      <c r="AG570" s="163"/>
      <c r="AH570" s="163"/>
      <c r="AI570" s="163"/>
      <c r="AJ570" s="163"/>
      <c r="AK570" s="163"/>
      <c r="AL570" s="163"/>
      <c r="AM570" s="163"/>
      <c r="AN570" s="163"/>
      <c r="AO570" s="163"/>
      <c r="AP570" s="163"/>
      <c r="AQ570" s="163"/>
      <c r="AR570" s="163"/>
      <c r="AS570" s="163"/>
      <c r="AT570" s="163"/>
      <c r="AU570" s="163"/>
      <c r="AV570" s="163"/>
      <c r="AW570" s="163"/>
      <c r="AX570" s="662"/>
      <c r="AY570" s="662"/>
      <c r="AZ570" s="662"/>
      <c r="BA570" s="662"/>
      <c r="BB570" s="163"/>
      <c r="BC570" s="8"/>
      <c r="BD570" s="175"/>
      <c r="BE570" s="782"/>
      <c r="BF570" s="175"/>
      <c r="BG570" s="175"/>
      <c r="BH570" s="175"/>
    </row>
    <row r="571" spans="1:60" s="4" customFormat="1" ht="15" customHeight="1">
      <c r="A571" s="779"/>
      <c r="B571" s="7"/>
      <c r="C571" s="51"/>
      <c r="D571" s="51"/>
      <c r="E571" s="51"/>
      <c r="F571" s="51"/>
      <c r="G571" s="163"/>
      <c r="H571" s="163"/>
      <c r="I571" s="163"/>
      <c r="J571" s="1443" t="s">
        <v>454</v>
      </c>
      <c r="K571" s="1443"/>
      <c r="L571" s="1443"/>
      <c r="M571" s="1443"/>
      <c r="N571" s="1443"/>
      <c r="O571" s="1443"/>
      <c r="P571" s="1443"/>
      <c r="Q571" s="1443"/>
      <c r="R571" s="1443"/>
      <c r="S571" s="1443"/>
      <c r="T571" s="371"/>
      <c r="U571" s="1367">
        <v>0</v>
      </c>
      <c r="V571" s="1368"/>
      <c r="W571" s="1369"/>
      <c r="X571" s="54" t="s">
        <v>453</v>
      </c>
      <c r="Y571" s="54"/>
      <c r="Z571" s="163"/>
      <c r="AA571" s="163"/>
      <c r="AB571" s="163"/>
      <c r="AC571" s="163"/>
      <c r="AD571" s="3"/>
      <c r="AE571" s="3"/>
      <c r="AF571" s="3"/>
      <c r="AG571" s="3"/>
      <c r="AH571" s="3"/>
      <c r="AI571" s="3"/>
      <c r="AJ571" s="3"/>
      <c r="AK571" s="3"/>
      <c r="AL571" s="3"/>
      <c r="AM571" s="163"/>
      <c r="AN571" s="163"/>
      <c r="AO571" s="163"/>
      <c r="AP571" s="163"/>
      <c r="AQ571" s="163"/>
      <c r="AR571" s="163"/>
      <c r="AS571" s="163"/>
      <c r="AT571" s="1382" t="s">
        <v>602</v>
      </c>
      <c r="AU571" s="1382"/>
      <c r="AV571" s="1382"/>
      <c r="AW571" s="1382"/>
      <c r="AX571" s="1373">
        <f>'Control Panel'!E1530</f>
        <v>0</v>
      </c>
      <c r="AY571" s="1358"/>
      <c r="AZ571" s="1358"/>
      <c r="BA571" s="1358"/>
      <c r="BB571" s="163"/>
      <c r="BC571" s="8"/>
      <c r="BD571" s="175"/>
      <c r="BE571" s="774"/>
    </row>
    <row r="572" spans="1:60" s="4" customFormat="1" ht="7.5" customHeight="1">
      <c r="A572" s="779"/>
      <c r="B572" s="7"/>
      <c r="C572" s="51"/>
      <c r="D572" s="51"/>
      <c r="E572" s="51"/>
      <c r="F572" s="51"/>
      <c r="G572" s="163"/>
      <c r="H572" s="163"/>
      <c r="I572" s="163"/>
      <c r="J572" s="3"/>
      <c r="K572" s="3"/>
      <c r="L572" s="3"/>
      <c r="M572" s="3"/>
      <c r="N572" s="3"/>
      <c r="O572" s="3"/>
      <c r="P572" s="3"/>
      <c r="Q572" s="3"/>
      <c r="R572" s="163"/>
      <c r="S572" s="3"/>
      <c r="T572" s="3"/>
      <c r="U572" s="3"/>
      <c r="V572" s="3"/>
      <c r="W572" s="3"/>
      <c r="X572" s="3"/>
      <c r="Y572" s="3"/>
      <c r="Z572" s="3"/>
      <c r="AA572" s="3"/>
      <c r="AB572" s="3"/>
      <c r="AC572" s="3"/>
      <c r="AD572" s="3" t="s">
        <v>452</v>
      </c>
      <c r="AE572" s="3"/>
      <c r="AF572" s="3"/>
      <c r="AG572" s="3"/>
      <c r="AH572" s="3"/>
      <c r="AI572" s="3"/>
      <c r="AJ572" s="3"/>
      <c r="AK572" s="3"/>
      <c r="AL572" s="3"/>
      <c r="AM572" s="18"/>
      <c r="AN572" s="163"/>
      <c r="AO572" s="163"/>
      <c r="AP572" s="163"/>
      <c r="AQ572" s="163"/>
      <c r="AR572" s="163"/>
      <c r="AS572" s="163"/>
      <c r="AT572" s="3"/>
      <c r="AU572" s="3"/>
      <c r="AV572" s="3"/>
      <c r="AW572" s="3"/>
      <c r="AX572" s="1373"/>
      <c r="AY572" s="1358"/>
      <c r="AZ572" s="1358"/>
      <c r="BA572" s="1358"/>
      <c r="BB572" s="71"/>
      <c r="BC572" s="8"/>
      <c r="BD572" s="175"/>
      <c r="BE572" s="774"/>
    </row>
    <row r="573" spans="1:60" s="4" customFormat="1" ht="15" customHeight="1">
      <c r="A573" s="779"/>
      <c r="B573" s="7"/>
      <c r="C573" s="51"/>
      <c r="D573" s="51"/>
      <c r="E573" s="51"/>
      <c r="F573" s="51"/>
      <c r="G573" s="163"/>
      <c r="H573" s="163"/>
      <c r="I573" s="163"/>
      <c r="J573" s="1443" t="s">
        <v>600</v>
      </c>
      <c r="K573" s="1443"/>
      <c r="L573" s="1443"/>
      <c r="M573" s="1443"/>
      <c r="N573" s="1443"/>
      <c r="O573" s="1443"/>
      <c r="P573" s="1443"/>
      <c r="Q573" s="1443"/>
      <c r="R573" s="1443"/>
      <c r="S573" s="1443"/>
      <c r="T573" s="371"/>
      <c r="U573" s="1367">
        <v>0</v>
      </c>
      <c r="V573" s="1368"/>
      <c r="W573" s="1369"/>
      <c r="X573" s="54" t="s">
        <v>462</v>
      </c>
      <c r="Y573" s="54"/>
      <c r="Z573" s="163"/>
      <c r="AA573" s="3"/>
      <c r="AB573" s="3"/>
      <c r="AC573" s="163"/>
      <c r="AD573" s="163"/>
      <c r="AE573" s="163"/>
      <c r="AF573" s="163"/>
      <c r="AG573" s="163"/>
      <c r="AH573" s="163"/>
      <c r="AI573" s="163"/>
      <c r="AJ573" s="163"/>
      <c r="AK573" s="163"/>
      <c r="AL573" s="163"/>
      <c r="AM573" s="18"/>
      <c r="AN573" s="163"/>
      <c r="AO573" s="163"/>
      <c r="AP573" s="163"/>
      <c r="AQ573" s="1382" t="s">
        <v>603</v>
      </c>
      <c r="AR573" s="1382"/>
      <c r="AS573" s="1382"/>
      <c r="AT573" s="1382"/>
      <c r="AU573" s="1382"/>
      <c r="AV573" s="1382"/>
      <c r="AW573" s="1382"/>
      <c r="AX573" s="1373">
        <f>'Control Panel'!E1531</f>
        <v>0</v>
      </c>
      <c r="AY573" s="1358"/>
      <c r="AZ573" s="1358"/>
      <c r="BA573" s="1358"/>
      <c r="BB573" s="71"/>
      <c r="BC573" s="8"/>
      <c r="BD573" s="175"/>
      <c r="BE573" s="774"/>
    </row>
    <row r="574" spans="1:60" s="4" customFormat="1" ht="7.5" customHeight="1">
      <c r="A574" s="779"/>
      <c r="B574" s="7"/>
      <c r="C574" s="51"/>
      <c r="D574" s="51"/>
      <c r="E574" s="51"/>
      <c r="F574" s="51"/>
      <c r="G574" s="163"/>
      <c r="H574" s="163"/>
      <c r="I574" s="163"/>
      <c r="J574" s="701"/>
      <c r="K574" s="701"/>
      <c r="L574" s="701"/>
      <c r="M574" s="701"/>
      <c r="N574" s="701"/>
      <c r="O574" s="701"/>
      <c r="P574" s="701"/>
      <c r="Q574" s="701"/>
      <c r="R574" s="701"/>
      <c r="S574" s="701"/>
      <c r="T574" s="371"/>
      <c r="U574" s="722"/>
      <c r="V574" s="722"/>
      <c r="W574" s="722"/>
      <c r="X574" s="54"/>
      <c r="Y574" s="54"/>
      <c r="Z574" s="163"/>
      <c r="AA574" s="3"/>
      <c r="AB574" s="3"/>
      <c r="AC574" s="163"/>
      <c r="AD574" s="163"/>
      <c r="AE574" s="163"/>
      <c r="AF574" s="163"/>
      <c r="AG574" s="163"/>
      <c r="AH574" s="163"/>
      <c r="AI574" s="163"/>
      <c r="AJ574" s="163"/>
      <c r="AK574" s="163"/>
      <c r="AL574" s="163"/>
      <c r="AM574" s="18"/>
      <c r="AN574" s="163"/>
      <c r="AO574" s="163"/>
      <c r="AP574" s="163"/>
      <c r="AQ574" s="163"/>
      <c r="AR574" s="163"/>
      <c r="AS574" s="163"/>
      <c r="AT574" s="370"/>
      <c r="AU574" s="370"/>
      <c r="AV574" s="370"/>
      <c r="AW574" s="370"/>
      <c r="AX574" s="708"/>
      <c r="AY574" s="699"/>
      <c r="AZ574" s="699"/>
      <c r="BA574" s="699"/>
      <c r="BB574" s="71"/>
      <c r="BC574" s="8"/>
      <c r="BD574" s="175"/>
      <c r="BE574" s="774"/>
    </row>
    <row r="575" spans="1:60" s="4" customFormat="1" ht="15" customHeight="1">
      <c r="A575" s="779"/>
      <c r="B575" s="7"/>
      <c r="C575" s="51"/>
      <c r="D575" s="51"/>
      <c r="E575" s="51"/>
      <c r="F575" s="51"/>
      <c r="G575" s="163"/>
      <c r="H575" s="163"/>
      <c r="I575" s="163"/>
      <c r="J575" s="1443" t="s">
        <v>601</v>
      </c>
      <c r="K575" s="1443"/>
      <c r="L575" s="1443"/>
      <c r="M575" s="1443"/>
      <c r="N575" s="1443"/>
      <c r="O575" s="1443"/>
      <c r="P575" s="1443"/>
      <c r="Q575" s="1443"/>
      <c r="R575" s="1443"/>
      <c r="S575" s="1443"/>
      <c r="T575" s="371"/>
      <c r="U575" s="1367">
        <v>0</v>
      </c>
      <c r="V575" s="1368"/>
      <c r="W575" s="1369"/>
      <c r="X575" s="54" t="s">
        <v>462</v>
      </c>
      <c r="Y575" s="54"/>
      <c r="Z575" s="163"/>
      <c r="AA575" s="3"/>
      <c r="AB575" s="3"/>
      <c r="AC575" s="163"/>
      <c r="AD575" s="163"/>
      <c r="AE575" s="163"/>
      <c r="AF575" s="163"/>
      <c r="AG575" s="163"/>
      <c r="AH575" s="163"/>
      <c r="AI575" s="163"/>
      <c r="AJ575" s="163"/>
      <c r="AK575" s="163"/>
      <c r="AL575" s="163"/>
      <c r="AM575" s="18"/>
      <c r="AN575" s="163"/>
      <c r="AO575" s="163"/>
      <c r="AP575" s="163"/>
      <c r="AQ575" s="1382" t="s">
        <v>604</v>
      </c>
      <c r="AR575" s="1382"/>
      <c r="AS575" s="1382"/>
      <c r="AT575" s="1382"/>
      <c r="AU575" s="1382"/>
      <c r="AV575" s="1382"/>
      <c r="AW575" s="1382"/>
      <c r="AX575" s="1373">
        <f>'Control Panel'!E1532</f>
        <v>0</v>
      </c>
      <c r="AY575" s="1358"/>
      <c r="AZ575" s="1358"/>
      <c r="BA575" s="1358"/>
      <c r="BB575" s="71"/>
      <c r="BC575" s="8"/>
      <c r="BD575" s="175"/>
      <c r="BE575" s="774"/>
    </row>
    <row r="576" spans="1:60" s="4" customFormat="1" ht="7.5" customHeight="1">
      <c r="A576" s="779"/>
      <c r="B576" s="7"/>
      <c r="C576" s="51"/>
      <c r="D576" s="51"/>
      <c r="E576" s="51"/>
      <c r="F576" s="51"/>
      <c r="G576" s="163"/>
      <c r="H576" s="163"/>
      <c r="I576" s="163"/>
      <c r="J576" s="163"/>
      <c r="K576" s="163"/>
      <c r="L576" s="163"/>
      <c r="M576" s="163"/>
      <c r="N576" s="163"/>
      <c r="O576" s="163"/>
      <c r="P576" s="163"/>
      <c r="Q576" s="163"/>
      <c r="R576" s="163"/>
      <c r="S576" s="163"/>
      <c r="T576" s="163"/>
      <c r="U576" s="163"/>
      <c r="V576" s="163"/>
      <c r="W576" s="163"/>
      <c r="X576" s="163"/>
      <c r="Y576" s="163"/>
      <c r="Z576" s="163"/>
      <c r="AA576" s="163"/>
      <c r="AB576" s="163"/>
      <c r="AC576" s="163"/>
      <c r="AD576" s="163"/>
      <c r="AE576" s="163"/>
      <c r="AF576" s="163"/>
      <c r="AG576" s="163"/>
      <c r="AH576" s="163"/>
      <c r="AI576" s="163"/>
      <c r="AJ576" s="163"/>
      <c r="AK576" s="163"/>
      <c r="AL576" s="163"/>
      <c r="AM576" s="18"/>
      <c r="AN576" s="163"/>
      <c r="AO576" s="163"/>
      <c r="AP576" s="163"/>
      <c r="AQ576" s="163"/>
      <c r="AR576" s="163"/>
      <c r="AS576" s="163"/>
      <c r="AT576" s="163"/>
      <c r="AU576" s="163"/>
      <c r="AV576" s="163"/>
      <c r="AW576" s="298"/>
      <c r="AX576" s="1373"/>
      <c r="AY576" s="1358"/>
      <c r="AZ576" s="1358"/>
      <c r="BA576" s="1358"/>
      <c r="BB576" s="71"/>
      <c r="BC576" s="8"/>
      <c r="BD576" s="175"/>
      <c r="BE576" s="782"/>
      <c r="BF576" s="175"/>
      <c r="BG576" s="175"/>
      <c r="BH576" s="175"/>
    </row>
    <row r="577" spans="1:85" s="4" customFormat="1" ht="7.5" customHeight="1">
      <c r="A577" s="779"/>
      <c r="B577" s="366">
        <v>1</v>
      </c>
      <c r="C577" s="51"/>
      <c r="D577" s="51"/>
      <c r="E577" s="51"/>
      <c r="F577" s="51"/>
      <c r="G577" s="163"/>
      <c r="H577" s="163"/>
      <c r="I577" s="163"/>
      <c r="J577" s="163"/>
      <c r="K577" s="163"/>
      <c r="L577" s="163"/>
      <c r="M577" s="163"/>
      <c r="N577" s="163"/>
      <c r="O577" s="163"/>
      <c r="P577" s="163"/>
      <c r="Q577" s="163"/>
      <c r="R577" s="163"/>
      <c r="S577" s="163"/>
      <c r="T577" s="163"/>
      <c r="U577" s="163"/>
      <c r="V577" s="163"/>
      <c r="W577" s="163"/>
      <c r="X577" s="163"/>
      <c r="Y577" s="163"/>
      <c r="Z577" s="163"/>
      <c r="AA577" s="163"/>
      <c r="AB577" s="163"/>
      <c r="AC577" s="163"/>
      <c r="AD577" s="163"/>
      <c r="AE577" s="163"/>
      <c r="AF577" s="163"/>
      <c r="AG577" s="163"/>
      <c r="AH577" s="163"/>
      <c r="AI577" s="163"/>
      <c r="AJ577" s="163"/>
      <c r="AK577" s="163"/>
      <c r="AL577" s="163"/>
      <c r="AM577" s="18"/>
      <c r="AN577" s="163"/>
      <c r="AO577" s="163"/>
      <c r="AP577" s="163"/>
      <c r="AQ577" s="163"/>
      <c r="AR577" s="163"/>
      <c r="AS577" s="163"/>
      <c r="AT577" s="163"/>
      <c r="AU577" s="163"/>
      <c r="AV577" s="163"/>
      <c r="AW577" s="306"/>
      <c r="AX577" s="879"/>
      <c r="AY577" s="880"/>
      <c r="AZ577" s="880"/>
      <c r="BA577" s="880"/>
      <c r="BB577" s="71"/>
      <c r="BC577" s="8"/>
      <c r="BD577" s="175"/>
      <c r="BE577" s="782"/>
      <c r="BF577" s="175"/>
      <c r="BG577" s="175"/>
      <c r="BH577" s="175"/>
    </row>
    <row r="578" spans="1:85" s="4" customFormat="1" ht="15.75" customHeight="1">
      <c r="A578" s="779"/>
      <c r="B578" s="7"/>
      <c r="C578" s="51"/>
      <c r="D578" s="51"/>
      <c r="E578" s="51"/>
      <c r="F578" s="51"/>
      <c r="G578" s="163"/>
      <c r="H578" s="3"/>
      <c r="I578" s="3"/>
      <c r="J578" s="3"/>
      <c r="K578" s="3"/>
      <c r="L578" s="3"/>
      <c r="M578" s="3"/>
      <c r="N578" s="3"/>
      <c r="O578" s="3"/>
      <c r="P578" s="3"/>
      <c r="Q578" s="3"/>
      <c r="R578" s="3"/>
      <c r="S578" s="3"/>
      <c r="T578" s="3"/>
      <c r="U578" s="3"/>
      <c r="V578" s="163"/>
      <c r="W578" s="163"/>
      <c r="X578" s="163"/>
      <c r="Y578" s="163"/>
      <c r="Z578" s="163"/>
      <c r="AA578" s="163"/>
      <c r="AB578" s="163"/>
      <c r="AC578" s="163"/>
      <c r="AD578" s="163"/>
      <c r="AE578" s="163"/>
      <c r="AF578" s="163"/>
      <c r="AG578" s="163"/>
      <c r="AH578" s="163"/>
      <c r="AI578" s="163"/>
      <c r="AJ578" s="163"/>
      <c r="AK578" s="163"/>
      <c r="AL578" s="163"/>
      <c r="AM578" s="163"/>
      <c r="AN578" s="163"/>
      <c r="AO578" s="163"/>
      <c r="AP578" s="163"/>
      <c r="AQ578" s="1285" t="s">
        <v>449</v>
      </c>
      <c r="AR578" s="1285"/>
      <c r="AS578" s="1285"/>
      <c r="AT578" s="1285"/>
      <c r="AU578" s="1285"/>
      <c r="AV578" s="1285"/>
      <c r="AW578" s="1285"/>
      <c r="AX578" s="1473">
        <f>'Control Panel'!E1533</f>
        <v>0</v>
      </c>
      <c r="AY578" s="1473"/>
      <c r="AZ578" s="1473"/>
      <c r="BA578" s="1473"/>
      <c r="BB578" s="163"/>
      <c r="BC578" s="8"/>
      <c r="BD578" s="175"/>
      <c r="BE578" s="782"/>
      <c r="BF578" s="175"/>
      <c r="BG578" s="175"/>
      <c r="BH578" s="175"/>
    </row>
    <row r="579" spans="1:85" s="4" customFormat="1" ht="3.75" customHeight="1">
      <c r="A579" s="779"/>
      <c r="B579" s="7"/>
      <c r="C579" s="163"/>
      <c r="D579" s="163"/>
      <c r="E579" s="163"/>
      <c r="F579" s="163"/>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298"/>
      <c r="AX579" s="662"/>
      <c r="AY579" s="662"/>
      <c r="AZ579" s="662"/>
      <c r="BA579" s="662"/>
      <c r="BB579" s="163"/>
      <c r="BC579" s="8"/>
      <c r="BD579" s="175"/>
      <c r="BE579" s="782"/>
      <c r="BF579" s="175"/>
      <c r="BG579" s="175"/>
      <c r="BH579" s="175"/>
    </row>
    <row r="580" spans="1:85" s="4" customFormat="1" ht="7.5" customHeight="1">
      <c r="A580" s="779"/>
      <c r="B580" s="7"/>
      <c r="C580" s="163"/>
      <c r="D580" s="163"/>
      <c r="E580" s="163"/>
      <c r="F580" s="163"/>
      <c r="G580" s="163"/>
      <c r="H580" s="163"/>
      <c r="I580" s="163"/>
      <c r="J580" s="163"/>
      <c r="K580" s="163"/>
      <c r="L580" s="163"/>
      <c r="M580" s="163"/>
      <c r="N580" s="163"/>
      <c r="O580" s="163"/>
      <c r="P580" s="163"/>
      <c r="Q580" s="163"/>
      <c r="R580" s="163"/>
      <c r="S580" s="163"/>
      <c r="T580" s="163"/>
      <c r="U580" s="163"/>
      <c r="V580" s="163"/>
      <c r="W580" s="163"/>
      <c r="X580" s="163"/>
      <c r="Y580" s="163"/>
      <c r="Z580" s="163"/>
      <c r="AA580" s="163"/>
      <c r="AB580" s="163"/>
      <c r="AC580" s="163"/>
      <c r="AD580" s="163"/>
      <c r="AE580" s="163"/>
      <c r="AF580" s="163"/>
      <c r="AG580" s="163"/>
      <c r="AH580" s="163"/>
      <c r="AI580" s="163"/>
      <c r="AJ580" s="163"/>
      <c r="AK580" s="163"/>
      <c r="AL580" s="163"/>
      <c r="AM580" s="163"/>
      <c r="AN580" s="163"/>
      <c r="AO580" s="163"/>
      <c r="AP580" s="163"/>
      <c r="AQ580" s="163"/>
      <c r="AR580" s="163"/>
      <c r="AS580" s="163"/>
      <c r="AT580" s="163"/>
      <c r="AU580" s="163"/>
      <c r="AV580" s="163"/>
      <c r="AW580" s="306"/>
      <c r="AX580" s="163"/>
      <c r="AY580" s="163"/>
      <c r="AZ580" s="163"/>
      <c r="BA580" s="163"/>
      <c r="BB580" s="163"/>
      <c r="BC580" s="8"/>
      <c r="BD580" s="175"/>
      <c r="BE580" s="782"/>
      <c r="BF580" s="175"/>
      <c r="BG580" s="175"/>
      <c r="BH580" s="175"/>
    </row>
    <row r="581" spans="1:85" s="3" customFormat="1" ht="15.75" customHeight="1">
      <c r="A581" s="779"/>
      <c r="B581" s="578"/>
      <c r="C581" s="1467" t="s">
        <v>4840</v>
      </c>
      <c r="D581" s="1408"/>
      <c r="E581" s="1408"/>
      <c r="F581" s="1408"/>
      <c r="G581" s="817"/>
      <c r="H581" s="814"/>
      <c r="I581" s="814"/>
      <c r="J581" s="814"/>
      <c r="K581" s="814"/>
      <c r="L581" s="814"/>
      <c r="M581" s="814"/>
      <c r="N581" s="814"/>
      <c r="O581" s="814"/>
      <c r="P581" s="814"/>
      <c r="Q581" s="814"/>
      <c r="R581" s="814"/>
      <c r="S581" s="814"/>
      <c r="T581" s="814"/>
      <c r="U581" s="814"/>
      <c r="V581" s="814"/>
      <c r="W581" s="814"/>
      <c r="X581" s="814"/>
      <c r="Y581" s="814"/>
      <c r="Z581" s="814"/>
      <c r="AA581" s="814"/>
      <c r="AB581" s="814"/>
      <c r="AC581" s="814"/>
      <c r="AD581" s="814"/>
      <c r="AE581" s="814"/>
      <c r="AF581" s="814"/>
      <c r="AG581" s="814"/>
      <c r="AH581" s="814"/>
      <c r="AI581" s="814"/>
      <c r="AJ581" s="814"/>
      <c r="AK581" s="814"/>
      <c r="AL581" s="814"/>
      <c r="AM581" s="814"/>
      <c r="AN581" s="814"/>
      <c r="AO581" s="814"/>
      <c r="AP581" s="814"/>
      <c r="AQ581" s="814"/>
      <c r="AR581" s="814"/>
      <c r="AS581" s="814"/>
      <c r="AT581" s="814"/>
      <c r="AU581" s="814"/>
      <c r="AV581" s="814"/>
      <c r="AW581" s="814"/>
      <c r="AX581" s="818"/>
      <c r="AY581" s="818"/>
      <c r="AZ581" s="818"/>
      <c r="BA581" s="818"/>
      <c r="BB581" s="163"/>
      <c r="BC581" s="8"/>
      <c r="BD581" s="175"/>
      <c r="BE581" s="782"/>
      <c r="BF581" s="175"/>
      <c r="BG581" s="175"/>
      <c r="BH581" s="175"/>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7.5" customHeight="1">
      <c r="A582" s="779"/>
      <c r="B582" s="7"/>
      <c r="C582" s="1409"/>
      <c r="D582" s="1409"/>
      <c r="E582" s="1409"/>
      <c r="F582" s="1409"/>
      <c r="G582" s="163"/>
      <c r="H582" s="163"/>
      <c r="I582" s="1469" t="s">
        <v>4841</v>
      </c>
      <c r="J582" s="1469"/>
      <c r="K582" s="1469"/>
      <c r="L582" s="1469"/>
      <c r="M582" s="1469"/>
      <c r="N582" s="1469"/>
      <c r="O582" s="732"/>
      <c r="P582" s="732"/>
      <c r="Q582" s="732"/>
      <c r="R582" s="732"/>
      <c r="S582" s="732"/>
      <c r="T582" s="662"/>
      <c r="U582" s="662"/>
      <c r="V582" s="662"/>
      <c r="W582" s="662"/>
      <c r="X582" s="662"/>
      <c r="Y582" s="662"/>
      <c r="Z582" s="662"/>
      <c r="AA582" s="662"/>
      <c r="AB582" s="662"/>
      <c r="AC582" s="662"/>
      <c r="AD582" s="662"/>
      <c r="AE582" s="662"/>
      <c r="AF582" s="662"/>
      <c r="AG582" s="662"/>
      <c r="AH582" s="662"/>
      <c r="AI582" s="662"/>
      <c r="AJ582" s="662"/>
      <c r="AK582" s="662"/>
      <c r="AL582" s="662"/>
      <c r="AM582" s="662"/>
      <c r="AN582" s="662"/>
      <c r="AO582" s="662"/>
      <c r="AP582" s="662"/>
      <c r="AQ582" s="662"/>
      <c r="AR582" s="662"/>
      <c r="AS582" s="662"/>
      <c r="AT582" s="662"/>
      <c r="AU582" s="662"/>
      <c r="AV582" s="662"/>
      <c r="AW582" s="662"/>
      <c r="AX582" s="662"/>
      <c r="AY582" s="662"/>
      <c r="AZ582" s="662"/>
      <c r="BA582" s="662"/>
      <c r="BB582" s="163"/>
      <c r="BC582" s="8"/>
      <c r="BD582" s="175"/>
      <c r="BE582" s="782"/>
      <c r="BF582" s="175"/>
      <c r="BG582" s="175"/>
      <c r="BH582" s="175"/>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409"/>
      <c r="D583" s="1409"/>
      <c r="E583" s="1409"/>
      <c r="F583" s="1409"/>
      <c r="G583" s="163"/>
      <c r="H583" s="163"/>
      <c r="I583" s="1469"/>
      <c r="J583" s="1469"/>
      <c r="K583" s="1469"/>
      <c r="L583" s="1469"/>
      <c r="M583" s="1469"/>
      <c r="N583" s="1469"/>
      <c r="O583" s="732"/>
      <c r="P583" s="732"/>
      <c r="Q583" s="732"/>
      <c r="R583" s="732"/>
      <c r="S583" s="732"/>
      <c r="T583" s="662"/>
      <c r="U583" s="662"/>
      <c r="V583" s="662"/>
      <c r="W583" s="662"/>
      <c r="X583" s="662"/>
      <c r="Y583" s="662"/>
      <c r="Z583" s="662"/>
      <c r="AA583" s="662"/>
      <c r="AB583" s="662"/>
      <c r="AC583" s="662"/>
      <c r="AD583" s="662"/>
      <c r="AE583" s="662"/>
      <c r="AF583" s="662"/>
      <c r="AG583" s="662"/>
      <c r="AH583" s="662"/>
      <c r="AI583" s="662"/>
      <c r="AJ583" s="662"/>
      <c r="AK583" s="662"/>
      <c r="AL583" s="662"/>
      <c r="AM583" s="662"/>
      <c r="AN583" s="662"/>
      <c r="AO583" s="662"/>
      <c r="AP583" s="662"/>
      <c r="AQ583" s="662"/>
      <c r="AR583" s="662"/>
      <c r="AS583" s="662"/>
      <c r="AT583" s="662"/>
      <c r="AU583" s="662"/>
      <c r="AV583" s="662"/>
      <c r="AW583" s="662"/>
      <c r="AX583" s="662"/>
      <c r="AY583" s="662"/>
      <c r="AZ583" s="662"/>
      <c r="BA583" s="662"/>
      <c r="BB583" s="163"/>
      <c r="BC583" s="8"/>
      <c r="BD583" s="175"/>
      <c r="BE583" s="782"/>
      <c r="BF583" s="175"/>
      <c r="BG583" s="175"/>
      <c r="BH583" s="175"/>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21" customHeight="1">
      <c r="A584" s="779"/>
      <c r="B584" s="7"/>
      <c r="C584" s="1409"/>
      <c r="D584" s="1409"/>
      <c r="E584" s="1409"/>
      <c r="F584" s="1409"/>
      <c r="G584" s="163"/>
      <c r="H584" s="163"/>
      <c r="I584" s="163"/>
      <c r="J584" s="163"/>
      <c r="K584" s="163"/>
      <c r="L584" s="163"/>
      <c r="M584" s="163"/>
      <c r="N584" s="163"/>
      <c r="O584" s="163"/>
      <c r="P584" s="163"/>
      <c r="Q584" s="163"/>
      <c r="R584" s="163"/>
      <c r="S584" s="163"/>
      <c r="T584" s="163"/>
      <c r="U584" s="163"/>
      <c r="V584" s="163"/>
      <c r="W584" s="163"/>
      <c r="X584" s="163"/>
      <c r="Y584" s="163"/>
      <c r="Z584" s="163"/>
      <c r="AA584" s="163"/>
      <c r="AB584" s="163"/>
      <c r="AC584" s="163"/>
      <c r="AD584" s="163"/>
      <c r="AE584" s="163"/>
      <c r="AF584" s="163"/>
      <c r="AG584" s="163"/>
      <c r="AH584" s="163"/>
      <c r="AI584" s="163"/>
      <c r="AJ584" s="163"/>
      <c r="AK584" s="163"/>
      <c r="AL584" s="163"/>
      <c r="AM584" s="163"/>
      <c r="AN584" s="163"/>
      <c r="AO584" s="163"/>
      <c r="AP584" s="163"/>
      <c r="AQ584" s="163"/>
      <c r="AR584" s="163"/>
      <c r="AS584" s="163"/>
      <c r="AT584" s="163"/>
      <c r="AU584" s="163"/>
      <c r="AV584" s="163"/>
      <c r="AW584" s="163"/>
      <c r="AX584" s="662"/>
      <c r="AY584" s="662"/>
      <c r="AZ584" s="662"/>
      <c r="BA584" s="662"/>
      <c r="BB584" s="163"/>
      <c r="BC584" s="8"/>
      <c r="BD584" s="175"/>
      <c r="BE584" s="782"/>
      <c r="BF584" s="175"/>
      <c r="BG584" s="175"/>
      <c r="BH584" s="175"/>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5" customHeight="1">
      <c r="A585" s="779"/>
      <c r="B585" s="7"/>
      <c r="C585" s="739"/>
      <c r="D585" s="739"/>
      <c r="E585" s="739"/>
      <c r="F585" s="739"/>
      <c r="G585" s="51"/>
      <c r="H585" s="163"/>
      <c r="J585" s="75" t="s">
        <v>4853</v>
      </c>
      <c r="K585" s="76"/>
      <c r="L585" s="76"/>
      <c r="M585" s="76"/>
      <c r="N585" s="163"/>
      <c r="U585" s="1355">
        <v>0</v>
      </c>
      <c r="V585" s="1356"/>
      <c r="W585" s="1356"/>
      <c r="X585" s="1356"/>
      <c r="Y585" s="1357"/>
      <c r="AA585" s="163" t="s">
        <v>4766</v>
      </c>
      <c r="AB585" s="163"/>
      <c r="AK585" s="163"/>
      <c r="AL585" s="163"/>
      <c r="AM585" s="163"/>
      <c r="AN585" s="163"/>
      <c r="AO585" s="163"/>
      <c r="AP585" s="1205"/>
      <c r="AQ585" s="163"/>
      <c r="AR585" s="163"/>
      <c r="AS585" s="163"/>
      <c r="AT585" s="1382" t="s">
        <v>4793</v>
      </c>
      <c r="AU585" s="1382"/>
      <c r="AV585" s="1382"/>
      <c r="AW585" s="1382"/>
      <c r="AX585" s="1373">
        <f>'Control Panel'!F1538</f>
        <v>0</v>
      </c>
      <c r="AY585" s="1358"/>
      <c r="AZ585" s="1358"/>
      <c r="BA585" s="1358"/>
      <c r="BB585" s="163"/>
      <c r="BC585" s="8"/>
      <c r="BD585" s="175"/>
      <c r="BE585" s="782"/>
      <c r="BF585" s="175"/>
      <c r="BG585" s="175"/>
      <c r="BH585" s="175"/>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7.5" customHeight="1">
      <c r="A586" s="779"/>
      <c r="B586" s="7"/>
      <c r="C586" s="740"/>
      <c r="D586" s="740"/>
      <c r="E586" s="740"/>
      <c r="F586" s="740"/>
      <c r="G586" s="163"/>
      <c r="H586" s="163"/>
      <c r="J586" s="163"/>
      <c r="K586" s="163"/>
      <c r="L586" s="163"/>
      <c r="M586" s="163"/>
      <c r="N586" s="163"/>
      <c r="U586" s="163"/>
      <c r="V586" s="163"/>
      <c r="W586" s="163"/>
      <c r="Y586" s="163"/>
      <c r="AA586" s="163"/>
      <c r="AB586" s="163"/>
      <c r="AK586" s="163"/>
      <c r="AL586" s="163"/>
      <c r="AM586" s="163"/>
      <c r="AN586" s="163"/>
      <c r="AO586" s="163"/>
      <c r="AP586" s="1205"/>
      <c r="AQ586" s="163"/>
      <c r="AR586" s="163"/>
      <c r="AS586" s="163"/>
      <c r="AX586" s="1373"/>
      <c r="AY586" s="1358"/>
      <c r="AZ586" s="1358"/>
      <c r="BA586" s="1358"/>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5" customHeight="1">
      <c r="A587" s="779"/>
      <c r="B587" s="7"/>
      <c r="C587" s="163"/>
      <c r="D587" s="163"/>
      <c r="E587" s="163"/>
      <c r="F587" s="163"/>
      <c r="G587" s="163"/>
      <c r="H587" s="163"/>
      <c r="J587" s="75" t="s">
        <v>454</v>
      </c>
      <c r="K587" s="76"/>
      <c r="L587" s="76"/>
      <c r="M587" s="76"/>
      <c r="N587" s="163"/>
      <c r="U587" s="1355">
        <v>0</v>
      </c>
      <c r="V587" s="1356"/>
      <c r="W587" s="1356"/>
      <c r="X587" s="1356"/>
      <c r="Y587" s="1357"/>
      <c r="AA587" s="163" t="s">
        <v>4854</v>
      </c>
      <c r="AB587" s="163"/>
      <c r="AK587" s="163"/>
      <c r="AL587" s="163"/>
      <c r="AM587" s="163"/>
      <c r="AN587" s="163"/>
      <c r="AO587" s="163"/>
      <c r="AP587" s="1205"/>
      <c r="AQ587" s="1278" t="s">
        <v>4861</v>
      </c>
      <c r="AR587" s="1278"/>
      <c r="AS587" s="1278"/>
      <c r="AT587" s="1278"/>
      <c r="AU587" s="1278"/>
      <c r="AV587" s="1278"/>
      <c r="AW587" s="1278"/>
      <c r="AX587" s="1373">
        <f>'Control Panel'!F1540</f>
        <v>0</v>
      </c>
      <c r="AY587" s="1358"/>
      <c r="AZ587" s="1358"/>
      <c r="BA587" s="1358"/>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7.5" customHeight="1">
      <c r="A588" s="779"/>
      <c r="B588" s="7"/>
      <c r="C588" s="163"/>
      <c r="D588" s="163"/>
      <c r="E588" s="163"/>
      <c r="F588" s="163"/>
      <c r="G588" s="163"/>
      <c r="H588" s="163"/>
      <c r="I588" s="163"/>
      <c r="J588" s="163"/>
      <c r="K588" s="163"/>
      <c r="L588" s="163"/>
      <c r="M588" s="163"/>
      <c r="N588" s="163"/>
      <c r="O588" s="163"/>
      <c r="P588" s="163"/>
      <c r="Q588" s="163"/>
      <c r="R588" s="163"/>
      <c r="S588" s="163"/>
      <c r="T588" s="163"/>
      <c r="U588" s="163"/>
      <c r="X588" s="163"/>
      <c r="Y588" s="163"/>
      <c r="Z588" s="163"/>
      <c r="AB588" s="163"/>
      <c r="AH588" s="163"/>
      <c r="AI588" s="163"/>
      <c r="AJ588" s="163"/>
      <c r="AK588" s="163"/>
      <c r="AL588" s="163"/>
      <c r="AM588" s="163"/>
      <c r="AN588" s="1205"/>
      <c r="AO588" s="1205"/>
      <c r="AP588" s="1205"/>
      <c r="AQ588" s="1205"/>
      <c r="AR588" s="1205"/>
      <c r="AS588" s="1205"/>
      <c r="AT588" s="1205"/>
      <c r="AU588" s="1205"/>
      <c r="AV588" s="1205"/>
      <c r="AW588" s="306"/>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3" customFormat="1" ht="7.5" customHeight="1">
      <c r="A589" s="779"/>
      <c r="B589" s="366">
        <v>1</v>
      </c>
      <c r="C589" s="163"/>
      <c r="D589" s="163"/>
      <c r="E589" s="163"/>
      <c r="F589" s="163"/>
      <c r="G589" s="163"/>
      <c r="H589" s="163"/>
      <c r="I589" s="163"/>
      <c r="J589" s="163"/>
      <c r="K589" s="163"/>
      <c r="L589" s="163"/>
      <c r="M589" s="163"/>
      <c r="N589" s="163"/>
      <c r="O589" s="163"/>
      <c r="P589" s="163"/>
      <c r="Q589" s="163"/>
      <c r="R589" s="163"/>
      <c r="S589" s="163"/>
      <c r="T589" s="163"/>
      <c r="U589" s="163"/>
      <c r="X589" s="163"/>
      <c r="Y589" s="163"/>
      <c r="Z589" s="163"/>
      <c r="AB589" s="163"/>
      <c r="AH589" s="163"/>
      <c r="AI589" s="163"/>
      <c r="AJ589" s="163"/>
      <c r="AK589" s="163"/>
      <c r="AL589" s="163"/>
      <c r="AM589" s="163"/>
      <c r="AN589" s="1205"/>
      <c r="AO589" s="1205"/>
      <c r="AP589" s="1205"/>
      <c r="AQ589" s="1205"/>
      <c r="AR589" s="1205"/>
      <c r="AS589" s="1205"/>
      <c r="AT589" s="1205"/>
      <c r="AU589" s="1205"/>
      <c r="AV589" s="1205"/>
      <c r="AW589" s="306"/>
      <c r="AX589" s="878"/>
      <c r="AY589" s="878"/>
      <c r="AZ589" s="878"/>
      <c r="BA589" s="878"/>
      <c r="BB589" s="163"/>
      <c r="BC589" s="8"/>
      <c r="BD589" s="175"/>
      <c r="BE589" s="782"/>
      <c r="BF589" s="175"/>
      <c r="BG589" s="175"/>
      <c r="BH589" s="175"/>
      <c r="BI589" s="175"/>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17.25" customHeight="1">
      <c r="A590" s="779"/>
      <c r="B590" s="7"/>
      <c r="C590" s="163"/>
      <c r="D590" s="163"/>
      <c r="E590" s="163"/>
      <c r="F590" s="163"/>
      <c r="G590" s="163"/>
      <c r="H590" s="163"/>
      <c r="I590" s="163"/>
      <c r="J590" s="163"/>
      <c r="K590" s="163"/>
      <c r="L590" s="163"/>
      <c r="M590" s="163"/>
      <c r="N590" s="163"/>
      <c r="X590" s="1396"/>
      <c r="Y590" s="1396"/>
      <c r="Z590" s="1396"/>
      <c r="AA590" s="1396"/>
      <c r="AB590" s="163"/>
      <c r="AC590" s="163"/>
      <c r="AD590" s="163"/>
      <c r="AE590" s="163"/>
      <c r="AF590" s="163"/>
      <c r="AG590" s="163"/>
      <c r="AH590" s="163"/>
      <c r="AI590" s="163"/>
      <c r="AJ590" s="163"/>
      <c r="AK590" s="163"/>
      <c r="AL590" s="163"/>
      <c r="AM590" s="163"/>
      <c r="AN590" s="1306" t="s">
        <v>4866</v>
      </c>
      <c r="AO590" s="1306"/>
      <c r="AP590" s="1306"/>
      <c r="AQ590" s="1306"/>
      <c r="AR590" s="1306"/>
      <c r="AS590" s="1306"/>
      <c r="AT590" s="1306"/>
      <c r="AU590" s="1306"/>
      <c r="AV590" s="1306"/>
      <c r="AW590" s="1306"/>
      <c r="AX590" s="1473">
        <f>'Control Panel'!F1542</f>
        <v>0</v>
      </c>
      <c r="AY590" s="1473"/>
      <c r="AZ590" s="1473"/>
      <c r="BA590" s="1473"/>
      <c r="BB590" s="163"/>
      <c r="BC590" s="8"/>
      <c r="BD590" s="175"/>
      <c r="BE590" s="782"/>
      <c r="BF590" s="175"/>
      <c r="BG590" s="175"/>
      <c r="BH590" s="175"/>
      <c r="BI590" s="175"/>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9" customHeight="1">
      <c r="A591" s="779"/>
      <c r="B591" s="7"/>
      <c r="C591" s="163"/>
      <c r="D591" s="163"/>
      <c r="E591" s="163"/>
      <c r="F591" s="163"/>
      <c r="G591" s="163"/>
      <c r="H591" s="163"/>
      <c r="I591" s="163"/>
      <c r="J591" s="163"/>
      <c r="K591" s="163"/>
      <c r="L591" s="163"/>
      <c r="M591" s="163"/>
      <c r="N591" s="163"/>
      <c r="W591" s="163"/>
      <c r="X591" s="163"/>
      <c r="Y591" s="163"/>
      <c r="Z591" s="163"/>
      <c r="AA591" s="163"/>
      <c r="AB591" s="163"/>
      <c r="AC591" s="163"/>
      <c r="AD591" s="163"/>
      <c r="AE591" s="163"/>
      <c r="AF591" s="163"/>
      <c r="AG591" s="163"/>
      <c r="AH591" s="163"/>
      <c r="AI591" s="163"/>
      <c r="AJ591" s="163"/>
      <c r="AK591" s="163"/>
      <c r="AL591" s="163"/>
      <c r="AM591" s="163"/>
      <c r="AN591" s="163"/>
      <c r="AO591" s="163"/>
      <c r="AP591" s="163"/>
      <c r="AQ591" s="163"/>
      <c r="AR591" s="163"/>
      <c r="AS591" s="163"/>
      <c r="AT591" s="163"/>
      <c r="AU591" s="163"/>
      <c r="AV591" s="163"/>
      <c r="AW591" s="163"/>
      <c r="AX591" s="662"/>
      <c r="AY591" s="662"/>
      <c r="AZ591" s="662"/>
      <c r="BA591" s="662"/>
      <c r="BB591" s="163"/>
      <c r="BC591" s="8"/>
      <c r="BD591" s="175"/>
      <c r="BE591" s="782"/>
      <c r="BF591" s="175"/>
      <c r="BG591" s="175"/>
      <c r="BH591" s="175"/>
      <c r="BI591" s="175"/>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4" customFormat="1" ht="7.5" customHeight="1">
      <c r="A592" s="779"/>
      <c r="B592" s="7"/>
      <c r="C592" s="163"/>
      <c r="D592" s="163"/>
      <c r="E592" s="163"/>
      <c r="F592" s="163"/>
      <c r="G592" s="163"/>
      <c r="H592" s="163"/>
      <c r="I592" s="163"/>
      <c r="J592" s="163"/>
      <c r="K592" s="163"/>
      <c r="L592" s="163"/>
      <c r="M592" s="163"/>
      <c r="N592" s="163"/>
      <c r="O592" s="163"/>
      <c r="P592" s="163"/>
      <c r="Q592" s="163"/>
      <c r="R592" s="163"/>
      <c r="S592" s="163"/>
      <c r="T592" s="163"/>
      <c r="U592" s="163"/>
      <c r="V592" s="163"/>
      <c r="W592" s="163"/>
      <c r="X592" s="163"/>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306"/>
      <c r="AX592" s="163"/>
      <c r="AY592" s="163"/>
      <c r="AZ592" s="163"/>
      <c r="BA592" s="163"/>
      <c r="BB592" s="163"/>
      <c r="BC592" s="8"/>
      <c r="BD592" s="175"/>
      <c r="BE592" s="782"/>
      <c r="BF592" s="175"/>
      <c r="BG592" s="175"/>
      <c r="BH592" s="175"/>
    </row>
    <row r="593" spans="1:85" s="3" customFormat="1" ht="15.75" customHeight="1">
      <c r="A593" s="779"/>
      <c r="B593" s="578"/>
      <c r="C593" s="1467" t="s">
        <v>1370</v>
      </c>
      <c r="D593" s="1408"/>
      <c r="E593" s="1408"/>
      <c r="F593" s="1408"/>
      <c r="G593" s="817"/>
      <c r="H593" s="814"/>
      <c r="I593" s="814"/>
      <c r="J593" s="814"/>
      <c r="K593" s="814"/>
      <c r="L593" s="814"/>
      <c r="M593" s="814"/>
      <c r="N593" s="814"/>
      <c r="O593" s="814"/>
      <c r="P593" s="814"/>
      <c r="Q593" s="814"/>
      <c r="R593" s="814"/>
      <c r="S593" s="814"/>
      <c r="T593" s="814"/>
      <c r="U593" s="814"/>
      <c r="V593" s="814"/>
      <c r="W593" s="814"/>
      <c r="X593" s="814"/>
      <c r="Y593" s="814"/>
      <c r="Z593" s="814"/>
      <c r="AA593" s="814"/>
      <c r="AB593" s="814"/>
      <c r="AC593" s="814"/>
      <c r="AD593" s="814"/>
      <c r="AE593" s="814"/>
      <c r="AF593" s="814"/>
      <c r="AG593" s="814"/>
      <c r="AH593" s="814"/>
      <c r="AI593" s="814"/>
      <c r="AJ593" s="814"/>
      <c r="AK593" s="814"/>
      <c r="AL593" s="814"/>
      <c r="AM593" s="814"/>
      <c r="AN593" s="814"/>
      <c r="AO593" s="814"/>
      <c r="AP593" s="814"/>
      <c r="AQ593" s="814"/>
      <c r="AR593" s="814"/>
      <c r="AS593" s="814"/>
      <c r="AT593" s="814"/>
      <c r="AU593" s="814"/>
      <c r="AV593" s="814"/>
      <c r="AW593" s="814"/>
      <c r="AX593" s="818"/>
      <c r="AY593" s="818"/>
      <c r="AZ593" s="818"/>
      <c r="BA593" s="818"/>
      <c r="BB593" s="163"/>
      <c r="BC593" s="8"/>
      <c r="BD593" s="175"/>
      <c r="BE593" s="782"/>
      <c r="BF593" s="175"/>
      <c r="BG593" s="175"/>
      <c r="BH593" s="175"/>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9"/>
      <c r="B594" s="7"/>
      <c r="C594" s="1409"/>
      <c r="D594" s="1409"/>
      <c r="E594" s="1409"/>
      <c r="F594" s="1409"/>
      <c r="G594" s="163"/>
      <c r="H594" s="163"/>
      <c r="I594" s="1469" t="s">
        <v>1370</v>
      </c>
      <c r="J594" s="1469"/>
      <c r="K594" s="1469"/>
      <c r="L594" s="1469"/>
      <c r="M594" s="1469"/>
      <c r="N594" s="1469"/>
      <c r="O594" s="732"/>
      <c r="P594" s="732"/>
      <c r="Q594" s="732"/>
      <c r="R594" s="732"/>
      <c r="S594" s="732"/>
      <c r="T594" s="662"/>
      <c r="U594" s="662"/>
      <c r="V594" s="662"/>
      <c r="W594" s="662"/>
      <c r="X594" s="662"/>
      <c r="Y594" s="662"/>
      <c r="Z594" s="662"/>
      <c r="AA594" s="662"/>
      <c r="AB594" s="662"/>
      <c r="AC594" s="662"/>
      <c r="AD594" s="662"/>
      <c r="AE594" s="662"/>
      <c r="AF594" s="662"/>
      <c r="AG594" s="662"/>
      <c r="AH594" s="662"/>
      <c r="AI594" s="662"/>
      <c r="AJ594" s="662"/>
      <c r="AK594" s="662"/>
      <c r="AL594" s="662"/>
      <c r="AM594" s="662"/>
      <c r="AN594" s="662"/>
      <c r="AO594" s="662"/>
      <c r="AP594" s="662"/>
      <c r="AQ594" s="662"/>
      <c r="AR594" s="662"/>
      <c r="AS594" s="662"/>
      <c r="AT594" s="662"/>
      <c r="AU594" s="662"/>
      <c r="AV594" s="662"/>
      <c r="AW594" s="662"/>
      <c r="AX594" s="662"/>
      <c r="AY594" s="662"/>
      <c r="AZ594" s="662"/>
      <c r="BA594" s="662"/>
      <c r="BB594" s="163"/>
      <c r="BC594" s="8"/>
      <c r="BD594" s="175"/>
      <c r="BE594" s="782"/>
      <c r="BF594" s="175"/>
      <c r="BG594" s="175"/>
      <c r="BH594" s="175"/>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7.5" customHeight="1">
      <c r="A595" s="779"/>
      <c r="B595" s="7"/>
      <c r="C595" s="1409"/>
      <c r="D595" s="1409"/>
      <c r="E595" s="1409"/>
      <c r="F595" s="1409"/>
      <c r="G595" s="163"/>
      <c r="H595" s="163"/>
      <c r="I595" s="1469"/>
      <c r="J595" s="1469"/>
      <c r="K595" s="1469"/>
      <c r="L595" s="1469"/>
      <c r="M595" s="1469"/>
      <c r="N595" s="1469"/>
      <c r="O595" s="732"/>
      <c r="P595" s="732"/>
      <c r="Q595" s="732"/>
      <c r="R595" s="732"/>
      <c r="S595" s="732"/>
      <c r="T595" s="662"/>
      <c r="U595" s="662"/>
      <c r="V595" s="662"/>
      <c r="W595" s="662"/>
      <c r="X595" s="662"/>
      <c r="Y595" s="662"/>
      <c r="Z595" s="662"/>
      <c r="AA595" s="662"/>
      <c r="AB595" s="662"/>
      <c r="AC595" s="662"/>
      <c r="AD595" s="662"/>
      <c r="AE595" s="662"/>
      <c r="AF595" s="662"/>
      <c r="AG595" s="662"/>
      <c r="AH595" s="662"/>
      <c r="AI595" s="662"/>
      <c r="AJ595" s="662"/>
      <c r="AK595" s="662"/>
      <c r="AL595" s="662"/>
      <c r="AM595" s="662"/>
      <c r="AN595" s="662"/>
      <c r="AO595" s="662"/>
      <c r="AP595" s="662"/>
      <c r="AQ595" s="662"/>
      <c r="AR595" s="662"/>
      <c r="AS595" s="662"/>
      <c r="AT595" s="662"/>
      <c r="AU595" s="662"/>
      <c r="AV595" s="662"/>
      <c r="AW595" s="662"/>
      <c r="AX595" s="662"/>
      <c r="AY595" s="662"/>
      <c r="AZ595" s="662"/>
      <c r="BA595" s="662"/>
      <c r="BB595" s="163"/>
      <c r="BC595" s="8"/>
      <c r="BD595" s="175"/>
      <c r="BE595" s="782"/>
      <c r="BF595" s="175"/>
      <c r="BG595" s="175"/>
      <c r="BH595" s="175"/>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21" customHeight="1">
      <c r="A596" s="779"/>
      <c r="B596" s="7"/>
      <c r="C596" s="1409"/>
      <c r="D596" s="1409"/>
      <c r="E596" s="1409"/>
      <c r="F596" s="1409"/>
      <c r="G596" s="163"/>
      <c r="H596" s="163"/>
      <c r="I596" s="163"/>
      <c r="J596" s="163"/>
      <c r="K596" s="163"/>
      <c r="L596" s="163"/>
      <c r="M596" s="163"/>
      <c r="N596" s="163"/>
      <c r="O596" s="163"/>
      <c r="P596" s="163"/>
      <c r="Q596" s="163"/>
      <c r="R596" s="163"/>
      <c r="S596" s="163"/>
      <c r="T596" s="163"/>
      <c r="U596" s="163"/>
      <c r="V596" s="163"/>
      <c r="W596" s="163"/>
      <c r="X596" s="163"/>
      <c r="Y596" s="163"/>
      <c r="Z596" s="163"/>
      <c r="AA596" s="163"/>
      <c r="AB596" s="163"/>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63"/>
      <c r="BC596" s="8"/>
      <c r="BD596" s="175"/>
      <c r="BE596" s="782"/>
      <c r="BF596" s="175"/>
      <c r="BG596" s="175"/>
      <c r="BH596" s="175"/>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15" customHeight="1">
      <c r="A597" s="779"/>
      <c r="B597" s="7"/>
      <c r="C597" s="739"/>
      <c r="D597" s="739"/>
      <c r="E597" s="739"/>
      <c r="F597" s="739"/>
      <c r="G597" s="51"/>
      <c r="H597" s="163"/>
      <c r="J597" s="75" t="s">
        <v>1322</v>
      </c>
      <c r="K597" s="76"/>
      <c r="L597" s="76"/>
      <c r="M597" s="76"/>
      <c r="N597" s="163"/>
      <c r="O597" s="1385">
        <v>0</v>
      </c>
      <c r="P597" s="1386"/>
      <c r="Q597" s="1386"/>
      <c r="R597" s="1387"/>
      <c r="S597" s="163"/>
      <c r="T597" s="163" t="s">
        <v>10</v>
      </c>
      <c r="U597" s="163"/>
      <c r="V597" s="163"/>
      <c r="AK597" s="163"/>
      <c r="AL597" s="163"/>
      <c r="AM597" s="163"/>
      <c r="AN597" s="163"/>
      <c r="AO597" s="163"/>
      <c r="AP597" s="805"/>
      <c r="AQ597" s="805"/>
      <c r="AR597" s="1278"/>
      <c r="AS597" s="1278"/>
      <c r="AT597" s="1278"/>
      <c r="AU597" s="1278"/>
      <c r="AV597" s="1278"/>
      <c r="AW597" s="1278"/>
      <c r="AX597" s="1358"/>
      <c r="AY597" s="1358"/>
      <c r="AZ597" s="1358"/>
      <c r="BA597" s="1358"/>
      <c r="BB597" s="163"/>
      <c r="BC597" s="8"/>
      <c r="BD597" s="175"/>
      <c r="BE597" s="782"/>
      <c r="BF597" s="175"/>
      <c r="BG597" s="175"/>
      <c r="BH597" s="175"/>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7.5" customHeight="1">
      <c r="A598" s="779"/>
      <c r="B598" s="7"/>
      <c r="C598" s="740"/>
      <c r="D598" s="740"/>
      <c r="E598" s="740"/>
      <c r="F598" s="740"/>
      <c r="G598" s="163"/>
      <c r="H598" s="163"/>
      <c r="J598" s="163"/>
      <c r="K598" s="163"/>
      <c r="L598" s="163"/>
      <c r="M598" s="163"/>
      <c r="N598" s="163"/>
      <c r="O598" s="163"/>
      <c r="P598" s="163"/>
      <c r="Q598" s="163"/>
      <c r="S598" s="163"/>
      <c r="T598" s="163"/>
      <c r="U598" s="163"/>
      <c r="V598" s="163"/>
      <c r="AK598" s="163"/>
      <c r="AL598" s="163"/>
      <c r="AM598" s="163"/>
      <c r="AN598" s="163"/>
      <c r="AO598" s="163"/>
      <c r="AP598" s="805"/>
      <c r="AQ598" s="805"/>
      <c r="AR598" s="805"/>
      <c r="AS598" s="805"/>
      <c r="AT598" s="805"/>
      <c r="AU598" s="805"/>
      <c r="AV598" s="805"/>
      <c r="AW598" s="306"/>
      <c r="AX598" s="662"/>
      <c r="AY598" s="662"/>
      <c r="AZ598" s="662"/>
      <c r="BA598" s="662"/>
      <c r="BB598" s="163"/>
      <c r="BC598" s="8"/>
      <c r="BD598" s="175"/>
      <c r="BE598" s="782"/>
      <c r="BF598" s="175"/>
      <c r="BG598" s="175"/>
      <c r="BH598" s="175"/>
      <c r="BI598" s="175"/>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15" customHeight="1">
      <c r="A599" s="779"/>
      <c r="B599" s="7"/>
      <c r="C599" s="163"/>
      <c r="D599" s="163"/>
      <c r="E599" s="163"/>
      <c r="F599" s="163"/>
      <c r="G599" s="163"/>
      <c r="H599" s="163"/>
      <c r="J599" s="75" t="s">
        <v>1383</v>
      </c>
      <c r="K599" s="76"/>
      <c r="L599" s="76"/>
      <c r="M599" s="76"/>
      <c r="N599" s="163"/>
      <c r="O599" s="1385">
        <v>0</v>
      </c>
      <c r="P599" s="1386"/>
      <c r="Q599" s="1386"/>
      <c r="R599" s="1387"/>
      <c r="S599" s="641"/>
      <c r="T599" s="163" t="s">
        <v>282</v>
      </c>
      <c r="U599" s="163"/>
      <c r="V599" s="163"/>
      <c r="AK599" s="163"/>
      <c r="AL599" s="163"/>
      <c r="AM599" s="163"/>
      <c r="AN599" s="163"/>
      <c r="AO599" s="163"/>
      <c r="AP599" s="805"/>
      <c r="AQ599" s="805"/>
      <c r="AR599" s="1278"/>
      <c r="AS599" s="1278"/>
      <c r="AT599" s="1278"/>
      <c r="AU599" s="1278"/>
      <c r="AV599" s="1278"/>
      <c r="AW599" s="1278"/>
      <c r="AX599" s="1358"/>
      <c r="AY599" s="1358"/>
      <c r="AZ599" s="1358"/>
      <c r="BA599" s="1358"/>
      <c r="BB599" s="163"/>
      <c r="BC599" s="8"/>
      <c r="BD599" s="175"/>
      <c r="BE599" s="782"/>
      <c r="BF599" s="175"/>
      <c r="BG599" s="175"/>
      <c r="BH599" s="175"/>
      <c r="BI599" s="175"/>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3" customFormat="1" ht="7.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X600" s="163"/>
      <c r="Y600" s="163"/>
      <c r="Z600" s="163"/>
      <c r="AB600" s="163"/>
      <c r="AH600" s="163"/>
      <c r="AI600" s="163"/>
      <c r="AJ600" s="163"/>
      <c r="AK600" s="163"/>
      <c r="AL600" s="163"/>
      <c r="AM600" s="163"/>
      <c r="AN600" s="805"/>
      <c r="AO600" s="805"/>
      <c r="AP600" s="805"/>
      <c r="AQ600" s="805"/>
      <c r="AR600" s="805"/>
      <c r="AS600" s="805"/>
      <c r="AT600" s="805"/>
      <c r="AU600" s="805"/>
      <c r="AV600" s="805"/>
      <c r="AW600" s="306"/>
      <c r="AX600" s="662"/>
      <c r="AY600" s="662"/>
      <c r="AZ600" s="662"/>
      <c r="BA600" s="662"/>
      <c r="BB600" s="163"/>
      <c r="BC600" s="8"/>
      <c r="BD600" s="175"/>
      <c r="BE600" s="782"/>
      <c r="BF600" s="175"/>
      <c r="BG600" s="175"/>
      <c r="BH600" s="175"/>
      <c r="BI600" s="175"/>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row>
    <row r="601" spans="1:85" s="3" customFormat="1" ht="7.5" customHeight="1">
      <c r="A601" s="779"/>
      <c r="B601" s="366">
        <v>1</v>
      </c>
      <c r="C601" s="163"/>
      <c r="D601" s="163"/>
      <c r="E601" s="163"/>
      <c r="F601" s="163"/>
      <c r="G601" s="163"/>
      <c r="H601" s="163"/>
      <c r="I601" s="163"/>
      <c r="J601" s="163"/>
      <c r="K601" s="163"/>
      <c r="L601" s="163"/>
      <c r="M601" s="163"/>
      <c r="N601" s="163"/>
      <c r="O601" s="163"/>
      <c r="P601" s="163"/>
      <c r="Q601" s="163"/>
      <c r="R601" s="163"/>
      <c r="S601" s="163"/>
      <c r="T601" s="163"/>
      <c r="U601" s="163"/>
      <c r="X601" s="163"/>
      <c r="Y601" s="163"/>
      <c r="Z601" s="163"/>
      <c r="AB601" s="163"/>
      <c r="AH601" s="163"/>
      <c r="AI601" s="163"/>
      <c r="AJ601" s="163"/>
      <c r="AK601" s="163"/>
      <c r="AL601" s="163"/>
      <c r="AM601" s="163"/>
      <c r="AN601" s="805"/>
      <c r="AO601" s="805"/>
      <c r="AP601" s="805"/>
      <c r="AQ601" s="805"/>
      <c r="AR601" s="805"/>
      <c r="AS601" s="805"/>
      <c r="AT601" s="805"/>
      <c r="AU601" s="805"/>
      <c r="AV601" s="805"/>
      <c r="AW601" s="306"/>
      <c r="AX601" s="878"/>
      <c r="AY601" s="878"/>
      <c r="AZ601" s="878"/>
      <c r="BA601" s="878"/>
      <c r="BB601" s="163"/>
      <c r="BC601" s="8"/>
      <c r="BD601" s="175"/>
      <c r="BE601" s="782"/>
      <c r="BF601" s="175"/>
      <c r="BG601" s="175"/>
      <c r="BH601" s="175"/>
      <c r="BI601" s="175"/>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17.25" customHeight="1">
      <c r="A602" s="779"/>
      <c r="B602" s="7"/>
      <c r="C602" s="163"/>
      <c r="D602" s="163"/>
      <c r="E602" s="163"/>
      <c r="F602" s="163"/>
      <c r="G602" s="163"/>
      <c r="H602" s="163"/>
      <c r="I602" s="163"/>
      <c r="J602" s="163"/>
      <c r="K602" s="163"/>
      <c r="L602" s="163"/>
      <c r="M602" s="163"/>
      <c r="N602" s="163"/>
      <c r="O602" s="163"/>
      <c r="P602" s="163"/>
      <c r="Q602" s="163"/>
      <c r="R602" s="163"/>
      <c r="S602" s="163"/>
      <c r="T602" s="163"/>
      <c r="U602" s="163"/>
      <c r="X602" s="1396"/>
      <c r="Y602" s="1396"/>
      <c r="Z602" s="1396"/>
      <c r="AA602" s="1396"/>
      <c r="AB602" s="163"/>
      <c r="AC602" s="163"/>
      <c r="AD602" s="163"/>
      <c r="AE602" s="163"/>
      <c r="AF602" s="163"/>
      <c r="AG602" s="163"/>
      <c r="AH602" s="163"/>
      <c r="AI602" s="163"/>
      <c r="AJ602" s="163"/>
      <c r="AK602" s="163"/>
      <c r="AL602" s="163"/>
      <c r="AM602" s="163"/>
      <c r="AN602" s="1306" t="s">
        <v>1384</v>
      </c>
      <c r="AO602" s="1306"/>
      <c r="AP602" s="1306"/>
      <c r="AQ602" s="1306"/>
      <c r="AR602" s="1306"/>
      <c r="AS602" s="1306"/>
      <c r="AT602" s="1306"/>
      <c r="AU602" s="1306"/>
      <c r="AV602" s="1306"/>
      <c r="AW602" s="1306"/>
      <c r="AX602" s="1473">
        <f>'Control Panel'!F1651</f>
        <v>0</v>
      </c>
      <c r="AY602" s="1473"/>
      <c r="AZ602" s="1473"/>
      <c r="BA602" s="1473"/>
      <c r="BB602" s="163"/>
      <c r="BC602" s="8"/>
      <c r="BD602" s="175"/>
      <c r="BE602" s="782"/>
      <c r="BF602" s="175"/>
      <c r="BG602" s="175"/>
      <c r="BH602" s="175"/>
      <c r="BI602" s="175"/>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17.25" customHeight="1">
      <c r="A603" s="779"/>
      <c r="B603" s="7"/>
      <c r="C603" s="365"/>
      <c r="D603" s="163"/>
      <c r="E603" s="163"/>
      <c r="F603" s="163"/>
      <c r="G603" s="365"/>
      <c r="H603" s="365"/>
      <c r="I603" s="365"/>
      <c r="J603" s="365"/>
      <c r="K603" s="365"/>
      <c r="L603" s="365"/>
      <c r="M603" s="365"/>
      <c r="N603" s="365"/>
      <c r="O603" s="365"/>
      <c r="P603" s="365"/>
      <c r="Q603" s="365"/>
      <c r="R603" s="365"/>
      <c r="S603" s="365"/>
      <c r="T603" s="365"/>
      <c r="U603" s="365"/>
      <c r="V603" s="365"/>
      <c r="W603" s="365"/>
      <c r="X603" s="365"/>
      <c r="Y603" s="365"/>
      <c r="Z603" s="365"/>
      <c r="AA603" s="365"/>
      <c r="AB603" s="365"/>
      <c r="AC603" s="365"/>
      <c r="AD603" s="365"/>
      <c r="AE603" s="365"/>
      <c r="AF603" s="365"/>
      <c r="AG603" s="365"/>
      <c r="AH603" s="365"/>
      <c r="AI603" s="365"/>
      <c r="AJ603" s="365"/>
      <c r="AK603" s="365"/>
      <c r="AL603" s="365"/>
      <c r="AM603" s="365"/>
      <c r="AN603" s="365"/>
      <c r="AO603" s="365"/>
      <c r="AP603" s="365"/>
      <c r="AQ603" s="365"/>
      <c r="AR603" s="365"/>
      <c r="AS603" s="365"/>
      <c r="AT603" s="365"/>
      <c r="AU603" s="365"/>
      <c r="AV603" s="365"/>
      <c r="AW603" s="1221"/>
      <c r="AX603" s="365"/>
      <c r="AY603" s="365"/>
      <c r="AZ603" s="365"/>
      <c r="BA603" s="365"/>
      <c r="BB603" s="163"/>
      <c r="BC603" s="8"/>
      <c r="BD603" s="175"/>
      <c r="BE603" s="782"/>
      <c r="BF603" s="175"/>
      <c r="BG603" s="175"/>
      <c r="BH603" s="175"/>
      <c r="BI603" s="175"/>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17.25" customHeight="1">
      <c r="A604" s="779"/>
      <c r="B604" s="7"/>
      <c r="C604" s="163"/>
      <c r="D604" s="814"/>
      <c r="E604" s="814"/>
      <c r="F604" s="814"/>
      <c r="G604" s="163"/>
      <c r="H604" s="163"/>
      <c r="I604" s="163"/>
      <c r="J604" s="163"/>
      <c r="K604" s="163"/>
      <c r="L604" s="163"/>
      <c r="M604" s="163"/>
      <c r="N604" s="163"/>
      <c r="O604" s="163"/>
      <c r="P604" s="163"/>
      <c r="Q604" s="163"/>
      <c r="R604" s="163"/>
      <c r="S604" s="163"/>
      <c r="T604" s="163"/>
      <c r="U604" s="163"/>
      <c r="V604" s="163"/>
      <c r="W604" s="163"/>
      <c r="X604" s="163"/>
      <c r="Y604" s="163"/>
      <c r="Z604" s="163"/>
      <c r="AA604" s="163"/>
      <c r="AB604" s="163"/>
      <c r="AC604" s="163"/>
      <c r="AD604" s="163"/>
      <c r="AE604" s="163"/>
      <c r="AF604" s="163"/>
      <c r="AG604" s="163"/>
      <c r="AH604" s="163"/>
      <c r="AI604" s="163"/>
      <c r="AJ604" s="163"/>
      <c r="AK604" s="163"/>
      <c r="AL604" s="163"/>
      <c r="AM604" s="163"/>
      <c r="AN604" s="163"/>
      <c r="AO604" s="163"/>
      <c r="AP604" s="163"/>
      <c r="AQ604" s="163"/>
      <c r="AR604" s="163"/>
      <c r="AS604" s="163"/>
      <c r="AT604" s="163"/>
      <c r="AU604" s="163"/>
      <c r="AV604" s="163"/>
      <c r="AW604" s="306"/>
      <c r="AX604" s="163"/>
      <c r="AY604" s="163"/>
      <c r="AZ604" s="163"/>
      <c r="BA604" s="163"/>
      <c r="BB604" s="163"/>
      <c r="BC604" s="8"/>
      <c r="BD604" s="175"/>
      <c r="BE604" s="782"/>
      <c r="BF604" s="175"/>
      <c r="BG604" s="175"/>
      <c r="BH604" s="175"/>
      <c r="BI604" s="175"/>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9" customHeight="1">
      <c r="A605" s="779"/>
      <c r="B605" s="7"/>
      <c r="C605" s="1510" t="s">
        <v>7370</v>
      </c>
      <c r="D605" s="1510"/>
      <c r="E605" s="1510"/>
      <c r="F605" s="1510"/>
      <c r="G605" s="163"/>
      <c r="H605" s="163"/>
      <c r="I605" s="1469" t="s">
        <v>7370</v>
      </c>
      <c r="J605" s="1469"/>
      <c r="K605" s="1469"/>
      <c r="L605" s="1469"/>
      <c r="M605" s="1469"/>
      <c r="N605" s="1469"/>
      <c r="O605" s="1469"/>
      <c r="P605" s="1469"/>
      <c r="Q605" s="732"/>
      <c r="R605" s="732"/>
      <c r="S605" s="732"/>
      <c r="T605" s="662"/>
      <c r="U605" s="662"/>
      <c r="V605" s="662"/>
      <c r="W605" s="662"/>
      <c r="X605" s="662"/>
      <c r="Y605" s="662"/>
      <c r="Z605" s="662"/>
      <c r="AA605" s="662"/>
      <c r="AB605" s="662"/>
      <c r="AC605" s="662"/>
      <c r="AD605" s="662"/>
      <c r="AE605" s="662"/>
      <c r="AF605" s="662"/>
      <c r="AG605" s="662"/>
      <c r="AH605" s="662"/>
      <c r="AI605" s="662"/>
      <c r="AJ605" s="662"/>
      <c r="AK605" s="662"/>
      <c r="AL605" s="662"/>
      <c r="AM605" s="662"/>
      <c r="AN605" s="662"/>
      <c r="AO605" s="662"/>
      <c r="AP605" s="662"/>
      <c r="AQ605" s="662"/>
      <c r="AR605" s="662"/>
      <c r="AS605" s="662"/>
      <c r="AT605" s="662"/>
      <c r="AU605" s="662"/>
      <c r="AV605" s="662"/>
      <c r="AW605" s="662"/>
      <c r="AX605" s="662"/>
      <c r="AY605" s="662"/>
      <c r="AZ605" s="662"/>
      <c r="BA605" s="662"/>
      <c r="BB605" s="163"/>
      <c r="BC605" s="8"/>
      <c r="BD605" s="175"/>
      <c r="BE605" s="782"/>
      <c r="BF605" s="175"/>
      <c r="BG605" s="175"/>
      <c r="BH605" s="175"/>
      <c r="BI605" s="175"/>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4" customFormat="1" ht="15" customHeight="1">
      <c r="A606" s="779"/>
      <c r="B606" s="578"/>
      <c r="C606" s="1510"/>
      <c r="D606" s="1510"/>
      <c r="E606" s="1510"/>
      <c r="F606" s="1510"/>
      <c r="G606" s="163"/>
      <c r="H606" s="3"/>
      <c r="I606" s="1469"/>
      <c r="J606" s="1469"/>
      <c r="K606" s="1469"/>
      <c r="L606" s="1469"/>
      <c r="M606" s="1469"/>
      <c r="N606" s="1469"/>
      <c r="O606" s="1469"/>
      <c r="P606" s="1469"/>
      <c r="Q606" s="732"/>
      <c r="R606" s="732"/>
      <c r="S606" s="732"/>
      <c r="T606" s="662"/>
      <c r="U606" s="662"/>
      <c r="V606" s="662"/>
      <c r="W606" s="662"/>
      <c r="X606" s="662"/>
      <c r="Y606" s="662"/>
      <c r="Z606" s="662"/>
      <c r="AA606" s="662"/>
      <c r="AB606" s="662"/>
      <c r="AC606" s="662"/>
      <c r="AD606" s="662"/>
      <c r="AE606" s="662"/>
      <c r="AF606" s="662"/>
      <c r="AG606" s="662"/>
      <c r="AH606" s="662"/>
      <c r="AI606" s="662"/>
      <c r="AJ606" s="662"/>
      <c r="AK606" s="662"/>
      <c r="AL606" s="662"/>
      <c r="AM606" s="662"/>
      <c r="AN606" s="662"/>
      <c r="AO606" s="662"/>
      <c r="AP606" s="662"/>
      <c r="AQ606" s="662"/>
      <c r="AR606" s="662"/>
      <c r="AS606" s="662"/>
      <c r="AT606" s="662"/>
      <c r="AU606" s="662"/>
      <c r="AV606" s="662"/>
      <c r="AW606" s="662"/>
      <c r="AX606" s="662"/>
      <c r="AY606" s="662"/>
      <c r="AZ606" s="662"/>
      <c r="BA606" s="662"/>
      <c r="BB606" s="1220"/>
      <c r="BC606" s="8"/>
      <c r="BD606" s="175"/>
      <c r="BE606" s="774"/>
    </row>
    <row r="607" spans="1:85" s="4" customFormat="1" ht="15" customHeight="1">
      <c r="A607" s="779"/>
      <c r="B607" s="578"/>
      <c r="C607" s="1510"/>
      <c r="D607" s="1510"/>
      <c r="E607" s="1510"/>
      <c r="F607" s="1510"/>
      <c r="G607" s="163"/>
      <c r="H607" s="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63"/>
      <c r="AM607" s="163"/>
      <c r="AN607" s="163"/>
      <c r="AO607" s="163"/>
      <c r="AP607" s="163"/>
      <c r="AQ607" s="163"/>
      <c r="AR607" s="163"/>
      <c r="AS607" s="163"/>
      <c r="AT607" s="163"/>
      <c r="AU607" s="163"/>
      <c r="AV607" s="163"/>
      <c r="AW607" s="163"/>
      <c r="AX607" s="662"/>
      <c r="AY607" s="662"/>
      <c r="AZ607" s="662"/>
      <c r="BA607" s="662"/>
      <c r="BB607" s="1220"/>
      <c r="BC607" s="8"/>
      <c r="BD607" s="175"/>
      <c r="BE607" s="774"/>
    </row>
    <row r="608" spans="1:85" s="4" customFormat="1" ht="15" customHeight="1">
      <c r="A608" s="779"/>
      <c r="B608" s="7"/>
      <c r="C608" s="1510"/>
      <c r="D608" s="1510"/>
      <c r="E608" s="1510"/>
      <c r="F608" s="1510"/>
      <c r="G608" s="163"/>
      <c r="H608" s="163"/>
      <c r="I608" s="1461" t="s">
        <v>629</v>
      </c>
      <c r="J608" s="1461"/>
      <c r="K608" s="1461"/>
      <c r="L608" s="1461"/>
      <c r="M608" s="1461"/>
      <c r="N608" s="1461"/>
      <c r="O608" s="163"/>
      <c r="P608" s="163"/>
      <c r="Q608" s="54"/>
      <c r="R608" s="54"/>
      <c r="S608" s="54"/>
      <c r="T608" s="54"/>
      <c r="U608" s="54"/>
      <c r="V608" s="54"/>
      <c r="W608" s="1446" t="s">
        <v>318</v>
      </c>
      <c r="X608" s="1446"/>
      <c r="Y608" s="1446"/>
      <c r="Z608" s="1446"/>
      <c r="AA608" s="1446"/>
      <c r="AB608" s="1446"/>
      <c r="AC608" s="658"/>
      <c r="AD608" s="163"/>
      <c r="AE608" s="163"/>
      <c r="AF608" s="1446"/>
      <c r="AG608" s="1446"/>
      <c r="AH608" s="1446"/>
      <c r="AI608" s="1446"/>
      <c r="AJ608" s="1446"/>
      <c r="AK608" s="1446"/>
      <c r="AL608" s="163"/>
      <c r="AM608" s="163"/>
      <c r="AN608" s="163"/>
      <c r="AO608" s="163"/>
      <c r="AP608" s="163"/>
      <c r="AQ608" s="163"/>
      <c r="AR608" s="163"/>
      <c r="AS608" s="163"/>
      <c r="AT608" s="163"/>
      <c r="AU608" s="163"/>
      <c r="AV608" s="163"/>
      <c r="AW608" s="163"/>
      <c r="AX608" s="662"/>
      <c r="AY608" s="662"/>
      <c r="AZ608" s="662"/>
      <c r="BA608" s="662"/>
      <c r="BB608" s="1220"/>
      <c r="BC608" s="8"/>
      <c r="BD608" s="175"/>
      <c r="BE608" s="774"/>
    </row>
    <row r="609" spans="1:60" s="4" customFormat="1" ht="5.0999999999999996" customHeight="1">
      <c r="A609" s="779"/>
      <c r="B609" s="7"/>
      <c r="C609" s="1510"/>
      <c r="D609" s="1510"/>
      <c r="E609" s="1510"/>
      <c r="F609" s="1510"/>
      <c r="G609" s="163"/>
      <c r="H609" s="163"/>
      <c r="I609" s="1219"/>
      <c r="J609" s="163"/>
      <c r="K609" s="163"/>
      <c r="L609" s="163"/>
      <c r="M609" s="163"/>
      <c r="N609" s="163">
        <v>0</v>
      </c>
      <c r="O609" s="163"/>
      <c r="P609" s="163"/>
      <c r="Q609" s="54"/>
      <c r="R609" s="54"/>
      <c r="S609" s="54"/>
      <c r="T609" s="54"/>
      <c r="U609" s="54"/>
      <c r="V609" s="54"/>
      <c r="W609" s="163"/>
      <c r="X609" s="163">
        <v>74</v>
      </c>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662"/>
      <c r="AY609" s="662"/>
      <c r="AZ609" s="662"/>
      <c r="BA609" s="662"/>
      <c r="BB609" s="1220"/>
      <c r="BC609" s="8"/>
      <c r="BD609" s="175"/>
      <c r="BE609" s="782"/>
      <c r="BF609" s="175"/>
      <c r="BG609" s="175"/>
      <c r="BH609" s="175"/>
    </row>
    <row r="610" spans="1:60" s="4" customFormat="1" ht="14.25" customHeight="1">
      <c r="A610" s="779"/>
      <c r="B610" s="7"/>
      <c r="C610" s="51"/>
      <c r="D610" s="51"/>
      <c r="E610" s="51"/>
      <c r="F610" s="51"/>
      <c r="G610" s="163"/>
      <c r="H610" s="163"/>
      <c r="I610" s="3"/>
      <c r="J610" s="1379">
        <v>0</v>
      </c>
      <c r="K610" s="1380"/>
      <c r="L610" s="1380"/>
      <c r="M610" s="1381"/>
      <c r="N610" s="1218" t="s">
        <v>547</v>
      </c>
      <c r="O610" s="588"/>
      <c r="P610" s="588"/>
      <c r="Q610" s="54"/>
      <c r="R610" s="54"/>
      <c r="S610" s="54"/>
      <c r="T610" s="54"/>
      <c r="U610" s="54"/>
      <c r="V610" s="54"/>
      <c r="W610" s="3"/>
      <c r="X610" s="3"/>
      <c r="Y610" s="1359">
        <v>744</v>
      </c>
      <c r="Z610" s="1361"/>
      <c r="AA610" s="1236" t="s">
        <v>91</v>
      </c>
      <c r="AB610" s="1218"/>
      <c r="AC610" s="18"/>
      <c r="AD610" s="163"/>
      <c r="AE610" s="163"/>
      <c r="AF610" s="163"/>
      <c r="AG610" s="1454"/>
      <c r="AH610" s="1454"/>
      <c r="AI610" s="1454"/>
      <c r="AJ610" s="1454"/>
      <c r="AK610" s="163"/>
      <c r="AL610" s="163"/>
      <c r="AM610" s="163"/>
      <c r="AN610" s="163"/>
      <c r="AO610" s="163"/>
      <c r="AP610" s="163"/>
      <c r="AQ610" s="163"/>
      <c r="AR610" s="163"/>
      <c r="AS610" s="163"/>
      <c r="AT610" s="163"/>
      <c r="AU610" s="163"/>
      <c r="AV610" s="163"/>
      <c r="AW610" s="306"/>
      <c r="AX610" s="662"/>
      <c r="AY610" s="662"/>
      <c r="AZ610" s="662"/>
      <c r="BA610" s="662"/>
      <c r="BB610" s="1220"/>
      <c r="BC610" s="8"/>
      <c r="BD610" s="175"/>
      <c r="BE610" s="782"/>
      <c r="BF610" s="175"/>
      <c r="BG610" s="175"/>
      <c r="BH610" s="175"/>
    </row>
    <row r="611" spans="1:60" s="4" customFormat="1" ht="5.0999999999999996" customHeight="1">
      <c r="A611" s="779"/>
      <c r="B611" s="7"/>
      <c r="C611" s="51"/>
      <c r="D611" s="51"/>
      <c r="E611" s="51"/>
      <c r="F611" s="51"/>
      <c r="G611" s="163"/>
      <c r="H611" s="163"/>
      <c r="I611" s="1219"/>
      <c r="J611" s="163"/>
      <c r="K611" s="163"/>
      <c r="L611" s="163"/>
      <c r="M611" s="163"/>
      <c r="N611" s="1218">
        <v>0</v>
      </c>
      <c r="O611" s="163"/>
      <c r="P611" s="163"/>
      <c r="Q611" s="54"/>
      <c r="R611" s="54"/>
      <c r="S611" s="54"/>
      <c r="T611" s="54"/>
      <c r="U611" s="54"/>
      <c r="V611" s="54"/>
      <c r="W611" s="163"/>
      <c r="X611" s="163">
        <v>744</v>
      </c>
      <c r="Y611" s="163"/>
      <c r="Z611" s="163"/>
      <c r="AA611" s="1236"/>
      <c r="AB611" s="1218"/>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662"/>
      <c r="AY611" s="662"/>
      <c r="AZ611" s="662"/>
      <c r="BA611" s="662"/>
      <c r="BB611" s="1220"/>
      <c r="BC611" s="8"/>
      <c r="BD611" s="175"/>
      <c r="BE611" s="782"/>
      <c r="BF611" s="175"/>
      <c r="BG611" s="175"/>
      <c r="BH611" s="175"/>
    </row>
    <row r="612" spans="1:60" s="4" customFormat="1" ht="14.25" customHeight="1">
      <c r="A612" s="779"/>
      <c r="B612" s="7"/>
      <c r="C612" s="51"/>
      <c r="D612" s="51"/>
      <c r="E612" s="51"/>
      <c r="F612" s="51"/>
      <c r="G612" s="163"/>
      <c r="H612" s="163"/>
      <c r="I612" s="3"/>
      <c r="J612" s="1379">
        <v>0</v>
      </c>
      <c r="K612" s="1380"/>
      <c r="L612" s="1380"/>
      <c r="M612" s="1381"/>
      <c r="N612" s="1218" t="s">
        <v>549</v>
      </c>
      <c r="O612" s="1216"/>
      <c r="P612" s="588"/>
      <c r="Q612" s="54"/>
      <c r="R612" s="54"/>
      <c r="S612" s="54"/>
      <c r="T612" s="54"/>
      <c r="U612" s="54"/>
      <c r="V612" s="54"/>
      <c r="W612" s="3"/>
      <c r="X612" s="3"/>
      <c r="Y612" s="1359">
        <v>744</v>
      </c>
      <c r="Z612" s="1361"/>
      <c r="AA612" s="1236" t="s">
        <v>91</v>
      </c>
      <c r="AB612" s="1218"/>
      <c r="AC612" s="18"/>
      <c r="AD612" s="163"/>
      <c r="AE612" s="163"/>
      <c r="AF612" s="163"/>
      <c r="AG612" s="1454"/>
      <c r="AH612" s="1454"/>
      <c r="AI612" s="1454"/>
      <c r="AJ612" s="1454"/>
      <c r="AK612" s="163"/>
      <c r="AL612" s="163"/>
      <c r="AM612" s="163"/>
      <c r="AN612" s="163"/>
      <c r="AO612" s="163"/>
      <c r="AP612" s="163"/>
      <c r="AQ612" s="163"/>
      <c r="AR612" s="163"/>
      <c r="AS612" s="163"/>
      <c r="AT612" s="163"/>
      <c r="AU612" s="163"/>
      <c r="AV612" s="163"/>
      <c r="AW612" s="306"/>
      <c r="AX612" s="662"/>
      <c r="AY612" s="662"/>
      <c r="AZ612" s="662"/>
      <c r="BA612" s="662"/>
      <c r="BB612" s="1220"/>
      <c r="BC612" s="8"/>
      <c r="BD612" s="175"/>
      <c r="BE612" s="782"/>
      <c r="BF612" s="175"/>
      <c r="BG612" s="175"/>
      <c r="BH612" s="175"/>
    </row>
    <row r="613" spans="1:60" s="4" customFormat="1" ht="5.0999999999999996" customHeight="1">
      <c r="A613" s="779"/>
      <c r="B613" s="7"/>
      <c r="C613" s="51"/>
      <c r="D613" s="51"/>
      <c r="E613" s="51"/>
      <c r="F613" s="51"/>
      <c r="G613" s="163"/>
      <c r="H613" s="163"/>
      <c r="I613" s="1219"/>
      <c r="J613" s="163"/>
      <c r="K613" s="163"/>
      <c r="L613" s="163"/>
      <c r="M613" s="163"/>
      <c r="N613" s="1218"/>
      <c r="O613" s="1216"/>
      <c r="P613" s="163"/>
      <c r="Q613" s="54"/>
      <c r="R613" s="54"/>
      <c r="S613" s="54"/>
      <c r="T613" s="54"/>
      <c r="U613" s="54"/>
      <c r="V613" s="54"/>
      <c r="W613" s="163"/>
      <c r="X613" s="163"/>
      <c r="Y613" s="163"/>
      <c r="Z613" s="163"/>
      <c r="AA613" s="1236"/>
      <c r="AB613" s="1218"/>
      <c r="AC613" s="163"/>
      <c r="AD613" s="163"/>
      <c r="AE613" s="163"/>
      <c r="AF613" s="163"/>
      <c r="AG613" s="163"/>
      <c r="AH613" s="163"/>
      <c r="AI613" s="163"/>
      <c r="AJ613" s="163"/>
      <c r="AK613" s="163"/>
      <c r="AL613" s="163"/>
      <c r="AM613" s="163"/>
      <c r="AN613" s="163"/>
      <c r="AO613" s="163"/>
      <c r="AP613" s="163"/>
      <c r="AQ613" s="163"/>
      <c r="AR613" s="163"/>
      <c r="AS613" s="163"/>
      <c r="AT613" s="163"/>
      <c r="AU613" s="163"/>
      <c r="AV613" s="163"/>
      <c r="AW613" s="163"/>
      <c r="AX613" s="662"/>
      <c r="AY613" s="662"/>
      <c r="AZ613" s="662"/>
      <c r="BA613" s="662"/>
      <c r="BB613" s="1220"/>
      <c r="BC613" s="8"/>
      <c r="BD613" s="175"/>
      <c r="BE613" s="782"/>
      <c r="BF613" s="175"/>
      <c r="BG613" s="175"/>
      <c r="BH613" s="175"/>
    </row>
    <row r="614" spans="1:60" s="4" customFormat="1" ht="14.25" customHeight="1">
      <c r="A614" s="779"/>
      <c r="B614" s="7"/>
      <c r="C614" s="51"/>
      <c r="D614" s="51"/>
      <c r="E614" s="51"/>
      <c r="F614" s="51"/>
      <c r="G614" s="163"/>
      <c r="H614" s="163"/>
      <c r="I614" s="3"/>
      <c r="J614" s="1379">
        <v>0</v>
      </c>
      <c r="K614" s="1380"/>
      <c r="L614" s="1380"/>
      <c r="M614" s="1381"/>
      <c r="N614" s="1218" t="s">
        <v>550</v>
      </c>
      <c r="O614" s="1216"/>
      <c r="P614" s="588"/>
      <c r="Q614" s="54"/>
      <c r="R614" s="54"/>
      <c r="S614" s="54"/>
      <c r="T614" s="54"/>
      <c r="U614" s="54"/>
      <c r="V614" s="54"/>
      <c r="W614" s="3"/>
      <c r="X614" s="3"/>
      <c r="Y614" s="1359">
        <v>744</v>
      </c>
      <c r="Z614" s="1361"/>
      <c r="AA614" s="1236" t="s">
        <v>91</v>
      </c>
      <c r="AB614" s="1218"/>
      <c r="AC614" s="18"/>
      <c r="AD614" s="163"/>
      <c r="AE614" s="163"/>
      <c r="AF614" s="163"/>
      <c r="AG614" s="1454"/>
      <c r="AH614" s="1454"/>
      <c r="AI614" s="1454"/>
      <c r="AJ614" s="1454"/>
      <c r="AK614" s="163"/>
      <c r="AL614" s="163"/>
      <c r="AM614" s="163"/>
      <c r="AN614" s="163"/>
      <c r="AO614" s="163"/>
      <c r="AP614" s="163"/>
      <c r="AQ614" s="163"/>
      <c r="AR614" s="163"/>
      <c r="AS614" s="163"/>
      <c r="AT614" s="163"/>
      <c r="AU614" s="163"/>
      <c r="AV614" s="163"/>
      <c r="AW614" s="306"/>
      <c r="AX614" s="662"/>
      <c r="AY614" s="662"/>
      <c r="AZ614" s="662"/>
      <c r="BA614" s="662"/>
      <c r="BB614" s="1220"/>
      <c r="BC614" s="8"/>
      <c r="BD614" s="175"/>
      <c r="BE614" s="782"/>
      <c r="BF614" s="175"/>
      <c r="BG614" s="175"/>
      <c r="BH614" s="175"/>
    </row>
    <row r="615" spans="1:60" s="4" customFormat="1" ht="17.25" customHeight="1">
      <c r="A615" s="779"/>
      <c r="B615" s="7"/>
      <c r="C615" s="657"/>
      <c r="D615" s="51"/>
      <c r="E615" s="51"/>
      <c r="F615" s="51"/>
      <c r="G615" s="163"/>
      <c r="H615" s="163"/>
      <c r="I615" s="163"/>
      <c r="J615" s="163"/>
      <c r="K615" s="163"/>
      <c r="L615" s="163"/>
      <c r="M615" s="163"/>
      <c r="N615" s="163"/>
      <c r="O615" s="163"/>
      <c r="P615" s="54"/>
      <c r="Q615" s="54"/>
      <c r="R615" s="54"/>
      <c r="S615" s="163"/>
      <c r="T615" s="163"/>
      <c r="U615" s="163"/>
      <c r="V615" s="163"/>
      <c r="W615" s="163"/>
      <c r="X615" s="163"/>
      <c r="Y615" s="163"/>
      <c r="Z615" s="163"/>
      <c r="AA615" s="163"/>
      <c r="AB615" s="163"/>
      <c r="AC615" s="163"/>
      <c r="AD615" s="163"/>
      <c r="AE615" s="163"/>
      <c r="AF615" s="163"/>
      <c r="AG615" s="163"/>
      <c r="AH615" s="163"/>
      <c r="AI615" s="163"/>
      <c r="AJ615" s="163"/>
      <c r="AK615" s="163"/>
      <c r="AL615" s="163"/>
      <c r="AM615" s="163"/>
      <c r="AN615" s="1285" t="s">
        <v>7371</v>
      </c>
      <c r="AO615" s="1285"/>
      <c r="AP615" s="1285"/>
      <c r="AQ615" s="1285"/>
      <c r="AR615" s="1285"/>
      <c r="AS615" s="1285"/>
      <c r="AT615" s="1285"/>
      <c r="AU615" s="1285"/>
      <c r="AV615" s="1285"/>
      <c r="AW615" s="1285"/>
      <c r="AX615" s="1403">
        <f>'Control Panel'!K1678</f>
        <v>0</v>
      </c>
      <c r="AY615" s="1403"/>
      <c r="AZ615" s="1403"/>
      <c r="BA615" s="1403"/>
      <c r="BB615" s="1220"/>
      <c r="BC615" s="8"/>
      <c r="BD615" s="175"/>
      <c r="BE615" s="782"/>
      <c r="BF615" s="175"/>
      <c r="BG615" s="175"/>
      <c r="BH615" s="175"/>
    </row>
    <row r="616" spans="1:60" s="4" customFormat="1" ht="15" customHeight="1">
      <c r="A616" s="779"/>
      <c r="B616" s="7"/>
      <c r="C616" s="163"/>
      <c r="D616" s="163"/>
      <c r="E616" s="163"/>
      <c r="F616" s="163"/>
      <c r="G616" s="163"/>
      <c r="H616" s="163"/>
      <c r="I616" s="709" t="s">
        <v>7372</v>
      </c>
      <c r="J616" s="662"/>
      <c r="K616" s="662"/>
      <c r="L616" s="662"/>
      <c r="M616" s="662"/>
      <c r="N616" s="662"/>
      <c r="O616" s="662"/>
      <c r="P616" s="662"/>
      <c r="Q616" s="662"/>
      <c r="R616" s="662"/>
      <c r="S616" s="662"/>
      <c r="T616" s="662"/>
      <c r="U616" s="662"/>
      <c r="V616" s="662"/>
      <c r="W616" s="662"/>
      <c r="X616" s="662"/>
      <c r="Y616" s="662"/>
      <c r="Z616" s="662"/>
      <c r="AA616" s="662"/>
      <c r="AB616" s="662"/>
      <c r="AC616" s="662"/>
      <c r="AD616" s="662"/>
      <c r="AE616" s="662"/>
      <c r="AF616" s="662"/>
      <c r="AG616" s="662"/>
      <c r="AH616" s="662"/>
      <c r="AI616" s="662"/>
      <c r="AJ616" s="662"/>
      <c r="AK616" s="662"/>
      <c r="AL616" s="662"/>
      <c r="AM616" s="662"/>
      <c r="AN616" s="662"/>
      <c r="AO616" s="662"/>
      <c r="AP616" s="662"/>
      <c r="AQ616" s="662"/>
      <c r="AR616" s="662"/>
      <c r="AS616" s="662"/>
      <c r="AT616" s="662"/>
      <c r="AU616" s="662"/>
      <c r="AV616" s="662"/>
      <c r="AW616" s="707"/>
      <c r="AX616" s="662"/>
      <c r="AY616" s="662"/>
      <c r="AZ616" s="662"/>
      <c r="BA616" s="662"/>
      <c r="BB616" s="163"/>
      <c r="BC616" s="8"/>
      <c r="BD616" s="175"/>
      <c r="BE616" s="782"/>
      <c r="BF616" s="175"/>
      <c r="BG616" s="175"/>
      <c r="BH616" s="175"/>
    </row>
    <row r="617" spans="1:60" s="4" customFormat="1" ht="15" customHeight="1">
      <c r="A617" s="779"/>
      <c r="B617" s="7"/>
      <c r="C617" s="163"/>
      <c r="D617" s="163"/>
      <c r="E617" s="163"/>
      <c r="F617" s="163"/>
      <c r="G617" s="163"/>
      <c r="H617" s="163"/>
      <c r="I617" s="163"/>
      <c r="J617" s="163"/>
      <c r="K617" s="163"/>
      <c r="L617" s="163"/>
      <c r="M617" s="163"/>
      <c r="N617" s="163"/>
      <c r="O617" s="163"/>
      <c r="P617" s="163"/>
      <c r="Q617" s="163"/>
      <c r="R617" s="163"/>
      <c r="S617" s="163"/>
      <c r="T617" s="163"/>
      <c r="U617" s="163"/>
      <c r="V617" s="163"/>
      <c r="W617" s="163"/>
      <c r="X617" s="163"/>
      <c r="Y617" s="163"/>
      <c r="Z617" s="163"/>
      <c r="AA617" s="163"/>
      <c r="AB617" s="163"/>
      <c r="AC617" s="163"/>
      <c r="AD617" s="163"/>
      <c r="AE617" s="163"/>
      <c r="AF617" s="163"/>
      <c r="AG617" s="163"/>
      <c r="AH617" s="163"/>
      <c r="AI617" s="163"/>
      <c r="AJ617" s="163"/>
      <c r="AK617" s="163"/>
      <c r="AL617" s="163"/>
      <c r="AM617" s="163"/>
      <c r="AN617" s="163"/>
      <c r="AO617" s="163"/>
      <c r="AP617" s="163"/>
      <c r="AQ617" s="163"/>
      <c r="AR617" s="163"/>
      <c r="AS617" s="163"/>
      <c r="AT617" s="163"/>
      <c r="AU617" s="163"/>
      <c r="AV617" s="163"/>
      <c r="AW617" s="306"/>
      <c r="AX617" s="662"/>
      <c r="AY617" s="662"/>
      <c r="AZ617" s="662"/>
      <c r="BA617" s="662"/>
      <c r="BB617" s="163"/>
      <c r="BC617" s="8"/>
      <c r="BD617" s="175"/>
      <c r="BE617" s="782"/>
      <c r="BF617" s="175"/>
      <c r="BG617" s="175"/>
      <c r="BH617" s="175"/>
    </row>
    <row r="618" spans="1:60" s="4" customFormat="1" ht="15" customHeight="1">
      <c r="A618" s="779"/>
      <c r="B618" s="7"/>
      <c r="C618" s="163"/>
      <c r="D618" s="163"/>
      <c r="E618" s="163"/>
      <c r="F618" s="163"/>
      <c r="G618" s="163"/>
      <c r="H618" s="163"/>
      <c r="I618" s="163"/>
      <c r="J618" s="1443" t="s">
        <v>7373</v>
      </c>
      <c r="K618" s="1443"/>
      <c r="L618" s="1443"/>
      <c r="M618" s="1443"/>
      <c r="N618" s="1443"/>
      <c r="O618" s="1443"/>
      <c r="P618" s="1443"/>
      <c r="Q618" s="1443"/>
      <c r="R618" s="163"/>
      <c r="S618" s="163"/>
      <c r="T618" s="163"/>
      <c r="U618" s="163"/>
      <c r="V618" s="54"/>
      <c r="W618" s="163"/>
      <c r="X618" s="1367">
        <v>0</v>
      </c>
      <c r="Y618" s="1368"/>
      <c r="Z618" s="1369"/>
      <c r="AA618" s="54" t="s">
        <v>10</v>
      </c>
      <c r="AB618" s="163"/>
      <c r="AC618" s="163"/>
      <c r="AD618" s="163"/>
      <c r="AE618" s="163"/>
      <c r="AF618" s="163"/>
      <c r="AG618" s="163"/>
      <c r="AH618" s="163"/>
      <c r="AI618" s="163"/>
      <c r="AJ618" s="163"/>
      <c r="AK618" s="163"/>
      <c r="AL618" s="18"/>
      <c r="AM618" s="18"/>
      <c r="AN618" s="163"/>
      <c r="AO618" s="163"/>
      <c r="AP618" s="1278" t="s">
        <v>7376</v>
      </c>
      <c r="AQ618" s="1278"/>
      <c r="AR618" s="1278"/>
      <c r="AS618" s="1278"/>
      <c r="AT618" s="1278"/>
      <c r="AU618" s="1278"/>
      <c r="AV618" s="1278"/>
      <c r="AW618" s="1278"/>
      <c r="AX618" s="1406">
        <f>'Control Panel'!D1687</f>
        <v>0</v>
      </c>
      <c r="AY618" s="1375"/>
      <c r="AZ618" s="1375"/>
      <c r="BA618" s="1375"/>
      <c r="BB618" s="71"/>
      <c r="BC618" s="8"/>
      <c r="BD618" s="175"/>
      <c r="BE618" s="782"/>
    </row>
    <row r="619" spans="1:60" s="4" customFormat="1" ht="8.25" customHeight="1">
      <c r="A619" s="779"/>
      <c r="B619" s="7"/>
      <c r="C619" s="163"/>
      <c r="D619" s="163"/>
      <c r="E619" s="163"/>
      <c r="F619" s="163"/>
      <c r="G619" s="163"/>
      <c r="H619" s="163"/>
      <c r="I619" s="163"/>
      <c r="J619" s="859"/>
      <c r="K619" s="859"/>
      <c r="L619" s="859"/>
      <c r="M619" s="859"/>
      <c r="N619" s="859"/>
      <c r="O619" s="859"/>
      <c r="P619" s="859"/>
      <c r="Q619" s="859"/>
      <c r="R619" s="163"/>
      <c r="S619" s="163"/>
      <c r="T619" s="163"/>
      <c r="U619" s="163"/>
      <c r="V619" s="483"/>
      <c r="W619" s="226"/>
      <c r="X619" s="722"/>
      <c r="Y619" s="722"/>
      <c r="Z619" s="722"/>
      <c r="AA619" s="483"/>
      <c r="AB619" s="163"/>
      <c r="AC619" s="163"/>
      <c r="AD619" s="163"/>
      <c r="AE619" s="163"/>
      <c r="AF619" s="163"/>
      <c r="AG619" s="163"/>
      <c r="AH619" s="163"/>
      <c r="AI619" s="163"/>
      <c r="AJ619" s="163"/>
      <c r="AK619" s="163"/>
      <c r="AL619" s="18"/>
      <c r="AM619" s="18"/>
      <c r="AN619" s="163"/>
      <c r="AO619" s="163"/>
      <c r="AP619" s="163"/>
      <c r="AQ619" s="163"/>
      <c r="AR619" s="163"/>
      <c r="AS619" s="163"/>
      <c r="AT619" s="163"/>
      <c r="AU619" s="163"/>
      <c r="AV619" s="163"/>
      <c r="AW619" s="306"/>
      <c r="AX619" s="662"/>
      <c r="AY619" s="662"/>
      <c r="AZ619" s="662"/>
      <c r="BA619" s="662"/>
      <c r="BB619" s="71"/>
      <c r="BC619" s="8"/>
      <c r="BD619" s="175"/>
      <c r="BE619" s="782"/>
    </row>
    <row r="620" spans="1:60" s="4" customFormat="1" ht="15" customHeight="1">
      <c r="A620" s="779"/>
      <c r="B620" s="7"/>
      <c r="C620" s="163"/>
      <c r="D620" s="163"/>
      <c r="E620" s="163"/>
      <c r="F620" s="163"/>
      <c r="G620" s="163"/>
      <c r="H620" s="163"/>
      <c r="I620" s="163"/>
      <c r="J620" s="1217" t="s">
        <v>7374</v>
      </c>
      <c r="K620" s="1217"/>
      <c r="L620" s="1217"/>
      <c r="M620" s="1217"/>
      <c r="N620" s="1217"/>
      <c r="O620" s="1217"/>
      <c r="P620" s="1217"/>
      <c r="Q620" s="1217"/>
      <c r="R620" s="163"/>
      <c r="S620" s="163"/>
      <c r="T620" s="163"/>
      <c r="U620" s="163"/>
      <c r="V620" s="54"/>
      <c r="W620" s="163"/>
      <c r="X620" s="1367">
        <v>0</v>
      </c>
      <c r="Y620" s="1368"/>
      <c r="Z620" s="1369"/>
      <c r="AA620" s="54" t="s">
        <v>10</v>
      </c>
      <c r="AB620" s="163"/>
      <c r="AC620" s="163"/>
      <c r="AD620" s="163"/>
      <c r="AE620" s="163"/>
      <c r="AF620" s="163"/>
      <c r="AG620" s="163"/>
      <c r="AH620" s="163"/>
      <c r="AI620" s="163"/>
      <c r="AJ620" s="163"/>
      <c r="AK620" s="163"/>
      <c r="AL620" s="18"/>
      <c r="AM620" s="18"/>
      <c r="AN620" s="163"/>
      <c r="AO620" s="163"/>
      <c r="AP620" s="1278" t="s">
        <v>7377</v>
      </c>
      <c r="AQ620" s="1278"/>
      <c r="AR620" s="1278"/>
      <c r="AS620" s="1278"/>
      <c r="AT620" s="1278"/>
      <c r="AU620" s="1278"/>
      <c r="AV620" s="1278"/>
      <c r="AW620" s="1278"/>
      <c r="AX620" s="1374">
        <f>'Control Panel'!K1687</f>
        <v>0</v>
      </c>
      <c r="AY620" s="1375"/>
      <c r="AZ620" s="1375"/>
      <c r="BA620" s="1375"/>
      <c r="BB620" s="71"/>
      <c r="BC620" s="8"/>
      <c r="BD620" s="175"/>
      <c r="BE620" s="782"/>
    </row>
    <row r="621" spans="1:60" s="4" customFormat="1" ht="8.25" customHeight="1">
      <c r="A621" s="779"/>
      <c r="B621" s="7"/>
      <c r="C621" s="163"/>
      <c r="D621" s="163"/>
      <c r="E621" s="163"/>
      <c r="F621" s="163"/>
      <c r="G621" s="163"/>
      <c r="H621" s="163"/>
      <c r="I621" s="163"/>
      <c r="J621" s="859"/>
      <c r="K621" s="859"/>
      <c r="L621" s="859"/>
      <c r="M621" s="859"/>
      <c r="N621" s="859"/>
      <c r="O621" s="859"/>
      <c r="P621" s="859"/>
      <c r="Q621" s="859"/>
      <c r="R621" s="163"/>
      <c r="S621" s="163"/>
      <c r="T621" s="163"/>
      <c r="U621" s="163"/>
      <c r="V621" s="483"/>
      <c r="W621" s="226"/>
      <c r="X621" s="722"/>
      <c r="Y621" s="722"/>
      <c r="Z621" s="722"/>
      <c r="AA621" s="483"/>
      <c r="AB621" s="163"/>
      <c r="AC621" s="163"/>
      <c r="AD621" s="163"/>
      <c r="AE621" s="163"/>
      <c r="AF621" s="163"/>
      <c r="AG621" s="163"/>
      <c r="AH621" s="163"/>
      <c r="AI621" s="163"/>
      <c r="AJ621" s="163"/>
      <c r="AK621" s="163"/>
      <c r="AL621" s="18"/>
      <c r="AM621" s="18"/>
      <c r="AN621" s="163"/>
      <c r="AO621" s="163"/>
      <c r="AP621" s="163"/>
      <c r="AQ621" s="163"/>
      <c r="AR621" s="163"/>
      <c r="AS621" s="163"/>
      <c r="AT621" s="163"/>
      <c r="AU621" s="163"/>
      <c r="AV621" s="163"/>
      <c r="AW621" s="306"/>
      <c r="AX621" s="662"/>
      <c r="AY621" s="662"/>
      <c r="AZ621" s="662"/>
      <c r="BA621" s="662"/>
      <c r="BB621" s="71"/>
      <c r="BC621" s="8"/>
      <c r="BD621" s="175"/>
      <c r="BE621" s="782"/>
    </row>
    <row r="622" spans="1:60" s="4" customFormat="1" ht="15" customHeight="1">
      <c r="A622" s="779"/>
      <c r="B622" s="7"/>
      <c r="C622" s="163"/>
      <c r="D622" s="163"/>
      <c r="E622" s="163"/>
      <c r="F622" s="163"/>
      <c r="G622" s="163"/>
      <c r="H622" s="163"/>
      <c r="I622" s="163"/>
      <c r="J622" s="1217" t="s">
        <v>7375</v>
      </c>
      <c r="K622" s="1217"/>
      <c r="L622" s="1217"/>
      <c r="M622" s="1217"/>
      <c r="N622" s="1217"/>
      <c r="O622" s="1217"/>
      <c r="P622" s="1217"/>
      <c r="Q622" s="1217"/>
      <c r="R622" s="163"/>
      <c r="S622" s="163"/>
      <c r="T622" s="163"/>
      <c r="U622" s="163"/>
      <c r="V622" s="54"/>
      <c r="W622" s="163"/>
      <c r="X622" s="1367">
        <v>0</v>
      </c>
      <c r="Y622" s="1368"/>
      <c r="Z622" s="1369"/>
      <c r="AA622" s="54" t="s">
        <v>10</v>
      </c>
      <c r="AB622" s="163"/>
      <c r="AC622" s="163"/>
      <c r="AD622" s="163"/>
      <c r="AE622" s="163"/>
      <c r="AF622" s="163"/>
      <c r="AG622" s="163"/>
      <c r="AH622" s="163"/>
      <c r="AI622" s="163"/>
      <c r="AJ622" s="163"/>
      <c r="AK622" s="163"/>
      <c r="AL622" s="18"/>
      <c r="AM622" s="18"/>
      <c r="AN622" s="163"/>
      <c r="AO622" s="163"/>
      <c r="AP622" s="1278" t="s">
        <v>7376</v>
      </c>
      <c r="AQ622" s="1278"/>
      <c r="AR622" s="1278"/>
      <c r="AS622" s="1278"/>
      <c r="AT622" s="1278"/>
      <c r="AU622" s="1278"/>
      <c r="AV622" s="1278"/>
      <c r="AW622" s="1278"/>
      <c r="AX622" s="1406">
        <f>'Control Panel'!R1687</f>
        <v>0</v>
      </c>
      <c r="AY622" s="1375"/>
      <c r="AZ622" s="1375"/>
      <c r="BA622" s="1375"/>
      <c r="BB622" s="71"/>
      <c r="BC622" s="8"/>
      <c r="BD622" s="175"/>
      <c r="BE622" s="782"/>
    </row>
    <row r="623" spans="1:60" s="4" customFormat="1" ht="8.1" customHeight="1">
      <c r="A623" s="779"/>
      <c r="B623" s="7"/>
      <c r="C623" s="163"/>
      <c r="D623" s="163"/>
      <c r="E623" s="163"/>
      <c r="F623" s="163"/>
      <c r="G623" s="163"/>
      <c r="H623" s="163"/>
      <c r="I623" s="163"/>
      <c r="J623" s="1217"/>
      <c r="K623" s="1217"/>
      <c r="L623" s="1217"/>
      <c r="M623" s="1217"/>
      <c r="N623" s="1217"/>
      <c r="O623" s="1217"/>
      <c r="P623" s="1217"/>
      <c r="Q623" s="1217"/>
      <c r="R623" s="163"/>
      <c r="S623" s="163"/>
      <c r="T623" s="163"/>
      <c r="U623" s="163"/>
      <c r="V623" s="54"/>
      <c r="W623" s="163"/>
      <c r="X623" s="163"/>
      <c r="Y623" s="163"/>
      <c r="Z623" s="163"/>
      <c r="AA623" s="163"/>
      <c r="AB623" s="163"/>
      <c r="AC623" s="163"/>
      <c r="AD623" s="163"/>
      <c r="AE623" s="163"/>
      <c r="AF623" s="163"/>
      <c r="AG623" s="163"/>
      <c r="AH623" s="163"/>
      <c r="AI623" s="163"/>
      <c r="AJ623" s="163"/>
      <c r="AK623" s="163"/>
      <c r="AL623" s="18"/>
      <c r="AM623" s="18"/>
      <c r="AN623" s="163"/>
      <c r="AO623" s="163"/>
      <c r="AP623" s="1216"/>
      <c r="AQ623" s="1216"/>
      <c r="AR623" s="1216"/>
      <c r="AS623" s="1216"/>
      <c r="AT623" s="1216"/>
      <c r="AU623" s="1216"/>
      <c r="AV623" s="1216"/>
      <c r="AW623" s="1216"/>
      <c r="AX623" s="878"/>
      <c r="AY623" s="878"/>
      <c r="AZ623" s="878"/>
      <c r="BA623" s="878"/>
      <c r="BB623" s="71"/>
      <c r="BC623" s="8"/>
      <c r="BD623" s="175"/>
      <c r="BE623" s="782"/>
    </row>
    <row r="624" spans="1:60" s="4" customFormat="1" ht="15" customHeight="1">
      <c r="A624" s="779"/>
      <c r="B624" s="7"/>
      <c r="C624" s="163"/>
      <c r="D624" s="163"/>
      <c r="E624" s="163"/>
      <c r="F624" s="163"/>
      <c r="G624" s="163"/>
      <c r="H624" s="163"/>
      <c r="I624" s="163"/>
      <c r="J624" s="163"/>
      <c r="K624" s="163"/>
      <c r="L624" s="163"/>
      <c r="M624" s="163"/>
      <c r="N624" s="163"/>
      <c r="O624" s="163"/>
      <c r="P624" s="163"/>
      <c r="Q624" s="163"/>
      <c r="R624" s="163"/>
      <c r="S624" s="163"/>
      <c r="T624" s="163"/>
      <c r="U624" s="163"/>
      <c r="V624" s="163"/>
      <c r="W624" s="163"/>
      <c r="X624" s="163"/>
      <c r="Y624" s="163"/>
      <c r="Z624" s="163"/>
      <c r="AA624" s="163"/>
      <c r="AB624" s="163"/>
      <c r="AC624" s="163"/>
      <c r="AD624" s="163"/>
      <c r="AE624" s="163"/>
      <c r="AF624" s="163"/>
      <c r="AG624" s="163"/>
      <c r="AH624" s="163"/>
      <c r="AI624" s="163"/>
      <c r="AJ624" s="163"/>
      <c r="AK624" s="163"/>
      <c r="AL624" s="1285" t="s">
        <v>7378</v>
      </c>
      <c r="AM624" s="1285"/>
      <c r="AN624" s="1285"/>
      <c r="AO624" s="1285"/>
      <c r="AP624" s="1285"/>
      <c r="AQ624" s="1285"/>
      <c r="AR624" s="1285"/>
      <c r="AS624" s="1285"/>
      <c r="AT624" s="1285"/>
      <c r="AU624" s="1285"/>
      <c r="AV624" s="1285"/>
      <c r="AW624" s="1285"/>
      <c r="AX624" s="1388">
        <f>'Control Panel'!D1688</f>
        <v>0</v>
      </c>
      <c r="AY624" s="1388"/>
      <c r="AZ624" s="1388"/>
      <c r="BA624" s="1388"/>
      <c r="BB624" s="163"/>
      <c r="BC624" s="8"/>
      <c r="BD624" s="175"/>
      <c r="BE624" s="782"/>
      <c r="BF624" s="175"/>
      <c r="BG624" s="175"/>
      <c r="BH624" s="175"/>
    </row>
    <row r="625" spans="1:60" s="4" customFormat="1" ht="9" customHeight="1">
      <c r="A625" s="779"/>
      <c r="B625" s="7"/>
      <c r="C625" s="163"/>
      <c r="D625" s="163"/>
      <c r="E625" s="163"/>
      <c r="F625" s="163"/>
      <c r="G625" s="163"/>
      <c r="H625" s="163"/>
      <c r="I625" s="163"/>
      <c r="J625" s="163"/>
      <c r="K625" s="163"/>
      <c r="L625" s="163"/>
      <c r="M625" s="163"/>
      <c r="N625" s="163"/>
      <c r="O625" s="163"/>
      <c r="P625" s="163"/>
      <c r="Q625" s="163"/>
      <c r="R625" s="163"/>
      <c r="S625" s="163"/>
      <c r="T625" s="163"/>
      <c r="U625" s="163"/>
      <c r="V625" s="163"/>
      <c r="W625" s="163"/>
      <c r="X625" s="163"/>
      <c r="Y625" s="163"/>
      <c r="Z625" s="163"/>
      <c r="AA625" s="163"/>
      <c r="AB625" s="163"/>
      <c r="AC625" s="163"/>
      <c r="AD625" s="163"/>
      <c r="AE625" s="163"/>
      <c r="AF625" s="163"/>
      <c r="AG625" s="163"/>
      <c r="AH625" s="163"/>
      <c r="AI625" s="163"/>
      <c r="AJ625" s="163"/>
      <c r="AK625" s="163"/>
      <c r="AL625" s="163"/>
      <c r="AM625" s="163"/>
      <c r="AN625" s="163"/>
      <c r="AO625" s="163"/>
      <c r="AP625" s="163"/>
      <c r="AQ625" s="163"/>
      <c r="AR625" s="163"/>
      <c r="AS625" s="163"/>
      <c r="AT625" s="163"/>
      <c r="AU625" s="163"/>
      <c r="AV625" s="163"/>
      <c r="AW625" s="306"/>
      <c r="AX625" s="662"/>
      <c r="AY625" s="662"/>
      <c r="AZ625" s="662"/>
      <c r="BA625" s="662"/>
      <c r="BB625" s="163"/>
      <c r="BC625" s="8"/>
      <c r="BD625" s="175"/>
      <c r="BE625" s="782"/>
      <c r="BF625" s="175"/>
      <c r="BG625" s="175"/>
      <c r="BH625" s="175"/>
    </row>
    <row r="626" spans="1:60" s="4" customFormat="1" ht="6.75" customHeight="1">
      <c r="A626" s="779"/>
      <c r="B626" s="7"/>
      <c r="C626" s="163"/>
      <c r="D626" s="163"/>
      <c r="E626" s="163"/>
      <c r="F626" s="163"/>
      <c r="G626" s="163"/>
      <c r="H626" s="163"/>
      <c r="I626" s="163"/>
      <c r="J626" s="163"/>
      <c r="K626" s="163"/>
      <c r="L626" s="163"/>
      <c r="M626" s="163"/>
      <c r="N626" s="163"/>
      <c r="O626" s="163"/>
      <c r="P626" s="54"/>
      <c r="Q626" s="54"/>
      <c r="R626" s="54"/>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711"/>
      <c r="AY626" s="711"/>
      <c r="AZ626" s="711"/>
      <c r="BA626" s="711"/>
      <c r="BB626" s="163"/>
      <c r="BC626" s="8"/>
      <c r="BD626" s="175"/>
      <c r="BE626" s="782"/>
      <c r="BF626" s="175"/>
      <c r="BG626" s="175"/>
      <c r="BH626" s="175"/>
    </row>
    <row r="627" spans="1:60" s="4" customFormat="1" ht="9.75" customHeight="1">
      <c r="A627" s="779"/>
      <c r="B627" s="7"/>
      <c r="C627" s="15"/>
      <c r="D627" s="15"/>
      <c r="E627" s="15"/>
      <c r="F627" s="15"/>
      <c r="G627" s="15"/>
      <c r="H627" s="15"/>
      <c r="I627" s="15"/>
      <c r="J627" s="15"/>
      <c r="K627" s="15"/>
      <c r="L627" s="15"/>
      <c r="M627" s="15"/>
      <c r="N627" s="15"/>
      <c r="O627" s="15"/>
      <c r="P627" s="200"/>
      <c r="Q627" s="200"/>
      <c r="R627" s="200"/>
      <c r="S627" s="15"/>
      <c r="T627" s="15"/>
      <c r="U627" s="15"/>
      <c r="V627" s="15"/>
      <c r="W627" s="15"/>
      <c r="X627" s="15"/>
      <c r="Y627" s="15"/>
      <c r="Z627" s="15"/>
      <c r="AA627" s="15"/>
      <c r="AB627" s="15"/>
      <c r="AC627" s="15"/>
      <c r="AD627" s="15"/>
      <c r="AE627" s="15"/>
      <c r="AF627" s="15"/>
      <c r="AG627" s="15"/>
      <c r="AH627" s="15"/>
      <c r="AI627" s="15"/>
      <c r="AJ627" s="15"/>
      <c r="AK627" s="15"/>
      <c r="AL627" s="15"/>
      <c r="AM627" s="15"/>
      <c r="AN627" s="15"/>
      <c r="AO627" s="15"/>
      <c r="AP627" s="15"/>
      <c r="AQ627" s="15"/>
      <c r="AR627" s="15"/>
      <c r="AS627" s="15"/>
      <c r="AT627" s="15"/>
      <c r="AU627" s="15"/>
      <c r="AV627" s="15"/>
      <c r="AW627" s="15"/>
      <c r="AX627" s="15"/>
      <c r="AY627" s="15"/>
      <c r="AZ627" s="15"/>
      <c r="BA627" s="15"/>
      <c r="BB627" s="163"/>
      <c r="BC627" s="8"/>
      <c r="BD627" s="175"/>
      <c r="BE627" s="782"/>
      <c r="BF627" s="175"/>
      <c r="BG627" s="175"/>
      <c r="BH627" s="175"/>
    </row>
    <row r="628" spans="1:60" s="4" customFormat="1" ht="9" customHeight="1">
      <c r="A628" s="779"/>
      <c r="B628" s="7"/>
      <c r="C628" s="163"/>
      <c r="D628" s="163"/>
      <c r="E628" s="163"/>
      <c r="F628" s="163"/>
      <c r="G628" s="163"/>
      <c r="H628" s="163"/>
      <c r="I628" s="163"/>
      <c r="J628" s="163"/>
      <c r="K628" s="163"/>
      <c r="L628" s="163"/>
      <c r="M628" s="163"/>
      <c r="N628" s="163"/>
      <c r="O628" s="163"/>
      <c r="P628" s="163"/>
      <c r="Q628" s="163"/>
      <c r="R628" s="163"/>
      <c r="S628" s="163"/>
      <c r="T628" s="163"/>
      <c r="U628" s="163"/>
      <c r="V628" s="163"/>
      <c r="W628" s="163"/>
      <c r="X628" s="163"/>
      <c r="Y628" s="163"/>
      <c r="Z628" s="163"/>
      <c r="AA628" s="163"/>
      <c r="AB628" s="163"/>
      <c r="AC628" s="163"/>
      <c r="AD628" s="163"/>
      <c r="AE628" s="163"/>
      <c r="AF628" s="163"/>
      <c r="AG628" s="163"/>
      <c r="AH628" s="163"/>
      <c r="AI628" s="163"/>
      <c r="AJ628" s="163"/>
      <c r="AK628" s="163"/>
      <c r="AL628" s="163"/>
      <c r="AM628" s="163"/>
      <c r="AN628" s="163"/>
      <c r="AO628" s="163"/>
      <c r="AP628" s="163"/>
      <c r="AQ628" s="163"/>
      <c r="AR628" s="163"/>
      <c r="AS628" s="163"/>
      <c r="AT628" s="163"/>
      <c r="AU628" s="163"/>
      <c r="AV628" s="163"/>
      <c r="AW628" s="163"/>
      <c r="AX628" s="163"/>
      <c r="AY628" s="163"/>
      <c r="AZ628" s="163"/>
      <c r="BA628" s="163"/>
      <c r="BB628" s="163"/>
      <c r="BC628" s="8"/>
      <c r="BD628" s="175"/>
      <c r="BE628" s="782"/>
      <c r="BF628" s="175"/>
      <c r="BG628" s="175"/>
      <c r="BH628" s="175"/>
    </row>
    <row r="629" spans="1:60" s="4" customFormat="1" ht="12.75" customHeight="1">
      <c r="A629" s="779"/>
      <c r="B629" s="7"/>
      <c r="C629" s="1422" t="s">
        <v>127</v>
      </c>
      <c r="D629" s="1422"/>
      <c r="E629" s="1422"/>
      <c r="F629" s="1422"/>
      <c r="G629" s="1422"/>
      <c r="H629" s="1422"/>
      <c r="I629" s="1422"/>
      <c r="J629" s="744"/>
      <c r="K629" s="744"/>
      <c r="L629" s="744"/>
      <c r="M629" s="744"/>
      <c r="N629" s="745"/>
      <c r="O629" s="745"/>
      <c r="P629" s="745"/>
      <c r="Q629" s="745"/>
      <c r="R629" s="745"/>
      <c r="S629" s="745"/>
      <c r="T629" s="745"/>
      <c r="U629" s="745"/>
      <c r="V629" s="745"/>
      <c r="W629" s="745"/>
      <c r="X629" s="745"/>
      <c r="Y629" s="747"/>
      <c r="Z629" s="747"/>
      <c r="AA629" s="747"/>
      <c r="AB629" s="747"/>
      <c r="AC629" s="747"/>
      <c r="AD629" s="747"/>
      <c r="AE629" s="747"/>
      <c r="AF629" s="747"/>
      <c r="AG629" s="747"/>
      <c r="AH629" s="747"/>
      <c r="AI629" s="747"/>
      <c r="AJ629" s="747"/>
      <c r="AK629" s="747"/>
      <c r="AL629" s="747"/>
      <c r="AM629" s="747"/>
      <c r="AN629" s="747"/>
      <c r="AO629" s="747"/>
      <c r="AP629" s="747"/>
      <c r="AQ629" s="747"/>
      <c r="AR629" s="747"/>
      <c r="AS629" s="747"/>
      <c r="AT629" s="747"/>
      <c r="AU629" s="747"/>
      <c r="AV629" s="747"/>
      <c r="AW629" s="747"/>
      <c r="AX629" s="1404"/>
      <c r="AY629" s="1404"/>
      <c r="AZ629" s="1404"/>
      <c r="BA629" s="1404"/>
      <c r="BB629" s="747"/>
      <c r="BC629" s="8"/>
      <c r="BD629" s="175"/>
      <c r="BE629" s="782"/>
      <c r="BF629" s="175"/>
      <c r="BG629" s="175"/>
      <c r="BH629" s="175"/>
    </row>
    <row r="630" spans="1:60" s="4" customFormat="1" ht="12.75" customHeight="1">
      <c r="A630" s="779"/>
      <c r="B630" s="7"/>
      <c r="C630" s="1422"/>
      <c r="D630" s="1422"/>
      <c r="E630" s="1422"/>
      <c r="F630" s="1422"/>
      <c r="G630" s="1422"/>
      <c r="H630" s="1422"/>
      <c r="I630" s="1422"/>
      <c r="J630" s="744"/>
      <c r="K630" s="744"/>
      <c r="L630" s="744"/>
      <c r="M630" s="744"/>
      <c r="N630" s="745"/>
      <c r="O630" s="745"/>
      <c r="P630" s="745"/>
      <c r="Q630" s="745"/>
      <c r="R630" s="745"/>
      <c r="S630" s="745"/>
      <c r="T630" s="745"/>
      <c r="U630" s="745"/>
      <c r="V630" s="745"/>
      <c r="W630" s="745"/>
      <c r="X630" s="745"/>
      <c r="Y630" s="747"/>
      <c r="Z630" s="747"/>
      <c r="AA630" s="747"/>
      <c r="AB630" s="747"/>
      <c r="AC630" s="747"/>
      <c r="AD630" s="747"/>
      <c r="AE630" s="747"/>
      <c r="AF630" s="747"/>
      <c r="AG630" s="747"/>
      <c r="AH630" s="747"/>
      <c r="AI630" s="747"/>
      <c r="AJ630" s="747"/>
      <c r="AK630" s="747"/>
      <c r="AL630" s="747"/>
      <c r="AM630" s="747"/>
      <c r="AN630" s="747"/>
      <c r="AO630" s="747"/>
      <c r="AP630" s="747"/>
      <c r="AQ630" s="747"/>
      <c r="AR630" s="747"/>
      <c r="AS630" s="747"/>
      <c r="AT630" s="747"/>
      <c r="AU630" s="747"/>
      <c r="AV630" s="747"/>
      <c r="AW630" s="747"/>
      <c r="AX630" s="1404"/>
      <c r="AY630" s="1404"/>
      <c r="AZ630" s="1404"/>
      <c r="BA630" s="1404"/>
      <c r="BB630" s="747"/>
      <c r="BC630" s="8"/>
      <c r="BD630" s="175"/>
      <c r="BE630" s="782"/>
      <c r="BF630" s="175"/>
      <c r="BG630" s="175"/>
      <c r="BH630" s="175"/>
    </row>
    <row r="631" spans="1:60" ht="0" hidden="1" customHeight="1"/>
    <row r="632" spans="1:60" ht="0" hidden="1" customHeight="1">
      <c r="Q632" s="88">
        <v>0</v>
      </c>
    </row>
    <row r="633" spans="1:60" ht="0" hidden="1" customHeight="1"/>
    <row r="634" spans="1:60" ht="0" hidden="1" customHeight="1"/>
    <row r="635" spans="1:60" ht="0" hidden="1" customHeight="1"/>
    <row r="636" spans="1:60" ht="0" hidden="1" customHeight="1"/>
    <row r="637" spans="1:60" ht="0" hidden="1" customHeight="1"/>
    <row r="638" spans="1:60" ht="0" hidden="1" customHeight="1"/>
    <row r="639" spans="1:60" ht="0" hidden="1" customHeight="1"/>
    <row r="640" spans="1:60" ht="0" hidden="1" customHeight="1"/>
    <row r="641" spans="1:60" ht="0" hidden="1" customHeight="1"/>
    <row r="642" spans="1:60" ht="0" hidden="1" customHeight="1"/>
    <row r="643" spans="1:60" s="4" customFormat="1" ht="16.5" customHeight="1">
      <c r="A643" s="779"/>
      <c r="B643" s="578"/>
      <c r="C643" s="1409" t="s">
        <v>78</v>
      </c>
      <c r="D643" s="1409"/>
      <c r="E643" s="1409"/>
      <c r="F643" s="1409"/>
      <c r="G643" s="163"/>
      <c r="H643" s="163"/>
      <c r="I643" s="163"/>
      <c r="J643" s="163"/>
      <c r="K643" s="163"/>
      <c r="L643" s="163"/>
      <c r="M643" s="163"/>
      <c r="N643" s="163"/>
      <c r="O643" s="163"/>
      <c r="P643" s="163"/>
      <c r="Q643" s="163"/>
      <c r="R643" s="163"/>
      <c r="S643" s="163"/>
      <c r="T643" s="163"/>
      <c r="U643" s="163"/>
      <c r="V643" s="163"/>
      <c r="W643" s="163"/>
      <c r="X643" s="163"/>
      <c r="Y643" s="163"/>
      <c r="Z643" s="163"/>
      <c r="AA643" s="163"/>
      <c r="AB643" s="163"/>
      <c r="AC643" s="163"/>
      <c r="AD643" s="163"/>
      <c r="AE643" s="163"/>
      <c r="AF643" s="163"/>
      <c r="AG643" s="163"/>
      <c r="AH643" s="163"/>
      <c r="AI643" s="163"/>
      <c r="AJ643" s="163"/>
      <c r="AK643" s="163"/>
      <c r="AL643" s="163"/>
      <c r="AM643" s="163"/>
      <c r="AN643" s="163"/>
      <c r="AO643" s="163"/>
      <c r="AP643" s="163"/>
      <c r="AQ643" s="163"/>
      <c r="AR643" s="163"/>
      <c r="AS643" s="163"/>
      <c r="AT643" s="163"/>
      <c r="AU643" s="163"/>
      <c r="AV643" s="163"/>
      <c r="AW643" s="163"/>
      <c r="AX643" s="163"/>
      <c r="AY643" s="163"/>
      <c r="AZ643" s="163"/>
      <c r="BA643" s="163"/>
      <c r="BB643" s="163"/>
      <c r="BC643" s="8"/>
      <c r="BD643" s="175"/>
      <c r="BE643" s="782"/>
      <c r="BF643" s="175"/>
      <c r="BG643" s="175"/>
      <c r="BH643" s="175"/>
    </row>
    <row r="644" spans="1:60" s="4" customFormat="1" ht="7.5" customHeight="1">
      <c r="A644" s="779"/>
      <c r="B644" s="7"/>
      <c r="C644" s="1409"/>
      <c r="D644" s="1409"/>
      <c r="E644" s="1409"/>
      <c r="F644" s="1409"/>
      <c r="G644" s="163"/>
      <c r="H644" s="163"/>
      <c r="I644" s="1472" t="s">
        <v>78</v>
      </c>
      <c r="J644" s="1472"/>
      <c r="K644" s="709"/>
      <c r="L644" s="709"/>
      <c r="M644" s="706"/>
      <c r="N644" s="706"/>
      <c r="O644" s="706"/>
      <c r="P644" s="706"/>
      <c r="Q644" s="706"/>
      <c r="R644" s="706"/>
      <c r="S644" s="706"/>
      <c r="T644" s="662"/>
      <c r="U644" s="662"/>
      <c r="V644" s="662"/>
      <c r="W644" s="662"/>
      <c r="X644" s="662"/>
      <c r="Y644" s="662"/>
      <c r="Z644" s="723"/>
      <c r="AA644" s="662"/>
      <c r="AB644" s="1393"/>
      <c r="AC644" s="1393"/>
      <c r="AD644" s="1393"/>
      <c r="AE644" s="1393"/>
      <c r="AF644" s="1393"/>
      <c r="AG644" s="706"/>
      <c r="AH644" s="706"/>
      <c r="AI644" s="706"/>
      <c r="AJ644" s="706"/>
      <c r="AK644" s="706"/>
      <c r="AL644" s="706"/>
      <c r="AM644" s="706"/>
      <c r="AN644" s="706"/>
      <c r="AO644" s="724"/>
      <c r="AP644" s="724"/>
      <c r="AQ644" s="662"/>
      <c r="AR644" s="662"/>
      <c r="AS644" s="662"/>
      <c r="AT644" s="662"/>
      <c r="AU644" s="662"/>
      <c r="AV644" s="662"/>
      <c r="AW644" s="662"/>
      <c r="AX644" s="717"/>
      <c r="AY644" s="717"/>
      <c r="AZ644" s="717"/>
      <c r="BA644" s="717"/>
      <c r="BB644" s="70"/>
      <c r="BC644" s="8"/>
      <c r="BD644" s="175"/>
      <c r="BE644" s="782"/>
      <c r="BF644" s="175"/>
      <c r="BG644" s="175"/>
      <c r="BH644" s="175"/>
    </row>
    <row r="645" spans="1:60" s="4" customFormat="1" ht="7.5" customHeight="1">
      <c r="A645" s="779"/>
      <c r="B645" s="7"/>
      <c r="C645" s="1409"/>
      <c r="D645" s="1409"/>
      <c r="E645" s="1409"/>
      <c r="F645" s="1409"/>
      <c r="G645" s="163"/>
      <c r="H645" s="163"/>
      <c r="I645" s="1472"/>
      <c r="J645" s="1472"/>
      <c r="K645" s="709"/>
      <c r="L645" s="709"/>
      <c r="M645" s="706"/>
      <c r="N645" s="706"/>
      <c r="O645" s="706"/>
      <c r="P645" s="706"/>
      <c r="Q645" s="706"/>
      <c r="R645" s="706"/>
      <c r="S645" s="706"/>
      <c r="T645" s="662"/>
      <c r="U645" s="662"/>
      <c r="V645" s="662"/>
      <c r="W645" s="662"/>
      <c r="X645" s="662"/>
      <c r="Y645" s="662"/>
      <c r="Z645" s="723"/>
      <c r="AA645" s="662"/>
      <c r="AB645" s="1393"/>
      <c r="AC645" s="1393"/>
      <c r="AD645" s="1393"/>
      <c r="AE645" s="1393"/>
      <c r="AF645" s="1393"/>
      <c r="AG645" s="706"/>
      <c r="AH645" s="706"/>
      <c r="AI645" s="706"/>
      <c r="AJ645" s="706"/>
      <c r="AK645" s="706"/>
      <c r="AL645" s="706"/>
      <c r="AM645" s="706"/>
      <c r="AN645" s="706"/>
      <c r="AO645" s="724"/>
      <c r="AP645" s="724"/>
      <c r="AQ645" s="662"/>
      <c r="AR645" s="662"/>
      <c r="AS645" s="662"/>
      <c r="AT645" s="662"/>
      <c r="AU645" s="662"/>
      <c r="AV645" s="662"/>
      <c r="AW645" s="662"/>
      <c r="AX645" s="717"/>
      <c r="AY645" s="717"/>
      <c r="AZ645" s="717"/>
      <c r="BA645" s="717"/>
      <c r="BB645" s="70"/>
      <c r="BC645" s="8"/>
      <c r="BD645" s="175"/>
      <c r="BE645" s="782"/>
      <c r="BF645" s="175"/>
      <c r="BG645" s="175"/>
      <c r="BH645" s="175"/>
    </row>
    <row r="646" spans="1:60" s="4" customFormat="1" ht="15" customHeight="1">
      <c r="A646" s="779"/>
      <c r="B646" s="7"/>
      <c r="C646" s="1409"/>
      <c r="D646" s="1409"/>
      <c r="E646" s="1409"/>
      <c r="F646" s="1409"/>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82"/>
      <c r="AP646" s="182"/>
      <c r="AQ646" s="187"/>
      <c r="AR646" s="187"/>
      <c r="AS646" s="62"/>
      <c r="AT646" s="62"/>
      <c r="AU646" s="62"/>
      <c r="AV646" s="62"/>
      <c r="AW646" s="191"/>
      <c r="AX646" s="717"/>
      <c r="AY646" s="717"/>
      <c r="AZ646" s="717"/>
      <c r="BA646" s="717"/>
      <c r="BB646" s="62"/>
      <c r="BC646" s="8"/>
      <c r="BD646" s="175"/>
      <c r="BE646" s="782"/>
      <c r="BF646" s="175"/>
      <c r="BG646" s="175"/>
      <c r="BH646" s="175"/>
    </row>
    <row r="647" spans="1:60" s="4" customFormat="1" ht="15" customHeight="1">
      <c r="A647" s="779"/>
      <c r="B647" s="7"/>
      <c r="C647" s="739"/>
      <c r="D647" s="739"/>
      <c r="E647" s="739"/>
      <c r="F647" s="740"/>
      <c r="G647" s="75"/>
      <c r="H647" s="163"/>
      <c r="I647" s="163"/>
      <c r="J647" s="75" t="s">
        <v>1061</v>
      </c>
      <c r="K647" s="76"/>
      <c r="L647" s="76"/>
      <c r="M647" s="76"/>
      <c r="N647" s="76"/>
      <c r="O647" s="76"/>
      <c r="P647" s="76"/>
      <c r="Q647" s="1385">
        <v>0</v>
      </c>
      <c r="R647" s="1386"/>
      <c r="S647" s="1386"/>
      <c r="T647" s="1387"/>
      <c r="U647" s="163" t="s">
        <v>10</v>
      </c>
      <c r="V647" s="80"/>
      <c r="W647" s="163"/>
      <c r="X647" s="163"/>
      <c r="Y647" s="163"/>
      <c r="Z647" s="163"/>
      <c r="AA647" s="163"/>
      <c r="AB647" s="76"/>
      <c r="AC647" s="76"/>
      <c r="AD647" s="163"/>
      <c r="AE647" s="163"/>
      <c r="AF647" s="163"/>
      <c r="AG647" s="163"/>
      <c r="AH647" s="163"/>
      <c r="AI647" s="163"/>
      <c r="AJ647" s="163"/>
      <c r="AK647" s="163"/>
      <c r="AL647" s="163"/>
      <c r="AM647" s="163"/>
      <c r="AN647" s="163"/>
      <c r="AO647" s="163"/>
      <c r="AP647" s="163"/>
      <c r="AQ647" s="1278" t="s">
        <v>1060</v>
      </c>
      <c r="AR647" s="1278"/>
      <c r="AS647" s="1278"/>
      <c r="AT647" s="1278"/>
      <c r="AU647" s="1278"/>
      <c r="AV647" s="1278"/>
      <c r="AW647" s="1278"/>
      <c r="AX647" s="1395">
        <f>'Control Panel'!D1472</f>
        <v>0</v>
      </c>
      <c r="AY647" s="1395"/>
      <c r="AZ647" s="1395"/>
      <c r="BA647" s="1395"/>
      <c r="BB647" s="163"/>
      <c r="BC647" s="8"/>
      <c r="BD647" s="175"/>
      <c r="BE647" s="782"/>
      <c r="BF647" s="175"/>
      <c r="BG647" s="175"/>
      <c r="BH647" s="175"/>
    </row>
    <row r="648" spans="1:60" s="4" customFormat="1" ht="9" customHeight="1">
      <c r="A648" s="779"/>
      <c r="B648" s="7"/>
      <c r="C648" s="740"/>
      <c r="D648" s="740"/>
      <c r="E648" s="740"/>
      <c r="F648" s="740"/>
      <c r="G648" s="163"/>
      <c r="H648" s="163"/>
      <c r="I648" s="163"/>
      <c r="J648" s="163"/>
      <c r="K648" s="163"/>
      <c r="L648" s="163"/>
      <c r="M648" s="163"/>
      <c r="N648" s="163"/>
      <c r="O648" s="163"/>
      <c r="P648" s="163"/>
      <c r="Q648" s="163"/>
      <c r="R648" s="163"/>
      <c r="S648" s="80"/>
      <c r="T648" s="80"/>
      <c r="U648" s="80"/>
      <c r="V648" s="80"/>
      <c r="W648" s="163"/>
      <c r="X648" s="163"/>
      <c r="Y648" s="163"/>
      <c r="Z648" s="163"/>
      <c r="AA648" s="163"/>
      <c r="AB648" s="163"/>
      <c r="AC648" s="163"/>
      <c r="AD648" s="163"/>
      <c r="AE648" s="163"/>
      <c r="AF648" s="163"/>
      <c r="AG648" s="163"/>
      <c r="AH648" s="163"/>
      <c r="AI648" s="163"/>
      <c r="AJ648" s="163"/>
      <c r="AK648" s="163"/>
      <c r="AL648" s="163"/>
      <c r="AM648" s="163"/>
      <c r="AN648" s="163"/>
      <c r="AO648" s="163"/>
      <c r="AP648" s="163"/>
      <c r="AQ648" s="178"/>
      <c r="AR648" s="177"/>
      <c r="AS648" s="178"/>
      <c r="AT648" s="178"/>
      <c r="AU648" s="178"/>
      <c r="AV648" s="178"/>
      <c r="AW648" s="184"/>
      <c r="AX648" s="712"/>
      <c r="AY648" s="712"/>
      <c r="AZ648" s="712"/>
      <c r="BA648" s="712"/>
      <c r="BB648" s="163"/>
      <c r="BC648" s="8"/>
      <c r="BD648" s="175"/>
      <c r="BE648" s="782"/>
      <c r="BF648" s="175"/>
      <c r="BG648" s="175"/>
      <c r="BH648" s="175"/>
    </row>
    <row r="649" spans="1:60" s="4" customFormat="1" ht="21.75" customHeight="1">
      <c r="A649" s="779"/>
      <c r="B649" s="366">
        <v>1</v>
      </c>
      <c r="C649" s="740"/>
      <c r="D649" s="740"/>
      <c r="E649" s="740"/>
      <c r="F649" s="740"/>
      <c r="G649" s="163"/>
      <c r="H649" s="163"/>
      <c r="I649" s="163"/>
      <c r="J649" s="80"/>
      <c r="K649" s="163"/>
      <c r="L649" s="163"/>
      <c r="M649" s="80"/>
      <c r="N649" s="163"/>
      <c r="O649" s="163"/>
      <c r="P649" s="80"/>
      <c r="Q649" s="163"/>
      <c r="R649" s="163"/>
      <c r="S649" s="80"/>
      <c r="T649" s="163"/>
      <c r="U649" s="163"/>
      <c r="V649" s="80"/>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78"/>
      <c r="AR649" s="1306" t="s">
        <v>299</v>
      </c>
      <c r="AS649" s="1306"/>
      <c r="AT649" s="1306"/>
      <c r="AU649" s="1306"/>
      <c r="AV649" s="1306"/>
      <c r="AW649" s="1306"/>
      <c r="AX649" s="1394">
        <f>'Control Panel'!D1472</f>
        <v>0</v>
      </c>
      <c r="AY649" s="1394"/>
      <c r="AZ649" s="1394"/>
      <c r="BA649" s="1394"/>
      <c r="BB649" s="163"/>
      <c r="BC649" s="8"/>
      <c r="BD649" s="175"/>
      <c r="BE649" s="782"/>
      <c r="BF649" s="175"/>
      <c r="BG649" s="175"/>
      <c r="BH649" s="175"/>
    </row>
    <row r="650" spans="1:60" s="4" customFormat="1" ht="8.25" customHeight="1">
      <c r="A650" s="779"/>
      <c r="B650" s="7"/>
      <c r="C650" s="740"/>
      <c r="D650" s="740"/>
      <c r="E650" s="740"/>
      <c r="F650" s="740"/>
      <c r="G650" s="163"/>
      <c r="H650" s="163"/>
      <c r="I650" s="163"/>
      <c r="J650" s="163"/>
      <c r="K650" s="163"/>
      <c r="L650" s="163"/>
      <c r="M650" s="163"/>
      <c r="N650" s="163"/>
      <c r="O650" s="163"/>
      <c r="P650" s="163"/>
      <c r="Q650" s="163"/>
      <c r="R650" s="163"/>
      <c r="S650" s="80"/>
      <c r="T650" s="80"/>
      <c r="U650" s="80"/>
      <c r="V650" s="80"/>
      <c r="W650" s="163"/>
      <c r="X650" s="163"/>
      <c r="Y650" s="163"/>
      <c r="Z650" s="163"/>
      <c r="AA650" s="163"/>
      <c r="AB650" s="163"/>
      <c r="AC650" s="163"/>
      <c r="AD650" s="163"/>
      <c r="AE650" s="163"/>
      <c r="AF650" s="163"/>
      <c r="AG650" s="163"/>
      <c r="AH650" s="163"/>
      <c r="AI650" s="163"/>
      <c r="AJ650" s="163"/>
      <c r="AK650" s="163"/>
      <c r="AL650" s="163"/>
      <c r="AM650" s="163"/>
      <c r="AN650" s="163"/>
      <c r="AO650" s="163"/>
      <c r="AP650" s="163"/>
      <c r="AQ650" s="178"/>
      <c r="AR650" s="177"/>
      <c r="AS650" s="177"/>
      <c r="AT650" s="177"/>
      <c r="AU650" s="177"/>
      <c r="AV650" s="177"/>
      <c r="AW650" s="186"/>
      <c r="AX650" s="712"/>
      <c r="AY650" s="712"/>
      <c r="AZ650" s="712"/>
      <c r="BA650" s="712"/>
      <c r="BB650" s="163"/>
      <c r="BC650" s="8"/>
      <c r="BD650" s="175"/>
      <c r="BE650" s="782"/>
      <c r="BF650" s="175"/>
      <c r="BG650" s="175"/>
      <c r="BH650" s="175"/>
    </row>
    <row r="651" spans="1:60" s="4" customFormat="1" ht="9" customHeight="1">
      <c r="A651" s="779"/>
      <c r="B651" s="7"/>
      <c r="C651" s="741"/>
      <c r="D651" s="741"/>
      <c r="E651" s="741"/>
      <c r="F651" s="741"/>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15"/>
      <c r="AF651" s="15"/>
      <c r="AG651" s="15"/>
      <c r="AH651" s="15"/>
      <c r="AI651" s="15"/>
      <c r="AJ651" s="15"/>
      <c r="AK651" s="15"/>
      <c r="AL651" s="15"/>
      <c r="AM651" s="15"/>
      <c r="AN651" s="15"/>
      <c r="AO651" s="15"/>
      <c r="AP651" s="15"/>
      <c r="AQ651" s="15"/>
      <c r="AR651" s="15"/>
      <c r="AS651" s="15"/>
      <c r="AT651" s="15"/>
      <c r="AU651" s="15"/>
      <c r="AV651" s="15"/>
      <c r="AW651" s="15"/>
      <c r="AX651" s="15"/>
      <c r="AY651" s="15"/>
      <c r="AZ651" s="15"/>
      <c r="BA651" s="15"/>
      <c r="BB651" s="163"/>
      <c r="BC651" s="8"/>
      <c r="BD651" s="175"/>
      <c r="BE651" s="782"/>
      <c r="BF651" s="175"/>
      <c r="BG651" s="175"/>
      <c r="BH651" s="175"/>
    </row>
    <row r="652" spans="1:60" s="4" customFormat="1" ht="16.5" customHeight="1">
      <c r="A652" s="779"/>
      <c r="B652" s="578"/>
      <c r="C652" s="1435" t="s">
        <v>442</v>
      </c>
      <c r="D652" s="1435"/>
      <c r="E652" s="1435"/>
      <c r="F652" s="1435"/>
      <c r="G652" s="163"/>
      <c r="H652" s="163"/>
      <c r="I652" s="163"/>
      <c r="J652" s="163"/>
      <c r="K652" s="163"/>
      <c r="L652" s="163"/>
      <c r="M652" s="163"/>
      <c r="N652" s="163"/>
      <c r="O652" s="163"/>
      <c r="P652" s="163"/>
      <c r="Q652" s="163"/>
      <c r="R652" s="163"/>
      <c r="S652" s="163"/>
      <c r="T652" s="163"/>
      <c r="U652" s="80"/>
      <c r="V652" s="80"/>
      <c r="W652" s="163"/>
      <c r="X652" s="163"/>
      <c r="Y652" s="163"/>
      <c r="Z652" s="163"/>
      <c r="AA652" s="163"/>
      <c r="AB652" s="163"/>
      <c r="AC652" s="163"/>
      <c r="AD652" s="163"/>
      <c r="AE652" s="163"/>
      <c r="AF652" s="163"/>
      <c r="AG652" s="163"/>
      <c r="AH652" s="163"/>
      <c r="AI652" s="163"/>
      <c r="AJ652" s="163"/>
      <c r="AK652" s="163"/>
      <c r="AL652" s="163"/>
      <c r="AM652" s="163"/>
      <c r="AN652" s="163"/>
      <c r="AO652" s="163"/>
      <c r="AP652" s="163"/>
      <c r="AQ652" s="163"/>
      <c r="AR652" s="76"/>
      <c r="AS652" s="163"/>
      <c r="AT652" s="163"/>
      <c r="AU652" s="163"/>
      <c r="AV652" s="163"/>
      <c r="AW652" s="163"/>
      <c r="AX652" s="163"/>
      <c r="AY652" s="163"/>
      <c r="AZ652" s="163"/>
      <c r="BA652" s="163"/>
      <c r="BB652" s="163"/>
      <c r="BC652" s="8"/>
      <c r="BD652" s="175"/>
      <c r="BE652" s="782"/>
      <c r="BF652" s="175"/>
      <c r="BG652" s="175"/>
      <c r="BH652" s="175"/>
    </row>
    <row r="653" spans="1:60" s="4" customFormat="1" ht="6.75" customHeight="1">
      <c r="A653" s="779"/>
      <c r="B653" s="7"/>
      <c r="C653" s="1409"/>
      <c r="D653" s="1409"/>
      <c r="E653" s="1409"/>
      <c r="F653" s="1409"/>
      <c r="G653" s="163"/>
      <c r="H653" s="172"/>
      <c r="I653" s="1392" t="s">
        <v>309</v>
      </c>
      <c r="J653" s="1392"/>
      <c r="K653" s="1392"/>
      <c r="L653" s="1392"/>
      <c r="M653" s="1392"/>
      <c r="N653" s="1392"/>
      <c r="O653" s="709"/>
      <c r="P653" s="709"/>
      <c r="Q653" s="662"/>
      <c r="R653" s="662"/>
      <c r="S653" s="662"/>
      <c r="T653" s="662"/>
      <c r="U653" s="725"/>
      <c r="V653" s="725"/>
      <c r="W653" s="662"/>
      <c r="X653" s="662"/>
      <c r="Y653" s="662"/>
      <c r="Z653" s="662"/>
      <c r="AA653" s="662"/>
      <c r="AB653" s="662"/>
      <c r="AC653" s="662"/>
      <c r="AD653" s="662"/>
      <c r="AE653" s="662"/>
      <c r="AF653" s="662"/>
      <c r="AG653" s="662"/>
      <c r="AH653" s="662"/>
      <c r="AI653" s="662"/>
      <c r="AJ653" s="662"/>
      <c r="AK653" s="662"/>
      <c r="AL653" s="662"/>
      <c r="AM653" s="662"/>
      <c r="AN653" s="662"/>
      <c r="AO653" s="662"/>
      <c r="AP653" s="662"/>
      <c r="AQ653" s="662"/>
      <c r="AR653" s="723"/>
      <c r="AS653" s="662"/>
      <c r="AT653" s="662"/>
      <c r="AU653" s="662"/>
      <c r="AV653" s="662"/>
      <c r="AW653" s="662"/>
      <c r="AX653" s="662"/>
      <c r="AY653" s="662"/>
      <c r="AZ653" s="662"/>
      <c r="BA653" s="662"/>
      <c r="BB653" s="163"/>
      <c r="BC653" s="8"/>
      <c r="BD653" s="175"/>
      <c r="BE653" s="782"/>
      <c r="BF653" s="175"/>
      <c r="BG653" s="175"/>
      <c r="BH653" s="175"/>
    </row>
    <row r="654" spans="1:60" s="4" customFormat="1" ht="11.25" customHeight="1">
      <c r="A654" s="779"/>
      <c r="B654" s="7"/>
      <c r="C654" s="1409"/>
      <c r="D654" s="1409"/>
      <c r="E654" s="1409"/>
      <c r="F654" s="1409"/>
      <c r="G654" s="163"/>
      <c r="H654" s="172"/>
      <c r="I654" s="1392"/>
      <c r="J654" s="1392"/>
      <c r="K654" s="1392"/>
      <c r="L654" s="1392"/>
      <c r="M654" s="1392"/>
      <c r="N654" s="1392"/>
      <c r="O654" s="709"/>
      <c r="P654" s="709"/>
      <c r="Q654" s="662"/>
      <c r="R654" s="662"/>
      <c r="S654" s="662"/>
      <c r="T654" s="662"/>
      <c r="U654" s="725"/>
      <c r="V654" s="725"/>
      <c r="W654" s="662"/>
      <c r="X654" s="662"/>
      <c r="Y654" s="662"/>
      <c r="Z654" s="662"/>
      <c r="AA654" s="662"/>
      <c r="AB654" s="662"/>
      <c r="AC654" s="662"/>
      <c r="AD654" s="662"/>
      <c r="AE654" s="662"/>
      <c r="AF654" s="662"/>
      <c r="AG654" s="662"/>
      <c r="AH654" s="662"/>
      <c r="AI654" s="662"/>
      <c r="AJ654" s="662"/>
      <c r="AK654" s="662"/>
      <c r="AL654" s="662"/>
      <c r="AM654" s="662"/>
      <c r="AN654" s="662"/>
      <c r="AO654" s="662"/>
      <c r="AP654" s="662"/>
      <c r="AQ654" s="662"/>
      <c r="AR654" s="723"/>
      <c r="AS654" s="662"/>
      <c r="AT654" s="662"/>
      <c r="AU654" s="662"/>
      <c r="AV654" s="662"/>
      <c r="AW654" s="662"/>
      <c r="AX654" s="662"/>
      <c r="AY654" s="662"/>
      <c r="AZ654" s="662"/>
      <c r="BA654" s="662"/>
      <c r="BB654" s="163"/>
      <c r="BC654" s="8"/>
      <c r="BD654" s="175"/>
      <c r="BE654" s="782"/>
      <c r="BF654" s="175"/>
      <c r="BG654" s="175"/>
      <c r="BH654" s="175"/>
    </row>
    <row r="655" spans="1:60" s="4" customFormat="1" ht="15" customHeight="1">
      <c r="A655" s="779"/>
      <c r="B655" s="7"/>
      <c r="C655" s="1409"/>
      <c r="D655" s="1409"/>
      <c r="E655" s="1409"/>
      <c r="F655" s="1409"/>
      <c r="G655" s="163"/>
      <c r="H655" s="172"/>
      <c r="I655" s="172"/>
      <c r="J655" s="172"/>
      <c r="K655" s="172"/>
      <c r="L655" s="172"/>
      <c r="M655" s="163"/>
      <c r="N655" s="163"/>
      <c r="O655" s="163"/>
      <c r="P655" s="163"/>
      <c r="Q655" s="163"/>
      <c r="R655" s="163"/>
      <c r="S655" s="163"/>
      <c r="T655" s="163"/>
      <c r="U655" s="163"/>
      <c r="V655" s="163"/>
      <c r="W655" s="163"/>
      <c r="X655" s="163"/>
      <c r="Y655" s="163"/>
      <c r="Z655" s="3"/>
      <c r="AA655" s="172"/>
      <c r="AB655" s="172"/>
      <c r="AC655" s="172"/>
      <c r="AD655" s="172"/>
      <c r="AE655" s="172"/>
      <c r="AF655" s="172"/>
      <c r="AG655" s="172"/>
      <c r="AH655" s="163"/>
      <c r="AI655" s="163"/>
      <c r="AJ655" s="163"/>
      <c r="AK655" s="163"/>
      <c r="AL655" s="163"/>
      <c r="AM655" s="163"/>
      <c r="AN655" s="163"/>
      <c r="AO655" s="163"/>
      <c r="AP655" s="163"/>
      <c r="AQ655" s="163"/>
      <c r="AR655" s="76"/>
      <c r="AS655" s="163"/>
      <c r="AT655" s="163"/>
      <c r="AU655" s="163"/>
      <c r="AV655" s="163"/>
      <c r="AW655" s="163"/>
      <c r="AX655" s="712"/>
      <c r="AY655" s="712"/>
      <c r="AZ655" s="712"/>
      <c r="BA655" s="712"/>
      <c r="BB655" s="163"/>
      <c r="BC655" s="8"/>
      <c r="BD655" s="175"/>
      <c r="BE655" s="782"/>
      <c r="BF655" s="175"/>
      <c r="BG655" s="175"/>
      <c r="BH655" s="175"/>
    </row>
    <row r="656" spans="1:60" s="4" customFormat="1" ht="15" customHeight="1">
      <c r="A656" s="779"/>
      <c r="B656" s="7"/>
      <c r="C656" s="739"/>
      <c r="D656" s="739"/>
      <c r="E656" s="739"/>
      <c r="F656" s="739"/>
      <c r="G656" s="163"/>
      <c r="H656" s="163"/>
      <c r="I656" s="163"/>
      <c r="J656" s="1471" t="s">
        <v>305</v>
      </c>
      <c r="K656" s="1471"/>
      <c r="L656" s="1471"/>
      <c r="M656" s="1471"/>
      <c r="N656" s="1471"/>
      <c r="O656" s="1471"/>
      <c r="P656" s="1471"/>
      <c r="Q656" s="1385">
        <v>0</v>
      </c>
      <c r="R656" s="1462"/>
      <c r="S656" s="1386"/>
      <c r="T656" s="1387"/>
      <c r="U656" s="163" t="s">
        <v>432</v>
      </c>
      <c r="V656" s="163"/>
      <c r="W656" s="163"/>
      <c r="X656" s="163"/>
      <c r="Y656" s="163"/>
      <c r="Z656" s="163"/>
      <c r="AA656" s="163"/>
      <c r="AB656" s="163"/>
      <c r="AC656" s="163"/>
      <c r="AD656" s="163"/>
      <c r="AE656" s="163"/>
      <c r="AF656" s="163"/>
      <c r="AG656" s="163"/>
      <c r="AH656" s="163"/>
      <c r="AI656" s="163"/>
      <c r="AJ656" s="163"/>
      <c r="AK656" s="163"/>
      <c r="AL656" s="163"/>
      <c r="AM656" s="163"/>
      <c r="AN656" s="163"/>
      <c r="AO656" s="163"/>
      <c r="AP656" s="163"/>
      <c r="AQ656" s="163"/>
      <c r="AR656" s="76"/>
      <c r="AS656" s="163"/>
      <c r="AT656" s="163"/>
      <c r="AU656" s="163"/>
      <c r="AV656" s="163"/>
      <c r="AW656" s="163"/>
      <c r="AX656" s="712"/>
      <c r="AY656" s="712"/>
      <c r="AZ656" s="712"/>
      <c r="BA656" s="712"/>
      <c r="BB656" s="163"/>
      <c r="BC656" s="8"/>
      <c r="BD656" s="175"/>
      <c r="BE656" s="782"/>
      <c r="BF656" s="175"/>
      <c r="BG656" s="175"/>
      <c r="BH656" s="175"/>
    </row>
    <row r="657" spans="1:60" s="4" customFormat="1" ht="7.5" customHeight="1">
      <c r="A657" s="779"/>
      <c r="B657" s="7"/>
      <c r="C657" s="739"/>
      <c r="D657" s="739"/>
      <c r="E657" s="739"/>
      <c r="F657" s="739"/>
      <c r="G657" s="163"/>
      <c r="H657" s="163"/>
      <c r="I657" s="163"/>
      <c r="J657" s="163"/>
      <c r="K657" s="163"/>
      <c r="L657" s="163"/>
      <c r="M657" s="163"/>
      <c r="N657" s="163"/>
      <c r="O657" s="163"/>
      <c r="P657" s="163"/>
      <c r="Q657" s="163"/>
      <c r="R657" s="310"/>
      <c r="S657" s="163"/>
      <c r="T657" s="163"/>
      <c r="U657" s="163"/>
      <c r="V657" s="163"/>
      <c r="W657" s="163"/>
      <c r="X657" s="163"/>
      <c r="Y657" s="163"/>
      <c r="Z657" s="163"/>
      <c r="AA657" s="163"/>
      <c r="AB657" s="163"/>
      <c r="AC657" s="163"/>
      <c r="AD657" s="163"/>
      <c r="AE657" s="163"/>
      <c r="AF657" s="163"/>
      <c r="AG657" s="163"/>
      <c r="AH657" s="163"/>
      <c r="AI657" s="163"/>
      <c r="AJ657" s="163"/>
      <c r="AK657" s="163"/>
      <c r="AL657" s="163"/>
      <c r="AM657" s="163"/>
      <c r="AN657" s="163"/>
      <c r="AO657" s="163"/>
      <c r="AP657" s="163"/>
      <c r="AQ657" s="163"/>
      <c r="AR657" s="76"/>
      <c r="AS657" s="163"/>
      <c r="AT657" s="163"/>
      <c r="AU657" s="163"/>
      <c r="AV657" s="163"/>
      <c r="AW657" s="163"/>
      <c r="AX657" s="712"/>
      <c r="AY657" s="712"/>
      <c r="AZ657" s="712"/>
      <c r="BA657" s="712"/>
      <c r="BB657" s="163"/>
      <c r="BC657" s="8"/>
      <c r="BD657" s="175"/>
      <c r="BE657" s="782"/>
      <c r="BF657" s="175"/>
      <c r="BG657" s="175"/>
      <c r="BH657" s="175"/>
    </row>
    <row r="658" spans="1:60" s="4" customFormat="1" ht="15" customHeight="1">
      <c r="A658" s="779"/>
      <c r="B658" s="7"/>
      <c r="C658" s="739"/>
      <c r="D658" s="739"/>
      <c r="E658" s="739"/>
      <c r="F658" s="739"/>
      <c r="G658" s="163"/>
      <c r="H658" s="163"/>
      <c r="I658" s="163"/>
      <c r="J658" s="1471" t="s">
        <v>366</v>
      </c>
      <c r="K658" s="1471"/>
      <c r="L658" s="1471"/>
      <c r="M658" s="1471"/>
      <c r="N658" s="1471"/>
      <c r="O658" s="1471"/>
      <c r="P658" s="1471"/>
      <c r="Q658" s="1385" t="s">
        <v>15</v>
      </c>
      <c r="R658" s="1386"/>
      <c r="S658" s="1386"/>
      <c r="T658" s="1387"/>
      <c r="U658" s="163"/>
      <c r="V658" s="163"/>
      <c r="W658" s="163"/>
      <c r="X658" s="163"/>
      <c r="Y658" s="163"/>
      <c r="Z658" s="163"/>
      <c r="AA658" s="163"/>
      <c r="AB658" s="163"/>
      <c r="AC658" s="163"/>
      <c r="AD658" s="163"/>
      <c r="AE658" s="163"/>
      <c r="AF658" s="163"/>
      <c r="AG658" s="163"/>
      <c r="AH658" s="163"/>
      <c r="AI658" s="163"/>
      <c r="AJ658" s="163"/>
      <c r="AK658" s="163"/>
      <c r="AL658" s="163"/>
      <c r="AM658" s="163"/>
      <c r="AN658" s="163"/>
      <c r="AO658" s="163"/>
      <c r="AP658" s="163"/>
      <c r="AQ658" s="163"/>
      <c r="AR658" s="76"/>
      <c r="AS658" s="163"/>
      <c r="AT658" s="163"/>
      <c r="AU658" s="163"/>
      <c r="AV658" s="163"/>
      <c r="AW658" s="163"/>
      <c r="AX658" s="712"/>
      <c r="AY658" s="712"/>
      <c r="AZ658" s="712"/>
      <c r="BA658" s="712"/>
      <c r="BB658" s="163"/>
      <c r="BC658" s="8"/>
      <c r="BD658" s="175"/>
      <c r="BE658" s="782"/>
      <c r="BF658" s="175"/>
      <c r="BG658" s="175"/>
      <c r="BH658" s="175"/>
    </row>
    <row r="659" spans="1:60" s="4" customFormat="1" ht="4.5" customHeight="1">
      <c r="A659" s="779"/>
      <c r="B659" s="366">
        <v>1</v>
      </c>
      <c r="C659" s="739"/>
      <c r="D659" s="739"/>
      <c r="E659" s="739"/>
      <c r="F659" s="739"/>
      <c r="G659" s="163"/>
      <c r="H659" s="163"/>
      <c r="I659" s="163"/>
      <c r="J659" s="163"/>
      <c r="K659" s="163"/>
      <c r="L659" s="163"/>
      <c r="M659" s="163"/>
      <c r="N659" s="163"/>
      <c r="O659" s="163"/>
      <c r="P659" s="163"/>
      <c r="Q659" s="163"/>
      <c r="R659" s="163"/>
      <c r="S659" s="163">
        <v>0</v>
      </c>
      <c r="T659" s="163"/>
      <c r="U659" s="163"/>
      <c r="V659" s="163"/>
      <c r="W659" s="163"/>
      <c r="X659" s="163"/>
      <c r="Y659" s="163"/>
      <c r="Z659" s="163"/>
      <c r="AA659" s="163"/>
      <c r="AB659" s="163"/>
      <c r="AC659" s="163"/>
      <c r="AD659" s="163"/>
      <c r="AE659" s="163"/>
      <c r="AF659" s="163"/>
      <c r="AG659" s="163"/>
      <c r="AH659" s="163"/>
      <c r="AI659" s="163"/>
      <c r="AJ659" s="163"/>
      <c r="AK659" s="163"/>
      <c r="AL659" s="163"/>
      <c r="AM659" s="163"/>
      <c r="AN659" s="163"/>
      <c r="AO659" s="163"/>
      <c r="AP659" s="163"/>
      <c r="AQ659" s="163"/>
      <c r="AR659" s="76"/>
      <c r="AS659" s="163"/>
      <c r="AT659" s="163"/>
      <c r="AU659" s="163"/>
      <c r="AV659" s="163"/>
      <c r="AW659" s="191"/>
      <c r="AX659" s="881"/>
      <c r="AY659" s="881"/>
      <c r="AZ659" s="881"/>
      <c r="BA659" s="881"/>
      <c r="BB659" s="163"/>
      <c r="BC659" s="8"/>
      <c r="BD659" s="175"/>
      <c r="BE659" s="782"/>
      <c r="BF659" s="175"/>
      <c r="BG659" s="175"/>
      <c r="BH659" s="175"/>
    </row>
    <row r="660" spans="1:60" s="4" customFormat="1" ht="15" customHeight="1">
      <c r="A660" s="779"/>
      <c r="B660" s="7"/>
      <c r="C660" s="739"/>
      <c r="D660" s="739"/>
      <c r="E660" s="739"/>
      <c r="F660" s="739"/>
      <c r="G660" s="163"/>
      <c r="H660" s="163"/>
      <c r="I660" s="163"/>
      <c r="J660" s="163"/>
      <c r="K660" s="163"/>
      <c r="L660" s="163"/>
      <c r="M660" s="163"/>
      <c r="N660" s="163"/>
      <c r="O660" s="163"/>
      <c r="P660" s="163"/>
      <c r="Q660" s="163"/>
      <c r="R660" s="163"/>
      <c r="S660" s="163"/>
      <c r="T660" s="163"/>
      <c r="U660" s="163"/>
      <c r="V660" s="163"/>
      <c r="W660" s="163"/>
      <c r="X660" s="163"/>
      <c r="Y660" s="163"/>
      <c r="Z660" s="163"/>
      <c r="AA660" s="42"/>
      <c r="AB660" s="163"/>
      <c r="AC660" s="163"/>
      <c r="AD660" s="163"/>
      <c r="AE660" s="163"/>
      <c r="AF660" s="163"/>
      <c r="AG660" s="163"/>
      <c r="AH660" s="163"/>
      <c r="AI660" s="163"/>
      <c r="AJ660" s="163"/>
      <c r="AK660" s="163"/>
      <c r="AL660" s="163"/>
      <c r="AM660" s="163"/>
      <c r="AN660" s="163"/>
      <c r="AO660" s="163"/>
      <c r="AP660" s="163"/>
      <c r="AQ660" s="1306" t="s">
        <v>300</v>
      </c>
      <c r="AR660" s="1306"/>
      <c r="AS660" s="1306"/>
      <c r="AT660" s="1306"/>
      <c r="AU660" s="1306"/>
      <c r="AV660" s="1306"/>
      <c r="AW660" s="1306"/>
      <c r="AX660" s="1388" t="str">
        <f>'Control Panel'!H1333</f>
        <v>Not Available</v>
      </c>
      <c r="AY660" s="1388"/>
      <c r="AZ660" s="1388"/>
      <c r="BA660" s="1388"/>
      <c r="BB660" s="163"/>
      <c r="BC660" s="8"/>
      <c r="BD660" s="175"/>
      <c r="BE660" s="782"/>
      <c r="BF660" s="175"/>
      <c r="BG660" s="175"/>
      <c r="BH660" s="175"/>
    </row>
    <row r="661" spans="1:60" s="4" customFormat="1" ht="9" customHeight="1">
      <c r="A661" s="779"/>
      <c r="B661" s="7"/>
      <c r="C661" s="739"/>
      <c r="D661" s="739"/>
      <c r="E661" s="739"/>
      <c r="F661" s="739"/>
      <c r="G661" s="163"/>
      <c r="H661" s="163"/>
      <c r="I661" s="163"/>
      <c r="J661" s="163"/>
      <c r="K661" s="163"/>
      <c r="L661" s="163"/>
      <c r="M661" s="163"/>
      <c r="N661" s="163"/>
      <c r="O661" s="163"/>
      <c r="P661" s="163"/>
      <c r="Q661" s="163"/>
      <c r="R661" s="163"/>
      <c r="S661" s="80"/>
      <c r="T661" s="163"/>
      <c r="U661" s="163"/>
      <c r="V661" s="163"/>
      <c r="W661" s="163"/>
      <c r="X661" s="163"/>
      <c r="Y661" s="163"/>
      <c r="Z661" s="163"/>
      <c r="AA661" s="163"/>
      <c r="AB661" s="163"/>
      <c r="AC661" s="163"/>
      <c r="AD661" s="163"/>
      <c r="AE661" s="163"/>
      <c r="AF661" s="163"/>
      <c r="AG661" s="163"/>
      <c r="AH661" s="163"/>
      <c r="AI661" s="163"/>
      <c r="AJ661" s="163"/>
      <c r="AK661" s="163"/>
      <c r="AL661" s="163"/>
      <c r="AM661" s="163"/>
      <c r="AN661" s="163"/>
      <c r="AO661" s="163"/>
      <c r="AP661" s="163"/>
      <c r="AQ661" s="163"/>
      <c r="AR661" s="76"/>
      <c r="AS661" s="163"/>
      <c r="AT661" s="163"/>
      <c r="AU661" s="163"/>
      <c r="AV661" s="163"/>
      <c r="AW661" s="191"/>
      <c r="AX661" s="712"/>
      <c r="AY661" s="712"/>
      <c r="AZ661" s="712"/>
      <c r="BA661" s="712"/>
      <c r="BB661" s="163"/>
      <c r="BC661" s="8"/>
      <c r="BD661" s="175"/>
      <c r="BE661" s="782"/>
      <c r="BF661" s="175"/>
      <c r="BG661" s="175"/>
      <c r="BH661" s="175"/>
    </row>
    <row r="662" spans="1:60" s="4" customFormat="1" ht="9.75" customHeight="1">
      <c r="A662" s="779"/>
      <c r="B662" s="7"/>
      <c r="C662" s="741"/>
      <c r="D662" s="741"/>
      <c r="E662" s="741"/>
      <c r="F662" s="741"/>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63"/>
      <c r="BC662" s="8"/>
      <c r="BD662" s="175"/>
      <c r="BE662" s="782"/>
      <c r="BF662" s="175"/>
      <c r="BG662" s="175"/>
      <c r="BH662" s="175"/>
    </row>
    <row r="663" spans="1:60" s="4" customFormat="1" ht="17.25" customHeight="1">
      <c r="A663" s="779"/>
      <c r="B663" s="578"/>
      <c r="C663" s="1435" t="s">
        <v>76</v>
      </c>
      <c r="D663" s="1435"/>
      <c r="E663" s="1435"/>
      <c r="F663" s="1435"/>
      <c r="G663" s="163"/>
      <c r="H663" s="163"/>
      <c r="I663" s="163"/>
      <c r="J663" s="163"/>
      <c r="K663" s="163"/>
      <c r="L663" s="163"/>
      <c r="M663" s="163"/>
      <c r="N663" s="163"/>
      <c r="O663" s="163"/>
      <c r="P663" s="163"/>
      <c r="Q663" s="163"/>
      <c r="R663" s="163"/>
      <c r="S663" s="163"/>
      <c r="T663" s="163"/>
      <c r="U663" s="163"/>
      <c r="V663" s="163"/>
      <c r="W663" s="163"/>
      <c r="X663" s="163"/>
      <c r="Y663" s="163"/>
      <c r="Z663" s="163"/>
      <c r="AA663" s="163"/>
      <c r="AB663" s="163"/>
      <c r="AC663" s="163"/>
      <c r="AD663" s="163"/>
      <c r="AE663" s="163"/>
      <c r="AF663" s="163"/>
      <c r="AG663" s="163"/>
      <c r="AH663" s="163"/>
      <c r="AI663" s="163"/>
      <c r="AJ663" s="163"/>
      <c r="AK663" s="163"/>
      <c r="AL663" s="163"/>
      <c r="AM663" s="163"/>
      <c r="AN663" s="163"/>
      <c r="AO663" s="163"/>
      <c r="AP663" s="163"/>
      <c r="AQ663" s="163"/>
      <c r="AR663" s="163"/>
      <c r="AS663" s="163"/>
      <c r="AT663" s="163"/>
      <c r="AU663" s="163"/>
      <c r="AV663" s="163"/>
      <c r="AW663" s="163"/>
      <c r="AX663" s="163"/>
      <c r="AY663" s="163"/>
      <c r="AZ663" s="163"/>
      <c r="BA663" s="163"/>
      <c r="BB663" s="163"/>
      <c r="BC663" s="8"/>
      <c r="BD663" s="175"/>
      <c r="BE663" s="782"/>
      <c r="BF663" s="175"/>
      <c r="BG663" s="175"/>
      <c r="BH663" s="175"/>
    </row>
    <row r="664" spans="1:60" s="4" customFormat="1" ht="7.5" customHeight="1">
      <c r="A664" s="779"/>
      <c r="B664" s="7"/>
      <c r="C664" s="1409"/>
      <c r="D664" s="1409"/>
      <c r="E664" s="1409"/>
      <c r="F664" s="1409"/>
      <c r="G664" s="163"/>
      <c r="H664" s="163"/>
      <c r="I664" s="1405" t="s">
        <v>92</v>
      </c>
      <c r="J664" s="1405"/>
      <c r="K664" s="1405"/>
      <c r="L664" s="1405"/>
      <c r="M664" s="710"/>
      <c r="N664" s="662"/>
      <c r="O664" s="662"/>
      <c r="P664" s="662"/>
      <c r="Q664" s="662"/>
      <c r="R664" s="662"/>
      <c r="S664" s="662"/>
      <c r="T664" s="662"/>
      <c r="U664" s="662"/>
      <c r="V664" s="662"/>
      <c r="W664" s="662"/>
      <c r="X664" s="662"/>
      <c r="Y664" s="662"/>
      <c r="Z664" s="710"/>
      <c r="AA664" s="1405"/>
      <c r="AB664" s="1405"/>
      <c r="AC664" s="1405"/>
      <c r="AD664" s="1405"/>
      <c r="AE664" s="1405"/>
      <c r="AF664" s="1405"/>
      <c r="AG664" s="1405"/>
      <c r="AH664" s="1405"/>
      <c r="AI664" s="1405"/>
      <c r="AJ664" s="1405"/>
      <c r="AK664" s="662"/>
      <c r="AL664" s="662"/>
      <c r="AM664" s="662"/>
      <c r="AN664" s="662"/>
      <c r="AO664" s="662"/>
      <c r="AP664" s="662"/>
      <c r="AQ664" s="662"/>
      <c r="AR664" s="662"/>
      <c r="AS664" s="662"/>
      <c r="AT664" s="662"/>
      <c r="AU664" s="662"/>
      <c r="AV664" s="662"/>
      <c r="AW664" s="662"/>
      <c r="AX664" s="662"/>
      <c r="AY664" s="662"/>
      <c r="AZ664" s="662"/>
      <c r="BA664" s="662"/>
      <c r="BB664" s="163"/>
      <c r="BC664" s="8"/>
      <c r="BD664" s="175"/>
      <c r="BE664" s="782"/>
      <c r="BF664" s="175"/>
      <c r="BG664" s="175"/>
      <c r="BH664" s="175"/>
    </row>
    <row r="665" spans="1:60" s="4" customFormat="1" ht="9" customHeight="1">
      <c r="A665" s="779"/>
      <c r="B665" s="7"/>
      <c r="C665" s="1409"/>
      <c r="D665" s="1409"/>
      <c r="E665" s="1409"/>
      <c r="F665" s="1409"/>
      <c r="G665" s="163"/>
      <c r="H665" s="163"/>
      <c r="I665" s="1405"/>
      <c r="J665" s="1405"/>
      <c r="K665" s="1405"/>
      <c r="L665" s="1405"/>
      <c r="M665" s="710"/>
      <c r="N665" s="706"/>
      <c r="O665" s="706"/>
      <c r="P665" s="706"/>
      <c r="Q665" s="706"/>
      <c r="R665" s="706"/>
      <c r="S665" s="706"/>
      <c r="T665" s="706"/>
      <c r="U665" s="706"/>
      <c r="V665" s="706"/>
      <c r="W665" s="706"/>
      <c r="X665" s="706"/>
      <c r="Y665" s="706"/>
      <c r="Z665" s="710"/>
      <c r="AA665" s="1405"/>
      <c r="AB665" s="1405"/>
      <c r="AC665" s="1405"/>
      <c r="AD665" s="1405"/>
      <c r="AE665" s="1405"/>
      <c r="AF665" s="1405"/>
      <c r="AG665" s="1405"/>
      <c r="AH665" s="1405"/>
      <c r="AI665" s="1405"/>
      <c r="AJ665" s="1405"/>
      <c r="AK665" s="706"/>
      <c r="AL665" s="706"/>
      <c r="AM665" s="706"/>
      <c r="AN665" s="706"/>
      <c r="AO665" s="706"/>
      <c r="AP665" s="706"/>
      <c r="AQ665" s="706"/>
      <c r="AR665" s="706"/>
      <c r="AS665" s="662"/>
      <c r="AT665" s="662"/>
      <c r="AU665" s="662"/>
      <c r="AV665" s="662"/>
      <c r="AW665" s="707"/>
      <c r="AX665" s="662"/>
      <c r="AY665" s="662"/>
      <c r="AZ665" s="662"/>
      <c r="BA665" s="662"/>
      <c r="BB665" s="163"/>
      <c r="BC665" s="8"/>
      <c r="BD665" s="175"/>
      <c r="BE665" s="782"/>
      <c r="BF665" s="175"/>
      <c r="BG665" s="175"/>
      <c r="BH665" s="175"/>
    </row>
    <row r="666" spans="1:60" s="4" customFormat="1" ht="15" customHeight="1">
      <c r="A666" s="779"/>
      <c r="B666" s="7"/>
      <c r="C666" s="1409"/>
      <c r="D666" s="1409"/>
      <c r="E666" s="1409"/>
      <c r="F666" s="1409"/>
      <c r="G666" s="163"/>
      <c r="H666" s="163"/>
      <c r="I666" s="163"/>
      <c r="J666" s="163"/>
      <c r="K666" s="163"/>
      <c r="L666" s="163"/>
      <c r="M666" s="163"/>
      <c r="N666" s="163"/>
      <c r="O666" s="163"/>
      <c r="P666" s="163"/>
      <c r="Q666" s="163"/>
      <c r="R666" s="163"/>
      <c r="S666" s="163"/>
      <c r="T666" s="163"/>
      <c r="U666" s="163"/>
      <c r="V666" s="163"/>
      <c r="W666" s="163"/>
      <c r="X666" s="163"/>
      <c r="Y666" s="163"/>
      <c r="Z666" s="163"/>
      <c r="AA666" s="163"/>
      <c r="AB666" s="163"/>
      <c r="AC666" s="163"/>
      <c r="AD666" s="163"/>
      <c r="AE666" s="163"/>
      <c r="AF666" s="163"/>
      <c r="AG666" s="163"/>
      <c r="AH666" s="163"/>
      <c r="AI666" s="163"/>
      <c r="AJ666" s="163"/>
      <c r="AK666" s="163"/>
      <c r="AL666" s="163"/>
      <c r="AM666" s="163"/>
      <c r="AN666" s="163"/>
      <c r="AO666" s="163"/>
      <c r="AP666" s="163"/>
      <c r="AQ666" s="163"/>
      <c r="AR666" s="163"/>
      <c r="AS666" s="163"/>
      <c r="AT666" s="163"/>
      <c r="AU666" s="163"/>
      <c r="AV666" s="163"/>
      <c r="AW666" s="191"/>
      <c r="AX666" s="662"/>
      <c r="AY666" s="662"/>
      <c r="AZ666" s="662"/>
      <c r="BA666" s="662"/>
      <c r="BB666" s="163"/>
      <c r="BC666" s="8"/>
      <c r="BD666" s="175"/>
      <c r="BE666" s="782"/>
      <c r="BF666" s="175"/>
      <c r="BG666" s="175"/>
      <c r="BH666" s="175"/>
    </row>
    <row r="667" spans="1:60" s="4" customFormat="1" ht="15" customHeight="1">
      <c r="A667" s="779"/>
      <c r="B667" s="7"/>
      <c r="C667" s="739"/>
      <c r="D667" s="739"/>
      <c r="E667" s="739"/>
      <c r="F667" s="739"/>
      <c r="G667" s="163"/>
      <c r="H667" s="163"/>
      <c r="I667" s="163"/>
      <c r="J667" s="75" t="s">
        <v>1319</v>
      </c>
      <c r="K667" s="75"/>
      <c r="L667" s="75"/>
      <c r="M667" s="75"/>
      <c r="N667" s="75"/>
      <c r="O667" s="75"/>
      <c r="P667" s="75"/>
      <c r="Q667" s="163"/>
      <c r="R667" s="1389">
        <v>0</v>
      </c>
      <c r="S667" s="1390"/>
      <c r="T667" s="1390"/>
      <c r="U667" s="1391"/>
      <c r="V667" s="163" t="s">
        <v>434</v>
      </c>
      <c r="W667" s="3"/>
      <c r="X667" s="3"/>
      <c r="Y667" s="3"/>
      <c r="Z667" s="75"/>
      <c r="AA667" s="75" t="s">
        <v>4646</v>
      </c>
      <c r="AB667" s="75"/>
      <c r="AC667" s="75"/>
      <c r="AD667" s="75"/>
      <c r="AE667" s="75"/>
      <c r="AF667" s="75"/>
      <c r="AG667" s="75"/>
      <c r="AH667" s="75"/>
      <c r="AI667" s="75"/>
      <c r="AJ667" s="1389">
        <v>0</v>
      </c>
      <c r="AK667" s="1390"/>
      <c r="AL667" s="1390"/>
      <c r="AM667" s="1391"/>
      <c r="AN667" s="163" t="s">
        <v>433</v>
      </c>
      <c r="AO667" s="3"/>
      <c r="AP667" s="163"/>
      <c r="AQ667" s="163"/>
      <c r="AR667" s="163"/>
      <c r="AS667" s="163"/>
      <c r="AT667" s="1278"/>
      <c r="AU667" s="1278"/>
      <c r="AV667" s="1278"/>
      <c r="AW667" s="1278"/>
      <c r="AX667" s="1395"/>
      <c r="AY667" s="1395"/>
      <c r="AZ667" s="1395"/>
      <c r="BA667" s="1395"/>
      <c r="BB667" s="163"/>
      <c r="BC667" s="8"/>
      <c r="BD667" s="175"/>
      <c r="BE667" s="782"/>
      <c r="BF667" s="175"/>
      <c r="BG667" s="175"/>
    </row>
    <row r="668" spans="1:60" s="4" customFormat="1" ht="7.5" customHeight="1">
      <c r="A668" s="779"/>
      <c r="B668" s="7"/>
      <c r="C668" s="740"/>
      <c r="D668" s="740"/>
      <c r="E668" s="740"/>
      <c r="F668" s="740"/>
      <c r="G668" s="163"/>
      <c r="H668" s="163"/>
      <c r="I668" s="163"/>
      <c r="J668" s="163"/>
      <c r="K668" s="163"/>
      <c r="L668" s="163"/>
      <c r="M668" s="163"/>
      <c r="N668" s="163"/>
      <c r="O668" s="163"/>
      <c r="P668" s="163"/>
      <c r="Q668" s="163"/>
      <c r="R668" s="163"/>
      <c r="S668" s="163"/>
      <c r="T668" s="163"/>
      <c r="U668" s="163"/>
      <c r="V668" s="163"/>
      <c r="W668" s="3"/>
      <c r="X668" s="3"/>
      <c r="Y668" s="3"/>
      <c r="Z668" s="3"/>
      <c r="AA668" s="3"/>
      <c r="AB668" s="3"/>
      <c r="AC668" s="163"/>
      <c r="AD668" s="3"/>
      <c r="AE668" s="3"/>
      <c r="AF668" s="3"/>
      <c r="AG668" s="3"/>
      <c r="AH668" s="3"/>
      <c r="AI668" s="3"/>
      <c r="AJ668" s="3"/>
      <c r="AK668" s="163"/>
      <c r="AL668" s="3"/>
      <c r="AM668" s="3"/>
      <c r="AN668" s="3"/>
      <c r="AO668" s="163"/>
      <c r="AP668" s="163"/>
      <c r="AQ668" s="163"/>
      <c r="AR668" s="163"/>
      <c r="AS668" s="163"/>
      <c r="AT668" s="163"/>
      <c r="AU668" s="163"/>
      <c r="AV668" s="163"/>
      <c r="AW668" s="191"/>
      <c r="AX668" s="662"/>
      <c r="AY668" s="662"/>
      <c r="AZ668" s="662"/>
      <c r="BA668" s="662"/>
      <c r="BB668" s="163"/>
      <c r="BC668" s="8"/>
      <c r="BD668" s="175"/>
      <c r="BE668" s="782"/>
      <c r="BF668" s="175"/>
      <c r="BG668" s="175"/>
      <c r="BH668" s="175"/>
    </row>
    <row r="669" spans="1:60" s="4" customFormat="1" ht="15" customHeight="1">
      <c r="A669" s="779"/>
      <c r="B669" s="7"/>
      <c r="C669" s="739"/>
      <c r="D669" s="739"/>
      <c r="E669" s="739"/>
      <c r="F669" s="739"/>
      <c r="G669" s="163"/>
      <c r="H669" s="163"/>
      <c r="I669" s="163"/>
      <c r="J669" s="75" t="s">
        <v>1320</v>
      </c>
      <c r="K669" s="75"/>
      <c r="L669" s="75"/>
      <c r="M669" s="75"/>
      <c r="N669" s="75"/>
      <c r="O669" s="75"/>
      <c r="P669" s="75"/>
      <c r="Q669" s="163"/>
      <c r="R669" s="1389">
        <v>0</v>
      </c>
      <c r="S669" s="1390"/>
      <c r="T669" s="1390"/>
      <c r="U669" s="1391"/>
      <c r="V669" s="163" t="s">
        <v>434</v>
      </c>
      <c r="W669" s="3"/>
      <c r="X669" s="3"/>
      <c r="Y669" s="3"/>
      <c r="Z669" s="75"/>
      <c r="AA669" s="75" t="s">
        <v>7343</v>
      </c>
      <c r="AB669" s="75"/>
      <c r="AC669" s="75"/>
      <c r="AD669" s="75"/>
      <c r="AE669" s="75"/>
      <c r="AF669" s="75"/>
      <c r="AG669" s="75"/>
      <c r="AH669" s="75"/>
      <c r="AI669" s="75"/>
      <c r="AJ669" s="1389">
        <v>0</v>
      </c>
      <c r="AK669" s="1390"/>
      <c r="AL669" s="1390"/>
      <c r="AM669" s="1391"/>
      <c r="AN669" s="163" t="s">
        <v>433</v>
      </c>
      <c r="AO669" s="3"/>
      <c r="AP669" s="1278" t="s">
        <v>1323</v>
      </c>
      <c r="AQ669" s="1278"/>
      <c r="AR669" s="1278"/>
      <c r="AS669" s="1278"/>
      <c r="AT669" s="1278"/>
      <c r="AU669" s="1278"/>
      <c r="AV669" s="1278"/>
      <c r="AW669" s="1278"/>
      <c r="AX669" s="1395" t="str">
        <f>IF('Control Panel'!D1101="Not Available", "Not Available", SUM('Control Panel'!D1102,'Control Panel'!I1102,'Control Panel'!N1102))</f>
        <v>Not Available</v>
      </c>
      <c r="AY669" s="1395"/>
      <c r="AZ669" s="1395"/>
      <c r="BA669" s="1395"/>
      <c r="BB669" s="163"/>
      <c r="BC669" s="8"/>
      <c r="BD669" s="175"/>
      <c r="BE669" s="782"/>
      <c r="BF669" s="175"/>
      <c r="BG669" s="175"/>
    </row>
    <row r="670" spans="1:60" s="4" customFormat="1" ht="7.5" customHeight="1">
      <c r="A670" s="779"/>
      <c r="B670" s="7"/>
      <c r="C670" s="740"/>
      <c r="D670" s="740"/>
      <c r="E670" s="740"/>
      <c r="F670" s="740"/>
      <c r="G670" s="163"/>
      <c r="H670" s="163"/>
      <c r="I670" s="163"/>
      <c r="J670" s="163"/>
      <c r="K670" s="163"/>
      <c r="L670" s="163"/>
      <c r="M670" s="163"/>
      <c r="N670" s="163"/>
      <c r="O670" s="163"/>
      <c r="P670" s="163"/>
      <c r="Q670" s="163"/>
      <c r="R670" s="163"/>
      <c r="S670" s="163"/>
      <c r="T670" s="163"/>
      <c r="U670" s="163"/>
      <c r="V670" s="163"/>
      <c r="W670" s="3"/>
      <c r="X670" s="3"/>
      <c r="Y670" s="3"/>
      <c r="Z670" s="3"/>
      <c r="AA670" s="3"/>
      <c r="AB670" s="3"/>
      <c r="AC670" s="163"/>
      <c r="AD670" s="3"/>
      <c r="AE670" s="3"/>
      <c r="AF670" s="3"/>
      <c r="AG670" s="3"/>
      <c r="AH670" s="3"/>
      <c r="AI670" s="3"/>
      <c r="AJ670" s="3"/>
      <c r="AK670" s="163"/>
      <c r="AL670" s="3"/>
      <c r="AM670" s="3"/>
      <c r="AN670" s="3"/>
      <c r="AO670" s="163"/>
      <c r="AP670" s="163"/>
      <c r="AQ670" s="163"/>
      <c r="AR670" s="163"/>
      <c r="AS670" s="163"/>
      <c r="AT670" s="163"/>
      <c r="AU670" s="163"/>
      <c r="AV670" s="163"/>
      <c r="AW670" s="306"/>
      <c r="AX670" s="662"/>
      <c r="AY670" s="662"/>
      <c r="AZ670" s="662"/>
      <c r="BA670" s="662"/>
      <c r="BB670" s="163"/>
      <c r="BC670" s="8"/>
      <c r="BD670" s="175"/>
      <c r="BE670" s="782"/>
      <c r="BF670" s="175"/>
      <c r="BG670" s="175"/>
      <c r="BH670" s="175"/>
    </row>
    <row r="671" spans="1:60" s="4" customFormat="1" ht="15" customHeight="1">
      <c r="A671" s="779"/>
      <c r="B671" s="7"/>
      <c r="C671" s="740"/>
      <c r="D671" s="740"/>
      <c r="E671" s="740"/>
      <c r="F671" s="740"/>
      <c r="G671" s="163"/>
      <c r="H671" s="163"/>
      <c r="I671" s="163"/>
      <c r="J671" s="75" t="s">
        <v>1321</v>
      </c>
      <c r="K671" s="75"/>
      <c r="L671" s="75"/>
      <c r="M671" s="75"/>
      <c r="N671" s="75"/>
      <c r="O671" s="75"/>
      <c r="P671" s="75"/>
      <c r="Q671" s="163"/>
      <c r="R671" s="1389">
        <v>0</v>
      </c>
      <c r="S671" s="1390"/>
      <c r="T671" s="1390"/>
      <c r="U671" s="1391"/>
      <c r="V671" s="163" t="s">
        <v>434</v>
      </c>
      <c r="W671" s="3"/>
      <c r="X671" s="3"/>
      <c r="Y671" s="3"/>
      <c r="Z671" s="163"/>
      <c r="AA671" s="75" t="s">
        <v>1324</v>
      </c>
      <c r="AB671" s="75"/>
      <c r="AC671" s="75"/>
      <c r="AD671" s="75"/>
      <c r="AE671" s="75"/>
      <c r="AF671" s="75"/>
      <c r="AG671" s="75"/>
      <c r="AH671" s="75"/>
      <c r="AI671" s="75"/>
      <c r="AJ671" s="1389">
        <v>0</v>
      </c>
      <c r="AK671" s="1390"/>
      <c r="AL671" s="1390"/>
      <c r="AM671" s="1391"/>
      <c r="AN671" s="163" t="s">
        <v>433</v>
      </c>
      <c r="AO671" s="3"/>
      <c r="AP671" s="1278" t="s">
        <v>404</v>
      </c>
      <c r="AQ671" s="1278"/>
      <c r="AR671" s="1278"/>
      <c r="AS671" s="1278"/>
      <c r="AT671" s="1278"/>
      <c r="AU671" s="1278"/>
      <c r="AV671" s="1278"/>
      <c r="AW671" s="1278"/>
      <c r="AX671" s="1395" t="str">
        <f>IF(AX669="Not Available", "Not Available", SUM('Control Panel'!D1097,'Control Panel'!D1114, 'Control Panel'!D1125))</f>
        <v>Not Available</v>
      </c>
      <c r="AY671" s="1395"/>
      <c r="AZ671" s="1395"/>
      <c r="BA671" s="1395"/>
      <c r="BB671" s="69"/>
      <c r="BC671" s="8"/>
      <c r="BD671" s="175"/>
      <c r="BE671" s="782"/>
      <c r="BF671" s="175"/>
      <c r="BG671" s="175"/>
      <c r="BH671" s="175"/>
    </row>
    <row r="672" spans="1:60" s="4" customFormat="1" ht="15" customHeight="1">
      <c r="A672" s="779"/>
      <c r="B672" s="7"/>
      <c r="C672" s="740"/>
      <c r="D672" s="740"/>
      <c r="E672" s="740"/>
      <c r="F672" s="740"/>
      <c r="G672" s="163"/>
      <c r="H672" s="163"/>
      <c r="I672" s="163"/>
      <c r="J672" s="75"/>
      <c r="K672" s="75"/>
      <c r="L672" s="75"/>
      <c r="M672" s="75"/>
      <c r="N672" s="75"/>
      <c r="O672" s="75"/>
      <c r="P672" s="75"/>
      <c r="Q672" s="163"/>
      <c r="R672" s="163"/>
      <c r="S672" s="163"/>
      <c r="T672" s="3"/>
      <c r="U672" s="163"/>
      <c r="V672" s="3"/>
      <c r="W672" s="163"/>
      <c r="X672" s="3"/>
      <c r="Y672" s="3"/>
      <c r="Z672" s="163"/>
      <c r="AA672" s="163"/>
      <c r="AB672" s="163"/>
      <c r="AC672" s="163"/>
      <c r="AD672" s="163"/>
      <c r="AE672" s="163"/>
      <c r="AF672" s="163"/>
      <c r="AG672" s="163"/>
      <c r="AH672" s="163"/>
      <c r="AI672" s="163"/>
      <c r="AJ672" s="163"/>
      <c r="AK672" s="163"/>
      <c r="AL672" s="163"/>
      <c r="AM672" s="163"/>
      <c r="AN672" s="3"/>
      <c r="AO672" s="3"/>
      <c r="AP672" s="696"/>
      <c r="AQ672" s="696"/>
      <c r="AR672" s="696"/>
      <c r="AS672" s="696"/>
      <c r="AT672" s="696"/>
      <c r="AU672" s="696"/>
      <c r="AV672" s="696"/>
      <c r="AW672" s="696"/>
      <c r="AX672" s="734"/>
      <c r="AY672" s="734"/>
      <c r="AZ672" s="734"/>
      <c r="BA672" s="734"/>
      <c r="BB672" s="698"/>
      <c r="BC672" s="8"/>
      <c r="BD672" s="175"/>
      <c r="BE672" s="782"/>
      <c r="BF672" s="175"/>
      <c r="BG672" s="175"/>
      <c r="BH672" s="175"/>
    </row>
    <row r="673" spans="1:60" s="4" customFormat="1" ht="15" customHeight="1">
      <c r="A673" s="779"/>
      <c r="B673" s="7"/>
      <c r="C673" s="740"/>
      <c r="D673" s="740"/>
      <c r="E673" s="740"/>
      <c r="F673" s="740"/>
      <c r="G673" s="163"/>
      <c r="H673" s="163"/>
      <c r="I673" s="1392" t="s">
        <v>1190</v>
      </c>
      <c r="J673" s="1392"/>
      <c r="K673" s="1392"/>
      <c r="L673" s="1392"/>
      <c r="M673" s="710"/>
      <c r="N673" s="662"/>
      <c r="O673" s="662"/>
      <c r="P673" s="662"/>
      <c r="Q673" s="662"/>
      <c r="R673" s="662"/>
      <c r="S673" s="662"/>
      <c r="T673" s="662"/>
      <c r="U673" s="662"/>
      <c r="V673" s="662"/>
      <c r="W673" s="662"/>
      <c r="X673" s="662"/>
      <c r="Y673" s="662"/>
      <c r="Z673" s="709"/>
      <c r="AA673" s="1392" t="s">
        <v>1220</v>
      </c>
      <c r="AB673" s="1392"/>
      <c r="AC673" s="1392"/>
      <c r="AD673" s="1392"/>
      <c r="AE673" s="1392"/>
      <c r="AF673" s="1392"/>
      <c r="AG673" s="1392"/>
      <c r="AH673" s="1392"/>
      <c r="AI673" s="709"/>
      <c r="AJ673" s="662"/>
      <c r="AK673" s="662"/>
      <c r="AL673" s="662"/>
      <c r="AM673" s="662"/>
      <c r="AN673" s="662"/>
      <c r="AO673" s="662"/>
      <c r="AP673" s="662"/>
      <c r="AQ673" s="662"/>
      <c r="AR673" s="662"/>
      <c r="AS673" s="662"/>
      <c r="AT673" s="662"/>
      <c r="AU673" s="662"/>
      <c r="AV673" s="662"/>
      <c r="AW673" s="662"/>
      <c r="AX673" s="662"/>
      <c r="AY673" s="662"/>
      <c r="AZ673" s="662"/>
      <c r="BA673" s="662"/>
      <c r="BB673" s="698"/>
      <c r="BC673" s="8"/>
      <c r="BD673" s="175"/>
      <c r="BE673" s="782"/>
      <c r="BF673" s="175"/>
      <c r="BG673" s="175"/>
      <c r="BH673" s="175"/>
    </row>
    <row r="674" spans="1:60" s="4" customFormat="1" ht="15" customHeight="1">
      <c r="A674" s="779"/>
      <c r="B674" s="7"/>
      <c r="C674" s="740"/>
      <c r="D674" s="740"/>
      <c r="E674" s="740"/>
      <c r="F674" s="740"/>
      <c r="G674" s="163"/>
      <c r="H674" s="163"/>
      <c r="I674" s="163"/>
      <c r="J674" s="75"/>
      <c r="K674" s="75"/>
      <c r="L674" s="75"/>
      <c r="M674" s="75"/>
      <c r="N674" s="75"/>
      <c r="O674" s="75"/>
      <c r="P674" s="75"/>
      <c r="Q674" s="163"/>
      <c r="R674" s="163"/>
      <c r="S674" s="163"/>
      <c r="T674" s="3"/>
      <c r="U674" s="3"/>
      <c r="V674" s="3"/>
      <c r="W674" s="163"/>
      <c r="X674" s="3"/>
      <c r="Y674" s="3"/>
      <c r="Z674" s="163"/>
      <c r="AA674" s="163"/>
      <c r="AB674" s="163"/>
      <c r="AC674" s="163"/>
      <c r="AD674" s="163"/>
      <c r="AE674" s="163"/>
      <c r="AF674" s="163"/>
      <c r="AG674" s="163"/>
      <c r="AH674" s="163"/>
      <c r="AI674" s="163"/>
      <c r="AJ674" s="163"/>
      <c r="AK674" s="163"/>
      <c r="AL674" s="163"/>
      <c r="AM674" s="163"/>
      <c r="AN674" s="3"/>
      <c r="AO674" s="3"/>
      <c r="AP674" s="696"/>
      <c r="AQ674" s="696"/>
      <c r="AR674" s="696"/>
      <c r="AS674" s="696"/>
      <c r="AT674" s="696"/>
      <c r="AU674" s="696"/>
      <c r="AV674" s="696"/>
      <c r="AW674" s="696"/>
      <c r="AX674" s="662"/>
      <c r="AY674" s="662"/>
      <c r="AZ674" s="662"/>
      <c r="BA674" s="662"/>
      <c r="BB674" s="698"/>
      <c r="BC674" s="8"/>
      <c r="BD674" s="175"/>
      <c r="BE674" s="782"/>
      <c r="BF674" s="175"/>
      <c r="BG674" s="175"/>
      <c r="BH674" s="175"/>
    </row>
    <row r="675" spans="1:60" s="4" customFormat="1" ht="15" customHeight="1">
      <c r="A675" s="779"/>
      <c r="B675" s="7"/>
      <c r="C675" s="740"/>
      <c r="D675" s="740"/>
      <c r="E675" s="740"/>
      <c r="F675" s="740"/>
      <c r="G675" s="163"/>
      <c r="H675" s="163"/>
      <c r="I675" s="163"/>
      <c r="J675" s="75" t="s">
        <v>1191</v>
      </c>
      <c r="K675" s="75"/>
      <c r="L675" s="75"/>
      <c r="M675" s="75"/>
      <c r="N675" s="75"/>
      <c r="O675" s="75"/>
      <c r="P675" s="75"/>
      <c r="Q675" s="163"/>
      <c r="R675" s="1389">
        <v>0</v>
      </c>
      <c r="S675" s="1390"/>
      <c r="T675" s="1390"/>
      <c r="U675" s="1391"/>
      <c r="V675" s="1407" t="s">
        <v>823</v>
      </c>
      <c r="W675" s="1382"/>
      <c r="X675" s="1382"/>
      <c r="Y675" s="3"/>
      <c r="Z675" s="163"/>
      <c r="AA675" s="163"/>
      <c r="AB675" s="163" t="s">
        <v>1192</v>
      </c>
      <c r="AC675" s="163"/>
      <c r="AD675" s="163"/>
      <c r="AE675" s="163"/>
      <c r="AF675" s="163"/>
      <c r="AG675" s="163"/>
      <c r="AH675" s="163"/>
      <c r="AI675" s="163"/>
      <c r="AJ675" s="1389">
        <v>0</v>
      </c>
      <c r="AK675" s="1390"/>
      <c r="AL675" s="1390"/>
      <c r="AM675" s="1391"/>
      <c r="AN675" s="696"/>
      <c r="AO675" s="696"/>
      <c r="AP675" s="696"/>
      <c r="AQ675" s="696"/>
      <c r="AR675" s="696"/>
      <c r="AS675" s="696"/>
      <c r="AT675" s="696"/>
      <c r="AU675" s="696"/>
      <c r="AV675" s="696"/>
      <c r="AW675" s="696" t="s">
        <v>1196</v>
      </c>
      <c r="AX675" s="1395" t="str">
        <f>'Control Panel'!C1139</f>
        <v>Not Available</v>
      </c>
      <c r="AY675" s="1395"/>
      <c r="AZ675" s="1395"/>
      <c r="BA675" s="1395"/>
      <c r="BB675" s="698"/>
      <c r="BC675" s="8"/>
      <c r="BD675" s="175"/>
      <c r="BE675" s="774"/>
    </row>
    <row r="676" spans="1:60" s="4" customFormat="1" ht="7.5" customHeight="1">
      <c r="A676" s="779"/>
      <c r="B676" s="7"/>
      <c r="C676" s="740"/>
      <c r="D676" s="740"/>
      <c r="E676" s="740"/>
      <c r="F676" s="740"/>
      <c r="G676" s="163"/>
      <c r="H676" s="163"/>
      <c r="I676" s="163"/>
      <c r="J676" s="75"/>
      <c r="K676" s="75"/>
      <c r="L676" s="75"/>
      <c r="M676" s="75"/>
      <c r="N676" s="75"/>
      <c r="O676" s="75"/>
      <c r="P676" s="75"/>
      <c r="Q676" s="163"/>
      <c r="R676" s="163"/>
      <c r="S676" s="163"/>
      <c r="T676" s="3"/>
      <c r="U676" s="3"/>
      <c r="V676" s="695"/>
      <c r="W676" s="695"/>
      <c r="X676" s="695"/>
      <c r="Y676" s="3"/>
      <c r="Z676" s="163"/>
      <c r="AA676" s="163"/>
      <c r="AB676" s="163"/>
      <c r="AC676" s="163"/>
      <c r="AD676" s="163"/>
      <c r="AE676" s="163"/>
      <c r="AF676" s="163"/>
      <c r="AG676" s="163"/>
      <c r="AH676" s="163"/>
      <c r="AI676" s="163"/>
      <c r="AJ676" s="163"/>
      <c r="AK676" s="163"/>
      <c r="AL676" s="3"/>
      <c r="AM676" s="3"/>
      <c r="AN676" s="696"/>
      <c r="AO676" s="696"/>
      <c r="AP676" s="696"/>
      <c r="AQ676" s="696"/>
      <c r="AR676" s="696"/>
      <c r="AS676" s="696"/>
      <c r="AT676" s="696"/>
      <c r="AU676" s="696"/>
      <c r="AV676" s="696"/>
      <c r="AW676" s="696"/>
      <c r="AX676" s="662"/>
      <c r="AY676" s="662"/>
      <c r="AZ676" s="662"/>
      <c r="BA676" s="662"/>
      <c r="BB676" s="698"/>
      <c r="BC676" s="8"/>
      <c r="BD676" s="175"/>
      <c r="BE676" s="774"/>
    </row>
    <row r="677" spans="1:60" s="4" customFormat="1" ht="15" customHeight="1">
      <c r="A677" s="779"/>
      <c r="B677" s="7"/>
      <c r="C677" s="740"/>
      <c r="D677" s="740"/>
      <c r="E677" s="740"/>
      <c r="F677" s="740"/>
      <c r="G677" s="163"/>
      <c r="H677" s="163"/>
      <c r="I677" s="163"/>
      <c r="J677" s="75"/>
      <c r="K677" s="75"/>
      <c r="L677" s="75"/>
      <c r="M677" s="75"/>
      <c r="N677" s="75"/>
      <c r="O677" s="75"/>
      <c r="P677" s="75"/>
      <c r="Q677" s="163"/>
      <c r="R677" s="163"/>
      <c r="S677" s="163"/>
      <c r="T677" s="3"/>
      <c r="U677" s="3"/>
      <c r="V677" s="695"/>
      <c r="W677" s="695"/>
      <c r="X677" s="695"/>
      <c r="Y677" s="3"/>
      <c r="Z677" s="163"/>
      <c r="AA677" s="163"/>
      <c r="AB677" s="163" t="s">
        <v>91</v>
      </c>
      <c r="AC677" s="163"/>
      <c r="AD677" s="163"/>
      <c r="AE677" s="163"/>
      <c r="AF677" s="163"/>
      <c r="AG677" s="163"/>
      <c r="AH677" s="163"/>
      <c r="AI677" s="163"/>
      <c r="AJ677" s="1389">
        <v>0</v>
      </c>
      <c r="AK677" s="1390"/>
      <c r="AL677" s="1390"/>
      <c r="AM677" s="1391"/>
      <c r="AN677" s="1407" t="s">
        <v>1193</v>
      </c>
      <c r="AO677" s="1382"/>
      <c r="AP677" s="1382"/>
      <c r="AQ677" s="696"/>
      <c r="AR677" s="696"/>
      <c r="AS677" s="696"/>
      <c r="AT677" s="696"/>
      <c r="AU677" s="696"/>
      <c r="AV677" s="696"/>
      <c r="AW677" s="696" t="s">
        <v>1197</v>
      </c>
      <c r="AX677" s="1395" t="str">
        <f>'Control Panel'!D1148</f>
        <v>Not Available</v>
      </c>
      <c r="AY677" s="1395"/>
      <c r="AZ677" s="1395"/>
      <c r="BA677" s="1395"/>
      <c r="BB677" s="698"/>
      <c r="BC677" s="8"/>
      <c r="BD677" s="175"/>
      <c r="BE677" s="774"/>
    </row>
    <row r="678" spans="1:60" s="4" customFormat="1" ht="15" customHeight="1">
      <c r="A678" s="779"/>
      <c r="B678" s="7"/>
      <c r="C678" s="740"/>
      <c r="D678" s="740"/>
      <c r="E678" s="740"/>
      <c r="F678" s="740"/>
      <c r="G678" s="163"/>
      <c r="H678" s="163"/>
      <c r="I678" s="163"/>
      <c r="J678" s="75"/>
      <c r="K678" s="75"/>
      <c r="L678" s="75"/>
      <c r="M678" s="75"/>
      <c r="N678" s="75"/>
      <c r="O678" s="75"/>
      <c r="P678" s="75"/>
      <c r="Q678" s="163"/>
      <c r="R678" s="163"/>
      <c r="S678" s="163"/>
      <c r="T678" s="3"/>
      <c r="U678" s="3"/>
      <c r="V678" s="3"/>
      <c r="W678" s="163"/>
      <c r="X678" s="3"/>
      <c r="Y678" s="3"/>
      <c r="Z678" s="163"/>
      <c r="AA678" s="163"/>
      <c r="AB678" s="163"/>
      <c r="AC678" s="163"/>
      <c r="AD678" s="163"/>
      <c r="AE678" s="163"/>
      <c r="AF678" s="163"/>
      <c r="AG678" s="163"/>
      <c r="AH678" s="163"/>
      <c r="AI678" s="163"/>
      <c r="AJ678" s="163"/>
      <c r="AK678" s="163"/>
      <c r="AL678" s="163"/>
      <c r="AM678" s="163"/>
      <c r="AN678" s="3"/>
      <c r="AO678" s="3"/>
      <c r="AP678" s="696"/>
      <c r="AQ678" s="696"/>
      <c r="AR678" s="696"/>
      <c r="AS678" s="696"/>
      <c r="AT678" s="696"/>
      <c r="AU678" s="696"/>
      <c r="AV678" s="696"/>
      <c r="AW678" s="696"/>
      <c r="AX678" s="734"/>
      <c r="AY678" s="734"/>
      <c r="AZ678" s="734"/>
      <c r="BA678" s="734"/>
      <c r="BB678" s="698"/>
      <c r="BC678" s="8"/>
      <c r="BD678" s="175"/>
      <c r="BE678" s="782"/>
      <c r="BF678" s="175"/>
      <c r="BG678" s="175"/>
      <c r="BH678" s="175"/>
    </row>
    <row r="679" spans="1:60" s="4" customFormat="1" ht="15" customHeight="1">
      <c r="A679" s="779"/>
      <c r="B679" s="7"/>
      <c r="C679" s="740"/>
      <c r="D679" s="740"/>
      <c r="E679" s="740"/>
      <c r="F679" s="740"/>
      <c r="G679" s="163"/>
      <c r="H679" s="163"/>
      <c r="I679" s="787" t="s">
        <v>1217</v>
      </c>
      <c r="J679" s="735"/>
      <c r="K679" s="735"/>
      <c r="L679" s="735"/>
      <c r="M679" s="735"/>
      <c r="N679" s="736"/>
      <c r="O679" s="736"/>
      <c r="P679" s="662"/>
      <c r="Q679" s="662"/>
      <c r="R679" s="662"/>
      <c r="S679" s="662"/>
      <c r="T679" s="662"/>
      <c r="U679" s="662"/>
      <c r="V679" s="662"/>
      <c r="W679" s="662"/>
      <c r="X679" s="662"/>
      <c r="Y679" s="662"/>
      <c r="Z679" s="710"/>
      <c r="AA679" s="709" t="s">
        <v>3470</v>
      </c>
      <c r="AB679" s="710"/>
      <c r="AC679" s="710"/>
      <c r="AD679" s="710"/>
      <c r="AE679" s="710"/>
      <c r="AF679" s="710"/>
      <c r="AG679" s="710"/>
      <c r="AH679" s="710"/>
      <c r="AI679" s="710"/>
      <c r="AJ679" s="662"/>
      <c r="AK679" s="662"/>
      <c r="AL679" s="662"/>
      <c r="AM679" s="662"/>
      <c r="AN679" s="662"/>
      <c r="AO679" s="662"/>
      <c r="AP679" s="662"/>
      <c r="AQ679" s="662"/>
      <c r="AR679" s="662"/>
      <c r="AS679" s="662"/>
      <c r="AT679" s="662"/>
      <c r="AU679" s="662"/>
      <c r="AV679" s="662"/>
      <c r="AW679" s="662"/>
      <c r="AX679" s="662"/>
      <c r="AY679" s="662"/>
      <c r="AZ679" s="662"/>
      <c r="BA679" s="662"/>
      <c r="BB679" s="698"/>
      <c r="BC679" s="8"/>
      <c r="BD679" s="175"/>
      <c r="BE679" s="782"/>
      <c r="BF679" s="175"/>
      <c r="BG679" s="175"/>
      <c r="BH679" s="175"/>
    </row>
    <row r="680" spans="1:60" s="4" customFormat="1" ht="15" customHeight="1">
      <c r="A680" s="779"/>
      <c r="B680" s="7"/>
      <c r="C680" s="740"/>
      <c r="D680" s="740"/>
      <c r="E680" s="740"/>
      <c r="F680" s="740"/>
      <c r="G680" s="163"/>
      <c r="H680" s="163"/>
      <c r="I680" s="163"/>
      <c r="J680" s="75"/>
      <c r="K680" s="75"/>
      <c r="L680" s="75"/>
      <c r="M680" s="75"/>
      <c r="N680" s="75"/>
      <c r="O680" s="75"/>
      <c r="P680" s="75"/>
      <c r="Q680" s="163"/>
      <c r="R680" s="163"/>
      <c r="S680" s="163"/>
      <c r="T680" s="3"/>
      <c r="U680" s="3"/>
      <c r="V680" s="3"/>
      <c r="W680" s="163"/>
      <c r="X680" s="3"/>
      <c r="Y680" s="3"/>
      <c r="Z680" s="163"/>
      <c r="AA680" s="163"/>
      <c r="AB680" s="163"/>
      <c r="AC680" s="163"/>
      <c r="AD680" s="163"/>
      <c r="AE680" s="163"/>
      <c r="AF680" s="163"/>
      <c r="AG680" s="163"/>
      <c r="AH680" s="163"/>
      <c r="AI680" s="163"/>
      <c r="AJ680" s="163"/>
      <c r="AK680" s="163"/>
      <c r="AL680" s="163"/>
      <c r="AM680" s="163"/>
      <c r="AN680" s="3"/>
      <c r="AO680" s="3"/>
      <c r="AP680" s="696"/>
      <c r="AQ680" s="696"/>
      <c r="AR680" s="696"/>
      <c r="AS680" s="696"/>
      <c r="AT680" s="696"/>
      <c r="AU680" s="696"/>
      <c r="AV680" s="696"/>
      <c r="AW680" s="696"/>
      <c r="AX680" s="734"/>
      <c r="AY680" s="734"/>
      <c r="AZ680" s="734"/>
      <c r="BA680" s="734"/>
      <c r="BB680" s="698"/>
      <c r="BC680" s="8"/>
      <c r="BD680" s="175"/>
      <c r="BE680" s="782"/>
      <c r="BF680" s="175"/>
      <c r="BG680" s="175"/>
      <c r="BH680" s="175"/>
    </row>
    <row r="681" spans="1:60" s="4" customFormat="1" ht="15" customHeight="1">
      <c r="A681" s="779"/>
      <c r="B681" s="7"/>
      <c r="C681" s="740"/>
      <c r="D681" s="740"/>
      <c r="E681" s="740"/>
      <c r="F681" s="740"/>
      <c r="G681" s="163"/>
      <c r="H681" s="163"/>
      <c r="I681" s="230"/>
      <c r="J681" s="641" t="s">
        <v>1194</v>
      </c>
      <c r="K681" s="230"/>
      <c r="L681" s="230"/>
      <c r="M681" s="230"/>
      <c r="N681" s="230"/>
      <c r="O681" s="230"/>
      <c r="P681" s="230"/>
      <c r="Q681" s="163"/>
      <c r="R681" s="1389">
        <v>0</v>
      </c>
      <c r="S681" s="1390"/>
      <c r="T681" s="1390"/>
      <c r="U681" s="1391"/>
      <c r="V681" s="3"/>
      <c r="W681" s="3"/>
      <c r="X681" s="3"/>
      <c r="Y681" s="163"/>
      <c r="Z681" s="163"/>
      <c r="AA681" s="163"/>
      <c r="AB681" s="163" t="s">
        <v>1195</v>
      </c>
      <c r="AC681" s="163"/>
      <c r="AD681" s="163"/>
      <c r="AE681" s="163"/>
      <c r="AF681" s="163"/>
      <c r="AG681" s="163"/>
      <c r="AH681" s="163"/>
      <c r="AI681" s="163"/>
      <c r="AJ681" s="1389">
        <v>0</v>
      </c>
      <c r="AK681" s="1390"/>
      <c r="AL681" s="1390"/>
      <c r="AM681" s="1391"/>
      <c r="AN681" s="3"/>
      <c r="AO681" s="3"/>
      <c r="AP681" s="163"/>
      <c r="AQ681" s="3"/>
      <c r="AR681" s="163"/>
      <c r="AS681" s="163"/>
      <c r="AT681" s="163"/>
      <c r="AU681" s="163"/>
      <c r="AV681" s="163"/>
      <c r="AW681" s="696" t="s">
        <v>1198</v>
      </c>
      <c r="AX681" s="1395" t="str">
        <f>'Control Panel'!D1152</f>
        <v>Not Available</v>
      </c>
      <c r="AY681" s="1395"/>
      <c r="AZ681" s="1395"/>
      <c r="BA681" s="1395"/>
      <c r="BB681" s="737"/>
      <c r="BC681" s="8"/>
      <c r="BD681" s="175"/>
      <c r="BE681" s="782"/>
      <c r="BF681" s="175"/>
      <c r="BG681" s="175"/>
      <c r="BH681" s="175"/>
    </row>
    <row r="682" spans="1:60" s="4" customFormat="1" ht="6.9" customHeight="1">
      <c r="A682" s="779"/>
      <c r="B682" s="7"/>
      <c r="C682" s="740"/>
      <c r="D682" s="740"/>
      <c r="E682" s="740"/>
      <c r="F682" s="740"/>
      <c r="G682" s="163"/>
      <c r="H682" s="163"/>
      <c r="I682" s="700"/>
      <c r="J682" s="641"/>
      <c r="K682" s="700"/>
      <c r="L682" s="700"/>
      <c r="M682" s="700"/>
      <c r="N682" s="700"/>
      <c r="O682" s="700"/>
      <c r="P682" s="700"/>
      <c r="Q682" s="163"/>
      <c r="R682" s="3"/>
      <c r="S682" s="3"/>
      <c r="T682" s="3"/>
      <c r="U682" s="3"/>
      <c r="V682" s="3"/>
      <c r="W682" s="3"/>
      <c r="X682" s="3"/>
      <c r="Y682" s="163"/>
      <c r="Z682" s="163"/>
      <c r="AA682" s="163"/>
      <c r="AB682" s="163"/>
      <c r="AC682" s="163"/>
      <c r="AD682" s="163"/>
      <c r="AE682" s="163"/>
      <c r="AF682" s="163"/>
      <c r="AG682" s="163"/>
      <c r="AH682" s="163"/>
      <c r="AI682" s="163"/>
      <c r="AJ682" s="163"/>
      <c r="AK682" s="163"/>
      <c r="AL682" s="163"/>
      <c r="AM682" s="163"/>
      <c r="AN682" s="163"/>
      <c r="AO682" s="163"/>
      <c r="AP682" s="163"/>
      <c r="AQ682" s="3"/>
      <c r="AR682" s="163"/>
      <c r="AS682" s="163"/>
      <c r="AT682" s="163"/>
      <c r="AU682" s="163"/>
      <c r="AV682" s="163"/>
      <c r="AW682" s="696"/>
      <c r="AX682" s="662"/>
      <c r="AY682" s="662"/>
      <c r="AZ682" s="662"/>
      <c r="BA682" s="662"/>
      <c r="BB682" s="737"/>
      <c r="BC682" s="8"/>
      <c r="BD682" s="175"/>
      <c r="BE682" s="782"/>
      <c r="BF682" s="175"/>
      <c r="BG682" s="175"/>
      <c r="BH682" s="175"/>
    </row>
    <row r="683" spans="1:60" s="4" customFormat="1" ht="15" customHeight="1">
      <c r="A683" s="779"/>
      <c r="B683" s="7"/>
      <c r="C683" s="740"/>
      <c r="D683" s="740"/>
      <c r="E683" s="740"/>
      <c r="F683" s="740"/>
      <c r="G683" s="163"/>
      <c r="H683" s="163"/>
      <c r="I683" s="700"/>
      <c r="J683" s="700"/>
      <c r="K683" s="700"/>
      <c r="L683" s="700"/>
      <c r="M683" s="700"/>
      <c r="N683" s="700"/>
      <c r="O683" s="700"/>
      <c r="P683" s="700"/>
      <c r="Q683" s="163"/>
      <c r="R683" s="163"/>
      <c r="S683" s="163"/>
      <c r="T683" s="3"/>
      <c r="U683" s="3"/>
      <c r="V683" s="3"/>
      <c r="W683" s="3"/>
      <c r="X683" s="3"/>
      <c r="Y683" s="163"/>
      <c r="Z683" s="163"/>
      <c r="AA683" s="163"/>
      <c r="AB683" s="163"/>
      <c r="AC683" s="163"/>
      <c r="AD683" s="163"/>
      <c r="AE683" s="163"/>
      <c r="AF683" s="163"/>
      <c r="AG683" s="163"/>
      <c r="AH683" s="163"/>
      <c r="AI683" s="163"/>
      <c r="AJ683" s="163"/>
      <c r="AK683" s="163"/>
      <c r="AL683" s="163"/>
      <c r="AM683" s="163"/>
      <c r="AN683" s="163"/>
      <c r="AO683" s="163"/>
      <c r="AP683" s="163"/>
      <c r="AQ683" s="3"/>
      <c r="AR683" s="163"/>
      <c r="AS683" s="163"/>
      <c r="AT683" s="163"/>
      <c r="AU683" s="163"/>
      <c r="AV683" s="163"/>
      <c r="AW683" s="696" t="s">
        <v>1199</v>
      </c>
      <c r="AX683" s="1395" t="str">
        <f>'Control Panel'!D1156</f>
        <v>Not Available</v>
      </c>
      <c r="AY683" s="1395"/>
      <c r="AZ683" s="1395"/>
      <c r="BA683" s="1395"/>
      <c r="BB683" s="737"/>
      <c r="BC683" s="8"/>
      <c r="BD683" s="175"/>
      <c r="BE683" s="782"/>
      <c r="BF683" s="175"/>
      <c r="BG683" s="175"/>
      <c r="BH683" s="175"/>
    </row>
    <row r="684" spans="1:60" s="4" customFormat="1" ht="6.9" customHeight="1">
      <c r="A684" s="779"/>
      <c r="B684" s="7"/>
      <c r="C684" s="740"/>
      <c r="D684" s="740"/>
      <c r="E684" s="740"/>
      <c r="F684" s="740"/>
      <c r="G684" s="163"/>
      <c r="H684" s="163"/>
      <c r="I684" s="700"/>
      <c r="J684" s="700"/>
      <c r="K684" s="700"/>
      <c r="L684" s="700"/>
      <c r="M684" s="700"/>
      <c r="N684" s="700"/>
      <c r="O684" s="700"/>
      <c r="P684" s="700"/>
      <c r="Q684" s="163"/>
      <c r="R684" s="163"/>
      <c r="S684" s="163"/>
      <c r="T684" s="3"/>
      <c r="U684" s="3"/>
      <c r="V684" s="3"/>
      <c r="W684" s="3"/>
      <c r="X684" s="3"/>
      <c r="Y684" s="163"/>
      <c r="Z684" s="163"/>
      <c r="AA684" s="163"/>
      <c r="AB684" s="163"/>
      <c r="AC684" s="163"/>
      <c r="AD684" s="163"/>
      <c r="AE684" s="163"/>
      <c r="AF684" s="163"/>
      <c r="AG684" s="163"/>
      <c r="AH684" s="163"/>
      <c r="AI684" s="163"/>
      <c r="AJ684" s="163"/>
      <c r="AK684" s="163"/>
      <c r="AL684" s="163"/>
      <c r="AM684" s="163"/>
      <c r="AN684" s="163"/>
      <c r="AO684" s="163"/>
      <c r="AP684" s="163"/>
      <c r="AQ684" s="3"/>
      <c r="AR684" s="163"/>
      <c r="AS684" s="163"/>
      <c r="AT684" s="163"/>
      <c r="AU684" s="163"/>
      <c r="AV684" s="163"/>
      <c r="AW684" s="696"/>
      <c r="AX684" s="712"/>
      <c r="AY684" s="712"/>
      <c r="AZ684" s="712"/>
      <c r="BA684" s="712"/>
      <c r="BB684" s="698"/>
      <c r="BC684" s="8"/>
      <c r="BD684" s="175"/>
      <c r="BE684" s="782"/>
      <c r="BF684" s="175"/>
      <c r="BG684" s="175"/>
      <c r="BH684" s="175"/>
    </row>
    <row r="685" spans="1:60" s="4" customFormat="1" ht="15" customHeight="1">
      <c r="A685" s="779"/>
      <c r="B685" s="7"/>
      <c r="C685" s="740"/>
      <c r="D685" s="740"/>
      <c r="E685" s="740"/>
      <c r="F685" s="740"/>
      <c r="G685" s="163"/>
      <c r="H685" s="163"/>
      <c r="I685" s="787" t="s">
        <v>1200</v>
      </c>
      <c r="J685" s="792"/>
      <c r="K685" s="792"/>
      <c r="L685" s="792"/>
      <c r="M685" s="792"/>
      <c r="N685" s="736"/>
      <c r="O685" s="736"/>
      <c r="P685" s="662"/>
      <c r="Q685" s="662"/>
      <c r="R685" s="662"/>
      <c r="S685" s="662"/>
      <c r="T685" s="662"/>
      <c r="U685" s="662"/>
      <c r="V685" s="662"/>
      <c r="W685" s="662"/>
      <c r="X685" s="662"/>
      <c r="Y685" s="662"/>
      <c r="Z685" s="710"/>
      <c r="AA685" s="709"/>
      <c r="AB685" s="710"/>
      <c r="AC685" s="710"/>
      <c r="AD685" s="710"/>
      <c r="AE685" s="710"/>
      <c r="AF685" s="710"/>
      <c r="AG685" s="710"/>
      <c r="AH685" s="710"/>
      <c r="AI685" s="710"/>
      <c r="AJ685" s="662"/>
      <c r="AK685" s="662"/>
      <c r="AL685" s="662"/>
      <c r="AM685" s="662"/>
      <c r="AN685" s="662"/>
      <c r="AO685" s="662"/>
      <c r="AP685" s="662"/>
      <c r="AQ685" s="662"/>
      <c r="AR685" s="662"/>
      <c r="AS685" s="662"/>
      <c r="AT685" s="662"/>
      <c r="AU685" s="662"/>
      <c r="AV685" s="662"/>
      <c r="AW685" s="662"/>
      <c r="AX685" s="662"/>
      <c r="AY685" s="662"/>
      <c r="AZ685" s="662"/>
      <c r="BA685" s="662"/>
      <c r="BB685" s="790"/>
      <c r="BC685" s="8"/>
      <c r="BD685" s="175"/>
      <c r="BE685" s="782"/>
      <c r="BF685" s="175"/>
      <c r="BG685" s="175"/>
      <c r="BH685" s="175"/>
    </row>
    <row r="686" spans="1:60" s="4" customFormat="1" ht="15" customHeight="1">
      <c r="A686" s="779"/>
      <c r="B686" s="7"/>
      <c r="C686" s="740"/>
      <c r="D686" s="740"/>
      <c r="E686" s="740"/>
      <c r="F686" s="740"/>
      <c r="G686" s="163"/>
      <c r="H686" s="163"/>
      <c r="I686" s="163"/>
      <c r="J686" s="75"/>
      <c r="K686" s="75"/>
      <c r="L686" s="75"/>
      <c r="M686" s="75"/>
      <c r="N686" s="75"/>
      <c r="O686" s="75"/>
      <c r="P686" s="75"/>
      <c r="Q686" s="163"/>
      <c r="R686" s="163"/>
      <c r="S686" s="163"/>
      <c r="T686" s="3"/>
      <c r="U686" s="3"/>
      <c r="V686" s="3"/>
      <c r="W686" s="163"/>
      <c r="X686" s="3"/>
      <c r="Y686" s="3"/>
      <c r="Z686" s="163"/>
      <c r="AA686" s="163"/>
      <c r="AB686" s="163"/>
      <c r="AC686" s="163"/>
      <c r="AD686" s="163"/>
      <c r="AE686" s="163"/>
      <c r="AF686" s="163"/>
      <c r="AG686" s="163"/>
      <c r="AH686" s="163"/>
      <c r="AI686" s="163"/>
      <c r="AJ686" s="163"/>
      <c r="AK686" s="163"/>
      <c r="AL686" s="163"/>
      <c r="AM686" s="163"/>
      <c r="AN686" s="3"/>
      <c r="AO686" s="3"/>
      <c r="AP686" s="786"/>
      <c r="AQ686" s="786"/>
      <c r="AR686" s="786"/>
      <c r="AS686" s="786"/>
      <c r="AT686" s="786"/>
      <c r="AU686" s="786"/>
      <c r="AV686" s="786"/>
      <c r="AW686" s="786"/>
      <c r="AX686" s="788"/>
      <c r="AY686" s="788"/>
      <c r="AZ686" s="788"/>
      <c r="BA686" s="788"/>
      <c r="BB686" s="790"/>
      <c r="BC686" s="8"/>
      <c r="BD686" s="175"/>
      <c r="BE686" s="782"/>
      <c r="BF686" s="175"/>
      <c r="BG686" s="175"/>
      <c r="BH686" s="175"/>
    </row>
    <row r="687" spans="1:60" s="4" customFormat="1" ht="15" customHeight="1">
      <c r="A687" s="779"/>
      <c r="B687" s="7"/>
      <c r="C687" s="740"/>
      <c r="D687" s="740"/>
      <c r="E687" s="740"/>
      <c r="F687" s="740"/>
      <c r="G687" s="163"/>
      <c r="H687" s="163"/>
      <c r="I687" s="791"/>
      <c r="J687" s="641" t="s">
        <v>1317</v>
      </c>
      <c r="K687" s="791"/>
      <c r="L687" s="791"/>
      <c r="M687" s="791"/>
      <c r="N687" s="791"/>
      <c r="O687" s="791"/>
      <c r="P687" s="791"/>
      <c r="Q687" s="163"/>
      <c r="R687" s="1389">
        <v>0</v>
      </c>
      <c r="S687" s="1390"/>
      <c r="T687" s="1390"/>
      <c r="U687" s="1391"/>
      <c r="V687" s="800" t="s">
        <v>434</v>
      </c>
      <c r="W687" s="3"/>
      <c r="X687" s="3"/>
      <c r="Y687" s="163"/>
      <c r="Z687" s="163"/>
      <c r="AA687" s="163"/>
      <c r="AB687" s="163"/>
      <c r="AC687" s="163"/>
      <c r="AD687" s="163"/>
      <c r="AE687" s="163"/>
      <c r="AF687" s="163"/>
      <c r="AG687" s="163"/>
      <c r="AH687" s="163"/>
      <c r="AI687" s="163"/>
      <c r="AJ687" s="163"/>
      <c r="AK687" s="163"/>
      <c r="AL687" s="163"/>
      <c r="AM687" s="163"/>
      <c r="AN687" s="3"/>
      <c r="AO687" s="3"/>
      <c r="AP687" s="163"/>
      <c r="AQ687" s="3"/>
      <c r="AR687" s="163"/>
      <c r="AS687" s="163"/>
      <c r="AT687" s="163"/>
      <c r="AU687" s="163"/>
      <c r="AV687" s="163"/>
      <c r="AW687" s="786" t="s">
        <v>1318</v>
      </c>
      <c r="AX687" s="1395" t="str">
        <f>'Control Panel'!D1130</f>
        <v>Not Available</v>
      </c>
      <c r="AY687" s="1395"/>
      <c r="AZ687" s="1395"/>
      <c r="BA687" s="1395"/>
      <c r="BB687" s="790"/>
      <c r="BC687" s="8"/>
      <c r="BD687" s="175"/>
      <c r="BE687" s="782"/>
      <c r="BF687" s="175"/>
      <c r="BG687" s="175"/>
      <c r="BH687" s="175"/>
    </row>
    <row r="688" spans="1:60" s="4" customFormat="1" ht="6.9" customHeight="1">
      <c r="A688" s="779"/>
      <c r="B688" s="7"/>
      <c r="C688" s="740"/>
      <c r="D688" s="740"/>
      <c r="E688" s="740"/>
      <c r="F688" s="740"/>
      <c r="G688" s="163"/>
      <c r="H688" s="163"/>
      <c r="I688" s="791"/>
      <c r="J688" s="641"/>
      <c r="K688" s="791"/>
      <c r="L688" s="791"/>
      <c r="M688" s="791"/>
      <c r="N688" s="791"/>
      <c r="O688" s="791"/>
      <c r="P688" s="791"/>
      <c r="Q688" s="163"/>
      <c r="R688" s="3"/>
      <c r="S688" s="3"/>
      <c r="T688" s="3"/>
      <c r="U688" s="3"/>
      <c r="V688" s="3"/>
      <c r="W688" s="3"/>
      <c r="X688" s="3"/>
      <c r="Y688" s="163"/>
      <c r="Z688" s="163"/>
      <c r="AA688" s="163"/>
      <c r="AB688" s="163"/>
      <c r="AC688" s="163"/>
      <c r="AD688" s="163"/>
      <c r="AE688" s="163"/>
      <c r="AF688" s="163"/>
      <c r="AG688" s="163"/>
      <c r="AH688" s="163"/>
      <c r="AI688" s="163"/>
      <c r="AJ688" s="163"/>
      <c r="AK688" s="163"/>
      <c r="AL688" s="163"/>
      <c r="AM688" s="163"/>
      <c r="AN688" s="163"/>
      <c r="AO688" s="163"/>
      <c r="AP688" s="163"/>
      <c r="AQ688" s="3"/>
      <c r="AR688" s="163"/>
      <c r="AS688" s="163"/>
      <c r="AT688" s="163"/>
      <c r="AU688" s="163"/>
      <c r="AV688" s="163"/>
      <c r="AW688" s="786"/>
      <c r="AX688" s="662"/>
      <c r="AY688" s="662"/>
      <c r="AZ688" s="662"/>
      <c r="BA688" s="662"/>
      <c r="BB688" s="790"/>
      <c r="BC688" s="8"/>
      <c r="BD688" s="175"/>
      <c r="BE688" s="782"/>
      <c r="BF688" s="175"/>
      <c r="BG688" s="175"/>
      <c r="BH688" s="175"/>
    </row>
    <row r="689" spans="1:85" s="4" customFormat="1" ht="15" customHeight="1">
      <c r="A689" s="779"/>
      <c r="B689" s="7"/>
      <c r="C689" s="740"/>
      <c r="D689" s="740"/>
      <c r="E689" s="740"/>
      <c r="F689" s="740"/>
      <c r="G689" s="163"/>
      <c r="H689" s="163"/>
      <c r="I689" s="791"/>
      <c r="J689" s="791"/>
      <c r="K689" s="791"/>
      <c r="L689" s="791"/>
      <c r="M689" s="791"/>
      <c r="N689" s="791"/>
      <c r="O689" s="791"/>
      <c r="P689" s="791"/>
      <c r="Q689" s="163"/>
      <c r="R689" s="163"/>
      <c r="S689" s="163"/>
      <c r="T689" s="3"/>
      <c r="U689" s="3"/>
      <c r="V689" s="3"/>
      <c r="W689" s="3"/>
      <c r="X689" s="3"/>
      <c r="Y689" s="163"/>
      <c r="Z689" s="163"/>
      <c r="AA689" s="163"/>
      <c r="AB689" s="163"/>
      <c r="AC689" s="163"/>
      <c r="AD689" s="163"/>
      <c r="AE689" s="163"/>
      <c r="AF689" s="163"/>
      <c r="AG689" s="163"/>
      <c r="AH689" s="163"/>
      <c r="AI689" s="163"/>
      <c r="AJ689" s="163"/>
      <c r="AK689" s="163"/>
      <c r="AL689" s="163"/>
      <c r="AM689" s="163"/>
      <c r="AN689" s="163"/>
      <c r="AO689" s="163"/>
      <c r="AP689" s="163"/>
      <c r="AQ689" s="3"/>
      <c r="AR689" s="163"/>
      <c r="AS689" s="163"/>
      <c r="AT689" s="163"/>
      <c r="AU689" s="163"/>
      <c r="AV689" s="163"/>
      <c r="AW689" s="786"/>
      <c r="AX689" s="1395"/>
      <c r="AY689" s="1395"/>
      <c r="AZ689" s="1395"/>
      <c r="BA689" s="1395"/>
      <c r="BB689" s="790"/>
      <c r="BC689" s="8"/>
      <c r="BD689" s="175"/>
      <c r="BE689" s="782"/>
      <c r="BF689" s="175"/>
      <c r="BG689" s="175"/>
      <c r="BH689" s="175"/>
    </row>
    <row r="690" spans="1:85" s="4" customFormat="1" ht="6.9" customHeight="1">
      <c r="A690" s="779"/>
      <c r="B690" s="7"/>
      <c r="C690" s="740"/>
      <c r="D690" s="740"/>
      <c r="E690" s="740"/>
      <c r="F690" s="740"/>
      <c r="G690" s="163"/>
      <c r="H690" s="163"/>
      <c r="I690" s="791"/>
      <c r="J690" s="791"/>
      <c r="K690" s="791"/>
      <c r="L690" s="791"/>
      <c r="M690" s="791"/>
      <c r="N690" s="791"/>
      <c r="O690" s="791"/>
      <c r="P690" s="791"/>
      <c r="Q690" s="163"/>
      <c r="R690" s="163"/>
      <c r="S690" s="163"/>
      <c r="T690" s="3"/>
      <c r="U690" s="3"/>
      <c r="V690" s="3"/>
      <c r="W690" s="3"/>
      <c r="X690" s="3"/>
      <c r="Y690" s="163"/>
      <c r="Z690" s="163"/>
      <c r="AA690" s="163"/>
      <c r="AB690" s="163"/>
      <c r="AC690" s="163"/>
      <c r="AD690" s="163"/>
      <c r="AE690" s="163"/>
      <c r="AF690" s="163"/>
      <c r="AG690" s="163"/>
      <c r="AH690" s="163"/>
      <c r="AI690" s="163"/>
      <c r="AJ690" s="163"/>
      <c r="AK690" s="163"/>
      <c r="AL690" s="163"/>
      <c r="AM690" s="163"/>
      <c r="AN690" s="163"/>
      <c r="AO690" s="163"/>
      <c r="AP690" s="163"/>
      <c r="AQ690" s="3"/>
      <c r="AR690" s="163"/>
      <c r="AS690" s="163"/>
      <c r="AT690" s="163"/>
      <c r="AU690" s="163"/>
      <c r="AV690" s="163"/>
      <c r="AW690" s="786"/>
      <c r="AX690" s="789"/>
      <c r="AY690" s="789"/>
      <c r="AZ690" s="789"/>
      <c r="BA690" s="789"/>
      <c r="BB690" s="790"/>
      <c r="BC690" s="8"/>
      <c r="BD690" s="175"/>
      <c r="BE690" s="782"/>
      <c r="BF690" s="175"/>
      <c r="BG690" s="175"/>
      <c r="BH690" s="175"/>
    </row>
    <row r="691" spans="1:85" s="4" customFormat="1" ht="18" customHeight="1">
      <c r="A691" s="779"/>
      <c r="B691" s="366">
        <v>1</v>
      </c>
      <c r="C691" s="740"/>
      <c r="D691" s="740"/>
      <c r="E691" s="740"/>
      <c r="F691" s="740"/>
      <c r="G691" s="163"/>
      <c r="H691" s="163"/>
      <c r="I691" s="230"/>
      <c r="J691" s="230"/>
      <c r="K691" s="230"/>
      <c r="L691" s="230"/>
      <c r="M691" s="230"/>
      <c r="N691" s="230"/>
      <c r="O691" s="230"/>
      <c r="P691" s="230"/>
      <c r="Q691" s="163"/>
      <c r="R691" s="163"/>
      <c r="S691" s="163"/>
      <c r="T691" s="163"/>
      <c r="U691" s="226"/>
      <c r="V691" s="372"/>
      <c r="W691" s="372"/>
      <c r="X691" s="372"/>
      <c r="Y691" s="226"/>
      <c r="Z691" s="163"/>
      <c r="AA691" s="163"/>
      <c r="AB691" s="163"/>
      <c r="AC691" s="163"/>
      <c r="AD691" s="163"/>
      <c r="AE691" s="163"/>
      <c r="AF691" s="163"/>
      <c r="AG691" s="163"/>
      <c r="AH691" s="163"/>
      <c r="AI691" s="163"/>
      <c r="AJ691" s="163"/>
      <c r="AK691" s="163"/>
      <c r="AL691" s="163"/>
      <c r="AM691" s="163"/>
      <c r="AN691" s="163"/>
      <c r="AO691" s="163"/>
      <c r="AP691" s="1306" t="s">
        <v>363</v>
      </c>
      <c r="AQ691" s="1306"/>
      <c r="AR691" s="1306"/>
      <c r="AS691" s="1306"/>
      <c r="AT691" s="1306"/>
      <c r="AU691" s="1306"/>
      <c r="AV691" s="1306"/>
      <c r="AW691" s="1306"/>
      <c r="AX691" s="1403" t="str">
        <f>IF('Control Panel'!E1090="Not Available", "Not Available", 'Control Panel'!D1158)</f>
        <v>Not Available</v>
      </c>
      <c r="AY691" s="1403"/>
      <c r="AZ691" s="1403"/>
      <c r="BA691" s="1403"/>
      <c r="BB691" s="69"/>
      <c r="BC691" s="8"/>
      <c r="BD691" s="175"/>
      <c r="BE691" s="782"/>
      <c r="BF691" s="175"/>
      <c r="BG691" s="175"/>
      <c r="BH691" s="175"/>
    </row>
    <row r="692" spans="1:85" s="4" customFormat="1" ht="6.75" customHeight="1">
      <c r="A692" s="779"/>
      <c r="B692" s="7"/>
      <c r="C692" s="740"/>
      <c r="D692" s="740"/>
      <c r="E692" s="740"/>
      <c r="F692" s="740"/>
      <c r="G692" s="163"/>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73"/>
      <c r="AY692" s="673"/>
      <c r="AZ692" s="673"/>
      <c r="BA692" s="673"/>
      <c r="BB692" s="163"/>
      <c r="BC692" s="8"/>
      <c r="BD692" s="175"/>
      <c r="BE692" s="782"/>
      <c r="BF692" s="175"/>
      <c r="BG692" s="175"/>
      <c r="BH692" s="175"/>
    </row>
    <row r="693" spans="1:85" s="4" customFormat="1" ht="9.75" customHeight="1">
      <c r="A693" s="779"/>
      <c r="B693" s="7"/>
      <c r="C693" s="741"/>
      <c r="D693" s="741"/>
      <c r="E693" s="741"/>
      <c r="F693" s="741"/>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63"/>
      <c r="BC693" s="8"/>
      <c r="BD693" s="175"/>
      <c r="BE693" s="782"/>
      <c r="BF693" s="175"/>
      <c r="BG693" s="175"/>
      <c r="BH693" s="175"/>
    </row>
    <row r="694" spans="1:85" s="3" customFormat="1" ht="16.5" customHeight="1">
      <c r="A694" s="779"/>
      <c r="B694" s="578"/>
      <c r="C694" s="1435" t="s">
        <v>4134</v>
      </c>
      <c r="D694" s="1435"/>
      <c r="E694" s="1435"/>
      <c r="F694" s="1435"/>
      <c r="G694" s="163"/>
      <c r="H694" s="163"/>
      <c r="I694" s="163"/>
      <c r="J694" s="163"/>
      <c r="K694" s="163"/>
      <c r="L694" s="163"/>
      <c r="M694" s="163"/>
      <c r="N694" s="163"/>
      <c r="O694" s="163"/>
      <c r="P694" s="163"/>
      <c r="Q694" s="163"/>
      <c r="R694" s="163"/>
      <c r="S694" s="163"/>
      <c r="T694" s="163"/>
      <c r="U694" s="163"/>
      <c r="V694" s="163"/>
      <c r="W694" s="163"/>
      <c r="X694" s="163"/>
      <c r="Y694" s="163"/>
      <c r="Z694" s="163"/>
      <c r="AA694" s="163"/>
      <c r="AB694" s="163"/>
      <c r="AC694" s="163"/>
      <c r="AD694" s="163"/>
      <c r="AE694" s="163"/>
      <c r="AF694" s="163"/>
      <c r="AG694" s="163"/>
      <c r="AH694" s="163"/>
      <c r="AI694" s="163"/>
      <c r="AJ694" s="163"/>
      <c r="AK694" s="163"/>
      <c r="AL694" s="163"/>
      <c r="AM694" s="163"/>
      <c r="AN694" s="163"/>
      <c r="AO694" s="163"/>
      <c r="AP694" s="163"/>
      <c r="AQ694" s="163"/>
      <c r="AR694" s="163"/>
      <c r="AS694" s="163"/>
      <c r="AT694" s="163"/>
      <c r="AU694" s="163"/>
      <c r="AV694" s="163"/>
      <c r="AW694" s="163"/>
      <c r="AX694" s="163"/>
      <c r="AY694" s="163"/>
      <c r="AZ694" s="163"/>
      <c r="BA694" s="163"/>
      <c r="BB694" s="163"/>
      <c r="BC694" s="8"/>
      <c r="BD694" s="175"/>
      <c r="BE694" s="782"/>
      <c r="BF694" s="175"/>
      <c r="BG694" s="175"/>
      <c r="BH694" s="175"/>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row>
    <row r="695" spans="1:85" s="3" customFormat="1" ht="6.75" customHeight="1">
      <c r="A695" s="779"/>
      <c r="B695" s="7"/>
      <c r="C695" s="1409"/>
      <c r="D695" s="1409"/>
      <c r="E695" s="1409"/>
      <c r="F695" s="1409"/>
      <c r="G695" s="641"/>
      <c r="H695" s="641"/>
      <c r="I695" s="1405" t="s">
        <v>75</v>
      </c>
      <c r="J695" s="1405"/>
      <c r="K695" s="1405"/>
      <c r="L695" s="1405"/>
      <c r="M695" s="1405"/>
      <c r="N695" s="710"/>
      <c r="O695" s="710"/>
      <c r="P695" s="710"/>
      <c r="Q695" s="1511"/>
      <c r="R695" s="1511"/>
      <c r="S695" s="1511"/>
      <c r="T695" s="1511"/>
      <c r="U695" s="1511"/>
      <c r="V695" s="710"/>
      <c r="W695" s="710"/>
      <c r="X695" s="710"/>
      <c r="Y695" s="710"/>
      <c r="Z695" s="710"/>
      <c r="AA695" s="710"/>
      <c r="AB695" s="710"/>
      <c r="AC695" s="710"/>
      <c r="AD695" s="710"/>
      <c r="AE695" s="710"/>
      <c r="AF695" s="710"/>
      <c r="AG695" s="710"/>
      <c r="AH695" s="710"/>
      <c r="AI695" s="710"/>
      <c r="AJ695" s="710"/>
      <c r="AK695" s="710"/>
      <c r="AL695" s="710"/>
      <c r="AM695" s="710"/>
      <c r="AN695" s="710"/>
      <c r="AO695" s="710"/>
      <c r="AP695" s="710"/>
      <c r="AQ695" s="710"/>
      <c r="AR695" s="710"/>
      <c r="AS695" s="710"/>
      <c r="AT695" s="710"/>
      <c r="AU695" s="710"/>
      <c r="AV695" s="710"/>
      <c r="AW695" s="710"/>
      <c r="AX695" s="662"/>
      <c r="AY695" s="662"/>
      <c r="AZ695" s="662"/>
      <c r="BA695" s="662"/>
      <c r="BB695" s="163"/>
      <c r="BC695" s="8"/>
      <c r="BD695" s="175"/>
      <c r="BE695" s="782"/>
      <c r="BF695" s="175"/>
      <c r="BG695" s="175"/>
      <c r="BH695" s="175"/>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row>
    <row r="696" spans="1:85" s="3" customFormat="1" ht="10.5" customHeight="1">
      <c r="A696" s="779"/>
      <c r="B696" s="7"/>
      <c r="C696" s="1409"/>
      <c r="D696" s="1409"/>
      <c r="E696" s="1409"/>
      <c r="F696" s="1409"/>
      <c r="G696" s="641"/>
      <c r="H696" s="641"/>
      <c r="I696" s="1405"/>
      <c r="J696" s="1405"/>
      <c r="K696" s="1405"/>
      <c r="L696" s="1405"/>
      <c r="M696" s="1405"/>
      <c r="N696" s="710"/>
      <c r="O696" s="710"/>
      <c r="P696" s="710"/>
      <c r="Q696" s="1511"/>
      <c r="R696" s="1511"/>
      <c r="S696" s="1511"/>
      <c r="T696" s="1511"/>
      <c r="U696" s="1511"/>
      <c r="V696" s="710"/>
      <c r="W696" s="710"/>
      <c r="X696" s="710"/>
      <c r="Y696" s="710"/>
      <c r="Z696" s="710"/>
      <c r="AA696" s="710"/>
      <c r="AB696" s="710"/>
      <c r="AC696" s="710"/>
      <c r="AD696" s="710"/>
      <c r="AE696" s="710"/>
      <c r="AF696" s="710"/>
      <c r="AG696" s="710"/>
      <c r="AH696" s="710"/>
      <c r="AI696" s="710"/>
      <c r="AJ696" s="710"/>
      <c r="AK696" s="710"/>
      <c r="AL696" s="710"/>
      <c r="AM696" s="710"/>
      <c r="AN696" s="710"/>
      <c r="AO696" s="710"/>
      <c r="AP696" s="710"/>
      <c r="AQ696" s="710"/>
      <c r="AR696" s="710"/>
      <c r="AS696" s="710"/>
      <c r="AT696" s="710"/>
      <c r="AU696" s="710"/>
      <c r="AV696" s="710"/>
      <c r="AW696" s="710"/>
      <c r="AX696" s="662"/>
      <c r="AY696" s="662"/>
      <c r="AZ696" s="662"/>
      <c r="BA696" s="662"/>
      <c r="BB696" s="163"/>
      <c r="BC696" s="8"/>
      <c r="BD696" s="175"/>
      <c r="BE696" s="782"/>
      <c r="BF696" s="175"/>
      <c r="BG696" s="175"/>
      <c r="BH696" s="175"/>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1409"/>
      <c r="D697" s="1409"/>
      <c r="E697" s="1409"/>
      <c r="F697" s="1409"/>
      <c r="G697" s="363"/>
      <c r="H697" s="363"/>
      <c r="I697" s="363"/>
      <c r="J697" s="363"/>
      <c r="K697" s="363"/>
      <c r="L697" s="363"/>
      <c r="M697" s="363"/>
      <c r="N697" s="363"/>
      <c r="O697" s="363"/>
      <c r="P697" s="363"/>
      <c r="Q697" s="363"/>
      <c r="R697" s="363"/>
      <c r="S697" s="363"/>
      <c r="T697" s="363"/>
      <c r="U697" s="363"/>
      <c r="V697" s="363"/>
      <c r="W697" s="363"/>
      <c r="X697" s="363"/>
      <c r="Y697" s="363"/>
      <c r="Z697" s="363"/>
      <c r="AA697" s="363"/>
      <c r="AB697" s="363"/>
      <c r="AC697" s="363"/>
      <c r="AD697" s="363"/>
      <c r="AE697" s="363"/>
      <c r="AF697" s="363"/>
      <c r="AG697" s="363"/>
      <c r="AH697" s="363"/>
      <c r="AI697" s="363"/>
      <c r="AJ697" s="363"/>
      <c r="AK697" s="363"/>
      <c r="AL697" s="363"/>
      <c r="AM697" s="363"/>
      <c r="AN697" s="363"/>
      <c r="AO697" s="363"/>
      <c r="AP697" s="363"/>
      <c r="AQ697" s="363"/>
      <c r="AR697" s="363"/>
      <c r="AS697" s="363"/>
      <c r="AT697" s="363"/>
      <c r="AU697" s="363"/>
      <c r="AV697" s="363"/>
      <c r="AW697" s="363"/>
      <c r="AX697" s="662"/>
      <c r="AY697" s="662"/>
      <c r="AZ697" s="662"/>
      <c r="BA697" s="662"/>
      <c r="BB697" s="163"/>
      <c r="BC697" s="8"/>
      <c r="BD697" s="175"/>
      <c r="BE697" s="782"/>
      <c r="BF697" s="175"/>
      <c r="BG697" s="175"/>
      <c r="BH697" s="175"/>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row>
    <row r="698" spans="1:85" s="3" customFormat="1" ht="15" customHeight="1">
      <c r="A698" s="779"/>
      <c r="B698" s="7"/>
      <c r="C698" s="1503"/>
      <c r="D698" s="1503"/>
      <c r="E698" s="1503"/>
      <c r="F698" s="1503"/>
      <c r="G698" s="163"/>
      <c r="H698" s="163"/>
      <c r="I698" s="75"/>
      <c r="J698" s="75" t="s">
        <v>301</v>
      </c>
      <c r="K698" s="75"/>
      <c r="L698" s="75"/>
      <c r="M698" s="75"/>
      <c r="N698" s="75"/>
      <c r="O698" s="75"/>
      <c r="P698" s="75"/>
      <c r="Q698" s="163"/>
      <c r="R698" s="1389">
        <v>0</v>
      </c>
      <c r="S698" s="1390"/>
      <c r="T698" s="1390"/>
      <c r="U698" s="1391"/>
      <c r="V698" s="163" t="s">
        <v>431</v>
      </c>
      <c r="W698" s="163"/>
      <c r="X698" s="163"/>
      <c r="Y698" s="163"/>
      <c r="AD698" s="163"/>
      <c r="AE698" s="163"/>
      <c r="AF698" s="163"/>
      <c r="AG698" s="163"/>
      <c r="AH698" s="163"/>
      <c r="AI698" s="163"/>
      <c r="AJ698" s="163"/>
      <c r="AK698" s="163"/>
      <c r="AL698" s="163"/>
      <c r="AM698" s="163"/>
      <c r="AN698" s="163"/>
      <c r="AO698" s="163"/>
      <c r="AP698" s="163"/>
      <c r="AQ698" s="1278" t="s">
        <v>405</v>
      </c>
      <c r="AR698" s="1278"/>
      <c r="AS698" s="1278"/>
      <c r="AT698" s="1278"/>
      <c r="AU698" s="1278"/>
      <c r="AV698" s="1278"/>
      <c r="AW698" s="1278"/>
      <c r="AX698" s="1395">
        <f>'Control Panel'!D1077</f>
        <v>0</v>
      </c>
      <c r="AY698" s="1395"/>
      <c r="AZ698" s="1395"/>
      <c r="BA698" s="1395"/>
      <c r="BB698" s="163"/>
      <c r="BC698" s="8"/>
      <c r="BD698" s="175"/>
      <c r="BE698" s="782"/>
      <c r="BF698" s="175"/>
      <c r="BG698" s="175"/>
      <c r="BH698" s="175"/>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7"/>
      <c r="C699" s="1503"/>
      <c r="D699" s="1503"/>
      <c r="E699" s="1503"/>
      <c r="F699" s="1503"/>
      <c r="G699" s="163"/>
      <c r="H699" s="163"/>
      <c r="I699" s="163"/>
      <c r="J699" s="163"/>
      <c r="K699" s="163"/>
      <c r="L699" s="163"/>
      <c r="M699" s="163"/>
      <c r="N699" s="163"/>
      <c r="O699" s="163"/>
      <c r="P699" s="163"/>
      <c r="Q699" s="163"/>
      <c r="R699" s="163"/>
      <c r="S699" s="163"/>
      <c r="T699" s="163"/>
      <c r="U699" s="163"/>
      <c r="V699" s="163"/>
      <c r="W699" s="163"/>
      <c r="X699" s="163"/>
      <c r="Y699" s="163"/>
      <c r="AD699" s="163"/>
      <c r="AE699" s="163"/>
      <c r="AF699" s="163"/>
      <c r="AG699" s="163"/>
      <c r="AH699" s="163"/>
      <c r="AI699" s="163"/>
      <c r="AJ699" s="163"/>
      <c r="AK699" s="163"/>
      <c r="AL699" s="163"/>
      <c r="AM699" s="163"/>
      <c r="AN699" s="163"/>
      <c r="AO699" s="163"/>
      <c r="AP699" s="163"/>
      <c r="AQ699" s="163"/>
      <c r="AR699" s="163"/>
      <c r="AS699" s="163"/>
      <c r="AT699" s="163"/>
      <c r="AU699" s="163"/>
      <c r="AV699" s="163"/>
      <c r="AW699" s="191"/>
      <c r="AX699" s="662"/>
      <c r="AY699" s="662"/>
      <c r="AZ699" s="662"/>
      <c r="BA699" s="662"/>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5" customHeight="1">
      <c r="A700" s="779"/>
      <c r="B700" s="7"/>
      <c r="C700" s="1503"/>
      <c r="D700" s="1503"/>
      <c r="E700" s="1503"/>
      <c r="F700" s="1503"/>
      <c r="G700" s="163"/>
      <c r="H700" s="163"/>
      <c r="I700" s="75"/>
      <c r="J700" s="75" t="s">
        <v>302</v>
      </c>
      <c r="K700" s="75"/>
      <c r="L700" s="75"/>
      <c r="M700" s="75"/>
      <c r="N700" s="75"/>
      <c r="O700" s="75"/>
      <c r="P700" s="75"/>
      <c r="Q700" s="163"/>
      <c r="R700" s="1389">
        <v>0</v>
      </c>
      <c r="S700" s="1390"/>
      <c r="T700" s="1390"/>
      <c r="U700" s="1391"/>
      <c r="V700" s="163" t="s">
        <v>432</v>
      </c>
      <c r="W700" s="163"/>
      <c r="X700" s="163"/>
      <c r="Y700" s="163"/>
      <c r="AD700" s="163"/>
      <c r="AE700" s="163"/>
      <c r="AF700" s="163"/>
      <c r="AG700" s="163"/>
      <c r="AH700" s="163"/>
      <c r="AI700" s="163"/>
      <c r="AJ700" s="163"/>
      <c r="AK700" s="163"/>
      <c r="AL700" s="163"/>
      <c r="AM700" s="163"/>
      <c r="AN700" s="163"/>
      <c r="AO700" s="163"/>
      <c r="AP700" s="163"/>
      <c r="AQ700" s="163"/>
      <c r="AT700" s="1278" t="s">
        <v>406</v>
      </c>
      <c r="AU700" s="1278"/>
      <c r="AV700" s="1278"/>
      <c r="AW700" s="1278"/>
      <c r="AX700" s="1395">
        <f>'Control Panel'!D1081</f>
        <v>0</v>
      </c>
      <c r="AY700" s="1395"/>
      <c r="AZ700" s="1395"/>
      <c r="BA700" s="1395"/>
      <c r="BB700" s="69"/>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3.75" customHeight="1">
      <c r="A701" s="779"/>
      <c r="B701" s="7"/>
      <c r="C701" s="742"/>
      <c r="D701" s="742"/>
      <c r="E701" s="742"/>
      <c r="F701" s="742"/>
      <c r="G701" s="163"/>
      <c r="H701" s="163"/>
      <c r="I701" s="230"/>
      <c r="J701" s="230"/>
      <c r="K701" s="230"/>
      <c r="L701" s="230"/>
      <c r="M701" s="230"/>
      <c r="N701" s="230">
        <v>0</v>
      </c>
      <c r="O701" s="230"/>
      <c r="P701" s="230"/>
      <c r="Q701" s="163"/>
      <c r="R701" s="163"/>
      <c r="S701" s="163"/>
      <c r="T701" s="163"/>
      <c r="U701" s="163">
        <v>0</v>
      </c>
      <c r="V701" s="163"/>
      <c r="W701" s="163"/>
      <c r="X701" s="163"/>
      <c r="Y701" s="163"/>
      <c r="Z701" s="163"/>
      <c r="AD701" s="163"/>
      <c r="AE701" s="163"/>
      <c r="AF701" s="163"/>
      <c r="AG701" s="163"/>
      <c r="AH701" s="163"/>
      <c r="AI701" s="163"/>
      <c r="AJ701" s="163"/>
      <c r="AK701" s="163"/>
      <c r="AL701" s="163"/>
      <c r="AM701" s="163"/>
      <c r="AN701" s="163"/>
      <c r="AO701" s="163"/>
      <c r="AP701" s="163"/>
      <c r="AQ701" s="163"/>
      <c r="AR701" s="233"/>
      <c r="AS701" s="233"/>
      <c r="AT701" s="233"/>
      <c r="AU701" s="233"/>
      <c r="AV701" s="233"/>
      <c r="AW701" s="233"/>
      <c r="AX701" s="712"/>
      <c r="AY701" s="712"/>
      <c r="AZ701" s="712"/>
      <c r="BA701" s="712"/>
      <c r="BB701" s="69"/>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3.75" customHeight="1">
      <c r="A702" s="779"/>
      <c r="B702" s="366">
        <v>1</v>
      </c>
      <c r="C702" s="742"/>
      <c r="D702" s="742"/>
      <c r="E702" s="742"/>
      <c r="F702" s="742"/>
      <c r="G702" s="163"/>
      <c r="H702" s="163"/>
      <c r="I702" s="230"/>
      <c r="J702" s="230"/>
      <c r="K702" s="230"/>
      <c r="L702" s="230"/>
      <c r="M702" s="230"/>
      <c r="N702" s="230"/>
      <c r="O702" s="230">
        <v>0</v>
      </c>
      <c r="P702" s="230"/>
      <c r="Q702" s="163"/>
      <c r="R702" s="163"/>
      <c r="S702" s="163"/>
      <c r="T702" s="163"/>
      <c r="U702" s="163"/>
      <c r="V702" s="163"/>
      <c r="W702" s="163"/>
      <c r="X702" s="163"/>
      <c r="Y702" s="163"/>
      <c r="Z702" s="163"/>
      <c r="AA702" s="163"/>
      <c r="AB702" s="163"/>
      <c r="AC702" s="163"/>
      <c r="AD702" s="163"/>
      <c r="AE702" s="163"/>
      <c r="AF702" s="163"/>
      <c r="AG702" s="163"/>
      <c r="AH702" s="163"/>
      <c r="AI702" s="163"/>
      <c r="AJ702" s="163"/>
      <c r="AK702" s="163"/>
      <c r="AL702" s="163"/>
      <c r="AM702" s="163"/>
      <c r="AN702" s="163"/>
      <c r="AO702" s="163"/>
      <c r="AP702" s="163"/>
      <c r="AQ702" s="163"/>
      <c r="AR702" s="233"/>
      <c r="AS702" s="233"/>
      <c r="AT702" s="233"/>
      <c r="AU702" s="233"/>
      <c r="AV702" s="233"/>
      <c r="AW702" s="233"/>
      <c r="AX702" s="881"/>
      <c r="AY702" s="881"/>
      <c r="AZ702" s="881"/>
      <c r="BA702" s="881"/>
      <c r="BB702" s="69"/>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5.75" customHeight="1">
      <c r="A703" s="779"/>
      <c r="B703" s="7"/>
      <c r="C703" s="742"/>
      <c r="D703" s="742"/>
      <c r="E703" s="742"/>
      <c r="F703" s="742"/>
      <c r="G703" s="163"/>
      <c r="H703" s="163"/>
      <c r="I703" s="230"/>
      <c r="J703" s="230"/>
      <c r="K703" s="230"/>
      <c r="L703" s="230"/>
      <c r="M703" s="230"/>
      <c r="N703" s="230"/>
      <c r="O703" s="230"/>
      <c r="P703" s="230"/>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306" t="s">
        <v>364</v>
      </c>
      <c r="AS703" s="1306"/>
      <c r="AT703" s="1306"/>
      <c r="AU703" s="1306"/>
      <c r="AV703" s="1306"/>
      <c r="AW703" s="1306"/>
      <c r="AX703" s="1388">
        <f>'Control Panel'!D1083</f>
        <v>0</v>
      </c>
      <c r="AY703" s="1388"/>
      <c r="AZ703" s="1388"/>
      <c r="BA703" s="1388"/>
      <c r="BB703" s="69"/>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10.5" customHeight="1">
      <c r="A704" s="779"/>
      <c r="B704" s="7"/>
      <c r="C704" s="740"/>
      <c r="D704" s="740"/>
      <c r="E704" s="740"/>
      <c r="F704" s="740"/>
      <c r="G704" s="163"/>
      <c r="H704" s="163"/>
      <c r="I704" s="163"/>
      <c r="J704" s="163"/>
      <c r="K704" s="163"/>
      <c r="L704" s="163"/>
      <c r="M704" s="163"/>
      <c r="N704" s="163"/>
      <c r="O704" s="163"/>
      <c r="P704" s="163"/>
      <c r="Q704" s="163"/>
      <c r="R704" s="163"/>
      <c r="S704" s="163"/>
      <c r="T704" s="163"/>
      <c r="U704" s="163"/>
      <c r="V704" s="163"/>
      <c r="W704" s="163"/>
      <c r="X704" s="163"/>
      <c r="Y704" s="163"/>
      <c r="Z704" s="163"/>
      <c r="AA704" s="163"/>
      <c r="AB704" s="163"/>
      <c r="AC704" s="163"/>
      <c r="AD704" s="163"/>
      <c r="AE704" s="163"/>
      <c r="AF704" s="163"/>
      <c r="AG704" s="163"/>
      <c r="AH704" s="163"/>
      <c r="AI704" s="163"/>
      <c r="AJ704" s="163"/>
      <c r="AK704" s="163"/>
      <c r="AL704" s="163"/>
      <c r="AM704" s="163"/>
      <c r="AN704" s="163"/>
      <c r="AO704" s="163"/>
      <c r="AP704" s="163"/>
      <c r="AQ704" s="163"/>
      <c r="AR704" s="163"/>
      <c r="AS704" s="163"/>
      <c r="AT704" s="163"/>
      <c r="AU704" s="163"/>
      <c r="AV704" s="163"/>
      <c r="AW704" s="191"/>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9.75" customHeight="1">
      <c r="A705" s="779"/>
      <c r="B705" s="7"/>
      <c r="C705" s="741"/>
      <c r="D705" s="741"/>
      <c r="E705" s="741"/>
      <c r="F705" s="741"/>
      <c r="G705" s="15"/>
      <c r="H705" s="15"/>
      <c r="I705" s="15"/>
      <c r="J705" s="15"/>
      <c r="K705" s="15"/>
      <c r="L705" s="15"/>
      <c r="M705" s="15"/>
      <c r="N705" s="15"/>
      <c r="O705" s="15"/>
      <c r="P705" s="15"/>
      <c r="Q705" s="15"/>
      <c r="R705" s="15"/>
      <c r="S705" s="15"/>
      <c r="T705" s="15"/>
      <c r="U705" s="15"/>
      <c r="V705" s="15"/>
      <c r="W705" s="15"/>
      <c r="X705" s="15"/>
      <c r="Y705" s="15"/>
      <c r="Z705" s="15"/>
      <c r="AA705" s="15"/>
      <c r="AB705" s="15"/>
      <c r="AC705" s="15"/>
      <c r="AD705" s="15"/>
      <c r="AE705" s="15"/>
      <c r="AF705" s="15"/>
      <c r="AG705" s="15"/>
      <c r="AH705" s="15"/>
      <c r="AI705" s="15"/>
      <c r="AJ705" s="15"/>
      <c r="AK705" s="15"/>
      <c r="AL705" s="15"/>
      <c r="AM705" s="15"/>
      <c r="AN705" s="15"/>
      <c r="AO705" s="15"/>
      <c r="AP705" s="15"/>
      <c r="AQ705" s="15"/>
      <c r="AR705" s="15"/>
      <c r="AS705" s="15"/>
      <c r="AT705" s="15"/>
      <c r="AU705" s="15"/>
      <c r="AV705" s="15"/>
      <c r="AW705" s="15"/>
      <c r="AX705" s="15"/>
      <c r="AY705" s="15"/>
      <c r="AZ705" s="15"/>
      <c r="BA705" s="15"/>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578"/>
      <c r="C706" s="1435" t="s">
        <v>1393</v>
      </c>
      <c r="D706" s="1435"/>
      <c r="E706" s="1435"/>
      <c r="F706" s="1435"/>
      <c r="G706" s="1435"/>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163"/>
      <c r="AY706" s="163"/>
      <c r="AZ706" s="163"/>
      <c r="BA706" s="163"/>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7.5" customHeight="1">
      <c r="A707" s="779"/>
      <c r="B707" s="7"/>
      <c r="C707" s="1409"/>
      <c r="D707" s="1409"/>
      <c r="E707" s="1409"/>
      <c r="F707" s="1409"/>
      <c r="G707" s="1409"/>
      <c r="H707" s="163"/>
      <c r="I707" s="1469" t="s">
        <v>332</v>
      </c>
      <c r="J707" s="1469"/>
      <c r="K707" s="1469"/>
      <c r="L707" s="1469"/>
      <c r="M707" s="1469"/>
      <c r="N707" s="1469"/>
      <c r="O707" s="1469"/>
      <c r="P707" s="1469"/>
      <c r="Q707" s="732"/>
      <c r="R707" s="732"/>
      <c r="S707" s="732"/>
      <c r="T707" s="662"/>
      <c r="U707" s="662"/>
      <c r="V707" s="662"/>
      <c r="W707" s="662"/>
      <c r="X707" s="662"/>
      <c r="Y707" s="662"/>
      <c r="Z707" s="662"/>
      <c r="AA707" s="662"/>
      <c r="AB707" s="662"/>
      <c r="AC707" s="662"/>
      <c r="AD707" s="662"/>
      <c r="AE707" s="662"/>
      <c r="AF707" s="662"/>
      <c r="AG707" s="662"/>
      <c r="AH707" s="662"/>
      <c r="AI707" s="662"/>
      <c r="AJ707" s="662"/>
      <c r="AK707" s="662"/>
      <c r="AL707" s="662"/>
      <c r="AM707" s="662"/>
      <c r="AN707" s="662"/>
      <c r="AO707" s="662"/>
      <c r="AP707" s="662"/>
      <c r="AQ707" s="662"/>
      <c r="AR707" s="662"/>
      <c r="AS707" s="662"/>
      <c r="AT707" s="662"/>
      <c r="AU707" s="662"/>
      <c r="AV707" s="662"/>
      <c r="AW707" s="662"/>
      <c r="AX707" s="662"/>
      <c r="AY707" s="662"/>
      <c r="AZ707" s="662"/>
      <c r="BA707" s="662"/>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1409"/>
      <c r="D708" s="1409"/>
      <c r="E708" s="1409"/>
      <c r="F708" s="1409"/>
      <c r="G708" s="1409"/>
      <c r="H708" s="163"/>
      <c r="I708" s="1469"/>
      <c r="J708" s="1469"/>
      <c r="K708" s="1469"/>
      <c r="L708" s="1469"/>
      <c r="M708" s="1469"/>
      <c r="N708" s="1469"/>
      <c r="O708" s="1469"/>
      <c r="P708" s="1469"/>
      <c r="Q708" s="732"/>
      <c r="R708" s="732"/>
      <c r="S708" s="732"/>
      <c r="T708" s="662"/>
      <c r="U708" s="662"/>
      <c r="V708" s="662"/>
      <c r="W708" s="662"/>
      <c r="X708" s="662"/>
      <c r="Y708" s="662"/>
      <c r="Z708" s="662"/>
      <c r="AA708" s="662"/>
      <c r="AB708" s="662"/>
      <c r="AC708" s="662"/>
      <c r="AD708" s="662"/>
      <c r="AE708" s="662"/>
      <c r="AF708" s="662"/>
      <c r="AG708" s="662"/>
      <c r="AH708" s="662"/>
      <c r="AI708" s="662"/>
      <c r="AJ708" s="662"/>
      <c r="AK708" s="662"/>
      <c r="AL708" s="662"/>
      <c r="AM708" s="662"/>
      <c r="AN708" s="662"/>
      <c r="AO708" s="662"/>
      <c r="AP708" s="662"/>
      <c r="AQ708" s="662"/>
      <c r="AR708" s="662"/>
      <c r="AS708" s="662"/>
      <c r="AT708" s="662"/>
      <c r="AU708" s="662"/>
      <c r="AV708" s="662"/>
      <c r="AW708" s="662"/>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9.5" customHeight="1">
      <c r="A709" s="779"/>
      <c r="B709" s="7"/>
      <c r="C709" s="1409"/>
      <c r="D709" s="1409"/>
      <c r="E709" s="1409"/>
      <c r="F709" s="1409"/>
      <c r="G709" s="1409"/>
      <c r="H709" s="163"/>
      <c r="I709" s="163"/>
      <c r="J709" s="163"/>
      <c r="K709" s="163"/>
      <c r="L709" s="163"/>
      <c r="M709" s="163"/>
      <c r="N709" s="163"/>
      <c r="O709" s="163"/>
      <c r="P709" s="163"/>
      <c r="Q709" s="163"/>
      <c r="R709" s="163"/>
      <c r="S709" s="163"/>
      <c r="T709" s="163"/>
      <c r="U709" s="163"/>
      <c r="V709" s="163"/>
      <c r="W709" s="163"/>
      <c r="X709" s="163"/>
      <c r="Y709" s="163"/>
      <c r="Z709" s="163"/>
      <c r="AA709" s="163"/>
      <c r="AB709" s="163"/>
      <c r="AC709" s="163"/>
      <c r="AD709" s="163"/>
      <c r="AE709" s="163"/>
      <c r="AF709" s="163"/>
      <c r="AG709" s="163"/>
      <c r="AH709" s="163"/>
      <c r="AI709" s="163"/>
      <c r="AJ709" s="163"/>
      <c r="AK709" s="163"/>
      <c r="AL709" s="163"/>
      <c r="AM709" s="163"/>
      <c r="AN709" s="163"/>
      <c r="AO709" s="163"/>
      <c r="AP709" s="163"/>
      <c r="AQ709" s="163"/>
      <c r="AR709" s="163"/>
      <c r="AS709" s="163"/>
      <c r="AT709" s="163"/>
      <c r="AU709" s="163"/>
      <c r="AV709" s="163"/>
      <c r="AW709" s="163"/>
      <c r="AX709" s="662"/>
      <c r="AY709" s="662"/>
      <c r="AZ709" s="662"/>
      <c r="BA709" s="662"/>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9">
        <v>3</v>
      </c>
      <c r="B710" s="7"/>
      <c r="C710" s="739"/>
      <c r="D710" s="739"/>
      <c r="E710" s="739"/>
      <c r="F710" s="739"/>
      <c r="G710" s="51"/>
      <c r="H710" s="163"/>
      <c r="J710" s="75" t="s">
        <v>397</v>
      </c>
      <c r="K710" s="76"/>
      <c r="L710" s="76"/>
      <c r="M710" s="81"/>
      <c r="N710" s="195"/>
      <c r="O710" s="1385">
        <v>0</v>
      </c>
      <c r="P710" s="1386"/>
      <c r="Q710" s="1386"/>
      <c r="R710" s="1387"/>
      <c r="S710" s="163"/>
      <c r="T710" s="163" t="s">
        <v>6</v>
      </c>
      <c r="U710" s="163"/>
      <c r="V710" s="163"/>
      <c r="Y710" s="163"/>
      <c r="Z710" s="163"/>
      <c r="AA710" s="163"/>
      <c r="AB710" s="163"/>
      <c r="AC710" s="163"/>
      <c r="AD710" s="163"/>
      <c r="AE710" s="163"/>
      <c r="AF710" s="163"/>
      <c r="AG710" s="163"/>
      <c r="AH710" s="163"/>
      <c r="AI710" s="163"/>
      <c r="AJ710" s="163"/>
      <c r="AK710" s="163"/>
      <c r="AL710" s="163"/>
      <c r="AM710" s="163"/>
      <c r="AN710" s="163"/>
      <c r="AO710" s="590"/>
      <c r="AP710" s="590"/>
      <c r="AQ710" s="590"/>
      <c r="AR710" s="1278" t="s">
        <v>349</v>
      </c>
      <c r="AS710" s="1278"/>
      <c r="AT710" s="1278"/>
      <c r="AU710" s="1278"/>
      <c r="AV710" s="1278"/>
      <c r="AW710" s="1278"/>
      <c r="AX710" s="1358" t="str">
        <f>'Control Panel'!H1486</f>
        <v>Free</v>
      </c>
      <c r="AY710" s="1358"/>
      <c r="AZ710" s="1358"/>
      <c r="BA710" s="1358"/>
      <c r="BB710" s="163"/>
      <c r="BC710" s="8"/>
      <c r="BD710" s="175"/>
      <c r="BE710" s="782"/>
      <c r="BF710" s="175"/>
      <c r="BG710" s="175"/>
      <c r="BH710" s="175"/>
      <c r="BI710" s="4"/>
      <c r="BJ710" s="4"/>
      <c r="BK710" s="175"/>
      <c r="BL710" s="175"/>
      <c r="BM710" s="175"/>
      <c r="BN710" s="175"/>
      <c r="BO710" s="175"/>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9"/>
      <c r="B711" s="7"/>
      <c r="C711" s="739"/>
      <c r="D711" s="739"/>
      <c r="E711" s="739"/>
      <c r="F711" s="739"/>
      <c r="G711" s="51"/>
      <c r="H711" s="163"/>
      <c r="J711" s="163"/>
      <c r="K711" s="163"/>
      <c r="L711" s="163"/>
      <c r="M711" s="163"/>
      <c r="N711" s="163"/>
      <c r="O711" s="163"/>
      <c r="P711" s="163"/>
      <c r="Q711" s="163"/>
      <c r="S711" s="163"/>
      <c r="T711" s="163"/>
      <c r="U711" s="163"/>
      <c r="V711" s="163"/>
      <c r="Y711" s="163"/>
      <c r="Z711" s="163"/>
      <c r="AA711" s="163"/>
      <c r="AC711" s="163"/>
      <c r="AI711" s="163"/>
      <c r="AJ711" s="163"/>
      <c r="AK711" s="163"/>
      <c r="AL711" s="163"/>
      <c r="AM711" s="163"/>
      <c r="AN711" s="163"/>
      <c r="AO711" s="590"/>
      <c r="AP711" s="590"/>
      <c r="AQ711" s="590"/>
      <c r="AR711" s="590"/>
      <c r="AS711" s="590"/>
      <c r="AT711" s="590"/>
      <c r="AU711" s="590"/>
      <c r="AV711" s="590"/>
      <c r="AW711" s="306"/>
      <c r="AX711" s="662"/>
      <c r="AY711" s="662"/>
      <c r="AZ711" s="662"/>
      <c r="BA711" s="662"/>
      <c r="BB711" s="163"/>
      <c r="BC711" s="8"/>
      <c r="BD711" s="175"/>
      <c r="BE711" s="782"/>
      <c r="BF711" s="175"/>
      <c r="BG711" s="175"/>
      <c r="BH711" s="175"/>
      <c r="BI711" s="4"/>
      <c r="BJ711" s="4"/>
      <c r="BK711" s="175"/>
      <c r="BL711" s="175"/>
      <c r="BM711" s="175"/>
      <c r="BN711" s="175"/>
      <c r="BO711" s="175"/>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9"/>
      <c r="B712" s="7"/>
      <c r="C712" s="739"/>
      <c r="D712" s="739"/>
      <c r="E712" s="739"/>
      <c r="F712" s="739"/>
      <c r="G712" s="51"/>
      <c r="H712" s="163"/>
      <c r="J712" s="75" t="s">
        <v>398</v>
      </c>
      <c r="K712" s="76"/>
      <c r="L712" s="76"/>
      <c r="M712" s="76"/>
      <c r="N712" s="163"/>
      <c r="O712" s="1385">
        <v>0</v>
      </c>
      <c r="P712" s="1386"/>
      <c r="Q712" s="1386"/>
      <c r="R712" s="1387"/>
      <c r="S712" s="163"/>
      <c r="T712" s="163" t="s">
        <v>6</v>
      </c>
      <c r="U712" s="163"/>
      <c r="V712" s="163"/>
      <c r="Y712" s="1385">
        <v>0</v>
      </c>
      <c r="Z712" s="1386"/>
      <c r="AA712" s="1386"/>
      <c r="AB712" s="1387"/>
      <c r="AC712" s="163"/>
      <c r="AD712" s="3" t="s">
        <v>1066</v>
      </c>
      <c r="AI712" s="163"/>
      <c r="AJ712" s="163"/>
      <c r="AK712" s="163"/>
      <c r="AL712" s="163"/>
      <c r="AM712" s="163"/>
      <c r="AN712" s="163"/>
      <c r="AO712" s="590"/>
      <c r="AP712" s="590"/>
      <c r="AQ712" s="590"/>
      <c r="AR712" s="1278" t="s">
        <v>348</v>
      </c>
      <c r="AS712" s="1278"/>
      <c r="AT712" s="1278"/>
      <c r="AU712" s="1278"/>
      <c r="AV712" s="1278"/>
      <c r="AW712" s="1278"/>
      <c r="AX712" s="1358">
        <f>IF('Control Panel'!H1488="Not Available", "Not Available", SUM('Control Panel'!H1488,'Control Panel'!H1494))</f>
        <v>0</v>
      </c>
      <c r="AY712" s="1358"/>
      <c r="AZ712" s="1358"/>
      <c r="BA712" s="1358"/>
      <c r="BB712" s="163"/>
      <c r="BC712" s="8"/>
      <c r="BD712" s="175"/>
      <c r="BE712" s="782"/>
      <c r="BF712" s="175"/>
      <c r="BG712" s="175"/>
      <c r="BH712" s="175"/>
      <c r="BI712" s="4"/>
      <c r="BJ712" s="4"/>
      <c r="BK712" s="175"/>
      <c r="BL712" s="175"/>
      <c r="BM712" s="175"/>
      <c r="BN712" s="175"/>
      <c r="BO712" s="175"/>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7"/>
      <c r="C713" s="740"/>
      <c r="D713" s="740"/>
      <c r="E713" s="740"/>
      <c r="F713" s="740"/>
      <c r="G713" s="163"/>
      <c r="H713" s="163"/>
      <c r="J713" s="163"/>
      <c r="K713" s="163"/>
      <c r="L713" s="163"/>
      <c r="M713" s="163"/>
      <c r="N713" s="163"/>
      <c r="O713" s="163"/>
      <c r="P713" s="163"/>
      <c r="Q713" s="163"/>
      <c r="S713" s="163"/>
      <c r="T713" s="163"/>
      <c r="U713" s="163"/>
      <c r="V713" s="163"/>
      <c r="Y713" s="163"/>
      <c r="Z713" s="163"/>
      <c r="AA713" s="163"/>
      <c r="AC713" s="163"/>
      <c r="AI713" s="163"/>
      <c r="AJ713" s="163"/>
      <c r="AK713" s="163"/>
      <c r="AL713" s="163"/>
      <c r="AM713" s="163"/>
      <c r="AN713" s="163"/>
      <c r="AO713" s="590"/>
      <c r="AP713" s="590"/>
      <c r="AQ713" s="590"/>
      <c r="AR713" s="590"/>
      <c r="AS713" s="590"/>
      <c r="AT713" s="590"/>
      <c r="AU713" s="590"/>
      <c r="AV713" s="590"/>
      <c r="AW713" s="306"/>
      <c r="AX713" s="662"/>
      <c r="AY713" s="662"/>
      <c r="AZ713" s="662"/>
      <c r="BA713" s="662"/>
      <c r="BB713" s="163"/>
      <c r="BC713" s="8"/>
      <c r="BD713" s="175"/>
      <c r="BE713" s="782"/>
      <c r="BF713" s="175"/>
      <c r="BG713" s="175"/>
      <c r="BH713" s="175"/>
      <c r="BI713" s="4"/>
      <c r="BJ713" s="4"/>
      <c r="BK713" s="175"/>
      <c r="BL713" s="175"/>
      <c r="BM713" s="175"/>
      <c r="BN713" s="175"/>
      <c r="BO713" s="175"/>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9"/>
      <c r="B714" s="7"/>
      <c r="C714" s="740"/>
      <c r="D714" s="740"/>
      <c r="E714" s="740"/>
      <c r="F714" s="740"/>
      <c r="G714" s="163"/>
      <c r="H714" s="163"/>
      <c r="J714" s="75" t="s">
        <v>399</v>
      </c>
      <c r="K714" s="76"/>
      <c r="L714" s="76"/>
      <c r="M714" s="76"/>
      <c r="N714" s="163"/>
      <c r="O714" s="1385">
        <v>0</v>
      </c>
      <c r="P714" s="1386"/>
      <c r="Q714" s="1386"/>
      <c r="R714" s="1387"/>
      <c r="S714" s="591"/>
      <c r="T714" s="641" t="s">
        <v>6</v>
      </c>
      <c r="U714" s="163"/>
      <c r="V714" s="163"/>
      <c r="Y714" s="1385">
        <v>0</v>
      </c>
      <c r="Z714" s="1386"/>
      <c r="AA714" s="1386"/>
      <c r="AB714" s="1387"/>
      <c r="AC714" s="163"/>
      <c r="AD714" s="3" t="s">
        <v>1066</v>
      </c>
      <c r="AI714" s="163"/>
      <c r="AJ714" s="163"/>
      <c r="AK714" s="163"/>
      <c r="AL714" s="163"/>
      <c r="AM714" s="163"/>
      <c r="AN714" s="163"/>
      <c r="AO714" s="590"/>
      <c r="AP714" s="590"/>
      <c r="AQ714" s="590"/>
      <c r="AR714" s="1278" t="s">
        <v>350</v>
      </c>
      <c r="AS714" s="1278"/>
      <c r="AT714" s="1278"/>
      <c r="AU714" s="1278"/>
      <c r="AV714" s="1278"/>
      <c r="AW714" s="1278"/>
      <c r="AX714" s="1358">
        <f>IF('Control Panel'!H1490="Not Available", "Not Available", SUM('Control Panel'!H1490,'Control Panel'!H1495))</f>
        <v>0</v>
      </c>
      <c r="AY714" s="1358"/>
      <c r="AZ714" s="1358"/>
      <c r="BA714" s="1358"/>
      <c r="BB714" s="163"/>
      <c r="BC714" s="8"/>
      <c r="BD714" s="175"/>
      <c r="BE714" s="782"/>
      <c r="BF714" s="175"/>
      <c r="BG714" s="175"/>
      <c r="BH714" s="175"/>
      <c r="BI714" s="4"/>
      <c r="BJ714" s="4"/>
      <c r="BK714" s="175"/>
      <c r="BL714" s="175"/>
      <c r="BM714" s="175"/>
      <c r="BN714" s="175"/>
      <c r="BO714" s="175"/>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X715" s="163"/>
      <c r="Y715" s="163"/>
      <c r="Z715" s="163"/>
      <c r="AB715" s="163"/>
      <c r="AH715" s="163"/>
      <c r="AI715" s="163"/>
      <c r="AJ715" s="163"/>
      <c r="AK715" s="163"/>
      <c r="AL715" s="163"/>
      <c r="AM715" s="163"/>
      <c r="AN715" s="590"/>
      <c r="AO715" s="590"/>
      <c r="AP715" s="590"/>
      <c r="AQ715" s="590"/>
      <c r="AR715" s="590"/>
      <c r="AS715" s="590"/>
      <c r="AT715" s="590"/>
      <c r="AU715" s="590"/>
      <c r="AV715" s="590"/>
      <c r="AW715" s="306"/>
      <c r="AX715" s="662"/>
      <c r="AY715" s="662"/>
      <c r="AZ715" s="662"/>
      <c r="BA715" s="662"/>
      <c r="BB715" s="163"/>
      <c r="BC715" s="8"/>
      <c r="BD715" s="175"/>
      <c r="BE715" s="782"/>
      <c r="BF715" s="175"/>
      <c r="BG715" s="175"/>
      <c r="BH715" s="175"/>
      <c r="BI715" s="4"/>
      <c r="BJ715" s="4"/>
      <c r="BK715" s="175"/>
      <c r="BL715" s="175"/>
      <c r="BM715" s="175"/>
      <c r="BN715" s="175"/>
      <c r="BO715" s="175"/>
      <c r="BP715" s="4"/>
      <c r="BQ715" s="4"/>
      <c r="BR715" s="4"/>
      <c r="BS715" s="4"/>
      <c r="BT715" s="4"/>
      <c r="BU715" s="4"/>
      <c r="BV715" s="4"/>
      <c r="BW715" s="4"/>
      <c r="BX715" s="4"/>
      <c r="BY715" s="4"/>
      <c r="BZ715" s="4"/>
      <c r="CA715" s="4"/>
      <c r="CB715" s="4"/>
      <c r="CC715" s="4"/>
      <c r="CD715" s="4"/>
      <c r="CE715" s="4"/>
      <c r="CF715" s="4"/>
      <c r="CG715" s="4"/>
    </row>
    <row r="716" spans="1:85" s="3" customFormat="1" ht="7.5" customHeight="1">
      <c r="A716" s="779"/>
      <c r="B716" s="366">
        <v>1</v>
      </c>
      <c r="C716" s="740"/>
      <c r="D716" s="740"/>
      <c r="E716" s="740"/>
      <c r="F716" s="740"/>
      <c r="G716" s="163"/>
      <c r="H716" s="163"/>
      <c r="I716" s="163"/>
      <c r="J716" s="163"/>
      <c r="K716" s="163"/>
      <c r="L716" s="163"/>
      <c r="M716" s="163"/>
      <c r="N716" s="163"/>
      <c r="O716" s="163"/>
      <c r="P716" s="163"/>
      <c r="Q716" s="163"/>
      <c r="R716" s="163"/>
      <c r="S716" s="163"/>
      <c r="T716" s="163"/>
      <c r="U716" s="163"/>
      <c r="X716" s="163"/>
      <c r="Y716" s="163"/>
      <c r="Z716" s="163"/>
      <c r="AB716" s="163"/>
      <c r="AH716" s="163"/>
      <c r="AI716" s="163"/>
      <c r="AJ716" s="163"/>
      <c r="AK716" s="163"/>
      <c r="AL716" s="163"/>
      <c r="AM716" s="163"/>
      <c r="AN716" s="590"/>
      <c r="AO716" s="590"/>
      <c r="AP716" s="590"/>
      <c r="AQ716" s="590"/>
      <c r="AR716" s="590"/>
      <c r="AS716" s="590"/>
      <c r="AT716" s="590"/>
      <c r="AU716" s="590"/>
      <c r="AV716" s="590"/>
      <c r="AW716" s="306"/>
      <c r="AX716" s="878"/>
      <c r="AY716" s="878"/>
      <c r="AZ716" s="878"/>
      <c r="BA716" s="878"/>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7.25" customHeight="1">
      <c r="A717" s="779"/>
      <c r="B717" s="7"/>
      <c r="C717" s="740"/>
      <c r="D717" s="740"/>
      <c r="E717" s="740"/>
      <c r="F717" s="740"/>
      <c r="G717" s="163"/>
      <c r="H717" s="163"/>
      <c r="I717" s="163"/>
      <c r="J717" s="163"/>
      <c r="K717" s="163"/>
      <c r="L717" s="163"/>
      <c r="M717" s="163"/>
      <c r="N717" s="163"/>
      <c r="O717" s="163"/>
      <c r="P717" s="163"/>
      <c r="Q717" s="163"/>
      <c r="R717" s="163"/>
      <c r="S717" s="163"/>
      <c r="T717" s="163"/>
      <c r="U717" s="163"/>
      <c r="X717" s="1396"/>
      <c r="Y717" s="1396"/>
      <c r="Z717" s="1396"/>
      <c r="AA717" s="1396"/>
      <c r="AB717" s="163"/>
      <c r="AC717" s="163"/>
      <c r="AD717" s="163"/>
      <c r="AE717" s="163"/>
      <c r="AF717" s="163"/>
      <c r="AG717" s="163"/>
      <c r="AH717" s="163"/>
      <c r="AI717" s="163"/>
      <c r="AJ717" s="163"/>
      <c r="AK717" s="163"/>
      <c r="AL717" s="163"/>
      <c r="AM717" s="163"/>
      <c r="AN717" s="1306" t="s">
        <v>347</v>
      </c>
      <c r="AO717" s="1306"/>
      <c r="AP717" s="1306"/>
      <c r="AQ717" s="1306"/>
      <c r="AR717" s="1306"/>
      <c r="AS717" s="1306"/>
      <c r="AT717" s="1306"/>
      <c r="AU717" s="1306"/>
      <c r="AV717" s="1306"/>
      <c r="AW717" s="1306"/>
      <c r="AX717" s="1388">
        <f>SUM(AX710:BA714)</f>
        <v>0</v>
      </c>
      <c r="AY717" s="1388"/>
      <c r="AZ717" s="1388"/>
      <c r="BA717" s="1388"/>
      <c r="BB717" s="163"/>
      <c r="BC717" s="8"/>
      <c r="BD717" s="175"/>
      <c r="BE717" s="782"/>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9" customHeight="1">
      <c r="A718" s="779"/>
      <c r="B718" s="7"/>
      <c r="C718" s="740"/>
      <c r="D718" s="740"/>
      <c r="E718" s="740"/>
      <c r="F718" s="740"/>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9" customHeight="1">
      <c r="A719" s="779"/>
      <c r="B719" s="7"/>
      <c r="C719" s="741"/>
      <c r="D719" s="741"/>
      <c r="E719" s="741"/>
      <c r="F719" s="741"/>
      <c r="G719" s="15"/>
      <c r="H719" s="15"/>
      <c r="I719" s="15"/>
      <c r="J719" s="15"/>
      <c r="K719" s="15"/>
      <c r="L719" s="15"/>
      <c r="M719" s="15"/>
      <c r="N719" s="15"/>
      <c r="O719" s="15"/>
      <c r="P719" s="15"/>
      <c r="Q719" s="15"/>
      <c r="R719" s="15"/>
      <c r="S719" s="15"/>
      <c r="T719" s="15"/>
      <c r="U719" s="15"/>
      <c r="V719" s="15"/>
      <c r="W719" s="15"/>
      <c r="X719" s="15"/>
      <c r="Y719" s="15"/>
      <c r="Z719" s="15"/>
      <c r="AA719" s="15"/>
      <c r="AB719" s="15"/>
      <c r="AC719" s="15"/>
      <c r="AD719" s="15"/>
      <c r="AE719" s="15"/>
      <c r="AF719" s="15"/>
      <c r="AG719" s="15"/>
      <c r="AH719" s="15"/>
      <c r="AI719" s="15"/>
      <c r="AJ719" s="15"/>
      <c r="AK719" s="15"/>
      <c r="AL719" s="15"/>
      <c r="AM719" s="15"/>
      <c r="AN719" s="15"/>
      <c r="AO719" s="15"/>
      <c r="AP719" s="15"/>
      <c r="AQ719" s="15"/>
      <c r="AR719" s="15"/>
      <c r="AS719" s="15"/>
      <c r="AT719" s="15"/>
      <c r="AU719" s="15"/>
      <c r="AV719" s="15"/>
      <c r="AW719" s="15"/>
      <c r="AX719" s="15"/>
      <c r="AY719" s="15"/>
      <c r="AZ719" s="15"/>
      <c r="BA719" s="15"/>
      <c r="BB719" s="163"/>
      <c r="BC719" s="8"/>
      <c r="BD719" s="175"/>
      <c r="BE719" s="782"/>
      <c r="BF719" s="175"/>
      <c r="BG719" s="175"/>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9.5" customHeight="1">
      <c r="A720" s="779"/>
      <c r="B720" s="578"/>
      <c r="C720" s="1468" t="s">
        <v>1043</v>
      </c>
      <c r="D720" s="1468"/>
      <c r="E720" s="1468"/>
      <c r="F720" s="1468"/>
      <c r="G720" s="51"/>
      <c r="H720" s="163"/>
      <c r="I720" s="163"/>
      <c r="J720" s="163"/>
      <c r="K720" s="163"/>
      <c r="L720" s="163"/>
      <c r="M720" s="163"/>
      <c r="N720" s="163"/>
      <c r="O720" s="163"/>
      <c r="P720" s="163"/>
      <c r="Q720" s="163"/>
      <c r="R720" s="163"/>
      <c r="S720" s="163"/>
      <c r="T720" s="163"/>
      <c r="U720" s="163"/>
      <c r="V720" s="163"/>
      <c r="W720" s="163"/>
      <c r="X720" s="163"/>
      <c r="Y720" s="163"/>
      <c r="Z720" s="163"/>
      <c r="AA720" s="163"/>
      <c r="AB720" s="163"/>
      <c r="AC720" s="163"/>
      <c r="AD720" s="163"/>
      <c r="AE720" s="163"/>
      <c r="AF720" s="163"/>
      <c r="AG720" s="163"/>
      <c r="AH720" s="163"/>
      <c r="AI720" s="163"/>
      <c r="AJ720" s="163"/>
      <c r="AK720" s="163"/>
      <c r="AL720" s="163"/>
      <c r="AM720" s="163"/>
      <c r="AN720" s="163"/>
      <c r="AO720" s="163"/>
      <c r="AP720" s="163"/>
      <c r="AQ720" s="163"/>
      <c r="AR720" s="163"/>
      <c r="AS720" s="163"/>
      <c r="AT720" s="163"/>
      <c r="AU720" s="163"/>
      <c r="AV720" s="163"/>
      <c r="AW720" s="163"/>
      <c r="AX720" s="163"/>
      <c r="AY720" s="163"/>
      <c r="AZ720" s="163"/>
      <c r="BA720" s="163"/>
      <c r="BB720" s="163"/>
      <c r="BC720" s="8"/>
      <c r="BD720" s="175"/>
      <c r="BE720" s="782"/>
      <c r="BF720" s="175"/>
      <c r="BG720" s="175"/>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7.5" customHeight="1">
      <c r="A721" s="779"/>
      <c r="B721" s="7"/>
      <c r="C721" s="1442"/>
      <c r="D721" s="1442"/>
      <c r="E721" s="1442"/>
      <c r="F721" s="1442"/>
      <c r="G721" s="163"/>
      <c r="H721" s="163"/>
      <c r="I721" s="1469" t="s">
        <v>1043</v>
      </c>
      <c r="J721" s="1469"/>
      <c r="K721" s="1469"/>
      <c r="L721" s="1469"/>
      <c r="M721" s="1469"/>
      <c r="N721" s="1469"/>
      <c r="O721" s="732"/>
      <c r="P721" s="732"/>
      <c r="Q721" s="732"/>
      <c r="R721" s="732"/>
      <c r="S721" s="732"/>
      <c r="T721" s="662"/>
      <c r="U721" s="662"/>
      <c r="V721" s="662"/>
      <c r="W721" s="662"/>
      <c r="X721" s="662"/>
      <c r="Y721" s="662"/>
      <c r="Z721" s="662"/>
      <c r="AA721" s="662"/>
      <c r="AB721" s="662"/>
      <c r="AC721" s="662"/>
      <c r="AD721" s="662"/>
      <c r="AE721" s="662"/>
      <c r="AF721" s="662"/>
      <c r="AG721" s="662"/>
      <c r="AH721" s="662"/>
      <c r="AI721" s="662"/>
      <c r="AJ721" s="662"/>
      <c r="AK721" s="662"/>
      <c r="AL721" s="662"/>
      <c r="AM721" s="662"/>
      <c r="AN721" s="662"/>
      <c r="AO721" s="662"/>
      <c r="AP721" s="662"/>
      <c r="AQ721" s="662"/>
      <c r="AR721" s="662"/>
      <c r="AS721" s="662"/>
      <c r="AT721" s="662"/>
      <c r="AU721" s="662"/>
      <c r="AV721" s="662"/>
      <c r="AW721" s="662"/>
      <c r="AX721" s="662"/>
      <c r="AY721" s="662"/>
      <c r="AZ721" s="662"/>
      <c r="BA721" s="662"/>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7.5" customHeight="1">
      <c r="A722" s="779"/>
      <c r="B722" s="7"/>
      <c r="C722" s="1442"/>
      <c r="D722" s="1442"/>
      <c r="E722" s="1442"/>
      <c r="F722" s="1442"/>
      <c r="G722" s="163"/>
      <c r="H722" s="163"/>
      <c r="I722" s="1469"/>
      <c r="J722" s="1469"/>
      <c r="K722" s="1469"/>
      <c r="L722" s="1469"/>
      <c r="M722" s="1469"/>
      <c r="N722" s="1469"/>
      <c r="O722" s="732"/>
      <c r="P722" s="732"/>
      <c r="Q722" s="732"/>
      <c r="R722" s="732"/>
      <c r="S722" s="732"/>
      <c r="T722" s="662"/>
      <c r="U722" s="662"/>
      <c r="V722" s="662"/>
      <c r="W722" s="662"/>
      <c r="X722" s="662"/>
      <c r="Y722" s="662"/>
      <c r="Z722" s="662"/>
      <c r="AA722" s="662"/>
      <c r="AB722" s="662"/>
      <c r="AC722" s="662"/>
      <c r="AD722" s="662"/>
      <c r="AE722" s="662"/>
      <c r="AF722" s="662"/>
      <c r="AG722" s="662"/>
      <c r="AH722" s="662"/>
      <c r="AI722" s="662"/>
      <c r="AJ722" s="662"/>
      <c r="AK722" s="662"/>
      <c r="AL722" s="662"/>
      <c r="AM722" s="662"/>
      <c r="AN722" s="662"/>
      <c r="AO722" s="662"/>
      <c r="AP722" s="662"/>
      <c r="AQ722" s="662"/>
      <c r="AR722" s="662"/>
      <c r="AS722" s="662"/>
      <c r="AT722" s="662"/>
      <c r="AU722" s="662"/>
      <c r="AV722" s="662"/>
      <c r="AW722" s="662"/>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9.5" customHeight="1">
      <c r="A723" s="779"/>
      <c r="B723" s="7"/>
      <c r="C723" s="1442"/>
      <c r="D723" s="1442"/>
      <c r="E723" s="1442"/>
      <c r="F723" s="1442"/>
      <c r="G723" s="163"/>
      <c r="H723" s="163"/>
      <c r="I723" s="163"/>
      <c r="J723" s="163"/>
      <c r="K723" s="163"/>
      <c r="L723" s="163"/>
      <c r="M723" s="163"/>
      <c r="N723" s="163"/>
      <c r="O723" s="163"/>
      <c r="P723" s="163"/>
      <c r="Q723" s="163"/>
      <c r="R723" s="163"/>
      <c r="S723" s="163"/>
      <c r="T723" s="163"/>
      <c r="U723" s="163"/>
      <c r="V723" s="163"/>
      <c r="W723" s="163"/>
      <c r="X723" s="163"/>
      <c r="Y723" s="163"/>
      <c r="Z723" s="163"/>
      <c r="AA723" s="163"/>
      <c r="AB723" s="163"/>
      <c r="AC723" s="163"/>
      <c r="AD723" s="163"/>
      <c r="AE723" s="163"/>
      <c r="AF723" s="163"/>
      <c r="AG723" s="163"/>
      <c r="AH723" s="163"/>
      <c r="AI723" s="163"/>
      <c r="AJ723" s="163"/>
      <c r="AK723" s="163"/>
      <c r="AL723" s="163"/>
      <c r="AM723" s="163"/>
      <c r="AN723" s="163"/>
      <c r="AO723" s="163"/>
      <c r="AP723" s="163"/>
      <c r="AQ723" s="163"/>
      <c r="AR723" s="163"/>
      <c r="AS723" s="163"/>
      <c r="AT723" s="163"/>
      <c r="AU723" s="163"/>
      <c r="AV723" s="163"/>
      <c r="AW723" s="163"/>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15" customHeight="1">
      <c r="A724" s="779">
        <v>3</v>
      </c>
      <c r="B724" s="7"/>
      <c r="C724" s="739"/>
      <c r="D724" s="739"/>
      <c r="E724" s="739"/>
      <c r="F724" s="739"/>
      <c r="G724" s="51"/>
      <c r="H724" s="163"/>
      <c r="J724" s="75" t="s">
        <v>397</v>
      </c>
      <c r="K724" s="76"/>
      <c r="L724" s="76"/>
      <c r="M724" s="81"/>
      <c r="N724" s="195"/>
      <c r="O724" s="1385">
        <v>0</v>
      </c>
      <c r="P724" s="1386"/>
      <c r="Q724" s="1386"/>
      <c r="R724" s="1387"/>
      <c r="S724" s="163"/>
      <c r="T724" s="163" t="s">
        <v>81</v>
      </c>
      <c r="U724" s="163"/>
      <c r="AH724" s="163"/>
      <c r="AI724" s="163"/>
      <c r="AJ724" s="163"/>
      <c r="AK724" s="163"/>
      <c r="AL724" s="163"/>
      <c r="AM724" s="163"/>
      <c r="AN724" s="216"/>
      <c r="AO724" s="216"/>
      <c r="AP724" s="216"/>
      <c r="AQ724" s="216"/>
      <c r="AR724" s="1278" t="s">
        <v>349</v>
      </c>
      <c r="AS724" s="1278"/>
      <c r="AT724" s="1278"/>
      <c r="AU724" s="1278"/>
      <c r="AV724" s="1278"/>
      <c r="AW724" s="1278"/>
      <c r="AX724" s="1358" t="str">
        <f>'Control Panel'!H1498</f>
        <v>Free</v>
      </c>
      <c r="AY724" s="1358"/>
      <c r="AZ724" s="1358"/>
      <c r="BA724" s="1358"/>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7.5" customHeight="1">
      <c r="A725" s="779"/>
      <c r="B725" s="7"/>
      <c r="C725" s="739"/>
      <c r="D725" s="739"/>
      <c r="E725" s="739"/>
      <c r="F725" s="739"/>
      <c r="G725" s="51"/>
      <c r="H725" s="163"/>
      <c r="J725" s="163"/>
      <c r="K725" s="163"/>
      <c r="L725" s="163"/>
      <c r="M725" s="163"/>
      <c r="N725" s="163"/>
      <c r="O725" s="163"/>
      <c r="P725" s="163"/>
      <c r="Q725" s="163"/>
      <c r="S725" s="163"/>
      <c r="T725" s="163"/>
      <c r="U725" s="163"/>
      <c r="AH725" s="163"/>
      <c r="AI725" s="163"/>
      <c r="AJ725" s="163"/>
      <c r="AK725" s="163"/>
      <c r="AL725" s="163"/>
      <c r="AM725" s="163"/>
      <c r="AN725" s="216"/>
      <c r="AO725" s="216"/>
      <c r="AP725" s="216"/>
      <c r="AQ725" s="216"/>
      <c r="AR725" s="216"/>
      <c r="AS725" s="216"/>
      <c r="AT725" s="216"/>
      <c r="AU725" s="216"/>
      <c r="AV725" s="216"/>
      <c r="AW725" s="218"/>
      <c r="AX725" s="662"/>
      <c r="AY725" s="662"/>
      <c r="AZ725" s="662"/>
      <c r="BA725" s="662"/>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9"/>
      <c r="B726" s="7"/>
      <c r="C726" s="739"/>
      <c r="D726" s="739"/>
      <c r="E726" s="739"/>
      <c r="F726" s="739"/>
      <c r="G726" s="51"/>
      <c r="H726" s="163"/>
      <c r="J726" s="75" t="s">
        <v>399</v>
      </c>
      <c r="K726" s="76"/>
      <c r="L726" s="76"/>
      <c r="M726" s="76"/>
      <c r="N726" s="163"/>
      <c r="O726" s="1385">
        <v>0</v>
      </c>
      <c r="P726" s="1386"/>
      <c r="Q726" s="1386"/>
      <c r="R726" s="1387"/>
      <c r="S726" s="163"/>
      <c r="T726" s="163" t="s">
        <v>81</v>
      </c>
      <c r="U726" s="163"/>
      <c r="AH726" s="163"/>
      <c r="AI726" s="163"/>
      <c r="AJ726" s="163"/>
      <c r="AK726" s="163"/>
      <c r="AL726" s="163"/>
      <c r="AM726" s="163"/>
      <c r="AN726" s="216"/>
      <c r="AO726" s="216"/>
      <c r="AP726" s="216"/>
      <c r="AQ726" s="216"/>
      <c r="AR726" s="1278" t="s">
        <v>1112</v>
      </c>
      <c r="AS726" s="1278"/>
      <c r="AT726" s="1278"/>
      <c r="AU726" s="1278"/>
      <c r="AV726" s="1278"/>
      <c r="AW726" s="1278"/>
      <c r="AX726" s="1358">
        <f>'Control Panel'!H1500</f>
        <v>0</v>
      </c>
      <c r="AY726" s="1358"/>
      <c r="AZ726" s="1358"/>
      <c r="BA726" s="1358"/>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9"/>
      <c r="B727" s="7"/>
      <c r="C727" s="740"/>
      <c r="D727" s="740"/>
      <c r="E727" s="740"/>
      <c r="F727" s="740"/>
      <c r="G727" s="163"/>
      <c r="H727" s="163"/>
      <c r="J727" s="163"/>
      <c r="K727" s="163"/>
      <c r="L727" s="163"/>
      <c r="M727" s="163"/>
      <c r="N727" s="163"/>
      <c r="O727" s="163"/>
      <c r="P727" s="163"/>
      <c r="Q727" s="163"/>
      <c r="S727" s="163"/>
      <c r="T727" s="163"/>
      <c r="U727" s="163"/>
      <c r="AH727" s="163"/>
      <c r="AI727" s="163"/>
      <c r="AJ727" s="163"/>
      <c r="AK727" s="163"/>
      <c r="AL727" s="163"/>
      <c r="AM727" s="163"/>
      <c r="AN727" s="216"/>
      <c r="AO727" s="216"/>
      <c r="AP727" s="216"/>
      <c r="AQ727" s="216"/>
      <c r="AR727" s="216"/>
      <c r="AS727" s="216"/>
      <c r="AT727" s="216"/>
      <c r="AU727" s="216"/>
      <c r="AV727" s="216"/>
      <c r="AW727" s="218"/>
      <c r="AX727" s="662"/>
      <c r="AY727" s="662"/>
      <c r="AZ727" s="662"/>
      <c r="BA727" s="662"/>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9"/>
      <c r="B728" s="7"/>
      <c r="C728" s="740"/>
      <c r="D728" s="740"/>
      <c r="E728" s="740"/>
      <c r="F728" s="740"/>
      <c r="G728" s="163"/>
      <c r="H728" s="163"/>
      <c r="J728" s="75" t="s">
        <v>4447</v>
      </c>
      <c r="K728" s="76"/>
      <c r="L728" s="76"/>
      <c r="M728" s="76"/>
      <c r="N728" s="163"/>
      <c r="O728" s="1385">
        <v>0</v>
      </c>
      <c r="P728" s="1386"/>
      <c r="Q728" s="1386"/>
      <c r="R728" s="1387"/>
      <c r="S728" s="182"/>
      <c r="T728" s="163" t="s">
        <v>81</v>
      </c>
      <c r="U728" s="163"/>
      <c r="AH728" s="163"/>
      <c r="AI728" s="163"/>
      <c r="AJ728" s="163"/>
      <c r="AK728" s="163"/>
      <c r="AL728" s="163"/>
      <c r="AM728" s="163"/>
      <c r="AN728" s="216"/>
      <c r="AO728" s="216"/>
      <c r="AP728" s="216"/>
      <c r="AQ728" s="216"/>
      <c r="AR728" s="1278" t="s">
        <v>4448</v>
      </c>
      <c r="AS728" s="1278"/>
      <c r="AT728" s="1278"/>
      <c r="AU728" s="1278"/>
      <c r="AV728" s="1278"/>
      <c r="AW728" s="1278"/>
      <c r="AX728" s="1358">
        <f>'Control Panel'!H1502</f>
        <v>0</v>
      </c>
      <c r="AY728" s="1358"/>
      <c r="AZ728" s="1358"/>
      <c r="BA728" s="1358"/>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9"/>
      <c r="B729" s="7"/>
      <c r="C729" s="740"/>
      <c r="D729" s="740"/>
      <c r="E729" s="740"/>
      <c r="F729" s="740"/>
      <c r="G729" s="163"/>
      <c r="H729" s="163"/>
      <c r="I729" s="163"/>
      <c r="J729" s="163"/>
      <c r="K729" s="163"/>
      <c r="L729" s="163"/>
      <c r="M729" s="163"/>
      <c r="N729" s="163"/>
      <c r="O729" s="163"/>
      <c r="P729" s="163"/>
      <c r="Q729" s="163"/>
      <c r="R729" s="163"/>
      <c r="S729" s="163"/>
      <c r="T729" s="163"/>
      <c r="U729" s="163"/>
      <c r="X729" s="163"/>
      <c r="Y729" s="163"/>
      <c r="Z729" s="163"/>
      <c r="AB729" s="163"/>
      <c r="AH729" s="163"/>
      <c r="AI729" s="163"/>
      <c r="AJ729" s="163"/>
      <c r="AK729" s="163"/>
      <c r="AL729" s="163"/>
      <c r="AM729" s="163"/>
      <c r="AN729" s="216"/>
      <c r="AO729" s="216"/>
      <c r="AP729" s="216"/>
      <c r="AQ729" s="216"/>
      <c r="AR729" s="216"/>
      <c r="AS729" s="216"/>
      <c r="AT729" s="216"/>
      <c r="AU729" s="216"/>
      <c r="AV729" s="216"/>
      <c r="AW729" s="218"/>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7.5" customHeight="1">
      <c r="A730" s="779"/>
      <c r="B730" s="366">
        <v>1</v>
      </c>
      <c r="C730" s="740"/>
      <c r="D730" s="740"/>
      <c r="E730" s="740"/>
      <c r="F730" s="740"/>
      <c r="G730" s="163"/>
      <c r="H730" s="163"/>
      <c r="I730" s="163"/>
      <c r="J730" s="163"/>
      <c r="K730" s="163"/>
      <c r="L730" s="163"/>
      <c r="M730" s="163"/>
      <c r="N730" s="163"/>
      <c r="O730" s="163"/>
      <c r="P730" s="163"/>
      <c r="Q730" s="163"/>
      <c r="R730" s="163"/>
      <c r="S730" s="163"/>
      <c r="T730" s="163"/>
      <c r="U730" s="163"/>
      <c r="X730" s="163"/>
      <c r="Y730" s="163"/>
      <c r="Z730" s="163"/>
      <c r="AB730" s="163"/>
      <c r="AH730" s="163"/>
      <c r="AI730" s="163"/>
      <c r="AJ730" s="163"/>
      <c r="AK730" s="163"/>
      <c r="AL730" s="163"/>
      <c r="AM730" s="163"/>
      <c r="AN730" s="805"/>
      <c r="AO730" s="805"/>
      <c r="AP730" s="805"/>
      <c r="AQ730" s="805"/>
      <c r="AR730" s="805"/>
      <c r="AS730" s="805"/>
      <c r="AT730" s="805"/>
      <c r="AU730" s="805"/>
      <c r="AV730" s="805"/>
      <c r="AW730" s="306"/>
      <c r="AX730" s="878"/>
      <c r="AY730" s="878"/>
      <c r="AZ730" s="878"/>
      <c r="BA730" s="878"/>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17.25" customHeight="1">
      <c r="A731" s="779"/>
      <c r="B731" s="7"/>
      <c r="C731" s="740"/>
      <c r="D731" s="740"/>
      <c r="E731" s="740"/>
      <c r="F731" s="740"/>
      <c r="G731" s="163"/>
      <c r="H731" s="163"/>
      <c r="I731" s="163"/>
      <c r="J731" s="163"/>
      <c r="K731" s="163"/>
      <c r="L731" s="163"/>
      <c r="M731" s="163"/>
      <c r="N731" s="163"/>
      <c r="O731" s="163"/>
      <c r="P731" s="163"/>
      <c r="Q731" s="163"/>
      <c r="R731" s="163"/>
      <c r="S731" s="163"/>
      <c r="T731" s="163"/>
      <c r="U731" s="163"/>
      <c r="V731" s="163"/>
      <c r="W731" s="163"/>
      <c r="X731" s="1396"/>
      <c r="Y731" s="1396"/>
      <c r="Z731" s="1396"/>
      <c r="AA731" s="1396"/>
      <c r="AB731" s="163"/>
      <c r="AC731" s="163"/>
      <c r="AD731" s="163"/>
      <c r="AE731" s="163"/>
      <c r="AF731" s="163"/>
      <c r="AG731" s="163"/>
      <c r="AH731" s="163"/>
      <c r="AI731" s="163"/>
      <c r="AJ731" s="163"/>
      <c r="AK731" s="163"/>
      <c r="AL731" s="163"/>
      <c r="AM731" s="163"/>
      <c r="AN731" s="1306" t="s">
        <v>1044</v>
      </c>
      <c r="AO731" s="1306"/>
      <c r="AP731" s="1306"/>
      <c r="AQ731" s="1306"/>
      <c r="AR731" s="1306"/>
      <c r="AS731" s="1306"/>
      <c r="AT731" s="1306"/>
      <c r="AU731" s="1306"/>
      <c r="AV731" s="1306"/>
      <c r="AW731" s="1306"/>
      <c r="AX731" s="1388">
        <f>'Control Panel'!H1503</f>
        <v>0</v>
      </c>
      <c r="AY731" s="1388"/>
      <c r="AZ731" s="1388"/>
      <c r="BA731" s="1388"/>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7.25" customHeight="1">
      <c r="A732" s="779"/>
      <c r="B732" s="7"/>
      <c r="C732" s="740"/>
      <c r="D732" s="740"/>
      <c r="E732" s="740"/>
      <c r="F732" s="740"/>
      <c r="G732" s="163"/>
      <c r="H732" s="163"/>
      <c r="I732" s="163"/>
      <c r="J732" s="163"/>
      <c r="K732" s="163"/>
      <c r="L732" s="163"/>
      <c r="M732" s="163"/>
      <c r="N732" s="163"/>
      <c r="O732" s="163"/>
      <c r="P732" s="163"/>
      <c r="Q732" s="163"/>
      <c r="R732" s="163"/>
      <c r="S732" s="163"/>
      <c r="T732" s="163"/>
      <c r="U732" s="163"/>
      <c r="V732" s="163"/>
      <c r="W732" s="163"/>
      <c r="X732" s="808"/>
      <c r="Y732" s="808"/>
      <c r="Z732" s="808"/>
      <c r="AA732" s="808"/>
      <c r="AB732" s="163"/>
      <c r="AC732" s="163"/>
      <c r="AD732" s="163"/>
      <c r="AE732" s="163"/>
      <c r="AF732" s="163"/>
      <c r="AG732" s="163"/>
      <c r="AH732" s="163"/>
      <c r="AI732" s="163"/>
      <c r="AJ732" s="163"/>
      <c r="AK732" s="163"/>
      <c r="AL732" s="163"/>
      <c r="AM732" s="163"/>
      <c r="AN732" s="806"/>
      <c r="AO732" s="806"/>
      <c r="AP732" s="806"/>
      <c r="AQ732" s="806"/>
      <c r="AR732" s="806"/>
      <c r="AS732" s="806"/>
      <c r="AT732" s="806"/>
      <c r="AU732" s="806"/>
      <c r="AV732" s="806"/>
      <c r="AW732" s="806"/>
      <c r="AX732" s="807"/>
      <c r="AY732" s="807"/>
      <c r="AZ732" s="807"/>
      <c r="BA732" s="807"/>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4.25" customHeight="1">
      <c r="A733" s="779"/>
      <c r="B733" s="578"/>
      <c r="C733" s="1408" t="s">
        <v>1388</v>
      </c>
      <c r="D733" s="1408"/>
      <c r="E733" s="1408"/>
      <c r="F733" s="1408"/>
      <c r="G733" s="814"/>
      <c r="H733" s="814"/>
      <c r="I733" s="814"/>
      <c r="J733" s="814"/>
      <c r="K733" s="814"/>
      <c r="L733" s="814"/>
      <c r="M733" s="814"/>
      <c r="N733" s="814"/>
      <c r="O733" s="814"/>
      <c r="P733" s="814"/>
      <c r="Q733" s="814"/>
      <c r="R733" s="814"/>
      <c r="S733" s="814"/>
      <c r="T733" s="814"/>
      <c r="U733" s="814"/>
      <c r="V733" s="814"/>
      <c r="W733" s="814"/>
      <c r="X733" s="814"/>
      <c r="Y733" s="814"/>
      <c r="Z733" s="814"/>
      <c r="AA733" s="814"/>
      <c r="AB733" s="814"/>
      <c r="AC733" s="814"/>
      <c r="AD733" s="814"/>
      <c r="AE733" s="814"/>
      <c r="AF733" s="814"/>
      <c r="AG733" s="814"/>
      <c r="AH733" s="814"/>
      <c r="AI733" s="814"/>
      <c r="AJ733" s="814"/>
      <c r="AK733" s="814"/>
      <c r="AL733" s="814"/>
      <c r="AM733" s="814"/>
      <c r="AN733" s="814"/>
      <c r="AO733" s="814"/>
      <c r="AP733" s="814"/>
      <c r="AQ733" s="814"/>
      <c r="AR733" s="814"/>
      <c r="AS733" s="814"/>
      <c r="AT733" s="814"/>
      <c r="AU733" s="814"/>
      <c r="AV733" s="814"/>
      <c r="AW733" s="814"/>
      <c r="AX733" s="814"/>
      <c r="AY733" s="814"/>
      <c r="AZ733" s="814"/>
      <c r="BA733" s="814"/>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16.5" customHeight="1">
      <c r="A734" s="779"/>
      <c r="B734" s="7"/>
      <c r="C734" s="1409"/>
      <c r="D734" s="1409"/>
      <c r="E734" s="1409"/>
      <c r="F734" s="1409"/>
      <c r="G734" s="163"/>
      <c r="H734" s="163"/>
      <c r="I734" s="719" t="s">
        <v>1388</v>
      </c>
      <c r="J734" s="706"/>
      <c r="K734" s="706"/>
      <c r="L734" s="706"/>
      <c r="M734" s="706"/>
      <c r="N734" s="706"/>
      <c r="O734" s="706"/>
      <c r="P734" s="706"/>
      <c r="Q734" s="706"/>
      <c r="R734" s="706"/>
      <c r="S734" s="706"/>
      <c r="T734" s="706"/>
      <c r="U734" s="706"/>
      <c r="V734" s="662"/>
      <c r="W734" s="662"/>
      <c r="X734" s="662"/>
      <c r="Y734" s="719"/>
      <c r="Z734" s="706"/>
      <c r="AA734" s="719"/>
      <c r="AB734" s="706"/>
      <c r="AC734" s="706"/>
      <c r="AD734" s="706"/>
      <c r="AE734" s="706"/>
      <c r="AF734" s="706"/>
      <c r="AG734" s="706"/>
      <c r="AH734" s="706"/>
      <c r="AI734" s="706"/>
      <c r="AJ734" s="706"/>
      <c r="AK734" s="706"/>
      <c r="AL734" s="706"/>
      <c r="AM734" s="706"/>
      <c r="AN734" s="706"/>
      <c r="AO734" s="662"/>
      <c r="AP734" s="662"/>
      <c r="AQ734" s="662"/>
      <c r="AR734" s="662"/>
      <c r="AS734" s="662"/>
      <c r="AT734" s="662"/>
      <c r="AU734" s="662"/>
      <c r="AV734" s="662"/>
      <c r="AW734" s="662"/>
      <c r="AX734" s="662"/>
      <c r="AY734" s="662"/>
      <c r="AZ734" s="662"/>
      <c r="BA734" s="662"/>
      <c r="BB734" s="163"/>
      <c r="BC734" s="288"/>
      <c r="BD734" s="287"/>
      <c r="BE734" s="783"/>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1409"/>
      <c r="D735" s="1409"/>
      <c r="E735" s="1409"/>
      <c r="F735" s="1409"/>
      <c r="G735" s="163"/>
      <c r="H735" s="163"/>
      <c r="I735" s="163"/>
      <c r="J735" s="163"/>
      <c r="K735" s="163"/>
      <c r="L735" s="163"/>
      <c r="M735" s="163"/>
      <c r="N735" s="163"/>
      <c r="O735" s="163"/>
      <c r="P735" s="163"/>
      <c r="Q735" s="163"/>
      <c r="R735" s="163"/>
      <c r="S735" s="163"/>
      <c r="T735" s="163"/>
      <c r="U735" s="163"/>
      <c r="V735" s="163"/>
      <c r="W735" s="163"/>
      <c r="X735" s="163"/>
      <c r="Y735" s="163"/>
      <c r="Z735" s="163"/>
      <c r="AA735" s="163"/>
      <c r="AB735" s="163"/>
      <c r="AC735" s="163"/>
      <c r="AD735" s="163"/>
      <c r="AE735" s="163"/>
      <c r="AF735" s="163"/>
      <c r="AG735" s="163"/>
      <c r="AH735" s="163"/>
      <c r="AI735" s="163"/>
      <c r="AJ735" s="163"/>
      <c r="AK735" s="163"/>
      <c r="AL735" s="163"/>
      <c r="AM735" s="163"/>
      <c r="AN735" s="163"/>
      <c r="AO735" s="163"/>
      <c r="AP735" s="163"/>
      <c r="AQ735" s="163"/>
      <c r="AR735" s="163"/>
      <c r="AS735" s="163"/>
      <c r="AT735" s="163"/>
      <c r="AU735" s="163"/>
      <c r="AV735" s="163"/>
      <c r="AW735" s="163"/>
      <c r="AX735" s="662"/>
      <c r="AY735" s="662"/>
      <c r="AZ735" s="662"/>
      <c r="BA735" s="662"/>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5" customHeight="1">
      <c r="A736" s="779"/>
      <c r="B736" s="7"/>
      <c r="C736" s="743"/>
      <c r="D736" s="743"/>
      <c r="E736" s="743"/>
      <c r="F736" s="743"/>
      <c r="AN736" s="163"/>
      <c r="AS736" s="1278"/>
      <c r="AT736" s="1278"/>
      <c r="AU736" s="1278"/>
      <c r="AV736" s="1278"/>
      <c r="AW736" s="1278"/>
      <c r="AX736" s="1358"/>
      <c r="AY736" s="1358"/>
      <c r="AZ736" s="1358"/>
      <c r="BA736" s="1358"/>
      <c r="BB736" s="163"/>
      <c r="BC736" s="8"/>
      <c r="BD736" s="175"/>
      <c r="BE736" s="782"/>
      <c r="BF736" s="175"/>
      <c r="BG736" s="287"/>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4.5" customHeight="1">
      <c r="A737" s="779"/>
      <c r="B737" s="7"/>
      <c r="C737" s="739"/>
      <c r="D737" s="739"/>
      <c r="E737" s="739"/>
      <c r="F737" s="739"/>
      <c r="G737" s="361"/>
      <c r="H737" s="361"/>
      <c r="N737" s="163"/>
      <c r="O737" s="163"/>
      <c r="P737" s="163"/>
      <c r="Q737" s="163"/>
      <c r="R737" s="163"/>
      <c r="S737" s="163"/>
      <c r="T737" s="163"/>
      <c r="U737" s="163"/>
      <c r="V737" s="163"/>
      <c r="W737" s="163"/>
      <c r="X737" s="163"/>
      <c r="Y737" s="163"/>
      <c r="AC737" s="163"/>
      <c r="AQ737" s="163"/>
      <c r="AR737" s="163"/>
      <c r="AX737" s="662"/>
      <c r="AY737" s="662"/>
      <c r="AZ737" s="662"/>
      <c r="BA737" s="662"/>
      <c r="BB737" s="163"/>
      <c r="BC737" s="8"/>
      <c r="BD737" s="175"/>
      <c r="BE737" s="782"/>
      <c r="BF737" s="175"/>
      <c r="BG737" s="287"/>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39"/>
      <c r="D738" s="739"/>
      <c r="E738" s="739"/>
      <c r="F738" s="739"/>
      <c r="J738" s="75" t="s">
        <v>397</v>
      </c>
      <c r="K738" s="163"/>
      <c r="L738" s="163"/>
      <c r="M738" s="163"/>
      <c r="P738" s="1385">
        <v>0</v>
      </c>
      <c r="Q738" s="1386"/>
      <c r="R738" s="1387"/>
      <c r="T738" s="163" t="s">
        <v>3322</v>
      </c>
      <c r="AC738" s="75"/>
      <c r="AD738" s="163"/>
      <c r="AE738" s="163"/>
      <c r="AF738" s="163"/>
      <c r="AG738" s="163"/>
      <c r="AN738" s="163"/>
      <c r="AQ738" s="1382"/>
      <c r="AR738" s="1382"/>
      <c r="AS738" s="1382"/>
      <c r="AT738" s="1382"/>
      <c r="AU738" s="1382"/>
      <c r="AV738" s="1382"/>
      <c r="AW738" s="1382"/>
      <c r="AX738" s="1358"/>
      <c r="AY738" s="1358"/>
      <c r="AZ738" s="1358"/>
      <c r="BA738" s="1358"/>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3.75" customHeight="1">
      <c r="A739" s="779"/>
      <c r="B739" s="7"/>
      <c r="C739" s="739"/>
      <c r="D739" s="739"/>
      <c r="E739" s="739"/>
      <c r="F739" s="739"/>
      <c r="G739" s="361"/>
      <c r="H739" s="361"/>
      <c r="I739" s="163"/>
      <c r="T739" s="163"/>
      <c r="AQ739" s="163"/>
      <c r="AR739" s="805"/>
      <c r="AS739" s="805"/>
      <c r="AT739" s="805"/>
      <c r="AU739" s="805"/>
      <c r="AV739" s="805"/>
      <c r="AW739" s="805"/>
      <c r="AX739" s="662"/>
      <c r="AY739" s="662"/>
      <c r="AZ739" s="662"/>
      <c r="BA739" s="662"/>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9"/>
      <c r="B740" s="7"/>
      <c r="C740" s="739"/>
      <c r="D740" s="739"/>
      <c r="E740" s="739"/>
      <c r="F740" s="739"/>
      <c r="G740" s="361"/>
      <c r="H740" s="361"/>
      <c r="J740" s="3" t="s">
        <v>298</v>
      </c>
      <c r="P740" s="1385">
        <v>0</v>
      </c>
      <c r="Q740" s="1386"/>
      <c r="R740" s="1387"/>
      <c r="T740" s="163" t="s">
        <v>3322</v>
      </c>
      <c r="AR740" s="163"/>
      <c r="AS740" s="805"/>
      <c r="AT740" s="805"/>
      <c r="AU740" s="805"/>
      <c r="AV740" s="805"/>
      <c r="AW740" s="805"/>
      <c r="AX740" s="662"/>
      <c r="AY740" s="662"/>
      <c r="AZ740" s="662"/>
      <c r="BA740" s="662"/>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9"/>
      <c r="B741" s="366">
        <v>1</v>
      </c>
      <c r="C741" s="743"/>
      <c r="D741" s="743"/>
      <c r="E741" s="743"/>
      <c r="F741" s="743"/>
      <c r="G741" s="361"/>
      <c r="H741" s="361"/>
      <c r="I741" s="163"/>
      <c r="T741" s="163"/>
      <c r="AQ741" s="163"/>
      <c r="AR741" s="805"/>
      <c r="AS741" s="805"/>
      <c r="AT741" s="805"/>
      <c r="AU741" s="805"/>
      <c r="AV741" s="805"/>
      <c r="AW741" s="805"/>
      <c r="AX741" s="878"/>
      <c r="AY741" s="878"/>
      <c r="AZ741" s="878"/>
      <c r="BA741" s="878"/>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75" customHeight="1">
      <c r="A742" s="779"/>
      <c r="B742" s="7"/>
      <c r="C742" s="743"/>
      <c r="D742" s="743"/>
      <c r="E742" s="743"/>
      <c r="F742" s="743"/>
      <c r="G742" s="361"/>
      <c r="H742" s="361"/>
      <c r="I742" s="163"/>
      <c r="T742" s="163"/>
      <c r="AM742" s="1306" t="s">
        <v>1389</v>
      </c>
      <c r="AN742" s="1306"/>
      <c r="AO742" s="1306"/>
      <c r="AP742" s="1306"/>
      <c r="AQ742" s="1306"/>
      <c r="AR742" s="1306"/>
      <c r="AS742" s="1306"/>
      <c r="AT742" s="1306"/>
      <c r="AU742" s="1306"/>
      <c r="AV742" s="1306"/>
      <c r="AW742" s="1306"/>
      <c r="AX742" s="1388" t="str">
        <f>'Control Panel'!H1505</f>
        <v>Not Available</v>
      </c>
      <c r="AY742" s="1388"/>
      <c r="AZ742" s="1388"/>
      <c r="BA742" s="1388"/>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9" customHeight="1">
      <c r="A743" s="779"/>
      <c r="B743" s="7"/>
      <c r="C743" s="740"/>
      <c r="D743" s="740"/>
      <c r="E743" s="740"/>
      <c r="F743" s="740"/>
      <c r="G743" s="163"/>
      <c r="H743" s="163"/>
      <c r="I743" s="163"/>
      <c r="J743" s="163"/>
      <c r="K743" s="163"/>
      <c r="L743" s="163"/>
      <c r="M743" s="163"/>
      <c r="N743" s="163"/>
      <c r="O743" s="163"/>
      <c r="P743" s="163"/>
      <c r="Q743" s="163"/>
      <c r="R743" s="163"/>
      <c r="S743" s="163"/>
      <c r="T743" s="163"/>
      <c r="U743" s="163"/>
      <c r="V743" s="163"/>
      <c r="W743" s="163"/>
      <c r="X743" s="163"/>
      <c r="Y743" s="163"/>
      <c r="Z743" s="163"/>
      <c r="AA743" s="163"/>
      <c r="AB743" s="163"/>
      <c r="AC743" s="163"/>
      <c r="AD743" s="163"/>
      <c r="AE743" s="163"/>
      <c r="AF743" s="163"/>
      <c r="AG743" s="163"/>
      <c r="AH743" s="163"/>
      <c r="AI743" s="163"/>
      <c r="AJ743" s="163"/>
      <c r="AK743" s="163"/>
      <c r="AL743" s="163"/>
      <c r="AM743" s="163"/>
      <c r="AN743" s="163"/>
      <c r="AO743" s="163"/>
      <c r="AP743" s="163"/>
      <c r="AQ743" s="163"/>
      <c r="AR743" s="163"/>
      <c r="AS743" s="163"/>
      <c r="AT743" s="163"/>
      <c r="AU743" s="163"/>
      <c r="AV743" s="163"/>
      <c r="AW743" s="163"/>
      <c r="AX743" s="662"/>
      <c r="AY743" s="662"/>
      <c r="AZ743" s="662"/>
      <c r="BA743" s="662"/>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9" customHeight="1">
      <c r="A744" s="779"/>
      <c r="B744" s="7"/>
      <c r="C744" s="1002"/>
      <c r="D744" s="1002"/>
      <c r="E744" s="1002"/>
      <c r="F744" s="1002"/>
      <c r="G744" s="1003"/>
      <c r="H744" s="1003"/>
      <c r="I744" s="1003"/>
      <c r="J744" s="1003"/>
      <c r="K744" s="1003"/>
      <c r="L744" s="1003"/>
      <c r="M744" s="1003"/>
      <c r="N744" s="1003"/>
      <c r="O744" s="1003"/>
      <c r="P744" s="1003"/>
      <c r="Q744" s="1003"/>
      <c r="R744" s="1003"/>
      <c r="S744" s="1003"/>
      <c r="T744" s="1003"/>
      <c r="U744" s="1003"/>
      <c r="V744" s="1003"/>
      <c r="W744" s="1003"/>
      <c r="X744" s="1003"/>
      <c r="Y744" s="1003"/>
      <c r="Z744" s="1003"/>
      <c r="AA744" s="1003"/>
      <c r="AB744" s="1003"/>
      <c r="AC744" s="1003"/>
      <c r="AD744" s="1003"/>
      <c r="AE744" s="1003"/>
      <c r="AF744" s="1003"/>
      <c r="AG744" s="1003"/>
      <c r="AH744" s="1003"/>
      <c r="AI744" s="1003"/>
      <c r="AJ744" s="1003"/>
      <c r="AK744" s="1003"/>
      <c r="AL744" s="1003"/>
      <c r="AM744" s="1003"/>
      <c r="AN744" s="1003"/>
      <c r="AO744" s="1003"/>
      <c r="AP744" s="1003"/>
      <c r="AQ744" s="1003"/>
      <c r="AR744" s="1003"/>
      <c r="AS744" s="1003"/>
      <c r="AT744" s="1003"/>
      <c r="AU744" s="1003"/>
      <c r="AV744" s="1003"/>
      <c r="AW744" s="1003"/>
      <c r="AX744" s="1003"/>
      <c r="AY744" s="1003"/>
      <c r="AZ744" s="1003"/>
      <c r="BA744" s="1003"/>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9" customHeight="1">
      <c r="A745" s="779"/>
      <c r="B745" s="7"/>
      <c r="C745" s="740"/>
      <c r="D745" s="740"/>
      <c r="E745" s="740"/>
      <c r="F745" s="740"/>
      <c r="G745" s="163"/>
      <c r="H745" s="163"/>
      <c r="I745" s="163"/>
      <c r="J745" s="163"/>
      <c r="K745" s="163"/>
      <c r="L745" s="163"/>
      <c r="M745" s="163"/>
      <c r="N745" s="163"/>
      <c r="O745" s="163"/>
      <c r="P745" s="163"/>
      <c r="Q745" s="163"/>
      <c r="R745" s="163"/>
      <c r="S745" s="163"/>
      <c r="T745" s="163"/>
      <c r="U745" s="163"/>
      <c r="V745" s="163"/>
      <c r="W745" s="163"/>
      <c r="X745" s="163"/>
      <c r="Y745" s="163"/>
      <c r="Z745" s="163"/>
      <c r="AA745" s="163"/>
      <c r="AB745" s="163"/>
      <c r="AC745" s="163"/>
      <c r="AD745" s="163"/>
      <c r="AE745" s="163"/>
      <c r="AF745" s="163"/>
      <c r="AG745" s="163"/>
      <c r="AH745" s="163"/>
      <c r="AI745" s="163"/>
      <c r="AJ745" s="163"/>
      <c r="AK745" s="163"/>
      <c r="AL745" s="163"/>
      <c r="AM745" s="163"/>
      <c r="AN745" s="163"/>
      <c r="AO745" s="163"/>
      <c r="AP745" s="163"/>
      <c r="AQ745" s="163"/>
      <c r="AR745" s="163"/>
      <c r="AS745" s="163"/>
      <c r="AT745" s="163"/>
      <c r="AU745" s="163"/>
      <c r="AV745" s="163"/>
      <c r="AW745" s="163"/>
      <c r="AX745" s="163"/>
      <c r="AY745" s="163"/>
      <c r="AZ745" s="163"/>
      <c r="BA745" s="163"/>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6.5" customHeight="1">
      <c r="A746" s="779"/>
      <c r="B746" s="7"/>
      <c r="C746" s="1409" t="s">
        <v>4791</v>
      </c>
      <c r="D746" s="1409"/>
      <c r="E746" s="1409"/>
      <c r="F746" s="1409"/>
      <c r="G746" s="1409"/>
      <c r="H746" s="163"/>
      <c r="I746" s="719" t="s">
        <v>4791</v>
      </c>
      <c r="J746" s="706"/>
      <c r="K746" s="706"/>
      <c r="L746" s="706"/>
      <c r="M746" s="706"/>
      <c r="N746" s="706"/>
      <c r="O746" s="706"/>
      <c r="P746" s="706"/>
      <c r="Q746" s="706"/>
      <c r="R746" s="706"/>
      <c r="S746" s="706"/>
      <c r="T746" s="706"/>
      <c r="U746" s="706"/>
      <c r="V746" s="662"/>
      <c r="W746" s="662"/>
      <c r="X746" s="662"/>
      <c r="Y746" s="719"/>
      <c r="Z746" s="706"/>
      <c r="AA746" s="719"/>
      <c r="AB746" s="706"/>
      <c r="AC746" s="706"/>
      <c r="AD746" s="706"/>
      <c r="AE746" s="706"/>
      <c r="AF746" s="706"/>
      <c r="AG746" s="706"/>
      <c r="AH746" s="706"/>
      <c r="AI746" s="706"/>
      <c r="AJ746" s="706"/>
      <c r="AK746" s="706"/>
      <c r="AL746" s="706"/>
      <c r="AM746" s="706"/>
      <c r="AN746" s="706"/>
      <c r="AO746" s="662"/>
      <c r="AP746" s="662"/>
      <c r="AQ746" s="662"/>
      <c r="AR746" s="662"/>
      <c r="AS746" s="662"/>
      <c r="AT746" s="662"/>
      <c r="AU746" s="662"/>
      <c r="AV746" s="662"/>
      <c r="AW746" s="662"/>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9" customHeight="1">
      <c r="A747" s="779"/>
      <c r="B747" s="7"/>
      <c r="C747" s="1409"/>
      <c r="D747" s="1409"/>
      <c r="E747" s="1409"/>
      <c r="F747" s="1409"/>
      <c r="G747" s="1409"/>
      <c r="H747" s="163"/>
      <c r="I747" s="163"/>
      <c r="J747" s="163"/>
      <c r="K747" s="163"/>
      <c r="L747" s="163"/>
      <c r="M747" s="163"/>
      <c r="N747" s="163"/>
      <c r="O747" s="163"/>
      <c r="P747" s="163"/>
      <c r="Q747" s="163"/>
      <c r="R747" s="163"/>
      <c r="S747" s="163"/>
      <c r="T747" s="163"/>
      <c r="U747" s="163"/>
      <c r="V747" s="163"/>
      <c r="W747" s="163"/>
      <c r="X747" s="163"/>
      <c r="Y747" s="163"/>
      <c r="Z747" s="163"/>
      <c r="AA747" s="163"/>
      <c r="AB747" s="163"/>
      <c r="AC747" s="163"/>
      <c r="AD747" s="163"/>
      <c r="AE747" s="163"/>
      <c r="AF747" s="163"/>
      <c r="AG747" s="163"/>
      <c r="AH747" s="163"/>
      <c r="AI747" s="163"/>
      <c r="AJ747" s="163"/>
      <c r="AK747" s="163"/>
      <c r="AL747" s="163"/>
      <c r="AM747" s="163"/>
      <c r="AN747" s="163"/>
      <c r="AO747" s="163"/>
      <c r="AP747" s="163"/>
      <c r="AQ747" s="163"/>
      <c r="AR747" s="163"/>
      <c r="AS747" s="163"/>
      <c r="AT747" s="163"/>
      <c r="AU747" s="163"/>
      <c r="AV747" s="163"/>
      <c r="AW747" s="163"/>
      <c r="AX747" s="662"/>
      <c r="AY747" s="662"/>
      <c r="AZ747" s="662"/>
      <c r="BA747" s="662"/>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9" customHeight="1">
      <c r="A748" s="779"/>
      <c r="B748" s="7"/>
      <c r="C748" s="1409"/>
      <c r="D748" s="1409"/>
      <c r="E748" s="1409"/>
      <c r="F748" s="1409"/>
      <c r="G748" s="1409"/>
      <c r="H748" s="163"/>
      <c r="AN748" s="163"/>
      <c r="AS748" s="1278"/>
      <c r="AT748" s="1278"/>
      <c r="AU748" s="1278"/>
      <c r="AV748" s="1278"/>
      <c r="AW748" s="1278"/>
      <c r="AX748" s="1358"/>
      <c r="AY748" s="1358"/>
      <c r="AZ748" s="1358"/>
      <c r="BA748" s="1358"/>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8.75" customHeight="1">
      <c r="A749" s="779"/>
      <c r="B749" s="7"/>
      <c r="C749" s="1409"/>
      <c r="D749" s="1409"/>
      <c r="E749" s="1409"/>
      <c r="F749" s="1409"/>
      <c r="G749" s="1409"/>
      <c r="H749" s="163"/>
      <c r="N749" s="163"/>
      <c r="O749" s="163"/>
      <c r="P749" s="163"/>
      <c r="Q749" s="163"/>
      <c r="R749" s="163"/>
      <c r="S749" s="163"/>
      <c r="T749" s="163"/>
      <c r="U749" s="163"/>
      <c r="V749" s="163"/>
      <c r="W749" s="163"/>
      <c r="X749" s="163"/>
      <c r="Y749" s="163"/>
      <c r="AC749" s="163"/>
      <c r="AQ749" s="163"/>
      <c r="AR749" s="163"/>
      <c r="AX749" s="662"/>
      <c r="AY749" s="662"/>
      <c r="AZ749" s="662"/>
      <c r="BA749" s="662"/>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5" customHeight="1">
      <c r="A750" s="779"/>
      <c r="B750" s="7"/>
      <c r="C750" s="740"/>
      <c r="D750" s="740"/>
      <c r="E750" s="740"/>
      <c r="F750" s="740"/>
      <c r="G750" s="163"/>
      <c r="H750" s="163"/>
      <c r="J750" s="75" t="s">
        <v>397</v>
      </c>
      <c r="K750" s="163"/>
      <c r="L750" s="163"/>
      <c r="M750" s="163"/>
      <c r="P750" s="1385">
        <v>0</v>
      </c>
      <c r="Q750" s="1386"/>
      <c r="R750" s="1387"/>
      <c r="T750" s="163" t="s">
        <v>4739</v>
      </c>
      <c r="AC750" s="75"/>
      <c r="AD750" s="163"/>
      <c r="AE750" s="163"/>
      <c r="AF750" s="163"/>
      <c r="AG750" s="163"/>
      <c r="AN750" s="163"/>
      <c r="AQ750" s="75"/>
      <c r="AR750" s="1278" t="s">
        <v>349</v>
      </c>
      <c r="AS750" s="1278"/>
      <c r="AT750" s="1278"/>
      <c r="AU750" s="1278"/>
      <c r="AV750" s="1278"/>
      <c r="AW750" s="1278"/>
      <c r="AX750" s="1358" t="str">
        <f>'Control Panel'!H1509</f>
        <v>Free</v>
      </c>
      <c r="AY750" s="1358"/>
      <c r="AZ750" s="1358"/>
      <c r="BA750" s="1358"/>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7"/>
      <c r="C751" s="740"/>
      <c r="D751" s="740"/>
      <c r="E751" s="740"/>
      <c r="F751" s="740"/>
      <c r="G751" s="163"/>
      <c r="H751" s="163"/>
      <c r="I751" s="163"/>
      <c r="T751" s="163"/>
      <c r="AQ751" s="163"/>
      <c r="AR751" s="993"/>
      <c r="AS751" s="993"/>
      <c r="AT751" s="993"/>
      <c r="AU751" s="993"/>
      <c r="AV751" s="993"/>
      <c r="AW751" s="306"/>
      <c r="AX751" s="662"/>
      <c r="AY751" s="662"/>
      <c r="AZ751" s="662"/>
      <c r="BA751" s="662"/>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5" customHeight="1">
      <c r="A752" s="779"/>
      <c r="B752" s="7"/>
      <c r="C752" s="740"/>
      <c r="D752" s="740"/>
      <c r="E752" s="740"/>
      <c r="F752" s="740"/>
      <c r="G752" s="163"/>
      <c r="H752" s="163"/>
      <c r="J752" s="75" t="s">
        <v>399</v>
      </c>
      <c r="K752" s="163"/>
      <c r="L752" s="163"/>
      <c r="M752" s="163"/>
      <c r="P752" s="1385">
        <v>0</v>
      </c>
      <c r="Q752" s="1386"/>
      <c r="R752" s="1387"/>
      <c r="T752" s="163" t="s">
        <v>10</v>
      </c>
      <c r="AC752" s="75"/>
      <c r="AD752" s="163"/>
      <c r="AE752" s="163"/>
      <c r="AF752" s="163"/>
      <c r="AG752" s="163"/>
      <c r="AN752" s="163"/>
      <c r="AQ752" s="75"/>
      <c r="AR752" s="1278" t="s">
        <v>1112</v>
      </c>
      <c r="AS752" s="1278"/>
      <c r="AT752" s="1278"/>
      <c r="AU752" s="1278"/>
      <c r="AV752" s="1278"/>
      <c r="AW752" s="1278"/>
      <c r="AX752" s="1358">
        <f>'Control Panel'!H1511</f>
        <v>0</v>
      </c>
      <c r="AY752" s="1358"/>
      <c r="AZ752" s="1358"/>
      <c r="BA752" s="1358"/>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9" customHeight="1">
      <c r="A753" s="779"/>
      <c r="B753" s="7"/>
      <c r="C753" s="740"/>
      <c r="D753" s="740"/>
      <c r="E753" s="740"/>
      <c r="F753" s="740"/>
      <c r="G753" s="163"/>
      <c r="H753" s="163"/>
      <c r="I753" s="163"/>
      <c r="T753" s="163"/>
      <c r="AQ753" s="163"/>
      <c r="AR753" s="993"/>
      <c r="AS753" s="993"/>
      <c r="AT753" s="993"/>
      <c r="AU753" s="993"/>
      <c r="AV753" s="993"/>
      <c r="AW753" s="306"/>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15" customHeight="1">
      <c r="A754" s="779"/>
      <c r="B754" s="7"/>
      <c r="C754" s="740"/>
      <c r="D754" s="740"/>
      <c r="E754" s="740"/>
      <c r="F754" s="740"/>
      <c r="G754" s="163"/>
      <c r="H754" s="163"/>
      <c r="J754" s="3" t="s">
        <v>4447</v>
      </c>
      <c r="P754" s="1385">
        <v>0</v>
      </c>
      <c r="Q754" s="1386"/>
      <c r="R754" s="1387"/>
      <c r="T754" s="163" t="s">
        <v>10</v>
      </c>
      <c r="AR754" s="1278" t="s">
        <v>4448</v>
      </c>
      <c r="AS754" s="1278"/>
      <c r="AT754" s="1278"/>
      <c r="AU754" s="1278"/>
      <c r="AV754" s="1278"/>
      <c r="AW754" s="1278"/>
      <c r="AX754" s="1358">
        <f>'Control Panel'!H1513</f>
        <v>0</v>
      </c>
      <c r="AY754" s="1358"/>
      <c r="AZ754" s="1358"/>
      <c r="BA754" s="1358"/>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9"/>
      <c r="B755" s="7"/>
      <c r="C755" s="740"/>
      <c r="D755" s="740"/>
      <c r="E755" s="740"/>
      <c r="F755" s="740"/>
      <c r="G755" s="163"/>
      <c r="H755" s="163"/>
      <c r="P755" s="1004"/>
      <c r="Q755" s="1004"/>
      <c r="R755" s="1263"/>
      <c r="T755" s="163"/>
      <c r="AR755" s="993"/>
      <c r="AS755" s="993"/>
      <c r="AT755" s="993"/>
      <c r="AU755" s="993"/>
      <c r="AV755" s="993"/>
      <c r="AW755" s="993"/>
      <c r="AX755" s="994"/>
      <c r="AY755" s="994"/>
      <c r="AZ755" s="994"/>
      <c r="BA755" s="99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9" customHeight="1">
      <c r="A756" s="779"/>
      <c r="B756" s="7"/>
      <c r="C756" s="740"/>
      <c r="D756" s="740"/>
      <c r="E756" s="740"/>
      <c r="F756" s="740"/>
      <c r="G756" s="163"/>
      <c r="H756" s="163"/>
      <c r="I756" s="163"/>
      <c r="T756" s="163"/>
      <c r="AQ756" s="163"/>
      <c r="AR756" s="993"/>
      <c r="AS756" s="993"/>
      <c r="AT756" s="993"/>
      <c r="AU756" s="993"/>
      <c r="AV756" s="993"/>
      <c r="AW756" s="993"/>
      <c r="AX756" s="878"/>
      <c r="AY756" s="878"/>
      <c r="AZ756" s="878"/>
      <c r="BA756" s="878"/>
      <c r="BB756" s="163"/>
      <c r="BC756" s="8"/>
      <c r="BD756" s="175"/>
      <c r="BE756" s="782"/>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75" customHeight="1">
      <c r="A757" s="779"/>
      <c r="B757" s="7"/>
      <c r="C757" s="740"/>
      <c r="D757" s="740"/>
      <c r="E757" s="740"/>
      <c r="F757" s="740"/>
      <c r="G757" s="163"/>
      <c r="H757" s="163"/>
      <c r="I757" s="163"/>
      <c r="T757" s="163"/>
      <c r="AM757" s="1306" t="s">
        <v>4792</v>
      </c>
      <c r="AN757" s="1306"/>
      <c r="AO757" s="1306"/>
      <c r="AP757" s="1306"/>
      <c r="AQ757" s="1306"/>
      <c r="AR757" s="1306"/>
      <c r="AS757" s="1306"/>
      <c r="AT757" s="1306"/>
      <c r="AU757" s="1306"/>
      <c r="AV757" s="1306"/>
      <c r="AW757" s="1306"/>
      <c r="AX757" s="1388">
        <f>'Control Panel'!H1514</f>
        <v>0</v>
      </c>
      <c r="AY757" s="1388"/>
      <c r="AZ757" s="1388"/>
      <c r="BA757" s="1388"/>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9" customHeight="1">
      <c r="A758" s="779"/>
      <c r="B758" s="7"/>
      <c r="C758" s="740"/>
      <c r="D758" s="740"/>
      <c r="E758" s="740"/>
      <c r="F758" s="740"/>
      <c r="G758" s="163"/>
      <c r="H758" s="163"/>
      <c r="I758" s="163"/>
      <c r="J758" s="163"/>
      <c r="K758" s="163"/>
      <c r="L758" s="163"/>
      <c r="M758" s="163"/>
      <c r="N758" s="163"/>
      <c r="O758" s="163"/>
      <c r="P758" s="163"/>
      <c r="Q758" s="163"/>
      <c r="R758" s="163"/>
      <c r="S758" s="163"/>
      <c r="T758" s="163"/>
      <c r="U758" s="163"/>
      <c r="V758" s="163"/>
      <c r="W758" s="163"/>
      <c r="X758" s="163"/>
      <c r="Y758" s="163"/>
      <c r="Z758" s="163"/>
      <c r="AA758" s="163"/>
      <c r="AB758" s="163"/>
      <c r="AC758" s="163"/>
      <c r="AD758" s="163"/>
      <c r="AE758" s="163"/>
      <c r="AF758" s="163"/>
      <c r="AG758" s="163"/>
      <c r="AH758" s="163"/>
      <c r="AI758" s="163"/>
      <c r="AJ758" s="163"/>
      <c r="AK758" s="163"/>
      <c r="AL758" s="163"/>
      <c r="AM758" s="163"/>
      <c r="AN758" s="163"/>
      <c r="AO758" s="163"/>
      <c r="AP758" s="163"/>
      <c r="AQ758" s="163"/>
      <c r="AR758" s="163"/>
      <c r="AS758" s="163"/>
      <c r="AT758" s="163"/>
      <c r="AU758" s="163"/>
      <c r="AV758" s="163"/>
      <c r="AW758" s="163"/>
      <c r="AX758" s="662"/>
      <c r="AY758" s="662"/>
      <c r="AZ758" s="662"/>
      <c r="BA758" s="662"/>
      <c r="BB758" s="163"/>
      <c r="BC758" s="8"/>
      <c r="BD758" s="175"/>
      <c r="BE758" s="782"/>
      <c r="BF758" s="175"/>
      <c r="BG758" s="175"/>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9" customHeight="1">
      <c r="A759" s="779"/>
      <c r="B759" s="7"/>
      <c r="C759" s="740"/>
      <c r="D759" s="740"/>
      <c r="E759" s="740"/>
      <c r="F759" s="740"/>
      <c r="G759" s="163"/>
      <c r="H759" s="163"/>
      <c r="I759" s="163"/>
      <c r="J759" s="163"/>
      <c r="K759" s="163"/>
      <c r="L759" s="163"/>
      <c r="M759" s="163"/>
      <c r="N759" s="163"/>
      <c r="O759" s="163"/>
      <c r="P759" s="163"/>
      <c r="Q759" s="163"/>
      <c r="R759" s="163"/>
      <c r="S759" s="163"/>
      <c r="T759" s="163"/>
      <c r="U759" s="163"/>
      <c r="V759" s="163"/>
      <c r="W759" s="163"/>
      <c r="X759" s="163"/>
      <c r="Y759" s="163"/>
      <c r="Z759" s="163"/>
      <c r="AA759" s="163"/>
      <c r="AB759" s="163"/>
      <c r="AC759" s="163"/>
      <c r="AD759" s="163"/>
      <c r="AE759" s="163"/>
      <c r="AF759" s="163"/>
      <c r="AG759" s="163"/>
      <c r="AH759" s="163"/>
      <c r="AI759" s="163"/>
      <c r="AJ759" s="163"/>
      <c r="AK759" s="163"/>
      <c r="AL759" s="163"/>
      <c r="AM759" s="163"/>
      <c r="AN759" s="163"/>
      <c r="AO759" s="163"/>
      <c r="AP759" s="163"/>
      <c r="AQ759" s="163"/>
      <c r="AR759" s="163"/>
      <c r="AS759" s="163"/>
      <c r="AT759" s="163"/>
      <c r="AU759" s="163"/>
      <c r="AV759" s="163"/>
      <c r="AW759" s="163"/>
      <c r="AX759" s="163"/>
      <c r="AY759" s="163"/>
      <c r="AZ759" s="163"/>
      <c r="BA759" s="163"/>
      <c r="BB759" s="163"/>
      <c r="BC759" s="8"/>
      <c r="BD759" s="175"/>
      <c r="BE759" s="782"/>
      <c r="BF759" s="175"/>
      <c r="BG759" s="175"/>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9"/>
      <c r="B760" s="578"/>
      <c r="C760" s="1408" t="s">
        <v>3457</v>
      </c>
      <c r="D760" s="1408"/>
      <c r="E760" s="1408"/>
      <c r="F760" s="1408"/>
      <c r="G760" s="1408"/>
      <c r="H760" s="814"/>
      <c r="I760" s="814"/>
      <c r="J760" s="814"/>
      <c r="K760" s="814"/>
      <c r="L760" s="814"/>
      <c r="M760" s="814"/>
      <c r="N760" s="814"/>
      <c r="O760" s="814"/>
      <c r="P760" s="814"/>
      <c r="Q760" s="814"/>
      <c r="R760" s="814"/>
      <c r="S760" s="814"/>
      <c r="T760" s="814"/>
      <c r="U760" s="814"/>
      <c r="V760" s="814"/>
      <c r="W760" s="814"/>
      <c r="X760" s="814"/>
      <c r="Y760" s="814"/>
      <c r="Z760" s="814"/>
      <c r="AA760" s="814"/>
      <c r="AB760" s="814"/>
      <c r="AC760" s="814"/>
      <c r="AD760" s="814"/>
      <c r="AE760" s="814"/>
      <c r="AF760" s="814"/>
      <c r="AG760" s="814"/>
      <c r="AH760" s="814"/>
      <c r="AI760" s="814"/>
      <c r="AJ760" s="814"/>
      <c r="AK760" s="814"/>
      <c r="AL760" s="814"/>
      <c r="AM760" s="814"/>
      <c r="AN760" s="814"/>
      <c r="AO760" s="814"/>
      <c r="AP760" s="814"/>
      <c r="AQ760" s="814"/>
      <c r="AR760" s="814"/>
      <c r="AS760" s="814"/>
      <c r="AT760" s="814"/>
      <c r="AU760" s="814"/>
      <c r="AV760" s="814"/>
      <c r="AW760" s="814"/>
      <c r="AX760" s="814"/>
      <c r="AY760" s="814"/>
      <c r="AZ760" s="814"/>
      <c r="BA760" s="814"/>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7.5" customHeight="1">
      <c r="A761" s="779"/>
      <c r="B761" s="7"/>
      <c r="C761" s="1409"/>
      <c r="D761" s="1409"/>
      <c r="E761" s="1409"/>
      <c r="F761" s="1409"/>
      <c r="G761" s="1409"/>
      <c r="H761" s="641"/>
      <c r="I761" s="1392" t="s">
        <v>3457</v>
      </c>
      <c r="J761" s="1392"/>
      <c r="K761" s="1392"/>
      <c r="L761" s="1392"/>
      <c r="M761" s="1392"/>
      <c r="N761" s="1392"/>
      <c r="O761" s="1392"/>
      <c r="P761" s="709"/>
      <c r="Q761" s="709"/>
      <c r="R761" s="709"/>
      <c r="S761" s="709"/>
      <c r="T761" s="709"/>
      <c r="U761" s="709"/>
      <c r="V761" s="709"/>
      <c r="W761" s="709"/>
      <c r="X761" s="709"/>
      <c r="Y761" s="709"/>
      <c r="Z761" s="709"/>
      <c r="AA761" s="709"/>
      <c r="AB761" s="709"/>
      <c r="AC761" s="709"/>
      <c r="AD761" s="709"/>
      <c r="AE761" s="709"/>
      <c r="AF761" s="709"/>
      <c r="AG761" s="709"/>
      <c r="AH761" s="709"/>
      <c r="AI761" s="709"/>
      <c r="AJ761" s="709"/>
      <c r="AK761" s="709"/>
      <c r="AL761" s="709"/>
      <c r="AM761" s="709"/>
      <c r="AN761" s="709"/>
      <c r="AO761" s="709"/>
      <c r="AP761" s="709"/>
      <c r="AQ761" s="709"/>
      <c r="AR761" s="709"/>
      <c r="AS761" s="709"/>
      <c r="AT761" s="709"/>
      <c r="AU761" s="709"/>
      <c r="AV761" s="709"/>
      <c r="AW761" s="709"/>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7.5" customHeight="1">
      <c r="A762" s="779"/>
      <c r="B762" s="7"/>
      <c r="C762" s="1409"/>
      <c r="D762" s="1409"/>
      <c r="E762" s="1409"/>
      <c r="F762" s="1409"/>
      <c r="G762" s="1409"/>
      <c r="H762" s="641"/>
      <c r="I762" s="1392"/>
      <c r="J762" s="1392"/>
      <c r="K762" s="1392"/>
      <c r="L762" s="1392"/>
      <c r="M762" s="1392"/>
      <c r="N762" s="1392"/>
      <c r="O762" s="1392"/>
      <c r="P762" s="709"/>
      <c r="Q762" s="709"/>
      <c r="R762" s="709"/>
      <c r="S762" s="709"/>
      <c r="T762" s="709"/>
      <c r="U762" s="709"/>
      <c r="V762" s="709"/>
      <c r="W762" s="709"/>
      <c r="X762" s="709"/>
      <c r="Y762" s="709"/>
      <c r="Z762" s="709"/>
      <c r="AA762" s="709"/>
      <c r="AB762" s="709"/>
      <c r="AC762" s="709"/>
      <c r="AD762" s="709"/>
      <c r="AE762" s="709"/>
      <c r="AF762" s="709"/>
      <c r="AG762" s="709"/>
      <c r="AH762" s="709"/>
      <c r="AI762" s="709"/>
      <c r="AJ762" s="709"/>
      <c r="AK762" s="709"/>
      <c r="AL762" s="709"/>
      <c r="AM762" s="709"/>
      <c r="AN762" s="709"/>
      <c r="AO762" s="709"/>
      <c r="AP762" s="709"/>
      <c r="AQ762" s="709"/>
      <c r="AR762" s="709"/>
      <c r="AS762" s="709"/>
      <c r="AT762" s="709"/>
      <c r="AU762" s="709"/>
      <c r="AV762" s="709"/>
      <c r="AW762" s="709"/>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15" customHeight="1">
      <c r="A763" s="779"/>
      <c r="B763" s="7"/>
      <c r="C763" s="1409"/>
      <c r="D763" s="1409"/>
      <c r="E763" s="1409"/>
      <c r="F763" s="1409"/>
      <c r="G763" s="1409"/>
      <c r="H763" s="641"/>
      <c r="I763" s="641"/>
      <c r="J763" s="641"/>
      <c r="K763" s="641"/>
      <c r="L763" s="641"/>
      <c r="M763" s="641"/>
      <c r="N763" s="641"/>
      <c r="O763" s="641"/>
      <c r="P763" s="641"/>
      <c r="Q763" s="641"/>
      <c r="R763" s="641"/>
      <c r="S763" s="641"/>
      <c r="T763" s="641"/>
      <c r="U763" s="641"/>
      <c r="V763" s="641"/>
      <c r="W763" s="641"/>
      <c r="X763" s="641"/>
      <c r="Y763" s="641"/>
      <c r="Z763" s="641"/>
      <c r="AA763" s="641"/>
      <c r="AB763" s="641"/>
      <c r="AC763" s="641"/>
      <c r="AD763" s="641"/>
      <c r="AE763" s="641"/>
      <c r="AF763" s="641"/>
      <c r="AG763" s="641"/>
      <c r="AH763" s="641"/>
      <c r="AI763" s="641"/>
      <c r="AJ763" s="641"/>
      <c r="AK763" s="641"/>
      <c r="AL763" s="641"/>
      <c r="AM763" s="641"/>
      <c r="AN763" s="641"/>
      <c r="AO763" s="641"/>
      <c r="AP763" s="641"/>
      <c r="AQ763" s="641"/>
      <c r="AR763" s="641"/>
      <c r="AS763" s="641"/>
      <c r="AT763" s="641"/>
      <c r="AU763" s="641"/>
      <c r="AV763" s="641"/>
      <c r="AW763" s="641"/>
      <c r="AX763" s="662"/>
      <c r="AY763" s="662"/>
      <c r="AZ763" s="662"/>
      <c r="BA763" s="662"/>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 customHeight="1">
      <c r="A764" s="779"/>
      <c r="B764" s="7"/>
      <c r="C764" s="743"/>
      <c r="D764" s="743"/>
      <c r="E764" s="743"/>
      <c r="F764" s="743"/>
      <c r="G764" s="361"/>
      <c r="H764" s="361"/>
      <c r="J764" s="1482" t="s">
        <v>3459</v>
      </c>
      <c r="K764" s="1482"/>
      <c r="L764" s="1482"/>
      <c r="M764" s="1482"/>
      <c r="N764" s="1482"/>
      <c r="O764" s="1482"/>
      <c r="P764" s="1482"/>
      <c r="Q764" s="1482"/>
      <c r="R764" s="1482"/>
      <c r="T764" s="1385">
        <v>0</v>
      </c>
      <c r="U764" s="1386"/>
      <c r="V764" s="1386"/>
      <c r="W764" s="1387"/>
      <c r="X764" s="163" t="s">
        <v>3464</v>
      </c>
      <c r="Y764" s="49"/>
      <c r="Z764" s="49"/>
      <c r="AA764" s="871"/>
      <c r="AN764" s="1278" t="s">
        <v>3459</v>
      </c>
      <c r="AO764" s="1278"/>
      <c r="AP764" s="1278"/>
      <c r="AQ764" s="1278"/>
      <c r="AR764" s="1278"/>
      <c r="AS764" s="1278"/>
      <c r="AT764" s="1278"/>
      <c r="AU764" s="1278"/>
      <c r="AV764" s="1278"/>
      <c r="AW764" s="1278"/>
      <c r="AX764" s="1358">
        <f>'Control Panel'!H1517</f>
        <v>0</v>
      </c>
      <c r="AY764" s="1358"/>
      <c r="AZ764" s="1358"/>
      <c r="BA764" s="1358"/>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6.75" customHeight="1">
      <c r="A765" s="779"/>
      <c r="B765" s="7"/>
      <c r="C765" s="743"/>
      <c r="D765" s="743"/>
      <c r="E765" s="743"/>
      <c r="F765" s="743"/>
      <c r="G765" s="361"/>
      <c r="H765" s="361"/>
      <c r="O765" s="3">
        <v>0</v>
      </c>
      <c r="W765" s="163"/>
      <c r="X765" s="163"/>
      <c r="Y765" s="163"/>
      <c r="AT765" s="163"/>
      <c r="AU765" s="163"/>
      <c r="AV765" s="163"/>
      <c r="AW765" s="163"/>
      <c r="AX765" s="662"/>
      <c r="AY765" s="662"/>
      <c r="AZ765" s="662"/>
      <c r="BA765" s="662"/>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5" customHeight="1">
      <c r="A766" s="779"/>
      <c r="B766" s="7"/>
      <c r="C766" s="743"/>
      <c r="D766" s="743"/>
      <c r="E766" s="743"/>
      <c r="F766" s="743"/>
      <c r="L766" s="1278" t="s">
        <v>3458</v>
      </c>
      <c r="M766" s="1278"/>
      <c r="N766" s="1278"/>
      <c r="O766" s="1278"/>
      <c r="P766" s="1278"/>
      <c r="Q766" s="1278"/>
      <c r="R766" s="1278"/>
      <c r="T766" s="1385">
        <v>0</v>
      </c>
      <c r="U766" s="1386"/>
      <c r="V766" s="1386"/>
      <c r="W766" s="1387"/>
      <c r="X766" s="3" t="s">
        <v>3465</v>
      </c>
      <c r="AS766" s="1278" t="s">
        <v>3458</v>
      </c>
      <c r="AT766" s="1278"/>
      <c r="AU766" s="1278"/>
      <c r="AV766" s="1278"/>
      <c r="AW766" s="1278"/>
      <c r="AX766" s="1358">
        <f>'Control Panel'!H1518</f>
        <v>0</v>
      </c>
      <c r="AY766" s="1358"/>
      <c r="AZ766" s="1358"/>
      <c r="BA766" s="1358"/>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9"/>
      <c r="B767" s="7"/>
      <c r="C767" s="743"/>
      <c r="D767" s="743"/>
      <c r="E767" s="743"/>
      <c r="F767" s="743"/>
      <c r="G767" s="361"/>
      <c r="H767" s="361"/>
      <c r="S767" s="163"/>
      <c r="T767" s="163"/>
      <c r="U767" s="163"/>
      <c r="V767" s="163"/>
      <c r="W767" s="163"/>
      <c r="X767" s="163"/>
      <c r="Y767" s="163"/>
      <c r="Z767" s="163"/>
      <c r="AA767" s="163"/>
      <c r="AQ767" s="163"/>
      <c r="AR767" s="163"/>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9" customHeight="1">
      <c r="A768" s="779"/>
      <c r="B768" s="366">
        <v>1</v>
      </c>
      <c r="C768" s="743"/>
      <c r="D768" s="743"/>
      <c r="E768" s="743"/>
      <c r="F768" s="743"/>
      <c r="AQ768" s="163"/>
      <c r="AR768" s="870"/>
      <c r="AS768" s="870"/>
      <c r="AT768" s="870"/>
      <c r="AU768" s="870"/>
      <c r="AV768" s="870"/>
      <c r="AW768" s="870"/>
      <c r="AX768" s="878"/>
      <c r="AY768" s="878"/>
      <c r="AZ768" s="878"/>
      <c r="BA768" s="878"/>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6.5" customHeight="1">
      <c r="A769" s="779"/>
      <c r="B769" s="7"/>
      <c r="C769" s="743"/>
      <c r="D769" s="743"/>
      <c r="E769" s="743"/>
      <c r="F769" s="743"/>
      <c r="G769" s="361"/>
      <c r="H769" s="361"/>
      <c r="I769" s="163"/>
      <c r="N769" s="76"/>
      <c r="O769" s="163"/>
      <c r="AM769" s="1306" t="s">
        <v>3460</v>
      </c>
      <c r="AN769" s="1306"/>
      <c r="AO769" s="1306"/>
      <c r="AP769" s="1306"/>
      <c r="AQ769" s="1306"/>
      <c r="AR769" s="1306"/>
      <c r="AS769" s="1306"/>
      <c r="AT769" s="1306"/>
      <c r="AU769" s="1306"/>
      <c r="AV769" s="1306"/>
      <c r="AW769" s="1306"/>
      <c r="AX769" s="1388">
        <f>'Control Panel'!H1519</f>
        <v>0</v>
      </c>
      <c r="AY769" s="1388"/>
      <c r="AZ769" s="1388"/>
      <c r="BA769" s="1388"/>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0"/>
      <c r="D770" s="740"/>
      <c r="E770" s="740"/>
      <c r="F770" s="740"/>
      <c r="G770" s="163"/>
      <c r="H770" s="163"/>
      <c r="I770" s="163"/>
      <c r="J770" s="163"/>
      <c r="K770" s="163"/>
      <c r="L770" s="163"/>
      <c r="M770" s="163"/>
      <c r="N770" s="163"/>
      <c r="O770" s="163"/>
      <c r="AQ770" s="163"/>
      <c r="AR770" s="163"/>
      <c r="AS770" s="163"/>
      <c r="AT770" s="163"/>
      <c r="AU770" s="163"/>
      <c r="AV770" s="163"/>
      <c r="AW770" s="163"/>
      <c r="AX770" s="662"/>
      <c r="AY770" s="662"/>
      <c r="AZ770" s="662"/>
      <c r="BA770" s="662"/>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9" customHeight="1">
      <c r="A771" s="779"/>
      <c r="B771" s="7"/>
      <c r="C771" s="740"/>
      <c r="D771" s="740"/>
      <c r="E771" s="740"/>
      <c r="F771" s="740"/>
      <c r="G771" s="163"/>
      <c r="H771" s="163"/>
      <c r="I771" s="163"/>
      <c r="J771" s="163"/>
      <c r="K771" s="163"/>
      <c r="L771" s="163"/>
      <c r="M771" s="163"/>
      <c r="N771" s="163"/>
      <c r="O771" s="163"/>
      <c r="P771" s="163"/>
      <c r="Q771" s="163"/>
      <c r="R771" s="163"/>
      <c r="S771" s="163"/>
      <c r="T771" s="163"/>
      <c r="U771" s="163"/>
      <c r="V771" s="163"/>
      <c r="W771" s="163"/>
      <c r="Y771" s="163"/>
      <c r="Z771" s="163"/>
      <c r="AA771" s="163"/>
      <c r="AB771" s="163"/>
      <c r="AQ771" s="163"/>
      <c r="AR771" s="163"/>
      <c r="AS771" s="163"/>
      <c r="AT771" s="163"/>
      <c r="AU771" s="163"/>
      <c r="AV771" s="163"/>
      <c r="AW771" s="163"/>
      <c r="AX771" s="163"/>
      <c r="AY771" s="163"/>
      <c r="AZ771" s="163"/>
      <c r="BA771" s="16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4.25" customHeight="1">
      <c r="A772" s="779"/>
      <c r="B772" s="578"/>
      <c r="C772" s="1435" t="s">
        <v>333</v>
      </c>
      <c r="D772" s="1435"/>
      <c r="E772" s="1435"/>
      <c r="F772" s="1435"/>
      <c r="G772" s="814"/>
      <c r="H772" s="814"/>
      <c r="I772" s="814"/>
      <c r="J772" s="814"/>
      <c r="K772" s="814"/>
      <c r="L772" s="814"/>
      <c r="M772" s="814"/>
      <c r="N772" s="814"/>
      <c r="O772" s="814"/>
      <c r="P772" s="814"/>
      <c r="Q772" s="814"/>
      <c r="R772" s="814"/>
      <c r="S772" s="814"/>
      <c r="T772" s="814"/>
      <c r="U772" s="814"/>
      <c r="V772" s="814"/>
      <c r="W772" s="814"/>
      <c r="X772" s="814"/>
      <c r="Y772" s="814"/>
      <c r="Z772" s="814"/>
      <c r="AA772" s="814"/>
      <c r="AB772" s="814"/>
      <c r="AC772" s="814"/>
      <c r="AD772" s="814"/>
      <c r="AE772" s="814"/>
      <c r="AF772" s="814"/>
      <c r="AG772" s="814"/>
      <c r="AH772" s="814"/>
      <c r="AI772" s="814"/>
      <c r="AJ772" s="814"/>
      <c r="AK772" s="814"/>
      <c r="AL772" s="814"/>
      <c r="AM772" s="814"/>
      <c r="AN772" s="814"/>
      <c r="AO772" s="814"/>
      <c r="AP772" s="814"/>
      <c r="AQ772" s="814"/>
      <c r="AR772" s="814"/>
      <c r="AS772" s="814"/>
      <c r="AT772" s="814"/>
      <c r="AU772" s="814"/>
      <c r="AV772" s="814"/>
      <c r="AW772" s="814"/>
      <c r="AX772" s="814"/>
      <c r="AY772" s="814"/>
      <c r="AZ772" s="814"/>
      <c r="BA772" s="814"/>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16.5" customHeight="1">
      <c r="A773" s="779"/>
      <c r="B773" s="7"/>
      <c r="C773" s="1409"/>
      <c r="D773" s="1409"/>
      <c r="E773" s="1409"/>
      <c r="F773" s="1409"/>
      <c r="I773" s="719" t="s">
        <v>388</v>
      </c>
      <c r="J773" s="706"/>
      <c r="K773" s="706"/>
      <c r="L773" s="706"/>
      <c r="M773" s="706"/>
      <c r="N773" s="706"/>
      <c r="O773" s="706"/>
      <c r="P773" s="706"/>
      <c r="Q773" s="706"/>
      <c r="R773" s="706"/>
      <c r="S773" s="706"/>
      <c r="T773" s="706"/>
      <c r="U773" s="706"/>
      <c r="V773" s="671"/>
      <c r="W773" s="671"/>
      <c r="X773" s="671"/>
      <c r="Y773" s="719"/>
      <c r="Z773" s="706"/>
      <c r="AA773" s="719" t="s">
        <v>389</v>
      </c>
      <c r="AB773" s="706"/>
      <c r="AC773" s="706"/>
      <c r="AD773" s="706"/>
      <c r="AE773" s="706"/>
      <c r="AF773" s="706"/>
      <c r="AG773" s="706"/>
      <c r="AH773" s="706"/>
      <c r="AI773" s="706"/>
      <c r="AJ773" s="706"/>
      <c r="AK773" s="706"/>
      <c r="AL773" s="706"/>
      <c r="AM773" s="706"/>
      <c r="AN773" s="706"/>
      <c r="AO773" s="671"/>
      <c r="AP773" s="671"/>
      <c r="AQ773" s="671"/>
      <c r="AR773" s="671"/>
      <c r="AS773" s="671"/>
      <c r="AT773" s="671"/>
      <c r="AU773" s="662"/>
      <c r="AV773" s="662"/>
      <c r="AW773" s="662"/>
      <c r="AX773" s="662"/>
      <c r="AY773" s="662"/>
      <c r="AZ773" s="662"/>
      <c r="BA773" s="662"/>
      <c r="BB773" s="163"/>
      <c r="BC773" s="288"/>
      <c r="BD773" s="287"/>
      <c r="BE773" s="783"/>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1409"/>
      <c r="D774" s="1409"/>
      <c r="E774" s="1409"/>
      <c r="F774" s="1409"/>
      <c r="AT774" s="163"/>
      <c r="AU774" s="163"/>
      <c r="AV774" s="163"/>
      <c r="AW774" s="163"/>
      <c r="AX774" s="662"/>
      <c r="AY774" s="662"/>
      <c r="AZ774" s="662"/>
      <c r="BA774" s="662"/>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15" customHeight="1">
      <c r="A775" s="779"/>
      <c r="B775" s="7"/>
      <c r="C775" s="743"/>
      <c r="D775" s="743"/>
      <c r="E775" s="743"/>
      <c r="F775" s="743"/>
      <c r="AN775" s="163"/>
      <c r="AS775" s="1278" t="s">
        <v>390</v>
      </c>
      <c r="AT775" s="1278"/>
      <c r="AU775" s="1278"/>
      <c r="AV775" s="1278"/>
      <c r="AW775" s="1278"/>
      <c r="AX775" s="1358">
        <f>'Control Panel'!F1570</f>
        <v>0</v>
      </c>
      <c r="AY775" s="1358"/>
      <c r="AZ775" s="1358"/>
      <c r="BA775" s="1358"/>
      <c r="BB775" s="163"/>
      <c r="BC775" s="8"/>
      <c r="BD775" s="175"/>
      <c r="BE775" s="782"/>
      <c r="BF775" s="175"/>
      <c r="BG775" s="287"/>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4.5" customHeight="1">
      <c r="A776" s="779"/>
      <c r="B776" s="7"/>
      <c r="C776" s="739"/>
      <c r="D776" s="739"/>
      <c r="E776" s="739"/>
      <c r="F776" s="739"/>
      <c r="G776" s="361"/>
      <c r="H776" s="361"/>
      <c r="N776" s="163"/>
      <c r="O776" s="163"/>
      <c r="P776" s="163"/>
      <c r="Q776" s="163"/>
      <c r="R776" s="163"/>
      <c r="S776" s="163"/>
      <c r="T776" s="163"/>
      <c r="U776" s="163"/>
      <c r="V776" s="163"/>
      <c r="W776" s="163"/>
      <c r="X776" s="163"/>
      <c r="Y776" s="163"/>
      <c r="AC776" s="163"/>
      <c r="AQ776" s="163"/>
      <c r="AR776" s="163"/>
      <c r="AX776" s="662"/>
      <c r="AY776" s="662"/>
      <c r="AZ776" s="662"/>
      <c r="BA776" s="662"/>
      <c r="BB776" s="163"/>
      <c r="BC776" s="8"/>
      <c r="BD776" s="175"/>
      <c r="BE776" s="782"/>
      <c r="BF776" s="175"/>
      <c r="BG776" s="287"/>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9"/>
      <c r="B777" s="7"/>
      <c r="C777" s="739"/>
      <c r="D777" s="739"/>
      <c r="E777" s="739"/>
      <c r="F777" s="739"/>
      <c r="J777" s="75" t="s">
        <v>441</v>
      </c>
      <c r="K777" s="163"/>
      <c r="L777" s="163"/>
      <c r="M777" s="163"/>
      <c r="P777" s="1385">
        <v>0</v>
      </c>
      <c r="Q777" s="1386"/>
      <c r="R777" s="1387"/>
      <c r="AC777" s="75" t="s">
        <v>440</v>
      </c>
      <c r="AD777" s="163"/>
      <c r="AE777" s="163"/>
      <c r="AF777" s="163"/>
      <c r="AG777" s="163"/>
      <c r="AL777" s="1385">
        <v>0</v>
      </c>
      <c r="AM777" s="1386"/>
      <c r="AN777" s="1387"/>
      <c r="AQ777" s="1382" t="s">
        <v>575</v>
      </c>
      <c r="AR777" s="1382"/>
      <c r="AS777" s="1382"/>
      <c r="AT777" s="1382"/>
      <c r="AU777" s="1382"/>
      <c r="AV777" s="1382"/>
      <c r="AW777" s="1382"/>
      <c r="AX777" s="1358">
        <f>'Control Panel'!F1571</f>
        <v>0</v>
      </c>
      <c r="AY777" s="1358"/>
      <c r="AZ777" s="1358"/>
      <c r="BA777" s="1358"/>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3.75" customHeight="1">
      <c r="A778" s="779"/>
      <c r="B778" s="7"/>
      <c r="C778" s="739"/>
      <c r="D778" s="739"/>
      <c r="E778" s="739"/>
      <c r="F778" s="739"/>
      <c r="G778" s="361"/>
      <c r="H778" s="361"/>
      <c r="I778" s="163"/>
      <c r="AQ778" s="163"/>
      <c r="AR778" s="216"/>
      <c r="AS778" s="216"/>
      <c r="AT778" s="216"/>
      <c r="AU778" s="216"/>
      <c r="AV778" s="216"/>
      <c r="AW778" s="216"/>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 customHeight="1">
      <c r="A779" s="779"/>
      <c r="B779" s="7"/>
      <c r="C779" s="739"/>
      <c r="D779" s="739"/>
      <c r="E779" s="739"/>
      <c r="F779" s="739"/>
      <c r="G779" s="361"/>
      <c r="H779" s="361"/>
      <c r="AR779" s="163"/>
      <c r="AS779" s="286"/>
      <c r="AT779" s="286"/>
      <c r="AU779" s="286"/>
      <c r="AV779" s="286"/>
      <c r="AW779" s="286"/>
      <c r="AX779" s="662"/>
      <c r="AY779" s="662"/>
      <c r="AZ779" s="662"/>
      <c r="BA779" s="662"/>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7.5" customHeight="1">
      <c r="A780" s="779"/>
      <c r="B780" s="366">
        <v>1</v>
      </c>
      <c r="C780" s="743"/>
      <c r="D780" s="743"/>
      <c r="E780" s="743"/>
      <c r="F780" s="743"/>
      <c r="G780" s="361"/>
      <c r="H780" s="361"/>
      <c r="I780" s="163"/>
      <c r="AQ780" s="163"/>
      <c r="AR780" s="286"/>
      <c r="AS780" s="286"/>
      <c r="AT780" s="286"/>
      <c r="AU780" s="286"/>
      <c r="AV780" s="286"/>
      <c r="AW780" s="286"/>
      <c r="AX780" s="878"/>
      <c r="AY780" s="878"/>
      <c r="AZ780" s="878"/>
      <c r="BA780" s="878"/>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75" customHeight="1">
      <c r="A781" s="779"/>
      <c r="B781" s="7"/>
      <c r="C781" s="743"/>
      <c r="D781" s="743"/>
      <c r="E781" s="743"/>
      <c r="F781" s="743"/>
      <c r="G781" s="361"/>
      <c r="H781" s="361"/>
      <c r="I781" s="163"/>
      <c r="O781" s="1208"/>
      <c r="AL781" s="1285" t="s">
        <v>444</v>
      </c>
      <c r="AM781" s="1285"/>
      <c r="AN781" s="1285"/>
      <c r="AO781" s="1285"/>
      <c r="AP781" s="1285"/>
      <c r="AQ781" s="1285"/>
      <c r="AR781" s="1285"/>
      <c r="AS781" s="1285"/>
      <c r="AT781" s="1285"/>
      <c r="AU781" s="1285"/>
      <c r="AV781" s="1285"/>
      <c r="AW781" s="1285"/>
      <c r="AX781" s="1388">
        <f>'Control Panel'!F1572</f>
        <v>0</v>
      </c>
      <c r="AY781" s="1388"/>
      <c r="AZ781" s="1388"/>
      <c r="BA781" s="1388"/>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9" customHeight="1">
      <c r="A782" s="779"/>
      <c r="B782" s="7"/>
      <c r="C782" s="740"/>
      <c r="D782" s="740"/>
      <c r="E782" s="740"/>
      <c r="F782" s="740"/>
      <c r="G782" s="163"/>
      <c r="H782" s="163"/>
      <c r="I782" s="163"/>
      <c r="J782" s="163"/>
      <c r="K782" s="163"/>
      <c r="L782" s="163"/>
      <c r="M782" s="163"/>
      <c r="N782" s="163"/>
      <c r="O782" s="163"/>
      <c r="P782" s="163"/>
      <c r="Q782" s="163"/>
      <c r="R782" s="163"/>
      <c r="S782" s="163"/>
      <c r="T782" s="163"/>
      <c r="U782" s="163"/>
      <c r="V782" s="163"/>
      <c r="W782" s="163"/>
      <c r="AQ782" s="163"/>
      <c r="AR782" s="163"/>
      <c r="AS782" s="163"/>
      <c r="AT782" s="163"/>
      <c r="AU782" s="163"/>
      <c r="AV782" s="163"/>
      <c r="AW782" s="163"/>
      <c r="AX782" s="163"/>
      <c r="AY782" s="163"/>
      <c r="AZ782" s="163"/>
      <c r="BA782" s="163"/>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6.5" customHeight="1">
      <c r="A783" s="779"/>
      <c r="B783" s="578"/>
      <c r="C783" s="1408" t="s">
        <v>1219</v>
      </c>
      <c r="D783" s="1408"/>
      <c r="E783" s="1408"/>
      <c r="F783" s="1408"/>
      <c r="G783" s="1408"/>
      <c r="H783" s="814"/>
      <c r="I783" s="814"/>
      <c r="J783" s="814"/>
      <c r="K783" s="814"/>
      <c r="L783" s="814"/>
      <c r="M783" s="814"/>
      <c r="N783" s="814"/>
      <c r="O783" s="814"/>
      <c r="P783" s="814"/>
      <c r="Q783" s="814"/>
      <c r="R783" s="814"/>
      <c r="S783" s="814"/>
      <c r="T783" s="814"/>
      <c r="U783" s="814"/>
      <c r="V783" s="814"/>
      <c r="W783" s="814"/>
      <c r="X783" s="814"/>
      <c r="Y783" s="814"/>
      <c r="Z783" s="814"/>
      <c r="AA783" s="814"/>
      <c r="AB783" s="814"/>
      <c r="AC783" s="814"/>
      <c r="AD783" s="814"/>
      <c r="AE783" s="814"/>
      <c r="AF783" s="814"/>
      <c r="AG783" s="814"/>
      <c r="AH783" s="814"/>
      <c r="AI783" s="814"/>
      <c r="AJ783" s="814"/>
      <c r="AK783" s="814"/>
      <c r="AL783" s="814"/>
      <c r="AM783" s="814"/>
      <c r="AN783" s="814"/>
      <c r="AO783" s="814"/>
      <c r="AP783" s="814"/>
      <c r="AQ783" s="814"/>
      <c r="AR783" s="814"/>
      <c r="AS783" s="814"/>
      <c r="AT783" s="814"/>
      <c r="AU783" s="814"/>
      <c r="AV783" s="814"/>
      <c r="AW783" s="814"/>
      <c r="AX783" s="814"/>
      <c r="AY783" s="814"/>
      <c r="AZ783" s="814"/>
      <c r="BA783" s="814"/>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409"/>
      <c r="D784" s="1409"/>
      <c r="E784" s="1409"/>
      <c r="F784" s="1409"/>
      <c r="G784" s="1409"/>
      <c r="H784" s="641"/>
      <c r="I784" s="1392" t="s">
        <v>593</v>
      </c>
      <c r="J784" s="1392"/>
      <c r="K784" s="1392"/>
      <c r="L784" s="1392"/>
      <c r="M784" s="1392"/>
      <c r="N784" s="1392"/>
      <c r="O784" s="1392"/>
      <c r="P784" s="709"/>
      <c r="Q784" s="709"/>
      <c r="R784" s="709"/>
      <c r="S784" s="709"/>
      <c r="T784" s="709"/>
      <c r="U784" s="709"/>
      <c r="V784" s="709"/>
      <c r="W784" s="709"/>
      <c r="X784" s="709"/>
      <c r="Y784" s="709"/>
      <c r="Z784" s="709"/>
      <c r="AA784" s="709"/>
      <c r="AB784" s="709"/>
      <c r="AC784" s="709"/>
      <c r="AD784" s="709"/>
      <c r="AE784" s="709"/>
      <c r="AF784" s="709"/>
      <c r="AG784" s="709"/>
      <c r="AH784" s="709"/>
      <c r="AI784" s="709"/>
      <c r="AJ784" s="709"/>
      <c r="AK784" s="709"/>
      <c r="AL784" s="709"/>
      <c r="AM784" s="709"/>
      <c r="AN784" s="709"/>
      <c r="AO784" s="709"/>
      <c r="AP784" s="709"/>
      <c r="AQ784" s="709"/>
      <c r="AR784" s="709"/>
      <c r="AS784" s="709"/>
      <c r="AT784" s="709"/>
      <c r="AU784" s="709"/>
      <c r="AV784" s="709"/>
      <c r="AW784" s="709"/>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7.5" customHeight="1">
      <c r="A785" s="779"/>
      <c r="B785" s="7"/>
      <c r="C785" s="1409"/>
      <c r="D785" s="1409"/>
      <c r="E785" s="1409"/>
      <c r="F785" s="1409"/>
      <c r="G785" s="1409"/>
      <c r="H785" s="641"/>
      <c r="I785" s="1392"/>
      <c r="J785" s="1392"/>
      <c r="K785" s="1392"/>
      <c r="L785" s="1392"/>
      <c r="M785" s="1392"/>
      <c r="N785" s="1392"/>
      <c r="O785" s="1392"/>
      <c r="P785" s="709"/>
      <c r="Q785" s="709"/>
      <c r="R785" s="709"/>
      <c r="S785" s="709"/>
      <c r="T785" s="709"/>
      <c r="U785" s="709"/>
      <c r="V785" s="709"/>
      <c r="W785" s="709"/>
      <c r="X785" s="709"/>
      <c r="Y785" s="709"/>
      <c r="Z785" s="709"/>
      <c r="AA785" s="709"/>
      <c r="AB785" s="709"/>
      <c r="AC785" s="709"/>
      <c r="AD785" s="709"/>
      <c r="AE785" s="709"/>
      <c r="AF785" s="709"/>
      <c r="AG785" s="709"/>
      <c r="AH785" s="709"/>
      <c r="AI785" s="709"/>
      <c r="AJ785" s="709"/>
      <c r="AK785" s="709"/>
      <c r="AL785" s="709"/>
      <c r="AM785" s="709"/>
      <c r="AN785" s="709"/>
      <c r="AO785" s="709"/>
      <c r="AP785" s="709"/>
      <c r="AQ785" s="709"/>
      <c r="AR785" s="709"/>
      <c r="AS785" s="709"/>
      <c r="AT785" s="709"/>
      <c r="AU785" s="709"/>
      <c r="AV785" s="709"/>
      <c r="AW785" s="709"/>
      <c r="AX785" s="662"/>
      <c r="AY785" s="662"/>
      <c r="AZ785" s="662"/>
      <c r="BA785" s="662"/>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9"/>
      <c r="B786" s="7"/>
      <c r="C786" s="1409"/>
      <c r="D786" s="1409"/>
      <c r="E786" s="1409"/>
      <c r="F786" s="1409"/>
      <c r="G786" s="1409"/>
      <c r="H786" s="641"/>
      <c r="I786" s="641"/>
      <c r="J786" s="641"/>
      <c r="K786" s="641"/>
      <c r="L786" s="641"/>
      <c r="M786" s="641"/>
      <c r="N786" s="641"/>
      <c r="O786" s="641"/>
      <c r="P786" s="641"/>
      <c r="Q786" s="641"/>
      <c r="R786" s="641"/>
      <c r="S786" s="641"/>
      <c r="T786" s="641"/>
      <c r="U786" s="641"/>
      <c r="V786" s="641"/>
      <c r="W786" s="641"/>
      <c r="X786" s="641"/>
      <c r="Y786" s="641"/>
      <c r="Z786" s="641"/>
      <c r="AA786" s="641"/>
      <c r="AB786" s="641"/>
      <c r="AC786" s="641"/>
      <c r="AD786" s="641"/>
      <c r="AE786" s="641"/>
      <c r="AF786" s="641"/>
      <c r="AG786" s="641"/>
      <c r="AH786" s="641"/>
      <c r="AI786" s="641"/>
      <c r="AJ786" s="641"/>
      <c r="AK786" s="641"/>
      <c r="AL786" s="641"/>
      <c r="AM786" s="641"/>
      <c r="AN786" s="641"/>
      <c r="AO786" s="641"/>
      <c r="AP786" s="641"/>
      <c r="AQ786" s="641"/>
      <c r="AR786" s="641"/>
      <c r="AS786" s="641"/>
      <c r="AT786" s="641"/>
      <c r="AU786" s="641"/>
      <c r="AV786" s="641"/>
      <c r="AW786" s="641"/>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3"/>
      <c r="D787" s="743"/>
      <c r="E787" s="743"/>
      <c r="F787" s="743"/>
      <c r="G787" s="361"/>
      <c r="H787" s="361"/>
      <c r="J787" s="726" t="s">
        <v>14</v>
      </c>
      <c r="K787" s="292"/>
      <c r="L787" s="292"/>
      <c r="M787" s="292"/>
      <c r="N787" s="292"/>
      <c r="O787" s="1385">
        <v>0</v>
      </c>
      <c r="P787" s="1386"/>
      <c r="Q787" s="1386"/>
      <c r="R787" s="1387"/>
      <c r="S787" s="163" t="s">
        <v>595</v>
      </c>
      <c r="T787" s="49"/>
      <c r="U787" s="49"/>
      <c r="Z787" s="49"/>
      <c r="AA787" s="49"/>
      <c r="AS787" s="1278" t="s">
        <v>596</v>
      </c>
      <c r="AT787" s="1278" t="s">
        <v>14</v>
      </c>
      <c r="AU787" s="1278"/>
      <c r="AV787" s="1278"/>
      <c r="AW787" s="1278"/>
      <c r="AX787" s="1358">
        <f>'Control Panel'!D1579</f>
        <v>0</v>
      </c>
      <c r="AY787" s="1358"/>
      <c r="AZ787" s="1358"/>
      <c r="BA787" s="1358"/>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3"/>
      <c r="D788" s="743"/>
      <c r="E788" s="743"/>
      <c r="F788" s="743"/>
      <c r="G788" s="361"/>
      <c r="H788" s="361"/>
      <c r="Z788" s="49"/>
      <c r="AA788" s="49"/>
      <c r="AS788" s="872"/>
      <c r="AT788" s="872"/>
      <c r="AU788" s="872"/>
      <c r="AV788" s="872"/>
      <c r="AW788" s="872"/>
      <c r="AX788" s="873"/>
      <c r="AY788" s="873"/>
      <c r="AZ788" s="873"/>
      <c r="BA788" s="873"/>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3"/>
      <c r="D789" s="743"/>
      <c r="E789" s="743"/>
      <c r="F789" s="743"/>
      <c r="G789" s="361"/>
      <c r="H789" s="361"/>
      <c r="J789" s="163" t="s">
        <v>15</v>
      </c>
      <c r="O789" s="1385">
        <v>0</v>
      </c>
      <c r="P789" s="1386"/>
      <c r="Q789" s="1386"/>
      <c r="R789" s="1387"/>
      <c r="S789" s="3" t="s">
        <v>595</v>
      </c>
      <c r="Z789" s="49"/>
      <c r="AA789" s="49"/>
      <c r="AS789" s="1278" t="s">
        <v>597</v>
      </c>
      <c r="AT789" s="1278"/>
      <c r="AU789" s="1278"/>
      <c r="AV789" s="1278"/>
      <c r="AW789" s="1278"/>
      <c r="AX789" s="1358">
        <f>'Control Panel'!D1580</f>
        <v>0</v>
      </c>
      <c r="AY789" s="1358"/>
      <c r="AZ789" s="1358"/>
      <c r="BA789" s="1358"/>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3"/>
      <c r="D790" s="743"/>
      <c r="E790" s="743"/>
      <c r="F790" s="743"/>
      <c r="G790" s="361"/>
      <c r="H790" s="361"/>
      <c r="S790" s="163"/>
      <c r="T790" s="163"/>
      <c r="U790" s="163"/>
      <c r="Z790" s="163"/>
      <c r="AA790" s="163"/>
      <c r="AT790" s="163"/>
      <c r="AU790" s="163"/>
      <c r="AV790" s="163"/>
      <c r="AW790" s="163"/>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3"/>
      <c r="D791" s="743"/>
      <c r="E791" s="743"/>
      <c r="F791" s="743"/>
      <c r="J791" s="163" t="s">
        <v>3469</v>
      </c>
      <c r="O791" s="1385">
        <v>0</v>
      </c>
      <c r="P791" s="1386"/>
      <c r="Q791" s="1386"/>
      <c r="R791" s="1387"/>
      <c r="S791" s="3" t="s">
        <v>595</v>
      </c>
      <c r="V791" s="455"/>
      <c r="AS791" s="1278" t="s">
        <v>3467</v>
      </c>
      <c r="AT791" s="1278"/>
      <c r="AU791" s="1278"/>
      <c r="AV791" s="1278"/>
      <c r="AW791" s="1278"/>
      <c r="AX791" s="1358">
        <f>'Control Panel'!D1581</f>
        <v>0</v>
      </c>
      <c r="AY791" s="1358"/>
      <c r="AZ791" s="1358"/>
      <c r="BA791" s="1358"/>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9" customHeight="1">
      <c r="A792" s="779"/>
      <c r="B792" s="7"/>
      <c r="C792" s="743"/>
      <c r="D792" s="743"/>
      <c r="E792" s="743"/>
      <c r="F792" s="743"/>
      <c r="G792" s="361"/>
      <c r="H792" s="361"/>
      <c r="S792" s="163"/>
      <c r="T792" s="163"/>
      <c r="U792" s="163"/>
      <c r="V792" s="163"/>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9"/>
      <c r="B793" s="366">
        <v>1</v>
      </c>
      <c r="C793" s="743"/>
      <c r="D793" s="743"/>
      <c r="E793" s="743"/>
      <c r="F793" s="743"/>
      <c r="Y793" s="163"/>
      <c r="Z793" s="163"/>
      <c r="AA793" s="163"/>
      <c r="AB793" s="163"/>
      <c r="AQ793" s="163"/>
      <c r="AR793" s="354"/>
      <c r="AS793" s="354"/>
      <c r="AT793" s="354"/>
      <c r="AU793" s="354"/>
      <c r="AV793" s="354"/>
      <c r="AW793" s="3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6.5" customHeight="1">
      <c r="A794" s="779"/>
      <c r="B794" s="7"/>
      <c r="C794" s="743"/>
      <c r="D794" s="743"/>
      <c r="E794" s="743"/>
      <c r="F794" s="743"/>
      <c r="G794" s="361"/>
      <c r="H794" s="361"/>
      <c r="I794" s="163"/>
      <c r="N794" s="76"/>
      <c r="O794" s="163"/>
      <c r="P794" s="163"/>
      <c r="Q794" s="163"/>
      <c r="R794" s="163"/>
      <c r="Y794" s="163"/>
      <c r="Z794" s="1396"/>
      <c r="AA794" s="1396"/>
      <c r="AB794" s="1396"/>
      <c r="AC794" s="163"/>
      <c r="AM794" s="1306" t="s">
        <v>3468</v>
      </c>
      <c r="AN794" s="1306"/>
      <c r="AO794" s="1306"/>
      <c r="AP794" s="1306"/>
      <c r="AQ794" s="1306"/>
      <c r="AR794" s="1306"/>
      <c r="AS794" s="1306"/>
      <c r="AT794" s="1306"/>
      <c r="AU794" s="1306"/>
      <c r="AV794" s="1306"/>
      <c r="AW794" s="1306"/>
      <c r="AX794" s="1388">
        <f>'Control Panel'!D1582</f>
        <v>0</v>
      </c>
      <c r="AY794" s="1388"/>
      <c r="AZ794" s="1388"/>
      <c r="BA794" s="1388"/>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5"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9" customHeight="1">
      <c r="A796" s="779"/>
      <c r="B796" s="7"/>
      <c r="C796" s="740"/>
      <c r="D796" s="740"/>
      <c r="E796" s="740"/>
      <c r="F796" s="740"/>
      <c r="G796" s="163"/>
      <c r="H796" s="163"/>
      <c r="I796" s="163"/>
      <c r="J796" s="163"/>
      <c r="K796" s="163"/>
      <c r="L796" s="163"/>
      <c r="M796" s="163"/>
      <c r="N796" s="163"/>
      <c r="O796" s="163"/>
      <c r="P796" s="163"/>
      <c r="Q796" s="163"/>
      <c r="R796" s="163"/>
      <c r="S796" s="163"/>
      <c r="T796" s="163"/>
      <c r="U796" s="163"/>
      <c r="V796" s="163"/>
      <c r="W796" s="163"/>
      <c r="Y796" s="163"/>
      <c r="Z796" s="163"/>
      <c r="AA796" s="163"/>
      <c r="AB796" s="163"/>
      <c r="AQ796" s="163"/>
      <c r="AR796" s="163"/>
      <c r="AS796" s="163"/>
      <c r="AT796" s="163"/>
      <c r="AU796" s="163"/>
      <c r="AV796" s="163"/>
      <c r="AW796" s="163"/>
      <c r="AX796" s="163"/>
      <c r="AY796" s="163"/>
      <c r="AZ796" s="163"/>
      <c r="BA796" s="163"/>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578"/>
      <c r="C797" s="1408" t="s">
        <v>613</v>
      </c>
      <c r="D797" s="1408"/>
      <c r="E797" s="1408"/>
      <c r="F797" s="1408"/>
      <c r="G797" s="814"/>
      <c r="H797" s="814"/>
      <c r="I797" s="814"/>
      <c r="J797" s="814"/>
      <c r="K797" s="814"/>
      <c r="L797" s="814"/>
      <c r="M797" s="814"/>
      <c r="N797" s="814"/>
      <c r="O797" s="814"/>
      <c r="P797" s="814"/>
      <c r="Q797" s="814"/>
      <c r="R797" s="814"/>
      <c r="S797" s="814"/>
      <c r="T797" s="814"/>
      <c r="U797" s="814"/>
      <c r="V797" s="814"/>
      <c r="W797" s="814"/>
      <c r="X797" s="814"/>
      <c r="Y797" s="814"/>
      <c r="Z797" s="814"/>
      <c r="AA797" s="814"/>
      <c r="AB797" s="814"/>
      <c r="AC797" s="814"/>
      <c r="AD797" s="814"/>
      <c r="AE797" s="814"/>
      <c r="AF797" s="814"/>
      <c r="AG797" s="814"/>
      <c r="AH797" s="814"/>
      <c r="AI797" s="814"/>
      <c r="AJ797" s="814"/>
      <c r="AK797" s="814"/>
      <c r="AL797" s="814"/>
      <c r="AM797" s="814"/>
      <c r="AN797" s="814"/>
      <c r="AO797" s="814"/>
      <c r="AP797" s="814"/>
      <c r="AQ797" s="814"/>
      <c r="AR797" s="814"/>
      <c r="AS797" s="814"/>
      <c r="AT797" s="814"/>
      <c r="AU797" s="814"/>
      <c r="AV797" s="814"/>
      <c r="AW797" s="814"/>
      <c r="AX797" s="814"/>
      <c r="AY797" s="814"/>
      <c r="AZ797" s="814"/>
      <c r="BA797" s="814"/>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1409"/>
      <c r="D798" s="1409"/>
      <c r="E798" s="1409"/>
      <c r="F798" s="1409"/>
      <c r="G798" s="641"/>
      <c r="H798" s="641"/>
      <c r="I798" s="709" t="s">
        <v>613</v>
      </c>
      <c r="J798" s="703"/>
      <c r="K798" s="703"/>
      <c r="L798" s="703"/>
      <c r="M798" s="703"/>
      <c r="N798" s="703"/>
      <c r="O798" s="703"/>
      <c r="P798" s="703"/>
      <c r="Q798" s="703"/>
      <c r="R798" s="703"/>
      <c r="S798" s="703"/>
      <c r="T798" s="703"/>
      <c r="U798" s="703"/>
      <c r="V798" s="703"/>
      <c r="W798" s="703"/>
      <c r="X798" s="703"/>
      <c r="Y798" s="710"/>
      <c r="Z798" s="713"/>
      <c r="AA798" s="709" t="s">
        <v>649</v>
      </c>
      <c r="AB798" s="703"/>
      <c r="AC798" s="703"/>
      <c r="AD798" s="703"/>
      <c r="AE798" s="703"/>
      <c r="AF798" s="703"/>
      <c r="AG798" s="703"/>
      <c r="AH798" s="703"/>
      <c r="AI798" s="703"/>
      <c r="AJ798" s="703"/>
      <c r="AK798" s="703"/>
      <c r="AL798" s="703"/>
      <c r="AM798" s="703"/>
      <c r="AN798" s="703"/>
      <c r="AO798" s="703"/>
      <c r="AP798" s="703"/>
      <c r="AQ798" s="703"/>
      <c r="AR798" s="703"/>
      <c r="AS798" s="703"/>
      <c r="AT798" s="703"/>
      <c r="AU798" s="703"/>
      <c r="AV798" s="703"/>
      <c r="AW798" s="703"/>
      <c r="AX798" s="662"/>
      <c r="AY798" s="662"/>
      <c r="AZ798" s="662"/>
      <c r="BA798" s="662"/>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9"/>
      <c r="B799" s="7"/>
      <c r="C799" s="1409"/>
      <c r="D799" s="1409"/>
      <c r="E799" s="1409"/>
      <c r="F799" s="1409"/>
      <c r="G799" s="641"/>
      <c r="H799" s="641"/>
      <c r="I799" s="641"/>
      <c r="J799" s="641"/>
      <c r="K799" s="641"/>
      <c r="L799" s="641"/>
      <c r="M799" s="641"/>
      <c r="N799" s="641"/>
      <c r="O799" s="163"/>
      <c r="P799" s="163"/>
      <c r="Q799" s="163"/>
      <c r="R799" s="641"/>
      <c r="S799" s="641"/>
      <c r="T799" s="641"/>
      <c r="U799" s="641"/>
      <c r="V799" s="641"/>
      <c r="W799" s="641"/>
      <c r="X799" s="641"/>
      <c r="Y799" s="641"/>
      <c r="Z799" s="641"/>
      <c r="AA799" s="641"/>
      <c r="AB799" s="641"/>
      <c r="AC799" s="641"/>
      <c r="AD799" s="641"/>
      <c r="AE799" s="641"/>
      <c r="AF799" s="641"/>
      <c r="AG799" s="641"/>
      <c r="AH799" s="641"/>
      <c r="AI799" s="641"/>
      <c r="AJ799" s="641"/>
      <c r="AK799" s="641"/>
      <c r="AL799" s="641"/>
      <c r="AM799" s="641"/>
      <c r="AN799" s="641"/>
      <c r="AO799" s="641"/>
      <c r="AP799" s="641"/>
      <c r="AQ799" s="641"/>
      <c r="AR799" s="641"/>
      <c r="AS799" s="641"/>
      <c r="AT799" s="641"/>
      <c r="AU799" s="641"/>
      <c r="AV799" s="641"/>
      <c r="AW799" s="641"/>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1409"/>
      <c r="D800" s="1409"/>
      <c r="E800" s="1409"/>
      <c r="F800" s="1409"/>
      <c r="G800" s="163"/>
      <c r="H800" s="163"/>
      <c r="I800" s="163"/>
      <c r="J800" s="103" t="s">
        <v>298</v>
      </c>
      <c r="K800" s="172"/>
      <c r="L800" s="163"/>
      <c r="M800" s="163"/>
      <c r="N800" s="163"/>
      <c r="O800" s="1385">
        <v>0</v>
      </c>
      <c r="P800" s="1386"/>
      <c r="Q800" s="1386"/>
      <c r="R800" s="1387"/>
      <c r="S800" s="163"/>
      <c r="T800" s="163"/>
      <c r="U800" s="163"/>
      <c r="V800" s="49"/>
      <c r="W800" s="163"/>
      <c r="X800" s="163"/>
      <c r="Y800" s="163"/>
      <c r="Z800" s="163"/>
      <c r="AA800" s="163"/>
      <c r="AB800" s="103" t="s">
        <v>652</v>
      </c>
      <c r="AC800" s="172"/>
      <c r="AD800" s="163"/>
      <c r="AE800" s="163"/>
      <c r="AF800" s="163"/>
      <c r="AG800" s="163"/>
      <c r="AH800" s="172"/>
      <c r="AI800" s="1385">
        <v>0</v>
      </c>
      <c r="AJ800" s="1386"/>
      <c r="AK800" s="1386"/>
      <c r="AL800" s="1387"/>
      <c r="AM800" s="163" t="s">
        <v>650</v>
      </c>
      <c r="AN800" s="163"/>
      <c r="AO800" s="163"/>
      <c r="AP800" s="163"/>
      <c r="AQ800" s="163"/>
      <c r="AR800" s="163"/>
      <c r="AS800" s="1278" t="s">
        <v>654</v>
      </c>
      <c r="AT800" s="1278" t="s">
        <v>14</v>
      </c>
      <c r="AU800" s="1278"/>
      <c r="AV800" s="1278"/>
      <c r="AW800" s="1278"/>
      <c r="AX800" s="1358">
        <f>'Control Panel'!I1613</f>
        <v>0</v>
      </c>
      <c r="AY800" s="1358"/>
      <c r="AZ800" s="1358"/>
      <c r="BA800" s="1358"/>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1409"/>
      <c r="D801" s="1409"/>
      <c r="E801" s="1409"/>
      <c r="F801" s="1409"/>
      <c r="G801" s="163"/>
      <c r="H801" s="163"/>
      <c r="I801" s="163"/>
      <c r="J801" s="163"/>
      <c r="K801" s="163"/>
      <c r="L801" s="163"/>
      <c r="M801" s="163"/>
      <c r="N801" s="163"/>
      <c r="O801" s="163"/>
      <c r="P801" s="163"/>
      <c r="Q801" s="163"/>
      <c r="R801" s="163"/>
      <c r="S801" s="163"/>
      <c r="T801" s="163"/>
      <c r="U801" s="163"/>
      <c r="V801" s="163"/>
      <c r="W801" s="163"/>
      <c r="X801" s="163"/>
      <c r="Y801" s="163"/>
      <c r="Z801" s="163"/>
      <c r="AA801" s="163"/>
      <c r="AB801" s="163"/>
      <c r="AC801" s="163"/>
      <c r="AD801" s="163"/>
      <c r="AE801" s="163"/>
      <c r="AF801" s="163"/>
      <c r="AG801" s="163"/>
      <c r="AH801" s="163"/>
      <c r="AI801" s="163"/>
      <c r="AJ801" s="163"/>
      <c r="AK801" s="163"/>
      <c r="AL801" s="163"/>
      <c r="AM801" s="163"/>
      <c r="AN801" s="163"/>
      <c r="AO801" s="163"/>
      <c r="AP801" s="163"/>
      <c r="AQ801" s="163"/>
      <c r="AR801" s="163"/>
      <c r="AS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742"/>
      <c r="D802" s="742"/>
      <c r="E802" s="742"/>
      <c r="F802" s="742"/>
      <c r="J802" s="3" t="s">
        <v>614</v>
      </c>
      <c r="O802" s="1385">
        <v>0</v>
      </c>
      <c r="P802" s="1386"/>
      <c r="Q802" s="1386"/>
      <c r="R802" s="1387"/>
      <c r="V802" s="163"/>
      <c r="AB802" s="3" t="s">
        <v>653</v>
      </c>
      <c r="AI802" s="1385">
        <v>0</v>
      </c>
      <c r="AJ802" s="1386"/>
      <c r="AK802" s="1386"/>
      <c r="AL802" s="1387"/>
      <c r="AM802" s="3" t="s">
        <v>651</v>
      </c>
      <c r="AS802" s="1278" t="s">
        <v>655</v>
      </c>
      <c r="AT802" s="1278" t="s">
        <v>14</v>
      </c>
      <c r="AU802" s="1278"/>
      <c r="AV802" s="1278"/>
      <c r="AW802" s="1278"/>
      <c r="AX802" s="1358">
        <f>'Control Panel'!I1614</f>
        <v>0</v>
      </c>
      <c r="AY802" s="1358"/>
      <c r="AZ802" s="1358"/>
      <c r="BA802" s="1358"/>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742"/>
      <c r="D803" s="742"/>
      <c r="E803" s="742"/>
      <c r="F803" s="742"/>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742"/>
      <c r="D804" s="742"/>
      <c r="E804" s="742"/>
      <c r="F804" s="742"/>
      <c r="J804" s="3" t="s">
        <v>615</v>
      </c>
      <c r="O804" s="1385">
        <v>0</v>
      </c>
      <c r="P804" s="1386"/>
      <c r="Q804" s="1386"/>
      <c r="R804" s="1387"/>
      <c r="V804" s="163"/>
      <c r="Z804" s="163"/>
      <c r="AA804" s="163"/>
      <c r="AS804" s="1278" t="s">
        <v>656</v>
      </c>
      <c r="AT804" s="1278" t="s">
        <v>14</v>
      </c>
      <c r="AU804" s="1278"/>
      <c r="AV804" s="1278"/>
      <c r="AW804" s="1278"/>
      <c r="AX804" s="1358">
        <f>'Control Panel'!I1615</f>
        <v>0</v>
      </c>
      <c r="AY804" s="1358"/>
      <c r="AZ804" s="1358"/>
      <c r="BA804" s="1358"/>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2"/>
      <c r="D805" s="742"/>
      <c r="E805" s="742"/>
      <c r="F805" s="742"/>
      <c r="S805" s="163"/>
      <c r="T805" s="163"/>
      <c r="U805" s="163"/>
      <c r="V805" s="163"/>
      <c r="Z805" s="163"/>
      <c r="AA805" s="163"/>
      <c r="AT805" s="163"/>
      <c r="AU805" s="163"/>
      <c r="AV805" s="163"/>
      <c r="AW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15" customHeight="1">
      <c r="A806" s="779"/>
      <c r="B806" s="7"/>
      <c r="C806" s="742"/>
      <c r="D806" s="742"/>
      <c r="E806" s="742"/>
      <c r="F806" s="742"/>
      <c r="V806" s="163"/>
      <c r="Z806" s="163"/>
      <c r="AA806" s="163"/>
      <c r="AS806" s="1278" t="s">
        <v>657</v>
      </c>
      <c r="AT806" s="1278" t="s">
        <v>14</v>
      </c>
      <c r="AU806" s="1278"/>
      <c r="AV806" s="1278"/>
      <c r="AW806" s="1278"/>
      <c r="AX806" s="1358">
        <f>'Control Panel'!I1630</f>
        <v>0</v>
      </c>
      <c r="AY806" s="1358"/>
      <c r="AZ806" s="1358"/>
      <c r="BA806" s="1358"/>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9"/>
      <c r="B807" s="7"/>
      <c r="C807" s="742"/>
      <c r="D807" s="742"/>
      <c r="E807" s="742"/>
      <c r="F807" s="742"/>
      <c r="V807" s="163"/>
      <c r="Z807" s="163"/>
      <c r="AA807" s="163"/>
      <c r="AS807" s="480"/>
      <c r="AT807" s="480"/>
      <c r="AU807" s="480"/>
      <c r="AV807" s="480"/>
      <c r="AW807" s="480"/>
      <c r="AX807" s="662"/>
      <c r="AY807" s="662"/>
      <c r="AZ807" s="662"/>
      <c r="BA807" s="662"/>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9"/>
      <c r="B808" s="7"/>
      <c r="C808" s="742"/>
      <c r="D808" s="742"/>
      <c r="E808" s="742"/>
      <c r="F808" s="742"/>
      <c r="V808" s="163"/>
      <c r="Z808" s="163"/>
      <c r="AA808" s="163"/>
      <c r="AS808" s="1278" t="s">
        <v>658</v>
      </c>
      <c r="AT808" s="1278" t="s">
        <v>14</v>
      </c>
      <c r="AU808" s="1278"/>
      <c r="AV808" s="1278"/>
      <c r="AW808" s="1278"/>
      <c r="AX808" s="1358">
        <f>'Control Panel'!I1623</f>
        <v>0</v>
      </c>
      <c r="AY808" s="1358"/>
      <c r="AZ808" s="1358"/>
      <c r="BA808" s="1358"/>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7.5" customHeight="1">
      <c r="A809" s="779"/>
      <c r="B809" s="7"/>
      <c r="C809" s="743"/>
      <c r="D809" s="743"/>
      <c r="E809" s="743"/>
      <c r="F809" s="743"/>
      <c r="G809" s="361"/>
      <c r="H809" s="361"/>
      <c r="W809" s="163"/>
      <c r="X809" s="163"/>
      <c r="Y809" s="163"/>
      <c r="Z809" s="163"/>
      <c r="AA809" s="163"/>
      <c r="AQ809" s="163"/>
      <c r="AR809" s="163"/>
      <c r="AX809" s="662"/>
      <c r="AY809" s="662"/>
      <c r="AZ809" s="662"/>
      <c r="BA809" s="662"/>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9"/>
      <c r="B810" s="366">
        <v>1</v>
      </c>
      <c r="C810" s="743"/>
      <c r="D810" s="743"/>
      <c r="E810" s="743"/>
      <c r="F810" s="743"/>
      <c r="G810" s="361"/>
      <c r="H810" s="361"/>
      <c r="I810" s="163"/>
      <c r="Y810" s="163"/>
      <c r="Z810" s="163"/>
      <c r="AA810" s="163"/>
      <c r="AB810" s="163"/>
      <c r="AQ810" s="163"/>
      <c r="AR810" s="454"/>
      <c r="AS810" s="454"/>
      <c r="AT810" s="454"/>
      <c r="AU810" s="454"/>
      <c r="AV810" s="454"/>
      <c r="AW810" s="454"/>
      <c r="AX810" s="878"/>
      <c r="AY810" s="878"/>
      <c r="AZ810" s="878"/>
      <c r="BA810" s="87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9"/>
      <c r="B811" s="7"/>
      <c r="C811" s="743"/>
      <c r="D811" s="743"/>
      <c r="E811" s="743"/>
      <c r="F811" s="743"/>
      <c r="G811" s="361"/>
      <c r="H811" s="361"/>
      <c r="I811" s="163"/>
      <c r="N811" s="76"/>
      <c r="O811" s="163"/>
      <c r="P811" s="163"/>
      <c r="Q811" s="163"/>
      <c r="R811" s="163"/>
      <c r="T811" s="163"/>
      <c r="Y811" s="163"/>
      <c r="Z811" s="1396"/>
      <c r="AA811" s="1396"/>
      <c r="AB811" s="1396"/>
      <c r="AC811" s="163"/>
      <c r="AN811" s="76"/>
      <c r="AO811" s="76"/>
      <c r="AQ811" s="76"/>
      <c r="AR811" s="76"/>
      <c r="AS811" s="76"/>
      <c r="AT811" s="76"/>
      <c r="AU811" s="76"/>
      <c r="AV811" s="76"/>
      <c r="AW811" s="76"/>
      <c r="AX811" s="1388">
        <f>'Control Panel'!I1632</f>
        <v>0</v>
      </c>
      <c r="AY811" s="1388"/>
      <c r="AZ811" s="1388"/>
      <c r="BA811" s="1388"/>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9" customHeight="1">
      <c r="A812" s="779"/>
      <c r="B812" s="7"/>
      <c r="C812" s="740"/>
      <c r="D812" s="740"/>
      <c r="E812" s="740"/>
      <c r="F812" s="740"/>
      <c r="G812" s="163"/>
      <c r="H812" s="163"/>
      <c r="I812" s="163"/>
      <c r="J812" s="163"/>
      <c r="K812" s="163"/>
      <c r="L812" s="163"/>
      <c r="M812" s="163"/>
      <c r="N812" s="163"/>
      <c r="O812" s="163"/>
      <c r="P812" s="163"/>
      <c r="Q812" s="163"/>
      <c r="R812" s="163"/>
      <c r="S812" s="163"/>
      <c r="T812" s="163"/>
      <c r="U812" s="163"/>
      <c r="V812" s="163"/>
      <c r="W812" s="163"/>
      <c r="Y812" s="163"/>
      <c r="Z812" s="163"/>
      <c r="AA812" s="163"/>
      <c r="AB812" s="163"/>
      <c r="AQ812" s="163"/>
      <c r="AR812" s="163"/>
      <c r="AS812" s="163"/>
      <c r="AT812" s="163"/>
      <c r="AU812" s="163"/>
      <c r="AV812" s="163"/>
      <c r="AW812" s="163"/>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9"/>
      <c r="B813" s="7"/>
      <c r="C813" s="740"/>
      <c r="D813" s="740"/>
      <c r="E813" s="740"/>
      <c r="F813" s="740"/>
      <c r="G813" s="641"/>
      <c r="H813" s="641"/>
      <c r="I813" s="709" t="s">
        <v>4819</v>
      </c>
      <c r="J813" s="703"/>
      <c r="K813" s="703"/>
      <c r="L813" s="703"/>
      <c r="M813" s="703"/>
      <c r="N813" s="703"/>
      <c r="O813" s="703"/>
      <c r="P813" s="703"/>
      <c r="Q813" s="703"/>
      <c r="R813" s="703"/>
      <c r="S813" s="703"/>
      <c r="T813" s="703"/>
      <c r="U813" s="703"/>
      <c r="V813" s="703"/>
      <c r="W813" s="703"/>
      <c r="X813" s="703"/>
      <c r="Y813" s="710"/>
      <c r="Z813" s="713"/>
      <c r="AA813" s="709"/>
      <c r="AB813" s="703"/>
      <c r="AC813" s="703"/>
      <c r="AD813" s="703"/>
      <c r="AE813" s="703"/>
      <c r="AF813" s="703"/>
      <c r="AG813" s="703"/>
      <c r="AH813" s="703"/>
      <c r="AI813" s="703"/>
      <c r="AJ813" s="703"/>
      <c r="AK813" s="703"/>
      <c r="AL813" s="703"/>
      <c r="AM813" s="703"/>
      <c r="AN813" s="703"/>
      <c r="AO813" s="703"/>
      <c r="AP813" s="703"/>
      <c r="AQ813" s="703"/>
      <c r="AR813" s="703"/>
      <c r="AS813" s="703"/>
      <c r="AT813" s="703"/>
      <c r="AU813" s="703"/>
      <c r="AV813" s="703"/>
      <c r="AW813" s="70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40"/>
      <c r="D814" s="740"/>
      <c r="E814" s="740"/>
      <c r="F814" s="740"/>
      <c r="G814" s="641"/>
      <c r="H814" s="641"/>
      <c r="I814" s="641"/>
      <c r="J814" s="641"/>
      <c r="K814" s="641"/>
      <c r="L814" s="641"/>
      <c r="M814" s="641"/>
      <c r="N814" s="641"/>
      <c r="O814" s="163"/>
      <c r="P814" s="163"/>
      <c r="Q814" s="163"/>
      <c r="R814" s="641"/>
      <c r="S814" s="641"/>
      <c r="T814" s="641"/>
      <c r="U814" s="641"/>
      <c r="V814" s="641"/>
      <c r="W814" s="641"/>
      <c r="X814" s="641"/>
      <c r="Y814" s="641"/>
      <c r="Z814" s="641"/>
      <c r="AA814" s="641"/>
      <c r="AB814" s="641"/>
      <c r="AC814" s="641"/>
      <c r="AD814" s="641"/>
      <c r="AE814" s="641"/>
      <c r="AF814" s="641"/>
      <c r="AG814" s="641"/>
      <c r="AH814" s="641"/>
      <c r="AI814" s="641"/>
      <c r="AJ814" s="641"/>
      <c r="AK814" s="641"/>
      <c r="AL814" s="641"/>
      <c r="AM814" s="641"/>
      <c r="AN814" s="641"/>
      <c r="AO814" s="641"/>
      <c r="AP814" s="641"/>
      <c r="AQ814" s="641"/>
      <c r="AR814" s="641"/>
      <c r="AS814" s="641"/>
      <c r="AT814" s="641"/>
      <c r="AU814" s="641"/>
      <c r="AV814" s="641"/>
      <c r="AW814" s="641"/>
      <c r="AX814" s="662"/>
      <c r="AY814" s="662"/>
      <c r="AZ814" s="662"/>
      <c r="BA814" s="662"/>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15" customHeight="1">
      <c r="A815" s="779"/>
      <c r="B815" s="7"/>
      <c r="C815" s="740"/>
      <c r="D815" s="740"/>
      <c r="E815" s="740"/>
      <c r="F815" s="740"/>
      <c r="G815" s="163"/>
      <c r="H815" s="163"/>
      <c r="I815" s="163"/>
      <c r="J815" s="103" t="s">
        <v>4733</v>
      </c>
      <c r="K815" s="172"/>
      <c r="L815" s="163"/>
      <c r="M815" s="163"/>
      <c r="N815" s="163"/>
      <c r="S815" s="163"/>
      <c r="T815" s="163"/>
      <c r="U815" s="163"/>
      <c r="V815" s="49"/>
      <c r="W815" s="163"/>
      <c r="X815" s="163"/>
      <c r="Y815" s="163"/>
      <c r="Z815" s="163"/>
      <c r="AA815" s="163"/>
      <c r="AB815" s="1385">
        <v>0</v>
      </c>
      <c r="AC815" s="1386"/>
      <c r="AD815" s="1386"/>
      <c r="AE815" s="1387"/>
      <c r="AF815" s="163" t="s">
        <v>4725</v>
      </c>
      <c r="AG815" s="163"/>
      <c r="AH815" s="172"/>
      <c r="AM815" s="172"/>
      <c r="AN815" s="163"/>
      <c r="AO815" s="163"/>
      <c r="AP815" s="163"/>
      <c r="AQ815" s="163"/>
      <c r="AR815" s="163"/>
      <c r="AS815" s="1278"/>
      <c r="AT815" s="1278"/>
      <c r="AU815" s="1278"/>
      <c r="AV815" s="1278"/>
      <c r="AW815" s="1278"/>
      <c r="AX815" s="1358">
        <f>'Control Panel'!H1634</f>
        <v>0</v>
      </c>
      <c r="AY815" s="1358"/>
      <c r="AZ815" s="1358"/>
      <c r="BA815" s="1358"/>
      <c r="BB815" s="163"/>
      <c r="BC815" s="8"/>
      <c r="BD815" s="175"/>
      <c r="BE815" s="782"/>
      <c r="BF815" s="175"/>
      <c r="BG815" s="175"/>
      <c r="BH815" s="175"/>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7.5" customHeight="1">
      <c r="A816" s="779"/>
      <c r="B816" s="7"/>
      <c r="C816" s="740"/>
      <c r="D816" s="740"/>
      <c r="E816" s="740"/>
      <c r="F816" s="740"/>
      <c r="G816" s="163"/>
      <c r="H816" s="163"/>
      <c r="I816" s="163"/>
      <c r="J816" s="163"/>
      <c r="K816" s="163"/>
      <c r="L816" s="163"/>
      <c r="M816" s="163"/>
      <c r="N816" s="163"/>
      <c r="S816" s="163"/>
      <c r="T816" s="163"/>
      <c r="U816" s="163"/>
      <c r="V816" s="163"/>
      <c r="W816" s="163"/>
      <c r="X816" s="163"/>
      <c r="Y816" s="163"/>
      <c r="Z816" s="163"/>
      <c r="AA816" s="163"/>
      <c r="AB816" s="163"/>
      <c r="AC816" s="163"/>
      <c r="AD816" s="163"/>
      <c r="AE816" s="163"/>
      <c r="AF816" s="163"/>
      <c r="AG816" s="163"/>
      <c r="AH816" s="163"/>
      <c r="AM816" s="172"/>
      <c r="AN816" s="163"/>
      <c r="AO816" s="163"/>
      <c r="AP816" s="163"/>
      <c r="AQ816" s="163"/>
      <c r="AR816" s="163"/>
      <c r="AS816" s="163"/>
      <c r="AT816" s="163"/>
      <c r="AU816" s="163"/>
      <c r="AV816" s="163"/>
      <c r="AW816" s="163"/>
      <c r="AX816" s="662"/>
      <c r="AY816" s="662"/>
      <c r="AZ816" s="662"/>
      <c r="BA816" s="662"/>
      <c r="BB816" s="163"/>
      <c r="BC816" s="8"/>
      <c r="BD816" s="175"/>
      <c r="BE816" s="782"/>
      <c r="BF816" s="175"/>
      <c r="BG816" s="175"/>
      <c r="BH816" s="175"/>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9"/>
      <c r="B817" s="7"/>
      <c r="C817" s="999"/>
      <c r="D817" s="999"/>
      <c r="E817" s="999"/>
      <c r="F817" s="999"/>
      <c r="J817" s="3" t="s">
        <v>4736</v>
      </c>
      <c r="V817" s="163"/>
      <c r="AB817" s="1385">
        <v>0</v>
      </c>
      <c r="AC817" s="1386"/>
      <c r="AD817" s="1386"/>
      <c r="AE817" s="1387"/>
      <c r="AF817" s="3" t="s">
        <v>4729</v>
      </c>
      <c r="AM817" s="172"/>
      <c r="AS817" s="1278"/>
      <c r="AT817" s="1278"/>
      <c r="AU817" s="1278"/>
      <c r="AV817" s="1278"/>
      <c r="AW817" s="1278"/>
      <c r="AX817" s="1358">
        <f>'Control Panel'!H1635</f>
        <v>0</v>
      </c>
      <c r="AY817" s="1358"/>
      <c r="AZ817" s="1358"/>
      <c r="BA817" s="1358"/>
      <c r="BB817" s="163"/>
      <c r="BC817" s="8"/>
      <c r="BD817" s="175"/>
      <c r="BE817" s="782"/>
      <c r="BF817" s="175"/>
      <c r="BG817" s="175"/>
      <c r="BH817" s="175"/>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7"/>
      <c r="C818" s="999"/>
      <c r="D818" s="999"/>
      <c r="E818" s="999"/>
      <c r="F818" s="999"/>
      <c r="V818" s="163"/>
      <c r="Z818" s="163"/>
      <c r="AA818" s="163"/>
      <c r="AT818" s="163"/>
      <c r="AU818" s="163"/>
      <c r="AV818" s="163"/>
      <c r="AW818" s="163"/>
      <c r="AX818" s="662"/>
      <c r="AY818" s="662"/>
      <c r="AZ818" s="662"/>
      <c r="BA818" s="662"/>
      <c r="BB818" s="163"/>
      <c r="BC818" s="8"/>
      <c r="BD818" s="175"/>
      <c r="BE818" s="782"/>
      <c r="BF818" s="175"/>
      <c r="BG818" s="175"/>
      <c r="BH818" s="175"/>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9"/>
      <c r="B819" s="7"/>
      <c r="C819" s="999"/>
      <c r="D819" s="999"/>
      <c r="E819" s="999"/>
      <c r="F819" s="999"/>
      <c r="J819" s="3" t="s">
        <v>4726</v>
      </c>
      <c r="V819" s="163"/>
      <c r="Z819" s="163"/>
      <c r="AA819" s="163"/>
      <c r="AB819" s="1385">
        <v>0</v>
      </c>
      <c r="AC819" s="1386"/>
      <c r="AD819" s="1386"/>
      <c r="AE819" s="1387"/>
      <c r="AF819" s="3" t="s">
        <v>4725</v>
      </c>
      <c r="AS819" s="1278"/>
      <c r="AT819" s="1278"/>
      <c r="AU819" s="1278"/>
      <c r="AV819" s="1278"/>
      <c r="AW819" s="1278"/>
      <c r="AX819" s="1358">
        <f>'Control Panel'!H1636</f>
        <v>0</v>
      </c>
      <c r="AY819" s="1358"/>
      <c r="AZ819" s="1358"/>
      <c r="BA819" s="1358"/>
      <c r="BB819" s="163"/>
      <c r="BC819" s="8"/>
      <c r="BD819" s="175"/>
      <c r="BE819" s="782"/>
      <c r="BF819" s="175"/>
      <c r="BG819" s="175"/>
      <c r="BH819" s="175"/>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7.5" customHeight="1">
      <c r="A820" s="779"/>
      <c r="B820" s="7"/>
      <c r="C820" s="999"/>
      <c r="D820" s="999"/>
      <c r="E820" s="999"/>
      <c r="F820" s="999"/>
      <c r="S820" s="163"/>
      <c r="T820" s="163"/>
      <c r="U820" s="163"/>
      <c r="V820" s="163"/>
      <c r="Z820" s="163"/>
      <c r="AA820" s="163"/>
      <c r="AT820" s="163"/>
      <c r="AU820" s="163"/>
      <c r="AV820" s="163"/>
      <c r="AW820" s="163"/>
      <c r="AX820" s="662"/>
      <c r="AY820" s="662"/>
      <c r="AZ820" s="662"/>
      <c r="BA820" s="662"/>
      <c r="BB820" s="163"/>
      <c r="BC820" s="8"/>
      <c r="BD820" s="175"/>
      <c r="BE820" s="782"/>
      <c r="BF820" s="175"/>
      <c r="BG820" s="175"/>
      <c r="BH820" s="175"/>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9"/>
      <c r="B821" s="7"/>
      <c r="C821" s="999"/>
      <c r="D821" s="999"/>
      <c r="E821" s="999"/>
      <c r="F821" s="999"/>
      <c r="J821" s="3" t="s">
        <v>4730</v>
      </c>
      <c r="V821" s="163"/>
      <c r="Z821" s="163"/>
      <c r="AA821" s="163"/>
      <c r="AB821" s="1385">
        <v>0</v>
      </c>
      <c r="AC821" s="1386"/>
      <c r="AD821" s="1386"/>
      <c r="AE821" s="1387"/>
      <c r="AF821" s="3" t="s">
        <v>4729</v>
      </c>
      <c r="AS821" s="1278"/>
      <c r="AT821" s="1278"/>
      <c r="AU821" s="1278"/>
      <c r="AV821" s="1278"/>
      <c r="AW821" s="1278"/>
      <c r="AX821" s="1358">
        <f>'Control Panel'!H1637</f>
        <v>0</v>
      </c>
      <c r="AY821" s="1358"/>
      <c r="AZ821" s="1358"/>
      <c r="BA821" s="1358"/>
      <c r="BB821" s="163"/>
      <c r="BC821" s="8"/>
      <c r="BD821" s="175"/>
      <c r="BE821" s="782"/>
      <c r="BF821" s="175"/>
      <c r="BG821" s="175"/>
      <c r="BH821" s="175"/>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7.5" customHeight="1">
      <c r="A822" s="779"/>
      <c r="B822" s="7"/>
      <c r="C822" s="743"/>
      <c r="D822" s="743"/>
      <c r="E822" s="743"/>
      <c r="F822" s="743"/>
      <c r="G822" s="361"/>
      <c r="H822" s="361"/>
      <c r="W822" s="163"/>
      <c r="X822" s="163"/>
      <c r="Y822" s="163"/>
      <c r="Z822" s="163"/>
      <c r="AA822" s="163"/>
      <c r="AQ822" s="163"/>
      <c r="AR822" s="163"/>
      <c r="AX822" s="662"/>
      <c r="AY822" s="662"/>
      <c r="AZ822" s="662"/>
      <c r="BA822" s="662"/>
      <c r="BB822" s="163"/>
      <c r="BC822" s="8"/>
      <c r="BD822" s="175"/>
      <c r="BE822" s="782"/>
      <c r="BF822" s="175"/>
      <c r="BG822" s="175"/>
      <c r="BH822" s="175"/>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9"/>
      <c r="B823" s="366">
        <v>1</v>
      </c>
      <c r="C823" s="743"/>
      <c r="D823" s="743"/>
      <c r="E823" s="743"/>
      <c r="F823" s="743"/>
      <c r="G823" s="361"/>
      <c r="H823" s="361"/>
      <c r="I823" s="163"/>
      <c r="Y823" s="163"/>
      <c r="Z823" s="163"/>
      <c r="AA823" s="163"/>
      <c r="AB823" s="163"/>
      <c r="AQ823" s="163"/>
      <c r="AR823" s="995"/>
      <c r="AS823" s="995"/>
      <c r="AT823" s="995"/>
      <c r="AU823" s="995"/>
      <c r="AV823" s="995"/>
      <c r="AW823" s="995"/>
      <c r="AX823" s="878"/>
      <c r="AY823" s="878"/>
      <c r="AZ823" s="878"/>
      <c r="BA823" s="878"/>
      <c r="BB823" s="163"/>
      <c r="BC823" s="8"/>
      <c r="BD823" s="175"/>
      <c r="BE823" s="782"/>
      <c r="BF823" s="175"/>
      <c r="BG823" s="175"/>
      <c r="BH823" s="175"/>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9"/>
      <c r="B824" s="7"/>
      <c r="C824" s="743"/>
      <c r="D824" s="743"/>
      <c r="E824" s="743"/>
      <c r="F824" s="743"/>
      <c r="G824" s="361"/>
      <c r="H824" s="361"/>
      <c r="I824" s="163"/>
      <c r="N824" s="76"/>
      <c r="O824" s="163"/>
      <c r="P824" s="163"/>
      <c r="Q824" s="163"/>
      <c r="R824" s="163"/>
      <c r="T824" s="163"/>
      <c r="Y824" s="163"/>
      <c r="Z824" s="1396"/>
      <c r="AA824" s="1396"/>
      <c r="AB824" s="1396"/>
      <c r="AC824" s="163"/>
      <c r="AN824" s="76"/>
      <c r="AO824" s="76"/>
      <c r="AQ824" s="76"/>
      <c r="AR824" s="76"/>
      <c r="AS824" s="76"/>
      <c r="AT824" s="76"/>
      <c r="AU824" s="76"/>
      <c r="AV824" s="76"/>
      <c r="AW824" s="76"/>
      <c r="AX824" s="1388">
        <f>'Control Panel'!I1638</f>
        <v>0</v>
      </c>
      <c r="AY824" s="1388"/>
      <c r="AZ824" s="1388"/>
      <c r="BA824" s="1388"/>
      <c r="BB824" s="163"/>
      <c r="BC824" s="8"/>
      <c r="BD824" s="175"/>
      <c r="BE824" s="782"/>
      <c r="BF824" s="175"/>
      <c r="BG824" s="175"/>
      <c r="BH824" s="175"/>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9" customHeight="1">
      <c r="A825" s="779"/>
      <c r="B825" s="7"/>
      <c r="C825" s="740"/>
      <c r="D825" s="740"/>
      <c r="E825" s="740"/>
      <c r="F825" s="740"/>
      <c r="G825" s="163"/>
      <c r="H825" s="163"/>
      <c r="I825" s="163"/>
      <c r="J825" s="163"/>
      <c r="K825" s="163"/>
      <c r="L825" s="163"/>
      <c r="M825" s="163"/>
      <c r="N825" s="163"/>
      <c r="O825" s="163"/>
      <c r="P825" s="163"/>
      <c r="Q825" s="163"/>
      <c r="R825" s="163"/>
      <c r="S825" s="163"/>
      <c r="T825" s="163"/>
      <c r="U825" s="163"/>
      <c r="V825" s="163"/>
      <c r="W825" s="163"/>
      <c r="Y825" s="163"/>
      <c r="Z825" s="163"/>
      <c r="AA825" s="163"/>
      <c r="AB825" s="163"/>
      <c r="AQ825" s="163"/>
      <c r="AR825" s="163"/>
      <c r="AS825" s="163"/>
      <c r="AT825" s="163"/>
      <c r="AU825" s="163"/>
      <c r="AV825" s="163"/>
      <c r="AW825" s="163"/>
      <c r="AX825" s="662"/>
      <c r="AY825" s="662"/>
      <c r="AZ825" s="662"/>
      <c r="BA825" s="662"/>
      <c r="BB825" s="163"/>
      <c r="BC825" s="8"/>
      <c r="BD825" s="175"/>
      <c r="BE825" s="782"/>
      <c r="BF825" s="175"/>
      <c r="BG825" s="175"/>
      <c r="BH825" s="175"/>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9" customHeight="1">
      <c r="A826" s="779"/>
      <c r="B826" s="7"/>
      <c r="C826" s="740"/>
      <c r="D826" s="740"/>
      <c r="E826" s="740"/>
      <c r="F826" s="740"/>
      <c r="G826" s="163"/>
      <c r="H826" s="163"/>
      <c r="I826" s="163"/>
      <c r="J826" s="163"/>
      <c r="K826" s="163"/>
      <c r="L826" s="163"/>
      <c r="M826" s="163"/>
      <c r="N826" s="163"/>
      <c r="O826" s="163"/>
      <c r="P826" s="163"/>
      <c r="Q826" s="163"/>
      <c r="R826" s="163"/>
      <c r="S826" s="163"/>
      <c r="T826" s="163"/>
      <c r="U826" s="163"/>
      <c r="V826" s="163"/>
      <c r="W826" s="163"/>
      <c r="X826" s="163"/>
      <c r="Y826" s="163"/>
      <c r="Z826" s="163"/>
      <c r="AA826" s="163"/>
      <c r="AB826" s="163"/>
      <c r="AC826" s="163"/>
      <c r="AD826" s="163"/>
      <c r="AE826" s="163"/>
      <c r="AF826" s="163"/>
      <c r="AG826" s="163"/>
      <c r="AH826" s="163"/>
      <c r="AI826" s="163"/>
      <c r="AJ826" s="163"/>
      <c r="AK826" s="163"/>
      <c r="AL826" s="163"/>
      <c r="AM826" s="163"/>
      <c r="AN826" s="163"/>
      <c r="AO826" s="163"/>
      <c r="AP826" s="163"/>
      <c r="AQ826" s="163"/>
      <c r="AR826" s="163"/>
      <c r="AS826" s="163"/>
      <c r="AT826" s="163"/>
      <c r="AU826" s="163"/>
      <c r="AV826" s="163"/>
      <c r="AW826" s="163"/>
      <c r="AX826" s="163"/>
      <c r="AY826" s="163"/>
      <c r="AZ826" s="163"/>
      <c r="BA826" s="163"/>
      <c r="BB826" s="163"/>
      <c r="BC826" s="8"/>
      <c r="BD826" s="175"/>
      <c r="BE826" s="782"/>
      <c r="BF826" s="175"/>
      <c r="BG826" s="175"/>
      <c r="BH826" s="175"/>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19.5" customHeight="1">
      <c r="A827" s="779"/>
      <c r="B827" s="578"/>
      <c r="C827" s="1408" t="s">
        <v>1394</v>
      </c>
      <c r="D827" s="1408"/>
      <c r="E827" s="1408"/>
      <c r="F827" s="1408"/>
      <c r="G827" s="817"/>
      <c r="H827" s="814"/>
      <c r="I827" s="814"/>
      <c r="J827" s="814"/>
      <c r="K827" s="814"/>
      <c r="L827" s="814"/>
      <c r="M827" s="814"/>
      <c r="N827" s="814"/>
      <c r="O827" s="814"/>
      <c r="P827" s="814"/>
      <c r="Q827" s="814"/>
      <c r="R827" s="814"/>
      <c r="S827" s="814"/>
      <c r="T827" s="814"/>
      <c r="U827" s="814"/>
      <c r="V827" s="814"/>
      <c r="W827" s="814"/>
      <c r="X827" s="814"/>
      <c r="Y827" s="814"/>
      <c r="Z827" s="814"/>
      <c r="AA827" s="814"/>
      <c r="AB827" s="814"/>
      <c r="AC827" s="814"/>
      <c r="AD827" s="814"/>
      <c r="AE827" s="814"/>
      <c r="AF827" s="814"/>
      <c r="AG827" s="814"/>
      <c r="AH827" s="814"/>
      <c r="AI827" s="814"/>
      <c r="AJ827" s="814"/>
      <c r="AK827" s="814"/>
      <c r="AL827" s="814"/>
      <c r="AM827" s="814"/>
      <c r="AN827" s="814"/>
      <c r="AO827" s="814"/>
      <c r="AP827" s="814"/>
      <c r="AQ827" s="814"/>
      <c r="AR827" s="814"/>
      <c r="AS827" s="814"/>
      <c r="AT827" s="814"/>
      <c r="AU827" s="814"/>
      <c r="AV827" s="814"/>
      <c r="AW827" s="814"/>
      <c r="AX827" s="818"/>
      <c r="AY827" s="818"/>
      <c r="AZ827" s="818"/>
      <c r="BA827" s="818"/>
      <c r="BB827" s="163"/>
      <c r="BC827" s="8"/>
      <c r="BD827" s="175"/>
      <c r="BE827" s="782"/>
      <c r="BF827" s="175"/>
      <c r="BG827" s="175"/>
      <c r="BH827" s="175"/>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7.5" customHeight="1">
      <c r="A828" s="779"/>
      <c r="B828" s="7"/>
      <c r="C828" s="1409"/>
      <c r="D828" s="1409"/>
      <c r="E828" s="1409"/>
      <c r="F828" s="1409"/>
      <c r="G828" s="163"/>
      <c r="H828" s="163"/>
      <c r="I828" s="1469" t="s">
        <v>1113</v>
      </c>
      <c r="J828" s="1469"/>
      <c r="K828" s="1469"/>
      <c r="L828" s="1469"/>
      <c r="M828" s="1469"/>
      <c r="N828" s="1469"/>
      <c r="O828" s="732"/>
      <c r="P828" s="732"/>
      <c r="Q828" s="732"/>
      <c r="R828" s="732"/>
      <c r="S828" s="732"/>
      <c r="T828" s="662"/>
      <c r="U828" s="662"/>
      <c r="V828" s="662"/>
      <c r="W828" s="662"/>
      <c r="X828" s="662"/>
      <c r="Y828" s="662"/>
      <c r="Z828" s="662"/>
      <c r="AA828" s="662"/>
      <c r="AB828" s="662"/>
      <c r="AC828" s="662"/>
      <c r="AD828" s="662"/>
      <c r="AE828" s="662"/>
      <c r="AF828" s="662"/>
      <c r="AG828" s="662"/>
      <c r="AH828" s="662"/>
      <c r="AI828" s="662"/>
      <c r="AJ828" s="662"/>
      <c r="AK828" s="662"/>
      <c r="AL828" s="662"/>
      <c r="AM828" s="662"/>
      <c r="AN828" s="662"/>
      <c r="AO828" s="662"/>
      <c r="AP828" s="662"/>
      <c r="AQ828" s="662"/>
      <c r="AR828" s="662"/>
      <c r="AS828" s="662"/>
      <c r="AT828" s="662"/>
      <c r="AU828" s="662"/>
      <c r="AV828" s="662"/>
      <c r="AW828" s="662"/>
      <c r="AX828" s="662"/>
      <c r="AY828" s="662"/>
      <c r="AZ828" s="662"/>
      <c r="BA828" s="662"/>
      <c r="BB828" s="163"/>
      <c r="BC828" s="8"/>
      <c r="BD828" s="175"/>
      <c r="BE828" s="782"/>
      <c r="BF828" s="175"/>
      <c r="BG828" s="175"/>
      <c r="BH828" s="175"/>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9"/>
      <c r="B829" s="7"/>
      <c r="C829" s="1409"/>
      <c r="D829" s="1409"/>
      <c r="E829" s="1409"/>
      <c r="F829" s="1409"/>
      <c r="G829" s="163"/>
      <c r="H829" s="163"/>
      <c r="I829" s="1469"/>
      <c r="J829" s="1469"/>
      <c r="K829" s="1469"/>
      <c r="L829" s="1469"/>
      <c r="M829" s="1469"/>
      <c r="N829" s="1469"/>
      <c r="O829" s="732"/>
      <c r="P829" s="732"/>
      <c r="Q829" s="732"/>
      <c r="R829" s="732"/>
      <c r="S829" s="732"/>
      <c r="T829" s="662"/>
      <c r="U829" s="662"/>
      <c r="V829" s="662"/>
      <c r="W829" s="662"/>
      <c r="X829" s="662"/>
      <c r="Y829" s="662"/>
      <c r="Z829" s="662"/>
      <c r="AA829" s="662"/>
      <c r="AB829" s="662"/>
      <c r="AC829" s="662"/>
      <c r="AD829" s="662"/>
      <c r="AE829" s="662"/>
      <c r="AF829" s="662"/>
      <c r="AG829" s="662"/>
      <c r="AH829" s="662"/>
      <c r="AI829" s="662"/>
      <c r="AJ829" s="662"/>
      <c r="AK829" s="662"/>
      <c r="AL829" s="662"/>
      <c r="AM829" s="662"/>
      <c r="AN829" s="662"/>
      <c r="AO829" s="662"/>
      <c r="AP829" s="662"/>
      <c r="AQ829" s="662"/>
      <c r="AR829" s="662"/>
      <c r="AS829" s="662"/>
      <c r="AT829" s="662"/>
      <c r="AU829" s="662"/>
      <c r="AV829" s="662"/>
      <c r="AW829" s="662"/>
      <c r="AX829" s="662"/>
      <c r="AY829" s="662"/>
      <c r="AZ829" s="662"/>
      <c r="BA829" s="662"/>
      <c r="BB829" s="163"/>
      <c r="BC829" s="8"/>
      <c r="BD829" s="175"/>
      <c r="BE829" s="782"/>
      <c r="BF829" s="175"/>
      <c r="BG829" s="175"/>
      <c r="BH829" s="175"/>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24" customHeight="1">
      <c r="A830" s="779"/>
      <c r="B830" s="7"/>
      <c r="C830" s="1409"/>
      <c r="D830" s="1409"/>
      <c r="E830" s="1409"/>
      <c r="F830" s="1409"/>
      <c r="G830" s="163"/>
      <c r="H830" s="163"/>
      <c r="I830" s="163"/>
      <c r="J830" s="163"/>
      <c r="K830" s="163"/>
      <c r="L830" s="163"/>
      <c r="M830" s="163"/>
      <c r="N830" s="163"/>
      <c r="O830" s="163"/>
      <c r="P830" s="163"/>
      <c r="Q830" s="163"/>
      <c r="R830" s="163"/>
      <c r="S830" s="163"/>
      <c r="T830" s="163"/>
      <c r="U830" s="163"/>
      <c r="V830" s="163"/>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63"/>
      <c r="AR830" s="163"/>
      <c r="AS830" s="163"/>
      <c r="AT830" s="163"/>
      <c r="AU830" s="163"/>
      <c r="AV830" s="163"/>
      <c r="AW830" s="163"/>
      <c r="AX830" s="662"/>
      <c r="AY830" s="662"/>
      <c r="AZ830" s="662"/>
      <c r="BA830" s="662"/>
      <c r="BB830" s="163"/>
      <c r="BC830" s="8"/>
      <c r="BD830" s="175"/>
      <c r="BE830" s="782"/>
      <c r="BF830" s="175"/>
      <c r="BG830" s="175"/>
      <c r="BH830" s="175"/>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15" customHeight="1">
      <c r="A831" s="779"/>
      <c r="B831" s="7"/>
      <c r="C831" s="739"/>
      <c r="D831" s="739"/>
      <c r="E831" s="739"/>
      <c r="F831" s="739"/>
      <c r="G831" s="51"/>
      <c r="H831" s="163"/>
      <c r="J831" s="75" t="s">
        <v>398</v>
      </c>
      <c r="K831" s="76"/>
      <c r="L831" s="76"/>
      <c r="M831" s="76"/>
      <c r="N831" s="163"/>
      <c r="O831" s="1385">
        <v>0</v>
      </c>
      <c r="P831" s="1386"/>
      <c r="Q831" s="1386"/>
      <c r="R831" s="1387"/>
      <c r="S831" s="163"/>
      <c r="T831" s="163" t="s">
        <v>1114</v>
      </c>
      <c r="U831" s="163"/>
      <c r="V831" s="163"/>
      <c r="AA831" s="1385">
        <v>0</v>
      </c>
      <c r="AB831" s="1386"/>
      <c r="AC831" s="1386"/>
      <c r="AD831" s="1387"/>
      <c r="AE831" s="163"/>
      <c r="AF831" s="3" t="s">
        <v>1115</v>
      </c>
      <c r="AK831" s="163"/>
      <c r="AL831" s="163"/>
      <c r="AM831" s="163"/>
      <c r="AN831" s="163"/>
      <c r="AO831" s="163"/>
      <c r="AP831" s="651"/>
      <c r="AQ831" s="651"/>
      <c r="AR831" s="1278" t="s">
        <v>348</v>
      </c>
      <c r="AS831" s="1278"/>
      <c r="AT831" s="1278"/>
      <c r="AU831" s="1278"/>
      <c r="AV831" s="1278"/>
      <c r="AW831" s="1278"/>
      <c r="AX831" s="1358" t="str">
        <f>'Control Panel'!B1646</f>
        <v>Not Available</v>
      </c>
      <c r="AY831" s="1358"/>
      <c r="AZ831" s="1358"/>
      <c r="BA831" s="1358"/>
      <c r="BB831" s="163"/>
      <c r="BC831" s="8"/>
      <c r="BD831" s="175"/>
      <c r="BE831" s="782"/>
      <c r="BF831" s="175"/>
      <c r="BG831" s="175"/>
      <c r="BH831" s="175"/>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9"/>
      <c r="B832" s="7"/>
      <c r="C832" s="740"/>
      <c r="D832" s="740"/>
      <c r="E832" s="740"/>
      <c r="F832" s="740"/>
      <c r="G832" s="163"/>
      <c r="H832" s="163"/>
      <c r="J832" s="163"/>
      <c r="K832" s="163"/>
      <c r="L832" s="163"/>
      <c r="M832" s="163"/>
      <c r="N832" s="163"/>
      <c r="O832" s="163"/>
      <c r="P832" s="163"/>
      <c r="Q832" s="163"/>
      <c r="S832" s="163"/>
      <c r="T832" s="163"/>
      <c r="U832" s="163"/>
      <c r="V832" s="163"/>
      <c r="AA832" s="163"/>
      <c r="AB832" s="163"/>
      <c r="AC832" s="163"/>
      <c r="AE832" s="163"/>
      <c r="AK832" s="163"/>
      <c r="AL832" s="163"/>
      <c r="AM832" s="163"/>
      <c r="AN832" s="163"/>
      <c r="AO832" s="163"/>
      <c r="AP832" s="651"/>
      <c r="AQ832" s="651"/>
      <c r="AR832" s="651"/>
      <c r="AS832" s="651"/>
      <c r="AT832" s="651"/>
      <c r="AU832" s="651"/>
      <c r="AV832" s="651"/>
      <c r="AW832" s="306"/>
      <c r="AX832" s="662"/>
      <c r="AY832" s="662"/>
      <c r="AZ832" s="662"/>
      <c r="BA832" s="662"/>
      <c r="BB832" s="163"/>
      <c r="BC832" s="8"/>
      <c r="BD832" s="175"/>
      <c r="BE832" s="782"/>
      <c r="BF832" s="175"/>
      <c r="BG832" s="175"/>
      <c r="BH832" s="175"/>
      <c r="BI832" s="175"/>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9"/>
      <c r="B833" s="7"/>
      <c r="C833" s="163"/>
      <c r="D833" s="163"/>
      <c r="E833" s="163"/>
      <c r="F833" s="163"/>
      <c r="G833" s="163"/>
      <c r="H833" s="163"/>
      <c r="J833" s="75" t="s">
        <v>399</v>
      </c>
      <c r="K833" s="76"/>
      <c r="L833" s="76"/>
      <c r="M833" s="76"/>
      <c r="N833" s="163"/>
      <c r="O833" s="1385">
        <v>0</v>
      </c>
      <c r="P833" s="1386"/>
      <c r="Q833" s="1386"/>
      <c r="R833" s="1387"/>
      <c r="S833" s="641"/>
      <c r="T833" s="163" t="s">
        <v>1114</v>
      </c>
      <c r="U833" s="163"/>
      <c r="V833" s="163"/>
      <c r="AA833" s="1385">
        <v>0</v>
      </c>
      <c r="AB833" s="1386"/>
      <c r="AC833" s="1386"/>
      <c r="AD833" s="1387"/>
      <c r="AE833" s="163"/>
      <c r="AF833" s="3" t="s">
        <v>1115</v>
      </c>
      <c r="AK833" s="163"/>
      <c r="AL833" s="163"/>
      <c r="AM833" s="163"/>
      <c r="AN833" s="163"/>
      <c r="AO833" s="163"/>
      <c r="AP833" s="651"/>
      <c r="AQ833" s="651"/>
      <c r="AR833" s="1278" t="s">
        <v>350</v>
      </c>
      <c r="AS833" s="1278"/>
      <c r="AT833" s="1278"/>
      <c r="AU833" s="1278"/>
      <c r="AV833" s="1278"/>
      <c r="AW833" s="1278"/>
      <c r="AX833" s="1358" t="str">
        <f>'Control Panel'!E1646</f>
        <v>Not Available</v>
      </c>
      <c r="AY833" s="1358"/>
      <c r="AZ833" s="1358"/>
      <c r="BA833" s="1358"/>
      <c r="BB833" s="163"/>
      <c r="BC833" s="8"/>
      <c r="BD833" s="175"/>
      <c r="BE833" s="782"/>
      <c r="BF833" s="175"/>
      <c r="BG833" s="175"/>
      <c r="BH833" s="175"/>
      <c r="BI833" s="175"/>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7.5" customHeight="1">
      <c r="A834" s="779"/>
      <c r="B834" s="7"/>
      <c r="C834" s="163"/>
      <c r="D834" s="163"/>
      <c r="E834" s="163"/>
      <c r="F834" s="163"/>
      <c r="G834" s="163"/>
      <c r="H834" s="163"/>
      <c r="I834" s="163"/>
      <c r="J834" s="163"/>
      <c r="K834" s="163"/>
      <c r="L834" s="163"/>
      <c r="M834" s="163"/>
      <c r="N834" s="163"/>
      <c r="O834" s="163"/>
      <c r="P834" s="163"/>
      <c r="Q834" s="163"/>
      <c r="R834" s="163"/>
      <c r="S834" s="163"/>
      <c r="T834" s="163"/>
      <c r="U834" s="163"/>
      <c r="X834" s="163"/>
      <c r="Y834" s="163"/>
      <c r="Z834" s="163"/>
      <c r="AB834" s="163"/>
      <c r="AH834" s="163"/>
      <c r="AI834" s="163"/>
      <c r="AJ834" s="163"/>
      <c r="AK834" s="163"/>
      <c r="AL834" s="163"/>
      <c r="AM834" s="163"/>
      <c r="AN834" s="651"/>
      <c r="AO834" s="651"/>
      <c r="AP834" s="651"/>
      <c r="AQ834" s="651"/>
      <c r="AR834" s="651"/>
      <c r="AS834" s="651"/>
      <c r="AT834" s="651"/>
      <c r="AU834" s="651"/>
      <c r="AV834" s="651"/>
      <c r="AW834" s="306"/>
      <c r="AX834" s="662"/>
      <c r="AY834" s="662"/>
      <c r="AZ834" s="662"/>
      <c r="BA834" s="662"/>
      <c r="BB834" s="163"/>
      <c r="BC834" s="8"/>
      <c r="BD834" s="175"/>
      <c r="BE834" s="782"/>
      <c r="BF834" s="175"/>
      <c r="BG834" s="175"/>
      <c r="BH834" s="175"/>
      <c r="BI834" s="175"/>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7.5" customHeight="1">
      <c r="A835" s="779"/>
      <c r="B835" s="366">
        <v>1</v>
      </c>
      <c r="C835" s="163"/>
      <c r="D835" s="163"/>
      <c r="E835" s="163"/>
      <c r="F835" s="163"/>
      <c r="G835" s="163"/>
      <c r="H835" s="163"/>
      <c r="I835" s="163"/>
      <c r="J835" s="163"/>
      <c r="K835" s="163"/>
      <c r="L835" s="163"/>
      <c r="M835" s="163"/>
      <c r="N835" s="163"/>
      <c r="O835" s="163"/>
      <c r="P835" s="163"/>
      <c r="Q835" s="163"/>
      <c r="R835" s="163"/>
      <c r="S835" s="163"/>
      <c r="T835" s="163"/>
      <c r="U835" s="163"/>
      <c r="X835" s="163"/>
      <c r="Y835" s="163"/>
      <c r="Z835" s="163"/>
      <c r="AB835" s="163"/>
      <c r="AH835" s="163"/>
      <c r="AI835" s="163"/>
      <c r="AJ835" s="163"/>
      <c r="AK835" s="163"/>
      <c r="AL835" s="163"/>
      <c r="AM835" s="163"/>
      <c r="AN835" s="651"/>
      <c r="AO835" s="651"/>
      <c r="AP835" s="651"/>
      <c r="AQ835" s="651"/>
      <c r="AR835" s="651"/>
      <c r="AS835" s="651"/>
      <c r="AT835" s="651"/>
      <c r="AU835" s="651"/>
      <c r="AV835" s="651"/>
      <c r="AW835" s="306"/>
      <c r="AX835" s="878"/>
      <c r="AY835" s="878"/>
      <c r="AZ835" s="878"/>
      <c r="BA835" s="878"/>
      <c r="BB835" s="163"/>
      <c r="BC835" s="8"/>
      <c r="BD835" s="175"/>
      <c r="BE835" s="782"/>
      <c r="BF835" s="175"/>
      <c r="BG835" s="175"/>
      <c r="BH835" s="175"/>
      <c r="BI835" s="175"/>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7.25" customHeight="1">
      <c r="A836" s="779"/>
      <c r="B836" s="7"/>
      <c r="C836" s="163"/>
      <c r="D836" s="163"/>
      <c r="E836" s="163"/>
      <c r="F836" s="163"/>
      <c r="G836" s="163"/>
      <c r="H836" s="163"/>
      <c r="I836" s="163"/>
      <c r="J836" s="163"/>
      <c r="K836" s="163"/>
      <c r="L836" s="163"/>
      <c r="M836" s="163"/>
      <c r="N836" s="163"/>
      <c r="O836" s="163"/>
      <c r="P836" s="163"/>
      <c r="Q836" s="163"/>
      <c r="R836" s="163"/>
      <c r="S836" s="163"/>
      <c r="T836" s="163"/>
      <c r="U836" s="163"/>
      <c r="X836" s="1396"/>
      <c r="Y836" s="1396"/>
      <c r="Z836" s="1396"/>
      <c r="AA836" s="1396"/>
      <c r="AB836" s="163"/>
      <c r="AC836" s="163"/>
      <c r="AD836" s="163"/>
      <c r="AE836" s="163"/>
      <c r="AF836" s="163"/>
      <c r="AG836" s="163"/>
      <c r="AH836" s="163"/>
      <c r="AI836" s="163"/>
      <c r="AJ836" s="163"/>
      <c r="AK836" s="163"/>
      <c r="AL836" s="163"/>
      <c r="AM836" s="163"/>
      <c r="AN836" s="1306" t="s">
        <v>1116</v>
      </c>
      <c r="AO836" s="1306"/>
      <c r="AP836" s="1306"/>
      <c r="AQ836" s="1306"/>
      <c r="AR836" s="1306"/>
      <c r="AS836" s="1306"/>
      <c r="AT836" s="1306"/>
      <c r="AU836" s="1306"/>
      <c r="AV836" s="1306"/>
      <c r="AW836" s="1306"/>
      <c r="AX836" s="1388" t="str">
        <f>'Control Panel'!B1647</f>
        <v>Not Available</v>
      </c>
      <c r="AY836" s="1388"/>
      <c r="AZ836" s="1388"/>
      <c r="BA836" s="1388"/>
      <c r="BB836" s="163"/>
      <c r="BC836" s="8"/>
      <c r="BD836" s="175"/>
      <c r="BE836" s="782"/>
      <c r="BF836" s="175"/>
      <c r="BG836" s="175"/>
      <c r="BH836" s="175"/>
      <c r="BI836" s="175"/>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9" customHeight="1">
      <c r="A837" s="779"/>
      <c r="B837" s="7"/>
      <c r="C837" s="163"/>
      <c r="D837" s="163"/>
      <c r="E837" s="163"/>
      <c r="F837" s="163"/>
      <c r="G837" s="163"/>
      <c r="H837" s="163"/>
      <c r="I837" s="163"/>
      <c r="J837" s="163"/>
      <c r="K837" s="163"/>
      <c r="L837" s="163"/>
      <c r="M837" s="163"/>
      <c r="N837" s="163"/>
      <c r="O837" s="163"/>
      <c r="P837" s="163"/>
      <c r="Q837" s="163"/>
      <c r="R837" s="163"/>
      <c r="S837" s="163"/>
      <c r="T837" s="163"/>
      <c r="U837" s="163"/>
      <c r="V837" s="163"/>
      <c r="W837" s="163"/>
      <c r="X837" s="163"/>
      <c r="Y837" s="163"/>
      <c r="Z837" s="163"/>
      <c r="AA837" s="163"/>
      <c r="AB837" s="163"/>
      <c r="AC837" s="163"/>
      <c r="AD837" s="163"/>
      <c r="AE837" s="163"/>
      <c r="AF837" s="163"/>
      <c r="AG837" s="163"/>
      <c r="AH837" s="163"/>
      <c r="AI837" s="163"/>
      <c r="AJ837" s="163"/>
      <c r="AK837" s="163"/>
      <c r="AL837" s="163"/>
      <c r="AM837" s="163"/>
      <c r="AN837" s="163"/>
      <c r="AO837" s="163"/>
      <c r="AP837" s="163"/>
      <c r="AQ837" s="163"/>
      <c r="AR837" s="163"/>
      <c r="AS837" s="163"/>
      <c r="AT837" s="163"/>
      <c r="AU837" s="163"/>
      <c r="AV837" s="163"/>
      <c r="AW837" s="163"/>
      <c r="AX837" s="662"/>
      <c r="AY837" s="662"/>
      <c r="AZ837" s="662"/>
      <c r="BA837" s="662"/>
      <c r="BB837" s="163"/>
      <c r="BC837" s="8"/>
      <c r="BD837" s="175"/>
      <c r="BE837" s="782"/>
      <c r="BF837" s="175"/>
      <c r="BG837" s="175"/>
      <c r="BH837" s="175"/>
      <c r="BI837" s="175"/>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9" customHeight="1">
      <c r="A838" s="779"/>
      <c r="B838" s="7"/>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63"/>
      <c r="BC838" s="8"/>
      <c r="BD838" s="175"/>
      <c r="BE838" s="782"/>
      <c r="BF838" s="175"/>
      <c r="BG838" s="175"/>
      <c r="BH838" s="175"/>
      <c r="BI838" s="175"/>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4" customFormat="1" ht="16.5" customHeight="1">
      <c r="A839" s="779"/>
      <c r="B839" s="578"/>
      <c r="C839" s="1435" t="s">
        <v>4135</v>
      </c>
      <c r="D839" s="1435"/>
      <c r="E839" s="1435"/>
      <c r="F839" s="1435"/>
      <c r="G839" s="163"/>
      <c r="H839" s="163"/>
      <c r="I839" s="163"/>
      <c r="J839" s="163"/>
      <c r="K839" s="163"/>
      <c r="L839" s="163"/>
      <c r="M839" s="163"/>
      <c r="N839" s="163"/>
      <c r="O839" s="163"/>
      <c r="P839" s="163"/>
      <c r="Q839" s="163"/>
      <c r="R839" s="163"/>
      <c r="S839" s="163"/>
      <c r="T839" s="163"/>
      <c r="U839" s="163"/>
      <c r="V839" s="163"/>
      <c r="W839" s="163"/>
      <c r="X839" s="163"/>
      <c r="Y839" s="163"/>
      <c r="Z839" s="163"/>
      <c r="AA839" s="163"/>
      <c r="AB839" s="163"/>
      <c r="AC839" s="163"/>
      <c r="AD839" s="163"/>
      <c r="AE839" s="163"/>
      <c r="AF839" s="163"/>
      <c r="AG839" s="163"/>
      <c r="AH839" s="163"/>
      <c r="AI839" s="163"/>
      <c r="AJ839" s="163"/>
      <c r="AK839" s="163"/>
      <c r="AL839" s="163"/>
      <c r="AM839" s="163"/>
      <c r="AN839" s="163"/>
      <c r="AO839" s="163"/>
      <c r="AP839" s="163"/>
      <c r="AQ839" s="163"/>
      <c r="AR839" s="163"/>
      <c r="AS839" s="163"/>
      <c r="AT839" s="163"/>
      <c r="AU839" s="163"/>
      <c r="AV839" s="163"/>
      <c r="AW839" s="163"/>
      <c r="AX839" s="163"/>
      <c r="AY839" s="163"/>
      <c r="AZ839" s="163"/>
      <c r="BA839" s="163"/>
      <c r="BB839" s="163"/>
      <c r="BC839" s="8"/>
      <c r="BD839" s="175"/>
      <c r="BE839" s="782"/>
      <c r="BF839" s="175"/>
      <c r="BG839" s="175"/>
      <c r="BH839" s="175"/>
    </row>
    <row r="840" spans="1:85" s="4" customFormat="1" ht="7.5" customHeight="1">
      <c r="A840" s="779"/>
      <c r="B840" s="7"/>
      <c r="C840" s="1409"/>
      <c r="D840" s="1409"/>
      <c r="E840" s="1409"/>
      <c r="F840" s="1409"/>
      <c r="G840" s="163"/>
      <c r="H840" s="163"/>
      <c r="I840" s="1392" t="s">
        <v>4137</v>
      </c>
      <c r="J840" s="1392"/>
      <c r="K840" s="1392"/>
      <c r="L840" s="1392"/>
      <c r="M840" s="1392"/>
      <c r="N840" s="1392"/>
      <c r="O840" s="1392"/>
      <c r="P840" s="1392"/>
      <c r="Q840" s="1392"/>
      <c r="R840" s="1392"/>
      <c r="S840" s="1392"/>
      <c r="T840" s="662"/>
      <c r="U840" s="662"/>
      <c r="V840" s="662"/>
      <c r="W840" s="662"/>
      <c r="X840" s="662"/>
      <c r="Y840" s="662"/>
      <c r="Z840" s="723"/>
      <c r="AA840" s="662"/>
      <c r="AB840" s="1393"/>
      <c r="AC840" s="1393"/>
      <c r="AD840" s="1393"/>
      <c r="AE840" s="1393"/>
      <c r="AF840" s="1393"/>
      <c r="AG840" s="706"/>
      <c r="AH840" s="706"/>
      <c r="AI840" s="706"/>
      <c r="AJ840" s="706"/>
      <c r="AK840" s="706"/>
      <c r="AL840" s="706"/>
      <c r="AM840" s="706"/>
      <c r="AN840" s="706"/>
      <c r="AO840" s="724"/>
      <c r="AP840" s="724"/>
      <c r="AQ840" s="662"/>
      <c r="AR840" s="662"/>
      <c r="AS840" s="662"/>
      <c r="AT840" s="662"/>
      <c r="AU840" s="662"/>
      <c r="AV840" s="662"/>
      <c r="AW840" s="662"/>
      <c r="AX840" s="892"/>
      <c r="AY840" s="892"/>
      <c r="AZ840" s="892"/>
      <c r="BA840" s="892"/>
      <c r="BB840" s="70"/>
      <c r="BC840" s="8"/>
      <c r="BD840" s="175"/>
      <c r="BE840" s="782"/>
      <c r="BF840" s="175"/>
      <c r="BG840" s="175"/>
      <c r="BH840" s="175"/>
    </row>
    <row r="841" spans="1:85" s="4" customFormat="1" ht="7.5" customHeight="1">
      <c r="A841" s="779"/>
      <c r="B841" s="7"/>
      <c r="C841" s="1409"/>
      <c r="D841" s="1409"/>
      <c r="E841" s="1409"/>
      <c r="F841" s="1409"/>
      <c r="G841" s="163"/>
      <c r="H841" s="163"/>
      <c r="I841" s="1392"/>
      <c r="J841" s="1392"/>
      <c r="K841" s="1392"/>
      <c r="L841" s="1392"/>
      <c r="M841" s="1392"/>
      <c r="N841" s="1392"/>
      <c r="O841" s="1392"/>
      <c r="P841" s="1392"/>
      <c r="Q841" s="1392"/>
      <c r="R841" s="1392"/>
      <c r="S841" s="1392"/>
      <c r="T841" s="662"/>
      <c r="U841" s="662"/>
      <c r="V841" s="662"/>
      <c r="W841" s="662"/>
      <c r="X841" s="662"/>
      <c r="Y841" s="662"/>
      <c r="Z841" s="723"/>
      <c r="AA841" s="662"/>
      <c r="AB841" s="1393"/>
      <c r="AC841" s="1393"/>
      <c r="AD841" s="1393"/>
      <c r="AE841" s="1393"/>
      <c r="AF841" s="1393"/>
      <c r="AG841" s="706"/>
      <c r="AH841" s="706"/>
      <c r="AI841" s="706"/>
      <c r="AJ841" s="706"/>
      <c r="AK841" s="706"/>
      <c r="AL841" s="706"/>
      <c r="AM841" s="706"/>
      <c r="AN841" s="706"/>
      <c r="AO841" s="724"/>
      <c r="AP841" s="724"/>
      <c r="AQ841" s="662"/>
      <c r="AR841" s="662"/>
      <c r="AS841" s="662"/>
      <c r="AT841" s="662"/>
      <c r="AU841" s="662"/>
      <c r="AV841" s="662"/>
      <c r="AW841" s="662"/>
      <c r="AX841" s="892"/>
      <c r="AY841" s="892"/>
      <c r="AZ841" s="892"/>
      <c r="BA841" s="892"/>
      <c r="BB841" s="70"/>
      <c r="BC841" s="8"/>
      <c r="BD841" s="175"/>
      <c r="BE841" s="782"/>
      <c r="BF841" s="175"/>
      <c r="BG841" s="175"/>
      <c r="BH841" s="175"/>
    </row>
    <row r="842" spans="1:85" s="4" customFormat="1" ht="15" customHeight="1">
      <c r="A842" s="779"/>
      <c r="B842" s="7"/>
      <c r="C842" s="1409"/>
      <c r="D842" s="1409"/>
      <c r="E842" s="1409"/>
      <c r="F842" s="1409"/>
      <c r="G842" s="163"/>
      <c r="H842" s="163"/>
      <c r="I842" s="163"/>
      <c r="J842" s="163"/>
      <c r="K842" s="163"/>
      <c r="L842" s="163"/>
      <c r="M842" s="163"/>
      <c r="N842" s="163"/>
      <c r="O842" s="163"/>
      <c r="P842" s="163"/>
      <c r="Q842" s="163"/>
      <c r="R842" s="163"/>
      <c r="S842" s="163"/>
      <c r="T842" s="163"/>
      <c r="U842" s="163"/>
      <c r="V842" s="163"/>
      <c r="W842" s="163"/>
      <c r="X842" s="163"/>
      <c r="Y842" s="163"/>
      <c r="Z842" s="163"/>
      <c r="AA842" s="163"/>
      <c r="AB842" s="163"/>
      <c r="AC842" s="163"/>
      <c r="AD842" s="163"/>
      <c r="AE842" s="163"/>
      <c r="AF842" s="163"/>
      <c r="AG842" s="163"/>
      <c r="AH842" s="163"/>
      <c r="AI842" s="163"/>
      <c r="AJ842" s="163"/>
      <c r="AK842" s="163"/>
      <c r="AL842" s="163"/>
      <c r="AM842" s="163"/>
      <c r="AN842" s="163"/>
      <c r="AO842" s="641"/>
      <c r="AP842" s="641"/>
      <c r="AQ842" s="641"/>
      <c r="AR842" s="641"/>
      <c r="AS842" s="890"/>
      <c r="AT842" s="890"/>
      <c r="AU842" s="890"/>
      <c r="AV842" s="890"/>
      <c r="AW842" s="306"/>
      <c r="AX842" s="892"/>
      <c r="AY842" s="892"/>
      <c r="AZ842" s="892"/>
      <c r="BA842" s="892"/>
      <c r="BB842" s="890"/>
      <c r="BC842" s="8"/>
      <c r="BD842" s="175"/>
      <c r="BE842" s="782"/>
      <c r="BF842" s="175"/>
      <c r="BG842" s="175"/>
      <c r="BH842" s="175"/>
    </row>
    <row r="843" spans="1:85" s="4" customFormat="1" ht="15" customHeight="1">
      <c r="A843" s="779"/>
      <c r="B843" s="7"/>
      <c r="C843" s="1409"/>
      <c r="D843" s="1409"/>
      <c r="E843" s="1409"/>
      <c r="F843" s="1409"/>
      <c r="G843" s="75"/>
      <c r="H843" s="163"/>
      <c r="I843" s="163"/>
      <c r="J843" s="75" t="s">
        <v>4137</v>
      </c>
      <c r="K843" s="76"/>
      <c r="L843" s="76"/>
      <c r="M843" s="76"/>
      <c r="N843" s="76"/>
      <c r="O843" s="76"/>
      <c r="P843" s="76"/>
      <c r="Q843" s="1385">
        <v>0</v>
      </c>
      <c r="R843" s="1386"/>
      <c r="S843" s="1386"/>
      <c r="T843" s="1387"/>
      <c r="U843" s="163"/>
      <c r="V843" s="3" t="s">
        <v>4136</v>
      </c>
      <c r="W843" s="163"/>
      <c r="X843" s="163"/>
      <c r="Y843" s="163"/>
      <c r="Z843" s="163"/>
      <c r="AA843" s="163"/>
      <c r="AB843" s="76"/>
      <c r="AC843" s="76"/>
      <c r="AD843" s="163"/>
      <c r="AE843" s="163"/>
      <c r="AF843" s="163"/>
      <c r="AG843" s="163"/>
      <c r="AH843" s="163"/>
      <c r="AI843" s="163"/>
      <c r="AJ843" s="163"/>
      <c r="AK843" s="163"/>
      <c r="AL843" s="163"/>
      <c r="AM843" s="163"/>
      <c r="AN843" s="163"/>
      <c r="AO843" s="163"/>
      <c r="AP843" s="163"/>
      <c r="AQ843" s="1278"/>
      <c r="AR843" s="1278"/>
      <c r="AS843" s="1278"/>
      <c r="AT843" s="1278"/>
      <c r="AU843" s="1278"/>
      <c r="AV843" s="1278"/>
      <c r="AW843" s="1278"/>
      <c r="AX843" s="1395"/>
      <c r="AY843" s="1395"/>
      <c r="AZ843" s="1395"/>
      <c r="BA843" s="1395"/>
      <c r="BB843" s="163"/>
      <c r="BC843" s="8"/>
      <c r="BD843" s="175"/>
      <c r="BE843" s="782"/>
      <c r="BF843" s="175"/>
      <c r="BG843" s="175"/>
      <c r="BH843" s="175"/>
    </row>
    <row r="844" spans="1:85" s="4" customFormat="1" ht="9" customHeight="1">
      <c r="A844" s="779"/>
      <c r="B844" s="7"/>
      <c r="C844" s="1409"/>
      <c r="D844" s="1409"/>
      <c r="E844" s="1409"/>
      <c r="F844" s="1409"/>
      <c r="G844" s="163"/>
      <c r="H844" s="163"/>
      <c r="I844" s="163"/>
      <c r="J844" s="163"/>
      <c r="K844" s="163"/>
      <c r="L844" s="163"/>
      <c r="M844" s="163"/>
      <c r="N844" s="163"/>
      <c r="O844" s="163"/>
      <c r="P844" s="163"/>
      <c r="Q844" s="163"/>
      <c r="R844" s="163"/>
      <c r="S844" s="80"/>
      <c r="T844" s="80"/>
      <c r="U844" s="80"/>
      <c r="V844" s="80"/>
      <c r="W844" s="163"/>
      <c r="X844" s="163"/>
      <c r="Y844" s="163"/>
      <c r="Z844" s="163"/>
      <c r="AA844" s="163"/>
      <c r="AB844" s="163"/>
      <c r="AC844" s="163"/>
      <c r="AD844" s="163"/>
      <c r="AE844" s="163"/>
      <c r="AF844" s="163"/>
      <c r="AG844" s="163"/>
      <c r="AH844" s="163"/>
      <c r="AI844" s="163"/>
      <c r="AJ844" s="163"/>
      <c r="AK844" s="163"/>
      <c r="AL844" s="163"/>
      <c r="AM844" s="163"/>
      <c r="AN844" s="163"/>
      <c r="AO844" s="163"/>
      <c r="AP844" s="163"/>
      <c r="AQ844" s="889"/>
      <c r="AR844" s="888"/>
      <c r="AS844" s="889"/>
      <c r="AT844" s="889"/>
      <c r="AU844" s="889"/>
      <c r="AV844" s="889"/>
      <c r="AW844" s="889"/>
      <c r="AX844" s="891"/>
      <c r="AY844" s="891"/>
      <c r="AZ844" s="891"/>
      <c r="BA844" s="891"/>
      <c r="BB844" s="163"/>
      <c r="BC844" s="8"/>
      <c r="BD844" s="175"/>
      <c r="BE844" s="782"/>
      <c r="BF844" s="175"/>
      <c r="BG844" s="175"/>
      <c r="BH844" s="175"/>
    </row>
    <row r="845" spans="1:85" s="4" customFormat="1" ht="21.75" customHeight="1">
      <c r="A845" s="779"/>
      <c r="B845" s="366">
        <v>1</v>
      </c>
      <c r="C845" s="740"/>
      <c r="D845" s="740"/>
      <c r="E845" s="740"/>
      <c r="F845" s="740"/>
      <c r="G845" s="163"/>
      <c r="H845" s="163"/>
      <c r="I845" s="163"/>
      <c r="J845" s="80"/>
      <c r="K845" s="163"/>
      <c r="L845" s="163"/>
      <c r="M845" s="80"/>
      <c r="N845" s="163"/>
      <c r="O845" s="163"/>
      <c r="P845" s="80"/>
      <c r="Q845" s="163"/>
      <c r="R845" s="163"/>
      <c r="S845" s="80"/>
      <c r="T845" s="163"/>
      <c r="U845" s="163"/>
      <c r="V845" s="80"/>
      <c r="W845" s="163"/>
      <c r="X845" s="163"/>
      <c r="Y845" s="163"/>
      <c r="Z845" s="163"/>
      <c r="AA845" s="163"/>
      <c r="AB845" s="163"/>
      <c r="AC845" s="163"/>
      <c r="AD845" s="163"/>
      <c r="AE845" s="163"/>
      <c r="AF845" s="163"/>
      <c r="AG845" s="163"/>
      <c r="AH845" s="163"/>
      <c r="AI845" s="163"/>
      <c r="AJ845" s="163"/>
      <c r="AK845" s="163"/>
      <c r="AL845" s="163"/>
      <c r="AM845" s="163"/>
      <c r="AN845" s="1285" t="s">
        <v>4138</v>
      </c>
      <c r="AO845" s="1285"/>
      <c r="AP845" s="1285"/>
      <c r="AQ845" s="1285"/>
      <c r="AR845" s="1285"/>
      <c r="AS845" s="1285"/>
      <c r="AT845" s="1285"/>
      <c r="AU845" s="1285"/>
      <c r="AV845" s="1285"/>
      <c r="AW845" s="1285"/>
      <c r="AX845" s="1394" t="str">
        <f>'Control Panel'!G1664</f>
        <v>Not Available</v>
      </c>
      <c r="AY845" s="1394"/>
      <c r="AZ845" s="1394"/>
      <c r="BA845" s="1394"/>
      <c r="BB845" s="163"/>
      <c r="BC845" s="8"/>
      <c r="BD845" s="175"/>
      <c r="BE845" s="782"/>
      <c r="BF845" s="175"/>
      <c r="BG845" s="175"/>
      <c r="BH845" s="175"/>
    </row>
    <row r="846" spans="1:85" s="4" customFormat="1" ht="8.25" customHeight="1">
      <c r="A846" s="779"/>
      <c r="B846" s="7"/>
      <c r="C846" s="740"/>
      <c r="D846" s="740"/>
      <c r="E846" s="740"/>
      <c r="F846" s="740"/>
      <c r="G846" s="163"/>
      <c r="H846" s="163"/>
      <c r="I846" s="163"/>
      <c r="J846" s="163"/>
      <c r="K846" s="163"/>
      <c r="L846" s="163"/>
      <c r="M846" s="163"/>
      <c r="N846" s="163"/>
      <c r="O846" s="163"/>
      <c r="P846" s="163"/>
      <c r="Q846" s="163"/>
      <c r="R846" s="163"/>
      <c r="S846" s="80"/>
      <c r="T846" s="80"/>
      <c r="U846" s="80"/>
      <c r="V846" s="80"/>
      <c r="W846" s="163"/>
      <c r="X846" s="163"/>
      <c r="Y846" s="163"/>
      <c r="Z846" s="163"/>
      <c r="AA846" s="163"/>
      <c r="AB846" s="163"/>
      <c r="AC846" s="163"/>
      <c r="AD846" s="163"/>
      <c r="AE846" s="163"/>
      <c r="AF846" s="163"/>
      <c r="AG846" s="163"/>
      <c r="AH846" s="163"/>
      <c r="AI846" s="163"/>
      <c r="AJ846" s="163"/>
      <c r="AK846" s="163"/>
      <c r="AL846" s="163"/>
      <c r="AM846" s="163"/>
      <c r="AN846" s="163"/>
      <c r="AO846" s="163"/>
      <c r="AP846" s="163"/>
      <c r="AQ846" s="889"/>
      <c r="AR846" s="888"/>
      <c r="AS846" s="888"/>
      <c r="AT846" s="888"/>
      <c r="AU846" s="888"/>
      <c r="AV846" s="888"/>
      <c r="AW846" s="888"/>
      <c r="AX846" s="891"/>
      <c r="AY846" s="891"/>
      <c r="AZ846" s="891"/>
      <c r="BA846" s="891"/>
      <c r="BB846" s="163"/>
      <c r="BC846" s="8"/>
      <c r="BD846" s="175"/>
      <c r="BE846" s="782"/>
      <c r="BF846" s="175"/>
      <c r="BG846" s="175"/>
      <c r="BH846" s="175"/>
    </row>
    <row r="847" spans="1:85" s="4" customFormat="1" ht="8.25" customHeight="1">
      <c r="A847" s="779"/>
      <c r="B847" s="7"/>
      <c r="C847" s="740"/>
      <c r="D847" s="740"/>
      <c r="E847" s="740"/>
      <c r="F847" s="740"/>
      <c r="G847" s="163"/>
      <c r="H847" s="163"/>
      <c r="I847" s="163"/>
      <c r="J847" s="163"/>
      <c r="K847" s="163"/>
      <c r="L847" s="163"/>
      <c r="M847" s="163"/>
      <c r="N847" s="163"/>
      <c r="O847" s="163"/>
      <c r="P847" s="163"/>
      <c r="Q847" s="163"/>
      <c r="R847" s="163"/>
      <c r="S847" s="80"/>
      <c r="T847" s="80"/>
      <c r="U847" s="80"/>
      <c r="V847" s="80"/>
      <c r="W847" s="163"/>
      <c r="X847" s="163"/>
      <c r="Y847" s="163"/>
      <c r="Z847" s="163"/>
      <c r="AA847" s="163"/>
      <c r="AB847" s="163"/>
      <c r="AC847" s="163"/>
      <c r="AD847" s="163"/>
      <c r="AE847" s="163"/>
      <c r="AF847" s="163"/>
      <c r="AG847" s="163"/>
      <c r="AH847" s="163"/>
      <c r="AI847" s="163"/>
      <c r="AJ847" s="163"/>
      <c r="AK847" s="163"/>
      <c r="AL847" s="163"/>
      <c r="AM847" s="163"/>
      <c r="AN847" s="163"/>
      <c r="AO847" s="163"/>
      <c r="AP847" s="163"/>
      <c r="AQ847" s="1216"/>
      <c r="AR847" s="1215"/>
      <c r="AS847" s="1215"/>
      <c r="AT847" s="1215"/>
      <c r="AU847" s="1215"/>
      <c r="AV847" s="1215"/>
      <c r="AW847" s="1215"/>
      <c r="AX847" s="163"/>
      <c r="AY847" s="163"/>
      <c r="AZ847" s="163"/>
      <c r="BA847" s="163"/>
      <c r="BB847" s="163"/>
      <c r="BC847" s="8"/>
      <c r="BD847" s="175"/>
      <c r="BE847" s="782"/>
      <c r="BF847" s="175"/>
      <c r="BG847" s="175"/>
      <c r="BH847" s="175"/>
    </row>
    <row r="848" spans="1:85" s="4" customFormat="1" ht="12.75" customHeight="1">
      <c r="A848" s="779"/>
      <c r="B848" s="7"/>
      <c r="C848" s="1422" t="s">
        <v>7365</v>
      </c>
      <c r="D848" s="1422"/>
      <c r="E848" s="1422"/>
      <c r="F848" s="1422"/>
      <c r="G848" s="1422"/>
      <c r="H848" s="1422"/>
      <c r="I848" s="1422"/>
      <c r="J848" s="1422"/>
      <c r="K848" s="1422"/>
      <c r="L848" s="744"/>
      <c r="M848" s="744"/>
      <c r="N848" s="745"/>
      <c r="O848" s="745"/>
      <c r="P848" s="745"/>
      <c r="Q848" s="745"/>
      <c r="R848" s="745"/>
      <c r="S848" s="745"/>
      <c r="T848" s="745"/>
      <c r="U848" s="745"/>
      <c r="V848" s="745"/>
      <c r="W848" s="745"/>
      <c r="X848" s="745"/>
      <c r="Y848" s="747"/>
      <c r="Z848" s="747"/>
      <c r="AA848" s="747"/>
      <c r="AB848" s="747"/>
      <c r="AC848" s="747"/>
      <c r="AD848" s="747"/>
      <c r="AE848" s="747"/>
      <c r="AF848" s="747"/>
      <c r="AG848" s="747"/>
      <c r="AH848" s="747"/>
      <c r="AI848" s="747"/>
      <c r="AJ848" s="747"/>
      <c r="AK848" s="747"/>
      <c r="AL848" s="747"/>
      <c r="AM848" s="747"/>
      <c r="AN848" s="747"/>
      <c r="AO848" s="747"/>
      <c r="AP848" s="747"/>
      <c r="AQ848" s="747"/>
      <c r="AR848" s="747"/>
      <c r="AS848" s="747"/>
      <c r="AT848" s="747"/>
      <c r="AU848" s="747"/>
      <c r="AV848" s="747"/>
      <c r="AW848" s="747"/>
      <c r="AX848" s="1404"/>
      <c r="AY848" s="1404"/>
      <c r="AZ848" s="1404"/>
      <c r="BA848" s="1404"/>
      <c r="BB848" s="747"/>
      <c r="BC848" s="8"/>
      <c r="BD848" s="175"/>
      <c r="BE848" s="782"/>
      <c r="BF848" s="175"/>
      <c r="BG848" s="175"/>
      <c r="BH848" s="175"/>
    </row>
    <row r="849" spans="1:85" s="4" customFormat="1" ht="12.75" customHeight="1">
      <c r="A849" s="779"/>
      <c r="B849" s="7"/>
      <c r="C849" s="1422"/>
      <c r="D849" s="1422"/>
      <c r="E849" s="1422"/>
      <c r="F849" s="1422"/>
      <c r="G849" s="1422"/>
      <c r="H849" s="1422"/>
      <c r="I849" s="1422"/>
      <c r="J849" s="1422"/>
      <c r="K849" s="1422"/>
      <c r="L849" s="744"/>
      <c r="M849" s="744"/>
      <c r="N849" s="745"/>
      <c r="O849" s="745"/>
      <c r="P849" s="745"/>
      <c r="Q849" s="745"/>
      <c r="R849" s="745"/>
      <c r="S849" s="745"/>
      <c r="T849" s="745"/>
      <c r="U849" s="745"/>
      <c r="V849" s="745"/>
      <c r="W849" s="745"/>
      <c r="X849" s="745"/>
      <c r="Y849" s="747"/>
      <c r="Z849" s="747"/>
      <c r="AA849" s="747"/>
      <c r="AB849" s="747"/>
      <c r="AC849" s="747"/>
      <c r="AD849" s="747"/>
      <c r="AE849" s="747"/>
      <c r="AF849" s="747"/>
      <c r="AG849" s="747"/>
      <c r="AH849" s="747"/>
      <c r="AI849" s="747"/>
      <c r="AJ849" s="747"/>
      <c r="AK849" s="747"/>
      <c r="AL849" s="747"/>
      <c r="AM849" s="747"/>
      <c r="AN849" s="747"/>
      <c r="AO849" s="747"/>
      <c r="AP849" s="747"/>
      <c r="AQ849" s="747"/>
      <c r="AR849" s="747"/>
      <c r="AS849" s="747"/>
      <c r="AT849" s="747"/>
      <c r="AU849" s="747"/>
      <c r="AV849" s="747"/>
      <c r="AW849" s="747"/>
      <c r="AX849" s="1404"/>
      <c r="AY849" s="1404"/>
      <c r="AZ849" s="1404"/>
      <c r="BA849" s="1404"/>
      <c r="BB849" s="747"/>
      <c r="BC849" s="8"/>
      <c r="BD849" s="175"/>
      <c r="BE849" s="782"/>
      <c r="BF849" s="175"/>
      <c r="BG849" s="175"/>
      <c r="BH849" s="175"/>
    </row>
    <row r="851" spans="1:85" ht="0" hidden="1" customHeight="1">
      <c r="Q851" s="88">
        <v>0</v>
      </c>
    </row>
    <row r="862" spans="1:85" s="3" customFormat="1" ht="19.5" customHeight="1">
      <c r="A862" s="779"/>
      <c r="B862" s="578"/>
      <c r="C862" s="1442" t="s">
        <v>7366</v>
      </c>
      <c r="D862" s="1442"/>
      <c r="E862" s="1442"/>
      <c r="F862" s="1442"/>
      <c r="G862" s="51"/>
      <c r="H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163"/>
      <c r="AY862" s="163"/>
      <c r="AZ862" s="163"/>
      <c r="BA862" s="163"/>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7.5" customHeight="1">
      <c r="A863" s="779"/>
      <c r="B863" s="7"/>
      <c r="C863" s="1442"/>
      <c r="D863" s="1442"/>
      <c r="E863" s="1442"/>
      <c r="F863" s="1442"/>
      <c r="G863" s="163"/>
      <c r="H863" s="163"/>
      <c r="I863" s="1469" t="s">
        <v>7367</v>
      </c>
      <c r="J863" s="1469"/>
      <c r="K863" s="1469"/>
      <c r="L863" s="1469"/>
      <c r="M863" s="1469"/>
      <c r="N863" s="1469"/>
      <c r="O863" s="732"/>
      <c r="P863" s="732"/>
      <c r="Q863" s="732"/>
      <c r="R863" s="732"/>
      <c r="S863" s="732"/>
      <c r="T863" s="662"/>
      <c r="U863" s="662"/>
      <c r="V863" s="662"/>
      <c r="W863" s="662"/>
      <c r="X863" s="662"/>
      <c r="Y863" s="662"/>
      <c r="Z863" s="662"/>
      <c r="AA863" s="662"/>
      <c r="AB863" s="662"/>
      <c r="AC863" s="662"/>
      <c r="AD863" s="662"/>
      <c r="AE863" s="662"/>
      <c r="AF863" s="662"/>
      <c r="AG863" s="662"/>
      <c r="AH863" s="662"/>
      <c r="AI863" s="662"/>
      <c r="AJ863" s="662"/>
      <c r="AK863" s="662"/>
      <c r="AL863" s="662"/>
      <c r="AM863" s="662"/>
      <c r="AN863" s="662"/>
      <c r="AO863" s="662"/>
      <c r="AP863" s="662"/>
      <c r="AQ863" s="662"/>
      <c r="AR863" s="662"/>
      <c r="AS863" s="662"/>
      <c r="AT863" s="662"/>
      <c r="AU863" s="662"/>
      <c r="AV863" s="662"/>
      <c r="AW863" s="662"/>
      <c r="AX863" s="662"/>
      <c r="AY863" s="662"/>
      <c r="AZ863" s="662"/>
      <c r="BA863" s="662"/>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7.5" customHeight="1">
      <c r="A864" s="779"/>
      <c r="B864" s="7"/>
      <c r="C864" s="1442"/>
      <c r="D864" s="1442"/>
      <c r="E864" s="1442"/>
      <c r="F864" s="1442"/>
      <c r="G864" s="163"/>
      <c r="H864" s="163"/>
      <c r="I864" s="1469"/>
      <c r="J864" s="1469"/>
      <c r="K864" s="1469"/>
      <c r="L864" s="1469"/>
      <c r="M864" s="1469"/>
      <c r="N864" s="1469"/>
      <c r="O864" s="732"/>
      <c r="P864" s="732"/>
      <c r="Q864" s="732"/>
      <c r="R864" s="732"/>
      <c r="S864" s="732"/>
      <c r="T864" s="662"/>
      <c r="U864" s="662"/>
      <c r="V864" s="662"/>
      <c r="W864" s="662"/>
      <c r="X864" s="662"/>
      <c r="Y864" s="662"/>
      <c r="Z864" s="662"/>
      <c r="AA864" s="662"/>
      <c r="AB864" s="662"/>
      <c r="AC864" s="662"/>
      <c r="AD864" s="662"/>
      <c r="AE864" s="662"/>
      <c r="AF864" s="662"/>
      <c r="AG864" s="662"/>
      <c r="AH864" s="662"/>
      <c r="AI864" s="662"/>
      <c r="AJ864" s="662"/>
      <c r="AK864" s="662"/>
      <c r="AL864" s="662"/>
      <c r="AM864" s="662"/>
      <c r="AN864" s="662"/>
      <c r="AO864" s="662"/>
      <c r="AP864" s="662"/>
      <c r="AQ864" s="662"/>
      <c r="AR864" s="662"/>
      <c r="AS864" s="662"/>
      <c r="AT864" s="662"/>
      <c r="AU864" s="662"/>
      <c r="AV864" s="662"/>
      <c r="AW864" s="662"/>
      <c r="AX864" s="662"/>
      <c r="AY864" s="662"/>
      <c r="AZ864" s="662"/>
      <c r="BA864" s="662"/>
      <c r="BB864" s="163"/>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9.5" customHeight="1">
      <c r="A865" s="779"/>
      <c r="B865" s="7"/>
      <c r="C865" s="1442"/>
      <c r="D865" s="1442"/>
      <c r="E865" s="1442"/>
      <c r="F865" s="1442"/>
      <c r="G865" s="163"/>
      <c r="H865" s="163"/>
      <c r="I865" s="163"/>
      <c r="J865" s="163"/>
      <c r="K865" s="163"/>
      <c r="L865" s="163"/>
      <c r="M865" s="163"/>
      <c r="N865" s="163"/>
      <c r="O865" s="163"/>
      <c r="P865" s="163"/>
      <c r="Q865" s="163"/>
      <c r="R865" s="163"/>
      <c r="S865" s="163"/>
      <c r="T865" s="163"/>
      <c r="U865" s="163"/>
      <c r="V865" s="163"/>
      <c r="W865" s="163"/>
      <c r="X865" s="163"/>
      <c r="Y865" s="163"/>
      <c r="Z865" s="163"/>
      <c r="AA865" s="163"/>
      <c r="AB865" s="163"/>
      <c r="AC865" s="163"/>
      <c r="AD865" s="163"/>
      <c r="AE865" s="163"/>
      <c r="AF865" s="163"/>
      <c r="AG865" s="163"/>
      <c r="AH865" s="163"/>
      <c r="AI865" s="163"/>
      <c r="AJ865" s="163"/>
      <c r="AK865" s="163"/>
      <c r="AL865" s="163"/>
      <c r="AM865" s="163"/>
      <c r="AN865" s="163"/>
      <c r="AO865" s="163"/>
      <c r="AP865" s="163"/>
      <c r="AQ865" s="163"/>
      <c r="AR865" s="163"/>
      <c r="AS865" s="163"/>
      <c r="AT865" s="163"/>
      <c r="AU865" s="163"/>
      <c r="AV865" s="163"/>
      <c r="AW865" s="163"/>
      <c r="AX865" s="662"/>
      <c r="AY865" s="662"/>
      <c r="AZ865" s="662"/>
      <c r="BA865" s="662"/>
      <c r="BB865" s="163"/>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15" customHeight="1">
      <c r="A866" s="779">
        <v>3</v>
      </c>
      <c r="B866" s="7"/>
      <c r="C866" s="739"/>
      <c r="D866" s="739"/>
      <c r="E866" s="739"/>
      <c r="F866" s="739"/>
      <c r="G866" s="51"/>
      <c r="H866" s="163"/>
      <c r="J866" s="75" t="s">
        <v>397</v>
      </c>
      <c r="K866" s="76"/>
      <c r="L866" s="76"/>
      <c r="M866" s="81"/>
      <c r="N866" s="195"/>
      <c r="O866" s="1382" t="s">
        <v>7406</v>
      </c>
      <c r="P866" s="1382"/>
      <c r="Q866" s="1382"/>
      <c r="R866" s="1382"/>
      <c r="S866" s="163"/>
      <c r="T866" s="163" t="s">
        <v>7405</v>
      </c>
      <c r="U866" s="163"/>
      <c r="AH866" s="163"/>
      <c r="AI866" s="163"/>
      <c r="AJ866" s="163"/>
      <c r="AK866" s="163"/>
      <c r="AL866" s="163"/>
      <c r="AM866" s="163"/>
      <c r="AN866" s="1216"/>
      <c r="AO866" s="1216"/>
      <c r="AP866" s="1216"/>
      <c r="AQ866" s="1216"/>
      <c r="AR866" s="1278" t="s">
        <v>349</v>
      </c>
      <c r="AS866" s="1278"/>
      <c r="AT866" s="1278"/>
      <c r="AU866" s="1278"/>
      <c r="AV866" s="1278"/>
      <c r="AW866" s="1278"/>
      <c r="AX866" s="1358" t="str">
        <f>'Control Panel'!H1668</f>
        <v>Free</v>
      </c>
      <c r="AY866" s="1358"/>
      <c r="AZ866" s="1358"/>
      <c r="BA866" s="1358"/>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7.5" customHeight="1">
      <c r="A867" s="779"/>
      <c r="B867" s="7"/>
      <c r="C867" s="739"/>
      <c r="D867" s="739"/>
      <c r="E867" s="739"/>
      <c r="F867" s="739"/>
      <c r="G867" s="51"/>
      <c r="H867" s="163"/>
      <c r="J867" s="163"/>
      <c r="K867" s="163"/>
      <c r="L867" s="163"/>
      <c r="M867" s="163"/>
      <c r="N867" s="163"/>
      <c r="O867" s="163"/>
      <c r="P867" s="163"/>
      <c r="Q867" s="163"/>
      <c r="S867" s="163"/>
      <c r="T867" s="163"/>
      <c r="U867" s="163"/>
      <c r="AH867" s="163"/>
      <c r="AI867" s="163"/>
      <c r="AJ867" s="163"/>
      <c r="AK867" s="163"/>
      <c r="AL867" s="163"/>
      <c r="AM867" s="163"/>
      <c r="AN867" s="1216"/>
      <c r="AO867" s="1216"/>
      <c r="AP867" s="1216"/>
      <c r="AQ867" s="1216"/>
      <c r="AR867" s="1216"/>
      <c r="AS867" s="1216"/>
      <c r="AT867" s="1216"/>
      <c r="AU867" s="1216"/>
      <c r="AV867" s="1216"/>
      <c r="AW867" s="306"/>
      <c r="AX867" s="662"/>
      <c r="AY867" s="662"/>
      <c r="AZ867" s="662"/>
      <c r="BA867" s="662"/>
      <c r="BB867" s="163"/>
      <c r="BC867" s="8"/>
      <c r="BD867" s="175"/>
      <c r="BE867" s="782"/>
      <c r="BF867" s="175"/>
      <c r="BG867" s="175"/>
      <c r="BH867" s="175"/>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5" customHeight="1">
      <c r="A868" s="779"/>
      <c r="B868" s="7"/>
      <c r="C868" s="739"/>
      <c r="D868" s="739"/>
      <c r="E868" s="739"/>
      <c r="F868" s="739"/>
      <c r="G868" s="51"/>
      <c r="H868" s="163"/>
      <c r="J868" s="75" t="s">
        <v>399</v>
      </c>
      <c r="K868" s="76"/>
      <c r="L868" s="76"/>
      <c r="M868" s="76"/>
      <c r="N868" s="163"/>
      <c r="O868" s="1385">
        <v>0</v>
      </c>
      <c r="P868" s="1386"/>
      <c r="Q868" s="1386"/>
      <c r="R868" s="1387"/>
      <c r="S868" s="163"/>
      <c r="T868" s="163" t="s">
        <v>7405</v>
      </c>
      <c r="U868" s="163"/>
      <c r="AH868" s="163"/>
      <c r="AI868" s="163"/>
      <c r="AJ868" s="163"/>
      <c r="AK868" s="163"/>
      <c r="AL868" s="163"/>
      <c r="AM868" s="163"/>
      <c r="AN868" s="1216"/>
      <c r="AO868" s="1216"/>
      <c r="AP868" s="1216"/>
      <c r="AQ868" s="1216"/>
      <c r="AR868" s="1278" t="s">
        <v>1112</v>
      </c>
      <c r="AS868" s="1278"/>
      <c r="AT868" s="1278"/>
      <c r="AU868" s="1278"/>
      <c r="AV868" s="1278"/>
      <c r="AW868" s="1278"/>
      <c r="AX868" s="1358">
        <f>'Control Panel'!H1670</f>
        <v>0</v>
      </c>
      <c r="AY868" s="1358"/>
      <c r="AZ868" s="1358"/>
      <c r="BA868" s="1358"/>
      <c r="BB868" s="163"/>
      <c r="BC868" s="8"/>
      <c r="BD868" s="175"/>
      <c r="BE868" s="782"/>
      <c r="BF868" s="175"/>
      <c r="BG868" s="175"/>
      <c r="BH868" s="175"/>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7.5" customHeight="1">
      <c r="A869" s="779"/>
      <c r="B869" s="7"/>
      <c r="C869" s="740"/>
      <c r="D869" s="740"/>
      <c r="E869" s="740"/>
      <c r="F869" s="740"/>
      <c r="G869" s="163"/>
      <c r="H869" s="163"/>
      <c r="I869" s="163"/>
      <c r="J869" s="163"/>
      <c r="K869" s="163"/>
      <c r="L869" s="163"/>
      <c r="M869" s="163"/>
      <c r="N869" s="163"/>
      <c r="O869" s="163"/>
      <c r="P869" s="163"/>
      <c r="Q869" s="163"/>
      <c r="R869" s="163"/>
      <c r="S869" s="163"/>
      <c r="T869" s="163"/>
      <c r="U869" s="163"/>
      <c r="X869" s="163"/>
      <c r="Y869" s="163"/>
      <c r="Z869" s="163"/>
      <c r="AB869" s="163"/>
      <c r="AH869" s="163"/>
      <c r="AI869" s="163"/>
      <c r="AJ869" s="163"/>
      <c r="AK869" s="163"/>
      <c r="AL869" s="163"/>
      <c r="AM869" s="163"/>
      <c r="AN869" s="1216"/>
      <c r="AO869" s="1216"/>
      <c r="AP869" s="1216"/>
      <c r="AQ869" s="1216"/>
      <c r="AR869" s="1216"/>
      <c r="AS869" s="1216"/>
      <c r="AT869" s="1216"/>
      <c r="AU869" s="1216"/>
      <c r="AV869" s="1216"/>
      <c r="AW869" s="306"/>
      <c r="AX869" s="662"/>
      <c r="AY869" s="662"/>
      <c r="AZ869" s="662"/>
      <c r="BA869" s="662"/>
      <c r="BB869" s="163"/>
      <c r="BC869" s="8"/>
      <c r="BD869" s="175"/>
      <c r="BE869" s="782"/>
      <c r="BF869" s="175"/>
      <c r="BG869" s="175"/>
      <c r="BH869" s="175"/>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7.5" customHeight="1">
      <c r="A870" s="779"/>
      <c r="B870" s="366">
        <v>1</v>
      </c>
      <c r="C870" s="740"/>
      <c r="D870" s="740"/>
      <c r="E870" s="740"/>
      <c r="F870" s="740"/>
      <c r="G870" s="163"/>
      <c r="H870" s="163"/>
      <c r="I870" s="163"/>
      <c r="J870" s="163"/>
      <c r="K870" s="163"/>
      <c r="L870" s="163"/>
      <c r="M870" s="163"/>
      <c r="N870" s="163"/>
      <c r="O870" s="163"/>
      <c r="P870" s="163"/>
      <c r="Q870" s="163"/>
      <c r="R870" s="163"/>
      <c r="S870" s="163"/>
      <c r="T870" s="163"/>
      <c r="U870" s="163"/>
      <c r="X870" s="163"/>
      <c r="Y870" s="163"/>
      <c r="Z870" s="163"/>
      <c r="AB870" s="163"/>
      <c r="AH870" s="163"/>
      <c r="AI870" s="163"/>
      <c r="AJ870" s="163"/>
      <c r="AK870" s="163"/>
      <c r="AL870" s="163"/>
      <c r="AM870" s="163"/>
      <c r="AN870" s="1216"/>
      <c r="AO870" s="1216"/>
      <c r="AP870" s="1216"/>
      <c r="AQ870" s="1216"/>
      <c r="AR870" s="1216"/>
      <c r="AS870" s="1216"/>
      <c r="AT870" s="1216"/>
      <c r="AU870" s="1216"/>
      <c r="AV870" s="1216"/>
      <c r="AW870" s="306"/>
      <c r="AX870" s="878"/>
      <c r="AY870" s="878"/>
      <c r="AZ870" s="878"/>
      <c r="BA870" s="878"/>
      <c r="BB870" s="163"/>
      <c r="BC870" s="8"/>
      <c r="BD870" s="175"/>
      <c r="BE870" s="782"/>
      <c r="BF870" s="175"/>
      <c r="BG870" s="175"/>
      <c r="BH870" s="175"/>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17.25" customHeight="1">
      <c r="A871" s="779"/>
      <c r="B871" s="7"/>
      <c r="C871" s="740"/>
      <c r="D871" s="740"/>
      <c r="E871" s="740"/>
      <c r="F871" s="740"/>
      <c r="G871" s="163"/>
      <c r="H871" s="163"/>
      <c r="I871" s="163"/>
      <c r="J871" s="163"/>
      <c r="K871" s="163"/>
      <c r="L871" s="163"/>
      <c r="M871" s="163"/>
      <c r="N871" s="163"/>
      <c r="O871" s="163"/>
      <c r="P871" s="163"/>
      <c r="Q871" s="163"/>
      <c r="R871" s="163"/>
      <c r="S871" s="163"/>
      <c r="T871" s="163"/>
      <c r="U871" s="163"/>
      <c r="V871" s="163"/>
      <c r="W871" s="163"/>
      <c r="X871" s="1396"/>
      <c r="Y871" s="1396"/>
      <c r="Z871" s="1396"/>
      <c r="AA871" s="1396"/>
      <c r="AB871" s="163"/>
      <c r="AC871" s="163"/>
      <c r="AD871" s="163"/>
      <c r="AE871" s="163"/>
      <c r="AF871" s="163"/>
      <c r="AG871" s="163"/>
      <c r="AH871" s="163"/>
      <c r="AI871" s="163"/>
      <c r="AJ871" s="163"/>
      <c r="AK871" s="163"/>
      <c r="AL871" s="163"/>
      <c r="AM871" s="163"/>
      <c r="AN871" s="1306" t="s">
        <v>7414</v>
      </c>
      <c r="AO871" s="1306"/>
      <c r="AP871" s="1306"/>
      <c r="AQ871" s="1306"/>
      <c r="AR871" s="1306"/>
      <c r="AS871" s="1306"/>
      <c r="AT871" s="1306"/>
      <c r="AU871" s="1306"/>
      <c r="AV871" s="1306"/>
      <c r="AW871" s="1306"/>
      <c r="AX871" s="1388">
        <f>SUM(AX866:BA868)</f>
        <v>0</v>
      </c>
      <c r="AY871" s="1388"/>
      <c r="AZ871" s="1388"/>
      <c r="BA871" s="1388"/>
      <c r="BB871" s="163"/>
      <c r="BC871" s="8"/>
      <c r="BD871" s="175"/>
      <c r="BE871" s="782"/>
      <c r="BF871" s="175"/>
      <c r="BG871" s="175"/>
      <c r="BH871" s="175"/>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 customHeight="1">
      <c r="A872" s="779"/>
      <c r="B872" s="7"/>
      <c r="C872" s="741"/>
      <c r="D872" s="741"/>
      <c r="E872" s="741"/>
      <c r="F872" s="741"/>
      <c r="G872" s="15"/>
      <c r="H872" s="15"/>
      <c r="I872" s="15"/>
      <c r="J872" s="15"/>
      <c r="K872" s="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63"/>
      <c r="BC872" s="8"/>
      <c r="BD872" s="175"/>
      <c r="BE872" s="782"/>
      <c r="BF872" s="175"/>
      <c r="BG872" s="175"/>
      <c r="BH872" s="175"/>
    </row>
    <row r="873" spans="1:85" s="3" customFormat="1" ht="9.75" customHeight="1">
      <c r="A873" s="779"/>
      <c r="B873" s="7"/>
      <c r="C873" s="163"/>
      <c r="D873" s="163"/>
      <c r="E873" s="163"/>
      <c r="F873" s="163"/>
      <c r="G873" s="163"/>
      <c r="H873" s="163"/>
      <c r="I873" s="163"/>
      <c r="J873" s="163"/>
      <c r="K873" s="163"/>
      <c r="L873" s="163"/>
      <c r="M873" s="163"/>
      <c r="N873" s="163"/>
      <c r="O873" s="163"/>
      <c r="P873" s="163"/>
      <c r="Q873" s="163"/>
      <c r="R873" s="163"/>
      <c r="S873" s="163"/>
      <c r="T873" s="163"/>
      <c r="U873" s="163"/>
      <c r="V873" s="163"/>
      <c r="W873" s="163"/>
      <c r="X873" s="163"/>
      <c r="Y873" s="163"/>
      <c r="Z873" s="163"/>
      <c r="AQ873" s="163"/>
      <c r="AR873" s="163"/>
      <c r="AS873" s="163"/>
      <c r="AT873" s="163"/>
      <c r="AU873" s="163"/>
      <c r="AV873" s="163"/>
      <c r="AW873" s="163"/>
      <c r="AX873" s="163"/>
      <c r="AY873" s="163"/>
      <c r="AZ873" s="163"/>
      <c r="BA873" s="163"/>
      <c r="BB873" s="163"/>
      <c r="BC873" s="8"/>
      <c r="BD873" s="175"/>
      <c r="BE873" s="782"/>
      <c r="BF873" s="175"/>
      <c r="BG873" s="175"/>
      <c r="BH873" s="175"/>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row>
    <row r="874" spans="1:85" s="3" customFormat="1" ht="12.75" customHeight="1">
      <c r="A874" s="779"/>
      <c r="B874" s="7"/>
      <c r="C874" s="1422" t="s">
        <v>12</v>
      </c>
      <c r="D874" s="1422"/>
      <c r="E874" s="1422"/>
      <c r="F874" s="1422"/>
      <c r="G874" s="1422"/>
      <c r="H874" s="1422"/>
      <c r="I874" s="1422"/>
      <c r="J874" s="744"/>
      <c r="K874" s="744"/>
      <c r="L874" s="744"/>
      <c r="M874" s="744"/>
      <c r="N874" s="745"/>
      <c r="O874" s="745"/>
      <c r="P874" s="745"/>
      <c r="Q874" s="745"/>
      <c r="R874" s="745"/>
      <c r="S874" s="745"/>
      <c r="T874" s="745"/>
      <c r="U874" s="745"/>
      <c r="V874" s="745"/>
      <c r="W874" s="745"/>
      <c r="X874" s="745"/>
      <c r="Y874" s="747"/>
      <c r="Z874" s="747"/>
      <c r="AA874" s="747"/>
      <c r="AB874" s="747"/>
      <c r="AC874" s="747"/>
      <c r="AD874" s="747"/>
      <c r="AE874" s="747"/>
      <c r="AF874" s="747"/>
      <c r="AG874" s="747"/>
      <c r="AH874" s="747"/>
      <c r="AI874" s="747"/>
      <c r="AJ874" s="747"/>
      <c r="AK874" s="747"/>
      <c r="AL874" s="747"/>
      <c r="AM874" s="747"/>
      <c r="AN874" s="747"/>
      <c r="AO874" s="747"/>
      <c r="AP874" s="747"/>
      <c r="AQ874" s="747"/>
      <c r="AR874" s="747"/>
      <c r="AS874" s="747"/>
      <c r="AT874" s="747"/>
      <c r="AU874" s="747"/>
      <c r="AV874" s="747"/>
      <c r="AW874" s="747"/>
      <c r="AX874" s="1404"/>
      <c r="AY874" s="1404"/>
      <c r="AZ874" s="1404"/>
      <c r="BA874" s="1404"/>
      <c r="BB874" s="747"/>
      <c r="BC874" s="8"/>
      <c r="BD874" s="175"/>
      <c r="BE874" s="782"/>
      <c r="BF874" s="175"/>
      <c r="BG874" s="175"/>
      <c r="BH874" s="175"/>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12.75" customHeight="1">
      <c r="A875" s="779"/>
      <c r="B875" s="7"/>
      <c r="C875" s="1422"/>
      <c r="D875" s="1422"/>
      <c r="E875" s="1422"/>
      <c r="F875" s="1422"/>
      <c r="G875" s="1422"/>
      <c r="H875" s="1422"/>
      <c r="I875" s="1422"/>
      <c r="J875" s="744"/>
      <c r="K875" s="744"/>
      <c r="L875" s="744"/>
      <c r="M875" s="744"/>
      <c r="N875" s="745"/>
      <c r="O875" s="745"/>
      <c r="P875" s="745"/>
      <c r="Q875" s="745"/>
      <c r="R875" s="745"/>
      <c r="S875" s="745"/>
      <c r="T875" s="745"/>
      <c r="U875" s="745"/>
      <c r="V875" s="745"/>
      <c r="W875" s="745"/>
      <c r="X875" s="745"/>
      <c r="Y875" s="747"/>
      <c r="Z875" s="747"/>
      <c r="AA875" s="747"/>
      <c r="AB875" s="747"/>
      <c r="AC875" s="747"/>
      <c r="AD875" s="747"/>
      <c r="AE875" s="747"/>
      <c r="AF875" s="747"/>
      <c r="AG875" s="747"/>
      <c r="AH875" s="747"/>
      <c r="AI875" s="747"/>
      <c r="AJ875" s="747"/>
      <c r="AK875" s="747"/>
      <c r="AL875" s="747"/>
      <c r="AM875" s="747"/>
      <c r="AN875" s="747"/>
      <c r="AO875" s="747"/>
      <c r="AP875" s="747"/>
      <c r="AQ875" s="747"/>
      <c r="AR875" s="747"/>
      <c r="AS875" s="747"/>
      <c r="AT875" s="747"/>
      <c r="AU875" s="747"/>
      <c r="AV875" s="747"/>
      <c r="AW875" s="747"/>
      <c r="AX875" s="1404"/>
      <c r="AY875" s="1404"/>
      <c r="AZ875" s="1404"/>
      <c r="BA875" s="1404"/>
      <c r="BB875" s="747"/>
      <c r="BC875" s="8"/>
      <c r="BD875" s="175"/>
      <c r="BE875" s="782"/>
      <c r="BF875" s="175"/>
      <c r="BG875" s="175"/>
      <c r="BH875" s="175"/>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9"/>
      <c r="B876" s="7"/>
      <c r="C876" s="163"/>
      <c r="D876" s="163"/>
      <c r="E876" s="163"/>
      <c r="F876" s="163"/>
      <c r="G876" s="163"/>
      <c r="H876" s="163"/>
      <c r="I876" s="163"/>
      <c r="J876" s="163"/>
      <c r="K876" s="163"/>
      <c r="L876" s="163"/>
      <c r="M876" s="163"/>
      <c r="N876" s="163"/>
      <c r="O876" s="163"/>
      <c r="P876" s="163"/>
      <c r="Q876" s="163"/>
      <c r="R876" s="163"/>
      <c r="S876" s="163"/>
      <c r="T876" s="163"/>
      <c r="U876" s="163"/>
      <c r="V876" s="163"/>
      <c r="W876" s="163"/>
      <c r="X876" s="163"/>
      <c r="Y876" s="163"/>
      <c r="Z876" s="163"/>
      <c r="AA876" s="163"/>
      <c r="AB876" s="163"/>
      <c r="AC876" s="163"/>
      <c r="AD876" s="163"/>
      <c r="AE876" s="163"/>
      <c r="AF876" s="163"/>
      <c r="AG876" s="163"/>
      <c r="AH876" s="163"/>
      <c r="AI876" s="163"/>
      <c r="AJ876" s="163"/>
      <c r="AK876" s="163"/>
      <c r="AL876" s="163"/>
      <c r="AM876" s="163"/>
      <c r="AN876" s="163"/>
      <c r="AO876" s="163"/>
      <c r="AP876" s="163"/>
      <c r="AQ876" s="163"/>
      <c r="AR876" s="163"/>
      <c r="AS876" s="163"/>
      <c r="AT876" s="163"/>
      <c r="AU876" s="163"/>
      <c r="AV876" s="163"/>
      <c r="AW876" s="163"/>
      <c r="AX876" s="163"/>
      <c r="AY876" s="163"/>
      <c r="AZ876" s="163"/>
      <c r="BA876" s="163"/>
      <c r="BB876" s="163"/>
      <c r="BC876" s="8"/>
      <c r="BD876" s="175"/>
      <c r="BE876" s="782"/>
      <c r="BF876" s="175"/>
      <c r="BG876" s="175"/>
      <c r="BH876" s="175"/>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16.8">
      <c r="A877" s="779"/>
      <c r="B877" s="7"/>
      <c r="C877" s="1409" t="s">
        <v>12</v>
      </c>
      <c r="D877" s="1409"/>
      <c r="E877" s="1409"/>
      <c r="F877" s="1409"/>
      <c r="V877" s="353"/>
      <c r="W877" s="353"/>
      <c r="X877" s="163"/>
      <c r="Y877" s="163"/>
      <c r="Z877" s="163"/>
      <c r="AA877" s="163"/>
      <c r="AR877" s="163"/>
      <c r="AS877" s="163"/>
      <c r="AT877" s="163"/>
      <c r="AU877" s="163"/>
      <c r="AV877" s="163"/>
      <c r="AW877" s="163"/>
      <c r="AX877" s="163"/>
      <c r="AY877" s="163"/>
      <c r="AZ877" s="163"/>
      <c r="BA877" s="163"/>
      <c r="BB877" s="163"/>
      <c r="BC877" s="8"/>
      <c r="BD877" s="175"/>
      <c r="BE877" s="782"/>
      <c r="BF877" s="175"/>
      <c r="BG877" s="175"/>
      <c r="BH877" s="175"/>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15" customHeight="1">
      <c r="A878" s="779"/>
      <c r="B878" s="7"/>
      <c r="C878" s="1409"/>
      <c r="D878" s="1409"/>
      <c r="E878" s="1409"/>
      <c r="F878" s="1409"/>
      <c r="I878" s="1501" t="s">
        <v>362</v>
      </c>
      <c r="J878" s="1501"/>
      <c r="K878" s="1501"/>
      <c r="L878" s="1501"/>
      <c r="M878" s="1501"/>
      <c r="N878" s="1501"/>
      <c r="O878" s="1501"/>
      <c r="P878" s="1501"/>
      <c r="Q878" s="1500" t="s">
        <v>15</v>
      </c>
      <c r="R878" s="1500"/>
      <c r="S878" s="1500"/>
      <c r="T878" s="1500"/>
      <c r="U878" s="1500"/>
      <c r="V878" s="1500"/>
      <c r="W878" s="1500"/>
      <c r="X878" s="83"/>
      <c r="Y878" s="163"/>
      <c r="Z878" s="163"/>
      <c r="AA878" s="163"/>
      <c r="AR878" s="1306" t="s">
        <v>361</v>
      </c>
      <c r="AS878" s="1306"/>
      <c r="AT878" s="1306"/>
      <c r="AU878" s="1306"/>
      <c r="AV878" s="1306"/>
      <c r="AW878" s="1306"/>
      <c r="AX878" s="1458">
        <f>'Control Panel'!E1036</f>
        <v>300</v>
      </c>
      <c r="AY878" s="1458"/>
      <c r="AZ878" s="1458"/>
      <c r="BA878" s="1458"/>
      <c r="BB878" s="163"/>
      <c r="BC878" s="8"/>
      <c r="BD878" s="175"/>
      <c r="BE878" s="782"/>
      <c r="BF878" s="175"/>
      <c r="BG878" s="175"/>
      <c r="BH878" s="175"/>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9" customHeight="1">
      <c r="A879" s="779"/>
      <c r="B879" s="7"/>
      <c r="C879" s="163"/>
      <c r="D879" s="163"/>
      <c r="E879" s="163"/>
      <c r="F879" s="163"/>
      <c r="I879" s="163"/>
      <c r="J879" s="163"/>
      <c r="K879" s="163"/>
      <c r="L879" s="163"/>
      <c r="M879" s="163"/>
      <c r="N879" s="163"/>
      <c r="O879" s="163"/>
      <c r="P879" s="163"/>
      <c r="Q879" s="163"/>
      <c r="R879" s="163"/>
      <c r="S879" s="163"/>
      <c r="T879" s="163"/>
      <c r="U879" s="163"/>
      <c r="V879" s="163"/>
      <c r="W879" s="163"/>
      <c r="X879" s="163"/>
      <c r="Y879" s="163"/>
      <c r="Z879" s="163"/>
      <c r="AA879" s="163"/>
      <c r="AB879" s="163"/>
      <c r="AC879" s="163"/>
      <c r="AD879" s="163"/>
      <c r="AE879" s="163"/>
      <c r="AF879" s="163"/>
      <c r="AG879" s="163"/>
      <c r="AH879" s="163"/>
      <c r="AI879" s="163"/>
      <c r="AJ879" s="163"/>
      <c r="AK879" s="163"/>
      <c r="AL879" s="163"/>
      <c r="AM879" s="163"/>
      <c r="AN879" s="163"/>
      <c r="AO879" s="163"/>
      <c r="AP879" s="163"/>
      <c r="AQ879" s="163"/>
      <c r="AR879" s="163"/>
      <c r="AS879" s="163"/>
      <c r="AT879" s="163"/>
      <c r="AU879" s="163"/>
      <c r="AV879" s="163"/>
      <c r="AW879" s="163"/>
      <c r="AX879" s="662"/>
      <c r="AY879" s="662"/>
      <c r="AZ879" s="662"/>
      <c r="BA879" s="662"/>
      <c r="BB879" s="163"/>
      <c r="BC879" s="8"/>
      <c r="BD879" s="175"/>
      <c r="BE879" s="782"/>
      <c r="BF879" s="175"/>
      <c r="BG879" s="175"/>
      <c r="BH879" s="175"/>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9"/>
      <c r="B880" s="7"/>
      <c r="C880" s="163"/>
      <c r="D880" s="163"/>
      <c r="E880" s="163"/>
      <c r="F880" s="163"/>
      <c r="G880" s="163"/>
      <c r="H880" s="163"/>
      <c r="I880" s="163"/>
      <c r="J880" s="163"/>
      <c r="K880" s="163"/>
      <c r="L880" s="163"/>
      <c r="M880" s="163"/>
      <c r="N880" s="163"/>
      <c r="O880" s="163"/>
      <c r="P880" s="163"/>
      <c r="Q880" s="163"/>
      <c r="R880" s="163"/>
      <c r="S880" s="163"/>
      <c r="T880" s="163"/>
      <c r="U880" s="163"/>
      <c r="V880" s="163"/>
      <c r="W880" s="163"/>
      <c r="X880" s="163"/>
      <c r="Y880" s="163"/>
      <c r="Z880" s="163"/>
      <c r="AA880" s="163"/>
      <c r="AB880" s="163"/>
      <c r="AC880" s="163"/>
      <c r="AD880" s="163"/>
      <c r="AE880" s="163"/>
      <c r="AF880" s="163"/>
      <c r="AG880" s="163"/>
      <c r="AH880" s="163"/>
      <c r="AI880" s="163"/>
      <c r="AJ880" s="163"/>
      <c r="AK880" s="163"/>
      <c r="AL880" s="163"/>
      <c r="AM880" s="163"/>
      <c r="AN880" s="163"/>
      <c r="AO880" s="163"/>
      <c r="AP880" s="163"/>
      <c r="AQ880" s="163"/>
      <c r="AR880" s="163"/>
      <c r="AS880" s="163"/>
      <c r="AT880" s="163"/>
      <c r="AU880" s="163"/>
      <c r="AV880" s="163"/>
      <c r="AW880" s="163"/>
      <c r="AX880" s="163"/>
      <c r="AY880" s="163"/>
      <c r="AZ880" s="163"/>
      <c r="BA880" s="163"/>
      <c r="BB880" s="163"/>
      <c r="BC880" s="8"/>
      <c r="BD880" s="175"/>
      <c r="BE880" s="782"/>
      <c r="BF880" s="175"/>
      <c r="BG880" s="175"/>
      <c r="BH880" s="175"/>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3" customFormat="1" ht="12.75" hidden="1" customHeight="1">
      <c r="A881" s="779"/>
      <c r="B881" s="7"/>
      <c r="C881" s="1422" t="s">
        <v>145</v>
      </c>
      <c r="D881" s="1422"/>
      <c r="E881" s="1422"/>
      <c r="F881" s="1422"/>
      <c r="G881" s="1422"/>
      <c r="H881" s="1422"/>
      <c r="I881" s="1422"/>
      <c r="J881" s="765"/>
      <c r="K881" s="765"/>
      <c r="L881" s="765"/>
      <c r="M881" s="765"/>
      <c r="N881" s="766"/>
      <c r="O881" s="766"/>
      <c r="P881" s="766"/>
      <c r="Q881" s="766"/>
      <c r="R881" s="766"/>
      <c r="S881" s="766"/>
      <c r="T881" s="766"/>
      <c r="U881" s="766"/>
      <c r="V881" s="766"/>
      <c r="W881" s="766"/>
      <c r="X881" s="766"/>
      <c r="Y881" s="767"/>
      <c r="Z881" s="767"/>
      <c r="AA881" s="767"/>
      <c r="AB881" s="767"/>
      <c r="AC881" s="767"/>
      <c r="AD881" s="767"/>
      <c r="AE881" s="767"/>
      <c r="AF881" s="767"/>
      <c r="AG881" s="767"/>
      <c r="AH881" s="767"/>
      <c r="AI881" s="767"/>
      <c r="AJ881" s="767"/>
      <c r="AK881" s="767"/>
      <c r="AL881" s="767"/>
      <c r="AM881" s="767"/>
      <c r="AN881" s="767"/>
      <c r="AO881" s="767"/>
      <c r="AP881" s="767"/>
      <c r="AQ881" s="767"/>
      <c r="AR881" s="767"/>
      <c r="AS881" s="767"/>
      <c r="AT881" s="767"/>
      <c r="AU881" s="767"/>
      <c r="AV881" s="767"/>
      <c r="AW881" s="767"/>
      <c r="AX881" s="1422"/>
      <c r="AY881" s="1422"/>
      <c r="AZ881" s="1422"/>
      <c r="BA881" s="1422"/>
      <c r="BB881" s="767"/>
      <c r="BC881" s="8"/>
      <c r="BD881" s="175"/>
      <c r="BE881" s="782"/>
      <c r="BF881" s="175"/>
      <c r="BG881" s="175"/>
      <c r="BH881" s="175"/>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row>
    <row r="882" spans="1:85" s="3" customFormat="1" ht="12.75" hidden="1" customHeight="1">
      <c r="A882" s="779"/>
      <c r="B882" s="7"/>
      <c r="C882" s="1422"/>
      <c r="D882" s="1422"/>
      <c r="E882" s="1422"/>
      <c r="F882" s="1422"/>
      <c r="G882" s="1422"/>
      <c r="H882" s="1422"/>
      <c r="I882" s="1422"/>
      <c r="J882" s="765"/>
      <c r="K882" s="765"/>
      <c r="L882" s="765"/>
      <c r="M882" s="765"/>
      <c r="N882" s="766"/>
      <c r="O882" s="766"/>
      <c r="P882" s="766"/>
      <c r="Q882" s="766"/>
      <c r="R882" s="766"/>
      <c r="S882" s="766"/>
      <c r="T882" s="766"/>
      <c r="U882" s="766"/>
      <c r="V882" s="766"/>
      <c r="W882" s="766"/>
      <c r="X882" s="766"/>
      <c r="Y882" s="767"/>
      <c r="Z882" s="767"/>
      <c r="AA882" s="767"/>
      <c r="AB882" s="767"/>
      <c r="AC882" s="767"/>
      <c r="AD882" s="767"/>
      <c r="AE882" s="767"/>
      <c r="AF882" s="767"/>
      <c r="AG882" s="767"/>
      <c r="AH882" s="767"/>
      <c r="AI882" s="767"/>
      <c r="AJ882" s="767"/>
      <c r="AK882" s="767"/>
      <c r="AL882" s="767"/>
      <c r="AM882" s="767"/>
      <c r="AN882" s="767"/>
      <c r="AO882" s="767"/>
      <c r="AP882" s="767"/>
      <c r="AQ882" s="767"/>
      <c r="AR882" s="767"/>
      <c r="AS882" s="767"/>
      <c r="AT882" s="767"/>
      <c r="AU882" s="767"/>
      <c r="AV882" s="767"/>
      <c r="AW882" s="767"/>
      <c r="AX882" s="1422"/>
      <c r="AY882" s="1422"/>
      <c r="AZ882" s="1422"/>
      <c r="BA882" s="1422"/>
      <c r="BB882" s="767"/>
      <c r="BC882" s="8"/>
      <c r="BD882" s="175"/>
      <c r="BE882" s="782"/>
      <c r="BF882" s="175"/>
      <c r="BG882" s="175"/>
      <c r="BH882" s="175"/>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row>
    <row r="883" spans="1:85" s="3" customFormat="1" ht="9.75" hidden="1" customHeight="1">
      <c r="A883" s="779"/>
      <c r="B883" s="7"/>
      <c r="C883" s="163"/>
      <c r="D883" s="163"/>
      <c r="E883" s="163"/>
      <c r="F883" s="163"/>
      <c r="G883" s="163"/>
      <c r="H883" s="163"/>
      <c r="I883" s="163"/>
      <c r="J883" s="163"/>
      <c r="K883" s="163"/>
      <c r="L883" s="163"/>
      <c r="M883" s="163"/>
      <c r="N883" s="163"/>
      <c r="O883" s="163"/>
      <c r="P883" s="163"/>
      <c r="Q883" s="163"/>
      <c r="R883" s="163"/>
      <c r="S883" s="163"/>
      <c r="T883" s="163"/>
      <c r="U883" s="163"/>
      <c r="V883" s="163"/>
      <c r="W883" s="163"/>
      <c r="X883" s="163"/>
      <c r="Y883" s="163"/>
      <c r="Z883" s="163"/>
      <c r="AA883" s="163"/>
      <c r="AB883" s="163"/>
      <c r="AC883" s="163"/>
      <c r="AD883" s="163"/>
      <c r="AE883" s="163"/>
      <c r="AF883" s="163"/>
      <c r="AR883" s="163"/>
      <c r="AS883" s="163"/>
      <c r="AT883" s="163"/>
      <c r="AU883" s="163"/>
      <c r="AV883" s="163"/>
      <c r="BB883" s="163"/>
      <c r="BC883" s="8"/>
      <c r="BD883" s="175"/>
      <c r="BE883" s="782"/>
      <c r="BF883" s="175"/>
      <c r="BG883" s="175"/>
      <c r="BH883" s="175"/>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row>
    <row r="884" spans="1:85" s="3" customFormat="1" ht="18.75" hidden="1" customHeight="1">
      <c r="A884" s="779"/>
      <c r="B884" s="7"/>
      <c r="C884" s="1409" t="s">
        <v>144</v>
      </c>
      <c r="D884" s="1409"/>
      <c r="E884" s="1409"/>
      <c r="F884" s="1409"/>
      <c r="G884" s="163"/>
      <c r="J884" s="112"/>
      <c r="K884" s="709" t="s">
        <v>197</v>
      </c>
      <c r="L884" s="663"/>
      <c r="M884" s="662"/>
      <c r="N884" s="662"/>
      <c r="O884" s="671"/>
      <c r="P884" s="671"/>
      <c r="AT884" s="76"/>
      <c r="AU884" s="76"/>
      <c r="AV884" s="76"/>
      <c r="BB884" s="163"/>
      <c r="BC884" s="8"/>
      <c r="BD884" s="175"/>
      <c r="BE884" s="782"/>
      <c r="BF884" s="175"/>
      <c r="BG884" s="175"/>
      <c r="BH884" s="175"/>
      <c r="BI884" s="175"/>
      <c r="BJ884" s="175"/>
      <c r="BK884" s="175"/>
      <c r="BL884" s="175"/>
      <c r="BM884" s="4"/>
      <c r="BN884" s="4"/>
      <c r="BO884" s="4"/>
      <c r="BP884" s="4"/>
      <c r="BQ884" s="4"/>
      <c r="BR884" s="4"/>
      <c r="BS884" s="4"/>
      <c r="BT884" s="4"/>
      <c r="BU884" s="4"/>
      <c r="BV884" s="4"/>
      <c r="BW884" s="4"/>
      <c r="BX884" s="4"/>
      <c r="BY884" s="4"/>
      <c r="BZ884" s="4"/>
      <c r="CA884" s="4"/>
      <c r="CB884" s="4"/>
      <c r="CC884" s="4"/>
      <c r="CD884" s="4"/>
      <c r="CE884" s="4"/>
      <c r="CF884" s="4"/>
      <c r="CG884" s="4"/>
    </row>
    <row r="885" spans="1:85" s="3" customFormat="1" ht="18" hidden="1" customHeight="1">
      <c r="A885" s="779"/>
      <c r="B885" s="7"/>
      <c r="C885" s="1409"/>
      <c r="D885" s="1409"/>
      <c r="E885" s="1409"/>
      <c r="F885" s="1409"/>
      <c r="G885" s="163"/>
      <c r="J885" s="112"/>
      <c r="K885" s="112"/>
      <c r="L885" s="112"/>
      <c r="M885" s="112"/>
      <c r="N885" s="112"/>
      <c r="AT885" s="1209"/>
      <c r="AU885" s="1209"/>
      <c r="AV885" s="1209"/>
      <c r="BB885" s="163"/>
      <c r="BC885" s="8"/>
      <c r="BD885" s="175"/>
      <c r="BE885" s="782"/>
      <c r="BF885" s="175"/>
      <c r="BG885" s="175"/>
      <c r="BH885" s="175"/>
      <c r="BI885" s="175"/>
      <c r="BJ885" s="175"/>
      <c r="BK885" s="175"/>
      <c r="BL885" s="175"/>
      <c r="BM885" s="4"/>
      <c r="BN885" s="4"/>
      <c r="BO885" s="4"/>
      <c r="BP885" s="4"/>
      <c r="BQ885" s="4"/>
      <c r="BR885" s="4"/>
      <c r="BS885" s="4"/>
      <c r="BT885" s="4"/>
      <c r="BU885" s="4"/>
      <c r="BV885" s="4"/>
      <c r="BW885" s="4"/>
      <c r="BX885" s="4"/>
      <c r="BY885" s="4"/>
      <c r="BZ885" s="4"/>
      <c r="CA885" s="4"/>
      <c r="CB885" s="4"/>
      <c r="CC885" s="4"/>
      <c r="CD885" s="4"/>
      <c r="CE885" s="4"/>
      <c r="CF885" s="4"/>
      <c r="CG885" s="4"/>
    </row>
    <row r="886" spans="1:85" s="3" customFormat="1" ht="14.25" hidden="1" customHeight="1">
      <c r="A886" s="779"/>
      <c r="B886" s="7"/>
      <c r="C886" s="1409"/>
      <c r="D886" s="1409"/>
      <c r="E886" s="1409"/>
      <c r="F886" s="1409"/>
      <c r="G886" s="163"/>
      <c r="J886" s="163"/>
      <c r="K886" s="16"/>
      <c r="L886" s="163"/>
      <c r="M886" s="163"/>
      <c r="N886" s="163"/>
      <c r="AT886" s="1209"/>
      <c r="AU886" s="1209"/>
      <c r="AV886" s="1209"/>
      <c r="BB886" s="163"/>
      <c r="BC886" s="8"/>
      <c r="BD886" s="175"/>
      <c r="BE886" s="782"/>
      <c r="BF886" s="175"/>
      <c r="BG886" s="175"/>
      <c r="BH886" s="175"/>
      <c r="BI886" s="175"/>
      <c r="BJ886" s="175"/>
      <c r="BK886" s="175"/>
      <c r="BL886" s="175"/>
      <c r="BM886" s="4"/>
      <c r="BN886" s="4"/>
      <c r="BO886" s="4"/>
      <c r="BP886" s="4"/>
      <c r="BQ886" s="4"/>
      <c r="BR886" s="4"/>
      <c r="BS886" s="4"/>
      <c r="BT886" s="4"/>
      <c r="BU886" s="4"/>
      <c r="BV886" s="4"/>
      <c r="BW886" s="4"/>
      <c r="BX886" s="4"/>
      <c r="BY886" s="4"/>
      <c r="BZ886" s="4"/>
      <c r="CA886" s="4"/>
      <c r="CB886" s="4"/>
      <c r="CC886" s="4"/>
      <c r="CD886" s="4"/>
      <c r="CE886" s="4"/>
      <c r="CF886" s="4"/>
      <c r="CG886" s="4"/>
    </row>
    <row r="887" spans="1:85" s="3" customFormat="1" ht="15.75" hidden="1" customHeight="1">
      <c r="A887" s="779"/>
      <c r="B887" s="7"/>
      <c r="C887" s="1409"/>
      <c r="D887" s="1409"/>
      <c r="E887" s="1409"/>
      <c r="F887" s="1409"/>
      <c r="G887" s="226"/>
      <c r="J887" s="1396"/>
      <c r="K887" s="1396"/>
      <c r="L887" s="1396"/>
      <c r="M887" s="1396"/>
      <c r="N887" s="226"/>
      <c r="AT887" s="1209"/>
      <c r="AU887" s="1209"/>
      <c r="AV887" s="1209"/>
      <c r="BB887" s="163"/>
      <c r="BC887" s="8"/>
      <c r="BD887" s="175"/>
      <c r="BE887" s="782"/>
      <c r="BF887" s="175"/>
      <c r="BG887" s="175"/>
      <c r="BH887" s="175"/>
      <c r="BI887" s="175"/>
      <c r="BJ887" s="175"/>
      <c r="BK887" s="175"/>
      <c r="BL887" s="175"/>
      <c r="BM887" s="4"/>
      <c r="BN887" s="4"/>
      <c r="BO887" s="4"/>
      <c r="BP887" s="4"/>
      <c r="BQ887" s="4"/>
      <c r="BR887" s="4"/>
      <c r="BS887" s="4"/>
      <c r="BT887" s="4"/>
      <c r="BU887" s="4"/>
      <c r="BV887" s="4"/>
      <c r="BW887" s="4"/>
      <c r="BX887" s="4"/>
      <c r="BY887" s="4"/>
      <c r="BZ887" s="4"/>
      <c r="CA887" s="4"/>
      <c r="CB887" s="4"/>
      <c r="CC887" s="4"/>
      <c r="CD887" s="4"/>
      <c r="CE887" s="4"/>
      <c r="CF887" s="4"/>
      <c r="CG887" s="4"/>
    </row>
    <row r="888" spans="1:85" s="3" customFormat="1" ht="20.25" hidden="1" customHeight="1">
      <c r="A888" s="779"/>
      <c r="B888" s="7"/>
      <c r="C888" s="179"/>
      <c r="D888" s="179"/>
      <c r="E888" s="179"/>
      <c r="F888" s="179"/>
      <c r="G888" s="163"/>
      <c r="H888" s="163"/>
      <c r="I888" s="163"/>
      <c r="J888" s="163"/>
      <c r="K888" s="163"/>
      <c r="L888" s="163"/>
      <c r="AT888" s="1209"/>
      <c r="AU888" s="1209"/>
      <c r="AV888" s="1209"/>
      <c r="BB888" s="163"/>
      <c r="BC888" s="8"/>
      <c r="BD888" s="175"/>
      <c r="BE888" s="782"/>
      <c r="BF888" s="175"/>
      <c r="BG888" s="175"/>
      <c r="BH888" s="175"/>
      <c r="BI888" s="175"/>
      <c r="BJ888" s="175"/>
      <c r="BK888" s="175"/>
      <c r="BL888" s="175"/>
      <c r="BM888" s="4"/>
      <c r="BN888" s="4"/>
      <c r="BO888" s="4"/>
      <c r="BP888" s="4"/>
      <c r="BQ888" s="4"/>
      <c r="BR888" s="4"/>
      <c r="BS888" s="4"/>
      <c r="BT888" s="4"/>
      <c r="BU888" s="4"/>
      <c r="BV888" s="4"/>
      <c r="BW888" s="4"/>
      <c r="BX888" s="4"/>
      <c r="BY888" s="4"/>
      <c r="BZ888" s="4"/>
      <c r="CA888" s="4"/>
      <c r="CB888" s="4"/>
      <c r="CC888" s="4"/>
      <c r="CD888" s="4"/>
      <c r="CE888" s="4"/>
      <c r="CF888" s="4"/>
      <c r="CG888" s="4"/>
    </row>
    <row r="889" spans="1:85" s="4" customFormat="1" ht="9.75" hidden="1" customHeight="1">
      <c r="A889" s="779"/>
      <c r="B889" s="7"/>
      <c r="C889" s="163"/>
      <c r="D889" s="163"/>
      <c r="E889" s="163"/>
      <c r="F889" s="163"/>
      <c r="G889" s="163"/>
      <c r="H889" s="163"/>
      <c r="I889" s="163"/>
      <c r="J889" s="163"/>
      <c r="K889" s="163"/>
      <c r="L889" s="163"/>
      <c r="M889" s="163"/>
      <c r="N889" s="163"/>
      <c r="O889" s="163"/>
      <c r="P889" s="163"/>
      <c r="Q889" s="163"/>
      <c r="R889" s="163"/>
      <c r="S889" s="163"/>
      <c r="T889" s="163"/>
      <c r="U889" s="163"/>
      <c r="V889" s="163"/>
      <c r="W889" s="163"/>
      <c r="X889" s="163"/>
      <c r="Y889" s="163"/>
      <c r="Z889" s="163"/>
      <c r="AA889" s="163"/>
      <c r="AB889" s="163"/>
      <c r="AC889" s="163"/>
      <c r="AD889" s="163"/>
      <c r="AE889" s="163"/>
      <c r="AF889" s="163"/>
      <c r="AG889" s="163"/>
      <c r="AH889" s="163"/>
      <c r="AI889" s="163"/>
      <c r="AJ889" s="163"/>
      <c r="AK889" s="163"/>
      <c r="AL889" s="163"/>
      <c r="AM889" s="163"/>
      <c r="AN889" s="3"/>
      <c r="AO889" s="3"/>
      <c r="AP889" s="3"/>
      <c r="AQ889" s="3"/>
      <c r="AR889" s="3"/>
      <c r="AS889" s="3"/>
      <c r="AT889" s="3"/>
      <c r="AU889" s="3"/>
      <c r="AV889" s="3"/>
      <c r="AW889" s="3"/>
      <c r="AX889" s="3"/>
      <c r="AY889" s="3"/>
      <c r="AZ889" s="3"/>
      <c r="BA889" s="3"/>
      <c r="BB889" s="163"/>
      <c r="BC889" s="8"/>
      <c r="BD889" s="175"/>
      <c r="BE889" s="782"/>
      <c r="BF889" s="175"/>
      <c r="BG889" s="175"/>
      <c r="BH889" s="175"/>
    </row>
    <row r="890" spans="1:85" s="4" customFormat="1" ht="9.75" hidden="1" customHeight="1">
      <c r="A890" s="779"/>
      <c r="B890" s="7"/>
      <c r="C890" s="163"/>
      <c r="D890" s="163"/>
      <c r="E890" s="163"/>
      <c r="F890" s="163"/>
      <c r="G890" s="163"/>
      <c r="H890" s="163"/>
      <c r="I890" s="163"/>
      <c r="J890" s="163"/>
      <c r="K890" s="163"/>
      <c r="L890" s="14"/>
      <c r="M890" s="14"/>
      <c r="N890" s="14"/>
      <c r="O890" s="163"/>
      <c r="P890" s="163"/>
      <c r="Q890" s="163"/>
      <c r="R890" s="163"/>
      <c r="S890" s="163"/>
      <c r="T890" s="163"/>
      <c r="U890" s="163"/>
      <c r="V890" s="163"/>
      <c r="W890" s="163"/>
      <c r="X890" s="163"/>
      <c r="Y890" s="163"/>
      <c r="Z890" s="163"/>
      <c r="AA890" s="163"/>
      <c r="AB890" s="163"/>
      <c r="AC890" s="163"/>
      <c r="AD890" s="163"/>
      <c r="AE890" s="163"/>
      <c r="AF890" s="163"/>
      <c r="AG890" s="163"/>
      <c r="AH890" s="163"/>
      <c r="AI890" s="163"/>
      <c r="AJ890" s="163"/>
      <c r="AK890" s="163"/>
      <c r="AL890" s="163"/>
      <c r="AM890" s="163"/>
      <c r="AN890" s="3"/>
      <c r="AO890" s="3"/>
      <c r="AP890" s="3"/>
      <c r="AQ890" s="3"/>
      <c r="AR890" s="3"/>
      <c r="AS890" s="3"/>
      <c r="AT890" s="3"/>
      <c r="AU890" s="3"/>
      <c r="AV890" s="3"/>
      <c r="AW890" s="3"/>
      <c r="AX890" s="163"/>
      <c r="AY890" s="163"/>
      <c r="AZ890" s="163"/>
      <c r="BA890" s="163"/>
      <c r="BB890" s="163"/>
      <c r="BC890" s="8"/>
      <c r="BD890" s="175"/>
      <c r="BE890" s="782"/>
      <c r="BF890" s="175"/>
      <c r="BG890" s="175"/>
      <c r="BH890" s="175"/>
    </row>
    <row r="891" spans="1:85" s="4" customFormat="1" ht="7.5" customHeight="1">
      <c r="A891" s="779"/>
      <c r="B891" s="7"/>
      <c r="C891" s="1494" t="s">
        <v>292</v>
      </c>
      <c r="D891" s="1495"/>
      <c r="E891" s="1495"/>
      <c r="F891" s="1495"/>
      <c r="G891" s="1495"/>
      <c r="H891" s="727"/>
      <c r="I891" s="727"/>
      <c r="J891" s="727"/>
      <c r="K891" s="1492"/>
      <c r="L891" s="1492"/>
      <c r="M891" s="1492"/>
      <c r="N891" s="1492"/>
      <c r="O891" s="1492"/>
      <c r="P891" s="1492"/>
      <c r="Q891" s="1492"/>
      <c r="R891" s="1492"/>
      <c r="S891" s="727"/>
      <c r="T891" s="727"/>
      <c r="U891" s="727"/>
      <c r="V891" s="727"/>
      <c r="W891" s="727"/>
      <c r="X891" s="727"/>
      <c r="Y891" s="727"/>
      <c r="Z891" s="727"/>
      <c r="AA891" s="727"/>
      <c r="AB891" s="727"/>
      <c r="AC891" s="727"/>
      <c r="AD891" s="727"/>
      <c r="AE891" s="727"/>
      <c r="AF891" s="727"/>
      <c r="AG891" s="727"/>
      <c r="AH891" s="727"/>
      <c r="AI891" s="727"/>
      <c r="AJ891" s="727"/>
      <c r="AK891" s="727"/>
      <c r="AL891" s="727"/>
      <c r="AM891" s="727"/>
      <c r="AN891" s="727"/>
      <c r="AO891" s="727"/>
      <c r="AP891" s="727"/>
      <c r="AQ891" s="727"/>
      <c r="AR891" s="727"/>
      <c r="AS891" s="727"/>
      <c r="AT891" s="727"/>
      <c r="AU891" s="727"/>
      <c r="AV891" s="727"/>
      <c r="AW891" s="727"/>
      <c r="AX891" s="727"/>
      <c r="AY891" s="727"/>
      <c r="AZ891" s="727"/>
      <c r="BA891" s="728"/>
      <c r="BB891" s="163"/>
      <c r="BC891" s="8"/>
      <c r="BD891" s="175"/>
      <c r="BE891" s="782"/>
      <c r="BF891" s="175"/>
      <c r="BG891" s="175"/>
      <c r="BH891" s="175"/>
    </row>
    <row r="892" spans="1:85" s="4" customFormat="1" ht="18" customHeight="1" thickBot="1">
      <c r="A892" s="779"/>
      <c r="B892" s="7"/>
      <c r="C892" s="1496"/>
      <c r="D892" s="1497"/>
      <c r="E892" s="1497"/>
      <c r="F892" s="1497"/>
      <c r="G892" s="1497"/>
      <c r="H892" s="163"/>
      <c r="I892" s="163"/>
      <c r="J892" s="164" t="s">
        <v>172</v>
      </c>
      <c r="K892" s="164"/>
      <c r="L892" s="164"/>
      <c r="M892" s="164"/>
      <c r="N892" s="164"/>
      <c r="O892" s="164"/>
      <c r="P892" s="164"/>
      <c r="Q892" s="164"/>
      <c r="R892" s="164"/>
      <c r="S892" s="165"/>
      <c r="T892" s="165"/>
      <c r="U892" s="165"/>
      <c r="V892" s="165"/>
      <c r="W892" s="165"/>
      <c r="X892" s="165"/>
      <c r="Y892" s="165"/>
      <c r="Z892" s="165"/>
      <c r="AA892" s="164" t="s">
        <v>293</v>
      </c>
      <c r="AB892" s="164"/>
      <c r="AC892" s="164"/>
      <c r="AD892" s="164"/>
      <c r="AE892" s="164"/>
      <c r="AF892" s="164"/>
      <c r="AG892" s="164"/>
      <c r="AH892" s="164"/>
      <c r="AI892" s="164"/>
      <c r="AJ892" s="163"/>
      <c r="AK892" s="163"/>
      <c r="AL892" s="163"/>
      <c r="AM892" s="163"/>
      <c r="AN892" s="163"/>
      <c r="AO892" s="163"/>
      <c r="AP892" s="163"/>
      <c r="AQ892" s="163"/>
      <c r="AR892" s="163"/>
      <c r="AS892" s="163"/>
      <c r="AT892" s="163"/>
      <c r="AU892" s="163"/>
      <c r="AV892" s="172" t="s">
        <v>275</v>
      </c>
      <c r="AW892" s="163"/>
      <c r="AX892" s="163"/>
      <c r="AY892" s="163"/>
      <c r="AZ892" s="163"/>
      <c r="BA892" s="729"/>
      <c r="BB892" s="163"/>
      <c r="BC892" s="8"/>
      <c r="BD892" s="175"/>
      <c r="BE892" s="782"/>
      <c r="BF892" s="175"/>
      <c r="BG892" s="175"/>
      <c r="BH892" s="175"/>
    </row>
    <row r="893" spans="1:85" s="4" customFormat="1" ht="33.75" customHeight="1" thickTop="1">
      <c r="A893" s="779"/>
      <c r="B893" s="7"/>
      <c r="C893" s="1496"/>
      <c r="D893" s="1497"/>
      <c r="E893" s="1497"/>
      <c r="F893" s="1497"/>
      <c r="G893" s="1497"/>
      <c r="H893" s="51"/>
      <c r="I893" s="163"/>
      <c r="J893" s="1303">
        <f>IFERROR(SUM(AX878,AX811,AX794,AX781,AX742,AX731,AX717,AX703,AX691,AX660,AX649,AX578,AX554,AX542,AX532,AX468, AX504, AX444,AX432,AX405,AX398,AX391,AX289,AX253,AX239,AX191,AX150,AX114,AX77,AX42,AX836,AX494,AX486,AX475, AX265,AX602,AX208,AX217,AX769, AX157,AX845, AX824, AX757, AX590, AX313, AX564,AX624,AX871,AX322),"Contact Us")</f>
        <v>4332.5569999999998</v>
      </c>
      <c r="K893" s="1303"/>
      <c r="L893" s="1303"/>
      <c r="M893" s="1303"/>
      <c r="N893" s="1303"/>
      <c r="O893" s="1303"/>
      <c r="P893" s="1303"/>
      <c r="Q893" s="1303"/>
      <c r="R893" s="1303"/>
      <c r="S893" s="1303"/>
      <c r="T893" s="1303"/>
      <c r="U893" s="1303"/>
      <c r="V893" s="1303"/>
      <c r="W893" s="1303"/>
      <c r="X893" s="1303"/>
      <c r="Y893" s="163"/>
      <c r="Z893" s="163"/>
      <c r="AA893" s="1303">
        <f>IFERROR(J893*12,"Contact Us")</f>
        <v>51990.683999999994</v>
      </c>
      <c r="AB893" s="1303"/>
      <c r="AC893" s="1303"/>
      <c r="AD893" s="1303"/>
      <c r="AE893" s="1303"/>
      <c r="AF893" s="1303"/>
      <c r="AG893" s="1303"/>
      <c r="AH893" s="1303"/>
      <c r="AI893" s="1303"/>
      <c r="AJ893" s="1303"/>
      <c r="AK893" s="1303"/>
      <c r="AL893" s="1303"/>
      <c r="AM893" s="1303"/>
      <c r="AN893" s="1303"/>
      <c r="AO893" s="1303"/>
      <c r="AP893" s="163"/>
      <c r="AQ893" s="163"/>
      <c r="AR893" s="163"/>
      <c r="AS893" s="163"/>
      <c r="AT893" s="163"/>
      <c r="AU893" s="163"/>
      <c r="AV893" s="163"/>
      <c r="AW893" s="163"/>
      <c r="AX893" s="163"/>
      <c r="AY893" s="163"/>
      <c r="AZ893" s="163"/>
      <c r="BA893" s="729"/>
      <c r="BB893" s="163"/>
      <c r="BC893" s="8"/>
      <c r="BD893" s="175"/>
      <c r="BE893" s="782"/>
      <c r="BF893" s="175"/>
      <c r="BG893" s="175"/>
      <c r="BH893" s="175"/>
    </row>
    <row r="894" spans="1:85" s="4" customFormat="1" ht="15.75" customHeight="1">
      <c r="A894" s="779"/>
      <c r="B894" s="7"/>
      <c r="C894" s="1496"/>
      <c r="D894" s="1497"/>
      <c r="E894" s="1497"/>
      <c r="F894" s="1497"/>
      <c r="G894" s="1497"/>
      <c r="H894" s="51"/>
      <c r="I894" s="163"/>
      <c r="J894" s="1303"/>
      <c r="K894" s="1303"/>
      <c r="L894" s="1303"/>
      <c r="M894" s="1303"/>
      <c r="N894" s="1303"/>
      <c r="O894" s="1303"/>
      <c r="P894" s="1303"/>
      <c r="Q894" s="1303"/>
      <c r="R894" s="1303"/>
      <c r="S894" s="1303"/>
      <c r="T894" s="1303"/>
      <c r="U894" s="1303"/>
      <c r="V894" s="1303"/>
      <c r="W894" s="1303"/>
      <c r="X894" s="1303"/>
      <c r="Y894" s="163"/>
      <c r="Z894" s="163"/>
      <c r="AA894" s="1303"/>
      <c r="AB894" s="1303"/>
      <c r="AC894" s="1303"/>
      <c r="AD894" s="1303"/>
      <c r="AE894" s="1303"/>
      <c r="AF894" s="1303"/>
      <c r="AG894" s="1303"/>
      <c r="AH894" s="1303"/>
      <c r="AI894" s="1303"/>
      <c r="AJ894" s="1303"/>
      <c r="AK894" s="1303"/>
      <c r="AL894" s="1303"/>
      <c r="AM894" s="1303"/>
      <c r="AN894" s="1303"/>
      <c r="AO894" s="1303"/>
      <c r="AP894" s="163"/>
      <c r="AQ894" s="163"/>
      <c r="AR894" s="163"/>
      <c r="AS894" s="163"/>
      <c r="AT894" s="163"/>
      <c r="AU894" s="163"/>
      <c r="AV894" s="163"/>
      <c r="AW894" s="163"/>
      <c r="AX894" s="163"/>
      <c r="AY894" s="163"/>
      <c r="AZ894" s="163"/>
      <c r="BA894" s="729"/>
      <c r="BB894" s="163"/>
      <c r="BC894" s="8"/>
      <c r="BD894" s="175"/>
      <c r="BE894" s="782"/>
      <c r="BF894" s="175"/>
      <c r="BG894" s="175"/>
      <c r="BH894" s="175"/>
    </row>
    <row r="895" spans="1:85" s="4" customFormat="1" ht="16.5" customHeight="1">
      <c r="A895" s="779"/>
      <c r="B895" s="7"/>
      <c r="C895" s="1496"/>
      <c r="D895" s="1497"/>
      <c r="E895" s="1497"/>
      <c r="F895" s="1497"/>
      <c r="G895" s="1497"/>
      <c r="H895" s="51"/>
      <c r="I895" s="163"/>
      <c r="J895" s="1457" t="str">
        <f>VLOOKUP('FX Card'!$F$1,'FX Card'!$A$2:$B$27,2,FALSE)</f>
        <v>United States Dollar (USD)</v>
      </c>
      <c r="K895" s="1457"/>
      <c r="L895" s="1457"/>
      <c r="M895" s="1457"/>
      <c r="N895" s="1457"/>
      <c r="O895" s="1457"/>
      <c r="P895" s="1457"/>
      <c r="Q895" s="163"/>
      <c r="R895" s="163"/>
      <c r="S895" s="163"/>
      <c r="T895" s="163"/>
      <c r="U895" s="163"/>
      <c r="V895" s="163"/>
      <c r="W895" s="163"/>
      <c r="X895" s="163"/>
      <c r="Y895" s="163"/>
      <c r="Z895" s="163"/>
      <c r="AA895" s="1457" t="str">
        <f>VLOOKUP('FX Card'!$F$1,'FX Card'!$A$2:$B$27,2,FALSE)</f>
        <v>United States Dollar (USD)</v>
      </c>
      <c r="AB895" s="1457"/>
      <c r="AC895" s="1457"/>
      <c r="AD895" s="1457"/>
      <c r="AE895" s="1457"/>
      <c r="AF895" s="1457"/>
      <c r="AG895" s="1457"/>
      <c r="AH895" s="163"/>
      <c r="AI895" s="163"/>
      <c r="AJ895" s="163"/>
      <c r="AK895" s="163"/>
      <c r="AL895" s="163"/>
      <c r="AM895" s="163"/>
      <c r="AN895" s="163"/>
      <c r="AO895" s="163"/>
      <c r="AP895" s="163"/>
      <c r="AQ895" s="163"/>
      <c r="AR895" s="163"/>
      <c r="AS895" s="163"/>
      <c r="AT895" s="163"/>
      <c r="AU895" s="163"/>
      <c r="AV895" s="163"/>
      <c r="AW895" s="163"/>
      <c r="AX895" s="163"/>
      <c r="AY895" s="163"/>
      <c r="AZ895" s="163"/>
      <c r="BA895" s="729"/>
      <c r="BB895" s="163"/>
      <c r="BC895" s="8"/>
      <c r="BD895" s="175"/>
      <c r="BE895" s="782"/>
      <c r="BF895" s="175"/>
      <c r="BG895" s="175"/>
      <c r="BH895" s="175"/>
    </row>
    <row r="896" spans="1:85" s="4" customFormat="1" ht="7.5" customHeight="1">
      <c r="A896" s="779"/>
      <c r="B896" s="7"/>
      <c r="C896" s="1498"/>
      <c r="D896" s="1499"/>
      <c r="E896" s="1499"/>
      <c r="F896" s="1499"/>
      <c r="G896" s="1499"/>
      <c r="H896" s="730"/>
      <c r="I896" s="730"/>
      <c r="J896" s="730"/>
      <c r="K896" s="730"/>
      <c r="L896" s="730"/>
      <c r="M896" s="730"/>
      <c r="N896" s="730"/>
      <c r="O896" s="730"/>
      <c r="P896" s="730"/>
      <c r="Q896" s="730"/>
      <c r="R896" s="730"/>
      <c r="S896" s="730"/>
      <c r="T896" s="730"/>
      <c r="U896" s="730"/>
      <c r="V896" s="730"/>
      <c r="W896" s="730"/>
      <c r="X896" s="730"/>
      <c r="Y896" s="730"/>
      <c r="Z896" s="730"/>
      <c r="AA896" s="730"/>
      <c r="AB896" s="730"/>
      <c r="AC896" s="730"/>
      <c r="AD896" s="730"/>
      <c r="AE896" s="730"/>
      <c r="AF896" s="730"/>
      <c r="AG896" s="730"/>
      <c r="AH896" s="730"/>
      <c r="AI896" s="730"/>
      <c r="AJ896" s="730"/>
      <c r="AK896" s="730"/>
      <c r="AL896" s="730"/>
      <c r="AM896" s="730"/>
      <c r="AN896" s="730"/>
      <c r="AO896" s="730"/>
      <c r="AP896" s="730"/>
      <c r="AQ896" s="730"/>
      <c r="AR896" s="730"/>
      <c r="AS896" s="730"/>
      <c r="AT896" s="730"/>
      <c r="AU896" s="730"/>
      <c r="AV896" s="730"/>
      <c r="AW896" s="730"/>
      <c r="AX896" s="730"/>
      <c r="AY896" s="730"/>
      <c r="AZ896" s="730"/>
      <c r="BA896" s="731"/>
      <c r="BB896" s="163"/>
      <c r="BC896" s="8"/>
      <c r="BD896" s="175"/>
      <c r="BE896" s="782"/>
      <c r="BF896" s="175"/>
      <c r="BG896" s="175"/>
      <c r="BH896" s="175"/>
    </row>
    <row r="897" spans="1:83" s="4" customFormat="1" ht="17.399999999999999" thickBot="1">
      <c r="A897" s="779"/>
      <c r="B897" s="9"/>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0"/>
      <c r="AH897" s="10"/>
      <c r="AI897" s="10"/>
      <c r="AJ897" s="10"/>
      <c r="AK897" s="10"/>
      <c r="AL897" s="10"/>
      <c r="AM897" s="10"/>
      <c r="AN897" s="10"/>
      <c r="AO897" s="10"/>
      <c r="AP897" s="10"/>
      <c r="AQ897" s="10"/>
      <c r="AR897" s="10"/>
      <c r="AS897" s="10"/>
      <c r="AT897" s="10"/>
      <c r="AU897" s="10"/>
      <c r="AV897" s="10"/>
      <c r="AW897" s="10"/>
      <c r="AX897" s="10"/>
      <c r="AY897" s="10"/>
      <c r="AZ897" s="10"/>
      <c r="BA897" s="10"/>
      <c r="BB897" s="10"/>
      <c r="BC897" s="11"/>
      <c r="BD897" s="175"/>
      <c r="BE897" s="782"/>
      <c r="BF897" s="175"/>
      <c r="BG897" s="175"/>
      <c r="BH897" s="175"/>
    </row>
    <row r="898" spans="1:83" s="4" customFormat="1" ht="16.8" hidden="1">
      <c r="A898" s="779"/>
      <c r="B898" s="356"/>
      <c r="C898" s="1327" t="s">
        <v>626</v>
      </c>
      <c r="D898" s="1327"/>
      <c r="E898" s="1327"/>
      <c r="F898" s="1327"/>
      <c r="G898" s="1327"/>
      <c r="H898" s="1327"/>
      <c r="I898" s="1327"/>
      <c r="J898" s="1327"/>
      <c r="K898" s="1327"/>
      <c r="L898" s="1327"/>
      <c r="M898" s="1327"/>
      <c r="N898" s="1327"/>
      <c r="O898" s="1327"/>
      <c r="P898" s="1327"/>
      <c r="Q898" s="1327"/>
      <c r="R898" s="1327"/>
      <c r="S898" s="1327"/>
      <c r="T898" s="1327"/>
      <c r="U898" s="1327"/>
      <c r="V898" s="1327"/>
      <c r="W898" s="1327"/>
      <c r="X898" s="1327"/>
      <c r="Y898" s="1327"/>
      <c r="Z898" s="1327"/>
      <c r="AA898" s="1327"/>
      <c r="AB898" s="1327"/>
      <c r="AC898" s="1327"/>
      <c r="AD898" s="1327"/>
      <c r="AE898" s="1327"/>
      <c r="AF898" s="1327"/>
      <c r="AG898" s="1327"/>
      <c r="AH898" s="1327"/>
      <c r="AI898" s="1327"/>
      <c r="AJ898" s="1327"/>
      <c r="AK898" s="1327"/>
      <c r="AL898" s="1327"/>
      <c r="AM898" s="1327"/>
      <c r="AN898" s="1327"/>
      <c r="AO898" s="1327"/>
      <c r="AP898" s="1327"/>
      <c r="AQ898" s="1327"/>
      <c r="AR898" s="1327"/>
      <c r="AS898" s="1327"/>
      <c r="AT898" s="1327"/>
      <c r="AU898" s="1327"/>
      <c r="AV898" s="1327"/>
      <c r="AW898" s="1327"/>
      <c r="AX898" s="1327"/>
      <c r="AY898" s="1327"/>
      <c r="AZ898" s="1327"/>
      <c r="BA898" s="1327"/>
      <c r="BB898" s="357"/>
      <c r="BC898" s="358"/>
      <c r="BD898" s="175"/>
      <c r="BE898" s="782"/>
      <c r="BF898" s="175"/>
      <c r="BG898" s="175"/>
      <c r="BH898" s="175"/>
    </row>
    <row r="899" spans="1:83" s="4" customFormat="1" ht="16.8" hidden="1">
      <c r="A899" s="779"/>
      <c r="B899" s="356"/>
      <c r="C899" s="1327"/>
      <c r="D899" s="1327"/>
      <c r="E899" s="1327"/>
      <c r="F899" s="1327"/>
      <c r="G899" s="1327"/>
      <c r="H899" s="1327"/>
      <c r="I899" s="1327"/>
      <c r="J899" s="1327"/>
      <c r="K899" s="1327"/>
      <c r="L899" s="1327"/>
      <c r="M899" s="1327"/>
      <c r="N899" s="1327"/>
      <c r="O899" s="1327"/>
      <c r="P899" s="1327"/>
      <c r="Q899" s="1327"/>
      <c r="R899" s="1327"/>
      <c r="S899" s="1327"/>
      <c r="T899" s="1327"/>
      <c r="U899" s="1327"/>
      <c r="V899" s="1327"/>
      <c r="W899" s="1327"/>
      <c r="X899" s="1327"/>
      <c r="Y899" s="1327"/>
      <c r="Z899" s="1327"/>
      <c r="AA899" s="1327"/>
      <c r="AB899" s="1327"/>
      <c r="AC899" s="1327"/>
      <c r="AD899" s="1327"/>
      <c r="AE899" s="1327"/>
      <c r="AF899" s="1327"/>
      <c r="AG899" s="1327"/>
      <c r="AH899" s="1327"/>
      <c r="AI899" s="1327"/>
      <c r="AJ899" s="1327"/>
      <c r="AK899" s="1327"/>
      <c r="AL899" s="1327"/>
      <c r="AM899" s="1327"/>
      <c r="AN899" s="1327"/>
      <c r="AO899" s="1327"/>
      <c r="AP899" s="1327"/>
      <c r="AQ899" s="1327"/>
      <c r="AR899" s="1327"/>
      <c r="AS899" s="1327"/>
      <c r="AT899" s="1327"/>
      <c r="AU899" s="1327"/>
      <c r="AV899" s="1327"/>
      <c r="AW899" s="1327"/>
      <c r="AX899" s="1327"/>
      <c r="AY899" s="1327"/>
      <c r="AZ899" s="1327"/>
      <c r="BA899" s="1327"/>
      <c r="BB899" s="357"/>
      <c r="BC899" s="358"/>
      <c r="BD899" s="175"/>
      <c r="BE899" s="782"/>
      <c r="BF899" s="175"/>
      <c r="BG899" s="175"/>
      <c r="BH899" s="175"/>
    </row>
    <row r="900" spans="1:83" s="4" customFormat="1" ht="16.5" customHeight="1">
      <c r="A900" s="779"/>
      <c r="B900" s="356"/>
      <c r="C900" s="1327"/>
      <c r="D900" s="1327"/>
      <c r="E900" s="1327"/>
      <c r="F900" s="1327"/>
      <c r="G900" s="1327"/>
      <c r="H900" s="1327"/>
      <c r="I900" s="1327"/>
      <c r="J900" s="1327"/>
      <c r="K900" s="1327"/>
      <c r="L900" s="1327"/>
      <c r="M900" s="1327"/>
      <c r="N900" s="1327"/>
      <c r="O900" s="1327"/>
      <c r="P900" s="1327"/>
      <c r="Q900" s="1327"/>
      <c r="R900" s="1327"/>
      <c r="S900" s="1327"/>
      <c r="T900" s="1327"/>
      <c r="U900" s="1327"/>
      <c r="V900" s="1327"/>
      <c r="W900" s="1327"/>
      <c r="X900" s="1327"/>
      <c r="Y900" s="1327"/>
      <c r="Z900" s="1327"/>
      <c r="AA900" s="1327"/>
      <c r="AB900" s="1327"/>
      <c r="AC900" s="1327"/>
      <c r="AD900" s="1327"/>
      <c r="AE900" s="1327"/>
      <c r="AF900" s="1327"/>
      <c r="AG900" s="1327"/>
      <c r="AH900" s="1327"/>
      <c r="AI900" s="1327"/>
      <c r="AJ900" s="1327"/>
      <c r="AK900" s="1327"/>
      <c r="AL900" s="1327"/>
      <c r="AM900" s="1327"/>
      <c r="AN900" s="1327"/>
      <c r="AO900" s="1327"/>
      <c r="AP900" s="1327"/>
      <c r="AQ900" s="1327"/>
      <c r="AR900" s="1327"/>
      <c r="AS900" s="1327"/>
      <c r="AT900" s="1327"/>
      <c r="AU900" s="1327"/>
      <c r="AV900" s="1327"/>
      <c r="AW900" s="1327"/>
      <c r="AX900" s="1327"/>
      <c r="AY900" s="1327"/>
      <c r="AZ900" s="1327"/>
      <c r="BA900" s="1327"/>
      <c r="BB900" s="357"/>
      <c r="BC900" s="358"/>
      <c r="BE900" s="774"/>
    </row>
    <row r="901" spans="1:83" s="4" customFormat="1" ht="16.8">
      <c r="A901" s="779"/>
      <c r="B901" s="356"/>
      <c r="C901" s="1327"/>
      <c r="D901" s="1327"/>
      <c r="E901" s="1327"/>
      <c r="F901" s="1327"/>
      <c r="G901" s="1327"/>
      <c r="H901" s="1327"/>
      <c r="I901" s="1327"/>
      <c r="J901" s="1327"/>
      <c r="K901" s="1327"/>
      <c r="L901" s="1327"/>
      <c r="M901" s="1327"/>
      <c r="N901" s="1327"/>
      <c r="O901" s="1327"/>
      <c r="P901" s="1327"/>
      <c r="Q901" s="1327"/>
      <c r="R901" s="1327"/>
      <c r="S901" s="1327"/>
      <c r="T901" s="1327"/>
      <c r="U901" s="1327"/>
      <c r="V901" s="1327"/>
      <c r="W901" s="1327"/>
      <c r="X901" s="1327"/>
      <c r="Y901" s="1327"/>
      <c r="Z901" s="1327"/>
      <c r="AA901" s="1327"/>
      <c r="AB901" s="1327"/>
      <c r="AC901" s="1327"/>
      <c r="AD901" s="1327"/>
      <c r="AE901" s="1327"/>
      <c r="AF901" s="1327"/>
      <c r="AG901" s="1327"/>
      <c r="AH901" s="1327"/>
      <c r="AI901" s="1327"/>
      <c r="AJ901" s="1327"/>
      <c r="AK901" s="1327"/>
      <c r="AL901" s="1327"/>
      <c r="AM901" s="1327"/>
      <c r="AN901" s="1327"/>
      <c r="AO901" s="1327"/>
      <c r="AP901" s="1327"/>
      <c r="AQ901" s="1327"/>
      <c r="AR901" s="1327"/>
      <c r="AS901" s="1327"/>
      <c r="AT901" s="1327"/>
      <c r="AU901" s="1327"/>
      <c r="AV901" s="1327"/>
      <c r="AW901" s="1327"/>
      <c r="AX901" s="1327"/>
      <c r="AY901" s="1327"/>
      <c r="AZ901" s="1327"/>
      <c r="BA901" s="1327"/>
      <c r="BB901" s="357"/>
      <c r="BC901" s="358"/>
      <c r="BE901" s="774"/>
    </row>
    <row r="902" spans="1:83" s="4" customFormat="1" ht="30" customHeight="1">
      <c r="A902" s="779"/>
      <c r="B902" s="356"/>
      <c r="C902" s="1493" t="s">
        <v>4705</v>
      </c>
      <c r="D902" s="1493"/>
      <c r="E902" s="1493"/>
      <c r="F902" s="1493"/>
      <c r="G902" s="1493"/>
      <c r="H902" s="1493"/>
      <c r="I902" s="1493"/>
      <c r="J902" s="1493"/>
      <c r="K902" s="1493"/>
      <c r="L902" s="1493"/>
      <c r="M902" s="1493"/>
      <c r="N902" s="1493"/>
      <c r="O902" s="1493"/>
      <c r="P902" s="1493"/>
      <c r="Q902" s="1493"/>
      <c r="R902" s="1493"/>
      <c r="S902" s="1493"/>
      <c r="T902" s="1493"/>
      <c r="U902" s="1493"/>
      <c r="V902" s="1493"/>
      <c r="W902" s="1493"/>
      <c r="X902" s="1493"/>
      <c r="Y902" s="1493"/>
      <c r="Z902" s="1493"/>
      <c r="AA902" s="1493"/>
      <c r="AB902" s="1493"/>
      <c r="AC902" s="1493"/>
      <c r="AD902" s="1493"/>
      <c r="AE902" s="1493"/>
      <c r="AF902" s="1493"/>
      <c r="AG902" s="1493"/>
      <c r="AH902" s="1493"/>
      <c r="AI902" s="1493"/>
      <c r="AJ902" s="1493"/>
      <c r="AK902" s="1493"/>
      <c r="AL902" s="1493"/>
      <c r="AM902" s="1493"/>
      <c r="AN902" s="1493"/>
      <c r="AO902" s="1493"/>
      <c r="AP902" s="1493"/>
      <c r="AQ902" s="1493"/>
      <c r="AR902" s="1493"/>
      <c r="AS902" s="1493"/>
      <c r="AT902" s="1493"/>
      <c r="AU902" s="1493"/>
      <c r="AV902" s="1493"/>
      <c r="AW902" s="1493"/>
      <c r="AX902" s="1493"/>
      <c r="AY902" s="1493"/>
      <c r="AZ902" s="1493"/>
      <c r="BA902" s="1493"/>
      <c r="BB902" s="357"/>
      <c r="BC902" s="358"/>
      <c r="BE902" s="774"/>
    </row>
    <row r="903" spans="1:83" s="4" customFormat="1" ht="25.5" customHeight="1">
      <c r="A903" s="779"/>
      <c r="B903" s="356"/>
      <c r="C903" s="1493"/>
      <c r="D903" s="1493"/>
      <c r="E903" s="1493"/>
      <c r="F903" s="1493"/>
      <c r="G903" s="1493"/>
      <c r="H903" s="1493"/>
      <c r="I903" s="1493"/>
      <c r="J903" s="1493"/>
      <c r="K903" s="1493"/>
      <c r="L903" s="1493"/>
      <c r="M903" s="1493"/>
      <c r="N903" s="1493"/>
      <c r="O903" s="1493"/>
      <c r="P903" s="1493"/>
      <c r="Q903" s="1493"/>
      <c r="R903" s="1493"/>
      <c r="S903" s="1493"/>
      <c r="T903" s="1493"/>
      <c r="U903" s="1493"/>
      <c r="V903" s="1493"/>
      <c r="W903" s="1493"/>
      <c r="X903" s="1493"/>
      <c r="Y903" s="1493"/>
      <c r="Z903" s="1493"/>
      <c r="AA903" s="1493"/>
      <c r="AB903" s="1493"/>
      <c r="AC903" s="1493"/>
      <c r="AD903" s="1493"/>
      <c r="AE903" s="1493"/>
      <c r="AF903" s="1493"/>
      <c r="AG903" s="1493"/>
      <c r="AH903" s="1493"/>
      <c r="AI903" s="1493"/>
      <c r="AJ903" s="1493"/>
      <c r="AK903" s="1493"/>
      <c r="AL903" s="1493"/>
      <c r="AM903" s="1493"/>
      <c r="AN903" s="1493"/>
      <c r="AO903" s="1493"/>
      <c r="AP903" s="1493"/>
      <c r="AQ903" s="1493"/>
      <c r="AR903" s="1493"/>
      <c r="AS903" s="1493"/>
      <c r="AT903" s="1493"/>
      <c r="AU903" s="1493"/>
      <c r="AV903" s="1493"/>
      <c r="AW903" s="1493"/>
      <c r="AX903" s="1493"/>
      <c r="AY903" s="1493"/>
      <c r="AZ903" s="1493"/>
      <c r="BA903" s="1493"/>
      <c r="BB903" s="357"/>
      <c r="BC903" s="358"/>
      <c r="BE903" s="774"/>
    </row>
    <row r="904" spans="1:83" s="4" customFormat="1" ht="25.5" customHeight="1">
      <c r="A904" s="779"/>
      <c r="B904" s="356"/>
      <c r="C904" s="1493"/>
      <c r="D904" s="1493"/>
      <c r="E904" s="1493"/>
      <c r="F904" s="1493"/>
      <c r="G904" s="1493"/>
      <c r="H904" s="1493"/>
      <c r="I904" s="1493"/>
      <c r="J904" s="1493"/>
      <c r="K904" s="1493"/>
      <c r="L904" s="1493"/>
      <c r="M904" s="1493"/>
      <c r="N904" s="1493"/>
      <c r="O904" s="1493"/>
      <c r="P904" s="1493"/>
      <c r="Q904" s="1493"/>
      <c r="R904" s="1493"/>
      <c r="S904" s="1493"/>
      <c r="T904" s="1493"/>
      <c r="U904" s="1493"/>
      <c r="V904" s="1493"/>
      <c r="W904" s="1493"/>
      <c r="X904" s="1493"/>
      <c r="Y904" s="1493"/>
      <c r="Z904" s="1493"/>
      <c r="AA904" s="1493"/>
      <c r="AB904" s="1493"/>
      <c r="AC904" s="1493"/>
      <c r="AD904" s="1493"/>
      <c r="AE904" s="1493"/>
      <c r="AF904" s="1493"/>
      <c r="AG904" s="1493"/>
      <c r="AH904" s="1493"/>
      <c r="AI904" s="1493"/>
      <c r="AJ904" s="1493"/>
      <c r="AK904" s="1493"/>
      <c r="AL904" s="1493"/>
      <c r="AM904" s="1493"/>
      <c r="AN904" s="1493"/>
      <c r="AO904" s="1493"/>
      <c r="AP904" s="1493"/>
      <c r="AQ904" s="1493"/>
      <c r="AR904" s="1493"/>
      <c r="AS904" s="1493"/>
      <c r="AT904" s="1493"/>
      <c r="AU904" s="1493"/>
      <c r="AV904" s="1493"/>
      <c r="AW904" s="1493"/>
      <c r="AX904" s="1493"/>
      <c r="AY904" s="1493"/>
      <c r="AZ904" s="1493"/>
      <c r="BA904" s="1493"/>
      <c r="BB904" s="357"/>
      <c r="BC904" s="358"/>
      <c r="BE904" s="774"/>
    </row>
    <row r="905" spans="1:83" s="4" customFormat="1" ht="25.5" customHeight="1">
      <c r="A905" s="779"/>
      <c r="B905" s="356"/>
      <c r="C905" s="1493"/>
      <c r="D905" s="1493"/>
      <c r="E905" s="1493"/>
      <c r="F905" s="1493"/>
      <c r="G905" s="1493"/>
      <c r="H905" s="1493"/>
      <c r="I905" s="1493"/>
      <c r="J905" s="1493"/>
      <c r="K905" s="1493"/>
      <c r="L905" s="1493"/>
      <c r="M905" s="1493"/>
      <c r="N905" s="1493"/>
      <c r="O905" s="1493"/>
      <c r="P905" s="1493"/>
      <c r="Q905" s="1493"/>
      <c r="R905" s="1493"/>
      <c r="S905" s="1493"/>
      <c r="T905" s="1493"/>
      <c r="U905" s="1493"/>
      <c r="V905" s="1493"/>
      <c r="W905" s="1493"/>
      <c r="X905" s="1493"/>
      <c r="Y905" s="1493"/>
      <c r="Z905" s="1493"/>
      <c r="AA905" s="1493"/>
      <c r="AB905" s="1493"/>
      <c r="AC905" s="1493"/>
      <c r="AD905" s="1493"/>
      <c r="AE905" s="1493"/>
      <c r="AF905" s="1493"/>
      <c r="AG905" s="1493"/>
      <c r="AH905" s="1493"/>
      <c r="AI905" s="1493"/>
      <c r="AJ905" s="1493"/>
      <c r="AK905" s="1493"/>
      <c r="AL905" s="1493"/>
      <c r="AM905" s="1493"/>
      <c r="AN905" s="1493"/>
      <c r="AO905" s="1493"/>
      <c r="AP905" s="1493"/>
      <c r="AQ905" s="1493"/>
      <c r="AR905" s="1493"/>
      <c r="AS905" s="1493"/>
      <c r="AT905" s="1493"/>
      <c r="AU905" s="1493"/>
      <c r="AV905" s="1493"/>
      <c r="AW905" s="1493"/>
      <c r="AX905" s="1493"/>
      <c r="AY905" s="1493"/>
      <c r="AZ905" s="1493"/>
      <c r="BA905" s="1493"/>
      <c r="BB905" s="357"/>
      <c r="BC905" s="358"/>
      <c r="BE905" s="774"/>
    </row>
    <row r="906" spans="1:83" s="4" customFormat="1" ht="25.5" customHeight="1">
      <c r="A906" s="779"/>
      <c r="B906" s="356"/>
      <c r="C906" s="1493"/>
      <c r="D906" s="1493"/>
      <c r="E906" s="1493"/>
      <c r="F906" s="1493"/>
      <c r="G906" s="1493"/>
      <c r="H906" s="1493"/>
      <c r="I906" s="1493"/>
      <c r="J906" s="1493"/>
      <c r="K906" s="1493"/>
      <c r="L906" s="1493"/>
      <c r="M906" s="1493"/>
      <c r="N906" s="1493"/>
      <c r="O906" s="1493"/>
      <c r="P906" s="1493"/>
      <c r="Q906" s="1493"/>
      <c r="R906" s="1493"/>
      <c r="S906" s="1493"/>
      <c r="T906" s="1493"/>
      <c r="U906" s="1493"/>
      <c r="V906" s="1493"/>
      <c r="W906" s="1493"/>
      <c r="X906" s="1493"/>
      <c r="Y906" s="1493"/>
      <c r="Z906" s="1493"/>
      <c r="AA906" s="1493"/>
      <c r="AB906" s="1493"/>
      <c r="AC906" s="1493"/>
      <c r="AD906" s="1493"/>
      <c r="AE906" s="1493"/>
      <c r="AF906" s="1493"/>
      <c r="AG906" s="1493"/>
      <c r="AH906" s="1493"/>
      <c r="AI906" s="1493"/>
      <c r="AJ906" s="1493"/>
      <c r="AK906" s="1493"/>
      <c r="AL906" s="1493"/>
      <c r="AM906" s="1493"/>
      <c r="AN906" s="1493"/>
      <c r="AO906" s="1493"/>
      <c r="AP906" s="1493"/>
      <c r="AQ906" s="1493"/>
      <c r="AR906" s="1493"/>
      <c r="AS906" s="1493"/>
      <c r="AT906" s="1493"/>
      <c r="AU906" s="1493"/>
      <c r="AV906" s="1493"/>
      <c r="AW906" s="1493"/>
      <c r="AX906" s="1493"/>
      <c r="AY906" s="1493"/>
      <c r="AZ906" s="1493"/>
      <c r="BA906" s="1493"/>
      <c r="BB906" s="357"/>
      <c r="BC906" s="358"/>
      <c r="BE906" s="774"/>
    </row>
    <row r="907" spans="1:83" s="4" customFormat="1" ht="25.5" customHeight="1">
      <c r="A907" s="779"/>
      <c r="B907" s="356"/>
      <c r="C907" s="1493"/>
      <c r="D907" s="1493"/>
      <c r="E907" s="1493"/>
      <c r="F907" s="1493"/>
      <c r="G907" s="1493"/>
      <c r="H907" s="1493"/>
      <c r="I907" s="1493"/>
      <c r="J907" s="1493"/>
      <c r="K907" s="1493"/>
      <c r="L907" s="1493"/>
      <c r="M907" s="1493"/>
      <c r="N907" s="1493"/>
      <c r="O907" s="1493"/>
      <c r="P907" s="1493"/>
      <c r="Q907" s="1493"/>
      <c r="R907" s="1493"/>
      <c r="S907" s="1493"/>
      <c r="T907" s="1493"/>
      <c r="U907" s="1493"/>
      <c r="V907" s="1493"/>
      <c r="W907" s="1493"/>
      <c r="X907" s="1493"/>
      <c r="Y907" s="1493"/>
      <c r="Z907" s="1493"/>
      <c r="AA907" s="1493"/>
      <c r="AB907" s="1493"/>
      <c r="AC907" s="1493"/>
      <c r="AD907" s="1493"/>
      <c r="AE907" s="1493"/>
      <c r="AF907" s="1493"/>
      <c r="AG907" s="1493"/>
      <c r="AH907" s="1493"/>
      <c r="AI907" s="1493"/>
      <c r="AJ907" s="1493"/>
      <c r="AK907" s="1493"/>
      <c r="AL907" s="1493"/>
      <c r="AM907" s="1493"/>
      <c r="AN907" s="1493"/>
      <c r="AO907" s="1493"/>
      <c r="AP907" s="1493"/>
      <c r="AQ907" s="1493"/>
      <c r="AR907" s="1493"/>
      <c r="AS907" s="1493"/>
      <c r="AT907" s="1493"/>
      <c r="AU907" s="1493"/>
      <c r="AV907" s="1493"/>
      <c r="AW907" s="1493"/>
      <c r="AX907" s="1493"/>
      <c r="AY907" s="1493"/>
      <c r="AZ907" s="1493"/>
      <c r="BA907" s="1493"/>
      <c r="BB907" s="357"/>
      <c r="BC907" s="358"/>
      <c r="BE907" s="774"/>
    </row>
    <row r="908" spans="1:83" ht="15.75" customHeight="1">
      <c r="A908" s="779"/>
      <c r="B908" s="356"/>
      <c r="C908" s="1493"/>
      <c r="D908" s="1493"/>
      <c r="E908" s="1493"/>
      <c r="F908" s="1493"/>
      <c r="G908" s="1493"/>
      <c r="H908" s="1493"/>
      <c r="I908" s="1493"/>
      <c r="J908" s="1493"/>
      <c r="K908" s="1493"/>
      <c r="L908" s="1493"/>
      <c r="M908" s="1493"/>
      <c r="N908" s="1493"/>
      <c r="O908" s="1493"/>
      <c r="P908" s="1493"/>
      <c r="Q908" s="1493"/>
      <c r="R908" s="1493"/>
      <c r="S908" s="1493"/>
      <c r="T908" s="1493"/>
      <c r="U908" s="1493"/>
      <c r="V908" s="1493"/>
      <c r="W908" s="1493"/>
      <c r="X908" s="1493"/>
      <c r="Y908" s="1493"/>
      <c r="Z908" s="1493"/>
      <c r="AA908" s="1493"/>
      <c r="AB908" s="1493"/>
      <c r="AC908" s="1493"/>
      <c r="AD908" s="1493"/>
      <c r="AE908" s="1493"/>
      <c r="AF908" s="1493"/>
      <c r="AG908" s="1493"/>
      <c r="AH908" s="1493"/>
      <c r="AI908" s="1493"/>
      <c r="AJ908" s="1493"/>
      <c r="AK908" s="1493"/>
      <c r="AL908" s="1493"/>
      <c r="AM908" s="1493"/>
      <c r="AN908" s="1493"/>
      <c r="AO908" s="1493"/>
      <c r="AP908" s="1493"/>
      <c r="AQ908" s="1493"/>
      <c r="AR908" s="1493"/>
      <c r="AS908" s="1493"/>
      <c r="AT908" s="1493"/>
      <c r="AU908" s="1493"/>
      <c r="AV908" s="1493"/>
      <c r="AW908" s="1493"/>
      <c r="AX908" s="1493"/>
      <c r="AY908" s="1493"/>
      <c r="AZ908" s="1493"/>
      <c r="BA908" s="1493"/>
      <c r="BB908" s="357"/>
      <c r="BC908" s="358"/>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356"/>
      <c r="C909" s="1327" t="s">
        <v>598</v>
      </c>
      <c r="D909" s="1327"/>
      <c r="E909" s="1327"/>
      <c r="F909" s="1327"/>
      <c r="G909" s="1327"/>
      <c r="H909" s="1327"/>
      <c r="I909" s="1327"/>
      <c r="J909" s="1327"/>
      <c r="K909" s="1327"/>
      <c r="L909" s="1327"/>
      <c r="M909" s="1327"/>
      <c r="N909" s="1327"/>
      <c r="O909" s="1327"/>
      <c r="P909" s="1327"/>
      <c r="Q909" s="1327"/>
      <c r="R909" s="1327"/>
      <c r="S909" s="1327"/>
      <c r="T909" s="1327"/>
      <c r="U909" s="1327"/>
      <c r="V909" s="1327"/>
      <c r="W909" s="1327"/>
      <c r="X909" s="1327"/>
      <c r="Y909" s="1327"/>
      <c r="Z909" s="1327"/>
      <c r="AA909" s="1327"/>
      <c r="AB909" s="1327"/>
      <c r="AC909" s="1327"/>
      <c r="AD909" s="1327"/>
      <c r="AE909" s="1327"/>
      <c r="AF909" s="1327"/>
      <c r="AG909" s="1327"/>
      <c r="AH909" s="1327"/>
      <c r="AI909" s="1327"/>
      <c r="AJ909" s="1327"/>
      <c r="AK909" s="1327"/>
      <c r="AL909" s="1327"/>
      <c r="AM909" s="1327"/>
      <c r="AN909" s="1327"/>
      <c r="AO909" s="1327"/>
      <c r="AP909" s="1327"/>
      <c r="AQ909" s="1327"/>
      <c r="AR909" s="1327"/>
      <c r="AS909" s="1327"/>
      <c r="AT909" s="1327"/>
      <c r="AU909" s="1327"/>
      <c r="AV909" s="1327"/>
      <c r="AW909" s="1327"/>
      <c r="AX909" s="1327"/>
      <c r="AY909" s="1327"/>
      <c r="AZ909" s="1327"/>
      <c r="BA909" s="1327"/>
      <c r="BB909" s="357"/>
      <c r="BC909" s="358"/>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785"/>
      <c r="C910" s="1327"/>
      <c r="D910" s="1327"/>
      <c r="E910" s="1327"/>
      <c r="F910" s="1327"/>
      <c r="G910" s="1327"/>
      <c r="H910" s="1327"/>
      <c r="I910" s="1327"/>
      <c r="J910" s="1327"/>
      <c r="K910" s="1327"/>
      <c r="L910" s="1327"/>
      <c r="M910" s="1327"/>
      <c r="N910" s="1327"/>
      <c r="O910" s="1327"/>
      <c r="P910" s="1327"/>
      <c r="Q910" s="1327"/>
      <c r="R910" s="1327"/>
      <c r="S910" s="1327"/>
      <c r="T910" s="1327"/>
      <c r="U910" s="1327"/>
      <c r="V910" s="1327"/>
      <c r="W910" s="1327"/>
      <c r="X910" s="1327"/>
      <c r="Y910" s="1327"/>
      <c r="Z910" s="1327"/>
      <c r="AA910" s="1327"/>
      <c r="AB910" s="1327"/>
      <c r="AC910" s="1327"/>
      <c r="AD910" s="1327"/>
      <c r="AE910" s="1327"/>
      <c r="AF910" s="1327"/>
      <c r="AG910" s="1327"/>
      <c r="AH910" s="1327"/>
      <c r="AI910" s="1327"/>
      <c r="AJ910" s="1327"/>
      <c r="AK910" s="1327"/>
      <c r="AL910" s="1327"/>
      <c r="AM910" s="1327"/>
      <c r="AN910" s="1327"/>
      <c r="AO910" s="1327"/>
      <c r="AP910" s="1327"/>
      <c r="AQ910" s="1327"/>
      <c r="AR910" s="1327"/>
      <c r="AS910" s="1327"/>
      <c r="AT910" s="1327"/>
      <c r="AU910" s="1327"/>
      <c r="AV910" s="1327"/>
      <c r="AW910" s="1327"/>
      <c r="AX910" s="1327"/>
      <c r="AY910" s="1327"/>
      <c r="AZ910" s="1327"/>
      <c r="BA910" s="1327"/>
      <c r="BB910" s="357"/>
      <c r="BC910" s="358"/>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thickBot="1">
      <c r="A911" s="779"/>
      <c r="B911" s="450"/>
      <c r="C911" s="359"/>
      <c r="D911" s="359"/>
      <c r="E911" s="359"/>
      <c r="F911" s="359"/>
      <c r="G911" s="359"/>
      <c r="H911" s="359"/>
      <c r="I911" s="359"/>
      <c r="J911" s="359"/>
      <c r="K911" s="359"/>
      <c r="L911" s="359"/>
      <c r="M911" s="359"/>
      <c r="N911" s="359"/>
      <c r="O911" s="359"/>
      <c r="P911" s="359"/>
      <c r="Q911" s="359"/>
      <c r="R911" s="359"/>
      <c r="S911" s="359"/>
      <c r="T911" s="359"/>
      <c r="U911" s="359"/>
      <c r="V911" s="359"/>
      <c r="W911" s="359"/>
      <c r="X911" s="359"/>
      <c r="Y911" s="359"/>
      <c r="Z911" s="359"/>
      <c r="AA911" s="359"/>
      <c r="AB911" s="359"/>
      <c r="AC911" s="359"/>
      <c r="AD911" s="359"/>
      <c r="AE911" s="359"/>
      <c r="AF911" s="359"/>
      <c r="AG911" s="359"/>
      <c r="AH911" s="359"/>
      <c r="AI911" s="359"/>
      <c r="AJ911" s="359"/>
      <c r="AK911" s="359"/>
      <c r="AL911" s="359"/>
      <c r="AM911" s="359"/>
      <c r="AN911" s="359"/>
      <c r="AO911" s="359"/>
      <c r="AP911" s="359"/>
      <c r="AQ911" s="359"/>
      <c r="AR911" s="359"/>
      <c r="AS911" s="359"/>
      <c r="AT911" s="359"/>
      <c r="AU911" s="359"/>
      <c r="AV911" s="359"/>
      <c r="AW911" s="359"/>
      <c r="AX911" s="359"/>
      <c r="AY911" s="359"/>
      <c r="AZ911" s="359"/>
      <c r="BA911" s="359"/>
      <c r="BB911" s="359"/>
      <c r="BC911" s="360"/>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c r="A932" s="779"/>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77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row>
    <row r="933" spans="1:83" ht="15.75" customHeight="1">
      <c r="A933" s="779"/>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77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row>
    <row r="934" spans="1:83" ht="15.75" customHeight="1">
      <c r="A934" s="779"/>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77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row>
    <row r="935" spans="1:83" ht="15.75" customHeight="1">
      <c r="A935" s="779"/>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77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row>
    <row r="936" spans="1:83" ht="15.75" customHeight="1">
      <c r="A936" s="779"/>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77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row>
    <row r="937" spans="1:83" ht="15.75" customHeight="1">
      <c r="A937" s="779"/>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77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row>
    <row r="938" spans="1:83" ht="15.75" customHeight="1">
      <c r="A938" s="779"/>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77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row>
    <row r="939" spans="1:83" ht="15.75" customHeight="1">
      <c r="A939" s="779"/>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77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row>
    <row r="940" spans="1:83" ht="15.75" customHeight="1">
      <c r="A940" s="779"/>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77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row>
    <row r="941" spans="1:83" ht="15.75" customHeight="1">
      <c r="A941" s="779"/>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77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row>
    <row r="942" spans="1:83" ht="15.75" customHeight="1">
      <c r="A942" s="779"/>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77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row>
    <row r="943" spans="1:83" ht="15.75" customHeight="1">
      <c r="A943" s="779"/>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77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row>
    <row r="944" spans="1:83" ht="15.75" customHeight="1">
      <c r="A944" s="779"/>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77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row>
    <row r="945" spans="1:83" ht="15.75" customHeight="1">
      <c r="A945" s="779"/>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77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row>
    <row r="946" spans="1:83" ht="15.75" customHeight="1">
      <c r="A946" s="779"/>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77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row>
    <row r="947" spans="1:83" ht="15.75" customHeight="1">
      <c r="A947" s="779"/>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77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row>
    <row r="948" spans="1:83" ht="15.75" customHeight="1">
      <c r="A948" s="779"/>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77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row>
    <row r="949" spans="1:83" ht="15.75" customHeight="1"/>
    <row r="1241" spans="7:7" ht="0" hidden="1" customHeight="1">
      <c r="G1241" s="1009">
        <f>'Pricing Calculator'!R550</f>
        <v>0</v>
      </c>
    </row>
  </sheetData>
  <sheetProtection algorithmName="SHA-512" hashValue="1TFSv6ap+Q9ogbTolfSnpX3p+10YC3x8GX6mg1tB4ZrkpOvdXXsVyOqDQ5N/B3TyYPW/D9IZb7FJZktF2s4SRg==" saltValue="niqBpTxFtNuBXDO892X1cg==" spinCount="100000" sheet="1" objects="1" scenarios="1" selectLockedCells="1"/>
  <mergeCells count="1220">
    <mergeCell ref="I291:O292"/>
    <mergeCell ref="R441:U441"/>
    <mergeCell ref="AI802:AL802"/>
    <mergeCell ref="X620:Z620"/>
    <mergeCell ref="C581:F584"/>
    <mergeCell ref="J523:M523"/>
    <mergeCell ref="C567:F570"/>
    <mergeCell ref="C326:F328"/>
    <mergeCell ref="Y490:Z490"/>
    <mergeCell ref="AJ411:AK411"/>
    <mergeCell ref="AJ413:AK413"/>
    <mergeCell ref="AJ417:AK417"/>
    <mergeCell ref="AJ419:AK419"/>
    <mergeCell ref="AJ421:AK421"/>
    <mergeCell ref="AJ425:AK425"/>
    <mergeCell ref="AJ427:AK427"/>
    <mergeCell ref="AJ429:AK429"/>
    <mergeCell ref="Y481:Z481"/>
    <mergeCell ref="I608:N608"/>
    <mergeCell ref="W608:AB608"/>
    <mergeCell ref="AF608:AK608"/>
    <mergeCell ref="J610:M610"/>
    <mergeCell ref="AG610:AJ610"/>
    <mergeCell ref="J612:M612"/>
    <mergeCell ref="AG612:AJ612"/>
    <mergeCell ref="J614:M614"/>
    <mergeCell ref="AG614:AJ614"/>
    <mergeCell ref="AF455:AG455"/>
    <mergeCell ref="O597:R597"/>
    <mergeCell ref="AC365:AF365"/>
    <mergeCell ref="AC339:AF339"/>
    <mergeCell ref="AJ391:AW391"/>
    <mergeCell ref="AC351:AF351"/>
    <mergeCell ref="R296:S296"/>
    <mergeCell ref="R298:S298"/>
    <mergeCell ref="C862:F865"/>
    <mergeCell ref="I863:N864"/>
    <mergeCell ref="C605:F609"/>
    <mergeCell ref="C720:F723"/>
    <mergeCell ref="C839:F844"/>
    <mergeCell ref="C827:F830"/>
    <mergeCell ref="AX804:BA804"/>
    <mergeCell ref="AX806:BA806"/>
    <mergeCell ref="AS775:AW775"/>
    <mergeCell ref="AQ647:AW647"/>
    <mergeCell ref="AJ681:AM681"/>
    <mergeCell ref="R698:U698"/>
    <mergeCell ref="AX677:BA677"/>
    <mergeCell ref="AX703:BA703"/>
    <mergeCell ref="AX754:BA754"/>
    <mergeCell ref="Y712:AB712"/>
    <mergeCell ref="AS821:AW821"/>
    <mergeCell ref="AX821:BA821"/>
    <mergeCell ref="R700:U700"/>
    <mergeCell ref="Q695:U696"/>
    <mergeCell ref="O728:R728"/>
    <mergeCell ref="O726:R726"/>
    <mergeCell ref="AM742:AW742"/>
    <mergeCell ref="C760:G763"/>
    <mergeCell ref="I761:O762"/>
    <mergeCell ref="AR710:AW710"/>
    <mergeCell ref="O866:R866"/>
    <mergeCell ref="AR866:AW866"/>
    <mergeCell ref="AX866:BA866"/>
    <mergeCell ref="O868:R868"/>
    <mergeCell ref="AR868:AW868"/>
    <mergeCell ref="AX868:BA868"/>
    <mergeCell ref="X871:AA871"/>
    <mergeCell ref="AN871:AW871"/>
    <mergeCell ref="AX871:BA871"/>
    <mergeCell ref="J764:R764"/>
    <mergeCell ref="L766:R766"/>
    <mergeCell ref="I707:P708"/>
    <mergeCell ref="AX836:BA836"/>
    <mergeCell ref="C848:K849"/>
    <mergeCell ref="AX845:BA845"/>
    <mergeCell ref="AB840:AF841"/>
    <mergeCell ref="Q843:T843"/>
    <mergeCell ref="AQ843:AW843"/>
    <mergeCell ref="AX781:BA781"/>
    <mergeCell ref="I840:S841"/>
    <mergeCell ref="AS802:AW802"/>
    <mergeCell ref="AS804:AW804"/>
    <mergeCell ref="AS817:AW817"/>
    <mergeCell ref="P738:R738"/>
    <mergeCell ref="AR728:AW728"/>
    <mergeCell ref="AM757:AW757"/>
    <mergeCell ref="AX757:BA757"/>
    <mergeCell ref="AX848:BA849"/>
    <mergeCell ref="C874:I875"/>
    <mergeCell ref="P754:R754"/>
    <mergeCell ref="AX602:BA602"/>
    <mergeCell ref="AT667:AW667"/>
    <mergeCell ref="AX667:BA667"/>
    <mergeCell ref="J656:P656"/>
    <mergeCell ref="AX815:BA815"/>
    <mergeCell ref="AB817:AE817"/>
    <mergeCell ref="C797:F801"/>
    <mergeCell ref="I664:L665"/>
    <mergeCell ref="AR752:AW752"/>
    <mergeCell ref="I828:N829"/>
    <mergeCell ref="AN677:AP677"/>
    <mergeCell ref="AX687:BA687"/>
    <mergeCell ref="R687:U687"/>
    <mergeCell ref="P777:R777"/>
    <mergeCell ref="AX764:BA764"/>
    <mergeCell ref="T764:W764"/>
    <mergeCell ref="AX742:BA742"/>
    <mergeCell ref="I695:M696"/>
    <mergeCell ref="I721:N722"/>
    <mergeCell ref="Y714:AB714"/>
    <mergeCell ref="X717:AA717"/>
    <mergeCell ref="O714:R714"/>
    <mergeCell ref="Z824:AB824"/>
    <mergeCell ref="R669:U669"/>
    <mergeCell ref="R667:U667"/>
    <mergeCell ref="C706:G709"/>
    <mergeCell ref="N539:P539"/>
    <mergeCell ref="AF457:AG457"/>
    <mergeCell ref="AF479:AK479"/>
    <mergeCell ref="AF465:AG465"/>
    <mergeCell ref="AS171:AV171"/>
    <mergeCell ref="C497:F504"/>
    <mergeCell ref="J455:P455"/>
    <mergeCell ref="T465:W465"/>
    <mergeCell ref="C545:F554"/>
    <mergeCell ref="R552:T552"/>
    <mergeCell ref="S353:T353"/>
    <mergeCell ref="AA171:AC171"/>
    <mergeCell ref="C489:F494"/>
    <mergeCell ref="I498:S498"/>
    <mergeCell ref="X498:AG498"/>
    <mergeCell ref="AA353:AB353"/>
    <mergeCell ref="AC359:AF359"/>
    <mergeCell ref="AN372:AW372"/>
    <mergeCell ref="AO380:AW380"/>
    <mergeCell ref="AR383:AW383"/>
    <mergeCell ref="W273:X273"/>
    <mergeCell ref="R550:T550"/>
    <mergeCell ref="I510:S511"/>
    <mergeCell ref="AF463:AG463"/>
    <mergeCell ref="N492:Q492"/>
    <mergeCell ref="J453:R453"/>
    <mergeCell ref="AF459:AG459"/>
    <mergeCell ref="AC429:AE429"/>
    <mergeCell ref="I448:M449"/>
    <mergeCell ref="AB423:AH423"/>
    <mergeCell ref="AC341:AF341"/>
    <mergeCell ref="Q327:T327"/>
    <mergeCell ref="J558:Q558"/>
    <mergeCell ref="R558:T558"/>
    <mergeCell ref="AP558:AW558"/>
    <mergeCell ref="AA461:AC461"/>
    <mergeCell ref="AX465:BA465"/>
    <mergeCell ref="S453:X453"/>
    <mergeCell ref="P750:R750"/>
    <mergeCell ref="AX748:BA748"/>
    <mergeCell ref="AX629:BA630"/>
    <mergeCell ref="C694:F697"/>
    <mergeCell ref="I673:L673"/>
    <mergeCell ref="AB644:AF645"/>
    <mergeCell ref="AR649:AW649"/>
    <mergeCell ref="AX660:BA660"/>
    <mergeCell ref="C698:F700"/>
    <mergeCell ref="C652:F655"/>
    <mergeCell ref="C663:F666"/>
    <mergeCell ref="AT700:AW700"/>
    <mergeCell ref="AT571:AW571"/>
    <mergeCell ref="AP671:AW671"/>
    <mergeCell ref="C746:G749"/>
    <mergeCell ref="AA457:AC457"/>
    <mergeCell ref="AX618:BA618"/>
    <mergeCell ref="AP691:AW691"/>
    <mergeCell ref="AX750:BA750"/>
    <mergeCell ref="AR750:AW750"/>
    <mergeCell ref="C643:F646"/>
    <mergeCell ref="AX572:BA572"/>
    <mergeCell ref="J571:S571"/>
    <mergeCell ref="U571:W571"/>
    <mergeCell ref="J527:M527"/>
    <mergeCell ref="J548:Q548"/>
    <mergeCell ref="C902:BA908"/>
    <mergeCell ref="C909:BA910"/>
    <mergeCell ref="C898:BA899"/>
    <mergeCell ref="AX833:BA833"/>
    <mergeCell ref="O831:R831"/>
    <mergeCell ref="O833:R833"/>
    <mergeCell ref="X836:AA836"/>
    <mergeCell ref="AA831:AD831"/>
    <mergeCell ref="AA833:AD833"/>
    <mergeCell ref="AS806:AW806"/>
    <mergeCell ref="AS808:AW808"/>
    <mergeCell ref="AQ777:AW777"/>
    <mergeCell ref="Z794:AB794"/>
    <mergeCell ref="O800:R800"/>
    <mergeCell ref="O802:R802"/>
    <mergeCell ref="O804:R804"/>
    <mergeCell ref="AI800:AL800"/>
    <mergeCell ref="O787:R787"/>
    <mergeCell ref="C891:G896"/>
    <mergeCell ref="J895:P895"/>
    <mergeCell ref="C884:F887"/>
    <mergeCell ref="C877:F878"/>
    <mergeCell ref="Q878:W878"/>
    <mergeCell ref="I878:P878"/>
    <mergeCell ref="AX808:BA808"/>
    <mergeCell ref="AN845:AW845"/>
    <mergeCell ref="AR878:AW878"/>
    <mergeCell ref="AS815:AW815"/>
    <mergeCell ref="C900:BA901"/>
    <mergeCell ref="AX874:BA875"/>
    <mergeCell ref="AA893:AO894"/>
    <mergeCell ref="J893:X894"/>
    <mergeCell ref="AR421:AW421"/>
    <mergeCell ref="AR429:AW429"/>
    <mergeCell ref="AL341:AW341"/>
    <mergeCell ref="K891:R891"/>
    <mergeCell ref="J887:M887"/>
    <mergeCell ref="AX811:BA811"/>
    <mergeCell ref="AX800:BA800"/>
    <mergeCell ref="AX843:BA843"/>
    <mergeCell ref="AX500:BA500"/>
    <mergeCell ref="AX455:BA455"/>
    <mergeCell ref="AX490:BA490"/>
    <mergeCell ref="AR833:AW833"/>
    <mergeCell ref="AX802:BA802"/>
    <mergeCell ref="AB815:AE815"/>
    <mergeCell ref="AX777:BA777"/>
    <mergeCell ref="AS748:AW748"/>
    <mergeCell ref="AX375:BA375"/>
    <mergeCell ref="AX380:BA380"/>
    <mergeCell ref="AO377:AW377"/>
    <mergeCell ref="AO375:AW375"/>
    <mergeCell ref="AX421:BA421"/>
    <mergeCell ref="AL465:AO465"/>
    <mergeCell ref="AQ467:AW467"/>
    <mergeCell ref="AN468:AW468"/>
    <mergeCell ref="AX349:BA349"/>
    <mergeCell ref="AX351:BA351"/>
    <mergeCell ref="AX347:BA347"/>
    <mergeCell ref="AL359:AW359"/>
    <mergeCell ref="AR412:AW412"/>
    <mergeCell ref="AX359:BA359"/>
    <mergeCell ref="AQ573:AW573"/>
    <mergeCell ref="AP552:AW552"/>
    <mergeCell ref="AN296:AW296"/>
    <mergeCell ref="AO298:AW298"/>
    <mergeCell ref="AQ215:AW215"/>
    <mergeCell ref="AQ328:AW328"/>
    <mergeCell ref="AX215:BA215"/>
    <mergeCell ref="AX228:BA228"/>
    <mergeCell ref="AX344:BA344"/>
    <mergeCell ref="AX328:BA329"/>
    <mergeCell ref="AX208:BA208"/>
    <mergeCell ref="AL339:AW339"/>
    <mergeCell ref="AP195:AV196"/>
    <mergeCell ref="AX202:BA202"/>
    <mergeCell ref="AI279:AL279"/>
    <mergeCell ref="AI281:AL281"/>
    <mergeCell ref="AI285:AL285"/>
    <mergeCell ref="AX281:BA281"/>
    <mergeCell ref="AX285:BA285"/>
    <mergeCell ref="AX341:BA341"/>
    <mergeCell ref="AT281:AW281"/>
    <mergeCell ref="AI271:AL271"/>
    <mergeCell ref="AX206:BA206"/>
    <mergeCell ref="AI273:AL273"/>
    <mergeCell ref="AX181:BA181"/>
    <mergeCell ref="AK183:AL183"/>
    <mergeCell ref="AI275:AL275"/>
    <mergeCell ref="AO253:AW253"/>
    <mergeCell ref="AS271:AW271"/>
    <mergeCell ref="AX235:BA235"/>
    <mergeCell ref="AS181:AV181"/>
    <mergeCell ref="AX192:BA192"/>
    <mergeCell ref="AC200:AD200"/>
    <mergeCell ref="AC202:AD202"/>
    <mergeCell ref="AC204:AD204"/>
    <mergeCell ref="AC206:AD206"/>
    <mergeCell ref="W271:X271"/>
    <mergeCell ref="AX229:BA229"/>
    <mergeCell ref="AX237:BA237"/>
    <mergeCell ref="AX230:BA230"/>
    <mergeCell ref="W275:X275"/>
    <mergeCell ref="AX273:BA273"/>
    <mergeCell ref="AX225:BA225"/>
    <mergeCell ref="AP248:AW248"/>
    <mergeCell ref="AX275:BA275"/>
    <mergeCell ref="AX271:BA271"/>
    <mergeCell ref="X231:AB231"/>
    <mergeCell ref="AX205:BA205"/>
    <mergeCell ref="AX231:BA231"/>
    <mergeCell ref="AX256:BB257"/>
    <mergeCell ref="AE227:AF227"/>
    <mergeCell ref="AC269:AG269"/>
    <mergeCell ref="AC213:AE213"/>
    <mergeCell ref="AX217:BA217"/>
    <mergeCell ref="AS233:AW233"/>
    <mergeCell ref="AX246:BA246"/>
    <mergeCell ref="AX250:BA250"/>
    <mergeCell ref="AX253:BA253"/>
    <mergeCell ref="AQ237:AW237"/>
    <mergeCell ref="AX279:BA279"/>
    <mergeCell ref="AX265:BA265"/>
    <mergeCell ref="AX179:BA179"/>
    <mergeCell ref="AX248:BA248"/>
    <mergeCell ref="AX204:BA204"/>
    <mergeCell ref="AX200:BA200"/>
    <mergeCell ref="AS183:AV183"/>
    <mergeCell ref="AQ213:AW213"/>
    <mergeCell ref="AX183:BA183"/>
    <mergeCell ref="AS189:AV189"/>
    <mergeCell ref="AM192:AW192"/>
    <mergeCell ref="AX223:BA223"/>
    <mergeCell ref="AX274:BA274"/>
    <mergeCell ref="AX277:BA277"/>
    <mergeCell ref="AX272:BA272"/>
    <mergeCell ref="AS187:AV187"/>
    <mergeCell ref="AQ200:AW200"/>
    <mergeCell ref="AQ202:AW202"/>
    <mergeCell ref="AT279:AW279"/>
    <mergeCell ref="AS225:AW225"/>
    <mergeCell ref="AX233:BA233"/>
    <mergeCell ref="AT275:AW275"/>
    <mergeCell ref="AX227:BA227"/>
    <mergeCell ref="AX187:BA187"/>
    <mergeCell ref="AX239:BA239"/>
    <mergeCell ref="AX145:BA145"/>
    <mergeCell ref="AM151:AW151"/>
    <mergeCell ref="AX92:BA92"/>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X189:BA189"/>
    <mergeCell ref="AX147:BA147"/>
    <mergeCell ref="AX150:BA150"/>
    <mergeCell ref="AS88:AV88"/>
    <mergeCell ref="AN88:AP88"/>
    <mergeCell ref="AN73:AO73"/>
    <mergeCell ref="AN75:AO75"/>
    <mergeCell ref="AT223:AW223"/>
    <mergeCell ref="AX73:BA73"/>
    <mergeCell ref="AX137:BA137"/>
    <mergeCell ref="AS175:AV175"/>
    <mergeCell ref="AR165:AW165"/>
    <mergeCell ref="AX169:BA169"/>
    <mergeCell ref="AX157:BA157"/>
    <mergeCell ref="AS67:AV67"/>
    <mergeCell ref="AX67:BA67"/>
    <mergeCell ref="AX98:BA98"/>
    <mergeCell ref="AS98:AV98"/>
    <mergeCell ref="AS104:AV104"/>
    <mergeCell ref="AS106:AV106"/>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X141:BA141"/>
    <mergeCell ref="AS173:AV173"/>
    <mergeCell ref="AO367:AW367"/>
    <mergeCell ref="AX367:BA367"/>
    <mergeCell ref="AX398:BA398"/>
    <mergeCell ref="AX355:BA355"/>
    <mergeCell ref="AX357:BA357"/>
    <mergeCell ref="AL369:AW369"/>
    <mergeCell ref="AO349:AW349"/>
    <mergeCell ref="AS398:AW398"/>
    <mergeCell ref="AX353:BA353"/>
    <mergeCell ref="AX289:BA289"/>
    <mergeCell ref="AX335:BA335"/>
    <mergeCell ref="AO365:AW365"/>
    <mergeCell ref="AK123:AM123"/>
    <mergeCell ref="AT285:AW285"/>
    <mergeCell ref="AO254:AW254"/>
    <mergeCell ref="AL351:AW351"/>
    <mergeCell ref="AX362:BA362"/>
    <mergeCell ref="AX213:BA213"/>
    <mergeCell ref="AX171:BA171"/>
    <mergeCell ref="AP344:AW344"/>
    <mergeCell ref="AP246:AW246"/>
    <mergeCell ref="AS353:AW353"/>
    <mergeCell ref="AO337:AW337"/>
    <mergeCell ref="AO335:AW335"/>
    <mergeCell ref="AR388:AW388"/>
    <mergeCell ref="AS127:AV127"/>
    <mergeCell ref="AI322:AW322"/>
    <mergeCell ref="AX322:BA322"/>
    <mergeCell ref="AX369:BA369"/>
    <mergeCell ref="AX191:BA191"/>
    <mergeCell ref="AX175:BA175"/>
    <mergeCell ref="I209:Q210"/>
    <mergeCell ref="AE155:AG155"/>
    <mergeCell ref="P155:R155"/>
    <mergeCell ref="T206:V206"/>
    <mergeCell ref="Q231:S231"/>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J181:U181"/>
    <mergeCell ref="J167:U167"/>
    <mergeCell ref="J179:U179"/>
    <mergeCell ref="X141:AA141"/>
    <mergeCell ref="AO157:AW157"/>
    <mergeCell ref="AQ204:AW204"/>
    <mergeCell ref="AS169:AV169"/>
    <mergeCell ref="AS90:AV90"/>
    <mergeCell ref="AN102:AO102"/>
    <mergeCell ref="AN94:AO94"/>
    <mergeCell ref="AS131:AV131"/>
    <mergeCell ref="AP118:AV119"/>
    <mergeCell ref="AS102:AV102"/>
    <mergeCell ref="AN104:AO104"/>
    <mergeCell ref="AM115:AW115"/>
    <mergeCell ref="AK189:AL189"/>
    <mergeCell ref="Z155:AC155"/>
    <mergeCell ref="AS179:AV179"/>
    <mergeCell ref="AJ112:AL112"/>
    <mergeCell ref="X131:AA131"/>
    <mergeCell ref="AK169:AL169"/>
    <mergeCell ref="AK171:AL171"/>
    <mergeCell ref="AK145:AM145"/>
    <mergeCell ref="AA183:AC183"/>
    <mergeCell ref="Z165:AD165"/>
    <mergeCell ref="X137:AA137"/>
    <mergeCell ref="AO129:AP129"/>
    <mergeCell ref="AO131:AP131"/>
    <mergeCell ref="AK139:AM139"/>
    <mergeCell ref="AN106:AO106"/>
    <mergeCell ref="AA169:AC169"/>
    <mergeCell ref="AA181:AC181"/>
    <mergeCell ref="AS121:AV121"/>
    <mergeCell ref="AO125:AP125"/>
    <mergeCell ref="AD106:AG106"/>
    <mergeCell ref="X94:AA94"/>
    <mergeCell ref="X92:AA92"/>
    <mergeCell ref="AS147:AV147"/>
    <mergeCell ref="W123:AB123"/>
    <mergeCell ref="AC80:AH80"/>
    <mergeCell ref="AD88:AH88"/>
    <mergeCell ref="J127:U127"/>
    <mergeCell ref="AD98:AG98"/>
    <mergeCell ref="Y163:AN163"/>
    <mergeCell ref="AK129:AM129"/>
    <mergeCell ref="AD131:AI131"/>
    <mergeCell ref="X104:AA104"/>
    <mergeCell ref="AD104:AG104"/>
    <mergeCell ref="AK127:AM127"/>
    <mergeCell ref="AO141:AP141"/>
    <mergeCell ref="J96:U96"/>
    <mergeCell ref="J110:U110"/>
    <mergeCell ref="AD147:AI147"/>
    <mergeCell ref="AD141:AI141"/>
    <mergeCell ref="T114:Y114"/>
    <mergeCell ref="J90:U90"/>
    <mergeCell ref="AJ94:AL94"/>
    <mergeCell ref="AK133:AM133"/>
    <mergeCell ref="AK141:AM141"/>
    <mergeCell ref="AO147:AP147"/>
    <mergeCell ref="AD90:AG90"/>
    <mergeCell ref="AK147:AM147"/>
    <mergeCell ref="AO145:AP145"/>
    <mergeCell ref="AJ106:AL106"/>
    <mergeCell ref="AN92:AO92"/>
    <mergeCell ref="J112:U112"/>
    <mergeCell ref="AC114:AH114"/>
    <mergeCell ref="X112:AA112"/>
    <mergeCell ref="AD127:AI127"/>
    <mergeCell ref="J145:U145"/>
    <mergeCell ref="AP83:AV84"/>
    <mergeCell ref="J102:U102"/>
    <mergeCell ref="AD102:AG102"/>
    <mergeCell ref="X102:AA102"/>
    <mergeCell ref="AJ102:AL102"/>
    <mergeCell ref="AD96:AG96"/>
    <mergeCell ref="X96:AA96"/>
    <mergeCell ref="AD94:AG94"/>
    <mergeCell ref="AD92:AG92"/>
    <mergeCell ref="AD139:AI139"/>
    <mergeCell ref="AK179:AL179"/>
    <mergeCell ref="J129:U129"/>
    <mergeCell ref="J173:U173"/>
    <mergeCell ref="AA167:AC167"/>
    <mergeCell ref="AJ165:AN165"/>
    <mergeCell ref="J175:U175"/>
    <mergeCell ref="X139:AA139"/>
    <mergeCell ref="AK137:AM137"/>
    <mergeCell ref="J94:U94"/>
    <mergeCell ref="AJ104:AL104"/>
    <mergeCell ref="AA173:AC173"/>
    <mergeCell ref="C45:F48"/>
    <mergeCell ref="J57:U57"/>
    <mergeCell ref="J59:U59"/>
    <mergeCell ref="J53:U53"/>
    <mergeCell ref="AQ191:AW191"/>
    <mergeCell ref="X227:AB22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X90:AA90"/>
    <mergeCell ref="J92:U92"/>
    <mergeCell ref="AE123:AI123"/>
    <mergeCell ref="J104:U104"/>
    <mergeCell ref="AK131:AM131"/>
    <mergeCell ref="AA175:AC175"/>
    <mergeCell ref="AK173:AL173"/>
    <mergeCell ref="AA179:AC179"/>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J61:U61"/>
    <mergeCell ref="I46:R47"/>
    <mergeCell ref="X51:AB51"/>
    <mergeCell ref="X59:AA59"/>
    <mergeCell ref="X75:AA75"/>
    <mergeCell ref="W88:AB88"/>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D67:AG67"/>
    <mergeCell ref="J67:U67"/>
    <mergeCell ref="X69:AA69"/>
    <mergeCell ref="J69:U69"/>
    <mergeCell ref="AS73:AV73"/>
    <mergeCell ref="AS57:AV57"/>
    <mergeCell ref="AJ69:AL69"/>
    <mergeCell ref="AD69:AG69"/>
    <mergeCell ref="J65:U65"/>
    <mergeCell ref="AS69:AV69"/>
    <mergeCell ref="J40:U40"/>
    <mergeCell ref="I83:R84"/>
    <mergeCell ref="X57:AA57"/>
    <mergeCell ref="AS59:AV59"/>
    <mergeCell ref="AJ90:AL90"/>
    <mergeCell ref="AR86:AV86"/>
    <mergeCell ref="X65:AA65"/>
    <mergeCell ref="AJ65:AL65"/>
    <mergeCell ref="AD59:AG5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AD32:AG32"/>
    <mergeCell ref="AN32:AO32"/>
    <mergeCell ref="AN53:AO53"/>
    <mergeCell ref="X32:AA32"/>
    <mergeCell ref="AJ34:AL34"/>
    <mergeCell ref="AD40:AG40"/>
    <mergeCell ref="AJ38:AL38"/>
    <mergeCell ref="X53:AA53"/>
    <mergeCell ref="X86:AO86"/>
    <mergeCell ref="AN90:AO90"/>
    <mergeCell ref="AJ88:AL88"/>
    <mergeCell ref="AL79:AW79"/>
    <mergeCell ref="AN34:AO34"/>
    <mergeCell ref="X55:AA55"/>
    <mergeCell ref="AJ57:AL57"/>
    <mergeCell ref="AJ59:AL59"/>
    <mergeCell ref="AN61:AO61"/>
    <mergeCell ref="AD57:AG57"/>
    <mergeCell ref="AX57:BA57"/>
    <mergeCell ref="AD34:AG34"/>
    <mergeCell ref="AX55:BA55"/>
    <mergeCell ref="AN59:AO59"/>
    <mergeCell ref="AN57:AO57"/>
    <mergeCell ref="AX59:BA59"/>
    <mergeCell ref="AJ51:AL51"/>
    <mergeCell ref="AD51:AG51"/>
    <mergeCell ref="AX42:BA42"/>
    <mergeCell ref="AX43:BA43"/>
    <mergeCell ref="AO42:AW42"/>
    <mergeCell ref="AX38:BA38"/>
    <mergeCell ref="AX40:BA40"/>
    <mergeCell ref="AS38:AV38"/>
    <mergeCell ref="AS34:AV34"/>
    <mergeCell ref="AS49:AV49"/>
    <mergeCell ref="AC273:AG273"/>
    <mergeCell ref="J463:P463"/>
    <mergeCell ref="J465:P465"/>
    <mergeCell ref="AL463:AO463"/>
    <mergeCell ref="AX504:BA504"/>
    <mergeCell ref="AQ532:AW532"/>
    <mergeCell ref="AX578:BA578"/>
    <mergeCell ref="T455:W455"/>
    <mergeCell ref="R443:U443"/>
    <mergeCell ref="AN602:AW602"/>
    <mergeCell ref="AX597:BA597"/>
    <mergeCell ref="N490:Q490"/>
    <mergeCell ref="N502:Q502"/>
    <mergeCell ref="J515:M515"/>
    <mergeCell ref="AG485:AJ485"/>
    <mergeCell ref="AX590:BA590"/>
    <mergeCell ref="AX575:BA575"/>
    <mergeCell ref="V298:Y298"/>
    <mergeCell ref="AC296:AG296"/>
    <mergeCell ref="AC298:AG298"/>
    <mergeCell ref="W277:X277"/>
    <mergeCell ref="W279:X279"/>
    <mergeCell ref="W281:X281"/>
    <mergeCell ref="W285:X285"/>
    <mergeCell ref="W319:X319"/>
    <mergeCell ref="AC281:AG281"/>
    <mergeCell ref="AX310:BA310"/>
    <mergeCell ref="AC349:AF349"/>
    <mergeCell ref="AC347:AF347"/>
    <mergeCell ref="AX313:BA313"/>
    <mergeCell ref="AX339:BA339"/>
    <mergeCell ref="AX298:BA298"/>
    <mergeCell ref="C772:F774"/>
    <mergeCell ref="AN731:AW731"/>
    <mergeCell ref="AX731:BA731"/>
    <mergeCell ref="R681:U681"/>
    <mergeCell ref="I568:N569"/>
    <mergeCell ref="J658:P658"/>
    <mergeCell ref="AX671:BA671"/>
    <mergeCell ref="O712:R712"/>
    <mergeCell ref="O710:R710"/>
    <mergeCell ref="AX728:BA728"/>
    <mergeCell ref="AX726:BA726"/>
    <mergeCell ref="AX675:BA675"/>
    <mergeCell ref="I644:J645"/>
    <mergeCell ref="I653:N654"/>
    <mergeCell ref="C629:I630"/>
    <mergeCell ref="AX587:BA587"/>
    <mergeCell ref="X590:AA590"/>
    <mergeCell ref="AN590:AW590"/>
    <mergeCell ref="O599:R599"/>
    <mergeCell ref="AR599:AW599"/>
    <mergeCell ref="AX681:BA681"/>
    <mergeCell ref="AX683:BA683"/>
    <mergeCell ref="I605:P606"/>
    <mergeCell ref="AN615:AW615"/>
    <mergeCell ref="J618:Q618"/>
    <mergeCell ref="X618:Z618"/>
    <mergeCell ref="AP618:AW618"/>
    <mergeCell ref="AX700:BA700"/>
    <mergeCell ref="AR703:AW703"/>
    <mergeCell ref="X731:AA731"/>
    <mergeCell ref="I582:N583"/>
    <mergeCell ref="Q658:T658"/>
    <mergeCell ref="A408:A434"/>
    <mergeCell ref="AA355:AB355"/>
    <mergeCell ref="AC355:AF355"/>
    <mergeCell ref="AA357:AB357"/>
    <mergeCell ref="AC357:AF357"/>
    <mergeCell ref="Y359:AB359"/>
    <mergeCell ref="AC375:AF375"/>
    <mergeCell ref="C593:F596"/>
    <mergeCell ref="AQ575:AW575"/>
    <mergeCell ref="J573:S573"/>
    <mergeCell ref="U575:W575"/>
    <mergeCell ref="U573:W573"/>
    <mergeCell ref="J575:S575"/>
    <mergeCell ref="C408:F432"/>
    <mergeCell ref="AC377:AF377"/>
    <mergeCell ref="S396:U396"/>
    <mergeCell ref="S398:U398"/>
    <mergeCell ref="X398:Z398"/>
    <mergeCell ref="J441:M441"/>
    <mergeCell ref="C535:F538"/>
    <mergeCell ref="C509:F513"/>
    <mergeCell ref="I536:M537"/>
    <mergeCell ref="AM362:AW362"/>
    <mergeCell ref="AG483:AJ483"/>
    <mergeCell ref="AP517:AW517"/>
    <mergeCell ref="I594:N595"/>
    <mergeCell ref="AO542:AW542"/>
    <mergeCell ref="R562:T562"/>
    <mergeCell ref="C393:F399"/>
    <mergeCell ref="C401:F404"/>
    <mergeCell ref="AC388:AF388"/>
    <mergeCell ref="C435:F438"/>
    <mergeCell ref="AA895:AG895"/>
    <mergeCell ref="AN836:AW836"/>
    <mergeCell ref="C881:I882"/>
    <mergeCell ref="N500:Q500"/>
    <mergeCell ref="AB500:AE500"/>
    <mergeCell ref="AX878:BA878"/>
    <mergeCell ref="AR831:AW831"/>
    <mergeCell ref="AX831:BA831"/>
    <mergeCell ref="AX789:BA789"/>
    <mergeCell ref="AX585:BA585"/>
    <mergeCell ref="R524:T524"/>
    <mergeCell ref="J443:L443"/>
    <mergeCell ref="J519:M519"/>
    <mergeCell ref="I479:N479"/>
    <mergeCell ref="AQ494:AW494"/>
    <mergeCell ref="AX475:BA475"/>
    <mergeCell ref="Q656:T656"/>
    <mergeCell ref="AX881:BA882"/>
    <mergeCell ref="AR726:AW726"/>
    <mergeCell ref="AR724:AW724"/>
    <mergeCell ref="AS800:AW800"/>
    <mergeCell ref="AM794:AW794"/>
    <mergeCell ref="AP620:AW620"/>
    <mergeCell ref="AX775:BA775"/>
    <mergeCell ref="T766:W766"/>
    <mergeCell ref="AX791:BA791"/>
    <mergeCell ref="C733:F735"/>
    <mergeCell ref="I784:O785"/>
    <mergeCell ref="O789:R789"/>
    <mergeCell ref="AS791:AW791"/>
    <mergeCell ref="C507:I508"/>
    <mergeCell ref="Y614:Z614"/>
    <mergeCell ref="AX502:BA502"/>
    <mergeCell ref="AQ504:AW504"/>
    <mergeCell ref="T463:W463"/>
    <mergeCell ref="R439:U439"/>
    <mergeCell ref="AX432:BA433"/>
    <mergeCell ref="AB502:AE502"/>
    <mergeCell ref="AX459:BA459"/>
    <mergeCell ref="AT500:AW500"/>
    <mergeCell ref="J457:P457"/>
    <mergeCell ref="T457:W457"/>
    <mergeCell ref="Q451:AH451"/>
    <mergeCell ref="AL457:AO457"/>
    <mergeCell ref="AR444:AW444"/>
    <mergeCell ref="AL461:AO461"/>
    <mergeCell ref="AX473:BA473"/>
    <mergeCell ref="AQ486:AW486"/>
    <mergeCell ref="AA465:AC465"/>
    <mergeCell ref="AX489:BA489"/>
    <mergeCell ref="AK451:AP451"/>
    <mergeCell ref="Y492:Z492"/>
    <mergeCell ref="AA455:AC455"/>
    <mergeCell ref="AX461:BA461"/>
    <mergeCell ref="AX463:BA463"/>
    <mergeCell ref="AX444:BA444"/>
    <mergeCell ref="AP448:AV449"/>
    <mergeCell ref="AK453:AP453"/>
    <mergeCell ref="T461:W461"/>
    <mergeCell ref="AA463:AC463"/>
    <mergeCell ref="J459:P459"/>
    <mergeCell ref="AS469:AV469"/>
    <mergeCell ref="C447:F453"/>
    <mergeCell ref="C478:F485"/>
    <mergeCell ref="C470:F475"/>
    <mergeCell ref="AC427:AE427"/>
    <mergeCell ref="AF461:AG461"/>
    <mergeCell ref="J461:P461"/>
    <mergeCell ref="I332:M333"/>
    <mergeCell ref="P413:W413"/>
    <mergeCell ref="P417:W417"/>
    <mergeCell ref="AC369:AF369"/>
    <mergeCell ref="AC285:AG285"/>
    <mergeCell ref="U294:Z294"/>
    <mergeCell ref="AC294:AG294"/>
    <mergeCell ref="AC275:AG275"/>
    <mergeCell ref="C331:F334"/>
    <mergeCell ref="AC353:AF353"/>
    <mergeCell ref="AR413:AW413"/>
    <mergeCell ref="P429:W429"/>
    <mergeCell ref="I436:O437"/>
    <mergeCell ref="T459:W459"/>
    <mergeCell ref="AB402:AH402"/>
    <mergeCell ref="J481:M481"/>
    <mergeCell ref="AG481:AJ481"/>
    <mergeCell ref="J485:M485"/>
    <mergeCell ref="S394:U394"/>
    <mergeCell ref="AS410:AW410"/>
    <mergeCell ref="AC413:AE413"/>
    <mergeCell ref="AQ405:AW405"/>
    <mergeCell ref="I327:O327"/>
    <mergeCell ref="L275:N275"/>
    <mergeCell ref="C259:F262"/>
    <mergeCell ref="U269:Z269"/>
    <mergeCell ref="J265:O265"/>
    <mergeCell ref="Q265:S265"/>
    <mergeCell ref="I260:O261"/>
    <mergeCell ref="L281:N281"/>
    <mergeCell ref="AI289:AW289"/>
    <mergeCell ref="C219:F222"/>
    <mergeCell ref="Q223:S223"/>
    <mergeCell ref="T213:V213"/>
    <mergeCell ref="AQ217:AW217"/>
    <mergeCell ref="AP250:AW250"/>
    <mergeCell ref="AQ235:AW235"/>
    <mergeCell ref="AC215:AE215"/>
    <mergeCell ref="C256:I257"/>
    <mergeCell ref="C242:F245"/>
    <mergeCell ref="AE248:AG248"/>
    <mergeCell ref="AC277:AG277"/>
    <mergeCell ref="AC279:AG279"/>
    <mergeCell ref="AC271:AG271"/>
    <mergeCell ref="AE246:AG246"/>
    <mergeCell ref="L283:N283"/>
    <mergeCell ref="W283:X283"/>
    <mergeCell ref="AC283:AG283"/>
    <mergeCell ref="AI283:AL283"/>
    <mergeCell ref="AT283:AW283"/>
    <mergeCell ref="L273:N273"/>
    <mergeCell ref="Q263:S263"/>
    <mergeCell ref="AP265:AW265"/>
    <mergeCell ref="L279:N279"/>
    <mergeCell ref="L277:N277"/>
    <mergeCell ref="AT273:AW273"/>
    <mergeCell ref="C159:F162"/>
    <mergeCell ref="X129:AA129"/>
    <mergeCell ref="J133:U133"/>
    <mergeCell ref="X133:AA133"/>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J137:U137"/>
    <mergeCell ref="I160:N161"/>
    <mergeCell ref="C117:F120"/>
    <mergeCell ref="AD125:AI125"/>
    <mergeCell ref="J125:U125"/>
    <mergeCell ref="J131:U131"/>
    <mergeCell ref="X127:AA127"/>
    <mergeCell ref="AD129:AI129"/>
    <mergeCell ref="AK175:AL175"/>
    <mergeCell ref="J169:U169"/>
    <mergeCell ref="AK167:AL167"/>
    <mergeCell ref="AK181:AL181"/>
    <mergeCell ref="AN20:AO20"/>
    <mergeCell ref="AN22:AO22"/>
    <mergeCell ref="AS20:AV20"/>
    <mergeCell ref="AX26:BA26"/>
    <mergeCell ref="AX18:BA18"/>
    <mergeCell ref="AX20:BA20"/>
    <mergeCell ref="AN38:AO38"/>
    <mergeCell ref="AS26:AV26"/>
    <mergeCell ref="AC77:AH77"/>
    <mergeCell ref="AD75:AG75"/>
    <mergeCell ref="AJ92:AL92"/>
    <mergeCell ref="AJ96:AL96"/>
    <mergeCell ref="J198:O198"/>
    <mergeCell ref="X49:AO49"/>
    <mergeCell ref="AJ40:AL40"/>
    <mergeCell ref="AJ53:AL53"/>
    <mergeCell ref="AX53:BA53"/>
    <mergeCell ref="AD133:AI133"/>
    <mergeCell ref="AD145:AI145"/>
    <mergeCell ref="AX65:BA65"/>
    <mergeCell ref="AS65:AV65"/>
    <mergeCell ref="AD65:AG65"/>
    <mergeCell ref="AX22:BA22"/>
    <mergeCell ref="AX34:BA34"/>
    <mergeCell ref="X34:AA34"/>
    <mergeCell ref="X18:AA18"/>
    <mergeCell ref="AS18:AV18"/>
    <mergeCell ref="AX32:BA32"/>
    <mergeCell ref="AS53:AV53"/>
    <mergeCell ref="AS32:AV32"/>
    <mergeCell ref="AD55:AG55"/>
    <mergeCell ref="AJ55:AL55"/>
    <mergeCell ref="L271:N271"/>
    <mergeCell ref="AE231:AF231"/>
    <mergeCell ref="Q225:S225"/>
    <mergeCell ref="AX24:BA24"/>
    <mergeCell ref="AS51:AV51"/>
    <mergeCell ref="AC417:AE417"/>
    <mergeCell ref="AC419:AE419"/>
    <mergeCell ref="AX410:BA410"/>
    <mergeCell ref="AX413:BA413"/>
    <mergeCell ref="AX383:BA383"/>
    <mergeCell ref="AC367:AF367"/>
    <mergeCell ref="AX388:BA388"/>
    <mergeCell ref="J317:S317"/>
    <mergeCell ref="U317:Z317"/>
    <mergeCell ref="AC317:AG317"/>
    <mergeCell ref="L319:N319"/>
    <mergeCell ref="AC319:AG319"/>
    <mergeCell ref="AI319:AL319"/>
    <mergeCell ref="AS319:AW319"/>
    <mergeCell ref="AX319:BA319"/>
    <mergeCell ref="AX320:BA320"/>
    <mergeCell ref="Q404:S404"/>
    <mergeCell ref="AQ153:AW153"/>
    <mergeCell ref="AN51:AP51"/>
    <mergeCell ref="AX30:BA30"/>
    <mergeCell ref="AS30:AV30"/>
    <mergeCell ref="AE250:AG250"/>
    <mergeCell ref="AE237:AG237"/>
    <mergeCell ref="AC337:AF337"/>
    <mergeCell ref="P419:W419"/>
    <mergeCell ref="P411:W411"/>
    <mergeCell ref="AC383:AF383"/>
    <mergeCell ref="J269:S269"/>
    <mergeCell ref="O246:S246"/>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K187:AL187"/>
    <mergeCell ref="AJ110:AL110"/>
    <mergeCell ref="X106:AA106"/>
    <mergeCell ref="X110:AA110"/>
    <mergeCell ref="AD110:AG110"/>
    <mergeCell ref="AD112:AG112"/>
    <mergeCell ref="AN110:AO110"/>
    <mergeCell ref="AS110:AV110"/>
    <mergeCell ref="AO114:AW114"/>
    <mergeCell ref="AN112:AO112"/>
    <mergeCell ref="AN18:AO18"/>
    <mergeCell ref="C783:G786"/>
    <mergeCell ref="AX691:BA691"/>
    <mergeCell ref="AX599:BA599"/>
    <mergeCell ref="AK125:AM125"/>
    <mergeCell ref="AX552:BA552"/>
    <mergeCell ref="AP548:AW548"/>
    <mergeCell ref="AC411:AE411"/>
    <mergeCell ref="AR432:AW432"/>
    <mergeCell ref="AE453:AI453"/>
    <mergeCell ref="Z510:AM511"/>
    <mergeCell ref="AP669:AW669"/>
    <mergeCell ref="AA459:AC459"/>
    <mergeCell ref="AT277:AW277"/>
    <mergeCell ref="AX296:BA296"/>
    <mergeCell ref="V296:Y296"/>
    <mergeCell ref="P427:W427"/>
    <mergeCell ref="AC425:AE425"/>
    <mergeCell ref="AO347:AW347"/>
    <mergeCell ref="AX542:BA542"/>
    <mergeCell ref="Z453:AD453"/>
    <mergeCell ref="AX405:BA405"/>
    <mergeCell ref="AT554:AW554"/>
    <mergeCell ref="AX571:BA571"/>
    <mergeCell ref="AC421:AE421"/>
    <mergeCell ref="R473:U473"/>
    <mergeCell ref="AX517:BA517"/>
    <mergeCell ref="AL777:AN777"/>
    <mergeCell ref="AR754:AW754"/>
    <mergeCell ref="AQ660:AW660"/>
    <mergeCell ref="AX365:BA365"/>
    <mergeCell ref="AX377:BA377"/>
    <mergeCell ref="L285:N285"/>
    <mergeCell ref="AX794:BA794"/>
    <mergeCell ref="AS787:AW787"/>
    <mergeCell ref="AX787:BA787"/>
    <mergeCell ref="AX558:BA558"/>
    <mergeCell ref="AJ667:AM667"/>
    <mergeCell ref="AL781:AW781"/>
    <mergeCell ref="AX689:BA689"/>
    <mergeCell ref="AX698:BA698"/>
    <mergeCell ref="AT564:AW564"/>
    <mergeCell ref="AX564:BA564"/>
    <mergeCell ref="AX554:BA554"/>
    <mergeCell ref="AX560:BA560"/>
    <mergeCell ref="AP562:AW562"/>
    <mergeCell ref="AJ669:AM669"/>
    <mergeCell ref="AX573:BA573"/>
    <mergeCell ref="AX615:BA615"/>
    <mergeCell ref="AS736:AW736"/>
    <mergeCell ref="AX736:BA736"/>
    <mergeCell ref="AS766:AW766"/>
    <mergeCell ref="AX712:BA712"/>
    <mergeCell ref="AX724:BA724"/>
    <mergeCell ref="AX766:BA766"/>
    <mergeCell ref="AA664:AJ665"/>
    <mergeCell ref="AJ671:AM671"/>
    <mergeCell ref="AR712:AW712"/>
    <mergeCell ref="AJ677:AM677"/>
    <mergeCell ref="AX710:BA710"/>
    <mergeCell ref="AP622:AW622"/>
    <mergeCell ref="AX622:BA622"/>
    <mergeCell ref="AX624:BA624"/>
    <mergeCell ref="AL624:AW624"/>
    <mergeCell ref="AP560:AW560"/>
    <mergeCell ref="Y612:Z612"/>
    <mergeCell ref="AR714:AW714"/>
    <mergeCell ref="AX714:BA714"/>
    <mergeCell ref="AN717:AW717"/>
    <mergeCell ref="AQ698:AW698"/>
    <mergeCell ref="AQ738:AW738"/>
    <mergeCell ref="AX429:BA429"/>
    <mergeCell ref="AL455:AO455"/>
    <mergeCell ref="P421:W421"/>
    <mergeCell ref="P425:W425"/>
    <mergeCell ref="AX412:BA412"/>
    <mergeCell ref="AX497:BA497"/>
    <mergeCell ref="R548:T548"/>
    <mergeCell ref="AX494:BA494"/>
    <mergeCell ref="AX486:BA486"/>
    <mergeCell ref="AX507:BA508"/>
    <mergeCell ref="AX515:BA515"/>
    <mergeCell ref="AX519:BA519"/>
    <mergeCell ref="AX562:BA562"/>
    <mergeCell ref="AX532:BA532"/>
    <mergeCell ref="X622:Z622"/>
    <mergeCell ref="AX717:BA717"/>
    <mergeCell ref="V675:X675"/>
    <mergeCell ref="AJ675:AM675"/>
    <mergeCell ref="AX620:BA620"/>
    <mergeCell ref="R560:T560"/>
    <mergeCell ref="O724:R724"/>
    <mergeCell ref="AX548:BA548"/>
    <mergeCell ref="AX539:BA539"/>
    <mergeCell ref="W479:AB479"/>
    <mergeCell ref="N473:O473"/>
    <mergeCell ref="AD473:AG473"/>
    <mergeCell ref="O791:R791"/>
    <mergeCell ref="AS789:AW789"/>
    <mergeCell ref="AX769:BA769"/>
    <mergeCell ref="AN764:AW764"/>
    <mergeCell ref="AX824:BA824"/>
    <mergeCell ref="AB821:AE821"/>
    <mergeCell ref="R671:U671"/>
    <mergeCell ref="AA673:AH673"/>
    <mergeCell ref="AX738:BA738"/>
    <mergeCell ref="AM769:AW769"/>
    <mergeCell ref="AS502:AW502"/>
    <mergeCell ref="X536:AC537"/>
    <mergeCell ref="U587:Y587"/>
    <mergeCell ref="AT585:AW585"/>
    <mergeCell ref="AX586:BA586"/>
    <mergeCell ref="AQ587:AW587"/>
    <mergeCell ref="AX817:BA817"/>
    <mergeCell ref="AB819:AE819"/>
    <mergeCell ref="AS819:AW819"/>
    <mergeCell ref="AX819:BA819"/>
    <mergeCell ref="AX649:BA649"/>
    <mergeCell ref="AX647:BA647"/>
    <mergeCell ref="X602:AA602"/>
    <mergeCell ref="Z811:AB811"/>
    <mergeCell ref="AX669:BA669"/>
    <mergeCell ref="AR597:AW597"/>
    <mergeCell ref="AX752:BA752"/>
    <mergeCell ref="R675:U675"/>
    <mergeCell ref="P740:R740"/>
    <mergeCell ref="P752:R752"/>
    <mergeCell ref="Q647:T647"/>
    <mergeCell ref="Y610:Z610"/>
    <mergeCell ref="J531:M531"/>
    <mergeCell ref="AQ578:AW578"/>
    <mergeCell ref="J483:M483"/>
    <mergeCell ref="AX521:BA521"/>
    <mergeCell ref="AO519:AW519"/>
    <mergeCell ref="AO521:AW521"/>
    <mergeCell ref="AX550:BA550"/>
    <mergeCell ref="AP550:AW550"/>
    <mergeCell ref="AC335:AF335"/>
    <mergeCell ref="AX576:BA576"/>
    <mergeCell ref="AA515:AD515"/>
    <mergeCell ref="AL459:AO459"/>
    <mergeCell ref="AL473:AO473"/>
    <mergeCell ref="AX337:BA337"/>
    <mergeCell ref="AQ327:AW327"/>
    <mergeCell ref="Y483:Z483"/>
    <mergeCell ref="Y485:Z485"/>
    <mergeCell ref="AP515:AW515"/>
    <mergeCell ref="AS492:AW492"/>
    <mergeCell ref="AT490:AW490"/>
    <mergeCell ref="AX457:BA457"/>
    <mergeCell ref="AX372:BA372"/>
    <mergeCell ref="AR443:AW443"/>
    <mergeCell ref="AJ404:AL404"/>
    <mergeCell ref="AQ475:AW475"/>
    <mergeCell ref="AX468:BA468"/>
    <mergeCell ref="AX391:BA391"/>
    <mergeCell ref="AB415:AH415"/>
    <mergeCell ref="AB409:AH409"/>
    <mergeCell ref="AX492:BA492"/>
    <mergeCell ref="AX467:BA467"/>
    <mergeCell ref="J473:M473"/>
    <mergeCell ref="U585:Y585"/>
    <mergeCell ref="AX283:BA283"/>
    <mergeCell ref="L287:N287"/>
    <mergeCell ref="W287:X287"/>
    <mergeCell ref="AC287:AG287"/>
    <mergeCell ref="AI287:AL287"/>
    <mergeCell ref="AT287:AW287"/>
    <mergeCell ref="AX287:BA287"/>
    <mergeCell ref="AK313:AW313"/>
    <mergeCell ref="U300:Z300"/>
    <mergeCell ref="AC300:AG300"/>
    <mergeCell ref="R302:S302"/>
    <mergeCell ref="V302:Y302"/>
    <mergeCell ref="AC302:AG302"/>
    <mergeCell ref="AN302:AW302"/>
    <mergeCell ref="AX302:BA302"/>
    <mergeCell ref="R304:S304"/>
    <mergeCell ref="V304:Y304"/>
    <mergeCell ref="AC304:AG304"/>
    <mergeCell ref="AO304:AW304"/>
    <mergeCell ref="AX304:BA304"/>
    <mergeCell ref="U306:Z306"/>
    <mergeCell ref="AC306:AG306"/>
    <mergeCell ref="R308:S308"/>
    <mergeCell ref="V308:Y308"/>
    <mergeCell ref="AC308:AG308"/>
    <mergeCell ref="AN308:AW308"/>
    <mergeCell ref="AX308:BA308"/>
    <mergeCell ref="R310:S310"/>
    <mergeCell ref="V310:Y310"/>
    <mergeCell ref="AC310:AG310"/>
    <mergeCell ref="AO310:AW310"/>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61 AJ647 S648 S650 AJ843 S844 S846:S847"/>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63:AG463 AN32:AO32 AN34:AO35 AN73:AO73 AN69:AO70 AN104:AO104 AN110:AO110 AO145:AP145 AN112:AO112 AO125:AP125 AO127:AP127 AO129:AP129 AO131:AP131 AO137:AP137 AO133:AP133 AO141:AP141 AO139:AP139 AJ429:AK429 AF455:AG455 AF457:AG457 AF459:AG459 AF461:AG461 AC206:AD206 AK189:AL189 AC200:AD200 AC202:AD202 AC204:AD204 AE231:AF231 W271:X271 W273:X273 W275:X275 W277:X277 W279:X279 Y614:Z614 W281:X283 W319:X319 AJ411:AK411 AJ413:AK413 AJ417:AK417 AJ419:AK419 AJ421:AK421 AJ425:AK425 AJ427:AK427 AF465:AG465 Y481:Z481 Y483:Z483 Y485:Z485 Y490:Z490 Y492:Z492 Y610:Z610 Y612:Z612 W285:X28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98 Q412:S412 AL777:AN777 R524:T524 Q647:T647 Q656:T656 O248 W692 Q478:S478 Z794 AA764 V791 U571:W571 AJ667 R667 O250 U573:W575 Z811 Q410:S410 N539 Q470:S470 R700 R671 R675:R677 S672:S674 S678:S680 V691:X691 AK396 AJ671 R669 S685:S686 P777:R777 AL738 P740:R740 Q843:T843 Q399:S401 S394:S398 AL752 P754:R755 AL750 R548:T553 R558:T563 Z824 P516:R520 X618:Z622 R623:T623"/>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26:R726 N502:Q503 N492:Q493 O831:R831 O712:R712 O868:R868">
      <formula1>0</formula1>
      <formula2>4500000</formula2>
    </dataValidation>
    <dataValidation allowBlank="1" showInputMessage="1" showErrorMessage="1" errorTitle="Base Tier Limit Exceeded" sqref="AA831 Y712:AB712 AA597"/>
    <dataValidation type="whole" allowBlank="1" showInputMessage="1" showErrorMessage="1" errorTitle="Free Limit Exceeded" error="Free Tier Includes 100,000 Operations per Month for Free.  Please see WindowsAzure.com for pricing details. " prompt="Up to 100,000 Operations per Month Free" sqref="O724:R724 O710:R710">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10:AB710">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9:U439">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41:U441">
      <formula1>0</formula1>
      <formula2>10</formula2>
    </dataValidation>
    <dataValidation allowBlank="1" showErrorMessage="1" error="Premium Tier has a maximum of 30 units.  Please visit WindowsAzure.com for pricing details. " sqref="R443:U443"/>
    <dataValidation allowBlank="1" showInputMessage="1" showErrorMessage="1" prompt="Unlimited units allowed" sqref="Y714:AB714"/>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32:M533 J528:M530"/>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65:W465 X55:AA55 X57:AA57 X59:AA59 X61:AA61 X53:AA53 X90:AA90 X92:AA92 X94:AA94 X96:AA96 X98:AA98 X20:AA20 X22:AA22 X24:AA24 X26:AA26 X18:AA18 T463:W463 T461:W461 T459:W459 T457:W457 T455:W455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58:T658">
      <formula1>"Developer, Basic, Standard, Premium"</formula1>
    </dataValidation>
    <dataValidation type="list" allowBlank="1" showInputMessage="1" showErrorMessage="1" sqref="J515:M515">
      <formula1>"None, 200 MBPS, 500 MBPS, 1 GBPS, 10 GBPS"</formula1>
    </dataValidation>
    <dataValidation type="list" allowBlank="1" showInputMessage="1" showErrorMessage="1" sqref="AA515:AD515">
      <formula1>"None, 10 MBPS, 50 MBPS, 100 MBPS, 500 MBPS, 1 GBPS"</formula1>
    </dataValidation>
    <dataValidation type="list" allowBlank="1" showInputMessage="1" showErrorMessage="1" sqref="Q878">
      <formula1>"Included, Developer, Standard, Professional Direct, Premier"</formula1>
    </dataValidation>
    <dataValidation allowBlank="1" sqref="O800:R800 AI800:AL800 AB815:AE815"/>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23:M523"/>
    <dataValidation type="list" allowBlank="1" showInputMessage="1" showErrorMessage="1" sqref="J455 J461 J457 J465 J459 J463 S465">
      <formula1>"C0, C1, C2, C3, C4, C5"</formula1>
    </dataValidation>
    <dataValidation type="whole" allowBlank="1" showInputMessage="1" showErrorMessage="1" errorTitle="Free Limit Exceeded" error="Free Tier Includes 100,000 Operations per Month for Free.  Please see WindowsAzure.com for pricing details. " sqref="AB500:AE500 N500:Q500 AB502:AE502">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90:Q490">
      <formula1>0</formula1>
      <formula2>100000</formula2>
    </dataValidation>
    <dataValidation allowBlank="1" showInputMessage="1" showErrorMessage="1" errorTitle="Free Limit Exceeded" sqref="T200:V200 T213:V213"/>
    <dataValidation allowBlank="1" showInputMessage="1" errorTitle="Basic Tier Limit Exceeded" sqref="O597:R597 U585"/>
    <dataValidation allowBlank="1" showInputMessage="1" showErrorMessage="1" prompt="Only allows 500 minutes per subscription per month." sqref="P738:R738"/>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31:M531"/>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27:M527"/>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53:AF353"/>
    <dataValidation allowBlank="1" showInputMessage="1" showErrorMessage="1" prompt="512 GB" sqref="AC355:AF355"/>
    <dataValidation allowBlank="1" showInputMessage="1" showErrorMessage="1" prompt="1 TB" sqref="AC357:AF357"/>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9:W429 P411:W411 P413:W413 P417:W417 P419:W419 P421:W421 P425:W425 P427:W427">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411:AE411"/>
    <dataValidation allowBlank="1" showInputMessage="1" showErrorMessage="1" prompt="An HBase Cluster is made of 2 Head Nodes per cluster. Enter Head Nodes in multiples of 2." sqref="AC417:AE417"/>
    <dataValidation allowBlank="1" showInputMessage="1" showErrorMessage="1" prompt="An HBase Cluster is made of 3 Zookeeper Nodes per cluster. Enter Zookeeper Nodes in multiples of 3." sqref="AC421:AE421"/>
    <dataValidation allowBlank="1" showInputMessage="1" showErrorMessage="1" prompt="A Storm Cluster is made of 2 Supervisor Nodes per cluster. Enter supervisor Nodes in multiples of 2." sqref="AC425:AE425"/>
    <dataValidation allowBlank="1" showInputMessage="1" showErrorMessage="1" prompt="A Storm Cluster is made of 3 Zookeeper Nodes per cluster. Enter Zookeeper Nodes in multiples of 3." sqref="AC429:AE429"/>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69:AM669"/>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98:Z398">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50:R750">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19:M519">
      <formula1>"Yes, No"</formula1>
    </dataValidation>
    <dataValidation allowBlank="1" showInputMessage="1" sqref="R296:S296 R302:S302 R308:S308"/>
  </dataValidations>
  <pageMargins left="0.25" right="0.56000000000000005" top="0.66" bottom="0.38" header="0.3" footer="0.3"/>
  <pageSetup scale="60" fitToHeight="0" orientation="landscape" r:id="rId1"/>
  <rowBreaks count="5" manualBreakCount="5">
    <brk id="184" max="54" man="1"/>
    <brk id="330" max="54" man="1"/>
    <brk id="506" max="54" man="1"/>
    <brk id="651" max="54" man="1"/>
    <brk id="796"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220980</xdr:colOff>
                    <xdr:row>892</xdr:row>
                    <xdr:rowOff>7620</xdr:rowOff>
                  </from>
                  <to>
                    <xdr:col>52</xdr:col>
                    <xdr:colOff>228600</xdr:colOff>
                    <xdr:row>894</xdr:row>
                    <xdr:rowOff>182880</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68580</xdr:colOff>
                    <xdr:row>3</xdr:row>
                    <xdr:rowOff>38100</xdr:rowOff>
                  </from>
                  <to>
                    <xdr:col>42</xdr:col>
                    <xdr:colOff>182880</xdr:colOff>
                    <xdr:row>3</xdr:row>
                    <xdr:rowOff>236220</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137160</xdr:colOff>
                    <xdr:row>3</xdr:row>
                    <xdr:rowOff>45720</xdr:rowOff>
                  </from>
                  <to>
                    <xdr:col>52</xdr:col>
                    <xdr:colOff>45720</xdr:colOff>
                    <xdr:row>3</xdr:row>
                    <xdr:rowOff>251460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69</xdr:col>
                    <xdr:colOff>533400</xdr:colOff>
                    <xdr:row>922</xdr:row>
                    <xdr:rowOff>190500</xdr:rowOff>
                  </from>
                  <to>
                    <xdr:col>69</xdr:col>
                    <xdr:colOff>594360</xdr:colOff>
                    <xdr:row>923</xdr:row>
                    <xdr:rowOff>106680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026" id="{7EAA7F92-E5CB-41C4-AF11-278D3097BB26}">
            <xm:f>'FX Card'!$F$1=25</xm:f>
            <x14:dxf>
              <numFmt numFmtId="183" formatCode="\R\ #,##0.00"/>
            </x14:dxf>
          </x14:cfRule>
          <x14:cfRule type="expression" priority="4027" id="{A736CA95-783F-4DE3-BD91-66A517AD4A2A}">
            <xm:f>'FX Card'!$F$1=24</xm:f>
            <x14:dxf>
              <numFmt numFmtId="180" formatCode="\T\W\ &quot;$&quot;\ #,##0.00"/>
            </x14:dxf>
          </x14:cfRule>
          <x14:cfRule type="expression" priority="4028" id="{7893DDA2-AFD9-4B89-AF27-CF9EBF85C4C6}">
            <xm:f>'FX Card'!$F$1=23</xm:f>
            <x14:dxf>
              <numFmt numFmtId="199" formatCode="#,##0.00\ [$₺-41F]"/>
            </x14:dxf>
          </x14:cfRule>
          <x14:cfRule type="expression" priority="4029" id="{F0A1990D-E20D-4330-B957-769773290D13}">
            <xm:f>'FX Card'!$F$1=22</xm:f>
            <x14:dxf>
              <numFmt numFmtId="173" formatCode="\k\r\ #,##0.00"/>
            </x14:dxf>
          </x14:cfRule>
          <x14:cfRule type="expression" priority="4030" id="{3BBBE305-F0E3-4454-83F4-2E0908F73C11}">
            <xm:f>'FX Card'!$F$1=21</xm:f>
            <x14:dxf>
              <numFmt numFmtId="197" formatCode="\﷼\ #,##0.000"/>
            </x14:dxf>
          </x14:cfRule>
          <x14:cfRule type="expression" priority="4031" id="{2D18D5B8-3B55-4F46-90A5-F6C8A2BF081F}">
            <xm:f>'FX Card'!$F$1=20</xm:f>
            <x14:dxf>
              <numFmt numFmtId="181" formatCode="\р\у\б\ #,##0.00"/>
            </x14:dxf>
          </x14:cfRule>
          <x14:cfRule type="expression" priority="4032" id="{103A87D5-CE12-4739-B990-F25C0EF78E21}">
            <xm:f>'FX Card'!$F$1=19</xm:f>
            <x14:dxf>
              <numFmt numFmtId="196" formatCode="\M\X\ &quot;$&quot;\ #,##0.00"/>
            </x14:dxf>
          </x14:cfRule>
          <x14:cfRule type="expression" priority="4033" id="{059A4C33-5364-4880-8C90-B25B26AB0B91}">
            <xm:f>'FX Card'!$F$1=18</xm:f>
            <x14:dxf>
              <numFmt numFmtId="195" formatCode="[$RM-43E]#,##0.00"/>
            </x14:dxf>
          </x14:cfRule>
          <x14:cfRule type="expression" priority="4034" id="{D76B271A-80A9-4198-A006-6D4A2DB17B36}">
            <xm:f>'FX Card'!$F$1=17</xm:f>
            <x14:dxf>
              <numFmt numFmtId="198" formatCode="\N\Z\ &quot;$&quot;\ #,##0.00"/>
            </x14:dxf>
          </x14:cfRule>
          <x14:cfRule type="expression" priority="4035" id="{9A851BAF-06CF-4E97-B031-C8ACBDAEE909}">
            <xm:f>'FX Card'!$F$1=16</xm:f>
            <x14:dxf>
              <numFmt numFmtId="173" formatCode="\k\r\ #,##0.00"/>
            </x14:dxf>
          </x14:cfRule>
          <x14:cfRule type="expression" priority="4036" id="{26AEA848-B342-4BAC-A236-BF4CDDEB59A4}">
            <xm:f>'FX Card'!$F$1=15</xm:f>
            <x14:dxf>
              <numFmt numFmtId="179" formatCode="[$₩-412]#,##0.00"/>
            </x14:dxf>
          </x14:cfRule>
          <x14:cfRule type="expression" priority="4037" id="{301E7C1D-896B-4901-B2E2-5E83B90B3ADD}">
            <xm:f>'FX Card'!$F$1=14</xm:f>
            <x14:dxf>
              <numFmt numFmtId="178" formatCode="[$¥-411]#,##0.00"/>
            </x14:dxf>
          </x14:cfRule>
          <x14:cfRule type="expression" priority="4038" id="{22C9B7F1-BB78-434F-A783-27562CD593ED}">
            <xm:f>'FX Card'!$F$1=13</xm:f>
            <x14:dxf>
              <numFmt numFmtId="207" formatCode="[$₹-445]\ #,##0.00"/>
            </x14:dxf>
          </x14:cfRule>
          <x14:cfRule type="expression" priority="4039" id="{FF9EB95C-D66E-4734-A7D3-E5F61310A7B7}">
            <xm:f>'FX Card'!$F$1=12</xm:f>
            <x14:dxf>
              <numFmt numFmtId="176" formatCode="\R\p\ #,##0.00"/>
            </x14:dxf>
          </x14:cfRule>
          <x14:cfRule type="expression" priority="4040" id="{2585F744-3CE0-4A89-A99B-5B1DA263FB6B}">
            <xm:f>'FX Card'!$F$1=11</xm:f>
            <x14:dxf>
              <numFmt numFmtId="194" formatCode="\H\K\ &quot;$&quot;\ #,##0.00"/>
            </x14:dxf>
          </x14:cfRule>
          <x14:cfRule type="expression" priority="4041" id="{F7450CC9-81E6-4C15-B7C4-B82CBCEE56DE}">
            <xm:f>'FX Card'!$F$1=10</xm:f>
            <x14:dxf>
              <numFmt numFmtId="175" formatCode="[$£-809]#,##0.00"/>
            </x14:dxf>
          </x14:cfRule>
          <x14:cfRule type="expression" priority="4042" id="{D5672EE7-4397-4929-AD78-87C5B506EEE4}">
            <xm:f>'FX Card'!$F$1=9</xm:f>
            <x14:dxf>
              <numFmt numFmtId="174" formatCode="[$€-2]\ #,##0.00"/>
            </x14:dxf>
          </x14:cfRule>
          <x14:cfRule type="expression" priority="4043" id="{96BC64FC-3EE7-4FEA-A000-029D4E17CB76}">
            <xm:f>'FX Card'!$F$1=8</xm:f>
            <x14:dxf>
              <numFmt numFmtId="173" formatCode="\k\r\ #,##0.00"/>
            </x14:dxf>
          </x14:cfRule>
          <x14:cfRule type="expression" priority="4044" id="{02834E3D-42A5-452B-9E6E-1F7850A23099}">
            <xm:f>'FX Card'!$F$1=7</xm:f>
            <x14:dxf>
              <numFmt numFmtId="172" formatCode="[$¥-804]#,##0.00"/>
            </x14:dxf>
          </x14:cfRule>
          <x14:cfRule type="expression" priority="4045" id="{1D7804CA-D970-4A5D-A24A-511C9394DAFB}">
            <xm:f>'FX Card'!$F$1=6</xm:f>
            <x14:dxf>
              <numFmt numFmtId="171" formatCode="\F\r\ #,##0.00"/>
            </x14:dxf>
          </x14:cfRule>
          <x14:cfRule type="expression" priority="4046" id="{3D3A4C39-51B4-4573-8296-86291F6D8F99}">
            <xm:f>'FX Card'!$F$1=5</xm:f>
            <x14:dxf>
              <numFmt numFmtId="170" formatCode="\C\A\ &quot;$&quot;\ #,##0.00"/>
            </x14:dxf>
          </x14:cfRule>
          <x14:cfRule type="expression" priority="4047" id="{98864BEF-AB9C-4C33-A802-A78B79204A57}">
            <xm:f>'FX Card'!$F$1=4</xm:f>
            <x14:dxf>
              <numFmt numFmtId="192" formatCode="[$R$-416]\ #,##0.00"/>
            </x14:dxf>
          </x14:cfRule>
          <x14:cfRule type="expression" priority="4049" id="{218AE099-AA54-4777-BB91-4A95CA67E6A2}">
            <xm:f>'FX Card'!$F$1=3</xm:f>
            <x14:dxf>
              <numFmt numFmtId="169" formatCode="\A\U\ &quot;$&quot;\ #,##0.00"/>
            </x14:dxf>
          </x14:cfRule>
          <x14:cfRule type="expression" priority="4050" id="{A03504DC-361B-4197-8B63-57D9BAC6B756}">
            <xm:f>'FX Card'!$F$1=2</xm:f>
            <x14:dxf>
              <numFmt numFmtId="182" formatCode="\A\R\ &quot;$&quot;#,##0.00"/>
            </x14:dxf>
          </x14:cfRule>
          <x14:cfRule type="expression" priority="4051" id="{D6880F1F-BAE0-4BBD-9CDF-2FB6F1C8A583}">
            <xm:f>'FX Card'!$F$1=1</xm:f>
            <x14:dxf>
              <numFmt numFmtId="166" formatCode="&quot;$&quot;#,##0.00"/>
            </x14:dxf>
          </x14:cfRule>
          <xm:sqref>AS167:AV167 AS169:AV169 AS171:AV171 AS173:AV173 AS175:AV175 AS179:AV179 AS181:AV181 AS183:AV183 AS187:AV187 AS189:AV189 AC271:AG271 AC273:AG273 AC275:AG275 AC279:AG279 AC281:AG282 AC285:AG286 AL455:AO455 AL457:AO457 AL459:AO459 AL461:AO461 AL463:AO463 AL465:AO465 AA893:AO894 J893:X894 AS890:BA901 AS401:BA401 AS404:BA404 AX402:BA403 AS912:BA1048576 AS434:BA469 AS540:BA541 AX539:BA539 AO539 AS496:BA496 AS406:BA408 AX491:BA491 AS10:BA10 AS7:AX7 AS8:AW9 AS1:BA1 BA3:BA4 AS13:BA13 AX14:BA41 AS14:AV15 AR41:AV41 AS17:AV40 AS49:AV50 AW49:BA75 AS52:AV75 AS76:BA76 AS86:AV87 AW86:BA112 AS89:AV112 AS113:BA114 AS148:BA150 AX123:BA147 AS123:AV147 AW121:BA122 AT122:AV122 AS259:BA262 AS264:BA264 AS678:BA678 AS680:BA680 AS684:BA684 AS681:AW683 AS6:AW6 AX163:BA189 AS42:BA42 AS692:BA705 AS670:BA672 AX669:BA669 AP669 AX200:BA200 AQ200 AS201:BA201 AX202:BA202 AQ202 AS203:BA203 AS205:BA207 AX204:BA204 AQ204 AS190:BA191 AS218:BA227 AS827:BA838 AS720:BA732 AS628:BA668 AS278:BA282 AS277 AS551:BA551 AX548 AS555:BA555 AX552 AS554:AW554 AS209:BA212 AS743:BA745 AS765:BA770 AX764:BA764 AN764 AS772:BA780 AS154:BA156 AS158:BA162 AS410:BA412 AS431:AT431 AX431:BA431 AS433:AW433 AS230:BA230 AS759:BA763 AS324:BA343 AS290:BA290 AX289:BA289 AS792:BA825 AS236:BA236 AX235:BA235 AS507:BA516 AS528:BA538 AS519:BA521 AS360:BA361 AS44:BA48 AX43:BA43 AX77:BA77 AS78:BA78 AS80:BA85 AX79:BA79 AS116:BA120 AX115:BA115 AS152:BA152 AX151:BA151 AS193:BA194 AX192:BA192 AS232:BA234 AS231:AT231 AX231:BA231 AS240:BA255 AX239:BA239 AS238:BA238 AX237:BA237 AS266:BA276 AX265:BA265 AS345:BA351 AX344:BA344 AS363:BA371 AX362:BA362 AS373:BA379 AX372:BA372 AS381:BA382 AX380:BA380 AX383:BA383 AS384:BA387 AS389:BA390 AX388:BA388 AR388 AS392:BA399 AX391:BA391 AS543:BA547 AX542:BA542 AS579:BA580 AX578:BA578 AX691:BA691 AS782:BA790 AX781:BA781 AS873:BA875 AS879:BA882 AX878:BA878 AR878 AS566:BA577 AS592:BA592 AL624 AS321:BA321 AS284:BA286 AS288:BA288 AT884:AV888 AS883:AV883 AS889:AV889 AS876:AV877</xm:sqref>
        </x14:conditionalFormatting>
        <x14:conditionalFormatting xmlns:xm="http://schemas.microsoft.com/office/excel/2006/main">
          <x14:cfRule type="expression" priority="3951" id="{E7A1AE21-CAA7-4784-8150-7D093AE33A73}">
            <xm:f>'FX Card'!$F$1=25</xm:f>
            <x14:dxf>
              <numFmt numFmtId="183" formatCode="\R\ #,##0.00"/>
            </x14:dxf>
          </x14:cfRule>
          <x14:cfRule type="expression" priority="3952" id="{7E5BBCB1-039F-40A8-9C23-1761D01CB1F6}">
            <xm:f>'FX Card'!$F$1=24</xm:f>
            <x14:dxf>
              <numFmt numFmtId="180" formatCode="\T\W\ &quot;$&quot;\ #,##0.00"/>
            </x14:dxf>
          </x14:cfRule>
          <x14:cfRule type="expression" priority="3953" id="{717D55B7-67D3-4876-9EFF-C6C373B0FC69}">
            <xm:f>'FX Card'!$F$1=23</xm:f>
            <x14:dxf>
              <numFmt numFmtId="199" formatCode="#,##0.00\ [$₺-41F]"/>
            </x14:dxf>
          </x14:cfRule>
          <x14:cfRule type="expression" priority="3954" id="{14AC5922-4D1D-4600-A41F-EDACF4B164EE}">
            <xm:f>'FX Card'!$F$1=22</xm:f>
            <x14:dxf>
              <numFmt numFmtId="173" formatCode="\k\r\ #,##0.00"/>
            </x14:dxf>
          </x14:cfRule>
          <x14:cfRule type="expression" priority="3955" id="{A8C1452C-5BEA-40F1-BDB5-F53EAAC833D9}">
            <xm:f>'FX Card'!$F$1=21</xm:f>
            <x14:dxf>
              <numFmt numFmtId="197" formatCode="\﷼\ #,##0.000"/>
            </x14:dxf>
          </x14:cfRule>
          <x14:cfRule type="expression" priority="3956" id="{74BD1836-56AA-44B4-8C22-A731AA691592}">
            <xm:f>'FX Card'!$F$1=20</xm:f>
            <x14:dxf>
              <numFmt numFmtId="181" formatCode="\р\у\б\ #,##0.00"/>
            </x14:dxf>
          </x14:cfRule>
          <x14:cfRule type="expression" priority="3957" id="{B03C9E5B-6441-4098-B66A-B1E1DA20E5C2}">
            <xm:f>'FX Card'!$F$1=19</xm:f>
            <x14:dxf>
              <numFmt numFmtId="196" formatCode="\M\X\ &quot;$&quot;\ #,##0.00"/>
            </x14:dxf>
          </x14:cfRule>
          <x14:cfRule type="expression" priority="3958" id="{0C847961-87BA-467B-95CB-3CF01BD3B2B3}">
            <xm:f>'FX Card'!$F$1=18</xm:f>
            <x14:dxf>
              <numFmt numFmtId="195" formatCode="[$RM-43E]#,##0.00"/>
            </x14:dxf>
          </x14:cfRule>
          <x14:cfRule type="expression" priority="3959" id="{916803E7-25C3-41A5-AF4A-B6D56F8189B5}">
            <xm:f>'FX Card'!$F$1=17</xm:f>
            <x14:dxf>
              <numFmt numFmtId="198" formatCode="\N\Z\ &quot;$&quot;\ #,##0.00"/>
            </x14:dxf>
          </x14:cfRule>
          <x14:cfRule type="expression" priority="3960" id="{6DD9C158-80E7-410D-8BD1-60B4951E8537}">
            <xm:f>'FX Card'!$F$1=16</xm:f>
            <x14:dxf>
              <numFmt numFmtId="173" formatCode="\k\r\ #,##0.00"/>
            </x14:dxf>
          </x14:cfRule>
          <x14:cfRule type="expression" priority="3961" id="{E9EEB9F1-CAB7-449E-9E29-7BEF141CD414}">
            <xm:f>'FX Card'!$F$1=15</xm:f>
            <x14:dxf>
              <numFmt numFmtId="179" formatCode="[$₩-412]#,##0.00"/>
            </x14:dxf>
          </x14:cfRule>
          <x14:cfRule type="expression" priority="3962" id="{E6748B6D-A4AC-4BDA-A0EB-9EA76F35B0C9}">
            <xm:f>'FX Card'!$F$1=14</xm:f>
            <x14:dxf>
              <numFmt numFmtId="178" formatCode="[$¥-411]#,##0.00"/>
            </x14:dxf>
          </x14:cfRule>
          <x14:cfRule type="expression" priority="3963" id="{2BFF2FC9-07F5-4393-AEA5-6F87CFECAA35}">
            <xm:f>'FX Card'!$F$1=13</xm:f>
            <x14:dxf>
              <numFmt numFmtId="207" formatCode="[$₹-445]\ #,##0.00"/>
            </x14:dxf>
          </x14:cfRule>
          <x14:cfRule type="expression" priority="3964" id="{658E32E6-36D4-4320-81F3-25BDC391B62E}">
            <xm:f>'FX Card'!$F$1=12</xm:f>
            <x14:dxf>
              <numFmt numFmtId="176" formatCode="\R\p\ #,##0.00"/>
            </x14:dxf>
          </x14:cfRule>
          <x14:cfRule type="expression" priority="3965" id="{4AD4E7CE-8835-43BE-A3CC-C95C3CA125F3}">
            <xm:f>'FX Card'!$F$1=11</xm:f>
            <x14:dxf>
              <numFmt numFmtId="194" formatCode="\H\K\ &quot;$&quot;\ #,##0.00"/>
            </x14:dxf>
          </x14:cfRule>
          <x14:cfRule type="expression" priority="3966" id="{AA466E4D-6D08-4720-8848-C89DD6560E68}">
            <xm:f>'FX Card'!$F$1=10</xm:f>
            <x14:dxf>
              <numFmt numFmtId="175" formatCode="[$£-809]#,##0.00"/>
            </x14:dxf>
          </x14:cfRule>
          <x14:cfRule type="expression" priority="3967" id="{207BA3CC-7576-4072-9FCB-6BAE6AE7605F}">
            <xm:f>'FX Card'!$F$1=9</xm:f>
            <x14:dxf>
              <numFmt numFmtId="174" formatCode="[$€-2]\ #,##0.00"/>
            </x14:dxf>
          </x14:cfRule>
          <x14:cfRule type="expression" priority="3968" id="{98147DDA-B023-4563-AD30-663C0A5E8A37}">
            <xm:f>'FX Card'!$F$1=8</xm:f>
            <x14:dxf>
              <numFmt numFmtId="173" formatCode="\k\r\ #,##0.00"/>
            </x14:dxf>
          </x14:cfRule>
          <x14:cfRule type="expression" priority="3969" id="{7B30D28E-ECBE-45D3-B7E9-5DEBA4CA42AF}">
            <xm:f>'FX Card'!$F$1=7</xm:f>
            <x14:dxf>
              <numFmt numFmtId="172" formatCode="[$¥-804]#,##0.00"/>
            </x14:dxf>
          </x14:cfRule>
          <x14:cfRule type="expression" priority="3970" id="{C47B6024-A122-4F5D-8296-82D63394346A}">
            <xm:f>'FX Card'!$F$1=6</xm:f>
            <x14:dxf>
              <numFmt numFmtId="171" formatCode="\F\r\ #,##0.00"/>
            </x14:dxf>
          </x14:cfRule>
          <x14:cfRule type="expression" priority="3971" id="{02F6C6CE-39CE-4F95-800E-20C04EA3638F}">
            <xm:f>'FX Card'!$F$1=5</xm:f>
            <x14:dxf>
              <numFmt numFmtId="170" formatCode="\C\A\ &quot;$&quot;\ #,##0.00"/>
            </x14:dxf>
          </x14:cfRule>
          <x14:cfRule type="expression" priority="3972" id="{C6815459-8354-43D3-8540-C75C1FE5814E}">
            <xm:f>'FX Card'!$F$1=4</xm:f>
            <x14:dxf>
              <numFmt numFmtId="192" formatCode="[$R$-416]\ #,##0.00"/>
            </x14:dxf>
          </x14:cfRule>
          <x14:cfRule type="expression" priority="3973" id="{093A114E-66A7-4D33-BA4A-FFF3F1B25187}">
            <xm:f>'FX Card'!$F$1=3</xm:f>
            <x14:dxf>
              <numFmt numFmtId="169" formatCode="\A\U\ &quot;$&quot;\ #,##0.00"/>
            </x14:dxf>
          </x14:cfRule>
          <x14:cfRule type="expression" priority="3974" id="{080ADB42-233F-47E1-934E-E8FF0594653B}">
            <xm:f>'FX Card'!$F$1=2</xm:f>
            <x14:dxf>
              <numFmt numFmtId="182" formatCode="\A\R\ &quot;$&quot;#,##0.00"/>
            </x14:dxf>
          </x14:cfRule>
          <x14:cfRule type="expression" priority="3975" id="{853579A1-1B46-41A5-94CB-3D7C6650C539}">
            <xm:f>'FX Card'!$F$1=1</xm:f>
            <x14:dxf>
              <numFmt numFmtId="166" formatCode="&quot;$&quot;#,##0.00"/>
            </x14:dxf>
          </x14:cfRule>
          <xm:sqref>AS400:BA400</xm:sqref>
        </x14:conditionalFormatting>
        <x14:conditionalFormatting xmlns:xm="http://schemas.microsoft.com/office/excel/2006/main">
          <x14:cfRule type="expression" priority="3851" id="{4B034CFC-84AC-4581-A1B0-7A77476A1D34}">
            <xm:f>'FX Card'!$F$1=25</xm:f>
            <x14:dxf>
              <numFmt numFmtId="183" formatCode="\R\ #,##0.00"/>
            </x14:dxf>
          </x14:cfRule>
          <x14:cfRule type="expression" priority="3852" id="{352D36FD-5640-476B-9F61-1742115F57FF}">
            <xm:f>'FX Card'!$F$1=24</xm:f>
            <x14:dxf>
              <numFmt numFmtId="180" formatCode="\T\W\ &quot;$&quot;\ #,##0.00"/>
            </x14:dxf>
          </x14:cfRule>
          <x14:cfRule type="expression" priority="3853" id="{861CE8F1-2E04-4D3A-B46C-63A019747196}">
            <xm:f>'FX Card'!$F$1=23</xm:f>
            <x14:dxf>
              <numFmt numFmtId="199" formatCode="#,##0.00\ [$₺-41F]"/>
            </x14:dxf>
          </x14:cfRule>
          <x14:cfRule type="expression" priority="3854" id="{7ACCFAE2-F24F-4348-9D9C-5FB3CD5A6794}">
            <xm:f>'FX Card'!$F$1=22</xm:f>
            <x14:dxf>
              <numFmt numFmtId="173" formatCode="\k\r\ #,##0.00"/>
            </x14:dxf>
          </x14:cfRule>
          <x14:cfRule type="expression" priority="3855" id="{D186DC49-7853-4881-9B92-0DC7DFA97202}">
            <xm:f>'FX Card'!$F$1=21</xm:f>
            <x14:dxf>
              <numFmt numFmtId="197" formatCode="\﷼\ #,##0.000"/>
            </x14:dxf>
          </x14:cfRule>
          <x14:cfRule type="expression" priority="3856" id="{43C8D707-D5EF-4570-956F-03BBD5335B20}">
            <xm:f>'FX Card'!$F$1=20</xm:f>
            <x14:dxf>
              <numFmt numFmtId="181" formatCode="\р\у\б\ #,##0.00"/>
            </x14:dxf>
          </x14:cfRule>
          <x14:cfRule type="expression" priority="3857" id="{152E5648-AEF9-456B-B47B-47D7B9914FBD}">
            <xm:f>'FX Card'!$F$1=19</xm:f>
            <x14:dxf>
              <numFmt numFmtId="196" formatCode="\M\X\ &quot;$&quot;\ #,##0.00"/>
            </x14:dxf>
          </x14:cfRule>
          <x14:cfRule type="expression" priority="3858" id="{A78435EF-74FC-478D-ABE3-25D494C838F3}">
            <xm:f>'FX Card'!$F$1=18</xm:f>
            <x14:dxf>
              <numFmt numFmtId="195" formatCode="[$RM-43E]#,##0.00"/>
            </x14:dxf>
          </x14:cfRule>
          <x14:cfRule type="expression" priority="3859" id="{416B3CB4-CE51-434A-AB33-539867CF0D57}">
            <xm:f>'FX Card'!$F$1=17</xm:f>
            <x14:dxf>
              <numFmt numFmtId="198" formatCode="\N\Z\ &quot;$&quot;\ #,##0.00"/>
            </x14:dxf>
          </x14:cfRule>
          <x14:cfRule type="expression" priority="3860" id="{766487FC-55A8-4680-83E2-E0472B89C200}">
            <xm:f>'FX Card'!$F$1=16</xm:f>
            <x14:dxf>
              <numFmt numFmtId="173" formatCode="\k\r\ #,##0.00"/>
            </x14:dxf>
          </x14:cfRule>
          <x14:cfRule type="expression" priority="3861" id="{DD87B1DE-D4D2-424E-A8B9-47621C05CCB7}">
            <xm:f>'FX Card'!$F$1=15</xm:f>
            <x14:dxf>
              <numFmt numFmtId="179" formatCode="[$₩-412]#,##0.00"/>
            </x14:dxf>
          </x14:cfRule>
          <x14:cfRule type="expression" priority="3862" id="{46CDFBD8-82AF-47FF-ADD0-B5A86347FF62}">
            <xm:f>'FX Card'!$F$1=14</xm:f>
            <x14:dxf>
              <numFmt numFmtId="178" formatCode="[$¥-411]#,##0.00"/>
            </x14:dxf>
          </x14:cfRule>
          <x14:cfRule type="expression" priority="3863" id="{7E638A5A-E306-41E2-8535-CDEB06F29E5E}">
            <xm:f>'FX Card'!$F$1=13</xm:f>
            <x14:dxf>
              <numFmt numFmtId="207" formatCode="[$₹-445]\ #,##0.00"/>
            </x14:dxf>
          </x14:cfRule>
          <x14:cfRule type="expression" priority="3864" id="{4691111B-36F0-42A9-B8ED-427FEC07CDEF}">
            <xm:f>'FX Card'!$F$1=12</xm:f>
            <x14:dxf>
              <numFmt numFmtId="176" formatCode="\R\p\ #,##0.00"/>
            </x14:dxf>
          </x14:cfRule>
          <x14:cfRule type="expression" priority="3865" id="{3D911AC1-22D0-489E-87F3-125EC61CD3FA}">
            <xm:f>'FX Card'!$F$1=11</xm:f>
            <x14:dxf>
              <numFmt numFmtId="194" formatCode="\H\K\ &quot;$&quot;\ #,##0.00"/>
            </x14:dxf>
          </x14:cfRule>
          <x14:cfRule type="expression" priority="3866" id="{A7E51403-DEE5-4DBB-A34D-33DA703F61DE}">
            <xm:f>'FX Card'!$F$1=10</xm:f>
            <x14:dxf>
              <numFmt numFmtId="175" formatCode="[$£-809]#,##0.00"/>
            </x14:dxf>
          </x14:cfRule>
          <x14:cfRule type="expression" priority="3867" id="{D1517998-038A-434E-A435-394C98EDFE2E}">
            <xm:f>'FX Card'!$F$1=9</xm:f>
            <x14:dxf>
              <numFmt numFmtId="174" formatCode="[$€-2]\ #,##0.00"/>
            </x14:dxf>
          </x14:cfRule>
          <x14:cfRule type="expression" priority="3868" id="{56B58280-9DB8-4882-99C4-44857A7AD053}">
            <xm:f>'FX Card'!$F$1=8</xm:f>
            <x14:dxf>
              <numFmt numFmtId="173" formatCode="\k\r\ #,##0.00"/>
            </x14:dxf>
          </x14:cfRule>
          <x14:cfRule type="expression" priority="3869" id="{C2D1876E-0A93-40CC-A860-9CDC69C6A91F}">
            <xm:f>'FX Card'!$F$1=7</xm:f>
            <x14:dxf>
              <numFmt numFmtId="172" formatCode="[$¥-804]#,##0.00"/>
            </x14:dxf>
          </x14:cfRule>
          <x14:cfRule type="expression" priority="3870" id="{A255AE0C-3DB4-4F84-AB37-8E78AEC98723}">
            <xm:f>'FX Card'!$F$1=6</xm:f>
            <x14:dxf>
              <numFmt numFmtId="171" formatCode="\F\r\ #,##0.00"/>
            </x14:dxf>
          </x14:cfRule>
          <x14:cfRule type="expression" priority="3871" id="{5903E86D-6060-4C4C-AC83-E702B07DCDEC}">
            <xm:f>'FX Card'!$F$1=5</xm:f>
            <x14:dxf>
              <numFmt numFmtId="170" formatCode="\C\A\ &quot;$&quot;\ #,##0.00"/>
            </x14:dxf>
          </x14:cfRule>
          <x14:cfRule type="expression" priority="3872" id="{CB3DB08D-2660-494D-8CD7-E1E4AF676E1A}">
            <xm:f>'FX Card'!$F$1=4</xm:f>
            <x14:dxf>
              <numFmt numFmtId="192" formatCode="[$R$-416]\ #,##0.00"/>
            </x14:dxf>
          </x14:cfRule>
          <x14:cfRule type="expression" priority="3873" id="{68689720-2926-4454-8851-3B048D35A07F}">
            <xm:f>'FX Card'!$F$1=3</xm:f>
            <x14:dxf>
              <numFmt numFmtId="169" formatCode="\A\U\ &quot;$&quot;\ #,##0.00"/>
            </x14:dxf>
          </x14:cfRule>
          <x14:cfRule type="expression" priority="3874" id="{A36C97FA-FC2E-495B-94DB-71627B25EA41}">
            <xm:f>'FX Card'!$F$1=2</xm:f>
            <x14:dxf>
              <numFmt numFmtId="182" formatCode="\A\R\ &quot;$&quot;#,##0.00"/>
            </x14:dxf>
          </x14:cfRule>
          <x14:cfRule type="expression" priority="3875" id="{F1EA71C8-A84D-4295-8D22-BEF85C68F352}">
            <xm:f>'FX Card'!$F$1=1</xm:f>
            <x14:dxf>
              <numFmt numFmtId="166" formatCode="&quot;$&quot;#,##0.00"/>
            </x14:dxf>
          </x14:cfRule>
          <xm:sqref>AQ405</xm:sqref>
        </x14:conditionalFormatting>
        <x14:conditionalFormatting xmlns:xm="http://schemas.microsoft.com/office/excel/2006/main">
          <x14:cfRule type="expression" priority="3901" id="{CB058235-2177-4051-BEA7-53D187F20D65}">
            <xm:f>'FX Card'!$F$1=25</xm:f>
            <x14:dxf>
              <numFmt numFmtId="183" formatCode="\R\ #,##0.00"/>
            </x14:dxf>
          </x14:cfRule>
          <x14:cfRule type="expression" priority="3902" id="{10FE85A6-9CCB-4A36-9FB2-E5C761ED7032}">
            <xm:f>'FX Card'!$F$1=24</xm:f>
            <x14:dxf>
              <numFmt numFmtId="180" formatCode="\T\W\ &quot;$&quot;\ #,##0.00"/>
            </x14:dxf>
          </x14:cfRule>
          <x14:cfRule type="expression" priority="3903" id="{39A1B45C-0DBD-4362-A180-138F28B1A993}">
            <xm:f>'FX Card'!$F$1=23</xm:f>
            <x14:dxf>
              <numFmt numFmtId="199" formatCode="#,##0.00\ [$₺-41F]"/>
            </x14:dxf>
          </x14:cfRule>
          <x14:cfRule type="expression" priority="3904" id="{691DA6E8-51DA-4B41-ACFD-2D120389463F}">
            <xm:f>'FX Card'!$F$1=22</xm:f>
            <x14:dxf>
              <numFmt numFmtId="173" formatCode="\k\r\ #,##0.00"/>
            </x14:dxf>
          </x14:cfRule>
          <x14:cfRule type="expression" priority="3905" id="{497C7AF4-023F-4D18-B6BF-5D91A625DA64}">
            <xm:f>'FX Card'!$F$1=21</xm:f>
            <x14:dxf>
              <numFmt numFmtId="197" formatCode="\﷼\ #,##0.000"/>
            </x14:dxf>
          </x14:cfRule>
          <x14:cfRule type="expression" priority="3906" id="{047421FD-D63C-4608-9F17-D16AB692D492}">
            <xm:f>'FX Card'!$F$1=20</xm:f>
            <x14:dxf>
              <numFmt numFmtId="181" formatCode="\р\у\б\ #,##0.00"/>
            </x14:dxf>
          </x14:cfRule>
          <x14:cfRule type="expression" priority="3907" id="{543F5C4C-C155-468E-8379-99169D1872DC}">
            <xm:f>'FX Card'!$F$1=19</xm:f>
            <x14:dxf>
              <numFmt numFmtId="196" formatCode="\M\X\ &quot;$&quot;\ #,##0.00"/>
            </x14:dxf>
          </x14:cfRule>
          <x14:cfRule type="expression" priority="3908" id="{A08C06B7-7BDE-467D-9011-E466A5A5FCD5}">
            <xm:f>'FX Card'!$F$1=18</xm:f>
            <x14:dxf>
              <numFmt numFmtId="195" formatCode="[$RM-43E]#,##0.00"/>
            </x14:dxf>
          </x14:cfRule>
          <x14:cfRule type="expression" priority="3909" id="{FD66CE4F-9379-44B7-9482-F791ABF020CA}">
            <xm:f>'FX Card'!$F$1=17</xm:f>
            <x14:dxf>
              <numFmt numFmtId="198" formatCode="\N\Z\ &quot;$&quot;\ #,##0.00"/>
            </x14:dxf>
          </x14:cfRule>
          <x14:cfRule type="expression" priority="3910" id="{B674E11E-D79B-4FE5-B0D8-55BD162B6A92}">
            <xm:f>'FX Card'!$F$1=16</xm:f>
            <x14:dxf>
              <numFmt numFmtId="173" formatCode="\k\r\ #,##0.00"/>
            </x14:dxf>
          </x14:cfRule>
          <x14:cfRule type="expression" priority="3911" id="{071EE194-DD3D-43EC-B451-BD6F69C28197}">
            <xm:f>'FX Card'!$F$1=15</xm:f>
            <x14:dxf>
              <numFmt numFmtId="179" formatCode="[$₩-412]#,##0.00"/>
            </x14:dxf>
          </x14:cfRule>
          <x14:cfRule type="expression" priority="3912" id="{B2501E0B-0B9C-4F4E-8EAD-43F8430B1FDE}">
            <xm:f>'FX Card'!$F$1=14</xm:f>
            <x14:dxf>
              <numFmt numFmtId="178" formatCode="[$¥-411]#,##0.00"/>
            </x14:dxf>
          </x14:cfRule>
          <x14:cfRule type="expression" priority="3913" id="{B5831906-87DE-4023-9B29-32AE5FC7F2F5}">
            <xm:f>'FX Card'!$F$1=13</xm:f>
            <x14:dxf>
              <numFmt numFmtId="207" formatCode="[$₹-445]\ #,##0.00"/>
            </x14:dxf>
          </x14:cfRule>
          <x14:cfRule type="expression" priority="3914" id="{29DBC156-8987-47B4-9EAA-4450F195969A}">
            <xm:f>'FX Card'!$F$1=12</xm:f>
            <x14:dxf>
              <numFmt numFmtId="176" formatCode="\R\p\ #,##0.00"/>
            </x14:dxf>
          </x14:cfRule>
          <x14:cfRule type="expression" priority="3915" id="{11CF7F4A-B8A8-4D6C-AF76-F6DEE84AA16C}">
            <xm:f>'FX Card'!$F$1=11</xm:f>
            <x14:dxf>
              <numFmt numFmtId="194" formatCode="\H\K\ &quot;$&quot;\ #,##0.00"/>
            </x14:dxf>
          </x14:cfRule>
          <x14:cfRule type="expression" priority="3916" id="{D5600CAA-9BED-4B6B-B131-36132EF8EF3C}">
            <xm:f>'FX Card'!$F$1=10</xm:f>
            <x14:dxf>
              <numFmt numFmtId="175" formatCode="[$£-809]#,##0.00"/>
            </x14:dxf>
          </x14:cfRule>
          <x14:cfRule type="expression" priority="3917" id="{3C278761-4F82-4EB5-B4C4-1A2B7E6DB4DD}">
            <xm:f>'FX Card'!$F$1=9</xm:f>
            <x14:dxf>
              <numFmt numFmtId="174" formatCode="[$€-2]\ #,##0.00"/>
            </x14:dxf>
          </x14:cfRule>
          <x14:cfRule type="expression" priority="3918" id="{644109AB-D434-42C8-912A-23BA46FAF1F8}">
            <xm:f>'FX Card'!$F$1=8</xm:f>
            <x14:dxf>
              <numFmt numFmtId="173" formatCode="\k\r\ #,##0.00"/>
            </x14:dxf>
          </x14:cfRule>
          <x14:cfRule type="expression" priority="3919" id="{45B78765-F976-4725-849C-40598F26B2E1}">
            <xm:f>'FX Card'!$F$1=7</xm:f>
            <x14:dxf>
              <numFmt numFmtId="172" formatCode="[$¥-804]#,##0.00"/>
            </x14:dxf>
          </x14:cfRule>
          <x14:cfRule type="expression" priority="3920" id="{D970B5ED-CF3F-4823-B944-4629D6C0C7F4}">
            <xm:f>'FX Card'!$F$1=6</xm:f>
            <x14:dxf>
              <numFmt numFmtId="171" formatCode="\F\r\ #,##0.00"/>
            </x14:dxf>
          </x14:cfRule>
          <x14:cfRule type="expression" priority="3921" id="{64B14069-C264-41F9-A4F4-CBC231508A1E}">
            <xm:f>'FX Card'!$F$1=5</xm:f>
            <x14:dxf>
              <numFmt numFmtId="170" formatCode="\C\A\ &quot;$&quot;\ #,##0.00"/>
            </x14:dxf>
          </x14:cfRule>
          <x14:cfRule type="expression" priority="3922" id="{35DD999D-C15C-4B3B-A675-DB595F823FC5}">
            <xm:f>'FX Card'!$F$1=4</xm:f>
            <x14:dxf>
              <numFmt numFmtId="192" formatCode="[$R$-416]\ #,##0.00"/>
            </x14:dxf>
          </x14:cfRule>
          <x14:cfRule type="expression" priority="3923" id="{FF4DD93F-8B2C-4159-A8BA-D378247FC929}">
            <xm:f>'FX Card'!$F$1=3</xm:f>
            <x14:dxf>
              <numFmt numFmtId="169" formatCode="\A\U\ &quot;$&quot;\ #,##0.00"/>
            </x14:dxf>
          </x14:cfRule>
          <x14:cfRule type="expression" priority="3924" id="{CC895AC4-2FF4-4C60-994A-8955D7FA32FE}">
            <xm:f>'FX Card'!$F$1=2</xm:f>
            <x14:dxf>
              <numFmt numFmtId="182" formatCode="\A\R\ &quot;$&quot;#,##0.00"/>
            </x14:dxf>
          </x14:cfRule>
          <x14:cfRule type="expression" priority="3925" id="{2EC34077-F41B-4FFC-87DB-B236480FE63E}">
            <xm:f>'FX Card'!$F$1=1</xm:f>
            <x14:dxf>
              <numFmt numFmtId="166" formatCode="&quot;$&quot;#,##0.00"/>
            </x14:dxf>
          </x14:cfRule>
          <xm:sqref>AS403:AW403</xm:sqref>
        </x14:conditionalFormatting>
        <x14:conditionalFormatting xmlns:xm="http://schemas.microsoft.com/office/excel/2006/main">
          <x14:cfRule type="expression" priority="3776" id="{68CEE6C6-2577-4648-8188-144A0BCA174F}">
            <xm:f>'FX Card'!$F$1=25</xm:f>
            <x14:dxf>
              <numFmt numFmtId="183" formatCode="\R\ #,##0.00"/>
            </x14:dxf>
          </x14:cfRule>
          <x14:cfRule type="expression" priority="3777" id="{062A712F-CC5D-4A47-8CBE-AE4DF39C37BA}">
            <xm:f>'FX Card'!$F$1=24</xm:f>
            <x14:dxf>
              <numFmt numFmtId="180" formatCode="\T\W\ &quot;$&quot;\ #,##0.00"/>
            </x14:dxf>
          </x14:cfRule>
          <x14:cfRule type="expression" priority="3778" id="{59209933-856E-4B15-A424-F7BD8D40E035}">
            <xm:f>'FX Card'!$F$1=23</xm:f>
            <x14:dxf>
              <numFmt numFmtId="199" formatCode="#,##0.00\ [$₺-41F]"/>
            </x14:dxf>
          </x14:cfRule>
          <x14:cfRule type="expression" priority="3779" id="{53965438-9650-444D-9C89-D35377A1E467}">
            <xm:f>'FX Card'!$F$1=22</xm:f>
            <x14:dxf>
              <numFmt numFmtId="173" formatCode="\k\r\ #,##0.00"/>
            </x14:dxf>
          </x14:cfRule>
          <x14:cfRule type="expression" priority="3780" id="{650FAEF3-0A4E-4082-886E-5303A76AB216}">
            <xm:f>'FX Card'!$F$1=21</xm:f>
            <x14:dxf>
              <numFmt numFmtId="197" formatCode="\﷼\ #,##0.000"/>
            </x14:dxf>
          </x14:cfRule>
          <x14:cfRule type="expression" priority="3781" id="{6B283B44-DF60-4396-BCDB-6B94FBAA6460}">
            <xm:f>'FX Card'!$F$1=20</xm:f>
            <x14:dxf>
              <numFmt numFmtId="181" formatCode="\р\у\б\ #,##0.00"/>
            </x14:dxf>
          </x14:cfRule>
          <x14:cfRule type="expression" priority="3782" id="{BE391497-C428-46D3-B3F3-E7479350B884}">
            <xm:f>'FX Card'!$F$1=19</xm:f>
            <x14:dxf>
              <numFmt numFmtId="196" formatCode="\M\X\ &quot;$&quot;\ #,##0.00"/>
            </x14:dxf>
          </x14:cfRule>
          <x14:cfRule type="expression" priority="3783" id="{78D994DB-7008-477E-A7FC-732FEF53E563}">
            <xm:f>'FX Card'!$F$1=18</xm:f>
            <x14:dxf>
              <numFmt numFmtId="195" formatCode="[$RM-43E]#,##0.00"/>
            </x14:dxf>
          </x14:cfRule>
          <x14:cfRule type="expression" priority="3784" id="{69610F69-3A00-4405-98A6-13C4157C3B0F}">
            <xm:f>'FX Card'!$F$1=17</xm:f>
            <x14:dxf>
              <numFmt numFmtId="198" formatCode="\N\Z\ &quot;$&quot;\ #,##0.00"/>
            </x14:dxf>
          </x14:cfRule>
          <x14:cfRule type="expression" priority="3785" id="{447B4B79-CF78-4814-8E74-76A66B9F7126}">
            <xm:f>'FX Card'!$F$1=16</xm:f>
            <x14:dxf>
              <numFmt numFmtId="173" formatCode="\k\r\ #,##0.00"/>
            </x14:dxf>
          </x14:cfRule>
          <x14:cfRule type="expression" priority="3786" id="{34E8E1BC-6574-4287-9765-4BC4718C31D3}">
            <xm:f>'FX Card'!$F$1=15</xm:f>
            <x14:dxf>
              <numFmt numFmtId="179" formatCode="[$₩-412]#,##0.00"/>
            </x14:dxf>
          </x14:cfRule>
          <x14:cfRule type="expression" priority="3787" id="{C7D17A02-1698-4303-A6D8-A3A409BECC8E}">
            <xm:f>'FX Card'!$F$1=14</xm:f>
            <x14:dxf>
              <numFmt numFmtId="178" formatCode="[$¥-411]#,##0.00"/>
            </x14:dxf>
          </x14:cfRule>
          <x14:cfRule type="expression" priority="3788" id="{A03BA95B-8C8B-420E-8FB2-1370B9DEE3FD}">
            <xm:f>'FX Card'!$F$1=13</xm:f>
            <x14:dxf>
              <numFmt numFmtId="207" formatCode="[$₹-445]\ #,##0.00"/>
            </x14:dxf>
          </x14:cfRule>
          <x14:cfRule type="expression" priority="3789" id="{F1BF48E9-5ADD-4346-9AE8-CB944E47DE8E}">
            <xm:f>'FX Card'!$F$1=12</xm:f>
            <x14:dxf>
              <numFmt numFmtId="176" formatCode="\R\p\ #,##0.00"/>
            </x14:dxf>
          </x14:cfRule>
          <x14:cfRule type="expression" priority="3790" id="{AAFC0345-554A-4630-ABD2-AD89E9B3E25E}">
            <xm:f>'FX Card'!$F$1=11</xm:f>
            <x14:dxf>
              <numFmt numFmtId="194" formatCode="\H\K\ &quot;$&quot;\ #,##0.00"/>
            </x14:dxf>
          </x14:cfRule>
          <x14:cfRule type="expression" priority="3791" id="{68B99D88-59EE-42CD-BFCC-90FCAD5AD45C}">
            <xm:f>'FX Card'!$F$1=10</xm:f>
            <x14:dxf>
              <numFmt numFmtId="175" formatCode="[$£-809]#,##0.00"/>
            </x14:dxf>
          </x14:cfRule>
          <x14:cfRule type="expression" priority="3792" id="{F1DF6183-71CE-4CB4-AC1E-C37FCD30833C}">
            <xm:f>'FX Card'!$F$1=9</xm:f>
            <x14:dxf>
              <numFmt numFmtId="174" formatCode="[$€-2]\ #,##0.00"/>
            </x14:dxf>
          </x14:cfRule>
          <x14:cfRule type="expression" priority="3793" id="{35E9FA4F-D5A2-4FC6-9B55-786ADA13C36C}">
            <xm:f>'FX Card'!$F$1=8</xm:f>
            <x14:dxf>
              <numFmt numFmtId="173" formatCode="\k\r\ #,##0.00"/>
            </x14:dxf>
          </x14:cfRule>
          <x14:cfRule type="expression" priority="3794" id="{74342638-6D6C-4A4F-965E-266B11D67901}">
            <xm:f>'FX Card'!$F$1=7</xm:f>
            <x14:dxf>
              <numFmt numFmtId="172" formatCode="[$¥-804]#,##0.00"/>
            </x14:dxf>
          </x14:cfRule>
          <x14:cfRule type="expression" priority="3795" id="{E8EE7E66-F7EF-4B67-AE72-F57ECDF34A44}">
            <xm:f>'FX Card'!$F$1=6</xm:f>
            <x14:dxf>
              <numFmt numFmtId="171" formatCode="\F\r\ #,##0.00"/>
            </x14:dxf>
          </x14:cfRule>
          <x14:cfRule type="expression" priority="3796" id="{8E5FB595-E316-450A-89F0-96DA6E9F5D6E}">
            <xm:f>'FX Card'!$F$1=5</xm:f>
            <x14:dxf>
              <numFmt numFmtId="170" formatCode="\C\A\ &quot;$&quot;\ #,##0.00"/>
            </x14:dxf>
          </x14:cfRule>
          <x14:cfRule type="expression" priority="3797" id="{A1F37C45-053A-4C1A-85AF-9AF422256A64}">
            <xm:f>'FX Card'!$F$1=4</xm:f>
            <x14:dxf>
              <numFmt numFmtId="192" formatCode="[$R$-416]\ #,##0.00"/>
            </x14:dxf>
          </x14:cfRule>
          <x14:cfRule type="expression" priority="3798" id="{39BC486E-68B7-4832-9925-0F1D3DCCB285}">
            <xm:f>'FX Card'!$F$1=3</xm:f>
            <x14:dxf>
              <numFmt numFmtId="169" formatCode="\A\U\ &quot;$&quot;\ #,##0.00"/>
            </x14:dxf>
          </x14:cfRule>
          <x14:cfRule type="expression" priority="3799" id="{5790253F-4D3A-4648-A134-0490C645F958}">
            <xm:f>'FX Card'!$F$1=2</xm:f>
            <x14:dxf>
              <numFmt numFmtId="182" formatCode="\A\R\ &quot;$&quot;#,##0.00"/>
            </x14:dxf>
          </x14:cfRule>
          <x14:cfRule type="expression" priority="3800" id="{E8E8B51F-DFA2-4610-9FFD-351AF98890BF}">
            <xm:f>'FX Card'!$F$1=1</xm:f>
            <x14:dxf>
              <numFmt numFmtId="166" formatCode="&quot;$&quot;#,##0.00"/>
            </x14:dxf>
          </x14:cfRule>
          <xm:sqref>AX405:BA405</xm:sqref>
        </x14:conditionalFormatting>
        <x14:conditionalFormatting xmlns:xm="http://schemas.microsoft.com/office/excel/2006/main">
          <x14:cfRule type="expression" priority="3751" id="{CB929109-0542-4EC7-9048-D5DCFEAAB535}">
            <xm:f>'FX Card'!$F$1=25</xm:f>
            <x14:dxf>
              <numFmt numFmtId="183" formatCode="\R\ #,##0.00"/>
            </x14:dxf>
          </x14:cfRule>
          <x14:cfRule type="expression" priority="3752" id="{4853BB9F-7B45-4ABD-A7E0-814CC2C6FFB0}">
            <xm:f>'FX Card'!$F$1=24</xm:f>
            <x14:dxf>
              <numFmt numFmtId="180" formatCode="\T\W\ &quot;$&quot;\ #,##0.00"/>
            </x14:dxf>
          </x14:cfRule>
          <x14:cfRule type="expression" priority="3753" id="{F0635E05-D7F1-4B4E-B37D-6E350C0F7BE1}">
            <xm:f>'FX Card'!$F$1=23</xm:f>
            <x14:dxf>
              <numFmt numFmtId="199" formatCode="#,##0.00\ [$₺-41F]"/>
            </x14:dxf>
          </x14:cfRule>
          <x14:cfRule type="expression" priority="3754" id="{9BFFB789-D385-40D4-9225-BD5F001C288C}">
            <xm:f>'FX Card'!$F$1=22</xm:f>
            <x14:dxf>
              <numFmt numFmtId="173" formatCode="\k\r\ #,##0.00"/>
            </x14:dxf>
          </x14:cfRule>
          <x14:cfRule type="expression" priority="3755" id="{CA7FBBD5-3E79-43A6-A0A5-34D96CAD9A18}">
            <xm:f>'FX Card'!$F$1=21</xm:f>
            <x14:dxf>
              <numFmt numFmtId="197" formatCode="\﷼\ #,##0.000"/>
            </x14:dxf>
          </x14:cfRule>
          <x14:cfRule type="expression" priority="3756" id="{719B2949-4E69-4B23-BFA7-E6106560EB65}">
            <xm:f>'FX Card'!$F$1=20</xm:f>
            <x14:dxf>
              <numFmt numFmtId="181" formatCode="\р\у\б\ #,##0.00"/>
            </x14:dxf>
          </x14:cfRule>
          <x14:cfRule type="expression" priority="3757" id="{6CF28CE0-9CEB-45AA-890C-F6499E6DEFDE}">
            <xm:f>'FX Card'!$F$1=19</xm:f>
            <x14:dxf>
              <numFmt numFmtId="196" formatCode="\M\X\ &quot;$&quot;\ #,##0.00"/>
            </x14:dxf>
          </x14:cfRule>
          <x14:cfRule type="expression" priority="3758" id="{11048922-E503-4475-A9CE-269E8014354E}">
            <xm:f>'FX Card'!$F$1=18</xm:f>
            <x14:dxf>
              <numFmt numFmtId="195" formatCode="[$RM-43E]#,##0.00"/>
            </x14:dxf>
          </x14:cfRule>
          <x14:cfRule type="expression" priority="3759" id="{40287C92-68A0-462B-88FD-0ED373CD7D77}">
            <xm:f>'FX Card'!$F$1=17</xm:f>
            <x14:dxf>
              <numFmt numFmtId="198" formatCode="\N\Z\ &quot;$&quot;\ #,##0.00"/>
            </x14:dxf>
          </x14:cfRule>
          <x14:cfRule type="expression" priority="3760" id="{EA0F3BE2-4FB5-44F0-BDFD-6CCBF41C9C96}">
            <xm:f>'FX Card'!$F$1=16</xm:f>
            <x14:dxf>
              <numFmt numFmtId="173" formatCode="\k\r\ #,##0.00"/>
            </x14:dxf>
          </x14:cfRule>
          <x14:cfRule type="expression" priority="3761" id="{6937D5E6-CDE1-44A5-8F38-FAFFC33C11FA}">
            <xm:f>'FX Card'!$F$1=15</xm:f>
            <x14:dxf>
              <numFmt numFmtId="179" formatCode="[$₩-412]#,##0.00"/>
            </x14:dxf>
          </x14:cfRule>
          <x14:cfRule type="expression" priority="3762" id="{8BC34999-C5B4-4350-970F-5A13D2F1C3B9}">
            <xm:f>'FX Card'!$F$1=14</xm:f>
            <x14:dxf>
              <numFmt numFmtId="178" formatCode="[$¥-411]#,##0.00"/>
            </x14:dxf>
          </x14:cfRule>
          <x14:cfRule type="expression" priority="3763" id="{DDC3CC1C-996E-4CB4-B2C2-BB919DE8F8DA}">
            <xm:f>'FX Card'!$F$1=13</xm:f>
            <x14:dxf>
              <numFmt numFmtId="207" formatCode="[$₹-445]\ #,##0.00"/>
            </x14:dxf>
          </x14:cfRule>
          <x14:cfRule type="expression" priority="3764" id="{E0DBC350-05B4-48B9-8B8E-1D6D0EF149E5}">
            <xm:f>'FX Card'!$F$1=12</xm:f>
            <x14:dxf>
              <numFmt numFmtId="176" formatCode="\R\p\ #,##0.00"/>
            </x14:dxf>
          </x14:cfRule>
          <x14:cfRule type="expression" priority="3765" id="{FF4D5AAD-2BE4-482F-A975-EECCCF07807F}">
            <xm:f>'FX Card'!$F$1=11</xm:f>
            <x14:dxf>
              <numFmt numFmtId="194" formatCode="\H\K\ &quot;$&quot;\ #,##0.00"/>
            </x14:dxf>
          </x14:cfRule>
          <x14:cfRule type="expression" priority="3766" id="{E6DA3EBC-92EA-46C8-AC3F-B9E94E15739D}">
            <xm:f>'FX Card'!$F$1=10</xm:f>
            <x14:dxf>
              <numFmt numFmtId="175" formatCode="[$£-809]#,##0.00"/>
            </x14:dxf>
          </x14:cfRule>
          <x14:cfRule type="expression" priority="3767" id="{76D6B034-00A6-4234-966D-57B5D7FC7583}">
            <xm:f>'FX Card'!$F$1=9</xm:f>
            <x14:dxf>
              <numFmt numFmtId="174" formatCode="[$€-2]\ #,##0.00"/>
            </x14:dxf>
          </x14:cfRule>
          <x14:cfRule type="expression" priority="3768" id="{E80DCFEE-61BB-45A0-A184-96C6BC89B058}">
            <xm:f>'FX Card'!$F$1=8</xm:f>
            <x14:dxf>
              <numFmt numFmtId="173" formatCode="\k\r\ #,##0.00"/>
            </x14:dxf>
          </x14:cfRule>
          <x14:cfRule type="expression" priority="3769" id="{055C9C8B-0653-40C9-9AC7-DEAF585004E2}">
            <xm:f>'FX Card'!$F$1=7</xm:f>
            <x14:dxf>
              <numFmt numFmtId="172" formatCode="[$¥-804]#,##0.00"/>
            </x14:dxf>
          </x14:cfRule>
          <x14:cfRule type="expression" priority="3770" id="{EF3347C8-C1E4-43F6-8FEE-ACEE9BCF4A02}">
            <xm:f>'FX Card'!$F$1=6</xm:f>
            <x14:dxf>
              <numFmt numFmtId="171" formatCode="\F\r\ #,##0.00"/>
            </x14:dxf>
          </x14:cfRule>
          <x14:cfRule type="expression" priority="3771" id="{8880A4FF-EB1C-4535-ADE1-7FA5F80178F7}">
            <xm:f>'FX Card'!$F$1=5</xm:f>
            <x14:dxf>
              <numFmt numFmtId="170" formatCode="\C\A\ &quot;$&quot;\ #,##0.00"/>
            </x14:dxf>
          </x14:cfRule>
          <x14:cfRule type="expression" priority="3772" id="{55B8C24B-1129-4141-81C3-650586757D9C}">
            <xm:f>'FX Card'!$F$1=4</xm:f>
            <x14:dxf>
              <numFmt numFmtId="192" formatCode="[$R$-416]\ #,##0.00"/>
            </x14:dxf>
          </x14:cfRule>
          <x14:cfRule type="expression" priority="3773" id="{486D0D4E-A8C8-4AA4-B7C9-FC18A9D86D7D}">
            <xm:f>'FX Card'!$F$1=3</xm:f>
            <x14:dxf>
              <numFmt numFmtId="169" formatCode="\A\U\ &quot;$&quot;\ #,##0.00"/>
            </x14:dxf>
          </x14:cfRule>
          <x14:cfRule type="expression" priority="3774" id="{1FA194CF-AA21-4824-A653-8CEACD67C629}">
            <xm:f>'FX Card'!$F$1=2</xm:f>
            <x14:dxf>
              <numFmt numFmtId="182" formatCode="\A\R\ &quot;$&quot;#,##0.00"/>
            </x14:dxf>
          </x14:cfRule>
          <x14:cfRule type="expression" priority="3775" id="{652D101C-39C5-41FB-9256-CD2B169B7136}">
            <xm:f>'FX Card'!$F$1=1</xm:f>
            <x14:dxf>
              <numFmt numFmtId="166" formatCode="&quot;$&quot;#,##0.00"/>
            </x14:dxf>
          </x14:cfRule>
          <xm:sqref>AS706:BA719</xm:sqref>
        </x14:conditionalFormatting>
        <x14:conditionalFormatting xmlns:xm="http://schemas.microsoft.com/office/excel/2006/main">
          <x14:cfRule type="expression" priority="3701" id="{EC53DDE3-E9BC-4E82-9B7D-695F39C9DB40}">
            <xm:f>'\Users\BBrown\Documents\9.3.14 Release\[Azure Calculator Indirect A.xlsm]FX Card'!#REF!=25</xm:f>
            <x14:dxf>
              <numFmt numFmtId="183" formatCode="\R\ #,##0.00"/>
            </x14:dxf>
          </x14:cfRule>
          <x14:cfRule type="expression" priority="3702" id="{0E15580A-69D6-4BAD-9B96-8914B3728107}">
            <xm:f>'\Users\BBrown\Documents\9.3.14 Release\[Azure Calculator Indirect A.xlsm]FX Card'!#REF!=24</xm:f>
            <x14:dxf>
              <numFmt numFmtId="180" formatCode="\T\W\ &quot;$&quot;\ #,##0.00"/>
            </x14:dxf>
          </x14:cfRule>
          <x14:cfRule type="expression" priority="3703" id="{56E25D0C-25CB-4DCF-AED9-4CD3B95D7688}">
            <xm:f>'\Users\BBrown\Documents\9.3.14 Release\[Azure Calculator Indirect A.xlsm]FX Card'!#REF!=23</xm:f>
            <x14:dxf>
              <numFmt numFmtId="199" formatCode="#,##0.00\ [$₺-41F]"/>
            </x14:dxf>
          </x14:cfRule>
          <x14:cfRule type="expression" priority="3704" id="{0FD9797C-B6C8-4857-A3DC-BC2A4E319B65}">
            <xm:f>'\Users\BBrown\Documents\9.3.14 Release\[Azure Calculator Indirect A.xlsm]FX Card'!#REF!=22</xm:f>
            <x14:dxf>
              <numFmt numFmtId="173" formatCode="\k\r\ #,##0.00"/>
            </x14:dxf>
          </x14:cfRule>
          <x14:cfRule type="expression" priority="3705" id="{443BBC50-D685-4A0B-A8C4-294A88308C35}">
            <xm:f>'\Users\BBrown\Documents\9.3.14 Release\[Azure Calculator Indirect A.xlsm]FX Card'!#REF!=21</xm:f>
            <x14:dxf>
              <numFmt numFmtId="197" formatCode="\﷼\ #,##0.000"/>
            </x14:dxf>
          </x14:cfRule>
          <x14:cfRule type="expression" priority="3706" id="{97207D90-2DC0-4998-A3CD-B90BEDB27080}">
            <xm:f>'\Users\BBrown\Documents\9.3.14 Release\[Azure Calculator Indirect A.xlsm]FX Card'!#REF!=20</xm:f>
            <x14:dxf>
              <numFmt numFmtId="181" formatCode="\р\у\б\ #,##0.00"/>
            </x14:dxf>
          </x14:cfRule>
          <x14:cfRule type="expression" priority="3707" id="{D86984FC-9EFA-47C3-9190-0B7818988998}">
            <xm:f>'\Users\BBrown\Documents\9.3.14 Release\[Azure Calculator Indirect A.xlsm]FX Card'!#REF!=19</xm:f>
            <x14:dxf>
              <numFmt numFmtId="196" formatCode="\M\X\ &quot;$&quot;\ #,##0.00"/>
            </x14:dxf>
          </x14:cfRule>
          <x14:cfRule type="expression" priority="3708" id="{4946E710-F5A2-4194-8A63-7C6AFA4B0B82}">
            <xm:f>'\Users\BBrown\Documents\9.3.14 Release\[Azure Calculator Indirect A.xlsm]FX Card'!#REF!=18</xm:f>
            <x14:dxf>
              <numFmt numFmtId="195" formatCode="[$RM-43E]#,##0.00"/>
            </x14:dxf>
          </x14:cfRule>
          <x14:cfRule type="expression" priority="3709" id="{95AD74E0-D267-47C1-BA59-7E4F318CCE36}">
            <xm:f>'\Users\BBrown\Documents\9.3.14 Release\[Azure Calculator Indirect A.xlsm]FX Card'!#REF!=17</xm:f>
            <x14:dxf>
              <numFmt numFmtId="198" formatCode="\N\Z\ &quot;$&quot;\ #,##0.00"/>
            </x14:dxf>
          </x14:cfRule>
          <x14:cfRule type="expression" priority="3710" id="{7D19D15F-C700-4669-81E9-3E99892A0659}">
            <xm:f>'\Users\BBrown\Documents\9.3.14 Release\[Azure Calculator Indirect A.xlsm]FX Card'!#REF!=16</xm:f>
            <x14:dxf>
              <numFmt numFmtId="173" formatCode="\k\r\ #,##0.00"/>
            </x14:dxf>
          </x14:cfRule>
          <x14:cfRule type="expression" priority="3711" id="{816E55BB-5769-4CAB-9A05-641614F050BE}">
            <xm:f>'\Users\BBrown\Documents\9.3.14 Release\[Azure Calculator Indirect A.xlsm]FX Card'!#REF!=15</xm:f>
            <x14:dxf>
              <numFmt numFmtId="179" formatCode="[$₩-412]#,##0.00"/>
            </x14:dxf>
          </x14:cfRule>
          <x14:cfRule type="expression" priority="3712" id="{B1442690-DE5A-4718-9FCF-0AB3F32D371C}">
            <xm:f>'\Users\BBrown\Documents\9.3.14 Release\[Azure Calculator Indirect A.xlsm]FX Card'!#REF!=14</xm:f>
            <x14:dxf>
              <numFmt numFmtId="178" formatCode="[$¥-411]#,##0.00"/>
            </x14:dxf>
          </x14:cfRule>
          <x14:cfRule type="expression" priority="3713" id="{00BE636B-3205-410D-A351-C44F5D27C95E}">
            <xm:f>'\Users\BBrown\Documents\9.3.14 Release\[Azure Calculator Indirect A.xlsm]FX Card'!#REF!=13</xm:f>
            <x14:dxf>
              <numFmt numFmtId="207" formatCode="[$₹-445]\ #,##0.00"/>
            </x14:dxf>
          </x14:cfRule>
          <x14:cfRule type="expression" priority="3714" id="{02FFA2CE-318F-43F6-8649-240525E8605A}">
            <xm:f>'\Users\BBrown\Documents\9.3.14 Release\[Azure Calculator Indirect A.xlsm]FX Card'!#REF!=12</xm:f>
            <x14:dxf>
              <numFmt numFmtId="176" formatCode="\R\p\ #,##0.00"/>
            </x14:dxf>
          </x14:cfRule>
          <x14:cfRule type="expression" priority="3715" id="{B288941D-7855-49EB-890A-92D264128398}">
            <xm:f>'\Users\BBrown\Documents\9.3.14 Release\[Azure Calculator Indirect A.xlsm]FX Card'!#REF!=11</xm:f>
            <x14:dxf>
              <numFmt numFmtId="194" formatCode="\H\K\ &quot;$&quot;\ #,##0.00"/>
            </x14:dxf>
          </x14:cfRule>
          <x14:cfRule type="expression" priority="3716" id="{7E25390F-3AAC-4DBD-975D-D3C4FBD13A16}">
            <xm:f>'\Users\BBrown\Documents\9.3.14 Release\[Azure Calculator Indirect A.xlsm]FX Card'!#REF!=10</xm:f>
            <x14:dxf>
              <numFmt numFmtId="175" formatCode="[$£-809]#,##0.00"/>
            </x14:dxf>
          </x14:cfRule>
          <x14:cfRule type="expression" priority="3717" id="{76A70245-ACF1-4298-B099-55FD81AD8136}">
            <xm:f>'\Users\BBrown\Documents\9.3.14 Release\[Azure Calculator Indirect A.xlsm]FX Card'!#REF!=9</xm:f>
            <x14:dxf>
              <numFmt numFmtId="174" formatCode="[$€-2]\ #,##0.00"/>
            </x14:dxf>
          </x14:cfRule>
          <x14:cfRule type="expression" priority="3718" id="{A76BFB0D-7E02-4CA4-8685-EBDA1D504081}">
            <xm:f>'\Users\BBrown\Documents\9.3.14 Release\[Azure Calculator Indirect A.xlsm]FX Card'!#REF!=8</xm:f>
            <x14:dxf>
              <numFmt numFmtId="173" formatCode="\k\r\ #,##0.00"/>
            </x14:dxf>
          </x14:cfRule>
          <x14:cfRule type="expression" priority="3719" id="{3E8A602D-E62D-4FB3-9BB2-8519B6D8C093}">
            <xm:f>'\Users\BBrown\Documents\9.3.14 Release\[Azure Calculator Indirect A.xlsm]FX Card'!#REF!=7</xm:f>
            <x14:dxf>
              <numFmt numFmtId="172" formatCode="[$¥-804]#,##0.00"/>
            </x14:dxf>
          </x14:cfRule>
          <x14:cfRule type="expression" priority="3720" id="{A2C7F43A-AA8E-41D7-922E-7C410AEB206C}">
            <xm:f>'\Users\BBrown\Documents\9.3.14 Release\[Azure Calculator Indirect A.xlsm]FX Card'!#REF!=6</xm:f>
            <x14:dxf>
              <numFmt numFmtId="171" formatCode="\F\r\ #,##0.00"/>
            </x14:dxf>
          </x14:cfRule>
          <x14:cfRule type="expression" priority="3721" id="{4D7E798F-538A-4E5A-88AA-0766FE3F04DE}">
            <xm:f>'\Users\BBrown\Documents\9.3.14 Release\[Azure Calculator Indirect A.xlsm]FX Card'!#REF!=5</xm:f>
            <x14:dxf>
              <numFmt numFmtId="170" formatCode="\C\A\ &quot;$&quot;\ #,##0.00"/>
            </x14:dxf>
          </x14:cfRule>
          <x14:cfRule type="expression" priority="3722" id="{EA52A2E7-7809-426F-A563-222990AB1EAC}">
            <xm:f>'\Users\BBrown\Documents\9.3.14 Release\[Azure Calculator Indirect A.xlsm]FX Card'!#REF!=4</xm:f>
            <x14:dxf>
              <numFmt numFmtId="192" formatCode="[$R$-416]\ #,##0.00"/>
            </x14:dxf>
          </x14:cfRule>
          <x14:cfRule type="expression" priority="3723" id="{65DAF9AF-383A-4190-86EC-C350B5229F32}">
            <xm:f>'\Users\BBrown\Documents\9.3.14 Release\[Azure Calculator Indirect A.xlsm]FX Card'!#REF!=3</xm:f>
            <x14:dxf>
              <numFmt numFmtId="169" formatCode="\A\U\ &quot;$&quot;\ #,##0.00"/>
            </x14:dxf>
          </x14:cfRule>
          <x14:cfRule type="expression" priority="3724" id="{9E991D38-EECD-4DDE-962F-C83577F9A573}">
            <xm:f>'\Users\BBrown\Documents\9.3.14 Release\[Azure Calculator Indirect A.xlsm]FX Card'!#REF!=2</xm:f>
            <x14:dxf>
              <numFmt numFmtId="182" formatCode="\A\R\ &quot;$&quot;#,##0.00"/>
            </x14:dxf>
          </x14:cfRule>
          <x14:cfRule type="expression" priority="3725" id="{F6AA8D07-B642-4E12-93FB-98C1E70084EB}">
            <xm:f>'\Users\BBrown\Documents\9.3.14 Release\[Azure Calculator Indirect A.xlsm]FX Card'!#REF!=1</xm:f>
            <x14:dxf>
              <numFmt numFmtId="166" formatCode="&quot;$&quot;#,##0.00"/>
            </x14:dxf>
          </x14:cfRule>
          <xm:sqref>AS909:BA911</xm:sqref>
        </x14:conditionalFormatting>
        <x14:conditionalFormatting xmlns:xm="http://schemas.microsoft.com/office/excel/2006/main">
          <x14:cfRule type="expression" priority="3651" id="{AB6BE11E-9043-4415-BAB8-1B160AED4B90}">
            <xm:f>'FX Card'!$F$1=25</xm:f>
            <x14:dxf>
              <numFmt numFmtId="183" formatCode="\R\ #,##0.00"/>
            </x14:dxf>
          </x14:cfRule>
          <x14:cfRule type="expression" priority="3652" id="{94E415E9-60C5-491B-B6BC-6F7D9229FA86}">
            <xm:f>'FX Card'!$F$1=24</xm:f>
            <x14:dxf>
              <numFmt numFmtId="180" formatCode="\T\W\ &quot;$&quot;\ #,##0.00"/>
            </x14:dxf>
          </x14:cfRule>
          <x14:cfRule type="expression" priority="3653" id="{060A9121-EFDD-48FC-BEF1-1E4C6EF3627C}">
            <xm:f>'FX Card'!$F$1=23</xm:f>
            <x14:dxf>
              <numFmt numFmtId="199" formatCode="#,##0.00\ [$₺-41F]"/>
            </x14:dxf>
          </x14:cfRule>
          <x14:cfRule type="expression" priority="3654" id="{3E469657-E9C0-4F87-A1C7-1E86A60BC23A}">
            <xm:f>'FX Card'!$F$1=22</xm:f>
            <x14:dxf>
              <numFmt numFmtId="173" formatCode="\k\r\ #,##0.00"/>
            </x14:dxf>
          </x14:cfRule>
          <x14:cfRule type="expression" priority="3655" id="{F2023AAB-C82C-4BE9-AD97-DA60E02DC622}">
            <xm:f>'FX Card'!$F$1=21</xm:f>
            <x14:dxf>
              <numFmt numFmtId="197" formatCode="\﷼\ #,##0.000"/>
            </x14:dxf>
          </x14:cfRule>
          <x14:cfRule type="expression" priority="3656" id="{E6F2B497-DD14-4691-90DE-37689E63D7DB}">
            <xm:f>'FX Card'!$F$1=20</xm:f>
            <x14:dxf>
              <numFmt numFmtId="181" formatCode="\р\у\б\ #,##0.00"/>
            </x14:dxf>
          </x14:cfRule>
          <x14:cfRule type="expression" priority="3657" id="{578FBA44-EFF3-40FA-BAD2-17C2F943D779}">
            <xm:f>'FX Card'!$F$1=19</xm:f>
            <x14:dxf>
              <numFmt numFmtId="196" formatCode="\M\X\ &quot;$&quot;\ #,##0.00"/>
            </x14:dxf>
          </x14:cfRule>
          <x14:cfRule type="expression" priority="3658" id="{AEED02C0-6BA6-4869-8E83-05E52171600C}">
            <xm:f>'FX Card'!$F$1=18</xm:f>
            <x14:dxf>
              <numFmt numFmtId="195" formatCode="[$RM-43E]#,##0.00"/>
            </x14:dxf>
          </x14:cfRule>
          <x14:cfRule type="expression" priority="3659" id="{A697AA81-0A06-4EDA-8EB9-E92E13A59D0F}">
            <xm:f>'FX Card'!$F$1=17</xm:f>
            <x14:dxf>
              <numFmt numFmtId="198" formatCode="\N\Z\ &quot;$&quot;\ #,##0.00"/>
            </x14:dxf>
          </x14:cfRule>
          <x14:cfRule type="expression" priority="3660" id="{4C86DD47-FEB6-4369-873F-B279874C20A3}">
            <xm:f>'FX Card'!$F$1=16</xm:f>
            <x14:dxf>
              <numFmt numFmtId="173" formatCode="\k\r\ #,##0.00"/>
            </x14:dxf>
          </x14:cfRule>
          <x14:cfRule type="expression" priority="3661" id="{F4944D03-65C7-4727-86DF-1B8905BCAFD2}">
            <xm:f>'FX Card'!$F$1=15</xm:f>
            <x14:dxf>
              <numFmt numFmtId="179" formatCode="[$₩-412]#,##0.00"/>
            </x14:dxf>
          </x14:cfRule>
          <x14:cfRule type="expression" priority="3662" id="{3BC82730-1288-4900-87DB-5CEE2AFFBDD9}">
            <xm:f>'FX Card'!$F$1=14</xm:f>
            <x14:dxf>
              <numFmt numFmtId="178" formatCode="[$¥-411]#,##0.00"/>
            </x14:dxf>
          </x14:cfRule>
          <x14:cfRule type="expression" priority="3663" id="{71B03AC2-B77A-402B-8623-A323C69D9460}">
            <xm:f>'FX Card'!$F$1=13</xm:f>
            <x14:dxf>
              <numFmt numFmtId="207" formatCode="[$₹-445]\ #,##0.00"/>
            </x14:dxf>
          </x14:cfRule>
          <x14:cfRule type="expression" priority="3664" id="{D016670A-906C-4156-91DB-C57E87ADDE27}">
            <xm:f>'FX Card'!$F$1=12</xm:f>
            <x14:dxf>
              <numFmt numFmtId="176" formatCode="\R\p\ #,##0.00"/>
            </x14:dxf>
          </x14:cfRule>
          <x14:cfRule type="expression" priority="3665" id="{6DDE704F-5D6B-47E6-A8F0-DDE30E2135C9}">
            <xm:f>'FX Card'!$F$1=11</xm:f>
            <x14:dxf>
              <numFmt numFmtId="194" formatCode="\H\K\ &quot;$&quot;\ #,##0.00"/>
            </x14:dxf>
          </x14:cfRule>
          <x14:cfRule type="expression" priority="3666" id="{408851A7-F495-417F-A198-3FD79BA4223B}">
            <xm:f>'FX Card'!$F$1=10</xm:f>
            <x14:dxf>
              <numFmt numFmtId="175" formatCode="[$£-809]#,##0.00"/>
            </x14:dxf>
          </x14:cfRule>
          <x14:cfRule type="expression" priority="3667" id="{DDE5083D-E598-49EF-9405-6DF47A094464}">
            <xm:f>'FX Card'!$F$1=9</xm:f>
            <x14:dxf>
              <numFmt numFmtId="174" formatCode="[$€-2]\ #,##0.00"/>
            </x14:dxf>
          </x14:cfRule>
          <x14:cfRule type="expression" priority="3668" id="{03B869A4-25F5-4550-9841-EC9F03154AB0}">
            <xm:f>'FX Card'!$F$1=8</xm:f>
            <x14:dxf>
              <numFmt numFmtId="173" formatCode="\k\r\ #,##0.00"/>
            </x14:dxf>
          </x14:cfRule>
          <x14:cfRule type="expression" priority="3669" id="{77429C82-E0DD-44C3-865F-D1CE67843D5A}">
            <xm:f>'FX Card'!$F$1=7</xm:f>
            <x14:dxf>
              <numFmt numFmtId="172" formatCode="[$¥-804]#,##0.00"/>
            </x14:dxf>
          </x14:cfRule>
          <x14:cfRule type="expression" priority="3670" id="{28D4257D-A795-4F82-BFF9-426994000992}">
            <xm:f>'FX Card'!$F$1=6</xm:f>
            <x14:dxf>
              <numFmt numFmtId="171" formatCode="\F\r\ #,##0.00"/>
            </x14:dxf>
          </x14:cfRule>
          <x14:cfRule type="expression" priority="3671" id="{41B6AF9E-F5B6-4493-AC2D-563989DE3713}">
            <xm:f>'FX Card'!$F$1=5</xm:f>
            <x14:dxf>
              <numFmt numFmtId="170" formatCode="\C\A\ &quot;$&quot;\ #,##0.00"/>
            </x14:dxf>
          </x14:cfRule>
          <x14:cfRule type="expression" priority="3672" id="{4C49130B-D97C-4165-B5DE-2771489212BF}">
            <xm:f>'FX Card'!$F$1=4</xm:f>
            <x14:dxf>
              <numFmt numFmtId="192" formatCode="[$R$-416]\ #,##0.00"/>
            </x14:dxf>
          </x14:cfRule>
          <x14:cfRule type="expression" priority="3673" id="{5EF8E60D-5A24-4F19-9C87-4EFD9DED69C6}">
            <xm:f>'FX Card'!$F$1=3</xm:f>
            <x14:dxf>
              <numFmt numFmtId="169" formatCode="\A\U\ &quot;$&quot;\ #,##0.00"/>
            </x14:dxf>
          </x14:cfRule>
          <x14:cfRule type="expression" priority="3674" id="{7A848EAB-0613-4C36-BBCD-40E52A9E4D38}">
            <xm:f>'FX Card'!$F$1=2</xm:f>
            <x14:dxf>
              <numFmt numFmtId="182" formatCode="\A\R\ &quot;$&quot;#,##0.00"/>
            </x14:dxf>
          </x14:cfRule>
          <x14:cfRule type="expression" priority="3675" id="{BBFBA8BF-D4B0-4EB5-8062-8D42ACF185E9}">
            <xm:f>'FX Card'!$F$1=1</xm:f>
            <x14:dxf>
              <numFmt numFmtId="166" formatCode="&quot;$&quot;#,##0.00"/>
            </x14:dxf>
          </x14:cfRule>
          <xm:sqref>AS414:BA414 AS416:BA420 AX415:BA415 AS424:BA428 AX423:BA423 AX413 AS422:BA422 AX421 AS430:BA430 AX429</xm:sqref>
        </x14:conditionalFormatting>
        <x14:conditionalFormatting xmlns:xm="http://schemas.microsoft.com/office/excel/2006/main">
          <x14:cfRule type="expression" priority="3676" id="{3E1528C2-F280-44BB-8A79-1E496CFD8FED}">
            <xm:f>'FX Card'!$F$1=25</xm:f>
            <x14:dxf>
              <numFmt numFmtId="183" formatCode="\R\ #,##0.00"/>
            </x14:dxf>
          </x14:cfRule>
          <x14:cfRule type="expression" priority="3677" id="{993F2954-A5E2-4C84-8B17-B32BF3D23EEE}">
            <xm:f>'FX Card'!$F$1=24</xm:f>
            <x14:dxf>
              <numFmt numFmtId="180" formatCode="\T\W\ &quot;$&quot;\ #,##0.00"/>
            </x14:dxf>
          </x14:cfRule>
          <x14:cfRule type="expression" priority="3678" id="{83A47EF8-C216-4CFF-8A0A-0764F77E07FF}">
            <xm:f>'FX Card'!$F$1=23</xm:f>
            <x14:dxf>
              <numFmt numFmtId="199" formatCode="#,##0.00\ [$₺-41F]"/>
            </x14:dxf>
          </x14:cfRule>
          <x14:cfRule type="expression" priority="3679" id="{119F22E1-7048-4332-92D7-1EBE6CD18FB4}">
            <xm:f>'FX Card'!$F$1=22</xm:f>
            <x14:dxf>
              <numFmt numFmtId="173" formatCode="\k\r\ #,##0.00"/>
            </x14:dxf>
          </x14:cfRule>
          <x14:cfRule type="expression" priority="3680" id="{408AB533-6F67-4285-9A34-538E83E0DCFE}">
            <xm:f>'FX Card'!$F$1=21</xm:f>
            <x14:dxf>
              <numFmt numFmtId="197" formatCode="\﷼\ #,##0.000"/>
            </x14:dxf>
          </x14:cfRule>
          <x14:cfRule type="expression" priority="3681" id="{D3EFC71C-ACB9-4159-AAA7-A90C7E38FAC9}">
            <xm:f>'FX Card'!$F$1=20</xm:f>
            <x14:dxf>
              <numFmt numFmtId="181" formatCode="\р\у\б\ #,##0.00"/>
            </x14:dxf>
          </x14:cfRule>
          <x14:cfRule type="expression" priority="3682" id="{2FAD6904-D452-4B95-8CC0-1560423F72B1}">
            <xm:f>'FX Card'!$F$1=19</xm:f>
            <x14:dxf>
              <numFmt numFmtId="196" formatCode="\M\X\ &quot;$&quot;\ #,##0.00"/>
            </x14:dxf>
          </x14:cfRule>
          <x14:cfRule type="expression" priority="3683" id="{0AC7B1FF-9A0A-4A31-A7C7-6ED0AF6C2E98}">
            <xm:f>'FX Card'!$F$1=18</xm:f>
            <x14:dxf>
              <numFmt numFmtId="195" formatCode="[$RM-43E]#,##0.00"/>
            </x14:dxf>
          </x14:cfRule>
          <x14:cfRule type="expression" priority="3684" id="{763DFC87-4EA6-4C3D-A791-BB2F99A394B8}">
            <xm:f>'FX Card'!$F$1=17</xm:f>
            <x14:dxf>
              <numFmt numFmtId="198" formatCode="\N\Z\ &quot;$&quot;\ #,##0.00"/>
            </x14:dxf>
          </x14:cfRule>
          <x14:cfRule type="expression" priority="3685" id="{DD290C06-B355-445D-8D52-80027803A2B0}">
            <xm:f>'FX Card'!$F$1=16</xm:f>
            <x14:dxf>
              <numFmt numFmtId="173" formatCode="\k\r\ #,##0.00"/>
            </x14:dxf>
          </x14:cfRule>
          <x14:cfRule type="expression" priority="3686" id="{56635B56-307A-45EA-95EB-6290095769C5}">
            <xm:f>'FX Card'!$F$1=15</xm:f>
            <x14:dxf>
              <numFmt numFmtId="179" formatCode="[$₩-412]#,##0.00"/>
            </x14:dxf>
          </x14:cfRule>
          <x14:cfRule type="expression" priority="3687" id="{26EC8A80-58A0-4356-BB7C-40CF8DECFB40}">
            <xm:f>'FX Card'!$F$1=14</xm:f>
            <x14:dxf>
              <numFmt numFmtId="178" formatCode="[$¥-411]#,##0.00"/>
            </x14:dxf>
          </x14:cfRule>
          <x14:cfRule type="expression" priority="3688" id="{C1B1E855-5FD2-4D72-BBD5-6E21C10C870C}">
            <xm:f>'FX Card'!$F$1=13</xm:f>
            <x14:dxf>
              <numFmt numFmtId="207" formatCode="[$₹-445]\ #,##0.00"/>
            </x14:dxf>
          </x14:cfRule>
          <x14:cfRule type="expression" priority="3689" id="{F784E977-0CF5-4E7F-959B-238AD9C42C1D}">
            <xm:f>'FX Card'!$F$1=12</xm:f>
            <x14:dxf>
              <numFmt numFmtId="176" formatCode="\R\p\ #,##0.00"/>
            </x14:dxf>
          </x14:cfRule>
          <x14:cfRule type="expression" priority="3690" id="{FD1920ED-A0EB-40BB-ABDA-2871034CBB0C}">
            <xm:f>'FX Card'!$F$1=11</xm:f>
            <x14:dxf>
              <numFmt numFmtId="194" formatCode="\H\K\ &quot;$&quot;\ #,##0.00"/>
            </x14:dxf>
          </x14:cfRule>
          <x14:cfRule type="expression" priority="3691" id="{90FAE9A1-31B0-4D9E-B1C2-A912D9F112C2}">
            <xm:f>'FX Card'!$F$1=10</xm:f>
            <x14:dxf>
              <numFmt numFmtId="175" formatCode="[$£-809]#,##0.00"/>
            </x14:dxf>
          </x14:cfRule>
          <x14:cfRule type="expression" priority="3692" id="{00582CC7-177E-48ED-862B-3766F1C17CD2}">
            <xm:f>'FX Card'!$F$1=9</xm:f>
            <x14:dxf>
              <numFmt numFmtId="174" formatCode="[$€-2]\ #,##0.00"/>
            </x14:dxf>
          </x14:cfRule>
          <x14:cfRule type="expression" priority="3693" id="{19BFE2F0-2C58-4268-B08D-BBA48B24930C}">
            <xm:f>'FX Card'!$F$1=8</xm:f>
            <x14:dxf>
              <numFmt numFmtId="173" formatCode="\k\r\ #,##0.00"/>
            </x14:dxf>
          </x14:cfRule>
          <x14:cfRule type="expression" priority="3694" id="{877E17F0-BC96-4E47-9445-BF0E6CD3D721}">
            <xm:f>'FX Card'!$F$1=7</xm:f>
            <x14:dxf>
              <numFmt numFmtId="172" formatCode="[$¥-804]#,##0.00"/>
            </x14:dxf>
          </x14:cfRule>
          <x14:cfRule type="expression" priority="3695" id="{90D861D8-91D4-424C-B3E2-E37B601662FA}">
            <xm:f>'FX Card'!$F$1=6</xm:f>
            <x14:dxf>
              <numFmt numFmtId="171" formatCode="\F\r\ #,##0.00"/>
            </x14:dxf>
          </x14:cfRule>
          <x14:cfRule type="expression" priority="3696" id="{0BB5CDE2-601B-4154-B523-D35859A1FD04}">
            <xm:f>'FX Card'!$F$1=5</xm:f>
            <x14:dxf>
              <numFmt numFmtId="170" formatCode="\C\A\ &quot;$&quot;\ #,##0.00"/>
            </x14:dxf>
          </x14:cfRule>
          <x14:cfRule type="expression" priority="3697" id="{095DC0B8-52DB-4642-B061-7E969971830C}">
            <xm:f>'FX Card'!$F$1=4</xm:f>
            <x14:dxf>
              <numFmt numFmtId="192" formatCode="[$R$-416]\ #,##0.00"/>
            </x14:dxf>
          </x14:cfRule>
          <x14:cfRule type="expression" priority="3698" id="{65D364A0-3204-41A6-AB06-F753E28714B4}">
            <xm:f>'FX Card'!$F$1=3</xm:f>
            <x14:dxf>
              <numFmt numFmtId="169" formatCode="\A\U\ &quot;$&quot;\ #,##0.00"/>
            </x14:dxf>
          </x14:cfRule>
          <x14:cfRule type="expression" priority="3699" id="{D521DBFF-3B15-4F66-9099-240E17D05D9A}">
            <xm:f>'FX Card'!$F$1=2</xm:f>
            <x14:dxf>
              <numFmt numFmtId="182" formatCode="\A\R\ &quot;$&quot;#,##0.00"/>
            </x14:dxf>
          </x14:cfRule>
          <x14:cfRule type="expression" priority="3700" id="{1F846EB8-5FEA-4F90-991B-03193AA62126}">
            <xm:f>'FX Card'!$F$1=1</xm:f>
            <x14:dxf>
              <numFmt numFmtId="166" formatCode="&quot;$&quot;#,##0.00"/>
            </x14:dxf>
          </x14:cfRule>
          <xm:sqref>AS432:AW432</xm:sqref>
        </x14:conditionalFormatting>
        <x14:conditionalFormatting xmlns:xm="http://schemas.microsoft.com/office/excel/2006/main">
          <x14:cfRule type="expression" priority="3626" id="{BFF514A2-B3A9-40A6-9AB4-0E49CCB18FB0}">
            <xm:f>'FX Card'!$F$1=25</xm:f>
            <x14:dxf>
              <numFmt numFmtId="183" formatCode="\R\ #,##0.00"/>
            </x14:dxf>
          </x14:cfRule>
          <x14:cfRule type="expression" priority="3627" id="{EFCC94F9-6075-4493-81FD-A47B4FC55537}">
            <xm:f>'FX Card'!$F$1=24</xm:f>
            <x14:dxf>
              <numFmt numFmtId="180" formatCode="\T\W\ &quot;$&quot;\ #,##0.00"/>
            </x14:dxf>
          </x14:cfRule>
          <x14:cfRule type="expression" priority="3628" id="{924A844C-0495-4678-A142-A4E08905F972}">
            <xm:f>'FX Card'!$F$1=23</xm:f>
            <x14:dxf>
              <numFmt numFmtId="199" formatCode="#,##0.00\ [$₺-41F]"/>
            </x14:dxf>
          </x14:cfRule>
          <x14:cfRule type="expression" priority="3629" id="{F58C5B61-93D5-46CE-96F0-C0A65F31EE8D}">
            <xm:f>'FX Card'!$F$1=22</xm:f>
            <x14:dxf>
              <numFmt numFmtId="173" formatCode="\k\r\ #,##0.00"/>
            </x14:dxf>
          </x14:cfRule>
          <x14:cfRule type="expression" priority="3630" id="{77A37039-E3AE-48A8-BDC2-A562BD284255}">
            <xm:f>'FX Card'!$F$1=21</xm:f>
            <x14:dxf>
              <numFmt numFmtId="197" formatCode="\﷼\ #,##0.000"/>
            </x14:dxf>
          </x14:cfRule>
          <x14:cfRule type="expression" priority="3631" id="{C26E516E-ADA9-4CD0-9EA6-DF5B97D9C12C}">
            <xm:f>'FX Card'!$F$1=20</xm:f>
            <x14:dxf>
              <numFmt numFmtId="181" formatCode="\р\у\б\ #,##0.00"/>
            </x14:dxf>
          </x14:cfRule>
          <x14:cfRule type="expression" priority="3632" id="{D26CB48E-4A18-4B25-86C2-E4DFE4ABBAA1}">
            <xm:f>'FX Card'!$F$1=19</xm:f>
            <x14:dxf>
              <numFmt numFmtId="196" formatCode="\M\X\ &quot;$&quot;\ #,##0.00"/>
            </x14:dxf>
          </x14:cfRule>
          <x14:cfRule type="expression" priority="3633" id="{68634312-6AF2-487C-BB54-217CAFF1CBDB}">
            <xm:f>'FX Card'!$F$1=18</xm:f>
            <x14:dxf>
              <numFmt numFmtId="195" formatCode="[$RM-43E]#,##0.00"/>
            </x14:dxf>
          </x14:cfRule>
          <x14:cfRule type="expression" priority="3634" id="{F5875FFA-C437-40E4-BC6C-48A8BA69E984}">
            <xm:f>'FX Card'!$F$1=17</xm:f>
            <x14:dxf>
              <numFmt numFmtId="198" formatCode="\N\Z\ &quot;$&quot;\ #,##0.00"/>
            </x14:dxf>
          </x14:cfRule>
          <x14:cfRule type="expression" priority="3635" id="{B4745CFA-341B-4F45-BD4A-8850D1184BAB}">
            <xm:f>'FX Card'!$F$1=16</xm:f>
            <x14:dxf>
              <numFmt numFmtId="173" formatCode="\k\r\ #,##0.00"/>
            </x14:dxf>
          </x14:cfRule>
          <x14:cfRule type="expression" priority="3636" id="{E4E5E138-A0F2-4485-A445-F19F9543852E}">
            <xm:f>'FX Card'!$F$1=15</xm:f>
            <x14:dxf>
              <numFmt numFmtId="179" formatCode="[$₩-412]#,##0.00"/>
            </x14:dxf>
          </x14:cfRule>
          <x14:cfRule type="expression" priority="3637" id="{E4BE73C2-F726-4B97-8528-EA02345F0C11}">
            <xm:f>'FX Card'!$F$1=14</xm:f>
            <x14:dxf>
              <numFmt numFmtId="178" formatCode="[$¥-411]#,##0.00"/>
            </x14:dxf>
          </x14:cfRule>
          <x14:cfRule type="expression" priority="3638" id="{045F33AF-92B8-4946-97BD-22FD6BDC9B72}">
            <xm:f>'FX Card'!$F$1=13</xm:f>
            <x14:dxf>
              <numFmt numFmtId="207" formatCode="[$₹-445]\ #,##0.00"/>
            </x14:dxf>
          </x14:cfRule>
          <x14:cfRule type="expression" priority="3639" id="{15B58C3E-1F27-4FDB-B3D6-A080BD995598}">
            <xm:f>'FX Card'!$F$1=12</xm:f>
            <x14:dxf>
              <numFmt numFmtId="176" formatCode="\R\p\ #,##0.00"/>
            </x14:dxf>
          </x14:cfRule>
          <x14:cfRule type="expression" priority="3640" id="{8144A0AA-DA40-4BE0-B238-404B3CA244CA}">
            <xm:f>'FX Card'!$F$1=11</xm:f>
            <x14:dxf>
              <numFmt numFmtId="194" formatCode="\H\K\ &quot;$&quot;\ #,##0.00"/>
            </x14:dxf>
          </x14:cfRule>
          <x14:cfRule type="expression" priority="3641" id="{D88EBF9A-0176-4E5A-B084-D8D662867186}">
            <xm:f>'FX Card'!$F$1=10</xm:f>
            <x14:dxf>
              <numFmt numFmtId="175" formatCode="[$£-809]#,##0.00"/>
            </x14:dxf>
          </x14:cfRule>
          <x14:cfRule type="expression" priority="3642" id="{07B4DDC8-9AEE-474C-B3A7-8537349185E4}">
            <xm:f>'FX Card'!$F$1=9</xm:f>
            <x14:dxf>
              <numFmt numFmtId="174" formatCode="[$€-2]\ #,##0.00"/>
            </x14:dxf>
          </x14:cfRule>
          <x14:cfRule type="expression" priority="3643" id="{A71D4A67-E3A9-4D51-9A81-8127DCE05E02}">
            <xm:f>'FX Card'!$F$1=8</xm:f>
            <x14:dxf>
              <numFmt numFmtId="173" formatCode="\k\r\ #,##0.00"/>
            </x14:dxf>
          </x14:cfRule>
          <x14:cfRule type="expression" priority="3644" id="{E6A45C3B-32AE-485C-B840-C0448E6A9C75}">
            <xm:f>'FX Card'!$F$1=7</xm:f>
            <x14:dxf>
              <numFmt numFmtId="172" formatCode="[$¥-804]#,##0.00"/>
            </x14:dxf>
          </x14:cfRule>
          <x14:cfRule type="expression" priority="3645" id="{DB36C182-DFAB-44A3-95D5-28DF64CDEA03}">
            <xm:f>'FX Card'!$F$1=6</xm:f>
            <x14:dxf>
              <numFmt numFmtId="171" formatCode="\F\r\ #,##0.00"/>
            </x14:dxf>
          </x14:cfRule>
          <x14:cfRule type="expression" priority="3646" id="{E45F6A34-1C6C-43F6-AA26-BBEDE9F40570}">
            <xm:f>'FX Card'!$F$1=5</xm:f>
            <x14:dxf>
              <numFmt numFmtId="170" formatCode="\C\A\ &quot;$&quot;\ #,##0.00"/>
            </x14:dxf>
          </x14:cfRule>
          <x14:cfRule type="expression" priority="3647" id="{30323483-51BF-42A4-B906-CCA3E13D59F7}">
            <xm:f>'FX Card'!$F$1=4</xm:f>
            <x14:dxf>
              <numFmt numFmtId="192" formatCode="[$R$-416]\ #,##0.00"/>
            </x14:dxf>
          </x14:cfRule>
          <x14:cfRule type="expression" priority="3648" id="{D1C9DC5B-7774-43DA-9931-55E8D1AAAE22}">
            <xm:f>'FX Card'!$F$1=3</xm:f>
            <x14:dxf>
              <numFmt numFmtId="169" formatCode="\A\U\ &quot;$&quot;\ #,##0.00"/>
            </x14:dxf>
          </x14:cfRule>
          <x14:cfRule type="expression" priority="3649" id="{A326A746-29E2-43E1-B4CA-6955A30B936F}">
            <xm:f>'FX Card'!$F$1=2</xm:f>
            <x14:dxf>
              <numFmt numFmtId="182" formatCode="\A\R\ &quot;$&quot;#,##0.00"/>
            </x14:dxf>
          </x14:cfRule>
          <x14:cfRule type="expression" priority="3650" id="{598961F0-8CCF-4DB3-88A0-237E105E167C}">
            <xm:f>'FX Card'!$F$1=1</xm:f>
            <x14:dxf>
              <numFmt numFmtId="166" formatCode="&quot;$&quot;#,##0.00"/>
            </x14:dxf>
          </x14:cfRule>
          <xm:sqref>AX432</xm:sqref>
        </x14:conditionalFormatting>
        <x14:conditionalFormatting xmlns:xm="http://schemas.microsoft.com/office/excel/2006/main">
          <x14:cfRule type="expression" priority="3501" id="{C0CF1992-8AB2-4D1B-AD62-419A9B7098F6}">
            <xm:f>'FX Card'!$F$1=25</xm:f>
            <x14:dxf>
              <numFmt numFmtId="183" formatCode="\R\ #,##0.00"/>
            </x14:dxf>
          </x14:cfRule>
          <x14:cfRule type="expression" priority="3502" id="{48AAD025-B0A0-4D88-9324-2ACA3430D3E5}">
            <xm:f>'FX Card'!$F$1=24</xm:f>
            <x14:dxf>
              <numFmt numFmtId="180" formatCode="\T\W\ &quot;$&quot;\ #,##0.00"/>
            </x14:dxf>
          </x14:cfRule>
          <x14:cfRule type="expression" priority="3503" id="{55481047-AFA5-450B-A0C9-540FC56A9E95}">
            <xm:f>'FX Card'!$F$1=23</xm:f>
            <x14:dxf>
              <numFmt numFmtId="199" formatCode="#,##0.00\ [$₺-41F]"/>
            </x14:dxf>
          </x14:cfRule>
          <x14:cfRule type="expression" priority="3504" id="{74B9CC42-ABE9-4259-A8DE-A8BB9080A427}">
            <xm:f>'FX Card'!$F$1=22</xm:f>
            <x14:dxf>
              <numFmt numFmtId="173" formatCode="\k\r\ #,##0.00"/>
            </x14:dxf>
          </x14:cfRule>
          <x14:cfRule type="expression" priority="3505" id="{5EF51D2C-FEA1-4C3C-BEA1-99F8860271B7}">
            <xm:f>'FX Card'!$F$1=21</xm:f>
            <x14:dxf>
              <numFmt numFmtId="197" formatCode="\﷼\ #,##0.000"/>
            </x14:dxf>
          </x14:cfRule>
          <x14:cfRule type="expression" priority="3506" id="{F278273E-6C3C-46F3-AB70-BF71DE35F964}">
            <xm:f>'FX Card'!$F$1=20</xm:f>
            <x14:dxf>
              <numFmt numFmtId="181" formatCode="\р\у\б\ #,##0.00"/>
            </x14:dxf>
          </x14:cfRule>
          <x14:cfRule type="expression" priority="3507" id="{8B66EC84-0B6F-4FC9-89E3-A09CC81E532D}">
            <xm:f>'FX Card'!$F$1=19</xm:f>
            <x14:dxf>
              <numFmt numFmtId="196" formatCode="\M\X\ &quot;$&quot;\ #,##0.00"/>
            </x14:dxf>
          </x14:cfRule>
          <x14:cfRule type="expression" priority="3508" id="{15821F51-6399-4668-9BED-B6E125F083FA}">
            <xm:f>'FX Card'!$F$1=18</xm:f>
            <x14:dxf>
              <numFmt numFmtId="195" formatCode="[$RM-43E]#,##0.00"/>
            </x14:dxf>
          </x14:cfRule>
          <x14:cfRule type="expression" priority="3509" id="{FCB95CD9-AEC4-4667-8024-E747FAD1FED3}">
            <xm:f>'FX Card'!$F$1=17</xm:f>
            <x14:dxf>
              <numFmt numFmtId="198" formatCode="\N\Z\ &quot;$&quot;\ #,##0.00"/>
            </x14:dxf>
          </x14:cfRule>
          <x14:cfRule type="expression" priority="3510" id="{77F52D22-A019-4EEF-8CCE-E8106537C1ED}">
            <xm:f>'FX Card'!$F$1=16</xm:f>
            <x14:dxf>
              <numFmt numFmtId="173" formatCode="\k\r\ #,##0.00"/>
            </x14:dxf>
          </x14:cfRule>
          <x14:cfRule type="expression" priority="3511" id="{99FF7BE5-5F4F-4E88-B120-0DB819A8221E}">
            <xm:f>'FX Card'!$F$1=15</xm:f>
            <x14:dxf>
              <numFmt numFmtId="179" formatCode="[$₩-412]#,##0.00"/>
            </x14:dxf>
          </x14:cfRule>
          <x14:cfRule type="expression" priority="3512" id="{134F608E-03D0-49E4-93E0-3873E5C83A2E}">
            <xm:f>'FX Card'!$F$1=14</xm:f>
            <x14:dxf>
              <numFmt numFmtId="178" formatCode="[$¥-411]#,##0.00"/>
            </x14:dxf>
          </x14:cfRule>
          <x14:cfRule type="expression" priority="3513" id="{1A85BE48-A221-4D71-B1F9-89F4E23D38FC}">
            <xm:f>'FX Card'!$F$1=13</xm:f>
            <x14:dxf>
              <numFmt numFmtId="207" formatCode="[$₹-445]\ #,##0.00"/>
            </x14:dxf>
          </x14:cfRule>
          <x14:cfRule type="expression" priority="3514" id="{CA0DC915-E7A0-4D37-81AE-9B10769773D1}">
            <xm:f>'FX Card'!$F$1=12</xm:f>
            <x14:dxf>
              <numFmt numFmtId="176" formatCode="\R\p\ #,##0.00"/>
            </x14:dxf>
          </x14:cfRule>
          <x14:cfRule type="expression" priority="3515" id="{17611DA1-028F-4BE0-B15F-39D66B029739}">
            <xm:f>'FX Card'!$F$1=11</xm:f>
            <x14:dxf>
              <numFmt numFmtId="194" formatCode="\H\K\ &quot;$&quot;\ #,##0.00"/>
            </x14:dxf>
          </x14:cfRule>
          <x14:cfRule type="expression" priority="3516" id="{9E854939-D29B-4D54-A393-FA283D450E19}">
            <xm:f>'FX Card'!$F$1=10</xm:f>
            <x14:dxf>
              <numFmt numFmtId="175" formatCode="[$£-809]#,##0.00"/>
            </x14:dxf>
          </x14:cfRule>
          <x14:cfRule type="expression" priority="3517" id="{B43414A6-FE51-4139-9660-7CB7C62A6351}">
            <xm:f>'FX Card'!$F$1=9</xm:f>
            <x14:dxf>
              <numFmt numFmtId="174" formatCode="[$€-2]\ #,##0.00"/>
            </x14:dxf>
          </x14:cfRule>
          <x14:cfRule type="expression" priority="3518" id="{FB6256CF-8FD8-4A36-AE7D-0C91AAD9144D}">
            <xm:f>'FX Card'!$F$1=8</xm:f>
            <x14:dxf>
              <numFmt numFmtId="173" formatCode="\k\r\ #,##0.00"/>
            </x14:dxf>
          </x14:cfRule>
          <x14:cfRule type="expression" priority="3519" id="{39EBAEFB-3769-4829-BEAB-F32CC3794D6C}">
            <xm:f>'FX Card'!$F$1=7</xm:f>
            <x14:dxf>
              <numFmt numFmtId="172" formatCode="[$¥-804]#,##0.00"/>
            </x14:dxf>
          </x14:cfRule>
          <x14:cfRule type="expression" priority="3520" id="{0DD2CA65-91BE-48B7-BD5D-A261F595C064}">
            <xm:f>'FX Card'!$F$1=6</xm:f>
            <x14:dxf>
              <numFmt numFmtId="171" formatCode="\F\r\ #,##0.00"/>
            </x14:dxf>
          </x14:cfRule>
          <x14:cfRule type="expression" priority="3521" id="{FD3E98A8-A1C0-4FDB-8FDE-D85D8B597FF2}">
            <xm:f>'FX Card'!$F$1=5</xm:f>
            <x14:dxf>
              <numFmt numFmtId="170" formatCode="\C\A\ &quot;$&quot;\ #,##0.00"/>
            </x14:dxf>
          </x14:cfRule>
          <x14:cfRule type="expression" priority="3522" id="{EE10A50E-F707-4610-8B87-A077D51C16FA}">
            <xm:f>'FX Card'!$F$1=4</xm:f>
            <x14:dxf>
              <numFmt numFmtId="192" formatCode="[$R$-416]\ #,##0.00"/>
            </x14:dxf>
          </x14:cfRule>
          <x14:cfRule type="expression" priority="3523" id="{8AD844AE-BD73-4498-98E3-E77F024CCEAF}">
            <xm:f>'FX Card'!$F$1=3</xm:f>
            <x14:dxf>
              <numFmt numFmtId="169" formatCode="\A\U\ &quot;$&quot;\ #,##0.00"/>
            </x14:dxf>
          </x14:cfRule>
          <x14:cfRule type="expression" priority="3524" id="{E221E268-1AE5-4EE7-A6BC-4F352FDEC52D}">
            <xm:f>'FX Card'!$F$1=2</xm:f>
            <x14:dxf>
              <numFmt numFmtId="182" formatCode="\A\R\ &quot;$&quot;#,##0.00"/>
            </x14:dxf>
          </x14:cfRule>
          <x14:cfRule type="expression" priority="3525" id="{37EE8605-F3D9-42D5-A9C1-4F92462B7755}">
            <xm:f>'FX Card'!$F$1=1</xm:f>
            <x14:dxf>
              <numFmt numFmtId="166" formatCode="&quot;$&quot;#,##0.00"/>
            </x14:dxf>
          </x14:cfRule>
          <xm:sqref>AX475:BA475</xm:sqref>
        </x14:conditionalFormatting>
        <x14:conditionalFormatting xmlns:xm="http://schemas.microsoft.com/office/excel/2006/main">
          <x14:cfRule type="expression" priority="3401" id="{7BA077B9-22D8-4DFA-B526-254B47873224}">
            <xm:f>'FX Card'!$F$1=25</xm:f>
            <x14:dxf>
              <numFmt numFmtId="183" formatCode="\R\ #,##0.00"/>
            </x14:dxf>
          </x14:cfRule>
          <x14:cfRule type="expression" priority="3402" id="{D51627DB-BEFB-4380-A3F6-21DC995CC958}">
            <xm:f>'FX Card'!$F$1=24</xm:f>
            <x14:dxf>
              <numFmt numFmtId="180" formatCode="\T\W\ &quot;$&quot;\ #,##0.00"/>
            </x14:dxf>
          </x14:cfRule>
          <x14:cfRule type="expression" priority="3403" id="{C0B64AF5-22D6-47ED-99F5-22265C5D1065}">
            <xm:f>'FX Card'!$F$1=23</xm:f>
            <x14:dxf>
              <numFmt numFmtId="199" formatCode="#,##0.00\ [$₺-41F]"/>
            </x14:dxf>
          </x14:cfRule>
          <x14:cfRule type="expression" priority="3404" id="{0875E50C-762E-49EE-85C5-4811DFADAB9F}">
            <xm:f>'FX Card'!$F$1=22</xm:f>
            <x14:dxf>
              <numFmt numFmtId="173" formatCode="\k\r\ #,##0.00"/>
            </x14:dxf>
          </x14:cfRule>
          <x14:cfRule type="expression" priority="3405" id="{33285AA3-E2A7-41E0-8BB0-6CF4B6DDD573}">
            <xm:f>'FX Card'!$F$1=21</xm:f>
            <x14:dxf>
              <numFmt numFmtId="197" formatCode="\﷼\ #,##0.000"/>
            </x14:dxf>
          </x14:cfRule>
          <x14:cfRule type="expression" priority="3406" id="{3A63F6AF-BCC3-417A-9BD1-5C733E174328}">
            <xm:f>'FX Card'!$F$1=20</xm:f>
            <x14:dxf>
              <numFmt numFmtId="181" formatCode="\р\у\б\ #,##0.00"/>
            </x14:dxf>
          </x14:cfRule>
          <x14:cfRule type="expression" priority="3407" id="{4C50A072-2840-437A-8710-CE7E63FD229E}">
            <xm:f>'FX Card'!$F$1=19</xm:f>
            <x14:dxf>
              <numFmt numFmtId="196" formatCode="\M\X\ &quot;$&quot;\ #,##0.00"/>
            </x14:dxf>
          </x14:cfRule>
          <x14:cfRule type="expression" priority="3408" id="{2BB98FBB-6001-4461-8026-621D5751C565}">
            <xm:f>'FX Card'!$F$1=18</xm:f>
            <x14:dxf>
              <numFmt numFmtId="195" formatCode="[$RM-43E]#,##0.00"/>
            </x14:dxf>
          </x14:cfRule>
          <x14:cfRule type="expression" priority="3409" id="{B805DCC6-5F24-4E41-A384-478FD4252FBC}">
            <xm:f>'FX Card'!$F$1=17</xm:f>
            <x14:dxf>
              <numFmt numFmtId="198" formatCode="\N\Z\ &quot;$&quot;\ #,##0.00"/>
            </x14:dxf>
          </x14:cfRule>
          <x14:cfRule type="expression" priority="3410" id="{C7B1293C-0E9E-4DFB-8EF3-CEE1C373968B}">
            <xm:f>'FX Card'!$F$1=16</xm:f>
            <x14:dxf>
              <numFmt numFmtId="173" formatCode="\k\r\ #,##0.00"/>
            </x14:dxf>
          </x14:cfRule>
          <x14:cfRule type="expression" priority="3411" id="{5DA2FF6A-24E0-477E-A87E-E47AAD36E6B5}">
            <xm:f>'FX Card'!$F$1=15</xm:f>
            <x14:dxf>
              <numFmt numFmtId="179" formatCode="[$₩-412]#,##0.00"/>
            </x14:dxf>
          </x14:cfRule>
          <x14:cfRule type="expression" priority="3412" id="{C1258135-7FB9-4544-BE2A-079324A8B01C}">
            <xm:f>'FX Card'!$F$1=14</xm:f>
            <x14:dxf>
              <numFmt numFmtId="178" formatCode="[$¥-411]#,##0.00"/>
            </x14:dxf>
          </x14:cfRule>
          <x14:cfRule type="expression" priority="3413" id="{93C5A1FC-D65A-4026-9649-648160540303}">
            <xm:f>'FX Card'!$F$1=13</xm:f>
            <x14:dxf>
              <numFmt numFmtId="207" formatCode="[$₹-445]\ #,##0.00"/>
            </x14:dxf>
          </x14:cfRule>
          <x14:cfRule type="expression" priority="3414" id="{CEF3DB94-A8BF-43D1-891D-9F59312C6B93}">
            <xm:f>'FX Card'!$F$1=12</xm:f>
            <x14:dxf>
              <numFmt numFmtId="176" formatCode="\R\p\ #,##0.00"/>
            </x14:dxf>
          </x14:cfRule>
          <x14:cfRule type="expression" priority="3415" id="{615DC2C2-EC3E-4A45-A761-A76E090375F8}">
            <xm:f>'FX Card'!$F$1=11</xm:f>
            <x14:dxf>
              <numFmt numFmtId="194" formatCode="\H\K\ &quot;$&quot;\ #,##0.00"/>
            </x14:dxf>
          </x14:cfRule>
          <x14:cfRule type="expression" priority="3416" id="{7D015745-2F0D-4772-81CF-9A3DC07C5F75}">
            <xm:f>'FX Card'!$F$1=10</xm:f>
            <x14:dxf>
              <numFmt numFmtId="175" formatCode="[$£-809]#,##0.00"/>
            </x14:dxf>
          </x14:cfRule>
          <x14:cfRule type="expression" priority="3417" id="{38981D28-DB63-41FE-9589-BD4AC9202E2D}">
            <xm:f>'FX Card'!$F$1=9</xm:f>
            <x14:dxf>
              <numFmt numFmtId="174" formatCode="[$€-2]\ #,##0.00"/>
            </x14:dxf>
          </x14:cfRule>
          <x14:cfRule type="expression" priority="3418" id="{C6E75F71-E94A-40FC-8CFE-062F56D0595D}">
            <xm:f>'FX Card'!$F$1=8</xm:f>
            <x14:dxf>
              <numFmt numFmtId="173" formatCode="\k\r\ #,##0.00"/>
            </x14:dxf>
          </x14:cfRule>
          <x14:cfRule type="expression" priority="3419" id="{E8549C3D-1290-49D4-B817-DBA616AC44B4}">
            <xm:f>'FX Card'!$F$1=7</xm:f>
            <x14:dxf>
              <numFmt numFmtId="172" formatCode="[$¥-804]#,##0.00"/>
            </x14:dxf>
          </x14:cfRule>
          <x14:cfRule type="expression" priority="3420" id="{26E16C1E-7726-49BE-B905-3C97FA2BCC4F}">
            <xm:f>'FX Card'!$F$1=6</xm:f>
            <x14:dxf>
              <numFmt numFmtId="171" formatCode="\F\r\ #,##0.00"/>
            </x14:dxf>
          </x14:cfRule>
          <x14:cfRule type="expression" priority="3421" id="{52650231-DF9F-43B1-BCA5-DF659BBB9009}">
            <xm:f>'FX Card'!$F$1=5</xm:f>
            <x14:dxf>
              <numFmt numFmtId="170" formatCode="\C\A\ &quot;$&quot;\ #,##0.00"/>
            </x14:dxf>
          </x14:cfRule>
          <x14:cfRule type="expression" priority="3422" id="{E3F48EF0-054F-410F-86C3-580B3B1E23FD}">
            <xm:f>'FX Card'!$F$1=4</xm:f>
            <x14:dxf>
              <numFmt numFmtId="192" formatCode="[$R$-416]\ #,##0.00"/>
            </x14:dxf>
          </x14:cfRule>
          <x14:cfRule type="expression" priority="3423" id="{E8B37BC5-F266-4EE6-BFEC-64F796CD45EC}">
            <xm:f>'FX Card'!$F$1=3</xm:f>
            <x14:dxf>
              <numFmt numFmtId="169" formatCode="\A\U\ &quot;$&quot;\ #,##0.00"/>
            </x14:dxf>
          </x14:cfRule>
          <x14:cfRule type="expression" priority="3424" id="{C98F175F-32B4-41B3-8A75-DB6DA5CB4371}">
            <xm:f>'FX Card'!$F$1=2</xm:f>
            <x14:dxf>
              <numFmt numFmtId="182" formatCode="\A\R\ &quot;$&quot;#,##0.00"/>
            </x14:dxf>
          </x14:cfRule>
          <x14:cfRule type="expression" priority="3425" id="{D413CCB5-0A6F-4E40-A7E6-82B6688D2D47}">
            <xm:f>'FX Card'!$F$1=1</xm:f>
            <x14:dxf>
              <numFmt numFmtId="166" formatCode="&quot;$&quot;#,##0.00"/>
            </x14:dxf>
          </x14:cfRule>
          <xm:sqref>AX486:BA486</xm:sqref>
        </x14:conditionalFormatting>
        <x14:conditionalFormatting xmlns:xm="http://schemas.microsoft.com/office/excel/2006/main">
          <x14:cfRule type="expression" priority="3276" id="{420811D2-4E42-4398-A1B1-E7798751D3EE}">
            <xm:f>'FX Card'!$F$1=25</xm:f>
            <x14:dxf>
              <numFmt numFmtId="183" formatCode="\R\ #,##0.00"/>
            </x14:dxf>
          </x14:cfRule>
          <x14:cfRule type="expression" priority="3277" id="{491A5CE6-5D8A-48AE-AE5B-445E9B4B5C8F}">
            <xm:f>'FX Card'!$F$1=24</xm:f>
            <x14:dxf>
              <numFmt numFmtId="180" formatCode="\T\W\ &quot;$&quot;\ #,##0.00"/>
            </x14:dxf>
          </x14:cfRule>
          <x14:cfRule type="expression" priority="3278" id="{E9C86C5F-F74C-4D9B-ACB1-A956AC744192}">
            <xm:f>'FX Card'!$F$1=23</xm:f>
            <x14:dxf>
              <numFmt numFmtId="199" formatCode="#,##0.00\ [$₺-41F]"/>
            </x14:dxf>
          </x14:cfRule>
          <x14:cfRule type="expression" priority="3279" id="{16D26303-4E6D-407F-8EAF-1DCBC498FB11}">
            <xm:f>'FX Card'!$F$1=22</xm:f>
            <x14:dxf>
              <numFmt numFmtId="173" formatCode="\k\r\ #,##0.00"/>
            </x14:dxf>
          </x14:cfRule>
          <x14:cfRule type="expression" priority="3280" id="{31D14486-65A2-4119-8645-967B7473CEBD}">
            <xm:f>'FX Card'!$F$1=21</xm:f>
            <x14:dxf>
              <numFmt numFmtId="197" formatCode="\﷼\ #,##0.000"/>
            </x14:dxf>
          </x14:cfRule>
          <x14:cfRule type="expression" priority="3281" id="{4A7DF96C-0F03-4FB1-B04A-7A8C9AE397BF}">
            <xm:f>'FX Card'!$F$1=20</xm:f>
            <x14:dxf>
              <numFmt numFmtId="181" formatCode="\р\у\б\ #,##0.00"/>
            </x14:dxf>
          </x14:cfRule>
          <x14:cfRule type="expression" priority="3282" id="{2A68FBF5-1ED2-4802-9F2B-3FFCC7D08F8F}">
            <xm:f>'FX Card'!$F$1=19</xm:f>
            <x14:dxf>
              <numFmt numFmtId="196" formatCode="\M\X\ &quot;$&quot;\ #,##0.00"/>
            </x14:dxf>
          </x14:cfRule>
          <x14:cfRule type="expression" priority="3283" id="{53D7423C-0D03-43AA-B317-4EA0127C4A0C}">
            <xm:f>'FX Card'!$F$1=18</xm:f>
            <x14:dxf>
              <numFmt numFmtId="195" formatCode="[$RM-43E]#,##0.00"/>
            </x14:dxf>
          </x14:cfRule>
          <x14:cfRule type="expression" priority="3284" id="{603EF437-7366-4582-A8A7-F5693E4D7142}">
            <xm:f>'FX Card'!$F$1=17</xm:f>
            <x14:dxf>
              <numFmt numFmtId="198" formatCode="\N\Z\ &quot;$&quot;\ #,##0.00"/>
            </x14:dxf>
          </x14:cfRule>
          <x14:cfRule type="expression" priority="3285" id="{75C24A7F-28E8-4930-B983-55459B3582B1}">
            <xm:f>'FX Card'!$F$1=16</xm:f>
            <x14:dxf>
              <numFmt numFmtId="173" formatCode="\k\r\ #,##0.00"/>
            </x14:dxf>
          </x14:cfRule>
          <x14:cfRule type="expression" priority="3286" id="{71180278-AEB8-4A35-BA63-3D898B65D594}">
            <xm:f>'FX Card'!$F$1=15</xm:f>
            <x14:dxf>
              <numFmt numFmtId="179" formatCode="[$₩-412]#,##0.00"/>
            </x14:dxf>
          </x14:cfRule>
          <x14:cfRule type="expression" priority="3287" id="{52E81EA0-0D93-431A-99DD-011F31D5EEA8}">
            <xm:f>'FX Card'!$F$1=14</xm:f>
            <x14:dxf>
              <numFmt numFmtId="178" formatCode="[$¥-411]#,##0.00"/>
            </x14:dxf>
          </x14:cfRule>
          <x14:cfRule type="expression" priority="3288" id="{821E62F1-2FD8-4ED2-A6F0-F60D3B94F8BF}">
            <xm:f>'FX Card'!$F$1=13</xm:f>
            <x14:dxf>
              <numFmt numFmtId="207" formatCode="[$₹-445]\ #,##0.00"/>
            </x14:dxf>
          </x14:cfRule>
          <x14:cfRule type="expression" priority="3289" id="{473D979A-9E45-4227-9613-07E5549783D9}">
            <xm:f>'FX Card'!$F$1=12</xm:f>
            <x14:dxf>
              <numFmt numFmtId="176" formatCode="\R\p\ #,##0.00"/>
            </x14:dxf>
          </x14:cfRule>
          <x14:cfRule type="expression" priority="3290" id="{768DDEF2-B711-4D2F-8A0F-C9E6EB1831EF}">
            <xm:f>'FX Card'!$F$1=11</xm:f>
            <x14:dxf>
              <numFmt numFmtId="194" formatCode="\H\K\ &quot;$&quot;\ #,##0.00"/>
            </x14:dxf>
          </x14:cfRule>
          <x14:cfRule type="expression" priority="3291" id="{B91419A9-A521-4F42-B648-358956DB7D48}">
            <xm:f>'FX Card'!$F$1=10</xm:f>
            <x14:dxf>
              <numFmt numFmtId="175" formatCode="[$£-809]#,##0.00"/>
            </x14:dxf>
          </x14:cfRule>
          <x14:cfRule type="expression" priority="3292" id="{439DC27D-02A5-4B72-96AC-7D8E1EDF0351}">
            <xm:f>'FX Card'!$F$1=9</xm:f>
            <x14:dxf>
              <numFmt numFmtId="174" formatCode="[$€-2]\ #,##0.00"/>
            </x14:dxf>
          </x14:cfRule>
          <x14:cfRule type="expression" priority="3293" id="{F4140A5E-BCBA-4A3D-86AC-687ACFA1303B}">
            <xm:f>'FX Card'!$F$1=8</xm:f>
            <x14:dxf>
              <numFmt numFmtId="173" formatCode="\k\r\ #,##0.00"/>
            </x14:dxf>
          </x14:cfRule>
          <x14:cfRule type="expression" priority="3294" id="{4EC60958-458A-4C4A-876D-C399BC21CFF1}">
            <xm:f>'FX Card'!$F$1=7</xm:f>
            <x14:dxf>
              <numFmt numFmtId="172" formatCode="[$¥-804]#,##0.00"/>
            </x14:dxf>
          </x14:cfRule>
          <x14:cfRule type="expression" priority="3295" id="{3D5D9670-BE98-4DBB-82B5-360D8448FA4A}">
            <xm:f>'FX Card'!$F$1=6</xm:f>
            <x14:dxf>
              <numFmt numFmtId="171" formatCode="\F\r\ #,##0.00"/>
            </x14:dxf>
          </x14:cfRule>
          <x14:cfRule type="expression" priority="3296" id="{F2C6B970-3209-447F-A90B-5E303A655094}">
            <xm:f>'FX Card'!$F$1=5</xm:f>
            <x14:dxf>
              <numFmt numFmtId="170" formatCode="\C\A\ &quot;$&quot;\ #,##0.00"/>
            </x14:dxf>
          </x14:cfRule>
          <x14:cfRule type="expression" priority="3297" id="{A4029A31-FBF7-4BB6-9DE3-29C5E547C630}">
            <xm:f>'FX Card'!$F$1=4</xm:f>
            <x14:dxf>
              <numFmt numFmtId="192" formatCode="[$R$-416]\ #,##0.00"/>
            </x14:dxf>
          </x14:cfRule>
          <x14:cfRule type="expression" priority="3298" id="{7DBBA89E-37A6-45F1-A428-35EFBBE5E9F4}">
            <xm:f>'FX Card'!$F$1=3</xm:f>
            <x14:dxf>
              <numFmt numFmtId="169" formatCode="\A\U\ &quot;$&quot;\ #,##0.00"/>
            </x14:dxf>
          </x14:cfRule>
          <x14:cfRule type="expression" priority="3299" id="{C0B356DA-49DB-4F1D-8A0E-9D636EF0CB20}">
            <xm:f>'FX Card'!$F$1=2</xm:f>
            <x14:dxf>
              <numFmt numFmtId="182" formatCode="\A\R\ &quot;$&quot;#,##0.00"/>
            </x14:dxf>
          </x14:cfRule>
          <x14:cfRule type="expression" priority="3300" id="{755389AA-9267-4068-90FA-B1427AE9959F}">
            <xm:f>'FX Card'!$F$1=1</xm:f>
            <x14:dxf>
              <numFmt numFmtId="166" formatCode="&quot;$&quot;#,##0.00"/>
            </x14:dxf>
          </x14:cfRule>
          <xm:sqref>AX494:BA494</xm:sqref>
        </x14:conditionalFormatting>
        <x14:conditionalFormatting xmlns:xm="http://schemas.microsoft.com/office/excel/2006/main">
          <x14:cfRule type="expression" priority="3576" id="{94CAFF97-298F-4DF6-9014-781E697CF87A}">
            <xm:f>'FX Card'!$F$1=25</xm:f>
            <x14:dxf>
              <numFmt numFmtId="183" formatCode="\R\ #,##0.00"/>
            </x14:dxf>
          </x14:cfRule>
          <x14:cfRule type="expression" priority="3577" id="{A6728046-C7DA-4953-88F4-357AE339BE9C}">
            <xm:f>'FX Card'!$F$1=24</xm:f>
            <x14:dxf>
              <numFmt numFmtId="180" formatCode="\T\W\ &quot;$&quot;\ #,##0.00"/>
            </x14:dxf>
          </x14:cfRule>
          <x14:cfRule type="expression" priority="3578" id="{34BC4179-6C79-4A3F-8237-FA24E6E439D9}">
            <xm:f>'FX Card'!$F$1=23</xm:f>
            <x14:dxf>
              <numFmt numFmtId="199" formatCode="#,##0.00\ [$₺-41F]"/>
            </x14:dxf>
          </x14:cfRule>
          <x14:cfRule type="expression" priority="3579" id="{F321FFF9-2ADF-4FC1-885E-B9C4F700737E}">
            <xm:f>'FX Card'!$F$1=22</xm:f>
            <x14:dxf>
              <numFmt numFmtId="173" formatCode="\k\r\ #,##0.00"/>
            </x14:dxf>
          </x14:cfRule>
          <x14:cfRule type="expression" priority="3580" id="{0CF2143B-A066-4968-B11C-BD6C7E437BEE}">
            <xm:f>'FX Card'!$F$1=21</xm:f>
            <x14:dxf>
              <numFmt numFmtId="197" formatCode="\﷼\ #,##0.000"/>
            </x14:dxf>
          </x14:cfRule>
          <x14:cfRule type="expression" priority="3581" id="{BC250FF9-0826-4600-8FCD-FD465B387503}">
            <xm:f>'FX Card'!$F$1=20</xm:f>
            <x14:dxf>
              <numFmt numFmtId="181" formatCode="\р\у\б\ #,##0.00"/>
            </x14:dxf>
          </x14:cfRule>
          <x14:cfRule type="expression" priority="3582" id="{62E88BB3-9FA5-4D66-A519-DA9D98940352}">
            <xm:f>'FX Card'!$F$1=19</xm:f>
            <x14:dxf>
              <numFmt numFmtId="196" formatCode="\M\X\ &quot;$&quot;\ #,##0.00"/>
            </x14:dxf>
          </x14:cfRule>
          <x14:cfRule type="expression" priority="3583" id="{63D19483-B228-4D43-9D69-3BA59EE66420}">
            <xm:f>'FX Card'!$F$1=18</xm:f>
            <x14:dxf>
              <numFmt numFmtId="195" formatCode="[$RM-43E]#,##0.00"/>
            </x14:dxf>
          </x14:cfRule>
          <x14:cfRule type="expression" priority="3584" id="{533E3B54-4544-4D07-959A-0C184D033FC8}">
            <xm:f>'FX Card'!$F$1=17</xm:f>
            <x14:dxf>
              <numFmt numFmtId="198" formatCode="\N\Z\ &quot;$&quot;\ #,##0.00"/>
            </x14:dxf>
          </x14:cfRule>
          <x14:cfRule type="expression" priority="3585" id="{247E7FA5-E90C-4627-B60C-901CBAAF78CE}">
            <xm:f>'FX Card'!$F$1=16</xm:f>
            <x14:dxf>
              <numFmt numFmtId="173" formatCode="\k\r\ #,##0.00"/>
            </x14:dxf>
          </x14:cfRule>
          <x14:cfRule type="expression" priority="3586" id="{008EC01B-03F2-4731-96BC-6A62EC8E7731}">
            <xm:f>'FX Card'!$F$1=15</xm:f>
            <x14:dxf>
              <numFmt numFmtId="179" formatCode="[$₩-412]#,##0.00"/>
            </x14:dxf>
          </x14:cfRule>
          <x14:cfRule type="expression" priority="3587" id="{E4507FEA-4576-42A3-85E5-2A6E170E4A82}">
            <xm:f>'FX Card'!$F$1=14</xm:f>
            <x14:dxf>
              <numFmt numFmtId="178" formatCode="[$¥-411]#,##0.00"/>
            </x14:dxf>
          </x14:cfRule>
          <x14:cfRule type="expression" priority="3588" id="{602252EE-E681-4C0D-9977-0F4EF5D78389}">
            <xm:f>'FX Card'!$F$1=13</xm:f>
            <x14:dxf>
              <numFmt numFmtId="207" formatCode="[$₹-445]\ #,##0.00"/>
            </x14:dxf>
          </x14:cfRule>
          <x14:cfRule type="expression" priority="3589" id="{A4EDC6F5-9C1E-4E1F-92C3-8591FC9A6A38}">
            <xm:f>'FX Card'!$F$1=12</xm:f>
            <x14:dxf>
              <numFmt numFmtId="176" formatCode="\R\p\ #,##0.00"/>
            </x14:dxf>
          </x14:cfRule>
          <x14:cfRule type="expression" priority="3590" id="{1995C852-E13F-45D3-BCAC-3F0507DA01B2}">
            <xm:f>'FX Card'!$F$1=11</xm:f>
            <x14:dxf>
              <numFmt numFmtId="194" formatCode="\H\K\ &quot;$&quot;\ #,##0.00"/>
            </x14:dxf>
          </x14:cfRule>
          <x14:cfRule type="expression" priority="3591" id="{52B26FF9-27E8-44BD-B45F-CE0428CD054F}">
            <xm:f>'FX Card'!$F$1=10</xm:f>
            <x14:dxf>
              <numFmt numFmtId="175" formatCode="[$£-809]#,##0.00"/>
            </x14:dxf>
          </x14:cfRule>
          <x14:cfRule type="expression" priority="3592" id="{96194685-AB74-487A-9D88-676D19E6A9AF}">
            <xm:f>'FX Card'!$F$1=9</xm:f>
            <x14:dxf>
              <numFmt numFmtId="174" formatCode="[$€-2]\ #,##0.00"/>
            </x14:dxf>
          </x14:cfRule>
          <x14:cfRule type="expression" priority="3593" id="{F809300A-493F-4617-9030-2F5DC5C84460}">
            <xm:f>'FX Card'!$F$1=8</xm:f>
            <x14:dxf>
              <numFmt numFmtId="173" formatCode="\k\r\ #,##0.00"/>
            </x14:dxf>
          </x14:cfRule>
          <x14:cfRule type="expression" priority="3594" id="{B879A1F1-DA8A-460A-9DA8-71E2E725F88A}">
            <xm:f>'FX Card'!$F$1=7</xm:f>
            <x14:dxf>
              <numFmt numFmtId="172" formatCode="[$¥-804]#,##0.00"/>
            </x14:dxf>
          </x14:cfRule>
          <x14:cfRule type="expression" priority="3595" id="{BA86DD5F-9890-4269-9D14-FD984F417510}">
            <xm:f>'FX Card'!$F$1=6</xm:f>
            <x14:dxf>
              <numFmt numFmtId="171" formatCode="\F\r\ #,##0.00"/>
            </x14:dxf>
          </x14:cfRule>
          <x14:cfRule type="expression" priority="3596" id="{CAB3CE3B-760E-4BAC-9270-DAF1CB44236E}">
            <xm:f>'FX Card'!$F$1=5</xm:f>
            <x14:dxf>
              <numFmt numFmtId="170" formatCode="\C\A\ &quot;$&quot;\ #,##0.00"/>
            </x14:dxf>
          </x14:cfRule>
          <x14:cfRule type="expression" priority="3597" id="{B954D961-29F4-4BB0-876B-E00188712862}">
            <xm:f>'FX Card'!$F$1=4</xm:f>
            <x14:dxf>
              <numFmt numFmtId="192" formatCode="[$R$-416]\ #,##0.00"/>
            </x14:dxf>
          </x14:cfRule>
          <x14:cfRule type="expression" priority="3598" id="{81E8E77F-C9E6-4516-B799-652D0C1805B2}">
            <xm:f>'FX Card'!$F$1=3</xm:f>
            <x14:dxf>
              <numFmt numFmtId="169" formatCode="\A\U\ &quot;$&quot;\ #,##0.00"/>
            </x14:dxf>
          </x14:cfRule>
          <x14:cfRule type="expression" priority="3599" id="{343E3621-FE26-41B2-83F0-0759D3AD106A}">
            <xm:f>'FX Card'!$F$1=2</xm:f>
            <x14:dxf>
              <numFmt numFmtId="182" formatCode="\A\R\ &quot;$&quot;#,##0.00"/>
            </x14:dxf>
          </x14:cfRule>
          <x14:cfRule type="expression" priority="3600" id="{5E3ED3B2-EEC3-4C8C-B23B-73AEEB3C6E09}">
            <xm:f>'FX Card'!$F$1=1</xm:f>
            <x14:dxf>
              <numFmt numFmtId="166" formatCode="&quot;$&quot;#,##0.00"/>
            </x14:dxf>
          </x14:cfRule>
          <xm:sqref>AS476:BA477 AS470:BA470 AS474:BA474 AX471:BA472 AU473:AX473</xm:sqref>
        </x14:conditionalFormatting>
        <x14:conditionalFormatting xmlns:xm="http://schemas.microsoft.com/office/excel/2006/main">
          <x14:cfRule type="expression" priority="3526" id="{12059C2D-8847-47B7-B4C7-53A45EEE4C5B}">
            <xm:f>'FX Card'!$F$1=25</xm:f>
            <x14:dxf>
              <numFmt numFmtId="183" formatCode="\R\ #,##0.00"/>
            </x14:dxf>
          </x14:cfRule>
          <x14:cfRule type="expression" priority="3527" id="{EDB71416-AF54-49D4-9600-EFA82AEEBA09}">
            <xm:f>'FX Card'!$F$1=24</xm:f>
            <x14:dxf>
              <numFmt numFmtId="180" formatCode="\T\W\ &quot;$&quot;\ #,##0.00"/>
            </x14:dxf>
          </x14:cfRule>
          <x14:cfRule type="expression" priority="3528" id="{EDD0D2CB-5102-4B1B-9871-84EB072EDA91}">
            <xm:f>'FX Card'!$F$1=23</xm:f>
            <x14:dxf>
              <numFmt numFmtId="199" formatCode="#,##0.00\ [$₺-41F]"/>
            </x14:dxf>
          </x14:cfRule>
          <x14:cfRule type="expression" priority="3529" id="{0310934A-F4D4-4F9D-B2DC-46A277727F22}">
            <xm:f>'FX Card'!$F$1=22</xm:f>
            <x14:dxf>
              <numFmt numFmtId="173" formatCode="\k\r\ #,##0.00"/>
            </x14:dxf>
          </x14:cfRule>
          <x14:cfRule type="expression" priority="3530" id="{CF0A36CB-48B4-4ED8-A308-3D91878AE53D}">
            <xm:f>'FX Card'!$F$1=21</xm:f>
            <x14:dxf>
              <numFmt numFmtId="197" formatCode="\﷼\ #,##0.000"/>
            </x14:dxf>
          </x14:cfRule>
          <x14:cfRule type="expression" priority="3531" id="{46964A74-5110-4309-9224-E0A65B237F48}">
            <xm:f>'FX Card'!$F$1=20</xm:f>
            <x14:dxf>
              <numFmt numFmtId="181" formatCode="\р\у\б\ #,##0.00"/>
            </x14:dxf>
          </x14:cfRule>
          <x14:cfRule type="expression" priority="3532" id="{A6CCAEE8-CE0F-47CB-84EC-20FE51FE851D}">
            <xm:f>'FX Card'!$F$1=19</xm:f>
            <x14:dxf>
              <numFmt numFmtId="196" formatCode="\M\X\ &quot;$&quot;\ #,##0.00"/>
            </x14:dxf>
          </x14:cfRule>
          <x14:cfRule type="expression" priority="3533" id="{BDE39613-AE7F-41E5-B99F-1AC8D7192593}">
            <xm:f>'FX Card'!$F$1=18</xm:f>
            <x14:dxf>
              <numFmt numFmtId="195" formatCode="[$RM-43E]#,##0.00"/>
            </x14:dxf>
          </x14:cfRule>
          <x14:cfRule type="expression" priority="3534" id="{67F23E52-11B8-4D3C-B4A8-C4FB4F468D97}">
            <xm:f>'FX Card'!$F$1=17</xm:f>
            <x14:dxf>
              <numFmt numFmtId="198" formatCode="\N\Z\ &quot;$&quot;\ #,##0.00"/>
            </x14:dxf>
          </x14:cfRule>
          <x14:cfRule type="expression" priority="3535" id="{DCF0CDC5-B31B-4359-B03B-4D895863373A}">
            <xm:f>'FX Card'!$F$1=16</xm:f>
            <x14:dxf>
              <numFmt numFmtId="173" formatCode="\k\r\ #,##0.00"/>
            </x14:dxf>
          </x14:cfRule>
          <x14:cfRule type="expression" priority="3536" id="{DB883084-7D49-4F0B-A779-065BFD89FB69}">
            <xm:f>'FX Card'!$F$1=15</xm:f>
            <x14:dxf>
              <numFmt numFmtId="179" formatCode="[$₩-412]#,##0.00"/>
            </x14:dxf>
          </x14:cfRule>
          <x14:cfRule type="expression" priority="3537" id="{68E045FA-E6B9-44CF-B810-8C0EB3E55784}">
            <xm:f>'FX Card'!$F$1=14</xm:f>
            <x14:dxf>
              <numFmt numFmtId="178" formatCode="[$¥-411]#,##0.00"/>
            </x14:dxf>
          </x14:cfRule>
          <x14:cfRule type="expression" priority="3538" id="{7F121045-4D1E-4733-9170-12299A6F7CC2}">
            <xm:f>'FX Card'!$F$1=13</xm:f>
            <x14:dxf>
              <numFmt numFmtId="207" formatCode="[$₹-445]\ #,##0.00"/>
            </x14:dxf>
          </x14:cfRule>
          <x14:cfRule type="expression" priority="3539" id="{67F22AC0-BDB9-4A1B-9084-3941F6025013}">
            <xm:f>'FX Card'!$F$1=12</xm:f>
            <x14:dxf>
              <numFmt numFmtId="176" formatCode="\R\p\ #,##0.00"/>
            </x14:dxf>
          </x14:cfRule>
          <x14:cfRule type="expression" priority="3540" id="{32490849-77E5-4621-B979-CC1B94B6F7E8}">
            <xm:f>'FX Card'!$F$1=11</xm:f>
            <x14:dxf>
              <numFmt numFmtId="194" formatCode="\H\K\ &quot;$&quot;\ #,##0.00"/>
            </x14:dxf>
          </x14:cfRule>
          <x14:cfRule type="expression" priority="3541" id="{F2BD7A0F-96A8-4608-9470-CB3F1EF8B48F}">
            <xm:f>'FX Card'!$F$1=10</xm:f>
            <x14:dxf>
              <numFmt numFmtId="175" formatCode="[$£-809]#,##0.00"/>
            </x14:dxf>
          </x14:cfRule>
          <x14:cfRule type="expression" priority="3542" id="{3883BF5E-9A55-4AC9-8149-D9DF1F9B1787}">
            <xm:f>'FX Card'!$F$1=9</xm:f>
            <x14:dxf>
              <numFmt numFmtId="174" formatCode="[$€-2]\ #,##0.00"/>
            </x14:dxf>
          </x14:cfRule>
          <x14:cfRule type="expression" priority="3543" id="{B9C34492-5702-4B63-8CCC-636FF8F75FD9}">
            <xm:f>'FX Card'!$F$1=8</xm:f>
            <x14:dxf>
              <numFmt numFmtId="173" formatCode="\k\r\ #,##0.00"/>
            </x14:dxf>
          </x14:cfRule>
          <x14:cfRule type="expression" priority="3544" id="{B8778133-5A66-4A78-BC01-5BC841D1232A}">
            <xm:f>'FX Card'!$F$1=7</xm:f>
            <x14:dxf>
              <numFmt numFmtId="172" formatCode="[$¥-804]#,##0.00"/>
            </x14:dxf>
          </x14:cfRule>
          <x14:cfRule type="expression" priority="3545" id="{A9D1DB74-95EC-415E-82A9-DC4CC58A9CBE}">
            <xm:f>'FX Card'!$F$1=6</xm:f>
            <x14:dxf>
              <numFmt numFmtId="171" formatCode="\F\r\ #,##0.00"/>
            </x14:dxf>
          </x14:cfRule>
          <x14:cfRule type="expression" priority="3546" id="{04230BBB-7787-489B-B0D4-F2FE92B433CA}">
            <xm:f>'FX Card'!$F$1=5</xm:f>
            <x14:dxf>
              <numFmt numFmtId="170" formatCode="\C\A\ &quot;$&quot;\ #,##0.00"/>
            </x14:dxf>
          </x14:cfRule>
          <x14:cfRule type="expression" priority="3547" id="{10143342-2401-499C-B129-2C49385F02FE}">
            <xm:f>'FX Card'!$F$1=4</xm:f>
            <x14:dxf>
              <numFmt numFmtId="192" formatCode="[$R$-416]\ #,##0.00"/>
            </x14:dxf>
          </x14:cfRule>
          <x14:cfRule type="expression" priority="3548" id="{D295F735-CF31-404A-9898-2C496AEDE190}">
            <xm:f>'FX Card'!$F$1=3</xm:f>
            <x14:dxf>
              <numFmt numFmtId="169" formatCode="\A\U\ &quot;$&quot;\ #,##0.00"/>
            </x14:dxf>
          </x14:cfRule>
          <x14:cfRule type="expression" priority="3549" id="{86DFCB40-913F-4209-B54D-EA6CC78F2766}">
            <xm:f>'FX Card'!$F$1=2</xm:f>
            <x14:dxf>
              <numFmt numFmtId="182" formatCode="\A\R\ &quot;$&quot;#,##0.00"/>
            </x14:dxf>
          </x14:cfRule>
          <x14:cfRule type="expression" priority="3550" id="{C33FE48C-42AD-4DB8-9738-4EA1A2313A19}">
            <xm:f>'FX Card'!$F$1=1</xm:f>
            <x14:dxf>
              <numFmt numFmtId="166" formatCode="&quot;$&quot;#,##0.00"/>
            </x14:dxf>
          </x14:cfRule>
          <xm:sqref>AQ475</xm:sqref>
        </x14:conditionalFormatting>
        <x14:conditionalFormatting xmlns:xm="http://schemas.microsoft.com/office/excel/2006/main">
          <x14:cfRule type="expression" priority="3551" id="{6361FC81-B9B5-4B09-AADA-1DA338D96ED5}">
            <xm:f>'FX Card'!$F$1=25</xm:f>
            <x14:dxf>
              <numFmt numFmtId="183" formatCode="\R\ #,##0.00"/>
            </x14:dxf>
          </x14:cfRule>
          <x14:cfRule type="expression" priority="3552" id="{C768C931-3201-4699-8547-182B41AC9659}">
            <xm:f>'FX Card'!$F$1=24</xm:f>
            <x14:dxf>
              <numFmt numFmtId="180" formatCode="\T\W\ &quot;$&quot;\ #,##0.00"/>
            </x14:dxf>
          </x14:cfRule>
          <x14:cfRule type="expression" priority="3553" id="{0DCBBF60-57EB-4461-97B6-4FAD7E9020B8}">
            <xm:f>'FX Card'!$F$1=23</xm:f>
            <x14:dxf>
              <numFmt numFmtId="199" formatCode="#,##0.00\ [$₺-41F]"/>
            </x14:dxf>
          </x14:cfRule>
          <x14:cfRule type="expression" priority="3554" id="{D9D2165C-9113-4AA5-AF73-ACDD4BD62D6E}">
            <xm:f>'FX Card'!$F$1=22</xm:f>
            <x14:dxf>
              <numFmt numFmtId="173" formatCode="\k\r\ #,##0.00"/>
            </x14:dxf>
          </x14:cfRule>
          <x14:cfRule type="expression" priority="3555" id="{8120B909-819F-48C2-B036-123B0E5F5F0F}">
            <xm:f>'FX Card'!$F$1=21</xm:f>
            <x14:dxf>
              <numFmt numFmtId="197" formatCode="\﷼\ #,##0.000"/>
            </x14:dxf>
          </x14:cfRule>
          <x14:cfRule type="expression" priority="3556" id="{D164FA9D-708F-41B3-AB37-9D43943AB241}">
            <xm:f>'FX Card'!$F$1=20</xm:f>
            <x14:dxf>
              <numFmt numFmtId="181" formatCode="\р\у\б\ #,##0.00"/>
            </x14:dxf>
          </x14:cfRule>
          <x14:cfRule type="expression" priority="3557" id="{2B8E26BD-23DC-4B20-ACEC-16986334CE83}">
            <xm:f>'FX Card'!$F$1=19</xm:f>
            <x14:dxf>
              <numFmt numFmtId="196" formatCode="\M\X\ &quot;$&quot;\ #,##0.00"/>
            </x14:dxf>
          </x14:cfRule>
          <x14:cfRule type="expression" priority="3558" id="{B5AF1CD7-5F53-41FF-B0A1-6B729972AA6D}">
            <xm:f>'FX Card'!$F$1=18</xm:f>
            <x14:dxf>
              <numFmt numFmtId="195" formatCode="[$RM-43E]#,##0.00"/>
            </x14:dxf>
          </x14:cfRule>
          <x14:cfRule type="expression" priority="3559" id="{6DFCADA8-087C-412B-A1B1-578C4152FF25}">
            <xm:f>'FX Card'!$F$1=17</xm:f>
            <x14:dxf>
              <numFmt numFmtId="198" formatCode="\N\Z\ &quot;$&quot;\ #,##0.00"/>
            </x14:dxf>
          </x14:cfRule>
          <x14:cfRule type="expression" priority="3560" id="{796F1EDC-89E1-4AC4-83B1-2AE840C7E6C8}">
            <xm:f>'FX Card'!$F$1=16</xm:f>
            <x14:dxf>
              <numFmt numFmtId="173" formatCode="\k\r\ #,##0.00"/>
            </x14:dxf>
          </x14:cfRule>
          <x14:cfRule type="expression" priority="3561" id="{9262942D-D921-41EF-900C-73EE432B3FBC}">
            <xm:f>'FX Card'!$F$1=15</xm:f>
            <x14:dxf>
              <numFmt numFmtId="179" formatCode="[$₩-412]#,##0.00"/>
            </x14:dxf>
          </x14:cfRule>
          <x14:cfRule type="expression" priority="3562" id="{75AEE08E-0AF8-4720-A292-4516D74382D7}">
            <xm:f>'FX Card'!$F$1=14</xm:f>
            <x14:dxf>
              <numFmt numFmtId="178" formatCode="[$¥-411]#,##0.00"/>
            </x14:dxf>
          </x14:cfRule>
          <x14:cfRule type="expression" priority="3563" id="{641D3BAB-3D2C-4390-8439-EC3A33031A34}">
            <xm:f>'FX Card'!$F$1=13</xm:f>
            <x14:dxf>
              <numFmt numFmtId="207" formatCode="[$₹-445]\ #,##0.00"/>
            </x14:dxf>
          </x14:cfRule>
          <x14:cfRule type="expression" priority="3564" id="{55C4F79E-872B-4B92-A1DC-B73B22BFFE8E}">
            <xm:f>'FX Card'!$F$1=12</xm:f>
            <x14:dxf>
              <numFmt numFmtId="176" formatCode="\R\p\ #,##0.00"/>
            </x14:dxf>
          </x14:cfRule>
          <x14:cfRule type="expression" priority="3565" id="{79798FC7-006A-4BF5-8D3D-E7994F76C9A1}">
            <xm:f>'FX Card'!$F$1=11</xm:f>
            <x14:dxf>
              <numFmt numFmtId="194" formatCode="\H\K\ &quot;$&quot;\ #,##0.00"/>
            </x14:dxf>
          </x14:cfRule>
          <x14:cfRule type="expression" priority="3566" id="{46C678F4-EA5C-44C0-B8A6-58B38729A602}">
            <xm:f>'FX Card'!$F$1=10</xm:f>
            <x14:dxf>
              <numFmt numFmtId="175" formatCode="[$£-809]#,##0.00"/>
            </x14:dxf>
          </x14:cfRule>
          <x14:cfRule type="expression" priority="3567" id="{DE95FA0E-1055-4D63-8D62-B8E4000C6C21}">
            <xm:f>'FX Card'!$F$1=9</xm:f>
            <x14:dxf>
              <numFmt numFmtId="174" formatCode="[$€-2]\ #,##0.00"/>
            </x14:dxf>
          </x14:cfRule>
          <x14:cfRule type="expression" priority="3568" id="{9C504970-FDBB-46C4-93E2-F6B7215DE1CF}">
            <xm:f>'FX Card'!$F$1=8</xm:f>
            <x14:dxf>
              <numFmt numFmtId="173" formatCode="\k\r\ #,##0.00"/>
            </x14:dxf>
          </x14:cfRule>
          <x14:cfRule type="expression" priority="3569" id="{B776782B-B77F-4358-BFCF-4221441BB24D}">
            <xm:f>'FX Card'!$F$1=7</xm:f>
            <x14:dxf>
              <numFmt numFmtId="172" formatCode="[$¥-804]#,##0.00"/>
            </x14:dxf>
          </x14:cfRule>
          <x14:cfRule type="expression" priority="3570" id="{2317F3D5-DCA1-4509-A6B2-86BF489AE6A9}">
            <xm:f>'FX Card'!$F$1=6</xm:f>
            <x14:dxf>
              <numFmt numFmtId="171" formatCode="\F\r\ #,##0.00"/>
            </x14:dxf>
          </x14:cfRule>
          <x14:cfRule type="expression" priority="3571" id="{0304BC7D-8E06-47B3-A416-39D0EDF258CB}">
            <xm:f>'FX Card'!$F$1=5</xm:f>
            <x14:dxf>
              <numFmt numFmtId="170" formatCode="\C\A\ &quot;$&quot;\ #,##0.00"/>
            </x14:dxf>
          </x14:cfRule>
          <x14:cfRule type="expression" priority="3572" id="{8EF457A8-536D-4A3C-999A-6A0EB3290B4C}">
            <xm:f>'FX Card'!$F$1=4</xm:f>
            <x14:dxf>
              <numFmt numFmtId="192" formatCode="[$R$-416]\ #,##0.00"/>
            </x14:dxf>
          </x14:cfRule>
          <x14:cfRule type="expression" priority="3573" id="{823AAB7A-4AE4-4DCB-88B6-0002D2D4CADA}">
            <xm:f>'FX Card'!$F$1=3</xm:f>
            <x14:dxf>
              <numFmt numFmtId="169" formatCode="\A\U\ &quot;$&quot;\ #,##0.00"/>
            </x14:dxf>
          </x14:cfRule>
          <x14:cfRule type="expression" priority="3574" id="{50D69D70-4A49-4FF4-B695-631E0CC3773D}">
            <xm:f>'FX Card'!$F$1=2</xm:f>
            <x14:dxf>
              <numFmt numFmtId="182" formatCode="\A\R\ &quot;$&quot;#,##0.00"/>
            </x14:dxf>
          </x14:cfRule>
          <x14:cfRule type="expression" priority="3575" id="{F5FEA83D-8180-42DC-9539-9BCC3630017D}">
            <xm:f>'FX Card'!$F$1=1</xm:f>
            <x14:dxf>
              <numFmt numFmtId="166" formatCode="&quot;$&quot;#,##0.00"/>
            </x14:dxf>
          </x14:cfRule>
          <xm:sqref>AU472:AW472</xm:sqref>
        </x14:conditionalFormatting>
        <x14:conditionalFormatting xmlns:xm="http://schemas.microsoft.com/office/excel/2006/main">
          <x14:cfRule type="expression" priority="3476" id="{4FE39D16-069A-451D-B9B7-E42FB633E8A1}">
            <xm:f>'FX Card'!$F$1=25</xm:f>
            <x14:dxf>
              <numFmt numFmtId="183" formatCode="\R\ #,##0.00"/>
            </x14:dxf>
          </x14:cfRule>
          <x14:cfRule type="expression" priority="3477" id="{DFEFC257-BC8D-4D35-8AC0-B3891A910E73}">
            <xm:f>'FX Card'!$F$1=24</xm:f>
            <x14:dxf>
              <numFmt numFmtId="180" formatCode="\T\W\ &quot;$&quot;\ #,##0.00"/>
            </x14:dxf>
          </x14:cfRule>
          <x14:cfRule type="expression" priority="3478" id="{D69814F4-AE64-47C6-9743-80815E9A7C99}">
            <xm:f>'FX Card'!$F$1=23</xm:f>
            <x14:dxf>
              <numFmt numFmtId="199" formatCode="#,##0.00\ [$₺-41F]"/>
            </x14:dxf>
          </x14:cfRule>
          <x14:cfRule type="expression" priority="3479" id="{752D3513-71F6-48CC-9FEC-2E932F248806}">
            <xm:f>'FX Card'!$F$1=22</xm:f>
            <x14:dxf>
              <numFmt numFmtId="173" formatCode="\k\r\ #,##0.00"/>
            </x14:dxf>
          </x14:cfRule>
          <x14:cfRule type="expression" priority="3480" id="{F07A4406-3EA7-40D1-8BD4-54CB124E1929}">
            <xm:f>'FX Card'!$F$1=21</xm:f>
            <x14:dxf>
              <numFmt numFmtId="197" formatCode="\﷼\ #,##0.000"/>
            </x14:dxf>
          </x14:cfRule>
          <x14:cfRule type="expression" priority="3481" id="{AA77E63A-E13B-4F7A-B0F0-EFBB50B2DB4B}">
            <xm:f>'FX Card'!$F$1=20</xm:f>
            <x14:dxf>
              <numFmt numFmtId="181" formatCode="\р\у\б\ #,##0.00"/>
            </x14:dxf>
          </x14:cfRule>
          <x14:cfRule type="expression" priority="3482" id="{3EED5153-485E-4ADD-A6A6-8A1C8AAFF0F8}">
            <xm:f>'FX Card'!$F$1=19</xm:f>
            <x14:dxf>
              <numFmt numFmtId="196" formatCode="\M\X\ &quot;$&quot;\ #,##0.00"/>
            </x14:dxf>
          </x14:cfRule>
          <x14:cfRule type="expression" priority="3483" id="{831B304E-B7B6-46F1-BCBB-F3EA3670E059}">
            <xm:f>'FX Card'!$F$1=18</xm:f>
            <x14:dxf>
              <numFmt numFmtId="195" formatCode="[$RM-43E]#,##0.00"/>
            </x14:dxf>
          </x14:cfRule>
          <x14:cfRule type="expression" priority="3484" id="{BB17B0F3-8EF0-4B2B-B552-734C2B11827A}">
            <xm:f>'FX Card'!$F$1=17</xm:f>
            <x14:dxf>
              <numFmt numFmtId="198" formatCode="\N\Z\ &quot;$&quot;\ #,##0.00"/>
            </x14:dxf>
          </x14:cfRule>
          <x14:cfRule type="expression" priority="3485" id="{E30B6F12-CFB4-46E2-A9E3-7CE66D193961}">
            <xm:f>'FX Card'!$F$1=16</xm:f>
            <x14:dxf>
              <numFmt numFmtId="173" formatCode="\k\r\ #,##0.00"/>
            </x14:dxf>
          </x14:cfRule>
          <x14:cfRule type="expression" priority="3486" id="{503114E1-79B7-4CA8-9626-7C3538421C96}">
            <xm:f>'FX Card'!$F$1=15</xm:f>
            <x14:dxf>
              <numFmt numFmtId="179" formatCode="[$₩-412]#,##0.00"/>
            </x14:dxf>
          </x14:cfRule>
          <x14:cfRule type="expression" priority="3487" id="{16885BF0-1FBA-43B3-85DC-BC9D9231F18A}">
            <xm:f>'FX Card'!$F$1=14</xm:f>
            <x14:dxf>
              <numFmt numFmtId="178" formatCode="[$¥-411]#,##0.00"/>
            </x14:dxf>
          </x14:cfRule>
          <x14:cfRule type="expression" priority="3488" id="{DADD416A-41F5-40B1-B4ED-85E796D8CF71}">
            <xm:f>'FX Card'!$F$1=13</xm:f>
            <x14:dxf>
              <numFmt numFmtId="207" formatCode="[$₹-445]\ #,##0.00"/>
            </x14:dxf>
          </x14:cfRule>
          <x14:cfRule type="expression" priority="3489" id="{BF3541A1-5FD5-4C25-B411-DDB9C105E36B}">
            <xm:f>'FX Card'!$F$1=12</xm:f>
            <x14:dxf>
              <numFmt numFmtId="176" formatCode="\R\p\ #,##0.00"/>
            </x14:dxf>
          </x14:cfRule>
          <x14:cfRule type="expression" priority="3490" id="{24B270BA-DB73-4BBE-835E-97B9B17B40C4}">
            <xm:f>'FX Card'!$F$1=11</xm:f>
            <x14:dxf>
              <numFmt numFmtId="194" formatCode="\H\K\ &quot;$&quot;\ #,##0.00"/>
            </x14:dxf>
          </x14:cfRule>
          <x14:cfRule type="expression" priority="3491" id="{97B7CDBE-EB6C-438A-BE32-4E1CF3644662}">
            <xm:f>'FX Card'!$F$1=10</xm:f>
            <x14:dxf>
              <numFmt numFmtId="175" formatCode="[$£-809]#,##0.00"/>
            </x14:dxf>
          </x14:cfRule>
          <x14:cfRule type="expression" priority="3492" id="{20B37025-9593-402E-89E4-B731151BDD55}">
            <xm:f>'FX Card'!$F$1=9</xm:f>
            <x14:dxf>
              <numFmt numFmtId="174" formatCode="[$€-2]\ #,##0.00"/>
            </x14:dxf>
          </x14:cfRule>
          <x14:cfRule type="expression" priority="3493" id="{32735887-9C03-4A67-A8EF-01CEBB2F52AA}">
            <xm:f>'FX Card'!$F$1=8</xm:f>
            <x14:dxf>
              <numFmt numFmtId="173" formatCode="\k\r\ #,##0.00"/>
            </x14:dxf>
          </x14:cfRule>
          <x14:cfRule type="expression" priority="3494" id="{C7FCE9AB-1AB0-43D6-BA21-C8459CD12E04}">
            <xm:f>'FX Card'!$F$1=7</xm:f>
            <x14:dxf>
              <numFmt numFmtId="172" formatCode="[$¥-804]#,##0.00"/>
            </x14:dxf>
          </x14:cfRule>
          <x14:cfRule type="expression" priority="3495" id="{23E4A96D-E112-4F60-AE24-1E566FF6923E}">
            <xm:f>'FX Card'!$F$1=6</xm:f>
            <x14:dxf>
              <numFmt numFmtId="171" formatCode="\F\r\ #,##0.00"/>
            </x14:dxf>
          </x14:cfRule>
          <x14:cfRule type="expression" priority="3496" id="{A6422DFB-BC70-4EBA-9E30-53EF77D5A196}">
            <xm:f>'FX Card'!$F$1=5</xm:f>
            <x14:dxf>
              <numFmt numFmtId="170" formatCode="\C\A\ &quot;$&quot;\ #,##0.00"/>
            </x14:dxf>
          </x14:cfRule>
          <x14:cfRule type="expression" priority="3497" id="{8CABF4D0-EC10-4FF7-845C-60979CB4D020}">
            <xm:f>'FX Card'!$F$1=4</xm:f>
            <x14:dxf>
              <numFmt numFmtId="192" formatCode="[$R$-416]\ #,##0.00"/>
            </x14:dxf>
          </x14:cfRule>
          <x14:cfRule type="expression" priority="3498" id="{8272E7C0-304D-4B57-A27A-056C0F32E373}">
            <xm:f>'FX Card'!$F$1=3</xm:f>
            <x14:dxf>
              <numFmt numFmtId="169" formatCode="\A\U\ &quot;$&quot;\ #,##0.00"/>
            </x14:dxf>
          </x14:cfRule>
          <x14:cfRule type="expression" priority="3499" id="{C81C531C-CC92-4D83-B384-9146C03D12AE}">
            <xm:f>'FX Card'!$F$1=2</xm:f>
            <x14:dxf>
              <numFmt numFmtId="182" formatCode="\A\R\ &quot;$&quot;#,##0.00"/>
            </x14:dxf>
          </x14:cfRule>
          <x14:cfRule type="expression" priority="3500" id="{58356BB9-9828-49E6-B900-A4388ED581F1}">
            <xm:f>'FX Card'!$F$1=1</xm:f>
            <x14:dxf>
              <numFmt numFmtId="166" formatCode="&quot;$&quot;#,##0.00"/>
            </x14:dxf>
          </x14:cfRule>
          <xm:sqref>AS487:BA487 AS478:BA478 AS485:BA485 AX479:BA479 AX484:BA484</xm:sqref>
        </x14:conditionalFormatting>
        <x14:conditionalFormatting xmlns:xm="http://schemas.microsoft.com/office/excel/2006/main">
          <x14:cfRule type="expression" priority="3426" id="{7604A11A-364B-4ECA-9E5E-2735DA12C965}">
            <xm:f>'FX Card'!$F$1=25</xm:f>
            <x14:dxf>
              <numFmt numFmtId="183" formatCode="\R\ #,##0.00"/>
            </x14:dxf>
          </x14:cfRule>
          <x14:cfRule type="expression" priority="3427" id="{2B14CB2D-451E-4E86-95D5-822B13B32ADB}">
            <xm:f>'FX Card'!$F$1=24</xm:f>
            <x14:dxf>
              <numFmt numFmtId="180" formatCode="\T\W\ &quot;$&quot;\ #,##0.00"/>
            </x14:dxf>
          </x14:cfRule>
          <x14:cfRule type="expression" priority="3428" id="{3DCE03EB-90D4-4385-A715-1ED03C8603D0}">
            <xm:f>'FX Card'!$F$1=23</xm:f>
            <x14:dxf>
              <numFmt numFmtId="199" formatCode="#,##0.00\ [$₺-41F]"/>
            </x14:dxf>
          </x14:cfRule>
          <x14:cfRule type="expression" priority="3429" id="{943D3D4A-2533-486F-89B1-F85806B48407}">
            <xm:f>'FX Card'!$F$1=22</xm:f>
            <x14:dxf>
              <numFmt numFmtId="173" formatCode="\k\r\ #,##0.00"/>
            </x14:dxf>
          </x14:cfRule>
          <x14:cfRule type="expression" priority="3430" id="{E4E52EDF-70CC-4F83-9BF5-36776799A792}">
            <xm:f>'FX Card'!$F$1=21</xm:f>
            <x14:dxf>
              <numFmt numFmtId="197" formatCode="\﷼\ #,##0.000"/>
            </x14:dxf>
          </x14:cfRule>
          <x14:cfRule type="expression" priority="3431" id="{5205FF6D-0FFF-4841-BB50-282BE3C1EC6C}">
            <xm:f>'FX Card'!$F$1=20</xm:f>
            <x14:dxf>
              <numFmt numFmtId="181" formatCode="\р\у\б\ #,##0.00"/>
            </x14:dxf>
          </x14:cfRule>
          <x14:cfRule type="expression" priority="3432" id="{A06C7AD2-9618-4D4D-B2EE-60D740CCF7CB}">
            <xm:f>'FX Card'!$F$1=19</xm:f>
            <x14:dxf>
              <numFmt numFmtId="196" formatCode="\M\X\ &quot;$&quot;\ #,##0.00"/>
            </x14:dxf>
          </x14:cfRule>
          <x14:cfRule type="expression" priority="3433" id="{96CB3D4B-32E9-4720-95B1-BF71E8FC2859}">
            <xm:f>'FX Card'!$F$1=18</xm:f>
            <x14:dxf>
              <numFmt numFmtId="195" formatCode="[$RM-43E]#,##0.00"/>
            </x14:dxf>
          </x14:cfRule>
          <x14:cfRule type="expression" priority="3434" id="{831A01E5-F472-4BD8-AC35-2286F952254C}">
            <xm:f>'FX Card'!$F$1=17</xm:f>
            <x14:dxf>
              <numFmt numFmtId="198" formatCode="\N\Z\ &quot;$&quot;\ #,##0.00"/>
            </x14:dxf>
          </x14:cfRule>
          <x14:cfRule type="expression" priority="3435" id="{AF90D282-0D5A-4E3F-97D2-7951C368391D}">
            <xm:f>'FX Card'!$F$1=16</xm:f>
            <x14:dxf>
              <numFmt numFmtId="173" formatCode="\k\r\ #,##0.00"/>
            </x14:dxf>
          </x14:cfRule>
          <x14:cfRule type="expression" priority="3436" id="{BCF088A3-4C28-459D-AAC4-6DDA241EBD94}">
            <xm:f>'FX Card'!$F$1=15</xm:f>
            <x14:dxf>
              <numFmt numFmtId="179" formatCode="[$₩-412]#,##0.00"/>
            </x14:dxf>
          </x14:cfRule>
          <x14:cfRule type="expression" priority="3437" id="{C4171E9E-BB8F-4D01-8885-05600B8CA3DE}">
            <xm:f>'FX Card'!$F$1=14</xm:f>
            <x14:dxf>
              <numFmt numFmtId="178" formatCode="[$¥-411]#,##0.00"/>
            </x14:dxf>
          </x14:cfRule>
          <x14:cfRule type="expression" priority="3438" id="{812F963B-FED0-44E5-8E61-DEBEE6834474}">
            <xm:f>'FX Card'!$F$1=13</xm:f>
            <x14:dxf>
              <numFmt numFmtId="207" formatCode="[$₹-445]\ #,##0.00"/>
            </x14:dxf>
          </x14:cfRule>
          <x14:cfRule type="expression" priority="3439" id="{57F80A6D-58A8-4EF3-8877-75BF828B9993}">
            <xm:f>'FX Card'!$F$1=12</xm:f>
            <x14:dxf>
              <numFmt numFmtId="176" formatCode="\R\p\ #,##0.00"/>
            </x14:dxf>
          </x14:cfRule>
          <x14:cfRule type="expression" priority="3440" id="{FF4B3916-31C0-403C-81CF-6F03E77198F7}">
            <xm:f>'FX Card'!$F$1=11</xm:f>
            <x14:dxf>
              <numFmt numFmtId="194" formatCode="\H\K\ &quot;$&quot;\ #,##0.00"/>
            </x14:dxf>
          </x14:cfRule>
          <x14:cfRule type="expression" priority="3441" id="{65F34BFF-0CFD-43E4-879B-DDD9AFD42FE0}">
            <xm:f>'FX Card'!$F$1=10</xm:f>
            <x14:dxf>
              <numFmt numFmtId="175" formatCode="[$£-809]#,##0.00"/>
            </x14:dxf>
          </x14:cfRule>
          <x14:cfRule type="expression" priority="3442" id="{8DE0E9F4-8313-4A30-923F-CD95347CCACD}">
            <xm:f>'FX Card'!$F$1=9</xm:f>
            <x14:dxf>
              <numFmt numFmtId="174" formatCode="[$€-2]\ #,##0.00"/>
            </x14:dxf>
          </x14:cfRule>
          <x14:cfRule type="expression" priority="3443" id="{B1033AD0-AAE9-4C94-972F-574C59A927F3}">
            <xm:f>'FX Card'!$F$1=8</xm:f>
            <x14:dxf>
              <numFmt numFmtId="173" formatCode="\k\r\ #,##0.00"/>
            </x14:dxf>
          </x14:cfRule>
          <x14:cfRule type="expression" priority="3444" id="{39716CD9-6E06-4C7C-9784-1DFD68EDAA1B}">
            <xm:f>'FX Card'!$F$1=7</xm:f>
            <x14:dxf>
              <numFmt numFmtId="172" formatCode="[$¥-804]#,##0.00"/>
            </x14:dxf>
          </x14:cfRule>
          <x14:cfRule type="expression" priority="3445" id="{EC2C599E-FF47-49A6-AB79-C0E791F8309B}">
            <xm:f>'FX Card'!$F$1=6</xm:f>
            <x14:dxf>
              <numFmt numFmtId="171" formatCode="\F\r\ #,##0.00"/>
            </x14:dxf>
          </x14:cfRule>
          <x14:cfRule type="expression" priority="3446" id="{9A3744DB-959E-4E1E-BE5A-3A2ECC8E72FD}">
            <xm:f>'FX Card'!$F$1=5</xm:f>
            <x14:dxf>
              <numFmt numFmtId="170" formatCode="\C\A\ &quot;$&quot;\ #,##0.00"/>
            </x14:dxf>
          </x14:cfRule>
          <x14:cfRule type="expression" priority="3447" id="{FCC52915-0CDB-47F5-8256-F9A4467E04DE}">
            <xm:f>'FX Card'!$F$1=4</xm:f>
            <x14:dxf>
              <numFmt numFmtId="192" formatCode="[$R$-416]\ #,##0.00"/>
            </x14:dxf>
          </x14:cfRule>
          <x14:cfRule type="expression" priority="3448" id="{6053ED01-4E4E-43F4-9F31-CCBCA24FA1BF}">
            <xm:f>'FX Card'!$F$1=3</xm:f>
            <x14:dxf>
              <numFmt numFmtId="169" formatCode="\A\U\ &quot;$&quot;\ #,##0.00"/>
            </x14:dxf>
          </x14:cfRule>
          <x14:cfRule type="expression" priority="3449" id="{A1C4DFB1-E60D-4FA1-97CF-F66FD49F1942}">
            <xm:f>'FX Card'!$F$1=2</xm:f>
            <x14:dxf>
              <numFmt numFmtId="182" formatCode="\A\R\ &quot;$&quot;#,##0.00"/>
            </x14:dxf>
          </x14:cfRule>
          <x14:cfRule type="expression" priority="3450" id="{4874C33D-BCFD-463F-9E94-86ADD5C32C98}">
            <xm:f>'FX Card'!$F$1=1</xm:f>
            <x14:dxf>
              <numFmt numFmtId="166" formatCode="&quot;$&quot;#,##0.00"/>
            </x14:dxf>
          </x14:cfRule>
          <xm:sqref>AQ486</xm:sqref>
        </x14:conditionalFormatting>
        <x14:conditionalFormatting xmlns:xm="http://schemas.microsoft.com/office/excel/2006/main">
          <x14:cfRule type="expression" priority="3451" id="{A53CFC20-537F-49D9-A60F-6AD7EEA95B61}">
            <xm:f>'FX Card'!$F$1=25</xm:f>
            <x14:dxf>
              <numFmt numFmtId="183" formatCode="\R\ #,##0.00"/>
            </x14:dxf>
          </x14:cfRule>
          <x14:cfRule type="expression" priority="3452" id="{6FB64536-EB26-4EDF-B053-9C6445158369}">
            <xm:f>'FX Card'!$F$1=24</xm:f>
            <x14:dxf>
              <numFmt numFmtId="180" formatCode="\T\W\ &quot;$&quot;\ #,##0.00"/>
            </x14:dxf>
          </x14:cfRule>
          <x14:cfRule type="expression" priority="3453" id="{943E9CBA-F61E-479F-8BB9-46483C7BAFD4}">
            <xm:f>'FX Card'!$F$1=23</xm:f>
            <x14:dxf>
              <numFmt numFmtId="199" formatCode="#,##0.00\ [$₺-41F]"/>
            </x14:dxf>
          </x14:cfRule>
          <x14:cfRule type="expression" priority="3454" id="{B71AC9A5-D452-44D0-A0E9-899611FEA8B3}">
            <xm:f>'FX Card'!$F$1=22</xm:f>
            <x14:dxf>
              <numFmt numFmtId="173" formatCode="\k\r\ #,##0.00"/>
            </x14:dxf>
          </x14:cfRule>
          <x14:cfRule type="expression" priority="3455" id="{4FD92BB5-436F-40F6-BFB3-FF9F7597C7D1}">
            <xm:f>'FX Card'!$F$1=21</xm:f>
            <x14:dxf>
              <numFmt numFmtId="197" formatCode="\﷼\ #,##0.000"/>
            </x14:dxf>
          </x14:cfRule>
          <x14:cfRule type="expression" priority="3456" id="{E2FA06DE-9A5A-42F3-B13F-5FF1020DD9D8}">
            <xm:f>'FX Card'!$F$1=20</xm:f>
            <x14:dxf>
              <numFmt numFmtId="181" formatCode="\р\у\б\ #,##0.00"/>
            </x14:dxf>
          </x14:cfRule>
          <x14:cfRule type="expression" priority="3457" id="{0CE9E30E-506D-4E17-873D-CE40FB5E5A85}">
            <xm:f>'FX Card'!$F$1=19</xm:f>
            <x14:dxf>
              <numFmt numFmtId="196" formatCode="\M\X\ &quot;$&quot;\ #,##0.00"/>
            </x14:dxf>
          </x14:cfRule>
          <x14:cfRule type="expression" priority="3458" id="{51EA7BAC-AD7E-4B86-9395-B3945C603FC4}">
            <xm:f>'FX Card'!$F$1=18</xm:f>
            <x14:dxf>
              <numFmt numFmtId="195" formatCode="[$RM-43E]#,##0.00"/>
            </x14:dxf>
          </x14:cfRule>
          <x14:cfRule type="expression" priority="3459" id="{791E8083-0C98-4D9D-8E5A-348CF2DF09A1}">
            <xm:f>'FX Card'!$F$1=17</xm:f>
            <x14:dxf>
              <numFmt numFmtId="198" formatCode="\N\Z\ &quot;$&quot;\ #,##0.00"/>
            </x14:dxf>
          </x14:cfRule>
          <x14:cfRule type="expression" priority="3460" id="{A7F2C012-CC29-4560-A85B-BE35527C42C4}">
            <xm:f>'FX Card'!$F$1=16</xm:f>
            <x14:dxf>
              <numFmt numFmtId="173" formatCode="\k\r\ #,##0.00"/>
            </x14:dxf>
          </x14:cfRule>
          <x14:cfRule type="expression" priority="3461" id="{F02F908C-4A93-46F5-9CCB-31154A81A133}">
            <xm:f>'FX Card'!$F$1=15</xm:f>
            <x14:dxf>
              <numFmt numFmtId="179" formatCode="[$₩-412]#,##0.00"/>
            </x14:dxf>
          </x14:cfRule>
          <x14:cfRule type="expression" priority="3462" id="{C5A3A92F-4C03-4BF4-96E9-D09624E0654D}">
            <xm:f>'FX Card'!$F$1=14</xm:f>
            <x14:dxf>
              <numFmt numFmtId="178" formatCode="[$¥-411]#,##0.00"/>
            </x14:dxf>
          </x14:cfRule>
          <x14:cfRule type="expression" priority="3463" id="{3A1998A5-831D-44A3-B2A7-5E27F0D13BE3}">
            <xm:f>'FX Card'!$F$1=13</xm:f>
            <x14:dxf>
              <numFmt numFmtId="207" formatCode="[$₹-445]\ #,##0.00"/>
            </x14:dxf>
          </x14:cfRule>
          <x14:cfRule type="expression" priority="3464" id="{7F08A971-2B30-499C-B4CB-046A196877AD}">
            <xm:f>'FX Card'!$F$1=12</xm:f>
            <x14:dxf>
              <numFmt numFmtId="176" formatCode="\R\p\ #,##0.00"/>
            </x14:dxf>
          </x14:cfRule>
          <x14:cfRule type="expression" priority="3465" id="{CC9F8BDD-8152-4CDC-8D7C-459E578839A3}">
            <xm:f>'FX Card'!$F$1=11</xm:f>
            <x14:dxf>
              <numFmt numFmtId="194" formatCode="\H\K\ &quot;$&quot;\ #,##0.00"/>
            </x14:dxf>
          </x14:cfRule>
          <x14:cfRule type="expression" priority="3466" id="{0C02E304-D427-44A1-8E50-6146F742CBFA}">
            <xm:f>'FX Card'!$F$1=10</xm:f>
            <x14:dxf>
              <numFmt numFmtId="175" formatCode="[$£-809]#,##0.00"/>
            </x14:dxf>
          </x14:cfRule>
          <x14:cfRule type="expression" priority="3467" id="{F69D61E0-1472-49BF-9DDA-15FD8B7C01D5}">
            <xm:f>'FX Card'!$F$1=9</xm:f>
            <x14:dxf>
              <numFmt numFmtId="174" formatCode="[$€-2]\ #,##0.00"/>
            </x14:dxf>
          </x14:cfRule>
          <x14:cfRule type="expression" priority="3468" id="{30E2D08B-7DA4-4B64-9EB7-532F16585850}">
            <xm:f>'FX Card'!$F$1=8</xm:f>
            <x14:dxf>
              <numFmt numFmtId="173" formatCode="\k\r\ #,##0.00"/>
            </x14:dxf>
          </x14:cfRule>
          <x14:cfRule type="expression" priority="3469" id="{C21EFC0A-6F39-4CBA-A14E-B8D8DE370EFA}">
            <xm:f>'FX Card'!$F$1=7</xm:f>
            <x14:dxf>
              <numFmt numFmtId="172" formatCode="[$¥-804]#,##0.00"/>
            </x14:dxf>
          </x14:cfRule>
          <x14:cfRule type="expression" priority="3470" id="{DCDB8BFD-44F2-4BC2-9CCE-21CB0168AA57}">
            <xm:f>'FX Card'!$F$1=6</xm:f>
            <x14:dxf>
              <numFmt numFmtId="171" formatCode="\F\r\ #,##0.00"/>
            </x14:dxf>
          </x14:cfRule>
          <x14:cfRule type="expression" priority="3471" id="{6D2C39CB-2C81-4120-B309-A075550B1C6D}">
            <xm:f>'FX Card'!$F$1=5</xm:f>
            <x14:dxf>
              <numFmt numFmtId="170" formatCode="\C\A\ &quot;$&quot;\ #,##0.00"/>
            </x14:dxf>
          </x14:cfRule>
          <x14:cfRule type="expression" priority="3472" id="{56437060-3FB1-4A7C-8126-30C2AF103C77}">
            <xm:f>'FX Card'!$F$1=4</xm:f>
            <x14:dxf>
              <numFmt numFmtId="192" formatCode="[$R$-416]\ #,##0.00"/>
            </x14:dxf>
          </x14:cfRule>
          <x14:cfRule type="expression" priority="3473" id="{70D32C4B-0BE6-455B-8382-8507CB015537}">
            <xm:f>'FX Card'!$F$1=3</xm:f>
            <x14:dxf>
              <numFmt numFmtId="169" formatCode="\A\U\ &quot;$&quot;\ #,##0.00"/>
            </x14:dxf>
          </x14:cfRule>
          <x14:cfRule type="expression" priority="3474" id="{A364DC67-7ECA-4295-B6F4-7E1C2CE585EF}">
            <xm:f>'FX Card'!$F$1=2</xm:f>
            <x14:dxf>
              <numFmt numFmtId="182" formatCode="\A\R\ &quot;$&quot;#,##0.00"/>
            </x14:dxf>
          </x14:cfRule>
          <x14:cfRule type="expression" priority="3475" id="{F056DD1A-96BA-4E95-99B5-E1CDEA7CADFE}">
            <xm:f>'FX Card'!$F$1=1</xm:f>
            <x14:dxf>
              <numFmt numFmtId="166" formatCode="&quot;$&quot;#,##0.00"/>
            </x14:dxf>
          </x14:cfRule>
          <xm:sqref>AS479:AW479 AS484:AW484</xm:sqref>
        </x14:conditionalFormatting>
        <x14:conditionalFormatting xmlns:xm="http://schemas.microsoft.com/office/excel/2006/main">
          <x14:cfRule type="expression" priority="3376" id="{88B8B98B-194A-442D-9300-0B30F0A9D677}">
            <xm:f>'FX Card'!$F$1=25</xm:f>
            <x14:dxf>
              <numFmt numFmtId="183" formatCode="\R\ #,##0.00"/>
            </x14:dxf>
          </x14:cfRule>
          <x14:cfRule type="expression" priority="3377" id="{57DD6D59-5626-46B2-9211-978811E78BC4}">
            <xm:f>'FX Card'!$F$1=24</xm:f>
            <x14:dxf>
              <numFmt numFmtId="180" formatCode="\T\W\ &quot;$&quot;\ #,##0.00"/>
            </x14:dxf>
          </x14:cfRule>
          <x14:cfRule type="expression" priority="3378" id="{F2E9EE42-5E44-435E-89D6-3B240B6432A6}">
            <xm:f>'FX Card'!$F$1=23</xm:f>
            <x14:dxf>
              <numFmt numFmtId="199" formatCode="#,##0.00\ [$₺-41F]"/>
            </x14:dxf>
          </x14:cfRule>
          <x14:cfRule type="expression" priority="3379" id="{0BD3C992-DC02-4EEF-8024-5683AD35ECDB}">
            <xm:f>'FX Card'!$F$1=22</xm:f>
            <x14:dxf>
              <numFmt numFmtId="173" formatCode="\k\r\ #,##0.00"/>
            </x14:dxf>
          </x14:cfRule>
          <x14:cfRule type="expression" priority="3380" id="{1C2F9922-3313-448E-8B8D-68B728CD40A4}">
            <xm:f>'FX Card'!$F$1=21</xm:f>
            <x14:dxf>
              <numFmt numFmtId="197" formatCode="\﷼\ #,##0.000"/>
            </x14:dxf>
          </x14:cfRule>
          <x14:cfRule type="expression" priority="3381" id="{309C85A7-2BD2-432D-B3B6-CE148C16B4D1}">
            <xm:f>'FX Card'!$F$1=20</xm:f>
            <x14:dxf>
              <numFmt numFmtId="181" formatCode="\р\у\б\ #,##0.00"/>
            </x14:dxf>
          </x14:cfRule>
          <x14:cfRule type="expression" priority="3382" id="{5CF7E870-95B7-4EFE-8D62-46DB05A22D8E}">
            <xm:f>'FX Card'!$F$1=19</xm:f>
            <x14:dxf>
              <numFmt numFmtId="196" formatCode="\M\X\ &quot;$&quot;\ #,##0.00"/>
            </x14:dxf>
          </x14:cfRule>
          <x14:cfRule type="expression" priority="3383" id="{7F487593-40DB-49E3-A69F-E73C66C69749}">
            <xm:f>'FX Card'!$F$1=18</xm:f>
            <x14:dxf>
              <numFmt numFmtId="195" formatCode="[$RM-43E]#,##0.00"/>
            </x14:dxf>
          </x14:cfRule>
          <x14:cfRule type="expression" priority="3384" id="{8B4BCB33-22DB-468F-B008-EFA3F840ADF2}">
            <xm:f>'FX Card'!$F$1=17</xm:f>
            <x14:dxf>
              <numFmt numFmtId="198" formatCode="\N\Z\ &quot;$&quot;\ #,##0.00"/>
            </x14:dxf>
          </x14:cfRule>
          <x14:cfRule type="expression" priority="3385" id="{7341FFC7-6B43-4121-AACD-5078DFD2D367}">
            <xm:f>'FX Card'!$F$1=16</xm:f>
            <x14:dxf>
              <numFmt numFmtId="173" formatCode="\k\r\ #,##0.00"/>
            </x14:dxf>
          </x14:cfRule>
          <x14:cfRule type="expression" priority="3386" id="{A3EDAA90-2C10-44B8-8D13-D442DE199AE2}">
            <xm:f>'FX Card'!$F$1=15</xm:f>
            <x14:dxf>
              <numFmt numFmtId="179" formatCode="[$₩-412]#,##0.00"/>
            </x14:dxf>
          </x14:cfRule>
          <x14:cfRule type="expression" priority="3387" id="{D9C495BC-633E-443D-A7D7-F1DDD987EA58}">
            <xm:f>'FX Card'!$F$1=14</xm:f>
            <x14:dxf>
              <numFmt numFmtId="178" formatCode="[$¥-411]#,##0.00"/>
            </x14:dxf>
          </x14:cfRule>
          <x14:cfRule type="expression" priority="3388" id="{EC1220D9-89AA-46E4-83DB-4B168F450F62}">
            <xm:f>'FX Card'!$F$1=13</xm:f>
            <x14:dxf>
              <numFmt numFmtId="207" formatCode="[$₹-445]\ #,##0.00"/>
            </x14:dxf>
          </x14:cfRule>
          <x14:cfRule type="expression" priority="3389" id="{D94AE649-84CA-4AA3-A490-5946919E13B2}">
            <xm:f>'FX Card'!$F$1=12</xm:f>
            <x14:dxf>
              <numFmt numFmtId="176" formatCode="\R\p\ #,##0.00"/>
            </x14:dxf>
          </x14:cfRule>
          <x14:cfRule type="expression" priority="3390" id="{FEB4014F-1BC7-4F79-AA36-95BE08BCC53C}">
            <xm:f>'FX Card'!$F$1=11</xm:f>
            <x14:dxf>
              <numFmt numFmtId="194" formatCode="\H\K\ &quot;$&quot;\ #,##0.00"/>
            </x14:dxf>
          </x14:cfRule>
          <x14:cfRule type="expression" priority="3391" id="{6610DAC5-895D-4930-A4D4-760D9A519084}">
            <xm:f>'FX Card'!$F$1=10</xm:f>
            <x14:dxf>
              <numFmt numFmtId="175" formatCode="[$£-809]#,##0.00"/>
            </x14:dxf>
          </x14:cfRule>
          <x14:cfRule type="expression" priority="3392" id="{D47606B0-ED56-40D0-BBF1-AF104B5EE731}">
            <xm:f>'FX Card'!$F$1=9</xm:f>
            <x14:dxf>
              <numFmt numFmtId="174" formatCode="[$€-2]\ #,##0.00"/>
            </x14:dxf>
          </x14:cfRule>
          <x14:cfRule type="expression" priority="3393" id="{9AFF5A32-B74C-4808-9745-584ADD9A0EF6}">
            <xm:f>'FX Card'!$F$1=8</xm:f>
            <x14:dxf>
              <numFmt numFmtId="173" formatCode="\k\r\ #,##0.00"/>
            </x14:dxf>
          </x14:cfRule>
          <x14:cfRule type="expression" priority="3394" id="{C82F76EE-C8B2-495A-B80B-DDFF433FAED1}">
            <xm:f>'FX Card'!$F$1=7</xm:f>
            <x14:dxf>
              <numFmt numFmtId="172" formatCode="[$¥-804]#,##0.00"/>
            </x14:dxf>
          </x14:cfRule>
          <x14:cfRule type="expression" priority="3395" id="{31863C50-43F3-42C9-B657-3A517E47AC81}">
            <xm:f>'FX Card'!$F$1=6</xm:f>
            <x14:dxf>
              <numFmt numFmtId="171" formatCode="\F\r\ #,##0.00"/>
            </x14:dxf>
          </x14:cfRule>
          <x14:cfRule type="expression" priority="3396" id="{62941486-8AB4-4D56-9AE5-3D0DA3FED073}">
            <xm:f>'FX Card'!$F$1=5</xm:f>
            <x14:dxf>
              <numFmt numFmtId="170" formatCode="\C\A\ &quot;$&quot;\ #,##0.00"/>
            </x14:dxf>
          </x14:cfRule>
          <x14:cfRule type="expression" priority="3397" id="{DD8231C3-39EC-4AD0-A2F9-62F534F81B49}">
            <xm:f>'FX Card'!$F$1=4</xm:f>
            <x14:dxf>
              <numFmt numFmtId="192" formatCode="[$R$-416]\ #,##0.00"/>
            </x14:dxf>
          </x14:cfRule>
          <x14:cfRule type="expression" priority="3398" id="{34B010DF-ED0A-476D-B0BA-3C801776D23F}">
            <xm:f>'FX Card'!$F$1=3</xm:f>
            <x14:dxf>
              <numFmt numFmtId="169" formatCode="\A\U\ &quot;$&quot;\ #,##0.00"/>
            </x14:dxf>
          </x14:cfRule>
          <x14:cfRule type="expression" priority="3399" id="{66EAA2EF-3FF8-406B-B0C7-ED5EB990E110}">
            <xm:f>'FX Card'!$F$1=2</xm:f>
            <x14:dxf>
              <numFmt numFmtId="182" formatCode="\A\R\ &quot;$&quot;#,##0.00"/>
            </x14:dxf>
          </x14:cfRule>
          <x14:cfRule type="expression" priority="3400" id="{0BBA19BE-EF07-4CE3-BFAD-68EF19D7DF9F}">
            <xm:f>'FX Card'!$F$1=1</xm:f>
            <x14:dxf>
              <numFmt numFmtId="166" formatCode="&quot;$&quot;#,##0.00"/>
            </x14:dxf>
          </x14:cfRule>
          <xm:sqref>AS488:BA488 AS489:AW489</xm:sqref>
        </x14:conditionalFormatting>
        <x14:conditionalFormatting xmlns:xm="http://schemas.microsoft.com/office/excel/2006/main">
          <x14:cfRule type="expression" priority="3351" id="{103D44C7-3F11-43D3-A107-358427C4D2C9}">
            <xm:f>'FX Card'!$F$1=25</xm:f>
            <x14:dxf>
              <numFmt numFmtId="183" formatCode="\R\ #,##0.00"/>
            </x14:dxf>
          </x14:cfRule>
          <x14:cfRule type="expression" priority="3352" id="{B08C23A0-1EF7-4A1B-AFE8-50AB39AE6D26}">
            <xm:f>'FX Card'!$F$1=24</xm:f>
            <x14:dxf>
              <numFmt numFmtId="180" formatCode="\T\W\ &quot;$&quot;\ #,##0.00"/>
            </x14:dxf>
          </x14:cfRule>
          <x14:cfRule type="expression" priority="3353" id="{A5706AE4-F140-42DB-B12A-2F71F3AAF91B}">
            <xm:f>'FX Card'!$F$1=23</xm:f>
            <x14:dxf>
              <numFmt numFmtId="199" formatCode="#,##0.00\ [$₺-41F]"/>
            </x14:dxf>
          </x14:cfRule>
          <x14:cfRule type="expression" priority="3354" id="{A3B9F19E-F9CE-4462-8078-440254E156DA}">
            <xm:f>'FX Card'!$F$1=22</xm:f>
            <x14:dxf>
              <numFmt numFmtId="173" formatCode="\k\r\ #,##0.00"/>
            </x14:dxf>
          </x14:cfRule>
          <x14:cfRule type="expression" priority="3355" id="{D5FC4A98-E808-4FAF-BF50-0095092BB97C}">
            <xm:f>'FX Card'!$F$1=21</xm:f>
            <x14:dxf>
              <numFmt numFmtId="197" formatCode="\﷼\ #,##0.000"/>
            </x14:dxf>
          </x14:cfRule>
          <x14:cfRule type="expression" priority="3356" id="{7C00A78A-D053-4095-9322-EE92AFF9BF86}">
            <xm:f>'FX Card'!$F$1=20</xm:f>
            <x14:dxf>
              <numFmt numFmtId="181" formatCode="\р\у\б\ #,##0.00"/>
            </x14:dxf>
          </x14:cfRule>
          <x14:cfRule type="expression" priority="3357" id="{2D1EB9FB-988C-4AB0-AF46-0EE733CE29D4}">
            <xm:f>'FX Card'!$F$1=19</xm:f>
            <x14:dxf>
              <numFmt numFmtId="196" formatCode="\M\X\ &quot;$&quot;\ #,##0.00"/>
            </x14:dxf>
          </x14:cfRule>
          <x14:cfRule type="expression" priority="3358" id="{CAF83960-EE52-4235-B355-B989B8FBD996}">
            <xm:f>'FX Card'!$F$1=18</xm:f>
            <x14:dxf>
              <numFmt numFmtId="195" formatCode="[$RM-43E]#,##0.00"/>
            </x14:dxf>
          </x14:cfRule>
          <x14:cfRule type="expression" priority="3359" id="{10BF85B2-1C7E-4EB7-82B0-98E821730C9F}">
            <xm:f>'FX Card'!$F$1=17</xm:f>
            <x14:dxf>
              <numFmt numFmtId="198" formatCode="\N\Z\ &quot;$&quot;\ #,##0.00"/>
            </x14:dxf>
          </x14:cfRule>
          <x14:cfRule type="expression" priority="3360" id="{F6BAAEEF-190D-4F19-838C-E144D57B6442}">
            <xm:f>'FX Card'!$F$1=16</xm:f>
            <x14:dxf>
              <numFmt numFmtId="173" formatCode="\k\r\ #,##0.00"/>
            </x14:dxf>
          </x14:cfRule>
          <x14:cfRule type="expression" priority="3361" id="{0D22F7A8-D156-4AA2-9706-D7DFA3F0CD6A}">
            <xm:f>'FX Card'!$F$1=15</xm:f>
            <x14:dxf>
              <numFmt numFmtId="179" formatCode="[$₩-412]#,##0.00"/>
            </x14:dxf>
          </x14:cfRule>
          <x14:cfRule type="expression" priority="3362" id="{6FF06015-39C2-4250-8852-8C14A9C1BE41}">
            <xm:f>'FX Card'!$F$1=14</xm:f>
            <x14:dxf>
              <numFmt numFmtId="178" formatCode="[$¥-411]#,##0.00"/>
            </x14:dxf>
          </x14:cfRule>
          <x14:cfRule type="expression" priority="3363" id="{F31132C9-0552-40A1-9BBE-ECAF9522A0B6}">
            <xm:f>'FX Card'!$F$1=13</xm:f>
            <x14:dxf>
              <numFmt numFmtId="207" formatCode="[$₹-445]\ #,##0.00"/>
            </x14:dxf>
          </x14:cfRule>
          <x14:cfRule type="expression" priority="3364" id="{C28D6E9E-91E7-4CF0-A5E8-6F4AA56269C4}">
            <xm:f>'FX Card'!$F$1=12</xm:f>
            <x14:dxf>
              <numFmt numFmtId="176" formatCode="\R\p\ #,##0.00"/>
            </x14:dxf>
          </x14:cfRule>
          <x14:cfRule type="expression" priority="3365" id="{2863D64B-AFA4-4D36-A822-A539ECE99D0B}">
            <xm:f>'FX Card'!$F$1=11</xm:f>
            <x14:dxf>
              <numFmt numFmtId="194" formatCode="\H\K\ &quot;$&quot;\ #,##0.00"/>
            </x14:dxf>
          </x14:cfRule>
          <x14:cfRule type="expression" priority="3366" id="{3E15E761-6302-426E-84AB-B3A753AFC200}">
            <xm:f>'FX Card'!$F$1=10</xm:f>
            <x14:dxf>
              <numFmt numFmtId="175" formatCode="[$£-809]#,##0.00"/>
            </x14:dxf>
          </x14:cfRule>
          <x14:cfRule type="expression" priority="3367" id="{ABEF85FD-6C8C-4543-814B-E75B3031D0D0}">
            <xm:f>'FX Card'!$F$1=9</xm:f>
            <x14:dxf>
              <numFmt numFmtId="174" formatCode="[$€-2]\ #,##0.00"/>
            </x14:dxf>
          </x14:cfRule>
          <x14:cfRule type="expression" priority="3368" id="{2E9D1095-040B-4F59-856A-589D475769D5}">
            <xm:f>'FX Card'!$F$1=8</xm:f>
            <x14:dxf>
              <numFmt numFmtId="173" formatCode="\k\r\ #,##0.00"/>
            </x14:dxf>
          </x14:cfRule>
          <x14:cfRule type="expression" priority="3369" id="{2DFBC2A5-59E3-45F1-8BBA-6A358731B121}">
            <xm:f>'FX Card'!$F$1=7</xm:f>
            <x14:dxf>
              <numFmt numFmtId="172" formatCode="[$¥-804]#,##0.00"/>
            </x14:dxf>
          </x14:cfRule>
          <x14:cfRule type="expression" priority="3370" id="{ECE85310-1C3B-4141-995B-E747A6DDC207}">
            <xm:f>'FX Card'!$F$1=6</xm:f>
            <x14:dxf>
              <numFmt numFmtId="171" formatCode="\F\r\ #,##0.00"/>
            </x14:dxf>
          </x14:cfRule>
          <x14:cfRule type="expression" priority="3371" id="{0D5E6CBD-9796-498A-A45B-22CF6BCB65AF}">
            <xm:f>'FX Card'!$F$1=5</xm:f>
            <x14:dxf>
              <numFmt numFmtId="170" formatCode="\C\A\ &quot;$&quot;\ #,##0.00"/>
            </x14:dxf>
          </x14:cfRule>
          <x14:cfRule type="expression" priority="3372" id="{FF2FADA5-6C57-4AB8-83FF-2836B28F9437}">
            <xm:f>'FX Card'!$F$1=4</xm:f>
            <x14:dxf>
              <numFmt numFmtId="192" formatCode="[$R$-416]\ #,##0.00"/>
            </x14:dxf>
          </x14:cfRule>
          <x14:cfRule type="expression" priority="3373" id="{E7EA9BAF-8D7A-4A4F-80E4-E943CD4D9207}">
            <xm:f>'FX Card'!$F$1=3</xm:f>
            <x14:dxf>
              <numFmt numFmtId="169" formatCode="\A\U\ &quot;$&quot;\ #,##0.00"/>
            </x14:dxf>
          </x14:cfRule>
          <x14:cfRule type="expression" priority="3374" id="{A5811B73-6109-4BA6-9DAC-1D6461D111CB}">
            <xm:f>'FX Card'!$F$1=2</xm:f>
            <x14:dxf>
              <numFmt numFmtId="182" formatCode="\A\R\ &quot;$&quot;#,##0.00"/>
            </x14:dxf>
          </x14:cfRule>
          <x14:cfRule type="expression" priority="3375" id="{5F82A9B3-674C-42A7-A0AC-435C6BA932AF}">
            <xm:f>'FX Card'!$F$1=1</xm:f>
            <x14:dxf>
              <numFmt numFmtId="166" formatCode="&quot;$&quot;#,##0.00"/>
            </x14:dxf>
          </x14:cfRule>
          <xm:sqref>AS495:BA495 AS490:AT490 AS492:AS493 AX493:BA493 AX490 AX492</xm:sqref>
        </x14:conditionalFormatting>
        <x14:conditionalFormatting xmlns:xm="http://schemas.microsoft.com/office/excel/2006/main">
          <x14:cfRule type="expression" priority="3301" id="{3DB47BB3-7B35-4BD8-AC7D-85F993A9A112}">
            <xm:f>'FX Card'!$F$1=25</xm:f>
            <x14:dxf>
              <numFmt numFmtId="183" formatCode="\R\ #,##0.00"/>
            </x14:dxf>
          </x14:cfRule>
          <x14:cfRule type="expression" priority="3302" id="{1E935A6D-9316-485E-B6F7-664BC6272A33}">
            <xm:f>'FX Card'!$F$1=24</xm:f>
            <x14:dxf>
              <numFmt numFmtId="180" formatCode="\T\W\ &quot;$&quot;\ #,##0.00"/>
            </x14:dxf>
          </x14:cfRule>
          <x14:cfRule type="expression" priority="3303" id="{2A392107-1D6E-4796-B32F-4D95BE4B88C1}">
            <xm:f>'FX Card'!$F$1=23</xm:f>
            <x14:dxf>
              <numFmt numFmtId="199" formatCode="#,##0.00\ [$₺-41F]"/>
            </x14:dxf>
          </x14:cfRule>
          <x14:cfRule type="expression" priority="3304" id="{4AE5B4A9-988A-4A5A-9B85-ABB939C3DAA3}">
            <xm:f>'FX Card'!$F$1=22</xm:f>
            <x14:dxf>
              <numFmt numFmtId="173" formatCode="\k\r\ #,##0.00"/>
            </x14:dxf>
          </x14:cfRule>
          <x14:cfRule type="expression" priority="3305" id="{00FB1022-5177-4C9F-B219-15FB3E015DB7}">
            <xm:f>'FX Card'!$F$1=21</xm:f>
            <x14:dxf>
              <numFmt numFmtId="197" formatCode="\﷼\ #,##0.000"/>
            </x14:dxf>
          </x14:cfRule>
          <x14:cfRule type="expression" priority="3306" id="{2213C2C1-F6B8-493B-9895-89592CEE32F0}">
            <xm:f>'FX Card'!$F$1=20</xm:f>
            <x14:dxf>
              <numFmt numFmtId="181" formatCode="\р\у\б\ #,##0.00"/>
            </x14:dxf>
          </x14:cfRule>
          <x14:cfRule type="expression" priority="3307" id="{38E6EE2F-5B26-45ED-888E-AE29246EE09E}">
            <xm:f>'FX Card'!$F$1=19</xm:f>
            <x14:dxf>
              <numFmt numFmtId="196" formatCode="\M\X\ &quot;$&quot;\ #,##0.00"/>
            </x14:dxf>
          </x14:cfRule>
          <x14:cfRule type="expression" priority="3308" id="{3FD4C6BA-E879-4603-AE55-866BDC9F822D}">
            <xm:f>'FX Card'!$F$1=18</xm:f>
            <x14:dxf>
              <numFmt numFmtId="195" formatCode="[$RM-43E]#,##0.00"/>
            </x14:dxf>
          </x14:cfRule>
          <x14:cfRule type="expression" priority="3309" id="{B816982C-1AF3-4250-B7E2-085F3C9EBBB7}">
            <xm:f>'FX Card'!$F$1=17</xm:f>
            <x14:dxf>
              <numFmt numFmtId="198" formatCode="\N\Z\ &quot;$&quot;\ #,##0.00"/>
            </x14:dxf>
          </x14:cfRule>
          <x14:cfRule type="expression" priority="3310" id="{A9953C12-EF4B-4CB5-8503-076E7BF29BCB}">
            <xm:f>'FX Card'!$F$1=16</xm:f>
            <x14:dxf>
              <numFmt numFmtId="173" formatCode="\k\r\ #,##0.00"/>
            </x14:dxf>
          </x14:cfRule>
          <x14:cfRule type="expression" priority="3311" id="{F871858A-4196-4A42-BB1A-CE6DC5CA2D7A}">
            <xm:f>'FX Card'!$F$1=15</xm:f>
            <x14:dxf>
              <numFmt numFmtId="179" formatCode="[$₩-412]#,##0.00"/>
            </x14:dxf>
          </x14:cfRule>
          <x14:cfRule type="expression" priority="3312" id="{F850F021-2BC4-4F9B-93AF-E0AADD7DD745}">
            <xm:f>'FX Card'!$F$1=14</xm:f>
            <x14:dxf>
              <numFmt numFmtId="178" formatCode="[$¥-411]#,##0.00"/>
            </x14:dxf>
          </x14:cfRule>
          <x14:cfRule type="expression" priority="3313" id="{662DC7B4-1A9E-4FE1-9F1A-9C86EA8A402A}">
            <xm:f>'FX Card'!$F$1=13</xm:f>
            <x14:dxf>
              <numFmt numFmtId="207" formatCode="[$₹-445]\ #,##0.00"/>
            </x14:dxf>
          </x14:cfRule>
          <x14:cfRule type="expression" priority="3314" id="{F9DF9558-CFB6-41E7-B1DD-C28DAE6942EC}">
            <xm:f>'FX Card'!$F$1=12</xm:f>
            <x14:dxf>
              <numFmt numFmtId="176" formatCode="\R\p\ #,##0.00"/>
            </x14:dxf>
          </x14:cfRule>
          <x14:cfRule type="expression" priority="3315" id="{B105DC6B-EACB-446E-A54C-33CAF1DACE38}">
            <xm:f>'FX Card'!$F$1=11</xm:f>
            <x14:dxf>
              <numFmt numFmtId="194" formatCode="\H\K\ &quot;$&quot;\ #,##0.00"/>
            </x14:dxf>
          </x14:cfRule>
          <x14:cfRule type="expression" priority="3316" id="{BC22B8D2-9D38-454D-BF44-B0365F019D7D}">
            <xm:f>'FX Card'!$F$1=10</xm:f>
            <x14:dxf>
              <numFmt numFmtId="175" formatCode="[$£-809]#,##0.00"/>
            </x14:dxf>
          </x14:cfRule>
          <x14:cfRule type="expression" priority="3317" id="{E9DC4FB1-A2F9-4426-BE41-8ADB1D72B1C5}">
            <xm:f>'FX Card'!$F$1=9</xm:f>
            <x14:dxf>
              <numFmt numFmtId="174" formatCode="[$€-2]\ #,##0.00"/>
            </x14:dxf>
          </x14:cfRule>
          <x14:cfRule type="expression" priority="3318" id="{1602C7E7-A24F-43BE-93B2-8E3C90D63DCF}">
            <xm:f>'FX Card'!$F$1=8</xm:f>
            <x14:dxf>
              <numFmt numFmtId="173" formatCode="\k\r\ #,##0.00"/>
            </x14:dxf>
          </x14:cfRule>
          <x14:cfRule type="expression" priority="3319" id="{DF046773-451D-41C5-8BB7-D8248E98D41C}">
            <xm:f>'FX Card'!$F$1=7</xm:f>
            <x14:dxf>
              <numFmt numFmtId="172" formatCode="[$¥-804]#,##0.00"/>
            </x14:dxf>
          </x14:cfRule>
          <x14:cfRule type="expression" priority="3320" id="{A56D5BD9-4DE9-4F1A-B685-13DB38989750}">
            <xm:f>'FX Card'!$F$1=6</xm:f>
            <x14:dxf>
              <numFmt numFmtId="171" formatCode="\F\r\ #,##0.00"/>
            </x14:dxf>
          </x14:cfRule>
          <x14:cfRule type="expression" priority="3321" id="{66A818C8-8E52-4C08-ADB1-3053E9D17C04}">
            <xm:f>'FX Card'!$F$1=5</xm:f>
            <x14:dxf>
              <numFmt numFmtId="170" formatCode="\C\A\ &quot;$&quot;\ #,##0.00"/>
            </x14:dxf>
          </x14:cfRule>
          <x14:cfRule type="expression" priority="3322" id="{F21D7F63-3B1A-41E5-B90B-0F951F251964}">
            <xm:f>'FX Card'!$F$1=4</xm:f>
            <x14:dxf>
              <numFmt numFmtId="192" formatCode="[$R$-416]\ #,##0.00"/>
            </x14:dxf>
          </x14:cfRule>
          <x14:cfRule type="expression" priority="3323" id="{4D34AD65-EB17-452A-B51B-9709B868D25F}">
            <xm:f>'FX Card'!$F$1=3</xm:f>
            <x14:dxf>
              <numFmt numFmtId="169" formatCode="\A\U\ &quot;$&quot;\ #,##0.00"/>
            </x14:dxf>
          </x14:cfRule>
          <x14:cfRule type="expression" priority="3324" id="{B200DC46-43B2-43FF-A6B3-A9793DAFE260}">
            <xm:f>'FX Card'!$F$1=2</xm:f>
            <x14:dxf>
              <numFmt numFmtId="182" formatCode="\A\R\ &quot;$&quot;#,##0.00"/>
            </x14:dxf>
          </x14:cfRule>
          <x14:cfRule type="expression" priority="3325" id="{6EFA96DA-ED8A-4F0D-8720-CE938631D145}">
            <xm:f>'FX Card'!$F$1=1</xm:f>
            <x14:dxf>
              <numFmt numFmtId="166" formatCode="&quot;$&quot;#,##0.00"/>
            </x14:dxf>
          </x14:cfRule>
          <xm:sqref>AQ494</xm:sqref>
        </x14:conditionalFormatting>
        <x14:conditionalFormatting xmlns:xm="http://schemas.microsoft.com/office/excel/2006/main">
          <x14:cfRule type="expression" priority="3326" id="{8351E122-E683-4529-AC4E-6BCB9FD55D4D}">
            <xm:f>'FX Card'!$F$1=25</xm:f>
            <x14:dxf>
              <numFmt numFmtId="183" formatCode="\R\ #,##0.00"/>
            </x14:dxf>
          </x14:cfRule>
          <x14:cfRule type="expression" priority="3327" id="{8D6775B7-BD83-403D-80C4-EE76FF9DDBE5}">
            <xm:f>'FX Card'!$F$1=24</xm:f>
            <x14:dxf>
              <numFmt numFmtId="180" formatCode="\T\W\ &quot;$&quot;\ #,##0.00"/>
            </x14:dxf>
          </x14:cfRule>
          <x14:cfRule type="expression" priority="3328" id="{A60C2223-B1A8-4F63-A4B6-BFBF77A21616}">
            <xm:f>'FX Card'!$F$1=23</xm:f>
            <x14:dxf>
              <numFmt numFmtId="199" formatCode="#,##0.00\ [$₺-41F]"/>
            </x14:dxf>
          </x14:cfRule>
          <x14:cfRule type="expression" priority="3329" id="{336BC14C-6406-4334-AB06-69C9EE140F4B}">
            <xm:f>'FX Card'!$F$1=22</xm:f>
            <x14:dxf>
              <numFmt numFmtId="173" formatCode="\k\r\ #,##0.00"/>
            </x14:dxf>
          </x14:cfRule>
          <x14:cfRule type="expression" priority="3330" id="{D0609F62-AB94-4133-B99D-5EC9DE57EEBC}">
            <xm:f>'FX Card'!$F$1=21</xm:f>
            <x14:dxf>
              <numFmt numFmtId="197" formatCode="\﷼\ #,##0.000"/>
            </x14:dxf>
          </x14:cfRule>
          <x14:cfRule type="expression" priority="3331" id="{9F867A7A-3F55-4AAD-B669-259B51EE2388}">
            <xm:f>'FX Card'!$F$1=20</xm:f>
            <x14:dxf>
              <numFmt numFmtId="181" formatCode="\р\у\б\ #,##0.00"/>
            </x14:dxf>
          </x14:cfRule>
          <x14:cfRule type="expression" priority="3332" id="{98FF6EDA-C1BE-41D2-82B9-2CABE820F31C}">
            <xm:f>'FX Card'!$F$1=19</xm:f>
            <x14:dxf>
              <numFmt numFmtId="196" formatCode="\M\X\ &quot;$&quot;\ #,##0.00"/>
            </x14:dxf>
          </x14:cfRule>
          <x14:cfRule type="expression" priority="3333" id="{0053E4F3-71D7-4FCC-BA38-BE3226E77733}">
            <xm:f>'FX Card'!$F$1=18</xm:f>
            <x14:dxf>
              <numFmt numFmtId="195" formatCode="[$RM-43E]#,##0.00"/>
            </x14:dxf>
          </x14:cfRule>
          <x14:cfRule type="expression" priority="3334" id="{414EE957-CA3D-4C05-9FA3-3650A87C8293}">
            <xm:f>'FX Card'!$F$1=17</xm:f>
            <x14:dxf>
              <numFmt numFmtId="198" formatCode="\N\Z\ &quot;$&quot;\ #,##0.00"/>
            </x14:dxf>
          </x14:cfRule>
          <x14:cfRule type="expression" priority="3335" id="{9520AA5B-B425-430B-A85F-148EA06D6FFA}">
            <xm:f>'FX Card'!$F$1=16</xm:f>
            <x14:dxf>
              <numFmt numFmtId="173" formatCode="\k\r\ #,##0.00"/>
            </x14:dxf>
          </x14:cfRule>
          <x14:cfRule type="expression" priority="3336" id="{3F3FF616-99D2-4223-BD21-D9EC1D4ACEC8}">
            <xm:f>'FX Card'!$F$1=15</xm:f>
            <x14:dxf>
              <numFmt numFmtId="179" formatCode="[$₩-412]#,##0.00"/>
            </x14:dxf>
          </x14:cfRule>
          <x14:cfRule type="expression" priority="3337" id="{A1BEC8BA-B3DB-4F02-BE8C-4EA5CAA76CCE}">
            <xm:f>'FX Card'!$F$1=14</xm:f>
            <x14:dxf>
              <numFmt numFmtId="178" formatCode="[$¥-411]#,##0.00"/>
            </x14:dxf>
          </x14:cfRule>
          <x14:cfRule type="expression" priority="3338" id="{CF54688F-2015-44EC-9C07-73D208F33211}">
            <xm:f>'FX Card'!$F$1=13</xm:f>
            <x14:dxf>
              <numFmt numFmtId="207" formatCode="[$₹-445]\ #,##0.00"/>
            </x14:dxf>
          </x14:cfRule>
          <x14:cfRule type="expression" priority="3339" id="{3148919C-2B34-4730-8F91-AB5037CAAF2C}">
            <xm:f>'FX Card'!$F$1=12</xm:f>
            <x14:dxf>
              <numFmt numFmtId="176" formatCode="\R\p\ #,##0.00"/>
            </x14:dxf>
          </x14:cfRule>
          <x14:cfRule type="expression" priority="3340" id="{4368E2CC-325E-4B06-8193-8CD0699911E3}">
            <xm:f>'FX Card'!$F$1=11</xm:f>
            <x14:dxf>
              <numFmt numFmtId="194" formatCode="\H\K\ &quot;$&quot;\ #,##0.00"/>
            </x14:dxf>
          </x14:cfRule>
          <x14:cfRule type="expression" priority="3341" id="{7323C6D3-A427-4B45-84E5-691B33395D4C}">
            <xm:f>'FX Card'!$F$1=10</xm:f>
            <x14:dxf>
              <numFmt numFmtId="175" formatCode="[$£-809]#,##0.00"/>
            </x14:dxf>
          </x14:cfRule>
          <x14:cfRule type="expression" priority="3342" id="{0F751384-A79A-4E83-991B-BFFBF8E3127B}">
            <xm:f>'FX Card'!$F$1=9</xm:f>
            <x14:dxf>
              <numFmt numFmtId="174" formatCode="[$€-2]\ #,##0.00"/>
            </x14:dxf>
          </x14:cfRule>
          <x14:cfRule type="expression" priority="3343" id="{DC19260C-2A8A-4682-8641-583A7842FB90}">
            <xm:f>'FX Card'!$F$1=8</xm:f>
            <x14:dxf>
              <numFmt numFmtId="173" formatCode="\k\r\ #,##0.00"/>
            </x14:dxf>
          </x14:cfRule>
          <x14:cfRule type="expression" priority="3344" id="{66734E80-8B65-4D94-A141-838F60DC2D60}">
            <xm:f>'FX Card'!$F$1=7</xm:f>
            <x14:dxf>
              <numFmt numFmtId="172" formatCode="[$¥-804]#,##0.00"/>
            </x14:dxf>
          </x14:cfRule>
          <x14:cfRule type="expression" priority="3345" id="{1A8ADBC6-BC78-4058-8448-C911B83FB026}">
            <xm:f>'FX Card'!$F$1=6</xm:f>
            <x14:dxf>
              <numFmt numFmtId="171" formatCode="\F\r\ #,##0.00"/>
            </x14:dxf>
          </x14:cfRule>
          <x14:cfRule type="expression" priority="3346" id="{43A0ACB9-7831-4FA0-8981-B0A548819404}">
            <xm:f>'FX Card'!$F$1=5</xm:f>
            <x14:dxf>
              <numFmt numFmtId="170" formatCode="\C\A\ &quot;$&quot;\ #,##0.00"/>
            </x14:dxf>
          </x14:cfRule>
          <x14:cfRule type="expression" priority="3347" id="{00C6193B-C3AA-48E6-898A-F09D45EA51A0}">
            <xm:f>'FX Card'!$F$1=4</xm:f>
            <x14:dxf>
              <numFmt numFmtId="192" formatCode="[$R$-416]\ #,##0.00"/>
            </x14:dxf>
          </x14:cfRule>
          <x14:cfRule type="expression" priority="3348" id="{2F346FA6-BCAD-4E96-83E4-1A7CBB03AE4B}">
            <xm:f>'FX Card'!$F$1=3</xm:f>
            <x14:dxf>
              <numFmt numFmtId="169" formatCode="\A\U\ &quot;$&quot;\ #,##0.00"/>
            </x14:dxf>
          </x14:cfRule>
          <x14:cfRule type="expression" priority="3349" id="{6AED82B5-E85A-4715-A36E-F6099F6F431C}">
            <xm:f>'FX Card'!$F$1=2</xm:f>
            <x14:dxf>
              <numFmt numFmtId="182" formatCode="\A\R\ &quot;$&quot;#,##0.00"/>
            </x14:dxf>
          </x14:cfRule>
          <x14:cfRule type="expression" priority="3350" id="{AFD3C04D-39BB-4087-AE84-9C9D81451B73}">
            <xm:f>'FX Card'!$F$1=1</xm:f>
            <x14:dxf>
              <numFmt numFmtId="166" formatCode="&quot;$&quot;#,##0.00"/>
            </x14:dxf>
          </x14:cfRule>
          <xm:sqref>AS491:AW491</xm:sqref>
        </x14:conditionalFormatting>
        <x14:conditionalFormatting xmlns:xm="http://schemas.microsoft.com/office/excel/2006/main">
          <x14:cfRule type="expression" priority="3251" id="{76B8B6DC-A525-4A80-B688-25FF43E3E5DB}">
            <xm:f>'FX Card'!$F$1=25</xm:f>
            <x14:dxf>
              <numFmt numFmtId="183" formatCode="\R\ #,##0.00"/>
            </x14:dxf>
          </x14:cfRule>
          <x14:cfRule type="expression" priority="3252" id="{10E94B16-5D1F-400F-945C-1A0465F35CE0}">
            <xm:f>'FX Card'!$F$1=24</xm:f>
            <x14:dxf>
              <numFmt numFmtId="180" formatCode="\T\W\ &quot;$&quot;\ #,##0.00"/>
            </x14:dxf>
          </x14:cfRule>
          <x14:cfRule type="expression" priority="3253" id="{6BB63701-37D0-4ABE-8A93-407428902B0D}">
            <xm:f>'FX Card'!$F$1=23</xm:f>
            <x14:dxf>
              <numFmt numFmtId="199" formatCode="#,##0.00\ [$₺-41F]"/>
            </x14:dxf>
          </x14:cfRule>
          <x14:cfRule type="expression" priority="3254" id="{376F7113-7EE9-4CFC-816D-CBADFC8CD015}">
            <xm:f>'FX Card'!$F$1=22</xm:f>
            <x14:dxf>
              <numFmt numFmtId="173" formatCode="\k\r\ #,##0.00"/>
            </x14:dxf>
          </x14:cfRule>
          <x14:cfRule type="expression" priority="3255" id="{BA98AA7B-28D0-4571-8D80-8A2A03E33277}">
            <xm:f>'FX Card'!$F$1=21</xm:f>
            <x14:dxf>
              <numFmt numFmtId="197" formatCode="\﷼\ #,##0.000"/>
            </x14:dxf>
          </x14:cfRule>
          <x14:cfRule type="expression" priority="3256" id="{147CF0F1-573E-4DBC-B817-3F366B5C154B}">
            <xm:f>'FX Card'!$F$1=20</xm:f>
            <x14:dxf>
              <numFmt numFmtId="181" formatCode="\р\у\б\ #,##0.00"/>
            </x14:dxf>
          </x14:cfRule>
          <x14:cfRule type="expression" priority="3257" id="{F2ADB2E5-D6FD-4BD3-8C79-378E6162C93E}">
            <xm:f>'FX Card'!$F$1=19</xm:f>
            <x14:dxf>
              <numFmt numFmtId="196" formatCode="\M\X\ &quot;$&quot;\ #,##0.00"/>
            </x14:dxf>
          </x14:cfRule>
          <x14:cfRule type="expression" priority="3258" id="{432B25D6-FDF9-4EAF-A71C-3C77E33E5559}">
            <xm:f>'FX Card'!$F$1=18</xm:f>
            <x14:dxf>
              <numFmt numFmtId="195" formatCode="[$RM-43E]#,##0.00"/>
            </x14:dxf>
          </x14:cfRule>
          <x14:cfRule type="expression" priority="3259" id="{3C78E033-7F11-4194-9B2C-F308C204727E}">
            <xm:f>'FX Card'!$F$1=17</xm:f>
            <x14:dxf>
              <numFmt numFmtId="198" formatCode="\N\Z\ &quot;$&quot;\ #,##0.00"/>
            </x14:dxf>
          </x14:cfRule>
          <x14:cfRule type="expression" priority="3260" id="{4E2DF417-6EF0-418A-90EA-D5BCFF1DF13B}">
            <xm:f>'FX Card'!$F$1=16</xm:f>
            <x14:dxf>
              <numFmt numFmtId="173" formatCode="\k\r\ #,##0.00"/>
            </x14:dxf>
          </x14:cfRule>
          <x14:cfRule type="expression" priority="3261" id="{3E8CAF9C-6CE9-4CA4-8AD8-232FE528980D}">
            <xm:f>'FX Card'!$F$1=15</xm:f>
            <x14:dxf>
              <numFmt numFmtId="179" formatCode="[$₩-412]#,##0.00"/>
            </x14:dxf>
          </x14:cfRule>
          <x14:cfRule type="expression" priority="3262" id="{79D02CED-FD6D-4388-BC0E-BF9003A05CAF}">
            <xm:f>'FX Card'!$F$1=14</xm:f>
            <x14:dxf>
              <numFmt numFmtId="178" formatCode="[$¥-411]#,##0.00"/>
            </x14:dxf>
          </x14:cfRule>
          <x14:cfRule type="expression" priority="3263" id="{82A5C0ED-DA76-41D7-8BC6-50AADCBDA30B}">
            <xm:f>'FX Card'!$F$1=13</xm:f>
            <x14:dxf>
              <numFmt numFmtId="207" formatCode="[$₹-445]\ #,##0.00"/>
            </x14:dxf>
          </x14:cfRule>
          <x14:cfRule type="expression" priority="3264" id="{0230BFC5-C1A4-40EB-BB85-526A8673993A}">
            <xm:f>'FX Card'!$F$1=12</xm:f>
            <x14:dxf>
              <numFmt numFmtId="176" formatCode="\R\p\ #,##0.00"/>
            </x14:dxf>
          </x14:cfRule>
          <x14:cfRule type="expression" priority="3265" id="{7871F12E-53B8-4540-A98C-0BCF11CB0968}">
            <xm:f>'FX Card'!$F$1=11</xm:f>
            <x14:dxf>
              <numFmt numFmtId="194" formatCode="\H\K\ &quot;$&quot;\ #,##0.00"/>
            </x14:dxf>
          </x14:cfRule>
          <x14:cfRule type="expression" priority="3266" id="{06BE9EEC-DE39-4B36-9B19-E92111542C88}">
            <xm:f>'FX Card'!$F$1=10</xm:f>
            <x14:dxf>
              <numFmt numFmtId="175" formatCode="[$£-809]#,##0.00"/>
            </x14:dxf>
          </x14:cfRule>
          <x14:cfRule type="expression" priority="3267" id="{C2E27CC5-9F8F-471F-AAEF-8BA68E62A6AD}">
            <xm:f>'FX Card'!$F$1=9</xm:f>
            <x14:dxf>
              <numFmt numFmtId="174" formatCode="[$€-2]\ #,##0.00"/>
            </x14:dxf>
          </x14:cfRule>
          <x14:cfRule type="expression" priority="3268" id="{BE4D314D-4EA2-422A-9AC2-474DEFB3335E}">
            <xm:f>'FX Card'!$F$1=8</xm:f>
            <x14:dxf>
              <numFmt numFmtId="173" formatCode="\k\r\ #,##0.00"/>
            </x14:dxf>
          </x14:cfRule>
          <x14:cfRule type="expression" priority="3269" id="{EC39A6F3-44CF-43AE-8250-D6CAB54D8F1A}">
            <xm:f>'FX Card'!$F$1=7</xm:f>
            <x14:dxf>
              <numFmt numFmtId="172" formatCode="[$¥-804]#,##0.00"/>
            </x14:dxf>
          </x14:cfRule>
          <x14:cfRule type="expression" priority="3270" id="{3EAC932D-C51E-4886-AF64-9462C08B3EB8}">
            <xm:f>'FX Card'!$F$1=6</xm:f>
            <x14:dxf>
              <numFmt numFmtId="171" formatCode="\F\r\ #,##0.00"/>
            </x14:dxf>
          </x14:cfRule>
          <x14:cfRule type="expression" priority="3271" id="{7273D477-62B8-4709-A8C1-38DD7BE990C5}">
            <xm:f>'FX Card'!$F$1=5</xm:f>
            <x14:dxf>
              <numFmt numFmtId="170" formatCode="\C\A\ &quot;$&quot;\ #,##0.00"/>
            </x14:dxf>
          </x14:cfRule>
          <x14:cfRule type="expression" priority="3272" id="{18D678ED-BA05-4631-8B2B-F4D1B018309D}">
            <xm:f>'FX Card'!$F$1=4</xm:f>
            <x14:dxf>
              <numFmt numFmtId="192" formatCode="[$R$-416]\ #,##0.00"/>
            </x14:dxf>
          </x14:cfRule>
          <x14:cfRule type="expression" priority="3273" id="{CF8F0B2A-614E-427A-B7B5-720F1F967671}">
            <xm:f>'FX Card'!$F$1=3</xm:f>
            <x14:dxf>
              <numFmt numFmtId="169" formatCode="\A\U\ &quot;$&quot;\ #,##0.00"/>
            </x14:dxf>
          </x14:cfRule>
          <x14:cfRule type="expression" priority="3274" id="{86DEA0DD-922F-4A0E-B332-03EBED963A2D}">
            <xm:f>'FX Card'!$F$1=2</xm:f>
            <x14:dxf>
              <numFmt numFmtId="182" formatCode="\A\R\ &quot;$&quot;#,##0.00"/>
            </x14:dxf>
          </x14:cfRule>
          <x14:cfRule type="expression" priority="3275" id="{26EDDBF6-7CE4-493E-8439-89B35C78904C}">
            <xm:f>'FX Card'!$F$1=1</xm:f>
            <x14:dxf>
              <numFmt numFmtId="166" formatCode="&quot;$&quot;#,##0.00"/>
            </x14:dxf>
          </x14:cfRule>
          <xm:sqref>AX489</xm:sqref>
        </x14:conditionalFormatting>
        <x14:conditionalFormatting xmlns:xm="http://schemas.microsoft.com/office/excel/2006/main">
          <x14:cfRule type="expression" priority="3201" id="{413F0A69-53B7-470D-BB8E-E5A4D5BAE09A}">
            <xm:f>'FX Card'!$F$1=25</xm:f>
            <x14:dxf>
              <numFmt numFmtId="183" formatCode="\R\ #,##0.00"/>
            </x14:dxf>
          </x14:cfRule>
          <x14:cfRule type="expression" priority="3202" id="{37AB8405-7229-40BB-8AE4-FE55FBEE80E1}">
            <xm:f>'FX Card'!$F$1=24</xm:f>
            <x14:dxf>
              <numFmt numFmtId="180" formatCode="\T\W\ &quot;$&quot;\ #,##0.00"/>
            </x14:dxf>
          </x14:cfRule>
          <x14:cfRule type="expression" priority="3203" id="{5CE8EF0A-4F9D-4DA1-9E0E-D78DABD5AF11}">
            <xm:f>'FX Card'!$F$1=23</xm:f>
            <x14:dxf>
              <numFmt numFmtId="199" formatCode="#,##0.00\ [$₺-41F]"/>
            </x14:dxf>
          </x14:cfRule>
          <x14:cfRule type="expression" priority="3204" id="{6100B60B-6D51-47C6-A0AF-E9DF773541A6}">
            <xm:f>'FX Card'!$F$1=22</xm:f>
            <x14:dxf>
              <numFmt numFmtId="173" formatCode="\k\r\ #,##0.00"/>
            </x14:dxf>
          </x14:cfRule>
          <x14:cfRule type="expression" priority="3205" id="{03AF20CC-ED4F-47A7-BE82-679E230FAD49}">
            <xm:f>'FX Card'!$F$1=21</xm:f>
            <x14:dxf>
              <numFmt numFmtId="197" formatCode="\﷼\ #,##0.000"/>
            </x14:dxf>
          </x14:cfRule>
          <x14:cfRule type="expression" priority="3206" id="{32CCA27A-72CF-4721-8969-D14C45F37661}">
            <xm:f>'FX Card'!$F$1=20</xm:f>
            <x14:dxf>
              <numFmt numFmtId="181" formatCode="\р\у\б\ #,##0.00"/>
            </x14:dxf>
          </x14:cfRule>
          <x14:cfRule type="expression" priority="3207" id="{869FDEF0-6491-45F2-A2AC-E05F67B9CC44}">
            <xm:f>'FX Card'!$F$1=19</xm:f>
            <x14:dxf>
              <numFmt numFmtId="196" formatCode="\M\X\ &quot;$&quot;\ #,##0.00"/>
            </x14:dxf>
          </x14:cfRule>
          <x14:cfRule type="expression" priority="3208" id="{2C35D063-6576-4545-A4B4-58346F93ED5F}">
            <xm:f>'FX Card'!$F$1=18</xm:f>
            <x14:dxf>
              <numFmt numFmtId="195" formatCode="[$RM-43E]#,##0.00"/>
            </x14:dxf>
          </x14:cfRule>
          <x14:cfRule type="expression" priority="3209" id="{080D7D08-F3DA-4B8B-9A76-23FD42726955}">
            <xm:f>'FX Card'!$F$1=17</xm:f>
            <x14:dxf>
              <numFmt numFmtId="198" formatCode="\N\Z\ &quot;$&quot;\ #,##0.00"/>
            </x14:dxf>
          </x14:cfRule>
          <x14:cfRule type="expression" priority="3210" id="{EA5A95DA-737B-434C-9E85-D9890A738743}">
            <xm:f>'FX Card'!$F$1=16</xm:f>
            <x14:dxf>
              <numFmt numFmtId="173" formatCode="\k\r\ #,##0.00"/>
            </x14:dxf>
          </x14:cfRule>
          <x14:cfRule type="expression" priority="3211" id="{611E87FE-F175-4259-A03A-2D3EB0397285}">
            <xm:f>'FX Card'!$F$1=15</xm:f>
            <x14:dxf>
              <numFmt numFmtId="179" formatCode="[$₩-412]#,##0.00"/>
            </x14:dxf>
          </x14:cfRule>
          <x14:cfRule type="expression" priority="3212" id="{44FAEF69-EE1D-462D-B36F-7F2252D4BCA3}">
            <xm:f>'FX Card'!$F$1=14</xm:f>
            <x14:dxf>
              <numFmt numFmtId="178" formatCode="[$¥-411]#,##0.00"/>
            </x14:dxf>
          </x14:cfRule>
          <x14:cfRule type="expression" priority="3213" id="{563A7756-E765-4CFC-911F-956BD98FD320}">
            <xm:f>'FX Card'!$F$1=13</xm:f>
            <x14:dxf>
              <numFmt numFmtId="207" formatCode="[$₹-445]\ #,##0.00"/>
            </x14:dxf>
          </x14:cfRule>
          <x14:cfRule type="expression" priority="3214" id="{4A471B96-8AE0-48F4-8559-85327DA61B30}">
            <xm:f>'FX Card'!$F$1=12</xm:f>
            <x14:dxf>
              <numFmt numFmtId="176" formatCode="\R\p\ #,##0.00"/>
            </x14:dxf>
          </x14:cfRule>
          <x14:cfRule type="expression" priority="3215" id="{2E0AF7D8-17E8-4B4D-B6D5-A5A518FD48C3}">
            <xm:f>'FX Card'!$F$1=11</xm:f>
            <x14:dxf>
              <numFmt numFmtId="194" formatCode="\H\K\ &quot;$&quot;\ #,##0.00"/>
            </x14:dxf>
          </x14:cfRule>
          <x14:cfRule type="expression" priority="3216" id="{36214448-AE7D-4B56-B421-014BD8979713}">
            <xm:f>'FX Card'!$F$1=10</xm:f>
            <x14:dxf>
              <numFmt numFmtId="175" formatCode="[$£-809]#,##0.00"/>
            </x14:dxf>
          </x14:cfRule>
          <x14:cfRule type="expression" priority="3217" id="{0E58F630-3B80-48F3-8F49-C9A452BB4729}">
            <xm:f>'FX Card'!$F$1=9</xm:f>
            <x14:dxf>
              <numFmt numFmtId="174" formatCode="[$€-2]\ #,##0.00"/>
            </x14:dxf>
          </x14:cfRule>
          <x14:cfRule type="expression" priority="3218" id="{AA1F0D97-D6DC-4455-9471-EAE839F8B9BE}">
            <xm:f>'FX Card'!$F$1=8</xm:f>
            <x14:dxf>
              <numFmt numFmtId="173" formatCode="\k\r\ #,##0.00"/>
            </x14:dxf>
          </x14:cfRule>
          <x14:cfRule type="expression" priority="3219" id="{290703D8-BBEE-44AF-8BB9-5523467B2536}">
            <xm:f>'FX Card'!$F$1=7</xm:f>
            <x14:dxf>
              <numFmt numFmtId="172" formatCode="[$¥-804]#,##0.00"/>
            </x14:dxf>
          </x14:cfRule>
          <x14:cfRule type="expression" priority="3220" id="{A8E8C0AC-E4BE-4C6B-8900-521F52D89DBB}">
            <xm:f>'FX Card'!$F$1=6</xm:f>
            <x14:dxf>
              <numFmt numFmtId="171" formatCode="\F\r\ #,##0.00"/>
            </x14:dxf>
          </x14:cfRule>
          <x14:cfRule type="expression" priority="3221" id="{88B4C5BA-C5A2-444E-8534-3ABFE1E07D35}">
            <xm:f>'FX Card'!$F$1=5</xm:f>
            <x14:dxf>
              <numFmt numFmtId="170" formatCode="\C\A\ &quot;$&quot;\ #,##0.00"/>
            </x14:dxf>
          </x14:cfRule>
          <x14:cfRule type="expression" priority="3222" id="{F5BCE346-EC5D-46F7-B8AD-2C77C99FBBA1}">
            <xm:f>'FX Card'!$F$1=4</xm:f>
            <x14:dxf>
              <numFmt numFmtId="192" formatCode="[$R$-416]\ #,##0.00"/>
            </x14:dxf>
          </x14:cfRule>
          <x14:cfRule type="expression" priority="3223" id="{5F280E9F-D1EF-4DDF-A5BC-E50B464AF049}">
            <xm:f>'FX Card'!$F$1=3</xm:f>
            <x14:dxf>
              <numFmt numFmtId="169" formatCode="\A\U\ &quot;$&quot;\ #,##0.00"/>
            </x14:dxf>
          </x14:cfRule>
          <x14:cfRule type="expression" priority="3224" id="{5854013B-1EFF-4C0D-B256-AB5D140FB5CA}">
            <xm:f>'FX Card'!$F$1=2</xm:f>
            <x14:dxf>
              <numFmt numFmtId="182" formatCode="\A\R\ &quot;$&quot;#,##0.00"/>
            </x14:dxf>
          </x14:cfRule>
          <x14:cfRule type="expression" priority="3225" id="{DA95E07A-CE78-4C65-808A-486C22D696B1}">
            <xm:f>'FX Card'!$F$1=1</xm:f>
            <x14:dxf>
              <numFmt numFmtId="166" formatCode="&quot;$&quot;#,##0.00"/>
            </x14:dxf>
          </x14:cfRule>
          <xm:sqref>AS826:BA826</xm:sqref>
        </x14:conditionalFormatting>
        <x14:conditionalFormatting xmlns:xm="http://schemas.microsoft.com/office/excel/2006/main">
          <x14:cfRule type="expression" priority="3176" id="{7F612354-2448-4F47-A164-5F15558CB3BB}">
            <xm:f>'FX Card'!$F$1=25</xm:f>
            <x14:dxf>
              <numFmt numFmtId="183" formatCode="\R\ #,##0.00"/>
            </x14:dxf>
          </x14:cfRule>
          <x14:cfRule type="expression" priority="3177" id="{62372A93-9957-4E9F-9FBD-AF6AF49719F2}">
            <xm:f>'FX Card'!$F$1=24</xm:f>
            <x14:dxf>
              <numFmt numFmtId="180" formatCode="\T\W\ &quot;$&quot;\ #,##0.00"/>
            </x14:dxf>
          </x14:cfRule>
          <x14:cfRule type="expression" priority="3178" id="{7646D010-CC1B-435F-A35B-79F3AFDDC6C3}">
            <xm:f>'FX Card'!$F$1=23</xm:f>
            <x14:dxf>
              <numFmt numFmtId="199" formatCode="#,##0.00\ [$₺-41F]"/>
            </x14:dxf>
          </x14:cfRule>
          <x14:cfRule type="expression" priority="3179" id="{05B3E0EF-7E83-45F3-9998-5EF205EBB570}">
            <xm:f>'FX Card'!$F$1=22</xm:f>
            <x14:dxf>
              <numFmt numFmtId="173" formatCode="\k\r\ #,##0.00"/>
            </x14:dxf>
          </x14:cfRule>
          <x14:cfRule type="expression" priority="3180" id="{D39DA19A-9307-4636-A598-4A61F02C9BF1}">
            <xm:f>'FX Card'!$F$1=21</xm:f>
            <x14:dxf>
              <numFmt numFmtId="197" formatCode="\﷼\ #,##0.000"/>
            </x14:dxf>
          </x14:cfRule>
          <x14:cfRule type="expression" priority="3181" id="{C4F279CF-9F51-49EF-9513-21274F905A6F}">
            <xm:f>'FX Card'!$F$1=20</xm:f>
            <x14:dxf>
              <numFmt numFmtId="181" formatCode="\р\у\б\ #,##0.00"/>
            </x14:dxf>
          </x14:cfRule>
          <x14:cfRule type="expression" priority="3182" id="{BA456FAC-422F-4F9B-8346-A7AA3C08B947}">
            <xm:f>'FX Card'!$F$1=19</xm:f>
            <x14:dxf>
              <numFmt numFmtId="196" formatCode="\M\X\ &quot;$&quot;\ #,##0.00"/>
            </x14:dxf>
          </x14:cfRule>
          <x14:cfRule type="expression" priority="3183" id="{8AACB264-2AA6-4C72-8E5A-67DFF9B081E0}">
            <xm:f>'FX Card'!$F$1=18</xm:f>
            <x14:dxf>
              <numFmt numFmtId="195" formatCode="[$RM-43E]#,##0.00"/>
            </x14:dxf>
          </x14:cfRule>
          <x14:cfRule type="expression" priority="3184" id="{548BA704-B1E8-4C25-9C5D-3BC9A063B05B}">
            <xm:f>'FX Card'!$F$1=17</xm:f>
            <x14:dxf>
              <numFmt numFmtId="198" formatCode="\N\Z\ &quot;$&quot;\ #,##0.00"/>
            </x14:dxf>
          </x14:cfRule>
          <x14:cfRule type="expression" priority="3185" id="{8EEF5D1F-A6FE-431F-89A0-19F5500AD2FC}">
            <xm:f>'FX Card'!$F$1=16</xm:f>
            <x14:dxf>
              <numFmt numFmtId="173" formatCode="\k\r\ #,##0.00"/>
            </x14:dxf>
          </x14:cfRule>
          <x14:cfRule type="expression" priority="3186" id="{3FF09B40-941E-42F8-8EB6-399355DD425E}">
            <xm:f>'FX Card'!$F$1=15</xm:f>
            <x14:dxf>
              <numFmt numFmtId="179" formatCode="[$₩-412]#,##0.00"/>
            </x14:dxf>
          </x14:cfRule>
          <x14:cfRule type="expression" priority="3187" id="{E152518F-3235-4958-8B8F-4FAF8EBCF531}">
            <xm:f>'FX Card'!$F$1=14</xm:f>
            <x14:dxf>
              <numFmt numFmtId="178" formatCode="[$¥-411]#,##0.00"/>
            </x14:dxf>
          </x14:cfRule>
          <x14:cfRule type="expression" priority="3188" id="{94ABF1B7-55D5-46B8-8D7E-C54CC9C3C5D7}">
            <xm:f>'FX Card'!$F$1=13</xm:f>
            <x14:dxf>
              <numFmt numFmtId="207" formatCode="[$₹-445]\ #,##0.00"/>
            </x14:dxf>
          </x14:cfRule>
          <x14:cfRule type="expression" priority="3189" id="{7BC8783D-2917-43F2-A69E-A116F69FEA70}">
            <xm:f>'FX Card'!$F$1=12</xm:f>
            <x14:dxf>
              <numFmt numFmtId="176" formatCode="\R\p\ #,##0.00"/>
            </x14:dxf>
          </x14:cfRule>
          <x14:cfRule type="expression" priority="3190" id="{7E0108DD-515B-4B47-91EB-E6F1F33E936E}">
            <xm:f>'FX Card'!$F$1=11</xm:f>
            <x14:dxf>
              <numFmt numFmtId="194" formatCode="\H\K\ &quot;$&quot;\ #,##0.00"/>
            </x14:dxf>
          </x14:cfRule>
          <x14:cfRule type="expression" priority="3191" id="{7B5B63BA-9AD3-47D0-8D50-490D57E6FB85}">
            <xm:f>'FX Card'!$F$1=10</xm:f>
            <x14:dxf>
              <numFmt numFmtId="175" formatCode="[$£-809]#,##0.00"/>
            </x14:dxf>
          </x14:cfRule>
          <x14:cfRule type="expression" priority="3192" id="{2DFDC992-FC57-46D1-B116-AD8F0E5852FB}">
            <xm:f>'FX Card'!$F$1=9</xm:f>
            <x14:dxf>
              <numFmt numFmtId="174" formatCode="[$€-2]\ #,##0.00"/>
            </x14:dxf>
          </x14:cfRule>
          <x14:cfRule type="expression" priority="3193" id="{6625BD42-3DBD-4999-9CC4-1537B6BDF657}">
            <xm:f>'FX Card'!$F$1=8</xm:f>
            <x14:dxf>
              <numFmt numFmtId="173" formatCode="\k\r\ #,##0.00"/>
            </x14:dxf>
          </x14:cfRule>
          <x14:cfRule type="expression" priority="3194" id="{8DE7940C-8587-4989-89F7-ADD056B6C95C}">
            <xm:f>'FX Card'!$F$1=7</xm:f>
            <x14:dxf>
              <numFmt numFmtId="172" formatCode="[$¥-804]#,##0.00"/>
            </x14:dxf>
          </x14:cfRule>
          <x14:cfRule type="expression" priority="3195" id="{8059FF00-C8D0-414C-87AC-DA41BBE0CB9C}">
            <xm:f>'FX Card'!$F$1=6</xm:f>
            <x14:dxf>
              <numFmt numFmtId="171" formatCode="\F\r\ #,##0.00"/>
            </x14:dxf>
          </x14:cfRule>
          <x14:cfRule type="expression" priority="3196" id="{41A81756-930D-4D52-BC5E-7039DE3C987A}">
            <xm:f>'FX Card'!$F$1=5</xm:f>
            <x14:dxf>
              <numFmt numFmtId="170" formatCode="\C\A\ &quot;$&quot;\ #,##0.00"/>
            </x14:dxf>
          </x14:cfRule>
          <x14:cfRule type="expression" priority="3197" id="{0889BE1E-BC56-42DE-9A7F-8F88A05DFD7C}">
            <xm:f>'FX Card'!$F$1=4</xm:f>
            <x14:dxf>
              <numFmt numFmtId="192" formatCode="[$R$-416]\ #,##0.00"/>
            </x14:dxf>
          </x14:cfRule>
          <x14:cfRule type="expression" priority="3198" id="{729635BB-BD22-4E35-8BEB-F61866BC71AD}">
            <xm:f>'FX Card'!$F$1=3</xm:f>
            <x14:dxf>
              <numFmt numFmtId="169" formatCode="\A\U\ &quot;$&quot;\ #,##0.00"/>
            </x14:dxf>
          </x14:cfRule>
          <x14:cfRule type="expression" priority="3199" id="{5D1CC3F0-D34C-44A9-831B-6EDFC33FFE57}">
            <xm:f>'FX Card'!$F$1=2</xm:f>
            <x14:dxf>
              <numFmt numFmtId="182" formatCode="\A\R\ &quot;$&quot;#,##0.00"/>
            </x14:dxf>
          </x14:cfRule>
          <x14:cfRule type="expression" priority="3200" id="{B9DDBA0A-9273-4C93-A7AE-790E54F80A06}">
            <xm:f>'FX Card'!$F$1=1</xm:f>
            <x14:dxf>
              <numFmt numFmtId="166" formatCode="&quot;$&quot;#,##0.00"/>
            </x14:dxf>
          </x14:cfRule>
          <xm:sqref>AG485</xm:sqref>
        </x14:conditionalFormatting>
        <x14:conditionalFormatting xmlns:xm="http://schemas.microsoft.com/office/excel/2006/main">
          <x14:cfRule type="expression" priority="3151" id="{78754669-67E0-4D91-BF87-036DA56A463D}">
            <xm:f>'FX Card'!$F$1=25</xm:f>
            <x14:dxf>
              <numFmt numFmtId="183" formatCode="\R\ #,##0.00"/>
            </x14:dxf>
          </x14:cfRule>
          <x14:cfRule type="expression" priority="3152" id="{71AA4ED3-11C9-43F7-8F39-0E50E6518F8E}">
            <xm:f>'FX Card'!$F$1=24</xm:f>
            <x14:dxf>
              <numFmt numFmtId="180" formatCode="\T\W\ &quot;$&quot;\ #,##0.00"/>
            </x14:dxf>
          </x14:cfRule>
          <x14:cfRule type="expression" priority="3153" id="{38998817-91D3-42E7-84AB-EC3D627D105B}">
            <xm:f>'FX Card'!$F$1=23</xm:f>
            <x14:dxf>
              <numFmt numFmtId="199" formatCode="#,##0.00\ [$₺-41F]"/>
            </x14:dxf>
          </x14:cfRule>
          <x14:cfRule type="expression" priority="3154" id="{E9E73C2F-6F94-4E68-ADD8-D49C0C6510C2}">
            <xm:f>'FX Card'!$F$1=22</xm:f>
            <x14:dxf>
              <numFmt numFmtId="173" formatCode="\k\r\ #,##0.00"/>
            </x14:dxf>
          </x14:cfRule>
          <x14:cfRule type="expression" priority="3155" id="{00D80ED4-DCAC-4994-B92C-E27D6BCD57C0}">
            <xm:f>'FX Card'!$F$1=21</xm:f>
            <x14:dxf>
              <numFmt numFmtId="197" formatCode="\﷼\ #,##0.000"/>
            </x14:dxf>
          </x14:cfRule>
          <x14:cfRule type="expression" priority="3156" id="{0F3E28B7-5DA1-4B2C-B37F-6B80CF76A424}">
            <xm:f>'FX Card'!$F$1=20</xm:f>
            <x14:dxf>
              <numFmt numFmtId="181" formatCode="\р\у\б\ #,##0.00"/>
            </x14:dxf>
          </x14:cfRule>
          <x14:cfRule type="expression" priority="3157" id="{5571B68A-B0FE-4889-A2F1-DDE9E277F102}">
            <xm:f>'FX Card'!$F$1=19</xm:f>
            <x14:dxf>
              <numFmt numFmtId="196" formatCode="\M\X\ &quot;$&quot;\ #,##0.00"/>
            </x14:dxf>
          </x14:cfRule>
          <x14:cfRule type="expression" priority="3158" id="{8F0C2873-B7BE-44EA-BDE3-9042933391C3}">
            <xm:f>'FX Card'!$F$1=18</xm:f>
            <x14:dxf>
              <numFmt numFmtId="195" formatCode="[$RM-43E]#,##0.00"/>
            </x14:dxf>
          </x14:cfRule>
          <x14:cfRule type="expression" priority="3159" id="{7C5B392E-C998-4DCB-B4E4-291EAD52921B}">
            <xm:f>'FX Card'!$F$1=17</xm:f>
            <x14:dxf>
              <numFmt numFmtId="198" formatCode="\N\Z\ &quot;$&quot;\ #,##0.00"/>
            </x14:dxf>
          </x14:cfRule>
          <x14:cfRule type="expression" priority="3160" id="{93EE7CD2-FBBA-4B3E-9E8C-17FAF57E10B5}">
            <xm:f>'FX Card'!$F$1=16</xm:f>
            <x14:dxf>
              <numFmt numFmtId="173" formatCode="\k\r\ #,##0.00"/>
            </x14:dxf>
          </x14:cfRule>
          <x14:cfRule type="expression" priority="3161" id="{1906A8DF-CBDF-4787-93EE-82914A32124A}">
            <xm:f>'FX Card'!$F$1=15</xm:f>
            <x14:dxf>
              <numFmt numFmtId="179" formatCode="[$₩-412]#,##0.00"/>
            </x14:dxf>
          </x14:cfRule>
          <x14:cfRule type="expression" priority="3162" id="{DAAA0356-C4AB-4C49-92B6-7359F3D2E3ED}">
            <xm:f>'FX Card'!$F$1=14</xm:f>
            <x14:dxf>
              <numFmt numFmtId="178" formatCode="[$¥-411]#,##0.00"/>
            </x14:dxf>
          </x14:cfRule>
          <x14:cfRule type="expression" priority="3163" id="{4E0D73EC-BE34-41D0-BB74-DBEBFC9B3089}">
            <xm:f>'FX Card'!$F$1=13</xm:f>
            <x14:dxf>
              <numFmt numFmtId="207" formatCode="[$₹-445]\ #,##0.00"/>
            </x14:dxf>
          </x14:cfRule>
          <x14:cfRule type="expression" priority="3164" id="{35B9CD77-C6F2-4029-8766-410B61EFF8C2}">
            <xm:f>'FX Card'!$F$1=12</xm:f>
            <x14:dxf>
              <numFmt numFmtId="176" formatCode="\R\p\ #,##0.00"/>
            </x14:dxf>
          </x14:cfRule>
          <x14:cfRule type="expression" priority="3165" id="{59ECF8BC-4271-40AA-84BF-1E6685427862}">
            <xm:f>'FX Card'!$F$1=11</xm:f>
            <x14:dxf>
              <numFmt numFmtId="194" formatCode="\H\K\ &quot;$&quot;\ #,##0.00"/>
            </x14:dxf>
          </x14:cfRule>
          <x14:cfRule type="expression" priority="3166" id="{415695F2-FC61-4A67-8E1D-9A9A4268AB0C}">
            <xm:f>'FX Card'!$F$1=10</xm:f>
            <x14:dxf>
              <numFmt numFmtId="175" formatCode="[$£-809]#,##0.00"/>
            </x14:dxf>
          </x14:cfRule>
          <x14:cfRule type="expression" priority="3167" id="{F8733CE0-B8BD-47C5-A578-263AFFB2E587}">
            <xm:f>'FX Card'!$F$1=9</xm:f>
            <x14:dxf>
              <numFmt numFmtId="174" formatCode="[$€-2]\ #,##0.00"/>
            </x14:dxf>
          </x14:cfRule>
          <x14:cfRule type="expression" priority="3168" id="{A8FD9716-60F6-4AFC-8576-89A6CC6528B1}">
            <xm:f>'FX Card'!$F$1=8</xm:f>
            <x14:dxf>
              <numFmt numFmtId="173" formatCode="\k\r\ #,##0.00"/>
            </x14:dxf>
          </x14:cfRule>
          <x14:cfRule type="expression" priority="3169" id="{4B4BE1E4-F1AF-4D84-8C7A-53AEE1B79AB1}">
            <xm:f>'FX Card'!$F$1=7</xm:f>
            <x14:dxf>
              <numFmt numFmtId="172" formatCode="[$¥-804]#,##0.00"/>
            </x14:dxf>
          </x14:cfRule>
          <x14:cfRule type="expression" priority="3170" id="{2364059E-16AC-4DF7-BA38-618472532871}">
            <xm:f>'FX Card'!$F$1=6</xm:f>
            <x14:dxf>
              <numFmt numFmtId="171" formatCode="\F\r\ #,##0.00"/>
            </x14:dxf>
          </x14:cfRule>
          <x14:cfRule type="expression" priority="3171" id="{775B2BD5-2BA6-4F9B-8505-48766A5C766D}">
            <xm:f>'FX Card'!$F$1=5</xm:f>
            <x14:dxf>
              <numFmt numFmtId="170" formatCode="\C\A\ &quot;$&quot;\ #,##0.00"/>
            </x14:dxf>
          </x14:cfRule>
          <x14:cfRule type="expression" priority="3172" id="{EC7CB615-FF59-4EFF-AE30-FC3962EF7CA6}">
            <xm:f>'FX Card'!$F$1=4</xm:f>
            <x14:dxf>
              <numFmt numFmtId="192" formatCode="[$R$-416]\ #,##0.00"/>
            </x14:dxf>
          </x14:cfRule>
          <x14:cfRule type="expression" priority="3173" id="{67B6E6A0-BC0E-4D4D-A25C-7BCBA7B19E80}">
            <xm:f>'FX Card'!$F$1=3</xm:f>
            <x14:dxf>
              <numFmt numFmtId="169" formatCode="\A\U\ &quot;$&quot;\ #,##0.00"/>
            </x14:dxf>
          </x14:cfRule>
          <x14:cfRule type="expression" priority="3174" id="{B547239D-27C2-471E-917C-51CE8E91E57C}">
            <xm:f>'FX Card'!$F$1=2</xm:f>
            <x14:dxf>
              <numFmt numFmtId="182" formatCode="\A\R\ &quot;$&quot;#,##0.00"/>
            </x14:dxf>
          </x14:cfRule>
          <x14:cfRule type="expression" priority="3175" id="{3A797247-C89C-4A34-807B-57D359B22B9B}">
            <xm:f>'FX Card'!$F$1=1</xm:f>
            <x14:dxf>
              <numFmt numFmtId="166" formatCode="&quot;$&quot;#,##0.00"/>
            </x14:dxf>
          </x14:cfRule>
          <xm:sqref>AS256:AX256 AS257:AW258</xm:sqref>
        </x14:conditionalFormatting>
        <x14:conditionalFormatting xmlns:xm="http://schemas.microsoft.com/office/excel/2006/main">
          <x14:cfRule type="expression" priority="3076" id="{65FE77F9-104A-42D5-9B15-E85C1BD6B7DC}">
            <xm:f>'FX Card'!$F$1=25</xm:f>
            <x14:dxf>
              <numFmt numFmtId="183" formatCode="\R\ #,##0.00"/>
            </x14:dxf>
          </x14:cfRule>
          <x14:cfRule type="expression" priority="3077" id="{658A0A70-022A-40A5-B618-43BE76D5435E}">
            <xm:f>'FX Card'!$F$1=24</xm:f>
            <x14:dxf>
              <numFmt numFmtId="180" formatCode="\T\W\ &quot;$&quot;\ #,##0.00"/>
            </x14:dxf>
          </x14:cfRule>
          <x14:cfRule type="expression" priority="3078" id="{3DED2185-895C-4614-9871-20FDEBE8AF7E}">
            <xm:f>'FX Card'!$F$1=23</xm:f>
            <x14:dxf>
              <numFmt numFmtId="199" formatCode="#,##0.00\ [$₺-41F]"/>
            </x14:dxf>
          </x14:cfRule>
          <x14:cfRule type="expression" priority="3079" id="{01959497-3A71-48F8-AA49-F875E282796B}">
            <xm:f>'FX Card'!$F$1=22</xm:f>
            <x14:dxf>
              <numFmt numFmtId="173" formatCode="\k\r\ #,##0.00"/>
            </x14:dxf>
          </x14:cfRule>
          <x14:cfRule type="expression" priority="3080" id="{938ACA36-D1DF-492F-B96C-BC051AE3CDE6}">
            <xm:f>'FX Card'!$F$1=21</xm:f>
            <x14:dxf>
              <numFmt numFmtId="197" formatCode="\﷼\ #,##0.000"/>
            </x14:dxf>
          </x14:cfRule>
          <x14:cfRule type="expression" priority="3081" id="{A3A0134A-BCFD-4C22-BC1C-4E2E0C0184DB}">
            <xm:f>'FX Card'!$F$1=20</xm:f>
            <x14:dxf>
              <numFmt numFmtId="181" formatCode="\р\у\б\ #,##0.00"/>
            </x14:dxf>
          </x14:cfRule>
          <x14:cfRule type="expression" priority="3082" id="{E4D4C228-D36A-420F-84EA-8EDED8DA871F}">
            <xm:f>'FX Card'!$F$1=19</xm:f>
            <x14:dxf>
              <numFmt numFmtId="196" formatCode="\M\X\ &quot;$&quot;\ #,##0.00"/>
            </x14:dxf>
          </x14:cfRule>
          <x14:cfRule type="expression" priority="3083" id="{53142C0C-4695-4C50-96D2-DAEADB7815ED}">
            <xm:f>'FX Card'!$F$1=18</xm:f>
            <x14:dxf>
              <numFmt numFmtId="195" formatCode="[$RM-43E]#,##0.00"/>
            </x14:dxf>
          </x14:cfRule>
          <x14:cfRule type="expression" priority="3084" id="{E50EDE41-DBB7-45FC-ABA7-896730B0E7E4}">
            <xm:f>'FX Card'!$F$1=17</xm:f>
            <x14:dxf>
              <numFmt numFmtId="198" formatCode="\N\Z\ &quot;$&quot;\ #,##0.00"/>
            </x14:dxf>
          </x14:cfRule>
          <x14:cfRule type="expression" priority="3085" id="{463C76C8-BBDC-4299-A0C2-47B13D367065}">
            <xm:f>'FX Card'!$F$1=16</xm:f>
            <x14:dxf>
              <numFmt numFmtId="173" formatCode="\k\r\ #,##0.00"/>
            </x14:dxf>
          </x14:cfRule>
          <x14:cfRule type="expression" priority="3086" id="{FD811B0A-DD0B-43F4-A3C5-E3B451406363}">
            <xm:f>'FX Card'!$F$1=15</xm:f>
            <x14:dxf>
              <numFmt numFmtId="179" formatCode="[$₩-412]#,##0.00"/>
            </x14:dxf>
          </x14:cfRule>
          <x14:cfRule type="expression" priority="3087" id="{DF44002B-E715-46C0-B264-2C3FF004F47E}">
            <xm:f>'FX Card'!$F$1=14</xm:f>
            <x14:dxf>
              <numFmt numFmtId="178" formatCode="[$¥-411]#,##0.00"/>
            </x14:dxf>
          </x14:cfRule>
          <x14:cfRule type="expression" priority="3088" id="{C5391D88-CBD8-4A47-8A26-172194C11B4C}">
            <xm:f>'FX Card'!$F$1=13</xm:f>
            <x14:dxf>
              <numFmt numFmtId="207" formatCode="[$₹-445]\ #,##0.00"/>
            </x14:dxf>
          </x14:cfRule>
          <x14:cfRule type="expression" priority="3089" id="{EC80831C-E8F2-42AA-9B87-BD9C4B144035}">
            <xm:f>'FX Card'!$F$1=12</xm:f>
            <x14:dxf>
              <numFmt numFmtId="176" formatCode="\R\p\ #,##0.00"/>
            </x14:dxf>
          </x14:cfRule>
          <x14:cfRule type="expression" priority="3090" id="{F92FDC96-05E8-48EB-B556-562D010C38C0}">
            <xm:f>'FX Card'!$F$1=11</xm:f>
            <x14:dxf>
              <numFmt numFmtId="194" formatCode="\H\K\ &quot;$&quot;\ #,##0.00"/>
            </x14:dxf>
          </x14:cfRule>
          <x14:cfRule type="expression" priority="3091" id="{9FEA7FD4-A78D-4A00-AB16-F00B49E9F20B}">
            <xm:f>'FX Card'!$F$1=10</xm:f>
            <x14:dxf>
              <numFmt numFmtId="175" formatCode="[$£-809]#,##0.00"/>
            </x14:dxf>
          </x14:cfRule>
          <x14:cfRule type="expression" priority="3092" id="{FD4B4291-AE9C-49F3-8703-CE4330B70BB7}">
            <xm:f>'FX Card'!$F$1=9</xm:f>
            <x14:dxf>
              <numFmt numFmtId="174" formatCode="[$€-2]\ #,##0.00"/>
            </x14:dxf>
          </x14:cfRule>
          <x14:cfRule type="expression" priority="3093" id="{41B416FE-7528-4D1D-8441-ED3ACE0E9580}">
            <xm:f>'FX Card'!$F$1=8</xm:f>
            <x14:dxf>
              <numFmt numFmtId="173" formatCode="\k\r\ #,##0.00"/>
            </x14:dxf>
          </x14:cfRule>
          <x14:cfRule type="expression" priority="3094" id="{5303C971-072D-4040-9FCE-3E89E485A4F4}">
            <xm:f>'FX Card'!$F$1=7</xm:f>
            <x14:dxf>
              <numFmt numFmtId="172" formatCode="[$¥-804]#,##0.00"/>
            </x14:dxf>
          </x14:cfRule>
          <x14:cfRule type="expression" priority="3095" id="{7FDCAB55-EA34-4259-B714-B2F0A4DEB7D3}">
            <xm:f>'FX Card'!$F$1=6</xm:f>
            <x14:dxf>
              <numFmt numFmtId="171" formatCode="\F\r\ #,##0.00"/>
            </x14:dxf>
          </x14:cfRule>
          <x14:cfRule type="expression" priority="3096" id="{38ACEDBA-77E5-470A-A756-50F07E66F255}">
            <xm:f>'FX Card'!$F$1=5</xm:f>
            <x14:dxf>
              <numFmt numFmtId="170" formatCode="\C\A\ &quot;$&quot;\ #,##0.00"/>
            </x14:dxf>
          </x14:cfRule>
          <x14:cfRule type="expression" priority="3097" id="{07D61668-C7A2-49CB-AF7B-1AB19F2AB761}">
            <xm:f>'FX Card'!$F$1=4</xm:f>
            <x14:dxf>
              <numFmt numFmtId="192" formatCode="[$R$-416]\ #,##0.00"/>
            </x14:dxf>
          </x14:cfRule>
          <x14:cfRule type="expression" priority="3098" id="{11178FC8-2C5D-4DB6-8B93-28336C3BFA23}">
            <xm:f>'FX Card'!$F$1=3</xm:f>
            <x14:dxf>
              <numFmt numFmtId="169" formatCode="\A\U\ &quot;$&quot;\ #,##0.00"/>
            </x14:dxf>
          </x14:cfRule>
          <x14:cfRule type="expression" priority="3099" id="{5BD6F1FB-F3BD-492A-9C6A-8C7D4A549895}">
            <xm:f>'FX Card'!$F$1=2</xm:f>
            <x14:dxf>
              <numFmt numFmtId="182" formatCode="\A\R\ &quot;$&quot;#,##0.00"/>
            </x14:dxf>
          </x14:cfRule>
          <x14:cfRule type="expression" priority="3100" id="{7FC51272-67ED-4AC8-B18F-E643B4A8563E}">
            <xm:f>'FX Card'!$F$1=1</xm:f>
            <x14:dxf>
              <numFmt numFmtId="166" formatCode="&quot;$&quot;#,##0.00"/>
            </x14:dxf>
          </x14:cfRule>
          <xm:sqref>AS263:BA263</xm:sqref>
        </x14:conditionalFormatting>
        <x14:conditionalFormatting xmlns:xm="http://schemas.microsoft.com/office/excel/2006/main">
          <x14:cfRule type="expression" priority="3051" id="{3D7D8F51-D19C-4D29-8068-1169DCD08E3A}">
            <xm:f>'FX Card'!$F$1=25</xm:f>
            <x14:dxf>
              <numFmt numFmtId="183" formatCode="\R\ #,##0.00"/>
            </x14:dxf>
          </x14:cfRule>
          <x14:cfRule type="expression" priority="3052" id="{D2B411CD-94D0-44A1-8CBC-6298DD72E230}">
            <xm:f>'FX Card'!$F$1=24</xm:f>
            <x14:dxf>
              <numFmt numFmtId="180" formatCode="\T\W\ &quot;$&quot;\ #,##0.00"/>
            </x14:dxf>
          </x14:cfRule>
          <x14:cfRule type="expression" priority="3053" id="{8E26B4A6-1DE7-4B0A-BCA3-A235371746F6}">
            <xm:f>'FX Card'!$F$1=23</xm:f>
            <x14:dxf>
              <numFmt numFmtId="199" formatCode="#,##0.00\ [$₺-41F]"/>
            </x14:dxf>
          </x14:cfRule>
          <x14:cfRule type="expression" priority="3054" id="{52FC39FF-C2C7-4B21-87C7-52F566EB81D0}">
            <xm:f>'FX Card'!$F$1=22</xm:f>
            <x14:dxf>
              <numFmt numFmtId="173" formatCode="\k\r\ #,##0.00"/>
            </x14:dxf>
          </x14:cfRule>
          <x14:cfRule type="expression" priority="3055" id="{3927A63E-140F-46B9-BA55-783FF8A44472}">
            <xm:f>'FX Card'!$F$1=21</xm:f>
            <x14:dxf>
              <numFmt numFmtId="197" formatCode="\﷼\ #,##0.000"/>
            </x14:dxf>
          </x14:cfRule>
          <x14:cfRule type="expression" priority="3056" id="{FA2D25F2-BE46-4A94-A783-057C50AFA25A}">
            <xm:f>'FX Card'!$F$1=20</xm:f>
            <x14:dxf>
              <numFmt numFmtId="181" formatCode="\р\у\б\ #,##0.00"/>
            </x14:dxf>
          </x14:cfRule>
          <x14:cfRule type="expression" priority="3057" id="{2804C60A-5DD9-49DE-B9FC-6677F959CEBC}">
            <xm:f>'FX Card'!$F$1=19</xm:f>
            <x14:dxf>
              <numFmt numFmtId="196" formatCode="\M\X\ &quot;$&quot;\ #,##0.00"/>
            </x14:dxf>
          </x14:cfRule>
          <x14:cfRule type="expression" priority="3058" id="{838F5DE4-2654-4F79-8984-BEC7691EFB79}">
            <xm:f>'FX Card'!$F$1=18</xm:f>
            <x14:dxf>
              <numFmt numFmtId="195" formatCode="[$RM-43E]#,##0.00"/>
            </x14:dxf>
          </x14:cfRule>
          <x14:cfRule type="expression" priority="3059" id="{9D7BD4AB-188B-49B4-9637-9AE5B5FAAC9E}">
            <xm:f>'FX Card'!$F$1=17</xm:f>
            <x14:dxf>
              <numFmt numFmtId="198" formatCode="\N\Z\ &quot;$&quot;\ #,##0.00"/>
            </x14:dxf>
          </x14:cfRule>
          <x14:cfRule type="expression" priority="3060" id="{508F6761-FA41-4104-B1FA-1139D1BFDF51}">
            <xm:f>'FX Card'!$F$1=16</xm:f>
            <x14:dxf>
              <numFmt numFmtId="173" formatCode="\k\r\ #,##0.00"/>
            </x14:dxf>
          </x14:cfRule>
          <x14:cfRule type="expression" priority="3061" id="{6C4269C9-FDE4-4EA0-90C6-868859E41585}">
            <xm:f>'FX Card'!$F$1=15</xm:f>
            <x14:dxf>
              <numFmt numFmtId="179" formatCode="[$₩-412]#,##0.00"/>
            </x14:dxf>
          </x14:cfRule>
          <x14:cfRule type="expression" priority="3062" id="{03ADDE2F-C878-45CB-A0BD-ECDB1A159C5B}">
            <xm:f>'FX Card'!$F$1=14</xm:f>
            <x14:dxf>
              <numFmt numFmtId="178" formatCode="[$¥-411]#,##0.00"/>
            </x14:dxf>
          </x14:cfRule>
          <x14:cfRule type="expression" priority="3063" id="{4F615CB5-C886-4ABA-8817-571F37866134}">
            <xm:f>'FX Card'!$F$1=13</xm:f>
            <x14:dxf>
              <numFmt numFmtId="207" formatCode="[$₹-445]\ #,##0.00"/>
            </x14:dxf>
          </x14:cfRule>
          <x14:cfRule type="expression" priority="3064" id="{7A6131AD-6B81-4F38-92B6-017BE9FB49BD}">
            <xm:f>'FX Card'!$F$1=12</xm:f>
            <x14:dxf>
              <numFmt numFmtId="176" formatCode="\R\p\ #,##0.00"/>
            </x14:dxf>
          </x14:cfRule>
          <x14:cfRule type="expression" priority="3065" id="{24CFB245-23A7-461A-9743-00E670DE7673}">
            <xm:f>'FX Card'!$F$1=11</xm:f>
            <x14:dxf>
              <numFmt numFmtId="194" formatCode="\H\K\ &quot;$&quot;\ #,##0.00"/>
            </x14:dxf>
          </x14:cfRule>
          <x14:cfRule type="expression" priority="3066" id="{3A3DED8A-1703-497A-83FB-5775928EA207}">
            <xm:f>'FX Card'!$F$1=10</xm:f>
            <x14:dxf>
              <numFmt numFmtId="175" formatCode="[$£-809]#,##0.00"/>
            </x14:dxf>
          </x14:cfRule>
          <x14:cfRule type="expression" priority="3067" id="{B5802199-92AD-423C-BB30-E80647955AD7}">
            <xm:f>'FX Card'!$F$1=9</xm:f>
            <x14:dxf>
              <numFmt numFmtId="174" formatCode="[$€-2]\ #,##0.00"/>
            </x14:dxf>
          </x14:cfRule>
          <x14:cfRule type="expression" priority="3068" id="{3F26920A-55E6-4BF9-8A37-3119207572D5}">
            <xm:f>'FX Card'!$F$1=8</xm:f>
            <x14:dxf>
              <numFmt numFmtId="173" formatCode="\k\r\ #,##0.00"/>
            </x14:dxf>
          </x14:cfRule>
          <x14:cfRule type="expression" priority="3069" id="{FA05360F-BEC6-4696-B7CA-7045CF88A5F4}">
            <xm:f>'FX Card'!$F$1=7</xm:f>
            <x14:dxf>
              <numFmt numFmtId="172" formatCode="[$¥-804]#,##0.00"/>
            </x14:dxf>
          </x14:cfRule>
          <x14:cfRule type="expression" priority="3070" id="{E4EDE899-4A5E-41FB-AF11-A6246AC4F830}">
            <xm:f>'FX Card'!$F$1=6</xm:f>
            <x14:dxf>
              <numFmt numFmtId="171" formatCode="\F\r\ #,##0.00"/>
            </x14:dxf>
          </x14:cfRule>
          <x14:cfRule type="expression" priority="3071" id="{EA682EC3-B404-449D-BFB8-9F0A3FEB8905}">
            <xm:f>'FX Card'!$F$1=5</xm:f>
            <x14:dxf>
              <numFmt numFmtId="170" formatCode="\C\A\ &quot;$&quot;\ #,##0.00"/>
            </x14:dxf>
          </x14:cfRule>
          <x14:cfRule type="expression" priority="3072" id="{85733107-49D0-4F2F-8937-57430B2EC999}">
            <xm:f>'FX Card'!$F$1=4</xm:f>
            <x14:dxf>
              <numFmt numFmtId="192" formatCode="[$R$-416]\ #,##0.00"/>
            </x14:dxf>
          </x14:cfRule>
          <x14:cfRule type="expression" priority="3073" id="{E4364CC0-F6C8-4C9C-9362-5859545E2113}">
            <xm:f>'FX Card'!$F$1=3</xm:f>
            <x14:dxf>
              <numFmt numFmtId="169" formatCode="\A\U\ &quot;$&quot;\ #,##0.00"/>
            </x14:dxf>
          </x14:cfRule>
          <x14:cfRule type="expression" priority="3074" id="{6A68AAB6-5A3C-487B-918A-6BF4093885E6}">
            <xm:f>'FX Card'!$F$1=2</xm:f>
            <x14:dxf>
              <numFmt numFmtId="182" formatCode="\A\R\ &quot;$&quot;#,##0.00"/>
            </x14:dxf>
          </x14:cfRule>
          <x14:cfRule type="expression" priority="3075" id="{1E92B65A-DBD1-44C5-970E-7F3F489F5952}">
            <xm:f>'FX Card'!$F$1=1</xm:f>
            <x14:dxf>
              <numFmt numFmtId="166" formatCode="&quot;$&quot;#,##0.00"/>
            </x14:dxf>
          </x14:cfRule>
          <xm:sqref>AS673:BA673 AX674:BA674</xm:sqref>
        </x14:conditionalFormatting>
        <x14:conditionalFormatting xmlns:xm="http://schemas.microsoft.com/office/excel/2006/main">
          <x14:cfRule type="expression" priority="3026" id="{E7FEAB90-75C5-4DE1-9F5D-638D90F9194E}">
            <xm:f>'FX Card'!$F$1=25</xm:f>
            <x14:dxf>
              <numFmt numFmtId="183" formatCode="\R\ #,##0.00"/>
            </x14:dxf>
          </x14:cfRule>
          <x14:cfRule type="expression" priority="3027" id="{9D7B45B7-B2AA-4507-8F27-CD0089F504ED}">
            <xm:f>'FX Card'!$F$1=24</xm:f>
            <x14:dxf>
              <numFmt numFmtId="180" formatCode="\T\W\ &quot;$&quot;\ #,##0.00"/>
            </x14:dxf>
          </x14:cfRule>
          <x14:cfRule type="expression" priority="3028" id="{FF615802-01AD-4C8E-AD41-20AD04143B62}">
            <xm:f>'FX Card'!$F$1=23</xm:f>
            <x14:dxf>
              <numFmt numFmtId="199" formatCode="#,##0.00\ [$₺-41F]"/>
            </x14:dxf>
          </x14:cfRule>
          <x14:cfRule type="expression" priority="3029" id="{789231B3-6528-40F8-AE28-1184D6664E06}">
            <xm:f>'FX Card'!$F$1=22</xm:f>
            <x14:dxf>
              <numFmt numFmtId="173" formatCode="\k\r\ #,##0.00"/>
            </x14:dxf>
          </x14:cfRule>
          <x14:cfRule type="expression" priority="3030" id="{E3070FA8-AADB-457C-B054-543B5A22F177}">
            <xm:f>'FX Card'!$F$1=21</xm:f>
            <x14:dxf>
              <numFmt numFmtId="197" formatCode="\﷼\ #,##0.000"/>
            </x14:dxf>
          </x14:cfRule>
          <x14:cfRule type="expression" priority="3031" id="{86237E5D-BCA4-4F40-83F6-CA1DD8734B29}">
            <xm:f>'FX Card'!$F$1=20</xm:f>
            <x14:dxf>
              <numFmt numFmtId="181" formatCode="\р\у\б\ #,##0.00"/>
            </x14:dxf>
          </x14:cfRule>
          <x14:cfRule type="expression" priority="3032" id="{724E0AE9-B27F-4D7D-B151-2B38F7218232}">
            <xm:f>'FX Card'!$F$1=19</xm:f>
            <x14:dxf>
              <numFmt numFmtId="196" formatCode="\M\X\ &quot;$&quot;\ #,##0.00"/>
            </x14:dxf>
          </x14:cfRule>
          <x14:cfRule type="expression" priority="3033" id="{7B91F6E3-9D2C-4E4F-A0EF-13E007E7DC9F}">
            <xm:f>'FX Card'!$F$1=18</xm:f>
            <x14:dxf>
              <numFmt numFmtId="195" formatCode="[$RM-43E]#,##0.00"/>
            </x14:dxf>
          </x14:cfRule>
          <x14:cfRule type="expression" priority="3034" id="{1E6346A9-7AE6-4E0C-86A3-74660BABCAB7}">
            <xm:f>'FX Card'!$F$1=17</xm:f>
            <x14:dxf>
              <numFmt numFmtId="198" formatCode="\N\Z\ &quot;$&quot;\ #,##0.00"/>
            </x14:dxf>
          </x14:cfRule>
          <x14:cfRule type="expression" priority="3035" id="{BE44D9C7-19B5-4EC5-9D94-57C2433188C8}">
            <xm:f>'FX Card'!$F$1=16</xm:f>
            <x14:dxf>
              <numFmt numFmtId="173" formatCode="\k\r\ #,##0.00"/>
            </x14:dxf>
          </x14:cfRule>
          <x14:cfRule type="expression" priority="3036" id="{C70870BE-1FCB-45B1-80EB-19151B32857C}">
            <xm:f>'FX Card'!$F$1=15</xm:f>
            <x14:dxf>
              <numFmt numFmtId="179" formatCode="[$₩-412]#,##0.00"/>
            </x14:dxf>
          </x14:cfRule>
          <x14:cfRule type="expression" priority="3037" id="{13360578-DACE-4D16-BB20-1FD49DAFFCC3}">
            <xm:f>'FX Card'!$F$1=14</xm:f>
            <x14:dxf>
              <numFmt numFmtId="178" formatCode="[$¥-411]#,##0.00"/>
            </x14:dxf>
          </x14:cfRule>
          <x14:cfRule type="expression" priority="3038" id="{558DB285-1DD0-41D2-A202-1C4451FF5E54}">
            <xm:f>'FX Card'!$F$1=13</xm:f>
            <x14:dxf>
              <numFmt numFmtId="207" formatCode="[$₹-445]\ #,##0.00"/>
            </x14:dxf>
          </x14:cfRule>
          <x14:cfRule type="expression" priority="3039" id="{962F8FBD-8CB0-4292-A574-ECB1E6731B7A}">
            <xm:f>'FX Card'!$F$1=12</xm:f>
            <x14:dxf>
              <numFmt numFmtId="176" formatCode="\R\p\ #,##0.00"/>
            </x14:dxf>
          </x14:cfRule>
          <x14:cfRule type="expression" priority="3040" id="{E0530E8B-235E-4B79-A306-66FD0B3DB3B1}">
            <xm:f>'FX Card'!$F$1=11</xm:f>
            <x14:dxf>
              <numFmt numFmtId="194" formatCode="\H\K\ &quot;$&quot;\ #,##0.00"/>
            </x14:dxf>
          </x14:cfRule>
          <x14:cfRule type="expression" priority="3041" id="{9D5F92C9-3EA1-4234-A5FE-375F506DD895}">
            <xm:f>'FX Card'!$F$1=10</xm:f>
            <x14:dxf>
              <numFmt numFmtId="175" formatCode="[$£-809]#,##0.00"/>
            </x14:dxf>
          </x14:cfRule>
          <x14:cfRule type="expression" priority="3042" id="{F952C304-F91E-408D-8732-CBEE94F83F45}">
            <xm:f>'FX Card'!$F$1=9</xm:f>
            <x14:dxf>
              <numFmt numFmtId="174" formatCode="[$€-2]\ #,##0.00"/>
            </x14:dxf>
          </x14:cfRule>
          <x14:cfRule type="expression" priority="3043" id="{3FF72B2A-5DC9-47C8-A8C1-28522C16373D}">
            <xm:f>'FX Card'!$F$1=8</xm:f>
            <x14:dxf>
              <numFmt numFmtId="173" formatCode="\k\r\ #,##0.00"/>
            </x14:dxf>
          </x14:cfRule>
          <x14:cfRule type="expression" priority="3044" id="{9EBB7782-BFCF-4C3D-BFF7-39328E1FD40A}">
            <xm:f>'FX Card'!$F$1=7</xm:f>
            <x14:dxf>
              <numFmt numFmtId="172" formatCode="[$¥-804]#,##0.00"/>
            </x14:dxf>
          </x14:cfRule>
          <x14:cfRule type="expression" priority="3045" id="{BBABE98F-E28B-40AC-8C4B-667426E524DF}">
            <xm:f>'FX Card'!$F$1=6</xm:f>
            <x14:dxf>
              <numFmt numFmtId="171" formatCode="\F\r\ #,##0.00"/>
            </x14:dxf>
          </x14:cfRule>
          <x14:cfRule type="expression" priority="3046" id="{A615E83C-5C8E-4DCB-91FF-97FD133FA85F}">
            <xm:f>'FX Card'!$F$1=5</xm:f>
            <x14:dxf>
              <numFmt numFmtId="170" formatCode="\C\A\ &quot;$&quot;\ #,##0.00"/>
            </x14:dxf>
          </x14:cfRule>
          <x14:cfRule type="expression" priority="3047" id="{29AB35FA-4377-40FA-B3AA-20902CCB28BA}">
            <xm:f>'FX Card'!$F$1=4</xm:f>
            <x14:dxf>
              <numFmt numFmtId="192" formatCode="[$R$-416]\ #,##0.00"/>
            </x14:dxf>
          </x14:cfRule>
          <x14:cfRule type="expression" priority="3048" id="{53840D7C-71EA-4872-8A0A-F29A1C233DB7}">
            <xm:f>'FX Card'!$F$1=3</xm:f>
            <x14:dxf>
              <numFmt numFmtId="169" formatCode="\A\U\ &quot;$&quot;\ #,##0.00"/>
            </x14:dxf>
          </x14:cfRule>
          <x14:cfRule type="expression" priority="3049" id="{9E051D58-E35B-4A70-9112-06D035016FDE}">
            <xm:f>'FX Card'!$F$1=2</xm:f>
            <x14:dxf>
              <numFmt numFmtId="182" formatCode="\A\R\ &quot;$&quot;#,##0.00"/>
            </x14:dxf>
          </x14:cfRule>
          <x14:cfRule type="expression" priority="3050" id="{106C9A61-71D5-4BFA-8691-311F7219A87B}">
            <xm:f>'FX Card'!$F$1=1</xm:f>
            <x14:dxf>
              <numFmt numFmtId="166" formatCode="&quot;$&quot;#,##0.00"/>
            </x14:dxf>
          </x14:cfRule>
          <xm:sqref>AS674:AW677</xm:sqref>
        </x14:conditionalFormatting>
        <x14:conditionalFormatting xmlns:xm="http://schemas.microsoft.com/office/excel/2006/main">
          <x14:cfRule type="expression" priority="3001" id="{143E84B1-4E4E-4A18-9531-7727EAB453BB}">
            <xm:f>'FX Card'!$F$1=25</xm:f>
            <x14:dxf>
              <numFmt numFmtId="183" formatCode="\R\ #,##0.00"/>
            </x14:dxf>
          </x14:cfRule>
          <x14:cfRule type="expression" priority="3002" id="{069B54B1-920D-40FF-A0D3-88F21B4DB078}">
            <xm:f>'FX Card'!$F$1=24</xm:f>
            <x14:dxf>
              <numFmt numFmtId="180" formatCode="\T\W\ &quot;$&quot;\ #,##0.00"/>
            </x14:dxf>
          </x14:cfRule>
          <x14:cfRule type="expression" priority="3003" id="{56C1CC99-DC55-4D3B-ACEE-D78FC5C4BAC4}">
            <xm:f>'FX Card'!$F$1=23</xm:f>
            <x14:dxf>
              <numFmt numFmtId="199" formatCode="#,##0.00\ [$₺-41F]"/>
            </x14:dxf>
          </x14:cfRule>
          <x14:cfRule type="expression" priority="3004" id="{B4CF69F4-A4CC-4C6C-B49F-40709E9CF7A4}">
            <xm:f>'FX Card'!$F$1=22</xm:f>
            <x14:dxf>
              <numFmt numFmtId="173" formatCode="\k\r\ #,##0.00"/>
            </x14:dxf>
          </x14:cfRule>
          <x14:cfRule type="expression" priority="3005" id="{4299ED81-4DC9-46C6-816F-ECC0F709DF69}">
            <xm:f>'FX Card'!$F$1=21</xm:f>
            <x14:dxf>
              <numFmt numFmtId="197" formatCode="\﷼\ #,##0.000"/>
            </x14:dxf>
          </x14:cfRule>
          <x14:cfRule type="expression" priority="3006" id="{88F9BD7D-7D88-47CF-9FF8-E37CE20CE872}">
            <xm:f>'FX Card'!$F$1=20</xm:f>
            <x14:dxf>
              <numFmt numFmtId="181" formatCode="\р\у\б\ #,##0.00"/>
            </x14:dxf>
          </x14:cfRule>
          <x14:cfRule type="expression" priority="3007" id="{CACA7304-C1FA-4C38-8716-00C65699446F}">
            <xm:f>'FX Card'!$F$1=19</xm:f>
            <x14:dxf>
              <numFmt numFmtId="196" formatCode="\M\X\ &quot;$&quot;\ #,##0.00"/>
            </x14:dxf>
          </x14:cfRule>
          <x14:cfRule type="expression" priority="3008" id="{8CD385B0-1F2F-4323-B69D-AA421B32E67B}">
            <xm:f>'FX Card'!$F$1=18</xm:f>
            <x14:dxf>
              <numFmt numFmtId="195" formatCode="[$RM-43E]#,##0.00"/>
            </x14:dxf>
          </x14:cfRule>
          <x14:cfRule type="expression" priority="3009" id="{2A264DCE-9AEA-46EF-97BC-A3D7E5DE9DBD}">
            <xm:f>'FX Card'!$F$1=17</xm:f>
            <x14:dxf>
              <numFmt numFmtId="198" formatCode="\N\Z\ &quot;$&quot;\ #,##0.00"/>
            </x14:dxf>
          </x14:cfRule>
          <x14:cfRule type="expression" priority="3010" id="{B9500A0A-7B9D-46A7-8BC5-FC106D5A9499}">
            <xm:f>'FX Card'!$F$1=16</xm:f>
            <x14:dxf>
              <numFmt numFmtId="173" formatCode="\k\r\ #,##0.00"/>
            </x14:dxf>
          </x14:cfRule>
          <x14:cfRule type="expression" priority="3011" id="{87D51D9B-8299-42CB-894E-F2521F2C9557}">
            <xm:f>'FX Card'!$F$1=15</xm:f>
            <x14:dxf>
              <numFmt numFmtId="179" formatCode="[$₩-412]#,##0.00"/>
            </x14:dxf>
          </x14:cfRule>
          <x14:cfRule type="expression" priority="3012" id="{DF2681A3-3AD8-4524-8C13-6F1E7C1D9B5D}">
            <xm:f>'FX Card'!$F$1=14</xm:f>
            <x14:dxf>
              <numFmt numFmtId="178" formatCode="[$¥-411]#,##0.00"/>
            </x14:dxf>
          </x14:cfRule>
          <x14:cfRule type="expression" priority="3013" id="{3658A07B-28B4-46AE-9E11-F75CD1346B7A}">
            <xm:f>'FX Card'!$F$1=13</xm:f>
            <x14:dxf>
              <numFmt numFmtId="207" formatCode="[$₹-445]\ #,##0.00"/>
            </x14:dxf>
          </x14:cfRule>
          <x14:cfRule type="expression" priority="3014" id="{A072A66D-807C-47FE-A9F5-CB032D9C2B88}">
            <xm:f>'FX Card'!$F$1=12</xm:f>
            <x14:dxf>
              <numFmt numFmtId="176" formatCode="\R\p\ #,##0.00"/>
            </x14:dxf>
          </x14:cfRule>
          <x14:cfRule type="expression" priority="3015" id="{239C6E2F-A3FB-4036-B836-0F340F2AF73A}">
            <xm:f>'FX Card'!$F$1=11</xm:f>
            <x14:dxf>
              <numFmt numFmtId="194" formatCode="\H\K\ &quot;$&quot;\ #,##0.00"/>
            </x14:dxf>
          </x14:cfRule>
          <x14:cfRule type="expression" priority="3016" id="{0D42B1C8-8A5D-4A1B-90CE-DF2A0D2E01D6}">
            <xm:f>'FX Card'!$F$1=10</xm:f>
            <x14:dxf>
              <numFmt numFmtId="175" formatCode="[$£-809]#,##0.00"/>
            </x14:dxf>
          </x14:cfRule>
          <x14:cfRule type="expression" priority="3017" id="{DB4F27AC-72C7-455C-BB7B-B64983FEE99E}">
            <xm:f>'FX Card'!$F$1=9</xm:f>
            <x14:dxf>
              <numFmt numFmtId="174" formatCode="[$€-2]\ #,##0.00"/>
            </x14:dxf>
          </x14:cfRule>
          <x14:cfRule type="expression" priority="3018" id="{93C32DFE-4DE6-47CA-BFD9-FE80AB1B6652}">
            <xm:f>'FX Card'!$F$1=8</xm:f>
            <x14:dxf>
              <numFmt numFmtId="173" formatCode="\k\r\ #,##0.00"/>
            </x14:dxf>
          </x14:cfRule>
          <x14:cfRule type="expression" priority="3019" id="{1B939CA7-C291-4742-B3A9-A8651952C606}">
            <xm:f>'FX Card'!$F$1=7</xm:f>
            <x14:dxf>
              <numFmt numFmtId="172" formatCode="[$¥-804]#,##0.00"/>
            </x14:dxf>
          </x14:cfRule>
          <x14:cfRule type="expression" priority="3020" id="{5413F732-DE9B-40F3-9977-6088D36FEE95}">
            <xm:f>'FX Card'!$F$1=6</xm:f>
            <x14:dxf>
              <numFmt numFmtId="171" formatCode="\F\r\ #,##0.00"/>
            </x14:dxf>
          </x14:cfRule>
          <x14:cfRule type="expression" priority="3021" id="{08A99527-D400-4983-B9AA-AAA5B5663171}">
            <xm:f>'FX Card'!$F$1=5</xm:f>
            <x14:dxf>
              <numFmt numFmtId="170" formatCode="\C\A\ &quot;$&quot;\ #,##0.00"/>
            </x14:dxf>
          </x14:cfRule>
          <x14:cfRule type="expression" priority="3022" id="{2B2997F8-83F1-47E6-BE30-D710F5B1C9A8}">
            <xm:f>'FX Card'!$F$1=4</xm:f>
            <x14:dxf>
              <numFmt numFmtId="192" formatCode="[$R$-416]\ #,##0.00"/>
            </x14:dxf>
          </x14:cfRule>
          <x14:cfRule type="expression" priority="3023" id="{7610FA19-F8F0-41CA-BE81-A06DA6DFFA60}">
            <xm:f>'FX Card'!$F$1=3</xm:f>
            <x14:dxf>
              <numFmt numFmtId="169" formatCode="\A\U\ &quot;$&quot;\ #,##0.00"/>
            </x14:dxf>
          </x14:cfRule>
          <x14:cfRule type="expression" priority="3024" id="{683F4793-2D3F-4160-8F0F-E80C7B0539A9}">
            <xm:f>'FX Card'!$F$1=2</xm:f>
            <x14:dxf>
              <numFmt numFmtId="182" formatCode="\A\R\ &quot;$&quot;#,##0.00"/>
            </x14:dxf>
          </x14:cfRule>
          <x14:cfRule type="expression" priority="3025" id="{F4475D11-27B4-4C90-8A72-1C667190C804}">
            <xm:f>'FX Card'!$F$1=1</xm:f>
            <x14:dxf>
              <numFmt numFmtId="166" formatCode="&quot;$&quot;#,##0.00"/>
            </x14:dxf>
          </x14:cfRule>
          <xm:sqref>AS679:BA679</xm:sqref>
        </x14:conditionalFormatting>
        <x14:conditionalFormatting xmlns:xm="http://schemas.microsoft.com/office/excel/2006/main">
          <x14:cfRule type="expression" priority="2976" id="{7785DB82-1F12-46DD-99F3-779BED43F4F5}">
            <xm:f>'FX Card'!$F$1=25</xm:f>
            <x14:dxf>
              <numFmt numFmtId="183" formatCode="\R\ #,##0.00"/>
            </x14:dxf>
          </x14:cfRule>
          <x14:cfRule type="expression" priority="2977" id="{CB1E8036-21CC-4512-A9B4-1113F0586C38}">
            <xm:f>'FX Card'!$F$1=24</xm:f>
            <x14:dxf>
              <numFmt numFmtId="180" formatCode="\T\W\ &quot;$&quot;\ #,##0.00"/>
            </x14:dxf>
          </x14:cfRule>
          <x14:cfRule type="expression" priority="2978" id="{A646847B-059C-41BA-9EA3-CD72B7F9176A}">
            <xm:f>'FX Card'!$F$1=23</xm:f>
            <x14:dxf>
              <numFmt numFmtId="199" formatCode="#,##0.00\ [$₺-41F]"/>
            </x14:dxf>
          </x14:cfRule>
          <x14:cfRule type="expression" priority="2979" id="{C4C96673-06AF-45CB-9019-2350AD0B7E5C}">
            <xm:f>'FX Card'!$F$1=22</xm:f>
            <x14:dxf>
              <numFmt numFmtId="173" formatCode="\k\r\ #,##0.00"/>
            </x14:dxf>
          </x14:cfRule>
          <x14:cfRule type="expression" priority="2980" id="{57102358-6A19-42FE-A0B5-3072342B08CD}">
            <xm:f>'FX Card'!$F$1=21</xm:f>
            <x14:dxf>
              <numFmt numFmtId="197" formatCode="\﷼\ #,##0.000"/>
            </x14:dxf>
          </x14:cfRule>
          <x14:cfRule type="expression" priority="2981" id="{00058527-F327-40D4-8CD7-0CC46630C960}">
            <xm:f>'FX Card'!$F$1=20</xm:f>
            <x14:dxf>
              <numFmt numFmtId="181" formatCode="\р\у\б\ #,##0.00"/>
            </x14:dxf>
          </x14:cfRule>
          <x14:cfRule type="expression" priority="2982" id="{CDE825EA-F2BC-4BEE-9591-54939403FDD5}">
            <xm:f>'FX Card'!$F$1=19</xm:f>
            <x14:dxf>
              <numFmt numFmtId="196" formatCode="\M\X\ &quot;$&quot;\ #,##0.00"/>
            </x14:dxf>
          </x14:cfRule>
          <x14:cfRule type="expression" priority="2983" id="{B812FCEA-878E-4791-A610-88DF73EFA3F0}">
            <xm:f>'FX Card'!$F$1=18</xm:f>
            <x14:dxf>
              <numFmt numFmtId="195" formatCode="[$RM-43E]#,##0.00"/>
            </x14:dxf>
          </x14:cfRule>
          <x14:cfRule type="expression" priority="2984" id="{6B0DF75E-F7A1-4048-B857-0A385D78E878}">
            <xm:f>'FX Card'!$F$1=17</xm:f>
            <x14:dxf>
              <numFmt numFmtId="198" formatCode="\N\Z\ &quot;$&quot;\ #,##0.00"/>
            </x14:dxf>
          </x14:cfRule>
          <x14:cfRule type="expression" priority="2985" id="{ED7FB78D-56FF-4DD0-98C7-2490D61F2E81}">
            <xm:f>'FX Card'!$F$1=16</xm:f>
            <x14:dxf>
              <numFmt numFmtId="173" formatCode="\k\r\ #,##0.00"/>
            </x14:dxf>
          </x14:cfRule>
          <x14:cfRule type="expression" priority="2986" id="{DABFB0CB-FBFC-416E-B8AE-BA39E54F401A}">
            <xm:f>'FX Card'!$F$1=15</xm:f>
            <x14:dxf>
              <numFmt numFmtId="179" formatCode="[$₩-412]#,##0.00"/>
            </x14:dxf>
          </x14:cfRule>
          <x14:cfRule type="expression" priority="2987" id="{AC718CF5-3CF7-4DC8-8F35-261C73AA0FD9}">
            <xm:f>'FX Card'!$F$1=14</xm:f>
            <x14:dxf>
              <numFmt numFmtId="178" formatCode="[$¥-411]#,##0.00"/>
            </x14:dxf>
          </x14:cfRule>
          <x14:cfRule type="expression" priority="2988" id="{CE4BE261-28E5-4520-AF90-8E639172E2C3}">
            <xm:f>'FX Card'!$F$1=13</xm:f>
            <x14:dxf>
              <numFmt numFmtId="207" formatCode="[$₹-445]\ #,##0.00"/>
            </x14:dxf>
          </x14:cfRule>
          <x14:cfRule type="expression" priority="2989" id="{6040E30C-210B-4CC5-9D40-8321AC0B22A9}">
            <xm:f>'FX Card'!$F$1=12</xm:f>
            <x14:dxf>
              <numFmt numFmtId="176" formatCode="\R\p\ #,##0.00"/>
            </x14:dxf>
          </x14:cfRule>
          <x14:cfRule type="expression" priority="2990" id="{FE29ACB1-3EC7-4910-8F36-B35430033806}">
            <xm:f>'FX Card'!$F$1=11</xm:f>
            <x14:dxf>
              <numFmt numFmtId="194" formatCode="\H\K\ &quot;$&quot;\ #,##0.00"/>
            </x14:dxf>
          </x14:cfRule>
          <x14:cfRule type="expression" priority="2991" id="{63092FC7-6DA7-47B2-B7F3-2E437394F619}">
            <xm:f>'FX Card'!$F$1=10</xm:f>
            <x14:dxf>
              <numFmt numFmtId="175" formatCode="[$£-809]#,##0.00"/>
            </x14:dxf>
          </x14:cfRule>
          <x14:cfRule type="expression" priority="2992" id="{D35EC6AC-B549-4257-9FA0-B136666F74D0}">
            <xm:f>'FX Card'!$F$1=9</xm:f>
            <x14:dxf>
              <numFmt numFmtId="174" formatCode="[$€-2]\ #,##0.00"/>
            </x14:dxf>
          </x14:cfRule>
          <x14:cfRule type="expression" priority="2993" id="{BCFA7078-A15A-4327-AE41-21AED0585BDB}">
            <xm:f>'FX Card'!$F$1=8</xm:f>
            <x14:dxf>
              <numFmt numFmtId="173" formatCode="\k\r\ #,##0.00"/>
            </x14:dxf>
          </x14:cfRule>
          <x14:cfRule type="expression" priority="2994" id="{DDD19589-81D4-42EB-B2A1-CF14C2339237}">
            <xm:f>'FX Card'!$F$1=7</xm:f>
            <x14:dxf>
              <numFmt numFmtId="172" formatCode="[$¥-804]#,##0.00"/>
            </x14:dxf>
          </x14:cfRule>
          <x14:cfRule type="expression" priority="2995" id="{37BF44CA-8111-4F66-B71F-D92D681BA18C}">
            <xm:f>'FX Card'!$F$1=6</xm:f>
            <x14:dxf>
              <numFmt numFmtId="171" formatCode="\F\r\ #,##0.00"/>
            </x14:dxf>
          </x14:cfRule>
          <x14:cfRule type="expression" priority="2996" id="{81E48325-292B-4D71-AE5A-D0376F4243C3}">
            <xm:f>'FX Card'!$F$1=5</xm:f>
            <x14:dxf>
              <numFmt numFmtId="170" formatCode="\C\A\ &quot;$&quot;\ #,##0.00"/>
            </x14:dxf>
          </x14:cfRule>
          <x14:cfRule type="expression" priority="2997" id="{B9BEB912-CF15-4886-A7A4-6971B6B3D5F9}">
            <xm:f>'FX Card'!$F$1=4</xm:f>
            <x14:dxf>
              <numFmt numFmtId="192" formatCode="[$R$-416]\ #,##0.00"/>
            </x14:dxf>
          </x14:cfRule>
          <x14:cfRule type="expression" priority="2998" id="{247A2D79-7687-409E-8C8B-999D2AE127F8}">
            <xm:f>'FX Card'!$F$1=3</xm:f>
            <x14:dxf>
              <numFmt numFmtId="169" formatCode="\A\U\ &quot;$&quot;\ #,##0.00"/>
            </x14:dxf>
          </x14:cfRule>
          <x14:cfRule type="expression" priority="2999" id="{6D3A88D8-DCE0-44DF-9DE9-5EE9A05E66AA}">
            <xm:f>'FX Card'!$F$1=2</xm:f>
            <x14:dxf>
              <numFmt numFmtId="182" formatCode="\A\R\ &quot;$&quot;#,##0.00"/>
            </x14:dxf>
          </x14:cfRule>
          <x14:cfRule type="expression" priority="3000" id="{868A2CEA-FB00-4421-8060-09DAED2D922D}">
            <xm:f>'FX Card'!$F$1=1</xm:f>
            <x14:dxf>
              <numFmt numFmtId="166" formatCode="&quot;$&quot;#,##0.00"/>
            </x14:dxf>
          </x14:cfRule>
          <xm:sqref>AX675:BA677</xm:sqref>
        </x14:conditionalFormatting>
        <x14:conditionalFormatting xmlns:xm="http://schemas.microsoft.com/office/excel/2006/main">
          <x14:cfRule type="expression" priority="2951" id="{F70A883D-37A8-412C-8CC5-59E8CF1F60EA}">
            <xm:f>'FX Card'!$F$1=25</xm:f>
            <x14:dxf>
              <numFmt numFmtId="183" formatCode="\R\ #,##0.00"/>
            </x14:dxf>
          </x14:cfRule>
          <x14:cfRule type="expression" priority="2952" id="{A70B86D1-B29C-4B50-8947-CFA0938ABC21}">
            <xm:f>'FX Card'!$F$1=24</xm:f>
            <x14:dxf>
              <numFmt numFmtId="180" formatCode="\T\W\ &quot;$&quot;\ #,##0.00"/>
            </x14:dxf>
          </x14:cfRule>
          <x14:cfRule type="expression" priority="2953" id="{F3D41608-37F5-43F5-998C-E9A20B6F0539}">
            <xm:f>'FX Card'!$F$1=23</xm:f>
            <x14:dxf>
              <numFmt numFmtId="199" formatCode="#,##0.00\ [$₺-41F]"/>
            </x14:dxf>
          </x14:cfRule>
          <x14:cfRule type="expression" priority="2954" id="{B052D4CB-53E1-42D7-99B6-6E88BE6E97AA}">
            <xm:f>'FX Card'!$F$1=22</xm:f>
            <x14:dxf>
              <numFmt numFmtId="173" formatCode="\k\r\ #,##0.00"/>
            </x14:dxf>
          </x14:cfRule>
          <x14:cfRule type="expression" priority="2955" id="{126CDB1F-A739-4EBB-9F12-2142E066B775}">
            <xm:f>'FX Card'!$F$1=21</xm:f>
            <x14:dxf>
              <numFmt numFmtId="197" formatCode="\﷼\ #,##0.000"/>
            </x14:dxf>
          </x14:cfRule>
          <x14:cfRule type="expression" priority="2956" id="{1845170C-8ED5-496C-86E2-14CF4780282B}">
            <xm:f>'FX Card'!$F$1=20</xm:f>
            <x14:dxf>
              <numFmt numFmtId="181" formatCode="\р\у\б\ #,##0.00"/>
            </x14:dxf>
          </x14:cfRule>
          <x14:cfRule type="expression" priority="2957" id="{3BE37C63-CFC3-49BA-B77B-51FA70D5CEC9}">
            <xm:f>'FX Card'!$F$1=19</xm:f>
            <x14:dxf>
              <numFmt numFmtId="196" formatCode="\M\X\ &quot;$&quot;\ #,##0.00"/>
            </x14:dxf>
          </x14:cfRule>
          <x14:cfRule type="expression" priority="2958" id="{06236211-E37B-4E55-AFC5-BEEF0F178F2B}">
            <xm:f>'FX Card'!$F$1=18</xm:f>
            <x14:dxf>
              <numFmt numFmtId="195" formatCode="[$RM-43E]#,##0.00"/>
            </x14:dxf>
          </x14:cfRule>
          <x14:cfRule type="expression" priority="2959" id="{BCBC853E-444C-48AD-A332-C4DA7C94DF1F}">
            <xm:f>'FX Card'!$F$1=17</xm:f>
            <x14:dxf>
              <numFmt numFmtId="198" formatCode="\N\Z\ &quot;$&quot;\ #,##0.00"/>
            </x14:dxf>
          </x14:cfRule>
          <x14:cfRule type="expression" priority="2960" id="{0015DB2D-7541-4D70-8BAE-B1989E50048C}">
            <xm:f>'FX Card'!$F$1=16</xm:f>
            <x14:dxf>
              <numFmt numFmtId="173" formatCode="\k\r\ #,##0.00"/>
            </x14:dxf>
          </x14:cfRule>
          <x14:cfRule type="expression" priority="2961" id="{13C5F25E-5EED-4EED-92E6-744C31158608}">
            <xm:f>'FX Card'!$F$1=15</xm:f>
            <x14:dxf>
              <numFmt numFmtId="179" formatCode="[$₩-412]#,##0.00"/>
            </x14:dxf>
          </x14:cfRule>
          <x14:cfRule type="expression" priority="2962" id="{C400E837-71B3-4379-B512-B00D37A0F281}">
            <xm:f>'FX Card'!$F$1=14</xm:f>
            <x14:dxf>
              <numFmt numFmtId="178" formatCode="[$¥-411]#,##0.00"/>
            </x14:dxf>
          </x14:cfRule>
          <x14:cfRule type="expression" priority="2963" id="{8AFCE98C-B63B-47E4-9BAC-E58E669573EC}">
            <xm:f>'FX Card'!$F$1=13</xm:f>
            <x14:dxf>
              <numFmt numFmtId="207" formatCode="[$₹-445]\ #,##0.00"/>
            </x14:dxf>
          </x14:cfRule>
          <x14:cfRule type="expression" priority="2964" id="{2F315BD2-10EE-4626-85E6-020B4802B28D}">
            <xm:f>'FX Card'!$F$1=12</xm:f>
            <x14:dxf>
              <numFmt numFmtId="176" formatCode="\R\p\ #,##0.00"/>
            </x14:dxf>
          </x14:cfRule>
          <x14:cfRule type="expression" priority="2965" id="{D4BE2947-9150-4AAD-868C-46B7BF3A42E6}">
            <xm:f>'FX Card'!$F$1=11</xm:f>
            <x14:dxf>
              <numFmt numFmtId="194" formatCode="\H\K\ &quot;$&quot;\ #,##0.00"/>
            </x14:dxf>
          </x14:cfRule>
          <x14:cfRule type="expression" priority="2966" id="{F2456BE1-4BD7-41FC-8040-6A1F4B1B315C}">
            <xm:f>'FX Card'!$F$1=10</xm:f>
            <x14:dxf>
              <numFmt numFmtId="175" formatCode="[$£-809]#,##0.00"/>
            </x14:dxf>
          </x14:cfRule>
          <x14:cfRule type="expression" priority="2967" id="{236B3935-0FA5-4F37-991E-6A4F10CD0C03}">
            <xm:f>'FX Card'!$F$1=9</xm:f>
            <x14:dxf>
              <numFmt numFmtId="174" formatCode="[$€-2]\ #,##0.00"/>
            </x14:dxf>
          </x14:cfRule>
          <x14:cfRule type="expression" priority="2968" id="{D0E6F475-F85F-476A-8321-789ABFBE0487}">
            <xm:f>'FX Card'!$F$1=8</xm:f>
            <x14:dxf>
              <numFmt numFmtId="173" formatCode="\k\r\ #,##0.00"/>
            </x14:dxf>
          </x14:cfRule>
          <x14:cfRule type="expression" priority="2969" id="{A584EF40-2C43-43B5-A02B-4048DDC275B9}">
            <xm:f>'FX Card'!$F$1=7</xm:f>
            <x14:dxf>
              <numFmt numFmtId="172" formatCode="[$¥-804]#,##0.00"/>
            </x14:dxf>
          </x14:cfRule>
          <x14:cfRule type="expression" priority="2970" id="{01D92169-8436-418C-9EDA-0C92FE12148B}">
            <xm:f>'FX Card'!$F$1=6</xm:f>
            <x14:dxf>
              <numFmt numFmtId="171" formatCode="\F\r\ #,##0.00"/>
            </x14:dxf>
          </x14:cfRule>
          <x14:cfRule type="expression" priority="2971" id="{21C3E056-AA2C-4467-BCDE-4605D4F98AF3}">
            <xm:f>'FX Card'!$F$1=5</xm:f>
            <x14:dxf>
              <numFmt numFmtId="170" formatCode="\C\A\ &quot;$&quot;\ #,##0.00"/>
            </x14:dxf>
          </x14:cfRule>
          <x14:cfRule type="expression" priority="2972" id="{93814BEF-79C5-4A5E-ABB7-4D7E1B74D4E1}">
            <xm:f>'FX Card'!$F$1=4</xm:f>
            <x14:dxf>
              <numFmt numFmtId="192" formatCode="[$R$-416]\ #,##0.00"/>
            </x14:dxf>
          </x14:cfRule>
          <x14:cfRule type="expression" priority="2973" id="{563134E0-18D4-48D0-A398-6564977A8BBD}">
            <xm:f>'FX Card'!$F$1=3</xm:f>
            <x14:dxf>
              <numFmt numFmtId="169" formatCode="\A\U\ &quot;$&quot;\ #,##0.00"/>
            </x14:dxf>
          </x14:cfRule>
          <x14:cfRule type="expression" priority="2974" id="{C44370C1-3DB5-4773-AD92-47D6BBFE3D7D}">
            <xm:f>'FX Card'!$F$1=2</xm:f>
            <x14:dxf>
              <numFmt numFmtId="182" formatCode="\A\R\ &quot;$&quot;#,##0.00"/>
            </x14:dxf>
          </x14:cfRule>
          <x14:cfRule type="expression" priority="2975" id="{D3D16207-9933-425F-B43F-6D5FD1EA4685}">
            <xm:f>'FX Card'!$F$1=1</xm:f>
            <x14:dxf>
              <numFmt numFmtId="166" formatCode="&quot;$&quot;#,##0.00"/>
            </x14:dxf>
          </x14:cfRule>
          <xm:sqref>AX681:BA683</xm:sqref>
        </x14:conditionalFormatting>
        <x14:conditionalFormatting xmlns:xm="http://schemas.microsoft.com/office/excel/2006/main">
          <x14:cfRule type="expression" priority="2901" id="{473DFA11-52C3-498D-8858-1ADD18F4722B}">
            <xm:f>'FX Card'!$F$1=25</xm:f>
            <x14:dxf>
              <numFmt numFmtId="183" formatCode="\R\ #,##0.00"/>
            </x14:dxf>
          </x14:cfRule>
          <x14:cfRule type="expression" priority="2902" id="{D34469EA-4BA3-45DC-88BF-F478A81DF776}">
            <xm:f>'FX Card'!$F$1=24</xm:f>
            <x14:dxf>
              <numFmt numFmtId="180" formatCode="\T\W\ &quot;$&quot;\ #,##0.00"/>
            </x14:dxf>
          </x14:cfRule>
          <x14:cfRule type="expression" priority="2903" id="{BC12DFFB-F442-4040-B68F-067F6917AD97}">
            <xm:f>'FX Card'!$F$1=23</xm:f>
            <x14:dxf>
              <numFmt numFmtId="199" formatCode="#,##0.00\ [$₺-41F]"/>
            </x14:dxf>
          </x14:cfRule>
          <x14:cfRule type="expression" priority="2904" id="{64EF28C2-7B86-4485-A2CD-313E75D79AD7}">
            <xm:f>'FX Card'!$F$1=22</xm:f>
            <x14:dxf>
              <numFmt numFmtId="173" formatCode="\k\r\ #,##0.00"/>
            </x14:dxf>
          </x14:cfRule>
          <x14:cfRule type="expression" priority="2905" id="{9CCDB50A-3BFF-433C-9806-FD413B8D1381}">
            <xm:f>'FX Card'!$F$1=21</xm:f>
            <x14:dxf>
              <numFmt numFmtId="197" formatCode="\﷼\ #,##0.000"/>
            </x14:dxf>
          </x14:cfRule>
          <x14:cfRule type="expression" priority="2906" id="{4EAAF238-E623-43E3-9571-DD1FEF716D9A}">
            <xm:f>'FX Card'!$F$1=20</xm:f>
            <x14:dxf>
              <numFmt numFmtId="181" formatCode="\р\у\б\ #,##0.00"/>
            </x14:dxf>
          </x14:cfRule>
          <x14:cfRule type="expression" priority="2907" id="{0F75EB04-F025-4ED6-A4DC-A55BC64C9C99}">
            <xm:f>'FX Card'!$F$1=19</xm:f>
            <x14:dxf>
              <numFmt numFmtId="196" formatCode="\M\X\ &quot;$&quot;\ #,##0.00"/>
            </x14:dxf>
          </x14:cfRule>
          <x14:cfRule type="expression" priority="2908" id="{78C2FEC5-2F2A-4D39-B1B1-D97414392EB4}">
            <xm:f>'FX Card'!$F$1=18</xm:f>
            <x14:dxf>
              <numFmt numFmtId="195" formatCode="[$RM-43E]#,##0.00"/>
            </x14:dxf>
          </x14:cfRule>
          <x14:cfRule type="expression" priority="2909" id="{3FC63B6A-035D-445A-A801-95495DF21AEF}">
            <xm:f>'FX Card'!$F$1=17</xm:f>
            <x14:dxf>
              <numFmt numFmtId="198" formatCode="\N\Z\ &quot;$&quot;\ #,##0.00"/>
            </x14:dxf>
          </x14:cfRule>
          <x14:cfRule type="expression" priority="2910" id="{DCF01CD1-92D2-43B0-86EC-FE594BA431CC}">
            <xm:f>'FX Card'!$F$1=16</xm:f>
            <x14:dxf>
              <numFmt numFmtId="173" formatCode="\k\r\ #,##0.00"/>
            </x14:dxf>
          </x14:cfRule>
          <x14:cfRule type="expression" priority="2911" id="{F4388C6D-F029-4DFB-B8A9-CB83A1B42471}">
            <xm:f>'FX Card'!$F$1=15</xm:f>
            <x14:dxf>
              <numFmt numFmtId="179" formatCode="[$₩-412]#,##0.00"/>
            </x14:dxf>
          </x14:cfRule>
          <x14:cfRule type="expression" priority="2912" id="{B758CB68-0352-4306-8BB1-A1BB82F52906}">
            <xm:f>'FX Card'!$F$1=14</xm:f>
            <x14:dxf>
              <numFmt numFmtId="178" formatCode="[$¥-411]#,##0.00"/>
            </x14:dxf>
          </x14:cfRule>
          <x14:cfRule type="expression" priority="2913" id="{19E3A002-2AA0-430E-BBBE-F4A18A67974B}">
            <xm:f>'FX Card'!$F$1=13</xm:f>
            <x14:dxf>
              <numFmt numFmtId="207" formatCode="[$₹-445]\ #,##0.00"/>
            </x14:dxf>
          </x14:cfRule>
          <x14:cfRule type="expression" priority="2914" id="{1D2426CE-2133-475D-97D0-AF035E7A537C}">
            <xm:f>'FX Card'!$F$1=12</xm:f>
            <x14:dxf>
              <numFmt numFmtId="176" formatCode="\R\p\ #,##0.00"/>
            </x14:dxf>
          </x14:cfRule>
          <x14:cfRule type="expression" priority="2915" id="{E9EF0D4C-45D0-4151-845F-E0023772C4A9}">
            <xm:f>'FX Card'!$F$1=11</xm:f>
            <x14:dxf>
              <numFmt numFmtId="194" formatCode="\H\K\ &quot;$&quot;\ #,##0.00"/>
            </x14:dxf>
          </x14:cfRule>
          <x14:cfRule type="expression" priority="2916" id="{CDD92EBF-9B00-4298-A0C0-908C9BD3D513}">
            <xm:f>'FX Card'!$F$1=10</xm:f>
            <x14:dxf>
              <numFmt numFmtId="175" formatCode="[$£-809]#,##0.00"/>
            </x14:dxf>
          </x14:cfRule>
          <x14:cfRule type="expression" priority="2917" id="{EAADAFAE-70B5-4AF1-A421-F899F6F126E7}">
            <xm:f>'FX Card'!$F$1=9</xm:f>
            <x14:dxf>
              <numFmt numFmtId="174" formatCode="[$€-2]\ #,##0.00"/>
            </x14:dxf>
          </x14:cfRule>
          <x14:cfRule type="expression" priority="2918" id="{1D263EE1-674F-4939-AC4A-B7D03F30D668}">
            <xm:f>'FX Card'!$F$1=8</xm:f>
            <x14:dxf>
              <numFmt numFmtId="173" formatCode="\k\r\ #,##0.00"/>
            </x14:dxf>
          </x14:cfRule>
          <x14:cfRule type="expression" priority="2919" id="{357B4EF1-5ACD-4CA1-8C62-B497B98D86E2}">
            <xm:f>'FX Card'!$F$1=7</xm:f>
            <x14:dxf>
              <numFmt numFmtId="172" formatCode="[$¥-804]#,##0.00"/>
            </x14:dxf>
          </x14:cfRule>
          <x14:cfRule type="expression" priority="2920" id="{65E8EBDC-123E-4AA4-BEF4-36FE5E4EFC28}">
            <xm:f>'FX Card'!$F$1=6</xm:f>
            <x14:dxf>
              <numFmt numFmtId="171" formatCode="\F\r\ #,##0.00"/>
            </x14:dxf>
          </x14:cfRule>
          <x14:cfRule type="expression" priority="2921" id="{3CD4C5CE-9199-4E22-B746-3013F0BB7F36}">
            <xm:f>'FX Card'!$F$1=5</xm:f>
            <x14:dxf>
              <numFmt numFmtId="170" formatCode="\C\A\ &quot;$&quot;\ #,##0.00"/>
            </x14:dxf>
          </x14:cfRule>
          <x14:cfRule type="expression" priority="2922" id="{0422B1AC-CF9C-47A8-A35A-BCD2793D67D2}">
            <xm:f>'FX Card'!$F$1=4</xm:f>
            <x14:dxf>
              <numFmt numFmtId="192" formatCode="[$R$-416]\ #,##0.00"/>
            </x14:dxf>
          </x14:cfRule>
          <x14:cfRule type="expression" priority="2923" id="{498BFDB9-B7E4-498C-AA89-40FBC199D35B}">
            <xm:f>'FX Card'!$F$1=3</xm:f>
            <x14:dxf>
              <numFmt numFmtId="169" formatCode="\A\U\ &quot;$&quot;\ #,##0.00"/>
            </x14:dxf>
          </x14:cfRule>
          <x14:cfRule type="expression" priority="2924" id="{82122656-2606-4A16-8FB3-0FC486500A07}">
            <xm:f>'FX Card'!$F$1=2</xm:f>
            <x14:dxf>
              <numFmt numFmtId="182" formatCode="\A\R\ &quot;$&quot;#,##0.00"/>
            </x14:dxf>
          </x14:cfRule>
          <x14:cfRule type="expression" priority="2925" id="{5DC18FA9-CAAF-4350-83A3-85C16333EB3B}">
            <xm:f>'FX Card'!$F$1=1</xm:f>
            <x14:dxf>
              <numFmt numFmtId="166" formatCode="&quot;$&quot;#,##0.00"/>
            </x14:dxf>
          </x14:cfRule>
          <xm:sqref>AS686:BA686 AS690:BA690 AS687:AW689</xm:sqref>
        </x14:conditionalFormatting>
        <x14:conditionalFormatting xmlns:xm="http://schemas.microsoft.com/office/excel/2006/main">
          <x14:cfRule type="expression" priority="2876" id="{E96B3000-DA1D-4380-B849-FE4464937F15}">
            <xm:f>'FX Card'!$F$1=25</xm:f>
            <x14:dxf>
              <numFmt numFmtId="183" formatCode="\R\ #,##0.00"/>
            </x14:dxf>
          </x14:cfRule>
          <x14:cfRule type="expression" priority="2877" id="{E0E09302-F979-4E31-94C1-C8379AC9D79A}">
            <xm:f>'FX Card'!$F$1=24</xm:f>
            <x14:dxf>
              <numFmt numFmtId="180" formatCode="\T\W\ &quot;$&quot;\ #,##0.00"/>
            </x14:dxf>
          </x14:cfRule>
          <x14:cfRule type="expression" priority="2878" id="{F64BB63D-526C-47B8-B290-42C856C2EAEC}">
            <xm:f>'FX Card'!$F$1=23</xm:f>
            <x14:dxf>
              <numFmt numFmtId="199" formatCode="#,##0.00\ [$₺-41F]"/>
            </x14:dxf>
          </x14:cfRule>
          <x14:cfRule type="expression" priority="2879" id="{9BA5A677-479D-4119-A143-178BE5F7702A}">
            <xm:f>'FX Card'!$F$1=22</xm:f>
            <x14:dxf>
              <numFmt numFmtId="173" formatCode="\k\r\ #,##0.00"/>
            </x14:dxf>
          </x14:cfRule>
          <x14:cfRule type="expression" priority="2880" id="{28934362-1D68-43CA-8E5D-EC323DD83AAB}">
            <xm:f>'FX Card'!$F$1=21</xm:f>
            <x14:dxf>
              <numFmt numFmtId="197" formatCode="\﷼\ #,##0.000"/>
            </x14:dxf>
          </x14:cfRule>
          <x14:cfRule type="expression" priority="2881" id="{9C4DA8B3-C29A-47BA-A8E3-741B5BB8DF13}">
            <xm:f>'FX Card'!$F$1=20</xm:f>
            <x14:dxf>
              <numFmt numFmtId="181" formatCode="\р\у\б\ #,##0.00"/>
            </x14:dxf>
          </x14:cfRule>
          <x14:cfRule type="expression" priority="2882" id="{62FFAD3E-DBD0-485A-926C-7D8D767E3CFB}">
            <xm:f>'FX Card'!$F$1=19</xm:f>
            <x14:dxf>
              <numFmt numFmtId="196" formatCode="\M\X\ &quot;$&quot;\ #,##0.00"/>
            </x14:dxf>
          </x14:cfRule>
          <x14:cfRule type="expression" priority="2883" id="{51BBAB5F-7E4E-415C-AF2F-DD1600ED5D93}">
            <xm:f>'FX Card'!$F$1=18</xm:f>
            <x14:dxf>
              <numFmt numFmtId="195" formatCode="[$RM-43E]#,##0.00"/>
            </x14:dxf>
          </x14:cfRule>
          <x14:cfRule type="expression" priority="2884" id="{7374F4D5-1B7B-42E2-A33D-FEDD4603F63A}">
            <xm:f>'FX Card'!$F$1=17</xm:f>
            <x14:dxf>
              <numFmt numFmtId="198" formatCode="\N\Z\ &quot;$&quot;\ #,##0.00"/>
            </x14:dxf>
          </x14:cfRule>
          <x14:cfRule type="expression" priority="2885" id="{ECEA0A77-1B62-4105-BBF1-57EA9BAF6A68}">
            <xm:f>'FX Card'!$F$1=16</xm:f>
            <x14:dxf>
              <numFmt numFmtId="173" formatCode="\k\r\ #,##0.00"/>
            </x14:dxf>
          </x14:cfRule>
          <x14:cfRule type="expression" priority="2886" id="{DA8CE248-50F3-42F2-9C11-B11470ACFAE6}">
            <xm:f>'FX Card'!$F$1=15</xm:f>
            <x14:dxf>
              <numFmt numFmtId="179" formatCode="[$₩-412]#,##0.00"/>
            </x14:dxf>
          </x14:cfRule>
          <x14:cfRule type="expression" priority="2887" id="{1740EAAA-7406-43B2-92ED-7D2CD75C37C2}">
            <xm:f>'FX Card'!$F$1=14</xm:f>
            <x14:dxf>
              <numFmt numFmtId="178" formatCode="[$¥-411]#,##0.00"/>
            </x14:dxf>
          </x14:cfRule>
          <x14:cfRule type="expression" priority="2888" id="{E7EB88F2-70FC-407B-91C9-D0183284B18A}">
            <xm:f>'FX Card'!$F$1=13</xm:f>
            <x14:dxf>
              <numFmt numFmtId="207" formatCode="[$₹-445]\ #,##0.00"/>
            </x14:dxf>
          </x14:cfRule>
          <x14:cfRule type="expression" priority="2889" id="{CD0AD037-FF70-49FE-80D2-D7053E6124FF}">
            <xm:f>'FX Card'!$F$1=12</xm:f>
            <x14:dxf>
              <numFmt numFmtId="176" formatCode="\R\p\ #,##0.00"/>
            </x14:dxf>
          </x14:cfRule>
          <x14:cfRule type="expression" priority="2890" id="{61765085-45D1-45AA-9547-2C23432E5116}">
            <xm:f>'FX Card'!$F$1=11</xm:f>
            <x14:dxf>
              <numFmt numFmtId="194" formatCode="\H\K\ &quot;$&quot;\ #,##0.00"/>
            </x14:dxf>
          </x14:cfRule>
          <x14:cfRule type="expression" priority="2891" id="{D19A769B-3BB4-4FDD-A397-2440BEB43137}">
            <xm:f>'FX Card'!$F$1=10</xm:f>
            <x14:dxf>
              <numFmt numFmtId="175" formatCode="[$£-809]#,##0.00"/>
            </x14:dxf>
          </x14:cfRule>
          <x14:cfRule type="expression" priority="2892" id="{29D19EF4-AC1E-4540-A6C0-8EE382E9D235}">
            <xm:f>'FX Card'!$F$1=9</xm:f>
            <x14:dxf>
              <numFmt numFmtId="174" formatCode="[$€-2]\ #,##0.00"/>
            </x14:dxf>
          </x14:cfRule>
          <x14:cfRule type="expression" priority="2893" id="{9B46707A-E9EC-4D5B-BC87-E7FA15BB153E}">
            <xm:f>'FX Card'!$F$1=8</xm:f>
            <x14:dxf>
              <numFmt numFmtId="173" formatCode="\k\r\ #,##0.00"/>
            </x14:dxf>
          </x14:cfRule>
          <x14:cfRule type="expression" priority="2894" id="{344A241E-951D-406E-BDCE-0FCA798FEA25}">
            <xm:f>'FX Card'!$F$1=7</xm:f>
            <x14:dxf>
              <numFmt numFmtId="172" formatCode="[$¥-804]#,##0.00"/>
            </x14:dxf>
          </x14:cfRule>
          <x14:cfRule type="expression" priority="2895" id="{3DD189DD-73F0-4B92-805F-9357C69FEC1F}">
            <xm:f>'FX Card'!$F$1=6</xm:f>
            <x14:dxf>
              <numFmt numFmtId="171" formatCode="\F\r\ #,##0.00"/>
            </x14:dxf>
          </x14:cfRule>
          <x14:cfRule type="expression" priority="2896" id="{A6EEE7A0-FA77-4038-8807-94852463F013}">
            <xm:f>'FX Card'!$F$1=5</xm:f>
            <x14:dxf>
              <numFmt numFmtId="170" formatCode="\C\A\ &quot;$&quot;\ #,##0.00"/>
            </x14:dxf>
          </x14:cfRule>
          <x14:cfRule type="expression" priority="2897" id="{D978CC76-4949-44A4-9688-71236DCD8762}">
            <xm:f>'FX Card'!$F$1=4</xm:f>
            <x14:dxf>
              <numFmt numFmtId="192" formatCode="[$R$-416]\ #,##0.00"/>
            </x14:dxf>
          </x14:cfRule>
          <x14:cfRule type="expression" priority="2898" id="{F659B4AB-4D37-4797-A187-F1CC28124366}">
            <xm:f>'FX Card'!$F$1=3</xm:f>
            <x14:dxf>
              <numFmt numFmtId="169" formatCode="\A\U\ &quot;$&quot;\ #,##0.00"/>
            </x14:dxf>
          </x14:cfRule>
          <x14:cfRule type="expression" priority="2899" id="{FFB0E95F-6BD4-42DA-BF9B-D4F89C8A6794}">
            <xm:f>'FX Card'!$F$1=2</xm:f>
            <x14:dxf>
              <numFmt numFmtId="182" formatCode="\A\R\ &quot;$&quot;#,##0.00"/>
            </x14:dxf>
          </x14:cfRule>
          <x14:cfRule type="expression" priority="2900" id="{64DC04A5-EBD5-48AC-ABC7-1DD80F0D0693}">
            <xm:f>'FX Card'!$F$1=1</xm:f>
            <x14:dxf>
              <numFmt numFmtId="166" formatCode="&quot;$&quot;#,##0.00"/>
            </x14:dxf>
          </x14:cfRule>
          <xm:sqref>AS685:BA685</xm:sqref>
        </x14:conditionalFormatting>
        <x14:conditionalFormatting xmlns:xm="http://schemas.microsoft.com/office/excel/2006/main">
          <x14:cfRule type="expression" priority="2851" id="{FCC5CE63-8D77-44A0-8D03-1A291A419357}">
            <xm:f>'FX Card'!$F$1=25</xm:f>
            <x14:dxf>
              <numFmt numFmtId="183" formatCode="\R\ #,##0.00"/>
            </x14:dxf>
          </x14:cfRule>
          <x14:cfRule type="expression" priority="2852" id="{C26E4592-C16E-4ADD-8B54-8A01108A4432}">
            <xm:f>'FX Card'!$F$1=24</xm:f>
            <x14:dxf>
              <numFmt numFmtId="180" formatCode="\T\W\ &quot;$&quot;\ #,##0.00"/>
            </x14:dxf>
          </x14:cfRule>
          <x14:cfRule type="expression" priority="2853" id="{F5AF6869-125F-43F6-8119-7E6320F79136}">
            <xm:f>'FX Card'!$F$1=23</xm:f>
            <x14:dxf>
              <numFmt numFmtId="199" formatCode="#,##0.00\ [$₺-41F]"/>
            </x14:dxf>
          </x14:cfRule>
          <x14:cfRule type="expression" priority="2854" id="{ACB9340D-426E-43B7-8B63-9E285482566D}">
            <xm:f>'FX Card'!$F$1=22</xm:f>
            <x14:dxf>
              <numFmt numFmtId="173" formatCode="\k\r\ #,##0.00"/>
            </x14:dxf>
          </x14:cfRule>
          <x14:cfRule type="expression" priority="2855" id="{4F30FCB8-4F41-4EE9-9189-676A1610708E}">
            <xm:f>'FX Card'!$F$1=21</xm:f>
            <x14:dxf>
              <numFmt numFmtId="197" formatCode="\﷼\ #,##0.000"/>
            </x14:dxf>
          </x14:cfRule>
          <x14:cfRule type="expression" priority="2856" id="{E872C912-08A9-4459-B3D4-5CF726567CB1}">
            <xm:f>'FX Card'!$F$1=20</xm:f>
            <x14:dxf>
              <numFmt numFmtId="181" formatCode="\р\у\б\ #,##0.00"/>
            </x14:dxf>
          </x14:cfRule>
          <x14:cfRule type="expression" priority="2857" id="{25AB3EF4-60CD-4BB3-BB53-0C7B66BB91E0}">
            <xm:f>'FX Card'!$F$1=19</xm:f>
            <x14:dxf>
              <numFmt numFmtId="196" formatCode="\M\X\ &quot;$&quot;\ #,##0.00"/>
            </x14:dxf>
          </x14:cfRule>
          <x14:cfRule type="expression" priority="2858" id="{DAD7140E-E5D3-4F26-A84B-7BCDA98A60C3}">
            <xm:f>'FX Card'!$F$1=18</xm:f>
            <x14:dxf>
              <numFmt numFmtId="195" formatCode="[$RM-43E]#,##0.00"/>
            </x14:dxf>
          </x14:cfRule>
          <x14:cfRule type="expression" priority="2859" id="{5032BB13-75E8-4838-9BCE-62B0FB5068DC}">
            <xm:f>'FX Card'!$F$1=17</xm:f>
            <x14:dxf>
              <numFmt numFmtId="198" formatCode="\N\Z\ &quot;$&quot;\ #,##0.00"/>
            </x14:dxf>
          </x14:cfRule>
          <x14:cfRule type="expression" priority="2860" id="{BD7C43CD-2697-4B38-99A4-CF66C5F64093}">
            <xm:f>'FX Card'!$F$1=16</xm:f>
            <x14:dxf>
              <numFmt numFmtId="173" formatCode="\k\r\ #,##0.00"/>
            </x14:dxf>
          </x14:cfRule>
          <x14:cfRule type="expression" priority="2861" id="{FBB08AE5-52D3-41E4-A80E-A099E42538FB}">
            <xm:f>'FX Card'!$F$1=15</xm:f>
            <x14:dxf>
              <numFmt numFmtId="179" formatCode="[$₩-412]#,##0.00"/>
            </x14:dxf>
          </x14:cfRule>
          <x14:cfRule type="expression" priority="2862" id="{44B86A96-8184-4C85-8F61-C3E2D750E774}">
            <xm:f>'FX Card'!$F$1=14</xm:f>
            <x14:dxf>
              <numFmt numFmtId="178" formatCode="[$¥-411]#,##0.00"/>
            </x14:dxf>
          </x14:cfRule>
          <x14:cfRule type="expression" priority="2863" id="{7D5DEA6F-692F-42FE-8272-6E94424B9D5D}">
            <xm:f>'FX Card'!$F$1=13</xm:f>
            <x14:dxf>
              <numFmt numFmtId="207" formatCode="[$₹-445]\ #,##0.00"/>
            </x14:dxf>
          </x14:cfRule>
          <x14:cfRule type="expression" priority="2864" id="{828F3382-82DD-4CF8-AFA2-680F8F2A36C1}">
            <xm:f>'FX Card'!$F$1=12</xm:f>
            <x14:dxf>
              <numFmt numFmtId="176" formatCode="\R\p\ #,##0.00"/>
            </x14:dxf>
          </x14:cfRule>
          <x14:cfRule type="expression" priority="2865" id="{C0F4FFE4-4715-462E-BD88-1433C2B6A021}">
            <xm:f>'FX Card'!$F$1=11</xm:f>
            <x14:dxf>
              <numFmt numFmtId="194" formatCode="\H\K\ &quot;$&quot;\ #,##0.00"/>
            </x14:dxf>
          </x14:cfRule>
          <x14:cfRule type="expression" priority="2866" id="{86198A18-244D-453A-B40C-779E997B4EA6}">
            <xm:f>'FX Card'!$F$1=10</xm:f>
            <x14:dxf>
              <numFmt numFmtId="175" formatCode="[$£-809]#,##0.00"/>
            </x14:dxf>
          </x14:cfRule>
          <x14:cfRule type="expression" priority="2867" id="{3B9AEFDD-C5D9-418D-A1E6-A4D4ACA9893E}">
            <xm:f>'FX Card'!$F$1=9</xm:f>
            <x14:dxf>
              <numFmt numFmtId="174" formatCode="[$€-2]\ #,##0.00"/>
            </x14:dxf>
          </x14:cfRule>
          <x14:cfRule type="expression" priority="2868" id="{724295B9-0050-4384-99C8-B9AD7700970F}">
            <xm:f>'FX Card'!$F$1=8</xm:f>
            <x14:dxf>
              <numFmt numFmtId="173" formatCode="\k\r\ #,##0.00"/>
            </x14:dxf>
          </x14:cfRule>
          <x14:cfRule type="expression" priority="2869" id="{51EF29BE-F9A1-48B5-9C40-119C157D0914}">
            <xm:f>'FX Card'!$F$1=7</xm:f>
            <x14:dxf>
              <numFmt numFmtId="172" formatCode="[$¥-804]#,##0.00"/>
            </x14:dxf>
          </x14:cfRule>
          <x14:cfRule type="expression" priority="2870" id="{28093847-31D9-4B67-A750-69EC0EF0C4E3}">
            <xm:f>'FX Card'!$F$1=6</xm:f>
            <x14:dxf>
              <numFmt numFmtId="171" formatCode="\F\r\ #,##0.00"/>
            </x14:dxf>
          </x14:cfRule>
          <x14:cfRule type="expression" priority="2871" id="{46B8F4FB-1716-481E-8942-C3643792190B}">
            <xm:f>'FX Card'!$F$1=5</xm:f>
            <x14:dxf>
              <numFmt numFmtId="170" formatCode="\C\A\ &quot;$&quot;\ #,##0.00"/>
            </x14:dxf>
          </x14:cfRule>
          <x14:cfRule type="expression" priority="2872" id="{4530DC3B-48CD-421F-8073-7A0E55B7D595}">
            <xm:f>'FX Card'!$F$1=4</xm:f>
            <x14:dxf>
              <numFmt numFmtId="192" formatCode="[$R$-416]\ #,##0.00"/>
            </x14:dxf>
          </x14:cfRule>
          <x14:cfRule type="expression" priority="2873" id="{72583604-089F-457B-9413-8475D914939A}">
            <xm:f>'FX Card'!$F$1=3</xm:f>
            <x14:dxf>
              <numFmt numFmtId="169" formatCode="\A\U\ &quot;$&quot;\ #,##0.00"/>
            </x14:dxf>
          </x14:cfRule>
          <x14:cfRule type="expression" priority="2874" id="{CE091FE0-3DD0-4F85-8FC5-F562E2D18F65}">
            <xm:f>'FX Card'!$F$1=2</xm:f>
            <x14:dxf>
              <numFmt numFmtId="182" formatCode="\A\R\ &quot;$&quot;#,##0.00"/>
            </x14:dxf>
          </x14:cfRule>
          <x14:cfRule type="expression" priority="2875" id="{16DC4974-0437-47B1-97BB-421D6B134880}">
            <xm:f>'FX Card'!$F$1=1</xm:f>
            <x14:dxf>
              <numFmt numFmtId="166" formatCode="&quot;$&quot;#,##0.00"/>
            </x14:dxf>
          </x14:cfRule>
          <xm:sqref>AX687:BA689</xm:sqref>
        </x14:conditionalFormatting>
        <x14:conditionalFormatting xmlns:xm="http://schemas.microsoft.com/office/excel/2006/main">
          <x14:cfRule type="expression" priority="2826" id="{70490292-56A9-4157-ABFA-6C7F6E835554}">
            <xm:f>'FX Card'!$F$1=25</xm:f>
            <x14:dxf>
              <numFmt numFmtId="183" formatCode="\R\ #,##0.00"/>
            </x14:dxf>
          </x14:cfRule>
          <x14:cfRule type="expression" priority="2827" id="{30963D54-704C-4C22-B6CA-EB903DBA336B}">
            <xm:f>'FX Card'!$F$1=24</xm:f>
            <x14:dxf>
              <numFmt numFmtId="180" formatCode="\T\W\ &quot;$&quot;\ #,##0.00"/>
            </x14:dxf>
          </x14:cfRule>
          <x14:cfRule type="expression" priority="2828" id="{61049E70-3A07-454B-8835-CA338D3D5E32}">
            <xm:f>'FX Card'!$F$1=23</xm:f>
            <x14:dxf>
              <numFmt numFmtId="199" formatCode="#,##0.00\ [$₺-41F]"/>
            </x14:dxf>
          </x14:cfRule>
          <x14:cfRule type="expression" priority="2829" id="{3ADD9FC0-930E-4FE7-9FCD-1A587031F419}">
            <xm:f>'FX Card'!$F$1=22</xm:f>
            <x14:dxf>
              <numFmt numFmtId="173" formatCode="\k\r\ #,##0.00"/>
            </x14:dxf>
          </x14:cfRule>
          <x14:cfRule type="expression" priority="2830" id="{29B9A5D8-1971-4968-8C8A-699699B35363}">
            <xm:f>'FX Card'!$F$1=21</xm:f>
            <x14:dxf>
              <numFmt numFmtId="197" formatCode="\﷼\ #,##0.000"/>
            </x14:dxf>
          </x14:cfRule>
          <x14:cfRule type="expression" priority="2831" id="{3DA8A285-A00B-4CB9-8C46-2C08E60364A6}">
            <xm:f>'FX Card'!$F$1=20</xm:f>
            <x14:dxf>
              <numFmt numFmtId="181" formatCode="\р\у\б\ #,##0.00"/>
            </x14:dxf>
          </x14:cfRule>
          <x14:cfRule type="expression" priority="2832" id="{A3C47BCE-BB40-405A-90BB-FA13A598D5B2}">
            <xm:f>'FX Card'!$F$1=19</xm:f>
            <x14:dxf>
              <numFmt numFmtId="196" formatCode="\M\X\ &quot;$&quot;\ #,##0.00"/>
            </x14:dxf>
          </x14:cfRule>
          <x14:cfRule type="expression" priority="2833" id="{D9B971E3-BA1F-4502-BEFD-2A2E9ACD7F4B}">
            <xm:f>'FX Card'!$F$1=18</xm:f>
            <x14:dxf>
              <numFmt numFmtId="195" formatCode="[$RM-43E]#,##0.00"/>
            </x14:dxf>
          </x14:cfRule>
          <x14:cfRule type="expression" priority="2834" id="{53827268-8EC0-4827-B975-4EEF61E8F7B5}">
            <xm:f>'FX Card'!$F$1=17</xm:f>
            <x14:dxf>
              <numFmt numFmtId="198" formatCode="\N\Z\ &quot;$&quot;\ #,##0.00"/>
            </x14:dxf>
          </x14:cfRule>
          <x14:cfRule type="expression" priority="2835" id="{2F054BD6-9D35-444A-AFB0-30748F167A46}">
            <xm:f>'FX Card'!$F$1=16</xm:f>
            <x14:dxf>
              <numFmt numFmtId="173" formatCode="\k\r\ #,##0.00"/>
            </x14:dxf>
          </x14:cfRule>
          <x14:cfRule type="expression" priority="2836" id="{067F9A3A-C6AF-4A29-866C-4C4CD2ABF8EF}">
            <xm:f>'FX Card'!$F$1=15</xm:f>
            <x14:dxf>
              <numFmt numFmtId="179" formatCode="[$₩-412]#,##0.00"/>
            </x14:dxf>
          </x14:cfRule>
          <x14:cfRule type="expression" priority="2837" id="{D81EF64C-3934-4C0E-8EB9-7F36034200FE}">
            <xm:f>'FX Card'!$F$1=14</xm:f>
            <x14:dxf>
              <numFmt numFmtId="178" formatCode="[$¥-411]#,##0.00"/>
            </x14:dxf>
          </x14:cfRule>
          <x14:cfRule type="expression" priority="2838" id="{FABF9511-DA07-4CF3-B798-4689CF517B30}">
            <xm:f>'FX Card'!$F$1=13</xm:f>
            <x14:dxf>
              <numFmt numFmtId="207" formatCode="[$₹-445]\ #,##0.00"/>
            </x14:dxf>
          </x14:cfRule>
          <x14:cfRule type="expression" priority="2839" id="{5080C197-2F50-4D57-98F2-030AD2B8AD29}">
            <xm:f>'FX Card'!$F$1=12</xm:f>
            <x14:dxf>
              <numFmt numFmtId="176" formatCode="\R\p\ #,##0.00"/>
            </x14:dxf>
          </x14:cfRule>
          <x14:cfRule type="expression" priority="2840" id="{BEDE4A6E-0B8D-49FB-8E95-9E9798EB1628}">
            <xm:f>'FX Card'!$F$1=11</xm:f>
            <x14:dxf>
              <numFmt numFmtId="194" formatCode="\H\K\ &quot;$&quot;\ #,##0.00"/>
            </x14:dxf>
          </x14:cfRule>
          <x14:cfRule type="expression" priority="2841" id="{DF0BCECD-8CB0-4879-AB96-A53F51C04310}">
            <xm:f>'FX Card'!$F$1=10</xm:f>
            <x14:dxf>
              <numFmt numFmtId="175" formatCode="[$£-809]#,##0.00"/>
            </x14:dxf>
          </x14:cfRule>
          <x14:cfRule type="expression" priority="2842" id="{EBFEF0E3-09D3-4890-89B3-715C4204141D}">
            <xm:f>'FX Card'!$F$1=9</xm:f>
            <x14:dxf>
              <numFmt numFmtId="174" formatCode="[$€-2]\ #,##0.00"/>
            </x14:dxf>
          </x14:cfRule>
          <x14:cfRule type="expression" priority="2843" id="{BB321F7D-335B-48B4-A081-B559BA462937}">
            <xm:f>'FX Card'!$F$1=8</xm:f>
            <x14:dxf>
              <numFmt numFmtId="173" formatCode="\k\r\ #,##0.00"/>
            </x14:dxf>
          </x14:cfRule>
          <x14:cfRule type="expression" priority="2844" id="{EF851535-A4D5-4BE2-AB4C-219D8F5B63F5}">
            <xm:f>'FX Card'!$F$1=7</xm:f>
            <x14:dxf>
              <numFmt numFmtId="172" formatCode="[$¥-804]#,##0.00"/>
            </x14:dxf>
          </x14:cfRule>
          <x14:cfRule type="expression" priority="2845" id="{ECD15AC1-0990-4458-815C-24CC61B5BEEF}">
            <xm:f>'FX Card'!$F$1=6</xm:f>
            <x14:dxf>
              <numFmt numFmtId="171" formatCode="\F\r\ #,##0.00"/>
            </x14:dxf>
          </x14:cfRule>
          <x14:cfRule type="expression" priority="2846" id="{0DE6D320-D178-43DB-83CE-CDA0F96E6C7F}">
            <xm:f>'FX Card'!$F$1=5</xm:f>
            <x14:dxf>
              <numFmt numFmtId="170" formatCode="\C\A\ &quot;$&quot;\ #,##0.00"/>
            </x14:dxf>
          </x14:cfRule>
          <x14:cfRule type="expression" priority="2847" id="{73BEFAF7-3118-4850-9EB4-160F001F6BC3}">
            <xm:f>'FX Card'!$F$1=4</xm:f>
            <x14:dxf>
              <numFmt numFmtId="192" formatCode="[$R$-416]\ #,##0.00"/>
            </x14:dxf>
          </x14:cfRule>
          <x14:cfRule type="expression" priority="2848" id="{28D300E0-0B44-4520-BB39-AB93FA33ACFA}">
            <xm:f>'FX Card'!$F$1=3</xm:f>
            <x14:dxf>
              <numFmt numFmtId="169" formatCode="\A\U\ &quot;$&quot;\ #,##0.00"/>
            </x14:dxf>
          </x14:cfRule>
          <x14:cfRule type="expression" priority="2849" id="{EDA085CE-E0E6-4809-BCD2-E1DFF2599656}">
            <xm:f>'FX Card'!$F$1=2</xm:f>
            <x14:dxf>
              <numFmt numFmtId="182" formatCode="\A\R\ &quot;$&quot;#,##0.00"/>
            </x14:dxf>
          </x14:cfRule>
          <x14:cfRule type="expression" priority="2850" id="{70C2F78E-417E-44FD-8814-1F67E392CEA5}">
            <xm:f>'FX Card'!$F$1=1</xm:f>
            <x14:dxf>
              <numFmt numFmtId="166" formatCode="&quot;$&quot;#,##0.00"/>
            </x14:dxf>
          </x14:cfRule>
          <xm:sqref>AS195:BA199</xm:sqref>
        </x14:conditionalFormatting>
        <x14:conditionalFormatting xmlns:xm="http://schemas.microsoft.com/office/excel/2006/main">
          <x14:cfRule type="expression" priority="2776" id="{9AE894BE-3819-407A-8CD6-1CFABD93CC71}">
            <xm:f>'FX Card'!$F$1=25</xm:f>
            <x14:dxf>
              <numFmt numFmtId="183" formatCode="\R\ #,##0.00"/>
            </x14:dxf>
          </x14:cfRule>
          <x14:cfRule type="expression" priority="2777" id="{A6435FE2-C0C1-446B-AB2F-C684513F58D6}">
            <xm:f>'FX Card'!$F$1=24</xm:f>
            <x14:dxf>
              <numFmt numFmtId="180" formatCode="\T\W\ &quot;$&quot;\ #,##0.00"/>
            </x14:dxf>
          </x14:cfRule>
          <x14:cfRule type="expression" priority="2778" id="{B492999C-50D9-4077-B4BF-ACE314D460C2}">
            <xm:f>'FX Card'!$F$1=23</xm:f>
            <x14:dxf>
              <numFmt numFmtId="199" formatCode="#,##0.00\ [$₺-41F]"/>
            </x14:dxf>
          </x14:cfRule>
          <x14:cfRule type="expression" priority="2779" id="{943E99C0-D814-4DFD-A0DD-FA5ABB55EFA0}">
            <xm:f>'FX Card'!$F$1=22</xm:f>
            <x14:dxf>
              <numFmt numFmtId="173" formatCode="\k\r\ #,##0.00"/>
            </x14:dxf>
          </x14:cfRule>
          <x14:cfRule type="expression" priority="2780" id="{59E35FD2-0573-4FEC-AB65-8C5F70147A8E}">
            <xm:f>'FX Card'!$F$1=21</xm:f>
            <x14:dxf>
              <numFmt numFmtId="197" formatCode="\﷼\ #,##0.000"/>
            </x14:dxf>
          </x14:cfRule>
          <x14:cfRule type="expression" priority="2781" id="{EF0892FC-EE7D-4CEF-9E67-F88B84F65935}">
            <xm:f>'FX Card'!$F$1=20</xm:f>
            <x14:dxf>
              <numFmt numFmtId="181" formatCode="\р\у\б\ #,##0.00"/>
            </x14:dxf>
          </x14:cfRule>
          <x14:cfRule type="expression" priority="2782" id="{877CBE91-53B2-47B3-8E4B-D0360A7C5449}">
            <xm:f>'FX Card'!$F$1=19</xm:f>
            <x14:dxf>
              <numFmt numFmtId="196" formatCode="\M\X\ &quot;$&quot;\ #,##0.00"/>
            </x14:dxf>
          </x14:cfRule>
          <x14:cfRule type="expression" priority="2783" id="{66729948-90E8-4D2A-B243-83DEC63BB130}">
            <xm:f>'FX Card'!$F$1=18</xm:f>
            <x14:dxf>
              <numFmt numFmtId="195" formatCode="[$RM-43E]#,##0.00"/>
            </x14:dxf>
          </x14:cfRule>
          <x14:cfRule type="expression" priority="2784" id="{2C838405-2DE5-4071-B189-629FDD1F7062}">
            <xm:f>'FX Card'!$F$1=17</xm:f>
            <x14:dxf>
              <numFmt numFmtId="198" formatCode="\N\Z\ &quot;$&quot;\ #,##0.00"/>
            </x14:dxf>
          </x14:cfRule>
          <x14:cfRule type="expression" priority="2785" id="{E1823AD8-7EA1-4FFB-85D5-0B5564610BCE}">
            <xm:f>'FX Card'!$F$1=16</xm:f>
            <x14:dxf>
              <numFmt numFmtId="173" formatCode="\k\r\ #,##0.00"/>
            </x14:dxf>
          </x14:cfRule>
          <x14:cfRule type="expression" priority="2786" id="{6F69FF00-81E0-409F-BC11-CAE11BCA3754}">
            <xm:f>'FX Card'!$F$1=15</xm:f>
            <x14:dxf>
              <numFmt numFmtId="179" formatCode="[$₩-412]#,##0.00"/>
            </x14:dxf>
          </x14:cfRule>
          <x14:cfRule type="expression" priority="2787" id="{60909F30-C7FB-4359-9B42-67507CE5A503}">
            <xm:f>'FX Card'!$F$1=14</xm:f>
            <x14:dxf>
              <numFmt numFmtId="178" formatCode="[$¥-411]#,##0.00"/>
            </x14:dxf>
          </x14:cfRule>
          <x14:cfRule type="expression" priority="2788" id="{AFD5978B-039D-4B09-86FD-345177934FED}">
            <xm:f>'FX Card'!$F$1=13</xm:f>
            <x14:dxf>
              <numFmt numFmtId="207" formatCode="[$₹-445]\ #,##0.00"/>
            </x14:dxf>
          </x14:cfRule>
          <x14:cfRule type="expression" priority="2789" id="{DFAC64BB-D5DF-4DFC-BC95-DBA65ECF9C94}">
            <xm:f>'FX Card'!$F$1=12</xm:f>
            <x14:dxf>
              <numFmt numFmtId="176" formatCode="\R\p\ #,##0.00"/>
            </x14:dxf>
          </x14:cfRule>
          <x14:cfRule type="expression" priority="2790" id="{59866185-CEA5-4BE6-8031-796D1A1DAFDD}">
            <xm:f>'FX Card'!$F$1=11</xm:f>
            <x14:dxf>
              <numFmt numFmtId="194" formatCode="\H\K\ &quot;$&quot;\ #,##0.00"/>
            </x14:dxf>
          </x14:cfRule>
          <x14:cfRule type="expression" priority="2791" id="{ED9A182F-F7D4-4C50-A3E3-4C04CD887199}">
            <xm:f>'FX Card'!$F$1=10</xm:f>
            <x14:dxf>
              <numFmt numFmtId="175" formatCode="[$£-809]#,##0.00"/>
            </x14:dxf>
          </x14:cfRule>
          <x14:cfRule type="expression" priority="2792" id="{06EDAE7C-28F0-4CC5-84BF-DC39759E47F8}">
            <xm:f>'FX Card'!$F$1=9</xm:f>
            <x14:dxf>
              <numFmt numFmtId="174" formatCode="[$€-2]\ #,##0.00"/>
            </x14:dxf>
          </x14:cfRule>
          <x14:cfRule type="expression" priority="2793" id="{798B8D88-1C85-4040-A61C-AC3BF25E9202}">
            <xm:f>'FX Card'!$F$1=8</xm:f>
            <x14:dxf>
              <numFmt numFmtId="173" formatCode="\k\r\ #,##0.00"/>
            </x14:dxf>
          </x14:cfRule>
          <x14:cfRule type="expression" priority="2794" id="{139AED06-CAEA-46CB-AD92-B9DFA8AAFFFA}">
            <xm:f>'FX Card'!$F$1=7</xm:f>
            <x14:dxf>
              <numFmt numFmtId="172" formatCode="[$¥-804]#,##0.00"/>
            </x14:dxf>
          </x14:cfRule>
          <x14:cfRule type="expression" priority="2795" id="{F1157517-81C3-4616-A6DF-CABADAFCE3C2}">
            <xm:f>'FX Card'!$F$1=6</xm:f>
            <x14:dxf>
              <numFmt numFmtId="171" formatCode="\F\r\ #,##0.00"/>
            </x14:dxf>
          </x14:cfRule>
          <x14:cfRule type="expression" priority="2796" id="{454E8829-02D1-4C95-9988-CFB5BF1F0D66}">
            <xm:f>'FX Card'!$F$1=5</xm:f>
            <x14:dxf>
              <numFmt numFmtId="170" formatCode="\C\A\ &quot;$&quot;\ #,##0.00"/>
            </x14:dxf>
          </x14:cfRule>
          <x14:cfRule type="expression" priority="2797" id="{DA1FB8C2-1EC9-417C-9CD6-73B4D3127B70}">
            <xm:f>'FX Card'!$F$1=4</xm:f>
            <x14:dxf>
              <numFmt numFmtId="192" formatCode="[$R$-416]\ #,##0.00"/>
            </x14:dxf>
          </x14:cfRule>
          <x14:cfRule type="expression" priority="2798" id="{A0C9695F-C5CF-4D6E-900E-0EE8324378CB}">
            <xm:f>'FX Card'!$F$1=3</xm:f>
            <x14:dxf>
              <numFmt numFmtId="169" formatCode="\A\U\ &quot;$&quot;\ #,##0.00"/>
            </x14:dxf>
          </x14:cfRule>
          <x14:cfRule type="expression" priority="2799" id="{8EE2CDCD-FBB6-40C7-AF07-1551B449AE38}">
            <xm:f>'FX Card'!$F$1=2</xm:f>
            <x14:dxf>
              <numFmt numFmtId="182" formatCode="\A\R\ &quot;$&quot;#,##0.00"/>
            </x14:dxf>
          </x14:cfRule>
          <x14:cfRule type="expression" priority="2800" id="{4AA71EA8-709E-48F8-A2F3-F6A7E201C44A}">
            <xm:f>'FX Card'!$F$1=1</xm:f>
            <x14:dxf>
              <numFmt numFmtId="166" formatCode="&quot;$&quot;#,##0.00"/>
            </x14:dxf>
          </x14:cfRule>
          <xm:sqref>AS208:AW208</xm:sqref>
        </x14:conditionalFormatting>
        <x14:conditionalFormatting xmlns:xm="http://schemas.microsoft.com/office/excel/2006/main">
          <x14:cfRule type="expression" priority="2726" id="{184A2FFF-666D-415F-B01E-B5A3B3D33831}">
            <xm:f>'FX Card'!$F$1=25</xm:f>
            <x14:dxf>
              <numFmt numFmtId="183" formatCode="\R\ #,##0.00"/>
            </x14:dxf>
          </x14:cfRule>
          <x14:cfRule type="expression" priority="2727" id="{E439FD4E-FBB4-4BBE-9758-194B05ED154A}">
            <xm:f>'FX Card'!$F$1=24</xm:f>
            <x14:dxf>
              <numFmt numFmtId="180" formatCode="\T\W\ &quot;$&quot;\ #,##0.00"/>
            </x14:dxf>
          </x14:cfRule>
          <x14:cfRule type="expression" priority="2728" id="{2EAB6A9E-0F62-41EA-909A-DC3CEA0116A1}">
            <xm:f>'FX Card'!$F$1=23</xm:f>
            <x14:dxf>
              <numFmt numFmtId="199" formatCode="#,##0.00\ [$₺-41F]"/>
            </x14:dxf>
          </x14:cfRule>
          <x14:cfRule type="expression" priority="2729" id="{499422D4-C7CF-445F-9FAD-BCF27676C53D}">
            <xm:f>'FX Card'!$F$1=22</xm:f>
            <x14:dxf>
              <numFmt numFmtId="173" formatCode="\k\r\ #,##0.00"/>
            </x14:dxf>
          </x14:cfRule>
          <x14:cfRule type="expression" priority="2730" id="{4FB597A9-8230-4858-905C-DB7A219244C6}">
            <xm:f>'FX Card'!$F$1=21</xm:f>
            <x14:dxf>
              <numFmt numFmtId="197" formatCode="\﷼\ #,##0.000"/>
            </x14:dxf>
          </x14:cfRule>
          <x14:cfRule type="expression" priority="2731" id="{00094501-3968-4F67-B96A-92D38FE9A882}">
            <xm:f>'FX Card'!$F$1=20</xm:f>
            <x14:dxf>
              <numFmt numFmtId="181" formatCode="\р\у\б\ #,##0.00"/>
            </x14:dxf>
          </x14:cfRule>
          <x14:cfRule type="expression" priority="2732" id="{BA8C68B6-B8F0-4508-AA8E-865DC9B9D7FB}">
            <xm:f>'FX Card'!$F$1=19</xm:f>
            <x14:dxf>
              <numFmt numFmtId="196" formatCode="\M\X\ &quot;$&quot;\ #,##0.00"/>
            </x14:dxf>
          </x14:cfRule>
          <x14:cfRule type="expression" priority="2733" id="{D8388694-DE21-4EAA-9B0F-CAD54D1F5667}">
            <xm:f>'FX Card'!$F$1=18</xm:f>
            <x14:dxf>
              <numFmt numFmtId="195" formatCode="[$RM-43E]#,##0.00"/>
            </x14:dxf>
          </x14:cfRule>
          <x14:cfRule type="expression" priority="2734" id="{CA32115A-6567-4968-8724-EC02BF3D03C5}">
            <xm:f>'FX Card'!$F$1=17</xm:f>
            <x14:dxf>
              <numFmt numFmtId="198" formatCode="\N\Z\ &quot;$&quot;\ #,##0.00"/>
            </x14:dxf>
          </x14:cfRule>
          <x14:cfRule type="expression" priority="2735" id="{AF8C44A4-7F40-4A86-8056-8822AFC20281}">
            <xm:f>'FX Card'!$F$1=16</xm:f>
            <x14:dxf>
              <numFmt numFmtId="173" formatCode="\k\r\ #,##0.00"/>
            </x14:dxf>
          </x14:cfRule>
          <x14:cfRule type="expression" priority="2736" id="{35389601-720C-4990-9671-8940A8D5F058}">
            <xm:f>'FX Card'!$F$1=15</xm:f>
            <x14:dxf>
              <numFmt numFmtId="179" formatCode="[$₩-412]#,##0.00"/>
            </x14:dxf>
          </x14:cfRule>
          <x14:cfRule type="expression" priority="2737" id="{B1F3B99E-CFAF-4847-BEDF-34215800FAEC}">
            <xm:f>'FX Card'!$F$1=14</xm:f>
            <x14:dxf>
              <numFmt numFmtId="178" formatCode="[$¥-411]#,##0.00"/>
            </x14:dxf>
          </x14:cfRule>
          <x14:cfRule type="expression" priority="2738" id="{AAC73A4C-0384-48D3-BA5B-15F93DD71B4F}">
            <xm:f>'FX Card'!$F$1=13</xm:f>
            <x14:dxf>
              <numFmt numFmtId="207" formatCode="[$₹-445]\ #,##0.00"/>
            </x14:dxf>
          </x14:cfRule>
          <x14:cfRule type="expression" priority="2739" id="{FD4627D9-24F5-4347-9698-EAE566533AED}">
            <xm:f>'FX Card'!$F$1=12</xm:f>
            <x14:dxf>
              <numFmt numFmtId="176" formatCode="\R\p\ #,##0.00"/>
            </x14:dxf>
          </x14:cfRule>
          <x14:cfRule type="expression" priority="2740" id="{9B8B595B-1703-4664-942B-33A9F0B0BE91}">
            <xm:f>'FX Card'!$F$1=11</xm:f>
            <x14:dxf>
              <numFmt numFmtId="194" formatCode="\H\K\ &quot;$&quot;\ #,##0.00"/>
            </x14:dxf>
          </x14:cfRule>
          <x14:cfRule type="expression" priority="2741" id="{018D215B-2122-46A5-9B0A-0DDBF3B781A7}">
            <xm:f>'FX Card'!$F$1=10</xm:f>
            <x14:dxf>
              <numFmt numFmtId="175" formatCode="[$£-809]#,##0.00"/>
            </x14:dxf>
          </x14:cfRule>
          <x14:cfRule type="expression" priority="2742" id="{086CDC2A-3080-4EEF-A7F9-6C5AF2E4FA7B}">
            <xm:f>'FX Card'!$F$1=9</xm:f>
            <x14:dxf>
              <numFmt numFmtId="174" formatCode="[$€-2]\ #,##0.00"/>
            </x14:dxf>
          </x14:cfRule>
          <x14:cfRule type="expression" priority="2743" id="{B8531165-6617-4038-8A62-274597768060}">
            <xm:f>'FX Card'!$F$1=8</xm:f>
            <x14:dxf>
              <numFmt numFmtId="173" formatCode="\k\r\ #,##0.00"/>
            </x14:dxf>
          </x14:cfRule>
          <x14:cfRule type="expression" priority="2744" id="{0871F394-0480-46A1-8B90-E0E04B0F94A7}">
            <xm:f>'FX Card'!$F$1=7</xm:f>
            <x14:dxf>
              <numFmt numFmtId="172" formatCode="[$¥-804]#,##0.00"/>
            </x14:dxf>
          </x14:cfRule>
          <x14:cfRule type="expression" priority="2745" id="{34AFF6E4-650B-4D14-9875-B4ECAF8876E1}">
            <xm:f>'FX Card'!$F$1=6</xm:f>
            <x14:dxf>
              <numFmt numFmtId="171" formatCode="\F\r\ #,##0.00"/>
            </x14:dxf>
          </x14:cfRule>
          <x14:cfRule type="expression" priority="2746" id="{E17E71B3-39FB-4034-BEE4-89F512CC26F8}">
            <xm:f>'FX Card'!$F$1=5</xm:f>
            <x14:dxf>
              <numFmt numFmtId="170" formatCode="\C\A\ &quot;$&quot;\ #,##0.00"/>
            </x14:dxf>
          </x14:cfRule>
          <x14:cfRule type="expression" priority="2747" id="{F1E751D1-A81D-4C69-9F4B-A24D1CDF6D6C}">
            <xm:f>'FX Card'!$F$1=4</xm:f>
            <x14:dxf>
              <numFmt numFmtId="192" formatCode="[$R$-416]\ #,##0.00"/>
            </x14:dxf>
          </x14:cfRule>
          <x14:cfRule type="expression" priority="2748" id="{A467483C-96BA-4120-A912-FB856800EBEF}">
            <xm:f>'FX Card'!$F$1=3</xm:f>
            <x14:dxf>
              <numFmt numFmtId="169" formatCode="\A\U\ &quot;$&quot;\ #,##0.00"/>
            </x14:dxf>
          </x14:cfRule>
          <x14:cfRule type="expression" priority="2749" id="{429C1D05-0354-4A88-BF40-B19771B9D8FC}">
            <xm:f>'FX Card'!$F$1=2</xm:f>
            <x14:dxf>
              <numFmt numFmtId="182" formatCode="\A\R\ &quot;$&quot;#,##0.00"/>
            </x14:dxf>
          </x14:cfRule>
          <x14:cfRule type="expression" priority="2750" id="{2F42BAD1-CC7B-4446-A464-BAE226141B36}">
            <xm:f>'FX Card'!$F$1=1</xm:f>
            <x14:dxf>
              <numFmt numFmtId="166" formatCode="&quot;$&quot;#,##0.00"/>
            </x14:dxf>
          </x14:cfRule>
          <xm:sqref>AX208:BA208</xm:sqref>
        </x14:conditionalFormatting>
        <x14:conditionalFormatting xmlns:xm="http://schemas.microsoft.com/office/excel/2006/main">
          <x14:cfRule type="expression" priority="2701" id="{5E368FC3-A214-4BB9-BC37-2A018D898359}">
            <xm:f>'FX Card'!$F$1=25</xm:f>
            <x14:dxf>
              <numFmt numFmtId="183" formatCode="\R\ #,##0.00"/>
            </x14:dxf>
          </x14:cfRule>
          <x14:cfRule type="expression" priority="2702" id="{4BE42482-314A-4F6F-8121-F6AEA27EEEAB}">
            <xm:f>'FX Card'!$F$1=24</xm:f>
            <x14:dxf>
              <numFmt numFmtId="180" formatCode="\T\W\ &quot;$&quot;\ #,##0.00"/>
            </x14:dxf>
          </x14:cfRule>
          <x14:cfRule type="expression" priority="2703" id="{E2F843A7-2C2B-4AEF-A047-7956358F6BCA}">
            <xm:f>'FX Card'!$F$1=23</xm:f>
            <x14:dxf>
              <numFmt numFmtId="199" formatCode="#,##0.00\ [$₺-41F]"/>
            </x14:dxf>
          </x14:cfRule>
          <x14:cfRule type="expression" priority="2704" id="{B391D816-A406-4F7D-98AA-CF1EE36E1AFE}">
            <xm:f>'FX Card'!$F$1=22</xm:f>
            <x14:dxf>
              <numFmt numFmtId="173" formatCode="\k\r\ #,##0.00"/>
            </x14:dxf>
          </x14:cfRule>
          <x14:cfRule type="expression" priority="2705" id="{6EAA80F6-25CC-4FC6-848A-CDE5FC7A02B0}">
            <xm:f>'FX Card'!$F$1=21</xm:f>
            <x14:dxf>
              <numFmt numFmtId="197" formatCode="\﷼\ #,##0.000"/>
            </x14:dxf>
          </x14:cfRule>
          <x14:cfRule type="expression" priority="2706" id="{4D6D77D3-A6BA-42E1-B209-B1CC3408C473}">
            <xm:f>'FX Card'!$F$1=20</xm:f>
            <x14:dxf>
              <numFmt numFmtId="181" formatCode="\р\у\б\ #,##0.00"/>
            </x14:dxf>
          </x14:cfRule>
          <x14:cfRule type="expression" priority="2707" id="{7486AF52-5980-4C40-A8CE-8795C9C4C424}">
            <xm:f>'FX Card'!$F$1=19</xm:f>
            <x14:dxf>
              <numFmt numFmtId="196" formatCode="\M\X\ &quot;$&quot;\ #,##0.00"/>
            </x14:dxf>
          </x14:cfRule>
          <x14:cfRule type="expression" priority="2708" id="{999B625F-C6DE-480A-BC96-A38DE61128ED}">
            <xm:f>'FX Card'!$F$1=18</xm:f>
            <x14:dxf>
              <numFmt numFmtId="195" formatCode="[$RM-43E]#,##0.00"/>
            </x14:dxf>
          </x14:cfRule>
          <x14:cfRule type="expression" priority="2709" id="{CBEEC973-FF54-40DF-854A-0E6DC9849042}">
            <xm:f>'FX Card'!$F$1=17</xm:f>
            <x14:dxf>
              <numFmt numFmtId="198" formatCode="\N\Z\ &quot;$&quot;\ #,##0.00"/>
            </x14:dxf>
          </x14:cfRule>
          <x14:cfRule type="expression" priority="2710" id="{88E829BE-6F74-47E5-B15F-5BF82E01B347}">
            <xm:f>'FX Card'!$F$1=16</xm:f>
            <x14:dxf>
              <numFmt numFmtId="173" formatCode="\k\r\ #,##0.00"/>
            </x14:dxf>
          </x14:cfRule>
          <x14:cfRule type="expression" priority="2711" id="{4A910B75-258C-443C-8B07-FB8B46434FC4}">
            <xm:f>'FX Card'!$F$1=15</xm:f>
            <x14:dxf>
              <numFmt numFmtId="179" formatCode="[$₩-412]#,##0.00"/>
            </x14:dxf>
          </x14:cfRule>
          <x14:cfRule type="expression" priority="2712" id="{050A7973-6EDC-4078-868B-25666050ABD5}">
            <xm:f>'FX Card'!$F$1=14</xm:f>
            <x14:dxf>
              <numFmt numFmtId="178" formatCode="[$¥-411]#,##0.00"/>
            </x14:dxf>
          </x14:cfRule>
          <x14:cfRule type="expression" priority="2713" id="{85E5BFB4-CE58-46BC-8759-1AB0E883CB89}">
            <xm:f>'FX Card'!$F$1=13</xm:f>
            <x14:dxf>
              <numFmt numFmtId="207" formatCode="[$₹-445]\ #,##0.00"/>
            </x14:dxf>
          </x14:cfRule>
          <x14:cfRule type="expression" priority="2714" id="{664501A6-0E41-4B76-AAA0-1CD7628B72B0}">
            <xm:f>'FX Card'!$F$1=12</xm:f>
            <x14:dxf>
              <numFmt numFmtId="176" formatCode="\R\p\ #,##0.00"/>
            </x14:dxf>
          </x14:cfRule>
          <x14:cfRule type="expression" priority="2715" id="{D0387DAA-B4AC-4E4E-9BB9-9C34619DBC1F}">
            <xm:f>'FX Card'!$F$1=11</xm:f>
            <x14:dxf>
              <numFmt numFmtId="194" formatCode="\H\K\ &quot;$&quot;\ #,##0.00"/>
            </x14:dxf>
          </x14:cfRule>
          <x14:cfRule type="expression" priority="2716" id="{EB485A9D-4F02-4887-8EBF-FF97AB990AEF}">
            <xm:f>'FX Card'!$F$1=10</xm:f>
            <x14:dxf>
              <numFmt numFmtId="175" formatCode="[$£-809]#,##0.00"/>
            </x14:dxf>
          </x14:cfRule>
          <x14:cfRule type="expression" priority="2717" id="{6C8BEF84-FD39-478F-B6A6-550E8F66CDD9}">
            <xm:f>'FX Card'!$F$1=9</xm:f>
            <x14:dxf>
              <numFmt numFmtId="174" formatCode="[$€-2]\ #,##0.00"/>
            </x14:dxf>
          </x14:cfRule>
          <x14:cfRule type="expression" priority="2718" id="{BE2E15C4-E901-4488-9F27-6D0749251935}">
            <xm:f>'FX Card'!$F$1=8</xm:f>
            <x14:dxf>
              <numFmt numFmtId="173" formatCode="\k\r\ #,##0.00"/>
            </x14:dxf>
          </x14:cfRule>
          <x14:cfRule type="expression" priority="2719" id="{68D706D8-D61F-4F6A-8C65-7666803273BD}">
            <xm:f>'FX Card'!$F$1=7</xm:f>
            <x14:dxf>
              <numFmt numFmtId="172" formatCode="[$¥-804]#,##0.00"/>
            </x14:dxf>
          </x14:cfRule>
          <x14:cfRule type="expression" priority="2720" id="{A23F72A4-1F0B-4BD3-A5E8-27B1116EEDD0}">
            <xm:f>'FX Card'!$F$1=6</xm:f>
            <x14:dxf>
              <numFmt numFmtId="171" formatCode="\F\r\ #,##0.00"/>
            </x14:dxf>
          </x14:cfRule>
          <x14:cfRule type="expression" priority="2721" id="{68035888-DA61-4C97-B986-49B75A5615CE}">
            <xm:f>'FX Card'!$F$1=5</xm:f>
            <x14:dxf>
              <numFmt numFmtId="170" formatCode="\C\A\ &quot;$&quot;\ #,##0.00"/>
            </x14:dxf>
          </x14:cfRule>
          <x14:cfRule type="expression" priority="2722" id="{8251B2AC-929E-4695-8462-54E11DD74F68}">
            <xm:f>'FX Card'!$F$1=4</xm:f>
            <x14:dxf>
              <numFmt numFmtId="192" formatCode="[$R$-416]\ #,##0.00"/>
            </x14:dxf>
          </x14:cfRule>
          <x14:cfRule type="expression" priority="2723" id="{14B12A3F-760D-4F44-93C0-B39530333184}">
            <xm:f>'FX Card'!$F$1=3</xm:f>
            <x14:dxf>
              <numFmt numFmtId="169" formatCode="\A\U\ &quot;$&quot;\ #,##0.00"/>
            </x14:dxf>
          </x14:cfRule>
          <x14:cfRule type="expression" priority="2724" id="{F4BC8F02-C114-4D32-B0FA-71ACEC3E6179}">
            <xm:f>'FX Card'!$F$1=2</xm:f>
            <x14:dxf>
              <numFmt numFmtId="182" formatCode="\A\R\ &quot;$&quot;#,##0.00"/>
            </x14:dxf>
          </x14:cfRule>
          <x14:cfRule type="expression" priority="2725" id="{41014190-BB70-40B2-B611-37EDD322BC4D}">
            <xm:f>'FX Card'!$F$1=1</xm:f>
            <x14:dxf>
              <numFmt numFmtId="166" formatCode="&quot;$&quot;#,##0.00"/>
            </x14:dxf>
          </x14:cfRule>
          <xm:sqref>AS593:BA601 AS602:AW602</xm:sqref>
        </x14:conditionalFormatting>
        <x14:conditionalFormatting xmlns:xm="http://schemas.microsoft.com/office/excel/2006/main">
          <x14:cfRule type="expression" priority="2676" id="{D0F763E0-0304-4E18-AFC9-68EED0ABC691}">
            <xm:f>'FX Card'!$F$1=25</xm:f>
            <x14:dxf>
              <numFmt numFmtId="183" formatCode="\R\ #,##0.00"/>
            </x14:dxf>
          </x14:cfRule>
          <x14:cfRule type="expression" priority="2677" id="{44C7A9B0-A278-427D-ADE7-0F0548F7DCB6}">
            <xm:f>'FX Card'!$F$1=24</xm:f>
            <x14:dxf>
              <numFmt numFmtId="180" formatCode="\T\W\ &quot;$&quot;\ #,##0.00"/>
            </x14:dxf>
          </x14:cfRule>
          <x14:cfRule type="expression" priority="2678" id="{0258FF43-9371-4CF3-BF7A-D7A4F3FFADF2}">
            <xm:f>'FX Card'!$F$1=23</xm:f>
            <x14:dxf>
              <numFmt numFmtId="199" formatCode="#,##0.00\ [$₺-41F]"/>
            </x14:dxf>
          </x14:cfRule>
          <x14:cfRule type="expression" priority="2679" id="{CEF79CE0-F6DA-4A12-BBE2-271BCF3187DA}">
            <xm:f>'FX Card'!$F$1=22</xm:f>
            <x14:dxf>
              <numFmt numFmtId="173" formatCode="\k\r\ #,##0.00"/>
            </x14:dxf>
          </x14:cfRule>
          <x14:cfRule type="expression" priority="2680" id="{785FBEB6-A6F9-4EF0-A923-FCB754056A73}">
            <xm:f>'FX Card'!$F$1=21</xm:f>
            <x14:dxf>
              <numFmt numFmtId="197" formatCode="\﷼\ #,##0.000"/>
            </x14:dxf>
          </x14:cfRule>
          <x14:cfRule type="expression" priority="2681" id="{CE6CC71E-C18A-4CA4-A67D-6283297CA33E}">
            <xm:f>'FX Card'!$F$1=20</xm:f>
            <x14:dxf>
              <numFmt numFmtId="181" formatCode="\р\у\б\ #,##0.00"/>
            </x14:dxf>
          </x14:cfRule>
          <x14:cfRule type="expression" priority="2682" id="{12690069-CE00-4354-8C5F-C2F5EC2197BE}">
            <xm:f>'FX Card'!$F$1=19</xm:f>
            <x14:dxf>
              <numFmt numFmtId="196" formatCode="\M\X\ &quot;$&quot;\ #,##0.00"/>
            </x14:dxf>
          </x14:cfRule>
          <x14:cfRule type="expression" priority="2683" id="{5B3E3B00-C49D-45A3-BE83-B1F5EF83353D}">
            <xm:f>'FX Card'!$F$1=18</xm:f>
            <x14:dxf>
              <numFmt numFmtId="195" formatCode="[$RM-43E]#,##0.00"/>
            </x14:dxf>
          </x14:cfRule>
          <x14:cfRule type="expression" priority="2684" id="{F39E55B9-3295-40F1-BC74-D3955EBB1BF4}">
            <xm:f>'FX Card'!$F$1=17</xm:f>
            <x14:dxf>
              <numFmt numFmtId="198" formatCode="\N\Z\ &quot;$&quot;\ #,##0.00"/>
            </x14:dxf>
          </x14:cfRule>
          <x14:cfRule type="expression" priority="2685" id="{C0EE3AA3-B542-4361-8656-BA7AC6019C3B}">
            <xm:f>'FX Card'!$F$1=16</xm:f>
            <x14:dxf>
              <numFmt numFmtId="173" formatCode="\k\r\ #,##0.00"/>
            </x14:dxf>
          </x14:cfRule>
          <x14:cfRule type="expression" priority="2686" id="{7C581695-A000-4DD8-92F4-03D357333834}">
            <xm:f>'FX Card'!$F$1=15</xm:f>
            <x14:dxf>
              <numFmt numFmtId="179" formatCode="[$₩-412]#,##0.00"/>
            </x14:dxf>
          </x14:cfRule>
          <x14:cfRule type="expression" priority="2687" id="{793709B5-D2C9-4D12-9F12-68C9B329DF76}">
            <xm:f>'FX Card'!$F$1=14</xm:f>
            <x14:dxf>
              <numFmt numFmtId="178" formatCode="[$¥-411]#,##0.00"/>
            </x14:dxf>
          </x14:cfRule>
          <x14:cfRule type="expression" priority="2688" id="{3A967F91-A998-4558-8B2D-5841D8F792E1}">
            <xm:f>'FX Card'!$F$1=13</xm:f>
            <x14:dxf>
              <numFmt numFmtId="207" formatCode="[$₹-445]\ #,##0.00"/>
            </x14:dxf>
          </x14:cfRule>
          <x14:cfRule type="expression" priority="2689" id="{B7BCB0A4-F758-465A-B53C-847F12B3E962}">
            <xm:f>'FX Card'!$F$1=12</xm:f>
            <x14:dxf>
              <numFmt numFmtId="176" formatCode="\R\p\ #,##0.00"/>
            </x14:dxf>
          </x14:cfRule>
          <x14:cfRule type="expression" priority="2690" id="{E4CABA75-B4AD-43E4-8597-B73AC3779EF8}">
            <xm:f>'FX Card'!$F$1=11</xm:f>
            <x14:dxf>
              <numFmt numFmtId="194" formatCode="\H\K\ &quot;$&quot;\ #,##0.00"/>
            </x14:dxf>
          </x14:cfRule>
          <x14:cfRule type="expression" priority="2691" id="{12AEA015-D677-41CA-81A9-8DD3119FAB43}">
            <xm:f>'FX Card'!$F$1=10</xm:f>
            <x14:dxf>
              <numFmt numFmtId="175" formatCode="[$£-809]#,##0.00"/>
            </x14:dxf>
          </x14:cfRule>
          <x14:cfRule type="expression" priority="2692" id="{DA53B9AE-F1FB-4510-80C6-5E6CB070041A}">
            <xm:f>'FX Card'!$F$1=9</xm:f>
            <x14:dxf>
              <numFmt numFmtId="174" formatCode="[$€-2]\ #,##0.00"/>
            </x14:dxf>
          </x14:cfRule>
          <x14:cfRule type="expression" priority="2693" id="{B73F6524-A3D8-4882-A94B-A791FC772C4D}">
            <xm:f>'FX Card'!$F$1=8</xm:f>
            <x14:dxf>
              <numFmt numFmtId="173" formatCode="\k\r\ #,##0.00"/>
            </x14:dxf>
          </x14:cfRule>
          <x14:cfRule type="expression" priority="2694" id="{60EAF056-A5D7-4A28-A9E2-27C6D666F64D}">
            <xm:f>'FX Card'!$F$1=7</xm:f>
            <x14:dxf>
              <numFmt numFmtId="172" formatCode="[$¥-804]#,##0.00"/>
            </x14:dxf>
          </x14:cfRule>
          <x14:cfRule type="expression" priority="2695" id="{9896F054-D7E8-48C8-84F2-8C3FCFB18A6C}">
            <xm:f>'FX Card'!$F$1=6</xm:f>
            <x14:dxf>
              <numFmt numFmtId="171" formatCode="\F\r\ #,##0.00"/>
            </x14:dxf>
          </x14:cfRule>
          <x14:cfRule type="expression" priority="2696" id="{BC84E7C6-C01A-46C6-A6C7-01822622803A}">
            <xm:f>'FX Card'!$F$1=5</xm:f>
            <x14:dxf>
              <numFmt numFmtId="170" formatCode="\C\A\ &quot;$&quot;\ #,##0.00"/>
            </x14:dxf>
          </x14:cfRule>
          <x14:cfRule type="expression" priority="2697" id="{D10C4A76-48A8-40EF-BFCB-E5AD3A6D9FAD}">
            <xm:f>'FX Card'!$F$1=4</xm:f>
            <x14:dxf>
              <numFmt numFmtId="192" formatCode="[$R$-416]\ #,##0.00"/>
            </x14:dxf>
          </x14:cfRule>
          <x14:cfRule type="expression" priority="2698" id="{B43988AF-9770-4AA7-B3F6-4125E2FF1DE0}">
            <xm:f>'FX Card'!$F$1=3</xm:f>
            <x14:dxf>
              <numFmt numFmtId="169" formatCode="\A\U\ &quot;$&quot;\ #,##0.00"/>
            </x14:dxf>
          </x14:cfRule>
          <x14:cfRule type="expression" priority="2699" id="{BA82D916-B769-413A-8FE2-EEB76DBBD541}">
            <xm:f>'FX Card'!$F$1=2</xm:f>
            <x14:dxf>
              <numFmt numFmtId="182" formatCode="\A\R\ &quot;$&quot;#,##0.00"/>
            </x14:dxf>
          </x14:cfRule>
          <x14:cfRule type="expression" priority="2700" id="{C86EBEB1-B49E-4AE5-843C-F9C747FFAE2F}">
            <xm:f>'FX Card'!$F$1=1</xm:f>
            <x14:dxf>
              <numFmt numFmtId="166" formatCode="&quot;$&quot;#,##0.00"/>
            </x14:dxf>
          </x14:cfRule>
          <xm:sqref>AS733:BA742</xm:sqref>
        </x14:conditionalFormatting>
        <x14:conditionalFormatting xmlns:xm="http://schemas.microsoft.com/office/excel/2006/main">
          <x14:cfRule type="expression" priority="2651" id="{C6B3F166-9492-42A2-B412-28C0D9F5ABB0}">
            <xm:f>'FX Card'!$F$1=25</xm:f>
            <x14:dxf>
              <numFmt numFmtId="183" formatCode="\R\ #,##0.00"/>
            </x14:dxf>
          </x14:cfRule>
          <x14:cfRule type="expression" priority="2652" id="{0B85271B-2101-4C52-8C6E-9A8D6F6CD25F}">
            <xm:f>'FX Card'!$F$1=24</xm:f>
            <x14:dxf>
              <numFmt numFmtId="180" formatCode="\T\W\ &quot;$&quot;\ #,##0.00"/>
            </x14:dxf>
          </x14:cfRule>
          <x14:cfRule type="expression" priority="2653" id="{E27D508E-193C-449C-B8E9-C880A9AFFA58}">
            <xm:f>'FX Card'!$F$1=23</xm:f>
            <x14:dxf>
              <numFmt numFmtId="199" formatCode="#,##0.00\ [$₺-41F]"/>
            </x14:dxf>
          </x14:cfRule>
          <x14:cfRule type="expression" priority="2654" id="{889B2FD2-ACBB-4E4D-BD0D-D21C2FE07718}">
            <xm:f>'FX Card'!$F$1=22</xm:f>
            <x14:dxf>
              <numFmt numFmtId="173" formatCode="\k\r\ #,##0.00"/>
            </x14:dxf>
          </x14:cfRule>
          <x14:cfRule type="expression" priority="2655" id="{294DD7E2-243F-46C5-8C55-1345323B63F2}">
            <xm:f>'FX Card'!$F$1=21</xm:f>
            <x14:dxf>
              <numFmt numFmtId="197" formatCode="\﷼\ #,##0.000"/>
            </x14:dxf>
          </x14:cfRule>
          <x14:cfRule type="expression" priority="2656" id="{DE0EFDDE-CB33-4D89-959C-2431FAC94D08}">
            <xm:f>'FX Card'!$F$1=20</xm:f>
            <x14:dxf>
              <numFmt numFmtId="181" formatCode="\р\у\б\ #,##0.00"/>
            </x14:dxf>
          </x14:cfRule>
          <x14:cfRule type="expression" priority="2657" id="{639052D8-9B82-4F10-B321-DADA956C5417}">
            <xm:f>'FX Card'!$F$1=19</xm:f>
            <x14:dxf>
              <numFmt numFmtId="196" formatCode="\M\X\ &quot;$&quot;\ #,##0.00"/>
            </x14:dxf>
          </x14:cfRule>
          <x14:cfRule type="expression" priority="2658" id="{84D29D1E-7DF3-448E-9A07-F8D3929E810F}">
            <xm:f>'FX Card'!$F$1=18</xm:f>
            <x14:dxf>
              <numFmt numFmtId="195" formatCode="[$RM-43E]#,##0.00"/>
            </x14:dxf>
          </x14:cfRule>
          <x14:cfRule type="expression" priority="2659" id="{98672B43-D1A8-4507-8612-1C89B2D2D5F2}">
            <xm:f>'FX Card'!$F$1=17</xm:f>
            <x14:dxf>
              <numFmt numFmtId="198" formatCode="\N\Z\ &quot;$&quot;\ #,##0.00"/>
            </x14:dxf>
          </x14:cfRule>
          <x14:cfRule type="expression" priority="2660" id="{079A84F1-FC24-4BCB-A310-723A1FDFC3EB}">
            <xm:f>'FX Card'!$F$1=16</xm:f>
            <x14:dxf>
              <numFmt numFmtId="173" formatCode="\k\r\ #,##0.00"/>
            </x14:dxf>
          </x14:cfRule>
          <x14:cfRule type="expression" priority="2661" id="{8A4DE8F4-C515-4001-8E2E-F9E10C8EFA7E}">
            <xm:f>'FX Card'!$F$1=15</xm:f>
            <x14:dxf>
              <numFmt numFmtId="179" formatCode="[$₩-412]#,##0.00"/>
            </x14:dxf>
          </x14:cfRule>
          <x14:cfRule type="expression" priority="2662" id="{2B29CD4C-9416-433B-BAC2-AA022A575974}">
            <xm:f>'FX Card'!$F$1=14</xm:f>
            <x14:dxf>
              <numFmt numFmtId="178" formatCode="[$¥-411]#,##0.00"/>
            </x14:dxf>
          </x14:cfRule>
          <x14:cfRule type="expression" priority="2663" id="{CFD8AA42-A65D-4F8F-9E19-4CD6438E2448}">
            <xm:f>'FX Card'!$F$1=13</xm:f>
            <x14:dxf>
              <numFmt numFmtId="207" formatCode="[$₹-445]\ #,##0.00"/>
            </x14:dxf>
          </x14:cfRule>
          <x14:cfRule type="expression" priority="2664" id="{E7C8E9B6-50FC-4DCB-850F-35D86D27F8C2}">
            <xm:f>'FX Card'!$F$1=12</xm:f>
            <x14:dxf>
              <numFmt numFmtId="176" formatCode="\R\p\ #,##0.00"/>
            </x14:dxf>
          </x14:cfRule>
          <x14:cfRule type="expression" priority="2665" id="{91F905B4-B2BE-44FA-A04A-D9ED9718A59E}">
            <xm:f>'FX Card'!$F$1=11</xm:f>
            <x14:dxf>
              <numFmt numFmtId="194" formatCode="\H\K\ &quot;$&quot;\ #,##0.00"/>
            </x14:dxf>
          </x14:cfRule>
          <x14:cfRule type="expression" priority="2666" id="{6C06CCF3-7672-486E-9724-8F9BA95743FD}">
            <xm:f>'FX Card'!$F$1=10</xm:f>
            <x14:dxf>
              <numFmt numFmtId="175" formatCode="[$£-809]#,##0.00"/>
            </x14:dxf>
          </x14:cfRule>
          <x14:cfRule type="expression" priority="2667" id="{A04690D1-E3F6-4B11-A8C6-74D7EB3D131F}">
            <xm:f>'FX Card'!$F$1=9</xm:f>
            <x14:dxf>
              <numFmt numFmtId="174" formatCode="[$€-2]\ #,##0.00"/>
            </x14:dxf>
          </x14:cfRule>
          <x14:cfRule type="expression" priority="2668" id="{B41E7BA2-3A52-430E-86AC-03BFA4DD9582}">
            <xm:f>'FX Card'!$F$1=8</xm:f>
            <x14:dxf>
              <numFmt numFmtId="173" formatCode="\k\r\ #,##0.00"/>
            </x14:dxf>
          </x14:cfRule>
          <x14:cfRule type="expression" priority="2669" id="{01BA6A2A-92EF-49B1-A940-779C40033BCB}">
            <xm:f>'FX Card'!$F$1=7</xm:f>
            <x14:dxf>
              <numFmt numFmtId="172" formatCode="[$¥-804]#,##0.00"/>
            </x14:dxf>
          </x14:cfRule>
          <x14:cfRule type="expression" priority="2670" id="{7F64EC58-104C-4161-AB2F-9FBEEF73A72E}">
            <xm:f>'FX Card'!$F$1=6</xm:f>
            <x14:dxf>
              <numFmt numFmtId="171" formatCode="\F\r\ #,##0.00"/>
            </x14:dxf>
          </x14:cfRule>
          <x14:cfRule type="expression" priority="2671" id="{FE8745C5-A33F-424D-9B01-F3F56C326FB8}">
            <xm:f>'FX Card'!$F$1=5</xm:f>
            <x14:dxf>
              <numFmt numFmtId="170" formatCode="\C\A\ &quot;$&quot;\ #,##0.00"/>
            </x14:dxf>
          </x14:cfRule>
          <x14:cfRule type="expression" priority="2672" id="{E441AC2A-921E-4BA0-AEBC-CA4A2998E851}">
            <xm:f>'FX Card'!$F$1=4</xm:f>
            <x14:dxf>
              <numFmt numFmtId="192" formatCode="[$R$-416]\ #,##0.00"/>
            </x14:dxf>
          </x14:cfRule>
          <x14:cfRule type="expression" priority="2673" id="{28358D22-DFDE-4CF1-A573-CDBB9BBBAC7C}">
            <xm:f>'FX Card'!$F$1=3</xm:f>
            <x14:dxf>
              <numFmt numFmtId="169" formatCode="\A\U\ &quot;$&quot;\ #,##0.00"/>
            </x14:dxf>
          </x14:cfRule>
          <x14:cfRule type="expression" priority="2674" id="{718F720A-9823-4B12-8437-9AFC8CEBFD0C}">
            <xm:f>'FX Card'!$F$1=2</xm:f>
            <x14:dxf>
              <numFmt numFmtId="182" formatCode="\A\R\ &quot;$&quot;#,##0.00"/>
            </x14:dxf>
          </x14:cfRule>
          <x14:cfRule type="expression" priority="2675" id="{5CF9395E-BCB9-4ED8-9AD0-9B73E03A636E}">
            <xm:f>'FX Card'!$F$1=1</xm:f>
            <x14:dxf>
              <numFmt numFmtId="166" formatCode="&quot;$&quot;#,##0.00"/>
            </x14:dxf>
          </x14:cfRule>
          <xm:sqref>AX602:BA602</xm:sqref>
        </x14:conditionalFormatting>
        <x14:conditionalFormatting xmlns:xm="http://schemas.microsoft.com/office/excel/2006/main">
          <x14:cfRule type="expression" priority="2626" id="{19E39475-60F3-467E-826D-F740A8205977}">
            <xm:f>'FX Card'!$F$1=25</xm:f>
            <x14:dxf>
              <numFmt numFmtId="183" formatCode="\R\ #,##0.00"/>
            </x14:dxf>
          </x14:cfRule>
          <x14:cfRule type="expression" priority="2627" id="{860C0F3A-970D-46C1-A21C-BFEA26C5A31F}">
            <xm:f>'FX Card'!$F$1=24</xm:f>
            <x14:dxf>
              <numFmt numFmtId="180" formatCode="\T\W\ &quot;$&quot;\ #,##0.00"/>
            </x14:dxf>
          </x14:cfRule>
          <x14:cfRule type="expression" priority="2628" id="{28F34E23-34B4-4A2F-A96D-12FCE0C2C64D}">
            <xm:f>'FX Card'!$F$1=23</xm:f>
            <x14:dxf>
              <numFmt numFmtId="199" formatCode="#,##0.00\ [$₺-41F]"/>
            </x14:dxf>
          </x14:cfRule>
          <x14:cfRule type="expression" priority="2629" id="{DF2694F9-4D45-49A3-9D98-0C621576802F}">
            <xm:f>'FX Card'!$F$1=22</xm:f>
            <x14:dxf>
              <numFmt numFmtId="173" formatCode="\k\r\ #,##0.00"/>
            </x14:dxf>
          </x14:cfRule>
          <x14:cfRule type="expression" priority="2630" id="{348E5804-7144-42A4-B0A6-98915EC59C53}">
            <xm:f>'FX Card'!$F$1=21</xm:f>
            <x14:dxf>
              <numFmt numFmtId="197" formatCode="\﷼\ #,##0.000"/>
            </x14:dxf>
          </x14:cfRule>
          <x14:cfRule type="expression" priority="2631" id="{06FECD93-DBD0-4096-8111-F1F308E75D0F}">
            <xm:f>'FX Card'!$F$1=20</xm:f>
            <x14:dxf>
              <numFmt numFmtId="181" formatCode="\р\у\б\ #,##0.00"/>
            </x14:dxf>
          </x14:cfRule>
          <x14:cfRule type="expression" priority="2632" id="{2FCF4FA6-1741-485C-B516-6F94F16769D1}">
            <xm:f>'FX Card'!$F$1=19</xm:f>
            <x14:dxf>
              <numFmt numFmtId="196" formatCode="\M\X\ &quot;$&quot;\ #,##0.00"/>
            </x14:dxf>
          </x14:cfRule>
          <x14:cfRule type="expression" priority="2633" id="{D66211CA-6863-47EE-B920-CA97A165EF49}">
            <xm:f>'FX Card'!$F$1=18</xm:f>
            <x14:dxf>
              <numFmt numFmtId="195" formatCode="[$RM-43E]#,##0.00"/>
            </x14:dxf>
          </x14:cfRule>
          <x14:cfRule type="expression" priority="2634" id="{74F8123F-3F4E-4833-8E71-E7B14BD02741}">
            <xm:f>'FX Card'!$F$1=17</xm:f>
            <x14:dxf>
              <numFmt numFmtId="198" formatCode="\N\Z\ &quot;$&quot;\ #,##0.00"/>
            </x14:dxf>
          </x14:cfRule>
          <x14:cfRule type="expression" priority="2635" id="{AA556457-1013-4F51-9D61-B0C38F4ABCFB}">
            <xm:f>'FX Card'!$F$1=16</xm:f>
            <x14:dxf>
              <numFmt numFmtId="173" formatCode="\k\r\ #,##0.00"/>
            </x14:dxf>
          </x14:cfRule>
          <x14:cfRule type="expression" priority="2636" id="{F6144B34-2D67-4A5A-9FC2-3EF9AE52A17F}">
            <xm:f>'FX Card'!$F$1=15</xm:f>
            <x14:dxf>
              <numFmt numFmtId="179" formatCode="[$₩-412]#,##0.00"/>
            </x14:dxf>
          </x14:cfRule>
          <x14:cfRule type="expression" priority="2637" id="{715E45C1-10B5-4364-8863-06C9D2C8F581}">
            <xm:f>'FX Card'!$F$1=14</xm:f>
            <x14:dxf>
              <numFmt numFmtId="178" formatCode="[$¥-411]#,##0.00"/>
            </x14:dxf>
          </x14:cfRule>
          <x14:cfRule type="expression" priority="2638" id="{F761CB88-AA68-429A-B91A-29F91F555777}">
            <xm:f>'FX Card'!$F$1=13</xm:f>
            <x14:dxf>
              <numFmt numFmtId="207" formatCode="[$₹-445]\ #,##0.00"/>
            </x14:dxf>
          </x14:cfRule>
          <x14:cfRule type="expression" priority="2639" id="{5DCE6D0A-B92D-4DD4-84FF-FA3A6F35D862}">
            <xm:f>'FX Card'!$F$1=12</xm:f>
            <x14:dxf>
              <numFmt numFmtId="176" formatCode="\R\p\ #,##0.00"/>
            </x14:dxf>
          </x14:cfRule>
          <x14:cfRule type="expression" priority="2640" id="{D59996EE-DEAA-41D4-8407-449AB14AF4BD}">
            <xm:f>'FX Card'!$F$1=11</xm:f>
            <x14:dxf>
              <numFmt numFmtId="194" formatCode="\H\K\ &quot;$&quot;\ #,##0.00"/>
            </x14:dxf>
          </x14:cfRule>
          <x14:cfRule type="expression" priority="2641" id="{718D1BB7-CA86-4C98-ACDF-B911E6CC3D91}">
            <xm:f>'FX Card'!$F$1=10</xm:f>
            <x14:dxf>
              <numFmt numFmtId="175" formatCode="[$£-809]#,##0.00"/>
            </x14:dxf>
          </x14:cfRule>
          <x14:cfRule type="expression" priority="2642" id="{188D4947-178C-4A46-92D7-253532B36242}">
            <xm:f>'FX Card'!$F$1=9</xm:f>
            <x14:dxf>
              <numFmt numFmtId="174" formatCode="[$€-2]\ #,##0.00"/>
            </x14:dxf>
          </x14:cfRule>
          <x14:cfRule type="expression" priority="2643" id="{565A0453-22B6-45A8-BFE1-BAEFA24AA781}">
            <xm:f>'FX Card'!$F$1=8</xm:f>
            <x14:dxf>
              <numFmt numFmtId="173" formatCode="\k\r\ #,##0.00"/>
            </x14:dxf>
          </x14:cfRule>
          <x14:cfRule type="expression" priority="2644" id="{5D4D892A-52B8-458E-AD33-5D21922AD3D7}">
            <xm:f>'FX Card'!$F$1=7</xm:f>
            <x14:dxf>
              <numFmt numFmtId="172" formatCode="[$¥-804]#,##0.00"/>
            </x14:dxf>
          </x14:cfRule>
          <x14:cfRule type="expression" priority="2645" id="{CA4262F6-DEAF-4657-ACB3-429F029C2363}">
            <xm:f>'FX Card'!$F$1=6</xm:f>
            <x14:dxf>
              <numFmt numFmtId="171" formatCode="\F\r\ #,##0.00"/>
            </x14:dxf>
          </x14:cfRule>
          <x14:cfRule type="expression" priority="2646" id="{2D5A8146-3C98-4982-A826-937E88EFBD2D}">
            <xm:f>'FX Card'!$F$1=5</xm:f>
            <x14:dxf>
              <numFmt numFmtId="170" formatCode="\C\A\ &quot;$&quot;\ #,##0.00"/>
            </x14:dxf>
          </x14:cfRule>
          <x14:cfRule type="expression" priority="2647" id="{C1F07599-19BF-4371-AD50-08CA73913C95}">
            <xm:f>'FX Card'!$F$1=4</xm:f>
            <x14:dxf>
              <numFmt numFmtId="192" formatCode="[$R$-416]\ #,##0.00"/>
            </x14:dxf>
          </x14:cfRule>
          <x14:cfRule type="expression" priority="2648" id="{84874B62-EF6A-498E-AB76-5021676918E8}">
            <xm:f>'FX Card'!$F$1=3</xm:f>
            <x14:dxf>
              <numFmt numFmtId="169" formatCode="\A\U\ &quot;$&quot;\ #,##0.00"/>
            </x14:dxf>
          </x14:cfRule>
          <x14:cfRule type="expression" priority="2649" id="{8B6BB40F-5963-4339-AD06-615DADC7951D}">
            <xm:f>'FX Card'!$F$1=2</xm:f>
            <x14:dxf>
              <numFmt numFmtId="182" formatCode="\A\R\ &quot;$&quot;#,##0.00"/>
            </x14:dxf>
          </x14:cfRule>
          <x14:cfRule type="expression" priority="2650" id="{747E88BB-0814-48FB-8DDB-85EA985DDD97}">
            <xm:f>'FX Card'!$F$1=1</xm:f>
            <x14:dxf>
              <numFmt numFmtId="166" formatCode="&quot;$&quot;#,##0.00"/>
            </x14:dxf>
          </x14:cfRule>
          <xm:sqref>AS506:BA506 AX501:BA501</xm:sqref>
        </x14:conditionalFormatting>
        <x14:conditionalFormatting xmlns:xm="http://schemas.microsoft.com/office/excel/2006/main">
          <x14:cfRule type="expression" priority="2501" id="{213D5120-503F-4956-9818-23053751B26E}">
            <xm:f>'FX Card'!$F$1=25</xm:f>
            <x14:dxf>
              <numFmt numFmtId="183" formatCode="\R\ #,##0.00"/>
            </x14:dxf>
          </x14:cfRule>
          <x14:cfRule type="expression" priority="2502" id="{19FF1D3F-83EB-415B-A2B6-4BB80C55A666}">
            <xm:f>'FX Card'!$F$1=24</xm:f>
            <x14:dxf>
              <numFmt numFmtId="180" formatCode="\T\W\ &quot;$&quot;\ #,##0.00"/>
            </x14:dxf>
          </x14:cfRule>
          <x14:cfRule type="expression" priority="2503" id="{BA7B3127-3564-44FD-BA3E-BD941B5B7CCA}">
            <xm:f>'FX Card'!$F$1=23</xm:f>
            <x14:dxf>
              <numFmt numFmtId="199" formatCode="#,##0.00\ [$₺-41F]"/>
            </x14:dxf>
          </x14:cfRule>
          <x14:cfRule type="expression" priority="2504" id="{280F58EA-488A-41CE-85D8-99DEDF127C3B}">
            <xm:f>'FX Card'!$F$1=22</xm:f>
            <x14:dxf>
              <numFmt numFmtId="173" formatCode="\k\r\ #,##0.00"/>
            </x14:dxf>
          </x14:cfRule>
          <x14:cfRule type="expression" priority="2505" id="{169A8B6A-4ADB-47A9-893E-83D2E5550983}">
            <xm:f>'FX Card'!$F$1=21</xm:f>
            <x14:dxf>
              <numFmt numFmtId="197" formatCode="\﷼\ #,##0.000"/>
            </x14:dxf>
          </x14:cfRule>
          <x14:cfRule type="expression" priority="2506" id="{98EB9E63-6654-4048-BE27-8199BA71DF23}">
            <xm:f>'FX Card'!$F$1=20</xm:f>
            <x14:dxf>
              <numFmt numFmtId="181" formatCode="\р\у\б\ #,##0.00"/>
            </x14:dxf>
          </x14:cfRule>
          <x14:cfRule type="expression" priority="2507" id="{889C03DC-547F-4014-ACBF-4CC72A49687D}">
            <xm:f>'FX Card'!$F$1=19</xm:f>
            <x14:dxf>
              <numFmt numFmtId="196" formatCode="\M\X\ &quot;$&quot;\ #,##0.00"/>
            </x14:dxf>
          </x14:cfRule>
          <x14:cfRule type="expression" priority="2508" id="{D25F67C6-CE4B-4E88-9E2C-A42878BB2EB9}">
            <xm:f>'FX Card'!$F$1=18</xm:f>
            <x14:dxf>
              <numFmt numFmtId="195" formatCode="[$RM-43E]#,##0.00"/>
            </x14:dxf>
          </x14:cfRule>
          <x14:cfRule type="expression" priority="2509" id="{542DAEFC-4E30-459F-8010-5F67B42A8AD3}">
            <xm:f>'FX Card'!$F$1=17</xm:f>
            <x14:dxf>
              <numFmt numFmtId="198" formatCode="\N\Z\ &quot;$&quot;\ #,##0.00"/>
            </x14:dxf>
          </x14:cfRule>
          <x14:cfRule type="expression" priority="2510" id="{1487E980-E94A-4DE7-AB64-933D0AF83012}">
            <xm:f>'FX Card'!$F$1=16</xm:f>
            <x14:dxf>
              <numFmt numFmtId="173" formatCode="\k\r\ #,##0.00"/>
            </x14:dxf>
          </x14:cfRule>
          <x14:cfRule type="expression" priority="2511" id="{7624CD5B-A040-48D4-BF0D-BF17F6AD776A}">
            <xm:f>'FX Card'!$F$1=15</xm:f>
            <x14:dxf>
              <numFmt numFmtId="179" formatCode="[$₩-412]#,##0.00"/>
            </x14:dxf>
          </x14:cfRule>
          <x14:cfRule type="expression" priority="2512" id="{88CD8431-B26D-4B87-82F5-2E72A3F439E9}">
            <xm:f>'FX Card'!$F$1=14</xm:f>
            <x14:dxf>
              <numFmt numFmtId="178" formatCode="[$¥-411]#,##0.00"/>
            </x14:dxf>
          </x14:cfRule>
          <x14:cfRule type="expression" priority="2513" id="{E3B38903-EB62-4831-BA8B-16D1960406D7}">
            <xm:f>'FX Card'!$F$1=13</xm:f>
            <x14:dxf>
              <numFmt numFmtId="207" formatCode="[$₹-445]\ #,##0.00"/>
            </x14:dxf>
          </x14:cfRule>
          <x14:cfRule type="expression" priority="2514" id="{179D26B0-D4D4-4A1E-8D5A-3A3AE3FA2435}">
            <xm:f>'FX Card'!$F$1=12</xm:f>
            <x14:dxf>
              <numFmt numFmtId="176" formatCode="\R\p\ #,##0.00"/>
            </x14:dxf>
          </x14:cfRule>
          <x14:cfRule type="expression" priority="2515" id="{E07EB1EC-B72C-44B0-A43E-E8258D085FA2}">
            <xm:f>'FX Card'!$F$1=11</xm:f>
            <x14:dxf>
              <numFmt numFmtId="194" formatCode="\H\K\ &quot;$&quot;\ #,##0.00"/>
            </x14:dxf>
          </x14:cfRule>
          <x14:cfRule type="expression" priority="2516" id="{061924CB-0869-4573-91C5-0E30E6621908}">
            <xm:f>'FX Card'!$F$1=10</xm:f>
            <x14:dxf>
              <numFmt numFmtId="175" formatCode="[$£-809]#,##0.00"/>
            </x14:dxf>
          </x14:cfRule>
          <x14:cfRule type="expression" priority="2517" id="{B2499A3B-C897-4761-B734-A894070D34F5}">
            <xm:f>'FX Card'!$F$1=9</xm:f>
            <x14:dxf>
              <numFmt numFmtId="174" formatCode="[$€-2]\ #,##0.00"/>
            </x14:dxf>
          </x14:cfRule>
          <x14:cfRule type="expression" priority="2518" id="{C9AF8366-FB50-4EF6-A3C8-5E6BD57C584D}">
            <xm:f>'FX Card'!$F$1=8</xm:f>
            <x14:dxf>
              <numFmt numFmtId="173" formatCode="\k\r\ #,##0.00"/>
            </x14:dxf>
          </x14:cfRule>
          <x14:cfRule type="expression" priority="2519" id="{332AD5BC-E5B3-482C-9359-4B6DFBF76ADE}">
            <xm:f>'FX Card'!$F$1=7</xm:f>
            <x14:dxf>
              <numFmt numFmtId="172" formatCode="[$¥-804]#,##0.00"/>
            </x14:dxf>
          </x14:cfRule>
          <x14:cfRule type="expression" priority="2520" id="{4539038A-C9EF-4C6E-879C-919A49814E2C}">
            <xm:f>'FX Card'!$F$1=6</xm:f>
            <x14:dxf>
              <numFmt numFmtId="171" formatCode="\F\r\ #,##0.00"/>
            </x14:dxf>
          </x14:cfRule>
          <x14:cfRule type="expression" priority="2521" id="{7F677EA3-64BB-4DB7-98FD-66326376E319}">
            <xm:f>'FX Card'!$F$1=5</xm:f>
            <x14:dxf>
              <numFmt numFmtId="170" formatCode="\C\A\ &quot;$&quot;\ #,##0.00"/>
            </x14:dxf>
          </x14:cfRule>
          <x14:cfRule type="expression" priority="2522" id="{A346B05B-EFAA-4054-8447-B9A018275E03}">
            <xm:f>'FX Card'!$F$1=4</xm:f>
            <x14:dxf>
              <numFmt numFmtId="192" formatCode="[$R$-416]\ #,##0.00"/>
            </x14:dxf>
          </x14:cfRule>
          <x14:cfRule type="expression" priority="2523" id="{20F72F43-7979-4923-82F5-BCE73086040B}">
            <xm:f>'FX Card'!$F$1=3</xm:f>
            <x14:dxf>
              <numFmt numFmtId="169" formatCode="\A\U\ &quot;$&quot;\ #,##0.00"/>
            </x14:dxf>
          </x14:cfRule>
          <x14:cfRule type="expression" priority="2524" id="{F84D2096-4846-4444-AE2C-E22AED17C883}">
            <xm:f>'FX Card'!$F$1=2</xm:f>
            <x14:dxf>
              <numFmt numFmtId="182" formatCode="\A\R\ &quot;$&quot;#,##0.00"/>
            </x14:dxf>
          </x14:cfRule>
          <x14:cfRule type="expression" priority="2525" id="{B9A9C988-E965-4E53-9990-D0B95C97DDEF}">
            <xm:f>'FX Card'!$F$1=1</xm:f>
            <x14:dxf>
              <numFmt numFmtId="166" formatCode="&quot;$&quot;#,##0.00"/>
            </x14:dxf>
          </x14:cfRule>
          <xm:sqref>AX504:BA504</xm:sqref>
        </x14:conditionalFormatting>
        <x14:conditionalFormatting xmlns:xm="http://schemas.microsoft.com/office/excel/2006/main">
          <x14:cfRule type="expression" priority="2601" id="{6D1ADF4E-2980-4885-B4BC-0A3E13D8422C}">
            <xm:f>'FX Card'!$F$1=25</xm:f>
            <x14:dxf>
              <numFmt numFmtId="183" formatCode="\R\ #,##0.00"/>
            </x14:dxf>
          </x14:cfRule>
          <x14:cfRule type="expression" priority="2602" id="{3C4CD25E-1A28-4A91-B2FA-3B638E377DBD}">
            <xm:f>'FX Card'!$F$1=24</xm:f>
            <x14:dxf>
              <numFmt numFmtId="180" formatCode="\T\W\ &quot;$&quot;\ #,##0.00"/>
            </x14:dxf>
          </x14:cfRule>
          <x14:cfRule type="expression" priority="2603" id="{FD9AB760-DE60-4A9E-9B64-22B985F42190}">
            <xm:f>'FX Card'!$F$1=23</xm:f>
            <x14:dxf>
              <numFmt numFmtId="199" formatCode="#,##0.00\ [$₺-41F]"/>
            </x14:dxf>
          </x14:cfRule>
          <x14:cfRule type="expression" priority="2604" id="{9AC70974-6ED0-4EB4-9E4D-9716F6CF042E}">
            <xm:f>'FX Card'!$F$1=22</xm:f>
            <x14:dxf>
              <numFmt numFmtId="173" formatCode="\k\r\ #,##0.00"/>
            </x14:dxf>
          </x14:cfRule>
          <x14:cfRule type="expression" priority="2605" id="{A6ED3CDD-39F4-4221-8961-3A78EA1899A1}">
            <xm:f>'FX Card'!$F$1=21</xm:f>
            <x14:dxf>
              <numFmt numFmtId="197" formatCode="\﷼\ #,##0.000"/>
            </x14:dxf>
          </x14:cfRule>
          <x14:cfRule type="expression" priority="2606" id="{60BF0726-DEBD-4749-B5D0-AB81486F590A}">
            <xm:f>'FX Card'!$F$1=20</xm:f>
            <x14:dxf>
              <numFmt numFmtId="181" formatCode="\р\у\б\ #,##0.00"/>
            </x14:dxf>
          </x14:cfRule>
          <x14:cfRule type="expression" priority="2607" id="{D141F315-BA98-4AB4-8376-30417A5DE095}">
            <xm:f>'FX Card'!$F$1=19</xm:f>
            <x14:dxf>
              <numFmt numFmtId="196" formatCode="\M\X\ &quot;$&quot;\ #,##0.00"/>
            </x14:dxf>
          </x14:cfRule>
          <x14:cfRule type="expression" priority="2608" id="{BBF58683-8670-4A7C-9828-3ECCE1EF64AB}">
            <xm:f>'FX Card'!$F$1=18</xm:f>
            <x14:dxf>
              <numFmt numFmtId="195" formatCode="[$RM-43E]#,##0.00"/>
            </x14:dxf>
          </x14:cfRule>
          <x14:cfRule type="expression" priority="2609" id="{0E38D8BC-AA13-46A5-A255-BC3049F28324}">
            <xm:f>'FX Card'!$F$1=17</xm:f>
            <x14:dxf>
              <numFmt numFmtId="198" formatCode="\N\Z\ &quot;$&quot;\ #,##0.00"/>
            </x14:dxf>
          </x14:cfRule>
          <x14:cfRule type="expression" priority="2610" id="{A3F0D865-3CA1-4D6F-A76D-EABD2AD39D93}">
            <xm:f>'FX Card'!$F$1=16</xm:f>
            <x14:dxf>
              <numFmt numFmtId="173" formatCode="\k\r\ #,##0.00"/>
            </x14:dxf>
          </x14:cfRule>
          <x14:cfRule type="expression" priority="2611" id="{A3AA3926-2EBF-4D2A-B8F6-0351FDE45884}">
            <xm:f>'FX Card'!$F$1=15</xm:f>
            <x14:dxf>
              <numFmt numFmtId="179" formatCode="[$₩-412]#,##0.00"/>
            </x14:dxf>
          </x14:cfRule>
          <x14:cfRule type="expression" priority="2612" id="{F2BD8430-9400-4213-91A2-889976F0BC51}">
            <xm:f>'FX Card'!$F$1=14</xm:f>
            <x14:dxf>
              <numFmt numFmtId="178" formatCode="[$¥-411]#,##0.00"/>
            </x14:dxf>
          </x14:cfRule>
          <x14:cfRule type="expression" priority="2613" id="{A29F6EB1-5513-4ABF-B43D-09D504CFC70F}">
            <xm:f>'FX Card'!$F$1=13</xm:f>
            <x14:dxf>
              <numFmt numFmtId="207" formatCode="[$₹-445]\ #,##0.00"/>
            </x14:dxf>
          </x14:cfRule>
          <x14:cfRule type="expression" priority="2614" id="{E88ACBFA-156E-4C8F-B727-412E6DE61ECE}">
            <xm:f>'FX Card'!$F$1=12</xm:f>
            <x14:dxf>
              <numFmt numFmtId="176" formatCode="\R\p\ #,##0.00"/>
            </x14:dxf>
          </x14:cfRule>
          <x14:cfRule type="expression" priority="2615" id="{2B2EC9AC-6ECC-4480-A9EA-28B5252D8793}">
            <xm:f>'FX Card'!$F$1=11</xm:f>
            <x14:dxf>
              <numFmt numFmtId="194" formatCode="\H\K\ &quot;$&quot;\ #,##0.00"/>
            </x14:dxf>
          </x14:cfRule>
          <x14:cfRule type="expression" priority="2616" id="{E4938B60-C213-40DA-BE53-1643404194D1}">
            <xm:f>'FX Card'!$F$1=10</xm:f>
            <x14:dxf>
              <numFmt numFmtId="175" formatCode="[$£-809]#,##0.00"/>
            </x14:dxf>
          </x14:cfRule>
          <x14:cfRule type="expression" priority="2617" id="{C2313B4A-0831-4D4B-B9DF-C1C9ABD27A82}">
            <xm:f>'FX Card'!$F$1=9</xm:f>
            <x14:dxf>
              <numFmt numFmtId="174" formatCode="[$€-2]\ #,##0.00"/>
            </x14:dxf>
          </x14:cfRule>
          <x14:cfRule type="expression" priority="2618" id="{37A30D50-298D-4E1F-A33A-11FB029DD669}">
            <xm:f>'FX Card'!$F$1=8</xm:f>
            <x14:dxf>
              <numFmt numFmtId="173" formatCode="\k\r\ #,##0.00"/>
            </x14:dxf>
          </x14:cfRule>
          <x14:cfRule type="expression" priority="2619" id="{63F3E211-9969-46C7-B0F1-030CD2829B11}">
            <xm:f>'FX Card'!$F$1=7</xm:f>
            <x14:dxf>
              <numFmt numFmtId="172" formatCode="[$¥-804]#,##0.00"/>
            </x14:dxf>
          </x14:cfRule>
          <x14:cfRule type="expression" priority="2620" id="{9F51F30C-3B7F-48A8-9F4E-A1C77273B0A5}">
            <xm:f>'FX Card'!$F$1=6</xm:f>
            <x14:dxf>
              <numFmt numFmtId="171" formatCode="\F\r\ #,##0.00"/>
            </x14:dxf>
          </x14:cfRule>
          <x14:cfRule type="expression" priority="2621" id="{0B176336-EE97-44A5-A544-6FA995CA493A}">
            <xm:f>'FX Card'!$F$1=5</xm:f>
            <x14:dxf>
              <numFmt numFmtId="170" formatCode="\C\A\ &quot;$&quot;\ #,##0.00"/>
            </x14:dxf>
          </x14:cfRule>
          <x14:cfRule type="expression" priority="2622" id="{DFA4B5E7-4368-48D8-8402-E11D2F053AEA}">
            <xm:f>'FX Card'!$F$1=4</xm:f>
            <x14:dxf>
              <numFmt numFmtId="192" formatCode="[$R$-416]\ #,##0.00"/>
            </x14:dxf>
          </x14:cfRule>
          <x14:cfRule type="expression" priority="2623" id="{A016F2F3-8E1B-46B0-991E-5F6B54C7103D}">
            <xm:f>'FX Card'!$F$1=3</xm:f>
            <x14:dxf>
              <numFmt numFmtId="169" formatCode="\A\U\ &quot;$&quot;\ #,##0.00"/>
            </x14:dxf>
          </x14:cfRule>
          <x14:cfRule type="expression" priority="2624" id="{36D370D8-9A45-4C0F-AB21-C665E7C0FF1B}">
            <xm:f>'FX Card'!$F$1=2</xm:f>
            <x14:dxf>
              <numFmt numFmtId="182" formatCode="\A\R\ &quot;$&quot;#,##0.00"/>
            </x14:dxf>
          </x14:cfRule>
          <x14:cfRule type="expression" priority="2625" id="{C5CB1067-6815-432E-B430-725F3E936D79}">
            <xm:f>'FX Card'!$F$1=1</xm:f>
            <x14:dxf>
              <numFmt numFmtId="166" formatCode="&quot;$&quot;#,##0.00"/>
            </x14:dxf>
          </x14:cfRule>
          <xm:sqref>AS497:AW499</xm:sqref>
        </x14:conditionalFormatting>
        <x14:conditionalFormatting xmlns:xm="http://schemas.microsoft.com/office/excel/2006/main">
          <x14:cfRule type="expression" priority="2576" id="{06476BC9-A448-4D97-91B0-1A9DD1119B3F}">
            <xm:f>'FX Card'!$F$1=25</xm:f>
            <x14:dxf>
              <numFmt numFmtId="183" formatCode="\R\ #,##0.00"/>
            </x14:dxf>
          </x14:cfRule>
          <x14:cfRule type="expression" priority="2577" id="{8E33F295-471D-4D12-9D89-93F1757F4C10}">
            <xm:f>'FX Card'!$F$1=24</xm:f>
            <x14:dxf>
              <numFmt numFmtId="180" formatCode="\T\W\ &quot;$&quot;\ #,##0.00"/>
            </x14:dxf>
          </x14:cfRule>
          <x14:cfRule type="expression" priority="2578" id="{899762DD-FD23-464D-AFC7-796F5FDB457D}">
            <xm:f>'FX Card'!$F$1=23</xm:f>
            <x14:dxf>
              <numFmt numFmtId="199" formatCode="#,##0.00\ [$₺-41F]"/>
            </x14:dxf>
          </x14:cfRule>
          <x14:cfRule type="expression" priority="2579" id="{AAB0A6EA-FA28-4B16-AE11-11A167710DF5}">
            <xm:f>'FX Card'!$F$1=22</xm:f>
            <x14:dxf>
              <numFmt numFmtId="173" formatCode="\k\r\ #,##0.00"/>
            </x14:dxf>
          </x14:cfRule>
          <x14:cfRule type="expression" priority="2580" id="{26F07506-4DB6-4562-A474-5D26ED46B6B1}">
            <xm:f>'FX Card'!$F$1=21</xm:f>
            <x14:dxf>
              <numFmt numFmtId="197" formatCode="\﷼\ #,##0.000"/>
            </x14:dxf>
          </x14:cfRule>
          <x14:cfRule type="expression" priority="2581" id="{C5CA3A60-365E-49F4-9550-FD4A682F426E}">
            <xm:f>'FX Card'!$F$1=20</xm:f>
            <x14:dxf>
              <numFmt numFmtId="181" formatCode="\р\у\б\ #,##0.00"/>
            </x14:dxf>
          </x14:cfRule>
          <x14:cfRule type="expression" priority="2582" id="{5ED80B6D-9D93-436D-B218-790E6CD3D5B9}">
            <xm:f>'FX Card'!$F$1=19</xm:f>
            <x14:dxf>
              <numFmt numFmtId="196" formatCode="\M\X\ &quot;$&quot;\ #,##0.00"/>
            </x14:dxf>
          </x14:cfRule>
          <x14:cfRule type="expression" priority="2583" id="{8E4430E8-68A8-4B0B-B7C1-29ABAE10B99C}">
            <xm:f>'FX Card'!$F$1=18</xm:f>
            <x14:dxf>
              <numFmt numFmtId="195" formatCode="[$RM-43E]#,##0.00"/>
            </x14:dxf>
          </x14:cfRule>
          <x14:cfRule type="expression" priority="2584" id="{BF118F58-EA62-49A0-915F-AC1BDBA84E05}">
            <xm:f>'FX Card'!$F$1=17</xm:f>
            <x14:dxf>
              <numFmt numFmtId="198" formatCode="\N\Z\ &quot;$&quot;\ #,##0.00"/>
            </x14:dxf>
          </x14:cfRule>
          <x14:cfRule type="expression" priority="2585" id="{4F834DC1-B287-4DD1-B7FB-C2845E384501}">
            <xm:f>'FX Card'!$F$1=16</xm:f>
            <x14:dxf>
              <numFmt numFmtId="173" formatCode="\k\r\ #,##0.00"/>
            </x14:dxf>
          </x14:cfRule>
          <x14:cfRule type="expression" priority="2586" id="{82061F63-714B-47FF-B4F0-9E9D049BABE9}">
            <xm:f>'FX Card'!$F$1=15</xm:f>
            <x14:dxf>
              <numFmt numFmtId="179" formatCode="[$₩-412]#,##0.00"/>
            </x14:dxf>
          </x14:cfRule>
          <x14:cfRule type="expression" priority="2587" id="{487512DE-6226-4060-89CA-F7BDFE6773BF}">
            <xm:f>'FX Card'!$F$1=14</xm:f>
            <x14:dxf>
              <numFmt numFmtId="178" formatCode="[$¥-411]#,##0.00"/>
            </x14:dxf>
          </x14:cfRule>
          <x14:cfRule type="expression" priority="2588" id="{FB615F5F-702A-45FD-BD50-29A11E04354F}">
            <xm:f>'FX Card'!$F$1=13</xm:f>
            <x14:dxf>
              <numFmt numFmtId="207" formatCode="[$₹-445]\ #,##0.00"/>
            </x14:dxf>
          </x14:cfRule>
          <x14:cfRule type="expression" priority="2589" id="{4F89DD34-ACA9-47A6-99D8-CFD69EC5D504}">
            <xm:f>'FX Card'!$F$1=12</xm:f>
            <x14:dxf>
              <numFmt numFmtId="176" formatCode="\R\p\ #,##0.00"/>
            </x14:dxf>
          </x14:cfRule>
          <x14:cfRule type="expression" priority="2590" id="{DB216902-BA59-4ABB-866E-B17A54E20437}">
            <xm:f>'FX Card'!$F$1=11</xm:f>
            <x14:dxf>
              <numFmt numFmtId="194" formatCode="\H\K\ &quot;$&quot;\ #,##0.00"/>
            </x14:dxf>
          </x14:cfRule>
          <x14:cfRule type="expression" priority="2591" id="{A52FD2D4-484E-49DC-BED2-817C8B200E32}">
            <xm:f>'FX Card'!$F$1=10</xm:f>
            <x14:dxf>
              <numFmt numFmtId="175" formatCode="[$£-809]#,##0.00"/>
            </x14:dxf>
          </x14:cfRule>
          <x14:cfRule type="expression" priority="2592" id="{598D8852-507B-47EF-9D50-1DA277FD95DB}">
            <xm:f>'FX Card'!$F$1=9</xm:f>
            <x14:dxf>
              <numFmt numFmtId="174" formatCode="[$€-2]\ #,##0.00"/>
            </x14:dxf>
          </x14:cfRule>
          <x14:cfRule type="expression" priority="2593" id="{322367E4-2B9F-4B0A-BBEE-039063BAEBDC}">
            <xm:f>'FX Card'!$F$1=8</xm:f>
            <x14:dxf>
              <numFmt numFmtId="173" formatCode="\k\r\ #,##0.00"/>
            </x14:dxf>
          </x14:cfRule>
          <x14:cfRule type="expression" priority="2594" id="{0FDB43CE-8098-4E2A-BA9C-914488526F3E}">
            <xm:f>'FX Card'!$F$1=7</xm:f>
            <x14:dxf>
              <numFmt numFmtId="172" formatCode="[$¥-804]#,##0.00"/>
            </x14:dxf>
          </x14:cfRule>
          <x14:cfRule type="expression" priority="2595" id="{5972A357-4303-4110-91E8-974A2C3A104A}">
            <xm:f>'FX Card'!$F$1=6</xm:f>
            <x14:dxf>
              <numFmt numFmtId="171" formatCode="\F\r\ #,##0.00"/>
            </x14:dxf>
          </x14:cfRule>
          <x14:cfRule type="expression" priority="2596" id="{08FB8376-C29D-4B8A-BE83-10C65EDB8BF4}">
            <xm:f>'FX Card'!$F$1=5</xm:f>
            <x14:dxf>
              <numFmt numFmtId="170" formatCode="\C\A\ &quot;$&quot;\ #,##0.00"/>
            </x14:dxf>
          </x14:cfRule>
          <x14:cfRule type="expression" priority="2597" id="{066EED5D-4618-4AA2-B898-87244F136755}">
            <xm:f>'FX Card'!$F$1=4</xm:f>
            <x14:dxf>
              <numFmt numFmtId="192" formatCode="[$R$-416]\ #,##0.00"/>
            </x14:dxf>
          </x14:cfRule>
          <x14:cfRule type="expression" priority="2598" id="{A7342FB0-7765-453B-830D-FBF7256A8106}">
            <xm:f>'FX Card'!$F$1=3</xm:f>
            <x14:dxf>
              <numFmt numFmtId="169" formatCode="\A\U\ &quot;$&quot;\ #,##0.00"/>
            </x14:dxf>
          </x14:cfRule>
          <x14:cfRule type="expression" priority="2599" id="{B3FD5726-22CF-44B2-8E3B-9574E169DFED}">
            <xm:f>'FX Card'!$F$1=2</xm:f>
            <x14:dxf>
              <numFmt numFmtId="182" formatCode="\A\R\ &quot;$&quot;#,##0.00"/>
            </x14:dxf>
          </x14:cfRule>
          <x14:cfRule type="expression" priority="2600" id="{02D1626A-2834-4650-97CC-B08807961FB4}">
            <xm:f>'FX Card'!$F$1=1</xm:f>
            <x14:dxf>
              <numFmt numFmtId="166" formatCode="&quot;$&quot;#,##0.00"/>
            </x14:dxf>
          </x14:cfRule>
          <xm:sqref>AS505:BA505 AS500:AT500 AS502:AS503 AX503:BA503 AX500 AX502</xm:sqref>
        </x14:conditionalFormatting>
        <x14:conditionalFormatting xmlns:xm="http://schemas.microsoft.com/office/excel/2006/main">
          <x14:cfRule type="expression" priority="2526" id="{A32AE242-356A-41D1-ADF9-3858A1811517}">
            <xm:f>'FX Card'!$F$1=25</xm:f>
            <x14:dxf>
              <numFmt numFmtId="183" formatCode="\R\ #,##0.00"/>
            </x14:dxf>
          </x14:cfRule>
          <x14:cfRule type="expression" priority="2527" id="{C24AE5F8-FB89-442C-A62E-9C96F7816B5B}">
            <xm:f>'FX Card'!$F$1=24</xm:f>
            <x14:dxf>
              <numFmt numFmtId="180" formatCode="\T\W\ &quot;$&quot;\ #,##0.00"/>
            </x14:dxf>
          </x14:cfRule>
          <x14:cfRule type="expression" priority="2528" id="{03766AB1-56C5-4532-99DE-FE7E4D31905F}">
            <xm:f>'FX Card'!$F$1=23</xm:f>
            <x14:dxf>
              <numFmt numFmtId="199" formatCode="#,##0.00\ [$₺-41F]"/>
            </x14:dxf>
          </x14:cfRule>
          <x14:cfRule type="expression" priority="2529" id="{1CE8DA25-27DC-43AF-8C8A-D1984C7C7D26}">
            <xm:f>'FX Card'!$F$1=22</xm:f>
            <x14:dxf>
              <numFmt numFmtId="173" formatCode="\k\r\ #,##0.00"/>
            </x14:dxf>
          </x14:cfRule>
          <x14:cfRule type="expression" priority="2530" id="{879DAD78-9F68-48EB-A48B-2EE2557727D0}">
            <xm:f>'FX Card'!$F$1=21</xm:f>
            <x14:dxf>
              <numFmt numFmtId="197" formatCode="\﷼\ #,##0.000"/>
            </x14:dxf>
          </x14:cfRule>
          <x14:cfRule type="expression" priority="2531" id="{151D2973-4B21-48A7-AEF6-703519509047}">
            <xm:f>'FX Card'!$F$1=20</xm:f>
            <x14:dxf>
              <numFmt numFmtId="181" formatCode="\р\у\б\ #,##0.00"/>
            </x14:dxf>
          </x14:cfRule>
          <x14:cfRule type="expression" priority="2532" id="{6323A7BA-51C3-4BC9-8C67-B6DD4AFA783E}">
            <xm:f>'FX Card'!$F$1=19</xm:f>
            <x14:dxf>
              <numFmt numFmtId="196" formatCode="\M\X\ &quot;$&quot;\ #,##0.00"/>
            </x14:dxf>
          </x14:cfRule>
          <x14:cfRule type="expression" priority="2533" id="{C46426CA-D37A-4E61-8EB0-C84CA38DA48F}">
            <xm:f>'FX Card'!$F$1=18</xm:f>
            <x14:dxf>
              <numFmt numFmtId="195" formatCode="[$RM-43E]#,##0.00"/>
            </x14:dxf>
          </x14:cfRule>
          <x14:cfRule type="expression" priority="2534" id="{E8D90735-0885-4128-AC9A-986BE189B225}">
            <xm:f>'FX Card'!$F$1=17</xm:f>
            <x14:dxf>
              <numFmt numFmtId="198" formatCode="\N\Z\ &quot;$&quot;\ #,##0.00"/>
            </x14:dxf>
          </x14:cfRule>
          <x14:cfRule type="expression" priority="2535" id="{F0C5328C-0839-4034-8279-C3C8018B54C2}">
            <xm:f>'FX Card'!$F$1=16</xm:f>
            <x14:dxf>
              <numFmt numFmtId="173" formatCode="\k\r\ #,##0.00"/>
            </x14:dxf>
          </x14:cfRule>
          <x14:cfRule type="expression" priority="2536" id="{8C751690-76FC-44C7-A644-D2A191878B2F}">
            <xm:f>'FX Card'!$F$1=15</xm:f>
            <x14:dxf>
              <numFmt numFmtId="179" formatCode="[$₩-412]#,##0.00"/>
            </x14:dxf>
          </x14:cfRule>
          <x14:cfRule type="expression" priority="2537" id="{7EE1F845-8CCE-47FA-85B4-810B7FD96D86}">
            <xm:f>'FX Card'!$F$1=14</xm:f>
            <x14:dxf>
              <numFmt numFmtId="178" formatCode="[$¥-411]#,##0.00"/>
            </x14:dxf>
          </x14:cfRule>
          <x14:cfRule type="expression" priority="2538" id="{4FBDD4B7-429F-49FC-BFA1-FE9833743051}">
            <xm:f>'FX Card'!$F$1=13</xm:f>
            <x14:dxf>
              <numFmt numFmtId="207" formatCode="[$₹-445]\ #,##0.00"/>
            </x14:dxf>
          </x14:cfRule>
          <x14:cfRule type="expression" priority="2539" id="{B063CA0A-4278-4FE0-B5FC-39A3B4632B4E}">
            <xm:f>'FX Card'!$F$1=12</xm:f>
            <x14:dxf>
              <numFmt numFmtId="176" formatCode="\R\p\ #,##0.00"/>
            </x14:dxf>
          </x14:cfRule>
          <x14:cfRule type="expression" priority="2540" id="{7013EF02-3540-4084-8DAB-4BD7EC37ADCD}">
            <xm:f>'FX Card'!$F$1=11</xm:f>
            <x14:dxf>
              <numFmt numFmtId="194" formatCode="\H\K\ &quot;$&quot;\ #,##0.00"/>
            </x14:dxf>
          </x14:cfRule>
          <x14:cfRule type="expression" priority="2541" id="{69D538D5-7E82-40C1-9DC6-B479C67569C6}">
            <xm:f>'FX Card'!$F$1=10</xm:f>
            <x14:dxf>
              <numFmt numFmtId="175" formatCode="[$£-809]#,##0.00"/>
            </x14:dxf>
          </x14:cfRule>
          <x14:cfRule type="expression" priority="2542" id="{9B459BA0-DD98-4F4A-9049-7BB91338FFA9}">
            <xm:f>'FX Card'!$F$1=9</xm:f>
            <x14:dxf>
              <numFmt numFmtId="174" formatCode="[$€-2]\ #,##0.00"/>
            </x14:dxf>
          </x14:cfRule>
          <x14:cfRule type="expression" priority="2543" id="{7360F1FC-A270-4A3C-BD29-48BE3F004D12}">
            <xm:f>'FX Card'!$F$1=8</xm:f>
            <x14:dxf>
              <numFmt numFmtId="173" formatCode="\k\r\ #,##0.00"/>
            </x14:dxf>
          </x14:cfRule>
          <x14:cfRule type="expression" priority="2544" id="{F4CA934D-C70E-4EF5-B680-2A6C30ED4E76}">
            <xm:f>'FX Card'!$F$1=7</xm:f>
            <x14:dxf>
              <numFmt numFmtId="172" formatCode="[$¥-804]#,##0.00"/>
            </x14:dxf>
          </x14:cfRule>
          <x14:cfRule type="expression" priority="2545" id="{38313770-09B6-4E6C-851B-227A1B33E418}">
            <xm:f>'FX Card'!$F$1=6</xm:f>
            <x14:dxf>
              <numFmt numFmtId="171" formatCode="\F\r\ #,##0.00"/>
            </x14:dxf>
          </x14:cfRule>
          <x14:cfRule type="expression" priority="2546" id="{3D11A233-9CDE-422B-BA81-FEE69D411528}">
            <xm:f>'FX Card'!$F$1=5</xm:f>
            <x14:dxf>
              <numFmt numFmtId="170" formatCode="\C\A\ &quot;$&quot;\ #,##0.00"/>
            </x14:dxf>
          </x14:cfRule>
          <x14:cfRule type="expression" priority="2547" id="{9CB5DC3A-E60A-4448-B37E-462FD3923BD8}">
            <xm:f>'FX Card'!$F$1=4</xm:f>
            <x14:dxf>
              <numFmt numFmtId="192" formatCode="[$R$-416]\ #,##0.00"/>
            </x14:dxf>
          </x14:cfRule>
          <x14:cfRule type="expression" priority="2548" id="{1BA79626-E9EF-4FE6-91FE-6CD1DAF3EA18}">
            <xm:f>'FX Card'!$F$1=3</xm:f>
            <x14:dxf>
              <numFmt numFmtId="169" formatCode="\A\U\ &quot;$&quot;\ #,##0.00"/>
            </x14:dxf>
          </x14:cfRule>
          <x14:cfRule type="expression" priority="2549" id="{9BD11B52-1F0F-453D-A1CB-C17173D83264}">
            <xm:f>'FX Card'!$F$1=2</xm:f>
            <x14:dxf>
              <numFmt numFmtId="182" formatCode="\A\R\ &quot;$&quot;#,##0.00"/>
            </x14:dxf>
          </x14:cfRule>
          <x14:cfRule type="expression" priority="2550" id="{DB1B8A51-871A-498E-9191-6B0D4135F08C}">
            <xm:f>'FX Card'!$F$1=1</xm:f>
            <x14:dxf>
              <numFmt numFmtId="166" formatCode="&quot;$&quot;#,##0.00"/>
            </x14:dxf>
          </x14:cfRule>
          <xm:sqref>AQ504</xm:sqref>
        </x14:conditionalFormatting>
        <x14:conditionalFormatting xmlns:xm="http://schemas.microsoft.com/office/excel/2006/main">
          <x14:cfRule type="expression" priority="2551" id="{CBEA5B75-8C03-4B2B-8DA2-C94CAB61B4C5}">
            <xm:f>'FX Card'!$F$1=25</xm:f>
            <x14:dxf>
              <numFmt numFmtId="183" formatCode="\R\ #,##0.00"/>
            </x14:dxf>
          </x14:cfRule>
          <x14:cfRule type="expression" priority="2552" id="{6BD9A5CE-44AE-4029-99B8-9A2BFA5B8A3C}">
            <xm:f>'FX Card'!$F$1=24</xm:f>
            <x14:dxf>
              <numFmt numFmtId="180" formatCode="\T\W\ &quot;$&quot;\ #,##0.00"/>
            </x14:dxf>
          </x14:cfRule>
          <x14:cfRule type="expression" priority="2553" id="{7447E5F3-65AB-4E44-910E-2D9611D42B46}">
            <xm:f>'FX Card'!$F$1=23</xm:f>
            <x14:dxf>
              <numFmt numFmtId="199" formatCode="#,##0.00\ [$₺-41F]"/>
            </x14:dxf>
          </x14:cfRule>
          <x14:cfRule type="expression" priority="2554" id="{66DA5D40-789A-4169-BDCA-2FED00B173F6}">
            <xm:f>'FX Card'!$F$1=22</xm:f>
            <x14:dxf>
              <numFmt numFmtId="173" formatCode="\k\r\ #,##0.00"/>
            </x14:dxf>
          </x14:cfRule>
          <x14:cfRule type="expression" priority="2555" id="{A3F163C3-67D2-48EE-A11C-442F80E85023}">
            <xm:f>'FX Card'!$F$1=21</xm:f>
            <x14:dxf>
              <numFmt numFmtId="197" formatCode="\﷼\ #,##0.000"/>
            </x14:dxf>
          </x14:cfRule>
          <x14:cfRule type="expression" priority="2556" id="{7D155582-1BCB-44D5-84F1-84483ABBA47C}">
            <xm:f>'FX Card'!$F$1=20</xm:f>
            <x14:dxf>
              <numFmt numFmtId="181" formatCode="\р\у\б\ #,##0.00"/>
            </x14:dxf>
          </x14:cfRule>
          <x14:cfRule type="expression" priority="2557" id="{8BBE2154-7C6E-4E28-9ADB-81F87A45CADC}">
            <xm:f>'FX Card'!$F$1=19</xm:f>
            <x14:dxf>
              <numFmt numFmtId="196" formatCode="\M\X\ &quot;$&quot;\ #,##0.00"/>
            </x14:dxf>
          </x14:cfRule>
          <x14:cfRule type="expression" priority="2558" id="{61935DC2-C783-4096-9C14-62E39D598121}">
            <xm:f>'FX Card'!$F$1=18</xm:f>
            <x14:dxf>
              <numFmt numFmtId="195" formatCode="[$RM-43E]#,##0.00"/>
            </x14:dxf>
          </x14:cfRule>
          <x14:cfRule type="expression" priority="2559" id="{08566B81-443A-4C36-869D-E4837CF8E431}">
            <xm:f>'FX Card'!$F$1=17</xm:f>
            <x14:dxf>
              <numFmt numFmtId="198" formatCode="\N\Z\ &quot;$&quot;\ #,##0.00"/>
            </x14:dxf>
          </x14:cfRule>
          <x14:cfRule type="expression" priority="2560" id="{08924E27-F4C6-41C3-85B8-C98AFDEF489C}">
            <xm:f>'FX Card'!$F$1=16</xm:f>
            <x14:dxf>
              <numFmt numFmtId="173" formatCode="\k\r\ #,##0.00"/>
            </x14:dxf>
          </x14:cfRule>
          <x14:cfRule type="expression" priority="2561" id="{04DAA7B1-A17D-4E29-8C6E-46D986854A73}">
            <xm:f>'FX Card'!$F$1=15</xm:f>
            <x14:dxf>
              <numFmt numFmtId="179" formatCode="[$₩-412]#,##0.00"/>
            </x14:dxf>
          </x14:cfRule>
          <x14:cfRule type="expression" priority="2562" id="{D6886AB0-3201-4F74-AA3E-40E84A1533E0}">
            <xm:f>'FX Card'!$F$1=14</xm:f>
            <x14:dxf>
              <numFmt numFmtId="178" formatCode="[$¥-411]#,##0.00"/>
            </x14:dxf>
          </x14:cfRule>
          <x14:cfRule type="expression" priority="2563" id="{A5EFD95E-522F-494F-BBD4-8C81686ED14A}">
            <xm:f>'FX Card'!$F$1=13</xm:f>
            <x14:dxf>
              <numFmt numFmtId="207" formatCode="[$₹-445]\ #,##0.00"/>
            </x14:dxf>
          </x14:cfRule>
          <x14:cfRule type="expression" priority="2564" id="{0C4A77C0-0045-473A-B4C0-F15466B2BDE4}">
            <xm:f>'FX Card'!$F$1=12</xm:f>
            <x14:dxf>
              <numFmt numFmtId="176" formatCode="\R\p\ #,##0.00"/>
            </x14:dxf>
          </x14:cfRule>
          <x14:cfRule type="expression" priority="2565" id="{0042EEBB-B569-4955-BCDF-E80DE5BB087E}">
            <xm:f>'FX Card'!$F$1=11</xm:f>
            <x14:dxf>
              <numFmt numFmtId="194" formatCode="\H\K\ &quot;$&quot;\ #,##0.00"/>
            </x14:dxf>
          </x14:cfRule>
          <x14:cfRule type="expression" priority="2566" id="{85FF3FBE-0290-4D5E-8B5C-6E693658D741}">
            <xm:f>'FX Card'!$F$1=10</xm:f>
            <x14:dxf>
              <numFmt numFmtId="175" formatCode="[$£-809]#,##0.00"/>
            </x14:dxf>
          </x14:cfRule>
          <x14:cfRule type="expression" priority="2567" id="{1078864C-E6AD-4B16-8157-47D8466BCBEB}">
            <xm:f>'FX Card'!$F$1=9</xm:f>
            <x14:dxf>
              <numFmt numFmtId="174" formatCode="[$€-2]\ #,##0.00"/>
            </x14:dxf>
          </x14:cfRule>
          <x14:cfRule type="expression" priority="2568" id="{AE2A67E1-D787-4976-992A-BE5A56378401}">
            <xm:f>'FX Card'!$F$1=8</xm:f>
            <x14:dxf>
              <numFmt numFmtId="173" formatCode="\k\r\ #,##0.00"/>
            </x14:dxf>
          </x14:cfRule>
          <x14:cfRule type="expression" priority="2569" id="{79DC3B6C-51C2-4261-A387-877F2DC6C695}">
            <xm:f>'FX Card'!$F$1=7</xm:f>
            <x14:dxf>
              <numFmt numFmtId="172" formatCode="[$¥-804]#,##0.00"/>
            </x14:dxf>
          </x14:cfRule>
          <x14:cfRule type="expression" priority="2570" id="{D8878D9E-19CC-461A-ADFA-9F300C054102}">
            <xm:f>'FX Card'!$F$1=6</xm:f>
            <x14:dxf>
              <numFmt numFmtId="171" formatCode="\F\r\ #,##0.00"/>
            </x14:dxf>
          </x14:cfRule>
          <x14:cfRule type="expression" priority="2571" id="{361BB50C-7B9B-408B-87F5-55FD06D7814C}">
            <xm:f>'FX Card'!$F$1=5</xm:f>
            <x14:dxf>
              <numFmt numFmtId="170" formatCode="\C\A\ &quot;$&quot;\ #,##0.00"/>
            </x14:dxf>
          </x14:cfRule>
          <x14:cfRule type="expression" priority="2572" id="{BE30A3F8-C3E4-4AD8-8106-E9D6F2D5FA2A}">
            <xm:f>'FX Card'!$F$1=4</xm:f>
            <x14:dxf>
              <numFmt numFmtId="192" formatCode="[$R$-416]\ #,##0.00"/>
            </x14:dxf>
          </x14:cfRule>
          <x14:cfRule type="expression" priority="2573" id="{31C6E79F-F7AE-4C42-BC29-766A80E0CD0B}">
            <xm:f>'FX Card'!$F$1=3</xm:f>
            <x14:dxf>
              <numFmt numFmtId="169" formatCode="\A\U\ &quot;$&quot;\ #,##0.00"/>
            </x14:dxf>
          </x14:cfRule>
          <x14:cfRule type="expression" priority="2574" id="{E7724D90-73B9-4B84-BC77-8F78C3BEF674}">
            <xm:f>'FX Card'!$F$1=2</xm:f>
            <x14:dxf>
              <numFmt numFmtId="182" formatCode="\A\R\ &quot;$&quot;#,##0.00"/>
            </x14:dxf>
          </x14:cfRule>
          <x14:cfRule type="expression" priority="2575" id="{AAE1F043-9DF0-4C38-9DB8-C9ABA2F33FEC}">
            <xm:f>'FX Card'!$F$1=1</xm:f>
            <x14:dxf>
              <numFmt numFmtId="166" formatCode="&quot;$&quot;#,##0.00"/>
            </x14:dxf>
          </x14:cfRule>
          <xm:sqref>AS501:AW501</xm:sqref>
        </x14:conditionalFormatting>
        <x14:conditionalFormatting xmlns:xm="http://schemas.microsoft.com/office/excel/2006/main">
          <x14:cfRule type="expression" priority="2476" id="{FFDECCF7-CB04-4D62-9A9E-E7061FEDD7EC}">
            <xm:f>'FX Card'!$F$1=25</xm:f>
            <x14:dxf>
              <numFmt numFmtId="183" formatCode="\R\ #,##0.00"/>
            </x14:dxf>
          </x14:cfRule>
          <x14:cfRule type="expression" priority="2477" id="{FE4A1C02-3534-4A32-89A4-3C4C80F74C91}">
            <xm:f>'FX Card'!$F$1=24</xm:f>
            <x14:dxf>
              <numFmt numFmtId="180" formatCode="\T\W\ &quot;$&quot;\ #,##0.00"/>
            </x14:dxf>
          </x14:cfRule>
          <x14:cfRule type="expression" priority="2478" id="{B5C2C3DF-0BDA-4ACA-A897-71470EA4D4AB}">
            <xm:f>'FX Card'!$F$1=23</xm:f>
            <x14:dxf>
              <numFmt numFmtId="199" formatCode="#,##0.00\ [$₺-41F]"/>
            </x14:dxf>
          </x14:cfRule>
          <x14:cfRule type="expression" priority="2479" id="{625D5B65-F31B-45BA-AB1E-774DA4692A4F}">
            <xm:f>'FX Card'!$F$1=22</xm:f>
            <x14:dxf>
              <numFmt numFmtId="173" formatCode="\k\r\ #,##0.00"/>
            </x14:dxf>
          </x14:cfRule>
          <x14:cfRule type="expression" priority="2480" id="{59CC1FE8-0BC6-47C5-A3BA-A7B88A0D03F4}">
            <xm:f>'FX Card'!$F$1=21</xm:f>
            <x14:dxf>
              <numFmt numFmtId="197" formatCode="\﷼\ #,##0.000"/>
            </x14:dxf>
          </x14:cfRule>
          <x14:cfRule type="expression" priority="2481" id="{DDB39C92-7AA6-4057-8B14-ADD45F09CE04}">
            <xm:f>'FX Card'!$F$1=20</xm:f>
            <x14:dxf>
              <numFmt numFmtId="181" formatCode="\р\у\б\ #,##0.00"/>
            </x14:dxf>
          </x14:cfRule>
          <x14:cfRule type="expression" priority="2482" id="{764180C4-6D6F-493E-B10C-B9BCAF9BB3EE}">
            <xm:f>'FX Card'!$F$1=19</xm:f>
            <x14:dxf>
              <numFmt numFmtId="196" formatCode="\M\X\ &quot;$&quot;\ #,##0.00"/>
            </x14:dxf>
          </x14:cfRule>
          <x14:cfRule type="expression" priority="2483" id="{245D721D-1D7E-4EFC-8F60-26BE1F4B32E8}">
            <xm:f>'FX Card'!$F$1=18</xm:f>
            <x14:dxf>
              <numFmt numFmtId="195" formatCode="[$RM-43E]#,##0.00"/>
            </x14:dxf>
          </x14:cfRule>
          <x14:cfRule type="expression" priority="2484" id="{419C46E5-0AD9-4A1F-B39F-6ABF1167D32B}">
            <xm:f>'FX Card'!$F$1=17</xm:f>
            <x14:dxf>
              <numFmt numFmtId="198" formatCode="\N\Z\ &quot;$&quot;\ #,##0.00"/>
            </x14:dxf>
          </x14:cfRule>
          <x14:cfRule type="expression" priority="2485" id="{DD5A25CD-C6D5-40E8-B30F-B730A4E14773}">
            <xm:f>'FX Card'!$F$1=16</xm:f>
            <x14:dxf>
              <numFmt numFmtId="173" formatCode="\k\r\ #,##0.00"/>
            </x14:dxf>
          </x14:cfRule>
          <x14:cfRule type="expression" priority="2486" id="{425F2D0E-CDED-4052-B400-5749EC2C0A06}">
            <xm:f>'FX Card'!$F$1=15</xm:f>
            <x14:dxf>
              <numFmt numFmtId="179" formatCode="[$₩-412]#,##0.00"/>
            </x14:dxf>
          </x14:cfRule>
          <x14:cfRule type="expression" priority="2487" id="{E29EAEB6-9B52-4A9C-85A0-E6DE6A015B8F}">
            <xm:f>'FX Card'!$F$1=14</xm:f>
            <x14:dxf>
              <numFmt numFmtId="178" formatCode="[$¥-411]#,##0.00"/>
            </x14:dxf>
          </x14:cfRule>
          <x14:cfRule type="expression" priority="2488" id="{46BFAC36-7089-459D-9C6C-98793A69DDA5}">
            <xm:f>'FX Card'!$F$1=13</xm:f>
            <x14:dxf>
              <numFmt numFmtId="207" formatCode="[$₹-445]\ #,##0.00"/>
            </x14:dxf>
          </x14:cfRule>
          <x14:cfRule type="expression" priority="2489" id="{AF6E90F2-BA06-4B81-A597-16DEB2AFC385}">
            <xm:f>'FX Card'!$F$1=12</xm:f>
            <x14:dxf>
              <numFmt numFmtId="176" formatCode="\R\p\ #,##0.00"/>
            </x14:dxf>
          </x14:cfRule>
          <x14:cfRule type="expression" priority="2490" id="{8B959F40-76F1-481C-AC9C-CAFEC4FFAFBB}">
            <xm:f>'FX Card'!$F$1=11</xm:f>
            <x14:dxf>
              <numFmt numFmtId="194" formatCode="\H\K\ &quot;$&quot;\ #,##0.00"/>
            </x14:dxf>
          </x14:cfRule>
          <x14:cfRule type="expression" priority="2491" id="{EEECBC06-068F-47DF-93B2-C18638AF1568}">
            <xm:f>'FX Card'!$F$1=10</xm:f>
            <x14:dxf>
              <numFmt numFmtId="175" formatCode="[$£-809]#,##0.00"/>
            </x14:dxf>
          </x14:cfRule>
          <x14:cfRule type="expression" priority="2492" id="{2CF44F6E-38F2-4E4A-9A41-EA5699983FBC}">
            <xm:f>'FX Card'!$F$1=9</xm:f>
            <x14:dxf>
              <numFmt numFmtId="174" formatCode="[$€-2]\ #,##0.00"/>
            </x14:dxf>
          </x14:cfRule>
          <x14:cfRule type="expression" priority="2493" id="{C40A326F-CB48-4274-93D6-8AFA5A6B2DB0}">
            <xm:f>'FX Card'!$F$1=8</xm:f>
            <x14:dxf>
              <numFmt numFmtId="173" formatCode="\k\r\ #,##0.00"/>
            </x14:dxf>
          </x14:cfRule>
          <x14:cfRule type="expression" priority="2494" id="{91866DA9-2A80-46B4-8B3C-9BD7ACF51C29}">
            <xm:f>'FX Card'!$F$1=7</xm:f>
            <x14:dxf>
              <numFmt numFmtId="172" formatCode="[$¥-804]#,##0.00"/>
            </x14:dxf>
          </x14:cfRule>
          <x14:cfRule type="expression" priority="2495" id="{B1F03107-F5D5-4653-9DC1-536CEB54292B}">
            <xm:f>'FX Card'!$F$1=6</xm:f>
            <x14:dxf>
              <numFmt numFmtId="171" formatCode="\F\r\ #,##0.00"/>
            </x14:dxf>
          </x14:cfRule>
          <x14:cfRule type="expression" priority="2496" id="{2B8B1E9C-83B6-4C67-A4BB-4E8CC64B9B80}">
            <xm:f>'FX Card'!$F$1=5</xm:f>
            <x14:dxf>
              <numFmt numFmtId="170" formatCode="\C\A\ &quot;$&quot;\ #,##0.00"/>
            </x14:dxf>
          </x14:cfRule>
          <x14:cfRule type="expression" priority="2497" id="{DAB95C8B-9EE3-457B-8163-0F40E0A4C2DA}">
            <xm:f>'FX Card'!$F$1=4</xm:f>
            <x14:dxf>
              <numFmt numFmtId="192" formatCode="[$R$-416]\ #,##0.00"/>
            </x14:dxf>
          </x14:cfRule>
          <x14:cfRule type="expression" priority="2498" id="{605AE837-8CA0-469B-9D81-2C59F76EEAC1}">
            <xm:f>'FX Card'!$F$1=3</xm:f>
            <x14:dxf>
              <numFmt numFmtId="169" formatCode="\A\U\ &quot;$&quot;\ #,##0.00"/>
            </x14:dxf>
          </x14:cfRule>
          <x14:cfRule type="expression" priority="2499" id="{C04328D1-97AB-4A70-8A61-D44D30217C2C}">
            <xm:f>'FX Card'!$F$1=2</xm:f>
            <x14:dxf>
              <numFmt numFmtId="182" formatCode="\A\R\ &quot;$&quot;#,##0.00"/>
            </x14:dxf>
          </x14:cfRule>
          <x14:cfRule type="expression" priority="2500" id="{F44A1969-9C3E-483B-80F6-395738BD5456}">
            <xm:f>'FX Card'!$F$1=1</xm:f>
            <x14:dxf>
              <numFmt numFmtId="166" formatCode="&quot;$&quot;#,##0.00"/>
            </x14:dxf>
          </x14:cfRule>
          <xm:sqref>AX497:AX499</xm:sqref>
        </x14:conditionalFormatting>
        <x14:conditionalFormatting xmlns:xm="http://schemas.microsoft.com/office/excel/2006/main">
          <x14:cfRule type="expression" priority="2451" id="{0247EF8F-EE43-4EE7-BB86-E871EF6407FD}">
            <xm:f>'FX Card'!$F$1=25</xm:f>
            <x14:dxf>
              <numFmt numFmtId="183" formatCode="\R\ #,##0.00"/>
            </x14:dxf>
          </x14:cfRule>
          <x14:cfRule type="expression" priority="2452" id="{E367D87A-41DC-4289-BEC3-2A09354391F5}">
            <xm:f>'FX Card'!$F$1=24</xm:f>
            <x14:dxf>
              <numFmt numFmtId="180" formatCode="\T\W\ &quot;$&quot;\ #,##0.00"/>
            </x14:dxf>
          </x14:cfRule>
          <x14:cfRule type="expression" priority="2453" id="{FC9E831C-A96D-4F2F-9386-B58C9D25EF45}">
            <xm:f>'FX Card'!$F$1=23</xm:f>
            <x14:dxf>
              <numFmt numFmtId="199" formatCode="#,##0.00\ [$₺-41F]"/>
            </x14:dxf>
          </x14:cfRule>
          <x14:cfRule type="expression" priority="2454" id="{6B8173EF-1B4F-4796-B6D6-730C57E8C7F7}">
            <xm:f>'FX Card'!$F$1=22</xm:f>
            <x14:dxf>
              <numFmt numFmtId="173" formatCode="\k\r\ #,##0.00"/>
            </x14:dxf>
          </x14:cfRule>
          <x14:cfRule type="expression" priority="2455" id="{680FD6A0-A361-44CA-B21F-2AA3EDEF02FA}">
            <xm:f>'FX Card'!$F$1=21</xm:f>
            <x14:dxf>
              <numFmt numFmtId="197" formatCode="\﷼\ #,##0.000"/>
            </x14:dxf>
          </x14:cfRule>
          <x14:cfRule type="expression" priority="2456" id="{551EF508-9D15-4DCA-AFF8-A621D9114D09}">
            <xm:f>'FX Card'!$F$1=20</xm:f>
            <x14:dxf>
              <numFmt numFmtId="181" formatCode="\р\у\б\ #,##0.00"/>
            </x14:dxf>
          </x14:cfRule>
          <x14:cfRule type="expression" priority="2457" id="{37AC5EC5-6AA1-4A68-9858-538F7C7CF324}">
            <xm:f>'FX Card'!$F$1=19</xm:f>
            <x14:dxf>
              <numFmt numFmtId="196" formatCode="\M\X\ &quot;$&quot;\ #,##0.00"/>
            </x14:dxf>
          </x14:cfRule>
          <x14:cfRule type="expression" priority="2458" id="{F82F47ED-F055-48AC-8F2A-47CAEDA5849E}">
            <xm:f>'FX Card'!$F$1=18</xm:f>
            <x14:dxf>
              <numFmt numFmtId="195" formatCode="[$RM-43E]#,##0.00"/>
            </x14:dxf>
          </x14:cfRule>
          <x14:cfRule type="expression" priority="2459" id="{8AE814AA-6F96-462D-B973-7A8AF3113155}">
            <xm:f>'FX Card'!$F$1=17</xm:f>
            <x14:dxf>
              <numFmt numFmtId="198" formatCode="\N\Z\ &quot;$&quot;\ #,##0.00"/>
            </x14:dxf>
          </x14:cfRule>
          <x14:cfRule type="expression" priority="2460" id="{6303D43A-2D09-4A5B-A117-09B6AA8B4385}">
            <xm:f>'FX Card'!$F$1=16</xm:f>
            <x14:dxf>
              <numFmt numFmtId="173" formatCode="\k\r\ #,##0.00"/>
            </x14:dxf>
          </x14:cfRule>
          <x14:cfRule type="expression" priority="2461" id="{D694D2A6-E177-4B94-AB89-464A9C5A61BF}">
            <xm:f>'FX Card'!$F$1=15</xm:f>
            <x14:dxf>
              <numFmt numFmtId="179" formatCode="[$₩-412]#,##0.00"/>
            </x14:dxf>
          </x14:cfRule>
          <x14:cfRule type="expression" priority="2462" id="{A9A7D6AF-96EB-44D6-A338-AFBD186062EB}">
            <xm:f>'FX Card'!$F$1=14</xm:f>
            <x14:dxf>
              <numFmt numFmtId="178" formatCode="[$¥-411]#,##0.00"/>
            </x14:dxf>
          </x14:cfRule>
          <x14:cfRule type="expression" priority="2463" id="{CF85D781-0679-4D26-8E80-139B4C03C816}">
            <xm:f>'FX Card'!$F$1=13</xm:f>
            <x14:dxf>
              <numFmt numFmtId="207" formatCode="[$₹-445]\ #,##0.00"/>
            </x14:dxf>
          </x14:cfRule>
          <x14:cfRule type="expression" priority="2464" id="{0613136E-0532-4619-99AF-1B26ACCB4C52}">
            <xm:f>'FX Card'!$F$1=12</xm:f>
            <x14:dxf>
              <numFmt numFmtId="176" formatCode="\R\p\ #,##0.00"/>
            </x14:dxf>
          </x14:cfRule>
          <x14:cfRule type="expression" priority="2465" id="{6604CB67-E08D-4FE7-8871-B327C88795E3}">
            <xm:f>'FX Card'!$F$1=11</xm:f>
            <x14:dxf>
              <numFmt numFmtId="194" formatCode="\H\K\ &quot;$&quot;\ #,##0.00"/>
            </x14:dxf>
          </x14:cfRule>
          <x14:cfRule type="expression" priority="2466" id="{D10A2E74-B2E3-4626-94CC-DE6B9DEADD5E}">
            <xm:f>'FX Card'!$F$1=10</xm:f>
            <x14:dxf>
              <numFmt numFmtId="175" formatCode="[$£-809]#,##0.00"/>
            </x14:dxf>
          </x14:cfRule>
          <x14:cfRule type="expression" priority="2467" id="{58FD6052-B8DB-4DB6-8386-DC64EF22752D}">
            <xm:f>'FX Card'!$F$1=9</xm:f>
            <x14:dxf>
              <numFmt numFmtId="174" formatCode="[$€-2]\ #,##0.00"/>
            </x14:dxf>
          </x14:cfRule>
          <x14:cfRule type="expression" priority="2468" id="{B9393D3F-0374-4A8A-9D6B-ED9B65269D89}">
            <xm:f>'FX Card'!$F$1=8</xm:f>
            <x14:dxf>
              <numFmt numFmtId="173" formatCode="\k\r\ #,##0.00"/>
            </x14:dxf>
          </x14:cfRule>
          <x14:cfRule type="expression" priority="2469" id="{80211C0C-B17A-48D7-BFAA-0BA6CCC6FE0E}">
            <xm:f>'FX Card'!$F$1=7</xm:f>
            <x14:dxf>
              <numFmt numFmtId="172" formatCode="[$¥-804]#,##0.00"/>
            </x14:dxf>
          </x14:cfRule>
          <x14:cfRule type="expression" priority="2470" id="{6CBB5C08-420B-4E0C-8462-504720265A76}">
            <xm:f>'FX Card'!$F$1=6</xm:f>
            <x14:dxf>
              <numFmt numFmtId="171" formatCode="\F\r\ #,##0.00"/>
            </x14:dxf>
          </x14:cfRule>
          <x14:cfRule type="expression" priority="2471" id="{B440BC8C-33CF-44D4-9465-178FDCB39E08}">
            <xm:f>'FX Card'!$F$1=5</xm:f>
            <x14:dxf>
              <numFmt numFmtId="170" formatCode="\C\A\ &quot;$&quot;\ #,##0.00"/>
            </x14:dxf>
          </x14:cfRule>
          <x14:cfRule type="expression" priority="2472" id="{C6E34548-4583-4F62-82F1-9755081F3BD3}">
            <xm:f>'FX Card'!$F$1=4</xm:f>
            <x14:dxf>
              <numFmt numFmtId="192" formatCode="[$R$-416]\ #,##0.00"/>
            </x14:dxf>
          </x14:cfRule>
          <x14:cfRule type="expression" priority="2473" id="{0619D2FA-3D72-4B97-B482-39D8F9D45DA0}">
            <xm:f>'FX Card'!$F$1=3</xm:f>
            <x14:dxf>
              <numFmt numFmtId="169" formatCode="\A\U\ &quot;$&quot;\ #,##0.00"/>
            </x14:dxf>
          </x14:cfRule>
          <x14:cfRule type="expression" priority="2474" id="{714FEDBB-239A-4211-A8BC-C124A5377722}">
            <xm:f>'FX Card'!$F$1=2</xm:f>
            <x14:dxf>
              <numFmt numFmtId="182" formatCode="\A\R\ &quot;$&quot;#,##0.00"/>
            </x14:dxf>
          </x14:cfRule>
          <x14:cfRule type="expression" priority="2475" id="{DD08B776-0499-4C43-A68F-3569552E1153}">
            <xm:f>'FX Card'!$F$1=1</xm:f>
            <x14:dxf>
              <numFmt numFmtId="166" formatCode="&quot;$&quot;#,##0.00"/>
            </x14:dxf>
          </x14:cfRule>
          <xm:sqref>AC277:AG277</xm:sqref>
        </x14:conditionalFormatting>
        <x14:conditionalFormatting xmlns:xm="http://schemas.microsoft.com/office/excel/2006/main">
          <x14:cfRule type="expression" priority="2426" id="{CC06DAFF-D290-4FC2-AD0E-B3F733BB8314}">
            <xm:f>'FX Card'!$F$1=25</xm:f>
            <x14:dxf>
              <numFmt numFmtId="183" formatCode="\R\ #,##0.00"/>
            </x14:dxf>
          </x14:cfRule>
          <x14:cfRule type="expression" priority="2427" id="{A5F13629-914A-4A3D-B1BC-864CB3512782}">
            <xm:f>'FX Card'!$F$1=24</xm:f>
            <x14:dxf>
              <numFmt numFmtId="180" formatCode="\T\W\ &quot;$&quot;\ #,##0.00"/>
            </x14:dxf>
          </x14:cfRule>
          <x14:cfRule type="expression" priority="2428" id="{FE7DA0CF-56B8-4FC7-B1CE-D636C5087204}">
            <xm:f>'FX Card'!$F$1=23</xm:f>
            <x14:dxf>
              <numFmt numFmtId="199" formatCode="#,##0.00\ [$₺-41F]"/>
            </x14:dxf>
          </x14:cfRule>
          <x14:cfRule type="expression" priority="2429" id="{7F326854-7D3D-413A-8BC2-648A0B7BB45D}">
            <xm:f>'FX Card'!$F$1=22</xm:f>
            <x14:dxf>
              <numFmt numFmtId="173" formatCode="\k\r\ #,##0.00"/>
            </x14:dxf>
          </x14:cfRule>
          <x14:cfRule type="expression" priority="2430" id="{2E89B9E5-E0D0-4D9A-A18A-CA36FD9B78B2}">
            <xm:f>'FX Card'!$F$1=21</xm:f>
            <x14:dxf>
              <numFmt numFmtId="197" formatCode="\﷼\ #,##0.000"/>
            </x14:dxf>
          </x14:cfRule>
          <x14:cfRule type="expression" priority="2431" id="{3BEE241B-3093-47AE-B80B-960DF71DE7CA}">
            <xm:f>'FX Card'!$F$1=20</xm:f>
            <x14:dxf>
              <numFmt numFmtId="181" formatCode="\р\у\б\ #,##0.00"/>
            </x14:dxf>
          </x14:cfRule>
          <x14:cfRule type="expression" priority="2432" id="{5F2A65FA-C03D-4B4D-9898-68B2E5A41858}">
            <xm:f>'FX Card'!$F$1=19</xm:f>
            <x14:dxf>
              <numFmt numFmtId="196" formatCode="\M\X\ &quot;$&quot;\ #,##0.00"/>
            </x14:dxf>
          </x14:cfRule>
          <x14:cfRule type="expression" priority="2433" id="{BB55D28A-FE10-413D-83BF-4F6A16829367}">
            <xm:f>'FX Card'!$F$1=18</xm:f>
            <x14:dxf>
              <numFmt numFmtId="195" formatCode="[$RM-43E]#,##0.00"/>
            </x14:dxf>
          </x14:cfRule>
          <x14:cfRule type="expression" priority="2434" id="{74FBAE6A-0900-42B9-9A86-0F0F1856623A}">
            <xm:f>'FX Card'!$F$1=17</xm:f>
            <x14:dxf>
              <numFmt numFmtId="198" formatCode="\N\Z\ &quot;$&quot;\ #,##0.00"/>
            </x14:dxf>
          </x14:cfRule>
          <x14:cfRule type="expression" priority="2435" id="{2A8C0BF9-34DB-4656-AF4E-3DA381847BE4}">
            <xm:f>'FX Card'!$F$1=16</xm:f>
            <x14:dxf>
              <numFmt numFmtId="173" formatCode="\k\r\ #,##0.00"/>
            </x14:dxf>
          </x14:cfRule>
          <x14:cfRule type="expression" priority="2436" id="{C57B8FB6-3382-4560-B3F0-072337597660}">
            <xm:f>'FX Card'!$F$1=15</xm:f>
            <x14:dxf>
              <numFmt numFmtId="179" formatCode="[$₩-412]#,##0.00"/>
            </x14:dxf>
          </x14:cfRule>
          <x14:cfRule type="expression" priority="2437" id="{0DA16EB6-1971-4F7C-B006-9BE6E39E9D10}">
            <xm:f>'FX Card'!$F$1=14</xm:f>
            <x14:dxf>
              <numFmt numFmtId="178" formatCode="[$¥-411]#,##0.00"/>
            </x14:dxf>
          </x14:cfRule>
          <x14:cfRule type="expression" priority="2438" id="{451F330A-2EF5-4510-BA6E-814E050F50D5}">
            <xm:f>'FX Card'!$F$1=13</xm:f>
            <x14:dxf>
              <numFmt numFmtId="207" formatCode="[$₹-445]\ #,##0.00"/>
            </x14:dxf>
          </x14:cfRule>
          <x14:cfRule type="expression" priority="2439" id="{66BE3793-19C4-4FAE-8FBD-7AF8295F3B2A}">
            <xm:f>'FX Card'!$F$1=12</xm:f>
            <x14:dxf>
              <numFmt numFmtId="176" formatCode="\R\p\ #,##0.00"/>
            </x14:dxf>
          </x14:cfRule>
          <x14:cfRule type="expression" priority="2440" id="{F15FE5A8-EFFC-48AA-BD36-01D572431882}">
            <xm:f>'FX Card'!$F$1=11</xm:f>
            <x14:dxf>
              <numFmt numFmtId="194" formatCode="\H\K\ &quot;$&quot;\ #,##0.00"/>
            </x14:dxf>
          </x14:cfRule>
          <x14:cfRule type="expression" priority="2441" id="{0015B969-365E-45E5-811E-2B83959B7120}">
            <xm:f>'FX Card'!$F$1=10</xm:f>
            <x14:dxf>
              <numFmt numFmtId="175" formatCode="[$£-809]#,##0.00"/>
            </x14:dxf>
          </x14:cfRule>
          <x14:cfRule type="expression" priority="2442" id="{36331264-2AAD-4BBF-BB81-FD74F6ABE439}">
            <xm:f>'FX Card'!$F$1=9</xm:f>
            <x14:dxf>
              <numFmt numFmtId="174" formatCode="[$€-2]\ #,##0.00"/>
            </x14:dxf>
          </x14:cfRule>
          <x14:cfRule type="expression" priority="2443" id="{857D3CAA-F070-4BAF-A6EE-EE59F1286117}">
            <xm:f>'FX Card'!$F$1=8</xm:f>
            <x14:dxf>
              <numFmt numFmtId="173" formatCode="\k\r\ #,##0.00"/>
            </x14:dxf>
          </x14:cfRule>
          <x14:cfRule type="expression" priority="2444" id="{A7FC7104-0EE0-4528-A0AC-F2D86BA61E32}">
            <xm:f>'FX Card'!$F$1=7</xm:f>
            <x14:dxf>
              <numFmt numFmtId="172" formatCode="[$¥-804]#,##0.00"/>
            </x14:dxf>
          </x14:cfRule>
          <x14:cfRule type="expression" priority="2445" id="{B57BA0F2-C32A-4386-8C2D-0DE2D280C764}">
            <xm:f>'FX Card'!$F$1=6</xm:f>
            <x14:dxf>
              <numFmt numFmtId="171" formatCode="\F\r\ #,##0.00"/>
            </x14:dxf>
          </x14:cfRule>
          <x14:cfRule type="expression" priority="2446" id="{30B00BEB-3C9A-4507-86CF-49826B6D1490}">
            <xm:f>'FX Card'!$F$1=5</xm:f>
            <x14:dxf>
              <numFmt numFmtId="170" formatCode="\C\A\ &quot;$&quot;\ #,##0.00"/>
            </x14:dxf>
          </x14:cfRule>
          <x14:cfRule type="expression" priority="2447" id="{8B94F18A-4D8D-4501-9E6E-4E7E1ECAE529}">
            <xm:f>'FX Card'!$F$1=4</xm:f>
            <x14:dxf>
              <numFmt numFmtId="192" formatCode="[$R$-416]\ #,##0.00"/>
            </x14:dxf>
          </x14:cfRule>
          <x14:cfRule type="expression" priority="2448" id="{FA3FBC93-486A-4A5B-BEF0-02EC2E38C660}">
            <xm:f>'FX Card'!$F$1=3</xm:f>
            <x14:dxf>
              <numFmt numFmtId="169" formatCode="\A\U\ &quot;$&quot;\ #,##0.00"/>
            </x14:dxf>
          </x14:cfRule>
          <x14:cfRule type="expression" priority="2449" id="{13453472-5CAD-4602-9B4E-987C573A0CDC}">
            <xm:f>'FX Card'!$F$1=2</xm:f>
            <x14:dxf>
              <numFmt numFmtId="182" formatCode="\A\R\ &quot;$&quot;#,##0.00"/>
            </x14:dxf>
          </x14:cfRule>
          <x14:cfRule type="expression" priority="2450" id="{E952CADE-2548-4D72-B2EE-26FE0BB2F7BE}">
            <xm:f>'FX Card'!$F$1=1</xm:f>
            <x14:dxf>
              <numFmt numFmtId="166" formatCode="&quot;$&quot;#,##0.00"/>
            </x14:dxf>
          </x14:cfRule>
          <xm:sqref>AT277:AW277</xm:sqref>
        </x14:conditionalFormatting>
        <x14:conditionalFormatting xmlns:xm="http://schemas.microsoft.com/office/excel/2006/main">
          <x14:cfRule type="expression" priority="2401" id="{E7696030-FD29-4D17-B4B6-97513B3DDD77}">
            <xm:f>'FX Card'!$F$1=25</xm:f>
            <x14:dxf>
              <numFmt numFmtId="183" formatCode="\R\ #,##0.00"/>
            </x14:dxf>
          </x14:cfRule>
          <x14:cfRule type="expression" priority="2402" id="{728708B6-4A33-412C-B7F1-69780BA4C0A1}">
            <xm:f>'FX Card'!$F$1=24</xm:f>
            <x14:dxf>
              <numFmt numFmtId="180" formatCode="\T\W\ &quot;$&quot;\ #,##0.00"/>
            </x14:dxf>
          </x14:cfRule>
          <x14:cfRule type="expression" priority="2403" id="{A9539052-383B-4348-B0FA-C7B8E7F4B21A}">
            <xm:f>'FX Card'!$F$1=23</xm:f>
            <x14:dxf>
              <numFmt numFmtId="199" formatCode="#,##0.00\ [$₺-41F]"/>
            </x14:dxf>
          </x14:cfRule>
          <x14:cfRule type="expression" priority="2404" id="{E93A0F7F-5BB0-455B-8EDA-AB581FA49F65}">
            <xm:f>'FX Card'!$F$1=22</xm:f>
            <x14:dxf>
              <numFmt numFmtId="173" formatCode="\k\r\ #,##0.00"/>
            </x14:dxf>
          </x14:cfRule>
          <x14:cfRule type="expression" priority="2405" id="{50DCB223-8319-456B-A9BA-C50E70B4C493}">
            <xm:f>'FX Card'!$F$1=21</xm:f>
            <x14:dxf>
              <numFmt numFmtId="197" formatCode="\﷼\ #,##0.000"/>
            </x14:dxf>
          </x14:cfRule>
          <x14:cfRule type="expression" priority="2406" id="{16CCCA06-8044-4D7F-B7E4-47C237FCE61C}">
            <xm:f>'FX Card'!$F$1=20</xm:f>
            <x14:dxf>
              <numFmt numFmtId="181" formatCode="\р\у\б\ #,##0.00"/>
            </x14:dxf>
          </x14:cfRule>
          <x14:cfRule type="expression" priority="2407" id="{595FC27D-65D6-4134-81AA-BA017420A617}">
            <xm:f>'FX Card'!$F$1=19</xm:f>
            <x14:dxf>
              <numFmt numFmtId="196" formatCode="\M\X\ &quot;$&quot;\ #,##0.00"/>
            </x14:dxf>
          </x14:cfRule>
          <x14:cfRule type="expression" priority="2408" id="{E81BB8E9-FE62-4F43-A4BB-DA38297BAB7A}">
            <xm:f>'FX Card'!$F$1=18</xm:f>
            <x14:dxf>
              <numFmt numFmtId="195" formatCode="[$RM-43E]#,##0.00"/>
            </x14:dxf>
          </x14:cfRule>
          <x14:cfRule type="expression" priority="2409" id="{DB67C29E-DF5F-47C4-9F63-1B0E38E3DB8A}">
            <xm:f>'FX Card'!$F$1=17</xm:f>
            <x14:dxf>
              <numFmt numFmtId="198" formatCode="\N\Z\ &quot;$&quot;\ #,##0.00"/>
            </x14:dxf>
          </x14:cfRule>
          <x14:cfRule type="expression" priority="2410" id="{021FF5CE-ED8E-47B0-9B08-38A10CA297C7}">
            <xm:f>'FX Card'!$F$1=16</xm:f>
            <x14:dxf>
              <numFmt numFmtId="173" formatCode="\k\r\ #,##0.00"/>
            </x14:dxf>
          </x14:cfRule>
          <x14:cfRule type="expression" priority="2411" id="{7D9B0E35-78C5-48AB-B35A-6885B10CE788}">
            <xm:f>'FX Card'!$F$1=15</xm:f>
            <x14:dxf>
              <numFmt numFmtId="179" formatCode="[$₩-412]#,##0.00"/>
            </x14:dxf>
          </x14:cfRule>
          <x14:cfRule type="expression" priority="2412" id="{7C627723-55C1-43D7-98AB-55EF492F65C8}">
            <xm:f>'FX Card'!$F$1=14</xm:f>
            <x14:dxf>
              <numFmt numFmtId="178" formatCode="[$¥-411]#,##0.00"/>
            </x14:dxf>
          </x14:cfRule>
          <x14:cfRule type="expression" priority="2413" id="{D7A5AE4E-FDCA-4E90-A04E-651929D749E6}">
            <xm:f>'FX Card'!$F$1=13</xm:f>
            <x14:dxf>
              <numFmt numFmtId="207" formatCode="[$₹-445]\ #,##0.00"/>
            </x14:dxf>
          </x14:cfRule>
          <x14:cfRule type="expression" priority="2414" id="{CFB55DD5-2EB6-4EEA-897B-92BD768EF50D}">
            <xm:f>'FX Card'!$F$1=12</xm:f>
            <x14:dxf>
              <numFmt numFmtId="176" formatCode="\R\p\ #,##0.00"/>
            </x14:dxf>
          </x14:cfRule>
          <x14:cfRule type="expression" priority="2415" id="{AE01B4C0-B233-4B6E-BEEB-D4970B10B297}">
            <xm:f>'FX Card'!$F$1=11</xm:f>
            <x14:dxf>
              <numFmt numFmtId="194" formatCode="\H\K\ &quot;$&quot;\ #,##0.00"/>
            </x14:dxf>
          </x14:cfRule>
          <x14:cfRule type="expression" priority="2416" id="{2085FC2F-570C-4A29-B8FB-A19B28EF7AE1}">
            <xm:f>'FX Card'!$F$1=10</xm:f>
            <x14:dxf>
              <numFmt numFmtId="175" formatCode="[$£-809]#,##0.00"/>
            </x14:dxf>
          </x14:cfRule>
          <x14:cfRule type="expression" priority="2417" id="{3FB5E0C6-99FF-4A12-9616-D3FA2E1E88B2}">
            <xm:f>'FX Card'!$F$1=9</xm:f>
            <x14:dxf>
              <numFmt numFmtId="174" formatCode="[$€-2]\ #,##0.00"/>
            </x14:dxf>
          </x14:cfRule>
          <x14:cfRule type="expression" priority="2418" id="{24AAEBA5-B9EF-4A95-B025-3E0975AF8582}">
            <xm:f>'FX Card'!$F$1=8</xm:f>
            <x14:dxf>
              <numFmt numFmtId="173" formatCode="\k\r\ #,##0.00"/>
            </x14:dxf>
          </x14:cfRule>
          <x14:cfRule type="expression" priority="2419" id="{EEAEEE97-C1EF-40EF-B00B-8730264F0F8A}">
            <xm:f>'FX Card'!$F$1=7</xm:f>
            <x14:dxf>
              <numFmt numFmtId="172" formatCode="[$¥-804]#,##0.00"/>
            </x14:dxf>
          </x14:cfRule>
          <x14:cfRule type="expression" priority="2420" id="{0353E31B-58A9-4F56-8138-17878D7FD2F6}">
            <xm:f>'FX Card'!$F$1=6</xm:f>
            <x14:dxf>
              <numFmt numFmtId="171" formatCode="\F\r\ #,##0.00"/>
            </x14:dxf>
          </x14:cfRule>
          <x14:cfRule type="expression" priority="2421" id="{18B60AD5-3551-4F04-95C9-FD46A962E070}">
            <xm:f>'FX Card'!$F$1=5</xm:f>
            <x14:dxf>
              <numFmt numFmtId="170" formatCode="\C\A\ &quot;$&quot;\ #,##0.00"/>
            </x14:dxf>
          </x14:cfRule>
          <x14:cfRule type="expression" priority="2422" id="{D4B4DE70-EF66-4432-A872-10FF9B15EDE8}">
            <xm:f>'FX Card'!$F$1=4</xm:f>
            <x14:dxf>
              <numFmt numFmtId="192" formatCode="[$R$-416]\ #,##0.00"/>
            </x14:dxf>
          </x14:cfRule>
          <x14:cfRule type="expression" priority="2423" id="{73F0D40C-9A68-44AE-82EB-1FC9293167A6}">
            <xm:f>'FX Card'!$F$1=3</xm:f>
            <x14:dxf>
              <numFmt numFmtId="169" formatCode="\A\U\ &quot;$&quot;\ #,##0.00"/>
            </x14:dxf>
          </x14:cfRule>
          <x14:cfRule type="expression" priority="2424" id="{3BBF2569-6F6B-436B-A8DE-2101609C9054}">
            <xm:f>'FX Card'!$F$1=2</xm:f>
            <x14:dxf>
              <numFmt numFmtId="182" formatCode="\A\R\ &quot;$&quot;#,##0.00"/>
            </x14:dxf>
          </x14:cfRule>
          <x14:cfRule type="expression" priority="2425" id="{B7CC95A4-3B15-4FBC-9FDB-308E79AF3068}">
            <xm:f>'FX Card'!$F$1=1</xm:f>
            <x14:dxf>
              <numFmt numFmtId="166" formatCode="&quot;$&quot;#,##0.00"/>
            </x14:dxf>
          </x14:cfRule>
          <xm:sqref>AX277:BA277</xm:sqref>
        </x14:conditionalFormatting>
        <x14:conditionalFormatting xmlns:xm="http://schemas.microsoft.com/office/excel/2006/main">
          <x14:cfRule type="expression" priority="2376" id="{45B89AE2-1E6F-4EBB-A627-904FE8887B7B}">
            <xm:f>'FX Card'!$F$1=25</xm:f>
            <x14:dxf>
              <numFmt numFmtId="183" formatCode="\R\ #,##0.00"/>
            </x14:dxf>
          </x14:cfRule>
          <x14:cfRule type="expression" priority="2377" id="{5C528AC2-307D-4420-88C1-9242F8B0B22C}">
            <xm:f>'FX Card'!$F$1=24</xm:f>
            <x14:dxf>
              <numFmt numFmtId="180" formatCode="\T\W\ &quot;$&quot;\ #,##0.00"/>
            </x14:dxf>
          </x14:cfRule>
          <x14:cfRule type="expression" priority="2378" id="{76D18EC9-89C9-486A-AAF5-26AC29361BE2}">
            <xm:f>'FX Card'!$F$1=23</xm:f>
            <x14:dxf>
              <numFmt numFmtId="199" formatCode="#,##0.00\ [$₺-41F]"/>
            </x14:dxf>
          </x14:cfRule>
          <x14:cfRule type="expression" priority="2379" id="{7A8BB449-515E-41FA-A041-4D36B756E3E8}">
            <xm:f>'FX Card'!$F$1=22</xm:f>
            <x14:dxf>
              <numFmt numFmtId="173" formatCode="\k\r\ #,##0.00"/>
            </x14:dxf>
          </x14:cfRule>
          <x14:cfRule type="expression" priority="2380" id="{5891CD00-0802-4A0E-BABD-DB0030DB536D}">
            <xm:f>'FX Card'!$F$1=21</xm:f>
            <x14:dxf>
              <numFmt numFmtId="197" formatCode="\﷼\ #,##0.000"/>
            </x14:dxf>
          </x14:cfRule>
          <x14:cfRule type="expression" priority="2381" id="{D3483646-78E7-4BFF-9C25-F5A57C01BC54}">
            <xm:f>'FX Card'!$F$1=20</xm:f>
            <x14:dxf>
              <numFmt numFmtId="181" formatCode="\р\у\б\ #,##0.00"/>
            </x14:dxf>
          </x14:cfRule>
          <x14:cfRule type="expression" priority="2382" id="{0E5784CC-D055-4F7E-90E6-4E2B44B85948}">
            <xm:f>'FX Card'!$F$1=19</xm:f>
            <x14:dxf>
              <numFmt numFmtId="196" formatCode="\M\X\ &quot;$&quot;\ #,##0.00"/>
            </x14:dxf>
          </x14:cfRule>
          <x14:cfRule type="expression" priority="2383" id="{5BFC0CD1-D5DB-46BF-8521-2DE0C8FDC430}">
            <xm:f>'FX Card'!$F$1=18</xm:f>
            <x14:dxf>
              <numFmt numFmtId="195" formatCode="[$RM-43E]#,##0.00"/>
            </x14:dxf>
          </x14:cfRule>
          <x14:cfRule type="expression" priority="2384" id="{FC562D1F-ED86-4082-8ED2-6E28B6E584E2}">
            <xm:f>'FX Card'!$F$1=17</xm:f>
            <x14:dxf>
              <numFmt numFmtId="198" formatCode="\N\Z\ &quot;$&quot;\ #,##0.00"/>
            </x14:dxf>
          </x14:cfRule>
          <x14:cfRule type="expression" priority="2385" id="{1671176C-0839-4119-BF69-FC7DFC1C13A1}">
            <xm:f>'FX Card'!$F$1=16</xm:f>
            <x14:dxf>
              <numFmt numFmtId="173" formatCode="\k\r\ #,##0.00"/>
            </x14:dxf>
          </x14:cfRule>
          <x14:cfRule type="expression" priority="2386" id="{82DD2C6D-3B03-45BE-8BE7-996D60CC4853}">
            <xm:f>'FX Card'!$F$1=15</xm:f>
            <x14:dxf>
              <numFmt numFmtId="179" formatCode="[$₩-412]#,##0.00"/>
            </x14:dxf>
          </x14:cfRule>
          <x14:cfRule type="expression" priority="2387" id="{72CEB7F8-0FA4-429C-A66E-2A58E11AC43C}">
            <xm:f>'FX Card'!$F$1=14</xm:f>
            <x14:dxf>
              <numFmt numFmtId="178" formatCode="[$¥-411]#,##0.00"/>
            </x14:dxf>
          </x14:cfRule>
          <x14:cfRule type="expression" priority="2388" id="{634C5D1F-517B-46F5-B92E-7B00237C33DD}">
            <xm:f>'FX Card'!$F$1=13</xm:f>
            <x14:dxf>
              <numFmt numFmtId="207" formatCode="[$₹-445]\ #,##0.00"/>
            </x14:dxf>
          </x14:cfRule>
          <x14:cfRule type="expression" priority="2389" id="{4E008AA0-6D61-48B0-AA2E-061DD659B41D}">
            <xm:f>'FX Card'!$F$1=12</xm:f>
            <x14:dxf>
              <numFmt numFmtId="176" formatCode="\R\p\ #,##0.00"/>
            </x14:dxf>
          </x14:cfRule>
          <x14:cfRule type="expression" priority="2390" id="{5ABD21EA-236F-4541-8DB2-EC77A3619461}">
            <xm:f>'FX Card'!$F$1=11</xm:f>
            <x14:dxf>
              <numFmt numFmtId="194" formatCode="\H\K\ &quot;$&quot;\ #,##0.00"/>
            </x14:dxf>
          </x14:cfRule>
          <x14:cfRule type="expression" priority="2391" id="{A8BE5780-C03D-4DDA-B7FF-0535CF4AA380}">
            <xm:f>'FX Card'!$F$1=10</xm:f>
            <x14:dxf>
              <numFmt numFmtId="175" formatCode="[$£-809]#,##0.00"/>
            </x14:dxf>
          </x14:cfRule>
          <x14:cfRule type="expression" priority="2392" id="{1DE11313-D6D6-4B2F-AA1A-8B4009E50256}">
            <xm:f>'FX Card'!$F$1=9</xm:f>
            <x14:dxf>
              <numFmt numFmtId="174" formatCode="[$€-2]\ #,##0.00"/>
            </x14:dxf>
          </x14:cfRule>
          <x14:cfRule type="expression" priority="2393" id="{43A0EB2F-D4ED-4B24-94C5-A62F9BAE1CC7}">
            <xm:f>'FX Card'!$F$1=8</xm:f>
            <x14:dxf>
              <numFmt numFmtId="173" formatCode="\k\r\ #,##0.00"/>
            </x14:dxf>
          </x14:cfRule>
          <x14:cfRule type="expression" priority="2394" id="{E8E79401-95B0-4D5C-AF10-45D3D7E58853}">
            <xm:f>'FX Card'!$F$1=7</xm:f>
            <x14:dxf>
              <numFmt numFmtId="172" formatCode="[$¥-804]#,##0.00"/>
            </x14:dxf>
          </x14:cfRule>
          <x14:cfRule type="expression" priority="2395" id="{16FD18BE-51CF-49D1-80E5-20F24791A458}">
            <xm:f>'FX Card'!$F$1=6</xm:f>
            <x14:dxf>
              <numFmt numFmtId="171" formatCode="\F\r\ #,##0.00"/>
            </x14:dxf>
          </x14:cfRule>
          <x14:cfRule type="expression" priority="2396" id="{08854AEA-B947-4964-97B1-61706754108B}">
            <xm:f>'FX Card'!$F$1=5</xm:f>
            <x14:dxf>
              <numFmt numFmtId="170" formatCode="\C\A\ &quot;$&quot;\ #,##0.00"/>
            </x14:dxf>
          </x14:cfRule>
          <x14:cfRule type="expression" priority="2397" id="{6D2BEE92-875C-4935-9F87-1178D5286493}">
            <xm:f>'FX Card'!$F$1=4</xm:f>
            <x14:dxf>
              <numFmt numFmtId="192" formatCode="[$R$-416]\ #,##0.00"/>
            </x14:dxf>
          </x14:cfRule>
          <x14:cfRule type="expression" priority="2398" id="{51549D4F-3FB2-458A-8921-C1FD2D29EF3B}">
            <xm:f>'FX Card'!$F$1=3</xm:f>
            <x14:dxf>
              <numFmt numFmtId="169" formatCode="\A\U\ &quot;$&quot;\ #,##0.00"/>
            </x14:dxf>
          </x14:cfRule>
          <x14:cfRule type="expression" priority="2399" id="{D976AEDA-00C3-4561-80D9-FA0884A9E541}">
            <xm:f>'FX Card'!$F$1=2</xm:f>
            <x14:dxf>
              <numFmt numFmtId="182" formatCode="\A\R\ &quot;$&quot;#,##0.00"/>
            </x14:dxf>
          </x14:cfRule>
          <x14:cfRule type="expression" priority="2400" id="{1989EB57-0939-4DA7-9C85-3C2FDE3E8098}">
            <xm:f>'FX Card'!$F$1=1</xm:f>
            <x14:dxf>
              <numFmt numFmtId="166" formatCode="&quot;$&quot;#,##0.00"/>
            </x14:dxf>
          </x14:cfRule>
          <xm:sqref>AP548</xm:sqref>
        </x14:conditionalFormatting>
        <x14:conditionalFormatting xmlns:xm="http://schemas.microsoft.com/office/excel/2006/main">
          <x14:cfRule type="expression" priority="2351" id="{CA771092-99A1-4CDD-8633-EC93510A123A}">
            <xm:f>'FX Card'!$F$1=25</xm:f>
            <x14:dxf>
              <numFmt numFmtId="183" formatCode="\R\ #,##0.00"/>
            </x14:dxf>
          </x14:cfRule>
          <x14:cfRule type="expression" priority="2352" id="{D59FFB67-4402-42DA-9687-DA5706F70DE9}">
            <xm:f>'FX Card'!$F$1=24</xm:f>
            <x14:dxf>
              <numFmt numFmtId="180" formatCode="\T\W\ &quot;$&quot;\ #,##0.00"/>
            </x14:dxf>
          </x14:cfRule>
          <x14:cfRule type="expression" priority="2353" id="{0405578C-A6FD-47CF-BB44-8A1D6FD61BE8}">
            <xm:f>'FX Card'!$F$1=23</xm:f>
            <x14:dxf>
              <numFmt numFmtId="199" formatCode="#,##0.00\ [$₺-41F]"/>
            </x14:dxf>
          </x14:cfRule>
          <x14:cfRule type="expression" priority="2354" id="{E5ACC75B-5FEA-4D51-B36B-2FA2833520D8}">
            <xm:f>'FX Card'!$F$1=22</xm:f>
            <x14:dxf>
              <numFmt numFmtId="173" formatCode="\k\r\ #,##0.00"/>
            </x14:dxf>
          </x14:cfRule>
          <x14:cfRule type="expression" priority="2355" id="{4A0FB1E7-5C76-4F43-92B1-F6E6F23A40AB}">
            <xm:f>'FX Card'!$F$1=21</xm:f>
            <x14:dxf>
              <numFmt numFmtId="197" formatCode="\﷼\ #,##0.000"/>
            </x14:dxf>
          </x14:cfRule>
          <x14:cfRule type="expression" priority="2356" id="{8407F808-5F25-401C-8942-C340A40B274D}">
            <xm:f>'FX Card'!$F$1=20</xm:f>
            <x14:dxf>
              <numFmt numFmtId="181" formatCode="\р\у\б\ #,##0.00"/>
            </x14:dxf>
          </x14:cfRule>
          <x14:cfRule type="expression" priority="2357" id="{4A7AE6CC-A874-4164-A29A-EE7E14139974}">
            <xm:f>'FX Card'!$F$1=19</xm:f>
            <x14:dxf>
              <numFmt numFmtId="196" formatCode="\M\X\ &quot;$&quot;\ #,##0.00"/>
            </x14:dxf>
          </x14:cfRule>
          <x14:cfRule type="expression" priority="2358" id="{65228FDD-DABB-4687-8F4E-124715BF7D36}">
            <xm:f>'FX Card'!$F$1=18</xm:f>
            <x14:dxf>
              <numFmt numFmtId="195" formatCode="[$RM-43E]#,##0.00"/>
            </x14:dxf>
          </x14:cfRule>
          <x14:cfRule type="expression" priority="2359" id="{D1A27E9F-00D8-4521-9476-67A815DA472A}">
            <xm:f>'FX Card'!$F$1=17</xm:f>
            <x14:dxf>
              <numFmt numFmtId="198" formatCode="\N\Z\ &quot;$&quot;\ #,##0.00"/>
            </x14:dxf>
          </x14:cfRule>
          <x14:cfRule type="expression" priority="2360" id="{35634265-D949-43BD-B4EA-0B9E581FC074}">
            <xm:f>'FX Card'!$F$1=16</xm:f>
            <x14:dxf>
              <numFmt numFmtId="173" formatCode="\k\r\ #,##0.00"/>
            </x14:dxf>
          </x14:cfRule>
          <x14:cfRule type="expression" priority="2361" id="{BF2F6EC9-2EF0-4F01-864C-A60952B936BA}">
            <xm:f>'FX Card'!$F$1=15</xm:f>
            <x14:dxf>
              <numFmt numFmtId="179" formatCode="[$₩-412]#,##0.00"/>
            </x14:dxf>
          </x14:cfRule>
          <x14:cfRule type="expression" priority="2362" id="{3587C892-4EE3-4ADE-A4E9-B1BA73A5362C}">
            <xm:f>'FX Card'!$F$1=14</xm:f>
            <x14:dxf>
              <numFmt numFmtId="178" formatCode="[$¥-411]#,##0.00"/>
            </x14:dxf>
          </x14:cfRule>
          <x14:cfRule type="expression" priority="2363" id="{11C1615C-F0CA-401E-88A2-F68EE24E49C8}">
            <xm:f>'FX Card'!$F$1=13</xm:f>
            <x14:dxf>
              <numFmt numFmtId="207" formatCode="[$₹-445]\ #,##0.00"/>
            </x14:dxf>
          </x14:cfRule>
          <x14:cfRule type="expression" priority="2364" id="{523A1F48-EB9F-4A00-9BE0-F517D2094DA2}">
            <xm:f>'FX Card'!$F$1=12</xm:f>
            <x14:dxf>
              <numFmt numFmtId="176" formatCode="\R\p\ #,##0.00"/>
            </x14:dxf>
          </x14:cfRule>
          <x14:cfRule type="expression" priority="2365" id="{1A175294-EE2C-454A-A284-BC921F18C0C8}">
            <xm:f>'FX Card'!$F$1=11</xm:f>
            <x14:dxf>
              <numFmt numFmtId="194" formatCode="\H\K\ &quot;$&quot;\ #,##0.00"/>
            </x14:dxf>
          </x14:cfRule>
          <x14:cfRule type="expression" priority="2366" id="{28DC6367-9566-4320-BB37-1C7ED30D2784}">
            <xm:f>'FX Card'!$F$1=10</xm:f>
            <x14:dxf>
              <numFmt numFmtId="175" formatCode="[$£-809]#,##0.00"/>
            </x14:dxf>
          </x14:cfRule>
          <x14:cfRule type="expression" priority="2367" id="{5331522E-3D4B-4A50-AB2F-C39895D9A854}">
            <xm:f>'FX Card'!$F$1=9</xm:f>
            <x14:dxf>
              <numFmt numFmtId="174" formatCode="[$€-2]\ #,##0.00"/>
            </x14:dxf>
          </x14:cfRule>
          <x14:cfRule type="expression" priority="2368" id="{ACD289D5-27AA-47FE-9E3D-43D01E90A56E}">
            <xm:f>'FX Card'!$F$1=8</xm:f>
            <x14:dxf>
              <numFmt numFmtId="173" formatCode="\k\r\ #,##0.00"/>
            </x14:dxf>
          </x14:cfRule>
          <x14:cfRule type="expression" priority="2369" id="{B70FC8F8-4A25-41AA-A37F-1E5AC512ECD3}">
            <xm:f>'FX Card'!$F$1=7</xm:f>
            <x14:dxf>
              <numFmt numFmtId="172" formatCode="[$¥-804]#,##0.00"/>
            </x14:dxf>
          </x14:cfRule>
          <x14:cfRule type="expression" priority="2370" id="{9F69AF25-BF53-4058-8AC6-D5A326C38FDF}">
            <xm:f>'FX Card'!$F$1=6</xm:f>
            <x14:dxf>
              <numFmt numFmtId="171" formatCode="\F\r\ #,##0.00"/>
            </x14:dxf>
          </x14:cfRule>
          <x14:cfRule type="expression" priority="2371" id="{0C24C2FC-511B-4385-82A7-63797DF9BD9D}">
            <xm:f>'FX Card'!$F$1=5</xm:f>
            <x14:dxf>
              <numFmt numFmtId="170" formatCode="\C\A\ &quot;$&quot;\ #,##0.00"/>
            </x14:dxf>
          </x14:cfRule>
          <x14:cfRule type="expression" priority="2372" id="{8DFB5963-5BE0-4C9C-AD00-0CDE2B2E6E39}">
            <xm:f>'FX Card'!$F$1=4</xm:f>
            <x14:dxf>
              <numFmt numFmtId="192" formatCode="[$R$-416]\ #,##0.00"/>
            </x14:dxf>
          </x14:cfRule>
          <x14:cfRule type="expression" priority="2373" id="{6C76C103-839F-4D4F-A922-90AC91AB0B85}">
            <xm:f>'FX Card'!$F$1=3</xm:f>
            <x14:dxf>
              <numFmt numFmtId="169" formatCode="\A\U\ &quot;$&quot;\ #,##0.00"/>
            </x14:dxf>
          </x14:cfRule>
          <x14:cfRule type="expression" priority="2374" id="{E1A54885-3896-40A3-8E31-D084B1A9D3B7}">
            <xm:f>'FX Card'!$F$1=2</xm:f>
            <x14:dxf>
              <numFmt numFmtId="182" formatCode="\A\R\ &quot;$&quot;#,##0.00"/>
            </x14:dxf>
          </x14:cfRule>
          <x14:cfRule type="expression" priority="2375" id="{1FF9EE9D-5EFE-4F13-9D1C-066F602812D7}">
            <xm:f>'FX Card'!$F$1=1</xm:f>
            <x14:dxf>
              <numFmt numFmtId="166" formatCode="&quot;$&quot;#,##0.00"/>
            </x14:dxf>
          </x14:cfRule>
          <xm:sqref>AX553:BA554</xm:sqref>
        </x14:conditionalFormatting>
        <x14:conditionalFormatting xmlns:xm="http://schemas.microsoft.com/office/excel/2006/main">
          <x14:cfRule type="expression" priority="2301" id="{B985CB6E-5588-4B35-AA98-EBEF3963BBA1}">
            <xm:f>'FX Card'!$F$1=25</xm:f>
            <x14:dxf>
              <numFmt numFmtId="183" formatCode="\R\ #,##0.00"/>
            </x14:dxf>
          </x14:cfRule>
          <x14:cfRule type="expression" priority="2302" id="{13D7CA70-C7AA-42E2-8643-4DF0383A3842}">
            <xm:f>'FX Card'!$F$1=24</xm:f>
            <x14:dxf>
              <numFmt numFmtId="180" formatCode="\T\W\ &quot;$&quot;\ #,##0.00"/>
            </x14:dxf>
          </x14:cfRule>
          <x14:cfRule type="expression" priority="2303" id="{C017D0F7-62C1-4BFC-8251-1ACA45FBA2C0}">
            <xm:f>'FX Card'!$F$1=23</xm:f>
            <x14:dxf>
              <numFmt numFmtId="199" formatCode="#,##0.00\ [$₺-41F]"/>
            </x14:dxf>
          </x14:cfRule>
          <x14:cfRule type="expression" priority="2304" id="{AF2A0205-9065-43EB-A5F7-3780E908FC7B}">
            <xm:f>'FX Card'!$F$1=22</xm:f>
            <x14:dxf>
              <numFmt numFmtId="173" formatCode="\k\r\ #,##0.00"/>
            </x14:dxf>
          </x14:cfRule>
          <x14:cfRule type="expression" priority="2305" id="{B2179F7B-2F43-4206-A560-0919ED1C8DB1}">
            <xm:f>'FX Card'!$F$1=21</xm:f>
            <x14:dxf>
              <numFmt numFmtId="197" formatCode="\﷼\ #,##0.000"/>
            </x14:dxf>
          </x14:cfRule>
          <x14:cfRule type="expression" priority="2306" id="{EDA4B4CC-9FD0-4A23-9FC3-0A5C75BFAE2F}">
            <xm:f>'FX Card'!$F$1=20</xm:f>
            <x14:dxf>
              <numFmt numFmtId="181" formatCode="\р\у\б\ #,##0.00"/>
            </x14:dxf>
          </x14:cfRule>
          <x14:cfRule type="expression" priority="2307" id="{2BEC00FA-59D2-4C3D-823A-D2747263FEE2}">
            <xm:f>'FX Card'!$F$1=19</xm:f>
            <x14:dxf>
              <numFmt numFmtId="196" formatCode="\M\X\ &quot;$&quot;\ #,##0.00"/>
            </x14:dxf>
          </x14:cfRule>
          <x14:cfRule type="expression" priority="2308" id="{248D1152-14F7-4BD0-A4FA-0BB416487862}">
            <xm:f>'FX Card'!$F$1=18</xm:f>
            <x14:dxf>
              <numFmt numFmtId="195" formatCode="[$RM-43E]#,##0.00"/>
            </x14:dxf>
          </x14:cfRule>
          <x14:cfRule type="expression" priority="2309" id="{146BA820-570C-47D8-B170-32E3B122E352}">
            <xm:f>'FX Card'!$F$1=17</xm:f>
            <x14:dxf>
              <numFmt numFmtId="198" formatCode="\N\Z\ &quot;$&quot;\ #,##0.00"/>
            </x14:dxf>
          </x14:cfRule>
          <x14:cfRule type="expression" priority="2310" id="{B928AC4C-46C4-4879-95AA-021B12C79308}">
            <xm:f>'FX Card'!$F$1=16</xm:f>
            <x14:dxf>
              <numFmt numFmtId="173" formatCode="\k\r\ #,##0.00"/>
            </x14:dxf>
          </x14:cfRule>
          <x14:cfRule type="expression" priority="2311" id="{330C0DA6-CFF4-41CF-8F79-BE5276F78E1B}">
            <xm:f>'FX Card'!$F$1=15</xm:f>
            <x14:dxf>
              <numFmt numFmtId="179" formatCode="[$₩-412]#,##0.00"/>
            </x14:dxf>
          </x14:cfRule>
          <x14:cfRule type="expression" priority="2312" id="{A62B2B1F-3E9C-437A-B248-20AD40C0C7AA}">
            <xm:f>'FX Card'!$F$1=14</xm:f>
            <x14:dxf>
              <numFmt numFmtId="178" formatCode="[$¥-411]#,##0.00"/>
            </x14:dxf>
          </x14:cfRule>
          <x14:cfRule type="expression" priority="2313" id="{29174125-5920-4244-8EFC-9805FCBD4AFC}">
            <xm:f>'FX Card'!$F$1=13</xm:f>
            <x14:dxf>
              <numFmt numFmtId="207" formatCode="[$₹-445]\ #,##0.00"/>
            </x14:dxf>
          </x14:cfRule>
          <x14:cfRule type="expression" priority="2314" id="{2B9FE82C-53BC-4394-BFE2-0DC6C54D02AD}">
            <xm:f>'FX Card'!$F$1=12</xm:f>
            <x14:dxf>
              <numFmt numFmtId="176" formatCode="\R\p\ #,##0.00"/>
            </x14:dxf>
          </x14:cfRule>
          <x14:cfRule type="expression" priority="2315" id="{3708ED20-A2A6-4D2D-9E02-BA52F485D4D3}">
            <xm:f>'FX Card'!$F$1=11</xm:f>
            <x14:dxf>
              <numFmt numFmtId="194" formatCode="\H\K\ &quot;$&quot;\ #,##0.00"/>
            </x14:dxf>
          </x14:cfRule>
          <x14:cfRule type="expression" priority="2316" id="{C4378DDD-1B8B-4171-AA63-A071BD87020E}">
            <xm:f>'FX Card'!$F$1=10</xm:f>
            <x14:dxf>
              <numFmt numFmtId="175" formatCode="[$£-809]#,##0.00"/>
            </x14:dxf>
          </x14:cfRule>
          <x14:cfRule type="expression" priority="2317" id="{4B4DF904-5275-457D-AA1B-E8D13890BE72}">
            <xm:f>'FX Card'!$F$1=9</xm:f>
            <x14:dxf>
              <numFmt numFmtId="174" formatCode="[$€-2]\ #,##0.00"/>
            </x14:dxf>
          </x14:cfRule>
          <x14:cfRule type="expression" priority="2318" id="{7EB49BA2-854D-447E-8F46-94E5F3BAC686}">
            <xm:f>'FX Card'!$F$1=8</xm:f>
            <x14:dxf>
              <numFmt numFmtId="173" formatCode="\k\r\ #,##0.00"/>
            </x14:dxf>
          </x14:cfRule>
          <x14:cfRule type="expression" priority="2319" id="{A707AFD4-B5CC-4FB6-A199-9F2B2ACA674B}">
            <xm:f>'FX Card'!$F$1=7</xm:f>
            <x14:dxf>
              <numFmt numFmtId="172" formatCode="[$¥-804]#,##0.00"/>
            </x14:dxf>
          </x14:cfRule>
          <x14:cfRule type="expression" priority="2320" id="{B9AA29C0-72B6-4393-B7A9-61E77287D2B2}">
            <xm:f>'FX Card'!$F$1=6</xm:f>
            <x14:dxf>
              <numFmt numFmtId="171" formatCode="\F\r\ #,##0.00"/>
            </x14:dxf>
          </x14:cfRule>
          <x14:cfRule type="expression" priority="2321" id="{97E8DE68-9E60-4665-B082-8ED9BE46EBDB}">
            <xm:f>'FX Card'!$F$1=5</xm:f>
            <x14:dxf>
              <numFmt numFmtId="170" formatCode="\C\A\ &quot;$&quot;\ #,##0.00"/>
            </x14:dxf>
          </x14:cfRule>
          <x14:cfRule type="expression" priority="2322" id="{E72FBCCB-C3EF-408A-A511-8C4E9728C3C4}">
            <xm:f>'FX Card'!$F$1=4</xm:f>
            <x14:dxf>
              <numFmt numFmtId="192" formatCode="[$R$-416]\ #,##0.00"/>
            </x14:dxf>
          </x14:cfRule>
          <x14:cfRule type="expression" priority="2323" id="{FA628470-A239-4B67-83BD-662912F89A72}">
            <xm:f>'FX Card'!$F$1=3</xm:f>
            <x14:dxf>
              <numFmt numFmtId="169" formatCode="\A\U\ &quot;$&quot;\ #,##0.00"/>
            </x14:dxf>
          </x14:cfRule>
          <x14:cfRule type="expression" priority="2324" id="{877EECFD-230A-477D-A067-17FB093707BB}">
            <xm:f>'FX Card'!$F$1=2</xm:f>
            <x14:dxf>
              <numFmt numFmtId="182" formatCode="\A\R\ &quot;$&quot;#,##0.00"/>
            </x14:dxf>
          </x14:cfRule>
          <x14:cfRule type="expression" priority="2325"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251" id="{6929E804-8053-44EC-8C5F-5EC886749EC1}">
            <xm:f>'FX Card'!$F$1=25</xm:f>
            <x14:dxf>
              <numFmt numFmtId="183" formatCode="\R\ #,##0.00"/>
            </x14:dxf>
          </x14:cfRule>
          <x14:cfRule type="expression" priority="2252" id="{6FB2DFDE-C438-44EA-992B-54D8339BEA8E}">
            <xm:f>'FX Card'!$F$1=24</xm:f>
            <x14:dxf>
              <numFmt numFmtId="180" formatCode="\T\W\ &quot;$&quot;\ #,##0.00"/>
            </x14:dxf>
          </x14:cfRule>
          <x14:cfRule type="expression" priority="2253" id="{2AE73781-0507-4B2A-BB7D-B5B79F57A868}">
            <xm:f>'FX Card'!$F$1=23</xm:f>
            <x14:dxf>
              <numFmt numFmtId="199" formatCode="#,##0.00\ [$₺-41F]"/>
            </x14:dxf>
          </x14:cfRule>
          <x14:cfRule type="expression" priority="2254" id="{86ACC76F-935C-47E4-BA1B-0BEA1B3E8005}">
            <xm:f>'FX Card'!$F$1=22</xm:f>
            <x14:dxf>
              <numFmt numFmtId="173" formatCode="\k\r\ #,##0.00"/>
            </x14:dxf>
          </x14:cfRule>
          <x14:cfRule type="expression" priority="2255" id="{5AACDC90-2ABC-46FB-897E-6EF156281B06}">
            <xm:f>'FX Card'!$F$1=21</xm:f>
            <x14:dxf>
              <numFmt numFmtId="197" formatCode="\﷼\ #,##0.000"/>
            </x14:dxf>
          </x14:cfRule>
          <x14:cfRule type="expression" priority="2256" id="{F3E0DC41-D150-4D30-8AAF-E3DFD1AE410A}">
            <xm:f>'FX Card'!$F$1=20</xm:f>
            <x14:dxf>
              <numFmt numFmtId="181" formatCode="\р\у\б\ #,##0.00"/>
            </x14:dxf>
          </x14:cfRule>
          <x14:cfRule type="expression" priority="2257" id="{684B88F3-CDCC-4838-B77C-FB82BE7D47F9}">
            <xm:f>'FX Card'!$F$1=19</xm:f>
            <x14:dxf>
              <numFmt numFmtId="196" formatCode="\M\X\ &quot;$&quot;\ #,##0.00"/>
            </x14:dxf>
          </x14:cfRule>
          <x14:cfRule type="expression" priority="2258" id="{F811A6F2-207C-4A17-8662-A729F2037B42}">
            <xm:f>'FX Card'!$F$1=18</xm:f>
            <x14:dxf>
              <numFmt numFmtId="195" formatCode="[$RM-43E]#,##0.00"/>
            </x14:dxf>
          </x14:cfRule>
          <x14:cfRule type="expression" priority="2259" id="{5789802F-BEEA-4E2A-A3EE-E11C836EC30B}">
            <xm:f>'FX Card'!$F$1=17</xm:f>
            <x14:dxf>
              <numFmt numFmtId="198" formatCode="\N\Z\ &quot;$&quot;\ #,##0.00"/>
            </x14:dxf>
          </x14:cfRule>
          <x14:cfRule type="expression" priority="2260" id="{6FB1FF12-1DA2-4BCA-976B-FE4E8920C5CA}">
            <xm:f>'FX Card'!$F$1=16</xm:f>
            <x14:dxf>
              <numFmt numFmtId="173" formatCode="\k\r\ #,##0.00"/>
            </x14:dxf>
          </x14:cfRule>
          <x14:cfRule type="expression" priority="2261" id="{3E9B900F-519B-44CF-B1F1-7D63D216476C}">
            <xm:f>'FX Card'!$F$1=15</xm:f>
            <x14:dxf>
              <numFmt numFmtId="179" formatCode="[$₩-412]#,##0.00"/>
            </x14:dxf>
          </x14:cfRule>
          <x14:cfRule type="expression" priority="2262" id="{10DAA979-AD2E-4B00-AD56-25FF421F092C}">
            <xm:f>'FX Card'!$F$1=14</xm:f>
            <x14:dxf>
              <numFmt numFmtId="178" formatCode="[$¥-411]#,##0.00"/>
            </x14:dxf>
          </x14:cfRule>
          <x14:cfRule type="expression" priority="2263" id="{381925B7-1220-4B89-BAE6-76337EFA3095}">
            <xm:f>'FX Card'!$F$1=13</xm:f>
            <x14:dxf>
              <numFmt numFmtId="207" formatCode="[$₹-445]\ #,##0.00"/>
            </x14:dxf>
          </x14:cfRule>
          <x14:cfRule type="expression" priority="2264" id="{AB068E05-01D6-4CB3-8BB7-2121D56BE4C8}">
            <xm:f>'FX Card'!$F$1=12</xm:f>
            <x14:dxf>
              <numFmt numFmtId="176" formatCode="\R\p\ #,##0.00"/>
            </x14:dxf>
          </x14:cfRule>
          <x14:cfRule type="expression" priority="2265" id="{D8CBC767-1961-4E1C-899D-BADFD4BD3022}">
            <xm:f>'FX Card'!$F$1=11</xm:f>
            <x14:dxf>
              <numFmt numFmtId="194" formatCode="\H\K\ &quot;$&quot;\ #,##0.00"/>
            </x14:dxf>
          </x14:cfRule>
          <x14:cfRule type="expression" priority="2266" id="{B443C339-9FD3-4F0A-BA36-E533273C1BAB}">
            <xm:f>'FX Card'!$F$1=10</xm:f>
            <x14:dxf>
              <numFmt numFmtId="175" formatCode="[$£-809]#,##0.00"/>
            </x14:dxf>
          </x14:cfRule>
          <x14:cfRule type="expression" priority="2267" id="{E782EF8B-0198-488C-9062-E253E741B3C1}">
            <xm:f>'FX Card'!$F$1=9</xm:f>
            <x14:dxf>
              <numFmt numFmtId="174" formatCode="[$€-2]\ #,##0.00"/>
            </x14:dxf>
          </x14:cfRule>
          <x14:cfRule type="expression" priority="2268" id="{DC7FA8F6-16E6-4041-9C2B-E17BA69D2446}">
            <xm:f>'FX Card'!$F$1=8</xm:f>
            <x14:dxf>
              <numFmt numFmtId="173" formatCode="\k\r\ #,##0.00"/>
            </x14:dxf>
          </x14:cfRule>
          <x14:cfRule type="expression" priority="2269" id="{4ECF16CA-7235-4166-BDA3-36EC1CCFA4F3}">
            <xm:f>'FX Card'!$F$1=7</xm:f>
            <x14:dxf>
              <numFmt numFmtId="172" formatCode="[$¥-804]#,##0.00"/>
            </x14:dxf>
          </x14:cfRule>
          <x14:cfRule type="expression" priority="2270" id="{7C7DA37B-FA41-41FC-AB3B-4E7D42E2F200}">
            <xm:f>'FX Card'!$F$1=6</xm:f>
            <x14:dxf>
              <numFmt numFmtId="171" formatCode="\F\r\ #,##0.00"/>
            </x14:dxf>
          </x14:cfRule>
          <x14:cfRule type="expression" priority="2271" id="{2876FF8A-4997-4FC2-B3AA-8513BDECB2B2}">
            <xm:f>'FX Card'!$F$1=5</xm:f>
            <x14:dxf>
              <numFmt numFmtId="170" formatCode="\C\A\ &quot;$&quot;\ #,##0.00"/>
            </x14:dxf>
          </x14:cfRule>
          <x14:cfRule type="expression" priority="2272" id="{17F0DDE3-9BF2-4791-A547-CCECD3D55F79}">
            <xm:f>'FX Card'!$F$1=4</xm:f>
            <x14:dxf>
              <numFmt numFmtId="192" formatCode="[$R$-416]\ #,##0.00"/>
            </x14:dxf>
          </x14:cfRule>
          <x14:cfRule type="expression" priority="2273" id="{640FEC5E-B002-4BE9-B71E-1797570FCFA1}">
            <xm:f>'FX Card'!$F$1=3</xm:f>
            <x14:dxf>
              <numFmt numFmtId="169" formatCode="\A\U\ &quot;$&quot;\ #,##0.00"/>
            </x14:dxf>
          </x14:cfRule>
          <x14:cfRule type="expression" priority="2274" id="{DFD504F3-84AB-4200-B5B3-3E0744D39CDA}">
            <xm:f>'FX Card'!$F$1=2</xm:f>
            <x14:dxf>
              <numFmt numFmtId="182" formatCode="\A\R\ &quot;$&quot;#,##0.00"/>
            </x14:dxf>
          </x14:cfRule>
          <x14:cfRule type="expression" priority="2275" id="{D0EDBA04-F345-487D-AA89-ABB89E890FA7}">
            <xm:f>'FX Card'!$F$1=1</xm:f>
            <x14:dxf>
              <numFmt numFmtId="166" formatCode="&quot;$&quot;#,##0.00"/>
            </x14:dxf>
          </x14:cfRule>
          <xm:sqref>AS217:AW217</xm:sqref>
        </x14:conditionalFormatting>
        <x14:conditionalFormatting xmlns:xm="http://schemas.microsoft.com/office/excel/2006/main">
          <x14:cfRule type="expression" priority="2226" id="{533E513C-A5A7-459B-8C08-9879BA71F543}">
            <xm:f>'FX Card'!$F$1=25</xm:f>
            <x14:dxf>
              <numFmt numFmtId="183" formatCode="\R\ #,##0.00"/>
            </x14:dxf>
          </x14:cfRule>
          <x14:cfRule type="expression" priority="2227" id="{48CAF780-A37E-44EA-9166-C88B970034C7}">
            <xm:f>'FX Card'!$F$1=24</xm:f>
            <x14:dxf>
              <numFmt numFmtId="180" formatCode="\T\W\ &quot;$&quot;\ #,##0.00"/>
            </x14:dxf>
          </x14:cfRule>
          <x14:cfRule type="expression" priority="2228" id="{1B120429-A9EB-4CAB-993C-D1F92E4BACA1}">
            <xm:f>'FX Card'!$F$1=23</xm:f>
            <x14:dxf>
              <numFmt numFmtId="199" formatCode="#,##0.00\ [$₺-41F]"/>
            </x14:dxf>
          </x14:cfRule>
          <x14:cfRule type="expression" priority="2229" id="{50CEA3CE-1C09-4FF6-8ACC-811C5DDF5A35}">
            <xm:f>'FX Card'!$F$1=22</xm:f>
            <x14:dxf>
              <numFmt numFmtId="173" formatCode="\k\r\ #,##0.00"/>
            </x14:dxf>
          </x14:cfRule>
          <x14:cfRule type="expression" priority="2230" id="{4705A22F-DD2E-444E-9A9C-BD525029BB74}">
            <xm:f>'FX Card'!$F$1=21</xm:f>
            <x14:dxf>
              <numFmt numFmtId="197" formatCode="\﷼\ #,##0.000"/>
            </x14:dxf>
          </x14:cfRule>
          <x14:cfRule type="expression" priority="2231" id="{F533739C-379D-469F-875E-6213E9BB14A6}">
            <xm:f>'FX Card'!$F$1=20</xm:f>
            <x14:dxf>
              <numFmt numFmtId="181" formatCode="\р\у\б\ #,##0.00"/>
            </x14:dxf>
          </x14:cfRule>
          <x14:cfRule type="expression" priority="2232" id="{1F34772E-CD75-4B0D-8F56-4F1648525B1E}">
            <xm:f>'FX Card'!$F$1=19</xm:f>
            <x14:dxf>
              <numFmt numFmtId="196" formatCode="\M\X\ &quot;$&quot;\ #,##0.00"/>
            </x14:dxf>
          </x14:cfRule>
          <x14:cfRule type="expression" priority="2233" id="{B6867C40-2CD2-4A9D-ADD3-651DD19ECB2F}">
            <xm:f>'FX Card'!$F$1=18</xm:f>
            <x14:dxf>
              <numFmt numFmtId="195" formatCode="[$RM-43E]#,##0.00"/>
            </x14:dxf>
          </x14:cfRule>
          <x14:cfRule type="expression" priority="2234" id="{3E91BCB5-6B7E-46A4-8339-A63A93CFEB9B}">
            <xm:f>'FX Card'!$F$1=17</xm:f>
            <x14:dxf>
              <numFmt numFmtId="198" formatCode="\N\Z\ &quot;$&quot;\ #,##0.00"/>
            </x14:dxf>
          </x14:cfRule>
          <x14:cfRule type="expression" priority="2235" id="{3156CB99-D4B1-4AEB-8147-A4C78314CABD}">
            <xm:f>'FX Card'!$F$1=16</xm:f>
            <x14:dxf>
              <numFmt numFmtId="173" formatCode="\k\r\ #,##0.00"/>
            </x14:dxf>
          </x14:cfRule>
          <x14:cfRule type="expression" priority="2236" id="{0ABCF65B-C4BE-43E1-A365-3296106BC98F}">
            <xm:f>'FX Card'!$F$1=15</xm:f>
            <x14:dxf>
              <numFmt numFmtId="179" formatCode="[$₩-412]#,##0.00"/>
            </x14:dxf>
          </x14:cfRule>
          <x14:cfRule type="expression" priority="2237" id="{3C89ADB0-BA3B-4AD4-8550-EF524502A897}">
            <xm:f>'FX Card'!$F$1=14</xm:f>
            <x14:dxf>
              <numFmt numFmtId="178" formatCode="[$¥-411]#,##0.00"/>
            </x14:dxf>
          </x14:cfRule>
          <x14:cfRule type="expression" priority="2238" id="{3E8A8C16-4B6E-4707-B00A-665FF11309CE}">
            <xm:f>'FX Card'!$F$1=13</xm:f>
            <x14:dxf>
              <numFmt numFmtId="207" formatCode="[$₹-445]\ #,##0.00"/>
            </x14:dxf>
          </x14:cfRule>
          <x14:cfRule type="expression" priority="2239" id="{540E66B9-37CF-48F9-8B40-B58FDFC1F926}">
            <xm:f>'FX Card'!$F$1=12</xm:f>
            <x14:dxf>
              <numFmt numFmtId="176" formatCode="\R\p\ #,##0.00"/>
            </x14:dxf>
          </x14:cfRule>
          <x14:cfRule type="expression" priority="2240" id="{A2F3E8AE-51C4-4399-B932-15A30B82289A}">
            <xm:f>'FX Card'!$F$1=11</xm:f>
            <x14:dxf>
              <numFmt numFmtId="194" formatCode="\H\K\ &quot;$&quot;\ #,##0.00"/>
            </x14:dxf>
          </x14:cfRule>
          <x14:cfRule type="expression" priority="2241" id="{3127D265-9028-47AD-92A2-AC5ACF749129}">
            <xm:f>'FX Card'!$F$1=10</xm:f>
            <x14:dxf>
              <numFmt numFmtId="175" formatCode="[$£-809]#,##0.00"/>
            </x14:dxf>
          </x14:cfRule>
          <x14:cfRule type="expression" priority="2242" id="{91F76C20-5556-4691-B0DA-366BAD8F3AAC}">
            <xm:f>'FX Card'!$F$1=9</xm:f>
            <x14:dxf>
              <numFmt numFmtId="174" formatCode="[$€-2]\ #,##0.00"/>
            </x14:dxf>
          </x14:cfRule>
          <x14:cfRule type="expression" priority="2243" id="{46CB65BE-4D34-4B9F-99F3-4B248C7EDB3D}">
            <xm:f>'FX Card'!$F$1=8</xm:f>
            <x14:dxf>
              <numFmt numFmtId="173" formatCode="\k\r\ #,##0.00"/>
            </x14:dxf>
          </x14:cfRule>
          <x14:cfRule type="expression" priority="2244" id="{68FAF90A-D264-486F-A9B0-D345505EC15F}">
            <xm:f>'FX Card'!$F$1=7</xm:f>
            <x14:dxf>
              <numFmt numFmtId="172" formatCode="[$¥-804]#,##0.00"/>
            </x14:dxf>
          </x14:cfRule>
          <x14:cfRule type="expression" priority="2245" id="{6879A478-36F7-424A-B01E-B5B671BC1302}">
            <xm:f>'FX Card'!$F$1=6</xm:f>
            <x14:dxf>
              <numFmt numFmtId="171" formatCode="\F\r\ #,##0.00"/>
            </x14:dxf>
          </x14:cfRule>
          <x14:cfRule type="expression" priority="2246" id="{97D7182C-956B-4DE5-BC0D-39B780E71342}">
            <xm:f>'FX Card'!$F$1=5</xm:f>
            <x14:dxf>
              <numFmt numFmtId="170" formatCode="\C\A\ &quot;$&quot;\ #,##0.00"/>
            </x14:dxf>
          </x14:cfRule>
          <x14:cfRule type="expression" priority="2247" id="{3EB52E50-E2DF-4FC2-B977-7A19A55D313E}">
            <xm:f>'FX Card'!$F$1=4</xm:f>
            <x14:dxf>
              <numFmt numFmtId="192" formatCode="[$R$-416]\ #,##0.00"/>
            </x14:dxf>
          </x14:cfRule>
          <x14:cfRule type="expression" priority="2248" id="{57FF22A7-0947-43C3-9E61-30ED8F018BBB}">
            <xm:f>'FX Card'!$F$1=3</xm:f>
            <x14:dxf>
              <numFmt numFmtId="169" formatCode="\A\U\ &quot;$&quot;\ #,##0.00"/>
            </x14:dxf>
          </x14:cfRule>
          <x14:cfRule type="expression" priority="2249" id="{A3E9CBA4-7677-4F2A-9FDE-CFF04790DE1C}">
            <xm:f>'FX Card'!$F$1=2</xm:f>
            <x14:dxf>
              <numFmt numFmtId="182" formatCode="\A\R\ &quot;$&quot;#,##0.00"/>
            </x14:dxf>
          </x14:cfRule>
          <x14:cfRule type="expression" priority="2250" id="{426DF12D-CA55-41ED-8005-7862B09E7F20}">
            <xm:f>'FX Card'!$F$1=1</xm:f>
            <x14:dxf>
              <numFmt numFmtId="166" formatCode="&quot;$&quot;#,##0.00"/>
            </x14:dxf>
          </x14:cfRule>
          <xm:sqref>AX217:BA217</xm:sqref>
        </x14:conditionalFormatting>
        <x14:conditionalFormatting xmlns:xm="http://schemas.microsoft.com/office/excel/2006/main">
          <x14:cfRule type="expression" priority="2201" id="{C39148BA-7403-4A70-8D49-7CAD5D130B82}">
            <xm:f>'FX Card'!$F$1=25</xm:f>
            <x14:dxf>
              <numFmt numFmtId="183" formatCode="\R\ #,##0.00"/>
            </x14:dxf>
          </x14:cfRule>
          <x14:cfRule type="expression" priority="2202" id="{2FA01493-5C49-450F-BDD9-35B77F15D17B}">
            <xm:f>'FX Card'!$F$1=24</xm:f>
            <x14:dxf>
              <numFmt numFmtId="180" formatCode="\T\W\ &quot;$&quot;\ #,##0.00"/>
            </x14:dxf>
          </x14:cfRule>
          <x14:cfRule type="expression" priority="2203" id="{DB44CE37-316A-4BF1-9DC1-5B0EAC5E1F07}">
            <xm:f>'FX Card'!$F$1=23</xm:f>
            <x14:dxf>
              <numFmt numFmtId="199" formatCode="#,##0.00\ [$₺-41F]"/>
            </x14:dxf>
          </x14:cfRule>
          <x14:cfRule type="expression" priority="2204" id="{7927FD2B-1370-4F88-996A-FC44E2379EE0}">
            <xm:f>'FX Card'!$F$1=22</xm:f>
            <x14:dxf>
              <numFmt numFmtId="173" formatCode="\k\r\ #,##0.00"/>
            </x14:dxf>
          </x14:cfRule>
          <x14:cfRule type="expression" priority="2205" id="{CCA94471-BA8B-49F2-9161-C7237D879688}">
            <xm:f>'FX Card'!$F$1=21</xm:f>
            <x14:dxf>
              <numFmt numFmtId="197" formatCode="\﷼\ #,##0.000"/>
            </x14:dxf>
          </x14:cfRule>
          <x14:cfRule type="expression" priority="2206" id="{8BBA676B-BB66-4CCA-9356-79B11121B86F}">
            <xm:f>'FX Card'!$F$1=20</xm:f>
            <x14:dxf>
              <numFmt numFmtId="181" formatCode="\р\у\б\ #,##0.00"/>
            </x14:dxf>
          </x14:cfRule>
          <x14:cfRule type="expression" priority="2207" id="{EE7A9D0C-2798-4DE6-B19F-8BA8DE7D43A9}">
            <xm:f>'FX Card'!$F$1=19</xm:f>
            <x14:dxf>
              <numFmt numFmtId="196" formatCode="\M\X\ &quot;$&quot;\ #,##0.00"/>
            </x14:dxf>
          </x14:cfRule>
          <x14:cfRule type="expression" priority="2208" id="{8D9BA7E2-EE60-4075-82B2-295FF2957F64}">
            <xm:f>'FX Card'!$F$1=18</xm:f>
            <x14:dxf>
              <numFmt numFmtId="195" formatCode="[$RM-43E]#,##0.00"/>
            </x14:dxf>
          </x14:cfRule>
          <x14:cfRule type="expression" priority="2209" id="{E2B843E3-D735-4FFA-8825-E16510D3F970}">
            <xm:f>'FX Card'!$F$1=17</xm:f>
            <x14:dxf>
              <numFmt numFmtId="198" formatCode="\N\Z\ &quot;$&quot;\ #,##0.00"/>
            </x14:dxf>
          </x14:cfRule>
          <x14:cfRule type="expression" priority="2210" id="{10F8E96D-BEA8-451A-8123-45F0E2285598}">
            <xm:f>'FX Card'!$F$1=16</xm:f>
            <x14:dxf>
              <numFmt numFmtId="173" formatCode="\k\r\ #,##0.00"/>
            </x14:dxf>
          </x14:cfRule>
          <x14:cfRule type="expression" priority="2211" id="{CFF09E6F-3C22-4F36-A868-46D4106FBB44}">
            <xm:f>'FX Card'!$F$1=15</xm:f>
            <x14:dxf>
              <numFmt numFmtId="179" formatCode="[$₩-412]#,##0.00"/>
            </x14:dxf>
          </x14:cfRule>
          <x14:cfRule type="expression" priority="2212" id="{B547AC0B-8622-434D-B5F6-C828EB34D76A}">
            <xm:f>'FX Card'!$F$1=14</xm:f>
            <x14:dxf>
              <numFmt numFmtId="178" formatCode="[$¥-411]#,##0.00"/>
            </x14:dxf>
          </x14:cfRule>
          <x14:cfRule type="expression" priority="2213" id="{A478B335-82E5-4551-BEA4-8C4495E76404}">
            <xm:f>'FX Card'!$F$1=13</xm:f>
            <x14:dxf>
              <numFmt numFmtId="207" formatCode="[$₹-445]\ #,##0.00"/>
            </x14:dxf>
          </x14:cfRule>
          <x14:cfRule type="expression" priority="2214" id="{DB1AB5D8-88D3-4BC3-8294-EE43F811DD0B}">
            <xm:f>'FX Card'!$F$1=12</xm:f>
            <x14:dxf>
              <numFmt numFmtId="176" formatCode="\R\p\ #,##0.00"/>
            </x14:dxf>
          </x14:cfRule>
          <x14:cfRule type="expression" priority="2215" id="{A1C297EF-7853-45ED-B382-F5D8BD060DD6}">
            <xm:f>'FX Card'!$F$1=11</xm:f>
            <x14:dxf>
              <numFmt numFmtId="194" formatCode="\H\K\ &quot;$&quot;\ #,##0.00"/>
            </x14:dxf>
          </x14:cfRule>
          <x14:cfRule type="expression" priority="2216" id="{8664E704-72E6-4EEA-BB90-20C3F7B76893}">
            <xm:f>'FX Card'!$F$1=10</xm:f>
            <x14:dxf>
              <numFmt numFmtId="175" formatCode="[$£-809]#,##0.00"/>
            </x14:dxf>
          </x14:cfRule>
          <x14:cfRule type="expression" priority="2217" id="{926A4A91-7207-4B06-A9B7-CE612EE2504A}">
            <xm:f>'FX Card'!$F$1=9</xm:f>
            <x14:dxf>
              <numFmt numFmtId="174" formatCode="[$€-2]\ #,##0.00"/>
            </x14:dxf>
          </x14:cfRule>
          <x14:cfRule type="expression" priority="2218" id="{58E77199-B5AA-4CEB-B743-860C76C0C5D3}">
            <xm:f>'FX Card'!$F$1=8</xm:f>
            <x14:dxf>
              <numFmt numFmtId="173" formatCode="\k\r\ #,##0.00"/>
            </x14:dxf>
          </x14:cfRule>
          <x14:cfRule type="expression" priority="2219" id="{4946DC05-69B3-4764-821C-13EBAF807DE9}">
            <xm:f>'FX Card'!$F$1=7</xm:f>
            <x14:dxf>
              <numFmt numFmtId="172" formatCode="[$¥-804]#,##0.00"/>
            </x14:dxf>
          </x14:cfRule>
          <x14:cfRule type="expression" priority="2220" id="{A94BD0A7-0FF2-4304-9228-DA023A487386}">
            <xm:f>'FX Card'!$F$1=6</xm:f>
            <x14:dxf>
              <numFmt numFmtId="171" formatCode="\F\r\ #,##0.00"/>
            </x14:dxf>
          </x14:cfRule>
          <x14:cfRule type="expression" priority="2221" id="{A9D436D2-35B9-4072-A015-6B55AE5ADD73}">
            <xm:f>'FX Card'!$F$1=5</xm:f>
            <x14:dxf>
              <numFmt numFmtId="170" formatCode="\C\A\ &quot;$&quot;\ #,##0.00"/>
            </x14:dxf>
          </x14:cfRule>
          <x14:cfRule type="expression" priority="2222" id="{29819E78-8353-4C59-BFD2-8116D3528D5A}">
            <xm:f>'FX Card'!$F$1=4</xm:f>
            <x14:dxf>
              <numFmt numFmtId="192" formatCode="[$R$-416]\ #,##0.00"/>
            </x14:dxf>
          </x14:cfRule>
          <x14:cfRule type="expression" priority="2223" id="{B5321EB3-9CF3-4C80-98D9-FFF69C0F88EC}">
            <xm:f>'FX Card'!$F$1=3</xm:f>
            <x14:dxf>
              <numFmt numFmtId="169" formatCode="\A\U\ &quot;$&quot;\ #,##0.00"/>
            </x14:dxf>
          </x14:cfRule>
          <x14:cfRule type="expression" priority="2224" id="{6D3428B1-9155-487F-9A62-A40B0A481DCE}">
            <xm:f>'FX Card'!$F$1=2</xm:f>
            <x14:dxf>
              <numFmt numFmtId="182" formatCode="\A\R\ &quot;$&quot;#,##0.00"/>
            </x14:dxf>
          </x14:cfRule>
          <x14:cfRule type="expression" priority="2225" id="{F2D444B2-030B-4A5F-8B45-5B3505918EFD}">
            <xm:f>'FX Card'!$F$1=1</xm:f>
            <x14:dxf>
              <numFmt numFmtId="166" formatCode="&quot;$&quot;#,##0.00"/>
            </x14:dxf>
          </x14:cfRule>
          <xm:sqref>AS358:BA359</xm:sqref>
        </x14:conditionalFormatting>
        <x14:conditionalFormatting xmlns:xm="http://schemas.microsoft.com/office/excel/2006/main">
          <x14:cfRule type="expression" priority="2176" id="{EB0BB10D-6610-46F3-A5DC-B329DFCFAE5C}">
            <xm:f>'FX Card'!$F$1=25</xm:f>
            <x14:dxf>
              <numFmt numFmtId="183" formatCode="\R\ #,##0.00"/>
            </x14:dxf>
          </x14:cfRule>
          <x14:cfRule type="expression" priority="2177" id="{4B4BF73A-C41D-4F7B-8DE7-DD70890985C5}">
            <xm:f>'FX Card'!$F$1=24</xm:f>
            <x14:dxf>
              <numFmt numFmtId="180" formatCode="\T\W\ &quot;$&quot;\ #,##0.00"/>
            </x14:dxf>
          </x14:cfRule>
          <x14:cfRule type="expression" priority="2178" id="{8928FFDE-2DB7-48D0-83FE-D7C9A92C54F6}">
            <xm:f>'FX Card'!$F$1=23</xm:f>
            <x14:dxf>
              <numFmt numFmtId="199" formatCode="#,##0.00\ [$₺-41F]"/>
            </x14:dxf>
          </x14:cfRule>
          <x14:cfRule type="expression" priority="2179" id="{0A6675DE-5E28-4857-8DB2-5D98B86E1FA3}">
            <xm:f>'FX Card'!$F$1=22</xm:f>
            <x14:dxf>
              <numFmt numFmtId="173" formatCode="\k\r\ #,##0.00"/>
            </x14:dxf>
          </x14:cfRule>
          <x14:cfRule type="expression" priority="2180" id="{E04BD669-C8FD-408E-92B3-AC7454F2EB47}">
            <xm:f>'FX Card'!$F$1=21</xm:f>
            <x14:dxf>
              <numFmt numFmtId="197" formatCode="\﷼\ #,##0.000"/>
            </x14:dxf>
          </x14:cfRule>
          <x14:cfRule type="expression" priority="2181" id="{0C394CCA-3795-4741-9DCB-C719BDED2B95}">
            <xm:f>'FX Card'!$F$1=20</xm:f>
            <x14:dxf>
              <numFmt numFmtId="181" formatCode="\р\у\б\ #,##0.00"/>
            </x14:dxf>
          </x14:cfRule>
          <x14:cfRule type="expression" priority="2182" id="{61A0BDB0-847F-4798-8F96-EF2BD1D1F151}">
            <xm:f>'FX Card'!$F$1=19</xm:f>
            <x14:dxf>
              <numFmt numFmtId="196" formatCode="\M\X\ &quot;$&quot;\ #,##0.00"/>
            </x14:dxf>
          </x14:cfRule>
          <x14:cfRule type="expression" priority="2183" id="{C6EB8AD0-EC86-474D-87CA-252822AAE523}">
            <xm:f>'FX Card'!$F$1=18</xm:f>
            <x14:dxf>
              <numFmt numFmtId="195" formatCode="[$RM-43E]#,##0.00"/>
            </x14:dxf>
          </x14:cfRule>
          <x14:cfRule type="expression" priority="2184" id="{2CAC7E32-0A73-4C44-9BF5-B707BAD060F0}">
            <xm:f>'FX Card'!$F$1=17</xm:f>
            <x14:dxf>
              <numFmt numFmtId="198" formatCode="\N\Z\ &quot;$&quot;\ #,##0.00"/>
            </x14:dxf>
          </x14:cfRule>
          <x14:cfRule type="expression" priority="2185" id="{D573DD6B-36E9-447B-985F-2E3492FAD463}">
            <xm:f>'FX Card'!$F$1=16</xm:f>
            <x14:dxf>
              <numFmt numFmtId="173" formatCode="\k\r\ #,##0.00"/>
            </x14:dxf>
          </x14:cfRule>
          <x14:cfRule type="expression" priority="2186" id="{DC5C773B-8B86-4FD5-82E0-1304A636222D}">
            <xm:f>'FX Card'!$F$1=15</xm:f>
            <x14:dxf>
              <numFmt numFmtId="179" formatCode="[$₩-412]#,##0.00"/>
            </x14:dxf>
          </x14:cfRule>
          <x14:cfRule type="expression" priority="2187" id="{DFC77D03-6BEA-4850-A927-35F900323EAD}">
            <xm:f>'FX Card'!$F$1=14</xm:f>
            <x14:dxf>
              <numFmt numFmtId="178" formatCode="[$¥-411]#,##0.00"/>
            </x14:dxf>
          </x14:cfRule>
          <x14:cfRule type="expression" priority="2188" id="{53A494D0-2260-443E-9A47-2353182EB9D2}">
            <xm:f>'FX Card'!$F$1=13</xm:f>
            <x14:dxf>
              <numFmt numFmtId="207" formatCode="[$₹-445]\ #,##0.00"/>
            </x14:dxf>
          </x14:cfRule>
          <x14:cfRule type="expression" priority="2189" id="{AE8F42FD-299A-4B74-B5AB-247C62D91FC9}">
            <xm:f>'FX Card'!$F$1=12</xm:f>
            <x14:dxf>
              <numFmt numFmtId="176" formatCode="\R\p\ #,##0.00"/>
            </x14:dxf>
          </x14:cfRule>
          <x14:cfRule type="expression" priority="2190" id="{E8EFAA9F-C594-4350-84AC-0CE0FD837091}">
            <xm:f>'FX Card'!$F$1=11</xm:f>
            <x14:dxf>
              <numFmt numFmtId="194" formatCode="\H\K\ &quot;$&quot;\ #,##0.00"/>
            </x14:dxf>
          </x14:cfRule>
          <x14:cfRule type="expression" priority="2191" id="{97DE06AA-0BB6-4DFB-A407-BEB082E3DDED}">
            <xm:f>'FX Card'!$F$1=10</xm:f>
            <x14:dxf>
              <numFmt numFmtId="175" formatCode="[$£-809]#,##0.00"/>
            </x14:dxf>
          </x14:cfRule>
          <x14:cfRule type="expression" priority="2192" id="{3E5D32C5-BFF4-4B9F-B27E-9036DE755AF1}">
            <xm:f>'FX Card'!$F$1=9</xm:f>
            <x14:dxf>
              <numFmt numFmtId="174" formatCode="[$€-2]\ #,##0.00"/>
            </x14:dxf>
          </x14:cfRule>
          <x14:cfRule type="expression" priority="2193" id="{0C95B9F4-A3B8-4BB3-9959-0467E17D30A7}">
            <xm:f>'FX Card'!$F$1=8</xm:f>
            <x14:dxf>
              <numFmt numFmtId="173" formatCode="\k\r\ #,##0.00"/>
            </x14:dxf>
          </x14:cfRule>
          <x14:cfRule type="expression" priority="2194" id="{7BEA54AC-EB03-4A4A-9461-F8D941441080}">
            <xm:f>'FX Card'!$F$1=7</xm:f>
            <x14:dxf>
              <numFmt numFmtId="172" formatCode="[$¥-804]#,##0.00"/>
            </x14:dxf>
          </x14:cfRule>
          <x14:cfRule type="expression" priority="2195" id="{2F0CB5D4-1D81-4268-A4A7-A3DECB398E05}">
            <xm:f>'FX Card'!$F$1=6</xm:f>
            <x14:dxf>
              <numFmt numFmtId="171" formatCode="\F\r\ #,##0.00"/>
            </x14:dxf>
          </x14:cfRule>
          <x14:cfRule type="expression" priority="2196" id="{E56E7C65-3241-47F5-A930-11CE98A8B6A8}">
            <xm:f>'FX Card'!$F$1=5</xm:f>
            <x14:dxf>
              <numFmt numFmtId="170" formatCode="\C\A\ &quot;$&quot;\ #,##0.00"/>
            </x14:dxf>
          </x14:cfRule>
          <x14:cfRule type="expression" priority="2197" id="{3E1F2DB0-441E-45DB-864C-AC247D037E2F}">
            <xm:f>'FX Card'!$F$1=4</xm:f>
            <x14:dxf>
              <numFmt numFmtId="192" formatCode="[$R$-416]\ #,##0.00"/>
            </x14:dxf>
          </x14:cfRule>
          <x14:cfRule type="expression" priority="2198" id="{A2279478-9EE3-4D62-B178-27BBF7D10EA0}">
            <xm:f>'FX Card'!$F$1=3</xm:f>
            <x14:dxf>
              <numFmt numFmtId="169" formatCode="\A\U\ &quot;$&quot;\ #,##0.00"/>
            </x14:dxf>
          </x14:cfRule>
          <x14:cfRule type="expression" priority="2199" id="{C3B3BC63-E823-45C3-A80A-8C6D60F18BD5}">
            <xm:f>'FX Card'!$F$1=2</xm:f>
            <x14:dxf>
              <numFmt numFmtId="182" formatCode="\A\R\ &quot;$&quot;#,##0.00"/>
            </x14:dxf>
          </x14:cfRule>
          <x14:cfRule type="expression" priority="2200" id="{7F3838D0-9C22-412F-837E-27F494034C86}">
            <xm:f>'FX Card'!$F$1=1</xm:f>
            <x14:dxf>
              <numFmt numFmtId="166" formatCode="&quot;$&quot;#,##0.00"/>
            </x14:dxf>
          </x14:cfRule>
          <xm:sqref>AS352:BA352 AX353:BA354 AX356:BA356 AX355 AX357</xm:sqref>
        </x14:conditionalFormatting>
        <x14:conditionalFormatting xmlns:xm="http://schemas.microsoft.com/office/excel/2006/main">
          <x14:cfRule type="expression" priority="2126" id="{D57D800D-BF3A-46C7-ADF8-221265C6947E}">
            <xm:f>'FX Card'!$F$1=25</xm:f>
            <x14:dxf>
              <numFmt numFmtId="183" formatCode="\R\ #,##0.00"/>
            </x14:dxf>
          </x14:cfRule>
          <x14:cfRule type="expression" priority="2127" id="{DA970B7D-5CC0-4E3D-A7AA-EFED13E28DDB}">
            <xm:f>'FX Card'!$F$1=24</xm:f>
            <x14:dxf>
              <numFmt numFmtId="180" formatCode="\T\W\ &quot;$&quot;\ #,##0.00"/>
            </x14:dxf>
          </x14:cfRule>
          <x14:cfRule type="expression" priority="2128" id="{7E3F93CD-3C34-46E2-8508-91736F287686}">
            <xm:f>'FX Card'!$F$1=23</xm:f>
            <x14:dxf>
              <numFmt numFmtId="199" formatCode="#,##0.00\ [$₺-41F]"/>
            </x14:dxf>
          </x14:cfRule>
          <x14:cfRule type="expression" priority="2129" id="{259400AD-7498-4558-9B40-2A8146BBFA81}">
            <xm:f>'FX Card'!$F$1=22</xm:f>
            <x14:dxf>
              <numFmt numFmtId="173" formatCode="\k\r\ #,##0.00"/>
            </x14:dxf>
          </x14:cfRule>
          <x14:cfRule type="expression" priority="2130" id="{B3092CEF-2028-4D16-B133-6F0B7C52540B}">
            <xm:f>'FX Card'!$F$1=21</xm:f>
            <x14:dxf>
              <numFmt numFmtId="197" formatCode="\﷼\ #,##0.000"/>
            </x14:dxf>
          </x14:cfRule>
          <x14:cfRule type="expression" priority="2131" id="{22E733C4-54DE-4B73-A5A8-D21A997DA316}">
            <xm:f>'FX Card'!$F$1=20</xm:f>
            <x14:dxf>
              <numFmt numFmtId="181" formatCode="\р\у\б\ #,##0.00"/>
            </x14:dxf>
          </x14:cfRule>
          <x14:cfRule type="expression" priority="2132" id="{497BA696-0516-4856-A32F-EDEC224695F5}">
            <xm:f>'FX Card'!$F$1=19</xm:f>
            <x14:dxf>
              <numFmt numFmtId="196" formatCode="\M\X\ &quot;$&quot;\ #,##0.00"/>
            </x14:dxf>
          </x14:cfRule>
          <x14:cfRule type="expression" priority="2133" id="{649EC810-DCEF-4394-9F8F-6A0BE60FE523}">
            <xm:f>'FX Card'!$F$1=18</xm:f>
            <x14:dxf>
              <numFmt numFmtId="195" formatCode="[$RM-43E]#,##0.00"/>
            </x14:dxf>
          </x14:cfRule>
          <x14:cfRule type="expression" priority="2134" id="{D5B8FE55-7068-484F-9EC3-9C0C5E127DF9}">
            <xm:f>'FX Card'!$F$1=17</xm:f>
            <x14:dxf>
              <numFmt numFmtId="198" formatCode="\N\Z\ &quot;$&quot;\ #,##0.00"/>
            </x14:dxf>
          </x14:cfRule>
          <x14:cfRule type="expression" priority="2135" id="{4F40A855-3B0A-4043-BB20-1C4BE28E64D0}">
            <xm:f>'FX Card'!$F$1=16</xm:f>
            <x14:dxf>
              <numFmt numFmtId="173" formatCode="\k\r\ #,##0.00"/>
            </x14:dxf>
          </x14:cfRule>
          <x14:cfRule type="expression" priority="2136" id="{C08AA7D0-051D-43EA-9E1C-3F8278669EB6}">
            <xm:f>'FX Card'!$F$1=15</xm:f>
            <x14:dxf>
              <numFmt numFmtId="179" formatCode="[$₩-412]#,##0.00"/>
            </x14:dxf>
          </x14:cfRule>
          <x14:cfRule type="expression" priority="2137" id="{57C8A5AB-115D-4665-92A1-7E65A821118C}">
            <xm:f>'FX Card'!$F$1=14</xm:f>
            <x14:dxf>
              <numFmt numFmtId="178" formatCode="[$¥-411]#,##0.00"/>
            </x14:dxf>
          </x14:cfRule>
          <x14:cfRule type="expression" priority="2138" id="{374B6B0C-A2FF-4B18-BD80-5A93B3ADFA53}">
            <xm:f>'FX Card'!$F$1=13</xm:f>
            <x14:dxf>
              <numFmt numFmtId="207" formatCode="[$₹-445]\ #,##0.00"/>
            </x14:dxf>
          </x14:cfRule>
          <x14:cfRule type="expression" priority="2139" id="{1D701CE0-A375-4B18-8E18-83CB9C123522}">
            <xm:f>'FX Card'!$F$1=12</xm:f>
            <x14:dxf>
              <numFmt numFmtId="176" formatCode="\R\p\ #,##0.00"/>
            </x14:dxf>
          </x14:cfRule>
          <x14:cfRule type="expression" priority="2140" id="{505AA2CF-C4D8-4E31-8407-A4DC25696F03}">
            <xm:f>'FX Card'!$F$1=11</xm:f>
            <x14:dxf>
              <numFmt numFmtId="194" formatCode="\H\K\ &quot;$&quot;\ #,##0.00"/>
            </x14:dxf>
          </x14:cfRule>
          <x14:cfRule type="expression" priority="2141" id="{5403CEE3-7903-44CC-BB42-617EB2999134}">
            <xm:f>'FX Card'!$F$1=10</xm:f>
            <x14:dxf>
              <numFmt numFmtId="175" formatCode="[$£-809]#,##0.00"/>
            </x14:dxf>
          </x14:cfRule>
          <x14:cfRule type="expression" priority="2142" id="{E8B9BBF2-75FB-47AC-B61A-FC307B7CB94A}">
            <xm:f>'FX Card'!$F$1=9</xm:f>
            <x14:dxf>
              <numFmt numFmtId="174" formatCode="[$€-2]\ #,##0.00"/>
            </x14:dxf>
          </x14:cfRule>
          <x14:cfRule type="expression" priority="2143" id="{F9920534-C61E-44CF-8EBD-A8BD30E2329F}">
            <xm:f>'FX Card'!$F$1=8</xm:f>
            <x14:dxf>
              <numFmt numFmtId="173" formatCode="\k\r\ #,##0.00"/>
            </x14:dxf>
          </x14:cfRule>
          <x14:cfRule type="expression" priority="2144" id="{EE8C37B1-8EA1-49D1-84C4-B62DD05A5284}">
            <xm:f>'FX Card'!$F$1=7</xm:f>
            <x14:dxf>
              <numFmt numFmtId="172" formatCode="[$¥-804]#,##0.00"/>
            </x14:dxf>
          </x14:cfRule>
          <x14:cfRule type="expression" priority="2145" id="{E3D917C6-BFDC-40C4-A682-131ED1A3DC7B}">
            <xm:f>'FX Card'!$F$1=6</xm:f>
            <x14:dxf>
              <numFmt numFmtId="171" formatCode="\F\r\ #,##0.00"/>
            </x14:dxf>
          </x14:cfRule>
          <x14:cfRule type="expression" priority="2146" id="{B61E6814-54D7-4E72-83C7-26D8121A5450}">
            <xm:f>'FX Card'!$F$1=5</xm:f>
            <x14:dxf>
              <numFmt numFmtId="170" formatCode="\C\A\ &quot;$&quot;\ #,##0.00"/>
            </x14:dxf>
          </x14:cfRule>
          <x14:cfRule type="expression" priority="2147" id="{F12240B6-4D05-4894-AEE5-57FBD6290DDE}">
            <xm:f>'FX Card'!$F$1=4</xm:f>
            <x14:dxf>
              <numFmt numFmtId="192" formatCode="[$R$-416]\ #,##0.00"/>
            </x14:dxf>
          </x14:cfRule>
          <x14:cfRule type="expression" priority="2148" id="{4F204E57-613E-47FF-AA45-9F627D60B31D}">
            <xm:f>'FX Card'!$F$1=3</xm:f>
            <x14:dxf>
              <numFmt numFmtId="169" formatCode="\A\U\ &quot;$&quot;\ #,##0.00"/>
            </x14:dxf>
          </x14:cfRule>
          <x14:cfRule type="expression" priority="2149" id="{53710E8B-AD73-4F8D-9080-39FF418CA111}">
            <xm:f>'FX Card'!$F$1=2</xm:f>
            <x14:dxf>
              <numFmt numFmtId="182" formatCode="\A\R\ &quot;$&quot;#,##0.00"/>
            </x14:dxf>
          </x14:cfRule>
          <x14:cfRule type="expression" priority="2150" id="{EF6970C9-82F1-4C82-B372-C35E0DF1EB50}">
            <xm:f>'FX Card'!$F$1=1</xm:f>
            <x14:dxf>
              <numFmt numFmtId="166" formatCode="&quot;$&quot;#,##0.00"/>
            </x14:dxf>
          </x14:cfRule>
          <xm:sqref>AS771:BA771</xm:sqref>
        </x14:conditionalFormatting>
        <x14:conditionalFormatting xmlns:xm="http://schemas.microsoft.com/office/excel/2006/main">
          <x14:cfRule type="expression" priority="2101" id="{C5A6A8F7-836F-4EB2-8CAA-9474B24BF2D1}">
            <xm:f>'FX Card'!$F$1=25</xm:f>
            <x14:dxf>
              <numFmt numFmtId="183" formatCode="\R\ #,##0.00"/>
            </x14:dxf>
          </x14:cfRule>
          <x14:cfRule type="expression" priority="2102" id="{62A4ED62-CA0D-411C-88BA-92BC12D7333C}">
            <xm:f>'FX Card'!$F$1=24</xm:f>
            <x14:dxf>
              <numFmt numFmtId="180" formatCode="\T\W\ &quot;$&quot;\ #,##0.00"/>
            </x14:dxf>
          </x14:cfRule>
          <x14:cfRule type="expression" priority="2103" id="{248BEEF7-E4E3-439D-8F65-A012DEA462E4}">
            <xm:f>'FX Card'!$F$1=23</xm:f>
            <x14:dxf>
              <numFmt numFmtId="199" formatCode="#,##0.00\ [$₺-41F]"/>
            </x14:dxf>
          </x14:cfRule>
          <x14:cfRule type="expression" priority="2104" id="{30202493-F94F-43BA-ADA7-DC62009D62C2}">
            <xm:f>'FX Card'!$F$1=22</xm:f>
            <x14:dxf>
              <numFmt numFmtId="173" formatCode="\k\r\ #,##0.00"/>
            </x14:dxf>
          </x14:cfRule>
          <x14:cfRule type="expression" priority="2105" id="{FDF6BA2B-11E7-4EAA-9DB3-C5A1F8081AC5}">
            <xm:f>'FX Card'!$F$1=21</xm:f>
            <x14:dxf>
              <numFmt numFmtId="197" formatCode="\﷼\ #,##0.000"/>
            </x14:dxf>
          </x14:cfRule>
          <x14:cfRule type="expression" priority="2106" id="{47B5BD21-DC0D-4CB9-9C6E-F50AAE284ED7}">
            <xm:f>'FX Card'!$F$1=20</xm:f>
            <x14:dxf>
              <numFmt numFmtId="181" formatCode="\р\у\б\ #,##0.00"/>
            </x14:dxf>
          </x14:cfRule>
          <x14:cfRule type="expression" priority="2107" id="{D323A078-D96C-4E08-A11B-517EAF68CB01}">
            <xm:f>'FX Card'!$F$1=19</xm:f>
            <x14:dxf>
              <numFmt numFmtId="196" formatCode="\M\X\ &quot;$&quot;\ #,##0.00"/>
            </x14:dxf>
          </x14:cfRule>
          <x14:cfRule type="expression" priority="2108" id="{57A35914-DEB9-4BE4-BA71-0258C54FB949}">
            <xm:f>'FX Card'!$F$1=18</xm:f>
            <x14:dxf>
              <numFmt numFmtId="195" formatCode="[$RM-43E]#,##0.00"/>
            </x14:dxf>
          </x14:cfRule>
          <x14:cfRule type="expression" priority="2109" id="{866F0997-6E6D-4D3F-995C-48522A745E5E}">
            <xm:f>'FX Card'!$F$1=17</xm:f>
            <x14:dxf>
              <numFmt numFmtId="198" formatCode="\N\Z\ &quot;$&quot;\ #,##0.00"/>
            </x14:dxf>
          </x14:cfRule>
          <x14:cfRule type="expression" priority="2110" id="{90877AD8-BD7B-4EEC-A7CE-1FEC470C05EA}">
            <xm:f>'FX Card'!$F$1=16</xm:f>
            <x14:dxf>
              <numFmt numFmtId="173" formatCode="\k\r\ #,##0.00"/>
            </x14:dxf>
          </x14:cfRule>
          <x14:cfRule type="expression" priority="2111" id="{CB4363DE-C53D-453C-97C2-2325345D2BBA}">
            <xm:f>'FX Card'!$F$1=15</xm:f>
            <x14:dxf>
              <numFmt numFmtId="179" formatCode="[$₩-412]#,##0.00"/>
            </x14:dxf>
          </x14:cfRule>
          <x14:cfRule type="expression" priority="2112" id="{DE95CABC-7C40-41FF-B09E-BA38057F8BAF}">
            <xm:f>'FX Card'!$F$1=14</xm:f>
            <x14:dxf>
              <numFmt numFmtId="178" formatCode="[$¥-411]#,##0.00"/>
            </x14:dxf>
          </x14:cfRule>
          <x14:cfRule type="expression" priority="2113" id="{D6CE8162-76D5-44E8-B146-2CB469F24264}">
            <xm:f>'FX Card'!$F$1=13</xm:f>
            <x14:dxf>
              <numFmt numFmtId="207" formatCode="[$₹-445]\ #,##0.00"/>
            </x14:dxf>
          </x14:cfRule>
          <x14:cfRule type="expression" priority="2114" id="{9CF70D70-A790-4811-A635-11DE66413BA7}">
            <xm:f>'FX Card'!$F$1=12</xm:f>
            <x14:dxf>
              <numFmt numFmtId="176" formatCode="\R\p\ #,##0.00"/>
            </x14:dxf>
          </x14:cfRule>
          <x14:cfRule type="expression" priority="2115" id="{9973BE5A-A747-4D7A-9826-7A1974A6798F}">
            <xm:f>'FX Card'!$F$1=11</xm:f>
            <x14:dxf>
              <numFmt numFmtId="194" formatCode="\H\K\ &quot;$&quot;\ #,##0.00"/>
            </x14:dxf>
          </x14:cfRule>
          <x14:cfRule type="expression" priority="2116" id="{22439C64-7AEA-4092-9A18-EB71C19D029A}">
            <xm:f>'FX Card'!$F$1=10</xm:f>
            <x14:dxf>
              <numFmt numFmtId="175" formatCode="[$£-809]#,##0.00"/>
            </x14:dxf>
          </x14:cfRule>
          <x14:cfRule type="expression" priority="2117" id="{884F0738-09E8-48F5-8FD4-84BDD21A2643}">
            <xm:f>'FX Card'!$F$1=9</xm:f>
            <x14:dxf>
              <numFmt numFmtId="174" formatCode="[$€-2]\ #,##0.00"/>
            </x14:dxf>
          </x14:cfRule>
          <x14:cfRule type="expression" priority="2118" id="{04798009-1633-4CAE-AAC9-5D0AB1329EB3}">
            <xm:f>'FX Card'!$F$1=8</xm:f>
            <x14:dxf>
              <numFmt numFmtId="173" formatCode="\k\r\ #,##0.00"/>
            </x14:dxf>
          </x14:cfRule>
          <x14:cfRule type="expression" priority="2119" id="{732A7E0E-981F-461F-B4B9-D81A2BAE0B75}">
            <xm:f>'FX Card'!$F$1=7</xm:f>
            <x14:dxf>
              <numFmt numFmtId="172" formatCode="[$¥-804]#,##0.00"/>
            </x14:dxf>
          </x14:cfRule>
          <x14:cfRule type="expression" priority="2120" id="{7808B6AA-83BC-4E0A-92B2-D47F3FEE031F}">
            <xm:f>'FX Card'!$F$1=6</xm:f>
            <x14:dxf>
              <numFmt numFmtId="171" formatCode="\F\r\ #,##0.00"/>
            </x14:dxf>
          </x14:cfRule>
          <x14:cfRule type="expression" priority="2121" id="{0B449FD4-4418-45E6-9D9D-09069B7608AD}">
            <xm:f>'FX Card'!$F$1=5</xm:f>
            <x14:dxf>
              <numFmt numFmtId="170" formatCode="\C\A\ &quot;$&quot;\ #,##0.00"/>
            </x14:dxf>
          </x14:cfRule>
          <x14:cfRule type="expression" priority="2122" id="{3F1B7B3F-B081-4F72-BFF6-AD1BAEC84055}">
            <xm:f>'FX Card'!$F$1=4</xm:f>
            <x14:dxf>
              <numFmt numFmtId="192" formatCode="[$R$-416]\ #,##0.00"/>
            </x14:dxf>
          </x14:cfRule>
          <x14:cfRule type="expression" priority="2123" id="{4C86903B-2E1E-41A1-8E64-6B460385119D}">
            <xm:f>'FX Card'!$F$1=3</xm:f>
            <x14:dxf>
              <numFmt numFmtId="169" formatCode="\A\U\ &quot;$&quot;\ #,##0.00"/>
            </x14:dxf>
          </x14:cfRule>
          <x14:cfRule type="expression" priority="2124" id="{F2830C7F-C240-47E4-A5C2-736B02C0FEFD}">
            <xm:f>'FX Card'!$F$1=2</xm:f>
            <x14:dxf>
              <numFmt numFmtId="182" formatCode="\A\R\ &quot;$&quot;#,##0.00"/>
            </x14:dxf>
          </x14:cfRule>
          <x14:cfRule type="expression" priority="2125" id="{CBC9BC3E-0F0C-4249-AD79-175E49DB8B28}">
            <xm:f>'FX Card'!$F$1=1</xm:f>
            <x14:dxf>
              <numFmt numFmtId="166" formatCode="&quot;$&quot;#,##0.00"/>
            </x14:dxf>
          </x14:cfRule>
          <xm:sqref>AS791:BA791</xm:sqref>
        </x14:conditionalFormatting>
        <x14:conditionalFormatting xmlns:xm="http://schemas.microsoft.com/office/excel/2006/main">
          <x14:cfRule type="expression" priority="2076" id="{C5CAE2D5-62C4-4569-8E57-5712BA096BBE}">
            <xm:f>'FX Card'!$F$1=25</xm:f>
            <x14:dxf>
              <numFmt numFmtId="183" formatCode="\R\ #,##0.00"/>
            </x14:dxf>
          </x14:cfRule>
          <x14:cfRule type="expression" priority="2077" id="{30B45535-5581-45E0-9440-4039B3AD6D4A}">
            <xm:f>'FX Card'!$F$1=24</xm:f>
            <x14:dxf>
              <numFmt numFmtId="180" formatCode="\T\W\ &quot;$&quot;\ #,##0.00"/>
            </x14:dxf>
          </x14:cfRule>
          <x14:cfRule type="expression" priority="2078" id="{03BF7A43-21EA-4541-8A41-C73220D64A21}">
            <xm:f>'FX Card'!$F$1=23</xm:f>
            <x14:dxf>
              <numFmt numFmtId="199" formatCode="#,##0.00\ [$₺-41F]"/>
            </x14:dxf>
          </x14:cfRule>
          <x14:cfRule type="expression" priority="2079" id="{75F6A4D0-7A94-4862-88E8-1B65DB42A078}">
            <xm:f>'FX Card'!$F$1=22</xm:f>
            <x14:dxf>
              <numFmt numFmtId="173" formatCode="\k\r\ #,##0.00"/>
            </x14:dxf>
          </x14:cfRule>
          <x14:cfRule type="expression" priority="2080" id="{3FFCEE7F-77A5-46D5-8C79-001FE6F74992}">
            <xm:f>'FX Card'!$F$1=21</xm:f>
            <x14:dxf>
              <numFmt numFmtId="197" formatCode="\﷼\ #,##0.000"/>
            </x14:dxf>
          </x14:cfRule>
          <x14:cfRule type="expression" priority="2081" id="{09AFACAB-B83C-412C-823E-BBD4C2A5D62E}">
            <xm:f>'FX Card'!$F$1=20</xm:f>
            <x14:dxf>
              <numFmt numFmtId="181" formatCode="\р\у\б\ #,##0.00"/>
            </x14:dxf>
          </x14:cfRule>
          <x14:cfRule type="expression" priority="2082" id="{63F7ED90-43B2-49B4-A6E3-9AC5DFE5A4C2}">
            <xm:f>'FX Card'!$F$1=19</xm:f>
            <x14:dxf>
              <numFmt numFmtId="196" formatCode="\M\X\ &quot;$&quot;\ #,##0.00"/>
            </x14:dxf>
          </x14:cfRule>
          <x14:cfRule type="expression" priority="2083" id="{542706E5-3EF0-4644-AB15-3B4455475F47}">
            <xm:f>'FX Card'!$F$1=18</xm:f>
            <x14:dxf>
              <numFmt numFmtId="195" formatCode="[$RM-43E]#,##0.00"/>
            </x14:dxf>
          </x14:cfRule>
          <x14:cfRule type="expression" priority="2084" id="{C5CC0E48-ADCA-43F3-8632-1551CD54655A}">
            <xm:f>'FX Card'!$F$1=17</xm:f>
            <x14:dxf>
              <numFmt numFmtId="198" formatCode="\N\Z\ &quot;$&quot;\ #,##0.00"/>
            </x14:dxf>
          </x14:cfRule>
          <x14:cfRule type="expression" priority="2085" id="{72A8760C-5172-4FED-B027-4C0FF7B4DA37}">
            <xm:f>'FX Card'!$F$1=16</xm:f>
            <x14:dxf>
              <numFmt numFmtId="173" formatCode="\k\r\ #,##0.00"/>
            </x14:dxf>
          </x14:cfRule>
          <x14:cfRule type="expression" priority="2086" id="{8EFF31F1-8FB2-4D89-A36F-6791D5742DD6}">
            <xm:f>'FX Card'!$F$1=15</xm:f>
            <x14:dxf>
              <numFmt numFmtId="179" formatCode="[$₩-412]#,##0.00"/>
            </x14:dxf>
          </x14:cfRule>
          <x14:cfRule type="expression" priority="2087" id="{4B6348FC-EEE9-41E3-9498-42290221AF63}">
            <xm:f>'FX Card'!$F$1=14</xm:f>
            <x14:dxf>
              <numFmt numFmtId="178" formatCode="[$¥-411]#,##0.00"/>
            </x14:dxf>
          </x14:cfRule>
          <x14:cfRule type="expression" priority="2088" id="{0BF7B459-AE53-4045-8BA7-1D489B8F9028}">
            <xm:f>'FX Card'!$F$1=13</xm:f>
            <x14:dxf>
              <numFmt numFmtId="207" formatCode="[$₹-445]\ #,##0.00"/>
            </x14:dxf>
          </x14:cfRule>
          <x14:cfRule type="expression" priority="2089" id="{E889F3FB-5614-491F-9E1F-CFC21462BEE9}">
            <xm:f>'FX Card'!$F$1=12</xm:f>
            <x14:dxf>
              <numFmt numFmtId="176" formatCode="\R\p\ #,##0.00"/>
            </x14:dxf>
          </x14:cfRule>
          <x14:cfRule type="expression" priority="2090" id="{5386E6CC-598F-4BD9-92EE-96620471A648}">
            <xm:f>'FX Card'!$F$1=11</xm:f>
            <x14:dxf>
              <numFmt numFmtId="194" formatCode="\H\K\ &quot;$&quot;\ #,##0.00"/>
            </x14:dxf>
          </x14:cfRule>
          <x14:cfRule type="expression" priority="2091" id="{24F17A30-C7D5-44A8-8317-521829A7BAD4}">
            <xm:f>'FX Card'!$F$1=10</xm:f>
            <x14:dxf>
              <numFmt numFmtId="175" formatCode="[$£-809]#,##0.00"/>
            </x14:dxf>
          </x14:cfRule>
          <x14:cfRule type="expression" priority="2092" id="{242B51A9-D079-4837-8E62-E12449AA5251}">
            <xm:f>'FX Card'!$F$1=9</xm:f>
            <x14:dxf>
              <numFmt numFmtId="174" formatCode="[$€-2]\ #,##0.00"/>
            </x14:dxf>
          </x14:cfRule>
          <x14:cfRule type="expression" priority="2093" id="{4AC5D8C4-CBA4-4D9A-882F-FE864CAC74B4}">
            <xm:f>'FX Card'!$F$1=8</xm:f>
            <x14:dxf>
              <numFmt numFmtId="173" formatCode="\k\r\ #,##0.00"/>
            </x14:dxf>
          </x14:cfRule>
          <x14:cfRule type="expression" priority="2094" id="{76294FA8-4B72-4173-B403-FF2F9DDF2EC2}">
            <xm:f>'FX Card'!$F$1=7</xm:f>
            <x14:dxf>
              <numFmt numFmtId="172" formatCode="[$¥-804]#,##0.00"/>
            </x14:dxf>
          </x14:cfRule>
          <x14:cfRule type="expression" priority="2095" id="{BA3C57AC-D0B4-4FD3-90C2-0CC3C01FC939}">
            <xm:f>'FX Card'!$F$1=6</xm:f>
            <x14:dxf>
              <numFmt numFmtId="171" formatCode="\F\r\ #,##0.00"/>
            </x14:dxf>
          </x14:cfRule>
          <x14:cfRule type="expression" priority="2096" id="{69AC95A8-853D-4419-A3EE-C9244E9B3434}">
            <xm:f>'FX Card'!$F$1=5</xm:f>
            <x14:dxf>
              <numFmt numFmtId="170" formatCode="\C\A\ &quot;$&quot;\ #,##0.00"/>
            </x14:dxf>
          </x14:cfRule>
          <x14:cfRule type="expression" priority="2097" id="{3863E0E9-0FE5-49F1-8938-B2B88EE905F2}">
            <xm:f>'FX Card'!$F$1=4</xm:f>
            <x14:dxf>
              <numFmt numFmtId="192" formatCode="[$R$-416]\ #,##0.00"/>
            </x14:dxf>
          </x14:cfRule>
          <x14:cfRule type="expression" priority="2098" id="{D79BD1ED-0580-4B1F-8E82-C3D9C90026C9}">
            <xm:f>'FX Card'!$F$1=3</xm:f>
            <x14:dxf>
              <numFmt numFmtId="169" formatCode="\A\U\ &quot;$&quot;\ #,##0.00"/>
            </x14:dxf>
          </x14:cfRule>
          <x14:cfRule type="expression" priority="2099" id="{24AE29AB-3966-469F-953B-5C9392D7B9EF}">
            <xm:f>'FX Card'!$F$1=2</xm:f>
            <x14:dxf>
              <numFmt numFmtId="182" formatCode="\A\R\ &quot;$&quot;#,##0.00"/>
            </x14:dxf>
          </x14:cfRule>
          <x14:cfRule type="expression" priority="2100" id="{5B739179-F066-4ABB-901F-76209286CEA9}">
            <xm:f>'FX Card'!$F$1=1</xm:f>
            <x14:dxf>
              <numFmt numFmtId="166" formatCode="&quot;$&quot;#,##0.00"/>
            </x14:dxf>
          </x14:cfRule>
          <xm:sqref>AT153:BA153</xm:sqref>
        </x14:conditionalFormatting>
        <x14:conditionalFormatting xmlns:xm="http://schemas.microsoft.com/office/excel/2006/main">
          <x14:cfRule type="expression" priority="2051" id="{560EC890-5AFC-4D78-89BF-702748B2556B}">
            <xm:f>'FX Card'!$F$1=25</xm:f>
            <x14:dxf>
              <numFmt numFmtId="183" formatCode="\R\ #,##0.00"/>
            </x14:dxf>
          </x14:cfRule>
          <x14:cfRule type="expression" priority="2052" id="{BB3BFCC4-811C-4890-BDB9-1766084E7565}">
            <xm:f>'FX Card'!$F$1=24</xm:f>
            <x14:dxf>
              <numFmt numFmtId="180" formatCode="\T\W\ &quot;$&quot;\ #,##0.00"/>
            </x14:dxf>
          </x14:cfRule>
          <x14:cfRule type="expression" priority="2053" id="{C6CAE502-CF49-474D-885D-F87D9137CBAB}">
            <xm:f>'FX Card'!$F$1=23</xm:f>
            <x14:dxf>
              <numFmt numFmtId="199" formatCode="#,##0.00\ [$₺-41F]"/>
            </x14:dxf>
          </x14:cfRule>
          <x14:cfRule type="expression" priority="2054" id="{36B87D7D-299C-43E3-B347-088532A77EEE}">
            <xm:f>'FX Card'!$F$1=22</xm:f>
            <x14:dxf>
              <numFmt numFmtId="173" formatCode="\k\r\ #,##0.00"/>
            </x14:dxf>
          </x14:cfRule>
          <x14:cfRule type="expression" priority="2055" id="{E1092E23-604F-4804-803D-FA0108F678D3}">
            <xm:f>'FX Card'!$F$1=21</xm:f>
            <x14:dxf>
              <numFmt numFmtId="197" formatCode="\﷼\ #,##0.000"/>
            </x14:dxf>
          </x14:cfRule>
          <x14:cfRule type="expression" priority="2056" id="{90805AE2-02E5-4C34-BC9D-B891BF5E4EAC}">
            <xm:f>'FX Card'!$F$1=20</xm:f>
            <x14:dxf>
              <numFmt numFmtId="181" formatCode="\р\у\б\ #,##0.00"/>
            </x14:dxf>
          </x14:cfRule>
          <x14:cfRule type="expression" priority="2057" id="{52EFD0CA-2D4F-4DC8-8D43-DD2A327BC749}">
            <xm:f>'FX Card'!$F$1=19</xm:f>
            <x14:dxf>
              <numFmt numFmtId="196" formatCode="\M\X\ &quot;$&quot;\ #,##0.00"/>
            </x14:dxf>
          </x14:cfRule>
          <x14:cfRule type="expression" priority="2058" id="{44315052-6222-4ADE-95A8-83C2F2D958A1}">
            <xm:f>'FX Card'!$F$1=18</xm:f>
            <x14:dxf>
              <numFmt numFmtId="195" formatCode="[$RM-43E]#,##0.00"/>
            </x14:dxf>
          </x14:cfRule>
          <x14:cfRule type="expression" priority="2059" id="{6205AC1A-B113-4259-9B55-275F2052372F}">
            <xm:f>'FX Card'!$F$1=17</xm:f>
            <x14:dxf>
              <numFmt numFmtId="198" formatCode="\N\Z\ &quot;$&quot;\ #,##0.00"/>
            </x14:dxf>
          </x14:cfRule>
          <x14:cfRule type="expression" priority="2060" id="{D4961E35-0050-428B-85AA-B5FF0A6627B6}">
            <xm:f>'FX Card'!$F$1=16</xm:f>
            <x14:dxf>
              <numFmt numFmtId="173" formatCode="\k\r\ #,##0.00"/>
            </x14:dxf>
          </x14:cfRule>
          <x14:cfRule type="expression" priority="2061" id="{6555AB76-06FD-4884-975B-625DBCCD882F}">
            <xm:f>'FX Card'!$F$1=15</xm:f>
            <x14:dxf>
              <numFmt numFmtId="179" formatCode="[$₩-412]#,##0.00"/>
            </x14:dxf>
          </x14:cfRule>
          <x14:cfRule type="expression" priority="2062" id="{3164D420-9EC9-4CF0-8F0C-D4907E6317CE}">
            <xm:f>'FX Card'!$F$1=14</xm:f>
            <x14:dxf>
              <numFmt numFmtId="178" formatCode="[$¥-411]#,##0.00"/>
            </x14:dxf>
          </x14:cfRule>
          <x14:cfRule type="expression" priority="2063" id="{BA94FDD1-EAFA-485C-A16D-726004133275}">
            <xm:f>'FX Card'!$F$1=13</xm:f>
            <x14:dxf>
              <numFmt numFmtId="207" formatCode="[$₹-445]\ #,##0.00"/>
            </x14:dxf>
          </x14:cfRule>
          <x14:cfRule type="expression" priority="2064" id="{CFC9A38C-D627-46DF-AD86-CC748054F8D4}">
            <xm:f>'FX Card'!$F$1=12</xm:f>
            <x14:dxf>
              <numFmt numFmtId="176" formatCode="\R\p\ #,##0.00"/>
            </x14:dxf>
          </x14:cfRule>
          <x14:cfRule type="expression" priority="2065" id="{94E261E5-6CD3-40AE-BC55-1C707FF41524}">
            <xm:f>'FX Card'!$F$1=11</xm:f>
            <x14:dxf>
              <numFmt numFmtId="194" formatCode="\H\K\ &quot;$&quot;\ #,##0.00"/>
            </x14:dxf>
          </x14:cfRule>
          <x14:cfRule type="expression" priority="2066" id="{CE62A769-6BDD-4879-BC09-30471CC0961C}">
            <xm:f>'FX Card'!$F$1=10</xm:f>
            <x14:dxf>
              <numFmt numFmtId="175" formatCode="[$£-809]#,##0.00"/>
            </x14:dxf>
          </x14:cfRule>
          <x14:cfRule type="expression" priority="2067" id="{B8BAC118-12A2-471B-AE68-C51E190844C8}">
            <xm:f>'FX Card'!$F$1=9</xm:f>
            <x14:dxf>
              <numFmt numFmtId="174" formatCode="[$€-2]\ #,##0.00"/>
            </x14:dxf>
          </x14:cfRule>
          <x14:cfRule type="expression" priority="2068" id="{6827322E-A315-452D-B0C6-91BD66EF5F18}">
            <xm:f>'FX Card'!$F$1=8</xm:f>
            <x14:dxf>
              <numFmt numFmtId="173" formatCode="\k\r\ #,##0.00"/>
            </x14:dxf>
          </x14:cfRule>
          <x14:cfRule type="expression" priority="2069" id="{3EFEFFD9-F501-433B-85F2-4BAB1D013D79}">
            <xm:f>'FX Card'!$F$1=7</xm:f>
            <x14:dxf>
              <numFmt numFmtId="172" formatCode="[$¥-804]#,##0.00"/>
            </x14:dxf>
          </x14:cfRule>
          <x14:cfRule type="expression" priority="2070" id="{B95D7FB8-11CF-48D0-B31E-8C415E2271D0}">
            <xm:f>'FX Card'!$F$1=6</xm:f>
            <x14:dxf>
              <numFmt numFmtId="171" formatCode="\F\r\ #,##0.00"/>
            </x14:dxf>
          </x14:cfRule>
          <x14:cfRule type="expression" priority="2071" id="{062CF93A-2CD3-4627-94B1-50BC1D9E65F3}">
            <xm:f>'FX Card'!$F$1=5</xm:f>
            <x14:dxf>
              <numFmt numFmtId="170" formatCode="\C\A\ &quot;$&quot;\ #,##0.00"/>
            </x14:dxf>
          </x14:cfRule>
          <x14:cfRule type="expression" priority="2072" id="{DC1A30EB-3C68-476F-BE23-21BDD7FD829D}">
            <xm:f>'FX Card'!$F$1=4</xm:f>
            <x14:dxf>
              <numFmt numFmtId="192" formatCode="[$R$-416]\ #,##0.00"/>
            </x14:dxf>
          </x14:cfRule>
          <x14:cfRule type="expression" priority="2073" id="{6FA62D7E-D705-45A0-B3C8-1CC4458CDABF}">
            <xm:f>'FX Card'!$F$1=3</xm:f>
            <x14:dxf>
              <numFmt numFmtId="169" formatCode="\A\U\ &quot;$&quot;\ #,##0.00"/>
            </x14:dxf>
          </x14:cfRule>
          <x14:cfRule type="expression" priority="2074" id="{07ECCD25-CF2C-4F60-88C0-4C2C4A5E0257}">
            <xm:f>'FX Card'!$F$1=2</xm:f>
            <x14:dxf>
              <numFmt numFmtId="182" formatCode="\A\R\ &quot;$&quot;#,##0.00"/>
            </x14:dxf>
          </x14:cfRule>
          <x14:cfRule type="expression" priority="2075" id="{00E0E48A-0DB7-4F5A-971D-FAA664C2530D}">
            <xm:f>'FX Card'!$F$1=1</xm:f>
            <x14:dxf>
              <numFmt numFmtId="166" formatCode="&quot;$&quot;#,##0.00"/>
            </x14:dxf>
          </x14:cfRule>
          <xm:sqref>AS157:BA157</xm:sqref>
        </x14:conditionalFormatting>
        <x14:conditionalFormatting xmlns:xm="http://schemas.microsoft.com/office/excel/2006/main">
          <x14:cfRule type="expression" priority="2026" id="{E0CD236B-ADBC-49C8-A181-BA6DCF878E94}">
            <xm:f>'FX Card'!$F$1=25</xm:f>
            <x14:dxf>
              <numFmt numFmtId="183" formatCode="\R\ #,##0.00"/>
            </x14:dxf>
          </x14:cfRule>
          <x14:cfRule type="expression" priority="2027" id="{0B2D36CB-3ADD-4DB7-B7E8-30FA685C9E86}">
            <xm:f>'FX Card'!$F$1=24</xm:f>
            <x14:dxf>
              <numFmt numFmtId="180" formatCode="\T\W\ &quot;$&quot;\ #,##0.00"/>
            </x14:dxf>
          </x14:cfRule>
          <x14:cfRule type="expression" priority="2028" id="{3DC61A5E-F8EF-47D2-B925-1E74B05D2173}">
            <xm:f>'FX Card'!$F$1=23</xm:f>
            <x14:dxf>
              <numFmt numFmtId="199" formatCode="#,##0.00\ [$₺-41F]"/>
            </x14:dxf>
          </x14:cfRule>
          <x14:cfRule type="expression" priority="2029" id="{E08FBFFA-BEC7-433A-8D10-E877A69F0309}">
            <xm:f>'FX Card'!$F$1=22</xm:f>
            <x14:dxf>
              <numFmt numFmtId="173" formatCode="\k\r\ #,##0.00"/>
            </x14:dxf>
          </x14:cfRule>
          <x14:cfRule type="expression" priority="2030" id="{7781D280-D46B-4EAA-89C1-F160D8F1F172}">
            <xm:f>'FX Card'!$F$1=21</xm:f>
            <x14:dxf>
              <numFmt numFmtId="197" formatCode="\﷼\ #,##0.000"/>
            </x14:dxf>
          </x14:cfRule>
          <x14:cfRule type="expression" priority="2031" id="{504D972C-7632-49E8-93F8-B2998FADEF64}">
            <xm:f>'FX Card'!$F$1=20</xm:f>
            <x14:dxf>
              <numFmt numFmtId="181" formatCode="\р\у\б\ #,##0.00"/>
            </x14:dxf>
          </x14:cfRule>
          <x14:cfRule type="expression" priority="2032" id="{3700F24C-C2F7-4302-8081-B16EB19DAD27}">
            <xm:f>'FX Card'!$F$1=19</xm:f>
            <x14:dxf>
              <numFmt numFmtId="196" formatCode="\M\X\ &quot;$&quot;\ #,##0.00"/>
            </x14:dxf>
          </x14:cfRule>
          <x14:cfRule type="expression" priority="2033" id="{0D94881F-4CDC-452C-ADF3-D9E751F0EFD2}">
            <xm:f>'FX Card'!$F$1=18</xm:f>
            <x14:dxf>
              <numFmt numFmtId="195" formatCode="[$RM-43E]#,##0.00"/>
            </x14:dxf>
          </x14:cfRule>
          <x14:cfRule type="expression" priority="2034" id="{EAA7DACB-278F-4865-95B1-3F85FEDA64A6}">
            <xm:f>'FX Card'!$F$1=17</xm:f>
            <x14:dxf>
              <numFmt numFmtId="198" formatCode="\N\Z\ &quot;$&quot;\ #,##0.00"/>
            </x14:dxf>
          </x14:cfRule>
          <x14:cfRule type="expression" priority="2035" id="{DE571BF6-7DDB-4BBC-9F19-AA7BEF648D67}">
            <xm:f>'FX Card'!$F$1=16</xm:f>
            <x14:dxf>
              <numFmt numFmtId="173" formatCode="\k\r\ #,##0.00"/>
            </x14:dxf>
          </x14:cfRule>
          <x14:cfRule type="expression" priority="2036" id="{2F2A68ED-7D9E-4721-A80C-54D9D123CF6B}">
            <xm:f>'FX Card'!$F$1=15</xm:f>
            <x14:dxf>
              <numFmt numFmtId="179" formatCode="[$₩-412]#,##0.00"/>
            </x14:dxf>
          </x14:cfRule>
          <x14:cfRule type="expression" priority="2037" id="{E77FF6CD-E845-434E-9035-E71FC6A31100}">
            <xm:f>'FX Card'!$F$1=14</xm:f>
            <x14:dxf>
              <numFmt numFmtId="178" formatCode="[$¥-411]#,##0.00"/>
            </x14:dxf>
          </x14:cfRule>
          <x14:cfRule type="expression" priority="2038" id="{8EB385B4-893C-4705-91BC-D3651C54B9C4}">
            <xm:f>'FX Card'!$F$1=13</xm:f>
            <x14:dxf>
              <numFmt numFmtId="207" formatCode="[$₹-445]\ #,##0.00"/>
            </x14:dxf>
          </x14:cfRule>
          <x14:cfRule type="expression" priority="2039" id="{07219E88-F974-4978-96B1-277976936D5F}">
            <xm:f>'FX Card'!$F$1=12</xm:f>
            <x14:dxf>
              <numFmt numFmtId="176" formatCode="\R\p\ #,##0.00"/>
            </x14:dxf>
          </x14:cfRule>
          <x14:cfRule type="expression" priority="2040" id="{9C313E65-B89E-482A-A0FB-0D78FE23BA07}">
            <xm:f>'FX Card'!$F$1=11</xm:f>
            <x14:dxf>
              <numFmt numFmtId="194" formatCode="\H\K\ &quot;$&quot;\ #,##0.00"/>
            </x14:dxf>
          </x14:cfRule>
          <x14:cfRule type="expression" priority="2041" id="{0CA2901E-9AB9-4D3A-AF80-5A333E461B62}">
            <xm:f>'FX Card'!$F$1=10</xm:f>
            <x14:dxf>
              <numFmt numFmtId="175" formatCode="[$£-809]#,##0.00"/>
            </x14:dxf>
          </x14:cfRule>
          <x14:cfRule type="expression" priority="2042" id="{8D03C236-4E2C-40F7-951F-8D6B1FCA375F}">
            <xm:f>'FX Card'!$F$1=9</xm:f>
            <x14:dxf>
              <numFmt numFmtId="174" formatCode="[$€-2]\ #,##0.00"/>
            </x14:dxf>
          </x14:cfRule>
          <x14:cfRule type="expression" priority="2043" id="{B586440C-2815-4D25-87C0-DE0E969E0C7B}">
            <xm:f>'FX Card'!$F$1=8</xm:f>
            <x14:dxf>
              <numFmt numFmtId="173" formatCode="\k\r\ #,##0.00"/>
            </x14:dxf>
          </x14:cfRule>
          <x14:cfRule type="expression" priority="2044" id="{582E7754-AC2B-48DF-A7CD-67B27D11B78E}">
            <xm:f>'FX Card'!$F$1=7</xm:f>
            <x14:dxf>
              <numFmt numFmtId="172" formatCode="[$¥-804]#,##0.00"/>
            </x14:dxf>
          </x14:cfRule>
          <x14:cfRule type="expression" priority="2045" id="{8B1299C8-A174-44BC-9B92-2497B5280B43}">
            <xm:f>'FX Card'!$F$1=6</xm:f>
            <x14:dxf>
              <numFmt numFmtId="171" formatCode="\F\r\ #,##0.00"/>
            </x14:dxf>
          </x14:cfRule>
          <x14:cfRule type="expression" priority="2046" id="{4224CF03-70D8-4725-B9D4-778AE60B3686}">
            <xm:f>'FX Card'!$F$1=5</xm:f>
            <x14:dxf>
              <numFmt numFmtId="170" formatCode="\C\A\ &quot;$&quot;\ #,##0.00"/>
            </x14:dxf>
          </x14:cfRule>
          <x14:cfRule type="expression" priority="2047" id="{941F5A39-B474-43F0-8ADD-7930EDE7BB3A}">
            <xm:f>'FX Card'!$F$1=4</xm:f>
            <x14:dxf>
              <numFmt numFmtId="192" formatCode="[$R$-416]\ #,##0.00"/>
            </x14:dxf>
          </x14:cfRule>
          <x14:cfRule type="expression" priority="2048" id="{AAEDD2FE-9952-4FF5-88D9-52BE6A2B071B}">
            <xm:f>'FX Card'!$F$1=3</xm:f>
            <x14:dxf>
              <numFmt numFmtId="169" formatCode="\A\U\ &quot;$&quot;\ #,##0.00"/>
            </x14:dxf>
          </x14:cfRule>
          <x14:cfRule type="expression" priority="2049" id="{56C839BC-9222-464A-AC9E-F914B2833D3C}">
            <xm:f>'FX Card'!$F$1=2</xm:f>
            <x14:dxf>
              <numFmt numFmtId="182" formatCode="\A\R\ &quot;$&quot;#,##0.00"/>
            </x14:dxf>
          </x14:cfRule>
          <x14:cfRule type="expression" priority="2050" id="{A0AB31E7-AF49-4EE4-B7F9-70C7A5221FB1}">
            <xm:f>'FX Card'!$F$1=1</xm:f>
            <x14:dxf>
              <numFmt numFmtId="166" formatCode="&quot;$&quot;#,##0.00"/>
            </x14:dxf>
          </x14:cfRule>
          <xm:sqref>AS839:BA844 AS846:BA846 AX845:BA845 AS872:BA872 AS847:AW847</xm:sqref>
        </x14:conditionalFormatting>
        <x14:conditionalFormatting xmlns:xm="http://schemas.microsoft.com/office/excel/2006/main">
          <x14:cfRule type="expression" priority="2001" id="{C1679905-BDFD-458D-A391-5231BF46EF2E}">
            <xm:f>'FX Card'!$F$1=25</xm:f>
            <x14:dxf>
              <numFmt numFmtId="183" formatCode="\R\ #,##0.00"/>
            </x14:dxf>
          </x14:cfRule>
          <x14:cfRule type="expression" priority="2002" id="{6AB7C2BD-451D-4402-A56B-819F05B55809}">
            <xm:f>'FX Card'!$F$1=24</xm:f>
            <x14:dxf>
              <numFmt numFmtId="180" formatCode="\T\W\ &quot;$&quot;\ #,##0.00"/>
            </x14:dxf>
          </x14:cfRule>
          <x14:cfRule type="expression" priority="2003" id="{3D27DE46-EEC3-4F29-99C3-37578EDB396F}">
            <xm:f>'FX Card'!$F$1=23</xm:f>
            <x14:dxf>
              <numFmt numFmtId="199" formatCode="#,##0.00\ [$₺-41F]"/>
            </x14:dxf>
          </x14:cfRule>
          <x14:cfRule type="expression" priority="2004" id="{FC06E9CE-E008-4EA1-800F-74F806444BF3}">
            <xm:f>'FX Card'!$F$1=22</xm:f>
            <x14:dxf>
              <numFmt numFmtId="173" formatCode="\k\r\ #,##0.00"/>
            </x14:dxf>
          </x14:cfRule>
          <x14:cfRule type="expression" priority="2005" id="{7BEA2401-3359-4372-A6E1-4BB5931C776A}">
            <xm:f>'FX Card'!$F$1=21</xm:f>
            <x14:dxf>
              <numFmt numFmtId="197" formatCode="\﷼\ #,##0.000"/>
            </x14:dxf>
          </x14:cfRule>
          <x14:cfRule type="expression" priority="2006" id="{5A407BFC-64B6-43A1-9F30-F03066C0A983}">
            <xm:f>'FX Card'!$F$1=20</xm:f>
            <x14:dxf>
              <numFmt numFmtId="181" formatCode="\р\у\б\ #,##0.00"/>
            </x14:dxf>
          </x14:cfRule>
          <x14:cfRule type="expression" priority="2007" id="{CC8EBB8D-CAB5-4562-BCB1-A4755D9DC127}">
            <xm:f>'FX Card'!$F$1=19</xm:f>
            <x14:dxf>
              <numFmt numFmtId="196" formatCode="\M\X\ &quot;$&quot;\ #,##0.00"/>
            </x14:dxf>
          </x14:cfRule>
          <x14:cfRule type="expression" priority="2008" id="{0028547C-816C-4EA4-82F3-10E20B22D98F}">
            <xm:f>'FX Card'!$F$1=18</xm:f>
            <x14:dxf>
              <numFmt numFmtId="195" formatCode="[$RM-43E]#,##0.00"/>
            </x14:dxf>
          </x14:cfRule>
          <x14:cfRule type="expression" priority="2009" id="{99C9695C-08F7-4C82-92ED-83CCDF073431}">
            <xm:f>'FX Card'!$F$1=17</xm:f>
            <x14:dxf>
              <numFmt numFmtId="198" formatCode="\N\Z\ &quot;$&quot;\ #,##0.00"/>
            </x14:dxf>
          </x14:cfRule>
          <x14:cfRule type="expression" priority="2010" id="{94543CAD-87E1-453B-A0D0-DADFFDD636E5}">
            <xm:f>'FX Card'!$F$1=16</xm:f>
            <x14:dxf>
              <numFmt numFmtId="173" formatCode="\k\r\ #,##0.00"/>
            </x14:dxf>
          </x14:cfRule>
          <x14:cfRule type="expression" priority="2011" id="{B9AEF07A-B708-4E18-A558-6BFB4C309193}">
            <xm:f>'FX Card'!$F$1=15</xm:f>
            <x14:dxf>
              <numFmt numFmtId="179" formatCode="[$₩-412]#,##0.00"/>
            </x14:dxf>
          </x14:cfRule>
          <x14:cfRule type="expression" priority="2012" id="{C10513CE-17B1-41EA-A5D0-9C2030EED621}">
            <xm:f>'FX Card'!$F$1=14</xm:f>
            <x14:dxf>
              <numFmt numFmtId="178" formatCode="[$¥-411]#,##0.00"/>
            </x14:dxf>
          </x14:cfRule>
          <x14:cfRule type="expression" priority="2013" id="{A9A23BE9-28D3-4C5B-8773-A74A4AB21595}">
            <xm:f>'FX Card'!$F$1=13</xm:f>
            <x14:dxf>
              <numFmt numFmtId="207" formatCode="[$₹-445]\ #,##0.00"/>
            </x14:dxf>
          </x14:cfRule>
          <x14:cfRule type="expression" priority="2014" id="{4E5FF3BE-0483-482C-A284-79082F4467A1}">
            <xm:f>'FX Card'!$F$1=12</xm:f>
            <x14:dxf>
              <numFmt numFmtId="176" formatCode="\R\p\ #,##0.00"/>
            </x14:dxf>
          </x14:cfRule>
          <x14:cfRule type="expression" priority="2015" id="{27745486-275D-43DC-A9B6-5CD29E64B43C}">
            <xm:f>'FX Card'!$F$1=11</xm:f>
            <x14:dxf>
              <numFmt numFmtId="194" formatCode="\H\K\ &quot;$&quot;\ #,##0.00"/>
            </x14:dxf>
          </x14:cfRule>
          <x14:cfRule type="expression" priority="2016" id="{273269DA-6C4F-4072-993D-A6AE59D509A6}">
            <xm:f>'FX Card'!$F$1=10</xm:f>
            <x14:dxf>
              <numFmt numFmtId="175" formatCode="[$£-809]#,##0.00"/>
            </x14:dxf>
          </x14:cfRule>
          <x14:cfRule type="expression" priority="2017" id="{8DA8EDC1-69E5-4758-AE78-CFCEB4CAB30D}">
            <xm:f>'FX Card'!$F$1=9</xm:f>
            <x14:dxf>
              <numFmt numFmtId="174" formatCode="[$€-2]\ #,##0.00"/>
            </x14:dxf>
          </x14:cfRule>
          <x14:cfRule type="expression" priority="2018" id="{08B2E374-780B-44F5-A381-08EF48DCD7B0}">
            <xm:f>'FX Card'!$F$1=8</xm:f>
            <x14:dxf>
              <numFmt numFmtId="173" formatCode="\k\r\ #,##0.00"/>
            </x14:dxf>
          </x14:cfRule>
          <x14:cfRule type="expression" priority="2019" id="{FEE51E79-854F-464C-8B20-8B1AA2A847D3}">
            <xm:f>'FX Card'!$F$1=7</xm:f>
            <x14:dxf>
              <numFmt numFmtId="172" formatCode="[$¥-804]#,##0.00"/>
            </x14:dxf>
          </x14:cfRule>
          <x14:cfRule type="expression" priority="2020" id="{ED8D2E10-79D9-453A-9D8F-0B7719B1DB08}">
            <xm:f>'FX Card'!$F$1=6</xm:f>
            <x14:dxf>
              <numFmt numFmtId="171" formatCode="\F\r\ #,##0.00"/>
            </x14:dxf>
          </x14:cfRule>
          <x14:cfRule type="expression" priority="2021" id="{B67E39E3-7760-476C-8C17-7CAA11479F0C}">
            <xm:f>'FX Card'!$F$1=5</xm:f>
            <x14:dxf>
              <numFmt numFmtId="170" formatCode="\C\A\ &quot;$&quot;\ #,##0.00"/>
            </x14:dxf>
          </x14:cfRule>
          <x14:cfRule type="expression" priority="2022" id="{DFE91990-E1CF-4602-A0FD-3A368320E51D}">
            <xm:f>'FX Card'!$F$1=4</xm:f>
            <x14:dxf>
              <numFmt numFmtId="192" formatCode="[$R$-416]\ #,##0.00"/>
            </x14:dxf>
          </x14:cfRule>
          <x14:cfRule type="expression" priority="2023" id="{D8C98D28-D7F5-4063-BE83-0E29BA44C436}">
            <xm:f>'FX Card'!$F$1=3</xm:f>
            <x14:dxf>
              <numFmt numFmtId="169" formatCode="\A\U\ &quot;$&quot;\ #,##0.00"/>
            </x14:dxf>
          </x14:cfRule>
          <x14:cfRule type="expression" priority="2024" id="{C950B173-0949-41EB-952F-294265CF1482}">
            <xm:f>'FX Card'!$F$1=2</xm:f>
            <x14:dxf>
              <numFmt numFmtId="182" formatCode="\A\R\ &quot;$&quot;#,##0.00"/>
            </x14:dxf>
          </x14:cfRule>
          <x14:cfRule type="expression" priority="2025" id="{F739A9C9-D66C-49E7-81AD-581762E5EEEE}">
            <xm:f>'FX Card'!$F$1=1</xm:f>
            <x14:dxf>
              <numFmt numFmtId="166" formatCode="&quot;$&quot;#,##0.00"/>
            </x14:dxf>
          </x14:cfRule>
          <xm:sqref>AX409:BA409</xm:sqref>
        </x14:conditionalFormatting>
        <x14:conditionalFormatting xmlns:xm="http://schemas.microsoft.com/office/excel/2006/main">
          <x14:cfRule type="expression" priority="1976" id="{777B2354-F3E9-46B1-89A7-20E7A7F096D1}">
            <xm:f>'FX Card'!$F$1=25</xm:f>
            <x14:dxf>
              <numFmt numFmtId="183" formatCode="\R\ #,##0.00"/>
            </x14:dxf>
          </x14:cfRule>
          <x14:cfRule type="expression" priority="1977" id="{D4394C05-853A-43EC-B3A6-E361FA906032}">
            <xm:f>'FX Card'!$F$1=24</xm:f>
            <x14:dxf>
              <numFmt numFmtId="180" formatCode="\T\W\ &quot;$&quot;\ #,##0.00"/>
            </x14:dxf>
          </x14:cfRule>
          <x14:cfRule type="expression" priority="1978" id="{EA9CA44B-DE09-454D-820E-6FCF26C2E603}">
            <xm:f>'FX Card'!$F$1=23</xm:f>
            <x14:dxf>
              <numFmt numFmtId="199" formatCode="#,##0.00\ [$₺-41F]"/>
            </x14:dxf>
          </x14:cfRule>
          <x14:cfRule type="expression" priority="1979" id="{3D09E2D3-FF8E-4299-9768-6BFD5BB944A3}">
            <xm:f>'FX Card'!$F$1=22</xm:f>
            <x14:dxf>
              <numFmt numFmtId="173" formatCode="\k\r\ #,##0.00"/>
            </x14:dxf>
          </x14:cfRule>
          <x14:cfRule type="expression" priority="1980" id="{BD789C4D-22B2-4A89-92FB-133780CBA911}">
            <xm:f>'FX Card'!$F$1=21</xm:f>
            <x14:dxf>
              <numFmt numFmtId="197" formatCode="\﷼\ #,##0.000"/>
            </x14:dxf>
          </x14:cfRule>
          <x14:cfRule type="expression" priority="1981" id="{EA16AE03-851F-4751-AA04-2243F8785167}">
            <xm:f>'FX Card'!$F$1=20</xm:f>
            <x14:dxf>
              <numFmt numFmtId="181" formatCode="\р\у\б\ #,##0.00"/>
            </x14:dxf>
          </x14:cfRule>
          <x14:cfRule type="expression" priority="1982" id="{B41AFB44-FF87-4580-89F4-418F390A4E28}">
            <xm:f>'FX Card'!$F$1=19</xm:f>
            <x14:dxf>
              <numFmt numFmtId="196" formatCode="\M\X\ &quot;$&quot;\ #,##0.00"/>
            </x14:dxf>
          </x14:cfRule>
          <x14:cfRule type="expression" priority="1983" id="{6FD49198-570A-4308-8748-2258CFD1D157}">
            <xm:f>'FX Card'!$F$1=18</xm:f>
            <x14:dxf>
              <numFmt numFmtId="195" formatCode="[$RM-43E]#,##0.00"/>
            </x14:dxf>
          </x14:cfRule>
          <x14:cfRule type="expression" priority="1984" id="{DF968993-3D74-4215-AF32-5C9FC637F417}">
            <xm:f>'FX Card'!$F$1=17</xm:f>
            <x14:dxf>
              <numFmt numFmtId="198" formatCode="\N\Z\ &quot;$&quot;\ #,##0.00"/>
            </x14:dxf>
          </x14:cfRule>
          <x14:cfRule type="expression" priority="1985" id="{675342FB-F82D-48BA-BB38-7B3BB2000A82}">
            <xm:f>'FX Card'!$F$1=16</xm:f>
            <x14:dxf>
              <numFmt numFmtId="173" formatCode="\k\r\ #,##0.00"/>
            </x14:dxf>
          </x14:cfRule>
          <x14:cfRule type="expression" priority="1986" id="{9AD28592-158C-4ED4-AB0C-D96806F950AB}">
            <xm:f>'FX Card'!$F$1=15</xm:f>
            <x14:dxf>
              <numFmt numFmtId="179" formatCode="[$₩-412]#,##0.00"/>
            </x14:dxf>
          </x14:cfRule>
          <x14:cfRule type="expression" priority="1987" id="{73E4C02D-25AA-4BF9-A0FA-B82C1C3546D5}">
            <xm:f>'FX Card'!$F$1=14</xm:f>
            <x14:dxf>
              <numFmt numFmtId="178" formatCode="[$¥-411]#,##0.00"/>
            </x14:dxf>
          </x14:cfRule>
          <x14:cfRule type="expression" priority="1988" id="{A3717CE3-E43C-49B1-8C11-CEE0CA7AAB51}">
            <xm:f>'FX Card'!$F$1=13</xm:f>
            <x14:dxf>
              <numFmt numFmtId="207" formatCode="[$₹-445]\ #,##0.00"/>
            </x14:dxf>
          </x14:cfRule>
          <x14:cfRule type="expression" priority="1989" id="{71D657D3-5CA2-4BD1-8C43-BBCCE65DE1C8}">
            <xm:f>'FX Card'!$F$1=12</xm:f>
            <x14:dxf>
              <numFmt numFmtId="176" formatCode="\R\p\ #,##0.00"/>
            </x14:dxf>
          </x14:cfRule>
          <x14:cfRule type="expression" priority="1990" id="{A1C4B916-1A4D-4AE9-B34F-4AC999FC2757}">
            <xm:f>'FX Card'!$F$1=11</xm:f>
            <x14:dxf>
              <numFmt numFmtId="194" formatCode="\H\K\ &quot;$&quot;\ #,##0.00"/>
            </x14:dxf>
          </x14:cfRule>
          <x14:cfRule type="expression" priority="1991" id="{F52B8243-427D-4F0E-9142-08B70D387BE5}">
            <xm:f>'FX Card'!$F$1=10</xm:f>
            <x14:dxf>
              <numFmt numFmtId="175" formatCode="[$£-809]#,##0.00"/>
            </x14:dxf>
          </x14:cfRule>
          <x14:cfRule type="expression" priority="1992" id="{BCB4593E-5A57-4C9D-942A-5B9C70223BF4}">
            <xm:f>'FX Card'!$F$1=9</xm:f>
            <x14:dxf>
              <numFmt numFmtId="174" formatCode="[$€-2]\ #,##0.00"/>
            </x14:dxf>
          </x14:cfRule>
          <x14:cfRule type="expression" priority="1993" id="{F0182BB4-E617-4F86-BB0A-2179C303A88C}">
            <xm:f>'FX Card'!$F$1=8</xm:f>
            <x14:dxf>
              <numFmt numFmtId="173" formatCode="\k\r\ #,##0.00"/>
            </x14:dxf>
          </x14:cfRule>
          <x14:cfRule type="expression" priority="1994" id="{85B61A88-B442-483F-BACA-4096A83039B0}">
            <xm:f>'FX Card'!$F$1=7</xm:f>
            <x14:dxf>
              <numFmt numFmtId="172" formatCode="[$¥-804]#,##0.00"/>
            </x14:dxf>
          </x14:cfRule>
          <x14:cfRule type="expression" priority="1995" id="{5529F234-893E-4926-84AB-84597F461831}">
            <xm:f>'FX Card'!$F$1=6</xm:f>
            <x14:dxf>
              <numFmt numFmtId="171" formatCode="\F\r\ #,##0.00"/>
            </x14:dxf>
          </x14:cfRule>
          <x14:cfRule type="expression" priority="1996" id="{82360763-EC6D-449D-AB9F-8F1A297D6554}">
            <xm:f>'FX Card'!$F$1=5</xm:f>
            <x14:dxf>
              <numFmt numFmtId="170" formatCode="\C\A\ &quot;$&quot;\ #,##0.00"/>
            </x14:dxf>
          </x14:cfRule>
          <x14:cfRule type="expression" priority="1997" id="{672AB5FD-690C-42DE-BD37-8CCF780831A4}">
            <xm:f>'FX Card'!$F$1=4</xm:f>
            <x14:dxf>
              <numFmt numFmtId="192" formatCode="[$R$-416]\ #,##0.00"/>
            </x14:dxf>
          </x14:cfRule>
          <x14:cfRule type="expression" priority="1998" id="{DC9783DF-5B8A-4B10-8451-D12527B22C01}">
            <xm:f>'FX Card'!$F$1=3</xm:f>
            <x14:dxf>
              <numFmt numFmtId="169" formatCode="\A\U\ &quot;$&quot;\ #,##0.00"/>
            </x14:dxf>
          </x14:cfRule>
          <x14:cfRule type="expression" priority="1999" id="{B789A29D-A53C-48E8-9324-F5B4DC4A9A8D}">
            <xm:f>'FX Card'!$F$1=2</xm:f>
            <x14:dxf>
              <numFmt numFmtId="182" formatCode="\A\R\ &quot;$&quot;#,##0.00"/>
            </x14:dxf>
          </x14:cfRule>
          <x14:cfRule type="expression" priority="2000" id="{C3B2BB51-08CF-4B3F-8672-BB6D00009E98}">
            <xm:f>'FX Card'!$F$1=1</xm:f>
            <x14:dxf>
              <numFmt numFmtId="166" formatCode="&quot;$&quot;#,##0.00"/>
            </x14:dxf>
          </x14:cfRule>
          <xm:sqref>AS481:BA481 AX480:BA480</xm:sqref>
        </x14:conditionalFormatting>
        <x14:conditionalFormatting xmlns:xm="http://schemas.microsoft.com/office/excel/2006/main">
          <x14:cfRule type="expression" priority="1951" id="{0679E700-7B9E-4E76-9C6C-35E35C5B61AA}">
            <xm:f>'FX Card'!$F$1=25</xm:f>
            <x14:dxf>
              <numFmt numFmtId="183" formatCode="\R\ #,##0.00"/>
            </x14:dxf>
          </x14:cfRule>
          <x14:cfRule type="expression" priority="1952" id="{7C11585B-04E7-4B77-9B06-EFB100DBFFB1}">
            <xm:f>'FX Card'!$F$1=24</xm:f>
            <x14:dxf>
              <numFmt numFmtId="180" formatCode="\T\W\ &quot;$&quot;\ #,##0.00"/>
            </x14:dxf>
          </x14:cfRule>
          <x14:cfRule type="expression" priority="1953" id="{9E86FB30-8EBF-4A9D-91C6-A93ADF45D331}">
            <xm:f>'FX Card'!$F$1=23</xm:f>
            <x14:dxf>
              <numFmt numFmtId="199" formatCode="#,##0.00\ [$₺-41F]"/>
            </x14:dxf>
          </x14:cfRule>
          <x14:cfRule type="expression" priority="1954" id="{C6B06E9B-0DAE-46E9-AD26-5C2171E7C8C8}">
            <xm:f>'FX Card'!$F$1=22</xm:f>
            <x14:dxf>
              <numFmt numFmtId="173" formatCode="\k\r\ #,##0.00"/>
            </x14:dxf>
          </x14:cfRule>
          <x14:cfRule type="expression" priority="1955" id="{071DD0C4-6DFB-4A10-BFCA-3C8667E311EF}">
            <xm:f>'FX Card'!$F$1=21</xm:f>
            <x14:dxf>
              <numFmt numFmtId="197" formatCode="\﷼\ #,##0.000"/>
            </x14:dxf>
          </x14:cfRule>
          <x14:cfRule type="expression" priority="1956" id="{38EA70CD-EFC3-417A-8827-5FAD7C2CE3B1}">
            <xm:f>'FX Card'!$F$1=20</xm:f>
            <x14:dxf>
              <numFmt numFmtId="181" formatCode="\р\у\б\ #,##0.00"/>
            </x14:dxf>
          </x14:cfRule>
          <x14:cfRule type="expression" priority="1957" id="{EEDFF021-491E-4F90-B091-226289CBB5F0}">
            <xm:f>'FX Card'!$F$1=19</xm:f>
            <x14:dxf>
              <numFmt numFmtId="196" formatCode="\M\X\ &quot;$&quot;\ #,##0.00"/>
            </x14:dxf>
          </x14:cfRule>
          <x14:cfRule type="expression" priority="1958" id="{4C44F954-1B45-4B89-9191-7F3A6CBDF0A0}">
            <xm:f>'FX Card'!$F$1=18</xm:f>
            <x14:dxf>
              <numFmt numFmtId="195" formatCode="[$RM-43E]#,##0.00"/>
            </x14:dxf>
          </x14:cfRule>
          <x14:cfRule type="expression" priority="1959" id="{F7F6B018-E51A-4873-AD08-70F68B0A64BF}">
            <xm:f>'FX Card'!$F$1=17</xm:f>
            <x14:dxf>
              <numFmt numFmtId="198" formatCode="\N\Z\ &quot;$&quot;\ #,##0.00"/>
            </x14:dxf>
          </x14:cfRule>
          <x14:cfRule type="expression" priority="1960" id="{0933E6E4-3049-40B4-B976-42EB0CAD6EB4}">
            <xm:f>'FX Card'!$F$1=16</xm:f>
            <x14:dxf>
              <numFmt numFmtId="173" formatCode="\k\r\ #,##0.00"/>
            </x14:dxf>
          </x14:cfRule>
          <x14:cfRule type="expression" priority="1961" id="{658D133E-7F9C-445E-86BC-8F61A46AF06A}">
            <xm:f>'FX Card'!$F$1=15</xm:f>
            <x14:dxf>
              <numFmt numFmtId="179" formatCode="[$₩-412]#,##0.00"/>
            </x14:dxf>
          </x14:cfRule>
          <x14:cfRule type="expression" priority="1962" id="{290CB2AD-D23D-4D71-87AD-2241BF70212E}">
            <xm:f>'FX Card'!$F$1=14</xm:f>
            <x14:dxf>
              <numFmt numFmtId="178" formatCode="[$¥-411]#,##0.00"/>
            </x14:dxf>
          </x14:cfRule>
          <x14:cfRule type="expression" priority="1963" id="{A95BEF28-9C7E-446E-B230-77F9BBC06AB1}">
            <xm:f>'FX Card'!$F$1=13</xm:f>
            <x14:dxf>
              <numFmt numFmtId="207" formatCode="[$₹-445]\ #,##0.00"/>
            </x14:dxf>
          </x14:cfRule>
          <x14:cfRule type="expression" priority="1964" id="{5303F16A-2886-49F4-92DD-3316D68D6A0C}">
            <xm:f>'FX Card'!$F$1=12</xm:f>
            <x14:dxf>
              <numFmt numFmtId="176" formatCode="\R\p\ #,##0.00"/>
            </x14:dxf>
          </x14:cfRule>
          <x14:cfRule type="expression" priority="1965" id="{EF45646C-1B1A-45FD-AA91-09EC0A25A24D}">
            <xm:f>'FX Card'!$F$1=11</xm:f>
            <x14:dxf>
              <numFmt numFmtId="194" formatCode="\H\K\ &quot;$&quot;\ #,##0.00"/>
            </x14:dxf>
          </x14:cfRule>
          <x14:cfRule type="expression" priority="1966" id="{2F28C95C-694E-4281-B957-55A1AFE71A52}">
            <xm:f>'FX Card'!$F$1=10</xm:f>
            <x14:dxf>
              <numFmt numFmtId="175" formatCode="[$£-809]#,##0.00"/>
            </x14:dxf>
          </x14:cfRule>
          <x14:cfRule type="expression" priority="1967" id="{3A6B0E02-A8DC-40C3-A65F-B30A46886E20}">
            <xm:f>'FX Card'!$F$1=9</xm:f>
            <x14:dxf>
              <numFmt numFmtId="174" formatCode="[$€-2]\ #,##0.00"/>
            </x14:dxf>
          </x14:cfRule>
          <x14:cfRule type="expression" priority="1968" id="{3298D969-7A4D-4482-BA24-3EA39024B848}">
            <xm:f>'FX Card'!$F$1=8</xm:f>
            <x14:dxf>
              <numFmt numFmtId="173" formatCode="\k\r\ #,##0.00"/>
            </x14:dxf>
          </x14:cfRule>
          <x14:cfRule type="expression" priority="1969" id="{2CBA035D-8A7F-4D1D-A94A-B9AE20FDEA6F}">
            <xm:f>'FX Card'!$F$1=7</xm:f>
            <x14:dxf>
              <numFmt numFmtId="172" formatCode="[$¥-804]#,##0.00"/>
            </x14:dxf>
          </x14:cfRule>
          <x14:cfRule type="expression" priority="1970" id="{D4054876-9DE2-4DEA-BEB2-8B4A2865BC64}">
            <xm:f>'FX Card'!$F$1=6</xm:f>
            <x14:dxf>
              <numFmt numFmtId="171" formatCode="\F\r\ #,##0.00"/>
            </x14:dxf>
          </x14:cfRule>
          <x14:cfRule type="expression" priority="1971" id="{69BCE35D-E1A1-488D-AB6D-968F50E01BEB}">
            <xm:f>'FX Card'!$F$1=5</xm:f>
            <x14:dxf>
              <numFmt numFmtId="170" formatCode="\C\A\ &quot;$&quot;\ #,##0.00"/>
            </x14:dxf>
          </x14:cfRule>
          <x14:cfRule type="expression" priority="1972" id="{DCBA92E8-DE10-4601-8CFE-5209EB5B9DA7}">
            <xm:f>'FX Card'!$F$1=4</xm:f>
            <x14:dxf>
              <numFmt numFmtId="192" formatCode="[$R$-416]\ #,##0.00"/>
            </x14:dxf>
          </x14:cfRule>
          <x14:cfRule type="expression" priority="1973" id="{C69FA481-161F-483D-911F-27DA8A5EAF05}">
            <xm:f>'FX Card'!$F$1=3</xm:f>
            <x14:dxf>
              <numFmt numFmtId="169" formatCode="\A\U\ &quot;$&quot;\ #,##0.00"/>
            </x14:dxf>
          </x14:cfRule>
          <x14:cfRule type="expression" priority="1974" id="{1F82E8A1-3516-4139-931E-DEEDCCC63070}">
            <xm:f>'FX Card'!$F$1=2</xm:f>
            <x14:dxf>
              <numFmt numFmtId="182" formatCode="\A\R\ &quot;$&quot;#,##0.00"/>
            </x14:dxf>
          </x14:cfRule>
          <x14:cfRule type="expression" priority="1975" id="{DD4AEED7-2C97-4DCD-8FB9-6C07C39D8F5B}">
            <xm:f>'FX Card'!$F$1=1</xm:f>
            <x14:dxf>
              <numFmt numFmtId="166" formatCode="&quot;$&quot;#,##0.00"/>
            </x14:dxf>
          </x14:cfRule>
          <xm:sqref>AS480:AW480</xm:sqref>
        </x14:conditionalFormatting>
        <x14:conditionalFormatting xmlns:xm="http://schemas.microsoft.com/office/excel/2006/main">
          <x14:cfRule type="expression" priority="1926" id="{624B736A-3413-422D-BFBC-4CC1C17EDBF8}">
            <xm:f>'FX Card'!$F$1=25</xm:f>
            <x14:dxf>
              <numFmt numFmtId="183" formatCode="\R\ #,##0.00"/>
            </x14:dxf>
          </x14:cfRule>
          <x14:cfRule type="expression" priority="1927" id="{4DB3F1E8-84A3-4ACE-AA26-9B0D05999F26}">
            <xm:f>'FX Card'!$F$1=24</xm:f>
            <x14:dxf>
              <numFmt numFmtId="180" formatCode="\T\W\ &quot;$&quot;\ #,##0.00"/>
            </x14:dxf>
          </x14:cfRule>
          <x14:cfRule type="expression" priority="1928" id="{F81A854E-3A4B-46D3-98B9-83DAE4CCBAE4}">
            <xm:f>'FX Card'!$F$1=23</xm:f>
            <x14:dxf>
              <numFmt numFmtId="199" formatCode="#,##0.00\ [$₺-41F]"/>
            </x14:dxf>
          </x14:cfRule>
          <x14:cfRule type="expression" priority="1929" id="{842D1386-8BD7-4B64-9307-C9F4DCF05BB2}">
            <xm:f>'FX Card'!$F$1=22</xm:f>
            <x14:dxf>
              <numFmt numFmtId="173" formatCode="\k\r\ #,##0.00"/>
            </x14:dxf>
          </x14:cfRule>
          <x14:cfRule type="expression" priority="1930" id="{01D3B8F4-7D67-4AE2-8379-420A7DB88E2B}">
            <xm:f>'FX Card'!$F$1=21</xm:f>
            <x14:dxf>
              <numFmt numFmtId="197" formatCode="\﷼\ #,##0.000"/>
            </x14:dxf>
          </x14:cfRule>
          <x14:cfRule type="expression" priority="1931" id="{E3963E91-5BAD-48EC-9F1D-32A1C3BF67B2}">
            <xm:f>'FX Card'!$F$1=20</xm:f>
            <x14:dxf>
              <numFmt numFmtId="181" formatCode="\р\у\б\ #,##0.00"/>
            </x14:dxf>
          </x14:cfRule>
          <x14:cfRule type="expression" priority="1932" id="{E75C4396-FD2F-4232-97EB-9C1C96127B30}">
            <xm:f>'FX Card'!$F$1=19</xm:f>
            <x14:dxf>
              <numFmt numFmtId="196" formatCode="\M\X\ &quot;$&quot;\ #,##0.00"/>
            </x14:dxf>
          </x14:cfRule>
          <x14:cfRule type="expression" priority="1933" id="{774499A5-501F-40C1-8994-A557ADCC8388}">
            <xm:f>'FX Card'!$F$1=18</xm:f>
            <x14:dxf>
              <numFmt numFmtId="195" formatCode="[$RM-43E]#,##0.00"/>
            </x14:dxf>
          </x14:cfRule>
          <x14:cfRule type="expression" priority="1934" id="{EA7C0E83-7394-4FB3-90E2-C1FED70A7C96}">
            <xm:f>'FX Card'!$F$1=17</xm:f>
            <x14:dxf>
              <numFmt numFmtId="198" formatCode="\N\Z\ &quot;$&quot;\ #,##0.00"/>
            </x14:dxf>
          </x14:cfRule>
          <x14:cfRule type="expression" priority="1935" id="{6E93055B-C77B-406E-A8F0-6A3EBC485ECB}">
            <xm:f>'FX Card'!$F$1=16</xm:f>
            <x14:dxf>
              <numFmt numFmtId="173" formatCode="\k\r\ #,##0.00"/>
            </x14:dxf>
          </x14:cfRule>
          <x14:cfRule type="expression" priority="1936" id="{BC23B46C-6BE2-496B-9927-E38BDA63D8B7}">
            <xm:f>'FX Card'!$F$1=15</xm:f>
            <x14:dxf>
              <numFmt numFmtId="179" formatCode="[$₩-412]#,##0.00"/>
            </x14:dxf>
          </x14:cfRule>
          <x14:cfRule type="expression" priority="1937" id="{E57D20EE-EC59-4966-8FF3-F2F6F802525C}">
            <xm:f>'FX Card'!$F$1=14</xm:f>
            <x14:dxf>
              <numFmt numFmtId="178" formatCode="[$¥-411]#,##0.00"/>
            </x14:dxf>
          </x14:cfRule>
          <x14:cfRule type="expression" priority="1938" id="{77627265-8EA6-46D0-8DCF-17176A7D2FE5}">
            <xm:f>'FX Card'!$F$1=13</xm:f>
            <x14:dxf>
              <numFmt numFmtId="207" formatCode="[$₹-445]\ #,##0.00"/>
            </x14:dxf>
          </x14:cfRule>
          <x14:cfRule type="expression" priority="1939" id="{5200420C-356C-4E44-A9A1-ADA7C9A100A9}">
            <xm:f>'FX Card'!$F$1=12</xm:f>
            <x14:dxf>
              <numFmt numFmtId="176" formatCode="\R\p\ #,##0.00"/>
            </x14:dxf>
          </x14:cfRule>
          <x14:cfRule type="expression" priority="1940" id="{405C25CB-CCF5-438D-9304-5A9EB4B464F7}">
            <xm:f>'FX Card'!$F$1=11</xm:f>
            <x14:dxf>
              <numFmt numFmtId="194" formatCode="\H\K\ &quot;$&quot;\ #,##0.00"/>
            </x14:dxf>
          </x14:cfRule>
          <x14:cfRule type="expression" priority="1941" id="{6547AB36-1AE5-411E-B306-F76AE8321281}">
            <xm:f>'FX Card'!$F$1=10</xm:f>
            <x14:dxf>
              <numFmt numFmtId="175" formatCode="[$£-809]#,##0.00"/>
            </x14:dxf>
          </x14:cfRule>
          <x14:cfRule type="expression" priority="1942" id="{0F708667-076A-4412-83F2-479BB620D8B7}">
            <xm:f>'FX Card'!$F$1=9</xm:f>
            <x14:dxf>
              <numFmt numFmtId="174" formatCode="[$€-2]\ #,##0.00"/>
            </x14:dxf>
          </x14:cfRule>
          <x14:cfRule type="expression" priority="1943" id="{5D5A5D13-8E63-4F5C-880B-6680AA5DD189}">
            <xm:f>'FX Card'!$F$1=8</xm:f>
            <x14:dxf>
              <numFmt numFmtId="173" formatCode="\k\r\ #,##0.00"/>
            </x14:dxf>
          </x14:cfRule>
          <x14:cfRule type="expression" priority="1944" id="{EA7B45EF-4DAD-4268-BFA7-6B4965413C06}">
            <xm:f>'FX Card'!$F$1=7</xm:f>
            <x14:dxf>
              <numFmt numFmtId="172" formatCode="[$¥-804]#,##0.00"/>
            </x14:dxf>
          </x14:cfRule>
          <x14:cfRule type="expression" priority="1945" id="{9ADA27CB-6971-4CD9-9AEA-D9C21053E7D5}">
            <xm:f>'FX Card'!$F$1=6</xm:f>
            <x14:dxf>
              <numFmt numFmtId="171" formatCode="\F\r\ #,##0.00"/>
            </x14:dxf>
          </x14:cfRule>
          <x14:cfRule type="expression" priority="1946" id="{31D31B19-8708-4EBD-AA40-20B9DCA384B6}">
            <xm:f>'FX Card'!$F$1=5</xm:f>
            <x14:dxf>
              <numFmt numFmtId="170" formatCode="\C\A\ &quot;$&quot;\ #,##0.00"/>
            </x14:dxf>
          </x14:cfRule>
          <x14:cfRule type="expression" priority="1947" id="{F54DBB57-2D81-4868-8B01-3E794210A586}">
            <xm:f>'FX Card'!$F$1=4</xm:f>
            <x14:dxf>
              <numFmt numFmtId="192" formatCode="[$R$-416]\ #,##0.00"/>
            </x14:dxf>
          </x14:cfRule>
          <x14:cfRule type="expression" priority="1948" id="{2E83EE68-AAF0-47B3-8996-7B09FE9187A4}">
            <xm:f>'FX Card'!$F$1=3</xm:f>
            <x14:dxf>
              <numFmt numFmtId="169" formatCode="\A\U\ &quot;$&quot;\ #,##0.00"/>
            </x14:dxf>
          </x14:cfRule>
          <x14:cfRule type="expression" priority="1949" id="{A0BC4266-074E-4059-90B1-F19C05660A63}">
            <xm:f>'FX Card'!$F$1=2</xm:f>
            <x14:dxf>
              <numFmt numFmtId="182" formatCode="\A\R\ &quot;$&quot;#,##0.00"/>
            </x14:dxf>
          </x14:cfRule>
          <x14:cfRule type="expression" priority="1950" id="{FC693D34-7EE7-467C-AEF7-392879995978}">
            <xm:f>'FX Card'!$F$1=1</xm:f>
            <x14:dxf>
              <numFmt numFmtId="166" formatCode="&quot;$&quot;#,##0.00"/>
            </x14:dxf>
          </x14:cfRule>
          <xm:sqref>AG481</xm:sqref>
        </x14:conditionalFormatting>
        <x14:conditionalFormatting xmlns:xm="http://schemas.microsoft.com/office/excel/2006/main">
          <x14:cfRule type="expression" priority="1901" id="{F832817C-FCD0-4CE3-87E5-1EAF353B4D70}">
            <xm:f>'FX Card'!$F$1=25</xm:f>
            <x14:dxf>
              <numFmt numFmtId="183" formatCode="\R\ #,##0.00"/>
            </x14:dxf>
          </x14:cfRule>
          <x14:cfRule type="expression" priority="1902" id="{60179B8B-9C94-4557-A26F-47B29F0B1FF9}">
            <xm:f>'FX Card'!$F$1=24</xm:f>
            <x14:dxf>
              <numFmt numFmtId="180" formatCode="\T\W\ &quot;$&quot;\ #,##0.00"/>
            </x14:dxf>
          </x14:cfRule>
          <x14:cfRule type="expression" priority="1903" id="{0677F459-6E15-4016-92B3-F25FE5141E51}">
            <xm:f>'FX Card'!$F$1=23</xm:f>
            <x14:dxf>
              <numFmt numFmtId="199" formatCode="#,##0.00\ [$₺-41F]"/>
            </x14:dxf>
          </x14:cfRule>
          <x14:cfRule type="expression" priority="1904" id="{5F725C46-9981-4517-BCFF-DAAE43F6B1E5}">
            <xm:f>'FX Card'!$F$1=22</xm:f>
            <x14:dxf>
              <numFmt numFmtId="173" formatCode="\k\r\ #,##0.00"/>
            </x14:dxf>
          </x14:cfRule>
          <x14:cfRule type="expression" priority="1905" id="{57A53B6C-D55A-40AE-A262-BD6CB6AECBFC}">
            <xm:f>'FX Card'!$F$1=21</xm:f>
            <x14:dxf>
              <numFmt numFmtId="197" formatCode="\﷼\ #,##0.000"/>
            </x14:dxf>
          </x14:cfRule>
          <x14:cfRule type="expression" priority="1906" id="{A93B7428-BFBC-43FB-A6F6-30E62D639E36}">
            <xm:f>'FX Card'!$F$1=20</xm:f>
            <x14:dxf>
              <numFmt numFmtId="181" formatCode="\р\у\б\ #,##0.00"/>
            </x14:dxf>
          </x14:cfRule>
          <x14:cfRule type="expression" priority="1907" id="{11AA7081-9BBC-422A-A8E6-274ADB10FCC0}">
            <xm:f>'FX Card'!$F$1=19</xm:f>
            <x14:dxf>
              <numFmt numFmtId="196" formatCode="\M\X\ &quot;$&quot;\ #,##0.00"/>
            </x14:dxf>
          </x14:cfRule>
          <x14:cfRule type="expression" priority="1908" id="{81B32C2F-DF14-4FF5-A474-B4462FC3A69B}">
            <xm:f>'FX Card'!$F$1=18</xm:f>
            <x14:dxf>
              <numFmt numFmtId="195" formatCode="[$RM-43E]#,##0.00"/>
            </x14:dxf>
          </x14:cfRule>
          <x14:cfRule type="expression" priority="1909" id="{33CEA089-CA94-4443-B4B8-ABE214F0E549}">
            <xm:f>'FX Card'!$F$1=17</xm:f>
            <x14:dxf>
              <numFmt numFmtId="198" formatCode="\N\Z\ &quot;$&quot;\ #,##0.00"/>
            </x14:dxf>
          </x14:cfRule>
          <x14:cfRule type="expression" priority="1910" id="{5D68A1FC-6B7A-4E42-94C9-E005EE66E6BC}">
            <xm:f>'FX Card'!$F$1=16</xm:f>
            <x14:dxf>
              <numFmt numFmtId="173" formatCode="\k\r\ #,##0.00"/>
            </x14:dxf>
          </x14:cfRule>
          <x14:cfRule type="expression" priority="1911" id="{15D97828-301C-42D0-A9DF-1855A07AEF95}">
            <xm:f>'FX Card'!$F$1=15</xm:f>
            <x14:dxf>
              <numFmt numFmtId="179" formatCode="[$₩-412]#,##0.00"/>
            </x14:dxf>
          </x14:cfRule>
          <x14:cfRule type="expression" priority="1912" id="{721B2382-A47D-4D21-9B66-7DAC78F77797}">
            <xm:f>'FX Card'!$F$1=14</xm:f>
            <x14:dxf>
              <numFmt numFmtId="178" formatCode="[$¥-411]#,##0.00"/>
            </x14:dxf>
          </x14:cfRule>
          <x14:cfRule type="expression" priority="1913" id="{4A0079D6-E7FE-4AB8-BCA5-33AD5C56D8D1}">
            <xm:f>'FX Card'!$F$1=13</xm:f>
            <x14:dxf>
              <numFmt numFmtId="207" formatCode="[$₹-445]\ #,##0.00"/>
            </x14:dxf>
          </x14:cfRule>
          <x14:cfRule type="expression" priority="1914" id="{0F488A62-BCF5-418D-82C2-45424E42E602}">
            <xm:f>'FX Card'!$F$1=12</xm:f>
            <x14:dxf>
              <numFmt numFmtId="176" formatCode="\R\p\ #,##0.00"/>
            </x14:dxf>
          </x14:cfRule>
          <x14:cfRule type="expression" priority="1915" id="{3DC9234E-F508-47DF-AB6F-9CBD784460EE}">
            <xm:f>'FX Card'!$F$1=11</xm:f>
            <x14:dxf>
              <numFmt numFmtId="194" formatCode="\H\K\ &quot;$&quot;\ #,##0.00"/>
            </x14:dxf>
          </x14:cfRule>
          <x14:cfRule type="expression" priority="1916" id="{9DE2C124-11E5-4422-9030-A7A2E91A2950}">
            <xm:f>'FX Card'!$F$1=10</xm:f>
            <x14:dxf>
              <numFmt numFmtId="175" formatCode="[$£-809]#,##0.00"/>
            </x14:dxf>
          </x14:cfRule>
          <x14:cfRule type="expression" priority="1917" id="{1D2CE119-6582-4E68-994E-0A7165E02D1F}">
            <xm:f>'FX Card'!$F$1=9</xm:f>
            <x14:dxf>
              <numFmt numFmtId="174" formatCode="[$€-2]\ #,##0.00"/>
            </x14:dxf>
          </x14:cfRule>
          <x14:cfRule type="expression" priority="1918" id="{70E114B6-8589-4C7A-872C-033D56EEB3C3}">
            <xm:f>'FX Card'!$F$1=8</xm:f>
            <x14:dxf>
              <numFmt numFmtId="173" formatCode="\k\r\ #,##0.00"/>
            </x14:dxf>
          </x14:cfRule>
          <x14:cfRule type="expression" priority="1919" id="{4B7D8589-D2CE-43B7-ADE3-FEB686A905F2}">
            <xm:f>'FX Card'!$F$1=7</xm:f>
            <x14:dxf>
              <numFmt numFmtId="172" formatCode="[$¥-804]#,##0.00"/>
            </x14:dxf>
          </x14:cfRule>
          <x14:cfRule type="expression" priority="1920" id="{85896F6B-85EF-4802-A22A-7654CF192D7C}">
            <xm:f>'FX Card'!$F$1=6</xm:f>
            <x14:dxf>
              <numFmt numFmtId="171" formatCode="\F\r\ #,##0.00"/>
            </x14:dxf>
          </x14:cfRule>
          <x14:cfRule type="expression" priority="1921" id="{71B3E4D5-30CB-401A-AF0A-C5855E107311}">
            <xm:f>'FX Card'!$F$1=5</xm:f>
            <x14:dxf>
              <numFmt numFmtId="170" formatCode="\C\A\ &quot;$&quot;\ #,##0.00"/>
            </x14:dxf>
          </x14:cfRule>
          <x14:cfRule type="expression" priority="1922" id="{EF21340D-A861-4FF4-93AC-3FE568801BA5}">
            <xm:f>'FX Card'!$F$1=4</xm:f>
            <x14:dxf>
              <numFmt numFmtId="192" formatCode="[$R$-416]\ #,##0.00"/>
            </x14:dxf>
          </x14:cfRule>
          <x14:cfRule type="expression" priority="1923" id="{D6F48133-1212-4450-BF42-B26887DA0F39}">
            <xm:f>'FX Card'!$F$1=3</xm:f>
            <x14:dxf>
              <numFmt numFmtId="169" formatCode="\A\U\ &quot;$&quot;\ #,##0.00"/>
            </x14:dxf>
          </x14:cfRule>
          <x14:cfRule type="expression" priority="1924" id="{1A109C66-D9A8-4795-983F-23B47EB3406B}">
            <xm:f>'FX Card'!$F$1=2</xm:f>
            <x14:dxf>
              <numFmt numFmtId="182" formatCode="\A\R\ &quot;$&quot;#,##0.00"/>
            </x14:dxf>
          </x14:cfRule>
          <x14:cfRule type="expression" priority="1925" id="{31ADDF6B-E535-48EC-A9B9-2206FC1EFA9D}">
            <xm:f>'FX Card'!$F$1=1</xm:f>
            <x14:dxf>
              <numFmt numFmtId="166" formatCode="&quot;$&quot;#,##0.00"/>
            </x14:dxf>
          </x14:cfRule>
          <xm:sqref>AS483:BA483 AX482:BA482</xm:sqref>
        </x14:conditionalFormatting>
        <x14:conditionalFormatting xmlns:xm="http://schemas.microsoft.com/office/excel/2006/main">
          <x14:cfRule type="expression" priority="1876" id="{896B2AB1-EB01-4A25-A1DC-33A4D035570E}">
            <xm:f>'FX Card'!$F$1=25</xm:f>
            <x14:dxf>
              <numFmt numFmtId="183" formatCode="\R\ #,##0.00"/>
            </x14:dxf>
          </x14:cfRule>
          <x14:cfRule type="expression" priority="1877" id="{88BF2F69-BF5A-4996-BA3A-C35FB11082B1}">
            <xm:f>'FX Card'!$F$1=24</xm:f>
            <x14:dxf>
              <numFmt numFmtId="180" formatCode="\T\W\ &quot;$&quot;\ #,##0.00"/>
            </x14:dxf>
          </x14:cfRule>
          <x14:cfRule type="expression" priority="1878" id="{5BCDEBAA-9974-4774-889E-359F534B3BF9}">
            <xm:f>'FX Card'!$F$1=23</xm:f>
            <x14:dxf>
              <numFmt numFmtId="199" formatCode="#,##0.00\ [$₺-41F]"/>
            </x14:dxf>
          </x14:cfRule>
          <x14:cfRule type="expression" priority="1879" id="{D9C7A644-05FC-48C3-8DCA-D43E6A9E475E}">
            <xm:f>'FX Card'!$F$1=22</xm:f>
            <x14:dxf>
              <numFmt numFmtId="173" formatCode="\k\r\ #,##0.00"/>
            </x14:dxf>
          </x14:cfRule>
          <x14:cfRule type="expression" priority="1880" id="{5CDC2678-29D2-4A98-834A-D22B3CF2C698}">
            <xm:f>'FX Card'!$F$1=21</xm:f>
            <x14:dxf>
              <numFmt numFmtId="197" formatCode="\﷼\ #,##0.000"/>
            </x14:dxf>
          </x14:cfRule>
          <x14:cfRule type="expression" priority="1881" id="{879FF81F-DDF7-486B-8445-2923C8B5FE7A}">
            <xm:f>'FX Card'!$F$1=20</xm:f>
            <x14:dxf>
              <numFmt numFmtId="181" formatCode="\р\у\б\ #,##0.00"/>
            </x14:dxf>
          </x14:cfRule>
          <x14:cfRule type="expression" priority="1882" id="{086F3E77-8F2B-4CCD-B23B-5206357F325D}">
            <xm:f>'FX Card'!$F$1=19</xm:f>
            <x14:dxf>
              <numFmt numFmtId="196" formatCode="\M\X\ &quot;$&quot;\ #,##0.00"/>
            </x14:dxf>
          </x14:cfRule>
          <x14:cfRule type="expression" priority="1883" id="{AE614B93-3C4C-48E4-AEE9-BE2339904314}">
            <xm:f>'FX Card'!$F$1=18</xm:f>
            <x14:dxf>
              <numFmt numFmtId="195" formatCode="[$RM-43E]#,##0.00"/>
            </x14:dxf>
          </x14:cfRule>
          <x14:cfRule type="expression" priority="1884" id="{DB2FD6B7-E9AA-4B42-81E2-08D135B549F4}">
            <xm:f>'FX Card'!$F$1=17</xm:f>
            <x14:dxf>
              <numFmt numFmtId="198" formatCode="\N\Z\ &quot;$&quot;\ #,##0.00"/>
            </x14:dxf>
          </x14:cfRule>
          <x14:cfRule type="expression" priority="1885" id="{9ACE69E8-C744-4DF4-BB6C-904EEAA458F9}">
            <xm:f>'FX Card'!$F$1=16</xm:f>
            <x14:dxf>
              <numFmt numFmtId="173" formatCode="\k\r\ #,##0.00"/>
            </x14:dxf>
          </x14:cfRule>
          <x14:cfRule type="expression" priority="1886" id="{100F3A88-E2BD-47EB-B6AF-FF166E6DFC02}">
            <xm:f>'FX Card'!$F$1=15</xm:f>
            <x14:dxf>
              <numFmt numFmtId="179" formatCode="[$₩-412]#,##0.00"/>
            </x14:dxf>
          </x14:cfRule>
          <x14:cfRule type="expression" priority="1887" id="{15578474-6BF2-41F9-BFAF-A320F4FFFB5D}">
            <xm:f>'FX Card'!$F$1=14</xm:f>
            <x14:dxf>
              <numFmt numFmtId="178" formatCode="[$¥-411]#,##0.00"/>
            </x14:dxf>
          </x14:cfRule>
          <x14:cfRule type="expression" priority="1888" id="{A8F7A881-F046-4B96-A78B-A0375121CED7}">
            <xm:f>'FX Card'!$F$1=13</xm:f>
            <x14:dxf>
              <numFmt numFmtId="207" formatCode="[$₹-445]\ #,##0.00"/>
            </x14:dxf>
          </x14:cfRule>
          <x14:cfRule type="expression" priority="1889" id="{21EE777C-323B-42C9-93DC-3B02EF040398}">
            <xm:f>'FX Card'!$F$1=12</xm:f>
            <x14:dxf>
              <numFmt numFmtId="176" formatCode="\R\p\ #,##0.00"/>
            </x14:dxf>
          </x14:cfRule>
          <x14:cfRule type="expression" priority="1890" id="{145EC93C-6F10-4336-968D-418C3995B999}">
            <xm:f>'FX Card'!$F$1=11</xm:f>
            <x14:dxf>
              <numFmt numFmtId="194" formatCode="\H\K\ &quot;$&quot;\ #,##0.00"/>
            </x14:dxf>
          </x14:cfRule>
          <x14:cfRule type="expression" priority="1891" id="{72E14D4E-B827-4652-BD1C-D3070C2D948B}">
            <xm:f>'FX Card'!$F$1=10</xm:f>
            <x14:dxf>
              <numFmt numFmtId="175" formatCode="[$£-809]#,##0.00"/>
            </x14:dxf>
          </x14:cfRule>
          <x14:cfRule type="expression" priority="1892" id="{FB4F9991-CA7D-4A7C-AE17-333E0087C5A2}">
            <xm:f>'FX Card'!$F$1=9</xm:f>
            <x14:dxf>
              <numFmt numFmtId="174" formatCode="[$€-2]\ #,##0.00"/>
            </x14:dxf>
          </x14:cfRule>
          <x14:cfRule type="expression" priority="1893" id="{FCC52E54-6937-4518-B617-FF4642AE8DE9}">
            <xm:f>'FX Card'!$F$1=8</xm:f>
            <x14:dxf>
              <numFmt numFmtId="173" formatCode="\k\r\ #,##0.00"/>
            </x14:dxf>
          </x14:cfRule>
          <x14:cfRule type="expression" priority="1894" id="{67D296BC-BD8E-433B-A9BD-EB69EFA9D218}">
            <xm:f>'FX Card'!$F$1=7</xm:f>
            <x14:dxf>
              <numFmt numFmtId="172" formatCode="[$¥-804]#,##0.00"/>
            </x14:dxf>
          </x14:cfRule>
          <x14:cfRule type="expression" priority="1895" id="{9B78EB4B-31C4-4F92-82EF-8C5A4083E128}">
            <xm:f>'FX Card'!$F$1=6</xm:f>
            <x14:dxf>
              <numFmt numFmtId="171" formatCode="\F\r\ #,##0.00"/>
            </x14:dxf>
          </x14:cfRule>
          <x14:cfRule type="expression" priority="1896" id="{B5DF4D34-A563-40A2-B7B4-84B81F0A9E5D}">
            <xm:f>'FX Card'!$F$1=5</xm:f>
            <x14:dxf>
              <numFmt numFmtId="170" formatCode="\C\A\ &quot;$&quot;\ #,##0.00"/>
            </x14:dxf>
          </x14:cfRule>
          <x14:cfRule type="expression" priority="1897" id="{C70EC2BF-C00C-440D-A820-B63A0E50CF3C}">
            <xm:f>'FX Card'!$F$1=4</xm:f>
            <x14:dxf>
              <numFmt numFmtId="192" formatCode="[$R$-416]\ #,##0.00"/>
            </x14:dxf>
          </x14:cfRule>
          <x14:cfRule type="expression" priority="1898" id="{A99551A9-E5A3-4744-A9EC-A1EFDB748393}">
            <xm:f>'FX Card'!$F$1=3</xm:f>
            <x14:dxf>
              <numFmt numFmtId="169" formatCode="\A\U\ &quot;$&quot;\ #,##0.00"/>
            </x14:dxf>
          </x14:cfRule>
          <x14:cfRule type="expression" priority="1899" id="{A33ACDAB-E087-47ED-B2E4-1432E89C649A}">
            <xm:f>'FX Card'!$F$1=2</xm:f>
            <x14:dxf>
              <numFmt numFmtId="182" formatCode="\A\R\ &quot;$&quot;#,##0.00"/>
            </x14:dxf>
          </x14:cfRule>
          <x14:cfRule type="expression" priority="1900" id="{93CA6A9F-AB4F-459B-A958-BC325648E7B7}">
            <xm:f>'FX Card'!$F$1=1</xm:f>
            <x14:dxf>
              <numFmt numFmtId="166" formatCode="&quot;$&quot;#,##0.00"/>
            </x14:dxf>
          </x14:cfRule>
          <xm:sqref>AS482:AW482</xm:sqref>
        </x14:conditionalFormatting>
        <x14:conditionalFormatting xmlns:xm="http://schemas.microsoft.com/office/excel/2006/main">
          <x14:cfRule type="expression" priority="1851" id="{AF0CCEDF-2B9E-4D75-AD1C-03D8E2E311E5}">
            <xm:f>'FX Card'!$F$1=25</xm:f>
            <x14:dxf>
              <numFmt numFmtId="183" formatCode="\R\ #,##0.00"/>
            </x14:dxf>
          </x14:cfRule>
          <x14:cfRule type="expression" priority="1852" id="{84E1DC9C-9FE9-47CD-8CF7-974E925ECE21}">
            <xm:f>'FX Card'!$F$1=24</xm:f>
            <x14:dxf>
              <numFmt numFmtId="180" formatCode="\T\W\ &quot;$&quot;\ #,##0.00"/>
            </x14:dxf>
          </x14:cfRule>
          <x14:cfRule type="expression" priority="1853" id="{A09042DA-D876-41A5-A570-35DC2A030C10}">
            <xm:f>'FX Card'!$F$1=23</xm:f>
            <x14:dxf>
              <numFmt numFmtId="199" formatCode="#,##0.00\ [$₺-41F]"/>
            </x14:dxf>
          </x14:cfRule>
          <x14:cfRule type="expression" priority="1854" id="{515EF1AB-A540-4648-B560-C22FD0507E28}">
            <xm:f>'FX Card'!$F$1=22</xm:f>
            <x14:dxf>
              <numFmt numFmtId="173" formatCode="\k\r\ #,##0.00"/>
            </x14:dxf>
          </x14:cfRule>
          <x14:cfRule type="expression" priority="1855" id="{B0E88062-29E5-4F40-8754-7A5F87AD93C0}">
            <xm:f>'FX Card'!$F$1=21</xm:f>
            <x14:dxf>
              <numFmt numFmtId="197" formatCode="\﷼\ #,##0.000"/>
            </x14:dxf>
          </x14:cfRule>
          <x14:cfRule type="expression" priority="1856" id="{B5BD7F0C-34B3-457C-833F-18245C60645A}">
            <xm:f>'FX Card'!$F$1=20</xm:f>
            <x14:dxf>
              <numFmt numFmtId="181" formatCode="\р\у\б\ #,##0.00"/>
            </x14:dxf>
          </x14:cfRule>
          <x14:cfRule type="expression" priority="1857" id="{20D5041F-1627-4691-9623-EF1D33ECF749}">
            <xm:f>'FX Card'!$F$1=19</xm:f>
            <x14:dxf>
              <numFmt numFmtId="196" formatCode="\M\X\ &quot;$&quot;\ #,##0.00"/>
            </x14:dxf>
          </x14:cfRule>
          <x14:cfRule type="expression" priority="1858" id="{9D6B1547-0A5D-47BB-BF0F-EE4FFEECA565}">
            <xm:f>'FX Card'!$F$1=18</xm:f>
            <x14:dxf>
              <numFmt numFmtId="195" formatCode="[$RM-43E]#,##0.00"/>
            </x14:dxf>
          </x14:cfRule>
          <x14:cfRule type="expression" priority="1859" id="{585EF4B6-CEFE-4FA4-988D-2D581E497880}">
            <xm:f>'FX Card'!$F$1=17</xm:f>
            <x14:dxf>
              <numFmt numFmtId="198" formatCode="\N\Z\ &quot;$&quot;\ #,##0.00"/>
            </x14:dxf>
          </x14:cfRule>
          <x14:cfRule type="expression" priority="1860" id="{37D364F8-7E6E-489B-A095-E0478937D82A}">
            <xm:f>'FX Card'!$F$1=16</xm:f>
            <x14:dxf>
              <numFmt numFmtId="173" formatCode="\k\r\ #,##0.00"/>
            </x14:dxf>
          </x14:cfRule>
          <x14:cfRule type="expression" priority="1861" id="{DEB69284-1D8D-44D1-ADAB-95294C9EA33D}">
            <xm:f>'FX Card'!$F$1=15</xm:f>
            <x14:dxf>
              <numFmt numFmtId="179" formatCode="[$₩-412]#,##0.00"/>
            </x14:dxf>
          </x14:cfRule>
          <x14:cfRule type="expression" priority="1862" id="{DF1AA86D-44A2-4202-82E3-DF8B19FB0734}">
            <xm:f>'FX Card'!$F$1=14</xm:f>
            <x14:dxf>
              <numFmt numFmtId="178" formatCode="[$¥-411]#,##0.00"/>
            </x14:dxf>
          </x14:cfRule>
          <x14:cfRule type="expression" priority="1863" id="{1AAEC742-4EB3-4207-ABC3-B97F1C0C7647}">
            <xm:f>'FX Card'!$F$1=13</xm:f>
            <x14:dxf>
              <numFmt numFmtId="207" formatCode="[$₹-445]\ #,##0.00"/>
            </x14:dxf>
          </x14:cfRule>
          <x14:cfRule type="expression" priority="1864" id="{9045753A-BC44-4DBE-9FC0-EF39DFF7426D}">
            <xm:f>'FX Card'!$F$1=12</xm:f>
            <x14:dxf>
              <numFmt numFmtId="176" formatCode="\R\p\ #,##0.00"/>
            </x14:dxf>
          </x14:cfRule>
          <x14:cfRule type="expression" priority="1865" id="{48DA155B-386D-471A-AE3C-C77A5E783B25}">
            <xm:f>'FX Card'!$F$1=11</xm:f>
            <x14:dxf>
              <numFmt numFmtId="194" formatCode="\H\K\ &quot;$&quot;\ #,##0.00"/>
            </x14:dxf>
          </x14:cfRule>
          <x14:cfRule type="expression" priority="1866" id="{750754D1-210E-4EE4-8B12-7306A7FABC02}">
            <xm:f>'FX Card'!$F$1=10</xm:f>
            <x14:dxf>
              <numFmt numFmtId="175" formatCode="[$£-809]#,##0.00"/>
            </x14:dxf>
          </x14:cfRule>
          <x14:cfRule type="expression" priority="1867" id="{00A157B1-E59C-4D7C-8371-1334E9AE7BFE}">
            <xm:f>'FX Card'!$F$1=9</xm:f>
            <x14:dxf>
              <numFmt numFmtId="174" formatCode="[$€-2]\ #,##0.00"/>
            </x14:dxf>
          </x14:cfRule>
          <x14:cfRule type="expression" priority="1868" id="{3225FBFF-03C7-4A27-8B92-99B3CB600D20}">
            <xm:f>'FX Card'!$F$1=8</xm:f>
            <x14:dxf>
              <numFmt numFmtId="173" formatCode="\k\r\ #,##0.00"/>
            </x14:dxf>
          </x14:cfRule>
          <x14:cfRule type="expression" priority="1869" id="{7066883C-C4DC-4A70-BB4D-3A866E70AA3C}">
            <xm:f>'FX Card'!$F$1=7</xm:f>
            <x14:dxf>
              <numFmt numFmtId="172" formatCode="[$¥-804]#,##0.00"/>
            </x14:dxf>
          </x14:cfRule>
          <x14:cfRule type="expression" priority="1870" id="{685E2ED2-8E4C-4CB4-B412-49D1A211712A}">
            <xm:f>'FX Card'!$F$1=6</xm:f>
            <x14:dxf>
              <numFmt numFmtId="171" formatCode="\F\r\ #,##0.00"/>
            </x14:dxf>
          </x14:cfRule>
          <x14:cfRule type="expression" priority="1871" id="{7D3837E0-BA48-47BA-8ACD-13D560285022}">
            <xm:f>'FX Card'!$F$1=5</xm:f>
            <x14:dxf>
              <numFmt numFmtId="170" formatCode="\C\A\ &quot;$&quot;\ #,##0.00"/>
            </x14:dxf>
          </x14:cfRule>
          <x14:cfRule type="expression" priority="1872" id="{FAE2C6D2-5495-4100-B4DF-71B4FBC4516B}">
            <xm:f>'FX Card'!$F$1=4</xm:f>
            <x14:dxf>
              <numFmt numFmtId="192" formatCode="[$R$-416]\ #,##0.00"/>
            </x14:dxf>
          </x14:cfRule>
          <x14:cfRule type="expression" priority="1873" id="{E895D3F9-0000-4ABD-B649-715339B6245D}">
            <xm:f>'FX Card'!$F$1=3</xm:f>
            <x14:dxf>
              <numFmt numFmtId="169" formatCode="\A\U\ &quot;$&quot;\ #,##0.00"/>
            </x14:dxf>
          </x14:cfRule>
          <x14:cfRule type="expression" priority="1874" id="{468DB7C6-BF66-4ABD-8ED5-C6B3891252CC}">
            <xm:f>'FX Card'!$F$1=2</xm:f>
            <x14:dxf>
              <numFmt numFmtId="182" formatCode="\A\R\ &quot;$&quot;#,##0.00"/>
            </x14:dxf>
          </x14:cfRule>
          <x14:cfRule type="expression" priority="1875" id="{C972E552-750A-403D-9FFE-0E29CBA875D5}">
            <xm:f>'FX Card'!$F$1=1</xm:f>
            <x14:dxf>
              <numFmt numFmtId="166" formatCode="&quot;$&quot;#,##0.00"/>
            </x14:dxf>
          </x14:cfRule>
          <xm:sqref>AG483</xm:sqref>
        </x14:conditionalFormatting>
        <x14:conditionalFormatting xmlns:xm="http://schemas.microsoft.com/office/excel/2006/main">
          <x14:cfRule type="expression" priority="1826" id="{E72C3E13-EDFE-4E91-8682-B0C8F976BBEC}">
            <xm:f>'FX Card'!$F$1=25</xm:f>
            <x14:dxf>
              <numFmt numFmtId="183" formatCode="\R\ #,##0.00"/>
            </x14:dxf>
          </x14:cfRule>
          <x14:cfRule type="expression" priority="1827" id="{BF5DF51A-D706-472E-AE6E-F4140AB1D466}">
            <xm:f>'FX Card'!$F$1=24</xm:f>
            <x14:dxf>
              <numFmt numFmtId="180" formatCode="\T\W\ &quot;$&quot;\ #,##0.00"/>
            </x14:dxf>
          </x14:cfRule>
          <x14:cfRule type="expression" priority="1828" id="{DD013F8D-B9D2-4757-8851-E0A8EAFF4279}">
            <xm:f>'FX Card'!$F$1=23</xm:f>
            <x14:dxf>
              <numFmt numFmtId="199" formatCode="#,##0.00\ [$₺-41F]"/>
            </x14:dxf>
          </x14:cfRule>
          <x14:cfRule type="expression" priority="1829" id="{D08A22C3-3071-4FAF-AB6C-6DC24564BD0F}">
            <xm:f>'FX Card'!$F$1=22</xm:f>
            <x14:dxf>
              <numFmt numFmtId="173" formatCode="\k\r\ #,##0.00"/>
            </x14:dxf>
          </x14:cfRule>
          <x14:cfRule type="expression" priority="1830" id="{443D3EC5-C835-4EC8-81DC-8F9635E335E4}">
            <xm:f>'FX Card'!$F$1=21</xm:f>
            <x14:dxf>
              <numFmt numFmtId="197" formatCode="\﷼\ #,##0.000"/>
            </x14:dxf>
          </x14:cfRule>
          <x14:cfRule type="expression" priority="1831" id="{DEC847C1-A4E7-419F-A380-FB4F0C04988C}">
            <xm:f>'FX Card'!$F$1=20</xm:f>
            <x14:dxf>
              <numFmt numFmtId="181" formatCode="\р\у\б\ #,##0.00"/>
            </x14:dxf>
          </x14:cfRule>
          <x14:cfRule type="expression" priority="1832" id="{F1B84F6C-6D8D-4A36-B83E-1158BA27E4A1}">
            <xm:f>'FX Card'!$F$1=19</xm:f>
            <x14:dxf>
              <numFmt numFmtId="196" formatCode="\M\X\ &quot;$&quot;\ #,##0.00"/>
            </x14:dxf>
          </x14:cfRule>
          <x14:cfRule type="expression" priority="1833" id="{4A5E4B35-08FD-4AA2-B5A5-04AB5DFF27F0}">
            <xm:f>'FX Card'!$F$1=18</xm:f>
            <x14:dxf>
              <numFmt numFmtId="195" formatCode="[$RM-43E]#,##0.00"/>
            </x14:dxf>
          </x14:cfRule>
          <x14:cfRule type="expression" priority="1834" id="{6B31B281-FAA8-4213-AED6-D321D55A06D8}">
            <xm:f>'FX Card'!$F$1=17</xm:f>
            <x14:dxf>
              <numFmt numFmtId="198" formatCode="\N\Z\ &quot;$&quot;\ #,##0.00"/>
            </x14:dxf>
          </x14:cfRule>
          <x14:cfRule type="expression" priority="1835" id="{9806C97C-7EA3-4C9A-85C3-A93442DE07D7}">
            <xm:f>'FX Card'!$F$1=16</xm:f>
            <x14:dxf>
              <numFmt numFmtId="173" formatCode="\k\r\ #,##0.00"/>
            </x14:dxf>
          </x14:cfRule>
          <x14:cfRule type="expression" priority="1836" id="{EE2B04C1-9627-4413-9BDA-312B7712DC1F}">
            <xm:f>'FX Card'!$F$1=15</xm:f>
            <x14:dxf>
              <numFmt numFmtId="179" formatCode="[$₩-412]#,##0.00"/>
            </x14:dxf>
          </x14:cfRule>
          <x14:cfRule type="expression" priority="1837" id="{3D439EF8-8B2E-475F-AB6F-CB07D8C28876}">
            <xm:f>'FX Card'!$F$1=14</xm:f>
            <x14:dxf>
              <numFmt numFmtId="178" formatCode="[$¥-411]#,##0.00"/>
            </x14:dxf>
          </x14:cfRule>
          <x14:cfRule type="expression" priority="1838" id="{F880EF06-9018-433A-961D-A66398EB2D4D}">
            <xm:f>'FX Card'!$F$1=13</xm:f>
            <x14:dxf>
              <numFmt numFmtId="207" formatCode="[$₹-445]\ #,##0.00"/>
            </x14:dxf>
          </x14:cfRule>
          <x14:cfRule type="expression" priority="1839" id="{0055251A-6F15-48D6-85EE-DC3B615711DB}">
            <xm:f>'FX Card'!$F$1=12</xm:f>
            <x14:dxf>
              <numFmt numFmtId="176" formatCode="\R\p\ #,##0.00"/>
            </x14:dxf>
          </x14:cfRule>
          <x14:cfRule type="expression" priority="1840" id="{8C577631-7276-4BDC-A619-B5553E059D47}">
            <xm:f>'FX Card'!$F$1=11</xm:f>
            <x14:dxf>
              <numFmt numFmtId="194" formatCode="\H\K\ &quot;$&quot;\ #,##0.00"/>
            </x14:dxf>
          </x14:cfRule>
          <x14:cfRule type="expression" priority="1841" id="{D60A94C8-67DA-4F87-A710-CE8B5930CA16}">
            <xm:f>'FX Card'!$F$1=10</xm:f>
            <x14:dxf>
              <numFmt numFmtId="175" formatCode="[$£-809]#,##0.00"/>
            </x14:dxf>
          </x14:cfRule>
          <x14:cfRule type="expression" priority="1842" id="{916FF5C2-1207-4AE6-9980-9E583674CFCB}">
            <xm:f>'FX Card'!$F$1=9</xm:f>
            <x14:dxf>
              <numFmt numFmtId="174" formatCode="[$€-2]\ #,##0.00"/>
            </x14:dxf>
          </x14:cfRule>
          <x14:cfRule type="expression" priority="1843" id="{E3136EA7-524A-41EB-ABB9-5BB4BFF0D93D}">
            <xm:f>'FX Card'!$F$1=8</xm:f>
            <x14:dxf>
              <numFmt numFmtId="173" formatCode="\k\r\ #,##0.00"/>
            </x14:dxf>
          </x14:cfRule>
          <x14:cfRule type="expression" priority="1844" id="{B4B0A32A-CFF1-4AF6-808B-49A038AD4864}">
            <xm:f>'FX Card'!$F$1=7</xm:f>
            <x14:dxf>
              <numFmt numFmtId="172" formatCode="[$¥-804]#,##0.00"/>
            </x14:dxf>
          </x14:cfRule>
          <x14:cfRule type="expression" priority="1845" id="{63EFDFD3-7AA7-4D2D-8B33-FA51D528AAA3}">
            <xm:f>'FX Card'!$F$1=6</xm:f>
            <x14:dxf>
              <numFmt numFmtId="171" formatCode="\F\r\ #,##0.00"/>
            </x14:dxf>
          </x14:cfRule>
          <x14:cfRule type="expression" priority="1846" id="{704904D9-8AE7-461C-8E64-A61D2D5E525E}">
            <xm:f>'FX Card'!$F$1=5</xm:f>
            <x14:dxf>
              <numFmt numFmtId="170" formatCode="\C\A\ &quot;$&quot;\ #,##0.00"/>
            </x14:dxf>
          </x14:cfRule>
          <x14:cfRule type="expression" priority="1847" id="{9D4C0EF8-C9DD-488E-8D8C-34620E043D47}">
            <xm:f>'FX Card'!$F$1=4</xm:f>
            <x14:dxf>
              <numFmt numFmtId="192" formatCode="[$R$-416]\ #,##0.00"/>
            </x14:dxf>
          </x14:cfRule>
          <x14:cfRule type="expression" priority="1848" id="{9FA2849D-36E6-40AC-8689-1E20C9219AC9}">
            <xm:f>'FX Card'!$F$1=3</xm:f>
            <x14:dxf>
              <numFmt numFmtId="169" formatCode="\A\U\ &quot;$&quot;\ #,##0.00"/>
            </x14:dxf>
          </x14:cfRule>
          <x14:cfRule type="expression" priority="1849" id="{2AFE0B3E-4E27-493F-9D42-C2729393358A}">
            <xm:f>'FX Card'!$F$1=2</xm:f>
            <x14:dxf>
              <numFmt numFmtId="182" formatCode="\A\R\ &quot;$&quot;#,##0.00"/>
            </x14:dxf>
          </x14:cfRule>
          <x14:cfRule type="expression" priority="1850" id="{2BE878AA-A68B-433A-BF05-BA05AACB8FF2}">
            <xm:f>'FX Card'!$F$1=1</xm:f>
            <x14:dxf>
              <numFmt numFmtId="166" formatCode="&quot;$&quot;#,##0.00"/>
            </x14:dxf>
          </x14:cfRule>
          <xm:sqref>AS228:BA229</xm:sqref>
        </x14:conditionalFormatting>
        <x14:conditionalFormatting xmlns:xm="http://schemas.microsoft.com/office/excel/2006/main">
          <x14:cfRule type="expression" priority="1776" id="{7A31FDDC-11F6-4E9C-8BE3-84208AAF0A58}">
            <xm:f>'FX Card'!$F$1=25</xm:f>
            <x14:dxf>
              <numFmt numFmtId="183" formatCode="\R\ #,##0.00"/>
            </x14:dxf>
          </x14:cfRule>
          <x14:cfRule type="expression" priority="1777" id="{B191B42E-74BC-49BF-A3A3-7C2D53C5AADD}">
            <xm:f>'FX Card'!$F$1=24</xm:f>
            <x14:dxf>
              <numFmt numFmtId="180" formatCode="\T\W\ &quot;$&quot;\ #,##0.00"/>
            </x14:dxf>
          </x14:cfRule>
          <x14:cfRule type="expression" priority="1778" id="{79C1636B-8FF1-490C-BC10-DB9381F385C3}">
            <xm:f>'FX Card'!$F$1=23</xm:f>
            <x14:dxf>
              <numFmt numFmtId="199" formatCode="#,##0.00\ [$₺-41F]"/>
            </x14:dxf>
          </x14:cfRule>
          <x14:cfRule type="expression" priority="1779" id="{1AE33B7E-ED76-489F-B3C3-3BC43B3FB304}">
            <xm:f>'FX Card'!$F$1=22</xm:f>
            <x14:dxf>
              <numFmt numFmtId="173" formatCode="\k\r\ #,##0.00"/>
            </x14:dxf>
          </x14:cfRule>
          <x14:cfRule type="expression" priority="1780" id="{DAD02CD0-642E-44BE-B0BB-0D951AD98188}">
            <xm:f>'FX Card'!$F$1=21</xm:f>
            <x14:dxf>
              <numFmt numFmtId="197" formatCode="\﷼\ #,##0.000"/>
            </x14:dxf>
          </x14:cfRule>
          <x14:cfRule type="expression" priority="1781" id="{25CA0FC9-FBF5-4CFC-9E58-9C15892FAE17}">
            <xm:f>'FX Card'!$F$1=20</xm:f>
            <x14:dxf>
              <numFmt numFmtId="181" formatCode="\р\у\б\ #,##0.00"/>
            </x14:dxf>
          </x14:cfRule>
          <x14:cfRule type="expression" priority="1782" id="{EA7C861E-D586-4A7D-8430-BE6A3BC13981}">
            <xm:f>'FX Card'!$F$1=19</xm:f>
            <x14:dxf>
              <numFmt numFmtId="196" formatCode="\M\X\ &quot;$&quot;\ #,##0.00"/>
            </x14:dxf>
          </x14:cfRule>
          <x14:cfRule type="expression" priority="1783" id="{823BCD52-F93E-41D4-A5B0-40EC8E93970B}">
            <xm:f>'FX Card'!$F$1=18</xm:f>
            <x14:dxf>
              <numFmt numFmtId="195" formatCode="[$RM-43E]#,##0.00"/>
            </x14:dxf>
          </x14:cfRule>
          <x14:cfRule type="expression" priority="1784" id="{A0E2BCF2-532A-4050-84D4-8FDFDEECC91E}">
            <xm:f>'FX Card'!$F$1=17</xm:f>
            <x14:dxf>
              <numFmt numFmtId="198" formatCode="\N\Z\ &quot;$&quot;\ #,##0.00"/>
            </x14:dxf>
          </x14:cfRule>
          <x14:cfRule type="expression" priority="1785" id="{CB5122FD-FFEA-4816-96E1-52A183A898CE}">
            <xm:f>'FX Card'!$F$1=16</xm:f>
            <x14:dxf>
              <numFmt numFmtId="173" formatCode="\k\r\ #,##0.00"/>
            </x14:dxf>
          </x14:cfRule>
          <x14:cfRule type="expression" priority="1786" id="{0DD17632-0434-49BE-8B05-B9E152C55370}">
            <xm:f>'FX Card'!$F$1=15</xm:f>
            <x14:dxf>
              <numFmt numFmtId="179" formatCode="[$₩-412]#,##0.00"/>
            </x14:dxf>
          </x14:cfRule>
          <x14:cfRule type="expression" priority="1787" id="{3B2F2D91-4567-4EE8-BB8B-D119312BBDE3}">
            <xm:f>'FX Card'!$F$1=14</xm:f>
            <x14:dxf>
              <numFmt numFmtId="178" formatCode="[$¥-411]#,##0.00"/>
            </x14:dxf>
          </x14:cfRule>
          <x14:cfRule type="expression" priority="1788" id="{C94BD63C-6487-435A-86B1-A7FCCB0D429B}">
            <xm:f>'FX Card'!$F$1=13</xm:f>
            <x14:dxf>
              <numFmt numFmtId="207" formatCode="[$₹-445]\ #,##0.00"/>
            </x14:dxf>
          </x14:cfRule>
          <x14:cfRule type="expression" priority="1789" id="{D267876C-51F6-4677-B402-BA2F54267D60}">
            <xm:f>'FX Card'!$F$1=12</xm:f>
            <x14:dxf>
              <numFmt numFmtId="176" formatCode="\R\p\ #,##0.00"/>
            </x14:dxf>
          </x14:cfRule>
          <x14:cfRule type="expression" priority="1790" id="{ED4F1A22-D453-4792-987A-C62E5EDF9478}">
            <xm:f>'FX Card'!$F$1=11</xm:f>
            <x14:dxf>
              <numFmt numFmtId="194" formatCode="\H\K\ &quot;$&quot;\ #,##0.00"/>
            </x14:dxf>
          </x14:cfRule>
          <x14:cfRule type="expression" priority="1791" id="{D36E610E-1E8B-4932-A336-FBA18B469B34}">
            <xm:f>'FX Card'!$F$1=10</xm:f>
            <x14:dxf>
              <numFmt numFmtId="175" formatCode="[$£-809]#,##0.00"/>
            </x14:dxf>
          </x14:cfRule>
          <x14:cfRule type="expression" priority="1792" id="{019044DA-B428-4F72-91D2-5E2805807F7F}">
            <xm:f>'FX Card'!$F$1=9</xm:f>
            <x14:dxf>
              <numFmt numFmtId="174" formatCode="[$€-2]\ #,##0.00"/>
            </x14:dxf>
          </x14:cfRule>
          <x14:cfRule type="expression" priority="1793" id="{BFF0EC2A-81D0-4DC0-A6FD-E9879BF25D10}">
            <xm:f>'FX Card'!$F$1=8</xm:f>
            <x14:dxf>
              <numFmt numFmtId="173" formatCode="\k\r\ #,##0.00"/>
            </x14:dxf>
          </x14:cfRule>
          <x14:cfRule type="expression" priority="1794" id="{F7EF93A5-D0D2-46B9-BE5D-5BA359315D6A}">
            <xm:f>'FX Card'!$F$1=7</xm:f>
            <x14:dxf>
              <numFmt numFmtId="172" formatCode="[$¥-804]#,##0.00"/>
            </x14:dxf>
          </x14:cfRule>
          <x14:cfRule type="expression" priority="1795" id="{D8FD99C8-8CFD-48E6-A5C0-4D432AEA5627}">
            <xm:f>'FX Card'!$F$1=6</xm:f>
            <x14:dxf>
              <numFmt numFmtId="171" formatCode="\F\r\ #,##0.00"/>
            </x14:dxf>
          </x14:cfRule>
          <x14:cfRule type="expression" priority="1796" id="{300CF134-E31E-4A12-B229-0C043EAB5926}">
            <xm:f>'FX Card'!$F$1=5</xm:f>
            <x14:dxf>
              <numFmt numFmtId="170" formatCode="\C\A\ &quot;$&quot;\ #,##0.00"/>
            </x14:dxf>
          </x14:cfRule>
          <x14:cfRule type="expression" priority="1797" id="{794CB590-6528-495F-A296-06085A49A576}">
            <xm:f>'FX Card'!$F$1=4</xm:f>
            <x14:dxf>
              <numFmt numFmtId="192" formatCode="[$R$-416]\ #,##0.00"/>
            </x14:dxf>
          </x14:cfRule>
          <x14:cfRule type="expression" priority="1798" id="{032E6972-550D-4879-AF49-539EF3CA6D09}">
            <xm:f>'FX Card'!$F$1=3</xm:f>
            <x14:dxf>
              <numFmt numFmtId="169" formatCode="\A\U\ &quot;$&quot;\ #,##0.00"/>
            </x14:dxf>
          </x14:cfRule>
          <x14:cfRule type="expression" priority="1799" id="{CFE64228-7D0B-425F-AB95-567335FDDD27}">
            <xm:f>'FX Card'!$F$1=2</xm:f>
            <x14:dxf>
              <numFmt numFmtId="182" formatCode="\A\R\ &quot;$&quot;#,##0.00"/>
            </x14:dxf>
          </x14:cfRule>
          <x14:cfRule type="expression" priority="1800" id="{EB5BFF87-7A3C-460A-84CE-DFA50D5AE026}">
            <xm:f>'FX Card'!$F$1=1</xm:f>
            <x14:dxf>
              <numFmt numFmtId="166" formatCode="&quot;$&quot;#,##0.00"/>
            </x14:dxf>
          </x14:cfRule>
          <xm:sqref>AS746:BA749 AS756:BA757</xm:sqref>
        </x14:conditionalFormatting>
        <x14:conditionalFormatting xmlns:xm="http://schemas.microsoft.com/office/excel/2006/main">
          <x14:cfRule type="expression" priority="1701" id="{F3805C0B-3BCF-47D4-96F9-CC2AC1EB8D21}">
            <xm:f>'FX Card'!$F$1=25</xm:f>
            <x14:dxf>
              <numFmt numFmtId="183" formatCode="\R\ #,##0.00"/>
            </x14:dxf>
          </x14:cfRule>
          <x14:cfRule type="expression" priority="1702" id="{BE5C7C17-42DA-4A8A-A381-5FC52E9E9056}">
            <xm:f>'FX Card'!$F$1=24</xm:f>
            <x14:dxf>
              <numFmt numFmtId="180" formatCode="\T\W\ &quot;$&quot;\ #,##0.00"/>
            </x14:dxf>
          </x14:cfRule>
          <x14:cfRule type="expression" priority="1703" id="{D12D4190-B0FD-4460-98FC-7420002108EC}">
            <xm:f>'FX Card'!$F$1=23</xm:f>
            <x14:dxf>
              <numFmt numFmtId="199" formatCode="#,##0.00\ [$₺-41F]"/>
            </x14:dxf>
          </x14:cfRule>
          <x14:cfRule type="expression" priority="1704" id="{1D353135-60A0-405D-90D1-2F1CC8EFDE07}">
            <xm:f>'FX Card'!$F$1=22</xm:f>
            <x14:dxf>
              <numFmt numFmtId="173" formatCode="\k\r\ #,##0.00"/>
            </x14:dxf>
          </x14:cfRule>
          <x14:cfRule type="expression" priority="1705" id="{2C2D55C4-7D6B-4BFA-B0CD-67A4EF3EDEBF}">
            <xm:f>'FX Card'!$F$1=21</xm:f>
            <x14:dxf>
              <numFmt numFmtId="197" formatCode="\﷼\ #,##0.000"/>
            </x14:dxf>
          </x14:cfRule>
          <x14:cfRule type="expression" priority="1706" id="{4BF18576-0803-44DD-AC1C-7CF7B690E0CD}">
            <xm:f>'FX Card'!$F$1=20</xm:f>
            <x14:dxf>
              <numFmt numFmtId="181" formatCode="\р\у\б\ #,##0.00"/>
            </x14:dxf>
          </x14:cfRule>
          <x14:cfRule type="expression" priority="1707" id="{E7B45486-18AC-4A50-8509-DA2E46D439D6}">
            <xm:f>'FX Card'!$F$1=19</xm:f>
            <x14:dxf>
              <numFmt numFmtId="196" formatCode="\M\X\ &quot;$&quot;\ #,##0.00"/>
            </x14:dxf>
          </x14:cfRule>
          <x14:cfRule type="expression" priority="1708" id="{C208AEB1-2489-4D7C-8221-42E6C93756F8}">
            <xm:f>'FX Card'!$F$1=18</xm:f>
            <x14:dxf>
              <numFmt numFmtId="195" formatCode="[$RM-43E]#,##0.00"/>
            </x14:dxf>
          </x14:cfRule>
          <x14:cfRule type="expression" priority="1709" id="{3C1AA967-4558-45ED-9865-B63293169039}">
            <xm:f>'FX Card'!$F$1=17</xm:f>
            <x14:dxf>
              <numFmt numFmtId="198" formatCode="\N\Z\ &quot;$&quot;\ #,##0.00"/>
            </x14:dxf>
          </x14:cfRule>
          <x14:cfRule type="expression" priority="1710" id="{0C0FB6E8-95E2-4225-BD1D-6CB90ED6D44A}">
            <xm:f>'FX Card'!$F$1=16</xm:f>
            <x14:dxf>
              <numFmt numFmtId="173" formatCode="\k\r\ #,##0.00"/>
            </x14:dxf>
          </x14:cfRule>
          <x14:cfRule type="expression" priority="1711" id="{FF14DA98-A4B3-4BFF-A100-990BAC7D7861}">
            <xm:f>'FX Card'!$F$1=15</xm:f>
            <x14:dxf>
              <numFmt numFmtId="179" formatCode="[$₩-412]#,##0.00"/>
            </x14:dxf>
          </x14:cfRule>
          <x14:cfRule type="expression" priority="1712" id="{D1D8F075-D675-4289-91D0-1D21C20ABFF2}">
            <xm:f>'FX Card'!$F$1=14</xm:f>
            <x14:dxf>
              <numFmt numFmtId="178" formatCode="[$¥-411]#,##0.00"/>
            </x14:dxf>
          </x14:cfRule>
          <x14:cfRule type="expression" priority="1713" id="{EEE54985-1B32-40A6-B2A8-A20EECD4F353}">
            <xm:f>'FX Card'!$F$1=13</xm:f>
            <x14:dxf>
              <numFmt numFmtId="207" formatCode="[$₹-445]\ #,##0.00"/>
            </x14:dxf>
          </x14:cfRule>
          <x14:cfRule type="expression" priority="1714" id="{3B66E4ED-B2D2-4411-A929-C1DEA75259A5}">
            <xm:f>'FX Card'!$F$1=12</xm:f>
            <x14:dxf>
              <numFmt numFmtId="176" formatCode="\R\p\ #,##0.00"/>
            </x14:dxf>
          </x14:cfRule>
          <x14:cfRule type="expression" priority="1715" id="{F6BA1E78-F72A-4AC5-950D-6430E806E328}">
            <xm:f>'FX Card'!$F$1=11</xm:f>
            <x14:dxf>
              <numFmt numFmtId="194" formatCode="\H\K\ &quot;$&quot;\ #,##0.00"/>
            </x14:dxf>
          </x14:cfRule>
          <x14:cfRule type="expression" priority="1716" id="{15F12C33-D522-438A-A563-AF3BF35906AB}">
            <xm:f>'FX Card'!$F$1=10</xm:f>
            <x14:dxf>
              <numFmt numFmtId="175" formatCode="[$£-809]#,##0.00"/>
            </x14:dxf>
          </x14:cfRule>
          <x14:cfRule type="expression" priority="1717" id="{40550DEF-A800-49A0-AB15-6D0768C14AD0}">
            <xm:f>'FX Card'!$F$1=9</xm:f>
            <x14:dxf>
              <numFmt numFmtId="174" formatCode="[$€-2]\ #,##0.00"/>
            </x14:dxf>
          </x14:cfRule>
          <x14:cfRule type="expression" priority="1718" id="{5AB5813B-4E25-44C5-A8C7-A51E4A955102}">
            <xm:f>'FX Card'!$F$1=8</xm:f>
            <x14:dxf>
              <numFmt numFmtId="173" formatCode="\k\r\ #,##0.00"/>
            </x14:dxf>
          </x14:cfRule>
          <x14:cfRule type="expression" priority="1719" id="{6F108E13-5298-48F7-A7A7-B47BA1857434}">
            <xm:f>'FX Card'!$F$1=7</xm:f>
            <x14:dxf>
              <numFmt numFmtId="172" formatCode="[$¥-804]#,##0.00"/>
            </x14:dxf>
          </x14:cfRule>
          <x14:cfRule type="expression" priority="1720" id="{FE71F65F-77DB-4666-8733-5A8E845BDAF5}">
            <xm:f>'FX Card'!$F$1=6</xm:f>
            <x14:dxf>
              <numFmt numFmtId="171" formatCode="\F\r\ #,##0.00"/>
            </x14:dxf>
          </x14:cfRule>
          <x14:cfRule type="expression" priority="1721" id="{D798B641-14D5-492F-9E51-6B20E3938DDE}">
            <xm:f>'FX Card'!$F$1=5</xm:f>
            <x14:dxf>
              <numFmt numFmtId="170" formatCode="\C\A\ &quot;$&quot;\ #,##0.00"/>
            </x14:dxf>
          </x14:cfRule>
          <x14:cfRule type="expression" priority="1722" id="{C508594C-918E-4840-BE20-29DCB217661C}">
            <xm:f>'FX Card'!$F$1=4</xm:f>
            <x14:dxf>
              <numFmt numFmtId="192" formatCode="[$R$-416]\ #,##0.00"/>
            </x14:dxf>
          </x14:cfRule>
          <x14:cfRule type="expression" priority="1723" id="{D1FF2BF6-D58A-44A4-8B8A-9B15AD4D54FB}">
            <xm:f>'FX Card'!$F$1=3</xm:f>
            <x14:dxf>
              <numFmt numFmtId="169" formatCode="\A\U\ &quot;$&quot;\ #,##0.00"/>
            </x14:dxf>
          </x14:cfRule>
          <x14:cfRule type="expression" priority="1724" id="{B4B3F6CB-D658-448E-A421-99542DCE95A5}">
            <xm:f>'FX Card'!$F$1=2</xm:f>
            <x14:dxf>
              <numFmt numFmtId="182" formatCode="\A\R\ &quot;$&quot;#,##0.00"/>
            </x14:dxf>
          </x14:cfRule>
          <x14:cfRule type="expression" priority="1725" id="{D2CF490F-90D0-404A-9913-DC67FE677B71}">
            <xm:f>'FX Card'!$F$1=1</xm:f>
            <x14:dxf>
              <numFmt numFmtId="166" formatCode="&quot;$&quot;#,##0.00"/>
            </x14:dxf>
          </x14:cfRule>
          <xm:sqref>AX750:BA755</xm:sqref>
        </x14:conditionalFormatting>
        <x14:conditionalFormatting xmlns:xm="http://schemas.microsoft.com/office/excel/2006/main">
          <x14:cfRule type="expression" priority="1801" id="{3FD24CF4-6504-4DA5-90FE-B3846B01161F}">
            <xm:f>'FX Card'!$F$1=25</xm:f>
            <x14:dxf>
              <numFmt numFmtId="183" formatCode="\R\ #,##0.00"/>
            </x14:dxf>
          </x14:cfRule>
          <x14:cfRule type="expression" priority="1802" id="{BA4C7FCB-207F-4B70-AB68-E6C680825496}">
            <xm:f>'FX Card'!$F$1=24</xm:f>
            <x14:dxf>
              <numFmt numFmtId="180" formatCode="\T\W\ &quot;$&quot;\ #,##0.00"/>
            </x14:dxf>
          </x14:cfRule>
          <x14:cfRule type="expression" priority="1803" id="{A3C04FE8-ECCA-4393-A097-B7E411DFE22C}">
            <xm:f>'FX Card'!$F$1=23</xm:f>
            <x14:dxf>
              <numFmt numFmtId="199" formatCode="#,##0.00\ [$₺-41F]"/>
            </x14:dxf>
          </x14:cfRule>
          <x14:cfRule type="expression" priority="1804" id="{9942A222-7043-4A6D-8AFF-B79CD4A99BBA}">
            <xm:f>'FX Card'!$F$1=22</xm:f>
            <x14:dxf>
              <numFmt numFmtId="173" formatCode="\k\r\ #,##0.00"/>
            </x14:dxf>
          </x14:cfRule>
          <x14:cfRule type="expression" priority="1805" id="{A8B995F8-3164-4EF0-9F27-28ECC71E1853}">
            <xm:f>'FX Card'!$F$1=21</xm:f>
            <x14:dxf>
              <numFmt numFmtId="197" formatCode="\﷼\ #,##0.000"/>
            </x14:dxf>
          </x14:cfRule>
          <x14:cfRule type="expression" priority="1806" id="{93A42FC3-D567-4B76-A635-51B78F6572EA}">
            <xm:f>'FX Card'!$F$1=20</xm:f>
            <x14:dxf>
              <numFmt numFmtId="181" formatCode="\р\у\б\ #,##0.00"/>
            </x14:dxf>
          </x14:cfRule>
          <x14:cfRule type="expression" priority="1807" id="{AEC7A5D6-2E4E-4A6A-868A-E953AC844130}">
            <xm:f>'FX Card'!$F$1=19</xm:f>
            <x14:dxf>
              <numFmt numFmtId="196" formatCode="\M\X\ &quot;$&quot;\ #,##0.00"/>
            </x14:dxf>
          </x14:cfRule>
          <x14:cfRule type="expression" priority="1808" id="{44980995-82B7-4A9E-9B70-7B0C20673B13}">
            <xm:f>'FX Card'!$F$1=18</xm:f>
            <x14:dxf>
              <numFmt numFmtId="195" formatCode="[$RM-43E]#,##0.00"/>
            </x14:dxf>
          </x14:cfRule>
          <x14:cfRule type="expression" priority="1809" id="{439720CC-9FAC-49BA-A737-87F979A72726}">
            <xm:f>'FX Card'!$F$1=17</xm:f>
            <x14:dxf>
              <numFmt numFmtId="198" formatCode="\N\Z\ &quot;$&quot;\ #,##0.00"/>
            </x14:dxf>
          </x14:cfRule>
          <x14:cfRule type="expression" priority="1810" id="{1ACD20B8-FA50-4A58-8779-89000DAAFE91}">
            <xm:f>'FX Card'!$F$1=16</xm:f>
            <x14:dxf>
              <numFmt numFmtId="173" formatCode="\k\r\ #,##0.00"/>
            </x14:dxf>
          </x14:cfRule>
          <x14:cfRule type="expression" priority="1811" id="{100374E0-F670-41A3-B12F-A4D9DE125122}">
            <xm:f>'FX Card'!$F$1=15</xm:f>
            <x14:dxf>
              <numFmt numFmtId="179" formatCode="[$₩-412]#,##0.00"/>
            </x14:dxf>
          </x14:cfRule>
          <x14:cfRule type="expression" priority="1812" id="{D5990075-839C-4D55-82A4-7BADF5D574B1}">
            <xm:f>'FX Card'!$F$1=14</xm:f>
            <x14:dxf>
              <numFmt numFmtId="178" formatCode="[$¥-411]#,##0.00"/>
            </x14:dxf>
          </x14:cfRule>
          <x14:cfRule type="expression" priority="1813" id="{A226D226-CF24-4CB8-AB2F-86FE46FC17A2}">
            <xm:f>'FX Card'!$F$1=13</xm:f>
            <x14:dxf>
              <numFmt numFmtId="207" formatCode="[$₹-445]\ #,##0.00"/>
            </x14:dxf>
          </x14:cfRule>
          <x14:cfRule type="expression" priority="1814" id="{87510F00-3B57-455B-8981-C1656BE34075}">
            <xm:f>'FX Card'!$F$1=12</xm:f>
            <x14:dxf>
              <numFmt numFmtId="176" formatCode="\R\p\ #,##0.00"/>
            </x14:dxf>
          </x14:cfRule>
          <x14:cfRule type="expression" priority="1815" id="{214F9E11-CB88-472A-9185-E34231DD65C1}">
            <xm:f>'FX Card'!$F$1=11</xm:f>
            <x14:dxf>
              <numFmt numFmtId="194" formatCode="\H\K\ &quot;$&quot;\ #,##0.00"/>
            </x14:dxf>
          </x14:cfRule>
          <x14:cfRule type="expression" priority="1816" id="{4C167441-FBFA-42BE-A49D-C88EF222CA46}">
            <xm:f>'FX Card'!$F$1=10</xm:f>
            <x14:dxf>
              <numFmt numFmtId="175" formatCode="[$£-809]#,##0.00"/>
            </x14:dxf>
          </x14:cfRule>
          <x14:cfRule type="expression" priority="1817" id="{715D8BD0-2207-425A-811E-8321B69C1D73}">
            <xm:f>'FX Card'!$F$1=9</xm:f>
            <x14:dxf>
              <numFmt numFmtId="174" formatCode="[$€-2]\ #,##0.00"/>
            </x14:dxf>
          </x14:cfRule>
          <x14:cfRule type="expression" priority="1818" id="{E653BFAC-7BE7-4349-966C-3C486258EAF3}">
            <xm:f>'FX Card'!$F$1=8</xm:f>
            <x14:dxf>
              <numFmt numFmtId="173" formatCode="\k\r\ #,##0.00"/>
            </x14:dxf>
          </x14:cfRule>
          <x14:cfRule type="expression" priority="1819" id="{5B3A33AC-AF7B-4E41-B3B2-44177565F5F2}">
            <xm:f>'FX Card'!$F$1=7</xm:f>
            <x14:dxf>
              <numFmt numFmtId="172" formatCode="[$¥-804]#,##0.00"/>
            </x14:dxf>
          </x14:cfRule>
          <x14:cfRule type="expression" priority="1820" id="{7AF967CA-0285-46E9-B6BD-39697DFF1B1C}">
            <xm:f>'FX Card'!$F$1=6</xm:f>
            <x14:dxf>
              <numFmt numFmtId="171" formatCode="\F\r\ #,##0.00"/>
            </x14:dxf>
          </x14:cfRule>
          <x14:cfRule type="expression" priority="1821" id="{C9AB3DEA-C34B-4BB6-AE94-AD5657389D6B}">
            <xm:f>'FX Card'!$F$1=5</xm:f>
            <x14:dxf>
              <numFmt numFmtId="170" formatCode="\C\A\ &quot;$&quot;\ #,##0.00"/>
            </x14:dxf>
          </x14:cfRule>
          <x14:cfRule type="expression" priority="1822" id="{BD6CAEA3-AF0B-45F2-835B-8370339D9C77}">
            <xm:f>'FX Card'!$F$1=4</xm:f>
            <x14:dxf>
              <numFmt numFmtId="192" formatCode="[$R$-416]\ #,##0.00"/>
            </x14:dxf>
          </x14:cfRule>
          <x14:cfRule type="expression" priority="1823" id="{ED43117C-3686-4BF4-ADAE-9EAD905FB6F1}">
            <xm:f>'FX Card'!$F$1=3</xm:f>
            <x14:dxf>
              <numFmt numFmtId="169" formatCode="\A\U\ &quot;$&quot;\ #,##0.00"/>
            </x14:dxf>
          </x14:cfRule>
          <x14:cfRule type="expression" priority="1824" id="{3C391D09-2165-40EE-B8E9-40D027B0FAB4}">
            <xm:f>'FX Card'!$F$1=2</xm:f>
            <x14:dxf>
              <numFmt numFmtId="182" formatCode="\A\R\ &quot;$&quot;#,##0.00"/>
            </x14:dxf>
          </x14:cfRule>
          <x14:cfRule type="expression" priority="1825" id="{C0531B01-057E-4755-B1CA-1A0076EFF680}">
            <xm:f>'FX Card'!$F$1=1</xm:f>
            <x14:dxf>
              <numFmt numFmtId="166" formatCode="&quot;$&quot;#,##0.00"/>
            </x14:dxf>
          </x14:cfRule>
          <xm:sqref>AS758:BA758</xm:sqref>
        </x14:conditionalFormatting>
        <x14:conditionalFormatting xmlns:xm="http://schemas.microsoft.com/office/excel/2006/main">
          <x14:cfRule type="expression" priority="1726" id="{7A6AD4A6-6114-4A26-9F6D-9EC549F82D09}">
            <xm:f>'FX Card'!$F$1=25</xm:f>
            <x14:dxf>
              <numFmt numFmtId="183" formatCode="\R\ #,##0.00"/>
            </x14:dxf>
          </x14:cfRule>
          <x14:cfRule type="expression" priority="1727" id="{1685B972-5657-4A6F-82F2-206B4D505CBE}">
            <xm:f>'FX Card'!$F$1=24</xm:f>
            <x14:dxf>
              <numFmt numFmtId="180" formatCode="\T\W\ &quot;$&quot;\ #,##0.00"/>
            </x14:dxf>
          </x14:cfRule>
          <x14:cfRule type="expression" priority="1728" id="{615C8E40-1144-4495-AF65-9EEB32B07CAA}">
            <xm:f>'FX Card'!$F$1=23</xm:f>
            <x14:dxf>
              <numFmt numFmtId="199" formatCode="#,##0.00\ [$₺-41F]"/>
            </x14:dxf>
          </x14:cfRule>
          <x14:cfRule type="expression" priority="1729" id="{E0E313E8-4FC2-4647-8458-3A5AED16E9CF}">
            <xm:f>'FX Card'!$F$1=22</xm:f>
            <x14:dxf>
              <numFmt numFmtId="173" formatCode="\k\r\ #,##0.00"/>
            </x14:dxf>
          </x14:cfRule>
          <x14:cfRule type="expression" priority="1730" id="{F9E12814-BF3A-4B20-8D62-B0179F38CBBF}">
            <xm:f>'FX Card'!$F$1=21</xm:f>
            <x14:dxf>
              <numFmt numFmtId="197" formatCode="\﷼\ #,##0.000"/>
            </x14:dxf>
          </x14:cfRule>
          <x14:cfRule type="expression" priority="1731" id="{7FE6A62F-6D0F-470B-884A-36F3BF716FA7}">
            <xm:f>'FX Card'!$F$1=20</xm:f>
            <x14:dxf>
              <numFmt numFmtId="181" formatCode="\р\у\б\ #,##0.00"/>
            </x14:dxf>
          </x14:cfRule>
          <x14:cfRule type="expression" priority="1732" id="{247B5BCC-C89B-4933-9157-6FED5C8689CC}">
            <xm:f>'FX Card'!$F$1=19</xm:f>
            <x14:dxf>
              <numFmt numFmtId="196" formatCode="\M\X\ &quot;$&quot;\ #,##0.00"/>
            </x14:dxf>
          </x14:cfRule>
          <x14:cfRule type="expression" priority="1733" id="{43D9CB7D-BAEF-4836-B2BD-8CA590A6707F}">
            <xm:f>'FX Card'!$F$1=18</xm:f>
            <x14:dxf>
              <numFmt numFmtId="195" formatCode="[$RM-43E]#,##0.00"/>
            </x14:dxf>
          </x14:cfRule>
          <x14:cfRule type="expression" priority="1734" id="{F37D3604-17D9-4EE8-BE80-3EF02F659A4C}">
            <xm:f>'FX Card'!$F$1=17</xm:f>
            <x14:dxf>
              <numFmt numFmtId="198" formatCode="\N\Z\ &quot;$&quot;\ #,##0.00"/>
            </x14:dxf>
          </x14:cfRule>
          <x14:cfRule type="expression" priority="1735" id="{1734E1FE-E2FD-4BAB-B7AC-CE460F31E131}">
            <xm:f>'FX Card'!$F$1=16</xm:f>
            <x14:dxf>
              <numFmt numFmtId="173" formatCode="\k\r\ #,##0.00"/>
            </x14:dxf>
          </x14:cfRule>
          <x14:cfRule type="expression" priority="1736" id="{A062B0B4-2D8F-45BA-828C-FF3A29307455}">
            <xm:f>'FX Card'!$F$1=15</xm:f>
            <x14:dxf>
              <numFmt numFmtId="179" formatCode="[$₩-412]#,##0.00"/>
            </x14:dxf>
          </x14:cfRule>
          <x14:cfRule type="expression" priority="1737" id="{84A3ACA8-726C-4ACD-AC25-DDA4BAF28CAF}">
            <xm:f>'FX Card'!$F$1=14</xm:f>
            <x14:dxf>
              <numFmt numFmtId="178" formatCode="[$¥-411]#,##0.00"/>
            </x14:dxf>
          </x14:cfRule>
          <x14:cfRule type="expression" priority="1738" id="{DEFE387E-A9D7-467B-AAF5-B6AF61A67AD3}">
            <xm:f>'FX Card'!$F$1=13</xm:f>
            <x14:dxf>
              <numFmt numFmtId="207" formatCode="[$₹-445]\ #,##0.00"/>
            </x14:dxf>
          </x14:cfRule>
          <x14:cfRule type="expression" priority="1739" id="{241135F4-ADAD-494E-976B-30CDB82D941C}">
            <xm:f>'FX Card'!$F$1=12</xm:f>
            <x14:dxf>
              <numFmt numFmtId="176" formatCode="\R\p\ #,##0.00"/>
            </x14:dxf>
          </x14:cfRule>
          <x14:cfRule type="expression" priority="1740" id="{DE48A56B-B220-4992-A672-E7B6BD5B70B3}">
            <xm:f>'FX Card'!$F$1=11</xm:f>
            <x14:dxf>
              <numFmt numFmtId="194" formatCode="\H\K\ &quot;$&quot;\ #,##0.00"/>
            </x14:dxf>
          </x14:cfRule>
          <x14:cfRule type="expression" priority="1741" id="{92C0A518-7B3D-4EBD-9F92-C40EE8FB5840}">
            <xm:f>'FX Card'!$F$1=10</xm:f>
            <x14:dxf>
              <numFmt numFmtId="175" formatCode="[$£-809]#,##0.00"/>
            </x14:dxf>
          </x14:cfRule>
          <x14:cfRule type="expression" priority="1742" id="{2014EE44-3D7F-42EF-94A8-8A14939DE35F}">
            <xm:f>'FX Card'!$F$1=9</xm:f>
            <x14:dxf>
              <numFmt numFmtId="174" formatCode="[$€-2]\ #,##0.00"/>
            </x14:dxf>
          </x14:cfRule>
          <x14:cfRule type="expression" priority="1743" id="{98E7E643-3F57-4E50-8A61-4A35E920F93B}">
            <xm:f>'FX Card'!$F$1=8</xm:f>
            <x14:dxf>
              <numFmt numFmtId="173" formatCode="\k\r\ #,##0.00"/>
            </x14:dxf>
          </x14:cfRule>
          <x14:cfRule type="expression" priority="1744" id="{CE850F53-A82C-4BA3-B53B-C6FF1C24B086}">
            <xm:f>'FX Card'!$F$1=7</xm:f>
            <x14:dxf>
              <numFmt numFmtId="172" formatCode="[$¥-804]#,##0.00"/>
            </x14:dxf>
          </x14:cfRule>
          <x14:cfRule type="expression" priority="1745" id="{C16BD12B-A5A4-44DF-9F36-1B2B56E01539}">
            <xm:f>'FX Card'!$F$1=6</xm:f>
            <x14:dxf>
              <numFmt numFmtId="171" formatCode="\F\r\ #,##0.00"/>
            </x14:dxf>
          </x14:cfRule>
          <x14:cfRule type="expression" priority="1746" id="{2E863F99-A729-4474-9274-2A893F9F4F64}">
            <xm:f>'FX Card'!$F$1=5</xm:f>
            <x14:dxf>
              <numFmt numFmtId="170" formatCode="\C\A\ &quot;$&quot;\ #,##0.00"/>
            </x14:dxf>
          </x14:cfRule>
          <x14:cfRule type="expression" priority="1747" id="{FF81BA47-57A1-45FE-9B9A-BA7132F332F4}">
            <xm:f>'FX Card'!$F$1=4</xm:f>
            <x14:dxf>
              <numFmt numFmtId="192" formatCode="[$R$-416]\ #,##0.00"/>
            </x14:dxf>
          </x14:cfRule>
          <x14:cfRule type="expression" priority="1748" id="{DD75EE80-4C88-420F-BF3A-6B522C5BD792}">
            <xm:f>'FX Card'!$F$1=3</xm:f>
            <x14:dxf>
              <numFmt numFmtId="169" formatCode="\A\U\ &quot;$&quot;\ #,##0.00"/>
            </x14:dxf>
          </x14:cfRule>
          <x14:cfRule type="expression" priority="1749" id="{B8190981-72EF-4630-9FAC-069EDE593AAD}">
            <xm:f>'FX Card'!$F$1=2</xm:f>
            <x14:dxf>
              <numFmt numFmtId="182" formatCode="\A\R\ &quot;$&quot;#,##0.00"/>
            </x14:dxf>
          </x14:cfRule>
          <x14:cfRule type="expression" priority="1750" id="{3B185B39-D83C-4049-9D10-5DEA27AEF531}">
            <xm:f>'FX Card'!$F$1=1</xm:f>
            <x14:dxf>
              <numFmt numFmtId="166" formatCode="&quot;$&quot;#,##0.00"/>
            </x14:dxf>
          </x14:cfRule>
          <xm:sqref>AS750:AW755</xm:sqref>
        </x14:conditionalFormatting>
        <x14:conditionalFormatting xmlns:xm="http://schemas.microsoft.com/office/excel/2006/main">
          <x14:cfRule type="expression" priority="1651" id="{8FA48D20-1B40-44A3-A84B-06E84F6E2ACC}">
            <xm:f>'FX Card'!$F$1=25</xm:f>
            <x14:dxf>
              <numFmt numFmtId="183" formatCode="\R\ #,##0.00"/>
            </x14:dxf>
          </x14:cfRule>
          <x14:cfRule type="expression" priority="1652" id="{B92A35FD-3607-43CF-AD05-4B4114422288}">
            <xm:f>'FX Card'!$F$1=24</xm:f>
            <x14:dxf>
              <numFmt numFmtId="180" formatCode="\T\W\ &quot;$&quot;\ #,##0.00"/>
            </x14:dxf>
          </x14:cfRule>
          <x14:cfRule type="expression" priority="1653" id="{8522742F-12B7-4A5F-AD99-6EDFEED09CE8}">
            <xm:f>'FX Card'!$F$1=23</xm:f>
            <x14:dxf>
              <numFmt numFmtId="199" formatCode="#,##0.00\ [$₺-41F]"/>
            </x14:dxf>
          </x14:cfRule>
          <x14:cfRule type="expression" priority="1654" id="{C8A4155D-24C1-46B6-A2E1-909240E98ACA}">
            <xm:f>'FX Card'!$F$1=22</xm:f>
            <x14:dxf>
              <numFmt numFmtId="173" formatCode="\k\r\ #,##0.00"/>
            </x14:dxf>
          </x14:cfRule>
          <x14:cfRule type="expression" priority="1655" id="{D2F160BE-F2D2-4317-A574-AC30FDC34EE6}">
            <xm:f>'FX Card'!$F$1=21</xm:f>
            <x14:dxf>
              <numFmt numFmtId="197" formatCode="\﷼\ #,##0.000"/>
            </x14:dxf>
          </x14:cfRule>
          <x14:cfRule type="expression" priority="1656" id="{C447CC49-27BF-4CA5-882E-82D55CE3A156}">
            <xm:f>'FX Card'!$F$1=20</xm:f>
            <x14:dxf>
              <numFmt numFmtId="181" formatCode="\р\у\б\ #,##0.00"/>
            </x14:dxf>
          </x14:cfRule>
          <x14:cfRule type="expression" priority="1657" id="{0557B265-E8B0-4356-ADB1-1D518197472B}">
            <xm:f>'FX Card'!$F$1=19</xm:f>
            <x14:dxf>
              <numFmt numFmtId="196" formatCode="\M\X\ &quot;$&quot;\ #,##0.00"/>
            </x14:dxf>
          </x14:cfRule>
          <x14:cfRule type="expression" priority="1658" id="{92F58D46-4880-4BD2-B993-46BF06D54E67}">
            <xm:f>'FX Card'!$F$1=18</xm:f>
            <x14:dxf>
              <numFmt numFmtId="195" formatCode="[$RM-43E]#,##0.00"/>
            </x14:dxf>
          </x14:cfRule>
          <x14:cfRule type="expression" priority="1659" id="{F4E86963-72DA-4AED-A3EE-631766825C90}">
            <xm:f>'FX Card'!$F$1=17</xm:f>
            <x14:dxf>
              <numFmt numFmtId="198" formatCode="\N\Z\ &quot;$&quot;\ #,##0.00"/>
            </x14:dxf>
          </x14:cfRule>
          <x14:cfRule type="expression" priority="1660" id="{DA0822F9-E473-462F-99A0-5456830770B2}">
            <xm:f>'FX Card'!$F$1=16</xm:f>
            <x14:dxf>
              <numFmt numFmtId="173" formatCode="\k\r\ #,##0.00"/>
            </x14:dxf>
          </x14:cfRule>
          <x14:cfRule type="expression" priority="1661" id="{9AA575CF-1B56-427C-B322-73180AD4731D}">
            <xm:f>'FX Card'!$F$1=15</xm:f>
            <x14:dxf>
              <numFmt numFmtId="179" formatCode="[$₩-412]#,##0.00"/>
            </x14:dxf>
          </x14:cfRule>
          <x14:cfRule type="expression" priority="1662" id="{53640114-9C19-4082-986F-B183E166531B}">
            <xm:f>'FX Card'!$F$1=14</xm:f>
            <x14:dxf>
              <numFmt numFmtId="178" formatCode="[$¥-411]#,##0.00"/>
            </x14:dxf>
          </x14:cfRule>
          <x14:cfRule type="expression" priority="1663" id="{AF5A4E38-D70F-48B3-87D0-62534245E22D}">
            <xm:f>'FX Card'!$F$1=13</xm:f>
            <x14:dxf>
              <numFmt numFmtId="207" formatCode="[$₹-445]\ #,##0.00"/>
            </x14:dxf>
          </x14:cfRule>
          <x14:cfRule type="expression" priority="1664" id="{EEE6341A-78C9-4316-AFBF-315F9B387449}">
            <xm:f>'FX Card'!$F$1=12</xm:f>
            <x14:dxf>
              <numFmt numFmtId="176" formatCode="\R\p\ #,##0.00"/>
            </x14:dxf>
          </x14:cfRule>
          <x14:cfRule type="expression" priority="1665" id="{91711334-6FC5-4ED4-A703-5F407F4CA1FB}">
            <xm:f>'FX Card'!$F$1=11</xm:f>
            <x14:dxf>
              <numFmt numFmtId="194" formatCode="\H\K\ &quot;$&quot;\ #,##0.00"/>
            </x14:dxf>
          </x14:cfRule>
          <x14:cfRule type="expression" priority="1666" id="{C13C8948-6A42-4DF8-A76A-7170BC8EADDA}">
            <xm:f>'FX Card'!$F$1=10</xm:f>
            <x14:dxf>
              <numFmt numFmtId="175" formatCode="[$£-809]#,##0.00"/>
            </x14:dxf>
          </x14:cfRule>
          <x14:cfRule type="expression" priority="1667" id="{E4FD104F-0F23-48BF-ABB0-C1CC53419302}">
            <xm:f>'FX Card'!$F$1=9</xm:f>
            <x14:dxf>
              <numFmt numFmtId="174" formatCode="[$€-2]\ #,##0.00"/>
            </x14:dxf>
          </x14:cfRule>
          <x14:cfRule type="expression" priority="1668" id="{4EBB9E4C-E1D0-41C4-8672-9A939FFA2D3B}">
            <xm:f>'FX Card'!$F$1=8</xm:f>
            <x14:dxf>
              <numFmt numFmtId="173" formatCode="\k\r\ #,##0.00"/>
            </x14:dxf>
          </x14:cfRule>
          <x14:cfRule type="expression" priority="1669" id="{E810B339-B974-4386-8DAB-E73FCE6099D9}">
            <xm:f>'FX Card'!$F$1=7</xm:f>
            <x14:dxf>
              <numFmt numFmtId="172" formatCode="[$¥-804]#,##0.00"/>
            </x14:dxf>
          </x14:cfRule>
          <x14:cfRule type="expression" priority="1670" id="{E6BD96A4-75D7-4820-BE53-30EEED303F12}">
            <xm:f>'FX Card'!$F$1=6</xm:f>
            <x14:dxf>
              <numFmt numFmtId="171" formatCode="\F\r\ #,##0.00"/>
            </x14:dxf>
          </x14:cfRule>
          <x14:cfRule type="expression" priority="1671" id="{C5D555FB-8760-4825-833E-BA3AC53B905F}">
            <xm:f>'FX Card'!$F$1=5</xm:f>
            <x14:dxf>
              <numFmt numFmtId="170" formatCode="\C\A\ &quot;$&quot;\ #,##0.00"/>
            </x14:dxf>
          </x14:cfRule>
          <x14:cfRule type="expression" priority="1672" id="{4AC55DC4-B0C3-4A73-A678-65FEE912C12A}">
            <xm:f>'FX Card'!$F$1=4</xm:f>
            <x14:dxf>
              <numFmt numFmtId="192" formatCode="[$R$-416]\ #,##0.00"/>
            </x14:dxf>
          </x14:cfRule>
          <x14:cfRule type="expression" priority="1673" id="{4819B1C6-91EA-47E5-93C0-9DD2712DCD89}">
            <xm:f>'FX Card'!$F$1=3</xm:f>
            <x14:dxf>
              <numFmt numFmtId="169" formatCode="\A\U\ &quot;$&quot;\ #,##0.00"/>
            </x14:dxf>
          </x14:cfRule>
          <x14:cfRule type="expression" priority="1674" id="{8D562396-72B4-406A-BA0E-6B70ACE41C19}">
            <xm:f>'FX Card'!$F$1=2</xm:f>
            <x14:dxf>
              <numFmt numFmtId="182" formatCode="\A\R\ &quot;$&quot;#,##0.00"/>
            </x14:dxf>
          </x14:cfRule>
          <x14:cfRule type="expression" priority="1675" id="{C0823B04-FD0D-4A1D-B2EA-42651088B4A1}">
            <xm:f>'FX Card'!$F$1=1</xm:f>
            <x14:dxf>
              <numFmt numFmtId="166" formatCode="&quot;$&quot;#,##0.00"/>
            </x14:dxf>
          </x14:cfRule>
          <xm:sqref>AS549:BA549 AX550</xm:sqref>
        </x14:conditionalFormatting>
        <x14:conditionalFormatting xmlns:xm="http://schemas.microsoft.com/office/excel/2006/main">
          <x14:cfRule type="expression" priority="1626" id="{062DA191-0C8C-49B9-88F8-DEFA308E8FC5}">
            <xm:f>'FX Card'!$F$1=25</xm:f>
            <x14:dxf>
              <numFmt numFmtId="183" formatCode="\R\ #,##0.00"/>
            </x14:dxf>
          </x14:cfRule>
          <x14:cfRule type="expression" priority="1627" id="{3C6C4E97-15FE-44EE-B961-90A4EFE28A65}">
            <xm:f>'FX Card'!$F$1=24</xm:f>
            <x14:dxf>
              <numFmt numFmtId="180" formatCode="\T\W\ &quot;$&quot;\ #,##0.00"/>
            </x14:dxf>
          </x14:cfRule>
          <x14:cfRule type="expression" priority="1628" id="{C33BAD16-DBE3-4D93-9F38-A0CD700831E6}">
            <xm:f>'FX Card'!$F$1=23</xm:f>
            <x14:dxf>
              <numFmt numFmtId="199" formatCode="#,##0.00\ [$₺-41F]"/>
            </x14:dxf>
          </x14:cfRule>
          <x14:cfRule type="expression" priority="1629" id="{F32FFA37-81CF-4D61-B551-1BD56155CE4A}">
            <xm:f>'FX Card'!$F$1=22</xm:f>
            <x14:dxf>
              <numFmt numFmtId="173" formatCode="\k\r\ #,##0.00"/>
            </x14:dxf>
          </x14:cfRule>
          <x14:cfRule type="expression" priority="1630" id="{B7654F28-2E04-4BD9-8933-4C42C630CB2A}">
            <xm:f>'FX Card'!$F$1=21</xm:f>
            <x14:dxf>
              <numFmt numFmtId="197" formatCode="\﷼\ #,##0.000"/>
            </x14:dxf>
          </x14:cfRule>
          <x14:cfRule type="expression" priority="1631" id="{9824CD42-AE2B-47CF-9923-A33C606693C3}">
            <xm:f>'FX Card'!$F$1=20</xm:f>
            <x14:dxf>
              <numFmt numFmtId="181" formatCode="\р\у\б\ #,##0.00"/>
            </x14:dxf>
          </x14:cfRule>
          <x14:cfRule type="expression" priority="1632" id="{DF5989A0-E919-41B8-944C-FAC63BA6C5F5}">
            <xm:f>'FX Card'!$F$1=19</xm:f>
            <x14:dxf>
              <numFmt numFmtId="196" formatCode="\M\X\ &quot;$&quot;\ #,##0.00"/>
            </x14:dxf>
          </x14:cfRule>
          <x14:cfRule type="expression" priority="1633" id="{A644B3DD-D646-47C5-89A6-AAEFA16BF3F0}">
            <xm:f>'FX Card'!$F$1=18</xm:f>
            <x14:dxf>
              <numFmt numFmtId="195" formatCode="[$RM-43E]#,##0.00"/>
            </x14:dxf>
          </x14:cfRule>
          <x14:cfRule type="expression" priority="1634" id="{D6B801F9-3B98-4479-941A-A5F7699C9B37}">
            <xm:f>'FX Card'!$F$1=17</xm:f>
            <x14:dxf>
              <numFmt numFmtId="198" formatCode="\N\Z\ &quot;$&quot;\ #,##0.00"/>
            </x14:dxf>
          </x14:cfRule>
          <x14:cfRule type="expression" priority="1635" id="{3DD100AE-2114-4445-9E24-EACAC067D07F}">
            <xm:f>'FX Card'!$F$1=16</xm:f>
            <x14:dxf>
              <numFmt numFmtId="173" formatCode="\k\r\ #,##0.00"/>
            </x14:dxf>
          </x14:cfRule>
          <x14:cfRule type="expression" priority="1636" id="{B0EBC9A4-E2A0-43CE-8C03-342BE3612811}">
            <xm:f>'FX Card'!$F$1=15</xm:f>
            <x14:dxf>
              <numFmt numFmtId="179" formatCode="[$₩-412]#,##0.00"/>
            </x14:dxf>
          </x14:cfRule>
          <x14:cfRule type="expression" priority="1637" id="{4C39FC7E-4273-44D0-A648-0DAFA73AB0E9}">
            <xm:f>'FX Card'!$F$1=14</xm:f>
            <x14:dxf>
              <numFmt numFmtId="178" formatCode="[$¥-411]#,##0.00"/>
            </x14:dxf>
          </x14:cfRule>
          <x14:cfRule type="expression" priority="1638" id="{E63048CC-80BF-48D9-B43C-CD243236A678}">
            <xm:f>'FX Card'!$F$1=13</xm:f>
            <x14:dxf>
              <numFmt numFmtId="207" formatCode="[$₹-445]\ #,##0.00"/>
            </x14:dxf>
          </x14:cfRule>
          <x14:cfRule type="expression" priority="1639" id="{F4D3EB10-1301-43BA-8AD4-54DFE614659A}">
            <xm:f>'FX Card'!$F$1=12</xm:f>
            <x14:dxf>
              <numFmt numFmtId="176" formatCode="\R\p\ #,##0.00"/>
            </x14:dxf>
          </x14:cfRule>
          <x14:cfRule type="expression" priority="1640" id="{A0A84443-173C-405F-A963-E95B5B41C027}">
            <xm:f>'FX Card'!$F$1=11</xm:f>
            <x14:dxf>
              <numFmt numFmtId="194" formatCode="\H\K\ &quot;$&quot;\ #,##0.00"/>
            </x14:dxf>
          </x14:cfRule>
          <x14:cfRule type="expression" priority="1641" id="{07111428-256C-482D-A74D-73ACCE601FBC}">
            <xm:f>'FX Card'!$F$1=10</xm:f>
            <x14:dxf>
              <numFmt numFmtId="175" formatCode="[$£-809]#,##0.00"/>
            </x14:dxf>
          </x14:cfRule>
          <x14:cfRule type="expression" priority="1642" id="{1871B1B9-08CC-478F-9A71-388ABFD8BC10}">
            <xm:f>'FX Card'!$F$1=9</xm:f>
            <x14:dxf>
              <numFmt numFmtId="174" formatCode="[$€-2]\ #,##0.00"/>
            </x14:dxf>
          </x14:cfRule>
          <x14:cfRule type="expression" priority="1643" id="{892703F9-CB05-44B4-A9E8-663908623BE3}">
            <xm:f>'FX Card'!$F$1=8</xm:f>
            <x14:dxf>
              <numFmt numFmtId="173" formatCode="\k\r\ #,##0.00"/>
            </x14:dxf>
          </x14:cfRule>
          <x14:cfRule type="expression" priority="1644" id="{BED9AEA9-A4B2-4D46-8226-88301A90CD8E}">
            <xm:f>'FX Card'!$F$1=7</xm:f>
            <x14:dxf>
              <numFmt numFmtId="172" formatCode="[$¥-804]#,##0.00"/>
            </x14:dxf>
          </x14:cfRule>
          <x14:cfRule type="expression" priority="1645" id="{6EFFCA54-ECD5-4BD0-A306-99DAC2154667}">
            <xm:f>'FX Card'!$F$1=6</xm:f>
            <x14:dxf>
              <numFmt numFmtId="171" formatCode="\F\r\ #,##0.00"/>
            </x14:dxf>
          </x14:cfRule>
          <x14:cfRule type="expression" priority="1646" id="{5DC1BF9E-2698-45EE-A954-ED2DE5BF508D}">
            <xm:f>'FX Card'!$F$1=5</xm:f>
            <x14:dxf>
              <numFmt numFmtId="170" formatCode="\C\A\ &quot;$&quot;\ #,##0.00"/>
            </x14:dxf>
          </x14:cfRule>
          <x14:cfRule type="expression" priority="1647" id="{4A063E91-4C93-42A7-83FD-08EB22820622}">
            <xm:f>'FX Card'!$F$1=4</xm:f>
            <x14:dxf>
              <numFmt numFmtId="192" formatCode="[$R$-416]\ #,##0.00"/>
            </x14:dxf>
          </x14:cfRule>
          <x14:cfRule type="expression" priority="1648" id="{E6F95F3B-6F67-44D1-8610-8597170ABA51}">
            <xm:f>'FX Card'!$F$1=3</xm:f>
            <x14:dxf>
              <numFmt numFmtId="169" formatCode="\A\U\ &quot;$&quot;\ #,##0.00"/>
            </x14:dxf>
          </x14:cfRule>
          <x14:cfRule type="expression" priority="1649" id="{20392197-346A-4041-A11B-E7041CE96379}">
            <xm:f>'FX Card'!$F$1=2</xm:f>
            <x14:dxf>
              <numFmt numFmtId="182" formatCode="\A\R\ &quot;$&quot;#,##0.00"/>
            </x14:dxf>
          </x14:cfRule>
          <x14:cfRule type="expression" priority="1650" id="{8245E972-6DE1-4FAC-A42A-D1E41C7BA664}">
            <xm:f>'FX Card'!$F$1=1</xm:f>
            <x14:dxf>
              <numFmt numFmtId="166" formatCode="&quot;$&quot;#,##0.00"/>
            </x14:dxf>
          </x14:cfRule>
          <xm:sqref>AS556:BA557 AS561:BA561 AX558 AS565:BA565 AX562 AS564:AW564</xm:sqref>
        </x14:conditionalFormatting>
        <x14:conditionalFormatting xmlns:xm="http://schemas.microsoft.com/office/excel/2006/main">
          <x14:cfRule type="expression" priority="1601" id="{73026423-1DA1-4B45-AE00-EA2E0F40B52D}">
            <xm:f>'FX Card'!$F$1=25</xm:f>
            <x14:dxf>
              <numFmt numFmtId="183" formatCode="\R\ #,##0.00"/>
            </x14:dxf>
          </x14:cfRule>
          <x14:cfRule type="expression" priority="1602" id="{1D2B44BD-1D61-469C-88AE-5CF7669FB4F5}">
            <xm:f>'FX Card'!$F$1=24</xm:f>
            <x14:dxf>
              <numFmt numFmtId="180" formatCode="\T\W\ &quot;$&quot;\ #,##0.00"/>
            </x14:dxf>
          </x14:cfRule>
          <x14:cfRule type="expression" priority="1603" id="{42139E3E-0486-479B-B6F3-A74BC869517C}">
            <xm:f>'FX Card'!$F$1=23</xm:f>
            <x14:dxf>
              <numFmt numFmtId="199" formatCode="#,##0.00\ [$₺-41F]"/>
            </x14:dxf>
          </x14:cfRule>
          <x14:cfRule type="expression" priority="1604" id="{1088114D-E48D-438E-8932-1A0E604B46DA}">
            <xm:f>'FX Card'!$F$1=22</xm:f>
            <x14:dxf>
              <numFmt numFmtId="173" formatCode="\k\r\ #,##0.00"/>
            </x14:dxf>
          </x14:cfRule>
          <x14:cfRule type="expression" priority="1605" id="{0FCB7F4B-F655-469C-ADE2-E28A919A3408}">
            <xm:f>'FX Card'!$F$1=21</xm:f>
            <x14:dxf>
              <numFmt numFmtId="197" formatCode="\﷼\ #,##0.000"/>
            </x14:dxf>
          </x14:cfRule>
          <x14:cfRule type="expression" priority="1606" id="{B6914F1C-ECCA-4DF3-8F57-274B4D17F055}">
            <xm:f>'FX Card'!$F$1=20</xm:f>
            <x14:dxf>
              <numFmt numFmtId="181" formatCode="\р\у\б\ #,##0.00"/>
            </x14:dxf>
          </x14:cfRule>
          <x14:cfRule type="expression" priority="1607" id="{41BC535C-A1BC-431C-8D50-511B146E49A0}">
            <xm:f>'FX Card'!$F$1=19</xm:f>
            <x14:dxf>
              <numFmt numFmtId="196" formatCode="\M\X\ &quot;$&quot;\ #,##0.00"/>
            </x14:dxf>
          </x14:cfRule>
          <x14:cfRule type="expression" priority="1608" id="{8422F60C-052F-4A5E-871F-8E32B264EE9F}">
            <xm:f>'FX Card'!$F$1=18</xm:f>
            <x14:dxf>
              <numFmt numFmtId="195" formatCode="[$RM-43E]#,##0.00"/>
            </x14:dxf>
          </x14:cfRule>
          <x14:cfRule type="expression" priority="1609" id="{278002E3-35B4-495F-A1E7-E12D8D5B6324}">
            <xm:f>'FX Card'!$F$1=17</xm:f>
            <x14:dxf>
              <numFmt numFmtId="198" formatCode="\N\Z\ &quot;$&quot;\ #,##0.00"/>
            </x14:dxf>
          </x14:cfRule>
          <x14:cfRule type="expression" priority="1610" id="{91CD017B-5618-4850-B91B-3322D454A902}">
            <xm:f>'FX Card'!$F$1=16</xm:f>
            <x14:dxf>
              <numFmt numFmtId="173" formatCode="\k\r\ #,##0.00"/>
            </x14:dxf>
          </x14:cfRule>
          <x14:cfRule type="expression" priority="1611" id="{F9C1D312-4136-476C-A8C7-C22A872839B7}">
            <xm:f>'FX Card'!$F$1=15</xm:f>
            <x14:dxf>
              <numFmt numFmtId="179" formatCode="[$₩-412]#,##0.00"/>
            </x14:dxf>
          </x14:cfRule>
          <x14:cfRule type="expression" priority="1612" id="{3754012F-A792-4764-A28F-7C3286D33064}">
            <xm:f>'FX Card'!$F$1=14</xm:f>
            <x14:dxf>
              <numFmt numFmtId="178" formatCode="[$¥-411]#,##0.00"/>
            </x14:dxf>
          </x14:cfRule>
          <x14:cfRule type="expression" priority="1613" id="{D303D60F-4A54-4F09-A82D-C76A7D302B05}">
            <xm:f>'FX Card'!$F$1=13</xm:f>
            <x14:dxf>
              <numFmt numFmtId="207" formatCode="[$₹-445]\ #,##0.00"/>
            </x14:dxf>
          </x14:cfRule>
          <x14:cfRule type="expression" priority="1614" id="{8B05128F-7624-42A8-A06B-886BB6207377}">
            <xm:f>'FX Card'!$F$1=12</xm:f>
            <x14:dxf>
              <numFmt numFmtId="176" formatCode="\R\p\ #,##0.00"/>
            </x14:dxf>
          </x14:cfRule>
          <x14:cfRule type="expression" priority="1615" id="{0B0CE6DC-9E56-4CA1-B38F-712CE3D63E48}">
            <xm:f>'FX Card'!$F$1=11</xm:f>
            <x14:dxf>
              <numFmt numFmtId="194" formatCode="\H\K\ &quot;$&quot;\ #,##0.00"/>
            </x14:dxf>
          </x14:cfRule>
          <x14:cfRule type="expression" priority="1616" id="{AA3AA17A-2499-4381-A246-D506BDCEEA9A}">
            <xm:f>'FX Card'!$F$1=10</xm:f>
            <x14:dxf>
              <numFmt numFmtId="175" formatCode="[$£-809]#,##0.00"/>
            </x14:dxf>
          </x14:cfRule>
          <x14:cfRule type="expression" priority="1617" id="{B4C406A7-BED5-4C87-B7B4-01AAFF8B14D0}">
            <xm:f>'FX Card'!$F$1=9</xm:f>
            <x14:dxf>
              <numFmt numFmtId="174" formatCode="[$€-2]\ #,##0.00"/>
            </x14:dxf>
          </x14:cfRule>
          <x14:cfRule type="expression" priority="1618" id="{CAD95B63-F61E-4DD2-A186-4A5546E61431}">
            <xm:f>'FX Card'!$F$1=8</xm:f>
            <x14:dxf>
              <numFmt numFmtId="173" formatCode="\k\r\ #,##0.00"/>
            </x14:dxf>
          </x14:cfRule>
          <x14:cfRule type="expression" priority="1619" id="{08886574-3DFE-4B07-9158-5A025E968480}">
            <xm:f>'FX Card'!$F$1=7</xm:f>
            <x14:dxf>
              <numFmt numFmtId="172" formatCode="[$¥-804]#,##0.00"/>
            </x14:dxf>
          </x14:cfRule>
          <x14:cfRule type="expression" priority="1620" id="{81958851-0670-45DA-A691-F6890AD012A7}">
            <xm:f>'FX Card'!$F$1=6</xm:f>
            <x14:dxf>
              <numFmt numFmtId="171" formatCode="\F\r\ #,##0.00"/>
            </x14:dxf>
          </x14:cfRule>
          <x14:cfRule type="expression" priority="1621" id="{9C346CBA-36C4-4CA2-9596-5BB6155B1195}">
            <xm:f>'FX Card'!$F$1=5</xm:f>
            <x14:dxf>
              <numFmt numFmtId="170" formatCode="\C\A\ &quot;$&quot;\ #,##0.00"/>
            </x14:dxf>
          </x14:cfRule>
          <x14:cfRule type="expression" priority="1622" id="{0B299EF7-BCE5-4F5A-B100-B9FA740656FE}">
            <xm:f>'FX Card'!$F$1=4</xm:f>
            <x14:dxf>
              <numFmt numFmtId="192" formatCode="[$R$-416]\ #,##0.00"/>
            </x14:dxf>
          </x14:cfRule>
          <x14:cfRule type="expression" priority="1623" id="{5E57DDEB-40BE-4A58-95B7-4CA75C6F624A}">
            <xm:f>'FX Card'!$F$1=3</xm:f>
            <x14:dxf>
              <numFmt numFmtId="169" formatCode="\A\U\ &quot;$&quot;\ #,##0.00"/>
            </x14:dxf>
          </x14:cfRule>
          <x14:cfRule type="expression" priority="1624" id="{70BE5936-408B-4CC1-8D6A-172610569D51}">
            <xm:f>'FX Card'!$F$1=2</xm:f>
            <x14:dxf>
              <numFmt numFmtId="182" formatCode="\A\R\ &quot;$&quot;#,##0.00"/>
            </x14:dxf>
          </x14:cfRule>
          <x14:cfRule type="expression" priority="1625" id="{D02BFCF9-29FF-41BD-9BCF-FA62C5C336E8}">
            <xm:f>'FX Card'!$F$1=1</xm:f>
            <x14:dxf>
              <numFmt numFmtId="166" formatCode="&quot;$&quot;#,##0.00"/>
            </x14:dxf>
          </x14:cfRule>
          <xm:sqref>AP558</xm:sqref>
        </x14:conditionalFormatting>
        <x14:conditionalFormatting xmlns:xm="http://schemas.microsoft.com/office/excel/2006/main">
          <x14:cfRule type="expression" priority="1576" id="{0C742817-3960-400D-B935-434107A4A371}">
            <xm:f>'FX Card'!$F$1=25</xm:f>
            <x14:dxf>
              <numFmt numFmtId="183" formatCode="\R\ #,##0.00"/>
            </x14:dxf>
          </x14:cfRule>
          <x14:cfRule type="expression" priority="1577" id="{2DB6B3BF-10AB-41D3-A465-EED887E7360F}">
            <xm:f>'FX Card'!$F$1=24</xm:f>
            <x14:dxf>
              <numFmt numFmtId="180" formatCode="\T\W\ &quot;$&quot;\ #,##0.00"/>
            </x14:dxf>
          </x14:cfRule>
          <x14:cfRule type="expression" priority="1578" id="{7A3C3F67-E6D4-4A8B-8A96-5C27FE53CB85}">
            <xm:f>'FX Card'!$F$1=23</xm:f>
            <x14:dxf>
              <numFmt numFmtId="199" formatCode="#,##0.00\ [$₺-41F]"/>
            </x14:dxf>
          </x14:cfRule>
          <x14:cfRule type="expression" priority="1579" id="{4030421A-34F4-481D-9ABE-BF861D722889}">
            <xm:f>'FX Card'!$F$1=22</xm:f>
            <x14:dxf>
              <numFmt numFmtId="173" formatCode="\k\r\ #,##0.00"/>
            </x14:dxf>
          </x14:cfRule>
          <x14:cfRule type="expression" priority="1580" id="{4651E74E-C052-49AA-9175-205DCECC3B95}">
            <xm:f>'FX Card'!$F$1=21</xm:f>
            <x14:dxf>
              <numFmt numFmtId="197" formatCode="\﷼\ #,##0.000"/>
            </x14:dxf>
          </x14:cfRule>
          <x14:cfRule type="expression" priority="1581" id="{B36F2217-1E15-4164-A044-9226580D83F9}">
            <xm:f>'FX Card'!$F$1=20</xm:f>
            <x14:dxf>
              <numFmt numFmtId="181" formatCode="\р\у\б\ #,##0.00"/>
            </x14:dxf>
          </x14:cfRule>
          <x14:cfRule type="expression" priority="1582" id="{836F03BE-5A48-44DF-9276-D1A1F53AACEB}">
            <xm:f>'FX Card'!$F$1=19</xm:f>
            <x14:dxf>
              <numFmt numFmtId="196" formatCode="\M\X\ &quot;$&quot;\ #,##0.00"/>
            </x14:dxf>
          </x14:cfRule>
          <x14:cfRule type="expression" priority="1583" id="{65CDB448-DB99-463E-AF5B-EC163350AC83}">
            <xm:f>'FX Card'!$F$1=18</xm:f>
            <x14:dxf>
              <numFmt numFmtId="195" formatCode="[$RM-43E]#,##0.00"/>
            </x14:dxf>
          </x14:cfRule>
          <x14:cfRule type="expression" priority="1584" id="{E984FC99-25A9-45F0-8365-56F2C97765CE}">
            <xm:f>'FX Card'!$F$1=17</xm:f>
            <x14:dxf>
              <numFmt numFmtId="198" formatCode="\N\Z\ &quot;$&quot;\ #,##0.00"/>
            </x14:dxf>
          </x14:cfRule>
          <x14:cfRule type="expression" priority="1585" id="{D0219440-A216-466D-81EE-BA66C4CD9791}">
            <xm:f>'FX Card'!$F$1=16</xm:f>
            <x14:dxf>
              <numFmt numFmtId="173" formatCode="\k\r\ #,##0.00"/>
            </x14:dxf>
          </x14:cfRule>
          <x14:cfRule type="expression" priority="1586" id="{6DDFFB50-95F7-4F33-99CE-A830B620C3A6}">
            <xm:f>'FX Card'!$F$1=15</xm:f>
            <x14:dxf>
              <numFmt numFmtId="179" formatCode="[$₩-412]#,##0.00"/>
            </x14:dxf>
          </x14:cfRule>
          <x14:cfRule type="expression" priority="1587" id="{437AF220-C7FE-4860-8521-2D34895EA194}">
            <xm:f>'FX Card'!$F$1=14</xm:f>
            <x14:dxf>
              <numFmt numFmtId="178" formatCode="[$¥-411]#,##0.00"/>
            </x14:dxf>
          </x14:cfRule>
          <x14:cfRule type="expression" priority="1588" id="{5131B1A2-995D-48B9-9DCB-44767EB7E57A}">
            <xm:f>'FX Card'!$F$1=13</xm:f>
            <x14:dxf>
              <numFmt numFmtId="207" formatCode="[$₹-445]\ #,##0.00"/>
            </x14:dxf>
          </x14:cfRule>
          <x14:cfRule type="expression" priority="1589" id="{EA5E69DD-C441-453F-979C-3DFD891EB25A}">
            <xm:f>'FX Card'!$F$1=12</xm:f>
            <x14:dxf>
              <numFmt numFmtId="176" formatCode="\R\p\ #,##0.00"/>
            </x14:dxf>
          </x14:cfRule>
          <x14:cfRule type="expression" priority="1590" id="{09B6419D-66FF-4AEE-99C2-5E97698A2CEF}">
            <xm:f>'FX Card'!$F$1=11</xm:f>
            <x14:dxf>
              <numFmt numFmtId="194" formatCode="\H\K\ &quot;$&quot;\ #,##0.00"/>
            </x14:dxf>
          </x14:cfRule>
          <x14:cfRule type="expression" priority="1591" id="{1354D5FA-F8A0-4E21-8DD4-9D86E9532EE1}">
            <xm:f>'FX Card'!$F$1=10</xm:f>
            <x14:dxf>
              <numFmt numFmtId="175" formatCode="[$£-809]#,##0.00"/>
            </x14:dxf>
          </x14:cfRule>
          <x14:cfRule type="expression" priority="1592" id="{BAA8605A-1026-4DAB-A60A-2B2402B13522}">
            <xm:f>'FX Card'!$F$1=9</xm:f>
            <x14:dxf>
              <numFmt numFmtId="174" formatCode="[$€-2]\ #,##0.00"/>
            </x14:dxf>
          </x14:cfRule>
          <x14:cfRule type="expression" priority="1593" id="{55115E75-177B-4D6D-9BBF-BC98FB29104A}">
            <xm:f>'FX Card'!$F$1=8</xm:f>
            <x14:dxf>
              <numFmt numFmtId="173" formatCode="\k\r\ #,##0.00"/>
            </x14:dxf>
          </x14:cfRule>
          <x14:cfRule type="expression" priority="1594" id="{7D6D1C97-0E44-4D19-BA06-B35A56055293}">
            <xm:f>'FX Card'!$F$1=7</xm:f>
            <x14:dxf>
              <numFmt numFmtId="172" formatCode="[$¥-804]#,##0.00"/>
            </x14:dxf>
          </x14:cfRule>
          <x14:cfRule type="expression" priority="1595" id="{D3D8C5AC-D039-45DB-B90A-737942C54FB1}">
            <xm:f>'FX Card'!$F$1=6</xm:f>
            <x14:dxf>
              <numFmt numFmtId="171" formatCode="\F\r\ #,##0.00"/>
            </x14:dxf>
          </x14:cfRule>
          <x14:cfRule type="expression" priority="1596" id="{9F4F0416-5A77-4882-97CA-7F210F281A35}">
            <xm:f>'FX Card'!$F$1=5</xm:f>
            <x14:dxf>
              <numFmt numFmtId="170" formatCode="\C\A\ &quot;$&quot;\ #,##0.00"/>
            </x14:dxf>
          </x14:cfRule>
          <x14:cfRule type="expression" priority="1597" id="{B301AD9E-28A9-42DD-9643-EDC424D60095}">
            <xm:f>'FX Card'!$F$1=4</xm:f>
            <x14:dxf>
              <numFmt numFmtId="192" formatCode="[$R$-416]\ #,##0.00"/>
            </x14:dxf>
          </x14:cfRule>
          <x14:cfRule type="expression" priority="1598" id="{76827EB6-EB0A-49D8-BBED-343A0040A3A6}">
            <xm:f>'FX Card'!$F$1=3</xm:f>
            <x14:dxf>
              <numFmt numFmtId="169" formatCode="\A\U\ &quot;$&quot;\ #,##0.00"/>
            </x14:dxf>
          </x14:cfRule>
          <x14:cfRule type="expression" priority="1599" id="{47889368-A4C5-43EF-A0C8-4F3420A08E6F}">
            <xm:f>'FX Card'!$F$1=2</xm:f>
            <x14:dxf>
              <numFmt numFmtId="182" formatCode="\A\R\ &quot;$&quot;#,##0.00"/>
            </x14:dxf>
          </x14:cfRule>
          <x14:cfRule type="expression" priority="1600" id="{1675E63F-BC09-4A72-9517-BA1559B9D09D}">
            <xm:f>'FX Card'!$F$1=1</xm:f>
            <x14:dxf>
              <numFmt numFmtId="166" formatCode="&quot;$&quot;#,##0.00"/>
            </x14:dxf>
          </x14:cfRule>
          <xm:sqref>AX563:BA564</xm:sqref>
        </x14:conditionalFormatting>
        <x14:conditionalFormatting xmlns:xm="http://schemas.microsoft.com/office/excel/2006/main">
          <x14:cfRule type="expression" priority="1551" id="{917C6477-B250-48F7-B25D-1BFED729ADC9}">
            <xm:f>'FX Card'!$F$1=25</xm:f>
            <x14:dxf>
              <numFmt numFmtId="183" formatCode="\R\ #,##0.00"/>
            </x14:dxf>
          </x14:cfRule>
          <x14:cfRule type="expression" priority="1552" id="{9551507B-1F70-4A22-8F50-3695082BFCD3}">
            <xm:f>'FX Card'!$F$1=24</xm:f>
            <x14:dxf>
              <numFmt numFmtId="180" formatCode="\T\W\ &quot;$&quot;\ #,##0.00"/>
            </x14:dxf>
          </x14:cfRule>
          <x14:cfRule type="expression" priority="1553" id="{2D9FE939-7B0D-4433-B048-6F3465FAE61F}">
            <xm:f>'FX Card'!$F$1=23</xm:f>
            <x14:dxf>
              <numFmt numFmtId="199" formatCode="#,##0.00\ [$₺-41F]"/>
            </x14:dxf>
          </x14:cfRule>
          <x14:cfRule type="expression" priority="1554" id="{107A285E-A60C-431E-A803-32ED1DB560BA}">
            <xm:f>'FX Card'!$F$1=22</xm:f>
            <x14:dxf>
              <numFmt numFmtId="173" formatCode="\k\r\ #,##0.00"/>
            </x14:dxf>
          </x14:cfRule>
          <x14:cfRule type="expression" priority="1555" id="{081202FD-DF6D-471D-9365-18793D06A37C}">
            <xm:f>'FX Card'!$F$1=21</xm:f>
            <x14:dxf>
              <numFmt numFmtId="197" formatCode="\﷼\ #,##0.000"/>
            </x14:dxf>
          </x14:cfRule>
          <x14:cfRule type="expression" priority="1556" id="{1A06CABC-83E6-4724-B28A-C9EEF9E5CCA6}">
            <xm:f>'FX Card'!$F$1=20</xm:f>
            <x14:dxf>
              <numFmt numFmtId="181" formatCode="\р\у\б\ #,##0.00"/>
            </x14:dxf>
          </x14:cfRule>
          <x14:cfRule type="expression" priority="1557" id="{D23559D9-ADF6-473A-A5F5-25C733E09EE1}">
            <xm:f>'FX Card'!$F$1=19</xm:f>
            <x14:dxf>
              <numFmt numFmtId="196" formatCode="\M\X\ &quot;$&quot;\ #,##0.00"/>
            </x14:dxf>
          </x14:cfRule>
          <x14:cfRule type="expression" priority="1558" id="{B37EFA0C-6F53-4E0A-B6D3-30CE6DADE863}">
            <xm:f>'FX Card'!$F$1=18</xm:f>
            <x14:dxf>
              <numFmt numFmtId="195" formatCode="[$RM-43E]#,##0.00"/>
            </x14:dxf>
          </x14:cfRule>
          <x14:cfRule type="expression" priority="1559" id="{93C43F6C-D70E-4C47-9F0B-E49138EF1770}">
            <xm:f>'FX Card'!$F$1=17</xm:f>
            <x14:dxf>
              <numFmt numFmtId="198" formatCode="\N\Z\ &quot;$&quot;\ #,##0.00"/>
            </x14:dxf>
          </x14:cfRule>
          <x14:cfRule type="expression" priority="1560" id="{F292972F-942F-4D6F-9461-BF79081D72F4}">
            <xm:f>'FX Card'!$F$1=16</xm:f>
            <x14:dxf>
              <numFmt numFmtId="173" formatCode="\k\r\ #,##0.00"/>
            </x14:dxf>
          </x14:cfRule>
          <x14:cfRule type="expression" priority="1561" id="{56826D8E-713B-4092-9827-3F6C6E49D107}">
            <xm:f>'FX Card'!$F$1=15</xm:f>
            <x14:dxf>
              <numFmt numFmtId="179" formatCode="[$₩-412]#,##0.00"/>
            </x14:dxf>
          </x14:cfRule>
          <x14:cfRule type="expression" priority="1562" id="{A8CFA821-1A04-46FF-B749-CA8BE8612D82}">
            <xm:f>'FX Card'!$F$1=14</xm:f>
            <x14:dxf>
              <numFmt numFmtId="178" formatCode="[$¥-411]#,##0.00"/>
            </x14:dxf>
          </x14:cfRule>
          <x14:cfRule type="expression" priority="1563" id="{869E1552-C782-4949-BEED-68AFF3A6D075}">
            <xm:f>'FX Card'!$F$1=13</xm:f>
            <x14:dxf>
              <numFmt numFmtId="207" formatCode="[$₹-445]\ #,##0.00"/>
            </x14:dxf>
          </x14:cfRule>
          <x14:cfRule type="expression" priority="1564" id="{CFB921A0-19F1-4EE2-AEB6-FBB158815883}">
            <xm:f>'FX Card'!$F$1=12</xm:f>
            <x14:dxf>
              <numFmt numFmtId="176" formatCode="\R\p\ #,##0.00"/>
            </x14:dxf>
          </x14:cfRule>
          <x14:cfRule type="expression" priority="1565" id="{E67A01CA-97CF-465E-A119-8D5168C14719}">
            <xm:f>'FX Card'!$F$1=11</xm:f>
            <x14:dxf>
              <numFmt numFmtId="194" formatCode="\H\K\ &quot;$&quot;\ #,##0.00"/>
            </x14:dxf>
          </x14:cfRule>
          <x14:cfRule type="expression" priority="1566" id="{04A43C5C-B279-401C-B118-B89923613B6C}">
            <xm:f>'FX Card'!$F$1=10</xm:f>
            <x14:dxf>
              <numFmt numFmtId="175" formatCode="[$£-809]#,##0.00"/>
            </x14:dxf>
          </x14:cfRule>
          <x14:cfRule type="expression" priority="1567" id="{051948CD-7A5A-46EE-8F18-513483CAC7D1}">
            <xm:f>'FX Card'!$F$1=9</xm:f>
            <x14:dxf>
              <numFmt numFmtId="174" formatCode="[$€-2]\ #,##0.00"/>
            </x14:dxf>
          </x14:cfRule>
          <x14:cfRule type="expression" priority="1568" id="{D8930ACE-0EA5-4D4F-95D2-426DB3909E46}">
            <xm:f>'FX Card'!$F$1=8</xm:f>
            <x14:dxf>
              <numFmt numFmtId="173" formatCode="\k\r\ #,##0.00"/>
            </x14:dxf>
          </x14:cfRule>
          <x14:cfRule type="expression" priority="1569" id="{D68A2E83-0D58-4033-B3B7-70CD529A0487}">
            <xm:f>'FX Card'!$F$1=7</xm:f>
            <x14:dxf>
              <numFmt numFmtId="172" formatCode="[$¥-804]#,##0.00"/>
            </x14:dxf>
          </x14:cfRule>
          <x14:cfRule type="expression" priority="1570" id="{79D8DCC6-5937-491E-A7ED-013B72038289}">
            <xm:f>'FX Card'!$F$1=6</xm:f>
            <x14:dxf>
              <numFmt numFmtId="171" formatCode="\F\r\ #,##0.00"/>
            </x14:dxf>
          </x14:cfRule>
          <x14:cfRule type="expression" priority="1571" id="{6FBAF855-6BA3-4F2C-8E5B-BA6B53502295}">
            <xm:f>'FX Card'!$F$1=5</xm:f>
            <x14:dxf>
              <numFmt numFmtId="170" formatCode="\C\A\ &quot;$&quot;\ #,##0.00"/>
            </x14:dxf>
          </x14:cfRule>
          <x14:cfRule type="expression" priority="1572" id="{2C2D5B7A-0551-4AEA-8D5A-8EA199CC3CD2}">
            <xm:f>'FX Card'!$F$1=4</xm:f>
            <x14:dxf>
              <numFmt numFmtId="192" formatCode="[$R$-416]\ #,##0.00"/>
            </x14:dxf>
          </x14:cfRule>
          <x14:cfRule type="expression" priority="1573" id="{17B28FBA-FF68-4197-B9E5-5F86EF655339}">
            <xm:f>'FX Card'!$F$1=3</xm:f>
            <x14:dxf>
              <numFmt numFmtId="169" formatCode="\A\U\ &quot;$&quot;\ #,##0.00"/>
            </x14:dxf>
          </x14:cfRule>
          <x14:cfRule type="expression" priority="1574" id="{7ABC7A5D-F614-4D59-87CE-6B2CF3D290AD}">
            <xm:f>'FX Card'!$F$1=2</xm:f>
            <x14:dxf>
              <numFmt numFmtId="182" formatCode="\A\R\ &quot;$&quot;#,##0.00"/>
            </x14:dxf>
          </x14:cfRule>
          <x14:cfRule type="expression" priority="1575" id="{08AFCF97-6B83-4D53-AFB2-5E5B93F43D16}">
            <xm:f>'FX Card'!$F$1=1</xm:f>
            <x14:dxf>
              <numFmt numFmtId="166" formatCode="&quot;$&quot;#,##0.00"/>
            </x14:dxf>
          </x14:cfRule>
          <xm:sqref>AS559:BA559 AX560</xm:sqref>
        </x14:conditionalFormatting>
        <x14:conditionalFormatting xmlns:xm="http://schemas.microsoft.com/office/excel/2006/main">
          <x14:cfRule type="expression" priority="1526" id="{71D5DACA-9CC6-42CE-8CAA-C49057EA21E1}">
            <xm:f>'FX Card'!$F$1=25</xm:f>
            <x14:dxf>
              <numFmt numFmtId="183" formatCode="\R\ #,##0.00"/>
            </x14:dxf>
          </x14:cfRule>
          <x14:cfRule type="expression" priority="1527" id="{E7EF6320-0048-4CB1-AE38-6EC60F3D4E97}">
            <xm:f>'FX Card'!$F$1=24</xm:f>
            <x14:dxf>
              <numFmt numFmtId="180" formatCode="\T\W\ &quot;$&quot;\ #,##0.00"/>
            </x14:dxf>
          </x14:cfRule>
          <x14:cfRule type="expression" priority="1528" id="{99278805-0DA0-41B1-AF64-947F7EC2ED4C}">
            <xm:f>'FX Card'!$F$1=23</xm:f>
            <x14:dxf>
              <numFmt numFmtId="199" formatCode="#,##0.00\ [$₺-41F]"/>
            </x14:dxf>
          </x14:cfRule>
          <x14:cfRule type="expression" priority="1529" id="{618FE805-563B-48E2-929A-575BEAD1C543}">
            <xm:f>'FX Card'!$F$1=22</xm:f>
            <x14:dxf>
              <numFmt numFmtId="173" formatCode="\k\r\ #,##0.00"/>
            </x14:dxf>
          </x14:cfRule>
          <x14:cfRule type="expression" priority="1530" id="{A13FDD4A-8ECE-44C7-8276-43A675F1BA80}">
            <xm:f>'FX Card'!$F$1=21</xm:f>
            <x14:dxf>
              <numFmt numFmtId="197" formatCode="\﷼\ #,##0.000"/>
            </x14:dxf>
          </x14:cfRule>
          <x14:cfRule type="expression" priority="1531" id="{2594FE63-77EC-41BF-B810-C52807A66F79}">
            <xm:f>'FX Card'!$F$1=20</xm:f>
            <x14:dxf>
              <numFmt numFmtId="181" formatCode="\р\у\б\ #,##0.00"/>
            </x14:dxf>
          </x14:cfRule>
          <x14:cfRule type="expression" priority="1532" id="{741DD030-3523-446B-BE21-AEB1763895D9}">
            <xm:f>'FX Card'!$F$1=19</xm:f>
            <x14:dxf>
              <numFmt numFmtId="196" formatCode="\M\X\ &quot;$&quot;\ #,##0.00"/>
            </x14:dxf>
          </x14:cfRule>
          <x14:cfRule type="expression" priority="1533" id="{E9A91DA9-0D10-4479-9201-76DC7F49AF7B}">
            <xm:f>'FX Card'!$F$1=18</xm:f>
            <x14:dxf>
              <numFmt numFmtId="195" formatCode="[$RM-43E]#,##0.00"/>
            </x14:dxf>
          </x14:cfRule>
          <x14:cfRule type="expression" priority="1534" id="{47AAE16E-E7B7-408D-ACD7-6F5759CA5200}">
            <xm:f>'FX Card'!$F$1=17</xm:f>
            <x14:dxf>
              <numFmt numFmtId="198" formatCode="\N\Z\ &quot;$&quot;\ #,##0.00"/>
            </x14:dxf>
          </x14:cfRule>
          <x14:cfRule type="expression" priority="1535" id="{350967F2-C139-4AD6-8C2D-49AB0B5FC1BE}">
            <xm:f>'FX Card'!$F$1=16</xm:f>
            <x14:dxf>
              <numFmt numFmtId="173" formatCode="\k\r\ #,##0.00"/>
            </x14:dxf>
          </x14:cfRule>
          <x14:cfRule type="expression" priority="1536" id="{C1DD3939-1CEE-4144-96DC-CE1D81935AFB}">
            <xm:f>'FX Card'!$F$1=15</xm:f>
            <x14:dxf>
              <numFmt numFmtId="179" formatCode="[$₩-412]#,##0.00"/>
            </x14:dxf>
          </x14:cfRule>
          <x14:cfRule type="expression" priority="1537" id="{1A8A29C7-5F2B-4782-B385-6DE629BCD897}">
            <xm:f>'FX Card'!$F$1=14</xm:f>
            <x14:dxf>
              <numFmt numFmtId="178" formatCode="[$¥-411]#,##0.00"/>
            </x14:dxf>
          </x14:cfRule>
          <x14:cfRule type="expression" priority="1538" id="{48897DF3-BCDB-480F-A608-4B293C47049B}">
            <xm:f>'FX Card'!$F$1=13</xm:f>
            <x14:dxf>
              <numFmt numFmtId="207" formatCode="[$₹-445]\ #,##0.00"/>
            </x14:dxf>
          </x14:cfRule>
          <x14:cfRule type="expression" priority="1539" id="{BA3A8824-BDFA-4F0F-AD50-65AB71FDEC0A}">
            <xm:f>'FX Card'!$F$1=12</xm:f>
            <x14:dxf>
              <numFmt numFmtId="176" formatCode="\R\p\ #,##0.00"/>
            </x14:dxf>
          </x14:cfRule>
          <x14:cfRule type="expression" priority="1540" id="{1D305862-C08F-4352-A6ED-03EBF9BB34A3}">
            <xm:f>'FX Card'!$F$1=11</xm:f>
            <x14:dxf>
              <numFmt numFmtId="194" formatCode="\H\K\ &quot;$&quot;\ #,##0.00"/>
            </x14:dxf>
          </x14:cfRule>
          <x14:cfRule type="expression" priority="1541" id="{54C87532-EDB7-4483-A810-DF333AB7785C}">
            <xm:f>'FX Card'!$F$1=10</xm:f>
            <x14:dxf>
              <numFmt numFmtId="175" formatCode="[$£-809]#,##0.00"/>
            </x14:dxf>
          </x14:cfRule>
          <x14:cfRule type="expression" priority="1542" id="{05A55222-7BDA-4631-872D-DDB4BC3D4495}">
            <xm:f>'FX Card'!$F$1=9</xm:f>
            <x14:dxf>
              <numFmt numFmtId="174" formatCode="[$€-2]\ #,##0.00"/>
            </x14:dxf>
          </x14:cfRule>
          <x14:cfRule type="expression" priority="1543" id="{731F9F46-A1D5-42C1-937C-99594A3D306B}">
            <xm:f>'FX Card'!$F$1=8</xm:f>
            <x14:dxf>
              <numFmt numFmtId="173" formatCode="\k\r\ #,##0.00"/>
            </x14:dxf>
          </x14:cfRule>
          <x14:cfRule type="expression" priority="1544" id="{E47AE2C5-0C7D-4568-8679-7AD77EAD9222}">
            <xm:f>'FX Card'!$F$1=7</xm:f>
            <x14:dxf>
              <numFmt numFmtId="172" formatCode="[$¥-804]#,##0.00"/>
            </x14:dxf>
          </x14:cfRule>
          <x14:cfRule type="expression" priority="1545" id="{51DA814E-E5B6-4920-AABD-F46496CA0401}">
            <xm:f>'FX Card'!$F$1=6</xm:f>
            <x14:dxf>
              <numFmt numFmtId="171" formatCode="\F\r\ #,##0.00"/>
            </x14:dxf>
          </x14:cfRule>
          <x14:cfRule type="expression" priority="1546" id="{672165E2-4D39-4675-AD1F-794C471ED027}">
            <xm:f>'FX Card'!$F$1=5</xm:f>
            <x14:dxf>
              <numFmt numFmtId="170" formatCode="\C\A\ &quot;$&quot;\ #,##0.00"/>
            </x14:dxf>
          </x14:cfRule>
          <x14:cfRule type="expression" priority="1547" id="{67100B88-A7D2-4AAC-AB13-BFD3AF4FB033}">
            <xm:f>'FX Card'!$F$1=4</xm:f>
            <x14:dxf>
              <numFmt numFmtId="192" formatCode="[$R$-416]\ #,##0.00"/>
            </x14:dxf>
          </x14:cfRule>
          <x14:cfRule type="expression" priority="1548" id="{67B7FE83-521E-4128-8E4B-51588BDF2278}">
            <xm:f>'FX Card'!$F$1=3</xm:f>
            <x14:dxf>
              <numFmt numFmtId="169" formatCode="\A\U\ &quot;$&quot;\ #,##0.00"/>
            </x14:dxf>
          </x14:cfRule>
          <x14:cfRule type="expression" priority="1549" id="{D32B77CE-CE23-4EC6-91E5-ACE461268018}">
            <xm:f>'FX Card'!$F$1=2</xm:f>
            <x14:dxf>
              <numFmt numFmtId="182" formatCode="\A\R\ &quot;$&quot;#,##0.00"/>
            </x14:dxf>
          </x14:cfRule>
          <x14:cfRule type="expression" priority="1550" id="{1D20286D-7B8F-4956-8C52-4393528AF489}">
            <xm:f>'FX Card'!$F$1=1</xm:f>
            <x14:dxf>
              <numFmt numFmtId="166" formatCode="&quot;$&quot;#,##0.00"/>
            </x14:dxf>
          </x14:cfRule>
          <xm:sqref>AP560</xm:sqref>
        </x14:conditionalFormatting>
        <x14:conditionalFormatting xmlns:xm="http://schemas.microsoft.com/office/excel/2006/main">
          <x14:cfRule type="expression" priority="1501" id="{E843D15D-11AF-4450-81F7-1DC126A76A4A}">
            <xm:f>'FX Card'!$F$1=25</xm:f>
            <x14:dxf>
              <numFmt numFmtId="183" formatCode="\R\ #,##0.00"/>
            </x14:dxf>
          </x14:cfRule>
          <x14:cfRule type="expression" priority="1502" id="{614B6548-F836-47B0-89B1-C06B0C79E537}">
            <xm:f>'FX Card'!$F$1=24</xm:f>
            <x14:dxf>
              <numFmt numFmtId="180" formatCode="\T\W\ &quot;$&quot;\ #,##0.00"/>
            </x14:dxf>
          </x14:cfRule>
          <x14:cfRule type="expression" priority="1503" id="{FE4D620E-BEF4-4675-917C-17B4D70196A8}">
            <xm:f>'FX Card'!$F$1=23</xm:f>
            <x14:dxf>
              <numFmt numFmtId="199" formatCode="#,##0.00\ [$₺-41F]"/>
            </x14:dxf>
          </x14:cfRule>
          <x14:cfRule type="expression" priority="1504" id="{27ADF446-A947-43FC-83C7-DF9841F3DCEC}">
            <xm:f>'FX Card'!$F$1=22</xm:f>
            <x14:dxf>
              <numFmt numFmtId="173" formatCode="\k\r\ #,##0.00"/>
            </x14:dxf>
          </x14:cfRule>
          <x14:cfRule type="expression" priority="1505" id="{9EE45427-AF48-4A65-A102-35E4E32EA634}">
            <xm:f>'FX Card'!$F$1=21</xm:f>
            <x14:dxf>
              <numFmt numFmtId="197" formatCode="\﷼\ #,##0.000"/>
            </x14:dxf>
          </x14:cfRule>
          <x14:cfRule type="expression" priority="1506" id="{860224DC-A440-41EF-BDF9-5F71351F66E9}">
            <xm:f>'FX Card'!$F$1=20</xm:f>
            <x14:dxf>
              <numFmt numFmtId="181" formatCode="\р\у\б\ #,##0.00"/>
            </x14:dxf>
          </x14:cfRule>
          <x14:cfRule type="expression" priority="1507" id="{8C72F313-348E-45D1-ADDC-9577DD40D4E5}">
            <xm:f>'FX Card'!$F$1=19</xm:f>
            <x14:dxf>
              <numFmt numFmtId="196" formatCode="\M\X\ &quot;$&quot;\ #,##0.00"/>
            </x14:dxf>
          </x14:cfRule>
          <x14:cfRule type="expression" priority="1508" id="{C8BF849B-3809-49B5-9EE2-9C2ED60D32A4}">
            <xm:f>'FX Card'!$F$1=18</xm:f>
            <x14:dxf>
              <numFmt numFmtId="195" formatCode="[$RM-43E]#,##0.00"/>
            </x14:dxf>
          </x14:cfRule>
          <x14:cfRule type="expression" priority="1509" id="{2673D8A9-FED6-4A42-BC83-1193E21F01F6}">
            <xm:f>'FX Card'!$F$1=17</xm:f>
            <x14:dxf>
              <numFmt numFmtId="198" formatCode="\N\Z\ &quot;$&quot;\ #,##0.00"/>
            </x14:dxf>
          </x14:cfRule>
          <x14:cfRule type="expression" priority="1510" id="{07B94A63-C354-456D-B8A5-0A1CB534E65D}">
            <xm:f>'FX Card'!$F$1=16</xm:f>
            <x14:dxf>
              <numFmt numFmtId="173" formatCode="\k\r\ #,##0.00"/>
            </x14:dxf>
          </x14:cfRule>
          <x14:cfRule type="expression" priority="1511" id="{67F7D392-BA5F-4057-957C-B5D7520A8048}">
            <xm:f>'FX Card'!$F$1=15</xm:f>
            <x14:dxf>
              <numFmt numFmtId="179" formatCode="[$₩-412]#,##0.00"/>
            </x14:dxf>
          </x14:cfRule>
          <x14:cfRule type="expression" priority="1512" id="{3FFFA4BF-D43D-409C-AC35-F0485CBFCC71}">
            <xm:f>'FX Card'!$F$1=14</xm:f>
            <x14:dxf>
              <numFmt numFmtId="178" formatCode="[$¥-411]#,##0.00"/>
            </x14:dxf>
          </x14:cfRule>
          <x14:cfRule type="expression" priority="1513" id="{931AD31D-7390-402C-9693-DA6FA6239402}">
            <xm:f>'FX Card'!$F$1=13</xm:f>
            <x14:dxf>
              <numFmt numFmtId="207" formatCode="[$₹-445]\ #,##0.00"/>
            </x14:dxf>
          </x14:cfRule>
          <x14:cfRule type="expression" priority="1514" id="{3A41C8E7-1747-4687-BDA0-2E24444B5585}">
            <xm:f>'FX Card'!$F$1=12</xm:f>
            <x14:dxf>
              <numFmt numFmtId="176" formatCode="\R\p\ #,##0.00"/>
            </x14:dxf>
          </x14:cfRule>
          <x14:cfRule type="expression" priority="1515" id="{E0957A5B-E578-44E2-804A-C1C965677B03}">
            <xm:f>'FX Card'!$F$1=11</xm:f>
            <x14:dxf>
              <numFmt numFmtId="194" formatCode="\H\K\ &quot;$&quot;\ #,##0.00"/>
            </x14:dxf>
          </x14:cfRule>
          <x14:cfRule type="expression" priority="1516" id="{40A1093B-221C-4BCE-A041-CC17BE188FCE}">
            <xm:f>'FX Card'!$F$1=10</xm:f>
            <x14:dxf>
              <numFmt numFmtId="175" formatCode="[$£-809]#,##0.00"/>
            </x14:dxf>
          </x14:cfRule>
          <x14:cfRule type="expression" priority="1517" id="{1679A215-4F95-4094-ACBC-485B35410C8F}">
            <xm:f>'FX Card'!$F$1=9</xm:f>
            <x14:dxf>
              <numFmt numFmtId="174" formatCode="[$€-2]\ #,##0.00"/>
            </x14:dxf>
          </x14:cfRule>
          <x14:cfRule type="expression" priority="1518" id="{F7508545-2D18-4604-A067-31D1C5AE149D}">
            <xm:f>'FX Card'!$F$1=8</xm:f>
            <x14:dxf>
              <numFmt numFmtId="173" formatCode="\k\r\ #,##0.00"/>
            </x14:dxf>
          </x14:cfRule>
          <x14:cfRule type="expression" priority="1519" id="{D5A654D6-BB2A-478D-AE87-6A9B5FEE962F}">
            <xm:f>'FX Card'!$F$1=7</xm:f>
            <x14:dxf>
              <numFmt numFmtId="172" formatCode="[$¥-804]#,##0.00"/>
            </x14:dxf>
          </x14:cfRule>
          <x14:cfRule type="expression" priority="1520" id="{CF78B2CD-E2C6-461E-80A1-260EE9E0F996}">
            <xm:f>'FX Card'!$F$1=6</xm:f>
            <x14:dxf>
              <numFmt numFmtId="171" formatCode="\F\r\ #,##0.00"/>
            </x14:dxf>
          </x14:cfRule>
          <x14:cfRule type="expression" priority="1521" id="{46065902-0856-4E3C-B3FE-D6D073DB6109}">
            <xm:f>'FX Card'!$F$1=5</xm:f>
            <x14:dxf>
              <numFmt numFmtId="170" formatCode="\C\A\ &quot;$&quot;\ #,##0.00"/>
            </x14:dxf>
          </x14:cfRule>
          <x14:cfRule type="expression" priority="1522" id="{C3CD0DC9-D31F-4429-9C8D-71D8FF5FA077}">
            <xm:f>'FX Card'!$F$1=4</xm:f>
            <x14:dxf>
              <numFmt numFmtId="192" formatCode="[$R$-416]\ #,##0.00"/>
            </x14:dxf>
          </x14:cfRule>
          <x14:cfRule type="expression" priority="1523" id="{0AE22C72-4EB2-44FA-9FB8-B7E258403EF9}">
            <xm:f>'FX Card'!$F$1=3</xm:f>
            <x14:dxf>
              <numFmt numFmtId="169" formatCode="\A\U\ &quot;$&quot;\ #,##0.00"/>
            </x14:dxf>
          </x14:cfRule>
          <x14:cfRule type="expression" priority="1524" id="{B4404AA4-D014-4DFA-851B-D6C37F8661A5}">
            <xm:f>'FX Card'!$F$1=2</xm:f>
            <x14:dxf>
              <numFmt numFmtId="182" formatCode="\A\R\ &quot;$&quot;#,##0.00"/>
            </x14:dxf>
          </x14:cfRule>
          <x14:cfRule type="expression" priority="1525" id="{82636C3B-68C3-4E9A-A52F-E3EFD0379B3A}">
            <xm:f>'FX Card'!$F$1=1</xm:f>
            <x14:dxf>
              <numFmt numFmtId="166" formatCode="&quot;$&quot;#,##0.00"/>
            </x14:dxf>
          </x14:cfRule>
          <xm:sqref>AP562</xm:sqref>
        </x14:conditionalFormatting>
        <x14:conditionalFormatting xmlns:xm="http://schemas.microsoft.com/office/excel/2006/main">
          <x14:cfRule type="expression" priority="1476" id="{58D773DD-D028-469D-9048-BC984C26BD12}">
            <xm:f>'FX Card'!$F$1=25</xm:f>
            <x14:dxf>
              <numFmt numFmtId="183" formatCode="\R\ #,##0.00"/>
            </x14:dxf>
          </x14:cfRule>
          <x14:cfRule type="expression" priority="1477" id="{263F4314-3452-4E29-A762-B9AD5F81B797}">
            <xm:f>'FX Card'!$F$1=24</xm:f>
            <x14:dxf>
              <numFmt numFmtId="180" formatCode="\T\W\ &quot;$&quot;\ #,##0.00"/>
            </x14:dxf>
          </x14:cfRule>
          <x14:cfRule type="expression" priority="1478" id="{62CC4B39-B554-4B1E-851F-0D945666AC1D}">
            <xm:f>'FX Card'!$F$1=23</xm:f>
            <x14:dxf>
              <numFmt numFmtId="199" formatCode="#,##0.00\ [$₺-41F]"/>
            </x14:dxf>
          </x14:cfRule>
          <x14:cfRule type="expression" priority="1479" id="{471E2828-BE44-402A-9DAB-2A68224CE4FE}">
            <xm:f>'FX Card'!$F$1=22</xm:f>
            <x14:dxf>
              <numFmt numFmtId="173" formatCode="\k\r\ #,##0.00"/>
            </x14:dxf>
          </x14:cfRule>
          <x14:cfRule type="expression" priority="1480" id="{D9938966-C7AC-4140-AC34-5D0F2CEEF655}">
            <xm:f>'FX Card'!$F$1=21</xm:f>
            <x14:dxf>
              <numFmt numFmtId="197" formatCode="\﷼\ #,##0.000"/>
            </x14:dxf>
          </x14:cfRule>
          <x14:cfRule type="expression" priority="1481" id="{DBC60F43-D20C-4C1F-9916-849D1661C520}">
            <xm:f>'FX Card'!$F$1=20</xm:f>
            <x14:dxf>
              <numFmt numFmtId="181" formatCode="\р\у\б\ #,##0.00"/>
            </x14:dxf>
          </x14:cfRule>
          <x14:cfRule type="expression" priority="1482" id="{C8046576-C85C-4A54-9EB8-329AFCAE240A}">
            <xm:f>'FX Card'!$F$1=19</xm:f>
            <x14:dxf>
              <numFmt numFmtId="196" formatCode="\M\X\ &quot;$&quot;\ #,##0.00"/>
            </x14:dxf>
          </x14:cfRule>
          <x14:cfRule type="expression" priority="1483" id="{6E656547-F06E-4963-BC88-59D4031FF02A}">
            <xm:f>'FX Card'!$F$1=18</xm:f>
            <x14:dxf>
              <numFmt numFmtId="195" formatCode="[$RM-43E]#,##0.00"/>
            </x14:dxf>
          </x14:cfRule>
          <x14:cfRule type="expression" priority="1484" id="{38E2C6F6-38BB-47AE-A11A-1035791070CB}">
            <xm:f>'FX Card'!$F$1=17</xm:f>
            <x14:dxf>
              <numFmt numFmtId="198" formatCode="\N\Z\ &quot;$&quot;\ #,##0.00"/>
            </x14:dxf>
          </x14:cfRule>
          <x14:cfRule type="expression" priority="1485" id="{F6DA697B-4177-4DEE-BFFE-34FE524135AF}">
            <xm:f>'FX Card'!$F$1=16</xm:f>
            <x14:dxf>
              <numFmt numFmtId="173" formatCode="\k\r\ #,##0.00"/>
            </x14:dxf>
          </x14:cfRule>
          <x14:cfRule type="expression" priority="1486" id="{EA84A991-A2C4-44B4-A008-C50E1ABD73F3}">
            <xm:f>'FX Card'!$F$1=15</xm:f>
            <x14:dxf>
              <numFmt numFmtId="179" formatCode="[$₩-412]#,##0.00"/>
            </x14:dxf>
          </x14:cfRule>
          <x14:cfRule type="expression" priority="1487" id="{3B889F0F-E6FC-46AD-A707-B213BAD03673}">
            <xm:f>'FX Card'!$F$1=14</xm:f>
            <x14:dxf>
              <numFmt numFmtId="178" formatCode="[$¥-411]#,##0.00"/>
            </x14:dxf>
          </x14:cfRule>
          <x14:cfRule type="expression" priority="1488" id="{7FAAEBF7-66D7-4C07-B723-27D46E05DF0F}">
            <xm:f>'FX Card'!$F$1=13</xm:f>
            <x14:dxf>
              <numFmt numFmtId="207" formatCode="[$₹-445]\ #,##0.00"/>
            </x14:dxf>
          </x14:cfRule>
          <x14:cfRule type="expression" priority="1489" id="{6FFF0A50-0F8E-491B-9C34-9BFFB437C292}">
            <xm:f>'FX Card'!$F$1=12</xm:f>
            <x14:dxf>
              <numFmt numFmtId="176" formatCode="\R\p\ #,##0.00"/>
            </x14:dxf>
          </x14:cfRule>
          <x14:cfRule type="expression" priority="1490" id="{58931855-6BC2-47BF-9C6A-EF0A77B45A97}">
            <xm:f>'FX Card'!$F$1=11</xm:f>
            <x14:dxf>
              <numFmt numFmtId="194" formatCode="\H\K\ &quot;$&quot;\ #,##0.00"/>
            </x14:dxf>
          </x14:cfRule>
          <x14:cfRule type="expression" priority="1491" id="{1439E6D9-44B1-4780-AB8A-380A9970EC0A}">
            <xm:f>'FX Card'!$F$1=10</xm:f>
            <x14:dxf>
              <numFmt numFmtId="175" formatCode="[$£-809]#,##0.00"/>
            </x14:dxf>
          </x14:cfRule>
          <x14:cfRule type="expression" priority="1492" id="{2E82DB61-E6A5-4810-9067-17F65546558F}">
            <xm:f>'FX Card'!$F$1=9</xm:f>
            <x14:dxf>
              <numFmt numFmtId="174" formatCode="[$€-2]\ #,##0.00"/>
            </x14:dxf>
          </x14:cfRule>
          <x14:cfRule type="expression" priority="1493" id="{5DE7BD08-11B0-4062-859A-31BC40729CDB}">
            <xm:f>'FX Card'!$F$1=8</xm:f>
            <x14:dxf>
              <numFmt numFmtId="173" formatCode="\k\r\ #,##0.00"/>
            </x14:dxf>
          </x14:cfRule>
          <x14:cfRule type="expression" priority="1494" id="{E0298826-357A-4D27-9FB4-CE48690CFB3C}">
            <xm:f>'FX Card'!$F$1=7</xm:f>
            <x14:dxf>
              <numFmt numFmtId="172" formatCode="[$¥-804]#,##0.00"/>
            </x14:dxf>
          </x14:cfRule>
          <x14:cfRule type="expression" priority="1495" id="{FC2661CA-F9EB-4AB4-AA5C-8BFBDFD8F4EA}">
            <xm:f>'FX Card'!$F$1=6</xm:f>
            <x14:dxf>
              <numFmt numFmtId="171" formatCode="\F\r\ #,##0.00"/>
            </x14:dxf>
          </x14:cfRule>
          <x14:cfRule type="expression" priority="1496" id="{20AAC875-42B7-4111-AF3A-E8C3AF057C73}">
            <xm:f>'FX Card'!$F$1=5</xm:f>
            <x14:dxf>
              <numFmt numFmtId="170" formatCode="\C\A\ &quot;$&quot;\ #,##0.00"/>
            </x14:dxf>
          </x14:cfRule>
          <x14:cfRule type="expression" priority="1497" id="{D520A12D-11A4-4D2D-A7A8-E378D545361A}">
            <xm:f>'FX Card'!$F$1=4</xm:f>
            <x14:dxf>
              <numFmt numFmtId="192" formatCode="[$R$-416]\ #,##0.00"/>
            </x14:dxf>
          </x14:cfRule>
          <x14:cfRule type="expression" priority="1498" id="{8E46A3EA-B7AD-405E-887D-8C45567FF6DC}">
            <xm:f>'FX Card'!$F$1=3</xm:f>
            <x14:dxf>
              <numFmt numFmtId="169" formatCode="\A\U\ &quot;$&quot;\ #,##0.00"/>
            </x14:dxf>
          </x14:cfRule>
          <x14:cfRule type="expression" priority="1499" id="{A8C83004-3DD1-455B-AA34-61C86E816DBE}">
            <xm:f>'FX Card'!$F$1=2</xm:f>
            <x14:dxf>
              <numFmt numFmtId="182" formatCode="\A\R\ &quot;$&quot;#,##0.00"/>
            </x14:dxf>
          </x14:cfRule>
          <x14:cfRule type="expression" priority="1500" id="{336A954C-6165-4E1B-A975-0C6CF1B0F6B2}">
            <xm:f>'FX Card'!$F$1=1</xm:f>
            <x14:dxf>
              <numFmt numFmtId="166" formatCode="&quot;$&quot;#,##0.00"/>
            </x14:dxf>
          </x14:cfRule>
          <xm:sqref>AS291:BA293 AS297:BA297 AX298:BA299</xm:sqref>
        </x14:conditionalFormatting>
        <x14:conditionalFormatting xmlns:xm="http://schemas.microsoft.com/office/excel/2006/main">
          <x14:cfRule type="expression" priority="1426" id="{034FA48E-9D5F-45F2-B0B9-9D3CA8B82B26}">
            <xm:f>'FX Card'!$F$1=25</xm:f>
            <x14:dxf>
              <numFmt numFmtId="183" formatCode="\R\ #,##0.00"/>
            </x14:dxf>
          </x14:cfRule>
          <x14:cfRule type="expression" priority="1427" id="{31F45680-91EB-4021-8C7B-166484C2DE43}">
            <xm:f>'FX Card'!$F$1=24</xm:f>
            <x14:dxf>
              <numFmt numFmtId="180" formatCode="\T\W\ &quot;$&quot;\ #,##0.00"/>
            </x14:dxf>
          </x14:cfRule>
          <x14:cfRule type="expression" priority="1428" id="{C7115EA4-D071-4BFD-A1EF-246E4830EC1D}">
            <xm:f>'FX Card'!$F$1=23</xm:f>
            <x14:dxf>
              <numFmt numFmtId="199" formatCode="#,##0.00\ [$₺-41F]"/>
            </x14:dxf>
          </x14:cfRule>
          <x14:cfRule type="expression" priority="1429" id="{43106189-EB81-44F7-87CA-2DCD1A3F3C0B}">
            <xm:f>'FX Card'!$F$1=22</xm:f>
            <x14:dxf>
              <numFmt numFmtId="173" formatCode="\k\r\ #,##0.00"/>
            </x14:dxf>
          </x14:cfRule>
          <x14:cfRule type="expression" priority="1430" id="{D513C198-165A-4B5C-9C72-65C65E654A19}">
            <xm:f>'FX Card'!$F$1=21</xm:f>
            <x14:dxf>
              <numFmt numFmtId="197" formatCode="\﷼\ #,##0.000"/>
            </x14:dxf>
          </x14:cfRule>
          <x14:cfRule type="expression" priority="1431" id="{B3251811-52BA-4497-A3AC-9372F19AAEE1}">
            <xm:f>'FX Card'!$F$1=20</xm:f>
            <x14:dxf>
              <numFmt numFmtId="181" formatCode="\р\у\б\ #,##0.00"/>
            </x14:dxf>
          </x14:cfRule>
          <x14:cfRule type="expression" priority="1432" id="{63F7FE4C-7F8A-4C10-9AA5-E0F174563763}">
            <xm:f>'FX Card'!$F$1=19</xm:f>
            <x14:dxf>
              <numFmt numFmtId="196" formatCode="\M\X\ &quot;$&quot;\ #,##0.00"/>
            </x14:dxf>
          </x14:cfRule>
          <x14:cfRule type="expression" priority="1433" id="{BABAAE2C-FAF4-4E76-9C99-C604CCF85E33}">
            <xm:f>'FX Card'!$F$1=18</xm:f>
            <x14:dxf>
              <numFmt numFmtId="195" formatCode="[$RM-43E]#,##0.00"/>
            </x14:dxf>
          </x14:cfRule>
          <x14:cfRule type="expression" priority="1434" id="{E5C4E7BD-6A45-40E5-9A8C-79818E8E0074}">
            <xm:f>'FX Card'!$F$1=17</xm:f>
            <x14:dxf>
              <numFmt numFmtId="198" formatCode="\N\Z\ &quot;$&quot;\ #,##0.00"/>
            </x14:dxf>
          </x14:cfRule>
          <x14:cfRule type="expression" priority="1435" id="{AEF93BF2-F78D-4ED9-960B-679A43C82D06}">
            <xm:f>'FX Card'!$F$1=16</xm:f>
            <x14:dxf>
              <numFmt numFmtId="173" formatCode="\k\r\ #,##0.00"/>
            </x14:dxf>
          </x14:cfRule>
          <x14:cfRule type="expression" priority="1436" id="{0D967749-88CE-45BC-8CC7-07496DC1447C}">
            <xm:f>'FX Card'!$F$1=15</xm:f>
            <x14:dxf>
              <numFmt numFmtId="179" formatCode="[$₩-412]#,##0.00"/>
            </x14:dxf>
          </x14:cfRule>
          <x14:cfRule type="expression" priority="1437" id="{A65FF925-C5A4-4113-8303-026F3BB4F6E0}">
            <xm:f>'FX Card'!$F$1=14</xm:f>
            <x14:dxf>
              <numFmt numFmtId="178" formatCode="[$¥-411]#,##0.00"/>
            </x14:dxf>
          </x14:cfRule>
          <x14:cfRule type="expression" priority="1438" id="{8ACE153E-56D3-4E36-A3DD-FA9F75C9CCEF}">
            <xm:f>'FX Card'!$F$1=13</xm:f>
            <x14:dxf>
              <numFmt numFmtId="207" formatCode="[$₹-445]\ #,##0.00"/>
            </x14:dxf>
          </x14:cfRule>
          <x14:cfRule type="expression" priority="1439" id="{8F1542CE-3B30-498B-875C-9DD9194C3BD4}">
            <xm:f>'FX Card'!$F$1=12</xm:f>
            <x14:dxf>
              <numFmt numFmtId="176" formatCode="\R\p\ #,##0.00"/>
            </x14:dxf>
          </x14:cfRule>
          <x14:cfRule type="expression" priority="1440" id="{E79F66DE-9BCC-48BB-B952-F8FF673E1AC3}">
            <xm:f>'FX Card'!$F$1=11</xm:f>
            <x14:dxf>
              <numFmt numFmtId="194" formatCode="\H\K\ &quot;$&quot;\ #,##0.00"/>
            </x14:dxf>
          </x14:cfRule>
          <x14:cfRule type="expression" priority="1441" id="{15D9EA2D-7E8A-4FC2-A0BD-E211BD4417A6}">
            <xm:f>'FX Card'!$F$1=10</xm:f>
            <x14:dxf>
              <numFmt numFmtId="175" formatCode="[$£-809]#,##0.00"/>
            </x14:dxf>
          </x14:cfRule>
          <x14:cfRule type="expression" priority="1442" id="{AF2D8296-B132-4DB9-A0EB-C7A51D05EFE0}">
            <xm:f>'FX Card'!$F$1=9</xm:f>
            <x14:dxf>
              <numFmt numFmtId="174" formatCode="[$€-2]\ #,##0.00"/>
            </x14:dxf>
          </x14:cfRule>
          <x14:cfRule type="expression" priority="1443" id="{D2753C1F-2FD2-41C0-AA1A-29C34B6579B9}">
            <xm:f>'FX Card'!$F$1=8</xm:f>
            <x14:dxf>
              <numFmt numFmtId="173" formatCode="\k\r\ #,##0.00"/>
            </x14:dxf>
          </x14:cfRule>
          <x14:cfRule type="expression" priority="1444" id="{F79340F5-8B29-4AAF-869C-CE0FCB2DE553}">
            <xm:f>'FX Card'!$F$1=7</xm:f>
            <x14:dxf>
              <numFmt numFmtId="172" formatCode="[$¥-804]#,##0.00"/>
            </x14:dxf>
          </x14:cfRule>
          <x14:cfRule type="expression" priority="1445" id="{BD5794E5-249C-479C-8B37-5FC08C11BAA5}">
            <xm:f>'FX Card'!$F$1=6</xm:f>
            <x14:dxf>
              <numFmt numFmtId="171" formatCode="\F\r\ #,##0.00"/>
            </x14:dxf>
          </x14:cfRule>
          <x14:cfRule type="expression" priority="1446" id="{9EF35475-86AA-4846-9825-0046AA2A1D64}">
            <xm:f>'FX Card'!$F$1=5</xm:f>
            <x14:dxf>
              <numFmt numFmtId="170" formatCode="\C\A\ &quot;$&quot;\ #,##0.00"/>
            </x14:dxf>
          </x14:cfRule>
          <x14:cfRule type="expression" priority="1447" id="{4481C27C-6AF1-4FC4-AFF2-8980413C733C}">
            <xm:f>'FX Card'!$F$1=4</xm:f>
            <x14:dxf>
              <numFmt numFmtId="192" formatCode="[$R$-416]\ #,##0.00"/>
            </x14:dxf>
          </x14:cfRule>
          <x14:cfRule type="expression" priority="1448" id="{BE74A27D-3609-4CAF-BC5D-917EC31F15FF}">
            <xm:f>'FX Card'!$F$1=3</xm:f>
            <x14:dxf>
              <numFmt numFmtId="169" formatCode="\A\U\ &quot;$&quot;\ #,##0.00"/>
            </x14:dxf>
          </x14:cfRule>
          <x14:cfRule type="expression" priority="1449" id="{86788208-503D-49FE-9212-1BA81E3F35FB}">
            <xm:f>'FX Card'!$F$1=2</xm:f>
            <x14:dxf>
              <numFmt numFmtId="182" formatCode="\A\R\ &quot;$&quot;#,##0.00"/>
            </x14:dxf>
          </x14:cfRule>
          <x14:cfRule type="expression" priority="1450" id="{8D980D1D-7B33-4395-B927-228458A75643}">
            <xm:f>'FX Card'!$F$1=1</xm:f>
            <x14:dxf>
              <numFmt numFmtId="166" formatCode="&quot;$&quot;#,##0.00"/>
            </x14:dxf>
          </x14:cfRule>
          <xm:sqref>AS314:BA314 AS323:BA323 AX313:BA313</xm:sqref>
        </x14:conditionalFormatting>
        <x14:conditionalFormatting xmlns:xm="http://schemas.microsoft.com/office/excel/2006/main">
          <x14:cfRule type="expression" priority="1401" id="{82EE0F35-AE54-45AA-ADCA-793321C23510}">
            <xm:f>'FX Card'!$F$1=25</xm:f>
            <x14:dxf>
              <numFmt numFmtId="183" formatCode="\R\ #,##0.00"/>
            </x14:dxf>
          </x14:cfRule>
          <x14:cfRule type="expression" priority="1402" id="{A565BA33-7DCD-435E-81F2-FF3E9745B34F}">
            <xm:f>'FX Card'!$F$1=24</xm:f>
            <x14:dxf>
              <numFmt numFmtId="180" formatCode="\T\W\ &quot;$&quot;\ #,##0.00"/>
            </x14:dxf>
          </x14:cfRule>
          <x14:cfRule type="expression" priority="1403" id="{D00CB7D6-D6DE-4A09-A97B-95E7BE464666}">
            <xm:f>'FX Card'!$F$1=23</xm:f>
            <x14:dxf>
              <numFmt numFmtId="199" formatCode="#,##0.00\ [$₺-41F]"/>
            </x14:dxf>
          </x14:cfRule>
          <x14:cfRule type="expression" priority="1404" id="{5DDEE4CD-2669-4739-B994-96324B5097B0}">
            <xm:f>'FX Card'!$F$1=22</xm:f>
            <x14:dxf>
              <numFmt numFmtId="173" formatCode="\k\r\ #,##0.00"/>
            </x14:dxf>
          </x14:cfRule>
          <x14:cfRule type="expression" priority="1405" id="{94522FD4-9D18-48D6-86C9-AC53FF0FCA97}">
            <xm:f>'FX Card'!$F$1=21</xm:f>
            <x14:dxf>
              <numFmt numFmtId="197" formatCode="\﷼\ #,##0.000"/>
            </x14:dxf>
          </x14:cfRule>
          <x14:cfRule type="expression" priority="1406" id="{83339CC9-EF94-442B-AF70-D151E009D114}">
            <xm:f>'FX Card'!$F$1=20</xm:f>
            <x14:dxf>
              <numFmt numFmtId="181" formatCode="\р\у\б\ #,##0.00"/>
            </x14:dxf>
          </x14:cfRule>
          <x14:cfRule type="expression" priority="1407" id="{290B2C98-F858-436B-B63B-CC22314EF9DA}">
            <xm:f>'FX Card'!$F$1=19</xm:f>
            <x14:dxf>
              <numFmt numFmtId="196" formatCode="\M\X\ &quot;$&quot;\ #,##0.00"/>
            </x14:dxf>
          </x14:cfRule>
          <x14:cfRule type="expression" priority="1408" id="{7212A910-5946-4964-9925-57CCBA13B92C}">
            <xm:f>'FX Card'!$F$1=18</xm:f>
            <x14:dxf>
              <numFmt numFmtId="195" formatCode="[$RM-43E]#,##0.00"/>
            </x14:dxf>
          </x14:cfRule>
          <x14:cfRule type="expression" priority="1409" id="{E6C74F13-041E-451B-BCAE-3E43D3BF6063}">
            <xm:f>'FX Card'!$F$1=17</xm:f>
            <x14:dxf>
              <numFmt numFmtId="198" formatCode="\N\Z\ &quot;$&quot;\ #,##0.00"/>
            </x14:dxf>
          </x14:cfRule>
          <x14:cfRule type="expression" priority="1410" id="{F70AF062-A0FA-4F8C-9D56-845FF17DD74F}">
            <xm:f>'FX Card'!$F$1=16</xm:f>
            <x14:dxf>
              <numFmt numFmtId="173" formatCode="\k\r\ #,##0.00"/>
            </x14:dxf>
          </x14:cfRule>
          <x14:cfRule type="expression" priority="1411" id="{5496289F-BAD7-41C7-A2B1-29BE2E3FEF2E}">
            <xm:f>'FX Card'!$F$1=15</xm:f>
            <x14:dxf>
              <numFmt numFmtId="179" formatCode="[$₩-412]#,##0.00"/>
            </x14:dxf>
          </x14:cfRule>
          <x14:cfRule type="expression" priority="1412" id="{747B6398-6018-44A5-B137-4A1049B3DD8C}">
            <xm:f>'FX Card'!$F$1=14</xm:f>
            <x14:dxf>
              <numFmt numFmtId="178" formatCode="[$¥-411]#,##0.00"/>
            </x14:dxf>
          </x14:cfRule>
          <x14:cfRule type="expression" priority="1413" id="{E121B5DF-AC70-4BA7-BCF1-EDF7F78E0187}">
            <xm:f>'FX Card'!$F$1=13</xm:f>
            <x14:dxf>
              <numFmt numFmtId="207" formatCode="[$₹-445]\ #,##0.00"/>
            </x14:dxf>
          </x14:cfRule>
          <x14:cfRule type="expression" priority="1414" id="{22917357-81F7-4D66-906D-F186F0D8AEFE}">
            <xm:f>'FX Card'!$F$1=12</xm:f>
            <x14:dxf>
              <numFmt numFmtId="176" formatCode="\R\p\ #,##0.00"/>
            </x14:dxf>
          </x14:cfRule>
          <x14:cfRule type="expression" priority="1415" id="{05D4E711-2733-40E3-9711-898589F89AE6}">
            <xm:f>'FX Card'!$F$1=11</xm:f>
            <x14:dxf>
              <numFmt numFmtId="194" formatCode="\H\K\ &quot;$&quot;\ #,##0.00"/>
            </x14:dxf>
          </x14:cfRule>
          <x14:cfRule type="expression" priority="1416" id="{0167CB7B-4360-43B3-8B18-A1D143DEB733}">
            <xm:f>'FX Card'!$F$1=10</xm:f>
            <x14:dxf>
              <numFmt numFmtId="175" formatCode="[$£-809]#,##0.00"/>
            </x14:dxf>
          </x14:cfRule>
          <x14:cfRule type="expression" priority="1417" id="{53E4F0DA-FB6B-49DB-8ABE-F95A1F721FBE}">
            <xm:f>'FX Card'!$F$1=9</xm:f>
            <x14:dxf>
              <numFmt numFmtId="174" formatCode="[$€-2]\ #,##0.00"/>
            </x14:dxf>
          </x14:cfRule>
          <x14:cfRule type="expression" priority="1418" id="{A9CF5C64-F77B-4FCB-A6E6-0B62DFE5163B}">
            <xm:f>'FX Card'!$F$1=8</xm:f>
            <x14:dxf>
              <numFmt numFmtId="173" formatCode="\k\r\ #,##0.00"/>
            </x14:dxf>
          </x14:cfRule>
          <x14:cfRule type="expression" priority="1419" id="{DA533DE1-139D-4CB0-A04A-C3F4D78358D9}">
            <xm:f>'FX Card'!$F$1=7</xm:f>
            <x14:dxf>
              <numFmt numFmtId="172" formatCode="[$¥-804]#,##0.00"/>
            </x14:dxf>
          </x14:cfRule>
          <x14:cfRule type="expression" priority="1420" id="{29A0CD71-1681-45D1-BBD8-190F453EB90B}">
            <xm:f>'FX Card'!$F$1=6</xm:f>
            <x14:dxf>
              <numFmt numFmtId="171" formatCode="\F\r\ #,##0.00"/>
            </x14:dxf>
          </x14:cfRule>
          <x14:cfRule type="expression" priority="1421" id="{5AF0A538-6768-4992-BECF-3414B92545FB}">
            <xm:f>'FX Card'!$F$1=5</xm:f>
            <x14:dxf>
              <numFmt numFmtId="170" formatCode="\C\A\ &quot;$&quot;\ #,##0.00"/>
            </x14:dxf>
          </x14:cfRule>
          <x14:cfRule type="expression" priority="1422" id="{47E9A3F0-9B9A-4596-87B5-3085DE15A058}">
            <xm:f>'FX Card'!$F$1=4</xm:f>
            <x14:dxf>
              <numFmt numFmtId="192" formatCode="[$R$-416]\ #,##0.00"/>
            </x14:dxf>
          </x14:cfRule>
          <x14:cfRule type="expression" priority="1423" id="{9BF5FD3B-CC9A-4F70-96A5-226773DBEC7A}">
            <xm:f>'FX Card'!$F$1=3</xm:f>
            <x14:dxf>
              <numFmt numFmtId="169" formatCode="\A\U\ &quot;$&quot;\ #,##0.00"/>
            </x14:dxf>
          </x14:cfRule>
          <x14:cfRule type="expression" priority="1424" id="{1EFBDB02-F2CD-4070-91DE-BDA548B9BF2B}">
            <xm:f>'FX Card'!$F$1=2</xm:f>
            <x14:dxf>
              <numFmt numFmtId="182" formatCode="\A\R\ &quot;$&quot;#,##0.00"/>
            </x14:dxf>
          </x14:cfRule>
          <x14:cfRule type="expression" priority="1425" id="{E2770F45-A89F-448C-B5CD-AB9060FF6731}">
            <xm:f>'FX Card'!$F$1=1</xm:f>
            <x14:dxf>
              <numFmt numFmtId="166" formatCode="&quot;$&quot;#,##0.00"/>
            </x14:dxf>
          </x14:cfRule>
          <xm:sqref>AQ297</xm:sqref>
        </x14:conditionalFormatting>
        <x14:conditionalFormatting xmlns:xm="http://schemas.microsoft.com/office/excel/2006/main">
          <x14:cfRule type="expression" priority="1376" id="{FE74785D-414C-4032-B20A-2368CD4FE66B}">
            <xm:f>'FX Card'!$F$1=25</xm:f>
            <x14:dxf>
              <numFmt numFmtId="183" formatCode="\R\ #,##0.00"/>
            </x14:dxf>
          </x14:cfRule>
          <x14:cfRule type="expression" priority="1377" id="{27330C86-DD0A-49CD-AF8B-57B21FBCC570}">
            <xm:f>'FX Card'!$F$1=24</xm:f>
            <x14:dxf>
              <numFmt numFmtId="180" formatCode="\T\W\ &quot;$&quot;\ #,##0.00"/>
            </x14:dxf>
          </x14:cfRule>
          <x14:cfRule type="expression" priority="1378" id="{2EAF7641-728F-4D36-A613-C8D57DB3D9DE}">
            <xm:f>'FX Card'!$F$1=23</xm:f>
            <x14:dxf>
              <numFmt numFmtId="199" formatCode="#,##0.00\ [$₺-41F]"/>
            </x14:dxf>
          </x14:cfRule>
          <x14:cfRule type="expression" priority="1379" id="{35470EE8-57F0-4A6D-BA91-A2A8DDBE2661}">
            <xm:f>'FX Card'!$F$1=22</xm:f>
            <x14:dxf>
              <numFmt numFmtId="173" formatCode="\k\r\ #,##0.00"/>
            </x14:dxf>
          </x14:cfRule>
          <x14:cfRule type="expression" priority="1380" id="{926E4AC4-CAF5-47BC-AF2E-FD7C5DB64AF4}">
            <xm:f>'FX Card'!$F$1=21</xm:f>
            <x14:dxf>
              <numFmt numFmtId="197" formatCode="\﷼\ #,##0.000"/>
            </x14:dxf>
          </x14:cfRule>
          <x14:cfRule type="expression" priority="1381" id="{21596515-9E50-4AD3-9539-CAFC3F15412C}">
            <xm:f>'FX Card'!$F$1=20</xm:f>
            <x14:dxf>
              <numFmt numFmtId="181" formatCode="\р\у\б\ #,##0.00"/>
            </x14:dxf>
          </x14:cfRule>
          <x14:cfRule type="expression" priority="1382" id="{7688406E-81A5-4893-BAE3-18AD4205EAAC}">
            <xm:f>'FX Card'!$F$1=19</xm:f>
            <x14:dxf>
              <numFmt numFmtId="196" formatCode="\M\X\ &quot;$&quot;\ #,##0.00"/>
            </x14:dxf>
          </x14:cfRule>
          <x14:cfRule type="expression" priority="1383" id="{539C5921-4DCB-4AC1-ACFA-10973D9D3587}">
            <xm:f>'FX Card'!$F$1=18</xm:f>
            <x14:dxf>
              <numFmt numFmtId="195" formatCode="[$RM-43E]#,##0.00"/>
            </x14:dxf>
          </x14:cfRule>
          <x14:cfRule type="expression" priority="1384" id="{DA5767FD-5B90-4A77-A780-BBF8EC393FAB}">
            <xm:f>'FX Card'!$F$1=17</xm:f>
            <x14:dxf>
              <numFmt numFmtId="198" formatCode="\N\Z\ &quot;$&quot;\ #,##0.00"/>
            </x14:dxf>
          </x14:cfRule>
          <x14:cfRule type="expression" priority="1385" id="{C1A19CA7-484F-4B4A-8146-E79669396B20}">
            <xm:f>'FX Card'!$F$1=16</xm:f>
            <x14:dxf>
              <numFmt numFmtId="173" formatCode="\k\r\ #,##0.00"/>
            </x14:dxf>
          </x14:cfRule>
          <x14:cfRule type="expression" priority="1386" id="{66741CCF-C7A1-465A-9501-E8C54D5AE692}">
            <xm:f>'FX Card'!$F$1=15</xm:f>
            <x14:dxf>
              <numFmt numFmtId="179" formatCode="[$₩-412]#,##0.00"/>
            </x14:dxf>
          </x14:cfRule>
          <x14:cfRule type="expression" priority="1387" id="{7AACA929-BFB4-418B-9C15-BE8FB28F2796}">
            <xm:f>'FX Card'!$F$1=14</xm:f>
            <x14:dxf>
              <numFmt numFmtId="178" formatCode="[$¥-411]#,##0.00"/>
            </x14:dxf>
          </x14:cfRule>
          <x14:cfRule type="expression" priority="1388" id="{9FA870C5-FA85-47ED-92DF-24959DCD5822}">
            <xm:f>'FX Card'!$F$1=13</xm:f>
            <x14:dxf>
              <numFmt numFmtId="207" formatCode="[$₹-445]\ #,##0.00"/>
            </x14:dxf>
          </x14:cfRule>
          <x14:cfRule type="expression" priority="1389" id="{C1DCD3D6-7099-4913-871D-880A99CC80FE}">
            <xm:f>'FX Card'!$F$1=12</xm:f>
            <x14:dxf>
              <numFmt numFmtId="176" formatCode="\R\p\ #,##0.00"/>
            </x14:dxf>
          </x14:cfRule>
          <x14:cfRule type="expression" priority="1390" id="{4BC5D94D-C57E-4906-9A7C-028C1F718A52}">
            <xm:f>'FX Card'!$F$1=11</xm:f>
            <x14:dxf>
              <numFmt numFmtId="194" formatCode="\H\K\ &quot;$&quot;\ #,##0.00"/>
            </x14:dxf>
          </x14:cfRule>
          <x14:cfRule type="expression" priority="1391" id="{A119B46F-5582-43DF-BD4A-1861EDB5A38B}">
            <xm:f>'FX Card'!$F$1=10</xm:f>
            <x14:dxf>
              <numFmt numFmtId="175" formatCode="[$£-809]#,##0.00"/>
            </x14:dxf>
          </x14:cfRule>
          <x14:cfRule type="expression" priority="1392" id="{72D10F85-1A39-40BF-955B-B599A8EAF7F7}">
            <xm:f>'FX Card'!$F$1=9</xm:f>
            <x14:dxf>
              <numFmt numFmtId="174" formatCode="[$€-2]\ #,##0.00"/>
            </x14:dxf>
          </x14:cfRule>
          <x14:cfRule type="expression" priority="1393" id="{449D5F6D-BE3D-42DD-9DEE-DCF520417768}">
            <xm:f>'FX Card'!$F$1=8</xm:f>
            <x14:dxf>
              <numFmt numFmtId="173" formatCode="\k\r\ #,##0.00"/>
            </x14:dxf>
          </x14:cfRule>
          <x14:cfRule type="expression" priority="1394" id="{3834127B-1B22-45DA-B031-BE74FCCB4348}">
            <xm:f>'FX Card'!$F$1=7</xm:f>
            <x14:dxf>
              <numFmt numFmtId="172" formatCode="[$¥-804]#,##0.00"/>
            </x14:dxf>
          </x14:cfRule>
          <x14:cfRule type="expression" priority="1395" id="{9ACE0DC7-A708-400B-AD7F-B924F899FAEA}">
            <xm:f>'FX Card'!$F$1=6</xm:f>
            <x14:dxf>
              <numFmt numFmtId="171" formatCode="\F\r\ #,##0.00"/>
            </x14:dxf>
          </x14:cfRule>
          <x14:cfRule type="expression" priority="1396" id="{C01D8922-4A5E-4C9D-B184-72E9EC78949A}">
            <xm:f>'FX Card'!$F$1=5</xm:f>
            <x14:dxf>
              <numFmt numFmtId="170" formatCode="\C\A\ &quot;$&quot;\ #,##0.00"/>
            </x14:dxf>
          </x14:cfRule>
          <x14:cfRule type="expression" priority="1397" id="{05B55D0A-F9F8-4030-8667-03FD488F6F38}">
            <xm:f>'FX Card'!$F$1=4</xm:f>
            <x14:dxf>
              <numFmt numFmtId="192" formatCode="[$R$-416]\ #,##0.00"/>
            </x14:dxf>
          </x14:cfRule>
          <x14:cfRule type="expression" priority="1398" id="{1A5E487C-7257-477A-B121-908B508FED3E}">
            <xm:f>'FX Card'!$F$1=3</xm:f>
            <x14:dxf>
              <numFmt numFmtId="169" formatCode="\A\U\ &quot;$&quot;\ #,##0.00"/>
            </x14:dxf>
          </x14:cfRule>
          <x14:cfRule type="expression" priority="1399" id="{5E45A2F5-ACA4-46B9-9EE3-CCB57A0B3D91}">
            <xm:f>'FX Card'!$F$1=2</xm:f>
            <x14:dxf>
              <numFmt numFmtId="182" formatCode="\A\R\ &quot;$&quot;#,##0.00"/>
            </x14:dxf>
          </x14:cfRule>
          <x14:cfRule type="expression" priority="1400" id="{6BF9E1B0-7AFA-474A-8767-B8B4AEFA585C}">
            <xm:f>'FX Card'!$F$1=1</xm:f>
            <x14:dxf>
              <numFmt numFmtId="166" formatCode="&quot;$&quot;#,##0.00"/>
            </x14:dxf>
          </x14:cfRule>
          <xm:sqref>AS294:BA295</xm:sqref>
        </x14:conditionalFormatting>
        <x14:conditionalFormatting xmlns:xm="http://schemas.microsoft.com/office/excel/2006/main">
          <x14:cfRule type="expression" priority="1326" id="{86495454-CDC4-43F7-99DB-F51BDCFDD784}">
            <xm:f>'FX Card'!$F$1=25</xm:f>
            <x14:dxf>
              <numFmt numFmtId="183" formatCode="\R\ #,##0.00"/>
            </x14:dxf>
          </x14:cfRule>
          <x14:cfRule type="expression" priority="1327" id="{0819E90D-93BC-46FA-9130-6D358688DC03}">
            <xm:f>'FX Card'!$F$1=24</xm:f>
            <x14:dxf>
              <numFmt numFmtId="180" formatCode="\T\W\ &quot;$&quot;\ #,##0.00"/>
            </x14:dxf>
          </x14:cfRule>
          <x14:cfRule type="expression" priority="1328" id="{A4430DF0-EFB6-4D87-A551-7C57CEBBB887}">
            <xm:f>'FX Card'!$F$1=23</xm:f>
            <x14:dxf>
              <numFmt numFmtId="199" formatCode="#,##0.00\ [$₺-41F]"/>
            </x14:dxf>
          </x14:cfRule>
          <x14:cfRule type="expression" priority="1329" id="{BBDB918F-6435-4DE9-AEB0-AA23625F55FE}">
            <xm:f>'FX Card'!$F$1=22</xm:f>
            <x14:dxf>
              <numFmt numFmtId="173" formatCode="\k\r\ #,##0.00"/>
            </x14:dxf>
          </x14:cfRule>
          <x14:cfRule type="expression" priority="1330" id="{622437F1-BC74-45EF-B2CA-D95319D48AB5}">
            <xm:f>'FX Card'!$F$1=21</xm:f>
            <x14:dxf>
              <numFmt numFmtId="197" formatCode="\﷼\ #,##0.000"/>
            </x14:dxf>
          </x14:cfRule>
          <x14:cfRule type="expression" priority="1331" id="{EA4DC585-048C-4F94-814F-428838DC60EC}">
            <xm:f>'FX Card'!$F$1=20</xm:f>
            <x14:dxf>
              <numFmt numFmtId="181" formatCode="\р\у\б\ #,##0.00"/>
            </x14:dxf>
          </x14:cfRule>
          <x14:cfRule type="expression" priority="1332" id="{A706A58C-FED4-426E-8DF8-BA8013CBD905}">
            <xm:f>'FX Card'!$F$1=19</xm:f>
            <x14:dxf>
              <numFmt numFmtId="196" formatCode="\M\X\ &quot;$&quot;\ #,##0.00"/>
            </x14:dxf>
          </x14:cfRule>
          <x14:cfRule type="expression" priority="1333" id="{643AB17B-FF0B-4E40-AE8D-704766FB4767}">
            <xm:f>'FX Card'!$F$1=18</xm:f>
            <x14:dxf>
              <numFmt numFmtId="195" formatCode="[$RM-43E]#,##0.00"/>
            </x14:dxf>
          </x14:cfRule>
          <x14:cfRule type="expression" priority="1334" id="{AAB4F2EE-62D6-4FCE-9137-C0A77E18B314}">
            <xm:f>'FX Card'!$F$1=17</xm:f>
            <x14:dxf>
              <numFmt numFmtId="198" formatCode="\N\Z\ &quot;$&quot;\ #,##0.00"/>
            </x14:dxf>
          </x14:cfRule>
          <x14:cfRule type="expression" priority="1335" id="{469877CE-FC8D-46D1-BD23-856C76AD9C84}">
            <xm:f>'FX Card'!$F$1=16</xm:f>
            <x14:dxf>
              <numFmt numFmtId="173" formatCode="\k\r\ #,##0.00"/>
            </x14:dxf>
          </x14:cfRule>
          <x14:cfRule type="expression" priority="1336" id="{A1481ED5-512C-46C8-B9B2-389CB33A7D9E}">
            <xm:f>'FX Card'!$F$1=15</xm:f>
            <x14:dxf>
              <numFmt numFmtId="179" formatCode="[$₩-412]#,##0.00"/>
            </x14:dxf>
          </x14:cfRule>
          <x14:cfRule type="expression" priority="1337" id="{BA313430-2CFC-40ED-9735-2AC7BB162619}">
            <xm:f>'FX Card'!$F$1=14</xm:f>
            <x14:dxf>
              <numFmt numFmtId="178" formatCode="[$¥-411]#,##0.00"/>
            </x14:dxf>
          </x14:cfRule>
          <x14:cfRule type="expression" priority="1338" id="{E3C5CC2C-1ADC-4CBE-B4A7-3EA8BF4FE757}">
            <xm:f>'FX Card'!$F$1=13</xm:f>
            <x14:dxf>
              <numFmt numFmtId="207" formatCode="[$₹-445]\ #,##0.00"/>
            </x14:dxf>
          </x14:cfRule>
          <x14:cfRule type="expression" priority="1339" id="{9A4EBB83-3AD0-4E6F-911A-FD0FC45AFE7F}">
            <xm:f>'FX Card'!$F$1=12</xm:f>
            <x14:dxf>
              <numFmt numFmtId="176" formatCode="\R\p\ #,##0.00"/>
            </x14:dxf>
          </x14:cfRule>
          <x14:cfRule type="expression" priority="1340" id="{371C2517-2115-4201-A847-E426C83804F7}">
            <xm:f>'FX Card'!$F$1=11</xm:f>
            <x14:dxf>
              <numFmt numFmtId="194" formatCode="\H\K\ &quot;$&quot;\ #,##0.00"/>
            </x14:dxf>
          </x14:cfRule>
          <x14:cfRule type="expression" priority="1341" id="{5BA81EA8-B730-4949-BD2D-FD3D19B6925C}">
            <xm:f>'FX Card'!$F$1=10</xm:f>
            <x14:dxf>
              <numFmt numFmtId="175" formatCode="[$£-809]#,##0.00"/>
            </x14:dxf>
          </x14:cfRule>
          <x14:cfRule type="expression" priority="1342" id="{E8F66319-CC47-40D5-B72E-B06D6AB3F93A}">
            <xm:f>'FX Card'!$F$1=9</xm:f>
            <x14:dxf>
              <numFmt numFmtId="174" formatCode="[$€-2]\ #,##0.00"/>
            </x14:dxf>
          </x14:cfRule>
          <x14:cfRule type="expression" priority="1343" id="{F0842219-4DD0-41EE-98D0-42AB3140698C}">
            <xm:f>'FX Card'!$F$1=8</xm:f>
            <x14:dxf>
              <numFmt numFmtId="173" formatCode="\k\r\ #,##0.00"/>
            </x14:dxf>
          </x14:cfRule>
          <x14:cfRule type="expression" priority="1344" id="{E6E1CDC5-03FF-4641-B7E1-C1B9D7AF5CB9}">
            <xm:f>'FX Card'!$F$1=7</xm:f>
            <x14:dxf>
              <numFmt numFmtId="172" formatCode="[$¥-804]#,##0.00"/>
            </x14:dxf>
          </x14:cfRule>
          <x14:cfRule type="expression" priority="1345" id="{7BD94594-CCCA-4B0C-91FC-AD4F15E5FF98}">
            <xm:f>'FX Card'!$F$1=6</xm:f>
            <x14:dxf>
              <numFmt numFmtId="171" formatCode="\F\r\ #,##0.00"/>
            </x14:dxf>
          </x14:cfRule>
          <x14:cfRule type="expression" priority="1346" id="{D9A69EA8-E7A3-4325-A1BC-2F21BCB91283}">
            <xm:f>'FX Card'!$F$1=5</xm:f>
            <x14:dxf>
              <numFmt numFmtId="170" formatCode="\C\A\ &quot;$&quot;\ #,##0.00"/>
            </x14:dxf>
          </x14:cfRule>
          <x14:cfRule type="expression" priority="1347" id="{DC27A629-0CCD-4FBB-8C90-F98E4EEB79B1}">
            <xm:f>'FX Card'!$F$1=4</xm:f>
            <x14:dxf>
              <numFmt numFmtId="192" formatCode="[$R$-416]\ #,##0.00"/>
            </x14:dxf>
          </x14:cfRule>
          <x14:cfRule type="expression" priority="1348" id="{17BAB5DD-224C-47BE-8126-7D438EE07346}">
            <xm:f>'FX Card'!$F$1=3</xm:f>
            <x14:dxf>
              <numFmt numFmtId="169" formatCode="\A\U\ &quot;$&quot;\ #,##0.00"/>
            </x14:dxf>
          </x14:cfRule>
          <x14:cfRule type="expression" priority="1349" id="{2A4646A8-0802-4A7B-B04F-6E63D4860EF1}">
            <xm:f>'FX Card'!$F$1=2</xm:f>
            <x14:dxf>
              <numFmt numFmtId="182" formatCode="\A\R\ &quot;$&quot;#,##0.00"/>
            </x14:dxf>
          </x14:cfRule>
          <x14:cfRule type="expression" priority="1350" id="{9916F3FD-E45A-441A-A9A1-80189E623851}">
            <xm:f>'FX Card'!$F$1=1</xm:f>
            <x14:dxf>
              <numFmt numFmtId="166" formatCode="&quot;$&quot;#,##0.00"/>
            </x14:dxf>
          </x14:cfRule>
          <xm:sqref>AC298:AG298</xm:sqref>
        </x14:conditionalFormatting>
        <x14:conditionalFormatting xmlns:xm="http://schemas.microsoft.com/office/excel/2006/main">
          <x14:cfRule type="expression" priority="1351" id="{308B71AB-A1B9-4B95-9316-A8C1D9048B85}">
            <xm:f>'FX Card'!$F$1=25</xm:f>
            <x14:dxf>
              <numFmt numFmtId="183" formatCode="\R\ #,##0.00"/>
            </x14:dxf>
          </x14:cfRule>
          <x14:cfRule type="expression" priority="1352" id="{0F25B309-3050-4784-8096-1ABBCB0F973A}">
            <xm:f>'FX Card'!$F$1=24</xm:f>
            <x14:dxf>
              <numFmt numFmtId="180" formatCode="\T\W\ &quot;$&quot;\ #,##0.00"/>
            </x14:dxf>
          </x14:cfRule>
          <x14:cfRule type="expression" priority="1353" id="{742EA0DD-A7B0-4F1C-A12E-CCC20160FB2D}">
            <xm:f>'FX Card'!$F$1=23</xm:f>
            <x14:dxf>
              <numFmt numFmtId="199" formatCode="#,##0.00\ [$₺-41F]"/>
            </x14:dxf>
          </x14:cfRule>
          <x14:cfRule type="expression" priority="1354" id="{11FCDC3C-F23A-42A9-8100-7297543BA86D}">
            <xm:f>'FX Card'!$F$1=22</xm:f>
            <x14:dxf>
              <numFmt numFmtId="173" formatCode="\k\r\ #,##0.00"/>
            </x14:dxf>
          </x14:cfRule>
          <x14:cfRule type="expression" priority="1355" id="{5DB4216A-EE9A-4B60-BF30-3251C262322E}">
            <xm:f>'FX Card'!$F$1=21</xm:f>
            <x14:dxf>
              <numFmt numFmtId="197" formatCode="\﷼\ #,##0.000"/>
            </x14:dxf>
          </x14:cfRule>
          <x14:cfRule type="expression" priority="1356" id="{F193880C-31DE-4B89-8D90-012427FFF04B}">
            <xm:f>'FX Card'!$F$1=20</xm:f>
            <x14:dxf>
              <numFmt numFmtId="181" formatCode="\р\у\б\ #,##0.00"/>
            </x14:dxf>
          </x14:cfRule>
          <x14:cfRule type="expression" priority="1357" id="{7944E436-A025-47FF-8D1B-7FEE121117CC}">
            <xm:f>'FX Card'!$F$1=19</xm:f>
            <x14:dxf>
              <numFmt numFmtId="196" formatCode="\M\X\ &quot;$&quot;\ #,##0.00"/>
            </x14:dxf>
          </x14:cfRule>
          <x14:cfRule type="expression" priority="1358" id="{2FEDEF57-4D38-4D86-8051-5A0B7ABE3303}">
            <xm:f>'FX Card'!$F$1=18</xm:f>
            <x14:dxf>
              <numFmt numFmtId="195" formatCode="[$RM-43E]#,##0.00"/>
            </x14:dxf>
          </x14:cfRule>
          <x14:cfRule type="expression" priority="1359" id="{6399882C-6D43-4A3B-9338-C5C722549E91}">
            <xm:f>'FX Card'!$F$1=17</xm:f>
            <x14:dxf>
              <numFmt numFmtId="198" formatCode="\N\Z\ &quot;$&quot;\ #,##0.00"/>
            </x14:dxf>
          </x14:cfRule>
          <x14:cfRule type="expression" priority="1360" id="{6F174227-FB91-40C4-A4DC-438FF3D3C3F2}">
            <xm:f>'FX Card'!$F$1=16</xm:f>
            <x14:dxf>
              <numFmt numFmtId="173" formatCode="\k\r\ #,##0.00"/>
            </x14:dxf>
          </x14:cfRule>
          <x14:cfRule type="expression" priority="1361" id="{9C117AA3-5EC1-4E45-8EA8-3DECE2441C21}">
            <xm:f>'FX Card'!$F$1=15</xm:f>
            <x14:dxf>
              <numFmt numFmtId="179" formatCode="[$₩-412]#,##0.00"/>
            </x14:dxf>
          </x14:cfRule>
          <x14:cfRule type="expression" priority="1362" id="{E300D58B-4E47-4F48-A2E6-CDBF09F6B302}">
            <xm:f>'FX Card'!$F$1=14</xm:f>
            <x14:dxf>
              <numFmt numFmtId="178" formatCode="[$¥-411]#,##0.00"/>
            </x14:dxf>
          </x14:cfRule>
          <x14:cfRule type="expression" priority="1363" id="{129178FB-AD9B-406E-AC34-B2F9E1ECD53C}">
            <xm:f>'FX Card'!$F$1=13</xm:f>
            <x14:dxf>
              <numFmt numFmtId="207" formatCode="[$₹-445]\ #,##0.00"/>
            </x14:dxf>
          </x14:cfRule>
          <x14:cfRule type="expression" priority="1364" id="{5ABCA12D-8EC5-4F5A-83C4-B05693B16059}">
            <xm:f>'FX Card'!$F$1=12</xm:f>
            <x14:dxf>
              <numFmt numFmtId="176" formatCode="\R\p\ #,##0.00"/>
            </x14:dxf>
          </x14:cfRule>
          <x14:cfRule type="expression" priority="1365" id="{40682A59-7DD0-4C51-9567-EC0357C5AB37}">
            <xm:f>'FX Card'!$F$1=11</xm:f>
            <x14:dxf>
              <numFmt numFmtId="194" formatCode="\H\K\ &quot;$&quot;\ #,##0.00"/>
            </x14:dxf>
          </x14:cfRule>
          <x14:cfRule type="expression" priority="1366" id="{45477671-51D5-4AB0-9090-6CBEA1CAE34B}">
            <xm:f>'FX Card'!$F$1=10</xm:f>
            <x14:dxf>
              <numFmt numFmtId="175" formatCode="[$£-809]#,##0.00"/>
            </x14:dxf>
          </x14:cfRule>
          <x14:cfRule type="expression" priority="1367" id="{A1173AEE-1996-48C9-80B9-D015633FE606}">
            <xm:f>'FX Card'!$F$1=9</xm:f>
            <x14:dxf>
              <numFmt numFmtId="174" formatCode="[$€-2]\ #,##0.00"/>
            </x14:dxf>
          </x14:cfRule>
          <x14:cfRule type="expression" priority="1368" id="{5F9210F6-6DAD-4CC8-A9EA-23E49E113ED1}">
            <xm:f>'FX Card'!$F$1=8</xm:f>
            <x14:dxf>
              <numFmt numFmtId="173" formatCode="\k\r\ #,##0.00"/>
            </x14:dxf>
          </x14:cfRule>
          <x14:cfRule type="expression" priority="1369" id="{CA396E74-A7EF-49F1-98E7-69783D2673FB}">
            <xm:f>'FX Card'!$F$1=7</xm:f>
            <x14:dxf>
              <numFmt numFmtId="172" formatCode="[$¥-804]#,##0.00"/>
            </x14:dxf>
          </x14:cfRule>
          <x14:cfRule type="expression" priority="1370" id="{CD6D2883-DB59-44E2-9DFC-0886A8A89DD5}">
            <xm:f>'FX Card'!$F$1=6</xm:f>
            <x14:dxf>
              <numFmt numFmtId="171" formatCode="\F\r\ #,##0.00"/>
            </x14:dxf>
          </x14:cfRule>
          <x14:cfRule type="expression" priority="1371" id="{24F72ED1-15AD-4CAB-8ED0-5877200DE8B8}">
            <xm:f>'FX Card'!$F$1=5</xm:f>
            <x14:dxf>
              <numFmt numFmtId="170" formatCode="\C\A\ &quot;$&quot;\ #,##0.00"/>
            </x14:dxf>
          </x14:cfRule>
          <x14:cfRule type="expression" priority="1372" id="{B2C1AD63-F7EC-4C7D-8639-6CFABD0E3AB3}">
            <xm:f>'FX Card'!$F$1=4</xm:f>
            <x14:dxf>
              <numFmt numFmtId="192" formatCode="[$R$-416]\ #,##0.00"/>
            </x14:dxf>
          </x14:cfRule>
          <x14:cfRule type="expression" priority="1373" id="{69BF5C0B-4D6A-41B0-8230-2DC7016CC1C0}">
            <xm:f>'FX Card'!$F$1=3</xm:f>
            <x14:dxf>
              <numFmt numFmtId="169" formatCode="\A\U\ &quot;$&quot;\ #,##0.00"/>
            </x14:dxf>
          </x14:cfRule>
          <x14:cfRule type="expression" priority="1374" id="{A6A7FA93-C147-465E-B7F2-369EE09B2388}">
            <xm:f>'FX Card'!$F$1=2</xm:f>
            <x14:dxf>
              <numFmt numFmtId="182" formatCode="\A\R\ &quot;$&quot;#,##0.00"/>
            </x14:dxf>
          </x14:cfRule>
          <x14:cfRule type="expression" priority="1375" id="{4432D2A3-9BF2-4EF4-89DE-96FC092CF77F}">
            <xm:f>'FX Card'!$F$1=1</xm:f>
            <x14:dxf>
              <numFmt numFmtId="166" formatCode="&quot;$&quot;#,##0.00"/>
            </x14:dxf>
          </x14:cfRule>
          <xm:sqref>AC296:AG296</xm:sqref>
        </x14:conditionalFormatting>
        <x14:conditionalFormatting xmlns:xm="http://schemas.microsoft.com/office/excel/2006/main">
          <x14:cfRule type="expression" priority="1201" id="{EEDB272F-3C72-4B8F-A9D2-0B075765A473}">
            <xm:f>'FX Card'!$F$1=25</xm:f>
            <x14:dxf>
              <numFmt numFmtId="183" formatCode="\R\ #,##0.00"/>
            </x14:dxf>
          </x14:cfRule>
          <x14:cfRule type="expression" priority="1202" id="{3D2338B8-7867-48D7-841D-D2B003652EC7}">
            <xm:f>'FX Card'!$F$1=24</xm:f>
            <x14:dxf>
              <numFmt numFmtId="180" formatCode="\T\W\ &quot;$&quot;\ #,##0.00"/>
            </x14:dxf>
          </x14:cfRule>
          <x14:cfRule type="expression" priority="1203" id="{4FFD7230-6B2A-42DA-A425-ACF214E0A71B}">
            <xm:f>'FX Card'!$F$1=23</xm:f>
            <x14:dxf>
              <numFmt numFmtId="199" formatCode="#,##0.00\ [$₺-41F]"/>
            </x14:dxf>
          </x14:cfRule>
          <x14:cfRule type="expression" priority="1204" id="{54907EBE-8043-46F1-B26C-7F6E3D545226}">
            <xm:f>'FX Card'!$F$1=22</xm:f>
            <x14:dxf>
              <numFmt numFmtId="173" formatCode="\k\r\ #,##0.00"/>
            </x14:dxf>
          </x14:cfRule>
          <x14:cfRule type="expression" priority="1205" id="{8A596B87-CDB9-4D59-8DEE-60EAE530AD6C}">
            <xm:f>'FX Card'!$F$1=21</xm:f>
            <x14:dxf>
              <numFmt numFmtId="197" formatCode="\﷼\ #,##0.000"/>
            </x14:dxf>
          </x14:cfRule>
          <x14:cfRule type="expression" priority="1206" id="{2AF2BD59-D541-4FAA-8B97-E10A050EB380}">
            <xm:f>'FX Card'!$F$1=20</xm:f>
            <x14:dxf>
              <numFmt numFmtId="181" formatCode="\р\у\б\ #,##0.00"/>
            </x14:dxf>
          </x14:cfRule>
          <x14:cfRule type="expression" priority="1207" id="{11726BD8-1484-470E-B0BF-A8F5ED97B6B0}">
            <xm:f>'FX Card'!$F$1=19</xm:f>
            <x14:dxf>
              <numFmt numFmtId="196" formatCode="\M\X\ &quot;$&quot;\ #,##0.00"/>
            </x14:dxf>
          </x14:cfRule>
          <x14:cfRule type="expression" priority="1208" id="{2654C386-F508-4206-8FE9-B2412C73840A}">
            <xm:f>'FX Card'!$F$1=18</xm:f>
            <x14:dxf>
              <numFmt numFmtId="195" formatCode="[$RM-43E]#,##0.00"/>
            </x14:dxf>
          </x14:cfRule>
          <x14:cfRule type="expression" priority="1209" id="{D7A1163D-2080-4385-9484-345E130F1F43}">
            <xm:f>'FX Card'!$F$1=17</xm:f>
            <x14:dxf>
              <numFmt numFmtId="198" formatCode="\N\Z\ &quot;$&quot;\ #,##0.00"/>
            </x14:dxf>
          </x14:cfRule>
          <x14:cfRule type="expression" priority="1210" id="{C84400B0-1859-4AF2-815A-51BF0E44997A}">
            <xm:f>'FX Card'!$F$1=16</xm:f>
            <x14:dxf>
              <numFmt numFmtId="173" formatCode="\k\r\ #,##0.00"/>
            </x14:dxf>
          </x14:cfRule>
          <x14:cfRule type="expression" priority="1211" id="{C211B650-FE13-4126-B094-64B860CA8D60}">
            <xm:f>'FX Card'!$F$1=15</xm:f>
            <x14:dxf>
              <numFmt numFmtId="179" formatCode="[$₩-412]#,##0.00"/>
            </x14:dxf>
          </x14:cfRule>
          <x14:cfRule type="expression" priority="1212" id="{394E0D94-A0F3-4377-8B02-566A51F07BD1}">
            <xm:f>'FX Card'!$F$1=14</xm:f>
            <x14:dxf>
              <numFmt numFmtId="178" formatCode="[$¥-411]#,##0.00"/>
            </x14:dxf>
          </x14:cfRule>
          <x14:cfRule type="expression" priority="1213" id="{D93F76E6-CC92-429F-B977-B8CE0E80A93B}">
            <xm:f>'FX Card'!$F$1=13</xm:f>
            <x14:dxf>
              <numFmt numFmtId="207" formatCode="[$₹-445]\ #,##0.00"/>
            </x14:dxf>
          </x14:cfRule>
          <x14:cfRule type="expression" priority="1214" id="{F12603F9-C6D0-4A30-8D7A-D1C059707827}">
            <xm:f>'FX Card'!$F$1=12</xm:f>
            <x14:dxf>
              <numFmt numFmtId="176" formatCode="\R\p\ #,##0.00"/>
            </x14:dxf>
          </x14:cfRule>
          <x14:cfRule type="expression" priority="1215" id="{9FB24196-C9AF-401F-8BBE-DA598EAD87EB}">
            <xm:f>'FX Card'!$F$1=11</xm:f>
            <x14:dxf>
              <numFmt numFmtId="194" formatCode="\H\K\ &quot;$&quot;\ #,##0.00"/>
            </x14:dxf>
          </x14:cfRule>
          <x14:cfRule type="expression" priority="1216" id="{A66DD753-D63E-4A6C-9315-2E1683980086}">
            <xm:f>'FX Card'!$F$1=10</xm:f>
            <x14:dxf>
              <numFmt numFmtId="175" formatCode="[$£-809]#,##0.00"/>
            </x14:dxf>
          </x14:cfRule>
          <x14:cfRule type="expression" priority="1217" id="{FA4A2405-9A7B-42AE-BC60-2DCFEF1C3014}">
            <xm:f>'FX Card'!$F$1=9</xm:f>
            <x14:dxf>
              <numFmt numFmtId="174" formatCode="[$€-2]\ #,##0.00"/>
            </x14:dxf>
          </x14:cfRule>
          <x14:cfRule type="expression" priority="1218" id="{EA9462C2-6963-4EA1-9040-E70BB88F60E5}">
            <xm:f>'FX Card'!$F$1=8</xm:f>
            <x14:dxf>
              <numFmt numFmtId="173" formatCode="\k\r\ #,##0.00"/>
            </x14:dxf>
          </x14:cfRule>
          <x14:cfRule type="expression" priority="1219" id="{98C120D4-3FF9-48C8-BBDC-49C48567FC3C}">
            <xm:f>'FX Card'!$F$1=7</xm:f>
            <x14:dxf>
              <numFmt numFmtId="172" formatCode="[$¥-804]#,##0.00"/>
            </x14:dxf>
          </x14:cfRule>
          <x14:cfRule type="expression" priority="1220" id="{476B10BE-F63C-48A0-BF9A-C34900DFB364}">
            <xm:f>'FX Card'!$F$1=6</xm:f>
            <x14:dxf>
              <numFmt numFmtId="171" formatCode="\F\r\ #,##0.00"/>
            </x14:dxf>
          </x14:cfRule>
          <x14:cfRule type="expression" priority="1221" id="{C58879AD-FC3E-44FA-974D-72ABF16D8E2D}">
            <xm:f>'FX Card'!$F$1=5</xm:f>
            <x14:dxf>
              <numFmt numFmtId="170" formatCode="\C\A\ &quot;$&quot;\ #,##0.00"/>
            </x14:dxf>
          </x14:cfRule>
          <x14:cfRule type="expression" priority="1222" id="{9A499269-85F6-4BE9-81E3-F1A73D977ED6}">
            <xm:f>'FX Card'!$F$1=4</xm:f>
            <x14:dxf>
              <numFmt numFmtId="192" formatCode="[$R$-416]\ #,##0.00"/>
            </x14:dxf>
          </x14:cfRule>
          <x14:cfRule type="expression" priority="1223" id="{49806ECB-E2C0-43FB-A2AF-7BCFCFBA374F}">
            <xm:f>'FX Card'!$F$1=3</xm:f>
            <x14:dxf>
              <numFmt numFmtId="169" formatCode="\A\U\ &quot;$&quot;\ #,##0.00"/>
            </x14:dxf>
          </x14:cfRule>
          <x14:cfRule type="expression" priority="1224" id="{E919BA03-FA38-4B1C-8993-85A48615DBB9}">
            <xm:f>'FX Card'!$F$1=2</xm:f>
            <x14:dxf>
              <numFmt numFmtId="182" formatCode="\A\R\ &quot;$&quot;#,##0.00"/>
            </x14:dxf>
          </x14:cfRule>
          <x14:cfRule type="expression" priority="1225" id="{FBA674F1-0506-40EA-B34D-2765AA250FB6}">
            <xm:f>'FX Card'!$F$1=1</xm:f>
            <x14:dxf>
              <numFmt numFmtId="166" formatCode="&quot;$&quot;#,##0.00"/>
            </x14:dxf>
          </x14:cfRule>
          <xm:sqref>AS523:BA527</xm:sqref>
        </x14:conditionalFormatting>
        <x14:conditionalFormatting xmlns:xm="http://schemas.microsoft.com/office/excel/2006/main">
          <x14:cfRule type="expression" priority="1226" id="{10EF2597-0E85-4402-A34D-C3B18A83859F}">
            <xm:f>'FX Card'!$F$1=25</xm:f>
            <x14:dxf>
              <numFmt numFmtId="183" formatCode="\R\ #,##0.00"/>
            </x14:dxf>
          </x14:cfRule>
          <x14:cfRule type="expression" priority="1227" id="{1620A72B-B476-40F5-B1B3-CF430B7FF00F}">
            <xm:f>'FX Card'!$F$1=24</xm:f>
            <x14:dxf>
              <numFmt numFmtId="180" formatCode="\T\W\ &quot;$&quot;\ #,##0.00"/>
            </x14:dxf>
          </x14:cfRule>
          <x14:cfRule type="expression" priority="1228" id="{B6F97D42-84B4-4CCC-9A46-18C1E07FFFC5}">
            <xm:f>'FX Card'!$F$1=23</xm:f>
            <x14:dxf>
              <numFmt numFmtId="199" formatCode="#,##0.00\ [$₺-41F]"/>
            </x14:dxf>
          </x14:cfRule>
          <x14:cfRule type="expression" priority="1229" id="{3FC5278B-A41A-48F4-94A3-41C21EAF005C}">
            <xm:f>'FX Card'!$F$1=22</xm:f>
            <x14:dxf>
              <numFmt numFmtId="173" formatCode="\k\r\ #,##0.00"/>
            </x14:dxf>
          </x14:cfRule>
          <x14:cfRule type="expression" priority="1230" id="{D7EED89B-9204-4E94-AEDA-A396735AACAF}">
            <xm:f>'FX Card'!$F$1=21</xm:f>
            <x14:dxf>
              <numFmt numFmtId="197" formatCode="\﷼\ #,##0.000"/>
            </x14:dxf>
          </x14:cfRule>
          <x14:cfRule type="expression" priority="1231" id="{22A586DC-0873-4F8C-87C9-9866AFE570E6}">
            <xm:f>'FX Card'!$F$1=20</xm:f>
            <x14:dxf>
              <numFmt numFmtId="181" formatCode="\р\у\б\ #,##0.00"/>
            </x14:dxf>
          </x14:cfRule>
          <x14:cfRule type="expression" priority="1232" id="{465802D1-5678-4789-95C3-0188DB0181BB}">
            <xm:f>'FX Card'!$F$1=19</xm:f>
            <x14:dxf>
              <numFmt numFmtId="196" formatCode="\M\X\ &quot;$&quot;\ #,##0.00"/>
            </x14:dxf>
          </x14:cfRule>
          <x14:cfRule type="expression" priority="1233" id="{143B0EF6-6FDC-4FDF-88B7-6314F6DB25AD}">
            <xm:f>'FX Card'!$F$1=18</xm:f>
            <x14:dxf>
              <numFmt numFmtId="195" formatCode="[$RM-43E]#,##0.00"/>
            </x14:dxf>
          </x14:cfRule>
          <x14:cfRule type="expression" priority="1234" id="{9ABB40C8-E8C7-4F1F-BE81-ECC275E90098}">
            <xm:f>'FX Card'!$F$1=17</xm:f>
            <x14:dxf>
              <numFmt numFmtId="198" formatCode="\N\Z\ &quot;$&quot;\ #,##0.00"/>
            </x14:dxf>
          </x14:cfRule>
          <x14:cfRule type="expression" priority="1235" id="{FD3D5527-BF4B-4EC5-B7C9-31138C64DC5A}">
            <xm:f>'FX Card'!$F$1=16</xm:f>
            <x14:dxf>
              <numFmt numFmtId="173" formatCode="\k\r\ #,##0.00"/>
            </x14:dxf>
          </x14:cfRule>
          <x14:cfRule type="expression" priority="1236" id="{F2CEC3A2-607C-41E1-B283-E4B66A75CD39}">
            <xm:f>'FX Card'!$F$1=15</xm:f>
            <x14:dxf>
              <numFmt numFmtId="179" formatCode="[$₩-412]#,##0.00"/>
            </x14:dxf>
          </x14:cfRule>
          <x14:cfRule type="expression" priority="1237" id="{0B280D80-CEBA-4A96-A358-C6AF24D53A31}">
            <xm:f>'FX Card'!$F$1=14</xm:f>
            <x14:dxf>
              <numFmt numFmtId="178" formatCode="[$¥-411]#,##0.00"/>
            </x14:dxf>
          </x14:cfRule>
          <x14:cfRule type="expression" priority="1238" id="{4BA9A9D3-2EA8-4268-9263-36090455B14B}">
            <xm:f>'FX Card'!$F$1=13</xm:f>
            <x14:dxf>
              <numFmt numFmtId="207" formatCode="[$₹-445]\ #,##0.00"/>
            </x14:dxf>
          </x14:cfRule>
          <x14:cfRule type="expression" priority="1239" id="{2EDA237E-555E-4BD6-977E-6AD524E6C400}">
            <xm:f>'FX Card'!$F$1=12</xm:f>
            <x14:dxf>
              <numFmt numFmtId="176" formatCode="\R\p\ #,##0.00"/>
            </x14:dxf>
          </x14:cfRule>
          <x14:cfRule type="expression" priority="1240" id="{AB461DDC-2491-4B16-9336-368649AA0217}">
            <xm:f>'FX Card'!$F$1=11</xm:f>
            <x14:dxf>
              <numFmt numFmtId="194" formatCode="\H\K\ &quot;$&quot;\ #,##0.00"/>
            </x14:dxf>
          </x14:cfRule>
          <x14:cfRule type="expression" priority="1241" id="{8AF62055-A089-4710-8A5F-1828D13F750E}">
            <xm:f>'FX Card'!$F$1=10</xm:f>
            <x14:dxf>
              <numFmt numFmtId="175" formatCode="[$£-809]#,##0.00"/>
            </x14:dxf>
          </x14:cfRule>
          <x14:cfRule type="expression" priority="1242" id="{D275A7F8-DE0B-4DF4-8C27-A5E067E75E43}">
            <xm:f>'FX Card'!$F$1=9</xm:f>
            <x14:dxf>
              <numFmt numFmtId="174" formatCode="[$€-2]\ #,##0.00"/>
            </x14:dxf>
          </x14:cfRule>
          <x14:cfRule type="expression" priority="1243" id="{F7656004-436F-4DED-8B21-35306AE6A3FB}">
            <xm:f>'FX Card'!$F$1=8</xm:f>
            <x14:dxf>
              <numFmt numFmtId="173" formatCode="\k\r\ #,##0.00"/>
            </x14:dxf>
          </x14:cfRule>
          <x14:cfRule type="expression" priority="1244" id="{2302C75D-AA9E-4A39-820F-39F35EA88FBC}">
            <xm:f>'FX Card'!$F$1=7</xm:f>
            <x14:dxf>
              <numFmt numFmtId="172" formatCode="[$¥-804]#,##0.00"/>
            </x14:dxf>
          </x14:cfRule>
          <x14:cfRule type="expression" priority="1245" id="{A74D4509-38AE-4053-A877-B03FFDA902E8}">
            <xm:f>'FX Card'!$F$1=6</xm:f>
            <x14:dxf>
              <numFmt numFmtId="171" formatCode="\F\r\ #,##0.00"/>
            </x14:dxf>
          </x14:cfRule>
          <x14:cfRule type="expression" priority="1246" id="{B1B46465-9017-4759-8D05-4929891FE200}">
            <xm:f>'FX Card'!$F$1=5</xm:f>
            <x14:dxf>
              <numFmt numFmtId="170" formatCode="\C\A\ &quot;$&quot;\ #,##0.00"/>
            </x14:dxf>
          </x14:cfRule>
          <x14:cfRule type="expression" priority="1247" id="{968C9FDA-28C7-46AC-9D4B-137F777D5317}">
            <xm:f>'FX Card'!$F$1=4</xm:f>
            <x14:dxf>
              <numFmt numFmtId="192" formatCode="[$R$-416]\ #,##0.00"/>
            </x14:dxf>
          </x14:cfRule>
          <x14:cfRule type="expression" priority="1248" id="{46335B6B-65B9-4DC8-B98D-EFE3DBE211FD}">
            <xm:f>'FX Card'!$F$1=3</xm:f>
            <x14:dxf>
              <numFmt numFmtId="169" formatCode="\A\U\ &quot;$&quot;\ #,##0.00"/>
            </x14:dxf>
          </x14:cfRule>
          <x14:cfRule type="expression" priority="1249" id="{3E724601-00F6-4C0C-9244-FD94EECB3FD7}">
            <xm:f>'FX Card'!$F$1=2</xm:f>
            <x14:dxf>
              <numFmt numFmtId="182" formatCode="\A\R\ &quot;$&quot;#,##0.00"/>
            </x14:dxf>
          </x14:cfRule>
          <x14:cfRule type="expression" priority="1250" id="{1090FE45-D60A-4CCE-AB36-52EF0D11629C}">
            <xm:f>'FX Card'!$F$1=1</xm:f>
            <x14:dxf>
              <numFmt numFmtId="166" formatCode="&quot;$&quot;#,##0.00"/>
            </x14:dxf>
          </x14:cfRule>
          <xm:sqref>AS517:BA518</xm:sqref>
        </x14:conditionalFormatting>
        <x14:conditionalFormatting xmlns:xm="http://schemas.microsoft.com/office/excel/2006/main">
          <x14:cfRule type="expression" priority="1176" id="{FF65C7FD-1C27-41ED-A0A7-868D7F2CF000}">
            <xm:f>'FX Card'!$F$1=25</xm:f>
            <x14:dxf>
              <numFmt numFmtId="183" formatCode="\R\ #,##0.00"/>
            </x14:dxf>
          </x14:cfRule>
          <x14:cfRule type="expression" priority="1177" id="{D1298E7A-811A-4AD4-A70D-537E50A33926}">
            <xm:f>'FX Card'!$F$1=24</xm:f>
            <x14:dxf>
              <numFmt numFmtId="180" formatCode="\T\W\ &quot;$&quot;\ #,##0.00"/>
            </x14:dxf>
          </x14:cfRule>
          <x14:cfRule type="expression" priority="1178" id="{17A191B4-453D-4723-A423-694058706A3B}">
            <xm:f>'FX Card'!$F$1=23</xm:f>
            <x14:dxf>
              <numFmt numFmtId="199" formatCode="#,##0.00\ [$₺-41F]"/>
            </x14:dxf>
          </x14:cfRule>
          <x14:cfRule type="expression" priority="1179" id="{9BF4A309-F1F5-4452-8B10-DDB6429FB381}">
            <xm:f>'FX Card'!$F$1=22</xm:f>
            <x14:dxf>
              <numFmt numFmtId="173" formatCode="\k\r\ #,##0.00"/>
            </x14:dxf>
          </x14:cfRule>
          <x14:cfRule type="expression" priority="1180" id="{083B5564-AF55-4E13-9AC7-FAB57E55CF4B}">
            <xm:f>'FX Card'!$F$1=21</xm:f>
            <x14:dxf>
              <numFmt numFmtId="197" formatCode="\﷼\ #,##0.000"/>
            </x14:dxf>
          </x14:cfRule>
          <x14:cfRule type="expression" priority="1181" id="{DDF3A14A-F5B0-41F5-985C-DE44289BB63D}">
            <xm:f>'FX Card'!$F$1=20</xm:f>
            <x14:dxf>
              <numFmt numFmtId="181" formatCode="\р\у\б\ #,##0.00"/>
            </x14:dxf>
          </x14:cfRule>
          <x14:cfRule type="expression" priority="1182" id="{3CADB04D-D861-4866-A69C-413F39117C13}">
            <xm:f>'FX Card'!$F$1=19</xm:f>
            <x14:dxf>
              <numFmt numFmtId="196" formatCode="\M\X\ &quot;$&quot;\ #,##0.00"/>
            </x14:dxf>
          </x14:cfRule>
          <x14:cfRule type="expression" priority="1183" id="{63B15F05-1CB0-4E16-BF12-EA8235FC71A6}">
            <xm:f>'FX Card'!$F$1=18</xm:f>
            <x14:dxf>
              <numFmt numFmtId="195" formatCode="[$RM-43E]#,##0.00"/>
            </x14:dxf>
          </x14:cfRule>
          <x14:cfRule type="expression" priority="1184" id="{F235D864-9323-4E2C-9FD4-33ABF0C2A706}">
            <xm:f>'FX Card'!$F$1=17</xm:f>
            <x14:dxf>
              <numFmt numFmtId="198" formatCode="\N\Z\ &quot;$&quot;\ #,##0.00"/>
            </x14:dxf>
          </x14:cfRule>
          <x14:cfRule type="expression" priority="1185" id="{887FB078-4201-438F-BAA4-F05147F72761}">
            <xm:f>'FX Card'!$F$1=16</xm:f>
            <x14:dxf>
              <numFmt numFmtId="173" formatCode="\k\r\ #,##0.00"/>
            </x14:dxf>
          </x14:cfRule>
          <x14:cfRule type="expression" priority="1186" id="{9BC15E66-691C-40B7-A8CA-0254A09A9438}">
            <xm:f>'FX Card'!$F$1=15</xm:f>
            <x14:dxf>
              <numFmt numFmtId="179" formatCode="[$₩-412]#,##0.00"/>
            </x14:dxf>
          </x14:cfRule>
          <x14:cfRule type="expression" priority="1187" id="{C8D64B76-98B0-4AF4-85F2-57214DC513D7}">
            <xm:f>'FX Card'!$F$1=14</xm:f>
            <x14:dxf>
              <numFmt numFmtId="178" formatCode="[$¥-411]#,##0.00"/>
            </x14:dxf>
          </x14:cfRule>
          <x14:cfRule type="expression" priority="1188" id="{D4AD7C32-AEFA-4D91-AC5A-B0367CF0F525}">
            <xm:f>'FX Card'!$F$1=13</xm:f>
            <x14:dxf>
              <numFmt numFmtId="207" formatCode="[$₹-445]\ #,##0.00"/>
            </x14:dxf>
          </x14:cfRule>
          <x14:cfRule type="expression" priority="1189" id="{C67FA263-C45A-4D9D-BF7C-286316678A88}">
            <xm:f>'FX Card'!$F$1=12</xm:f>
            <x14:dxf>
              <numFmt numFmtId="176" formatCode="\R\p\ #,##0.00"/>
            </x14:dxf>
          </x14:cfRule>
          <x14:cfRule type="expression" priority="1190" id="{ECA4A2F4-6FEF-40DC-B0E5-88B09D6B3A1A}">
            <xm:f>'FX Card'!$F$1=11</xm:f>
            <x14:dxf>
              <numFmt numFmtId="194" formatCode="\H\K\ &quot;$&quot;\ #,##0.00"/>
            </x14:dxf>
          </x14:cfRule>
          <x14:cfRule type="expression" priority="1191" id="{377B08B0-7948-4259-8122-944C59D231DD}">
            <xm:f>'FX Card'!$F$1=10</xm:f>
            <x14:dxf>
              <numFmt numFmtId="175" formatCode="[$£-809]#,##0.00"/>
            </x14:dxf>
          </x14:cfRule>
          <x14:cfRule type="expression" priority="1192" id="{A96FEF5E-5ECD-4222-A077-7301CCA7BAAC}">
            <xm:f>'FX Card'!$F$1=9</xm:f>
            <x14:dxf>
              <numFmt numFmtId="174" formatCode="[$€-2]\ #,##0.00"/>
            </x14:dxf>
          </x14:cfRule>
          <x14:cfRule type="expression" priority="1193" id="{7AC380EA-0E6E-4BAA-9E67-5A216F171AFD}">
            <xm:f>'FX Card'!$F$1=8</xm:f>
            <x14:dxf>
              <numFmt numFmtId="173" formatCode="\k\r\ #,##0.00"/>
            </x14:dxf>
          </x14:cfRule>
          <x14:cfRule type="expression" priority="1194" id="{89722621-BCA0-4706-AE9C-52E0BC8098BB}">
            <xm:f>'FX Card'!$F$1=7</xm:f>
            <x14:dxf>
              <numFmt numFmtId="172" formatCode="[$¥-804]#,##0.00"/>
            </x14:dxf>
          </x14:cfRule>
          <x14:cfRule type="expression" priority="1195" id="{5E0ABE34-DEEA-413A-A598-ED9EFA0F2F29}">
            <xm:f>'FX Card'!$F$1=6</xm:f>
            <x14:dxf>
              <numFmt numFmtId="171" formatCode="\F\r\ #,##0.00"/>
            </x14:dxf>
          </x14:cfRule>
          <x14:cfRule type="expression" priority="1196" id="{2E2E0BE4-651F-4EBE-99DA-B0A81A3942C1}">
            <xm:f>'FX Card'!$F$1=5</xm:f>
            <x14:dxf>
              <numFmt numFmtId="170" formatCode="\C\A\ &quot;$&quot;\ #,##0.00"/>
            </x14:dxf>
          </x14:cfRule>
          <x14:cfRule type="expression" priority="1197" id="{A677E335-4CDB-437B-93C5-5C0F1E0625D7}">
            <xm:f>'FX Card'!$F$1=4</xm:f>
            <x14:dxf>
              <numFmt numFmtId="192" formatCode="[$R$-416]\ #,##0.00"/>
            </x14:dxf>
          </x14:cfRule>
          <x14:cfRule type="expression" priority="1198" id="{E3A978CC-AAF7-4AC7-B3DF-84862CB41FE4}">
            <xm:f>'FX Card'!$F$1=3</xm:f>
            <x14:dxf>
              <numFmt numFmtId="169" formatCode="\A\U\ &quot;$&quot;\ #,##0.00"/>
            </x14:dxf>
          </x14:cfRule>
          <x14:cfRule type="expression" priority="1199" id="{83A6D5D1-72EA-4AA9-A436-5FF427F9F582}">
            <xm:f>'FX Card'!$F$1=2</xm:f>
            <x14:dxf>
              <numFmt numFmtId="182" formatCode="\A\R\ &quot;$&quot;#,##0.00"/>
            </x14:dxf>
          </x14:cfRule>
          <x14:cfRule type="expression" priority="1200" id="{D3A53763-7DDD-4168-8238-049CDCF87CFC}">
            <xm:f>'FX Card'!$F$1=1</xm:f>
            <x14:dxf>
              <numFmt numFmtId="166" formatCode="&quot;$&quot;#,##0.00"/>
            </x14:dxf>
          </x14:cfRule>
          <xm:sqref>AX522:BA522</xm:sqref>
        </x14:conditionalFormatting>
        <x14:conditionalFormatting xmlns:xm="http://schemas.microsoft.com/office/excel/2006/main">
          <x14:cfRule type="expression" priority="1126" id="{85740CAC-8357-4EFB-9F28-BDB472860CB9}">
            <xm:f>'FX Card'!$F$1=25</xm:f>
            <x14:dxf>
              <numFmt numFmtId="183" formatCode="\R\ #,##0.00"/>
            </x14:dxf>
          </x14:cfRule>
          <x14:cfRule type="expression" priority="1127" id="{A6779593-340E-4B35-96C1-8DA259BEF3C3}">
            <xm:f>'FX Card'!$F$1=24</xm:f>
            <x14:dxf>
              <numFmt numFmtId="180" formatCode="\T\W\ &quot;$&quot;\ #,##0.00"/>
            </x14:dxf>
          </x14:cfRule>
          <x14:cfRule type="expression" priority="1128" id="{2422BA14-CF27-480C-94A8-AFFF51708173}">
            <xm:f>'FX Card'!$F$1=23</xm:f>
            <x14:dxf>
              <numFmt numFmtId="199" formatCode="#,##0.00\ [$₺-41F]"/>
            </x14:dxf>
          </x14:cfRule>
          <x14:cfRule type="expression" priority="1129" id="{1735BC4E-2742-4D6C-9B8E-B73FB13B1810}">
            <xm:f>'FX Card'!$F$1=22</xm:f>
            <x14:dxf>
              <numFmt numFmtId="173" formatCode="\k\r\ #,##0.00"/>
            </x14:dxf>
          </x14:cfRule>
          <x14:cfRule type="expression" priority="1130" id="{670BFA6C-31B9-406B-867B-0A4B58324C29}">
            <xm:f>'FX Card'!$F$1=21</xm:f>
            <x14:dxf>
              <numFmt numFmtId="197" formatCode="\﷼\ #,##0.000"/>
            </x14:dxf>
          </x14:cfRule>
          <x14:cfRule type="expression" priority="1131" id="{1DE9F751-EAD7-44CA-A1FA-0FC4C04DA261}">
            <xm:f>'FX Card'!$F$1=20</xm:f>
            <x14:dxf>
              <numFmt numFmtId="181" formatCode="\р\у\б\ #,##0.00"/>
            </x14:dxf>
          </x14:cfRule>
          <x14:cfRule type="expression" priority="1132" id="{6980D369-7A02-4009-994F-D3448F539419}">
            <xm:f>'FX Card'!$F$1=19</xm:f>
            <x14:dxf>
              <numFmt numFmtId="196" formatCode="\M\X\ &quot;$&quot;\ #,##0.00"/>
            </x14:dxf>
          </x14:cfRule>
          <x14:cfRule type="expression" priority="1133" id="{E73EFB33-F645-496F-A85B-1F42768C19F8}">
            <xm:f>'FX Card'!$F$1=18</xm:f>
            <x14:dxf>
              <numFmt numFmtId="195" formatCode="[$RM-43E]#,##0.00"/>
            </x14:dxf>
          </x14:cfRule>
          <x14:cfRule type="expression" priority="1134" id="{073CE2C0-F03E-44A2-BE23-0C9F9A5E2469}">
            <xm:f>'FX Card'!$F$1=17</xm:f>
            <x14:dxf>
              <numFmt numFmtId="198" formatCode="\N\Z\ &quot;$&quot;\ #,##0.00"/>
            </x14:dxf>
          </x14:cfRule>
          <x14:cfRule type="expression" priority="1135" id="{72DE5307-CC19-4A47-94E2-C46F1FBAC227}">
            <xm:f>'FX Card'!$F$1=16</xm:f>
            <x14:dxf>
              <numFmt numFmtId="173" formatCode="\k\r\ #,##0.00"/>
            </x14:dxf>
          </x14:cfRule>
          <x14:cfRule type="expression" priority="1136" id="{C76DD7EF-DE26-4CE8-9F13-0CD08D4D8DBA}">
            <xm:f>'FX Card'!$F$1=15</xm:f>
            <x14:dxf>
              <numFmt numFmtId="179" formatCode="[$₩-412]#,##0.00"/>
            </x14:dxf>
          </x14:cfRule>
          <x14:cfRule type="expression" priority="1137" id="{2EFB3E0E-EA39-4ADA-BD63-011BA32A3578}">
            <xm:f>'FX Card'!$F$1=14</xm:f>
            <x14:dxf>
              <numFmt numFmtId="178" formatCode="[$¥-411]#,##0.00"/>
            </x14:dxf>
          </x14:cfRule>
          <x14:cfRule type="expression" priority="1138" id="{E09578F1-A26B-42DF-B235-4570C6477D20}">
            <xm:f>'FX Card'!$F$1=13</xm:f>
            <x14:dxf>
              <numFmt numFmtId="207" formatCode="[$₹-445]\ #,##0.00"/>
            </x14:dxf>
          </x14:cfRule>
          <x14:cfRule type="expression" priority="1139" id="{DCA67C82-362A-466A-87D0-F8E5719F5E2F}">
            <xm:f>'FX Card'!$F$1=12</xm:f>
            <x14:dxf>
              <numFmt numFmtId="176" formatCode="\R\p\ #,##0.00"/>
            </x14:dxf>
          </x14:cfRule>
          <x14:cfRule type="expression" priority="1140" id="{4AD08761-1455-4F92-8975-1FA5338CA842}">
            <xm:f>'FX Card'!$F$1=11</xm:f>
            <x14:dxf>
              <numFmt numFmtId="194" formatCode="\H\K\ &quot;$&quot;\ #,##0.00"/>
            </x14:dxf>
          </x14:cfRule>
          <x14:cfRule type="expression" priority="1141" id="{62AE94DD-85EF-4628-9E3D-928F1DDC0089}">
            <xm:f>'FX Card'!$F$1=10</xm:f>
            <x14:dxf>
              <numFmt numFmtId="175" formatCode="[$£-809]#,##0.00"/>
            </x14:dxf>
          </x14:cfRule>
          <x14:cfRule type="expression" priority="1142" id="{5A73B47B-FEAC-42F9-BA25-C5705A4004D6}">
            <xm:f>'FX Card'!$F$1=9</xm:f>
            <x14:dxf>
              <numFmt numFmtId="174" formatCode="[$€-2]\ #,##0.00"/>
            </x14:dxf>
          </x14:cfRule>
          <x14:cfRule type="expression" priority="1143" id="{BB2C79C4-5E01-4589-A25A-D2C801774BE2}">
            <xm:f>'FX Card'!$F$1=8</xm:f>
            <x14:dxf>
              <numFmt numFmtId="173" formatCode="\k\r\ #,##0.00"/>
            </x14:dxf>
          </x14:cfRule>
          <x14:cfRule type="expression" priority="1144" id="{46383A8D-E899-407E-862A-E43EA6D67B31}">
            <xm:f>'FX Card'!$F$1=7</xm:f>
            <x14:dxf>
              <numFmt numFmtId="172" formatCode="[$¥-804]#,##0.00"/>
            </x14:dxf>
          </x14:cfRule>
          <x14:cfRule type="expression" priority="1145" id="{1E98F5BF-A3BD-4042-8978-7767742723F2}">
            <xm:f>'FX Card'!$F$1=6</xm:f>
            <x14:dxf>
              <numFmt numFmtId="171" formatCode="\F\r\ #,##0.00"/>
            </x14:dxf>
          </x14:cfRule>
          <x14:cfRule type="expression" priority="1146" id="{FEE72F33-3DDE-4BFB-8AD9-5490AEADC530}">
            <xm:f>'FX Card'!$F$1=5</xm:f>
            <x14:dxf>
              <numFmt numFmtId="170" formatCode="\C\A\ &quot;$&quot;\ #,##0.00"/>
            </x14:dxf>
          </x14:cfRule>
          <x14:cfRule type="expression" priority="1147" id="{EA455466-70AE-4020-8609-734D638A4F43}">
            <xm:f>'FX Card'!$F$1=4</xm:f>
            <x14:dxf>
              <numFmt numFmtId="192" formatCode="[$R$-416]\ #,##0.00"/>
            </x14:dxf>
          </x14:cfRule>
          <x14:cfRule type="expression" priority="1148" id="{8270584F-CB09-46FB-8AAF-704EB35D4407}">
            <xm:f>'FX Card'!$F$1=3</xm:f>
            <x14:dxf>
              <numFmt numFmtId="169" formatCode="\A\U\ &quot;$&quot;\ #,##0.00"/>
            </x14:dxf>
          </x14:cfRule>
          <x14:cfRule type="expression" priority="1149" id="{AA138BB4-F3E2-442D-B2E2-72BD182E2DB8}">
            <xm:f>'FX Card'!$F$1=2</xm:f>
            <x14:dxf>
              <numFmt numFmtId="182" formatCode="\A\R\ &quot;$&quot;#,##0.00"/>
            </x14:dxf>
          </x14:cfRule>
          <x14:cfRule type="expression" priority="1150" id="{AD309AC1-99B8-451E-B1EB-724803E3F533}">
            <xm:f>'FX Card'!$F$1=1</xm:f>
            <x14:dxf>
              <numFmt numFmtId="166" formatCode="&quot;$&quot;#,##0.00"/>
            </x14:dxf>
          </x14:cfRule>
          <xm:sqref>AX296:BA296</xm:sqref>
        </x14:conditionalFormatting>
        <x14:conditionalFormatting xmlns:xm="http://schemas.microsoft.com/office/excel/2006/main">
          <x14:cfRule type="expression" priority="1076" id="{4122F372-33D7-4D10-8E56-639537F35FFD}">
            <xm:f>'FX Card'!$F$1=25</xm:f>
            <x14:dxf>
              <numFmt numFmtId="183" formatCode="\R\ #,##0.00"/>
            </x14:dxf>
          </x14:cfRule>
          <x14:cfRule type="expression" priority="1077" id="{E20DCEBE-F1EB-4B81-806A-4F8C969373C6}">
            <xm:f>'FX Card'!$F$1=24</xm:f>
            <x14:dxf>
              <numFmt numFmtId="180" formatCode="\T\W\ &quot;$&quot;\ #,##0.00"/>
            </x14:dxf>
          </x14:cfRule>
          <x14:cfRule type="expression" priority="1078" id="{981BB14F-CE5F-462C-9F4F-F74A7A9D11F2}">
            <xm:f>'FX Card'!$F$1=23</xm:f>
            <x14:dxf>
              <numFmt numFmtId="199" formatCode="#,##0.00\ [$₺-41F]"/>
            </x14:dxf>
          </x14:cfRule>
          <x14:cfRule type="expression" priority="1079" id="{FC1361F2-D586-43C3-A06F-12F226FE58DD}">
            <xm:f>'FX Card'!$F$1=22</xm:f>
            <x14:dxf>
              <numFmt numFmtId="173" formatCode="\k\r\ #,##0.00"/>
            </x14:dxf>
          </x14:cfRule>
          <x14:cfRule type="expression" priority="1080" id="{C0E3C7AD-CC06-413F-98BD-7B58F404C2F9}">
            <xm:f>'FX Card'!$F$1=21</xm:f>
            <x14:dxf>
              <numFmt numFmtId="197" formatCode="\﷼\ #,##0.000"/>
            </x14:dxf>
          </x14:cfRule>
          <x14:cfRule type="expression" priority="1081" id="{C6195AEA-4EB2-4CE9-8A34-F39FBB3703AF}">
            <xm:f>'FX Card'!$F$1=20</xm:f>
            <x14:dxf>
              <numFmt numFmtId="181" formatCode="\р\у\б\ #,##0.00"/>
            </x14:dxf>
          </x14:cfRule>
          <x14:cfRule type="expression" priority="1082" id="{5EA6A5C7-37DF-49C2-AC8C-E6EE2BE2681A}">
            <xm:f>'FX Card'!$F$1=19</xm:f>
            <x14:dxf>
              <numFmt numFmtId="196" formatCode="\M\X\ &quot;$&quot;\ #,##0.00"/>
            </x14:dxf>
          </x14:cfRule>
          <x14:cfRule type="expression" priority="1083" id="{885C088D-39C8-4D03-93A7-FDD1189112C9}">
            <xm:f>'FX Card'!$F$1=18</xm:f>
            <x14:dxf>
              <numFmt numFmtId="195" formatCode="[$RM-43E]#,##0.00"/>
            </x14:dxf>
          </x14:cfRule>
          <x14:cfRule type="expression" priority="1084" id="{F14DB92E-8CCF-42C6-BE51-2BC6DABBDC1F}">
            <xm:f>'FX Card'!$F$1=17</xm:f>
            <x14:dxf>
              <numFmt numFmtId="198" formatCode="\N\Z\ &quot;$&quot;\ #,##0.00"/>
            </x14:dxf>
          </x14:cfRule>
          <x14:cfRule type="expression" priority="1085" id="{BCC57C82-0D6D-4623-A621-E1ABBD6F8397}">
            <xm:f>'FX Card'!$F$1=16</xm:f>
            <x14:dxf>
              <numFmt numFmtId="173" formatCode="\k\r\ #,##0.00"/>
            </x14:dxf>
          </x14:cfRule>
          <x14:cfRule type="expression" priority="1086" id="{5E0BF3EB-D773-4DD1-95AF-17B68F69A3DF}">
            <xm:f>'FX Card'!$F$1=15</xm:f>
            <x14:dxf>
              <numFmt numFmtId="179" formatCode="[$₩-412]#,##0.00"/>
            </x14:dxf>
          </x14:cfRule>
          <x14:cfRule type="expression" priority="1087" id="{0548C865-DCBB-47CF-BD43-DEE73EF418EC}">
            <xm:f>'FX Card'!$F$1=14</xm:f>
            <x14:dxf>
              <numFmt numFmtId="178" formatCode="[$¥-411]#,##0.00"/>
            </x14:dxf>
          </x14:cfRule>
          <x14:cfRule type="expression" priority="1088" id="{9A2D12B8-1F90-469E-A1D4-EC0DAE8D7BEF}">
            <xm:f>'FX Card'!$F$1=13</xm:f>
            <x14:dxf>
              <numFmt numFmtId="207" formatCode="[$₹-445]\ #,##0.00"/>
            </x14:dxf>
          </x14:cfRule>
          <x14:cfRule type="expression" priority="1089" id="{EF2CCD6A-18B5-49FD-B475-8199657B40B0}">
            <xm:f>'FX Card'!$F$1=12</xm:f>
            <x14:dxf>
              <numFmt numFmtId="176" formatCode="\R\p\ #,##0.00"/>
            </x14:dxf>
          </x14:cfRule>
          <x14:cfRule type="expression" priority="1090" id="{145FD51D-903B-4EE6-BCA3-5372B3C5E541}">
            <xm:f>'FX Card'!$F$1=11</xm:f>
            <x14:dxf>
              <numFmt numFmtId="194" formatCode="\H\K\ &quot;$&quot;\ #,##0.00"/>
            </x14:dxf>
          </x14:cfRule>
          <x14:cfRule type="expression" priority="1091" id="{264D1D74-8B00-4A37-A3D9-993EF790F84A}">
            <xm:f>'FX Card'!$F$1=10</xm:f>
            <x14:dxf>
              <numFmt numFmtId="175" formatCode="[$£-809]#,##0.00"/>
            </x14:dxf>
          </x14:cfRule>
          <x14:cfRule type="expression" priority="1092" id="{E35D47E1-4F6B-4BD7-9098-6C13B291C165}">
            <xm:f>'FX Card'!$F$1=9</xm:f>
            <x14:dxf>
              <numFmt numFmtId="174" formatCode="[$€-2]\ #,##0.00"/>
            </x14:dxf>
          </x14:cfRule>
          <x14:cfRule type="expression" priority="1093" id="{DBB36B03-3F90-4518-BD07-6EEC0951EDED}">
            <xm:f>'FX Card'!$F$1=8</xm:f>
            <x14:dxf>
              <numFmt numFmtId="173" formatCode="\k\r\ #,##0.00"/>
            </x14:dxf>
          </x14:cfRule>
          <x14:cfRule type="expression" priority="1094" id="{AAC22955-FCCB-424E-9057-85B3A202536C}">
            <xm:f>'FX Card'!$F$1=7</xm:f>
            <x14:dxf>
              <numFmt numFmtId="172" formatCode="[$¥-804]#,##0.00"/>
            </x14:dxf>
          </x14:cfRule>
          <x14:cfRule type="expression" priority="1095" id="{CC478C45-A5D7-4C3E-9787-3CCDAE5FFE67}">
            <xm:f>'FX Card'!$F$1=6</xm:f>
            <x14:dxf>
              <numFmt numFmtId="171" formatCode="\F\r\ #,##0.00"/>
            </x14:dxf>
          </x14:cfRule>
          <x14:cfRule type="expression" priority="1096" id="{BCBD7212-268B-4D2A-986F-B0491ACB28F4}">
            <xm:f>'FX Card'!$F$1=5</xm:f>
            <x14:dxf>
              <numFmt numFmtId="170" formatCode="\C\A\ &quot;$&quot;\ #,##0.00"/>
            </x14:dxf>
          </x14:cfRule>
          <x14:cfRule type="expression" priority="1097" id="{72CCE216-2DEE-4956-B89A-76B89ABB9345}">
            <xm:f>'FX Card'!$F$1=4</xm:f>
            <x14:dxf>
              <numFmt numFmtId="192" formatCode="[$R$-416]\ #,##0.00"/>
            </x14:dxf>
          </x14:cfRule>
          <x14:cfRule type="expression" priority="1098" id="{98AD40E2-F083-454B-97DE-3BAE73A18358}">
            <xm:f>'FX Card'!$F$1=3</xm:f>
            <x14:dxf>
              <numFmt numFmtId="169" formatCode="\A\U\ &quot;$&quot;\ #,##0.00"/>
            </x14:dxf>
          </x14:cfRule>
          <x14:cfRule type="expression" priority="1099" id="{F911930C-B077-4D16-88F4-85E3ADB5D5F0}">
            <xm:f>'FX Card'!$F$1=2</xm:f>
            <x14:dxf>
              <numFmt numFmtId="182" formatCode="\A\R\ &quot;$&quot;#,##0.00"/>
            </x14:dxf>
          </x14:cfRule>
          <x14:cfRule type="expression" priority="1100" id="{3AC9B67D-1091-4924-B0CA-F4ADD373B3A0}">
            <xm:f>'FX Card'!$F$1=1</xm:f>
            <x14:dxf>
              <numFmt numFmtId="166" formatCode="&quot;$&quot;#,##0.00"/>
            </x14:dxf>
          </x14:cfRule>
          <xm:sqref>AX590:BA590</xm:sqref>
        </x14:conditionalFormatting>
        <x14:conditionalFormatting xmlns:xm="http://schemas.microsoft.com/office/excel/2006/main">
          <x14:cfRule type="expression" priority="1101" id="{DC9EAAF9-507E-436C-BAB1-26C4D190235E}">
            <xm:f>'FX Card'!$F$1=25</xm:f>
            <x14:dxf>
              <numFmt numFmtId="183" formatCode="\R\ #,##0.00"/>
            </x14:dxf>
          </x14:cfRule>
          <x14:cfRule type="expression" priority="1102" id="{08543B67-FE4E-4779-B62A-F101B4A7FEE1}">
            <xm:f>'FX Card'!$F$1=24</xm:f>
            <x14:dxf>
              <numFmt numFmtId="180" formatCode="\T\W\ &quot;$&quot;\ #,##0.00"/>
            </x14:dxf>
          </x14:cfRule>
          <x14:cfRule type="expression" priority="1103" id="{03D087C7-3710-4557-AA2E-C4CAEAC1642E}">
            <xm:f>'FX Card'!$F$1=23</xm:f>
            <x14:dxf>
              <numFmt numFmtId="199" formatCode="#,##0.00\ [$₺-41F]"/>
            </x14:dxf>
          </x14:cfRule>
          <x14:cfRule type="expression" priority="1104" id="{3BEEF90B-C11A-432B-BD70-19C05284592D}">
            <xm:f>'FX Card'!$F$1=22</xm:f>
            <x14:dxf>
              <numFmt numFmtId="173" formatCode="\k\r\ #,##0.00"/>
            </x14:dxf>
          </x14:cfRule>
          <x14:cfRule type="expression" priority="1105" id="{7564EDDF-46A3-416B-8601-C086A745FDBC}">
            <xm:f>'FX Card'!$F$1=21</xm:f>
            <x14:dxf>
              <numFmt numFmtId="197" formatCode="\﷼\ #,##0.000"/>
            </x14:dxf>
          </x14:cfRule>
          <x14:cfRule type="expression" priority="1106" id="{CCA52611-D2A5-4CC8-8E4C-17B87CE7E38B}">
            <xm:f>'FX Card'!$F$1=20</xm:f>
            <x14:dxf>
              <numFmt numFmtId="181" formatCode="\р\у\б\ #,##0.00"/>
            </x14:dxf>
          </x14:cfRule>
          <x14:cfRule type="expression" priority="1107" id="{E6FE53E6-4786-46E2-B3E7-0ED612DDDF37}">
            <xm:f>'FX Card'!$F$1=19</xm:f>
            <x14:dxf>
              <numFmt numFmtId="196" formatCode="\M\X\ &quot;$&quot;\ #,##0.00"/>
            </x14:dxf>
          </x14:cfRule>
          <x14:cfRule type="expression" priority="1108" id="{A216AE25-A0AC-4632-8B97-F7BB44F6CC38}">
            <xm:f>'FX Card'!$F$1=18</xm:f>
            <x14:dxf>
              <numFmt numFmtId="195" formatCode="[$RM-43E]#,##0.00"/>
            </x14:dxf>
          </x14:cfRule>
          <x14:cfRule type="expression" priority="1109" id="{B71056F2-7A4B-43D2-AE37-7EB13CA07484}">
            <xm:f>'FX Card'!$F$1=17</xm:f>
            <x14:dxf>
              <numFmt numFmtId="198" formatCode="\N\Z\ &quot;$&quot;\ #,##0.00"/>
            </x14:dxf>
          </x14:cfRule>
          <x14:cfRule type="expression" priority="1110" id="{0ABA7B71-5A57-47D0-B188-40F2C4AC7E91}">
            <xm:f>'FX Card'!$F$1=16</xm:f>
            <x14:dxf>
              <numFmt numFmtId="173" formatCode="\k\r\ #,##0.00"/>
            </x14:dxf>
          </x14:cfRule>
          <x14:cfRule type="expression" priority="1111" id="{4ABE653A-45E0-4741-91C8-DA0EB9C020BA}">
            <xm:f>'FX Card'!$F$1=15</xm:f>
            <x14:dxf>
              <numFmt numFmtId="179" formatCode="[$₩-412]#,##0.00"/>
            </x14:dxf>
          </x14:cfRule>
          <x14:cfRule type="expression" priority="1112" id="{2F32EBF9-AAD7-4986-983E-950E25C39BEE}">
            <xm:f>'FX Card'!$F$1=14</xm:f>
            <x14:dxf>
              <numFmt numFmtId="178" formatCode="[$¥-411]#,##0.00"/>
            </x14:dxf>
          </x14:cfRule>
          <x14:cfRule type="expression" priority="1113" id="{F0D0DFBE-5FB0-404A-B3DE-99AAE5F8B0D0}">
            <xm:f>'FX Card'!$F$1=13</xm:f>
            <x14:dxf>
              <numFmt numFmtId="207" formatCode="[$₹-445]\ #,##0.00"/>
            </x14:dxf>
          </x14:cfRule>
          <x14:cfRule type="expression" priority="1114" id="{34857550-F61E-4B3A-A41C-B75105628D63}">
            <xm:f>'FX Card'!$F$1=12</xm:f>
            <x14:dxf>
              <numFmt numFmtId="176" formatCode="\R\p\ #,##0.00"/>
            </x14:dxf>
          </x14:cfRule>
          <x14:cfRule type="expression" priority="1115" id="{7B908BD2-64B3-4074-814F-785D925AB488}">
            <xm:f>'FX Card'!$F$1=11</xm:f>
            <x14:dxf>
              <numFmt numFmtId="194" formatCode="\H\K\ &quot;$&quot;\ #,##0.00"/>
            </x14:dxf>
          </x14:cfRule>
          <x14:cfRule type="expression" priority="1116" id="{C9171993-83A5-45BE-A454-5D90C1CBC6B5}">
            <xm:f>'FX Card'!$F$1=10</xm:f>
            <x14:dxf>
              <numFmt numFmtId="175" formatCode="[$£-809]#,##0.00"/>
            </x14:dxf>
          </x14:cfRule>
          <x14:cfRule type="expression" priority="1117" id="{F9417EA8-249D-4471-8C29-2424B50A9FE3}">
            <xm:f>'FX Card'!$F$1=9</xm:f>
            <x14:dxf>
              <numFmt numFmtId="174" formatCode="[$€-2]\ #,##0.00"/>
            </x14:dxf>
          </x14:cfRule>
          <x14:cfRule type="expression" priority="1118" id="{F77027C5-3C4A-445B-9F88-EEE710910F63}">
            <xm:f>'FX Card'!$F$1=8</xm:f>
            <x14:dxf>
              <numFmt numFmtId="173" formatCode="\k\r\ #,##0.00"/>
            </x14:dxf>
          </x14:cfRule>
          <x14:cfRule type="expression" priority="1119" id="{5C6624AB-20FE-4DC8-917E-FF9AAD1AAC18}">
            <xm:f>'FX Card'!$F$1=7</xm:f>
            <x14:dxf>
              <numFmt numFmtId="172" formatCode="[$¥-804]#,##0.00"/>
            </x14:dxf>
          </x14:cfRule>
          <x14:cfRule type="expression" priority="1120" id="{6CCF1E40-A630-4AE2-B015-E4506B3B1C31}">
            <xm:f>'FX Card'!$F$1=6</xm:f>
            <x14:dxf>
              <numFmt numFmtId="171" formatCode="\F\r\ #,##0.00"/>
            </x14:dxf>
          </x14:cfRule>
          <x14:cfRule type="expression" priority="1121" id="{BCAC8EDB-2D7E-4B9F-AA3F-BBBD29544E31}">
            <xm:f>'FX Card'!$F$1=5</xm:f>
            <x14:dxf>
              <numFmt numFmtId="170" formatCode="\C\A\ &quot;$&quot;\ #,##0.00"/>
            </x14:dxf>
          </x14:cfRule>
          <x14:cfRule type="expression" priority="1122" id="{396DC5F3-F65B-4C98-A144-1E55950111D4}">
            <xm:f>'FX Card'!$F$1=4</xm:f>
            <x14:dxf>
              <numFmt numFmtId="192" formatCode="[$R$-416]\ #,##0.00"/>
            </x14:dxf>
          </x14:cfRule>
          <x14:cfRule type="expression" priority="1123" id="{D1C6A53F-F12C-4D43-9FB3-C21B50887672}">
            <xm:f>'FX Card'!$F$1=3</xm:f>
            <x14:dxf>
              <numFmt numFmtId="169" formatCode="\A\U\ &quot;$&quot;\ #,##0.00"/>
            </x14:dxf>
          </x14:cfRule>
          <x14:cfRule type="expression" priority="1124" id="{5DFDE1A3-6CE9-4385-BF49-E15D746E8B73}">
            <xm:f>'FX Card'!$F$1=2</xm:f>
            <x14:dxf>
              <numFmt numFmtId="182" formatCode="\A\R\ &quot;$&quot;#,##0.00"/>
            </x14:dxf>
          </x14:cfRule>
          <x14:cfRule type="expression" priority="1125" id="{F5690330-EFD7-4F5D-95A8-51D617546E03}">
            <xm:f>'FX Card'!$F$1=1</xm:f>
            <x14:dxf>
              <numFmt numFmtId="166" formatCode="&quot;$&quot;#,##0.00"/>
            </x14:dxf>
          </x14:cfRule>
          <xm:sqref>AS581:BA584 AS591:BA591 AS590:AW590 AS588:BA589</xm:sqref>
        </x14:conditionalFormatting>
        <x14:conditionalFormatting xmlns:xm="http://schemas.microsoft.com/office/excel/2006/main">
          <x14:cfRule type="expression" priority="1051" id="{B0813CCE-7733-408D-8E6E-5A022A7246D9}">
            <xm:f>'FX Card'!$F$1=25</xm:f>
            <x14:dxf>
              <numFmt numFmtId="183" formatCode="\R\ #,##0.00"/>
            </x14:dxf>
          </x14:cfRule>
          <x14:cfRule type="expression" priority="1052" id="{11705B46-62B2-45A3-96D1-EF4288A5372D}">
            <xm:f>'FX Card'!$F$1=24</xm:f>
            <x14:dxf>
              <numFmt numFmtId="180" formatCode="\T\W\ &quot;$&quot;\ #,##0.00"/>
            </x14:dxf>
          </x14:cfRule>
          <x14:cfRule type="expression" priority="1053" id="{5AE410BA-A904-43A5-8532-30CB2E12E81B}">
            <xm:f>'FX Card'!$F$1=23</xm:f>
            <x14:dxf>
              <numFmt numFmtId="199" formatCode="#,##0.00\ [$₺-41F]"/>
            </x14:dxf>
          </x14:cfRule>
          <x14:cfRule type="expression" priority="1054" id="{A99DE870-16B7-40A6-927D-FE26F9D40BAF}">
            <xm:f>'FX Card'!$F$1=22</xm:f>
            <x14:dxf>
              <numFmt numFmtId="173" formatCode="\k\r\ #,##0.00"/>
            </x14:dxf>
          </x14:cfRule>
          <x14:cfRule type="expression" priority="1055" id="{BC76E99A-85C5-4AA3-A983-5719C21BD18E}">
            <xm:f>'FX Card'!$F$1=21</xm:f>
            <x14:dxf>
              <numFmt numFmtId="197" formatCode="\﷼\ #,##0.000"/>
            </x14:dxf>
          </x14:cfRule>
          <x14:cfRule type="expression" priority="1056" id="{A067CD78-CF94-4112-9499-6C746AD3B639}">
            <xm:f>'FX Card'!$F$1=20</xm:f>
            <x14:dxf>
              <numFmt numFmtId="181" formatCode="\р\у\б\ #,##0.00"/>
            </x14:dxf>
          </x14:cfRule>
          <x14:cfRule type="expression" priority="1057" id="{4B8B5B34-F882-4A61-82CF-57B3684209C7}">
            <xm:f>'FX Card'!$F$1=19</xm:f>
            <x14:dxf>
              <numFmt numFmtId="196" formatCode="\M\X\ &quot;$&quot;\ #,##0.00"/>
            </x14:dxf>
          </x14:cfRule>
          <x14:cfRule type="expression" priority="1058" id="{7EB186C1-BA8C-4D6B-A398-EF9F89CD4289}">
            <xm:f>'FX Card'!$F$1=18</xm:f>
            <x14:dxf>
              <numFmt numFmtId="195" formatCode="[$RM-43E]#,##0.00"/>
            </x14:dxf>
          </x14:cfRule>
          <x14:cfRule type="expression" priority="1059" id="{D021C171-31CE-4C37-9219-E57DCA808EE1}">
            <xm:f>'FX Card'!$F$1=17</xm:f>
            <x14:dxf>
              <numFmt numFmtId="198" formatCode="\N\Z\ &quot;$&quot;\ #,##0.00"/>
            </x14:dxf>
          </x14:cfRule>
          <x14:cfRule type="expression" priority="1060" id="{F31DF9C4-F163-4E5B-8034-7CE5FDEC211E}">
            <xm:f>'FX Card'!$F$1=16</xm:f>
            <x14:dxf>
              <numFmt numFmtId="173" formatCode="\k\r\ #,##0.00"/>
            </x14:dxf>
          </x14:cfRule>
          <x14:cfRule type="expression" priority="1061" id="{18BC5A5F-8439-4BFD-8C87-04090D5C15DB}">
            <xm:f>'FX Card'!$F$1=15</xm:f>
            <x14:dxf>
              <numFmt numFmtId="179" formatCode="[$₩-412]#,##0.00"/>
            </x14:dxf>
          </x14:cfRule>
          <x14:cfRule type="expression" priority="1062" id="{7E6F3A0A-FA34-472C-A59A-F2504C97F68C}">
            <xm:f>'FX Card'!$F$1=14</xm:f>
            <x14:dxf>
              <numFmt numFmtId="178" formatCode="[$¥-411]#,##0.00"/>
            </x14:dxf>
          </x14:cfRule>
          <x14:cfRule type="expression" priority="1063" id="{98AEAF89-1EBC-4DF4-9FAB-549B5F1DB681}">
            <xm:f>'FX Card'!$F$1=13</xm:f>
            <x14:dxf>
              <numFmt numFmtId="207" formatCode="[$₹-445]\ #,##0.00"/>
            </x14:dxf>
          </x14:cfRule>
          <x14:cfRule type="expression" priority="1064" id="{FB77994C-BF62-4C30-97B8-E3027EBB4963}">
            <xm:f>'FX Card'!$F$1=12</xm:f>
            <x14:dxf>
              <numFmt numFmtId="176" formatCode="\R\p\ #,##0.00"/>
            </x14:dxf>
          </x14:cfRule>
          <x14:cfRule type="expression" priority="1065" id="{EFE2E74A-63FB-4B89-B278-974B51650F0B}">
            <xm:f>'FX Card'!$F$1=11</xm:f>
            <x14:dxf>
              <numFmt numFmtId="194" formatCode="\H\K\ &quot;$&quot;\ #,##0.00"/>
            </x14:dxf>
          </x14:cfRule>
          <x14:cfRule type="expression" priority="1066" id="{D904DF14-92FB-4D44-A148-731293A2429E}">
            <xm:f>'FX Card'!$F$1=10</xm:f>
            <x14:dxf>
              <numFmt numFmtId="175" formatCode="[$£-809]#,##0.00"/>
            </x14:dxf>
          </x14:cfRule>
          <x14:cfRule type="expression" priority="1067" id="{EEAD210D-8398-4185-89F7-2D31BF29CCE9}">
            <xm:f>'FX Card'!$F$1=9</xm:f>
            <x14:dxf>
              <numFmt numFmtId="174" formatCode="[$€-2]\ #,##0.00"/>
            </x14:dxf>
          </x14:cfRule>
          <x14:cfRule type="expression" priority="1068" id="{3ED6CF38-1B18-4914-91A5-4F7AB7B907A1}">
            <xm:f>'FX Card'!$F$1=8</xm:f>
            <x14:dxf>
              <numFmt numFmtId="173" formatCode="\k\r\ #,##0.00"/>
            </x14:dxf>
          </x14:cfRule>
          <x14:cfRule type="expression" priority="1069" id="{D98F4A2D-551B-439C-832F-E166A08B15AB}">
            <xm:f>'FX Card'!$F$1=7</xm:f>
            <x14:dxf>
              <numFmt numFmtId="172" formatCode="[$¥-804]#,##0.00"/>
            </x14:dxf>
          </x14:cfRule>
          <x14:cfRule type="expression" priority="1070" id="{25141B05-8326-4468-8D98-CB8B1657BEBD}">
            <xm:f>'FX Card'!$F$1=6</xm:f>
            <x14:dxf>
              <numFmt numFmtId="171" formatCode="\F\r\ #,##0.00"/>
            </x14:dxf>
          </x14:cfRule>
          <x14:cfRule type="expression" priority="1071" id="{18BBCF61-7301-4678-9255-B263F2ACBB06}">
            <xm:f>'FX Card'!$F$1=5</xm:f>
            <x14:dxf>
              <numFmt numFmtId="170" formatCode="\C\A\ &quot;$&quot;\ #,##0.00"/>
            </x14:dxf>
          </x14:cfRule>
          <x14:cfRule type="expression" priority="1072" id="{81B74032-CDD7-46B8-AB66-0CAC3010F4C8}">
            <xm:f>'FX Card'!$F$1=4</xm:f>
            <x14:dxf>
              <numFmt numFmtId="192" formatCode="[$R$-416]\ #,##0.00"/>
            </x14:dxf>
          </x14:cfRule>
          <x14:cfRule type="expression" priority="1073" id="{8994C130-277A-4BD4-9322-74D8C9CC25BD}">
            <xm:f>'FX Card'!$F$1=3</xm:f>
            <x14:dxf>
              <numFmt numFmtId="169" formatCode="\A\U\ &quot;$&quot;\ #,##0.00"/>
            </x14:dxf>
          </x14:cfRule>
          <x14:cfRule type="expression" priority="1074" id="{C65DA1B8-0A3A-4267-9819-63E0596A5BF9}">
            <xm:f>'FX Card'!$F$1=2</xm:f>
            <x14:dxf>
              <numFmt numFmtId="182" formatCode="\A\R\ &quot;$&quot;#,##0.00"/>
            </x14:dxf>
          </x14:cfRule>
          <x14:cfRule type="expression" priority="1075" id="{4EB15F9F-03B7-43A7-9F5B-AF389E9E1A19}">
            <xm:f>'FX Card'!$F$1=1</xm:f>
            <x14:dxf>
              <numFmt numFmtId="166" formatCode="&quot;$&quot;#,##0.00"/>
            </x14:dxf>
          </x14:cfRule>
          <xm:sqref>AS587:BA587</xm:sqref>
        </x14:conditionalFormatting>
        <x14:conditionalFormatting xmlns:xm="http://schemas.microsoft.com/office/excel/2006/main">
          <x14:cfRule type="expression" priority="1026" id="{F942178A-BA03-4C10-87FF-CDDC7B68E282}">
            <xm:f>'FX Card'!$F$1=25</xm:f>
            <x14:dxf>
              <numFmt numFmtId="183" formatCode="\R\ #,##0.00"/>
            </x14:dxf>
          </x14:cfRule>
          <x14:cfRule type="expression" priority="1027" id="{A68AEBAA-113B-4E6A-8C8A-03BE5DF8C8F7}">
            <xm:f>'FX Card'!$F$1=24</xm:f>
            <x14:dxf>
              <numFmt numFmtId="180" formatCode="\T\W\ &quot;$&quot;\ #,##0.00"/>
            </x14:dxf>
          </x14:cfRule>
          <x14:cfRule type="expression" priority="1028" id="{7FB1FAC6-3D68-4D46-A018-CC2B40E38106}">
            <xm:f>'FX Card'!$F$1=23</xm:f>
            <x14:dxf>
              <numFmt numFmtId="199" formatCode="#,##0.00\ [$₺-41F]"/>
            </x14:dxf>
          </x14:cfRule>
          <x14:cfRule type="expression" priority="1029" id="{942A4C50-A647-42D2-8FFC-579B0EA8DD86}">
            <xm:f>'FX Card'!$F$1=22</xm:f>
            <x14:dxf>
              <numFmt numFmtId="173" formatCode="\k\r\ #,##0.00"/>
            </x14:dxf>
          </x14:cfRule>
          <x14:cfRule type="expression" priority="1030" id="{C90293CD-AF36-47D5-8F0E-778A747663A6}">
            <xm:f>'FX Card'!$F$1=21</xm:f>
            <x14:dxf>
              <numFmt numFmtId="197" formatCode="\﷼\ #,##0.000"/>
            </x14:dxf>
          </x14:cfRule>
          <x14:cfRule type="expression" priority="1031" id="{8ACBFC60-E9A6-4435-B439-1D38E3D513BC}">
            <xm:f>'FX Card'!$F$1=20</xm:f>
            <x14:dxf>
              <numFmt numFmtId="181" formatCode="\р\у\б\ #,##0.00"/>
            </x14:dxf>
          </x14:cfRule>
          <x14:cfRule type="expression" priority="1032" id="{3952CA10-13F7-4556-B86B-4F3D585DD342}">
            <xm:f>'FX Card'!$F$1=19</xm:f>
            <x14:dxf>
              <numFmt numFmtId="196" formatCode="\M\X\ &quot;$&quot;\ #,##0.00"/>
            </x14:dxf>
          </x14:cfRule>
          <x14:cfRule type="expression" priority="1033" id="{2BF143BC-302C-40FD-A457-B9159D2C234A}">
            <xm:f>'FX Card'!$F$1=18</xm:f>
            <x14:dxf>
              <numFmt numFmtId="195" formatCode="[$RM-43E]#,##0.00"/>
            </x14:dxf>
          </x14:cfRule>
          <x14:cfRule type="expression" priority="1034" id="{07B434E8-EC57-42B1-951A-01A25A1A21D0}">
            <xm:f>'FX Card'!$F$1=17</xm:f>
            <x14:dxf>
              <numFmt numFmtId="198" formatCode="\N\Z\ &quot;$&quot;\ #,##0.00"/>
            </x14:dxf>
          </x14:cfRule>
          <x14:cfRule type="expression" priority="1035" id="{2A5BDC18-3675-4528-B432-37E1E0ADC18B}">
            <xm:f>'FX Card'!$F$1=16</xm:f>
            <x14:dxf>
              <numFmt numFmtId="173" formatCode="\k\r\ #,##0.00"/>
            </x14:dxf>
          </x14:cfRule>
          <x14:cfRule type="expression" priority="1036" id="{644367B9-9DBA-4659-A2EF-2F75819D78F8}">
            <xm:f>'FX Card'!$F$1=15</xm:f>
            <x14:dxf>
              <numFmt numFmtId="179" formatCode="[$₩-412]#,##0.00"/>
            </x14:dxf>
          </x14:cfRule>
          <x14:cfRule type="expression" priority="1037" id="{9AE43848-9C52-497E-9AD5-C10E0000CBD7}">
            <xm:f>'FX Card'!$F$1=14</xm:f>
            <x14:dxf>
              <numFmt numFmtId="178" formatCode="[$¥-411]#,##0.00"/>
            </x14:dxf>
          </x14:cfRule>
          <x14:cfRule type="expression" priority="1038" id="{F615CDAF-694B-43D7-AC8E-C4B740778315}">
            <xm:f>'FX Card'!$F$1=13</xm:f>
            <x14:dxf>
              <numFmt numFmtId="207" formatCode="[$₹-445]\ #,##0.00"/>
            </x14:dxf>
          </x14:cfRule>
          <x14:cfRule type="expression" priority="1039" id="{3AE09FE2-72C5-47A1-AD69-11605627ED75}">
            <xm:f>'FX Card'!$F$1=12</xm:f>
            <x14:dxf>
              <numFmt numFmtId="176" formatCode="\R\p\ #,##0.00"/>
            </x14:dxf>
          </x14:cfRule>
          <x14:cfRule type="expression" priority="1040" id="{141CB7BE-88A4-4DCD-8E60-BA4537AEAECC}">
            <xm:f>'FX Card'!$F$1=11</xm:f>
            <x14:dxf>
              <numFmt numFmtId="194" formatCode="\H\K\ &quot;$&quot;\ #,##0.00"/>
            </x14:dxf>
          </x14:cfRule>
          <x14:cfRule type="expression" priority="1041" id="{61ACB5D0-D135-4062-B9F0-7CDF5CADD8E3}">
            <xm:f>'FX Card'!$F$1=10</xm:f>
            <x14:dxf>
              <numFmt numFmtId="175" formatCode="[$£-809]#,##0.00"/>
            </x14:dxf>
          </x14:cfRule>
          <x14:cfRule type="expression" priority="1042" id="{2531492B-043A-41B0-B6E9-7788D8559EF9}">
            <xm:f>'FX Card'!$F$1=9</xm:f>
            <x14:dxf>
              <numFmt numFmtId="174" formatCode="[$€-2]\ #,##0.00"/>
            </x14:dxf>
          </x14:cfRule>
          <x14:cfRule type="expression" priority="1043" id="{5BC84706-5686-4898-BDBB-224CDDA29A23}">
            <xm:f>'FX Card'!$F$1=8</xm:f>
            <x14:dxf>
              <numFmt numFmtId="173" formatCode="\k\r\ #,##0.00"/>
            </x14:dxf>
          </x14:cfRule>
          <x14:cfRule type="expression" priority="1044" id="{D3681887-680C-4356-AB19-7299B3E70B3B}">
            <xm:f>'FX Card'!$F$1=7</xm:f>
            <x14:dxf>
              <numFmt numFmtId="172" formatCode="[$¥-804]#,##0.00"/>
            </x14:dxf>
          </x14:cfRule>
          <x14:cfRule type="expression" priority="1045" id="{DF61A8AB-DBB3-4EB1-B7F1-FC11A173C084}">
            <xm:f>'FX Card'!$F$1=6</xm:f>
            <x14:dxf>
              <numFmt numFmtId="171" formatCode="\F\r\ #,##0.00"/>
            </x14:dxf>
          </x14:cfRule>
          <x14:cfRule type="expression" priority="1046" id="{70E5B143-9C20-4130-9EF9-1F9B64692166}">
            <xm:f>'FX Card'!$F$1=5</xm:f>
            <x14:dxf>
              <numFmt numFmtId="170" formatCode="\C\A\ &quot;$&quot;\ #,##0.00"/>
            </x14:dxf>
          </x14:cfRule>
          <x14:cfRule type="expression" priority="1047" id="{C5537AFD-1AE5-4129-BF3B-F611513E64CD}">
            <xm:f>'FX Card'!$F$1=4</xm:f>
            <x14:dxf>
              <numFmt numFmtId="192" formatCode="[$R$-416]\ #,##0.00"/>
            </x14:dxf>
          </x14:cfRule>
          <x14:cfRule type="expression" priority="1048" id="{E6DC8B26-C54C-49AB-8ABD-12E095C4B07F}">
            <xm:f>'FX Card'!$F$1=3</xm:f>
            <x14:dxf>
              <numFmt numFmtId="169" formatCode="\A\U\ &quot;$&quot;\ #,##0.00"/>
            </x14:dxf>
          </x14:cfRule>
          <x14:cfRule type="expression" priority="1049" id="{619CBCB7-97FA-4AE2-A564-1E3C445BB1AE}">
            <xm:f>'FX Card'!$F$1=2</xm:f>
            <x14:dxf>
              <numFmt numFmtId="182" formatCode="\A\R\ &quot;$&quot;#,##0.00"/>
            </x14:dxf>
          </x14:cfRule>
          <x14:cfRule type="expression" priority="1050" id="{0C08A6C0-6658-4473-B9F4-113FC4D7252F}">
            <xm:f>'FX Card'!$F$1=1</xm:f>
            <x14:dxf>
              <numFmt numFmtId="166" formatCode="&quot;$&quot;#,##0.00"/>
            </x14:dxf>
          </x14:cfRule>
          <xm:sqref>AS585:BA586</xm:sqref>
        </x14:conditionalFormatting>
        <x14:conditionalFormatting xmlns:xm="http://schemas.microsoft.com/office/excel/2006/main">
          <x14:cfRule type="expression" priority="1001" id="{2B1D0C8B-0C08-4C45-8A72-CB632F63C6F2}">
            <xm:f>'https://d.docs.live.net/4522a5baa5daffb8/Documents/Azure/[Azure Calculator Indirect D_7.27.15.xlsm]FX Card'!#REF!=25</xm:f>
            <x14:dxf>
              <numFmt numFmtId="183" formatCode="\R\ #,##0.00"/>
            </x14:dxf>
          </x14:cfRule>
          <x14:cfRule type="expression" priority="1002" id="{A227F6E0-1116-4EB4-BBE7-81621FCD2D4D}">
            <xm:f>'https://d.docs.live.net/4522a5baa5daffb8/Documents/Azure/[Azure Calculator Indirect D_7.27.15.xlsm]FX Card'!#REF!=24</xm:f>
            <x14:dxf>
              <numFmt numFmtId="180" formatCode="\T\W\ &quot;$&quot;\ #,##0.00"/>
            </x14:dxf>
          </x14:cfRule>
          <x14:cfRule type="expression" priority="1003" id="{45752F58-232D-4667-8E22-0670079A1554}">
            <xm:f>'https://d.docs.live.net/4522a5baa5daffb8/Documents/Azure/[Azure Calculator Indirect D_7.27.15.xlsm]FX Card'!#REF!=23</xm:f>
            <x14:dxf>
              <numFmt numFmtId="199" formatCode="#,##0.00\ [$₺-41F]"/>
            </x14:dxf>
          </x14:cfRule>
          <x14:cfRule type="expression" priority="1004" id="{792E3F0A-581B-4F1A-9D54-D6309FA19129}">
            <xm:f>'https://d.docs.live.net/4522a5baa5daffb8/Documents/Azure/[Azure Calculator Indirect D_7.27.15.xlsm]FX Card'!#REF!=22</xm:f>
            <x14:dxf>
              <numFmt numFmtId="173" formatCode="\k\r\ #,##0.00"/>
            </x14:dxf>
          </x14:cfRule>
          <x14:cfRule type="expression" priority="1005" id="{4E201E6D-445A-420E-9EB5-CC78C3EE0923}">
            <xm:f>'https://d.docs.live.net/4522a5baa5daffb8/Documents/Azure/[Azure Calculator Indirect D_7.27.15.xlsm]FX Card'!#REF!=21</xm:f>
            <x14:dxf>
              <numFmt numFmtId="197" formatCode="\﷼\ #,##0.000"/>
            </x14:dxf>
          </x14:cfRule>
          <x14:cfRule type="expression" priority="1006" id="{07C81384-6E6D-4293-8E03-831FEBD28179}">
            <xm:f>'https://d.docs.live.net/4522a5baa5daffb8/Documents/Azure/[Azure Calculator Indirect D_7.27.15.xlsm]FX Card'!#REF!=20</xm:f>
            <x14:dxf>
              <numFmt numFmtId="181" formatCode="\р\у\б\ #,##0.00"/>
            </x14:dxf>
          </x14:cfRule>
          <x14:cfRule type="expression" priority="1007" id="{B5A6E71B-8DD9-4FB8-8019-6CD2FF8002D8}">
            <xm:f>'https://d.docs.live.net/4522a5baa5daffb8/Documents/Azure/[Azure Calculator Indirect D_7.27.15.xlsm]FX Card'!#REF!=19</xm:f>
            <x14:dxf>
              <numFmt numFmtId="196" formatCode="\M\X\ &quot;$&quot;\ #,##0.00"/>
            </x14:dxf>
          </x14:cfRule>
          <x14:cfRule type="expression" priority="1008" id="{45B0D84B-3EEE-44BD-AC44-3C88D88D4E53}">
            <xm:f>'https://d.docs.live.net/4522a5baa5daffb8/Documents/Azure/[Azure Calculator Indirect D_7.27.15.xlsm]FX Card'!#REF!=18</xm:f>
            <x14:dxf>
              <numFmt numFmtId="195" formatCode="[$RM-43E]#,##0.00"/>
            </x14:dxf>
          </x14:cfRule>
          <x14:cfRule type="expression" priority="1009" id="{4D527B27-495E-45C2-BFED-58C92A425B0E}">
            <xm:f>'https://d.docs.live.net/4522a5baa5daffb8/Documents/Azure/[Azure Calculator Indirect D_7.27.15.xlsm]FX Card'!#REF!=17</xm:f>
            <x14:dxf>
              <numFmt numFmtId="198" formatCode="\N\Z\ &quot;$&quot;\ #,##0.00"/>
            </x14:dxf>
          </x14:cfRule>
          <x14:cfRule type="expression" priority="1010" id="{CA9D043E-3A73-462C-978B-ACB35FEC5396}">
            <xm:f>'https://d.docs.live.net/4522a5baa5daffb8/Documents/Azure/[Azure Calculator Indirect D_7.27.15.xlsm]FX Card'!#REF!=16</xm:f>
            <x14:dxf>
              <numFmt numFmtId="173" formatCode="\k\r\ #,##0.00"/>
            </x14:dxf>
          </x14:cfRule>
          <x14:cfRule type="expression" priority="1011" id="{7C858375-556C-468E-A171-455B31571303}">
            <xm:f>'https://d.docs.live.net/4522a5baa5daffb8/Documents/Azure/[Azure Calculator Indirect D_7.27.15.xlsm]FX Card'!#REF!=15</xm:f>
            <x14:dxf>
              <numFmt numFmtId="179" formatCode="[$₩-412]#,##0.00"/>
            </x14:dxf>
          </x14:cfRule>
          <x14:cfRule type="expression" priority="1012" id="{58A9F108-F43F-4582-BC45-1123518AA60C}">
            <xm:f>'https://d.docs.live.net/4522a5baa5daffb8/Documents/Azure/[Azure Calculator Indirect D_7.27.15.xlsm]FX Card'!#REF!=14</xm:f>
            <x14:dxf>
              <numFmt numFmtId="178" formatCode="[$¥-411]#,##0.00"/>
            </x14:dxf>
          </x14:cfRule>
          <x14:cfRule type="expression" priority="1013" id="{E01C4E12-3BE8-4669-9D51-D28C07D86884}">
            <xm:f>'https://d.docs.live.net/4522a5baa5daffb8/Documents/Azure/[Azure Calculator Indirect D_7.27.15.xlsm]FX Card'!#REF!=13</xm:f>
            <x14:dxf>
              <numFmt numFmtId="207" formatCode="[$₹-445]\ #,##0.00"/>
            </x14:dxf>
          </x14:cfRule>
          <x14:cfRule type="expression" priority="1014" id="{7AE68A43-AC2B-4B4C-9A18-1658DEB0D69F}">
            <xm:f>'https://d.docs.live.net/4522a5baa5daffb8/Documents/Azure/[Azure Calculator Indirect D_7.27.15.xlsm]FX Card'!#REF!=12</xm:f>
            <x14:dxf>
              <numFmt numFmtId="176" formatCode="\R\p\ #,##0.00"/>
            </x14:dxf>
          </x14:cfRule>
          <x14:cfRule type="expression" priority="1015" id="{F1477F23-BD7F-436A-83C3-CFE2F707893F}">
            <xm:f>'https://d.docs.live.net/4522a5baa5daffb8/Documents/Azure/[Azure Calculator Indirect D_7.27.15.xlsm]FX Card'!#REF!=11</xm:f>
            <x14:dxf>
              <numFmt numFmtId="194" formatCode="\H\K\ &quot;$&quot;\ #,##0.00"/>
            </x14:dxf>
          </x14:cfRule>
          <x14:cfRule type="expression" priority="1016" id="{96DF8B31-50E5-4ECD-AE66-7AFA00D8569F}">
            <xm:f>'https://d.docs.live.net/4522a5baa5daffb8/Documents/Azure/[Azure Calculator Indirect D_7.27.15.xlsm]FX Card'!#REF!=10</xm:f>
            <x14:dxf>
              <numFmt numFmtId="175" formatCode="[$£-809]#,##0.00"/>
            </x14:dxf>
          </x14:cfRule>
          <x14:cfRule type="expression" priority="1017" id="{8861578C-6B22-44C9-96C5-FE15DD3774DB}">
            <xm:f>'https://d.docs.live.net/4522a5baa5daffb8/Documents/Azure/[Azure Calculator Indirect D_7.27.15.xlsm]FX Card'!#REF!=9</xm:f>
            <x14:dxf>
              <numFmt numFmtId="174" formatCode="[$€-2]\ #,##0.00"/>
            </x14:dxf>
          </x14:cfRule>
          <x14:cfRule type="expression" priority="1018" id="{3C2BF580-6422-4B84-9CF9-28D01683598D}">
            <xm:f>'https://d.docs.live.net/4522a5baa5daffb8/Documents/Azure/[Azure Calculator Indirect D_7.27.15.xlsm]FX Card'!#REF!=8</xm:f>
            <x14:dxf>
              <numFmt numFmtId="173" formatCode="\k\r\ #,##0.00"/>
            </x14:dxf>
          </x14:cfRule>
          <x14:cfRule type="expression" priority="1019" id="{B2F1E5F4-6F02-4B0F-A6D3-70AC88A637C3}">
            <xm:f>'https://d.docs.live.net/4522a5baa5daffb8/Documents/Azure/[Azure Calculator Indirect D_7.27.15.xlsm]FX Card'!#REF!=7</xm:f>
            <x14:dxf>
              <numFmt numFmtId="172" formatCode="[$¥-804]#,##0.00"/>
            </x14:dxf>
          </x14:cfRule>
          <x14:cfRule type="expression" priority="1020" id="{DD573CF5-A97B-4652-A6DD-B1222831456F}">
            <xm:f>'https://d.docs.live.net/4522a5baa5daffb8/Documents/Azure/[Azure Calculator Indirect D_7.27.15.xlsm]FX Card'!#REF!=6</xm:f>
            <x14:dxf>
              <numFmt numFmtId="171" formatCode="\F\r\ #,##0.00"/>
            </x14:dxf>
          </x14:cfRule>
          <x14:cfRule type="expression" priority="1021" id="{CE0650B1-D253-4400-A066-B2DD5C1A53FB}">
            <xm:f>'https://d.docs.live.net/4522a5baa5daffb8/Documents/Azure/[Azure Calculator Indirect D_7.27.15.xlsm]FX Card'!#REF!=5</xm:f>
            <x14:dxf>
              <numFmt numFmtId="170" formatCode="\C\A\ &quot;$&quot;\ #,##0.00"/>
            </x14:dxf>
          </x14:cfRule>
          <x14:cfRule type="expression" priority="1022" id="{2AB2398A-F054-4D0D-B0B4-7A61D7B7DC44}">
            <xm:f>'https://d.docs.live.net/4522a5baa5daffb8/Documents/Azure/[Azure Calculator Indirect D_7.27.15.xlsm]FX Card'!#REF!=4</xm:f>
            <x14:dxf>
              <numFmt numFmtId="192" formatCode="[$R$-416]\ #,##0.00"/>
            </x14:dxf>
          </x14:cfRule>
          <x14:cfRule type="expression" priority="1023" id="{2F6FBFF5-E385-4AE7-A03E-E34F3D1D763B}">
            <xm:f>'https://d.docs.live.net/4522a5baa5daffb8/Documents/Azure/[Azure Calculator Indirect D_7.27.15.xlsm]FX Card'!#REF!=3</xm:f>
            <x14:dxf>
              <numFmt numFmtId="169" formatCode="\A\U\ &quot;$&quot;\ #,##0.00"/>
            </x14:dxf>
          </x14:cfRule>
          <x14:cfRule type="expression" priority="1024" id="{FC66C496-249E-434D-88A4-1BA66900F5EB}">
            <xm:f>'https://d.docs.live.net/4522a5baa5daffb8/Documents/Azure/[Azure Calculator Indirect D_7.27.15.xlsm]FX Card'!#REF!=2</xm:f>
            <x14:dxf>
              <numFmt numFmtId="182" formatCode="\A\R\ &quot;$&quot;#,##0.00"/>
            </x14:dxf>
          </x14:cfRule>
          <x14:cfRule type="expression" priority="1025" id="{B550FD8A-E4A9-4E8F-8126-58EF42A0CD1F}">
            <xm:f>'https://d.docs.live.net/4522a5baa5daffb8/Documents/Azure/[Azure Calculator Indirect D_7.27.15.xlsm]FX Card'!#REF!=1</xm:f>
            <x14:dxf>
              <numFmt numFmtId="166" formatCode="&quot;$&quot;#,##0.00"/>
            </x14:dxf>
          </x14:cfRule>
          <xm:sqref>AS862:BA871</xm:sqref>
        </x14:conditionalFormatting>
        <x14:conditionalFormatting xmlns:xm="http://schemas.microsoft.com/office/excel/2006/main">
          <x14:cfRule type="expression" priority="976" id="{D9490098-99A1-4CC9-BC57-61300D331F7D}">
            <xm:f>'https://d.docs.live.net/4522a5baa5daffb8/Documents/Azure/[Azure Calculator Indirect D_7.27.15.xlsm]FX Card'!#REF!=25</xm:f>
            <x14:dxf>
              <numFmt numFmtId="183" formatCode="\R\ #,##0.00"/>
            </x14:dxf>
          </x14:cfRule>
          <x14:cfRule type="expression" priority="977" id="{77E592EE-63C3-420A-B208-E9538872FFBC}">
            <xm:f>'https://d.docs.live.net/4522a5baa5daffb8/Documents/Azure/[Azure Calculator Indirect D_7.27.15.xlsm]FX Card'!#REF!=24</xm:f>
            <x14:dxf>
              <numFmt numFmtId="180" formatCode="\T\W\ &quot;$&quot;\ #,##0.00"/>
            </x14:dxf>
          </x14:cfRule>
          <x14:cfRule type="expression" priority="978" id="{ABFDD4FB-FEF5-473A-8FC8-1A7C71076438}">
            <xm:f>'https://d.docs.live.net/4522a5baa5daffb8/Documents/Azure/[Azure Calculator Indirect D_7.27.15.xlsm]FX Card'!#REF!=23</xm:f>
            <x14:dxf>
              <numFmt numFmtId="199" formatCode="#,##0.00\ [$₺-41F]"/>
            </x14:dxf>
          </x14:cfRule>
          <x14:cfRule type="expression" priority="979" id="{5D21CE98-09FB-4592-AB49-028CE002B1CE}">
            <xm:f>'https://d.docs.live.net/4522a5baa5daffb8/Documents/Azure/[Azure Calculator Indirect D_7.27.15.xlsm]FX Card'!#REF!=22</xm:f>
            <x14:dxf>
              <numFmt numFmtId="173" formatCode="\k\r\ #,##0.00"/>
            </x14:dxf>
          </x14:cfRule>
          <x14:cfRule type="expression" priority="980" id="{B62CDBE5-8365-41DD-933B-5C7391F0F343}">
            <xm:f>'https://d.docs.live.net/4522a5baa5daffb8/Documents/Azure/[Azure Calculator Indirect D_7.27.15.xlsm]FX Card'!#REF!=21</xm:f>
            <x14:dxf>
              <numFmt numFmtId="197" formatCode="\﷼\ #,##0.000"/>
            </x14:dxf>
          </x14:cfRule>
          <x14:cfRule type="expression" priority="981" id="{BD7775F1-80CB-444A-9C8A-2100BEBFDBBD}">
            <xm:f>'https://d.docs.live.net/4522a5baa5daffb8/Documents/Azure/[Azure Calculator Indirect D_7.27.15.xlsm]FX Card'!#REF!=20</xm:f>
            <x14:dxf>
              <numFmt numFmtId="181" formatCode="\р\у\б\ #,##0.00"/>
            </x14:dxf>
          </x14:cfRule>
          <x14:cfRule type="expression" priority="982" id="{4E982095-7D4E-414E-BCD0-85FACD384B85}">
            <xm:f>'https://d.docs.live.net/4522a5baa5daffb8/Documents/Azure/[Azure Calculator Indirect D_7.27.15.xlsm]FX Card'!#REF!=19</xm:f>
            <x14:dxf>
              <numFmt numFmtId="196" formatCode="\M\X\ &quot;$&quot;\ #,##0.00"/>
            </x14:dxf>
          </x14:cfRule>
          <x14:cfRule type="expression" priority="983" id="{100E5EC4-C02E-4C81-A573-31DF81322FE7}">
            <xm:f>'https://d.docs.live.net/4522a5baa5daffb8/Documents/Azure/[Azure Calculator Indirect D_7.27.15.xlsm]FX Card'!#REF!=18</xm:f>
            <x14:dxf>
              <numFmt numFmtId="195" formatCode="[$RM-43E]#,##0.00"/>
            </x14:dxf>
          </x14:cfRule>
          <x14:cfRule type="expression" priority="984" id="{14788D44-61C7-4456-A83F-421D6E67D466}">
            <xm:f>'https://d.docs.live.net/4522a5baa5daffb8/Documents/Azure/[Azure Calculator Indirect D_7.27.15.xlsm]FX Card'!#REF!=17</xm:f>
            <x14:dxf>
              <numFmt numFmtId="198" formatCode="\N\Z\ &quot;$&quot;\ #,##0.00"/>
            </x14:dxf>
          </x14:cfRule>
          <x14:cfRule type="expression" priority="985" id="{BA3F6C29-EA27-4EA7-9623-A056AEA2814B}">
            <xm:f>'https://d.docs.live.net/4522a5baa5daffb8/Documents/Azure/[Azure Calculator Indirect D_7.27.15.xlsm]FX Card'!#REF!=16</xm:f>
            <x14:dxf>
              <numFmt numFmtId="173" formatCode="\k\r\ #,##0.00"/>
            </x14:dxf>
          </x14:cfRule>
          <x14:cfRule type="expression" priority="986" id="{46265AC6-F515-40CF-8A9B-7C6F679D7044}">
            <xm:f>'https://d.docs.live.net/4522a5baa5daffb8/Documents/Azure/[Azure Calculator Indirect D_7.27.15.xlsm]FX Card'!#REF!=15</xm:f>
            <x14:dxf>
              <numFmt numFmtId="179" formatCode="[$₩-412]#,##0.00"/>
            </x14:dxf>
          </x14:cfRule>
          <x14:cfRule type="expression" priority="987" id="{D68A3D2B-426C-4B32-98C6-DC11D2C2BB59}">
            <xm:f>'https://d.docs.live.net/4522a5baa5daffb8/Documents/Azure/[Azure Calculator Indirect D_7.27.15.xlsm]FX Card'!#REF!=14</xm:f>
            <x14:dxf>
              <numFmt numFmtId="178" formatCode="[$¥-411]#,##0.00"/>
            </x14:dxf>
          </x14:cfRule>
          <x14:cfRule type="expression" priority="988" id="{E851BF1C-CDB8-4178-A25A-6F54D69AA82D}">
            <xm:f>'https://d.docs.live.net/4522a5baa5daffb8/Documents/Azure/[Azure Calculator Indirect D_7.27.15.xlsm]FX Card'!#REF!=13</xm:f>
            <x14:dxf>
              <numFmt numFmtId="207" formatCode="[$₹-445]\ #,##0.00"/>
            </x14:dxf>
          </x14:cfRule>
          <x14:cfRule type="expression" priority="989" id="{3F22AE17-0C81-4A44-91A0-E50456241F3B}">
            <xm:f>'https://d.docs.live.net/4522a5baa5daffb8/Documents/Azure/[Azure Calculator Indirect D_7.27.15.xlsm]FX Card'!#REF!=12</xm:f>
            <x14:dxf>
              <numFmt numFmtId="176" formatCode="\R\p\ #,##0.00"/>
            </x14:dxf>
          </x14:cfRule>
          <x14:cfRule type="expression" priority="990" id="{353C3CA7-1AA8-474C-B137-2D0745637853}">
            <xm:f>'https://d.docs.live.net/4522a5baa5daffb8/Documents/Azure/[Azure Calculator Indirect D_7.27.15.xlsm]FX Card'!#REF!=11</xm:f>
            <x14:dxf>
              <numFmt numFmtId="194" formatCode="\H\K\ &quot;$&quot;\ #,##0.00"/>
            </x14:dxf>
          </x14:cfRule>
          <x14:cfRule type="expression" priority="991" id="{368484C0-3571-4910-B3D3-C778ACEAE1C0}">
            <xm:f>'https://d.docs.live.net/4522a5baa5daffb8/Documents/Azure/[Azure Calculator Indirect D_7.27.15.xlsm]FX Card'!#REF!=10</xm:f>
            <x14:dxf>
              <numFmt numFmtId="175" formatCode="[$£-809]#,##0.00"/>
            </x14:dxf>
          </x14:cfRule>
          <x14:cfRule type="expression" priority="992" id="{B232402A-55E1-47CC-9941-03FA8FB5F4EB}">
            <xm:f>'https://d.docs.live.net/4522a5baa5daffb8/Documents/Azure/[Azure Calculator Indirect D_7.27.15.xlsm]FX Card'!#REF!=9</xm:f>
            <x14:dxf>
              <numFmt numFmtId="174" formatCode="[$€-2]\ #,##0.00"/>
            </x14:dxf>
          </x14:cfRule>
          <x14:cfRule type="expression" priority="993" id="{A881071B-5280-4D07-BDD7-C82924B4B809}">
            <xm:f>'https://d.docs.live.net/4522a5baa5daffb8/Documents/Azure/[Azure Calculator Indirect D_7.27.15.xlsm]FX Card'!#REF!=8</xm:f>
            <x14:dxf>
              <numFmt numFmtId="173" formatCode="\k\r\ #,##0.00"/>
            </x14:dxf>
          </x14:cfRule>
          <x14:cfRule type="expression" priority="994" id="{DD352BB2-F1F8-4B9F-ADF7-FA49924BDE31}">
            <xm:f>'https://d.docs.live.net/4522a5baa5daffb8/Documents/Azure/[Azure Calculator Indirect D_7.27.15.xlsm]FX Card'!#REF!=7</xm:f>
            <x14:dxf>
              <numFmt numFmtId="172" formatCode="[$¥-804]#,##0.00"/>
            </x14:dxf>
          </x14:cfRule>
          <x14:cfRule type="expression" priority="995" id="{C87D81E8-4357-4C66-B107-6F7F4D7BAEA0}">
            <xm:f>'https://d.docs.live.net/4522a5baa5daffb8/Documents/Azure/[Azure Calculator Indirect D_7.27.15.xlsm]FX Card'!#REF!=6</xm:f>
            <x14:dxf>
              <numFmt numFmtId="171" formatCode="\F\r\ #,##0.00"/>
            </x14:dxf>
          </x14:cfRule>
          <x14:cfRule type="expression" priority="996" id="{0A57C258-1486-477A-BE69-696BE2D9C70F}">
            <xm:f>'https://d.docs.live.net/4522a5baa5daffb8/Documents/Azure/[Azure Calculator Indirect D_7.27.15.xlsm]FX Card'!#REF!=5</xm:f>
            <x14:dxf>
              <numFmt numFmtId="170" formatCode="\C\A\ &quot;$&quot;\ #,##0.00"/>
            </x14:dxf>
          </x14:cfRule>
          <x14:cfRule type="expression" priority="997" id="{B6A870C9-FDE3-4152-BF43-F569DEAE7E05}">
            <xm:f>'https://d.docs.live.net/4522a5baa5daffb8/Documents/Azure/[Azure Calculator Indirect D_7.27.15.xlsm]FX Card'!#REF!=4</xm:f>
            <x14:dxf>
              <numFmt numFmtId="192" formatCode="[$R$-416]\ #,##0.00"/>
            </x14:dxf>
          </x14:cfRule>
          <x14:cfRule type="expression" priority="998" id="{F8FB0740-83A4-4D8A-8252-E5F1F4CD963A}">
            <xm:f>'https://d.docs.live.net/4522a5baa5daffb8/Documents/Azure/[Azure Calculator Indirect D_7.27.15.xlsm]FX Card'!#REF!=3</xm:f>
            <x14:dxf>
              <numFmt numFmtId="169" formatCode="\A\U\ &quot;$&quot;\ #,##0.00"/>
            </x14:dxf>
          </x14:cfRule>
          <x14:cfRule type="expression" priority="999" id="{199D6FD7-34B5-426C-90CF-DAE16300EAA7}">
            <xm:f>'https://d.docs.live.net/4522a5baa5daffb8/Documents/Azure/[Azure Calculator Indirect D_7.27.15.xlsm]FX Card'!#REF!=2</xm:f>
            <x14:dxf>
              <numFmt numFmtId="182" formatCode="\A\R\ &quot;$&quot;#,##0.00"/>
            </x14:dxf>
          </x14:cfRule>
          <x14:cfRule type="expression" priority="1000" id="{FFA32F18-3AED-489D-9A2D-3F1D68B8D828}">
            <xm:f>'https://d.docs.live.net/4522a5baa5daffb8/Documents/Azure/[Azure Calculator Indirect D_7.27.15.xlsm]FX Card'!#REF!=1</xm:f>
            <x14:dxf>
              <numFmt numFmtId="166" formatCode="&quot;$&quot;#,##0.00"/>
            </x14:dxf>
          </x14:cfRule>
          <xm:sqref>AS848:BA861</xm:sqref>
        </x14:conditionalFormatting>
        <x14:conditionalFormatting xmlns:xm="http://schemas.microsoft.com/office/excel/2006/main">
          <x14:cfRule type="expression" priority="876" id="{45D4CD49-E0AE-419D-8EB9-4CEB946DAC46}">
            <xm:f>'FX Card'!$F$1=25</xm:f>
            <x14:dxf>
              <numFmt numFmtId="183" formatCode="\R\ #,##0.00"/>
            </x14:dxf>
          </x14:cfRule>
          <x14:cfRule type="expression" priority="877" id="{9CF2F05C-4C1C-4EC7-AFFC-84C32759E4F2}">
            <xm:f>'FX Card'!$F$1=24</xm:f>
            <x14:dxf>
              <numFmt numFmtId="180" formatCode="\T\W\ &quot;$&quot;\ #,##0.00"/>
            </x14:dxf>
          </x14:cfRule>
          <x14:cfRule type="expression" priority="878" id="{AF5B0608-5841-4C34-B34F-4C38BBF67F37}">
            <xm:f>'FX Card'!$F$1=23</xm:f>
            <x14:dxf>
              <numFmt numFmtId="199" formatCode="#,##0.00\ [$₺-41F]"/>
            </x14:dxf>
          </x14:cfRule>
          <x14:cfRule type="expression" priority="879" id="{C9C3F48B-30F4-4145-BD85-3AE12B05BAE0}">
            <xm:f>'FX Card'!$F$1=22</xm:f>
            <x14:dxf>
              <numFmt numFmtId="173" formatCode="\k\r\ #,##0.00"/>
            </x14:dxf>
          </x14:cfRule>
          <x14:cfRule type="expression" priority="880" id="{B694F08F-C27C-4B40-90A4-542E69747494}">
            <xm:f>'FX Card'!$F$1=21</xm:f>
            <x14:dxf>
              <numFmt numFmtId="197" formatCode="\﷼\ #,##0.000"/>
            </x14:dxf>
          </x14:cfRule>
          <x14:cfRule type="expression" priority="881" id="{69D3FDCB-AD15-472D-9214-47439519098C}">
            <xm:f>'FX Card'!$F$1=20</xm:f>
            <x14:dxf>
              <numFmt numFmtId="181" formatCode="\р\у\б\ #,##0.00"/>
            </x14:dxf>
          </x14:cfRule>
          <x14:cfRule type="expression" priority="882" id="{C2D48892-5118-4C6F-B90E-E0DB77904F84}">
            <xm:f>'FX Card'!$F$1=19</xm:f>
            <x14:dxf>
              <numFmt numFmtId="196" formatCode="\M\X\ &quot;$&quot;\ #,##0.00"/>
            </x14:dxf>
          </x14:cfRule>
          <x14:cfRule type="expression" priority="883" id="{1296896F-2485-4251-BC50-E14E7CCF9DFF}">
            <xm:f>'FX Card'!$F$1=18</xm:f>
            <x14:dxf>
              <numFmt numFmtId="195" formatCode="[$RM-43E]#,##0.00"/>
            </x14:dxf>
          </x14:cfRule>
          <x14:cfRule type="expression" priority="884" id="{760AD0EF-DADF-447F-B996-025BA50D4681}">
            <xm:f>'FX Card'!$F$1=17</xm:f>
            <x14:dxf>
              <numFmt numFmtId="198" formatCode="\N\Z\ &quot;$&quot;\ #,##0.00"/>
            </x14:dxf>
          </x14:cfRule>
          <x14:cfRule type="expression" priority="885" id="{CDEA7F8F-0C2C-4EDE-88CC-B8A58BC45C77}">
            <xm:f>'FX Card'!$F$1=16</xm:f>
            <x14:dxf>
              <numFmt numFmtId="173" formatCode="\k\r\ #,##0.00"/>
            </x14:dxf>
          </x14:cfRule>
          <x14:cfRule type="expression" priority="886" id="{9E2031DA-4AE7-44E3-8CFE-72426176147A}">
            <xm:f>'FX Card'!$F$1=15</xm:f>
            <x14:dxf>
              <numFmt numFmtId="179" formatCode="[$₩-412]#,##0.00"/>
            </x14:dxf>
          </x14:cfRule>
          <x14:cfRule type="expression" priority="887" id="{F4DF5530-863E-42FC-9CF1-6A570CD3209F}">
            <xm:f>'FX Card'!$F$1=14</xm:f>
            <x14:dxf>
              <numFmt numFmtId="178" formatCode="[$¥-411]#,##0.00"/>
            </x14:dxf>
          </x14:cfRule>
          <x14:cfRule type="expression" priority="888" id="{7B40FE12-4B79-4039-A6A4-DBE38B13F3C6}">
            <xm:f>'FX Card'!$F$1=13</xm:f>
            <x14:dxf>
              <numFmt numFmtId="207" formatCode="[$₹-445]\ #,##0.00"/>
            </x14:dxf>
          </x14:cfRule>
          <x14:cfRule type="expression" priority="889" id="{EC4BE4C1-9F8C-482D-967B-44ECB80352B8}">
            <xm:f>'FX Card'!$F$1=12</xm:f>
            <x14:dxf>
              <numFmt numFmtId="176" formatCode="\R\p\ #,##0.00"/>
            </x14:dxf>
          </x14:cfRule>
          <x14:cfRule type="expression" priority="890" id="{9463EED0-6EB9-480E-A2B2-CAD3D539D4EB}">
            <xm:f>'FX Card'!$F$1=11</xm:f>
            <x14:dxf>
              <numFmt numFmtId="194" formatCode="\H\K\ &quot;$&quot;\ #,##0.00"/>
            </x14:dxf>
          </x14:cfRule>
          <x14:cfRule type="expression" priority="891" id="{F2AB7EE5-33AE-45B3-A0A4-3124BBCB7458}">
            <xm:f>'FX Card'!$F$1=10</xm:f>
            <x14:dxf>
              <numFmt numFmtId="175" formatCode="[$£-809]#,##0.00"/>
            </x14:dxf>
          </x14:cfRule>
          <x14:cfRule type="expression" priority="892" id="{425127D0-9786-4184-84A6-BECEE633AA67}">
            <xm:f>'FX Card'!$F$1=9</xm:f>
            <x14:dxf>
              <numFmt numFmtId="174" formatCode="[$€-2]\ #,##0.00"/>
            </x14:dxf>
          </x14:cfRule>
          <x14:cfRule type="expression" priority="893" id="{560D2448-8D6F-4C0B-9D84-8734D293C3CC}">
            <xm:f>'FX Card'!$F$1=8</xm:f>
            <x14:dxf>
              <numFmt numFmtId="173" formatCode="\k\r\ #,##0.00"/>
            </x14:dxf>
          </x14:cfRule>
          <x14:cfRule type="expression" priority="894" id="{67B4A43F-6690-4FC7-8C75-180B65B0FE84}">
            <xm:f>'FX Card'!$F$1=7</xm:f>
            <x14:dxf>
              <numFmt numFmtId="172" formatCode="[$¥-804]#,##0.00"/>
            </x14:dxf>
          </x14:cfRule>
          <x14:cfRule type="expression" priority="895" id="{DFD6464F-9A54-4EEC-AAF2-12D79127FA25}">
            <xm:f>'FX Card'!$F$1=6</xm:f>
            <x14:dxf>
              <numFmt numFmtId="171" formatCode="\F\r\ #,##0.00"/>
            </x14:dxf>
          </x14:cfRule>
          <x14:cfRule type="expression" priority="896" id="{ADD2117A-3BC9-4F2B-9A4B-ECE49A3B47C6}">
            <xm:f>'FX Card'!$F$1=5</xm:f>
            <x14:dxf>
              <numFmt numFmtId="170" formatCode="\C\A\ &quot;$&quot;\ #,##0.00"/>
            </x14:dxf>
          </x14:cfRule>
          <x14:cfRule type="expression" priority="897" id="{B436C009-5593-4D78-9C98-2759A04B1482}">
            <xm:f>'FX Card'!$F$1=4</xm:f>
            <x14:dxf>
              <numFmt numFmtId="192" formatCode="[$R$-416]\ #,##0.00"/>
            </x14:dxf>
          </x14:cfRule>
          <x14:cfRule type="expression" priority="898" id="{FE9BD8F8-3FC9-4BD2-802D-1BB5543F9320}">
            <xm:f>'FX Card'!$F$1=3</xm:f>
            <x14:dxf>
              <numFmt numFmtId="169" formatCode="\A\U\ &quot;$&quot;\ #,##0.00"/>
            </x14:dxf>
          </x14:cfRule>
          <x14:cfRule type="expression" priority="899" id="{1EDFFC5B-393C-47B8-8A9A-973995705C6D}">
            <xm:f>'FX Card'!$F$1=2</xm:f>
            <x14:dxf>
              <numFmt numFmtId="182" formatCode="\A\R\ &quot;$&quot;#,##0.00"/>
            </x14:dxf>
          </x14:cfRule>
          <x14:cfRule type="expression" priority="900" id="{5154999D-A696-4316-BD7A-A132292A98CE}">
            <xm:f>'FX Card'!$F$1=1</xm:f>
            <x14:dxf>
              <numFmt numFmtId="166" formatCode="&quot;$&quot;#,##0.00"/>
            </x14:dxf>
          </x14:cfRule>
          <xm:sqref>AX615:BA615</xm:sqref>
        </x14:conditionalFormatting>
        <x14:conditionalFormatting xmlns:xm="http://schemas.microsoft.com/office/excel/2006/main">
          <x14:cfRule type="expression" priority="951" id="{47159621-3C57-4873-8E1E-9E300BE1AF82}">
            <xm:f>'FX Card'!$F$1=25</xm:f>
            <x14:dxf>
              <numFmt numFmtId="183" formatCode="\R\ #,##0.00"/>
            </x14:dxf>
          </x14:cfRule>
          <x14:cfRule type="expression" priority="952" id="{E3E0177A-388B-43E3-8AEE-BC02E539FA54}">
            <xm:f>'FX Card'!$F$1=24</xm:f>
            <x14:dxf>
              <numFmt numFmtId="180" formatCode="\T\W\ &quot;$&quot;\ #,##0.00"/>
            </x14:dxf>
          </x14:cfRule>
          <x14:cfRule type="expression" priority="953" id="{882C367A-AB6F-4962-BAAB-56B358C6DDF1}">
            <xm:f>'FX Card'!$F$1=23</xm:f>
            <x14:dxf>
              <numFmt numFmtId="199" formatCode="#,##0.00\ [$₺-41F]"/>
            </x14:dxf>
          </x14:cfRule>
          <x14:cfRule type="expression" priority="954" id="{973921A8-CF8B-4B3B-A528-E89A1DD7F7CD}">
            <xm:f>'FX Card'!$F$1=22</xm:f>
            <x14:dxf>
              <numFmt numFmtId="173" formatCode="\k\r\ #,##0.00"/>
            </x14:dxf>
          </x14:cfRule>
          <x14:cfRule type="expression" priority="955" id="{F9C41605-BB8C-4338-844F-92B8A903D1BF}">
            <xm:f>'FX Card'!$F$1=21</xm:f>
            <x14:dxf>
              <numFmt numFmtId="197" formatCode="\﷼\ #,##0.000"/>
            </x14:dxf>
          </x14:cfRule>
          <x14:cfRule type="expression" priority="956" id="{B6CE61D3-7EA7-4A42-BACD-D7D78F70F9D3}">
            <xm:f>'FX Card'!$F$1=20</xm:f>
            <x14:dxf>
              <numFmt numFmtId="181" formatCode="\р\у\б\ #,##0.00"/>
            </x14:dxf>
          </x14:cfRule>
          <x14:cfRule type="expression" priority="957" id="{F313864F-1D51-49C5-A832-D6E17C1E8670}">
            <xm:f>'FX Card'!$F$1=19</xm:f>
            <x14:dxf>
              <numFmt numFmtId="196" formatCode="\M\X\ &quot;$&quot;\ #,##0.00"/>
            </x14:dxf>
          </x14:cfRule>
          <x14:cfRule type="expression" priority="958" id="{DBBB2FE7-B298-4BF7-AD91-7FD7D9D63F8A}">
            <xm:f>'FX Card'!$F$1=18</xm:f>
            <x14:dxf>
              <numFmt numFmtId="195" formatCode="[$RM-43E]#,##0.00"/>
            </x14:dxf>
          </x14:cfRule>
          <x14:cfRule type="expression" priority="959" id="{A34120AE-21A6-4E29-AD49-D23BDCC4D763}">
            <xm:f>'FX Card'!$F$1=17</xm:f>
            <x14:dxf>
              <numFmt numFmtId="198" formatCode="\N\Z\ &quot;$&quot;\ #,##0.00"/>
            </x14:dxf>
          </x14:cfRule>
          <x14:cfRule type="expression" priority="960" id="{31DBCADC-8418-43D1-A854-2D67BCA92AAF}">
            <xm:f>'FX Card'!$F$1=16</xm:f>
            <x14:dxf>
              <numFmt numFmtId="173" formatCode="\k\r\ #,##0.00"/>
            </x14:dxf>
          </x14:cfRule>
          <x14:cfRule type="expression" priority="961" id="{F6EBF345-BBD3-4417-A401-BE738100260B}">
            <xm:f>'FX Card'!$F$1=15</xm:f>
            <x14:dxf>
              <numFmt numFmtId="179" formatCode="[$₩-412]#,##0.00"/>
            </x14:dxf>
          </x14:cfRule>
          <x14:cfRule type="expression" priority="962" id="{8A3B658B-1A98-40E6-8A9F-41FA041D9DC7}">
            <xm:f>'FX Card'!$F$1=14</xm:f>
            <x14:dxf>
              <numFmt numFmtId="178" formatCode="[$¥-411]#,##0.00"/>
            </x14:dxf>
          </x14:cfRule>
          <x14:cfRule type="expression" priority="963" id="{55E894F7-9E93-4800-843E-CC483FC3BCEF}">
            <xm:f>'FX Card'!$F$1=13</xm:f>
            <x14:dxf>
              <numFmt numFmtId="207" formatCode="[$₹-445]\ #,##0.00"/>
            </x14:dxf>
          </x14:cfRule>
          <x14:cfRule type="expression" priority="964" id="{58CD9417-4215-49E1-A32C-F6AFF493EAC0}">
            <xm:f>'FX Card'!$F$1=12</xm:f>
            <x14:dxf>
              <numFmt numFmtId="176" formatCode="\R\p\ #,##0.00"/>
            </x14:dxf>
          </x14:cfRule>
          <x14:cfRule type="expression" priority="965" id="{F7D7C455-AEC6-4318-AC61-8D0C41C82248}">
            <xm:f>'FX Card'!$F$1=11</xm:f>
            <x14:dxf>
              <numFmt numFmtId="194" formatCode="\H\K\ &quot;$&quot;\ #,##0.00"/>
            </x14:dxf>
          </x14:cfRule>
          <x14:cfRule type="expression" priority="966" id="{37C94A59-11E5-43CB-B21E-BF7938C6EC10}">
            <xm:f>'FX Card'!$F$1=10</xm:f>
            <x14:dxf>
              <numFmt numFmtId="175" formatCode="[$£-809]#,##0.00"/>
            </x14:dxf>
          </x14:cfRule>
          <x14:cfRule type="expression" priority="967" id="{42C70C4E-63D7-4695-B559-12C7185724EC}">
            <xm:f>'FX Card'!$F$1=9</xm:f>
            <x14:dxf>
              <numFmt numFmtId="174" formatCode="[$€-2]\ #,##0.00"/>
            </x14:dxf>
          </x14:cfRule>
          <x14:cfRule type="expression" priority="968" id="{7C336E88-D8E6-412A-A7DE-2E2530E722BC}">
            <xm:f>'FX Card'!$F$1=8</xm:f>
            <x14:dxf>
              <numFmt numFmtId="173" formatCode="\k\r\ #,##0.00"/>
            </x14:dxf>
          </x14:cfRule>
          <x14:cfRule type="expression" priority="969" id="{839F8EC6-39C4-4891-ADA5-A063AE70BBA6}">
            <xm:f>'FX Card'!$F$1=7</xm:f>
            <x14:dxf>
              <numFmt numFmtId="172" formatCode="[$¥-804]#,##0.00"/>
            </x14:dxf>
          </x14:cfRule>
          <x14:cfRule type="expression" priority="970" id="{81B8742B-B2E7-4F08-B79D-5D0CB80F86F9}">
            <xm:f>'FX Card'!$F$1=6</xm:f>
            <x14:dxf>
              <numFmt numFmtId="171" formatCode="\F\r\ #,##0.00"/>
            </x14:dxf>
          </x14:cfRule>
          <x14:cfRule type="expression" priority="971" id="{15D66261-4A29-48AB-8007-FC9A01E4ABB3}">
            <xm:f>'FX Card'!$F$1=5</xm:f>
            <x14:dxf>
              <numFmt numFmtId="170" formatCode="\C\A\ &quot;$&quot;\ #,##0.00"/>
            </x14:dxf>
          </x14:cfRule>
          <x14:cfRule type="expression" priority="972" id="{7363A888-CADF-4473-820C-D38FC9C2F086}">
            <xm:f>'FX Card'!$F$1=4</xm:f>
            <x14:dxf>
              <numFmt numFmtId="192" formatCode="[$R$-416]\ #,##0.00"/>
            </x14:dxf>
          </x14:cfRule>
          <x14:cfRule type="expression" priority="973" id="{29E4EAA0-9BA6-4976-836F-6CFCACAA3866}">
            <xm:f>'FX Card'!$F$1=3</xm:f>
            <x14:dxf>
              <numFmt numFmtId="169" formatCode="\A\U\ &quot;$&quot;\ #,##0.00"/>
            </x14:dxf>
          </x14:cfRule>
          <x14:cfRule type="expression" priority="974" id="{9A035A7C-37D3-4068-8B68-2634560CFA5A}">
            <xm:f>'FX Card'!$F$1=2</xm:f>
            <x14:dxf>
              <numFmt numFmtId="182" formatCode="\A\R\ &quot;$&quot;#,##0.00"/>
            </x14:dxf>
          </x14:cfRule>
          <x14:cfRule type="expression" priority="975" id="{C1617C26-92C6-4FD1-A087-07AFC0FDFB02}">
            <xm:f>'FX Card'!$F$1=1</xm:f>
            <x14:dxf>
              <numFmt numFmtId="166" formatCode="&quot;$&quot;#,##0.00"/>
            </x14:dxf>
          </x14:cfRule>
          <xm:sqref>AS626:BA626 AS614:BA614 AX608:BA608 AX613:BA613</xm:sqref>
        </x14:conditionalFormatting>
        <x14:conditionalFormatting xmlns:xm="http://schemas.microsoft.com/office/excel/2006/main">
          <x14:cfRule type="expression" priority="901" id="{FB4570E5-24B3-495F-9D15-C0A8BFB5B457}">
            <xm:f>'FX Card'!$F$1=25</xm:f>
            <x14:dxf>
              <numFmt numFmtId="183" formatCode="\R\ #,##0.00"/>
            </x14:dxf>
          </x14:cfRule>
          <x14:cfRule type="expression" priority="902" id="{8A3AFB08-7EC1-485B-963C-2FFDF08606D8}">
            <xm:f>'FX Card'!$F$1=24</xm:f>
            <x14:dxf>
              <numFmt numFmtId="180" formatCode="\T\W\ &quot;$&quot;\ #,##0.00"/>
            </x14:dxf>
          </x14:cfRule>
          <x14:cfRule type="expression" priority="903" id="{90E9FE75-302B-4BE9-88DC-E2A3BD94E26E}">
            <xm:f>'FX Card'!$F$1=23</xm:f>
            <x14:dxf>
              <numFmt numFmtId="199" formatCode="#,##0.00\ [$₺-41F]"/>
            </x14:dxf>
          </x14:cfRule>
          <x14:cfRule type="expression" priority="904" id="{3FD2CA4F-3643-4190-9D3B-1DC30DBB27C8}">
            <xm:f>'FX Card'!$F$1=22</xm:f>
            <x14:dxf>
              <numFmt numFmtId="173" formatCode="\k\r\ #,##0.00"/>
            </x14:dxf>
          </x14:cfRule>
          <x14:cfRule type="expression" priority="905" id="{38223F5B-8764-4653-BFD0-9F15D831EFC4}">
            <xm:f>'FX Card'!$F$1=21</xm:f>
            <x14:dxf>
              <numFmt numFmtId="197" formatCode="\﷼\ #,##0.000"/>
            </x14:dxf>
          </x14:cfRule>
          <x14:cfRule type="expression" priority="906" id="{112B9B11-6E57-42A5-9FE1-67B6A63699F2}">
            <xm:f>'FX Card'!$F$1=20</xm:f>
            <x14:dxf>
              <numFmt numFmtId="181" formatCode="\р\у\б\ #,##0.00"/>
            </x14:dxf>
          </x14:cfRule>
          <x14:cfRule type="expression" priority="907" id="{87C50E69-938E-4055-98A7-94F4CE9E9747}">
            <xm:f>'FX Card'!$F$1=19</xm:f>
            <x14:dxf>
              <numFmt numFmtId="196" formatCode="\M\X\ &quot;$&quot;\ #,##0.00"/>
            </x14:dxf>
          </x14:cfRule>
          <x14:cfRule type="expression" priority="908" id="{A790C0B4-50F0-4D8D-ADF4-3FC4FC052EB9}">
            <xm:f>'FX Card'!$F$1=18</xm:f>
            <x14:dxf>
              <numFmt numFmtId="195" formatCode="[$RM-43E]#,##0.00"/>
            </x14:dxf>
          </x14:cfRule>
          <x14:cfRule type="expression" priority="909" id="{2AABE16E-1123-45E8-A077-2BB0DDC92C8C}">
            <xm:f>'FX Card'!$F$1=17</xm:f>
            <x14:dxf>
              <numFmt numFmtId="198" formatCode="\N\Z\ &quot;$&quot;\ #,##0.00"/>
            </x14:dxf>
          </x14:cfRule>
          <x14:cfRule type="expression" priority="910" id="{40FE16D5-DA66-42B8-95F6-2A150103F45D}">
            <xm:f>'FX Card'!$F$1=16</xm:f>
            <x14:dxf>
              <numFmt numFmtId="173" formatCode="\k\r\ #,##0.00"/>
            </x14:dxf>
          </x14:cfRule>
          <x14:cfRule type="expression" priority="911" id="{F0503B2C-99BE-4358-94FF-4DE3C777F4B3}">
            <xm:f>'FX Card'!$F$1=15</xm:f>
            <x14:dxf>
              <numFmt numFmtId="179" formatCode="[$₩-412]#,##0.00"/>
            </x14:dxf>
          </x14:cfRule>
          <x14:cfRule type="expression" priority="912" id="{DA73B9F7-E257-45CD-9BDA-6CAB722ED29B}">
            <xm:f>'FX Card'!$F$1=14</xm:f>
            <x14:dxf>
              <numFmt numFmtId="178" formatCode="[$¥-411]#,##0.00"/>
            </x14:dxf>
          </x14:cfRule>
          <x14:cfRule type="expression" priority="913" id="{E5BD5004-E8E6-401D-854F-95819FA2AF8D}">
            <xm:f>'FX Card'!$F$1=13</xm:f>
            <x14:dxf>
              <numFmt numFmtId="207" formatCode="[$₹-445]\ #,##0.00"/>
            </x14:dxf>
          </x14:cfRule>
          <x14:cfRule type="expression" priority="914" id="{82A0A4C2-9FEF-4BDB-8887-3DAED76B72DF}">
            <xm:f>'FX Card'!$F$1=12</xm:f>
            <x14:dxf>
              <numFmt numFmtId="176" formatCode="\R\p\ #,##0.00"/>
            </x14:dxf>
          </x14:cfRule>
          <x14:cfRule type="expression" priority="915" id="{5AF1982C-8795-4E04-8695-F2E5642CA438}">
            <xm:f>'FX Card'!$F$1=11</xm:f>
            <x14:dxf>
              <numFmt numFmtId="194" formatCode="\H\K\ &quot;$&quot;\ #,##0.00"/>
            </x14:dxf>
          </x14:cfRule>
          <x14:cfRule type="expression" priority="916" id="{7140FEB6-1E8D-4FCE-8ECC-34B4C93EA15D}">
            <xm:f>'FX Card'!$F$1=10</xm:f>
            <x14:dxf>
              <numFmt numFmtId="175" formatCode="[$£-809]#,##0.00"/>
            </x14:dxf>
          </x14:cfRule>
          <x14:cfRule type="expression" priority="917" id="{438BFBAC-A9F3-4ABE-A378-B2DEA7AB8E9B}">
            <xm:f>'FX Card'!$F$1=9</xm:f>
            <x14:dxf>
              <numFmt numFmtId="174" formatCode="[$€-2]\ #,##0.00"/>
            </x14:dxf>
          </x14:cfRule>
          <x14:cfRule type="expression" priority="918" id="{37C52602-F491-44C8-B2F9-E43A79A67D29}">
            <xm:f>'FX Card'!$F$1=8</xm:f>
            <x14:dxf>
              <numFmt numFmtId="173" formatCode="\k\r\ #,##0.00"/>
            </x14:dxf>
          </x14:cfRule>
          <x14:cfRule type="expression" priority="919" id="{C9DE6B22-50A5-40DC-BB35-8A64896D2368}">
            <xm:f>'FX Card'!$F$1=7</xm:f>
            <x14:dxf>
              <numFmt numFmtId="172" formatCode="[$¥-804]#,##0.00"/>
            </x14:dxf>
          </x14:cfRule>
          <x14:cfRule type="expression" priority="920" id="{F3A3A90F-9832-4445-B8F2-7361D5CB7350}">
            <xm:f>'FX Card'!$F$1=6</xm:f>
            <x14:dxf>
              <numFmt numFmtId="171" formatCode="\F\r\ #,##0.00"/>
            </x14:dxf>
          </x14:cfRule>
          <x14:cfRule type="expression" priority="921" id="{56173476-0060-4218-9C15-E0C64B5FC2F0}">
            <xm:f>'FX Card'!$F$1=5</xm:f>
            <x14:dxf>
              <numFmt numFmtId="170" formatCode="\C\A\ &quot;$&quot;\ #,##0.00"/>
            </x14:dxf>
          </x14:cfRule>
          <x14:cfRule type="expression" priority="922" id="{4ED73FBE-1A74-4C65-8FF9-2A1BC8192632}">
            <xm:f>'FX Card'!$F$1=4</xm:f>
            <x14:dxf>
              <numFmt numFmtId="192" formatCode="[$R$-416]\ #,##0.00"/>
            </x14:dxf>
          </x14:cfRule>
          <x14:cfRule type="expression" priority="923" id="{A6109227-AC58-42CD-90DA-FE5E84C9B4BA}">
            <xm:f>'FX Card'!$F$1=3</xm:f>
            <x14:dxf>
              <numFmt numFmtId="169" formatCode="\A\U\ &quot;$&quot;\ #,##0.00"/>
            </x14:dxf>
          </x14:cfRule>
          <x14:cfRule type="expression" priority="924" id="{B232D1CC-F895-4655-A20D-8EBFA1E5F1B6}">
            <xm:f>'FX Card'!$F$1=2</xm:f>
            <x14:dxf>
              <numFmt numFmtId="182" formatCode="\A\R\ &quot;$&quot;#,##0.00"/>
            </x14:dxf>
          </x14:cfRule>
          <x14:cfRule type="expression" priority="925" id="{C0366D34-A22C-4711-90CE-9D49E019A0E9}">
            <xm:f>'FX Card'!$F$1=1</xm:f>
            <x14:dxf>
              <numFmt numFmtId="166" formatCode="&quot;$&quot;#,##0.00"/>
            </x14:dxf>
          </x14:cfRule>
          <xm:sqref>AN615</xm:sqref>
        </x14:conditionalFormatting>
        <x14:conditionalFormatting xmlns:xm="http://schemas.microsoft.com/office/excel/2006/main">
          <x14:cfRule type="expression" priority="926" id="{A7D5E922-A643-469C-B06A-FD03075FADB6}">
            <xm:f>'FX Card'!$F$1=25</xm:f>
            <x14:dxf>
              <numFmt numFmtId="183" formatCode="\R\ #,##0.00"/>
            </x14:dxf>
          </x14:cfRule>
          <x14:cfRule type="expression" priority="927" id="{6D4AAC01-984C-4014-B514-8A540FE87845}">
            <xm:f>'FX Card'!$F$1=24</xm:f>
            <x14:dxf>
              <numFmt numFmtId="180" formatCode="\T\W\ &quot;$&quot;\ #,##0.00"/>
            </x14:dxf>
          </x14:cfRule>
          <x14:cfRule type="expression" priority="928" id="{55079610-7223-473E-9E4E-0278A83491FB}">
            <xm:f>'FX Card'!$F$1=23</xm:f>
            <x14:dxf>
              <numFmt numFmtId="199" formatCode="#,##0.00\ [$₺-41F]"/>
            </x14:dxf>
          </x14:cfRule>
          <x14:cfRule type="expression" priority="929" id="{D3884193-9668-4FB6-A85B-F827E43689B3}">
            <xm:f>'FX Card'!$F$1=22</xm:f>
            <x14:dxf>
              <numFmt numFmtId="173" formatCode="\k\r\ #,##0.00"/>
            </x14:dxf>
          </x14:cfRule>
          <x14:cfRule type="expression" priority="930" id="{6FDF8384-8953-4838-95FE-BC468222698A}">
            <xm:f>'FX Card'!$F$1=21</xm:f>
            <x14:dxf>
              <numFmt numFmtId="197" formatCode="\﷼\ #,##0.000"/>
            </x14:dxf>
          </x14:cfRule>
          <x14:cfRule type="expression" priority="931" id="{D135D753-D4F2-4565-8693-DB73A10EFCB1}">
            <xm:f>'FX Card'!$F$1=20</xm:f>
            <x14:dxf>
              <numFmt numFmtId="181" formatCode="\р\у\б\ #,##0.00"/>
            </x14:dxf>
          </x14:cfRule>
          <x14:cfRule type="expression" priority="932" id="{5AA3ECF4-7AA9-4EB1-BF4D-D54A02BC7C74}">
            <xm:f>'FX Card'!$F$1=19</xm:f>
            <x14:dxf>
              <numFmt numFmtId="196" formatCode="\M\X\ &quot;$&quot;\ #,##0.00"/>
            </x14:dxf>
          </x14:cfRule>
          <x14:cfRule type="expression" priority="933" id="{1E23643C-2A56-4582-9EA5-A895A0600050}">
            <xm:f>'FX Card'!$F$1=18</xm:f>
            <x14:dxf>
              <numFmt numFmtId="195" formatCode="[$RM-43E]#,##0.00"/>
            </x14:dxf>
          </x14:cfRule>
          <x14:cfRule type="expression" priority="934" id="{00ACAA07-A20E-4562-A1A5-02CF935E173B}">
            <xm:f>'FX Card'!$F$1=17</xm:f>
            <x14:dxf>
              <numFmt numFmtId="198" formatCode="\N\Z\ &quot;$&quot;\ #,##0.00"/>
            </x14:dxf>
          </x14:cfRule>
          <x14:cfRule type="expression" priority="935" id="{8C7162B5-D1E6-46CF-AFD8-B29F90274D8A}">
            <xm:f>'FX Card'!$F$1=16</xm:f>
            <x14:dxf>
              <numFmt numFmtId="173" formatCode="\k\r\ #,##0.00"/>
            </x14:dxf>
          </x14:cfRule>
          <x14:cfRule type="expression" priority="936" id="{440EF23B-1A01-4938-81A8-77B441167677}">
            <xm:f>'FX Card'!$F$1=15</xm:f>
            <x14:dxf>
              <numFmt numFmtId="179" formatCode="[$₩-412]#,##0.00"/>
            </x14:dxf>
          </x14:cfRule>
          <x14:cfRule type="expression" priority="937" id="{C15B4B23-650A-4F37-883F-31DBC97025E6}">
            <xm:f>'FX Card'!$F$1=14</xm:f>
            <x14:dxf>
              <numFmt numFmtId="178" formatCode="[$¥-411]#,##0.00"/>
            </x14:dxf>
          </x14:cfRule>
          <x14:cfRule type="expression" priority="938" id="{BBF45E93-4984-4C85-AFF5-42A4DE1F4A99}">
            <xm:f>'FX Card'!$F$1=13</xm:f>
            <x14:dxf>
              <numFmt numFmtId="207" formatCode="[$₹-445]\ #,##0.00"/>
            </x14:dxf>
          </x14:cfRule>
          <x14:cfRule type="expression" priority="939" id="{B5A23EAB-5718-44F5-A064-B54A0B0A124A}">
            <xm:f>'FX Card'!$F$1=12</xm:f>
            <x14:dxf>
              <numFmt numFmtId="176" formatCode="\R\p\ #,##0.00"/>
            </x14:dxf>
          </x14:cfRule>
          <x14:cfRule type="expression" priority="940" id="{A10B6FAD-A1CC-4220-A754-654890A0576C}">
            <xm:f>'FX Card'!$F$1=11</xm:f>
            <x14:dxf>
              <numFmt numFmtId="194" formatCode="\H\K\ &quot;$&quot;\ #,##0.00"/>
            </x14:dxf>
          </x14:cfRule>
          <x14:cfRule type="expression" priority="941" id="{4E001364-DDE5-4ECF-A35B-DB84CF78F4F6}">
            <xm:f>'FX Card'!$F$1=10</xm:f>
            <x14:dxf>
              <numFmt numFmtId="175" formatCode="[$£-809]#,##0.00"/>
            </x14:dxf>
          </x14:cfRule>
          <x14:cfRule type="expression" priority="942" id="{3593D4D6-54BD-4B20-9656-5F7FCD8781EE}">
            <xm:f>'FX Card'!$F$1=9</xm:f>
            <x14:dxf>
              <numFmt numFmtId="174" formatCode="[$€-2]\ #,##0.00"/>
            </x14:dxf>
          </x14:cfRule>
          <x14:cfRule type="expression" priority="943" id="{388F0F58-E533-4056-B044-898EEA198E63}">
            <xm:f>'FX Card'!$F$1=8</xm:f>
            <x14:dxf>
              <numFmt numFmtId="173" formatCode="\k\r\ #,##0.00"/>
            </x14:dxf>
          </x14:cfRule>
          <x14:cfRule type="expression" priority="944" id="{95F6B1E7-32C0-42E0-8F1F-D56BD012CF6F}">
            <xm:f>'FX Card'!$F$1=7</xm:f>
            <x14:dxf>
              <numFmt numFmtId="172" formatCode="[$¥-804]#,##0.00"/>
            </x14:dxf>
          </x14:cfRule>
          <x14:cfRule type="expression" priority="945" id="{E303A164-637C-4E31-91FE-DF3D0332AE75}">
            <xm:f>'FX Card'!$F$1=6</xm:f>
            <x14:dxf>
              <numFmt numFmtId="171" formatCode="\F\r\ #,##0.00"/>
            </x14:dxf>
          </x14:cfRule>
          <x14:cfRule type="expression" priority="946" id="{02701D5A-FDAB-4DB6-A988-BADD8BE50EFA}">
            <xm:f>'FX Card'!$F$1=5</xm:f>
            <x14:dxf>
              <numFmt numFmtId="170" formatCode="\C\A\ &quot;$&quot;\ #,##0.00"/>
            </x14:dxf>
          </x14:cfRule>
          <x14:cfRule type="expression" priority="947" id="{3F665078-7682-428B-A00E-B45688A7CB7C}">
            <xm:f>'FX Card'!$F$1=4</xm:f>
            <x14:dxf>
              <numFmt numFmtId="192" formatCode="[$R$-416]\ #,##0.00"/>
            </x14:dxf>
          </x14:cfRule>
          <x14:cfRule type="expression" priority="948" id="{7A8017DE-AE8D-43BD-9685-9B385496DF73}">
            <xm:f>'FX Card'!$F$1=3</xm:f>
            <x14:dxf>
              <numFmt numFmtId="169" formatCode="\A\U\ &quot;$&quot;\ #,##0.00"/>
            </x14:dxf>
          </x14:cfRule>
          <x14:cfRule type="expression" priority="949" id="{8ECD0AFA-FFC9-44A6-B3AE-7BAC41660986}">
            <xm:f>'FX Card'!$F$1=2</xm:f>
            <x14:dxf>
              <numFmt numFmtId="182" formatCode="\A\R\ &quot;$&quot;#,##0.00"/>
            </x14:dxf>
          </x14:cfRule>
          <x14:cfRule type="expression" priority="950" id="{3A6C4BC4-9DC4-430F-8D03-8F2395705C3D}">
            <xm:f>'FX Card'!$F$1=1</xm:f>
            <x14:dxf>
              <numFmt numFmtId="166" formatCode="&quot;$&quot;#,##0.00"/>
            </x14:dxf>
          </x14:cfRule>
          <xm:sqref>AS608:AW608 AS613:AW613</xm:sqref>
        </x14:conditionalFormatting>
        <x14:conditionalFormatting xmlns:xm="http://schemas.microsoft.com/office/excel/2006/main">
          <x14:cfRule type="expression" priority="851" id="{8F1DFBCC-29A0-4918-8BD4-E5510B6CF3D7}">
            <xm:f>'FX Card'!$F$1=25</xm:f>
            <x14:dxf>
              <numFmt numFmtId="183" formatCode="\R\ #,##0.00"/>
            </x14:dxf>
          </x14:cfRule>
          <x14:cfRule type="expression" priority="852" id="{97F745D7-9E96-4F68-9E9B-D4D92EBC89E3}">
            <xm:f>'FX Card'!$F$1=24</xm:f>
            <x14:dxf>
              <numFmt numFmtId="180" formatCode="\T\W\ &quot;$&quot;\ #,##0.00"/>
            </x14:dxf>
          </x14:cfRule>
          <x14:cfRule type="expression" priority="853" id="{10EE645C-6A41-4C4A-9D2C-9797E604A11E}">
            <xm:f>'FX Card'!$F$1=23</xm:f>
            <x14:dxf>
              <numFmt numFmtId="199" formatCode="#,##0.00\ [$₺-41F]"/>
            </x14:dxf>
          </x14:cfRule>
          <x14:cfRule type="expression" priority="854" id="{A77C15FE-9BEE-4FE6-AC3C-DAD3BDBF5009}">
            <xm:f>'FX Card'!$F$1=22</xm:f>
            <x14:dxf>
              <numFmt numFmtId="173" formatCode="\k\r\ #,##0.00"/>
            </x14:dxf>
          </x14:cfRule>
          <x14:cfRule type="expression" priority="855" id="{D1F5E80A-225E-46D0-9FDB-6160C4120987}">
            <xm:f>'FX Card'!$F$1=21</xm:f>
            <x14:dxf>
              <numFmt numFmtId="197" formatCode="\﷼\ #,##0.000"/>
            </x14:dxf>
          </x14:cfRule>
          <x14:cfRule type="expression" priority="856" id="{AFCA930B-E1FF-48A5-86A2-BF526DDB1125}">
            <xm:f>'FX Card'!$F$1=20</xm:f>
            <x14:dxf>
              <numFmt numFmtId="181" formatCode="\р\у\б\ #,##0.00"/>
            </x14:dxf>
          </x14:cfRule>
          <x14:cfRule type="expression" priority="857" id="{FD50A796-B9A2-44DC-BF0D-78FB0A85197E}">
            <xm:f>'FX Card'!$F$1=19</xm:f>
            <x14:dxf>
              <numFmt numFmtId="196" formatCode="\M\X\ &quot;$&quot;\ #,##0.00"/>
            </x14:dxf>
          </x14:cfRule>
          <x14:cfRule type="expression" priority="858" id="{7B415045-4B20-4FD5-A560-941D3A90C5FD}">
            <xm:f>'FX Card'!$F$1=18</xm:f>
            <x14:dxf>
              <numFmt numFmtId="195" formatCode="[$RM-43E]#,##0.00"/>
            </x14:dxf>
          </x14:cfRule>
          <x14:cfRule type="expression" priority="859" id="{478A286A-9305-40AB-A4D3-8B39F2C10155}">
            <xm:f>'FX Card'!$F$1=17</xm:f>
            <x14:dxf>
              <numFmt numFmtId="198" formatCode="\N\Z\ &quot;$&quot;\ #,##0.00"/>
            </x14:dxf>
          </x14:cfRule>
          <x14:cfRule type="expression" priority="860" id="{FB152BAF-148E-42AE-8528-44C0582DAE49}">
            <xm:f>'FX Card'!$F$1=16</xm:f>
            <x14:dxf>
              <numFmt numFmtId="173" formatCode="\k\r\ #,##0.00"/>
            </x14:dxf>
          </x14:cfRule>
          <x14:cfRule type="expression" priority="861" id="{CB52042B-49EE-4380-89E0-861C288B3902}">
            <xm:f>'FX Card'!$F$1=15</xm:f>
            <x14:dxf>
              <numFmt numFmtId="179" formatCode="[$₩-412]#,##0.00"/>
            </x14:dxf>
          </x14:cfRule>
          <x14:cfRule type="expression" priority="862" id="{F3560956-D8BA-470E-968B-514F44F2EC60}">
            <xm:f>'FX Card'!$F$1=14</xm:f>
            <x14:dxf>
              <numFmt numFmtId="178" formatCode="[$¥-411]#,##0.00"/>
            </x14:dxf>
          </x14:cfRule>
          <x14:cfRule type="expression" priority="863" id="{6171EAC9-50EC-4D3D-9ED3-B8025100DA74}">
            <xm:f>'FX Card'!$F$1=13</xm:f>
            <x14:dxf>
              <numFmt numFmtId="207" formatCode="[$₹-445]\ #,##0.00"/>
            </x14:dxf>
          </x14:cfRule>
          <x14:cfRule type="expression" priority="864" id="{A885C447-4AFB-4B6A-8DF5-02D924BD18D0}">
            <xm:f>'FX Card'!$F$1=12</xm:f>
            <x14:dxf>
              <numFmt numFmtId="176" formatCode="\R\p\ #,##0.00"/>
            </x14:dxf>
          </x14:cfRule>
          <x14:cfRule type="expression" priority="865" id="{FD2C4DA4-12CF-4EA7-943D-9D28A356A9CD}">
            <xm:f>'FX Card'!$F$1=11</xm:f>
            <x14:dxf>
              <numFmt numFmtId="194" formatCode="\H\K\ &quot;$&quot;\ #,##0.00"/>
            </x14:dxf>
          </x14:cfRule>
          <x14:cfRule type="expression" priority="866" id="{E6AA7E27-4418-418A-9AC4-136EF8471AC3}">
            <xm:f>'FX Card'!$F$1=10</xm:f>
            <x14:dxf>
              <numFmt numFmtId="175" formatCode="[$£-809]#,##0.00"/>
            </x14:dxf>
          </x14:cfRule>
          <x14:cfRule type="expression" priority="867" id="{27107D60-A3B3-46FB-84F0-D73783AE92F9}">
            <xm:f>'FX Card'!$F$1=9</xm:f>
            <x14:dxf>
              <numFmt numFmtId="174" formatCode="[$€-2]\ #,##0.00"/>
            </x14:dxf>
          </x14:cfRule>
          <x14:cfRule type="expression" priority="868" id="{AB3C94D5-1D87-44AD-84BB-42CBA7A02935}">
            <xm:f>'FX Card'!$F$1=8</xm:f>
            <x14:dxf>
              <numFmt numFmtId="173" formatCode="\k\r\ #,##0.00"/>
            </x14:dxf>
          </x14:cfRule>
          <x14:cfRule type="expression" priority="869" id="{D7A9FBD6-B5A3-4669-880F-AE396B6C8B89}">
            <xm:f>'FX Card'!$F$1=7</xm:f>
            <x14:dxf>
              <numFmt numFmtId="172" formatCode="[$¥-804]#,##0.00"/>
            </x14:dxf>
          </x14:cfRule>
          <x14:cfRule type="expression" priority="870" id="{F884D470-B321-4AA0-B536-6F772449B19D}">
            <xm:f>'FX Card'!$F$1=6</xm:f>
            <x14:dxf>
              <numFmt numFmtId="171" formatCode="\F\r\ #,##0.00"/>
            </x14:dxf>
          </x14:cfRule>
          <x14:cfRule type="expression" priority="871" id="{7FC3C7DC-3B49-4609-AF15-2EE07D1F1621}">
            <xm:f>'FX Card'!$F$1=5</xm:f>
            <x14:dxf>
              <numFmt numFmtId="170" formatCode="\C\A\ &quot;$&quot;\ #,##0.00"/>
            </x14:dxf>
          </x14:cfRule>
          <x14:cfRule type="expression" priority="872" id="{DEBDAD50-A3B0-4E87-84F8-7E579B1C9F86}">
            <xm:f>'FX Card'!$F$1=4</xm:f>
            <x14:dxf>
              <numFmt numFmtId="192" formatCode="[$R$-416]\ #,##0.00"/>
            </x14:dxf>
          </x14:cfRule>
          <x14:cfRule type="expression" priority="873" id="{FA308B21-77A2-4365-9644-AE12F72EABD7}">
            <xm:f>'FX Card'!$F$1=3</xm:f>
            <x14:dxf>
              <numFmt numFmtId="169" formatCode="\A\U\ &quot;$&quot;\ #,##0.00"/>
            </x14:dxf>
          </x14:cfRule>
          <x14:cfRule type="expression" priority="874" id="{1366F0FC-3AA9-4F77-AAD6-7D5EA441FAC0}">
            <xm:f>'FX Card'!$F$1=2</xm:f>
            <x14:dxf>
              <numFmt numFmtId="182" formatCode="\A\R\ &quot;$&quot;#,##0.00"/>
            </x14:dxf>
          </x14:cfRule>
          <x14:cfRule type="expression" priority="875" id="{6EECDC63-9231-4F7A-9AEF-3A696E4253D4}">
            <xm:f>'FX Card'!$F$1=1</xm:f>
            <x14:dxf>
              <numFmt numFmtId="166" formatCode="&quot;$&quot;#,##0.00"/>
            </x14:dxf>
          </x14:cfRule>
          <xm:sqref>AS627:BA627</xm:sqref>
        </x14:conditionalFormatting>
        <x14:conditionalFormatting xmlns:xm="http://schemas.microsoft.com/office/excel/2006/main">
          <x14:cfRule type="expression" priority="826" id="{2106C75C-2880-4FAB-994D-34DBF3EFAE90}">
            <xm:f>'FX Card'!$F$1=25</xm:f>
            <x14:dxf>
              <numFmt numFmtId="183" formatCode="\R\ #,##0.00"/>
            </x14:dxf>
          </x14:cfRule>
          <x14:cfRule type="expression" priority="827" id="{0A401979-7FC2-4807-BF1F-E6C5907EF609}">
            <xm:f>'FX Card'!$F$1=24</xm:f>
            <x14:dxf>
              <numFmt numFmtId="180" formatCode="\T\W\ &quot;$&quot;\ #,##0.00"/>
            </x14:dxf>
          </x14:cfRule>
          <x14:cfRule type="expression" priority="828" id="{B49FD79C-8EC5-47E0-B85F-7070A2A948B1}">
            <xm:f>'FX Card'!$F$1=23</xm:f>
            <x14:dxf>
              <numFmt numFmtId="199" formatCode="#,##0.00\ [$₺-41F]"/>
            </x14:dxf>
          </x14:cfRule>
          <x14:cfRule type="expression" priority="829" id="{4CCE814D-FECF-47AD-A2CD-D63B08EEF8EE}">
            <xm:f>'FX Card'!$F$1=22</xm:f>
            <x14:dxf>
              <numFmt numFmtId="173" formatCode="\k\r\ #,##0.00"/>
            </x14:dxf>
          </x14:cfRule>
          <x14:cfRule type="expression" priority="830" id="{65CE6137-DAD4-4257-B801-D664C6EAC6B9}">
            <xm:f>'FX Card'!$F$1=21</xm:f>
            <x14:dxf>
              <numFmt numFmtId="197" formatCode="\﷼\ #,##0.000"/>
            </x14:dxf>
          </x14:cfRule>
          <x14:cfRule type="expression" priority="831" id="{BE4BDD81-5D1C-45D3-9332-AA45ED8B7E82}">
            <xm:f>'FX Card'!$F$1=20</xm:f>
            <x14:dxf>
              <numFmt numFmtId="181" formatCode="\р\у\б\ #,##0.00"/>
            </x14:dxf>
          </x14:cfRule>
          <x14:cfRule type="expression" priority="832" id="{5DE2DDCF-582A-4731-BCD5-9F0D35F372FB}">
            <xm:f>'FX Card'!$F$1=19</xm:f>
            <x14:dxf>
              <numFmt numFmtId="196" formatCode="\M\X\ &quot;$&quot;\ #,##0.00"/>
            </x14:dxf>
          </x14:cfRule>
          <x14:cfRule type="expression" priority="833" id="{505B8D77-B1B5-4FF8-BC66-6C87B112EACC}">
            <xm:f>'FX Card'!$F$1=18</xm:f>
            <x14:dxf>
              <numFmt numFmtId="195" formatCode="[$RM-43E]#,##0.00"/>
            </x14:dxf>
          </x14:cfRule>
          <x14:cfRule type="expression" priority="834" id="{077F4069-F346-40C0-9661-15A102C57D2A}">
            <xm:f>'FX Card'!$F$1=17</xm:f>
            <x14:dxf>
              <numFmt numFmtId="198" formatCode="\N\Z\ &quot;$&quot;\ #,##0.00"/>
            </x14:dxf>
          </x14:cfRule>
          <x14:cfRule type="expression" priority="835" id="{5F351FCE-94D4-49EF-85BC-9515E163310D}">
            <xm:f>'FX Card'!$F$1=16</xm:f>
            <x14:dxf>
              <numFmt numFmtId="173" formatCode="\k\r\ #,##0.00"/>
            </x14:dxf>
          </x14:cfRule>
          <x14:cfRule type="expression" priority="836" id="{AC8D1DD4-C6A0-47D7-AFC6-EF8CC7E6F72D}">
            <xm:f>'FX Card'!$F$1=15</xm:f>
            <x14:dxf>
              <numFmt numFmtId="179" formatCode="[$₩-412]#,##0.00"/>
            </x14:dxf>
          </x14:cfRule>
          <x14:cfRule type="expression" priority="837" id="{D7374F7F-FE6B-4B7D-910C-BA7DCC10C83D}">
            <xm:f>'FX Card'!$F$1=14</xm:f>
            <x14:dxf>
              <numFmt numFmtId="178" formatCode="[$¥-411]#,##0.00"/>
            </x14:dxf>
          </x14:cfRule>
          <x14:cfRule type="expression" priority="838" id="{29A40A2F-E0CE-4A93-AAF8-216738BE1C90}">
            <xm:f>'FX Card'!$F$1=13</xm:f>
            <x14:dxf>
              <numFmt numFmtId="207" formatCode="[$₹-445]\ #,##0.00"/>
            </x14:dxf>
          </x14:cfRule>
          <x14:cfRule type="expression" priority="839" id="{70B18441-D568-46AB-B384-9B21E4CA30E3}">
            <xm:f>'FX Card'!$F$1=12</xm:f>
            <x14:dxf>
              <numFmt numFmtId="176" formatCode="\R\p\ #,##0.00"/>
            </x14:dxf>
          </x14:cfRule>
          <x14:cfRule type="expression" priority="840" id="{9DD4C475-0C36-4CFB-A416-77D4AE566280}">
            <xm:f>'FX Card'!$F$1=11</xm:f>
            <x14:dxf>
              <numFmt numFmtId="194" formatCode="\H\K\ &quot;$&quot;\ #,##0.00"/>
            </x14:dxf>
          </x14:cfRule>
          <x14:cfRule type="expression" priority="841" id="{3FDD73D1-C75B-48CC-A1EF-7B33618B0471}">
            <xm:f>'FX Card'!$F$1=10</xm:f>
            <x14:dxf>
              <numFmt numFmtId="175" formatCode="[$£-809]#,##0.00"/>
            </x14:dxf>
          </x14:cfRule>
          <x14:cfRule type="expression" priority="842" id="{8446C6D0-D575-4462-885C-A4D50356560C}">
            <xm:f>'FX Card'!$F$1=9</xm:f>
            <x14:dxf>
              <numFmt numFmtId="174" formatCode="[$€-2]\ #,##0.00"/>
            </x14:dxf>
          </x14:cfRule>
          <x14:cfRule type="expression" priority="843" id="{FFAAD791-0400-4F4B-8FB4-4255346ADB8B}">
            <xm:f>'FX Card'!$F$1=8</xm:f>
            <x14:dxf>
              <numFmt numFmtId="173" formatCode="\k\r\ #,##0.00"/>
            </x14:dxf>
          </x14:cfRule>
          <x14:cfRule type="expression" priority="844" id="{80BF3947-DD7C-404D-9041-286D782D018B}">
            <xm:f>'FX Card'!$F$1=7</xm:f>
            <x14:dxf>
              <numFmt numFmtId="172" formatCode="[$¥-804]#,##0.00"/>
            </x14:dxf>
          </x14:cfRule>
          <x14:cfRule type="expression" priority="845" id="{27B1181B-B96C-43FB-81AA-DC403475D7DB}">
            <xm:f>'FX Card'!$F$1=6</xm:f>
            <x14:dxf>
              <numFmt numFmtId="171" formatCode="\F\r\ #,##0.00"/>
            </x14:dxf>
          </x14:cfRule>
          <x14:cfRule type="expression" priority="846" id="{672004E5-D435-412E-8728-D7438CD118D7}">
            <xm:f>'FX Card'!$F$1=5</xm:f>
            <x14:dxf>
              <numFmt numFmtId="170" formatCode="\C\A\ &quot;$&quot;\ #,##0.00"/>
            </x14:dxf>
          </x14:cfRule>
          <x14:cfRule type="expression" priority="847" id="{7DFEA323-68C3-46CB-932D-4FD8E1F6FD6B}">
            <xm:f>'FX Card'!$F$1=4</xm:f>
            <x14:dxf>
              <numFmt numFmtId="192" formatCode="[$R$-416]\ #,##0.00"/>
            </x14:dxf>
          </x14:cfRule>
          <x14:cfRule type="expression" priority="848" id="{5D19B3EA-326F-4240-9C99-2F62D0E133DF}">
            <xm:f>'FX Card'!$F$1=3</xm:f>
            <x14:dxf>
              <numFmt numFmtId="169" formatCode="\A\U\ &quot;$&quot;\ #,##0.00"/>
            </x14:dxf>
          </x14:cfRule>
          <x14:cfRule type="expression" priority="849" id="{73286E9F-E371-407D-9FCD-F2CD14EE5FC6}">
            <xm:f>'FX Card'!$F$1=2</xm:f>
            <x14:dxf>
              <numFmt numFmtId="182" formatCode="\A\R\ &quot;$&quot;#,##0.00"/>
            </x14:dxf>
          </x14:cfRule>
          <x14:cfRule type="expression" priority="850" id="{8E016DDF-D28E-46DD-B934-780CF1A3FFE8}">
            <xm:f>'FX Card'!$F$1=1</xm:f>
            <x14:dxf>
              <numFmt numFmtId="166" formatCode="&quot;$&quot;#,##0.00"/>
            </x14:dxf>
          </x14:cfRule>
          <xm:sqref>AG614</xm:sqref>
        </x14:conditionalFormatting>
        <x14:conditionalFormatting xmlns:xm="http://schemas.microsoft.com/office/excel/2006/main">
          <x14:cfRule type="expression" priority="801" id="{BFA50549-C2D2-42C4-B392-3929A941F839}">
            <xm:f>'FX Card'!$F$1=25</xm:f>
            <x14:dxf>
              <numFmt numFmtId="183" formatCode="\R\ #,##0.00"/>
            </x14:dxf>
          </x14:cfRule>
          <x14:cfRule type="expression" priority="802" id="{205DBD55-27D1-4638-9030-6432F33D64F8}">
            <xm:f>'FX Card'!$F$1=24</xm:f>
            <x14:dxf>
              <numFmt numFmtId="180" formatCode="\T\W\ &quot;$&quot;\ #,##0.00"/>
            </x14:dxf>
          </x14:cfRule>
          <x14:cfRule type="expression" priority="803" id="{EB0D56FE-3D59-4623-BEA0-91CE8C39FE3B}">
            <xm:f>'FX Card'!$F$1=23</xm:f>
            <x14:dxf>
              <numFmt numFmtId="199" formatCode="#,##0.00\ [$₺-41F]"/>
            </x14:dxf>
          </x14:cfRule>
          <x14:cfRule type="expression" priority="804" id="{97ED511B-2FCE-4893-ABD2-C7D48C52A9B9}">
            <xm:f>'FX Card'!$F$1=22</xm:f>
            <x14:dxf>
              <numFmt numFmtId="173" formatCode="\k\r\ #,##0.00"/>
            </x14:dxf>
          </x14:cfRule>
          <x14:cfRule type="expression" priority="805" id="{AFC48191-82EB-405A-8441-1C307D17D177}">
            <xm:f>'FX Card'!$F$1=21</xm:f>
            <x14:dxf>
              <numFmt numFmtId="197" formatCode="\﷼\ #,##0.000"/>
            </x14:dxf>
          </x14:cfRule>
          <x14:cfRule type="expression" priority="806" id="{15BFF3DF-9B79-4E82-8CC7-27EE207F2EA0}">
            <xm:f>'FX Card'!$F$1=20</xm:f>
            <x14:dxf>
              <numFmt numFmtId="181" formatCode="\р\у\б\ #,##0.00"/>
            </x14:dxf>
          </x14:cfRule>
          <x14:cfRule type="expression" priority="807" id="{61D05BB5-35A3-4830-B502-735537B3F1CD}">
            <xm:f>'FX Card'!$F$1=19</xm:f>
            <x14:dxf>
              <numFmt numFmtId="196" formatCode="\M\X\ &quot;$&quot;\ #,##0.00"/>
            </x14:dxf>
          </x14:cfRule>
          <x14:cfRule type="expression" priority="808" id="{783B49E7-59EA-4E46-884B-3567D79C71B7}">
            <xm:f>'FX Card'!$F$1=18</xm:f>
            <x14:dxf>
              <numFmt numFmtId="195" formatCode="[$RM-43E]#,##0.00"/>
            </x14:dxf>
          </x14:cfRule>
          <x14:cfRule type="expression" priority="809" id="{21E2C5C4-3470-48AD-8802-42076D2908F5}">
            <xm:f>'FX Card'!$F$1=17</xm:f>
            <x14:dxf>
              <numFmt numFmtId="198" formatCode="\N\Z\ &quot;$&quot;\ #,##0.00"/>
            </x14:dxf>
          </x14:cfRule>
          <x14:cfRule type="expression" priority="810" id="{E79CBA2E-D814-458C-B137-625BBCE97968}">
            <xm:f>'FX Card'!$F$1=16</xm:f>
            <x14:dxf>
              <numFmt numFmtId="173" formatCode="\k\r\ #,##0.00"/>
            </x14:dxf>
          </x14:cfRule>
          <x14:cfRule type="expression" priority="811" id="{E5695A38-3350-44AC-9725-30C4704BFD4B}">
            <xm:f>'FX Card'!$F$1=15</xm:f>
            <x14:dxf>
              <numFmt numFmtId="179" formatCode="[$₩-412]#,##0.00"/>
            </x14:dxf>
          </x14:cfRule>
          <x14:cfRule type="expression" priority="812" id="{071EDFF7-DC23-4A47-904D-8D53F2ADEEE2}">
            <xm:f>'FX Card'!$F$1=14</xm:f>
            <x14:dxf>
              <numFmt numFmtId="178" formatCode="[$¥-411]#,##0.00"/>
            </x14:dxf>
          </x14:cfRule>
          <x14:cfRule type="expression" priority="813" id="{8056CB0B-4BF6-4507-9B8A-9F8465FB15C7}">
            <xm:f>'FX Card'!$F$1=13</xm:f>
            <x14:dxf>
              <numFmt numFmtId="207" formatCode="[$₹-445]\ #,##0.00"/>
            </x14:dxf>
          </x14:cfRule>
          <x14:cfRule type="expression" priority="814" id="{6600EA4B-12F9-41C4-AA15-BA5E5E256E6E}">
            <xm:f>'FX Card'!$F$1=12</xm:f>
            <x14:dxf>
              <numFmt numFmtId="176" formatCode="\R\p\ #,##0.00"/>
            </x14:dxf>
          </x14:cfRule>
          <x14:cfRule type="expression" priority="815" id="{D647BC68-0787-4ACD-A13E-2CDC452BD452}">
            <xm:f>'FX Card'!$F$1=11</xm:f>
            <x14:dxf>
              <numFmt numFmtId="194" formatCode="\H\K\ &quot;$&quot;\ #,##0.00"/>
            </x14:dxf>
          </x14:cfRule>
          <x14:cfRule type="expression" priority="816" id="{D211A7A4-B677-4519-AEA1-21AFDAEEAD99}">
            <xm:f>'FX Card'!$F$1=10</xm:f>
            <x14:dxf>
              <numFmt numFmtId="175" formatCode="[$£-809]#,##0.00"/>
            </x14:dxf>
          </x14:cfRule>
          <x14:cfRule type="expression" priority="817" id="{98EA3700-F3C0-4360-8C3F-C9087EE57535}">
            <xm:f>'FX Card'!$F$1=9</xm:f>
            <x14:dxf>
              <numFmt numFmtId="174" formatCode="[$€-2]\ #,##0.00"/>
            </x14:dxf>
          </x14:cfRule>
          <x14:cfRule type="expression" priority="818" id="{8BA7B74E-315B-4535-8C70-3386D7AAFAB0}">
            <xm:f>'FX Card'!$F$1=8</xm:f>
            <x14:dxf>
              <numFmt numFmtId="173" formatCode="\k\r\ #,##0.00"/>
            </x14:dxf>
          </x14:cfRule>
          <x14:cfRule type="expression" priority="819" id="{700F5B35-F626-4E94-B36A-6F522B61E34F}">
            <xm:f>'FX Card'!$F$1=7</xm:f>
            <x14:dxf>
              <numFmt numFmtId="172" formatCode="[$¥-804]#,##0.00"/>
            </x14:dxf>
          </x14:cfRule>
          <x14:cfRule type="expression" priority="820" id="{01405146-1274-4057-8324-58492E511C5F}">
            <xm:f>'FX Card'!$F$1=6</xm:f>
            <x14:dxf>
              <numFmt numFmtId="171" formatCode="\F\r\ #,##0.00"/>
            </x14:dxf>
          </x14:cfRule>
          <x14:cfRule type="expression" priority="821" id="{FFD990CF-0F76-41AC-B5DA-009908EAC20E}">
            <xm:f>'FX Card'!$F$1=5</xm:f>
            <x14:dxf>
              <numFmt numFmtId="170" formatCode="\C\A\ &quot;$&quot;\ #,##0.00"/>
            </x14:dxf>
          </x14:cfRule>
          <x14:cfRule type="expression" priority="822" id="{F2BFDA1F-B870-4CC1-906B-BF93F19D77B6}">
            <xm:f>'FX Card'!$F$1=4</xm:f>
            <x14:dxf>
              <numFmt numFmtId="192" formatCode="[$R$-416]\ #,##0.00"/>
            </x14:dxf>
          </x14:cfRule>
          <x14:cfRule type="expression" priority="823" id="{E20D03FD-87E1-4F89-8CCB-C067F3E984D3}">
            <xm:f>'FX Card'!$F$1=3</xm:f>
            <x14:dxf>
              <numFmt numFmtId="169" formatCode="\A\U\ &quot;$&quot;\ #,##0.00"/>
            </x14:dxf>
          </x14:cfRule>
          <x14:cfRule type="expression" priority="824" id="{A68056FE-F494-4421-AFB7-C9444FE96BAB}">
            <xm:f>'FX Card'!$F$1=2</xm:f>
            <x14:dxf>
              <numFmt numFmtId="182" formatCode="\A\R\ &quot;$&quot;#,##0.00"/>
            </x14:dxf>
          </x14:cfRule>
          <x14:cfRule type="expression" priority="825" id="{CCA2789C-0DA0-4A32-A4C7-9A5F8D24E6A1}">
            <xm:f>'FX Card'!$F$1=1</xm:f>
            <x14:dxf>
              <numFmt numFmtId="166" formatCode="&quot;$&quot;#,##0.00"/>
            </x14:dxf>
          </x14:cfRule>
          <xm:sqref>AS610:BA610 AX609:BA609</xm:sqref>
        </x14:conditionalFormatting>
        <x14:conditionalFormatting xmlns:xm="http://schemas.microsoft.com/office/excel/2006/main">
          <x14:cfRule type="expression" priority="776" id="{63EE835A-EB0A-4C45-B70A-982284B2CE2B}">
            <xm:f>'FX Card'!$F$1=25</xm:f>
            <x14:dxf>
              <numFmt numFmtId="183" formatCode="\R\ #,##0.00"/>
            </x14:dxf>
          </x14:cfRule>
          <x14:cfRule type="expression" priority="777" id="{D95964EC-332D-4A45-A389-DDBC2992F597}">
            <xm:f>'FX Card'!$F$1=24</xm:f>
            <x14:dxf>
              <numFmt numFmtId="180" formatCode="\T\W\ &quot;$&quot;\ #,##0.00"/>
            </x14:dxf>
          </x14:cfRule>
          <x14:cfRule type="expression" priority="778" id="{C82227FE-F16F-46C8-BEDC-A603D076839E}">
            <xm:f>'FX Card'!$F$1=23</xm:f>
            <x14:dxf>
              <numFmt numFmtId="199" formatCode="#,##0.00\ [$₺-41F]"/>
            </x14:dxf>
          </x14:cfRule>
          <x14:cfRule type="expression" priority="779" id="{958684C2-8D8B-43D3-9EE4-B4BC41C049B8}">
            <xm:f>'FX Card'!$F$1=22</xm:f>
            <x14:dxf>
              <numFmt numFmtId="173" formatCode="\k\r\ #,##0.00"/>
            </x14:dxf>
          </x14:cfRule>
          <x14:cfRule type="expression" priority="780" id="{D3138621-EF52-4440-8E07-6384613FC7D3}">
            <xm:f>'FX Card'!$F$1=21</xm:f>
            <x14:dxf>
              <numFmt numFmtId="197" formatCode="\﷼\ #,##0.000"/>
            </x14:dxf>
          </x14:cfRule>
          <x14:cfRule type="expression" priority="781" id="{1876581B-A4BD-4A62-ADCE-774C4ABA2182}">
            <xm:f>'FX Card'!$F$1=20</xm:f>
            <x14:dxf>
              <numFmt numFmtId="181" formatCode="\р\у\б\ #,##0.00"/>
            </x14:dxf>
          </x14:cfRule>
          <x14:cfRule type="expression" priority="782" id="{365C378E-2CBC-453C-B425-3AA92350DE20}">
            <xm:f>'FX Card'!$F$1=19</xm:f>
            <x14:dxf>
              <numFmt numFmtId="196" formatCode="\M\X\ &quot;$&quot;\ #,##0.00"/>
            </x14:dxf>
          </x14:cfRule>
          <x14:cfRule type="expression" priority="783" id="{BD046741-F300-4ED3-8967-8FAA97BC11AD}">
            <xm:f>'FX Card'!$F$1=18</xm:f>
            <x14:dxf>
              <numFmt numFmtId="195" formatCode="[$RM-43E]#,##0.00"/>
            </x14:dxf>
          </x14:cfRule>
          <x14:cfRule type="expression" priority="784" id="{B83EEB51-3B81-4198-9808-B31C71B7052A}">
            <xm:f>'FX Card'!$F$1=17</xm:f>
            <x14:dxf>
              <numFmt numFmtId="198" formatCode="\N\Z\ &quot;$&quot;\ #,##0.00"/>
            </x14:dxf>
          </x14:cfRule>
          <x14:cfRule type="expression" priority="785" id="{331A0C5B-5C0A-4E3C-BA8C-5747286EC228}">
            <xm:f>'FX Card'!$F$1=16</xm:f>
            <x14:dxf>
              <numFmt numFmtId="173" formatCode="\k\r\ #,##0.00"/>
            </x14:dxf>
          </x14:cfRule>
          <x14:cfRule type="expression" priority="786" id="{AEB71127-C759-43D8-A26C-98F1D3676C28}">
            <xm:f>'FX Card'!$F$1=15</xm:f>
            <x14:dxf>
              <numFmt numFmtId="179" formatCode="[$₩-412]#,##0.00"/>
            </x14:dxf>
          </x14:cfRule>
          <x14:cfRule type="expression" priority="787" id="{BCFF2617-C430-484C-A172-A80354DEAC42}">
            <xm:f>'FX Card'!$F$1=14</xm:f>
            <x14:dxf>
              <numFmt numFmtId="178" formatCode="[$¥-411]#,##0.00"/>
            </x14:dxf>
          </x14:cfRule>
          <x14:cfRule type="expression" priority="788" id="{E3ED4B80-EBF3-4301-A48C-152200048755}">
            <xm:f>'FX Card'!$F$1=13</xm:f>
            <x14:dxf>
              <numFmt numFmtId="207" formatCode="[$₹-445]\ #,##0.00"/>
            </x14:dxf>
          </x14:cfRule>
          <x14:cfRule type="expression" priority="789" id="{58FE244C-3980-406D-AD1D-3D863646C5E8}">
            <xm:f>'FX Card'!$F$1=12</xm:f>
            <x14:dxf>
              <numFmt numFmtId="176" formatCode="\R\p\ #,##0.00"/>
            </x14:dxf>
          </x14:cfRule>
          <x14:cfRule type="expression" priority="790" id="{11FD2180-0976-49AB-BE26-D62B9C7FE93D}">
            <xm:f>'FX Card'!$F$1=11</xm:f>
            <x14:dxf>
              <numFmt numFmtId="194" formatCode="\H\K\ &quot;$&quot;\ #,##0.00"/>
            </x14:dxf>
          </x14:cfRule>
          <x14:cfRule type="expression" priority="791" id="{E676D78E-7000-48B9-BCF1-45D60F1F9E70}">
            <xm:f>'FX Card'!$F$1=10</xm:f>
            <x14:dxf>
              <numFmt numFmtId="175" formatCode="[$£-809]#,##0.00"/>
            </x14:dxf>
          </x14:cfRule>
          <x14:cfRule type="expression" priority="792" id="{2B5E06D1-DA90-425D-9C27-82F370D3E3E0}">
            <xm:f>'FX Card'!$F$1=9</xm:f>
            <x14:dxf>
              <numFmt numFmtId="174" formatCode="[$€-2]\ #,##0.00"/>
            </x14:dxf>
          </x14:cfRule>
          <x14:cfRule type="expression" priority="793" id="{7720E634-AF7F-4DA5-9F9B-03507ABB7063}">
            <xm:f>'FX Card'!$F$1=8</xm:f>
            <x14:dxf>
              <numFmt numFmtId="173" formatCode="\k\r\ #,##0.00"/>
            </x14:dxf>
          </x14:cfRule>
          <x14:cfRule type="expression" priority="794" id="{F94CD5AF-DCEB-4932-BC9D-5D17D0E4396E}">
            <xm:f>'FX Card'!$F$1=7</xm:f>
            <x14:dxf>
              <numFmt numFmtId="172" formatCode="[$¥-804]#,##0.00"/>
            </x14:dxf>
          </x14:cfRule>
          <x14:cfRule type="expression" priority="795" id="{9FF280E8-1F3E-4F4B-959A-3C25A5F06DA8}">
            <xm:f>'FX Card'!$F$1=6</xm:f>
            <x14:dxf>
              <numFmt numFmtId="171" formatCode="\F\r\ #,##0.00"/>
            </x14:dxf>
          </x14:cfRule>
          <x14:cfRule type="expression" priority="796" id="{9E96CA1C-7F10-48FA-8A22-A8A2BD4D7BD6}">
            <xm:f>'FX Card'!$F$1=5</xm:f>
            <x14:dxf>
              <numFmt numFmtId="170" formatCode="\C\A\ &quot;$&quot;\ #,##0.00"/>
            </x14:dxf>
          </x14:cfRule>
          <x14:cfRule type="expression" priority="797" id="{DFD2173F-8126-4BA6-961F-BDA27CB5B38D}">
            <xm:f>'FX Card'!$F$1=4</xm:f>
            <x14:dxf>
              <numFmt numFmtId="192" formatCode="[$R$-416]\ #,##0.00"/>
            </x14:dxf>
          </x14:cfRule>
          <x14:cfRule type="expression" priority="798" id="{D5DEC41B-CF3B-4203-A30A-935CAF59FB2F}">
            <xm:f>'FX Card'!$F$1=3</xm:f>
            <x14:dxf>
              <numFmt numFmtId="169" formatCode="\A\U\ &quot;$&quot;\ #,##0.00"/>
            </x14:dxf>
          </x14:cfRule>
          <x14:cfRule type="expression" priority="799" id="{7697FDB4-0674-48A1-820C-82AD64942CE4}">
            <xm:f>'FX Card'!$F$1=2</xm:f>
            <x14:dxf>
              <numFmt numFmtId="182" formatCode="\A\R\ &quot;$&quot;#,##0.00"/>
            </x14:dxf>
          </x14:cfRule>
          <x14:cfRule type="expression" priority="800" id="{452FC53A-3443-43E7-BFF6-9CA3F83DE21D}">
            <xm:f>'FX Card'!$F$1=1</xm:f>
            <x14:dxf>
              <numFmt numFmtId="166" formatCode="&quot;$&quot;#,##0.00"/>
            </x14:dxf>
          </x14:cfRule>
          <xm:sqref>AS609:AW609</xm:sqref>
        </x14:conditionalFormatting>
        <x14:conditionalFormatting xmlns:xm="http://schemas.microsoft.com/office/excel/2006/main">
          <x14:cfRule type="expression" priority="751" id="{F2704689-8184-4ECB-BB18-075CF7767E7A}">
            <xm:f>'FX Card'!$F$1=25</xm:f>
            <x14:dxf>
              <numFmt numFmtId="183" formatCode="\R\ #,##0.00"/>
            </x14:dxf>
          </x14:cfRule>
          <x14:cfRule type="expression" priority="752" id="{35DBA3EF-C6C5-471D-A495-055A1D9082A6}">
            <xm:f>'FX Card'!$F$1=24</xm:f>
            <x14:dxf>
              <numFmt numFmtId="180" formatCode="\T\W\ &quot;$&quot;\ #,##0.00"/>
            </x14:dxf>
          </x14:cfRule>
          <x14:cfRule type="expression" priority="753" id="{8A8877EC-0202-4581-850A-75F8040F09F5}">
            <xm:f>'FX Card'!$F$1=23</xm:f>
            <x14:dxf>
              <numFmt numFmtId="199" formatCode="#,##0.00\ [$₺-41F]"/>
            </x14:dxf>
          </x14:cfRule>
          <x14:cfRule type="expression" priority="754" id="{836AAB89-585A-4B35-8EE8-2CD76ABBDC24}">
            <xm:f>'FX Card'!$F$1=22</xm:f>
            <x14:dxf>
              <numFmt numFmtId="173" formatCode="\k\r\ #,##0.00"/>
            </x14:dxf>
          </x14:cfRule>
          <x14:cfRule type="expression" priority="755" id="{DD98A6CD-BCEB-4E79-80C8-95DA53FE84FB}">
            <xm:f>'FX Card'!$F$1=21</xm:f>
            <x14:dxf>
              <numFmt numFmtId="197" formatCode="\﷼\ #,##0.000"/>
            </x14:dxf>
          </x14:cfRule>
          <x14:cfRule type="expression" priority="756" id="{FB9007EE-600D-415E-A6CC-D834BCDFCFC4}">
            <xm:f>'FX Card'!$F$1=20</xm:f>
            <x14:dxf>
              <numFmt numFmtId="181" formatCode="\р\у\б\ #,##0.00"/>
            </x14:dxf>
          </x14:cfRule>
          <x14:cfRule type="expression" priority="757" id="{E11C7EC6-9730-4713-9C8E-81DFD100DE9B}">
            <xm:f>'FX Card'!$F$1=19</xm:f>
            <x14:dxf>
              <numFmt numFmtId="196" formatCode="\M\X\ &quot;$&quot;\ #,##0.00"/>
            </x14:dxf>
          </x14:cfRule>
          <x14:cfRule type="expression" priority="758" id="{950E1708-9A60-493F-903F-A12EB5D3D89B}">
            <xm:f>'FX Card'!$F$1=18</xm:f>
            <x14:dxf>
              <numFmt numFmtId="195" formatCode="[$RM-43E]#,##0.00"/>
            </x14:dxf>
          </x14:cfRule>
          <x14:cfRule type="expression" priority="759" id="{C5A07E01-6747-4DBF-AE91-47AC1F59B271}">
            <xm:f>'FX Card'!$F$1=17</xm:f>
            <x14:dxf>
              <numFmt numFmtId="198" formatCode="\N\Z\ &quot;$&quot;\ #,##0.00"/>
            </x14:dxf>
          </x14:cfRule>
          <x14:cfRule type="expression" priority="760" id="{236E817F-B350-4CDF-9AD3-DCD5A1E39D1D}">
            <xm:f>'FX Card'!$F$1=16</xm:f>
            <x14:dxf>
              <numFmt numFmtId="173" formatCode="\k\r\ #,##0.00"/>
            </x14:dxf>
          </x14:cfRule>
          <x14:cfRule type="expression" priority="761" id="{E8F5A293-23C4-4B67-85D3-A2F5622A1C09}">
            <xm:f>'FX Card'!$F$1=15</xm:f>
            <x14:dxf>
              <numFmt numFmtId="179" formatCode="[$₩-412]#,##0.00"/>
            </x14:dxf>
          </x14:cfRule>
          <x14:cfRule type="expression" priority="762" id="{BBA1AE89-24A6-4674-B111-527FFF668643}">
            <xm:f>'FX Card'!$F$1=14</xm:f>
            <x14:dxf>
              <numFmt numFmtId="178" formatCode="[$¥-411]#,##0.00"/>
            </x14:dxf>
          </x14:cfRule>
          <x14:cfRule type="expression" priority="763" id="{472B3412-A9AE-448F-95DB-706821FA8978}">
            <xm:f>'FX Card'!$F$1=13</xm:f>
            <x14:dxf>
              <numFmt numFmtId="207" formatCode="[$₹-445]\ #,##0.00"/>
            </x14:dxf>
          </x14:cfRule>
          <x14:cfRule type="expression" priority="764" id="{64D3ABE8-E881-42D5-9815-7B69DB1AD560}">
            <xm:f>'FX Card'!$F$1=12</xm:f>
            <x14:dxf>
              <numFmt numFmtId="176" formatCode="\R\p\ #,##0.00"/>
            </x14:dxf>
          </x14:cfRule>
          <x14:cfRule type="expression" priority="765" id="{56CC4D13-CF8D-40A6-BE5E-9F8AB7DCA9CC}">
            <xm:f>'FX Card'!$F$1=11</xm:f>
            <x14:dxf>
              <numFmt numFmtId="194" formatCode="\H\K\ &quot;$&quot;\ #,##0.00"/>
            </x14:dxf>
          </x14:cfRule>
          <x14:cfRule type="expression" priority="766" id="{B8DF5029-2B77-411C-9FD7-A56C8E459293}">
            <xm:f>'FX Card'!$F$1=10</xm:f>
            <x14:dxf>
              <numFmt numFmtId="175" formatCode="[$£-809]#,##0.00"/>
            </x14:dxf>
          </x14:cfRule>
          <x14:cfRule type="expression" priority="767" id="{D08045B8-5C43-4955-BF53-DF6690509DC3}">
            <xm:f>'FX Card'!$F$1=9</xm:f>
            <x14:dxf>
              <numFmt numFmtId="174" formatCode="[$€-2]\ #,##0.00"/>
            </x14:dxf>
          </x14:cfRule>
          <x14:cfRule type="expression" priority="768" id="{4D15F8A6-41C1-43E0-A86C-C768F996BC51}">
            <xm:f>'FX Card'!$F$1=8</xm:f>
            <x14:dxf>
              <numFmt numFmtId="173" formatCode="\k\r\ #,##0.00"/>
            </x14:dxf>
          </x14:cfRule>
          <x14:cfRule type="expression" priority="769" id="{6409961D-7A96-45C2-B37D-79BD4D6FF98F}">
            <xm:f>'FX Card'!$F$1=7</xm:f>
            <x14:dxf>
              <numFmt numFmtId="172" formatCode="[$¥-804]#,##0.00"/>
            </x14:dxf>
          </x14:cfRule>
          <x14:cfRule type="expression" priority="770" id="{69605AE2-C7BA-4EE9-B10C-CBD7B0FEED0C}">
            <xm:f>'FX Card'!$F$1=6</xm:f>
            <x14:dxf>
              <numFmt numFmtId="171" formatCode="\F\r\ #,##0.00"/>
            </x14:dxf>
          </x14:cfRule>
          <x14:cfRule type="expression" priority="771" id="{42858EE8-9750-4956-BF27-902307167A53}">
            <xm:f>'FX Card'!$F$1=5</xm:f>
            <x14:dxf>
              <numFmt numFmtId="170" formatCode="\C\A\ &quot;$&quot;\ #,##0.00"/>
            </x14:dxf>
          </x14:cfRule>
          <x14:cfRule type="expression" priority="772" id="{4C6C86BD-BED2-4B9E-94BF-06625995A496}">
            <xm:f>'FX Card'!$F$1=4</xm:f>
            <x14:dxf>
              <numFmt numFmtId="192" formatCode="[$R$-416]\ #,##0.00"/>
            </x14:dxf>
          </x14:cfRule>
          <x14:cfRule type="expression" priority="773" id="{1BB2DA78-1977-48E3-94C7-9FAA4624316D}">
            <xm:f>'FX Card'!$F$1=3</xm:f>
            <x14:dxf>
              <numFmt numFmtId="169" formatCode="\A\U\ &quot;$&quot;\ #,##0.00"/>
            </x14:dxf>
          </x14:cfRule>
          <x14:cfRule type="expression" priority="774" id="{5867D706-DCE2-4ED8-A4DC-4160FE39A610}">
            <xm:f>'FX Card'!$F$1=2</xm:f>
            <x14:dxf>
              <numFmt numFmtId="182" formatCode="\A\R\ &quot;$&quot;#,##0.00"/>
            </x14:dxf>
          </x14:cfRule>
          <x14:cfRule type="expression" priority="775" id="{0DE7A0FB-2172-4123-A497-678A06305C86}">
            <xm:f>'FX Card'!$F$1=1</xm:f>
            <x14:dxf>
              <numFmt numFmtId="166" formatCode="&quot;$&quot;#,##0.00"/>
            </x14:dxf>
          </x14:cfRule>
          <xm:sqref>AG610</xm:sqref>
        </x14:conditionalFormatting>
        <x14:conditionalFormatting xmlns:xm="http://schemas.microsoft.com/office/excel/2006/main">
          <x14:cfRule type="expression" priority="726" id="{E8641B5E-CAFA-493C-8957-6467E93A47F7}">
            <xm:f>'FX Card'!$F$1=25</xm:f>
            <x14:dxf>
              <numFmt numFmtId="183" formatCode="\R\ #,##0.00"/>
            </x14:dxf>
          </x14:cfRule>
          <x14:cfRule type="expression" priority="727" id="{2F5557AA-DBBD-42A4-96E7-B8E20FC31C6F}">
            <xm:f>'FX Card'!$F$1=24</xm:f>
            <x14:dxf>
              <numFmt numFmtId="180" formatCode="\T\W\ &quot;$&quot;\ #,##0.00"/>
            </x14:dxf>
          </x14:cfRule>
          <x14:cfRule type="expression" priority="728" id="{D8FF7E87-6F3D-4020-9858-F6295778FFCD}">
            <xm:f>'FX Card'!$F$1=23</xm:f>
            <x14:dxf>
              <numFmt numFmtId="199" formatCode="#,##0.00\ [$₺-41F]"/>
            </x14:dxf>
          </x14:cfRule>
          <x14:cfRule type="expression" priority="729" id="{2F0B4FFA-AF84-4401-9D36-3FE803054D7D}">
            <xm:f>'FX Card'!$F$1=22</xm:f>
            <x14:dxf>
              <numFmt numFmtId="173" formatCode="\k\r\ #,##0.00"/>
            </x14:dxf>
          </x14:cfRule>
          <x14:cfRule type="expression" priority="730" id="{51A137EA-D03C-4EC5-AB79-5057A5544DAA}">
            <xm:f>'FX Card'!$F$1=21</xm:f>
            <x14:dxf>
              <numFmt numFmtId="197" formatCode="\﷼\ #,##0.000"/>
            </x14:dxf>
          </x14:cfRule>
          <x14:cfRule type="expression" priority="731" id="{B77DBFBA-A0D8-43C3-A30D-0234E331E3B7}">
            <xm:f>'FX Card'!$F$1=20</xm:f>
            <x14:dxf>
              <numFmt numFmtId="181" formatCode="\р\у\б\ #,##0.00"/>
            </x14:dxf>
          </x14:cfRule>
          <x14:cfRule type="expression" priority="732" id="{AA3947A8-B1DF-49D9-B58A-36EDEB3203A1}">
            <xm:f>'FX Card'!$F$1=19</xm:f>
            <x14:dxf>
              <numFmt numFmtId="196" formatCode="\M\X\ &quot;$&quot;\ #,##0.00"/>
            </x14:dxf>
          </x14:cfRule>
          <x14:cfRule type="expression" priority="733" id="{B72B3EDA-24E2-48FC-83AE-FA3C119964AA}">
            <xm:f>'FX Card'!$F$1=18</xm:f>
            <x14:dxf>
              <numFmt numFmtId="195" formatCode="[$RM-43E]#,##0.00"/>
            </x14:dxf>
          </x14:cfRule>
          <x14:cfRule type="expression" priority="734" id="{1CAE96C9-2FC2-4B7C-821F-AE4022FEFEA0}">
            <xm:f>'FX Card'!$F$1=17</xm:f>
            <x14:dxf>
              <numFmt numFmtId="198" formatCode="\N\Z\ &quot;$&quot;\ #,##0.00"/>
            </x14:dxf>
          </x14:cfRule>
          <x14:cfRule type="expression" priority="735" id="{17D6E170-237C-4AEF-84AA-7B8F0EE4AE91}">
            <xm:f>'FX Card'!$F$1=16</xm:f>
            <x14:dxf>
              <numFmt numFmtId="173" formatCode="\k\r\ #,##0.00"/>
            </x14:dxf>
          </x14:cfRule>
          <x14:cfRule type="expression" priority="736" id="{FA95664E-9E59-4194-B9B8-9EEC2A09DF0A}">
            <xm:f>'FX Card'!$F$1=15</xm:f>
            <x14:dxf>
              <numFmt numFmtId="179" formatCode="[$₩-412]#,##0.00"/>
            </x14:dxf>
          </x14:cfRule>
          <x14:cfRule type="expression" priority="737" id="{66AE7138-EDBC-4A08-9F6F-01AA7FCA64BF}">
            <xm:f>'FX Card'!$F$1=14</xm:f>
            <x14:dxf>
              <numFmt numFmtId="178" formatCode="[$¥-411]#,##0.00"/>
            </x14:dxf>
          </x14:cfRule>
          <x14:cfRule type="expression" priority="738" id="{CF3A41C6-DF85-4297-9B82-8E239878965B}">
            <xm:f>'FX Card'!$F$1=13</xm:f>
            <x14:dxf>
              <numFmt numFmtId="207" formatCode="[$₹-445]\ #,##0.00"/>
            </x14:dxf>
          </x14:cfRule>
          <x14:cfRule type="expression" priority="739" id="{109E5D4F-A0C1-42BA-B9C7-4485BC3E5BD6}">
            <xm:f>'FX Card'!$F$1=12</xm:f>
            <x14:dxf>
              <numFmt numFmtId="176" formatCode="\R\p\ #,##0.00"/>
            </x14:dxf>
          </x14:cfRule>
          <x14:cfRule type="expression" priority="740" id="{3C40B899-018B-44FB-AD8F-90A729F780EC}">
            <xm:f>'FX Card'!$F$1=11</xm:f>
            <x14:dxf>
              <numFmt numFmtId="194" formatCode="\H\K\ &quot;$&quot;\ #,##0.00"/>
            </x14:dxf>
          </x14:cfRule>
          <x14:cfRule type="expression" priority="741" id="{75D89CB8-E50D-4EBE-8188-F57BB3C8DFD7}">
            <xm:f>'FX Card'!$F$1=10</xm:f>
            <x14:dxf>
              <numFmt numFmtId="175" formatCode="[$£-809]#,##0.00"/>
            </x14:dxf>
          </x14:cfRule>
          <x14:cfRule type="expression" priority="742" id="{FE9B4377-F255-40C1-9E8B-8E2FC1493433}">
            <xm:f>'FX Card'!$F$1=9</xm:f>
            <x14:dxf>
              <numFmt numFmtId="174" formatCode="[$€-2]\ #,##0.00"/>
            </x14:dxf>
          </x14:cfRule>
          <x14:cfRule type="expression" priority="743" id="{FD4EFF50-3B39-4192-8877-38285F54C1F7}">
            <xm:f>'FX Card'!$F$1=8</xm:f>
            <x14:dxf>
              <numFmt numFmtId="173" formatCode="\k\r\ #,##0.00"/>
            </x14:dxf>
          </x14:cfRule>
          <x14:cfRule type="expression" priority="744" id="{8592AAB1-293B-4D0B-A12F-B9BC54AFA5AF}">
            <xm:f>'FX Card'!$F$1=7</xm:f>
            <x14:dxf>
              <numFmt numFmtId="172" formatCode="[$¥-804]#,##0.00"/>
            </x14:dxf>
          </x14:cfRule>
          <x14:cfRule type="expression" priority="745" id="{A65E6BB5-7A7A-4B7D-B03E-02BC456CD02E}">
            <xm:f>'FX Card'!$F$1=6</xm:f>
            <x14:dxf>
              <numFmt numFmtId="171" formatCode="\F\r\ #,##0.00"/>
            </x14:dxf>
          </x14:cfRule>
          <x14:cfRule type="expression" priority="746" id="{CE1F1150-2B46-4E45-90B5-B96E40F8D734}">
            <xm:f>'FX Card'!$F$1=5</xm:f>
            <x14:dxf>
              <numFmt numFmtId="170" formatCode="\C\A\ &quot;$&quot;\ #,##0.00"/>
            </x14:dxf>
          </x14:cfRule>
          <x14:cfRule type="expression" priority="747" id="{120CCEB0-716C-4E03-8453-585B585B2052}">
            <xm:f>'FX Card'!$F$1=4</xm:f>
            <x14:dxf>
              <numFmt numFmtId="192" formatCode="[$R$-416]\ #,##0.00"/>
            </x14:dxf>
          </x14:cfRule>
          <x14:cfRule type="expression" priority="748" id="{2D03CA3D-F56B-41F9-90F2-881609723AC8}">
            <xm:f>'FX Card'!$F$1=3</xm:f>
            <x14:dxf>
              <numFmt numFmtId="169" formatCode="\A\U\ &quot;$&quot;\ #,##0.00"/>
            </x14:dxf>
          </x14:cfRule>
          <x14:cfRule type="expression" priority="749" id="{6680606B-DB9E-4627-95C2-787AA7EA650F}">
            <xm:f>'FX Card'!$F$1=2</xm:f>
            <x14:dxf>
              <numFmt numFmtId="182" formatCode="\A\R\ &quot;$&quot;#,##0.00"/>
            </x14:dxf>
          </x14:cfRule>
          <x14:cfRule type="expression" priority="750" id="{C7A1DCDA-2FBD-4F74-B10F-D8551F7C8539}">
            <xm:f>'FX Card'!$F$1=1</xm:f>
            <x14:dxf>
              <numFmt numFmtId="166" formatCode="&quot;$&quot;#,##0.00"/>
            </x14:dxf>
          </x14:cfRule>
          <xm:sqref>AS612:BA612 AX611:BA611</xm:sqref>
        </x14:conditionalFormatting>
        <x14:conditionalFormatting xmlns:xm="http://schemas.microsoft.com/office/excel/2006/main">
          <x14:cfRule type="expression" priority="701" id="{4DBFE852-2278-4CE5-BC7E-F0929721943D}">
            <xm:f>'FX Card'!$F$1=25</xm:f>
            <x14:dxf>
              <numFmt numFmtId="183" formatCode="\R\ #,##0.00"/>
            </x14:dxf>
          </x14:cfRule>
          <x14:cfRule type="expression" priority="702" id="{E10D02B6-7346-4F67-8294-358CFFB2BEBB}">
            <xm:f>'FX Card'!$F$1=24</xm:f>
            <x14:dxf>
              <numFmt numFmtId="180" formatCode="\T\W\ &quot;$&quot;\ #,##0.00"/>
            </x14:dxf>
          </x14:cfRule>
          <x14:cfRule type="expression" priority="703" id="{FFBAEF4A-350D-4458-8CBA-A164B2419C32}">
            <xm:f>'FX Card'!$F$1=23</xm:f>
            <x14:dxf>
              <numFmt numFmtId="199" formatCode="#,##0.00\ [$₺-41F]"/>
            </x14:dxf>
          </x14:cfRule>
          <x14:cfRule type="expression" priority="704" id="{9CE46DA1-151A-43A3-BD34-C4732C67E101}">
            <xm:f>'FX Card'!$F$1=22</xm:f>
            <x14:dxf>
              <numFmt numFmtId="173" formatCode="\k\r\ #,##0.00"/>
            </x14:dxf>
          </x14:cfRule>
          <x14:cfRule type="expression" priority="705" id="{12C167A1-A894-408C-8E6A-1DB697FD922C}">
            <xm:f>'FX Card'!$F$1=21</xm:f>
            <x14:dxf>
              <numFmt numFmtId="197" formatCode="\﷼\ #,##0.000"/>
            </x14:dxf>
          </x14:cfRule>
          <x14:cfRule type="expression" priority="706" id="{B18D4345-29A2-464F-90EF-63C7F9473D19}">
            <xm:f>'FX Card'!$F$1=20</xm:f>
            <x14:dxf>
              <numFmt numFmtId="181" formatCode="\р\у\б\ #,##0.00"/>
            </x14:dxf>
          </x14:cfRule>
          <x14:cfRule type="expression" priority="707" id="{2514DA30-3CAA-43ED-8426-CD8DC4BC1443}">
            <xm:f>'FX Card'!$F$1=19</xm:f>
            <x14:dxf>
              <numFmt numFmtId="196" formatCode="\M\X\ &quot;$&quot;\ #,##0.00"/>
            </x14:dxf>
          </x14:cfRule>
          <x14:cfRule type="expression" priority="708" id="{F38122C5-C040-4F72-83D8-4D1F845604BE}">
            <xm:f>'FX Card'!$F$1=18</xm:f>
            <x14:dxf>
              <numFmt numFmtId="195" formatCode="[$RM-43E]#,##0.00"/>
            </x14:dxf>
          </x14:cfRule>
          <x14:cfRule type="expression" priority="709" id="{76630D13-8035-4354-97DB-D36219E336AD}">
            <xm:f>'FX Card'!$F$1=17</xm:f>
            <x14:dxf>
              <numFmt numFmtId="198" formatCode="\N\Z\ &quot;$&quot;\ #,##0.00"/>
            </x14:dxf>
          </x14:cfRule>
          <x14:cfRule type="expression" priority="710" id="{DC363872-38D5-47F4-84AD-DB83FE01A445}">
            <xm:f>'FX Card'!$F$1=16</xm:f>
            <x14:dxf>
              <numFmt numFmtId="173" formatCode="\k\r\ #,##0.00"/>
            </x14:dxf>
          </x14:cfRule>
          <x14:cfRule type="expression" priority="711" id="{66671BA1-BEEA-42E2-8018-FE6104799CBA}">
            <xm:f>'FX Card'!$F$1=15</xm:f>
            <x14:dxf>
              <numFmt numFmtId="179" formatCode="[$₩-412]#,##0.00"/>
            </x14:dxf>
          </x14:cfRule>
          <x14:cfRule type="expression" priority="712" id="{2492B732-8958-4A71-98FB-F9F793790749}">
            <xm:f>'FX Card'!$F$1=14</xm:f>
            <x14:dxf>
              <numFmt numFmtId="178" formatCode="[$¥-411]#,##0.00"/>
            </x14:dxf>
          </x14:cfRule>
          <x14:cfRule type="expression" priority="713" id="{4367868C-4738-4BC9-AFC5-863761A90640}">
            <xm:f>'FX Card'!$F$1=13</xm:f>
            <x14:dxf>
              <numFmt numFmtId="207" formatCode="[$₹-445]\ #,##0.00"/>
            </x14:dxf>
          </x14:cfRule>
          <x14:cfRule type="expression" priority="714" id="{2CAD1953-63D2-451F-84CB-E57E4C3B6EF2}">
            <xm:f>'FX Card'!$F$1=12</xm:f>
            <x14:dxf>
              <numFmt numFmtId="176" formatCode="\R\p\ #,##0.00"/>
            </x14:dxf>
          </x14:cfRule>
          <x14:cfRule type="expression" priority="715" id="{0D922A9E-2D81-4768-B31C-B134D9B97942}">
            <xm:f>'FX Card'!$F$1=11</xm:f>
            <x14:dxf>
              <numFmt numFmtId="194" formatCode="\H\K\ &quot;$&quot;\ #,##0.00"/>
            </x14:dxf>
          </x14:cfRule>
          <x14:cfRule type="expression" priority="716" id="{D978EBCD-7196-42FE-8236-C45CE648F0C3}">
            <xm:f>'FX Card'!$F$1=10</xm:f>
            <x14:dxf>
              <numFmt numFmtId="175" formatCode="[$£-809]#,##0.00"/>
            </x14:dxf>
          </x14:cfRule>
          <x14:cfRule type="expression" priority="717" id="{706DAFF0-FBBC-48D5-9681-0704020C9A59}">
            <xm:f>'FX Card'!$F$1=9</xm:f>
            <x14:dxf>
              <numFmt numFmtId="174" formatCode="[$€-2]\ #,##0.00"/>
            </x14:dxf>
          </x14:cfRule>
          <x14:cfRule type="expression" priority="718" id="{9F10AC06-C676-4759-B226-26C8828C12A5}">
            <xm:f>'FX Card'!$F$1=8</xm:f>
            <x14:dxf>
              <numFmt numFmtId="173" formatCode="\k\r\ #,##0.00"/>
            </x14:dxf>
          </x14:cfRule>
          <x14:cfRule type="expression" priority="719" id="{2D8685C4-0DEC-41C0-AD6C-9C4157D34E9F}">
            <xm:f>'FX Card'!$F$1=7</xm:f>
            <x14:dxf>
              <numFmt numFmtId="172" formatCode="[$¥-804]#,##0.00"/>
            </x14:dxf>
          </x14:cfRule>
          <x14:cfRule type="expression" priority="720" id="{55DBEE40-008D-4694-9A44-2E6A91BC85BC}">
            <xm:f>'FX Card'!$F$1=6</xm:f>
            <x14:dxf>
              <numFmt numFmtId="171" formatCode="\F\r\ #,##0.00"/>
            </x14:dxf>
          </x14:cfRule>
          <x14:cfRule type="expression" priority="721" id="{6FAEF317-55B5-41D2-9315-61CB566C49AE}">
            <xm:f>'FX Card'!$F$1=5</xm:f>
            <x14:dxf>
              <numFmt numFmtId="170" formatCode="\C\A\ &quot;$&quot;\ #,##0.00"/>
            </x14:dxf>
          </x14:cfRule>
          <x14:cfRule type="expression" priority="722" id="{FF1DD9D2-90AD-44F5-ADEB-69365AE4ECBC}">
            <xm:f>'FX Card'!$F$1=4</xm:f>
            <x14:dxf>
              <numFmt numFmtId="192" formatCode="[$R$-416]\ #,##0.00"/>
            </x14:dxf>
          </x14:cfRule>
          <x14:cfRule type="expression" priority="723" id="{4AA154E6-9B39-4EC9-B275-A697790DB893}">
            <xm:f>'FX Card'!$F$1=3</xm:f>
            <x14:dxf>
              <numFmt numFmtId="169" formatCode="\A\U\ &quot;$&quot;\ #,##0.00"/>
            </x14:dxf>
          </x14:cfRule>
          <x14:cfRule type="expression" priority="724" id="{67A6BC7F-9FC6-434B-A463-4187DA22077C}">
            <xm:f>'FX Card'!$F$1=2</xm:f>
            <x14:dxf>
              <numFmt numFmtId="182" formatCode="\A\R\ &quot;$&quot;#,##0.00"/>
            </x14:dxf>
          </x14:cfRule>
          <x14:cfRule type="expression" priority="725" id="{440BC26C-A824-4A87-A529-3516AFC1A788}">
            <xm:f>'FX Card'!$F$1=1</xm:f>
            <x14:dxf>
              <numFmt numFmtId="166" formatCode="&quot;$&quot;#,##0.00"/>
            </x14:dxf>
          </x14:cfRule>
          <xm:sqref>AS611:AW611</xm:sqref>
        </x14:conditionalFormatting>
        <x14:conditionalFormatting xmlns:xm="http://schemas.microsoft.com/office/excel/2006/main">
          <x14:cfRule type="expression" priority="676" id="{94DB294C-3D37-4D32-A554-C8A7B7CAC0B6}">
            <xm:f>'FX Card'!$F$1=25</xm:f>
            <x14:dxf>
              <numFmt numFmtId="183" formatCode="\R\ #,##0.00"/>
            </x14:dxf>
          </x14:cfRule>
          <x14:cfRule type="expression" priority="677" id="{CC9F01A8-54BE-412E-94AE-57CC5ACC9D6C}">
            <xm:f>'FX Card'!$F$1=24</xm:f>
            <x14:dxf>
              <numFmt numFmtId="180" formatCode="\T\W\ &quot;$&quot;\ #,##0.00"/>
            </x14:dxf>
          </x14:cfRule>
          <x14:cfRule type="expression" priority="678" id="{3E4AAC7B-CE65-4DE1-9171-B0D5FC524B16}">
            <xm:f>'FX Card'!$F$1=23</xm:f>
            <x14:dxf>
              <numFmt numFmtId="199" formatCode="#,##0.00\ [$₺-41F]"/>
            </x14:dxf>
          </x14:cfRule>
          <x14:cfRule type="expression" priority="679" id="{25DB7192-4D0C-45DC-B473-999933DBFDBD}">
            <xm:f>'FX Card'!$F$1=22</xm:f>
            <x14:dxf>
              <numFmt numFmtId="173" formatCode="\k\r\ #,##0.00"/>
            </x14:dxf>
          </x14:cfRule>
          <x14:cfRule type="expression" priority="680" id="{7A9A8510-B58C-4E5A-96E0-2062DE1BA1EB}">
            <xm:f>'FX Card'!$F$1=21</xm:f>
            <x14:dxf>
              <numFmt numFmtId="197" formatCode="\﷼\ #,##0.000"/>
            </x14:dxf>
          </x14:cfRule>
          <x14:cfRule type="expression" priority="681" id="{578CB848-D279-4C2A-B6C3-426C8617CE66}">
            <xm:f>'FX Card'!$F$1=20</xm:f>
            <x14:dxf>
              <numFmt numFmtId="181" formatCode="\р\у\б\ #,##0.00"/>
            </x14:dxf>
          </x14:cfRule>
          <x14:cfRule type="expression" priority="682" id="{A8818934-2546-413E-8E0E-7604D97783F1}">
            <xm:f>'FX Card'!$F$1=19</xm:f>
            <x14:dxf>
              <numFmt numFmtId="196" formatCode="\M\X\ &quot;$&quot;\ #,##0.00"/>
            </x14:dxf>
          </x14:cfRule>
          <x14:cfRule type="expression" priority="683" id="{400DB739-679A-442C-AC35-03F69F7DD3D7}">
            <xm:f>'FX Card'!$F$1=18</xm:f>
            <x14:dxf>
              <numFmt numFmtId="195" formatCode="[$RM-43E]#,##0.00"/>
            </x14:dxf>
          </x14:cfRule>
          <x14:cfRule type="expression" priority="684" id="{AD14A97D-4AA9-4B83-BBCE-568BECF88331}">
            <xm:f>'FX Card'!$F$1=17</xm:f>
            <x14:dxf>
              <numFmt numFmtId="198" formatCode="\N\Z\ &quot;$&quot;\ #,##0.00"/>
            </x14:dxf>
          </x14:cfRule>
          <x14:cfRule type="expression" priority="685" id="{B44D257F-0BC4-48FF-B1BB-3207B7E1649F}">
            <xm:f>'FX Card'!$F$1=16</xm:f>
            <x14:dxf>
              <numFmt numFmtId="173" formatCode="\k\r\ #,##0.00"/>
            </x14:dxf>
          </x14:cfRule>
          <x14:cfRule type="expression" priority="686" id="{075463B0-FF53-4217-BA89-C4F6E69D398B}">
            <xm:f>'FX Card'!$F$1=15</xm:f>
            <x14:dxf>
              <numFmt numFmtId="179" formatCode="[$₩-412]#,##0.00"/>
            </x14:dxf>
          </x14:cfRule>
          <x14:cfRule type="expression" priority="687" id="{05BB1167-07C1-4FED-BFE6-2447E6F0C8CB}">
            <xm:f>'FX Card'!$F$1=14</xm:f>
            <x14:dxf>
              <numFmt numFmtId="178" formatCode="[$¥-411]#,##0.00"/>
            </x14:dxf>
          </x14:cfRule>
          <x14:cfRule type="expression" priority="688" id="{17568C95-C299-4D04-91BD-A5B7360425CA}">
            <xm:f>'FX Card'!$F$1=13</xm:f>
            <x14:dxf>
              <numFmt numFmtId="207" formatCode="[$₹-445]\ #,##0.00"/>
            </x14:dxf>
          </x14:cfRule>
          <x14:cfRule type="expression" priority="689" id="{A332FFA1-C10B-4327-B134-3C8067EC4858}">
            <xm:f>'FX Card'!$F$1=12</xm:f>
            <x14:dxf>
              <numFmt numFmtId="176" formatCode="\R\p\ #,##0.00"/>
            </x14:dxf>
          </x14:cfRule>
          <x14:cfRule type="expression" priority="690" id="{F896BAA4-C829-455E-8A67-8B15709EC60F}">
            <xm:f>'FX Card'!$F$1=11</xm:f>
            <x14:dxf>
              <numFmt numFmtId="194" formatCode="\H\K\ &quot;$&quot;\ #,##0.00"/>
            </x14:dxf>
          </x14:cfRule>
          <x14:cfRule type="expression" priority="691" id="{C3A00892-7BC0-4B5F-98C6-998351FCB5C4}">
            <xm:f>'FX Card'!$F$1=10</xm:f>
            <x14:dxf>
              <numFmt numFmtId="175" formatCode="[$£-809]#,##0.00"/>
            </x14:dxf>
          </x14:cfRule>
          <x14:cfRule type="expression" priority="692" id="{26AD0FDC-4BF5-4ECC-8370-5CFDBC209F0B}">
            <xm:f>'FX Card'!$F$1=9</xm:f>
            <x14:dxf>
              <numFmt numFmtId="174" formatCode="[$€-2]\ #,##0.00"/>
            </x14:dxf>
          </x14:cfRule>
          <x14:cfRule type="expression" priority="693" id="{5379BD91-F114-4279-AFA3-F2940CE5894E}">
            <xm:f>'FX Card'!$F$1=8</xm:f>
            <x14:dxf>
              <numFmt numFmtId="173" formatCode="\k\r\ #,##0.00"/>
            </x14:dxf>
          </x14:cfRule>
          <x14:cfRule type="expression" priority="694" id="{7A42ADA4-7362-49C5-A818-D55B7DBE0A29}">
            <xm:f>'FX Card'!$F$1=7</xm:f>
            <x14:dxf>
              <numFmt numFmtId="172" formatCode="[$¥-804]#,##0.00"/>
            </x14:dxf>
          </x14:cfRule>
          <x14:cfRule type="expression" priority="695" id="{E51AC815-B0C0-4255-B789-610E7485191F}">
            <xm:f>'FX Card'!$F$1=6</xm:f>
            <x14:dxf>
              <numFmt numFmtId="171" formatCode="\F\r\ #,##0.00"/>
            </x14:dxf>
          </x14:cfRule>
          <x14:cfRule type="expression" priority="696" id="{162D15CB-F863-491D-95AA-89BC21850662}">
            <xm:f>'FX Card'!$F$1=5</xm:f>
            <x14:dxf>
              <numFmt numFmtId="170" formatCode="\C\A\ &quot;$&quot;\ #,##0.00"/>
            </x14:dxf>
          </x14:cfRule>
          <x14:cfRule type="expression" priority="697" id="{7488A227-000C-4515-8074-B1453F60ED1A}">
            <xm:f>'FX Card'!$F$1=4</xm:f>
            <x14:dxf>
              <numFmt numFmtId="192" formatCode="[$R$-416]\ #,##0.00"/>
            </x14:dxf>
          </x14:cfRule>
          <x14:cfRule type="expression" priority="698" id="{41B1BB9D-CE93-45F2-9CC9-578EBE480611}">
            <xm:f>'FX Card'!$F$1=3</xm:f>
            <x14:dxf>
              <numFmt numFmtId="169" formatCode="\A\U\ &quot;$&quot;\ #,##0.00"/>
            </x14:dxf>
          </x14:cfRule>
          <x14:cfRule type="expression" priority="699" id="{83BA9B2C-6AEB-422D-9F89-F563D18E3A65}">
            <xm:f>'FX Card'!$F$1=2</xm:f>
            <x14:dxf>
              <numFmt numFmtId="182" formatCode="\A\R\ &quot;$&quot;#,##0.00"/>
            </x14:dxf>
          </x14:cfRule>
          <x14:cfRule type="expression" priority="700" id="{6746ADD8-B280-4087-958E-36A41798ADCC}">
            <xm:f>'FX Card'!$F$1=1</xm:f>
            <x14:dxf>
              <numFmt numFmtId="166" formatCode="&quot;$&quot;#,##0.00"/>
            </x14:dxf>
          </x14:cfRule>
          <xm:sqref>AG612</xm:sqref>
        </x14:conditionalFormatting>
        <x14:conditionalFormatting xmlns:xm="http://schemas.microsoft.com/office/excel/2006/main">
          <x14:cfRule type="expression" priority="626" id="{B34B3F91-EB7D-46C7-BDC9-04E718958F25}">
            <xm:f>'FX Card'!$F$1=25</xm:f>
            <x14:dxf>
              <numFmt numFmtId="183" formatCode="\R\ #,##0.00"/>
            </x14:dxf>
          </x14:cfRule>
          <x14:cfRule type="expression" priority="627" id="{3898EE2F-ED1E-4908-A3EC-C77140484E8A}">
            <xm:f>'FX Card'!$F$1=24</xm:f>
            <x14:dxf>
              <numFmt numFmtId="180" formatCode="\T\W\ &quot;$&quot;\ #,##0.00"/>
            </x14:dxf>
          </x14:cfRule>
          <x14:cfRule type="expression" priority="628" id="{8F4B21B3-A993-4A05-A3B7-FBCA9D36713F}">
            <xm:f>'FX Card'!$F$1=23</xm:f>
            <x14:dxf>
              <numFmt numFmtId="199" formatCode="#,##0.00\ [$₺-41F]"/>
            </x14:dxf>
          </x14:cfRule>
          <x14:cfRule type="expression" priority="629" id="{3768BB48-AA17-4A37-AF9D-D6A6AE8306E6}">
            <xm:f>'FX Card'!$F$1=22</xm:f>
            <x14:dxf>
              <numFmt numFmtId="173" formatCode="\k\r\ #,##0.00"/>
            </x14:dxf>
          </x14:cfRule>
          <x14:cfRule type="expression" priority="630" id="{198687AA-B1BA-47B1-B9DC-0351D5350CF5}">
            <xm:f>'FX Card'!$F$1=21</xm:f>
            <x14:dxf>
              <numFmt numFmtId="197" formatCode="\﷼\ #,##0.000"/>
            </x14:dxf>
          </x14:cfRule>
          <x14:cfRule type="expression" priority="631" id="{54533264-7DE2-4842-B766-81D88ECF0741}">
            <xm:f>'FX Card'!$F$1=20</xm:f>
            <x14:dxf>
              <numFmt numFmtId="181" formatCode="\р\у\б\ #,##0.00"/>
            </x14:dxf>
          </x14:cfRule>
          <x14:cfRule type="expression" priority="632" id="{2B24D9FC-612C-4EB7-9830-3DB7654F0C3D}">
            <xm:f>'FX Card'!$F$1=19</xm:f>
            <x14:dxf>
              <numFmt numFmtId="196" formatCode="\M\X\ &quot;$&quot;\ #,##0.00"/>
            </x14:dxf>
          </x14:cfRule>
          <x14:cfRule type="expression" priority="633" id="{5F9E6505-B7C1-4B56-83A5-3121AF3F9B6B}">
            <xm:f>'FX Card'!$F$1=18</xm:f>
            <x14:dxf>
              <numFmt numFmtId="195" formatCode="[$RM-43E]#,##0.00"/>
            </x14:dxf>
          </x14:cfRule>
          <x14:cfRule type="expression" priority="634" id="{3CF0350B-50ED-4491-BC66-0D47EC27826C}">
            <xm:f>'FX Card'!$F$1=17</xm:f>
            <x14:dxf>
              <numFmt numFmtId="198" formatCode="\N\Z\ &quot;$&quot;\ #,##0.00"/>
            </x14:dxf>
          </x14:cfRule>
          <x14:cfRule type="expression" priority="635" id="{F0FD4211-3701-44D9-90F1-848EBE033920}">
            <xm:f>'FX Card'!$F$1=16</xm:f>
            <x14:dxf>
              <numFmt numFmtId="173" formatCode="\k\r\ #,##0.00"/>
            </x14:dxf>
          </x14:cfRule>
          <x14:cfRule type="expression" priority="636" id="{6040D063-4464-45B7-9E4F-FDB1562C9F53}">
            <xm:f>'FX Card'!$F$1=15</xm:f>
            <x14:dxf>
              <numFmt numFmtId="179" formatCode="[$₩-412]#,##0.00"/>
            </x14:dxf>
          </x14:cfRule>
          <x14:cfRule type="expression" priority="637" id="{91AC5457-BA92-4FA3-868F-5BEC68D2775C}">
            <xm:f>'FX Card'!$F$1=14</xm:f>
            <x14:dxf>
              <numFmt numFmtId="178" formatCode="[$¥-411]#,##0.00"/>
            </x14:dxf>
          </x14:cfRule>
          <x14:cfRule type="expression" priority="638" id="{8BC9EC26-DA9A-44AE-8F12-5B2A94C3B078}">
            <xm:f>'FX Card'!$F$1=13</xm:f>
            <x14:dxf>
              <numFmt numFmtId="207" formatCode="[$₹-445]\ #,##0.00"/>
            </x14:dxf>
          </x14:cfRule>
          <x14:cfRule type="expression" priority="639" id="{6CDF4DED-3BFF-4237-95B9-7C4CD3FCE0C5}">
            <xm:f>'FX Card'!$F$1=12</xm:f>
            <x14:dxf>
              <numFmt numFmtId="176" formatCode="\R\p\ #,##0.00"/>
            </x14:dxf>
          </x14:cfRule>
          <x14:cfRule type="expression" priority="640" id="{488289B2-6C19-4FF5-AFA4-54DA5A75007A}">
            <xm:f>'FX Card'!$F$1=11</xm:f>
            <x14:dxf>
              <numFmt numFmtId="194" formatCode="\H\K\ &quot;$&quot;\ #,##0.00"/>
            </x14:dxf>
          </x14:cfRule>
          <x14:cfRule type="expression" priority="641" id="{70145EE0-D96B-4F38-A77A-01B6F36D421B}">
            <xm:f>'FX Card'!$F$1=10</xm:f>
            <x14:dxf>
              <numFmt numFmtId="175" formatCode="[$£-809]#,##0.00"/>
            </x14:dxf>
          </x14:cfRule>
          <x14:cfRule type="expression" priority="642" id="{03FA8DCE-762F-4D39-B3F1-BC58645412BF}">
            <xm:f>'FX Card'!$F$1=9</xm:f>
            <x14:dxf>
              <numFmt numFmtId="174" formatCode="[$€-2]\ #,##0.00"/>
            </x14:dxf>
          </x14:cfRule>
          <x14:cfRule type="expression" priority="643" id="{5115BE68-8375-415A-9A3D-EC94288074E6}">
            <xm:f>'FX Card'!$F$1=8</xm:f>
            <x14:dxf>
              <numFmt numFmtId="173" formatCode="\k\r\ #,##0.00"/>
            </x14:dxf>
          </x14:cfRule>
          <x14:cfRule type="expression" priority="644" id="{D016E050-CD4B-4F09-90F2-8310EBD0A401}">
            <xm:f>'FX Card'!$F$1=7</xm:f>
            <x14:dxf>
              <numFmt numFmtId="172" formatCode="[$¥-804]#,##0.00"/>
            </x14:dxf>
          </x14:cfRule>
          <x14:cfRule type="expression" priority="645" id="{4F62745A-8BD3-4E4A-82EC-EA67607E6336}">
            <xm:f>'FX Card'!$F$1=6</xm:f>
            <x14:dxf>
              <numFmt numFmtId="171" formatCode="\F\r\ #,##0.00"/>
            </x14:dxf>
          </x14:cfRule>
          <x14:cfRule type="expression" priority="646" id="{84DAE782-152C-453D-89F9-F0A7B77F9757}">
            <xm:f>'FX Card'!$F$1=5</xm:f>
            <x14:dxf>
              <numFmt numFmtId="170" formatCode="\C\A\ &quot;$&quot;\ #,##0.00"/>
            </x14:dxf>
          </x14:cfRule>
          <x14:cfRule type="expression" priority="647" id="{1259C839-24DC-4925-A7A9-1C90FF2552E5}">
            <xm:f>'FX Card'!$F$1=4</xm:f>
            <x14:dxf>
              <numFmt numFmtId="192" formatCode="[$R$-416]\ #,##0.00"/>
            </x14:dxf>
          </x14:cfRule>
          <x14:cfRule type="expression" priority="648" id="{FA30871E-DCFD-4881-A1A0-64DA3D640FE5}">
            <xm:f>'FX Card'!$F$1=3</xm:f>
            <x14:dxf>
              <numFmt numFmtId="169" formatCode="\A\U\ &quot;$&quot;\ #,##0.00"/>
            </x14:dxf>
          </x14:cfRule>
          <x14:cfRule type="expression" priority="649" id="{6DB1F507-3109-40BE-AD43-F31129DB0761}">
            <xm:f>'FX Card'!$F$1=2</xm:f>
            <x14:dxf>
              <numFmt numFmtId="182" formatCode="\A\R\ &quot;$&quot;#,##0.00"/>
            </x14:dxf>
          </x14:cfRule>
          <x14:cfRule type="expression" priority="650" id="{22387FB8-5A30-4134-84D4-FAA8E3CD1F0E}">
            <xm:f>'FX Card'!$F$1=1</xm:f>
            <x14:dxf>
              <numFmt numFmtId="166" formatCode="&quot;$&quot;#,##0.00"/>
            </x14:dxf>
          </x14:cfRule>
          <xm:sqref>AS603:BA604</xm:sqref>
        </x14:conditionalFormatting>
        <x14:conditionalFormatting xmlns:xm="http://schemas.microsoft.com/office/excel/2006/main">
          <x14:cfRule type="expression" priority="476" id="{E4328AB6-B53B-49FD-83BF-2DAB803456AE}">
            <xm:f>'FX Card'!$F$1=25</xm:f>
            <x14:dxf>
              <numFmt numFmtId="183" formatCode="\R\ #,##0.00"/>
            </x14:dxf>
          </x14:cfRule>
          <x14:cfRule type="expression" priority="477" id="{E2A3FBFB-3E54-4201-AD2D-6A1DE5FD0027}">
            <xm:f>'FX Card'!$F$1=24</xm:f>
            <x14:dxf>
              <numFmt numFmtId="180" formatCode="\T\W\ &quot;$&quot;\ #,##0.00"/>
            </x14:dxf>
          </x14:cfRule>
          <x14:cfRule type="expression" priority="478" id="{179C45A0-2953-4137-990B-5CB3D3BE2ACB}">
            <xm:f>'FX Card'!$F$1=23</xm:f>
            <x14:dxf>
              <numFmt numFmtId="199" formatCode="#,##0.00\ [$₺-41F]"/>
            </x14:dxf>
          </x14:cfRule>
          <x14:cfRule type="expression" priority="479" id="{0C9F93EE-65F3-4752-AB5A-B501E1F8E2B0}">
            <xm:f>'FX Card'!$F$1=22</xm:f>
            <x14:dxf>
              <numFmt numFmtId="173" formatCode="\k\r\ #,##0.00"/>
            </x14:dxf>
          </x14:cfRule>
          <x14:cfRule type="expression" priority="480" id="{24E37258-21DC-4CAF-971B-0781FA64DD89}">
            <xm:f>'FX Card'!$F$1=21</xm:f>
            <x14:dxf>
              <numFmt numFmtId="197" formatCode="\﷼\ #,##0.000"/>
            </x14:dxf>
          </x14:cfRule>
          <x14:cfRule type="expression" priority="481" id="{02575A40-B6C9-4C37-B519-4F72EBFF250E}">
            <xm:f>'FX Card'!$F$1=20</xm:f>
            <x14:dxf>
              <numFmt numFmtId="181" formatCode="\р\у\б\ #,##0.00"/>
            </x14:dxf>
          </x14:cfRule>
          <x14:cfRule type="expression" priority="482" id="{ACFEC2AF-2CE8-45B3-8567-5D7AB68FF89E}">
            <xm:f>'FX Card'!$F$1=19</xm:f>
            <x14:dxf>
              <numFmt numFmtId="196" formatCode="\M\X\ &quot;$&quot;\ #,##0.00"/>
            </x14:dxf>
          </x14:cfRule>
          <x14:cfRule type="expression" priority="483" id="{57C35897-EC52-4FEF-972B-AE52D9D0CC49}">
            <xm:f>'FX Card'!$F$1=18</xm:f>
            <x14:dxf>
              <numFmt numFmtId="195" formatCode="[$RM-43E]#,##0.00"/>
            </x14:dxf>
          </x14:cfRule>
          <x14:cfRule type="expression" priority="484" id="{50B70F31-FCA9-4D2B-8769-A67E6CEA52C9}">
            <xm:f>'FX Card'!$F$1=17</xm:f>
            <x14:dxf>
              <numFmt numFmtId="198" formatCode="\N\Z\ &quot;$&quot;\ #,##0.00"/>
            </x14:dxf>
          </x14:cfRule>
          <x14:cfRule type="expression" priority="485" id="{729FA871-0394-4AB8-9268-96BC1E3E4339}">
            <xm:f>'FX Card'!$F$1=16</xm:f>
            <x14:dxf>
              <numFmt numFmtId="173" formatCode="\k\r\ #,##0.00"/>
            </x14:dxf>
          </x14:cfRule>
          <x14:cfRule type="expression" priority="486" id="{39BB04D0-5F29-4FBB-960B-B5D077BAAD57}">
            <xm:f>'FX Card'!$F$1=15</xm:f>
            <x14:dxf>
              <numFmt numFmtId="179" formatCode="[$₩-412]#,##0.00"/>
            </x14:dxf>
          </x14:cfRule>
          <x14:cfRule type="expression" priority="487" id="{6775E297-7A0C-4897-85C2-5DA06DD31717}">
            <xm:f>'FX Card'!$F$1=14</xm:f>
            <x14:dxf>
              <numFmt numFmtId="178" formatCode="[$¥-411]#,##0.00"/>
            </x14:dxf>
          </x14:cfRule>
          <x14:cfRule type="expression" priority="488" id="{CD7C6923-AD09-4A39-ABD7-7E365F7AE298}">
            <xm:f>'FX Card'!$F$1=13</xm:f>
            <x14:dxf>
              <numFmt numFmtId="207" formatCode="[$₹-445]\ #,##0.00"/>
            </x14:dxf>
          </x14:cfRule>
          <x14:cfRule type="expression" priority="489" id="{C08B4934-4FDA-4204-9806-7CE237F1C749}">
            <xm:f>'FX Card'!$F$1=12</xm:f>
            <x14:dxf>
              <numFmt numFmtId="176" formatCode="\R\p\ #,##0.00"/>
            </x14:dxf>
          </x14:cfRule>
          <x14:cfRule type="expression" priority="490" id="{9347E026-789F-4E54-9EA6-1FDBD4BC1B6A}">
            <xm:f>'FX Card'!$F$1=11</xm:f>
            <x14:dxf>
              <numFmt numFmtId="194" formatCode="\H\K\ &quot;$&quot;\ #,##0.00"/>
            </x14:dxf>
          </x14:cfRule>
          <x14:cfRule type="expression" priority="491" id="{9A5EB3FB-636F-403D-B896-CB4147D6A143}">
            <xm:f>'FX Card'!$F$1=10</xm:f>
            <x14:dxf>
              <numFmt numFmtId="175" formatCode="[$£-809]#,##0.00"/>
            </x14:dxf>
          </x14:cfRule>
          <x14:cfRule type="expression" priority="492" id="{AFAD3656-FAA3-4E19-93C0-44D456D7BD9D}">
            <xm:f>'FX Card'!$F$1=9</xm:f>
            <x14:dxf>
              <numFmt numFmtId="174" formatCode="[$€-2]\ #,##0.00"/>
            </x14:dxf>
          </x14:cfRule>
          <x14:cfRule type="expression" priority="493" id="{F7EE5E1D-D602-43CB-907F-AE6595F64835}">
            <xm:f>'FX Card'!$F$1=8</xm:f>
            <x14:dxf>
              <numFmt numFmtId="173" formatCode="\k\r\ #,##0.00"/>
            </x14:dxf>
          </x14:cfRule>
          <x14:cfRule type="expression" priority="494" id="{350C6F56-C99E-4C77-A1DE-A1C8489CFBE1}">
            <xm:f>'FX Card'!$F$1=7</xm:f>
            <x14:dxf>
              <numFmt numFmtId="172" formatCode="[$¥-804]#,##0.00"/>
            </x14:dxf>
          </x14:cfRule>
          <x14:cfRule type="expression" priority="495" id="{6F66F376-BA9F-438E-B431-783CD296DFEE}">
            <xm:f>'FX Card'!$F$1=6</xm:f>
            <x14:dxf>
              <numFmt numFmtId="171" formatCode="\F\r\ #,##0.00"/>
            </x14:dxf>
          </x14:cfRule>
          <x14:cfRule type="expression" priority="496" id="{2F79F0F0-D7E7-487F-B951-258F65D0CE65}">
            <xm:f>'FX Card'!$F$1=5</xm:f>
            <x14:dxf>
              <numFmt numFmtId="170" formatCode="\C\A\ &quot;$&quot;\ #,##0.00"/>
            </x14:dxf>
          </x14:cfRule>
          <x14:cfRule type="expression" priority="497" id="{CE6EB7FC-EA00-43DB-904A-FB9F0F7DCAD8}">
            <xm:f>'FX Card'!$F$1=4</xm:f>
            <x14:dxf>
              <numFmt numFmtId="192" formatCode="[$R$-416]\ #,##0.00"/>
            </x14:dxf>
          </x14:cfRule>
          <x14:cfRule type="expression" priority="498" id="{1E9DFC83-7BEE-4517-95AE-C4384F6BE1F2}">
            <xm:f>'FX Card'!$F$1=3</xm:f>
            <x14:dxf>
              <numFmt numFmtId="169" formatCode="\A\U\ &quot;$&quot;\ #,##0.00"/>
            </x14:dxf>
          </x14:cfRule>
          <x14:cfRule type="expression" priority="499" id="{5B3EF449-7510-4718-9C37-2715C6D1F0A3}">
            <xm:f>'FX Card'!$F$1=2</xm:f>
            <x14:dxf>
              <numFmt numFmtId="182" formatCode="\A\R\ &quot;$&quot;#,##0.00"/>
            </x14:dxf>
          </x14:cfRule>
          <x14:cfRule type="expression" priority="500" id="{0A0E89B7-5C56-4D7D-ACA7-1774F2511720}">
            <xm:f>'FX Card'!$F$1=1</xm:f>
            <x14:dxf>
              <numFmt numFmtId="166" formatCode="&quot;$&quot;#,##0.00"/>
            </x14:dxf>
          </x14:cfRule>
          <xm:sqref>AP620</xm:sqref>
        </x14:conditionalFormatting>
        <x14:conditionalFormatting xmlns:xm="http://schemas.microsoft.com/office/excel/2006/main">
          <x14:cfRule type="expression" priority="601" id="{9AE212F1-D633-40B6-BDA8-028C20FD7CCE}">
            <xm:f>'FX Card'!$F$1=25</xm:f>
            <x14:dxf>
              <numFmt numFmtId="183" formatCode="\R\ #,##0.00"/>
            </x14:dxf>
          </x14:cfRule>
          <x14:cfRule type="expression" priority="602" id="{4C7EB772-EEFD-4B3C-9ABB-07157DEB729F}">
            <xm:f>'FX Card'!$F$1=24</xm:f>
            <x14:dxf>
              <numFmt numFmtId="180" formatCode="\T\W\ &quot;$&quot;\ #,##0.00"/>
            </x14:dxf>
          </x14:cfRule>
          <x14:cfRule type="expression" priority="603" id="{F37CBBB5-C7C5-4876-8B3E-1C6B832A21A5}">
            <xm:f>'FX Card'!$F$1=23</xm:f>
            <x14:dxf>
              <numFmt numFmtId="199" formatCode="#,##0.00\ [$₺-41F]"/>
            </x14:dxf>
          </x14:cfRule>
          <x14:cfRule type="expression" priority="604" id="{D4036967-E714-4C4E-B3AC-46867058F7EC}">
            <xm:f>'FX Card'!$F$1=22</xm:f>
            <x14:dxf>
              <numFmt numFmtId="173" formatCode="\k\r\ #,##0.00"/>
            </x14:dxf>
          </x14:cfRule>
          <x14:cfRule type="expression" priority="605" id="{D27D909D-62FA-425A-A895-4FC8437FE628}">
            <xm:f>'FX Card'!$F$1=21</xm:f>
            <x14:dxf>
              <numFmt numFmtId="197" formatCode="\﷼\ #,##0.000"/>
            </x14:dxf>
          </x14:cfRule>
          <x14:cfRule type="expression" priority="606" id="{E09380B9-5F9A-410E-BA1B-80720EE1DE69}">
            <xm:f>'FX Card'!$F$1=20</xm:f>
            <x14:dxf>
              <numFmt numFmtId="181" formatCode="\р\у\б\ #,##0.00"/>
            </x14:dxf>
          </x14:cfRule>
          <x14:cfRule type="expression" priority="607" id="{9B369EDD-C26F-4924-A9FF-991946E37954}">
            <xm:f>'FX Card'!$F$1=19</xm:f>
            <x14:dxf>
              <numFmt numFmtId="196" formatCode="\M\X\ &quot;$&quot;\ #,##0.00"/>
            </x14:dxf>
          </x14:cfRule>
          <x14:cfRule type="expression" priority="608" id="{95EF65C1-F35F-4AAE-A5D9-9DBB183258A9}">
            <xm:f>'FX Card'!$F$1=18</xm:f>
            <x14:dxf>
              <numFmt numFmtId="195" formatCode="[$RM-43E]#,##0.00"/>
            </x14:dxf>
          </x14:cfRule>
          <x14:cfRule type="expression" priority="609" id="{9B44343A-3B60-45DF-893B-D1DA188793ED}">
            <xm:f>'FX Card'!$F$1=17</xm:f>
            <x14:dxf>
              <numFmt numFmtId="198" formatCode="\N\Z\ &quot;$&quot;\ #,##0.00"/>
            </x14:dxf>
          </x14:cfRule>
          <x14:cfRule type="expression" priority="610" id="{1FCE256A-7BA6-4C78-9298-7BA02B2B0D65}">
            <xm:f>'FX Card'!$F$1=16</xm:f>
            <x14:dxf>
              <numFmt numFmtId="173" formatCode="\k\r\ #,##0.00"/>
            </x14:dxf>
          </x14:cfRule>
          <x14:cfRule type="expression" priority="611" id="{A7D7A8AA-F225-49FA-872F-39025F9BCDB6}">
            <xm:f>'FX Card'!$F$1=15</xm:f>
            <x14:dxf>
              <numFmt numFmtId="179" formatCode="[$₩-412]#,##0.00"/>
            </x14:dxf>
          </x14:cfRule>
          <x14:cfRule type="expression" priority="612" id="{A5716566-B75D-4AB1-A66A-25BD2038EEA6}">
            <xm:f>'FX Card'!$F$1=14</xm:f>
            <x14:dxf>
              <numFmt numFmtId="178" formatCode="[$¥-411]#,##0.00"/>
            </x14:dxf>
          </x14:cfRule>
          <x14:cfRule type="expression" priority="613" id="{DB7B48C4-E225-4A06-9ED8-CC8B5203DB8A}">
            <xm:f>'FX Card'!$F$1=13</xm:f>
            <x14:dxf>
              <numFmt numFmtId="207" formatCode="[$₹-445]\ #,##0.00"/>
            </x14:dxf>
          </x14:cfRule>
          <x14:cfRule type="expression" priority="614" id="{73D1AA55-BF6E-4BC8-99E9-7533168A7018}">
            <xm:f>'FX Card'!$F$1=12</xm:f>
            <x14:dxf>
              <numFmt numFmtId="176" formatCode="\R\p\ #,##0.00"/>
            </x14:dxf>
          </x14:cfRule>
          <x14:cfRule type="expression" priority="615" id="{77148BB0-24C1-4B71-8E3F-415A74557BC2}">
            <xm:f>'FX Card'!$F$1=11</xm:f>
            <x14:dxf>
              <numFmt numFmtId="194" formatCode="\H\K\ &quot;$&quot;\ #,##0.00"/>
            </x14:dxf>
          </x14:cfRule>
          <x14:cfRule type="expression" priority="616" id="{32EB081B-9B0A-466E-823C-A85BA7A3438E}">
            <xm:f>'FX Card'!$F$1=10</xm:f>
            <x14:dxf>
              <numFmt numFmtId="175" formatCode="[$£-809]#,##0.00"/>
            </x14:dxf>
          </x14:cfRule>
          <x14:cfRule type="expression" priority="617" id="{437410A8-DF65-4CA0-933C-1B3AE8AAF40B}">
            <xm:f>'FX Card'!$F$1=9</xm:f>
            <x14:dxf>
              <numFmt numFmtId="174" formatCode="[$€-2]\ #,##0.00"/>
            </x14:dxf>
          </x14:cfRule>
          <x14:cfRule type="expression" priority="618" id="{1F113BF8-30F2-492F-84D2-5AC699712729}">
            <xm:f>'FX Card'!$F$1=8</xm:f>
            <x14:dxf>
              <numFmt numFmtId="173" formatCode="\k\r\ #,##0.00"/>
            </x14:dxf>
          </x14:cfRule>
          <x14:cfRule type="expression" priority="619" id="{4BBD5D72-A5A0-4A3D-A48F-5889DADE5D5C}">
            <xm:f>'FX Card'!$F$1=7</xm:f>
            <x14:dxf>
              <numFmt numFmtId="172" formatCode="[$¥-804]#,##0.00"/>
            </x14:dxf>
          </x14:cfRule>
          <x14:cfRule type="expression" priority="620" id="{8DB486F5-D4F8-48F1-A89A-5A2AA7BBB5FF}">
            <xm:f>'FX Card'!$F$1=6</xm:f>
            <x14:dxf>
              <numFmt numFmtId="171" formatCode="\F\r\ #,##0.00"/>
            </x14:dxf>
          </x14:cfRule>
          <x14:cfRule type="expression" priority="621" id="{A75F892B-5046-40C8-B32A-76735EAB5196}">
            <xm:f>'FX Card'!$F$1=5</xm:f>
            <x14:dxf>
              <numFmt numFmtId="170" formatCode="\C\A\ &quot;$&quot;\ #,##0.00"/>
            </x14:dxf>
          </x14:cfRule>
          <x14:cfRule type="expression" priority="622" id="{56330AEB-2DD0-4869-AAC6-EF20A2BDE673}">
            <xm:f>'FX Card'!$F$1=4</xm:f>
            <x14:dxf>
              <numFmt numFmtId="192" formatCode="[$R$-416]\ #,##0.00"/>
            </x14:dxf>
          </x14:cfRule>
          <x14:cfRule type="expression" priority="623" id="{1D581AD4-E45E-4E06-B020-26FDAF58EBC8}">
            <xm:f>'FX Card'!$F$1=3</xm:f>
            <x14:dxf>
              <numFmt numFmtId="169" formatCode="\A\U\ &quot;$&quot;\ #,##0.00"/>
            </x14:dxf>
          </x14:cfRule>
          <x14:cfRule type="expression" priority="624" id="{28CC5A5F-FE47-42DB-A5BF-229608F249BF}">
            <xm:f>'FX Card'!$F$1=2</xm:f>
            <x14:dxf>
              <numFmt numFmtId="182" formatCode="\A\R\ &quot;$&quot;#,##0.00"/>
            </x14:dxf>
          </x14:cfRule>
          <x14:cfRule type="expression" priority="625" id="{0F8D3A43-B952-45A6-99D1-F17D95FFC9B1}">
            <xm:f>'FX Card'!$F$1=1</xm:f>
            <x14:dxf>
              <numFmt numFmtId="166" formatCode="&quot;$&quot;#,##0.00"/>
            </x14:dxf>
          </x14:cfRule>
          <xm:sqref>AS605:BA606 AX607:BA607</xm:sqref>
        </x14:conditionalFormatting>
        <x14:conditionalFormatting xmlns:xm="http://schemas.microsoft.com/office/excel/2006/main">
          <x14:cfRule type="expression" priority="576" id="{A0E1ACF8-8A48-4DF2-A533-90ACE8480520}">
            <xm:f>'FX Card'!$F$1=25</xm:f>
            <x14:dxf>
              <numFmt numFmtId="183" formatCode="\R\ #,##0.00"/>
            </x14:dxf>
          </x14:cfRule>
          <x14:cfRule type="expression" priority="577" id="{6D3B1CF8-BDB1-4179-830B-2894C541BBC7}">
            <xm:f>'FX Card'!$F$1=24</xm:f>
            <x14:dxf>
              <numFmt numFmtId="180" formatCode="\T\W\ &quot;$&quot;\ #,##0.00"/>
            </x14:dxf>
          </x14:cfRule>
          <x14:cfRule type="expression" priority="578" id="{AE0C35F7-B019-4F16-9804-BC7093369DFD}">
            <xm:f>'FX Card'!$F$1=23</xm:f>
            <x14:dxf>
              <numFmt numFmtId="199" formatCode="#,##0.00\ [$₺-41F]"/>
            </x14:dxf>
          </x14:cfRule>
          <x14:cfRule type="expression" priority="579" id="{93B21301-3926-49D7-A722-74DCDA0772D6}">
            <xm:f>'FX Card'!$F$1=22</xm:f>
            <x14:dxf>
              <numFmt numFmtId="173" formatCode="\k\r\ #,##0.00"/>
            </x14:dxf>
          </x14:cfRule>
          <x14:cfRule type="expression" priority="580" id="{F7AB6B38-FF3C-4659-92BC-321FE1436977}">
            <xm:f>'FX Card'!$F$1=21</xm:f>
            <x14:dxf>
              <numFmt numFmtId="197" formatCode="\﷼\ #,##0.000"/>
            </x14:dxf>
          </x14:cfRule>
          <x14:cfRule type="expression" priority="581" id="{14D5732E-4AD4-4447-A9B3-83B4AADCEF9D}">
            <xm:f>'FX Card'!$F$1=20</xm:f>
            <x14:dxf>
              <numFmt numFmtId="181" formatCode="\р\у\б\ #,##0.00"/>
            </x14:dxf>
          </x14:cfRule>
          <x14:cfRule type="expression" priority="582" id="{66709C92-D0A2-4B89-9827-F434FB6D2942}">
            <xm:f>'FX Card'!$F$1=19</xm:f>
            <x14:dxf>
              <numFmt numFmtId="196" formatCode="\M\X\ &quot;$&quot;\ #,##0.00"/>
            </x14:dxf>
          </x14:cfRule>
          <x14:cfRule type="expression" priority="583" id="{4F2944CC-9AA4-4CCF-851E-CC75A453C980}">
            <xm:f>'FX Card'!$F$1=18</xm:f>
            <x14:dxf>
              <numFmt numFmtId="195" formatCode="[$RM-43E]#,##0.00"/>
            </x14:dxf>
          </x14:cfRule>
          <x14:cfRule type="expression" priority="584" id="{65E00634-9A47-49AD-9E2E-FF52C23DBCD8}">
            <xm:f>'FX Card'!$F$1=17</xm:f>
            <x14:dxf>
              <numFmt numFmtId="198" formatCode="\N\Z\ &quot;$&quot;\ #,##0.00"/>
            </x14:dxf>
          </x14:cfRule>
          <x14:cfRule type="expression" priority="585" id="{F13454FF-1765-4014-8A2F-5400B5F09194}">
            <xm:f>'FX Card'!$F$1=16</xm:f>
            <x14:dxf>
              <numFmt numFmtId="173" formatCode="\k\r\ #,##0.00"/>
            </x14:dxf>
          </x14:cfRule>
          <x14:cfRule type="expression" priority="586" id="{6BA4A9B2-098C-4EBE-8621-3D55D1AE752F}">
            <xm:f>'FX Card'!$F$1=15</xm:f>
            <x14:dxf>
              <numFmt numFmtId="179" formatCode="[$₩-412]#,##0.00"/>
            </x14:dxf>
          </x14:cfRule>
          <x14:cfRule type="expression" priority="587" id="{297B0C0A-244F-41F2-AA9E-939B6867A4B7}">
            <xm:f>'FX Card'!$F$1=14</xm:f>
            <x14:dxf>
              <numFmt numFmtId="178" formatCode="[$¥-411]#,##0.00"/>
            </x14:dxf>
          </x14:cfRule>
          <x14:cfRule type="expression" priority="588" id="{751D62BB-C85E-4FE6-AA4A-0EE1686E436B}">
            <xm:f>'FX Card'!$F$1=13</xm:f>
            <x14:dxf>
              <numFmt numFmtId="207" formatCode="[$₹-445]\ #,##0.00"/>
            </x14:dxf>
          </x14:cfRule>
          <x14:cfRule type="expression" priority="589" id="{74B21751-9CA7-4656-B04F-3E8EAC1F11AA}">
            <xm:f>'FX Card'!$F$1=12</xm:f>
            <x14:dxf>
              <numFmt numFmtId="176" formatCode="\R\p\ #,##0.00"/>
            </x14:dxf>
          </x14:cfRule>
          <x14:cfRule type="expression" priority="590" id="{2BA3EAB2-3618-4782-91AC-0E5D2AFD99DF}">
            <xm:f>'FX Card'!$F$1=11</xm:f>
            <x14:dxf>
              <numFmt numFmtId="194" formatCode="\H\K\ &quot;$&quot;\ #,##0.00"/>
            </x14:dxf>
          </x14:cfRule>
          <x14:cfRule type="expression" priority="591" id="{199188F6-09F6-4B40-8471-35723EE3DBFA}">
            <xm:f>'FX Card'!$F$1=10</xm:f>
            <x14:dxf>
              <numFmt numFmtId="175" formatCode="[$£-809]#,##0.00"/>
            </x14:dxf>
          </x14:cfRule>
          <x14:cfRule type="expression" priority="592" id="{423DA6C9-B950-41D5-ACC8-517787D99D63}">
            <xm:f>'FX Card'!$F$1=9</xm:f>
            <x14:dxf>
              <numFmt numFmtId="174" formatCode="[$€-2]\ #,##0.00"/>
            </x14:dxf>
          </x14:cfRule>
          <x14:cfRule type="expression" priority="593" id="{BEE6DF27-5CA0-47B3-87B6-F461C4F5B186}">
            <xm:f>'FX Card'!$F$1=8</xm:f>
            <x14:dxf>
              <numFmt numFmtId="173" formatCode="\k\r\ #,##0.00"/>
            </x14:dxf>
          </x14:cfRule>
          <x14:cfRule type="expression" priority="594" id="{1678D46D-FF91-4BE4-B0CA-A7E6C08D735F}">
            <xm:f>'FX Card'!$F$1=7</xm:f>
            <x14:dxf>
              <numFmt numFmtId="172" formatCode="[$¥-804]#,##0.00"/>
            </x14:dxf>
          </x14:cfRule>
          <x14:cfRule type="expression" priority="595" id="{2B96BA38-0AA0-4F90-981D-FB2F87C79E02}">
            <xm:f>'FX Card'!$F$1=6</xm:f>
            <x14:dxf>
              <numFmt numFmtId="171" formatCode="\F\r\ #,##0.00"/>
            </x14:dxf>
          </x14:cfRule>
          <x14:cfRule type="expression" priority="596" id="{BBE47707-190D-4829-9CDF-2C64FA0E402E}">
            <xm:f>'FX Card'!$F$1=5</xm:f>
            <x14:dxf>
              <numFmt numFmtId="170" formatCode="\C\A\ &quot;$&quot;\ #,##0.00"/>
            </x14:dxf>
          </x14:cfRule>
          <x14:cfRule type="expression" priority="597" id="{73C55593-82FF-46EF-8DE2-347DEFCF5EA4}">
            <xm:f>'FX Card'!$F$1=4</xm:f>
            <x14:dxf>
              <numFmt numFmtId="192" formatCode="[$R$-416]\ #,##0.00"/>
            </x14:dxf>
          </x14:cfRule>
          <x14:cfRule type="expression" priority="598" id="{0F673169-2A9F-4F6D-9B62-2E3AA9330B35}">
            <xm:f>'FX Card'!$F$1=3</xm:f>
            <x14:dxf>
              <numFmt numFmtId="169" formatCode="\A\U\ &quot;$&quot;\ #,##0.00"/>
            </x14:dxf>
          </x14:cfRule>
          <x14:cfRule type="expression" priority="599" id="{C23D89FE-297E-4E04-B939-B6F58654F610}">
            <xm:f>'FX Card'!$F$1=2</xm:f>
            <x14:dxf>
              <numFmt numFmtId="182" formatCode="\A\R\ &quot;$&quot;#,##0.00"/>
            </x14:dxf>
          </x14:cfRule>
          <x14:cfRule type="expression" priority="600" id="{B136383D-04E2-4D20-AF70-1596F9FEE88A}">
            <xm:f>'FX Card'!$F$1=1</xm:f>
            <x14:dxf>
              <numFmt numFmtId="166" formatCode="&quot;$&quot;#,##0.00"/>
            </x14:dxf>
          </x14:cfRule>
          <xm:sqref>AS616:BA617 AS621:BA621 AX618 AS625:BA625 AX622</xm:sqref>
        </x14:conditionalFormatting>
        <x14:conditionalFormatting xmlns:xm="http://schemas.microsoft.com/office/excel/2006/main">
          <x14:cfRule type="expression" priority="551" id="{C35987E8-756A-4271-A81B-2903E29EDA01}">
            <xm:f>'FX Card'!$F$1=25</xm:f>
            <x14:dxf>
              <numFmt numFmtId="183" formatCode="\R\ #,##0.00"/>
            </x14:dxf>
          </x14:cfRule>
          <x14:cfRule type="expression" priority="552" id="{C35D5ACF-2DF0-4549-88FD-70B2B0CD9D40}">
            <xm:f>'FX Card'!$F$1=24</xm:f>
            <x14:dxf>
              <numFmt numFmtId="180" formatCode="\T\W\ &quot;$&quot;\ #,##0.00"/>
            </x14:dxf>
          </x14:cfRule>
          <x14:cfRule type="expression" priority="553" id="{DD588CD5-7D4A-4F86-A072-1C945FBD2090}">
            <xm:f>'FX Card'!$F$1=23</xm:f>
            <x14:dxf>
              <numFmt numFmtId="199" formatCode="#,##0.00\ [$₺-41F]"/>
            </x14:dxf>
          </x14:cfRule>
          <x14:cfRule type="expression" priority="554" id="{81BA5DD0-F868-4D2D-8CB9-3696C7E99F5D}">
            <xm:f>'FX Card'!$F$1=22</xm:f>
            <x14:dxf>
              <numFmt numFmtId="173" formatCode="\k\r\ #,##0.00"/>
            </x14:dxf>
          </x14:cfRule>
          <x14:cfRule type="expression" priority="555" id="{56468059-6B5B-447C-9CB0-635689766C03}">
            <xm:f>'FX Card'!$F$1=21</xm:f>
            <x14:dxf>
              <numFmt numFmtId="197" formatCode="\﷼\ #,##0.000"/>
            </x14:dxf>
          </x14:cfRule>
          <x14:cfRule type="expression" priority="556" id="{41E5AC22-34A0-4296-BCB1-338F84BD0E4E}">
            <xm:f>'FX Card'!$F$1=20</xm:f>
            <x14:dxf>
              <numFmt numFmtId="181" formatCode="\р\у\б\ #,##0.00"/>
            </x14:dxf>
          </x14:cfRule>
          <x14:cfRule type="expression" priority="557" id="{30FBA4B4-2C7E-4804-B066-9CBD5770F4BE}">
            <xm:f>'FX Card'!$F$1=19</xm:f>
            <x14:dxf>
              <numFmt numFmtId="196" formatCode="\M\X\ &quot;$&quot;\ #,##0.00"/>
            </x14:dxf>
          </x14:cfRule>
          <x14:cfRule type="expression" priority="558" id="{79F722A8-0CAF-4D13-A05E-FC8A56441D90}">
            <xm:f>'FX Card'!$F$1=18</xm:f>
            <x14:dxf>
              <numFmt numFmtId="195" formatCode="[$RM-43E]#,##0.00"/>
            </x14:dxf>
          </x14:cfRule>
          <x14:cfRule type="expression" priority="559" id="{6E7D3380-0307-4990-98DB-67CC7D9DC62C}">
            <xm:f>'FX Card'!$F$1=17</xm:f>
            <x14:dxf>
              <numFmt numFmtId="198" formatCode="\N\Z\ &quot;$&quot;\ #,##0.00"/>
            </x14:dxf>
          </x14:cfRule>
          <x14:cfRule type="expression" priority="560" id="{A2FAF9FD-1C17-448F-AB83-B53F2EC7091E}">
            <xm:f>'FX Card'!$F$1=16</xm:f>
            <x14:dxf>
              <numFmt numFmtId="173" formatCode="\k\r\ #,##0.00"/>
            </x14:dxf>
          </x14:cfRule>
          <x14:cfRule type="expression" priority="561" id="{E4161589-835B-4B1B-BA87-6B3BD94D93CF}">
            <xm:f>'FX Card'!$F$1=15</xm:f>
            <x14:dxf>
              <numFmt numFmtId="179" formatCode="[$₩-412]#,##0.00"/>
            </x14:dxf>
          </x14:cfRule>
          <x14:cfRule type="expression" priority="562" id="{11E77D31-D015-4160-AED4-02FC82DD3093}">
            <xm:f>'FX Card'!$F$1=14</xm:f>
            <x14:dxf>
              <numFmt numFmtId="178" formatCode="[$¥-411]#,##0.00"/>
            </x14:dxf>
          </x14:cfRule>
          <x14:cfRule type="expression" priority="563" id="{40690C8A-DF6E-4896-94B6-A3FF14FC69F8}">
            <xm:f>'FX Card'!$F$1=13</xm:f>
            <x14:dxf>
              <numFmt numFmtId="207" formatCode="[$₹-445]\ #,##0.00"/>
            </x14:dxf>
          </x14:cfRule>
          <x14:cfRule type="expression" priority="564" id="{0C8AC86D-EF1D-49DE-9CC0-4C9C255A298D}">
            <xm:f>'FX Card'!$F$1=12</xm:f>
            <x14:dxf>
              <numFmt numFmtId="176" formatCode="\R\p\ #,##0.00"/>
            </x14:dxf>
          </x14:cfRule>
          <x14:cfRule type="expression" priority="565" id="{00F3D390-BF85-4743-A3FD-EE620E9B3AB4}">
            <xm:f>'FX Card'!$F$1=11</xm:f>
            <x14:dxf>
              <numFmt numFmtId="194" formatCode="\H\K\ &quot;$&quot;\ #,##0.00"/>
            </x14:dxf>
          </x14:cfRule>
          <x14:cfRule type="expression" priority="566" id="{0E3595A6-D4CB-4EE9-801D-0D3C23E8609D}">
            <xm:f>'FX Card'!$F$1=10</xm:f>
            <x14:dxf>
              <numFmt numFmtId="175" formatCode="[$£-809]#,##0.00"/>
            </x14:dxf>
          </x14:cfRule>
          <x14:cfRule type="expression" priority="567" id="{E475BE3D-B0DE-4EED-AA3E-A7A1A7EF7D72}">
            <xm:f>'FX Card'!$F$1=9</xm:f>
            <x14:dxf>
              <numFmt numFmtId="174" formatCode="[$€-2]\ #,##0.00"/>
            </x14:dxf>
          </x14:cfRule>
          <x14:cfRule type="expression" priority="568" id="{F7B73C74-78AE-4762-8E47-05DE5E0EF4FF}">
            <xm:f>'FX Card'!$F$1=8</xm:f>
            <x14:dxf>
              <numFmt numFmtId="173" formatCode="\k\r\ #,##0.00"/>
            </x14:dxf>
          </x14:cfRule>
          <x14:cfRule type="expression" priority="569" id="{326ED234-B1FA-4D3C-BD53-63792093DEC9}">
            <xm:f>'FX Card'!$F$1=7</xm:f>
            <x14:dxf>
              <numFmt numFmtId="172" formatCode="[$¥-804]#,##0.00"/>
            </x14:dxf>
          </x14:cfRule>
          <x14:cfRule type="expression" priority="570" id="{DB4F2CAE-1473-4814-B352-984D1D7EF295}">
            <xm:f>'FX Card'!$F$1=6</xm:f>
            <x14:dxf>
              <numFmt numFmtId="171" formatCode="\F\r\ #,##0.00"/>
            </x14:dxf>
          </x14:cfRule>
          <x14:cfRule type="expression" priority="571" id="{B3B9B257-4B28-4BED-A81E-3E66F11688C8}">
            <xm:f>'FX Card'!$F$1=5</xm:f>
            <x14:dxf>
              <numFmt numFmtId="170" formatCode="\C\A\ &quot;$&quot;\ #,##0.00"/>
            </x14:dxf>
          </x14:cfRule>
          <x14:cfRule type="expression" priority="572" id="{3C27CD5D-3DAE-4157-81C5-CCD0FB0BDC3F}">
            <xm:f>'FX Card'!$F$1=4</xm:f>
            <x14:dxf>
              <numFmt numFmtId="192" formatCode="[$R$-416]\ #,##0.00"/>
            </x14:dxf>
          </x14:cfRule>
          <x14:cfRule type="expression" priority="573" id="{525E1349-1CCA-4A4C-9575-BECF0959C302}">
            <xm:f>'FX Card'!$F$1=3</xm:f>
            <x14:dxf>
              <numFmt numFmtId="169" formatCode="\A\U\ &quot;$&quot;\ #,##0.00"/>
            </x14:dxf>
          </x14:cfRule>
          <x14:cfRule type="expression" priority="574" id="{B7456A44-AEBA-4693-A42A-AB84C54AF33D}">
            <xm:f>'FX Card'!$F$1=2</xm:f>
            <x14:dxf>
              <numFmt numFmtId="182" formatCode="\A\R\ &quot;$&quot;#,##0.00"/>
            </x14:dxf>
          </x14:cfRule>
          <x14:cfRule type="expression" priority="575" id="{0B9C87BB-583A-47AD-B0F7-2FA95CB44961}">
            <xm:f>'FX Card'!$F$1=1</xm:f>
            <x14:dxf>
              <numFmt numFmtId="166" formatCode="&quot;$&quot;#,##0.00"/>
            </x14:dxf>
          </x14:cfRule>
          <xm:sqref>AP618</xm:sqref>
        </x14:conditionalFormatting>
        <x14:conditionalFormatting xmlns:xm="http://schemas.microsoft.com/office/excel/2006/main">
          <x14:cfRule type="expression" priority="526" id="{48D22A37-E05B-4DDB-A2F8-03C7A017BCA1}">
            <xm:f>'FX Card'!$F$1=25</xm:f>
            <x14:dxf>
              <numFmt numFmtId="183" formatCode="\R\ #,##0.00"/>
            </x14:dxf>
          </x14:cfRule>
          <x14:cfRule type="expression" priority="527" id="{57AF39A5-6D2B-4644-9934-2C5173CCA227}">
            <xm:f>'FX Card'!$F$1=24</xm:f>
            <x14:dxf>
              <numFmt numFmtId="180" formatCode="\T\W\ &quot;$&quot;\ #,##0.00"/>
            </x14:dxf>
          </x14:cfRule>
          <x14:cfRule type="expression" priority="528" id="{92E652D5-0C9A-4E7C-8F43-550B086B20E7}">
            <xm:f>'FX Card'!$F$1=23</xm:f>
            <x14:dxf>
              <numFmt numFmtId="199" formatCode="#,##0.00\ [$₺-41F]"/>
            </x14:dxf>
          </x14:cfRule>
          <x14:cfRule type="expression" priority="529" id="{BF42102A-306E-45D0-876E-7B5B68E52687}">
            <xm:f>'FX Card'!$F$1=22</xm:f>
            <x14:dxf>
              <numFmt numFmtId="173" formatCode="\k\r\ #,##0.00"/>
            </x14:dxf>
          </x14:cfRule>
          <x14:cfRule type="expression" priority="530" id="{322C893A-0013-4E4F-BA34-B589116B72B7}">
            <xm:f>'FX Card'!$F$1=21</xm:f>
            <x14:dxf>
              <numFmt numFmtId="197" formatCode="\﷼\ #,##0.000"/>
            </x14:dxf>
          </x14:cfRule>
          <x14:cfRule type="expression" priority="531" id="{BECF89C9-76FC-44B7-B499-BD5EC2303F23}">
            <xm:f>'FX Card'!$F$1=20</xm:f>
            <x14:dxf>
              <numFmt numFmtId="181" formatCode="\р\у\б\ #,##0.00"/>
            </x14:dxf>
          </x14:cfRule>
          <x14:cfRule type="expression" priority="532" id="{E02D57D7-9B39-4162-AA06-286125FAC70D}">
            <xm:f>'FX Card'!$F$1=19</xm:f>
            <x14:dxf>
              <numFmt numFmtId="196" formatCode="\M\X\ &quot;$&quot;\ #,##0.00"/>
            </x14:dxf>
          </x14:cfRule>
          <x14:cfRule type="expression" priority="533" id="{A088FEEB-596A-445B-B63C-4876D11BD106}">
            <xm:f>'FX Card'!$F$1=18</xm:f>
            <x14:dxf>
              <numFmt numFmtId="195" formatCode="[$RM-43E]#,##0.00"/>
            </x14:dxf>
          </x14:cfRule>
          <x14:cfRule type="expression" priority="534" id="{E98C8945-4081-4E42-9C4B-EB6078FBD8D9}">
            <xm:f>'FX Card'!$F$1=17</xm:f>
            <x14:dxf>
              <numFmt numFmtId="198" formatCode="\N\Z\ &quot;$&quot;\ #,##0.00"/>
            </x14:dxf>
          </x14:cfRule>
          <x14:cfRule type="expression" priority="535" id="{D2670652-FA85-484D-91C2-FDE87FC36D2F}">
            <xm:f>'FX Card'!$F$1=16</xm:f>
            <x14:dxf>
              <numFmt numFmtId="173" formatCode="\k\r\ #,##0.00"/>
            </x14:dxf>
          </x14:cfRule>
          <x14:cfRule type="expression" priority="536" id="{420E6778-E854-41E4-B664-711B75C97373}">
            <xm:f>'FX Card'!$F$1=15</xm:f>
            <x14:dxf>
              <numFmt numFmtId="179" formatCode="[$₩-412]#,##0.00"/>
            </x14:dxf>
          </x14:cfRule>
          <x14:cfRule type="expression" priority="537" id="{035C6398-52AD-437E-8AF1-A5F456DBBE20}">
            <xm:f>'FX Card'!$F$1=14</xm:f>
            <x14:dxf>
              <numFmt numFmtId="178" formatCode="[$¥-411]#,##0.00"/>
            </x14:dxf>
          </x14:cfRule>
          <x14:cfRule type="expression" priority="538" id="{F36276D7-5E6A-4DAF-9C06-4184270DFC3B}">
            <xm:f>'FX Card'!$F$1=13</xm:f>
            <x14:dxf>
              <numFmt numFmtId="207" formatCode="[$₹-445]\ #,##0.00"/>
            </x14:dxf>
          </x14:cfRule>
          <x14:cfRule type="expression" priority="539" id="{57C2BABC-33DB-4ADC-8715-B474C0617ABD}">
            <xm:f>'FX Card'!$F$1=12</xm:f>
            <x14:dxf>
              <numFmt numFmtId="176" formatCode="\R\p\ #,##0.00"/>
            </x14:dxf>
          </x14:cfRule>
          <x14:cfRule type="expression" priority="540" id="{4A3B0E15-BFC0-4937-8614-E96E2F1DEA74}">
            <xm:f>'FX Card'!$F$1=11</xm:f>
            <x14:dxf>
              <numFmt numFmtId="194" formatCode="\H\K\ &quot;$&quot;\ #,##0.00"/>
            </x14:dxf>
          </x14:cfRule>
          <x14:cfRule type="expression" priority="541" id="{D3E6F7F8-56BE-4241-8657-934616DFCFD7}">
            <xm:f>'FX Card'!$F$1=10</xm:f>
            <x14:dxf>
              <numFmt numFmtId="175" formatCode="[$£-809]#,##0.00"/>
            </x14:dxf>
          </x14:cfRule>
          <x14:cfRule type="expression" priority="542" id="{F50C333D-8B5F-4FD6-BEFE-6D0C225312EA}">
            <xm:f>'FX Card'!$F$1=9</xm:f>
            <x14:dxf>
              <numFmt numFmtId="174" formatCode="[$€-2]\ #,##0.00"/>
            </x14:dxf>
          </x14:cfRule>
          <x14:cfRule type="expression" priority="543" id="{7BF42C2E-B301-4242-A50B-D5AAEA2CAC49}">
            <xm:f>'FX Card'!$F$1=8</xm:f>
            <x14:dxf>
              <numFmt numFmtId="173" formatCode="\k\r\ #,##0.00"/>
            </x14:dxf>
          </x14:cfRule>
          <x14:cfRule type="expression" priority="544" id="{A343AA2E-C428-4E32-A15E-09B9887CAB67}">
            <xm:f>'FX Card'!$F$1=7</xm:f>
            <x14:dxf>
              <numFmt numFmtId="172" formatCode="[$¥-804]#,##0.00"/>
            </x14:dxf>
          </x14:cfRule>
          <x14:cfRule type="expression" priority="545" id="{C9F4AC33-A572-46F0-B987-CC0BCC7A136A}">
            <xm:f>'FX Card'!$F$1=6</xm:f>
            <x14:dxf>
              <numFmt numFmtId="171" formatCode="\F\r\ #,##0.00"/>
            </x14:dxf>
          </x14:cfRule>
          <x14:cfRule type="expression" priority="546" id="{5BC4B04B-96FD-4915-B165-81BF428CB758}">
            <xm:f>'FX Card'!$F$1=5</xm:f>
            <x14:dxf>
              <numFmt numFmtId="170" formatCode="\C\A\ &quot;$&quot;\ #,##0.00"/>
            </x14:dxf>
          </x14:cfRule>
          <x14:cfRule type="expression" priority="547" id="{7B0D3A33-3947-478B-A13E-F2CAA09169FE}">
            <xm:f>'FX Card'!$F$1=4</xm:f>
            <x14:dxf>
              <numFmt numFmtId="192" formatCode="[$R$-416]\ #,##0.00"/>
            </x14:dxf>
          </x14:cfRule>
          <x14:cfRule type="expression" priority="548" id="{2480A97B-D1B7-4742-A81D-FBAABEAFEEC9}">
            <xm:f>'FX Card'!$F$1=3</xm:f>
            <x14:dxf>
              <numFmt numFmtId="169" formatCode="\A\U\ &quot;$&quot;\ #,##0.00"/>
            </x14:dxf>
          </x14:cfRule>
          <x14:cfRule type="expression" priority="549" id="{FBDF5EBF-29B5-4CFC-B195-1036F62A195D}">
            <xm:f>'FX Card'!$F$1=2</xm:f>
            <x14:dxf>
              <numFmt numFmtId="182" formatCode="\A\R\ &quot;$&quot;#,##0.00"/>
            </x14:dxf>
          </x14:cfRule>
          <x14:cfRule type="expression" priority="550" id="{AB877106-700F-4759-9B09-93CAF2F533CC}">
            <xm:f>'FX Card'!$F$1=1</xm:f>
            <x14:dxf>
              <numFmt numFmtId="166" formatCode="&quot;$&quot;#,##0.00"/>
            </x14:dxf>
          </x14:cfRule>
          <xm:sqref>AX623:BA624</xm:sqref>
        </x14:conditionalFormatting>
        <x14:conditionalFormatting xmlns:xm="http://schemas.microsoft.com/office/excel/2006/main">
          <x14:cfRule type="expression" priority="501" id="{B13E6C21-A30E-4DAA-A29F-F701538872DC}">
            <xm:f>'FX Card'!$F$1=25</xm:f>
            <x14:dxf>
              <numFmt numFmtId="183" formatCode="\R\ #,##0.00"/>
            </x14:dxf>
          </x14:cfRule>
          <x14:cfRule type="expression" priority="502" id="{BADEE774-3C6A-4FC4-90D3-6527062309DA}">
            <xm:f>'FX Card'!$F$1=24</xm:f>
            <x14:dxf>
              <numFmt numFmtId="180" formatCode="\T\W\ &quot;$&quot;\ #,##0.00"/>
            </x14:dxf>
          </x14:cfRule>
          <x14:cfRule type="expression" priority="503" id="{CA2135AC-3A81-457E-81C9-B0BBBBF16406}">
            <xm:f>'FX Card'!$F$1=23</xm:f>
            <x14:dxf>
              <numFmt numFmtId="199" formatCode="#,##0.00\ [$₺-41F]"/>
            </x14:dxf>
          </x14:cfRule>
          <x14:cfRule type="expression" priority="504" id="{12CD9786-8D40-4FBA-813A-B042A4D3A141}">
            <xm:f>'FX Card'!$F$1=22</xm:f>
            <x14:dxf>
              <numFmt numFmtId="173" formatCode="\k\r\ #,##0.00"/>
            </x14:dxf>
          </x14:cfRule>
          <x14:cfRule type="expression" priority="505" id="{7A0FD186-DF7A-4669-92CE-75361FCCEFF4}">
            <xm:f>'FX Card'!$F$1=21</xm:f>
            <x14:dxf>
              <numFmt numFmtId="197" formatCode="\﷼\ #,##0.000"/>
            </x14:dxf>
          </x14:cfRule>
          <x14:cfRule type="expression" priority="506" id="{BA00BFC5-98FB-4D6C-A762-3D11962FAB8A}">
            <xm:f>'FX Card'!$F$1=20</xm:f>
            <x14:dxf>
              <numFmt numFmtId="181" formatCode="\р\у\б\ #,##0.00"/>
            </x14:dxf>
          </x14:cfRule>
          <x14:cfRule type="expression" priority="507" id="{3C5D221D-9BA3-4ED2-8617-776B0B70D9DE}">
            <xm:f>'FX Card'!$F$1=19</xm:f>
            <x14:dxf>
              <numFmt numFmtId="196" formatCode="\M\X\ &quot;$&quot;\ #,##0.00"/>
            </x14:dxf>
          </x14:cfRule>
          <x14:cfRule type="expression" priority="508" id="{DAA64A19-6B1E-433D-9F22-70A3ED7AF302}">
            <xm:f>'FX Card'!$F$1=18</xm:f>
            <x14:dxf>
              <numFmt numFmtId="195" formatCode="[$RM-43E]#,##0.00"/>
            </x14:dxf>
          </x14:cfRule>
          <x14:cfRule type="expression" priority="509" id="{B85D0D86-76BF-469A-AFDF-87D683B282EA}">
            <xm:f>'FX Card'!$F$1=17</xm:f>
            <x14:dxf>
              <numFmt numFmtId="198" formatCode="\N\Z\ &quot;$&quot;\ #,##0.00"/>
            </x14:dxf>
          </x14:cfRule>
          <x14:cfRule type="expression" priority="510" id="{E7400F7C-55E3-4925-9A4B-05C72C8E1A6C}">
            <xm:f>'FX Card'!$F$1=16</xm:f>
            <x14:dxf>
              <numFmt numFmtId="173" formatCode="\k\r\ #,##0.00"/>
            </x14:dxf>
          </x14:cfRule>
          <x14:cfRule type="expression" priority="511" id="{8680ABB8-0BA1-43BF-ACE1-E3DACFBE1734}">
            <xm:f>'FX Card'!$F$1=15</xm:f>
            <x14:dxf>
              <numFmt numFmtId="179" formatCode="[$₩-412]#,##0.00"/>
            </x14:dxf>
          </x14:cfRule>
          <x14:cfRule type="expression" priority="512" id="{7424FB49-9842-4962-ABAD-2E7A0A7C9C50}">
            <xm:f>'FX Card'!$F$1=14</xm:f>
            <x14:dxf>
              <numFmt numFmtId="178" formatCode="[$¥-411]#,##0.00"/>
            </x14:dxf>
          </x14:cfRule>
          <x14:cfRule type="expression" priority="513" id="{F22515B7-27E3-4F96-81A1-2906842F6184}">
            <xm:f>'FX Card'!$F$1=13</xm:f>
            <x14:dxf>
              <numFmt numFmtId="207" formatCode="[$₹-445]\ #,##0.00"/>
            </x14:dxf>
          </x14:cfRule>
          <x14:cfRule type="expression" priority="514" id="{F1AFEB70-B7AF-4E40-A460-D7123616D851}">
            <xm:f>'FX Card'!$F$1=12</xm:f>
            <x14:dxf>
              <numFmt numFmtId="176" formatCode="\R\p\ #,##0.00"/>
            </x14:dxf>
          </x14:cfRule>
          <x14:cfRule type="expression" priority="515" id="{98EA5D2A-D10F-4241-B95D-54B1F50B8674}">
            <xm:f>'FX Card'!$F$1=11</xm:f>
            <x14:dxf>
              <numFmt numFmtId="194" formatCode="\H\K\ &quot;$&quot;\ #,##0.00"/>
            </x14:dxf>
          </x14:cfRule>
          <x14:cfRule type="expression" priority="516" id="{40875442-FD68-4451-B044-B45386D15794}">
            <xm:f>'FX Card'!$F$1=10</xm:f>
            <x14:dxf>
              <numFmt numFmtId="175" formatCode="[$£-809]#,##0.00"/>
            </x14:dxf>
          </x14:cfRule>
          <x14:cfRule type="expression" priority="517" id="{4D143D0B-79F8-431F-9C87-23741408C70A}">
            <xm:f>'FX Card'!$F$1=9</xm:f>
            <x14:dxf>
              <numFmt numFmtId="174" formatCode="[$€-2]\ #,##0.00"/>
            </x14:dxf>
          </x14:cfRule>
          <x14:cfRule type="expression" priority="518" id="{98958446-4AA2-4A3D-BC6C-5ECEC66B574B}">
            <xm:f>'FX Card'!$F$1=8</xm:f>
            <x14:dxf>
              <numFmt numFmtId="173" formatCode="\k\r\ #,##0.00"/>
            </x14:dxf>
          </x14:cfRule>
          <x14:cfRule type="expression" priority="519" id="{62AE5ED2-E146-4E0A-946F-403D407420EE}">
            <xm:f>'FX Card'!$F$1=7</xm:f>
            <x14:dxf>
              <numFmt numFmtId="172" formatCode="[$¥-804]#,##0.00"/>
            </x14:dxf>
          </x14:cfRule>
          <x14:cfRule type="expression" priority="520" id="{AE67D73E-9455-402E-BE30-9F8CE8F2810E}">
            <xm:f>'FX Card'!$F$1=6</xm:f>
            <x14:dxf>
              <numFmt numFmtId="171" formatCode="\F\r\ #,##0.00"/>
            </x14:dxf>
          </x14:cfRule>
          <x14:cfRule type="expression" priority="521" id="{F4805468-E484-428F-976B-BC5310C0FCE6}">
            <xm:f>'FX Card'!$F$1=5</xm:f>
            <x14:dxf>
              <numFmt numFmtId="170" formatCode="\C\A\ &quot;$&quot;\ #,##0.00"/>
            </x14:dxf>
          </x14:cfRule>
          <x14:cfRule type="expression" priority="522" id="{049EBE00-BEF9-4FDE-B432-D2AFE972D035}">
            <xm:f>'FX Card'!$F$1=4</xm:f>
            <x14:dxf>
              <numFmt numFmtId="192" formatCode="[$R$-416]\ #,##0.00"/>
            </x14:dxf>
          </x14:cfRule>
          <x14:cfRule type="expression" priority="523" id="{65DFF001-0222-4311-AFEF-AEB1F9E83F98}">
            <xm:f>'FX Card'!$F$1=3</xm:f>
            <x14:dxf>
              <numFmt numFmtId="169" formatCode="\A\U\ &quot;$&quot;\ #,##0.00"/>
            </x14:dxf>
          </x14:cfRule>
          <x14:cfRule type="expression" priority="524" id="{ABA41924-6B53-4FE7-ACD5-9270D3DAFCF5}">
            <xm:f>'FX Card'!$F$1=2</xm:f>
            <x14:dxf>
              <numFmt numFmtId="182" formatCode="\A\R\ &quot;$&quot;#,##0.00"/>
            </x14:dxf>
          </x14:cfRule>
          <x14:cfRule type="expression" priority="525" id="{9F761C0C-E047-4F15-9BBF-0DF86F354FEA}">
            <xm:f>'FX Card'!$F$1=1</xm:f>
            <x14:dxf>
              <numFmt numFmtId="166" formatCode="&quot;$&quot;#,##0.00"/>
            </x14:dxf>
          </x14:cfRule>
          <xm:sqref>AS619:BA619 AX620</xm:sqref>
        </x14:conditionalFormatting>
        <x14:conditionalFormatting xmlns:xm="http://schemas.microsoft.com/office/excel/2006/main">
          <x14:cfRule type="expression" priority="451" id="{7F4029D2-6563-4B27-AE60-F52F8D85460A}">
            <xm:f>'FX Card'!$F$1=25</xm:f>
            <x14:dxf>
              <numFmt numFmtId="183" formatCode="\R\ #,##0.00"/>
            </x14:dxf>
          </x14:cfRule>
          <x14:cfRule type="expression" priority="452" id="{8CB59A00-BE3A-4D0C-948E-F8D14893B939}">
            <xm:f>'FX Card'!$F$1=24</xm:f>
            <x14:dxf>
              <numFmt numFmtId="180" formatCode="\T\W\ &quot;$&quot;\ #,##0.00"/>
            </x14:dxf>
          </x14:cfRule>
          <x14:cfRule type="expression" priority="453" id="{53F964BC-C89E-4798-A685-642770E178FF}">
            <xm:f>'FX Card'!$F$1=23</xm:f>
            <x14:dxf>
              <numFmt numFmtId="199" formatCode="#,##0.00\ [$₺-41F]"/>
            </x14:dxf>
          </x14:cfRule>
          <x14:cfRule type="expression" priority="454" id="{8F05B7F6-A54C-4738-BF55-17D039EDD806}">
            <xm:f>'FX Card'!$F$1=22</xm:f>
            <x14:dxf>
              <numFmt numFmtId="173" formatCode="\k\r\ #,##0.00"/>
            </x14:dxf>
          </x14:cfRule>
          <x14:cfRule type="expression" priority="455" id="{9EE695D6-FA4C-4271-97A0-7D784E5B4C31}">
            <xm:f>'FX Card'!$F$1=21</xm:f>
            <x14:dxf>
              <numFmt numFmtId="197" formatCode="\﷼\ #,##0.000"/>
            </x14:dxf>
          </x14:cfRule>
          <x14:cfRule type="expression" priority="456" id="{B292797F-A401-447D-ADE5-C90E5DA618D6}">
            <xm:f>'FX Card'!$F$1=20</xm:f>
            <x14:dxf>
              <numFmt numFmtId="181" formatCode="\р\у\б\ #,##0.00"/>
            </x14:dxf>
          </x14:cfRule>
          <x14:cfRule type="expression" priority="457" id="{FB028321-BC3D-4F70-9E3F-C0465D0CE0EA}">
            <xm:f>'FX Card'!$F$1=19</xm:f>
            <x14:dxf>
              <numFmt numFmtId="196" formatCode="\M\X\ &quot;$&quot;\ #,##0.00"/>
            </x14:dxf>
          </x14:cfRule>
          <x14:cfRule type="expression" priority="458" id="{ADEC1177-6572-48A5-A60B-6D04075B9DEF}">
            <xm:f>'FX Card'!$F$1=18</xm:f>
            <x14:dxf>
              <numFmt numFmtId="195" formatCode="[$RM-43E]#,##0.00"/>
            </x14:dxf>
          </x14:cfRule>
          <x14:cfRule type="expression" priority="459" id="{E58E5DEA-552C-4DB2-9C0C-C292CA9BCC5B}">
            <xm:f>'FX Card'!$F$1=17</xm:f>
            <x14:dxf>
              <numFmt numFmtId="198" formatCode="\N\Z\ &quot;$&quot;\ #,##0.00"/>
            </x14:dxf>
          </x14:cfRule>
          <x14:cfRule type="expression" priority="460" id="{BF2203DF-8BC4-4FE9-8BB8-37AD86FB8062}">
            <xm:f>'FX Card'!$F$1=16</xm:f>
            <x14:dxf>
              <numFmt numFmtId="173" formatCode="\k\r\ #,##0.00"/>
            </x14:dxf>
          </x14:cfRule>
          <x14:cfRule type="expression" priority="461" id="{8CE413A8-795B-4646-98D7-2BE99666FA37}">
            <xm:f>'FX Card'!$F$1=15</xm:f>
            <x14:dxf>
              <numFmt numFmtId="179" formatCode="[$₩-412]#,##0.00"/>
            </x14:dxf>
          </x14:cfRule>
          <x14:cfRule type="expression" priority="462" id="{641D07EA-97BA-492E-9608-5245B39789F6}">
            <xm:f>'FX Card'!$F$1=14</xm:f>
            <x14:dxf>
              <numFmt numFmtId="178" formatCode="[$¥-411]#,##0.00"/>
            </x14:dxf>
          </x14:cfRule>
          <x14:cfRule type="expression" priority="463" id="{FB0C7E89-26DE-4165-ADF6-FE35EE87508C}">
            <xm:f>'FX Card'!$F$1=13</xm:f>
            <x14:dxf>
              <numFmt numFmtId="207" formatCode="[$₹-445]\ #,##0.00"/>
            </x14:dxf>
          </x14:cfRule>
          <x14:cfRule type="expression" priority="464" id="{E2B37E10-F826-4102-856B-DCBBEC45F33C}">
            <xm:f>'FX Card'!$F$1=12</xm:f>
            <x14:dxf>
              <numFmt numFmtId="176" formatCode="\R\p\ #,##0.00"/>
            </x14:dxf>
          </x14:cfRule>
          <x14:cfRule type="expression" priority="465" id="{4481BD3B-4754-427C-AD3B-A24756D243B6}">
            <xm:f>'FX Card'!$F$1=11</xm:f>
            <x14:dxf>
              <numFmt numFmtId="194" formatCode="\H\K\ &quot;$&quot;\ #,##0.00"/>
            </x14:dxf>
          </x14:cfRule>
          <x14:cfRule type="expression" priority="466" id="{CBA226B9-9EAA-451D-A13E-4494422BCFCB}">
            <xm:f>'FX Card'!$F$1=10</xm:f>
            <x14:dxf>
              <numFmt numFmtId="175" formatCode="[$£-809]#,##0.00"/>
            </x14:dxf>
          </x14:cfRule>
          <x14:cfRule type="expression" priority="467" id="{6D7929B6-C1E0-4CEA-B23F-B24D06610EB3}">
            <xm:f>'FX Card'!$F$1=9</xm:f>
            <x14:dxf>
              <numFmt numFmtId="174" formatCode="[$€-2]\ #,##0.00"/>
            </x14:dxf>
          </x14:cfRule>
          <x14:cfRule type="expression" priority="468" id="{CBE5E25F-3196-4387-86F0-00C9C3BCD478}">
            <xm:f>'FX Card'!$F$1=8</xm:f>
            <x14:dxf>
              <numFmt numFmtId="173" formatCode="\k\r\ #,##0.00"/>
            </x14:dxf>
          </x14:cfRule>
          <x14:cfRule type="expression" priority="469" id="{C50D6847-0E4E-45D8-97D1-3FD061346CD4}">
            <xm:f>'FX Card'!$F$1=7</xm:f>
            <x14:dxf>
              <numFmt numFmtId="172" formatCode="[$¥-804]#,##0.00"/>
            </x14:dxf>
          </x14:cfRule>
          <x14:cfRule type="expression" priority="470" id="{72DDE222-5CF4-4F61-9D75-3DA9ECEAC92E}">
            <xm:f>'FX Card'!$F$1=6</xm:f>
            <x14:dxf>
              <numFmt numFmtId="171" formatCode="\F\r\ #,##0.00"/>
            </x14:dxf>
          </x14:cfRule>
          <x14:cfRule type="expression" priority="471" id="{156A3D99-70B2-4CCA-94A7-AD3FC9F932E6}">
            <xm:f>'FX Card'!$F$1=5</xm:f>
            <x14:dxf>
              <numFmt numFmtId="170" formatCode="\C\A\ &quot;$&quot;\ #,##0.00"/>
            </x14:dxf>
          </x14:cfRule>
          <x14:cfRule type="expression" priority="472" id="{B77F7718-2512-4A49-B4AA-ED65D3273B2B}">
            <xm:f>'FX Card'!$F$1=4</xm:f>
            <x14:dxf>
              <numFmt numFmtId="192" formatCode="[$R$-416]\ #,##0.00"/>
            </x14:dxf>
          </x14:cfRule>
          <x14:cfRule type="expression" priority="473" id="{B9B234EC-7760-452B-ABFC-CCAFF689FEC0}">
            <xm:f>'FX Card'!$F$1=3</xm:f>
            <x14:dxf>
              <numFmt numFmtId="169" formatCode="\A\U\ &quot;$&quot;\ #,##0.00"/>
            </x14:dxf>
          </x14:cfRule>
          <x14:cfRule type="expression" priority="474" id="{05351902-5F92-42AD-AB7B-C0BBB6F07720}">
            <xm:f>'FX Card'!$F$1=2</xm:f>
            <x14:dxf>
              <numFmt numFmtId="182" formatCode="\A\R\ &quot;$&quot;#,##0.00"/>
            </x14:dxf>
          </x14:cfRule>
          <x14:cfRule type="expression" priority="475" id="{C53ED37D-D719-462B-94A3-D418B5C8CA07}">
            <xm:f>'FX Card'!$F$1=1</xm:f>
            <x14:dxf>
              <numFmt numFmtId="166" formatCode="&quot;$&quot;#,##0.00"/>
            </x14:dxf>
          </x14:cfRule>
          <xm:sqref>AP622</xm:sqref>
        </x14:conditionalFormatting>
        <x14:conditionalFormatting xmlns:xm="http://schemas.microsoft.com/office/excel/2006/main">
          <x14:cfRule type="expression" priority="426" id="{7A81E9B9-FEB8-4992-A963-516B72C51892}">
            <xm:f>'FX Card'!$F$1=25</xm:f>
            <x14:dxf>
              <numFmt numFmtId="183" formatCode="\R\ #,##0.00"/>
            </x14:dxf>
          </x14:cfRule>
          <x14:cfRule type="expression" priority="427" id="{0BCFAF43-E3CB-4F7F-8982-90ADE681DDEF}">
            <xm:f>'FX Card'!$F$1=24</xm:f>
            <x14:dxf>
              <numFmt numFmtId="180" formatCode="\T\W\ &quot;$&quot;\ #,##0.00"/>
            </x14:dxf>
          </x14:cfRule>
          <x14:cfRule type="expression" priority="428" id="{956907C7-BF3C-4123-B93C-E4F0985A1D81}">
            <xm:f>'FX Card'!$F$1=23</xm:f>
            <x14:dxf>
              <numFmt numFmtId="199" formatCode="#,##0.00\ [$₺-41F]"/>
            </x14:dxf>
          </x14:cfRule>
          <x14:cfRule type="expression" priority="429" id="{C59614CE-67FE-48A7-92A1-2504BE871BDA}">
            <xm:f>'FX Card'!$F$1=22</xm:f>
            <x14:dxf>
              <numFmt numFmtId="173" formatCode="\k\r\ #,##0.00"/>
            </x14:dxf>
          </x14:cfRule>
          <x14:cfRule type="expression" priority="430" id="{27AB575D-3E3C-4F7A-AB80-D76CBB58CCE2}">
            <xm:f>'FX Card'!$F$1=21</xm:f>
            <x14:dxf>
              <numFmt numFmtId="197" formatCode="\﷼\ #,##0.000"/>
            </x14:dxf>
          </x14:cfRule>
          <x14:cfRule type="expression" priority="431" id="{C2AA2BB5-8E47-48A5-9CFB-D45849A4B29D}">
            <xm:f>'FX Card'!$F$1=20</xm:f>
            <x14:dxf>
              <numFmt numFmtId="181" formatCode="\р\у\б\ #,##0.00"/>
            </x14:dxf>
          </x14:cfRule>
          <x14:cfRule type="expression" priority="432" id="{0166065F-B199-44F1-A51F-AFAC7CB68F28}">
            <xm:f>'FX Card'!$F$1=19</xm:f>
            <x14:dxf>
              <numFmt numFmtId="196" formatCode="\M\X\ &quot;$&quot;\ #,##0.00"/>
            </x14:dxf>
          </x14:cfRule>
          <x14:cfRule type="expression" priority="433" id="{04D96C1C-E6E6-4244-BACA-7614B2AC896D}">
            <xm:f>'FX Card'!$F$1=18</xm:f>
            <x14:dxf>
              <numFmt numFmtId="195" formatCode="[$RM-43E]#,##0.00"/>
            </x14:dxf>
          </x14:cfRule>
          <x14:cfRule type="expression" priority="434" id="{7E8ECD19-9C0B-4113-BE15-FAED8165B361}">
            <xm:f>'FX Card'!$F$1=17</xm:f>
            <x14:dxf>
              <numFmt numFmtId="198" formatCode="\N\Z\ &quot;$&quot;\ #,##0.00"/>
            </x14:dxf>
          </x14:cfRule>
          <x14:cfRule type="expression" priority="435" id="{8E5C76B6-1EEA-4A2F-AC23-BEF84171EE3B}">
            <xm:f>'FX Card'!$F$1=16</xm:f>
            <x14:dxf>
              <numFmt numFmtId="173" formatCode="\k\r\ #,##0.00"/>
            </x14:dxf>
          </x14:cfRule>
          <x14:cfRule type="expression" priority="436" id="{58D63DC6-4F68-47FF-BC7C-72904174897D}">
            <xm:f>'FX Card'!$F$1=15</xm:f>
            <x14:dxf>
              <numFmt numFmtId="179" formatCode="[$₩-412]#,##0.00"/>
            </x14:dxf>
          </x14:cfRule>
          <x14:cfRule type="expression" priority="437" id="{86B23BBE-B9D3-4020-A10B-219A45D45660}">
            <xm:f>'FX Card'!$F$1=14</xm:f>
            <x14:dxf>
              <numFmt numFmtId="178" formatCode="[$¥-411]#,##0.00"/>
            </x14:dxf>
          </x14:cfRule>
          <x14:cfRule type="expression" priority="438" id="{010E2ED8-E46E-4A86-AAD5-6A60194907A7}">
            <xm:f>'FX Card'!$F$1=13</xm:f>
            <x14:dxf>
              <numFmt numFmtId="207" formatCode="[$₹-445]\ #,##0.00"/>
            </x14:dxf>
          </x14:cfRule>
          <x14:cfRule type="expression" priority="439" id="{11F5576F-E75B-41DE-AE2F-827DB79BF3B5}">
            <xm:f>'FX Card'!$F$1=12</xm:f>
            <x14:dxf>
              <numFmt numFmtId="176" formatCode="\R\p\ #,##0.00"/>
            </x14:dxf>
          </x14:cfRule>
          <x14:cfRule type="expression" priority="440" id="{1B4AC0B0-8CB0-4621-8A48-370F448425C4}">
            <xm:f>'FX Card'!$F$1=11</xm:f>
            <x14:dxf>
              <numFmt numFmtId="194" formatCode="\H\K\ &quot;$&quot;\ #,##0.00"/>
            </x14:dxf>
          </x14:cfRule>
          <x14:cfRule type="expression" priority="441" id="{B6E1DD27-683A-4861-9ADD-E15A66046A4D}">
            <xm:f>'FX Card'!$F$1=10</xm:f>
            <x14:dxf>
              <numFmt numFmtId="175" formatCode="[$£-809]#,##0.00"/>
            </x14:dxf>
          </x14:cfRule>
          <x14:cfRule type="expression" priority="442" id="{C1B94173-223D-423D-806A-0ACFF55BD219}">
            <xm:f>'FX Card'!$F$1=9</xm:f>
            <x14:dxf>
              <numFmt numFmtId="174" formatCode="[$€-2]\ #,##0.00"/>
            </x14:dxf>
          </x14:cfRule>
          <x14:cfRule type="expression" priority="443" id="{8FCB14B0-6A2B-48D6-AD64-6E66C28E5EA9}">
            <xm:f>'FX Card'!$F$1=8</xm:f>
            <x14:dxf>
              <numFmt numFmtId="173" formatCode="\k\r\ #,##0.00"/>
            </x14:dxf>
          </x14:cfRule>
          <x14:cfRule type="expression" priority="444" id="{E7EA5BF6-0C82-4733-B3A4-472E298679B2}">
            <xm:f>'FX Card'!$F$1=7</xm:f>
            <x14:dxf>
              <numFmt numFmtId="172" formatCode="[$¥-804]#,##0.00"/>
            </x14:dxf>
          </x14:cfRule>
          <x14:cfRule type="expression" priority="445" id="{51610B11-2BF3-4ADA-BE88-09E1D524448D}">
            <xm:f>'FX Card'!$F$1=6</xm:f>
            <x14:dxf>
              <numFmt numFmtId="171" formatCode="\F\r\ #,##0.00"/>
            </x14:dxf>
          </x14:cfRule>
          <x14:cfRule type="expression" priority="446" id="{32E873BD-7FA6-4934-90F7-58D5734460CD}">
            <xm:f>'FX Card'!$F$1=5</xm:f>
            <x14:dxf>
              <numFmt numFmtId="170" formatCode="\C\A\ &quot;$&quot;\ #,##0.00"/>
            </x14:dxf>
          </x14:cfRule>
          <x14:cfRule type="expression" priority="447" id="{05E7B9A3-A369-4173-8C13-4FA8CF1F3BD9}">
            <xm:f>'FX Card'!$F$1=4</xm:f>
            <x14:dxf>
              <numFmt numFmtId="192" formatCode="[$R$-416]\ #,##0.00"/>
            </x14:dxf>
          </x14:cfRule>
          <x14:cfRule type="expression" priority="448" id="{1C37248F-5B08-4950-9F19-F40E7D9823C5}">
            <xm:f>'FX Card'!$F$1=3</xm:f>
            <x14:dxf>
              <numFmt numFmtId="169" formatCode="\A\U\ &quot;$&quot;\ #,##0.00"/>
            </x14:dxf>
          </x14:cfRule>
          <x14:cfRule type="expression" priority="449" id="{AC4C0FB0-3F04-444F-B43C-D858A0A8A089}">
            <xm:f>'FX Card'!$F$1=2</xm:f>
            <x14:dxf>
              <numFmt numFmtId="182" formatCode="\A\R\ &quot;$&quot;#,##0.00"/>
            </x14:dxf>
          </x14:cfRule>
          <x14:cfRule type="expression" priority="450" id="{6064CEA4-FED9-4F23-BA28-B66FD3DAAAD4}">
            <xm:f>'FX Card'!$F$1=1</xm:f>
            <x14:dxf>
              <numFmt numFmtId="166" formatCode="&quot;$&quot;#,##0.00"/>
            </x14:dxf>
          </x14:cfRule>
          <xm:sqref>AC319:AG319 AX322:BA322 AS315:BA320</xm:sqref>
        </x14:conditionalFormatting>
        <x14:conditionalFormatting xmlns:xm="http://schemas.microsoft.com/office/excel/2006/main">
          <x14:cfRule type="expression" priority="326" id="{5F406905-EBA1-4C2B-9794-B9939E04522A}">
            <xm:f>'FX Card'!$F$1=25</xm:f>
            <x14:dxf>
              <numFmt numFmtId="183" formatCode="\R\ #,##0.00"/>
            </x14:dxf>
          </x14:cfRule>
          <x14:cfRule type="expression" priority="327" id="{F9CDC427-67D4-488F-8EE9-9D0936C975EF}">
            <xm:f>'FX Card'!$F$1=24</xm:f>
            <x14:dxf>
              <numFmt numFmtId="180" formatCode="\T\W\ &quot;$&quot;\ #,##0.00"/>
            </x14:dxf>
          </x14:cfRule>
          <x14:cfRule type="expression" priority="328" id="{A6EF50F7-7A28-4E36-B6C6-9AACCC35F2D9}">
            <xm:f>'FX Card'!$F$1=23</xm:f>
            <x14:dxf>
              <numFmt numFmtId="199" formatCode="#,##0.00\ [$₺-41F]"/>
            </x14:dxf>
          </x14:cfRule>
          <x14:cfRule type="expression" priority="329" id="{3A4426AF-BE54-4B38-9309-F1833057001C}">
            <xm:f>'FX Card'!$F$1=22</xm:f>
            <x14:dxf>
              <numFmt numFmtId="173" formatCode="\k\r\ #,##0.00"/>
            </x14:dxf>
          </x14:cfRule>
          <x14:cfRule type="expression" priority="330" id="{7919663A-E7E7-45B0-BC76-26F2D9BFD536}">
            <xm:f>'FX Card'!$F$1=21</xm:f>
            <x14:dxf>
              <numFmt numFmtId="197" formatCode="\﷼\ #,##0.000"/>
            </x14:dxf>
          </x14:cfRule>
          <x14:cfRule type="expression" priority="331" id="{049913B9-A7B4-4C2F-A737-049F24880558}">
            <xm:f>'FX Card'!$F$1=20</xm:f>
            <x14:dxf>
              <numFmt numFmtId="181" formatCode="\р\у\б\ #,##0.00"/>
            </x14:dxf>
          </x14:cfRule>
          <x14:cfRule type="expression" priority="332" id="{483BCE22-50BA-4E33-93FB-77369D3A40B4}">
            <xm:f>'FX Card'!$F$1=19</xm:f>
            <x14:dxf>
              <numFmt numFmtId="196" formatCode="\M\X\ &quot;$&quot;\ #,##0.00"/>
            </x14:dxf>
          </x14:cfRule>
          <x14:cfRule type="expression" priority="333" id="{EBD56E1A-2A3B-48F8-8F6F-F623328C110A}">
            <xm:f>'FX Card'!$F$1=18</xm:f>
            <x14:dxf>
              <numFmt numFmtId="195" formatCode="[$RM-43E]#,##0.00"/>
            </x14:dxf>
          </x14:cfRule>
          <x14:cfRule type="expression" priority="334" id="{715B07FD-B387-48E0-99FF-4D3919281822}">
            <xm:f>'FX Card'!$F$1=17</xm:f>
            <x14:dxf>
              <numFmt numFmtId="198" formatCode="\N\Z\ &quot;$&quot;\ #,##0.00"/>
            </x14:dxf>
          </x14:cfRule>
          <x14:cfRule type="expression" priority="335" id="{C928827D-D80C-4DB5-895D-697287EDFE73}">
            <xm:f>'FX Card'!$F$1=16</xm:f>
            <x14:dxf>
              <numFmt numFmtId="173" formatCode="\k\r\ #,##0.00"/>
            </x14:dxf>
          </x14:cfRule>
          <x14:cfRule type="expression" priority="336" id="{4847A9CE-CE90-44B7-9763-C3F5BA586868}">
            <xm:f>'FX Card'!$F$1=15</xm:f>
            <x14:dxf>
              <numFmt numFmtId="179" formatCode="[$₩-412]#,##0.00"/>
            </x14:dxf>
          </x14:cfRule>
          <x14:cfRule type="expression" priority="337" id="{7DDF2530-54F2-42BD-B6EE-6EB1D92F8243}">
            <xm:f>'FX Card'!$F$1=14</xm:f>
            <x14:dxf>
              <numFmt numFmtId="178" formatCode="[$¥-411]#,##0.00"/>
            </x14:dxf>
          </x14:cfRule>
          <x14:cfRule type="expression" priority="338" id="{F5F37AF0-C867-45BD-B8BA-B0D6CAD6B602}">
            <xm:f>'FX Card'!$F$1=13</xm:f>
            <x14:dxf>
              <numFmt numFmtId="207" formatCode="[$₹-445]\ #,##0.00"/>
            </x14:dxf>
          </x14:cfRule>
          <x14:cfRule type="expression" priority="339" id="{37411557-11E3-442A-B667-325552C9ADF8}">
            <xm:f>'FX Card'!$F$1=12</xm:f>
            <x14:dxf>
              <numFmt numFmtId="176" formatCode="\R\p\ #,##0.00"/>
            </x14:dxf>
          </x14:cfRule>
          <x14:cfRule type="expression" priority="340" id="{13D3669B-0F48-4784-B89A-406E94C03894}">
            <xm:f>'FX Card'!$F$1=11</xm:f>
            <x14:dxf>
              <numFmt numFmtId="194" formatCode="\H\K\ &quot;$&quot;\ #,##0.00"/>
            </x14:dxf>
          </x14:cfRule>
          <x14:cfRule type="expression" priority="341" id="{1625908F-3132-4F7B-B725-CF8F4594E36E}">
            <xm:f>'FX Card'!$F$1=10</xm:f>
            <x14:dxf>
              <numFmt numFmtId="175" formatCode="[$£-809]#,##0.00"/>
            </x14:dxf>
          </x14:cfRule>
          <x14:cfRule type="expression" priority="342" id="{CCCDF0B9-D4C9-48D2-A820-AF7C4240095E}">
            <xm:f>'FX Card'!$F$1=9</xm:f>
            <x14:dxf>
              <numFmt numFmtId="174" formatCode="[$€-2]\ #,##0.00"/>
            </x14:dxf>
          </x14:cfRule>
          <x14:cfRule type="expression" priority="343" id="{D6748962-F33E-4B81-AD6F-512B82F03004}">
            <xm:f>'FX Card'!$F$1=8</xm:f>
            <x14:dxf>
              <numFmt numFmtId="173" formatCode="\k\r\ #,##0.00"/>
            </x14:dxf>
          </x14:cfRule>
          <x14:cfRule type="expression" priority="344" id="{F67E5E9D-95CA-4082-AF3A-1D5A1A54CA1C}">
            <xm:f>'FX Card'!$F$1=7</xm:f>
            <x14:dxf>
              <numFmt numFmtId="172" formatCode="[$¥-804]#,##0.00"/>
            </x14:dxf>
          </x14:cfRule>
          <x14:cfRule type="expression" priority="345" id="{6672A1BF-FDF1-4FC2-950A-90E767DF6258}">
            <xm:f>'FX Card'!$F$1=6</xm:f>
            <x14:dxf>
              <numFmt numFmtId="171" formatCode="\F\r\ #,##0.00"/>
            </x14:dxf>
          </x14:cfRule>
          <x14:cfRule type="expression" priority="346" id="{A9FA4E13-2F51-48E9-8617-11A870A2E7E4}">
            <xm:f>'FX Card'!$F$1=5</xm:f>
            <x14:dxf>
              <numFmt numFmtId="170" formatCode="\C\A\ &quot;$&quot;\ #,##0.00"/>
            </x14:dxf>
          </x14:cfRule>
          <x14:cfRule type="expression" priority="347" id="{FD3F7037-051F-4BC1-83BB-C56320275FB0}">
            <xm:f>'FX Card'!$F$1=4</xm:f>
            <x14:dxf>
              <numFmt numFmtId="192" formatCode="[$R$-416]\ #,##0.00"/>
            </x14:dxf>
          </x14:cfRule>
          <x14:cfRule type="expression" priority="348" id="{39EBEA95-42FA-4263-A509-9778EC3B9777}">
            <xm:f>'FX Card'!$F$1=3</xm:f>
            <x14:dxf>
              <numFmt numFmtId="169" formatCode="\A\U\ &quot;$&quot;\ #,##0.00"/>
            </x14:dxf>
          </x14:cfRule>
          <x14:cfRule type="expression" priority="349" id="{57C3FD15-9F0B-4E92-8DD1-F2DEF6760408}">
            <xm:f>'FX Card'!$F$1=2</xm:f>
            <x14:dxf>
              <numFmt numFmtId="182" formatCode="\A\R\ &quot;$&quot;#,##0.00"/>
            </x14:dxf>
          </x14:cfRule>
          <x14:cfRule type="expression" priority="350" id="{260E5158-7132-4E03-B856-B07A4DF7966A}">
            <xm:f>'FX Card'!$F$1=1</xm:f>
            <x14:dxf>
              <numFmt numFmtId="166" formatCode="&quot;$&quot;#,##0.00"/>
            </x14:dxf>
          </x14:cfRule>
          <xm:sqref>AC283:AG283 AS283:BA283</xm:sqref>
        </x14:conditionalFormatting>
        <x14:conditionalFormatting xmlns:xm="http://schemas.microsoft.com/office/excel/2006/main">
          <x14:cfRule type="expression" priority="301" id="{3CCA2144-090F-46DC-BA0D-69A50C7B900F}">
            <xm:f>'FX Card'!$F$1=25</xm:f>
            <x14:dxf>
              <numFmt numFmtId="183" formatCode="\R\ #,##0.00"/>
            </x14:dxf>
          </x14:cfRule>
          <x14:cfRule type="expression" priority="302" id="{FA0DE2F8-B1CC-4677-8B0E-168F5BB510E8}">
            <xm:f>'FX Card'!$F$1=24</xm:f>
            <x14:dxf>
              <numFmt numFmtId="180" formatCode="\T\W\ &quot;$&quot;\ #,##0.00"/>
            </x14:dxf>
          </x14:cfRule>
          <x14:cfRule type="expression" priority="303" id="{F2237CA5-2B9E-483B-A147-00DAD12117AD}">
            <xm:f>'FX Card'!$F$1=23</xm:f>
            <x14:dxf>
              <numFmt numFmtId="199" formatCode="#,##0.00\ [$₺-41F]"/>
            </x14:dxf>
          </x14:cfRule>
          <x14:cfRule type="expression" priority="304" id="{1C4635A8-C874-4AC3-ACF1-93239436B881}">
            <xm:f>'FX Card'!$F$1=22</xm:f>
            <x14:dxf>
              <numFmt numFmtId="173" formatCode="\k\r\ #,##0.00"/>
            </x14:dxf>
          </x14:cfRule>
          <x14:cfRule type="expression" priority="305" id="{B30D8920-202F-4783-AC9E-ED11595B54FA}">
            <xm:f>'FX Card'!$F$1=21</xm:f>
            <x14:dxf>
              <numFmt numFmtId="197" formatCode="\﷼\ #,##0.000"/>
            </x14:dxf>
          </x14:cfRule>
          <x14:cfRule type="expression" priority="306" id="{2D1A2B06-5DDF-4A2C-B52F-4C732A9A6E91}">
            <xm:f>'FX Card'!$F$1=20</xm:f>
            <x14:dxf>
              <numFmt numFmtId="181" formatCode="\р\у\б\ #,##0.00"/>
            </x14:dxf>
          </x14:cfRule>
          <x14:cfRule type="expression" priority="307" id="{9186DEFB-B7DF-429C-90E7-C73C4DFB74ED}">
            <xm:f>'FX Card'!$F$1=19</xm:f>
            <x14:dxf>
              <numFmt numFmtId="196" formatCode="\M\X\ &quot;$&quot;\ #,##0.00"/>
            </x14:dxf>
          </x14:cfRule>
          <x14:cfRule type="expression" priority="308" id="{F9C89BA8-755F-4709-A8D6-2D7C5FFB2E43}">
            <xm:f>'FX Card'!$F$1=18</xm:f>
            <x14:dxf>
              <numFmt numFmtId="195" formatCode="[$RM-43E]#,##0.00"/>
            </x14:dxf>
          </x14:cfRule>
          <x14:cfRule type="expression" priority="309" id="{94FB233E-271F-4D6C-8F23-947BB4B80748}">
            <xm:f>'FX Card'!$F$1=17</xm:f>
            <x14:dxf>
              <numFmt numFmtId="198" formatCode="\N\Z\ &quot;$&quot;\ #,##0.00"/>
            </x14:dxf>
          </x14:cfRule>
          <x14:cfRule type="expression" priority="310" id="{975516A4-3458-4B99-A0BF-2863D2605063}">
            <xm:f>'FX Card'!$F$1=16</xm:f>
            <x14:dxf>
              <numFmt numFmtId="173" formatCode="\k\r\ #,##0.00"/>
            </x14:dxf>
          </x14:cfRule>
          <x14:cfRule type="expression" priority="311" id="{7BB301A8-73C4-4819-AE65-28ED634D3E8F}">
            <xm:f>'FX Card'!$F$1=15</xm:f>
            <x14:dxf>
              <numFmt numFmtId="179" formatCode="[$₩-412]#,##0.00"/>
            </x14:dxf>
          </x14:cfRule>
          <x14:cfRule type="expression" priority="312" id="{93E12DFB-5098-48E4-ACAC-2B56CC204C5C}">
            <xm:f>'FX Card'!$F$1=14</xm:f>
            <x14:dxf>
              <numFmt numFmtId="178" formatCode="[$¥-411]#,##0.00"/>
            </x14:dxf>
          </x14:cfRule>
          <x14:cfRule type="expression" priority="313" id="{E12FF648-4542-46E7-BD4C-9729227445A1}">
            <xm:f>'FX Card'!$F$1=13</xm:f>
            <x14:dxf>
              <numFmt numFmtId="207" formatCode="[$₹-445]\ #,##0.00"/>
            </x14:dxf>
          </x14:cfRule>
          <x14:cfRule type="expression" priority="314" id="{01C199D9-BD06-47CA-81F8-D497E544AFB2}">
            <xm:f>'FX Card'!$F$1=12</xm:f>
            <x14:dxf>
              <numFmt numFmtId="176" formatCode="\R\p\ #,##0.00"/>
            </x14:dxf>
          </x14:cfRule>
          <x14:cfRule type="expression" priority="315" id="{62B99356-35FA-444A-80EC-8A93A4E7B5C9}">
            <xm:f>'FX Card'!$F$1=11</xm:f>
            <x14:dxf>
              <numFmt numFmtId="194" formatCode="\H\K\ &quot;$&quot;\ #,##0.00"/>
            </x14:dxf>
          </x14:cfRule>
          <x14:cfRule type="expression" priority="316" id="{5A5A3D52-8FA8-44F8-8DAC-C032E941193F}">
            <xm:f>'FX Card'!$F$1=10</xm:f>
            <x14:dxf>
              <numFmt numFmtId="175" formatCode="[$£-809]#,##0.00"/>
            </x14:dxf>
          </x14:cfRule>
          <x14:cfRule type="expression" priority="317" id="{AD0A90A9-6496-43B6-9940-B2DBA43A1275}">
            <xm:f>'FX Card'!$F$1=9</xm:f>
            <x14:dxf>
              <numFmt numFmtId="174" formatCode="[$€-2]\ #,##0.00"/>
            </x14:dxf>
          </x14:cfRule>
          <x14:cfRule type="expression" priority="318" id="{BFEEAE9C-9A7B-495E-847A-18EE6F25F173}">
            <xm:f>'FX Card'!$F$1=8</xm:f>
            <x14:dxf>
              <numFmt numFmtId="173" formatCode="\k\r\ #,##0.00"/>
            </x14:dxf>
          </x14:cfRule>
          <x14:cfRule type="expression" priority="319" id="{61AB2068-520C-4E11-9D25-822159F75AAB}">
            <xm:f>'FX Card'!$F$1=7</xm:f>
            <x14:dxf>
              <numFmt numFmtId="172" formatCode="[$¥-804]#,##0.00"/>
            </x14:dxf>
          </x14:cfRule>
          <x14:cfRule type="expression" priority="320" id="{D8EAE466-6194-479F-9CC9-372B17278D37}">
            <xm:f>'FX Card'!$F$1=6</xm:f>
            <x14:dxf>
              <numFmt numFmtId="171" formatCode="\F\r\ #,##0.00"/>
            </x14:dxf>
          </x14:cfRule>
          <x14:cfRule type="expression" priority="321" id="{492C8A13-A6E9-4C1E-AFC4-5B5C25779538}">
            <xm:f>'FX Card'!$F$1=5</xm:f>
            <x14:dxf>
              <numFmt numFmtId="170" formatCode="\C\A\ &quot;$&quot;\ #,##0.00"/>
            </x14:dxf>
          </x14:cfRule>
          <x14:cfRule type="expression" priority="322" id="{A889248E-08EF-441A-9E46-D6655E91B7B1}">
            <xm:f>'FX Card'!$F$1=4</xm:f>
            <x14:dxf>
              <numFmt numFmtId="192" formatCode="[$R$-416]\ #,##0.00"/>
            </x14:dxf>
          </x14:cfRule>
          <x14:cfRule type="expression" priority="323" id="{7DD38404-0A23-4CDC-A4F4-2BE36B0F2A55}">
            <xm:f>'FX Card'!$F$1=3</xm:f>
            <x14:dxf>
              <numFmt numFmtId="169" formatCode="\A\U\ &quot;$&quot;\ #,##0.00"/>
            </x14:dxf>
          </x14:cfRule>
          <x14:cfRule type="expression" priority="324" id="{FAC8DF68-8FC9-4F3E-A86C-37CC335FB3EF}">
            <xm:f>'FX Card'!$F$1=2</xm:f>
            <x14:dxf>
              <numFmt numFmtId="182" formatCode="\A\R\ &quot;$&quot;#,##0.00"/>
            </x14:dxf>
          </x14:cfRule>
          <x14:cfRule type="expression" priority="325" id="{48384C8F-C2F8-4D05-9EE2-E9C164A53485}">
            <xm:f>'FX Card'!$F$1=1</xm:f>
            <x14:dxf>
              <numFmt numFmtId="166" formatCode="&quot;$&quot;#,##0.00"/>
            </x14:dxf>
          </x14:cfRule>
          <xm:sqref>AC287:AG287 AS287:BA287</xm:sqref>
        </x14:conditionalFormatting>
        <x14:conditionalFormatting xmlns:xm="http://schemas.microsoft.com/office/excel/2006/main">
          <x14:cfRule type="expression" priority="276" id="{E4E62DBC-20BC-4CDE-AF91-4151A77D9FEC}">
            <xm:f>'FX Card'!$F$1=25</xm:f>
            <x14:dxf>
              <numFmt numFmtId="183" formatCode="\R\ #,##0.00"/>
            </x14:dxf>
          </x14:cfRule>
          <x14:cfRule type="expression" priority="277" id="{967613A5-5A70-42DA-93A9-B44E4AC7F65B}">
            <xm:f>'FX Card'!$F$1=24</xm:f>
            <x14:dxf>
              <numFmt numFmtId="180" formatCode="\T\W\ &quot;$&quot;\ #,##0.00"/>
            </x14:dxf>
          </x14:cfRule>
          <x14:cfRule type="expression" priority="278" id="{50017D29-AFDD-48F4-9AE6-E3307A47ED95}">
            <xm:f>'FX Card'!$F$1=23</xm:f>
            <x14:dxf>
              <numFmt numFmtId="199" formatCode="#,##0.00\ [$₺-41F]"/>
            </x14:dxf>
          </x14:cfRule>
          <x14:cfRule type="expression" priority="279" id="{9699A02E-7B8E-4EFF-8575-2B474AB84B23}">
            <xm:f>'FX Card'!$F$1=22</xm:f>
            <x14:dxf>
              <numFmt numFmtId="173" formatCode="\k\r\ #,##0.00"/>
            </x14:dxf>
          </x14:cfRule>
          <x14:cfRule type="expression" priority="280" id="{3874D65D-1960-418D-8B2F-B2A0ED9A9359}">
            <xm:f>'FX Card'!$F$1=21</xm:f>
            <x14:dxf>
              <numFmt numFmtId="197" formatCode="\﷼\ #,##0.000"/>
            </x14:dxf>
          </x14:cfRule>
          <x14:cfRule type="expression" priority="281" id="{671AB5B5-EA90-43D6-8777-FB68B41FB56D}">
            <xm:f>'FX Card'!$F$1=20</xm:f>
            <x14:dxf>
              <numFmt numFmtId="181" formatCode="\р\у\б\ #,##0.00"/>
            </x14:dxf>
          </x14:cfRule>
          <x14:cfRule type="expression" priority="282" id="{68A8B7C5-9E00-433E-B1CB-F91823E35EB2}">
            <xm:f>'FX Card'!$F$1=19</xm:f>
            <x14:dxf>
              <numFmt numFmtId="196" formatCode="\M\X\ &quot;$&quot;\ #,##0.00"/>
            </x14:dxf>
          </x14:cfRule>
          <x14:cfRule type="expression" priority="283" id="{E3CE6B8A-4368-46D0-B010-8819ED32E952}">
            <xm:f>'FX Card'!$F$1=18</xm:f>
            <x14:dxf>
              <numFmt numFmtId="195" formatCode="[$RM-43E]#,##0.00"/>
            </x14:dxf>
          </x14:cfRule>
          <x14:cfRule type="expression" priority="284" id="{52F777C7-ACC1-43D5-9FDA-343B8C086F31}">
            <xm:f>'FX Card'!$F$1=17</xm:f>
            <x14:dxf>
              <numFmt numFmtId="198" formatCode="\N\Z\ &quot;$&quot;\ #,##0.00"/>
            </x14:dxf>
          </x14:cfRule>
          <x14:cfRule type="expression" priority="285" id="{1676C21C-78B0-41C7-BB12-FCC8E83AF0C5}">
            <xm:f>'FX Card'!$F$1=16</xm:f>
            <x14:dxf>
              <numFmt numFmtId="173" formatCode="\k\r\ #,##0.00"/>
            </x14:dxf>
          </x14:cfRule>
          <x14:cfRule type="expression" priority="286" id="{4B3BB0EE-0899-436A-AEA6-92E04B530937}">
            <xm:f>'FX Card'!$F$1=15</xm:f>
            <x14:dxf>
              <numFmt numFmtId="179" formatCode="[$₩-412]#,##0.00"/>
            </x14:dxf>
          </x14:cfRule>
          <x14:cfRule type="expression" priority="287" id="{1C4E2841-EE5C-4EC1-8BFE-12F025B88ECF}">
            <xm:f>'FX Card'!$F$1=14</xm:f>
            <x14:dxf>
              <numFmt numFmtId="178" formatCode="[$¥-411]#,##0.00"/>
            </x14:dxf>
          </x14:cfRule>
          <x14:cfRule type="expression" priority="288" id="{BCE05EA5-560C-46F4-BFB4-0538CBCB1CE5}">
            <xm:f>'FX Card'!$F$1=13</xm:f>
            <x14:dxf>
              <numFmt numFmtId="207" formatCode="[$₹-445]\ #,##0.00"/>
            </x14:dxf>
          </x14:cfRule>
          <x14:cfRule type="expression" priority="289" id="{F8E35A4E-EEFD-4809-9602-A5404428F9EE}">
            <xm:f>'FX Card'!$F$1=12</xm:f>
            <x14:dxf>
              <numFmt numFmtId="176" formatCode="\R\p\ #,##0.00"/>
            </x14:dxf>
          </x14:cfRule>
          <x14:cfRule type="expression" priority="290" id="{393CC3CF-CE4F-4640-9882-38C9FD49DE44}">
            <xm:f>'FX Card'!$F$1=11</xm:f>
            <x14:dxf>
              <numFmt numFmtId="194" formatCode="\H\K\ &quot;$&quot;\ #,##0.00"/>
            </x14:dxf>
          </x14:cfRule>
          <x14:cfRule type="expression" priority="291" id="{63A21968-4110-4716-89DC-45CF054B7E1F}">
            <xm:f>'FX Card'!$F$1=10</xm:f>
            <x14:dxf>
              <numFmt numFmtId="175" formatCode="[$£-809]#,##0.00"/>
            </x14:dxf>
          </x14:cfRule>
          <x14:cfRule type="expression" priority="292" id="{61E240E5-833C-4BBD-8698-A12272ED44EF}">
            <xm:f>'FX Card'!$F$1=9</xm:f>
            <x14:dxf>
              <numFmt numFmtId="174" formatCode="[$€-2]\ #,##0.00"/>
            </x14:dxf>
          </x14:cfRule>
          <x14:cfRule type="expression" priority="293" id="{3BA9878C-6279-41D7-A135-89F2D111734F}">
            <xm:f>'FX Card'!$F$1=8</xm:f>
            <x14:dxf>
              <numFmt numFmtId="173" formatCode="\k\r\ #,##0.00"/>
            </x14:dxf>
          </x14:cfRule>
          <x14:cfRule type="expression" priority="294" id="{A4AB5692-B333-46E2-AE33-B99F8223A9C3}">
            <xm:f>'FX Card'!$F$1=7</xm:f>
            <x14:dxf>
              <numFmt numFmtId="172" formatCode="[$¥-804]#,##0.00"/>
            </x14:dxf>
          </x14:cfRule>
          <x14:cfRule type="expression" priority="295" id="{FAB8891C-FFFA-4C58-91FF-9BE5BC2A813D}">
            <xm:f>'FX Card'!$F$1=6</xm:f>
            <x14:dxf>
              <numFmt numFmtId="171" formatCode="\F\r\ #,##0.00"/>
            </x14:dxf>
          </x14:cfRule>
          <x14:cfRule type="expression" priority="296" id="{47E00FC1-B16B-4C45-B9CC-AD4812CF5780}">
            <xm:f>'FX Card'!$F$1=5</xm:f>
            <x14:dxf>
              <numFmt numFmtId="170" formatCode="\C\A\ &quot;$&quot;\ #,##0.00"/>
            </x14:dxf>
          </x14:cfRule>
          <x14:cfRule type="expression" priority="297" id="{8527CBD4-7826-4376-A419-5E8B3D84C2B1}">
            <xm:f>'FX Card'!$F$1=4</xm:f>
            <x14:dxf>
              <numFmt numFmtId="192" formatCode="[$R$-416]\ #,##0.00"/>
            </x14:dxf>
          </x14:cfRule>
          <x14:cfRule type="expression" priority="298" id="{921CFCC7-A28B-4720-96AA-58B4E3BBE77B}">
            <xm:f>'FX Card'!$F$1=3</xm:f>
            <x14:dxf>
              <numFmt numFmtId="169" formatCode="\A\U\ &quot;$&quot;\ #,##0.00"/>
            </x14:dxf>
          </x14:cfRule>
          <x14:cfRule type="expression" priority="299" id="{5E8E851C-A0C9-4B49-8FC3-0B7E4963AD3B}">
            <xm:f>'FX Card'!$F$1=2</xm:f>
            <x14:dxf>
              <numFmt numFmtId="182" formatCode="\A\R\ &quot;$&quot;#,##0.00"/>
            </x14:dxf>
          </x14:cfRule>
          <x14:cfRule type="expression" priority="300" id="{65C90ECE-51BC-4EA9-BB74-2681868C9259}">
            <xm:f>'FX Card'!$F$1=1</xm:f>
            <x14:dxf>
              <numFmt numFmtId="166" formatCode="&quot;$&quot;#,##0.00"/>
            </x14:dxf>
          </x14:cfRule>
          <xm:sqref>AS303:BA303 AX304:BA305 AX312:BA312</xm:sqref>
        </x14:conditionalFormatting>
        <x14:conditionalFormatting xmlns:xm="http://schemas.microsoft.com/office/excel/2006/main">
          <x14:cfRule type="expression" priority="251" id="{E9FC3209-CD6F-448A-8ABF-0CF97758F9AC}">
            <xm:f>'FX Card'!$F$1=25</xm:f>
            <x14:dxf>
              <numFmt numFmtId="183" formatCode="\R\ #,##0.00"/>
            </x14:dxf>
          </x14:cfRule>
          <x14:cfRule type="expression" priority="252" id="{68CF8E5D-F70D-4CC7-8C89-E365AC59D873}">
            <xm:f>'FX Card'!$F$1=24</xm:f>
            <x14:dxf>
              <numFmt numFmtId="180" formatCode="\T\W\ &quot;$&quot;\ #,##0.00"/>
            </x14:dxf>
          </x14:cfRule>
          <x14:cfRule type="expression" priority="253" id="{ACFCA369-A637-4B01-B800-4F212438C141}">
            <xm:f>'FX Card'!$F$1=23</xm:f>
            <x14:dxf>
              <numFmt numFmtId="199" formatCode="#,##0.00\ [$₺-41F]"/>
            </x14:dxf>
          </x14:cfRule>
          <x14:cfRule type="expression" priority="254" id="{3A1B8266-4F59-407D-9D9C-5DEB9CB8C6CB}">
            <xm:f>'FX Card'!$F$1=22</xm:f>
            <x14:dxf>
              <numFmt numFmtId="173" formatCode="\k\r\ #,##0.00"/>
            </x14:dxf>
          </x14:cfRule>
          <x14:cfRule type="expression" priority="255" id="{9ACD35E4-3DF2-4202-BBDA-4A3859821554}">
            <xm:f>'FX Card'!$F$1=21</xm:f>
            <x14:dxf>
              <numFmt numFmtId="197" formatCode="\﷼\ #,##0.000"/>
            </x14:dxf>
          </x14:cfRule>
          <x14:cfRule type="expression" priority="256" id="{FD47A398-1A0E-4964-ADC7-83CEC59012EE}">
            <xm:f>'FX Card'!$F$1=20</xm:f>
            <x14:dxf>
              <numFmt numFmtId="181" formatCode="\р\у\б\ #,##0.00"/>
            </x14:dxf>
          </x14:cfRule>
          <x14:cfRule type="expression" priority="257" id="{D5B9893C-B2EA-4EE8-864F-3352B0DC700F}">
            <xm:f>'FX Card'!$F$1=19</xm:f>
            <x14:dxf>
              <numFmt numFmtId="196" formatCode="\M\X\ &quot;$&quot;\ #,##0.00"/>
            </x14:dxf>
          </x14:cfRule>
          <x14:cfRule type="expression" priority="258" id="{D9E812EA-281E-446C-AE08-5CD06D07C2C0}">
            <xm:f>'FX Card'!$F$1=18</xm:f>
            <x14:dxf>
              <numFmt numFmtId="195" formatCode="[$RM-43E]#,##0.00"/>
            </x14:dxf>
          </x14:cfRule>
          <x14:cfRule type="expression" priority="259" id="{2F11EEBB-4DD1-4C4D-BEA1-C3C2501F7B38}">
            <xm:f>'FX Card'!$F$1=17</xm:f>
            <x14:dxf>
              <numFmt numFmtId="198" formatCode="\N\Z\ &quot;$&quot;\ #,##0.00"/>
            </x14:dxf>
          </x14:cfRule>
          <x14:cfRule type="expression" priority="260" id="{01010873-D6DB-40F4-8FD2-123180488ACF}">
            <xm:f>'FX Card'!$F$1=16</xm:f>
            <x14:dxf>
              <numFmt numFmtId="173" formatCode="\k\r\ #,##0.00"/>
            </x14:dxf>
          </x14:cfRule>
          <x14:cfRule type="expression" priority="261" id="{85946B22-CB1C-4C59-900A-91F92C18698B}">
            <xm:f>'FX Card'!$F$1=15</xm:f>
            <x14:dxf>
              <numFmt numFmtId="179" formatCode="[$₩-412]#,##0.00"/>
            </x14:dxf>
          </x14:cfRule>
          <x14:cfRule type="expression" priority="262" id="{E4F1DDD6-25C8-4B9A-B83C-85625C50D1E3}">
            <xm:f>'FX Card'!$F$1=14</xm:f>
            <x14:dxf>
              <numFmt numFmtId="178" formatCode="[$¥-411]#,##0.00"/>
            </x14:dxf>
          </x14:cfRule>
          <x14:cfRule type="expression" priority="263" id="{7C349A6A-F921-4A3E-B111-5943C033B479}">
            <xm:f>'FX Card'!$F$1=13</xm:f>
            <x14:dxf>
              <numFmt numFmtId="207" formatCode="[$₹-445]\ #,##0.00"/>
            </x14:dxf>
          </x14:cfRule>
          <x14:cfRule type="expression" priority="264" id="{946FBCF5-BBC6-49A8-B727-90147E3A269B}">
            <xm:f>'FX Card'!$F$1=12</xm:f>
            <x14:dxf>
              <numFmt numFmtId="176" formatCode="\R\p\ #,##0.00"/>
            </x14:dxf>
          </x14:cfRule>
          <x14:cfRule type="expression" priority="265" id="{4148FF8E-47D2-4A7F-88F3-DA76A8D28AD2}">
            <xm:f>'FX Card'!$F$1=11</xm:f>
            <x14:dxf>
              <numFmt numFmtId="194" formatCode="\H\K\ &quot;$&quot;\ #,##0.00"/>
            </x14:dxf>
          </x14:cfRule>
          <x14:cfRule type="expression" priority="266" id="{69E71E13-CE2D-46F1-98DE-2FE7240D942E}">
            <xm:f>'FX Card'!$F$1=10</xm:f>
            <x14:dxf>
              <numFmt numFmtId="175" formatCode="[$£-809]#,##0.00"/>
            </x14:dxf>
          </x14:cfRule>
          <x14:cfRule type="expression" priority="267" id="{5A9BDB1B-9D84-4F48-8A32-20CDEBFF37C7}">
            <xm:f>'FX Card'!$F$1=9</xm:f>
            <x14:dxf>
              <numFmt numFmtId="174" formatCode="[$€-2]\ #,##0.00"/>
            </x14:dxf>
          </x14:cfRule>
          <x14:cfRule type="expression" priority="268" id="{743B0935-83FE-4CE8-8F0C-08EB63EFBD56}">
            <xm:f>'FX Card'!$F$1=8</xm:f>
            <x14:dxf>
              <numFmt numFmtId="173" formatCode="\k\r\ #,##0.00"/>
            </x14:dxf>
          </x14:cfRule>
          <x14:cfRule type="expression" priority="269" id="{7509E84F-E001-4181-88EE-708D43863295}">
            <xm:f>'FX Card'!$F$1=7</xm:f>
            <x14:dxf>
              <numFmt numFmtId="172" formatCode="[$¥-804]#,##0.00"/>
            </x14:dxf>
          </x14:cfRule>
          <x14:cfRule type="expression" priority="270" id="{7D31863D-364F-480D-9B13-41F6E5621E4B}">
            <xm:f>'FX Card'!$F$1=6</xm:f>
            <x14:dxf>
              <numFmt numFmtId="171" formatCode="\F\r\ #,##0.00"/>
            </x14:dxf>
          </x14:cfRule>
          <x14:cfRule type="expression" priority="271" id="{EE51E953-E380-4626-9992-A61FFE8E6654}">
            <xm:f>'FX Card'!$F$1=5</xm:f>
            <x14:dxf>
              <numFmt numFmtId="170" formatCode="\C\A\ &quot;$&quot;\ #,##0.00"/>
            </x14:dxf>
          </x14:cfRule>
          <x14:cfRule type="expression" priority="272" id="{A0EDC2EF-1691-4A81-9A9C-6160A896CAAE}">
            <xm:f>'FX Card'!$F$1=4</xm:f>
            <x14:dxf>
              <numFmt numFmtId="192" formatCode="[$R$-416]\ #,##0.00"/>
            </x14:dxf>
          </x14:cfRule>
          <x14:cfRule type="expression" priority="273" id="{C7BE0DAB-E6E5-4392-98F0-723634E17770}">
            <xm:f>'FX Card'!$F$1=3</xm:f>
            <x14:dxf>
              <numFmt numFmtId="169" formatCode="\A\U\ &quot;$&quot;\ #,##0.00"/>
            </x14:dxf>
          </x14:cfRule>
          <x14:cfRule type="expression" priority="274" id="{D7B41422-28AE-465C-A4BE-778820C5F31C}">
            <xm:f>'FX Card'!$F$1=2</xm:f>
            <x14:dxf>
              <numFmt numFmtId="182" formatCode="\A\R\ &quot;$&quot;#,##0.00"/>
            </x14:dxf>
          </x14:cfRule>
          <x14:cfRule type="expression" priority="275" id="{A1051D7D-8882-48D3-B231-834F824B592E}">
            <xm:f>'FX Card'!$F$1=1</xm:f>
            <x14:dxf>
              <numFmt numFmtId="166" formatCode="&quot;$&quot;#,##0.00"/>
            </x14:dxf>
          </x14:cfRule>
          <xm:sqref>AQ303</xm:sqref>
        </x14:conditionalFormatting>
        <x14:conditionalFormatting xmlns:xm="http://schemas.microsoft.com/office/excel/2006/main">
          <x14:cfRule type="expression" priority="226" id="{A60D3DC5-7FB1-4469-BFB4-9A291DE50414}">
            <xm:f>'FX Card'!$F$1=25</xm:f>
            <x14:dxf>
              <numFmt numFmtId="183" formatCode="\R\ #,##0.00"/>
            </x14:dxf>
          </x14:cfRule>
          <x14:cfRule type="expression" priority="227" id="{78BC9E57-7CC4-4D12-AA22-5BD2F7FF84FC}">
            <xm:f>'FX Card'!$F$1=24</xm:f>
            <x14:dxf>
              <numFmt numFmtId="180" formatCode="\T\W\ &quot;$&quot;\ #,##0.00"/>
            </x14:dxf>
          </x14:cfRule>
          <x14:cfRule type="expression" priority="228" id="{5A1BA0F7-B230-4454-9E70-942B77416D28}">
            <xm:f>'FX Card'!$F$1=23</xm:f>
            <x14:dxf>
              <numFmt numFmtId="199" formatCode="#,##0.00\ [$₺-41F]"/>
            </x14:dxf>
          </x14:cfRule>
          <x14:cfRule type="expression" priority="229" id="{F338684F-606C-472C-8E61-658AC63D627D}">
            <xm:f>'FX Card'!$F$1=22</xm:f>
            <x14:dxf>
              <numFmt numFmtId="173" formatCode="\k\r\ #,##0.00"/>
            </x14:dxf>
          </x14:cfRule>
          <x14:cfRule type="expression" priority="230" id="{5A82EC93-DE8C-45FC-8006-0DBEA308EA76}">
            <xm:f>'FX Card'!$F$1=21</xm:f>
            <x14:dxf>
              <numFmt numFmtId="197" formatCode="\﷼\ #,##0.000"/>
            </x14:dxf>
          </x14:cfRule>
          <x14:cfRule type="expression" priority="231" id="{0FD6F847-DE80-4828-B1A9-406E8122B602}">
            <xm:f>'FX Card'!$F$1=20</xm:f>
            <x14:dxf>
              <numFmt numFmtId="181" formatCode="\р\у\б\ #,##0.00"/>
            </x14:dxf>
          </x14:cfRule>
          <x14:cfRule type="expression" priority="232" id="{ED20A97D-A77E-47EF-ACFB-C07139DA2DA9}">
            <xm:f>'FX Card'!$F$1=19</xm:f>
            <x14:dxf>
              <numFmt numFmtId="196" formatCode="\M\X\ &quot;$&quot;\ #,##0.00"/>
            </x14:dxf>
          </x14:cfRule>
          <x14:cfRule type="expression" priority="233" id="{7EB84461-B5BF-4A05-BD61-08CFF56D6605}">
            <xm:f>'FX Card'!$F$1=18</xm:f>
            <x14:dxf>
              <numFmt numFmtId="195" formatCode="[$RM-43E]#,##0.00"/>
            </x14:dxf>
          </x14:cfRule>
          <x14:cfRule type="expression" priority="234" id="{BF39C96F-1F22-4E1F-BD8D-8669A5DAA695}">
            <xm:f>'FX Card'!$F$1=17</xm:f>
            <x14:dxf>
              <numFmt numFmtId="198" formatCode="\N\Z\ &quot;$&quot;\ #,##0.00"/>
            </x14:dxf>
          </x14:cfRule>
          <x14:cfRule type="expression" priority="235" id="{35EFA3EC-DF68-4D22-8E9C-FFB996758BE2}">
            <xm:f>'FX Card'!$F$1=16</xm:f>
            <x14:dxf>
              <numFmt numFmtId="173" formatCode="\k\r\ #,##0.00"/>
            </x14:dxf>
          </x14:cfRule>
          <x14:cfRule type="expression" priority="236" id="{B8C25255-B9AC-4C16-A1A6-CB02C71D1EE3}">
            <xm:f>'FX Card'!$F$1=15</xm:f>
            <x14:dxf>
              <numFmt numFmtId="179" formatCode="[$₩-412]#,##0.00"/>
            </x14:dxf>
          </x14:cfRule>
          <x14:cfRule type="expression" priority="237" id="{27815650-05A3-495A-8DC9-06F68E47545B}">
            <xm:f>'FX Card'!$F$1=14</xm:f>
            <x14:dxf>
              <numFmt numFmtId="178" formatCode="[$¥-411]#,##0.00"/>
            </x14:dxf>
          </x14:cfRule>
          <x14:cfRule type="expression" priority="238" id="{D1480D9A-AEA3-4D17-AAC8-AD3B6E4947D1}">
            <xm:f>'FX Card'!$F$1=13</xm:f>
            <x14:dxf>
              <numFmt numFmtId="207" formatCode="[$₹-445]\ #,##0.00"/>
            </x14:dxf>
          </x14:cfRule>
          <x14:cfRule type="expression" priority="239" id="{3AE1D0C0-B716-40FD-B32A-8A84A1EB787A}">
            <xm:f>'FX Card'!$F$1=12</xm:f>
            <x14:dxf>
              <numFmt numFmtId="176" formatCode="\R\p\ #,##0.00"/>
            </x14:dxf>
          </x14:cfRule>
          <x14:cfRule type="expression" priority="240" id="{371227D7-FA83-4841-B9FB-FF04438479D9}">
            <xm:f>'FX Card'!$F$1=11</xm:f>
            <x14:dxf>
              <numFmt numFmtId="194" formatCode="\H\K\ &quot;$&quot;\ #,##0.00"/>
            </x14:dxf>
          </x14:cfRule>
          <x14:cfRule type="expression" priority="241" id="{BCD73863-955E-4E02-BE02-756ECD8E72BB}">
            <xm:f>'FX Card'!$F$1=10</xm:f>
            <x14:dxf>
              <numFmt numFmtId="175" formatCode="[$£-809]#,##0.00"/>
            </x14:dxf>
          </x14:cfRule>
          <x14:cfRule type="expression" priority="242" id="{F9B76C12-2B0D-4764-B030-24850BC267E1}">
            <xm:f>'FX Card'!$F$1=9</xm:f>
            <x14:dxf>
              <numFmt numFmtId="174" formatCode="[$€-2]\ #,##0.00"/>
            </x14:dxf>
          </x14:cfRule>
          <x14:cfRule type="expression" priority="243" id="{4E3D4D80-B08F-4D36-8676-CA20B3299F5C}">
            <xm:f>'FX Card'!$F$1=8</xm:f>
            <x14:dxf>
              <numFmt numFmtId="173" formatCode="\k\r\ #,##0.00"/>
            </x14:dxf>
          </x14:cfRule>
          <x14:cfRule type="expression" priority="244" id="{7E59BD18-A7BC-4A54-8270-6886471F9857}">
            <xm:f>'FX Card'!$F$1=7</xm:f>
            <x14:dxf>
              <numFmt numFmtId="172" formatCode="[$¥-804]#,##0.00"/>
            </x14:dxf>
          </x14:cfRule>
          <x14:cfRule type="expression" priority="245" id="{6A7E6549-F1FE-47C7-ADE1-7E482C212572}">
            <xm:f>'FX Card'!$F$1=6</xm:f>
            <x14:dxf>
              <numFmt numFmtId="171" formatCode="\F\r\ #,##0.00"/>
            </x14:dxf>
          </x14:cfRule>
          <x14:cfRule type="expression" priority="246" id="{DDE09E09-D202-422F-85EB-8F9338814BCC}">
            <xm:f>'FX Card'!$F$1=5</xm:f>
            <x14:dxf>
              <numFmt numFmtId="170" formatCode="\C\A\ &quot;$&quot;\ #,##0.00"/>
            </x14:dxf>
          </x14:cfRule>
          <x14:cfRule type="expression" priority="247" id="{225CE2FA-EA3F-4C08-B209-6395CBCC20A2}">
            <xm:f>'FX Card'!$F$1=4</xm:f>
            <x14:dxf>
              <numFmt numFmtId="192" formatCode="[$R$-416]\ #,##0.00"/>
            </x14:dxf>
          </x14:cfRule>
          <x14:cfRule type="expression" priority="248" id="{EF698F3F-91EF-45D7-A10E-146FE774ED37}">
            <xm:f>'FX Card'!$F$1=3</xm:f>
            <x14:dxf>
              <numFmt numFmtId="169" formatCode="\A\U\ &quot;$&quot;\ #,##0.00"/>
            </x14:dxf>
          </x14:cfRule>
          <x14:cfRule type="expression" priority="249" id="{8A55901A-3898-4D20-AFCC-8B7025B06F1F}">
            <xm:f>'FX Card'!$F$1=2</xm:f>
            <x14:dxf>
              <numFmt numFmtId="182" formatCode="\A\R\ &quot;$&quot;#,##0.00"/>
            </x14:dxf>
          </x14:cfRule>
          <x14:cfRule type="expression" priority="250" id="{5EE41684-6EA0-4117-BDD9-A085E51DDBB5}">
            <xm:f>'FX Card'!$F$1=1</xm:f>
            <x14:dxf>
              <numFmt numFmtId="166" formatCode="&quot;$&quot;#,##0.00"/>
            </x14:dxf>
          </x14:cfRule>
          <xm:sqref>AS300:BA301</xm:sqref>
        </x14:conditionalFormatting>
        <x14:conditionalFormatting xmlns:xm="http://schemas.microsoft.com/office/excel/2006/main">
          <x14:cfRule type="expression" priority="176" id="{39A080EC-D600-48DD-9266-5986A9C3A591}">
            <xm:f>'FX Card'!$F$1=25</xm:f>
            <x14:dxf>
              <numFmt numFmtId="183" formatCode="\R\ #,##0.00"/>
            </x14:dxf>
          </x14:cfRule>
          <x14:cfRule type="expression" priority="177" id="{9DC76811-99AE-49ED-A090-E28113030E35}">
            <xm:f>'FX Card'!$F$1=24</xm:f>
            <x14:dxf>
              <numFmt numFmtId="180" formatCode="\T\W\ &quot;$&quot;\ #,##0.00"/>
            </x14:dxf>
          </x14:cfRule>
          <x14:cfRule type="expression" priority="178" id="{53DB5727-ADF1-4F31-9AA4-1D1C6663A9EC}">
            <xm:f>'FX Card'!$F$1=23</xm:f>
            <x14:dxf>
              <numFmt numFmtId="199" formatCode="#,##0.00\ [$₺-41F]"/>
            </x14:dxf>
          </x14:cfRule>
          <x14:cfRule type="expression" priority="179" id="{3A28663B-452C-441E-BDC3-019365C1961D}">
            <xm:f>'FX Card'!$F$1=22</xm:f>
            <x14:dxf>
              <numFmt numFmtId="173" formatCode="\k\r\ #,##0.00"/>
            </x14:dxf>
          </x14:cfRule>
          <x14:cfRule type="expression" priority="180" id="{5C0519C1-6B84-44C6-96E9-9A76BD00982A}">
            <xm:f>'FX Card'!$F$1=21</xm:f>
            <x14:dxf>
              <numFmt numFmtId="197" formatCode="\﷼\ #,##0.000"/>
            </x14:dxf>
          </x14:cfRule>
          <x14:cfRule type="expression" priority="181" id="{31538F51-9E62-4FCB-850C-6038311DF380}">
            <xm:f>'FX Card'!$F$1=20</xm:f>
            <x14:dxf>
              <numFmt numFmtId="181" formatCode="\р\у\б\ #,##0.00"/>
            </x14:dxf>
          </x14:cfRule>
          <x14:cfRule type="expression" priority="182" id="{B67364AA-B4DC-4B0D-BE94-FB48A876BB31}">
            <xm:f>'FX Card'!$F$1=19</xm:f>
            <x14:dxf>
              <numFmt numFmtId="196" formatCode="\M\X\ &quot;$&quot;\ #,##0.00"/>
            </x14:dxf>
          </x14:cfRule>
          <x14:cfRule type="expression" priority="183" id="{F82F60C2-0959-48F0-91AE-EC0F14A81DC7}">
            <xm:f>'FX Card'!$F$1=18</xm:f>
            <x14:dxf>
              <numFmt numFmtId="195" formatCode="[$RM-43E]#,##0.00"/>
            </x14:dxf>
          </x14:cfRule>
          <x14:cfRule type="expression" priority="184" id="{3C33CC2A-84CF-4E80-80B7-E482F1D49D9F}">
            <xm:f>'FX Card'!$F$1=17</xm:f>
            <x14:dxf>
              <numFmt numFmtId="198" formatCode="\N\Z\ &quot;$&quot;\ #,##0.00"/>
            </x14:dxf>
          </x14:cfRule>
          <x14:cfRule type="expression" priority="185" id="{F612F8A9-7218-4785-A675-4C1A868DFA40}">
            <xm:f>'FX Card'!$F$1=16</xm:f>
            <x14:dxf>
              <numFmt numFmtId="173" formatCode="\k\r\ #,##0.00"/>
            </x14:dxf>
          </x14:cfRule>
          <x14:cfRule type="expression" priority="186" id="{E741E073-A58C-4317-94F2-D9FB71728B79}">
            <xm:f>'FX Card'!$F$1=15</xm:f>
            <x14:dxf>
              <numFmt numFmtId="179" formatCode="[$₩-412]#,##0.00"/>
            </x14:dxf>
          </x14:cfRule>
          <x14:cfRule type="expression" priority="187" id="{8A91A656-7F57-4165-A845-32897E58C7E9}">
            <xm:f>'FX Card'!$F$1=14</xm:f>
            <x14:dxf>
              <numFmt numFmtId="178" formatCode="[$¥-411]#,##0.00"/>
            </x14:dxf>
          </x14:cfRule>
          <x14:cfRule type="expression" priority="188" id="{265CD25F-E0FC-4B52-973B-21C11C2BDC64}">
            <xm:f>'FX Card'!$F$1=13</xm:f>
            <x14:dxf>
              <numFmt numFmtId="207" formatCode="[$₹-445]\ #,##0.00"/>
            </x14:dxf>
          </x14:cfRule>
          <x14:cfRule type="expression" priority="189" id="{F73E6BF9-0F8E-44C3-8259-8896EBBEDD8E}">
            <xm:f>'FX Card'!$F$1=12</xm:f>
            <x14:dxf>
              <numFmt numFmtId="176" formatCode="\R\p\ #,##0.00"/>
            </x14:dxf>
          </x14:cfRule>
          <x14:cfRule type="expression" priority="190" id="{A4C13969-1C5D-4027-9793-5A1605FCB273}">
            <xm:f>'FX Card'!$F$1=11</xm:f>
            <x14:dxf>
              <numFmt numFmtId="194" formatCode="\H\K\ &quot;$&quot;\ #,##0.00"/>
            </x14:dxf>
          </x14:cfRule>
          <x14:cfRule type="expression" priority="191" id="{19DA05DE-1283-4882-83E1-7A1A91FCD660}">
            <xm:f>'FX Card'!$F$1=10</xm:f>
            <x14:dxf>
              <numFmt numFmtId="175" formatCode="[$£-809]#,##0.00"/>
            </x14:dxf>
          </x14:cfRule>
          <x14:cfRule type="expression" priority="192" id="{B926B66E-DB27-482F-83BD-E5FA7B53CE08}">
            <xm:f>'FX Card'!$F$1=9</xm:f>
            <x14:dxf>
              <numFmt numFmtId="174" formatCode="[$€-2]\ #,##0.00"/>
            </x14:dxf>
          </x14:cfRule>
          <x14:cfRule type="expression" priority="193" id="{82F81558-A512-4F46-B058-06A48657EDA3}">
            <xm:f>'FX Card'!$F$1=8</xm:f>
            <x14:dxf>
              <numFmt numFmtId="173" formatCode="\k\r\ #,##0.00"/>
            </x14:dxf>
          </x14:cfRule>
          <x14:cfRule type="expression" priority="194" id="{ED2C39BA-F7AF-4B1F-B660-082013A38F6C}">
            <xm:f>'FX Card'!$F$1=7</xm:f>
            <x14:dxf>
              <numFmt numFmtId="172" formatCode="[$¥-804]#,##0.00"/>
            </x14:dxf>
          </x14:cfRule>
          <x14:cfRule type="expression" priority="195" id="{612B147F-2E73-4557-A7BA-E96392D18F95}">
            <xm:f>'FX Card'!$F$1=6</xm:f>
            <x14:dxf>
              <numFmt numFmtId="171" formatCode="\F\r\ #,##0.00"/>
            </x14:dxf>
          </x14:cfRule>
          <x14:cfRule type="expression" priority="196" id="{94EC0889-49B1-43E3-BD98-F7CA9C8DF536}">
            <xm:f>'FX Card'!$F$1=5</xm:f>
            <x14:dxf>
              <numFmt numFmtId="170" formatCode="\C\A\ &quot;$&quot;\ #,##0.00"/>
            </x14:dxf>
          </x14:cfRule>
          <x14:cfRule type="expression" priority="197" id="{10CA5023-7EB4-4941-908E-31725209A835}">
            <xm:f>'FX Card'!$F$1=4</xm:f>
            <x14:dxf>
              <numFmt numFmtId="192" formatCode="[$R$-416]\ #,##0.00"/>
            </x14:dxf>
          </x14:cfRule>
          <x14:cfRule type="expression" priority="198" id="{3FF3B932-97C1-4E06-9563-9AED50663440}">
            <xm:f>'FX Card'!$F$1=3</xm:f>
            <x14:dxf>
              <numFmt numFmtId="169" formatCode="\A\U\ &quot;$&quot;\ #,##0.00"/>
            </x14:dxf>
          </x14:cfRule>
          <x14:cfRule type="expression" priority="199" id="{87AB0B4A-1D5B-4F42-89A1-FD819557EBA9}">
            <xm:f>'FX Card'!$F$1=2</xm:f>
            <x14:dxf>
              <numFmt numFmtId="182" formatCode="\A\R\ &quot;$&quot;#,##0.00"/>
            </x14:dxf>
          </x14:cfRule>
          <x14:cfRule type="expression" priority="200" id="{6F03A350-E3E2-4709-85A3-4AA5CBAF8946}">
            <xm:f>'FX Card'!$F$1=1</xm:f>
            <x14:dxf>
              <numFmt numFmtId="166" formatCode="&quot;$&quot;#,##0.00"/>
            </x14:dxf>
          </x14:cfRule>
          <xm:sqref>AC304:AG305</xm:sqref>
        </x14:conditionalFormatting>
        <x14:conditionalFormatting xmlns:xm="http://schemas.microsoft.com/office/excel/2006/main">
          <x14:cfRule type="expression" priority="201" id="{398FA9CA-3C04-427B-8171-CF5415A0E5D8}">
            <xm:f>'FX Card'!$F$1=25</xm:f>
            <x14:dxf>
              <numFmt numFmtId="183" formatCode="\R\ #,##0.00"/>
            </x14:dxf>
          </x14:cfRule>
          <x14:cfRule type="expression" priority="202" id="{5D36045E-2B67-4113-8B66-C54D2DE3FF60}">
            <xm:f>'FX Card'!$F$1=24</xm:f>
            <x14:dxf>
              <numFmt numFmtId="180" formatCode="\T\W\ &quot;$&quot;\ #,##0.00"/>
            </x14:dxf>
          </x14:cfRule>
          <x14:cfRule type="expression" priority="203" id="{58577133-A966-48B1-B4F7-4F5025D395D9}">
            <xm:f>'FX Card'!$F$1=23</xm:f>
            <x14:dxf>
              <numFmt numFmtId="199" formatCode="#,##0.00\ [$₺-41F]"/>
            </x14:dxf>
          </x14:cfRule>
          <x14:cfRule type="expression" priority="204" id="{73F7B412-7F32-4B49-A22F-DB05C7DF7A0F}">
            <xm:f>'FX Card'!$F$1=22</xm:f>
            <x14:dxf>
              <numFmt numFmtId="173" formatCode="\k\r\ #,##0.00"/>
            </x14:dxf>
          </x14:cfRule>
          <x14:cfRule type="expression" priority="205" id="{0D77AD6F-553A-402A-9B9E-01638E0488A7}">
            <xm:f>'FX Card'!$F$1=21</xm:f>
            <x14:dxf>
              <numFmt numFmtId="197" formatCode="\﷼\ #,##0.000"/>
            </x14:dxf>
          </x14:cfRule>
          <x14:cfRule type="expression" priority="206" id="{0C3BB0EF-F64C-4890-B6F0-4A04EE84DF90}">
            <xm:f>'FX Card'!$F$1=20</xm:f>
            <x14:dxf>
              <numFmt numFmtId="181" formatCode="\р\у\б\ #,##0.00"/>
            </x14:dxf>
          </x14:cfRule>
          <x14:cfRule type="expression" priority="207" id="{C13C98A1-B32E-43D0-A21B-4C487E04D6F4}">
            <xm:f>'FX Card'!$F$1=19</xm:f>
            <x14:dxf>
              <numFmt numFmtId="196" formatCode="\M\X\ &quot;$&quot;\ #,##0.00"/>
            </x14:dxf>
          </x14:cfRule>
          <x14:cfRule type="expression" priority="208" id="{5C284532-3E9C-4147-967B-05FFEC53BDDE}">
            <xm:f>'FX Card'!$F$1=18</xm:f>
            <x14:dxf>
              <numFmt numFmtId="195" formatCode="[$RM-43E]#,##0.00"/>
            </x14:dxf>
          </x14:cfRule>
          <x14:cfRule type="expression" priority="209" id="{64B9AC42-3C21-429A-B0D8-C7188D7064A2}">
            <xm:f>'FX Card'!$F$1=17</xm:f>
            <x14:dxf>
              <numFmt numFmtId="198" formatCode="\N\Z\ &quot;$&quot;\ #,##0.00"/>
            </x14:dxf>
          </x14:cfRule>
          <x14:cfRule type="expression" priority="210" id="{0FB12F00-368E-4D82-B1EB-2275CD2129DA}">
            <xm:f>'FX Card'!$F$1=16</xm:f>
            <x14:dxf>
              <numFmt numFmtId="173" formatCode="\k\r\ #,##0.00"/>
            </x14:dxf>
          </x14:cfRule>
          <x14:cfRule type="expression" priority="211" id="{883DE4BB-54D1-423B-8E75-423876000C90}">
            <xm:f>'FX Card'!$F$1=15</xm:f>
            <x14:dxf>
              <numFmt numFmtId="179" formatCode="[$₩-412]#,##0.00"/>
            </x14:dxf>
          </x14:cfRule>
          <x14:cfRule type="expression" priority="212" id="{D258AB93-F5F8-42FC-A857-A77023FED396}">
            <xm:f>'FX Card'!$F$1=14</xm:f>
            <x14:dxf>
              <numFmt numFmtId="178" formatCode="[$¥-411]#,##0.00"/>
            </x14:dxf>
          </x14:cfRule>
          <x14:cfRule type="expression" priority="213" id="{9767E161-14E6-478A-8641-E5B54BB8AD31}">
            <xm:f>'FX Card'!$F$1=13</xm:f>
            <x14:dxf>
              <numFmt numFmtId="207" formatCode="[$₹-445]\ #,##0.00"/>
            </x14:dxf>
          </x14:cfRule>
          <x14:cfRule type="expression" priority="214" id="{2A6EDC65-482A-488F-BDE4-C7F264BFB9BD}">
            <xm:f>'FX Card'!$F$1=12</xm:f>
            <x14:dxf>
              <numFmt numFmtId="176" formatCode="\R\p\ #,##0.00"/>
            </x14:dxf>
          </x14:cfRule>
          <x14:cfRule type="expression" priority="215" id="{D6FB51D9-6E52-4413-AE6B-A320C8837D77}">
            <xm:f>'FX Card'!$F$1=11</xm:f>
            <x14:dxf>
              <numFmt numFmtId="194" formatCode="\H\K\ &quot;$&quot;\ #,##0.00"/>
            </x14:dxf>
          </x14:cfRule>
          <x14:cfRule type="expression" priority="216" id="{1FAA3006-F68A-4078-A310-8E26FAC7A891}">
            <xm:f>'FX Card'!$F$1=10</xm:f>
            <x14:dxf>
              <numFmt numFmtId="175" formatCode="[$£-809]#,##0.00"/>
            </x14:dxf>
          </x14:cfRule>
          <x14:cfRule type="expression" priority="217" id="{6758609E-907F-4FDE-86B4-DEA7AFD879EC}">
            <xm:f>'FX Card'!$F$1=9</xm:f>
            <x14:dxf>
              <numFmt numFmtId="174" formatCode="[$€-2]\ #,##0.00"/>
            </x14:dxf>
          </x14:cfRule>
          <x14:cfRule type="expression" priority="218" id="{6C0157BF-2B18-4738-B945-42A8817DB769}">
            <xm:f>'FX Card'!$F$1=8</xm:f>
            <x14:dxf>
              <numFmt numFmtId="173" formatCode="\k\r\ #,##0.00"/>
            </x14:dxf>
          </x14:cfRule>
          <x14:cfRule type="expression" priority="219" id="{A0A061C9-536B-4910-9E7A-9BB67BBDCCFC}">
            <xm:f>'FX Card'!$F$1=7</xm:f>
            <x14:dxf>
              <numFmt numFmtId="172" formatCode="[$¥-804]#,##0.00"/>
            </x14:dxf>
          </x14:cfRule>
          <x14:cfRule type="expression" priority="220" id="{D981813A-617E-4BA2-A156-C37BA1B57875}">
            <xm:f>'FX Card'!$F$1=6</xm:f>
            <x14:dxf>
              <numFmt numFmtId="171" formatCode="\F\r\ #,##0.00"/>
            </x14:dxf>
          </x14:cfRule>
          <x14:cfRule type="expression" priority="221" id="{9872F8E5-7E68-49A6-B45F-2AE1B7FCB2A5}">
            <xm:f>'FX Card'!$F$1=5</xm:f>
            <x14:dxf>
              <numFmt numFmtId="170" formatCode="\C\A\ &quot;$&quot;\ #,##0.00"/>
            </x14:dxf>
          </x14:cfRule>
          <x14:cfRule type="expression" priority="222" id="{92975A92-6AC1-45D9-959D-D3336DA51112}">
            <xm:f>'FX Card'!$F$1=4</xm:f>
            <x14:dxf>
              <numFmt numFmtId="192" formatCode="[$R$-416]\ #,##0.00"/>
            </x14:dxf>
          </x14:cfRule>
          <x14:cfRule type="expression" priority="223" id="{43BEC88C-01BF-47B3-872F-524CD5A21238}">
            <xm:f>'FX Card'!$F$1=3</xm:f>
            <x14:dxf>
              <numFmt numFmtId="169" formatCode="\A\U\ &quot;$&quot;\ #,##0.00"/>
            </x14:dxf>
          </x14:cfRule>
          <x14:cfRule type="expression" priority="224" id="{D86D4B26-E948-43EF-82A0-9BFE11A1A871}">
            <xm:f>'FX Card'!$F$1=2</xm:f>
            <x14:dxf>
              <numFmt numFmtId="182" formatCode="\A\R\ &quot;$&quot;#,##0.00"/>
            </x14:dxf>
          </x14:cfRule>
          <x14:cfRule type="expression" priority="225" id="{3869633A-A145-4C9C-A654-990E908B5832}">
            <xm:f>'FX Card'!$F$1=1</xm:f>
            <x14:dxf>
              <numFmt numFmtId="166" formatCode="&quot;$&quot;#,##0.00"/>
            </x14:dxf>
          </x14:cfRule>
          <xm:sqref>AC302:AG302</xm:sqref>
        </x14:conditionalFormatting>
        <x14:conditionalFormatting xmlns:xm="http://schemas.microsoft.com/office/excel/2006/main">
          <x14:cfRule type="expression" priority="151" id="{5BD361F7-2772-46C0-9871-E5ACD43CDEC8}">
            <xm:f>'FX Card'!$F$1=25</xm:f>
            <x14:dxf>
              <numFmt numFmtId="183" formatCode="\R\ #,##0.00"/>
            </x14:dxf>
          </x14:cfRule>
          <x14:cfRule type="expression" priority="152" id="{8DAE762D-8934-43FB-B087-A3F911B67468}">
            <xm:f>'FX Card'!$F$1=24</xm:f>
            <x14:dxf>
              <numFmt numFmtId="180" formatCode="\T\W\ &quot;$&quot;\ #,##0.00"/>
            </x14:dxf>
          </x14:cfRule>
          <x14:cfRule type="expression" priority="153" id="{C1C13732-D82A-4923-85A5-07F91AFB0455}">
            <xm:f>'FX Card'!$F$1=23</xm:f>
            <x14:dxf>
              <numFmt numFmtId="199" formatCode="#,##0.00\ [$₺-41F]"/>
            </x14:dxf>
          </x14:cfRule>
          <x14:cfRule type="expression" priority="154" id="{83116F95-D433-40D0-A1BD-CAA6FB65BC27}">
            <xm:f>'FX Card'!$F$1=22</xm:f>
            <x14:dxf>
              <numFmt numFmtId="173" formatCode="\k\r\ #,##0.00"/>
            </x14:dxf>
          </x14:cfRule>
          <x14:cfRule type="expression" priority="155" id="{C1BD8DBF-ADB3-445E-943A-67B89D684D05}">
            <xm:f>'FX Card'!$F$1=21</xm:f>
            <x14:dxf>
              <numFmt numFmtId="197" formatCode="\﷼\ #,##0.000"/>
            </x14:dxf>
          </x14:cfRule>
          <x14:cfRule type="expression" priority="156" id="{130E922D-5D90-4838-90CA-EA085FC0B68B}">
            <xm:f>'FX Card'!$F$1=20</xm:f>
            <x14:dxf>
              <numFmt numFmtId="181" formatCode="\р\у\б\ #,##0.00"/>
            </x14:dxf>
          </x14:cfRule>
          <x14:cfRule type="expression" priority="157" id="{3240E630-4881-4FBB-83AA-4C1CD6442B61}">
            <xm:f>'FX Card'!$F$1=19</xm:f>
            <x14:dxf>
              <numFmt numFmtId="196" formatCode="\M\X\ &quot;$&quot;\ #,##0.00"/>
            </x14:dxf>
          </x14:cfRule>
          <x14:cfRule type="expression" priority="158" id="{42335A79-B0D7-4780-876F-C8FA636A8B46}">
            <xm:f>'FX Card'!$F$1=18</xm:f>
            <x14:dxf>
              <numFmt numFmtId="195" formatCode="[$RM-43E]#,##0.00"/>
            </x14:dxf>
          </x14:cfRule>
          <x14:cfRule type="expression" priority="159" id="{786C8925-3824-4A59-B07D-740B09C79196}">
            <xm:f>'FX Card'!$F$1=17</xm:f>
            <x14:dxf>
              <numFmt numFmtId="198" formatCode="\N\Z\ &quot;$&quot;\ #,##0.00"/>
            </x14:dxf>
          </x14:cfRule>
          <x14:cfRule type="expression" priority="160" id="{9032EEF3-67DE-43F5-A1EB-696B539A6791}">
            <xm:f>'FX Card'!$F$1=16</xm:f>
            <x14:dxf>
              <numFmt numFmtId="173" formatCode="\k\r\ #,##0.00"/>
            </x14:dxf>
          </x14:cfRule>
          <x14:cfRule type="expression" priority="161" id="{15CD1C4F-D619-40F4-A9C3-C01CDC07C10A}">
            <xm:f>'FX Card'!$F$1=15</xm:f>
            <x14:dxf>
              <numFmt numFmtId="179" formatCode="[$₩-412]#,##0.00"/>
            </x14:dxf>
          </x14:cfRule>
          <x14:cfRule type="expression" priority="162" id="{6975E70F-3BEF-48D3-BCE2-D26798423554}">
            <xm:f>'FX Card'!$F$1=14</xm:f>
            <x14:dxf>
              <numFmt numFmtId="178" formatCode="[$¥-411]#,##0.00"/>
            </x14:dxf>
          </x14:cfRule>
          <x14:cfRule type="expression" priority="163" id="{3DD05F22-D8F1-4D80-B511-787AB498BABD}">
            <xm:f>'FX Card'!$F$1=13</xm:f>
            <x14:dxf>
              <numFmt numFmtId="207" formatCode="[$₹-445]\ #,##0.00"/>
            </x14:dxf>
          </x14:cfRule>
          <x14:cfRule type="expression" priority="164" id="{E793CA8F-FB43-44D7-BC34-571E5B577F7B}">
            <xm:f>'FX Card'!$F$1=12</xm:f>
            <x14:dxf>
              <numFmt numFmtId="176" formatCode="\R\p\ #,##0.00"/>
            </x14:dxf>
          </x14:cfRule>
          <x14:cfRule type="expression" priority="165" id="{055C478A-7282-4E06-B05F-34CFBF086489}">
            <xm:f>'FX Card'!$F$1=11</xm:f>
            <x14:dxf>
              <numFmt numFmtId="194" formatCode="\H\K\ &quot;$&quot;\ #,##0.00"/>
            </x14:dxf>
          </x14:cfRule>
          <x14:cfRule type="expression" priority="166" id="{1E5EB4AE-7885-4295-B157-285DEB1305F5}">
            <xm:f>'FX Card'!$F$1=10</xm:f>
            <x14:dxf>
              <numFmt numFmtId="175" formatCode="[$£-809]#,##0.00"/>
            </x14:dxf>
          </x14:cfRule>
          <x14:cfRule type="expression" priority="167" id="{EA386205-4FB2-461B-ABD0-1B6DBA790BBE}">
            <xm:f>'FX Card'!$F$1=9</xm:f>
            <x14:dxf>
              <numFmt numFmtId="174" formatCode="[$€-2]\ #,##0.00"/>
            </x14:dxf>
          </x14:cfRule>
          <x14:cfRule type="expression" priority="168" id="{FD2B532D-6370-427D-B76F-67A234C7B18C}">
            <xm:f>'FX Card'!$F$1=8</xm:f>
            <x14:dxf>
              <numFmt numFmtId="173" formatCode="\k\r\ #,##0.00"/>
            </x14:dxf>
          </x14:cfRule>
          <x14:cfRule type="expression" priority="169" id="{C13CCD26-17C6-4BCA-AEAC-B5E1F6400AC7}">
            <xm:f>'FX Card'!$F$1=7</xm:f>
            <x14:dxf>
              <numFmt numFmtId="172" formatCode="[$¥-804]#,##0.00"/>
            </x14:dxf>
          </x14:cfRule>
          <x14:cfRule type="expression" priority="170" id="{9276B9A9-41CD-4F3A-970A-BE484A346C36}">
            <xm:f>'FX Card'!$F$1=6</xm:f>
            <x14:dxf>
              <numFmt numFmtId="171" formatCode="\F\r\ #,##0.00"/>
            </x14:dxf>
          </x14:cfRule>
          <x14:cfRule type="expression" priority="171" id="{78EF7C20-9607-46A8-832C-098DE129B81E}">
            <xm:f>'FX Card'!$F$1=5</xm:f>
            <x14:dxf>
              <numFmt numFmtId="170" formatCode="\C\A\ &quot;$&quot;\ #,##0.00"/>
            </x14:dxf>
          </x14:cfRule>
          <x14:cfRule type="expression" priority="172" id="{E2DF0BE8-F3FF-4356-AF69-8D351433F4F5}">
            <xm:f>'FX Card'!$F$1=4</xm:f>
            <x14:dxf>
              <numFmt numFmtId="192" formatCode="[$R$-416]\ #,##0.00"/>
            </x14:dxf>
          </x14:cfRule>
          <x14:cfRule type="expression" priority="173" id="{F9EA30CA-9C20-4DA2-9795-97CE2510960D}">
            <xm:f>'FX Card'!$F$1=3</xm:f>
            <x14:dxf>
              <numFmt numFmtId="169" formatCode="\A\U\ &quot;$&quot;\ #,##0.00"/>
            </x14:dxf>
          </x14:cfRule>
          <x14:cfRule type="expression" priority="174" id="{D3F8551B-8FAC-45A7-8B46-21159F7BD22C}">
            <xm:f>'FX Card'!$F$1=2</xm:f>
            <x14:dxf>
              <numFmt numFmtId="182" formatCode="\A\R\ &quot;$&quot;#,##0.00"/>
            </x14:dxf>
          </x14:cfRule>
          <x14:cfRule type="expression" priority="175" id="{7BBE8F36-D5D7-443E-AA56-FFD63E2F7C56}">
            <xm:f>'FX Card'!$F$1=1</xm:f>
            <x14:dxf>
              <numFmt numFmtId="166" formatCode="&quot;$&quot;#,##0.00"/>
            </x14:dxf>
          </x14:cfRule>
          <xm:sqref>AX302:BA302</xm:sqref>
        </x14:conditionalFormatting>
        <x14:conditionalFormatting xmlns:xm="http://schemas.microsoft.com/office/excel/2006/main">
          <x14:cfRule type="expression" priority="126" id="{5AA5B8D8-4106-4074-94A7-7C281634EB50}">
            <xm:f>'FX Card'!$F$1=25</xm:f>
            <x14:dxf>
              <numFmt numFmtId="183" formatCode="\R\ #,##0.00"/>
            </x14:dxf>
          </x14:cfRule>
          <x14:cfRule type="expression" priority="127" id="{E397526B-303B-43FB-9F40-EB85393BD6EE}">
            <xm:f>'FX Card'!$F$1=24</xm:f>
            <x14:dxf>
              <numFmt numFmtId="180" formatCode="\T\W\ &quot;$&quot;\ #,##0.00"/>
            </x14:dxf>
          </x14:cfRule>
          <x14:cfRule type="expression" priority="128" id="{FACF19C7-BDFA-4111-A7CA-0DD27CB969B0}">
            <xm:f>'FX Card'!$F$1=23</xm:f>
            <x14:dxf>
              <numFmt numFmtId="199" formatCode="#,##0.00\ [$₺-41F]"/>
            </x14:dxf>
          </x14:cfRule>
          <x14:cfRule type="expression" priority="129" id="{B51CEBCC-E34B-4C3F-B455-C75D0953F089}">
            <xm:f>'FX Card'!$F$1=22</xm:f>
            <x14:dxf>
              <numFmt numFmtId="173" formatCode="\k\r\ #,##0.00"/>
            </x14:dxf>
          </x14:cfRule>
          <x14:cfRule type="expression" priority="130" id="{BDC01EAC-A8A1-4EA6-9DC2-95D0E8B586A4}">
            <xm:f>'FX Card'!$F$1=21</xm:f>
            <x14:dxf>
              <numFmt numFmtId="197" formatCode="\﷼\ #,##0.000"/>
            </x14:dxf>
          </x14:cfRule>
          <x14:cfRule type="expression" priority="131" id="{2C6CCF32-BAF8-497D-97BA-B1E3FF0103A0}">
            <xm:f>'FX Card'!$F$1=20</xm:f>
            <x14:dxf>
              <numFmt numFmtId="181" formatCode="\р\у\б\ #,##0.00"/>
            </x14:dxf>
          </x14:cfRule>
          <x14:cfRule type="expression" priority="132" id="{AD1A85FC-1292-4378-873F-535713213DCF}">
            <xm:f>'FX Card'!$F$1=19</xm:f>
            <x14:dxf>
              <numFmt numFmtId="196" formatCode="\M\X\ &quot;$&quot;\ #,##0.00"/>
            </x14:dxf>
          </x14:cfRule>
          <x14:cfRule type="expression" priority="133" id="{6A6814B1-D350-4E20-A788-BD3E859C61C5}">
            <xm:f>'FX Card'!$F$1=18</xm:f>
            <x14:dxf>
              <numFmt numFmtId="195" formatCode="[$RM-43E]#,##0.00"/>
            </x14:dxf>
          </x14:cfRule>
          <x14:cfRule type="expression" priority="134" id="{E4023F16-FB86-4FCD-8957-8A0D4036857C}">
            <xm:f>'FX Card'!$F$1=17</xm:f>
            <x14:dxf>
              <numFmt numFmtId="198" formatCode="\N\Z\ &quot;$&quot;\ #,##0.00"/>
            </x14:dxf>
          </x14:cfRule>
          <x14:cfRule type="expression" priority="135" id="{F3B328DF-B180-41EB-9D87-23E86B2A9636}">
            <xm:f>'FX Card'!$F$1=16</xm:f>
            <x14:dxf>
              <numFmt numFmtId="173" formatCode="\k\r\ #,##0.00"/>
            </x14:dxf>
          </x14:cfRule>
          <x14:cfRule type="expression" priority="136" id="{E9586CB1-2A77-4AE4-9BD3-544B9DA0AF6B}">
            <xm:f>'FX Card'!$F$1=15</xm:f>
            <x14:dxf>
              <numFmt numFmtId="179" formatCode="[$₩-412]#,##0.00"/>
            </x14:dxf>
          </x14:cfRule>
          <x14:cfRule type="expression" priority="137" id="{0FA8B7C9-FA33-4448-8F39-E6B80317DE00}">
            <xm:f>'FX Card'!$F$1=14</xm:f>
            <x14:dxf>
              <numFmt numFmtId="178" formatCode="[$¥-411]#,##0.00"/>
            </x14:dxf>
          </x14:cfRule>
          <x14:cfRule type="expression" priority="138" id="{1E22EECD-7661-4CAD-822D-FBE9B51EECA8}">
            <xm:f>'FX Card'!$F$1=13</xm:f>
            <x14:dxf>
              <numFmt numFmtId="207" formatCode="[$₹-445]\ #,##0.00"/>
            </x14:dxf>
          </x14:cfRule>
          <x14:cfRule type="expression" priority="139" id="{1DF464D6-6587-4BD8-AC8B-E0D1F754FDBE}">
            <xm:f>'FX Card'!$F$1=12</xm:f>
            <x14:dxf>
              <numFmt numFmtId="176" formatCode="\R\p\ #,##0.00"/>
            </x14:dxf>
          </x14:cfRule>
          <x14:cfRule type="expression" priority="140" id="{BB2748F4-1015-404C-85CC-FB5C6937E9CB}">
            <xm:f>'FX Card'!$F$1=11</xm:f>
            <x14:dxf>
              <numFmt numFmtId="194" formatCode="\H\K\ &quot;$&quot;\ #,##0.00"/>
            </x14:dxf>
          </x14:cfRule>
          <x14:cfRule type="expression" priority="141" id="{3B66AB69-81F3-417F-B44A-39C82192B27F}">
            <xm:f>'FX Card'!$F$1=10</xm:f>
            <x14:dxf>
              <numFmt numFmtId="175" formatCode="[$£-809]#,##0.00"/>
            </x14:dxf>
          </x14:cfRule>
          <x14:cfRule type="expression" priority="142" id="{6DCAAD10-1438-4C08-ABC6-CF3F3E12F44A}">
            <xm:f>'FX Card'!$F$1=9</xm:f>
            <x14:dxf>
              <numFmt numFmtId="174" formatCode="[$€-2]\ #,##0.00"/>
            </x14:dxf>
          </x14:cfRule>
          <x14:cfRule type="expression" priority="143" id="{369E23B5-CE11-4B7E-80A3-FD1DA8595217}">
            <xm:f>'FX Card'!$F$1=8</xm:f>
            <x14:dxf>
              <numFmt numFmtId="173" formatCode="\k\r\ #,##0.00"/>
            </x14:dxf>
          </x14:cfRule>
          <x14:cfRule type="expression" priority="144" id="{965E31BC-2819-438C-883B-3C1F53E6484F}">
            <xm:f>'FX Card'!$F$1=7</xm:f>
            <x14:dxf>
              <numFmt numFmtId="172" formatCode="[$¥-804]#,##0.00"/>
            </x14:dxf>
          </x14:cfRule>
          <x14:cfRule type="expression" priority="145" id="{24A68031-FA81-481D-8594-D016A9210CBC}">
            <xm:f>'FX Card'!$F$1=6</xm:f>
            <x14:dxf>
              <numFmt numFmtId="171" formatCode="\F\r\ #,##0.00"/>
            </x14:dxf>
          </x14:cfRule>
          <x14:cfRule type="expression" priority="146" id="{DA0FE2F4-34FF-42C1-BC39-386919EAD291}">
            <xm:f>'FX Card'!$F$1=5</xm:f>
            <x14:dxf>
              <numFmt numFmtId="170" formatCode="\C\A\ &quot;$&quot;\ #,##0.00"/>
            </x14:dxf>
          </x14:cfRule>
          <x14:cfRule type="expression" priority="147" id="{5938CEBF-D6D3-49F8-87CA-99CDF3C27A39}">
            <xm:f>'FX Card'!$F$1=4</xm:f>
            <x14:dxf>
              <numFmt numFmtId="192" formatCode="[$R$-416]\ #,##0.00"/>
            </x14:dxf>
          </x14:cfRule>
          <x14:cfRule type="expression" priority="148" id="{50D43F82-6A54-4AAE-8ECB-6FC94FCD930C}">
            <xm:f>'FX Card'!$F$1=3</xm:f>
            <x14:dxf>
              <numFmt numFmtId="169" formatCode="\A\U\ &quot;$&quot;\ #,##0.00"/>
            </x14:dxf>
          </x14:cfRule>
          <x14:cfRule type="expression" priority="149" id="{F559DF72-7C93-4E3B-9469-78E01CE82396}">
            <xm:f>'FX Card'!$F$1=2</xm:f>
            <x14:dxf>
              <numFmt numFmtId="182" formatCode="\A\R\ &quot;$&quot;#,##0.00"/>
            </x14:dxf>
          </x14:cfRule>
          <x14:cfRule type="expression" priority="150" id="{62D50F49-64DC-4A8B-B32A-4458E7738FD2}">
            <xm:f>'FX Card'!$F$1=1</xm:f>
            <x14:dxf>
              <numFmt numFmtId="166" formatCode="&quot;$&quot;#,##0.00"/>
            </x14:dxf>
          </x14:cfRule>
          <xm:sqref>AS309:BA309 AX310:BA311</xm:sqref>
        </x14:conditionalFormatting>
        <x14:conditionalFormatting xmlns:xm="http://schemas.microsoft.com/office/excel/2006/main">
          <x14:cfRule type="expression" priority="101" id="{B25A8C63-91A1-46D3-84D8-CF62C873B1C4}">
            <xm:f>'FX Card'!$F$1=25</xm:f>
            <x14:dxf>
              <numFmt numFmtId="183" formatCode="\R\ #,##0.00"/>
            </x14:dxf>
          </x14:cfRule>
          <x14:cfRule type="expression" priority="102" id="{264F7908-F377-4283-869B-37C35EFB620E}">
            <xm:f>'FX Card'!$F$1=24</xm:f>
            <x14:dxf>
              <numFmt numFmtId="180" formatCode="\T\W\ &quot;$&quot;\ #,##0.00"/>
            </x14:dxf>
          </x14:cfRule>
          <x14:cfRule type="expression" priority="103" id="{0C6BA5F5-EBB4-4529-9430-1FC31EC94529}">
            <xm:f>'FX Card'!$F$1=23</xm:f>
            <x14:dxf>
              <numFmt numFmtId="199" formatCode="#,##0.00\ [$₺-41F]"/>
            </x14:dxf>
          </x14:cfRule>
          <x14:cfRule type="expression" priority="104" id="{7ECD8162-EAC8-4887-AA9E-23DF74908C58}">
            <xm:f>'FX Card'!$F$1=22</xm:f>
            <x14:dxf>
              <numFmt numFmtId="173" formatCode="\k\r\ #,##0.00"/>
            </x14:dxf>
          </x14:cfRule>
          <x14:cfRule type="expression" priority="105" id="{F3584F66-C3E3-4DDB-A24A-8F5AD5D4EC6A}">
            <xm:f>'FX Card'!$F$1=21</xm:f>
            <x14:dxf>
              <numFmt numFmtId="197" formatCode="\﷼\ #,##0.000"/>
            </x14:dxf>
          </x14:cfRule>
          <x14:cfRule type="expression" priority="106" id="{613421D0-2ADC-4643-89B5-3A4BD4A69BDD}">
            <xm:f>'FX Card'!$F$1=20</xm:f>
            <x14:dxf>
              <numFmt numFmtId="181" formatCode="\р\у\б\ #,##0.00"/>
            </x14:dxf>
          </x14:cfRule>
          <x14:cfRule type="expression" priority="107" id="{29513364-647E-452F-9D96-F81B996ACA8B}">
            <xm:f>'FX Card'!$F$1=19</xm:f>
            <x14:dxf>
              <numFmt numFmtId="196" formatCode="\M\X\ &quot;$&quot;\ #,##0.00"/>
            </x14:dxf>
          </x14:cfRule>
          <x14:cfRule type="expression" priority="108" id="{7297DC26-28FA-4FA1-B151-A2022D7DF553}">
            <xm:f>'FX Card'!$F$1=18</xm:f>
            <x14:dxf>
              <numFmt numFmtId="195" formatCode="[$RM-43E]#,##0.00"/>
            </x14:dxf>
          </x14:cfRule>
          <x14:cfRule type="expression" priority="109" id="{B3C17A7A-165D-48EF-988B-7F8C02804A7D}">
            <xm:f>'FX Card'!$F$1=17</xm:f>
            <x14:dxf>
              <numFmt numFmtId="198" formatCode="\N\Z\ &quot;$&quot;\ #,##0.00"/>
            </x14:dxf>
          </x14:cfRule>
          <x14:cfRule type="expression" priority="110" id="{6F4E881B-8C79-4A93-A5CF-9E63648A4AC7}">
            <xm:f>'FX Card'!$F$1=16</xm:f>
            <x14:dxf>
              <numFmt numFmtId="173" formatCode="\k\r\ #,##0.00"/>
            </x14:dxf>
          </x14:cfRule>
          <x14:cfRule type="expression" priority="111" id="{2A9FA87C-CFBB-4720-B811-07F7E4557A30}">
            <xm:f>'FX Card'!$F$1=15</xm:f>
            <x14:dxf>
              <numFmt numFmtId="179" formatCode="[$₩-412]#,##0.00"/>
            </x14:dxf>
          </x14:cfRule>
          <x14:cfRule type="expression" priority="112" id="{0D4F009B-C803-4149-8D28-7E3E4E682641}">
            <xm:f>'FX Card'!$F$1=14</xm:f>
            <x14:dxf>
              <numFmt numFmtId="178" formatCode="[$¥-411]#,##0.00"/>
            </x14:dxf>
          </x14:cfRule>
          <x14:cfRule type="expression" priority="113" id="{A300E7F5-E2D3-4530-A71D-CE72149591DC}">
            <xm:f>'FX Card'!$F$1=13</xm:f>
            <x14:dxf>
              <numFmt numFmtId="207" formatCode="[$₹-445]\ #,##0.00"/>
            </x14:dxf>
          </x14:cfRule>
          <x14:cfRule type="expression" priority="114" id="{73097338-0B5D-4F2C-AB47-88AE18A5E99E}">
            <xm:f>'FX Card'!$F$1=12</xm:f>
            <x14:dxf>
              <numFmt numFmtId="176" formatCode="\R\p\ #,##0.00"/>
            </x14:dxf>
          </x14:cfRule>
          <x14:cfRule type="expression" priority="115" id="{123EDE23-DFBA-46F0-B746-94DBFA7173D4}">
            <xm:f>'FX Card'!$F$1=11</xm:f>
            <x14:dxf>
              <numFmt numFmtId="194" formatCode="\H\K\ &quot;$&quot;\ #,##0.00"/>
            </x14:dxf>
          </x14:cfRule>
          <x14:cfRule type="expression" priority="116" id="{F919E024-E92E-4CFE-8A94-08132C9C22A9}">
            <xm:f>'FX Card'!$F$1=10</xm:f>
            <x14:dxf>
              <numFmt numFmtId="175" formatCode="[$£-809]#,##0.00"/>
            </x14:dxf>
          </x14:cfRule>
          <x14:cfRule type="expression" priority="117" id="{7862040B-2DFC-4C9D-AA78-A5ACA8DC6C4A}">
            <xm:f>'FX Card'!$F$1=9</xm:f>
            <x14:dxf>
              <numFmt numFmtId="174" formatCode="[$€-2]\ #,##0.00"/>
            </x14:dxf>
          </x14:cfRule>
          <x14:cfRule type="expression" priority="118" id="{29FE089A-5452-4BDB-9CF9-D681C35C8719}">
            <xm:f>'FX Card'!$F$1=8</xm:f>
            <x14:dxf>
              <numFmt numFmtId="173" formatCode="\k\r\ #,##0.00"/>
            </x14:dxf>
          </x14:cfRule>
          <x14:cfRule type="expression" priority="119" id="{C9AE05E1-BDCC-4672-9AE2-09B6438B5531}">
            <xm:f>'FX Card'!$F$1=7</xm:f>
            <x14:dxf>
              <numFmt numFmtId="172" formatCode="[$¥-804]#,##0.00"/>
            </x14:dxf>
          </x14:cfRule>
          <x14:cfRule type="expression" priority="120" id="{73E14F36-5C8B-4EA0-B699-38DCFB3865E5}">
            <xm:f>'FX Card'!$F$1=6</xm:f>
            <x14:dxf>
              <numFmt numFmtId="171" formatCode="\F\r\ #,##0.00"/>
            </x14:dxf>
          </x14:cfRule>
          <x14:cfRule type="expression" priority="121" id="{5F8DE751-1E85-45B3-BAE7-86F850A3B048}">
            <xm:f>'FX Card'!$F$1=5</xm:f>
            <x14:dxf>
              <numFmt numFmtId="170" formatCode="\C\A\ &quot;$&quot;\ #,##0.00"/>
            </x14:dxf>
          </x14:cfRule>
          <x14:cfRule type="expression" priority="122" id="{D225DFB5-E0CD-4D92-B96C-CF9FF5A7CA27}">
            <xm:f>'FX Card'!$F$1=4</xm:f>
            <x14:dxf>
              <numFmt numFmtId="192" formatCode="[$R$-416]\ #,##0.00"/>
            </x14:dxf>
          </x14:cfRule>
          <x14:cfRule type="expression" priority="123" id="{68FB2315-8B49-4C85-BB37-890DEDC5D970}">
            <xm:f>'FX Card'!$F$1=3</xm:f>
            <x14:dxf>
              <numFmt numFmtId="169" formatCode="\A\U\ &quot;$&quot;\ #,##0.00"/>
            </x14:dxf>
          </x14:cfRule>
          <x14:cfRule type="expression" priority="124" id="{915063EE-7F44-43B7-800C-E62D53C9700A}">
            <xm:f>'FX Card'!$F$1=2</xm:f>
            <x14:dxf>
              <numFmt numFmtId="182" formatCode="\A\R\ &quot;$&quot;#,##0.00"/>
            </x14:dxf>
          </x14:cfRule>
          <x14:cfRule type="expression" priority="125" id="{42D39C0B-BB85-4E95-ABDE-36251F7FF358}">
            <xm:f>'FX Card'!$F$1=1</xm:f>
            <x14:dxf>
              <numFmt numFmtId="166" formatCode="&quot;$&quot;#,##0.00"/>
            </x14:dxf>
          </x14:cfRule>
          <xm:sqref>AQ309</xm:sqref>
        </x14:conditionalFormatting>
        <x14:conditionalFormatting xmlns:xm="http://schemas.microsoft.com/office/excel/2006/main">
          <x14:cfRule type="expression" priority="76" id="{6E05CBFD-97C7-4930-8695-02A11FCFBCE7}">
            <xm:f>'FX Card'!$F$1=25</xm:f>
            <x14:dxf>
              <numFmt numFmtId="183" formatCode="\R\ #,##0.00"/>
            </x14:dxf>
          </x14:cfRule>
          <x14:cfRule type="expression" priority="77" id="{25021094-4653-4190-992B-5CD87C4D4460}">
            <xm:f>'FX Card'!$F$1=24</xm:f>
            <x14:dxf>
              <numFmt numFmtId="180" formatCode="\T\W\ &quot;$&quot;\ #,##0.00"/>
            </x14:dxf>
          </x14:cfRule>
          <x14:cfRule type="expression" priority="78" id="{83780AC4-E4A4-4DA9-8375-864F801FFE9A}">
            <xm:f>'FX Card'!$F$1=23</xm:f>
            <x14:dxf>
              <numFmt numFmtId="199" formatCode="#,##0.00\ [$₺-41F]"/>
            </x14:dxf>
          </x14:cfRule>
          <x14:cfRule type="expression" priority="79" id="{FF01AD94-EBE3-4085-A26E-C1ABD40E602F}">
            <xm:f>'FX Card'!$F$1=22</xm:f>
            <x14:dxf>
              <numFmt numFmtId="173" formatCode="\k\r\ #,##0.00"/>
            </x14:dxf>
          </x14:cfRule>
          <x14:cfRule type="expression" priority="80" id="{EEFA3EF5-2D16-4A6C-90F5-B96F2D1D8328}">
            <xm:f>'FX Card'!$F$1=21</xm:f>
            <x14:dxf>
              <numFmt numFmtId="197" formatCode="\﷼\ #,##0.000"/>
            </x14:dxf>
          </x14:cfRule>
          <x14:cfRule type="expression" priority="81" id="{83A6AD43-41D1-4106-9848-A30B32B3113E}">
            <xm:f>'FX Card'!$F$1=20</xm:f>
            <x14:dxf>
              <numFmt numFmtId="181" formatCode="\р\у\б\ #,##0.00"/>
            </x14:dxf>
          </x14:cfRule>
          <x14:cfRule type="expression" priority="82" id="{22B15E16-9623-4F99-B508-C9FFDBDBE9F9}">
            <xm:f>'FX Card'!$F$1=19</xm:f>
            <x14:dxf>
              <numFmt numFmtId="196" formatCode="\M\X\ &quot;$&quot;\ #,##0.00"/>
            </x14:dxf>
          </x14:cfRule>
          <x14:cfRule type="expression" priority="83" id="{A94DDC3B-6525-4443-8E9F-3FAD8D6B292A}">
            <xm:f>'FX Card'!$F$1=18</xm:f>
            <x14:dxf>
              <numFmt numFmtId="195" formatCode="[$RM-43E]#,##0.00"/>
            </x14:dxf>
          </x14:cfRule>
          <x14:cfRule type="expression" priority="84" id="{A10934AB-086F-45DB-AF9F-7B39C6D3B789}">
            <xm:f>'FX Card'!$F$1=17</xm:f>
            <x14:dxf>
              <numFmt numFmtId="198" formatCode="\N\Z\ &quot;$&quot;\ #,##0.00"/>
            </x14:dxf>
          </x14:cfRule>
          <x14:cfRule type="expression" priority="85" id="{F2200243-1AED-449B-B914-6718C21E2491}">
            <xm:f>'FX Card'!$F$1=16</xm:f>
            <x14:dxf>
              <numFmt numFmtId="173" formatCode="\k\r\ #,##0.00"/>
            </x14:dxf>
          </x14:cfRule>
          <x14:cfRule type="expression" priority="86" id="{1797EDD4-11DC-4906-8F3B-FB614F3A81CB}">
            <xm:f>'FX Card'!$F$1=15</xm:f>
            <x14:dxf>
              <numFmt numFmtId="179" formatCode="[$₩-412]#,##0.00"/>
            </x14:dxf>
          </x14:cfRule>
          <x14:cfRule type="expression" priority="87" id="{6F6B6354-D4D7-4813-9D25-9C5690CBCE5D}">
            <xm:f>'FX Card'!$F$1=14</xm:f>
            <x14:dxf>
              <numFmt numFmtId="178" formatCode="[$¥-411]#,##0.00"/>
            </x14:dxf>
          </x14:cfRule>
          <x14:cfRule type="expression" priority="88" id="{AF19A304-9C50-4C2B-88C3-EE2DA806F2EF}">
            <xm:f>'FX Card'!$F$1=13</xm:f>
            <x14:dxf>
              <numFmt numFmtId="207" formatCode="[$₹-445]\ #,##0.00"/>
            </x14:dxf>
          </x14:cfRule>
          <x14:cfRule type="expression" priority="89" id="{FF1BC218-998B-40C7-8388-5D03B623C48E}">
            <xm:f>'FX Card'!$F$1=12</xm:f>
            <x14:dxf>
              <numFmt numFmtId="176" formatCode="\R\p\ #,##0.00"/>
            </x14:dxf>
          </x14:cfRule>
          <x14:cfRule type="expression" priority="90" id="{CA83DA56-9C95-4D7F-B717-C4E39A4E79AC}">
            <xm:f>'FX Card'!$F$1=11</xm:f>
            <x14:dxf>
              <numFmt numFmtId="194" formatCode="\H\K\ &quot;$&quot;\ #,##0.00"/>
            </x14:dxf>
          </x14:cfRule>
          <x14:cfRule type="expression" priority="91" id="{CE4325B1-8405-496C-B2F5-3ED4D65B27EC}">
            <xm:f>'FX Card'!$F$1=10</xm:f>
            <x14:dxf>
              <numFmt numFmtId="175" formatCode="[$£-809]#,##0.00"/>
            </x14:dxf>
          </x14:cfRule>
          <x14:cfRule type="expression" priority="92" id="{4DE2100B-9AF6-4C62-B275-774AAABE71CB}">
            <xm:f>'FX Card'!$F$1=9</xm:f>
            <x14:dxf>
              <numFmt numFmtId="174" formatCode="[$€-2]\ #,##0.00"/>
            </x14:dxf>
          </x14:cfRule>
          <x14:cfRule type="expression" priority="93" id="{187140B6-7AB0-471E-AF88-18601BFA49AE}">
            <xm:f>'FX Card'!$F$1=8</xm:f>
            <x14:dxf>
              <numFmt numFmtId="173" formatCode="\k\r\ #,##0.00"/>
            </x14:dxf>
          </x14:cfRule>
          <x14:cfRule type="expression" priority="94" id="{0754D036-3284-473C-A65A-17983560DB68}">
            <xm:f>'FX Card'!$F$1=7</xm:f>
            <x14:dxf>
              <numFmt numFmtId="172" formatCode="[$¥-804]#,##0.00"/>
            </x14:dxf>
          </x14:cfRule>
          <x14:cfRule type="expression" priority="95" id="{3BB5DF6D-7413-40CD-A573-09D9D07A2BBE}">
            <xm:f>'FX Card'!$F$1=6</xm:f>
            <x14:dxf>
              <numFmt numFmtId="171" formatCode="\F\r\ #,##0.00"/>
            </x14:dxf>
          </x14:cfRule>
          <x14:cfRule type="expression" priority="96" id="{3EF5C906-F905-4B7C-BB18-0FAC07AD1554}">
            <xm:f>'FX Card'!$F$1=5</xm:f>
            <x14:dxf>
              <numFmt numFmtId="170" formatCode="\C\A\ &quot;$&quot;\ #,##0.00"/>
            </x14:dxf>
          </x14:cfRule>
          <x14:cfRule type="expression" priority="97" id="{22B806F0-9206-49A7-AAD4-0107C9C91BA2}">
            <xm:f>'FX Card'!$F$1=4</xm:f>
            <x14:dxf>
              <numFmt numFmtId="192" formatCode="[$R$-416]\ #,##0.00"/>
            </x14:dxf>
          </x14:cfRule>
          <x14:cfRule type="expression" priority="98" id="{E228FBDA-1AF7-4855-A87D-AE7C9ACD1667}">
            <xm:f>'FX Card'!$F$1=3</xm:f>
            <x14:dxf>
              <numFmt numFmtId="169" formatCode="\A\U\ &quot;$&quot;\ #,##0.00"/>
            </x14:dxf>
          </x14:cfRule>
          <x14:cfRule type="expression" priority="99" id="{4AD97916-6786-4147-946C-3482C6185415}">
            <xm:f>'FX Card'!$F$1=2</xm:f>
            <x14:dxf>
              <numFmt numFmtId="182" formatCode="\A\R\ &quot;$&quot;#,##0.00"/>
            </x14:dxf>
          </x14:cfRule>
          <x14:cfRule type="expression" priority="100" id="{02849376-3E7C-4D56-9491-F1EEA813C1E4}">
            <xm:f>'FX Card'!$F$1=1</xm:f>
            <x14:dxf>
              <numFmt numFmtId="166" formatCode="&quot;$&quot;#,##0.00"/>
            </x14:dxf>
          </x14:cfRule>
          <xm:sqref>AS306:BA307</xm:sqref>
        </x14:conditionalFormatting>
        <x14:conditionalFormatting xmlns:xm="http://schemas.microsoft.com/office/excel/2006/main">
          <x14:cfRule type="expression" priority="26" id="{6F508698-76F5-40F4-A64A-86520ACF784D}">
            <xm:f>'FX Card'!$F$1=25</xm:f>
            <x14:dxf>
              <numFmt numFmtId="183" formatCode="\R\ #,##0.00"/>
            </x14:dxf>
          </x14:cfRule>
          <x14:cfRule type="expression" priority="27" id="{AEFD092E-69C1-46C6-B1BF-DD4639174594}">
            <xm:f>'FX Card'!$F$1=24</xm:f>
            <x14:dxf>
              <numFmt numFmtId="180" formatCode="\T\W\ &quot;$&quot;\ #,##0.00"/>
            </x14:dxf>
          </x14:cfRule>
          <x14:cfRule type="expression" priority="28" id="{CE8064CA-3CA1-4456-BE8F-58D9B50F1AD9}">
            <xm:f>'FX Card'!$F$1=23</xm:f>
            <x14:dxf>
              <numFmt numFmtId="199" formatCode="#,##0.00\ [$₺-41F]"/>
            </x14:dxf>
          </x14:cfRule>
          <x14:cfRule type="expression" priority="29" id="{13FA6A55-9003-4E42-943E-823B173498A8}">
            <xm:f>'FX Card'!$F$1=22</xm:f>
            <x14:dxf>
              <numFmt numFmtId="173" formatCode="\k\r\ #,##0.00"/>
            </x14:dxf>
          </x14:cfRule>
          <x14:cfRule type="expression" priority="30" id="{83569026-5E81-44F9-9144-4E74333DEC09}">
            <xm:f>'FX Card'!$F$1=21</xm:f>
            <x14:dxf>
              <numFmt numFmtId="197" formatCode="\﷼\ #,##0.000"/>
            </x14:dxf>
          </x14:cfRule>
          <x14:cfRule type="expression" priority="31" id="{6B198296-27DB-47AA-9E22-9BF465BFA5CC}">
            <xm:f>'FX Card'!$F$1=20</xm:f>
            <x14:dxf>
              <numFmt numFmtId="181" formatCode="\р\у\б\ #,##0.00"/>
            </x14:dxf>
          </x14:cfRule>
          <x14:cfRule type="expression" priority="32" id="{EA1B1D8D-BC59-43C4-8291-2B97296F6FF4}">
            <xm:f>'FX Card'!$F$1=19</xm:f>
            <x14:dxf>
              <numFmt numFmtId="196" formatCode="\M\X\ &quot;$&quot;\ #,##0.00"/>
            </x14:dxf>
          </x14:cfRule>
          <x14:cfRule type="expression" priority="33" id="{5E86E42B-B8B1-475A-9009-12D28A372DD8}">
            <xm:f>'FX Card'!$F$1=18</xm:f>
            <x14:dxf>
              <numFmt numFmtId="195" formatCode="[$RM-43E]#,##0.00"/>
            </x14:dxf>
          </x14:cfRule>
          <x14:cfRule type="expression" priority="34" id="{83A881F3-24E4-4E28-9F3B-1D32E602FABE}">
            <xm:f>'FX Card'!$F$1=17</xm:f>
            <x14:dxf>
              <numFmt numFmtId="198" formatCode="\N\Z\ &quot;$&quot;\ #,##0.00"/>
            </x14:dxf>
          </x14:cfRule>
          <x14:cfRule type="expression" priority="35" id="{3446D358-08DD-473D-9A94-C179657C6FF8}">
            <xm:f>'FX Card'!$F$1=16</xm:f>
            <x14:dxf>
              <numFmt numFmtId="173" formatCode="\k\r\ #,##0.00"/>
            </x14:dxf>
          </x14:cfRule>
          <x14:cfRule type="expression" priority="36" id="{67027163-6BAC-491F-9A6B-A11832CF73DE}">
            <xm:f>'FX Card'!$F$1=15</xm:f>
            <x14:dxf>
              <numFmt numFmtId="179" formatCode="[$₩-412]#,##0.00"/>
            </x14:dxf>
          </x14:cfRule>
          <x14:cfRule type="expression" priority="37" id="{9BE5AF93-1C00-4400-B9A7-4F7F174CDA4A}">
            <xm:f>'FX Card'!$F$1=14</xm:f>
            <x14:dxf>
              <numFmt numFmtId="178" formatCode="[$¥-411]#,##0.00"/>
            </x14:dxf>
          </x14:cfRule>
          <x14:cfRule type="expression" priority="38" id="{C4E59466-3D7B-4535-B091-B6AC3474473F}">
            <xm:f>'FX Card'!$F$1=13</xm:f>
            <x14:dxf>
              <numFmt numFmtId="207" formatCode="[$₹-445]\ #,##0.00"/>
            </x14:dxf>
          </x14:cfRule>
          <x14:cfRule type="expression" priority="39" id="{8F2885DC-FF68-43B5-A634-D1D8600616CA}">
            <xm:f>'FX Card'!$F$1=12</xm:f>
            <x14:dxf>
              <numFmt numFmtId="176" formatCode="\R\p\ #,##0.00"/>
            </x14:dxf>
          </x14:cfRule>
          <x14:cfRule type="expression" priority="40" id="{46843903-8F12-417D-9C8D-C7E4C6CAC972}">
            <xm:f>'FX Card'!$F$1=11</xm:f>
            <x14:dxf>
              <numFmt numFmtId="194" formatCode="\H\K\ &quot;$&quot;\ #,##0.00"/>
            </x14:dxf>
          </x14:cfRule>
          <x14:cfRule type="expression" priority="41" id="{63EF5FE1-BB77-481D-83A0-DC498D40D46B}">
            <xm:f>'FX Card'!$F$1=10</xm:f>
            <x14:dxf>
              <numFmt numFmtId="175" formatCode="[$£-809]#,##0.00"/>
            </x14:dxf>
          </x14:cfRule>
          <x14:cfRule type="expression" priority="42" id="{B9FA4B7C-203F-47F1-80E2-4434903773EC}">
            <xm:f>'FX Card'!$F$1=9</xm:f>
            <x14:dxf>
              <numFmt numFmtId="174" formatCode="[$€-2]\ #,##0.00"/>
            </x14:dxf>
          </x14:cfRule>
          <x14:cfRule type="expression" priority="43" id="{CD4E493E-FECD-4BF0-A287-AA90F9843651}">
            <xm:f>'FX Card'!$F$1=8</xm:f>
            <x14:dxf>
              <numFmt numFmtId="173" formatCode="\k\r\ #,##0.00"/>
            </x14:dxf>
          </x14:cfRule>
          <x14:cfRule type="expression" priority="44" id="{4331DCF1-570A-42AD-A8C0-20FCB9821824}">
            <xm:f>'FX Card'!$F$1=7</xm:f>
            <x14:dxf>
              <numFmt numFmtId="172" formatCode="[$¥-804]#,##0.00"/>
            </x14:dxf>
          </x14:cfRule>
          <x14:cfRule type="expression" priority="45" id="{00040BE9-A868-4E20-B66A-3DB3536D57F9}">
            <xm:f>'FX Card'!$F$1=6</xm:f>
            <x14:dxf>
              <numFmt numFmtId="171" formatCode="\F\r\ #,##0.00"/>
            </x14:dxf>
          </x14:cfRule>
          <x14:cfRule type="expression" priority="46" id="{32DBA500-F780-43C5-B041-3E4AE71FB1C0}">
            <xm:f>'FX Card'!$F$1=5</xm:f>
            <x14:dxf>
              <numFmt numFmtId="170" formatCode="\C\A\ &quot;$&quot;\ #,##0.00"/>
            </x14:dxf>
          </x14:cfRule>
          <x14:cfRule type="expression" priority="47" id="{863557C2-20EF-4947-96CA-D3C15E4FE877}">
            <xm:f>'FX Card'!$F$1=4</xm:f>
            <x14:dxf>
              <numFmt numFmtId="192" formatCode="[$R$-416]\ #,##0.00"/>
            </x14:dxf>
          </x14:cfRule>
          <x14:cfRule type="expression" priority="48" id="{FF6560C2-5932-42F3-8543-2A2FCBB638D0}">
            <xm:f>'FX Card'!$F$1=3</xm:f>
            <x14:dxf>
              <numFmt numFmtId="169" formatCode="\A\U\ &quot;$&quot;\ #,##0.00"/>
            </x14:dxf>
          </x14:cfRule>
          <x14:cfRule type="expression" priority="49" id="{E3E8924B-9E8E-4C83-96CA-6217E08C52BA}">
            <xm:f>'FX Card'!$F$1=2</xm:f>
            <x14:dxf>
              <numFmt numFmtId="182" formatCode="\A\R\ &quot;$&quot;#,##0.00"/>
            </x14:dxf>
          </x14:cfRule>
          <x14:cfRule type="expression" priority="50" id="{E0C1A581-7B4E-4C59-B980-3F896C6D23AD}">
            <xm:f>'FX Card'!$F$1=1</xm:f>
            <x14:dxf>
              <numFmt numFmtId="166" formatCode="&quot;$&quot;#,##0.00"/>
            </x14:dxf>
          </x14:cfRule>
          <xm:sqref>AC310:AG310</xm:sqref>
        </x14:conditionalFormatting>
        <x14:conditionalFormatting xmlns:xm="http://schemas.microsoft.com/office/excel/2006/main">
          <x14:cfRule type="expression" priority="51" id="{69DC5E65-F61D-4DCE-96C1-BFD684B43556}">
            <xm:f>'FX Card'!$F$1=25</xm:f>
            <x14:dxf>
              <numFmt numFmtId="183" formatCode="\R\ #,##0.00"/>
            </x14:dxf>
          </x14:cfRule>
          <x14:cfRule type="expression" priority="52" id="{39290316-C05B-4D58-BC1A-1928A87E4D45}">
            <xm:f>'FX Card'!$F$1=24</xm:f>
            <x14:dxf>
              <numFmt numFmtId="180" formatCode="\T\W\ &quot;$&quot;\ #,##0.00"/>
            </x14:dxf>
          </x14:cfRule>
          <x14:cfRule type="expression" priority="53" id="{6BC2993D-0290-4C3E-874A-75A24AEA7636}">
            <xm:f>'FX Card'!$F$1=23</xm:f>
            <x14:dxf>
              <numFmt numFmtId="199" formatCode="#,##0.00\ [$₺-41F]"/>
            </x14:dxf>
          </x14:cfRule>
          <x14:cfRule type="expression" priority="54" id="{51F00251-110C-4BFA-BC79-0EA0556C6439}">
            <xm:f>'FX Card'!$F$1=22</xm:f>
            <x14:dxf>
              <numFmt numFmtId="173" formatCode="\k\r\ #,##0.00"/>
            </x14:dxf>
          </x14:cfRule>
          <x14:cfRule type="expression" priority="55" id="{9EDB2431-EA2E-4749-A4E6-8145CF400D59}">
            <xm:f>'FX Card'!$F$1=21</xm:f>
            <x14:dxf>
              <numFmt numFmtId="197" formatCode="\﷼\ #,##0.000"/>
            </x14:dxf>
          </x14:cfRule>
          <x14:cfRule type="expression" priority="56" id="{3A854141-B8BC-4DA5-A59D-08AE6D628590}">
            <xm:f>'FX Card'!$F$1=20</xm:f>
            <x14:dxf>
              <numFmt numFmtId="181" formatCode="\р\у\б\ #,##0.00"/>
            </x14:dxf>
          </x14:cfRule>
          <x14:cfRule type="expression" priority="57" id="{70ABFF40-4DD0-45A3-BA7A-D9F71B3A4C05}">
            <xm:f>'FX Card'!$F$1=19</xm:f>
            <x14:dxf>
              <numFmt numFmtId="196" formatCode="\M\X\ &quot;$&quot;\ #,##0.00"/>
            </x14:dxf>
          </x14:cfRule>
          <x14:cfRule type="expression" priority="58" id="{6A3F8553-EB3B-4F00-AB7F-7B6CFFF7BD55}">
            <xm:f>'FX Card'!$F$1=18</xm:f>
            <x14:dxf>
              <numFmt numFmtId="195" formatCode="[$RM-43E]#,##0.00"/>
            </x14:dxf>
          </x14:cfRule>
          <x14:cfRule type="expression" priority="59" id="{E491E88A-FE0C-4622-91E2-0469E1B19A94}">
            <xm:f>'FX Card'!$F$1=17</xm:f>
            <x14:dxf>
              <numFmt numFmtId="198" formatCode="\N\Z\ &quot;$&quot;\ #,##0.00"/>
            </x14:dxf>
          </x14:cfRule>
          <x14:cfRule type="expression" priority="60" id="{9619C4CE-A6EA-4A03-8C2E-E83A16F8A576}">
            <xm:f>'FX Card'!$F$1=16</xm:f>
            <x14:dxf>
              <numFmt numFmtId="173" formatCode="\k\r\ #,##0.00"/>
            </x14:dxf>
          </x14:cfRule>
          <x14:cfRule type="expression" priority="61" id="{EC1680BE-1493-46B2-9C4B-2BE76443D991}">
            <xm:f>'FX Card'!$F$1=15</xm:f>
            <x14:dxf>
              <numFmt numFmtId="179" formatCode="[$₩-412]#,##0.00"/>
            </x14:dxf>
          </x14:cfRule>
          <x14:cfRule type="expression" priority="62" id="{33DD6211-30AE-4E4C-A654-21EC292736EC}">
            <xm:f>'FX Card'!$F$1=14</xm:f>
            <x14:dxf>
              <numFmt numFmtId="178" formatCode="[$¥-411]#,##0.00"/>
            </x14:dxf>
          </x14:cfRule>
          <x14:cfRule type="expression" priority="63" id="{9B2F4330-2998-4EC8-B00C-55C2297209E1}">
            <xm:f>'FX Card'!$F$1=13</xm:f>
            <x14:dxf>
              <numFmt numFmtId="207" formatCode="[$₹-445]\ #,##0.00"/>
            </x14:dxf>
          </x14:cfRule>
          <x14:cfRule type="expression" priority="64" id="{3D6FD6C2-8917-4BFA-BC4C-D8723041DE35}">
            <xm:f>'FX Card'!$F$1=12</xm:f>
            <x14:dxf>
              <numFmt numFmtId="176" formatCode="\R\p\ #,##0.00"/>
            </x14:dxf>
          </x14:cfRule>
          <x14:cfRule type="expression" priority="65" id="{ADBE6CE5-6010-4A15-9EF2-BCED23CA8033}">
            <xm:f>'FX Card'!$F$1=11</xm:f>
            <x14:dxf>
              <numFmt numFmtId="194" formatCode="\H\K\ &quot;$&quot;\ #,##0.00"/>
            </x14:dxf>
          </x14:cfRule>
          <x14:cfRule type="expression" priority="66" id="{018DA572-DA8E-4A5B-ABCC-2085EA8834A9}">
            <xm:f>'FX Card'!$F$1=10</xm:f>
            <x14:dxf>
              <numFmt numFmtId="175" formatCode="[$£-809]#,##0.00"/>
            </x14:dxf>
          </x14:cfRule>
          <x14:cfRule type="expression" priority="67" id="{31B80470-6598-449C-8961-1217097E04B1}">
            <xm:f>'FX Card'!$F$1=9</xm:f>
            <x14:dxf>
              <numFmt numFmtId="174" formatCode="[$€-2]\ #,##0.00"/>
            </x14:dxf>
          </x14:cfRule>
          <x14:cfRule type="expression" priority="68" id="{2AF9035B-F1A3-48D8-99DD-D3D28DCC9CCD}">
            <xm:f>'FX Card'!$F$1=8</xm:f>
            <x14:dxf>
              <numFmt numFmtId="173" formatCode="\k\r\ #,##0.00"/>
            </x14:dxf>
          </x14:cfRule>
          <x14:cfRule type="expression" priority="69" id="{C6346BD4-2CFE-42BA-B1AE-09125FCC41C4}">
            <xm:f>'FX Card'!$F$1=7</xm:f>
            <x14:dxf>
              <numFmt numFmtId="172" formatCode="[$¥-804]#,##0.00"/>
            </x14:dxf>
          </x14:cfRule>
          <x14:cfRule type="expression" priority="70" id="{DE256CE0-3AD6-45C3-ACB9-35F5183337B7}">
            <xm:f>'FX Card'!$F$1=6</xm:f>
            <x14:dxf>
              <numFmt numFmtId="171" formatCode="\F\r\ #,##0.00"/>
            </x14:dxf>
          </x14:cfRule>
          <x14:cfRule type="expression" priority="71" id="{D556155E-821A-4905-A363-3C0AAC33EB80}">
            <xm:f>'FX Card'!$F$1=5</xm:f>
            <x14:dxf>
              <numFmt numFmtId="170" formatCode="\C\A\ &quot;$&quot;\ #,##0.00"/>
            </x14:dxf>
          </x14:cfRule>
          <x14:cfRule type="expression" priority="72" id="{9FC6DF86-6EBD-4F32-ABC1-6F8CD8188393}">
            <xm:f>'FX Card'!$F$1=4</xm:f>
            <x14:dxf>
              <numFmt numFmtId="192" formatCode="[$R$-416]\ #,##0.00"/>
            </x14:dxf>
          </x14:cfRule>
          <x14:cfRule type="expression" priority="73" id="{FE73E5FE-B712-4B51-A180-9E0CA4B80BC0}">
            <xm:f>'FX Card'!$F$1=3</xm:f>
            <x14:dxf>
              <numFmt numFmtId="169" formatCode="\A\U\ &quot;$&quot;\ #,##0.00"/>
            </x14:dxf>
          </x14:cfRule>
          <x14:cfRule type="expression" priority="74" id="{167CF6A8-840D-4CD5-ABB3-B028C651F675}">
            <xm:f>'FX Card'!$F$1=2</xm:f>
            <x14:dxf>
              <numFmt numFmtId="182" formatCode="\A\R\ &quot;$&quot;#,##0.00"/>
            </x14:dxf>
          </x14:cfRule>
          <x14:cfRule type="expression" priority="75" id="{10C31132-DFA2-4AC9-BAB9-A1762B078890}">
            <xm:f>'FX Card'!$F$1=1</xm:f>
            <x14:dxf>
              <numFmt numFmtId="166" formatCode="&quot;$&quot;#,##0.00"/>
            </x14:dxf>
          </x14:cfRule>
          <xm:sqref>AC308:AG308</xm:sqref>
        </x14:conditionalFormatting>
        <x14:conditionalFormatting xmlns:xm="http://schemas.microsoft.com/office/excel/2006/main">
          <x14:cfRule type="expression" priority="1" id="{15942DFD-9799-424E-B21B-3E7A23FBA958}">
            <xm:f>'FX Card'!$F$1=25</xm:f>
            <x14:dxf>
              <numFmt numFmtId="183" formatCode="\R\ #,##0.00"/>
            </x14:dxf>
          </x14:cfRule>
          <x14:cfRule type="expression" priority="2" id="{7DCF8CAD-3F30-4D46-9B15-B88C29E7FAE1}">
            <xm:f>'FX Card'!$F$1=24</xm:f>
            <x14:dxf>
              <numFmt numFmtId="180" formatCode="\T\W\ &quot;$&quot;\ #,##0.00"/>
            </x14:dxf>
          </x14:cfRule>
          <x14:cfRule type="expression" priority="3" id="{E7EA1D94-56CD-4E03-91E4-B71991A78092}">
            <xm:f>'FX Card'!$F$1=23</xm:f>
            <x14:dxf>
              <numFmt numFmtId="199" formatCode="#,##0.00\ [$₺-41F]"/>
            </x14:dxf>
          </x14:cfRule>
          <x14:cfRule type="expression" priority="4" id="{6E5D4103-3500-44BA-9B4F-76B1241C7332}">
            <xm:f>'FX Card'!$F$1=22</xm:f>
            <x14:dxf>
              <numFmt numFmtId="173" formatCode="\k\r\ #,##0.00"/>
            </x14:dxf>
          </x14:cfRule>
          <x14:cfRule type="expression" priority="5" id="{3BBEF995-260D-4F28-B500-F95B0C3B1203}">
            <xm:f>'FX Card'!$F$1=21</xm:f>
            <x14:dxf>
              <numFmt numFmtId="197" formatCode="\﷼\ #,##0.000"/>
            </x14:dxf>
          </x14:cfRule>
          <x14:cfRule type="expression" priority="6" id="{A65BA060-0BD9-4C7A-9F0F-A584B24C893C}">
            <xm:f>'FX Card'!$F$1=20</xm:f>
            <x14:dxf>
              <numFmt numFmtId="181" formatCode="\р\у\б\ #,##0.00"/>
            </x14:dxf>
          </x14:cfRule>
          <x14:cfRule type="expression" priority="7" id="{54025655-918D-41D7-9B8E-1A8850478A42}">
            <xm:f>'FX Card'!$F$1=19</xm:f>
            <x14:dxf>
              <numFmt numFmtId="196" formatCode="\M\X\ &quot;$&quot;\ #,##0.00"/>
            </x14:dxf>
          </x14:cfRule>
          <x14:cfRule type="expression" priority="8" id="{0E520F5B-DEC5-472A-A60E-A10C50A629FD}">
            <xm:f>'FX Card'!$F$1=18</xm:f>
            <x14:dxf>
              <numFmt numFmtId="195" formatCode="[$RM-43E]#,##0.00"/>
            </x14:dxf>
          </x14:cfRule>
          <x14:cfRule type="expression" priority="9" id="{AA4B74F1-DF3C-49D7-93FB-CE70DA86A9B9}">
            <xm:f>'FX Card'!$F$1=17</xm:f>
            <x14:dxf>
              <numFmt numFmtId="198" formatCode="\N\Z\ &quot;$&quot;\ #,##0.00"/>
            </x14:dxf>
          </x14:cfRule>
          <x14:cfRule type="expression" priority="10" id="{BDC14863-EB6D-451B-84F0-7719B4FC880F}">
            <xm:f>'FX Card'!$F$1=16</xm:f>
            <x14:dxf>
              <numFmt numFmtId="173" formatCode="\k\r\ #,##0.00"/>
            </x14:dxf>
          </x14:cfRule>
          <x14:cfRule type="expression" priority="11" id="{7B8D5011-5891-462B-B152-66E07B8552F7}">
            <xm:f>'FX Card'!$F$1=15</xm:f>
            <x14:dxf>
              <numFmt numFmtId="179" formatCode="[$₩-412]#,##0.00"/>
            </x14:dxf>
          </x14:cfRule>
          <x14:cfRule type="expression" priority="12" id="{F9E518C2-4289-4311-9EAE-D0DBB645AA8B}">
            <xm:f>'FX Card'!$F$1=14</xm:f>
            <x14:dxf>
              <numFmt numFmtId="178" formatCode="[$¥-411]#,##0.00"/>
            </x14:dxf>
          </x14:cfRule>
          <x14:cfRule type="expression" priority="13" id="{6C015596-8194-41A9-BDE5-936E87B66560}">
            <xm:f>'FX Card'!$F$1=13</xm:f>
            <x14:dxf>
              <numFmt numFmtId="207" formatCode="[$₹-445]\ #,##0.00"/>
            </x14:dxf>
          </x14:cfRule>
          <x14:cfRule type="expression" priority="14" id="{8717EA51-F106-4CB9-AE06-7219B8BDCED1}">
            <xm:f>'FX Card'!$F$1=12</xm:f>
            <x14:dxf>
              <numFmt numFmtId="176" formatCode="\R\p\ #,##0.00"/>
            </x14:dxf>
          </x14:cfRule>
          <x14:cfRule type="expression" priority="15" id="{8FF5A567-67A2-40A8-9E0B-D56ED39DBF20}">
            <xm:f>'FX Card'!$F$1=11</xm:f>
            <x14:dxf>
              <numFmt numFmtId="194" formatCode="\H\K\ &quot;$&quot;\ #,##0.00"/>
            </x14:dxf>
          </x14:cfRule>
          <x14:cfRule type="expression" priority="16" id="{94DF8BE1-9BCF-43BC-9B86-A332381C43B0}">
            <xm:f>'FX Card'!$F$1=10</xm:f>
            <x14:dxf>
              <numFmt numFmtId="175" formatCode="[$£-809]#,##0.00"/>
            </x14:dxf>
          </x14:cfRule>
          <x14:cfRule type="expression" priority="17" id="{AB1E4D7B-00D7-4028-9D25-E18E2D4D47D5}">
            <xm:f>'FX Card'!$F$1=9</xm:f>
            <x14:dxf>
              <numFmt numFmtId="174" formatCode="[$€-2]\ #,##0.00"/>
            </x14:dxf>
          </x14:cfRule>
          <x14:cfRule type="expression" priority="18" id="{954A7B83-8D7A-4753-A3DA-FC017D1D1B79}">
            <xm:f>'FX Card'!$F$1=8</xm:f>
            <x14:dxf>
              <numFmt numFmtId="173" formatCode="\k\r\ #,##0.00"/>
            </x14:dxf>
          </x14:cfRule>
          <x14:cfRule type="expression" priority="19" id="{48D30CD0-55FC-4C2C-BDC2-FD0A479C2441}">
            <xm:f>'FX Card'!$F$1=7</xm:f>
            <x14:dxf>
              <numFmt numFmtId="172" formatCode="[$¥-804]#,##0.00"/>
            </x14:dxf>
          </x14:cfRule>
          <x14:cfRule type="expression" priority="20" id="{A5905590-554D-4713-B7ED-283BFAD83FBE}">
            <xm:f>'FX Card'!$F$1=6</xm:f>
            <x14:dxf>
              <numFmt numFmtId="171" formatCode="\F\r\ #,##0.00"/>
            </x14:dxf>
          </x14:cfRule>
          <x14:cfRule type="expression" priority="21" id="{BA149819-F039-4342-95EF-4BE4AA1393E7}">
            <xm:f>'FX Card'!$F$1=5</xm:f>
            <x14:dxf>
              <numFmt numFmtId="170" formatCode="\C\A\ &quot;$&quot;\ #,##0.00"/>
            </x14:dxf>
          </x14:cfRule>
          <x14:cfRule type="expression" priority="22" id="{F17214A0-87A3-49C0-932F-9FDD94694E3F}">
            <xm:f>'FX Card'!$F$1=4</xm:f>
            <x14:dxf>
              <numFmt numFmtId="192" formatCode="[$R$-416]\ #,##0.00"/>
            </x14:dxf>
          </x14:cfRule>
          <x14:cfRule type="expression" priority="23" id="{C0A4189B-EDFA-4DD1-B766-6D15BCBAA7F2}">
            <xm:f>'FX Card'!$F$1=3</xm:f>
            <x14:dxf>
              <numFmt numFmtId="169" formatCode="\A\U\ &quot;$&quot;\ #,##0.00"/>
            </x14:dxf>
          </x14:cfRule>
          <x14:cfRule type="expression" priority="24" id="{1C1DF9BF-1578-428B-96DE-5836EDC67945}">
            <xm:f>'FX Card'!$F$1=2</xm:f>
            <x14:dxf>
              <numFmt numFmtId="182" formatCode="\A\R\ &quot;$&quot;#,##0.00"/>
            </x14:dxf>
          </x14:cfRule>
          <x14:cfRule type="expression" priority="25" id="{2E389FE1-E9C5-4E72-B79C-A2EAB3F6322B}">
            <xm:f>'FX Card'!$F$1=1</xm:f>
            <x14:dxf>
              <numFmt numFmtId="166" formatCode="&quot;$&quot;#,##0.00"/>
            </x14:dxf>
          </x14:cfRule>
          <xm:sqref>AX308:BA308</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Panel'!$W$1181:$W$1189</xm:f>
          </x14:formula1>
          <xm:sqref>J59:U59</xm:sqref>
        </x14:dataValidation>
        <x14:dataValidation type="list" allowBlank="1" showInputMessage="1" showErrorMessage="1">
          <x14:formula1>
            <xm:f>'Control Panel'!$AC$1280:$AC$1288</xm:f>
          </x14:formula1>
          <xm:sqref>J131:U131</xm:sqref>
        </x14:dataValidation>
        <x14:dataValidation type="list" allowBlank="1" showInputMessage="1" showErrorMessage="1">
          <x14:formula1>
            <xm:f>'Control Panel'!$V$1230:$V$1238</xm:f>
          </x14:formula1>
          <xm:sqref>J96:U96</xm:sqref>
        </x14:dataValidation>
        <x14:dataValidation type="list" allowBlank="1" showInputMessage="1" showErrorMessage="1">
          <x14:formula1>
            <xm:f>'Control Panel'!$AC$1289:$AC$1298</xm:f>
          </x14:formula1>
          <xm:sqref>J139:U139</xm:sqref>
        </x14:dataValidation>
        <x14:dataValidation type="list" allowBlank="1" showInputMessage="1" showErrorMessage="1">
          <x14:formula1>
            <xm:f>'Control Panel'!$V$1239:$V$1248</xm:f>
          </x14:formula1>
          <xm:sqref>J104:U104</xm:sqref>
        </x14:dataValidation>
        <x14:dataValidation type="list" allowBlank="1" showInputMessage="1" showErrorMessage="1">
          <x14:formula1>
            <xm:f>'Control Panel'!$W$1190:$W$1199</xm:f>
          </x14:formula1>
          <xm:sqref>J67:U67</xm:sqref>
        </x14:dataValidation>
        <x14:dataValidation type="list" allowBlank="1" showInputMessage="1" showErrorMessage="1">
          <x14:formula1>
            <xm:f>'Control Panel'!$D$782:$D$790</xm:f>
          </x14:formula1>
          <xm:sqref>J24:U24</xm:sqref>
        </x14:dataValidation>
        <x14:dataValidation type="list" allowBlank="1" showInputMessage="1" showErrorMessage="1">
          <x14:formula1>
            <xm:f>'Control Panel'!$D$791:$D$800</xm:f>
          </x14:formula1>
          <xm:sqref>J32:U32</xm:sqref>
        </x14:dataValidation>
        <x14:dataValidation type="list" allowBlank="1" showInputMessage="1" showErrorMessage="1">
          <x14:formula1>
            <xm:f>'Control Panel'!$O$863:$O$871</xm:f>
          </x14:formula1>
          <xm:sqref>J173:U173</xm:sqref>
        </x14:dataValidation>
        <x14:dataValidation type="list" allowBlank="1" showInputMessage="1" showErrorMessage="1">
          <x14:formula1>
            <xm:f>'Control Panel'!$O$872:$O$878</xm:f>
          </x14:formula1>
          <xm:sqref>J181:U181</xm:sqref>
        </x14:dataValidation>
        <x14:dataValidation type="list" allowBlank="1" showInputMessage="1" showErrorMessage="1">
          <x14:formula1>
            <xm:f>'Control Panel'!$AC$1299:$AC$1304</xm:f>
          </x14:formula1>
          <xm:sqref>J147:U147</xm:sqref>
        </x14:dataValidation>
        <x14:dataValidation type="list" allowBlank="1" showInputMessage="1" showErrorMessage="1">
          <x14:formula1>
            <xm:f>'Control Panel'!$W$1200:$W$1205</xm:f>
          </x14:formula1>
          <xm:sqref>J73:U73</xm:sqref>
        </x14:dataValidation>
        <x14:dataValidation type="list" allowBlank="1" showInputMessage="1" showErrorMessage="1">
          <x14:formula1>
            <xm:f>'Control Panel'!$V$1249:$V$1254</xm:f>
          </x14:formula1>
          <xm:sqref>J112:U112</xm:sqref>
        </x14:dataValidation>
        <x14:dataValidation type="list" allowBlank="1" showInputMessage="1" showErrorMessage="1">
          <x14:formula1>
            <xm:f>'Control Panel'!$D$801:$D$806</xm:f>
          </x14:formula1>
          <xm:sqref>J38:U38</xm:sqref>
        </x14:dataValidation>
        <x14:dataValidation type="list" allowBlank="1" showInputMessage="1" showErrorMessage="1">
          <x14:formula1>
            <xm:f>'Control Panel'!$O$879:$O$882</xm:f>
          </x14:formula1>
          <xm:sqref>J187:U187</xm:sqref>
        </x14:dataValidation>
        <x14:dataValidation type="list" allowBlank="1" showInputMessage="1" showErrorMessage="1">
          <x14:formula1>
            <xm:f>'Control Panel'!$W$1181:$W$1189</xm:f>
          </x14:formula1>
          <xm:sqref>J61:U61 J53:U53 J55:U55 J57:U57</xm:sqref>
        </x14:dataValidation>
        <x14:dataValidation type="list" allowBlank="1" showInputMessage="1" showErrorMessage="1">
          <x14:formula1>
            <xm:f>'Control Panel'!$AC$1280:$AC$1288</xm:f>
          </x14:formula1>
          <xm:sqref>J133:U133 J125:U125 J127:U127 J129:U129</xm:sqref>
        </x14:dataValidation>
        <x14:dataValidation type="list" allowBlank="1" showInputMessage="1" showErrorMessage="1">
          <x14:formula1>
            <xm:f>'Control Panel'!$V$1230:$V$1238</xm:f>
          </x14:formula1>
          <xm:sqref>J98:U98 J90:U90 J92:U92 J94:U94</xm:sqref>
        </x14:dataValidation>
        <x14:dataValidation type="list" allowBlank="1" showInputMessage="1" showErrorMessage="1">
          <x14:formula1>
            <xm:f>'Control Panel'!$AC$1289:$AC$1298</xm:f>
          </x14:formula1>
          <xm:sqref>J141:U141 J137:U137</xm:sqref>
        </x14:dataValidation>
        <x14:dataValidation type="list" allowBlank="1" showInputMessage="1" showErrorMessage="1">
          <x14:formula1>
            <xm:f>'Control Panel'!$V$1239:$V$1248</xm:f>
          </x14:formula1>
          <xm:sqref>J106:U106 J102:U102</xm:sqref>
        </x14:dataValidation>
        <x14:dataValidation type="list" allowBlank="1" showInputMessage="1" showErrorMessage="1">
          <x14:formula1>
            <xm:f>'Control Panel'!$W$1190:$W$1199</xm:f>
          </x14:formula1>
          <xm:sqref>J69:U69 J65:U65</xm:sqref>
        </x14:dataValidation>
        <x14:dataValidation type="list" allowBlank="1" showInputMessage="1" showErrorMessage="1">
          <x14:formula1>
            <xm:f>'Control Panel'!$D$782:$D$790</xm:f>
          </x14:formula1>
          <xm:sqref>J26:U26 J18:U18 J20:U20 J22:U22</xm:sqref>
        </x14:dataValidation>
        <x14:dataValidation type="list" allowBlank="1" showInputMessage="1" showErrorMessage="1">
          <x14:formula1>
            <xm:f>'Control Panel'!$D$791:$D$800</xm:f>
          </x14:formula1>
          <xm:sqref>J34:U34 J30:U30</xm:sqref>
        </x14:dataValidation>
        <x14:dataValidation type="list" allowBlank="1" showInputMessage="1" showErrorMessage="1">
          <x14:formula1>
            <xm:f>'Control Panel'!$O$863:$O$871</xm:f>
          </x14:formula1>
          <xm:sqref>J175:U175 J167:U167 J169:U169 J171:U171</xm:sqref>
        </x14:dataValidation>
        <x14:dataValidation type="list" allowBlank="1" showInputMessage="1" showErrorMessage="1">
          <x14:formula1>
            <xm:f>'Control Panel'!$O$872:$O$878</xm:f>
          </x14:formula1>
          <xm:sqref>J183:U183 J179:U179</xm:sqref>
        </x14:dataValidation>
        <x14:dataValidation type="list" allowBlank="1" showInputMessage="1" showErrorMessage="1">
          <x14:formula1>
            <xm:f>'Control Panel'!$AC$1299:$AC$1304</xm:f>
          </x14:formula1>
          <xm:sqref>J145:U145</xm:sqref>
        </x14:dataValidation>
        <x14:dataValidation type="list" allowBlank="1" showInputMessage="1" showErrorMessage="1">
          <x14:formula1>
            <xm:f>'Control Panel'!$W$1200:$W$1205</xm:f>
          </x14:formula1>
          <xm:sqref>J75:U75</xm:sqref>
        </x14:dataValidation>
        <x14:dataValidation type="list" allowBlank="1" showInputMessage="1" showErrorMessage="1">
          <x14:formula1>
            <xm:f>'Control Panel'!$V$1249:$V$1254</xm:f>
          </x14:formula1>
          <xm:sqref>J110:U110</xm:sqref>
        </x14:dataValidation>
        <x14:dataValidation type="list" allowBlank="1" showInputMessage="1" showErrorMessage="1">
          <x14:formula1>
            <xm:f>'Control Panel'!$D$801:$D$806</xm:f>
          </x14:formula1>
          <xm:sqref>J40:U40</xm:sqref>
        </x14:dataValidation>
        <x14:dataValidation type="list" allowBlank="1" showInputMessage="1" showErrorMessage="1">
          <x14:formula1>
            <xm:f>'Control Panel'!$O$879:$O$882</xm:f>
          </x14:formula1>
          <xm:sqref>J189:U189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610"/>
  <sheetViews>
    <sheetView topLeftCell="A13911" zoomScaleNormal="100" workbookViewId="0">
      <selection activeCell="F11502" sqref="F11502"/>
    </sheetView>
  </sheetViews>
  <sheetFormatPr defaultRowHeight="14.4"/>
  <cols>
    <col min="1" max="1" width="80.44140625" bestFit="1" customWidth="1"/>
    <col min="2" max="2" width="9.5546875" bestFit="1" customWidth="1"/>
    <col min="3" max="3" width="26.109375" customWidth="1"/>
    <col min="4" max="4" width="13.44140625" bestFit="1" customWidth="1"/>
    <col min="5" max="5" width="13.6640625" bestFit="1" customWidth="1"/>
    <col min="6" max="6" width="72.88671875" bestFit="1" customWidth="1"/>
    <col min="7" max="7" width="11.6640625" bestFit="1" customWidth="1"/>
    <col min="8" max="8" width="78.33203125" customWidth="1"/>
    <col min="9" max="9" width="38.5546875" style="1052" bestFit="1" customWidth="1"/>
    <col min="11" max="11" width="23.5546875" customWidth="1"/>
    <col min="12" max="12" width="12.109375" customWidth="1"/>
    <col min="13" max="13" width="17.44140625" customWidth="1"/>
    <col min="14" max="14" width="7.33203125" customWidth="1"/>
    <col min="15" max="15" width="9.5546875" customWidth="1"/>
    <col min="16" max="16" width="22.33203125" customWidth="1"/>
  </cols>
  <sheetData>
    <row r="2" spans="1:9">
      <c r="A2" t="s">
        <v>870</v>
      </c>
      <c r="B2" t="s">
        <v>697</v>
      </c>
      <c r="C2" t="s">
        <v>698</v>
      </c>
      <c r="D2" t="s">
        <v>699</v>
      </c>
      <c r="E2" t="s">
        <v>25</v>
      </c>
      <c r="F2" t="s">
        <v>700</v>
      </c>
      <c r="G2" t="s">
        <v>2</v>
      </c>
      <c r="H2" t="s">
        <v>1442</v>
      </c>
      <c r="I2" s="1052" t="s">
        <v>4869</v>
      </c>
    </row>
    <row r="3" spans="1:9" hidden="1">
      <c r="A3" t="str">
        <f>Table_wabobpsvr_AzureCalc_AzureCalcRateCard[[#This Row],[ServiceName]]&amp;Table_wabobpsvr_AzureCalc_AzureCalcRateCard[[#This Row],[Price_Level]]&amp;Table_wabobpsvr_AzureCalc_AzureCalcRateCard[[#This Row],[Region]]</f>
        <v>Standard_G4 VM (Non-Windows)D</v>
      </c>
      <c r="C3" t="s">
        <v>4431</v>
      </c>
      <c r="D3" t="s">
        <v>183</v>
      </c>
      <c r="E3">
        <v>999999</v>
      </c>
      <c r="F3" t="s">
        <v>3219</v>
      </c>
      <c r="G3" s="784" t="s">
        <v>4431</v>
      </c>
      <c r="H3" s="784" t="s">
        <v>4431</v>
      </c>
      <c r="I3" s="784" t="s">
        <v>4431</v>
      </c>
    </row>
    <row r="4" spans="1:9" hidden="1">
      <c r="A4" t="str">
        <f>Table_wabobpsvr_AzureCalc_AzureCalcRateCard[[#This Row],[ServiceName]]&amp;Table_wabobpsvr_AzureCalc_AzureCalcRateCard[[#This Row],[Price_Level]]&amp;Table_wabobpsvr_AzureCalc_AzureCalcRateCard[[#This Row],[Region]]</f>
        <v>Standard_G5 VM (Non-Windows)MOSP</v>
      </c>
      <c r="C4" t="s">
        <v>4431</v>
      </c>
      <c r="D4" t="s">
        <v>627</v>
      </c>
      <c r="E4">
        <v>999999</v>
      </c>
      <c r="F4" t="s">
        <v>3222</v>
      </c>
      <c r="G4" s="784" t="s">
        <v>4431</v>
      </c>
      <c r="H4" s="784" t="s">
        <v>4431</v>
      </c>
      <c r="I4" s="784" t="s">
        <v>4431</v>
      </c>
    </row>
    <row r="5" spans="1:9" hidden="1">
      <c r="A5" t="str">
        <f>Table_wabobpsvr_AzureCalc_AzureCalcRateCard[[#This Row],[ServiceName]]&amp;Table_wabobpsvr_AzureCalc_AzureCalcRateCard[[#This Row],[Price_Level]]&amp;Table_wabobpsvr_AzureCalc_AzureCalcRateCard[[#This Row],[Region]]</f>
        <v>Standard_G5 VM (Non-Windows)A</v>
      </c>
      <c r="C5" t="s">
        <v>4431</v>
      </c>
      <c r="D5" t="s">
        <v>181</v>
      </c>
      <c r="E5">
        <v>999999</v>
      </c>
      <c r="F5" t="s">
        <v>3222</v>
      </c>
      <c r="G5" s="784" t="s">
        <v>4431</v>
      </c>
      <c r="H5" s="784" t="s">
        <v>4431</v>
      </c>
      <c r="I5" s="784" t="s">
        <v>4431</v>
      </c>
    </row>
    <row r="6" spans="1:9" hidden="1">
      <c r="A6" t="str">
        <f>Table_wabobpsvr_AzureCalc_AzureCalcRateCard[[#This Row],[ServiceName]]&amp;Table_wabobpsvr_AzureCalc_AzureCalcRateCard[[#This Row],[Price_Level]]&amp;Table_wabobpsvr_AzureCalc_AzureCalcRateCard[[#This Row],[Region]]</f>
        <v>Standard_G5 VM (Non-Windows)B</v>
      </c>
      <c r="C6" t="s">
        <v>4431</v>
      </c>
      <c r="D6" t="s">
        <v>182</v>
      </c>
      <c r="E6">
        <v>999999</v>
      </c>
      <c r="F6" t="s">
        <v>3222</v>
      </c>
      <c r="G6" s="784" t="s">
        <v>4431</v>
      </c>
      <c r="H6" s="784" t="s">
        <v>4431</v>
      </c>
      <c r="I6" s="784" t="s">
        <v>4431</v>
      </c>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1202</v>
      </c>
      <c r="G7" s="784" t="s">
        <v>4431</v>
      </c>
      <c r="H7" s="784" t="s">
        <v>4431</v>
      </c>
      <c r="I7" s="784" t="s">
        <v>4870</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1202</v>
      </c>
      <c r="G8" s="784" t="s">
        <v>4431</v>
      </c>
      <c r="H8" s="784" t="s">
        <v>4431</v>
      </c>
      <c r="I8" s="784" t="s">
        <v>4870</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1202</v>
      </c>
      <c r="G9" s="784" t="s">
        <v>4431</v>
      </c>
      <c r="H9" s="784" t="s">
        <v>4431</v>
      </c>
      <c r="I9" s="784" t="s">
        <v>4870</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1202</v>
      </c>
      <c r="G10" s="784" t="s">
        <v>4431</v>
      </c>
      <c r="H10" s="784" t="s">
        <v>4431</v>
      </c>
      <c r="I10" s="784" t="s">
        <v>4870</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1202</v>
      </c>
      <c r="G11" s="784" t="s">
        <v>4431</v>
      </c>
      <c r="H11" s="784" t="s">
        <v>4431</v>
      </c>
      <c r="I11" s="784" t="s">
        <v>4870</v>
      </c>
    </row>
    <row r="12" spans="1:9" hidden="1">
      <c r="A12" t="str">
        <f>Table_wabobpsvr_AzureCalc_AzureCalcRateCard[[#This Row],[ServiceName]]&amp;Table_wabobpsvr_AzureCalc_AzureCalcRateCard[[#This Row],[Price_Level]]&amp;Table_wabobpsvr_AzureCalc_AzureCalcRateCard[[#This Row],[Region]]</f>
        <v>Standard_G5 VM (Non-Windows)C</v>
      </c>
      <c r="C12" t="s">
        <v>4431</v>
      </c>
      <c r="D12" t="s">
        <v>184</v>
      </c>
      <c r="E12">
        <v>999999</v>
      </c>
      <c r="F12" t="s">
        <v>3222</v>
      </c>
      <c r="G12" s="784" t="s">
        <v>4431</v>
      </c>
      <c r="H12" s="784" t="s">
        <v>4431</v>
      </c>
      <c r="I12" s="784" t="s">
        <v>4431</v>
      </c>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3189</v>
      </c>
      <c r="H13" s="784" t="s">
        <v>3190</v>
      </c>
      <c r="I13" s="784" t="s">
        <v>4431</v>
      </c>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3189</v>
      </c>
      <c r="H14" s="784" t="s">
        <v>3190</v>
      </c>
      <c r="I14" s="784" t="s">
        <v>4431</v>
      </c>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3189</v>
      </c>
      <c r="H15" s="784" t="s">
        <v>3190</v>
      </c>
      <c r="I15" s="784" t="s">
        <v>4431</v>
      </c>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t="s">
        <v>4431</v>
      </c>
      <c r="H16" s="784" t="s">
        <v>4431</v>
      </c>
      <c r="I16" s="784" t="s">
        <v>4431</v>
      </c>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4775</v>
      </c>
      <c r="G17" s="784" t="s">
        <v>4431</v>
      </c>
      <c r="H17" s="784" t="s">
        <v>4431</v>
      </c>
      <c r="I17" s="784" t="s">
        <v>4431</v>
      </c>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4663</v>
      </c>
      <c r="G18" s="784" t="s">
        <v>4431</v>
      </c>
      <c r="H18" s="784" t="s">
        <v>4431</v>
      </c>
      <c r="I18" s="784" t="s">
        <v>4431</v>
      </c>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4663</v>
      </c>
      <c r="G19" s="784" t="s">
        <v>4431</v>
      </c>
      <c r="H19" s="784" t="s">
        <v>4431</v>
      </c>
      <c r="I19" s="784" t="s">
        <v>4431</v>
      </c>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4431</v>
      </c>
      <c r="D20" t="s">
        <v>182</v>
      </c>
      <c r="E20">
        <v>999999</v>
      </c>
      <c r="F20" t="s">
        <v>847</v>
      </c>
      <c r="G20" s="784" t="s">
        <v>4431</v>
      </c>
      <c r="H20" s="784" t="s">
        <v>4431</v>
      </c>
      <c r="I20" s="784" t="s">
        <v>4431</v>
      </c>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4431</v>
      </c>
      <c r="D21" t="s">
        <v>184</v>
      </c>
      <c r="E21">
        <v>999999</v>
      </c>
      <c r="F21" t="s">
        <v>847</v>
      </c>
      <c r="G21" s="784" t="s">
        <v>4431</v>
      </c>
      <c r="H21" s="784" t="s">
        <v>4431</v>
      </c>
      <c r="I21" s="784" t="s">
        <v>4431</v>
      </c>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4529</v>
      </c>
      <c r="G22" s="784" t="s">
        <v>4431</v>
      </c>
      <c r="H22" s="784" t="s">
        <v>4431</v>
      </c>
      <c r="I22" s="784" t="s">
        <v>4871</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4529</v>
      </c>
      <c r="G23" s="784" t="s">
        <v>4431</v>
      </c>
      <c r="H23" s="784" t="s">
        <v>4431</v>
      </c>
      <c r="I23" s="784" t="s">
        <v>4872</v>
      </c>
      <c r="K23" s="17">
        <v>1</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t="s">
        <v>4431</v>
      </c>
      <c r="H24" s="784" t="s">
        <v>4431</v>
      </c>
      <c r="I24" s="784" t="s">
        <v>4431</v>
      </c>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t="s">
        <v>4431</v>
      </c>
      <c r="H25" s="784" t="s">
        <v>4431</v>
      </c>
      <c r="I25" s="784" t="s">
        <v>4431</v>
      </c>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t="s">
        <v>4431</v>
      </c>
      <c r="H26" s="784" t="s">
        <v>4431</v>
      </c>
      <c r="I26" s="784" t="s">
        <v>4431</v>
      </c>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4431</v>
      </c>
      <c r="D27" t="s">
        <v>181</v>
      </c>
      <c r="E27">
        <v>999999</v>
      </c>
      <c r="F27" t="s">
        <v>1104</v>
      </c>
      <c r="G27" s="784" t="s">
        <v>4431</v>
      </c>
      <c r="H27" s="784" t="s">
        <v>4431</v>
      </c>
      <c r="I27" s="784" t="s">
        <v>4431</v>
      </c>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4431</v>
      </c>
      <c r="D28" t="s">
        <v>627</v>
      </c>
      <c r="E28">
        <v>999999</v>
      </c>
      <c r="F28" t="s">
        <v>813</v>
      </c>
      <c r="G28" s="784" t="s">
        <v>4431</v>
      </c>
      <c r="H28" s="784" t="s">
        <v>4431</v>
      </c>
      <c r="I28" s="784" t="s">
        <v>4431</v>
      </c>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4431</v>
      </c>
      <c r="D29" t="s">
        <v>181</v>
      </c>
      <c r="E29">
        <v>999999</v>
      </c>
      <c r="F29" t="s">
        <v>814</v>
      </c>
      <c r="G29" s="784" t="s">
        <v>4431</v>
      </c>
      <c r="H29" s="784" t="s">
        <v>4431</v>
      </c>
      <c r="I29" s="784" t="s">
        <v>4431</v>
      </c>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4431</v>
      </c>
      <c r="D30" t="s">
        <v>627</v>
      </c>
      <c r="E30">
        <v>999999</v>
      </c>
      <c r="F30" t="s">
        <v>815</v>
      </c>
      <c r="G30" s="784" t="s">
        <v>4431</v>
      </c>
      <c r="H30" s="784" t="s">
        <v>4431</v>
      </c>
      <c r="I30" s="784" t="s">
        <v>4431</v>
      </c>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4431</v>
      </c>
      <c r="D31" t="s">
        <v>182</v>
      </c>
      <c r="E31">
        <v>999999</v>
      </c>
      <c r="F31" t="s">
        <v>815</v>
      </c>
      <c r="G31" s="784" t="s">
        <v>4431</v>
      </c>
      <c r="H31" s="784" t="s">
        <v>4431</v>
      </c>
      <c r="I31" s="784" t="s">
        <v>4431</v>
      </c>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4431</v>
      </c>
      <c r="D32" t="s">
        <v>184</v>
      </c>
      <c r="E32">
        <v>999999</v>
      </c>
      <c r="F32" t="s">
        <v>815</v>
      </c>
      <c r="G32" s="784" t="s">
        <v>4431</v>
      </c>
      <c r="H32" s="784" t="s">
        <v>4431</v>
      </c>
      <c r="I32" s="784" t="s">
        <v>4431</v>
      </c>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4431</v>
      </c>
      <c r="D33" t="s">
        <v>183</v>
      </c>
      <c r="E33">
        <v>999999</v>
      </c>
      <c r="F33" t="s">
        <v>815</v>
      </c>
      <c r="G33" s="784" t="s">
        <v>4431</v>
      </c>
      <c r="H33" s="784" t="s">
        <v>4431</v>
      </c>
      <c r="I33" s="784" t="s">
        <v>4431</v>
      </c>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C34" t="s">
        <v>4431</v>
      </c>
      <c r="D34" t="s">
        <v>182</v>
      </c>
      <c r="E34">
        <v>999999</v>
      </c>
      <c r="F34" t="s">
        <v>3213</v>
      </c>
      <c r="G34" s="784" t="s">
        <v>4431</v>
      </c>
      <c r="H34" s="784" t="s">
        <v>4431</v>
      </c>
      <c r="I34" s="784" t="s">
        <v>4431</v>
      </c>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C35" t="s">
        <v>4431</v>
      </c>
      <c r="D35" t="s">
        <v>184</v>
      </c>
      <c r="E35">
        <v>999999</v>
      </c>
      <c r="F35" t="s">
        <v>3213</v>
      </c>
      <c r="G35" s="784" t="s">
        <v>4431</v>
      </c>
      <c r="H35" s="784" t="s">
        <v>4431</v>
      </c>
      <c r="I35" s="784" t="s">
        <v>4431</v>
      </c>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C36" t="s">
        <v>4431</v>
      </c>
      <c r="D36" t="s">
        <v>183</v>
      </c>
      <c r="E36">
        <v>999999</v>
      </c>
      <c r="F36" t="s">
        <v>3213</v>
      </c>
      <c r="G36" s="784" t="s">
        <v>4431</v>
      </c>
      <c r="H36" s="784" t="s">
        <v>4431</v>
      </c>
      <c r="I36" s="784" t="s">
        <v>4431</v>
      </c>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C37" t="s">
        <v>4431</v>
      </c>
      <c r="D37" t="s">
        <v>627</v>
      </c>
      <c r="E37">
        <v>999999</v>
      </c>
      <c r="F37" t="s">
        <v>3216</v>
      </c>
      <c r="G37" s="784" t="s">
        <v>4431</v>
      </c>
      <c r="H37" s="784" t="s">
        <v>4431</v>
      </c>
      <c r="I37" s="784" t="s">
        <v>4431</v>
      </c>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C38" t="s">
        <v>4431</v>
      </c>
      <c r="D38" t="s">
        <v>181</v>
      </c>
      <c r="E38">
        <v>999999</v>
      </c>
      <c r="F38" t="s">
        <v>3216</v>
      </c>
      <c r="G38" s="784" t="s">
        <v>4431</v>
      </c>
      <c r="H38" s="784" t="s">
        <v>4431</v>
      </c>
      <c r="I38" s="784" t="s">
        <v>4431</v>
      </c>
      <c r="K38" s="307" t="s">
        <v>3418</v>
      </c>
    </row>
    <row r="39" spans="1:11" hidden="1">
      <c r="A39" t="str">
        <f>Table_wabobpsvr_AzureCalc_AzureCalcRateCard[[#This Row],[ServiceName]]&amp;Table_wabobpsvr_AzureCalc_AzureCalcRateCard[[#This Row],[Price_Level]]&amp;Table_wabobpsvr_AzureCalc_AzureCalcRateCard[[#This Row],[Region]]</f>
        <v>Standard_G3 VM (Non-Windows)B</v>
      </c>
      <c r="C39" t="s">
        <v>4431</v>
      </c>
      <c r="D39" t="s">
        <v>182</v>
      </c>
      <c r="E39">
        <v>999999</v>
      </c>
      <c r="F39" t="s">
        <v>3216</v>
      </c>
      <c r="G39" s="784" t="s">
        <v>4431</v>
      </c>
      <c r="H39" s="784" t="s">
        <v>4431</v>
      </c>
      <c r="I39" s="784" t="s">
        <v>4431</v>
      </c>
      <c r="K39" s="307" t="s">
        <v>3179</v>
      </c>
    </row>
    <row r="40" spans="1:11" hidden="1">
      <c r="A40" t="str">
        <f>Table_wabobpsvr_AzureCalc_AzureCalcRateCard[[#This Row],[ServiceName]]&amp;Table_wabobpsvr_AzureCalc_AzureCalcRateCard[[#This Row],[Price_Level]]&amp;Table_wabobpsvr_AzureCalc_AzureCalcRateCard[[#This Row],[Region]]</f>
        <v>Standard_G3 VM (Non-Windows)C</v>
      </c>
      <c r="C40" t="s">
        <v>4431</v>
      </c>
      <c r="D40" t="s">
        <v>184</v>
      </c>
      <c r="E40">
        <v>999999</v>
      </c>
      <c r="F40" t="s">
        <v>3216</v>
      </c>
      <c r="G40" s="784" t="s">
        <v>4431</v>
      </c>
      <c r="H40" s="784" t="s">
        <v>4431</v>
      </c>
      <c r="I40" s="784" t="s">
        <v>4431</v>
      </c>
    </row>
    <row r="41" spans="1:11" hidden="1">
      <c r="A41" t="str">
        <f>Table_wabobpsvr_AzureCalc_AzureCalcRateCard[[#This Row],[ServiceName]]&amp;Table_wabobpsvr_AzureCalc_AzureCalcRateCard[[#This Row],[Price_Level]]&amp;Table_wabobpsvr_AzureCalc_AzureCalcRateCard[[#This Row],[Region]]</f>
        <v>Standard_G3 VM (Non-Windows)D</v>
      </c>
      <c r="C41" t="s">
        <v>4431</v>
      </c>
      <c r="D41" t="s">
        <v>183</v>
      </c>
      <c r="E41">
        <v>999999</v>
      </c>
      <c r="F41" t="s">
        <v>3216</v>
      </c>
      <c r="G41" s="784" t="s">
        <v>4431</v>
      </c>
      <c r="H41" s="784" t="s">
        <v>4431</v>
      </c>
      <c r="I41" s="784" t="s">
        <v>4431</v>
      </c>
    </row>
    <row r="42" spans="1:11" hidden="1">
      <c r="A42" t="str">
        <f>Table_wabobpsvr_AzureCalc_AzureCalcRateCard[[#This Row],[ServiceName]]&amp;Table_wabobpsvr_AzureCalc_AzureCalcRateCard[[#This Row],[Price_Level]]&amp;Table_wabobpsvr_AzureCalc_AzureCalcRateCard[[#This Row],[Region]]</f>
        <v>Standard_G4 VM (Non-Windows)MOSP</v>
      </c>
      <c r="C42" t="s">
        <v>4431</v>
      </c>
      <c r="D42" t="s">
        <v>627</v>
      </c>
      <c r="E42">
        <v>999999</v>
      </c>
      <c r="F42" t="s">
        <v>3219</v>
      </c>
      <c r="G42" s="784" t="s">
        <v>4431</v>
      </c>
      <c r="H42" s="784" t="s">
        <v>4431</v>
      </c>
      <c r="I42" s="784" t="s">
        <v>4431</v>
      </c>
    </row>
    <row r="43" spans="1:11" hidden="1">
      <c r="A43" t="str">
        <f>Table_wabobpsvr_AzureCalc_AzureCalcRateCard[[#This Row],[ServiceName]]&amp;Table_wabobpsvr_AzureCalc_AzureCalcRateCard[[#This Row],[Price_Level]]&amp;Table_wabobpsvr_AzureCalc_AzureCalcRateCard[[#This Row],[Region]]</f>
        <v>Standard_G4 VM (Non-Windows)A</v>
      </c>
      <c r="C43" t="s">
        <v>4431</v>
      </c>
      <c r="D43" t="s">
        <v>181</v>
      </c>
      <c r="E43">
        <v>999999</v>
      </c>
      <c r="F43" t="s">
        <v>3219</v>
      </c>
      <c r="G43" s="784" t="s">
        <v>4431</v>
      </c>
      <c r="H43" s="784" t="s">
        <v>4431</v>
      </c>
      <c r="I43" s="784" t="s">
        <v>4431</v>
      </c>
    </row>
    <row r="44" spans="1:11" hidden="1">
      <c r="A44" t="str">
        <f>Table_wabobpsvr_AzureCalc_AzureCalcRateCard[[#This Row],[ServiceName]]&amp;Table_wabobpsvr_AzureCalc_AzureCalcRateCard[[#This Row],[Price_Level]]&amp;Table_wabobpsvr_AzureCalc_AzureCalcRateCard[[#This Row],[Region]]</f>
        <v>Standard_G4 VM (Non-Windows)B</v>
      </c>
      <c r="C44" t="s">
        <v>4431</v>
      </c>
      <c r="D44" t="s">
        <v>182</v>
      </c>
      <c r="E44">
        <v>999999</v>
      </c>
      <c r="F44" t="s">
        <v>3219</v>
      </c>
      <c r="G44" s="784" t="s">
        <v>4431</v>
      </c>
      <c r="H44" s="784" t="s">
        <v>4431</v>
      </c>
      <c r="I44" s="784" t="s">
        <v>4431</v>
      </c>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3344</v>
      </c>
      <c r="G45" s="784" t="s">
        <v>4431</v>
      </c>
      <c r="H45" s="784" t="s">
        <v>4431</v>
      </c>
      <c r="I45" s="784" t="s">
        <v>4431</v>
      </c>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3344</v>
      </c>
      <c r="G46" s="784" t="s">
        <v>4431</v>
      </c>
      <c r="H46" s="784" t="s">
        <v>4431</v>
      </c>
      <c r="I46" s="784" t="s">
        <v>4431</v>
      </c>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3344</v>
      </c>
      <c r="G47" s="784" t="s">
        <v>4431</v>
      </c>
      <c r="H47" s="784" t="s">
        <v>4431</v>
      </c>
      <c r="I47" s="784" t="s">
        <v>4431</v>
      </c>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3344</v>
      </c>
      <c r="G48" s="784" t="s">
        <v>4431</v>
      </c>
      <c r="H48" s="784" t="s">
        <v>4431</v>
      </c>
      <c r="I48" s="784" t="s">
        <v>4431</v>
      </c>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3344</v>
      </c>
      <c r="G49" s="784" t="s">
        <v>4431</v>
      </c>
      <c r="H49" s="784" t="s">
        <v>4431</v>
      </c>
      <c r="I49" s="784" t="s">
        <v>4431</v>
      </c>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3347</v>
      </c>
      <c r="G50" s="784" t="s">
        <v>4431</v>
      </c>
      <c r="H50" s="784" t="s">
        <v>4431</v>
      </c>
      <c r="I50" s="784" t="s">
        <v>4431</v>
      </c>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3347</v>
      </c>
      <c r="G51" s="784" t="s">
        <v>4431</v>
      </c>
      <c r="H51" s="784" t="s">
        <v>4431</v>
      </c>
      <c r="I51" s="784" t="s">
        <v>4431</v>
      </c>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3347</v>
      </c>
      <c r="G52" s="784" t="s">
        <v>4431</v>
      </c>
      <c r="H52" s="784" t="s">
        <v>4431</v>
      </c>
      <c r="I52" s="784" t="s">
        <v>4431</v>
      </c>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3347</v>
      </c>
      <c r="G53" s="784" t="s">
        <v>4431</v>
      </c>
      <c r="H53" s="784" t="s">
        <v>4431</v>
      </c>
      <c r="I53" s="784" t="s">
        <v>4431</v>
      </c>
    </row>
    <row r="54" spans="1:9" hidden="1">
      <c r="A54" t="str">
        <f>Table_wabobpsvr_AzureCalc_AzureCalcRateCard[[#This Row],[ServiceName]]&amp;Table_wabobpsvr_AzureCalc_AzureCalcRateCard[[#This Row],[Price_Level]]&amp;Table_wabobpsvr_AzureCalc_AzureCalcRateCard[[#This Row],[Region]]</f>
        <v>Automation Standard UnitsMOSP</v>
      </c>
      <c r="C54" t="s">
        <v>4431</v>
      </c>
      <c r="D54" t="s">
        <v>627</v>
      </c>
      <c r="E54">
        <v>999999</v>
      </c>
      <c r="F54" t="s">
        <v>1202</v>
      </c>
      <c r="G54" s="784" t="s">
        <v>4431</v>
      </c>
      <c r="H54" s="784" t="s">
        <v>4431</v>
      </c>
      <c r="I54" s="784" t="s">
        <v>4431</v>
      </c>
    </row>
    <row r="55" spans="1:9" hidden="1">
      <c r="A55" t="str">
        <f>Table_wabobpsvr_AzureCalc_AzureCalcRateCard[[#This Row],[ServiceName]]&amp;Table_wabobpsvr_AzureCalc_AzureCalcRateCard[[#This Row],[Price_Level]]&amp;Table_wabobpsvr_AzureCalc_AzureCalcRateCard[[#This Row],[Region]]</f>
        <v>Basic Automation MinutesMOSP</v>
      </c>
      <c r="C55" t="s">
        <v>4431</v>
      </c>
      <c r="D55" t="s">
        <v>627</v>
      </c>
      <c r="E55">
        <v>999999</v>
      </c>
      <c r="F55" t="s">
        <v>3323</v>
      </c>
      <c r="G55" s="784" t="s">
        <v>4431</v>
      </c>
      <c r="H55" s="784" t="s">
        <v>4431</v>
      </c>
      <c r="I55" s="784" t="s">
        <v>4431</v>
      </c>
    </row>
    <row r="56" spans="1:9" hidden="1">
      <c r="A56" t="str">
        <f>Table_wabobpsvr_AzureCalc_AzureCalcRateCard[[#This Row],[ServiceName]]&amp;Table_wabobpsvr_AzureCalc_AzureCalcRateCard[[#This Row],[Price_Level]]&amp;Table_wabobpsvr_AzureCalc_AzureCalcRateCard[[#This Row],[Region]]</f>
        <v>Basic Automation MinutesA</v>
      </c>
      <c r="C56" t="s">
        <v>4431</v>
      </c>
      <c r="D56" t="s">
        <v>181</v>
      </c>
      <c r="E56">
        <v>999999</v>
      </c>
      <c r="F56" t="s">
        <v>3323</v>
      </c>
      <c r="G56" s="784" t="s">
        <v>4431</v>
      </c>
      <c r="H56" s="784" t="s">
        <v>4431</v>
      </c>
      <c r="I56" s="784" t="s">
        <v>4431</v>
      </c>
    </row>
    <row r="57" spans="1:9" hidden="1">
      <c r="A57" t="str">
        <f>Table_wabobpsvr_AzureCalc_AzureCalcRateCard[[#This Row],[ServiceName]]&amp;Table_wabobpsvr_AzureCalc_AzureCalcRateCard[[#This Row],[Price_Level]]&amp;Table_wabobpsvr_AzureCalc_AzureCalcRateCard[[#This Row],[Region]]</f>
        <v>Basic Automation MinutesB</v>
      </c>
      <c r="C57" t="s">
        <v>4431</v>
      </c>
      <c r="D57" t="s">
        <v>182</v>
      </c>
      <c r="E57">
        <v>999999</v>
      </c>
      <c r="F57" t="s">
        <v>3323</v>
      </c>
      <c r="G57" s="784" t="s">
        <v>4431</v>
      </c>
      <c r="H57" s="784" t="s">
        <v>4431</v>
      </c>
      <c r="I57" s="784" t="s">
        <v>4431</v>
      </c>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4431</v>
      </c>
      <c r="D58" s="784" t="s">
        <v>184</v>
      </c>
      <c r="E58" s="784">
        <v>999999</v>
      </c>
      <c r="F58" s="784" t="s">
        <v>3323</v>
      </c>
      <c r="G58" s="784" t="s">
        <v>4431</v>
      </c>
      <c r="H58" s="784" t="s">
        <v>4431</v>
      </c>
      <c r="I58" s="784" t="s">
        <v>4431</v>
      </c>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t="s">
        <v>4431</v>
      </c>
      <c r="D59" s="784" t="s">
        <v>183</v>
      </c>
      <c r="E59" s="784">
        <v>999999</v>
      </c>
      <c r="F59" s="784" t="s">
        <v>3204</v>
      </c>
      <c r="G59" s="784" t="s">
        <v>4431</v>
      </c>
      <c r="H59" s="784" t="s">
        <v>4431</v>
      </c>
      <c r="I59" s="784" t="s">
        <v>4431</v>
      </c>
    </row>
    <row r="60" spans="1:9" hidden="1">
      <c r="A60" t="str">
        <f>Table_wabobpsvr_AzureCalc_AzureCalcRateCard[[#This Row],[ServiceName]]&amp;Table_wabobpsvr_AzureCalc_AzureCalcRateCard[[#This Row],[Price_Level]]&amp;Table_wabobpsvr_AzureCalc_AzureCalcRateCard[[#This Row],[Region]]</f>
        <v>Standard_G1 VM (Non-Windows)MOSP</v>
      </c>
      <c r="C60" t="s">
        <v>4431</v>
      </c>
      <c r="D60" t="s">
        <v>627</v>
      </c>
      <c r="E60">
        <v>999999</v>
      </c>
      <c r="F60" t="s">
        <v>3210</v>
      </c>
      <c r="G60" s="784" t="s">
        <v>4431</v>
      </c>
      <c r="H60" s="784" t="s">
        <v>4431</v>
      </c>
      <c r="I60" s="784" t="s">
        <v>4431</v>
      </c>
    </row>
    <row r="61" spans="1:9" hidden="1">
      <c r="A61" t="str">
        <f>Table_wabobpsvr_AzureCalc_AzureCalcRateCard[[#This Row],[ServiceName]]&amp;Table_wabobpsvr_AzureCalc_AzureCalcRateCard[[#This Row],[Price_Level]]&amp;Table_wabobpsvr_AzureCalc_AzureCalcRateCard[[#This Row],[Region]]</f>
        <v>Standard_G1 VM (Non-Windows)A</v>
      </c>
      <c r="C61" t="s">
        <v>4431</v>
      </c>
      <c r="D61" t="s">
        <v>181</v>
      </c>
      <c r="E61">
        <v>999999</v>
      </c>
      <c r="F61" t="s">
        <v>3210</v>
      </c>
      <c r="G61" s="784" t="s">
        <v>4431</v>
      </c>
      <c r="H61" s="784" t="s">
        <v>4431</v>
      </c>
      <c r="I61" s="784" t="s">
        <v>4431</v>
      </c>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t="s">
        <v>4431</v>
      </c>
      <c r="D62" s="784" t="s">
        <v>182</v>
      </c>
      <c r="E62" s="784">
        <v>999999</v>
      </c>
      <c r="F62" s="784" t="s">
        <v>3210</v>
      </c>
      <c r="G62" s="784" t="s">
        <v>4431</v>
      </c>
      <c r="H62" s="784" t="s">
        <v>4431</v>
      </c>
      <c r="I62" s="784" t="s">
        <v>4431</v>
      </c>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t="s">
        <v>4431</v>
      </c>
      <c r="D63" s="784" t="s">
        <v>184</v>
      </c>
      <c r="E63" s="784">
        <v>999999</v>
      </c>
      <c r="F63" s="784" t="s">
        <v>3210</v>
      </c>
      <c r="G63" s="784" t="s">
        <v>4431</v>
      </c>
      <c r="H63" s="784" t="s">
        <v>4431</v>
      </c>
      <c r="I63" s="784" t="s">
        <v>4431</v>
      </c>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t="s">
        <v>4431</v>
      </c>
      <c r="D64" s="784" t="s">
        <v>183</v>
      </c>
      <c r="E64" s="784">
        <v>999999</v>
      </c>
      <c r="F64" s="784" t="s">
        <v>3210</v>
      </c>
      <c r="G64" s="784" t="s">
        <v>4431</v>
      </c>
      <c r="H64" s="784" t="s">
        <v>4431</v>
      </c>
      <c r="I64" s="784" t="s">
        <v>4431</v>
      </c>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t="s">
        <v>4431</v>
      </c>
      <c r="D65" s="784" t="s">
        <v>627</v>
      </c>
      <c r="E65" s="784">
        <v>999999</v>
      </c>
      <c r="F65" s="784" t="s">
        <v>3213</v>
      </c>
      <c r="G65" s="784" t="s">
        <v>4431</v>
      </c>
      <c r="H65" s="784" t="s">
        <v>4431</v>
      </c>
      <c r="I65" s="784" t="s">
        <v>4431</v>
      </c>
    </row>
    <row r="66" spans="1:9" hidden="1">
      <c r="A66" t="str">
        <f>Table_wabobpsvr_AzureCalc_AzureCalcRateCard[[#This Row],[ServiceName]]&amp;Table_wabobpsvr_AzureCalc_AzureCalcRateCard[[#This Row],[Price_Level]]&amp;Table_wabobpsvr_AzureCalc_AzureCalcRateCard[[#This Row],[Region]]</f>
        <v>Basic Automation MinutesD</v>
      </c>
      <c r="C66" t="s">
        <v>4431</v>
      </c>
      <c r="D66" t="s">
        <v>183</v>
      </c>
      <c r="E66">
        <v>999999</v>
      </c>
      <c r="F66" t="s">
        <v>3323</v>
      </c>
      <c r="G66" s="784" t="s">
        <v>4431</v>
      </c>
      <c r="H66" s="784" t="s">
        <v>4431</v>
      </c>
      <c r="I66" s="784" t="s">
        <v>4431</v>
      </c>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t="s">
        <v>4431</v>
      </c>
      <c r="D67" s="784" t="s">
        <v>181</v>
      </c>
      <c r="E67" s="784">
        <v>999999</v>
      </c>
      <c r="F67" s="784" t="s">
        <v>1356</v>
      </c>
      <c r="G67" s="784" t="s">
        <v>3573</v>
      </c>
      <c r="H67" s="784" t="s">
        <v>3574</v>
      </c>
      <c r="I67" s="784" t="s">
        <v>4431</v>
      </c>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t="s">
        <v>4431</v>
      </c>
      <c r="D68" s="784" t="s">
        <v>182</v>
      </c>
      <c r="E68" s="784">
        <v>999999</v>
      </c>
      <c r="F68" s="784" t="s">
        <v>1356</v>
      </c>
      <c r="G68" s="784" t="s">
        <v>3573</v>
      </c>
      <c r="H68" s="784" t="s">
        <v>3574</v>
      </c>
      <c r="I68" s="784" t="s">
        <v>4431</v>
      </c>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t="s">
        <v>4431</v>
      </c>
      <c r="D69" s="784" t="s">
        <v>184</v>
      </c>
      <c r="E69" s="784">
        <v>999999</v>
      </c>
      <c r="F69" s="784" t="s">
        <v>1356</v>
      </c>
      <c r="G69" s="784" t="s">
        <v>3573</v>
      </c>
      <c r="H69" s="784" t="s">
        <v>3574</v>
      </c>
      <c r="I69" s="784" t="s">
        <v>4431</v>
      </c>
    </row>
    <row r="70" spans="1:9" hidden="1">
      <c r="A70" t="str">
        <f>Table_wabobpsvr_AzureCalc_AzureCalcRateCard[[#This Row],[ServiceName]]&amp;Table_wabobpsvr_AzureCalc_AzureCalcRateCard[[#This Row],[Price_Level]]&amp;Table_wabobpsvr_AzureCalc_AzureCalcRateCard[[#This Row],[Region]]</f>
        <v>High Frequency Cloud ActivityD</v>
      </c>
      <c r="C70" t="s">
        <v>4431</v>
      </c>
      <c r="D70" t="s">
        <v>183</v>
      </c>
      <c r="E70">
        <v>999999</v>
      </c>
      <c r="F70" t="s">
        <v>1356</v>
      </c>
      <c r="G70" s="784" t="s">
        <v>3573</v>
      </c>
      <c r="H70" s="784" t="s">
        <v>3574</v>
      </c>
      <c r="I70" s="784" t="s">
        <v>4431</v>
      </c>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C71" t="s">
        <v>4431</v>
      </c>
      <c r="D71" t="s">
        <v>627</v>
      </c>
      <c r="E71">
        <v>999999</v>
      </c>
      <c r="F71" t="s">
        <v>1364</v>
      </c>
      <c r="G71" s="784" t="s">
        <v>4431</v>
      </c>
      <c r="H71" s="784" t="s">
        <v>4431</v>
      </c>
      <c r="I71" s="784" t="s">
        <v>4431</v>
      </c>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t="s">
        <v>4431</v>
      </c>
      <c r="D72" s="784" t="s">
        <v>181</v>
      </c>
      <c r="E72" s="784">
        <v>999999</v>
      </c>
      <c r="F72" s="784" t="s">
        <v>1364</v>
      </c>
      <c r="G72" s="784" t="s">
        <v>4431</v>
      </c>
      <c r="H72" s="784" t="s">
        <v>4431</v>
      </c>
      <c r="I72" s="784" t="s">
        <v>4431</v>
      </c>
    </row>
    <row r="73" spans="1:9" hidden="1">
      <c r="A73" t="str">
        <f>Table_wabobpsvr_AzureCalc_AzureCalcRateCard[[#This Row],[ServiceName]]&amp;Table_wabobpsvr_AzureCalc_AzureCalcRateCard[[#This Row],[Price_Level]]&amp;Table_wabobpsvr_AzureCalc_AzureCalcRateCard[[#This Row],[Region]]</f>
        <v>High Frequency Cloud Activity - Tier 2B</v>
      </c>
      <c r="C73" t="s">
        <v>4431</v>
      </c>
      <c r="D73" t="s">
        <v>182</v>
      </c>
      <c r="E73">
        <v>999999</v>
      </c>
      <c r="F73" t="s">
        <v>1364</v>
      </c>
      <c r="G73" s="784" t="s">
        <v>4431</v>
      </c>
      <c r="H73" s="784" t="s">
        <v>4431</v>
      </c>
      <c r="I73" s="784" t="s">
        <v>4431</v>
      </c>
    </row>
    <row r="74" spans="1:9" hidden="1">
      <c r="A74" t="str">
        <f>Table_wabobpsvr_AzureCalc_AzureCalcRateCard[[#This Row],[ServiceName]]&amp;Table_wabobpsvr_AzureCalc_AzureCalcRateCard[[#This Row],[Price_Level]]&amp;Table_wabobpsvr_AzureCalc_AzureCalcRateCard[[#This Row],[Region]]</f>
        <v>High Frequency Cloud Activity - Tier 2C</v>
      </c>
      <c r="C74" t="s">
        <v>4431</v>
      </c>
      <c r="D74" t="s">
        <v>184</v>
      </c>
      <c r="E74">
        <v>999999</v>
      </c>
      <c r="F74" t="s">
        <v>1364</v>
      </c>
      <c r="G74" s="784" t="s">
        <v>4431</v>
      </c>
      <c r="H74" s="784" t="s">
        <v>4431</v>
      </c>
      <c r="I74" s="784" t="s">
        <v>4431</v>
      </c>
    </row>
    <row r="75" spans="1:9" hidden="1">
      <c r="A75" t="str">
        <f>Table_wabobpsvr_AzureCalc_AzureCalcRateCard[[#This Row],[ServiceName]]&amp;Table_wabobpsvr_AzureCalc_AzureCalcRateCard[[#This Row],[Price_Level]]&amp;Table_wabobpsvr_AzureCalc_AzureCalcRateCard[[#This Row],[Region]]</f>
        <v>High Frequency Cloud Activity - Tier 2D</v>
      </c>
      <c r="C75" t="s">
        <v>4431</v>
      </c>
      <c r="D75" t="s">
        <v>183</v>
      </c>
      <c r="E75">
        <v>999999</v>
      </c>
      <c r="F75" t="s">
        <v>1364</v>
      </c>
      <c r="G75" s="784" t="s">
        <v>4431</v>
      </c>
      <c r="H75" s="784" t="s">
        <v>4431</v>
      </c>
      <c r="I75" s="784" t="s">
        <v>4431</v>
      </c>
    </row>
    <row r="76" spans="1:9">
      <c r="A76" t="str">
        <f>Table_wabobpsvr_AzureCalc_AzureCalcRateCard[[#This Row],[ServiceName]]&amp;Table_wabobpsvr_AzureCalc_AzureCalcRateCard[[#This Row],[Price_Level]]&amp;Table_wabobpsvr_AzureCalc_AzureCalcRateCard[[#This Row],[Region]]</f>
        <v>Site Recovery VM replicated to System CenterMOSP14</v>
      </c>
      <c r="B76">
        <v>14</v>
      </c>
      <c r="D76" t="s">
        <v>627</v>
      </c>
      <c r="E76">
        <v>999999</v>
      </c>
      <c r="F76" t="s">
        <v>1034</v>
      </c>
      <c r="G76" s="784"/>
      <c r="H76" s="784"/>
      <c r="I76" s="784"/>
    </row>
    <row r="77" spans="1:9">
      <c r="A77" t="str">
        <f>Table_wabobpsvr_AzureCalc_AzureCalcRateCard[[#This Row],[ServiceName]]&amp;Table_wabobpsvr_AzureCalc_AzureCalcRateCard[[#This Row],[Price_Level]]&amp;Table_wabobpsvr_AzureCalc_AzureCalcRateCard[[#This Row],[Region]]</f>
        <v>Site Recovery VM replicated to System CenterD14</v>
      </c>
      <c r="B77">
        <v>14</v>
      </c>
      <c r="D77" t="s">
        <v>183</v>
      </c>
      <c r="E77">
        <v>999999</v>
      </c>
      <c r="F77" t="s">
        <v>1034</v>
      </c>
      <c r="G77" s="784"/>
      <c r="H77" s="784"/>
      <c r="I77" s="784"/>
    </row>
    <row r="78" spans="1:9" hidden="1">
      <c r="A78" t="str">
        <f>Table_wabobpsvr_AzureCalc_AzureCalcRateCard[[#This Row],[ServiceName]]&amp;Table_wabobpsvr_AzureCalc_AzureCalcRateCard[[#This Row],[Price_Level]]&amp;Table_wabobpsvr_AzureCalc_AzureCalcRateCard[[#This Row],[Region]]</f>
        <v>Basic Elastic Database ExistenceMOSP16</v>
      </c>
      <c r="B78">
        <v>16</v>
      </c>
      <c r="C78" t="s">
        <v>7614</v>
      </c>
      <c r="D78" t="s">
        <v>627</v>
      </c>
      <c r="E78">
        <v>8.8999999999999999E-3</v>
      </c>
      <c r="F78" t="s">
        <v>7454</v>
      </c>
      <c r="G78" s="784"/>
      <c r="H78" s="784"/>
      <c r="I78" s="784" t="s">
        <v>7554</v>
      </c>
    </row>
    <row r="79" spans="1:9" hidden="1">
      <c r="A79" t="str">
        <f>Table_wabobpsvr_AzureCalc_AzureCalcRateCard[[#This Row],[ServiceName]]&amp;Table_wabobpsvr_AzureCalc_AzureCalcRateCard[[#This Row],[Price_Level]]&amp;Table_wabobpsvr_AzureCalc_AzureCalcRateCard[[#This Row],[Region]]</f>
        <v>Basic Elastic Database ExistenceC15</v>
      </c>
      <c r="B79">
        <v>15</v>
      </c>
      <c r="C79" t="s">
        <v>7614</v>
      </c>
      <c r="D79" t="s">
        <v>184</v>
      </c>
      <c r="E79">
        <v>8.0000000000000002E-3</v>
      </c>
      <c r="F79" t="s">
        <v>7454</v>
      </c>
      <c r="G79" s="784" t="s">
        <v>7573</v>
      </c>
      <c r="H79" s="784" t="s">
        <v>7615</v>
      </c>
      <c r="I79" s="784" t="s">
        <v>7553</v>
      </c>
    </row>
    <row r="80" spans="1:9" hidden="1">
      <c r="A80" t="str">
        <f>Table_wabobpsvr_AzureCalc_AzureCalcRateCard[[#This Row],[ServiceName]]&amp;Table_wabobpsvr_AzureCalc_AzureCalcRateCard[[#This Row],[Price_Level]]&amp;Table_wabobpsvr_AzureCalc_AzureCalcRateCard[[#This Row],[Region]]</f>
        <v>Basic Elastic Database ExistenceD11</v>
      </c>
      <c r="B80">
        <v>11</v>
      </c>
      <c r="C80" t="s">
        <v>7614</v>
      </c>
      <c r="D80" t="s">
        <v>183</v>
      </c>
      <c r="E80">
        <v>8.0000000000000002E-3</v>
      </c>
      <c r="F80" t="s">
        <v>7454</v>
      </c>
      <c r="G80" s="784" t="s">
        <v>7576</v>
      </c>
      <c r="H80" s="784" t="s">
        <v>7616</v>
      </c>
      <c r="I80" s="784" t="s">
        <v>7455</v>
      </c>
    </row>
    <row r="81" spans="1:9" hidden="1">
      <c r="A81" t="str">
        <f>Table_wabobpsvr_AzureCalc_AzureCalcRateCard[[#This Row],[ServiceName]]&amp;Table_wabobpsvr_AzureCalc_AzureCalcRateCard[[#This Row],[Price_Level]]&amp;Table_wabobpsvr_AzureCalc_AzureCalcRateCard[[#This Row],[Region]]</f>
        <v>Premium Elastic DTU PackD11</v>
      </c>
      <c r="B81">
        <v>11</v>
      </c>
      <c r="C81" t="s">
        <v>7614</v>
      </c>
      <c r="D81" t="s">
        <v>183</v>
      </c>
      <c r="E81">
        <v>0.17899999999999999</v>
      </c>
      <c r="F81" t="s">
        <v>7555</v>
      </c>
      <c r="G81" s="784" t="s">
        <v>7583</v>
      </c>
      <c r="H81" s="784" t="s">
        <v>7617</v>
      </c>
      <c r="I81" s="784" t="s">
        <v>7559</v>
      </c>
    </row>
    <row r="82" spans="1:9" hidden="1">
      <c r="A82" t="str">
        <f>Table_wabobpsvr_AzureCalc_AzureCalcRateCard[[#This Row],[ServiceName]]&amp;Table_wabobpsvr_AzureCalc_AzureCalcRateCard[[#This Row],[Price_Level]]&amp;Table_wabobpsvr_AzureCalc_AzureCalcRateCard[[#This Row],[Region]]</f>
        <v>Premium Elastic Database ExistenceD11</v>
      </c>
      <c r="B82">
        <v>11</v>
      </c>
      <c r="C82" t="s">
        <v>7614</v>
      </c>
      <c r="D82" t="s">
        <v>183</v>
      </c>
      <c r="E82">
        <v>0.20100000000000001</v>
      </c>
      <c r="F82" t="s">
        <v>7563</v>
      </c>
      <c r="G82" s="784" t="s">
        <v>7590</v>
      </c>
      <c r="H82" s="784" t="s">
        <v>7618</v>
      </c>
      <c r="I82" s="784" t="s">
        <v>7567</v>
      </c>
    </row>
    <row r="83" spans="1:9" hidden="1">
      <c r="A83" t="str">
        <f>Table_wabobpsvr_AzureCalc_AzureCalcRateCard[[#This Row],[ServiceName]]&amp;Table_wabobpsvr_AzureCalc_AzureCalcRateCard[[#This Row],[Price_Level]]&amp;Table_wabobpsvr_AzureCalc_AzureCalcRateCard[[#This Row],[Region]]</f>
        <v>Standard Elastic DTU PackD12</v>
      </c>
      <c r="B83">
        <v>12</v>
      </c>
      <c r="C83" t="s">
        <v>7614</v>
      </c>
      <c r="D83" t="s">
        <v>183</v>
      </c>
      <c r="E83">
        <v>7.1999999999999995E-2</v>
      </c>
      <c r="F83" t="s">
        <v>4718</v>
      </c>
      <c r="G83" s="784" t="s">
        <v>4722</v>
      </c>
      <c r="H83" s="784" t="s">
        <v>7619</v>
      </c>
      <c r="I83" s="784" t="s">
        <v>4882</v>
      </c>
    </row>
    <row r="84" spans="1:9" hidden="1">
      <c r="A84" t="str">
        <f>Table_wabobpsvr_AzureCalc_AzureCalcRateCard[[#This Row],[ServiceName]]&amp;Table_wabobpsvr_AzureCalc_AzureCalcRateCard[[#This Row],[Price_Level]]&amp;Table_wabobpsvr_AzureCalc_AzureCalcRateCard[[#This Row],[Region]]</f>
        <v>High Frequency On Premises ActivityMOSP</v>
      </c>
      <c r="C84" t="s">
        <v>4431</v>
      </c>
      <c r="D84" t="s">
        <v>627</v>
      </c>
      <c r="E84">
        <v>999999</v>
      </c>
      <c r="F84" t="s">
        <v>1357</v>
      </c>
      <c r="G84" s="784" t="s">
        <v>4431</v>
      </c>
      <c r="H84" s="784" t="s">
        <v>4431</v>
      </c>
      <c r="I84" s="784" t="s">
        <v>4431</v>
      </c>
    </row>
    <row r="85" spans="1:9" hidden="1">
      <c r="A85" t="str">
        <f>Table_wabobpsvr_AzureCalc_AzureCalcRateCard[[#This Row],[ServiceName]]&amp;Table_wabobpsvr_AzureCalc_AzureCalcRateCard[[#This Row],[Price_Level]]&amp;Table_wabobpsvr_AzureCalc_AzureCalcRateCard[[#This Row],[Region]]</f>
        <v>Premium Elastic DTU PackC15</v>
      </c>
      <c r="B85">
        <v>15</v>
      </c>
      <c r="C85" t="s">
        <v>7614</v>
      </c>
      <c r="D85" t="s">
        <v>184</v>
      </c>
      <c r="E85">
        <v>0.18099999999999999</v>
      </c>
      <c r="F85" t="s">
        <v>7555</v>
      </c>
      <c r="G85" s="784" t="s">
        <v>7580</v>
      </c>
      <c r="H85" s="784" t="s">
        <v>7620</v>
      </c>
      <c r="I85" s="784" t="s">
        <v>7556</v>
      </c>
    </row>
    <row r="86" spans="1:9" hidden="1">
      <c r="A86" t="str">
        <f>Table_wabobpsvr_AzureCalc_AzureCalcRateCard[[#This Row],[ServiceName]]&amp;Table_wabobpsvr_AzureCalc_AzureCalcRateCard[[#This Row],[Price_Level]]&amp;Table_wabobpsvr_AzureCalc_AzureCalcRateCard[[#This Row],[Region]]</f>
        <v>Premium Elastic Database ExistenceC15</v>
      </c>
      <c r="B86">
        <v>15</v>
      </c>
      <c r="C86" t="s">
        <v>7614</v>
      </c>
      <c r="D86" t="s">
        <v>184</v>
      </c>
      <c r="E86">
        <v>0.20300000000000001</v>
      </c>
      <c r="F86" t="s">
        <v>7563</v>
      </c>
      <c r="G86" s="784" t="s">
        <v>7587</v>
      </c>
      <c r="H86" s="784" t="s">
        <v>7621</v>
      </c>
      <c r="I86" s="784" t="s">
        <v>7564</v>
      </c>
    </row>
    <row r="87" spans="1:9" hidden="1">
      <c r="A87" t="str">
        <f>Table_wabobpsvr_AzureCalc_AzureCalcRateCard[[#This Row],[ServiceName]]&amp;Table_wabobpsvr_AzureCalc_AzureCalcRateCard[[#This Row],[Price_Level]]&amp;Table_wabobpsvr_AzureCalc_AzureCalcRateCard[[#This Row],[Region]]</f>
        <v>Standard Elastic DTU PackC16</v>
      </c>
      <c r="B87">
        <v>16</v>
      </c>
      <c r="C87" t="s">
        <v>7614</v>
      </c>
      <c r="D87" t="s">
        <v>184</v>
      </c>
      <c r="E87">
        <v>7.2999999999999995E-2</v>
      </c>
      <c r="F87" t="s">
        <v>4718</v>
      </c>
      <c r="G87" s="784" t="s">
        <v>4720</v>
      </c>
      <c r="H87" s="784" t="s">
        <v>7622</v>
      </c>
      <c r="I87" s="784" t="s">
        <v>4878</v>
      </c>
    </row>
    <row r="88" spans="1:9" hidden="1">
      <c r="A88" t="str">
        <f>Table_wabobpsvr_AzureCalc_AzureCalcRateCard[[#This Row],[ServiceName]]&amp;Table_wabobpsvr_AzureCalc_AzureCalcRateCard[[#This Row],[Price_Level]]&amp;Table_wabobpsvr_AzureCalc_AzureCalcRateCard[[#This Row],[Region]]</f>
        <v>Standard Elastic Database ExistenceC16</v>
      </c>
      <c r="B88">
        <v>16</v>
      </c>
      <c r="C88" t="s">
        <v>7614</v>
      </c>
      <c r="D88" t="s">
        <v>184</v>
      </c>
      <c r="E88">
        <v>0.04</v>
      </c>
      <c r="F88" t="s">
        <v>4757</v>
      </c>
      <c r="G88" s="784" t="s">
        <v>4778</v>
      </c>
      <c r="H88" s="784" t="s">
        <v>7623</v>
      </c>
      <c r="I88" s="784" t="s">
        <v>4881</v>
      </c>
    </row>
    <row r="89" spans="1:9" hidden="1">
      <c r="A89" t="str">
        <f>Table_wabobpsvr_AzureCalc_AzureCalcRateCard[[#This Row],[ServiceName]]&amp;Table_wabobpsvr_AzureCalc_AzureCalcRateCard[[#This Row],[Price_Level]]&amp;Table_wabobpsvr_AzureCalc_AzureCalcRateCard[[#This Row],[Region]]</f>
        <v>Basic Elastic DTU PackC16</v>
      </c>
      <c r="B89">
        <v>16</v>
      </c>
      <c r="C89" t="s">
        <v>7614</v>
      </c>
      <c r="D89" t="s">
        <v>184</v>
      </c>
      <c r="E89">
        <v>4.9000000000000002E-2</v>
      </c>
      <c r="F89" t="s">
        <v>7449</v>
      </c>
      <c r="G89" s="784" t="s">
        <v>7450</v>
      </c>
      <c r="H89" s="784" t="s">
        <v>7624</v>
      </c>
      <c r="I89" s="784" t="s">
        <v>7451</v>
      </c>
    </row>
    <row r="90" spans="1:9" hidden="1">
      <c r="A90" t="str">
        <f>Table_wabobpsvr_AzureCalc_AzureCalcRateCard[[#This Row],[ServiceName]]&amp;Table_wabobpsvr_AzureCalc_AzureCalcRateCard[[#This Row],[Price_Level]]&amp;Table_wabobpsvr_AzureCalc_AzureCalcRateCard[[#This Row],[Region]]</f>
        <v>Basic Elastic Database ExistenceC16</v>
      </c>
      <c r="B90">
        <v>16</v>
      </c>
      <c r="C90" t="s">
        <v>7614</v>
      </c>
      <c r="D90" t="s">
        <v>184</v>
      </c>
      <c r="E90">
        <v>8.0000000000000002E-3</v>
      </c>
      <c r="F90" t="s">
        <v>7454</v>
      </c>
      <c r="G90" s="784" t="s">
        <v>7574</v>
      </c>
      <c r="H90" s="784" t="s">
        <v>7625</v>
      </c>
      <c r="I90" s="784" t="s">
        <v>7554</v>
      </c>
    </row>
    <row r="91" spans="1:9" hidden="1">
      <c r="A91" t="str">
        <f>Table_wabobpsvr_AzureCalc_AzureCalcRateCard[[#This Row],[ServiceName]]&amp;Table_wabobpsvr_AzureCalc_AzureCalcRateCard[[#This Row],[Price_Level]]&amp;Table_wabobpsvr_AzureCalc_AzureCalcRateCard[[#This Row],[Region]]</f>
        <v>Premium Elastic DTU PackC16</v>
      </c>
      <c r="B91">
        <v>16</v>
      </c>
      <c r="C91" t="s">
        <v>7614</v>
      </c>
      <c r="D91" t="s">
        <v>184</v>
      </c>
      <c r="E91">
        <v>0.18099999999999999</v>
      </c>
      <c r="F91" t="s">
        <v>7555</v>
      </c>
      <c r="G91" s="784" t="s">
        <v>7581</v>
      </c>
      <c r="H91" s="784" t="s">
        <v>7626</v>
      </c>
      <c r="I91" s="784" t="s">
        <v>7557</v>
      </c>
    </row>
    <row r="92" spans="1:9" hidden="1">
      <c r="A92" t="str">
        <f>Table_wabobpsvr_AzureCalc_AzureCalcRateCard[[#This Row],[ServiceName]]&amp;Table_wabobpsvr_AzureCalc_AzureCalcRateCard[[#This Row],[Price_Level]]&amp;Table_wabobpsvr_AzureCalc_AzureCalcRateCard[[#This Row],[Region]]</f>
        <v>Premium Elastic Database ExistenceC16</v>
      </c>
      <c r="B92">
        <v>16</v>
      </c>
      <c r="C92" t="s">
        <v>7614</v>
      </c>
      <c r="D92" t="s">
        <v>184</v>
      </c>
      <c r="E92">
        <v>0.20300000000000001</v>
      </c>
      <c r="F92" t="s">
        <v>7563</v>
      </c>
      <c r="G92" s="784" t="s">
        <v>7588</v>
      </c>
      <c r="H92" s="784" t="s">
        <v>7627</v>
      </c>
      <c r="I92" s="784" t="s">
        <v>7565</v>
      </c>
    </row>
    <row r="93" spans="1:9" hidden="1">
      <c r="A93" t="str">
        <f>Table_wabobpsvr_AzureCalc_AzureCalcRateCard[[#This Row],[ServiceName]]&amp;Table_wabobpsvr_AzureCalc_AzureCalcRateCard[[#This Row],[Price_Level]]&amp;Table_wabobpsvr_AzureCalc_AzureCalcRateCard[[#This Row],[Region]]</f>
        <v>High Frequency On Premises ActivityA</v>
      </c>
      <c r="C93" t="s">
        <v>4431</v>
      </c>
      <c r="D93" t="s">
        <v>181</v>
      </c>
      <c r="E93">
        <v>999999</v>
      </c>
      <c r="F93" t="s">
        <v>1357</v>
      </c>
      <c r="G93" s="784" t="s">
        <v>4431</v>
      </c>
      <c r="H93" s="784" t="s">
        <v>4431</v>
      </c>
      <c r="I93" s="784" t="s">
        <v>4431</v>
      </c>
    </row>
    <row r="94" spans="1:9" hidden="1">
      <c r="A94" t="str">
        <f>Table_wabobpsvr_AzureCalc_AzureCalcRateCard[[#This Row],[ServiceName]]&amp;Table_wabobpsvr_AzureCalc_AzureCalcRateCard[[#This Row],[Price_Level]]&amp;Table_wabobpsvr_AzureCalc_AzureCalcRateCard[[#This Row],[Region]]</f>
        <v>Premium Elastic DTU PackMOSP16</v>
      </c>
      <c r="B94">
        <v>16</v>
      </c>
      <c r="C94" t="s">
        <v>7614</v>
      </c>
      <c r="D94" t="s">
        <v>627</v>
      </c>
      <c r="E94">
        <v>0.1993</v>
      </c>
      <c r="F94" t="s">
        <v>7555</v>
      </c>
      <c r="G94" s="784"/>
      <c r="H94" s="784"/>
      <c r="I94" s="784" t="s">
        <v>7557</v>
      </c>
    </row>
    <row r="95" spans="1:9" hidden="1">
      <c r="A95" t="str">
        <f>Table_wabobpsvr_AzureCalc_AzureCalcRateCard[[#This Row],[ServiceName]]&amp;Table_wabobpsvr_AzureCalc_AzureCalcRateCard[[#This Row],[Price_Level]]&amp;Table_wabobpsvr_AzureCalc_AzureCalcRateCard[[#This Row],[Region]]</f>
        <v>Premium Elastic Database ExistenceMOSP16</v>
      </c>
      <c r="B95">
        <v>16</v>
      </c>
      <c r="C95" t="s">
        <v>7614</v>
      </c>
      <c r="D95" t="s">
        <v>627</v>
      </c>
      <c r="E95">
        <v>0.22320000000000001</v>
      </c>
      <c r="F95" t="s">
        <v>7563</v>
      </c>
      <c r="G95" s="784"/>
      <c r="H95" s="784"/>
      <c r="I95" s="784" t="s">
        <v>7565</v>
      </c>
    </row>
    <row r="96" spans="1:9" hidden="1">
      <c r="A96" t="str">
        <f>Table_wabobpsvr_AzureCalc_AzureCalcRateCard[[#This Row],[ServiceName]]&amp;Table_wabobpsvr_AzureCalc_AzureCalcRateCard[[#This Row],[Price_Level]]&amp;Table_wabobpsvr_AzureCalc_AzureCalcRateCard[[#This Row],[Region]]</f>
        <v>Standard Elastic DTU PackMOSP13</v>
      </c>
      <c r="B96">
        <v>13</v>
      </c>
      <c r="C96" t="s">
        <v>7614</v>
      </c>
      <c r="D96" t="s">
        <v>627</v>
      </c>
      <c r="E96">
        <v>8.7999999999999995E-2</v>
      </c>
      <c r="F96" t="s">
        <v>4718</v>
      </c>
      <c r="G96" s="784"/>
      <c r="H96" s="784"/>
      <c r="I96" s="784" t="s">
        <v>4880</v>
      </c>
    </row>
    <row r="97" spans="1:9" hidden="1">
      <c r="A97" t="str">
        <f>Table_wabobpsvr_AzureCalc_AzureCalcRateCard[[#This Row],[ServiceName]]&amp;Table_wabobpsvr_AzureCalc_AzureCalcRateCard[[#This Row],[Price_Level]]&amp;Table_wabobpsvr_AzureCalc_AzureCalcRateCard[[#This Row],[Region]]</f>
        <v>Standard Elastic Database ExistenceMOSP13</v>
      </c>
      <c r="B97">
        <v>13</v>
      </c>
      <c r="C97" t="s">
        <v>7614</v>
      </c>
      <c r="D97" t="s">
        <v>627</v>
      </c>
      <c r="E97">
        <v>4.9000000000000002E-2</v>
      </c>
      <c r="F97" t="s">
        <v>4757</v>
      </c>
      <c r="G97" s="784"/>
      <c r="H97" s="784"/>
      <c r="I97" s="784" t="s">
        <v>5922</v>
      </c>
    </row>
    <row r="98" spans="1:9" hidden="1">
      <c r="A98" t="str">
        <f>Table_wabobpsvr_AzureCalc_AzureCalcRateCard[[#This Row],[ServiceName]]&amp;Table_wabobpsvr_AzureCalc_AzureCalcRateCard[[#This Row],[Price_Level]]&amp;Table_wabobpsvr_AzureCalc_AzureCalcRateCard[[#This Row],[Region]]</f>
        <v>Basic Elastic DTU PackMOSP13</v>
      </c>
      <c r="B98">
        <v>13</v>
      </c>
      <c r="C98" t="s">
        <v>7614</v>
      </c>
      <c r="D98" t="s">
        <v>627</v>
      </c>
      <c r="E98">
        <v>5.8799999999999998E-2</v>
      </c>
      <c r="F98" t="s">
        <v>7449</v>
      </c>
      <c r="G98" s="784"/>
      <c r="H98" s="784"/>
      <c r="I98" s="784" t="s">
        <v>7453</v>
      </c>
    </row>
    <row r="99" spans="1:9" hidden="1">
      <c r="A99" t="str">
        <f>Table_wabobpsvr_AzureCalc_AzureCalcRateCard[[#This Row],[ServiceName]]&amp;Table_wabobpsvr_AzureCalc_AzureCalcRateCard[[#This Row],[Price_Level]]&amp;Table_wabobpsvr_AzureCalc_AzureCalcRateCard[[#This Row],[Region]]</f>
        <v>Basic Elastic Database ExistenceMOSP13</v>
      </c>
      <c r="B99">
        <v>13</v>
      </c>
      <c r="C99" t="s">
        <v>7614</v>
      </c>
      <c r="D99" t="s">
        <v>627</v>
      </c>
      <c r="E99">
        <v>9.7999999999999997E-3</v>
      </c>
      <c r="F99" t="s">
        <v>7454</v>
      </c>
      <c r="G99" s="784"/>
      <c r="H99" s="784"/>
      <c r="I99" s="784" t="s">
        <v>7460</v>
      </c>
    </row>
    <row r="100" spans="1:9" hidden="1">
      <c r="A100" t="str">
        <f>Table_wabobpsvr_AzureCalc_AzureCalcRateCard[[#This Row],[ServiceName]]&amp;Table_wabobpsvr_AzureCalc_AzureCalcRateCard[[#This Row],[Price_Level]]&amp;Table_wabobpsvr_AzureCalc_AzureCalcRateCard[[#This Row],[Region]]</f>
        <v>Premium Elastic DTU PackMOSP13</v>
      </c>
      <c r="B100">
        <v>13</v>
      </c>
      <c r="C100" t="s">
        <v>7614</v>
      </c>
      <c r="D100" t="s">
        <v>627</v>
      </c>
      <c r="E100">
        <v>0.21879999999999999</v>
      </c>
      <c r="F100" t="s">
        <v>7555</v>
      </c>
      <c r="G100" s="784"/>
      <c r="H100" s="784"/>
      <c r="I100" s="784" t="s">
        <v>7558</v>
      </c>
    </row>
    <row r="101" spans="1:9" hidden="1">
      <c r="A101" t="str">
        <f>Table_wabobpsvr_AzureCalc_AzureCalcRateCard[[#This Row],[ServiceName]]&amp;Table_wabobpsvr_AzureCalc_AzureCalcRateCard[[#This Row],[Price_Level]]&amp;Table_wabobpsvr_AzureCalc_AzureCalcRateCard[[#This Row],[Region]]</f>
        <v>Premium Elastic Database ExistenceMOSP13</v>
      </c>
      <c r="B101">
        <v>13</v>
      </c>
      <c r="C101" t="s">
        <v>7614</v>
      </c>
      <c r="D101" t="s">
        <v>627</v>
      </c>
      <c r="E101">
        <v>0.245</v>
      </c>
      <c r="F101" t="s">
        <v>7563</v>
      </c>
      <c r="G101" s="784"/>
      <c r="H101" s="784"/>
      <c r="I101" s="784" t="s">
        <v>7566</v>
      </c>
    </row>
    <row r="102" spans="1:9" hidden="1">
      <c r="A102" t="str">
        <f>Table_wabobpsvr_AzureCalc_AzureCalcRateCard[[#This Row],[ServiceName]]&amp;Table_wabobpsvr_AzureCalc_AzureCalcRateCard[[#This Row],[Price_Level]]&amp;Table_wabobpsvr_AzureCalc_AzureCalcRateCard[[#This Row],[Region]]</f>
        <v>High Frequency On Premises ActivityB</v>
      </c>
      <c r="C102" t="s">
        <v>4431</v>
      </c>
      <c r="D102" t="s">
        <v>182</v>
      </c>
      <c r="E102">
        <v>999999</v>
      </c>
      <c r="F102" t="s">
        <v>1357</v>
      </c>
      <c r="G102" s="784" t="s">
        <v>4431</v>
      </c>
      <c r="H102" s="784" t="s">
        <v>4431</v>
      </c>
      <c r="I102" s="784" t="s">
        <v>4431</v>
      </c>
    </row>
    <row r="103" spans="1:9" hidden="1">
      <c r="A103" t="str">
        <f>Table_wabobpsvr_AzureCalc_AzureCalcRateCard[[#This Row],[ServiceName]]&amp;Table_wabobpsvr_AzureCalc_AzureCalcRateCard[[#This Row],[Price_Level]]&amp;Table_wabobpsvr_AzureCalc_AzureCalcRateCard[[#This Row],[Region]]</f>
        <v>Premium Storage - Page Blob/P10 (Units)MOSP15</v>
      </c>
      <c r="B103">
        <v>15</v>
      </c>
      <c r="C103" t="s">
        <v>81</v>
      </c>
      <c r="D103" t="s">
        <v>627</v>
      </c>
      <c r="E103">
        <v>19.71</v>
      </c>
      <c r="F103" t="s">
        <v>3344</v>
      </c>
      <c r="G103" s="784"/>
      <c r="H103" s="784"/>
      <c r="I103" s="784" t="s">
        <v>5829</v>
      </c>
    </row>
    <row r="104" spans="1:9" hidden="1">
      <c r="A104" t="str">
        <f>Table_wabobpsvr_AzureCalc_AzureCalcRateCard[[#This Row],[ServiceName]]&amp;Table_wabobpsvr_AzureCalc_AzureCalcRateCard[[#This Row],[Price_Level]]&amp;Table_wabobpsvr_AzureCalc_AzureCalcRateCard[[#This Row],[Region]]</f>
        <v>Premium Storage - Page Blob/P20 (Units)MOSP15</v>
      </c>
      <c r="B104">
        <v>15</v>
      </c>
      <c r="C104" t="s">
        <v>81</v>
      </c>
      <c r="D104" t="s">
        <v>627</v>
      </c>
      <c r="E104">
        <v>73.22</v>
      </c>
      <c r="F104" t="s">
        <v>3347</v>
      </c>
      <c r="G104" s="784"/>
      <c r="H104" s="784"/>
      <c r="I104" s="784" t="s">
        <v>7415</v>
      </c>
    </row>
    <row r="105" spans="1:9" hidden="1">
      <c r="A105" t="str">
        <f>Table_wabobpsvr_AzureCalc_AzureCalcRateCard[[#This Row],[ServiceName]]&amp;Table_wabobpsvr_AzureCalc_AzureCalcRateCard[[#This Row],[Price_Level]]&amp;Table_wabobpsvr_AzureCalc_AzureCalcRateCard[[#This Row],[Region]]</f>
        <v>Premium Storage - Page Blob/P30 (Units)MOSP15</v>
      </c>
      <c r="B105">
        <v>15</v>
      </c>
      <c r="C105" t="s">
        <v>81</v>
      </c>
      <c r="D105" t="s">
        <v>627</v>
      </c>
      <c r="E105">
        <v>135.16999999999999</v>
      </c>
      <c r="F105" t="s">
        <v>3352</v>
      </c>
      <c r="G105" s="784"/>
      <c r="H105" s="784"/>
      <c r="I105" s="784" t="s">
        <v>7416</v>
      </c>
    </row>
    <row r="106" spans="1:9" hidden="1">
      <c r="A106" t="str">
        <f>Table_wabobpsvr_AzureCalc_AzureCalcRateCard[[#This Row],[ServiceName]]&amp;Table_wabobpsvr_AzureCalc_AzureCalcRateCard[[#This Row],[Price_Level]]&amp;Table_wabobpsvr_AzureCalc_AzureCalcRateCard[[#This Row],[Region]]</f>
        <v>Premium Storage - Snapshots (GB)MOSP15</v>
      </c>
      <c r="B106">
        <v>15</v>
      </c>
      <c r="C106" t="s">
        <v>10</v>
      </c>
      <c r="D106" t="s">
        <v>627</v>
      </c>
      <c r="E106">
        <v>0.13200000000000001</v>
      </c>
      <c r="F106" t="s">
        <v>3357</v>
      </c>
      <c r="G106" s="784"/>
      <c r="H106" s="784"/>
      <c r="I106" s="784" t="s">
        <v>7417</v>
      </c>
    </row>
    <row r="107" spans="1:9" hidden="1">
      <c r="A107" t="str">
        <f>Table_wabobpsvr_AzureCalc_AzureCalcRateCard[[#This Row],[ServiceName]]&amp;Table_wabobpsvr_AzureCalc_AzureCalcRateCard[[#This Row],[Price_Level]]&amp;Table_wabobpsvr_AzureCalc_AzureCalcRateCard[[#This Row],[Region]]</f>
        <v>Premium Storage - Page Blob/P10 (Units)A15</v>
      </c>
      <c r="B107">
        <v>15</v>
      </c>
      <c r="C107" t="s">
        <v>81</v>
      </c>
      <c r="D107" t="s">
        <v>181</v>
      </c>
      <c r="E107">
        <v>19.1187</v>
      </c>
      <c r="F107" t="s">
        <v>3344</v>
      </c>
      <c r="G107" s="784" t="s">
        <v>3825</v>
      </c>
      <c r="H107" s="784" t="s">
        <v>3826</v>
      </c>
      <c r="I107" s="784" t="s">
        <v>5829</v>
      </c>
    </row>
    <row r="108" spans="1:9" hidden="1">
      <c r="A108" t="str">
        <f>Table_wabobpsvr_AzureCalc_AzureCalcRateCard[[#This Row],[ServiceName]]&amp;Table_wabobpsvr_AzureCalc_AzureCalcRateCard[[#This Row],[Price_Level]]&amp;Table_wabobpsvr_AzureCalc_AzureCalcRateCard[[#This Row],[Region]]</f>
        <v>Premium Storage - Page Blob/P20 (Units)A15</v>
      </c>
      <c r="B108">
        <v>15</v>
      </c>
      <c r="C108" t="s">
        <v>81</v>
      </c>
      <c r="D108" t="s">
        <v>181</v>
      </c>
      <c r="E108">
        <v>71.023399999999995</v>
      </c>
      <c r="F108" t="s">
        <v>3347</v>
      </c>
      <c r="G108" s="784" t="s">
        <v>7418</v>
      </c>
      <c r="H108" s="784" t="s">
        <v>7419</v>
      </c>
      <c r="I108" s="784" t="s">
        <v>7415</v>
      </c>
    </row>
    <row r="109" spans="1:9" hidden="1">
      <c r="A109" t="str">
        <f>Table_wabobpsvr_AzureCalc_AzureCalcRateCard[[#This Row],[ServiceName]]&amp;Table_wabobpsvr_AzureCalc_AzureCalcRateCard[[#This Row],[Price_Level]]&amp;Table_wabobpsvr_AzureCalc_AzureCalcRateCard[[#This Row],[Region]]</f>
        <v>Premium Storage - Page Blob/P30 (Units)A15</v>
      </c>
      <c r="B109">
        <v>15</v>
      </c>
      <c r="C109" t="s">
        <v>81</v>
      </c>
      <c r="D109" t="s">
        <v>181</v>
      </c>
      <c r="E109">
        <v>131.11490000000001</v>
      </c>
      <c r="F109" t="s">
        <v>3352</v>
      </c>
      <c r="G109" s="784" t="s">
        <v>7420</v>
      </c>
      <c r="H109" s="784" t="s">
        <v>7421</v>
      </c>
      <c r="I109" s="784" t="s">
        <v>7416</v>
      </c>
    </row>
    <row r="110" spans="1:9" hidden="1">
      <c r="A110" t="str">
        <f>Table_wabobpsvr_AzureCalc_AzureCalcRateCard[[#This Row],[ServiceName]]&amp;Table_wabobpsvr_AzureCalc_AzureCalcRateCard[[#This Row],[Price_Level]]&amp;Table_wabobpsvr_AzureCalc_AzureCalcRateCard[[#This Row],[Region]]</f>
        <v>Premium Storage - Snapshots (GB)A15</v>
      </c>
      <c r="B110">
        <v>15</v>
      </c>
      <c r="C110" t="s">
        <v>10</v>
      </c>
      <c r="D110" t="s">
        <v>181</v>
      </c>
      <c r="E110">
        <v>12.804</v>
      </c>
      <c r="F110" t="s">
        <v>3357</v>
      </c>
      <c r="G110" s="784" t="s">
        <v>7422</v>
      </c>
      <c r="H110" s="784" t="s">
        <v>7423</v>
      </c>
      <c r="I110" s="784" t="s">
        <v>7417</v>
      </c>
    </row>
    <row r="111" spans="1:9" hidden="1">
      <c r="A111" t="str">
        <f>Table_wabobpsvr_AzureCalc_AzureCalcRateCard[[#This Row],[ServiceName]]&amp;Table_wabobpsvr_AzureCalc_AzureCalcRateCard[[#This Row],[Price_Level]]&amp;Table_wabobpsvr_AzureCalc_AzureCalcRateCard[[#This Row],[Region]]</f>
        <v>High Frequency On Premises ActivityC</v>
      </c>
      <c r="C111" t="s">
        <v>4431</v>
      </c>
      <c r="D111" t="s">
        <v>184</v>
      </c>
      <c r="E111">
        <v>999999</v>
      </c>
      <c r="F111" t="s">
        <v>1357</v>
      </c>
      <c r="G111" s="784" t="s">
        <v>4431</v>
      </c>
      <c r="H111" s="784" t="s">
        <v>4431</v>
      </c>
      <c r="I111" s="784" t="s">
        <v>4431</v>
      </c>
    </row>
    <row r="112" spans="1:9" hidden="1">
      <c r="A112" t="str">
        <f>Table_wabobpsvr_AzureCalc_AzureCalcRateCard[[#This Row],[ServiceName]]&amp;Table_wabobpsvr_AzureCalc_AzureCalcRateCard[[#This Row],[Price_Level]]&amp;Table_wabobpsvr_AzureCalc_AzureCalcRateCard[[#This Row],[Region]]</f>
        <v>Premium Storage - Page Blob/P10 (Units)B15</v>
      </c>
      <c r="B112">
        <v>15</v>
      </c>
      <c r="C112" t="s">
        <v>81</v>
      </c>
      <c r="D112" t="s">
        <v>182</v>
      </c>
      <c r="E112">
        <v>18.5274</v>
      </c>
      <c r="F112" t="s">
        <v>3344</v>
      </c>
      <c r="G112" s="784" t="s">
        <v>3825</v>
      </c>
      <c r="H112" s="784" t="s">
        <v>3826</v>
      </c>
      <c r="I112" s="784" t="s">
        <v>5829</v>
      </c>
    </row>
    <row r="113" spans="1:9" hidden="1">
      <c r="A113" t="str">
        <f>Table_wabobpsvr_AzureCalc_AzureCalcRateCard[[#This Row],[ServiceName]]&amp;Table_wabobpsvr_AzureCalc_AzureCalcRateCard[[#This Row],[Price_Level]]&amp;Table_wabobpsvr_AzureCalc_AzureCalcRateCard[[#This Row],[Region]]</f>
        <v>Premium Storage - Page Blob/P20 (Units)B15</v>
      </c>
      <c r="B113">
        <v>15</v>
      </c>
      <c r="C113" t="s">
        <v>81</v>
      </c>
      <c r="D113" t="s">
        <v>182</v>
      </c>
      <c r="E113">
        <v>68.826800000000006</v>
      </c>
      <c r="F113" t="s">
        <v>3347</v>
      </c>
      <c r="G113" s="784" t="s">
        <v>7418</v>
      </c>
      <c r="H113" s="784" t="s">
        <v>7419</v>
      </c>
      <c r="I113" s="784" t="s">
        <v>7415</v>
      </c>
    </row>
    <row r="114" spans="1:9" hidden="1">
      <c r="A114" t="str">
        <f>Table_wabobpsvr_AzureCalc_AzureCalcRateCard[[#This Row],[ServiceName]]&amp;Table_wabobpsvr_AzureCalc_AzureCalcRateCard[[#This Row],[Price_Level]]&amp;Table_wabobpsvr_AzureCalc_AzureCalcRateCard[[#This Row],[Region]]</f>
        <v>Premium Storage - Page Blob/P30 (Units)B15</v>
      </c>
      <c r="B114">
        <v>15</v>
      </c>
      <c r="C114" t="s">
        <v>81</v>
      </c>
      <c r="D114" t="s">
        <v>182</v>
      </c>
      <c r="E114">
        <v>127.0598</v>
      </c>
      <c r="F114" t="s">
        <v>3352</v>
      </c>
      <c r="G114" s="784" t="s">
        <v>7420</v>
      </c>
      <c r="H114" s="784" t="s">
        <v>7421</v>
      </c>
      <c r="I114" s="784" t="s">
        <v>7416</v>
      </c>
    </row>
    <row r="115" spans="1:9" hidden="1">
      <c r="A115" t="str">
        <f>Table_wabobpsvr_AzureCalc_AzureCalcRateCard[[#This Row],[ServiceName]]&amp;Table_wabobpsvr_AzureCalc_AzureCalcRateCard[[#This Row],[Price_Level]]&amp;Table_wabobpsvr_AzureCalc_AzureCalcRateCard[[#This Row],[Region]]</f>
        <v>Premium Storage - Snapshots (GB)B15</v>
      </c>
      <c r="B115">
        <v>15</v>
      </c>
      <c r="C115" t="s">
        <v>10</v>
      </c>
      <c r="D115" t="s">
        <v>182</v>
      </c>
      <c r="E115">
        <v>12.407999999999999</v>
      </c>
      <c r="F115" t="s">
        <v>3357</v>
      </c>
      <c r="G115" s="784" t="s">
        <v>7422</v>
      </c>
      <c r="H115" s="784" t="s">
        <v>7423</v>
      </c>
      <c r="I115" s="784" t="s">
        <v>7417</v>
      </c>
    </row>
    <row r="116" spans="1:9" hidden="1">
      <c r="A116" t="str">
        <f>Table_wabobpsvr_AzureCalc_AzureCalcRateCard[[#This Row],[ServiceName]]&amp;Table_wabobpsvr_AzureCalc_AzureCalcRateCard[[#This Row],[Price_Level]]&amp;Table_wabobpsvr_AzureCalc_AzureCalcRateCard[[#This Row],[Region]]</f>
        <v>Premium Storage - Page Blob/P10 (Units)C15</v>
      </c>
      <c r="B116">
        <v>15</v>
      </c>
      <c r="C116" t="s">
        <v>81</v>
      </c>
      <c r="D116" t="s">
        <v>184</v>
      </c>
      <c r="E116">
        <v>17.9361</v>
      </c>
      <c r="F116" t="s">
        <v>3344</v>
      </c>
      <c r="G116" s="784" t="s">
        <v>3825</v>
      </c>
      <c r="H116" s="784" t="s">
        <v>3826</v>
      </c>
      <c r="I116" s="784" t="s">
        <v>5829</v>
      </c>
    </row>
    <row r="117" spans="1:9" hidden="1">
      <c r="A117" t="str">
        <f>Table_wabobpsvr_AzureCalc_AzureCalcRateCard[[#This Row],[ServiceName]]&amp;Table_wabobpsvr_AzureCalc_AzureCalcRateCard[[#This Row],[Price_Level]]&amp;Table_wabobpsvr_AzureCalc_AzureCalcRateCard[[#This Row],[Region]]</f>
        <v>Premium Storage - Page Blob/P20 (Units)C15</v>
      </c>
      <c r="B117">
        <v>15</v>
      </c>
      <c r="C117" t="s">
        <v>81</v>
      </c>
      <c r="D117" t="s">
        <v>184</v>
      </c>
      <c r="E117">
        <v>66.630200000000002</v>
      </c>
      <c r="F117" t="s">
        <v>3347</v>
      </c>
      <c r="G117" s="784" t="s">
        <v>7418</v>
      </c>
      <c r="H117" s="784" t="s">
        <v>7419</v>
      </c>
      <c r="I117" s="784" t="s">
        <v>7415</v>
      </c>
    </row>
    <row r="118" spans="1:9" hidden="1">
      <c r="A118" t="str">
        <f>Table_wabobpsvr_AzureCalc_AzureCalcRateCard[[#This Row],[ServiceName]]&amp;Table_wabobpsvr_AzureCalc_AzureCalcRateCard[[#This Row],[Price_Level]]&amp;Table_wabobpsvr_AzureCalc_AzureCalcRateCard[[#This Row],[Region]]</f>
        <v>Premium Storage - Page Blob/P30 (Units)C15</v>
      </c>
      <c r="B118">
        <v>15</v>
      </c>
      <c r="C118" t="s">
        <v>81</v>
      </c>
      <c r="D118" t="s">
        <v>184</v>
      </c>
      <c r="E118">
        <v>123.0047</v>
      </c>
      <c r="F118" t="s">
        <v>3352</v>
      </c>
      <c r="G118" s="784" t="s">
        <v>7420</v>
      </c>
      <c r="H118" s="784" t="s">
        <v>7421</v>
      </c>
      <c r="I118" s="784" t="s">
        <v>7416</v>
      </c>
    </row>
    <row r="119" spans="1:9" hidden="1">
      <c r="A119" t="str">
        <f>Table_wabobpsvr_AzureCalc_AzureCalcRateCard[[#This Row],[ServiceName]]&amp;Table_wabobpsvr_AzureCalc_AzureCalcRateCard[[#This Row],[Price_Level]]&amp;Table_wabobpsvr_AzureCalc_AzureCalcRateCard[[#This Row],[Region]]</f>
        <v>Premium Storage - Snapshots (GB)C15</v>
      </c>
      <c r="B119">
        <v>15</v>
      </c>
      <c r="C119" t="s">
        <v>10</v>
      </c>
      <c r="D119" t="s">
        <v>184</v>
      </c>
      <c r="E119">
        <v>12.012</v>
      </c>
      <c r="F119" t="s">
        <v>3357</v>
      </c>
      <c r="G119" s="784" t="s">
        <v>7422</v>
      </c>
      <c r="H119" s="784" t="s">
        <v>7423</v>
      </c>
      <c r="I119" s="784" t="s">
        <v>7417</v>
      </c>
    </row>
    <row r="120" spans="1:9" hidden="1">
      <c r="A120" t="str">
        <f>Table_wabobpsvr_AzureCalc_AzureCalcRateCard[[#This Row],[ServiceName]]&amp;Table_wabobpsvr_AzureCalc_AzureCalcRateCard[[#This Row],[Price_Level]]&amp;Table_wabobpsvr_AzureCalc_AzureCalcRateCard[[#This Row],[Region]]</f>
        <v>Standard S2 Search HourC9</v>
      </c>
      <c r="B120">
        <v>9</v>
      </c>
      <c r="C120" t="s">
        <v>91</v>
      </c>
      <c r="D120" t="s">
        <v>184</v>
      </c>
      <c r="E120">
        <v>1.6143400000000001</v>
      </c>
      <c r="F120" t="s">
        <v>5607</v>
      </c>
      <c r="G120" s="784" t="s">
        <v>7150</v>
      </c>
      <c r="H120" s="784" t="s">
        <v>7151</v>
      </c>
      <c r="I120" s="784" t="s">
        <v>5609</v>
      </c>
    </row>
    <row r="121" spans="1:9" hidden="1">
      <c r="A121" t="str">
        <f>Table_wabobpsvr_AzureCalc_AzureCalcRateCard[[#This Row],[ServiceName]]&amp;Table_wabobpsvr_AzureCalc_AzureCalcRateCard[[#This Row],[Price_Level]]&amp;Table_wabobpsvr_AzureCalc_AzureCalcRateCard[[#This Row],[Region]]</f>
        <v>Premium Storage - Page Blob/P10 (Units)D15</v>
      </c>
      <c r="B121">
        <v>15</v>
      </c>
      <c r="C121" t="s">
        <v>81</v>
      </c>
      <c r="D121" t="s">
        <v>183</v>
      </c>
      <c r="E121">
        <v>17.344799999999999</v>
      </c>
      <c r="F121" t="s">
        <v>3344</v>
      </c>
      <c r="G121" s="784" t="s">
        <v>3825</v>
      </c>
      <c r="H121" s="784" t="s">
        <v>3826</v>
      </c>
      <c r="I121" s="784" t="s">
        <v>5829</v>
      </c>
    </row>
    <row r="122" spans="1:9" hidden="1">
      <c r="A122" t="str">
        <f>Table_wabobpsvr_AzureCalc_AzureCalcRateCard[[#This Row],[ServiceName]]&amp;Table_wabobpsvr_AzureCalc_AzureCalcRateCard[[#This Row],[Price_Level]]&amp;Table_wabobpsvr_AzureCalc_AzureCalcRateCard[[#This Row],[Region]]</f>
        <v>Premium Storage - Page Blob/P20 (Units)D15</v>
      </c>
      <c r="B122">
        <v>15</v>
      </c>
      <c r="C122" t="s">
        <v>81</v>
      </c>
      <c r="D122" t="s">
        <v>183</v>
      </c>
      <c r="E122">
        <v>64.433599999999998</v>
      </c>
      <c r="F122" t="s">
        <v>3347</v>
      </c>
      <c r="G122" s="784" t="s">
        <v>7418</v>
      </c>
      <c r="H122" s="784" t="s">
        <v>7419</v>
      </c>
      <c r="I122" s="784" t="s">
        <v>7415</v>
      </c>
    </row>
    <row r="123" spans="1:9" hidden="1">
      <c r="A123" t="str">
        <f>Table_wabobpsvr_AzureCalc_AzureCalcRateCard[[#This Row],[ServiceName]]&amp;Table_wabobpsvr_AzureCalc_AzureCalcRateCard[[#This Row],[Price_Level]]&amp;Table_wabobpsvr_AzureCalc_AzureCalcRateCard[[#This Row],[Region]]</f>
        <v>Premium Storage - Page Blob/P30 (Units)D15</v>
      </c>
      <c r="B123">
        <v>15</v>
      </c>
      <c r="C123" t="s">
        <v>81</v>
      </c>
      <c r="D123" t="s">
        <v>183</v>
      </c>
      <c r="E123">
        <v>118.9496</v>
      </c>
      <c r="F123" t="s">
        <v>3352</v>
      </c>
      <c r="G123" s="784" t="s">
        <v>7420</v>
      </c>
      <c r="H123" s="784" t="s">
        <v>7421</v>
      </c>
      <c r="I123" s="784" t="s">
        <v>7416</v>
      </c>
    </row>
    <row r="124" spans="1:9" hidden="1">
      <c r="A124" t="str">
        <f>Table_wabobpsvr_AzureCalc_AzureCalcRateCard[[#This Row],[ServiceName]]&amp;Table_wabobpsvr_AzureCalc_AzureCalcRateCard[[#This Row],[Price_Level]]&amp;Table_wabobpsvr_AzureCalc_AzureCalcRateCard[[#This Row],[Region]]</f>
        <v>Premium Storage - Snapshots (GB)D15</v>
      </c>
      <c r="B124">
        <v>15</v>
      </c>
      <c r="C124" t="s">
        <v>10</v>
      </c>
      <c r="D124" t="s">
        <v>183</v>
      </c>
      <c r="E124">
        <v>11.616</v>
      </c>
      <c r="F124" t="s">
        <v>3357</v>
      </c>
      <c r="G124" s="784" t="s">
        <v>7422</v>
      </c>
      <c r="H124" s="784" t="s">
        <v>7423</v>
      </c>
      <c r="I124" s="784" t="s">
        <v>7417</v>
      </c>
    </row>
    <row r="125" spans="1:9" hidden="1">
      <c r="A125" t="str">
        <f>Table_wabobpsvr_AzureCalc_AzureCalcRateCard[[#This Row],[ServiceName]]&amp;Table_wabobpsvr_AzureCalc_AzureCalcRateCard[[#This Row],[Price_Level]]&amp;Table_wabobpsvr_AzureCalc_AzureCalcRateCard[[#This Row],[Region]]</f>
        <v>Standard_G1 VM (Windows)MOSP8</v>
      </c>
      <c r="B125">
        <v>8</v>
      </c>
      <c r="C125" t="s">
        <v>91</v>
      </c>
      <c r="D125" t="s">
        <v>627</v>
      </c>
      <c r="E125">
        <v>0.77</v>
      </c>
      <c r="F125" t="s">
        <v>3225</v>
      </c>
      <c r="G125" s="784"/>
      <c r="H125" s="784"/>
      <c r="I125" s="784" t="s">
        <v>7424</v>
      </c>
    </row>
    <row r="126" spans="1:9" hidden="1">
      <c r="A126" t="str">
        <f>Table_wabobpsvr_AzureCalc_AzureCalcRateCard[[#This Row],[ServiceName]]&amp;Table_wabobpsvr_AzureCalc_AzureCalcRateCard[[#This Row],[Price_Level]]&amp;Table_wabobpsvr_AzureCalc_AzureCalcRateCard[[#This Row],[Region]]</f>
        <v>Standard_G1 VM (Non-Windows)MOSP8</v>
      </c>
      <c r="B126">
        <v>8</v>
      </c>
      <c r="C126" t="s">
        <v>91</v>
      </c>
      <c r="D126" t="s">
        <v>627</v>
      </c>
      <c r="E126">
        <v>0.7</v>
      </c>
      <c r="F126" t="s">
        <v>3210</v>
      </c>
      <c r="G126" s="784"/>
      <c r="H126" s="784"/>
      <c r="I126" s="784" t="s">
        <v>7425</v>
      </c>
    </row>
    <row r="127" spans="1:9" hidden="1">
      <c r="A127" t="str">
        <f>Table_wabobpsvr_AzureCalc_AzureCalcRateCard[[#This Row],[ServiceName]]&amp;Table_wabobpsvr_AzureCalc_AzureCalcRateCard[[#This Row],[Price_Level]]&amp;Table_wabobpsvr_AzureCalc_AzureCalcRateCard[[#This Row],[Region]]</f>
        <v>Standard_G1 Cloud ServicesMOSP8</v>
      </c>
      <c r="B127">
        <v>8</v>
      </c>
      <c r="C127" t="s">
        <v>91</v>
      </c>
      <c r="D127" t="s">
        <v>627</v>
      </c>
      <c r="E127">
        <v>0.77</v>
      </c>
      <c r="F127" t="s">
        <v>3193</v>
      </c>
      <c r="G127" s="784"/>
      <c r="H127" s="784"/>
      <c r="I127" s="784" t="s">
        <v>7426</v>
      </c>
    </row>
    <row r="128" spans="1:9" hidden="1">
      <c r="A128" s="784" t="str">
        <f>Table_wabobpsvr_AzureCalc_AzureCalcRateCard[[#This Row],[ServiceName]]&amp;Table_wabobpsvr_AzureCalc_AzureCalcRateCard[[#This Row],[Price_Level]]&amp;Table_wabobpsvr_AzureCalc_AzureCalcRateCard[[#This Row],[Region]]</f>
        <v>Standard_G2 VM (Windows)MOSP8</v>
      </c>
      <c r="B128" s="784">
        <v>8</v>
      </c>
      <c r="C128" s="784" t="s">
        <v>91</v>
      </c>
      <c r="D128" s="784" t="s">
        <v>627</v>
      </c>
      <c r="E128" s="784">
        <v>1.54</v>
      </c>
      <c r="F128" s="784" t="s">
        <v>3228</v>
      </c>
      <c r="G128" s="784"/>
      <c r="H128" s="784"/>
      <c r="I128" s="784" t="s">
        <v>7427</v>
      </c>
    </row>
    <row r="129" spans="1:9" hidden="1">
      <c r="A129" s="784" t="str">
        <f>Table_wabobpsvr_AzureCalc_AzureCalcRateCard[[#This Row],[ServiceName]]&amp;Table_wabobpsvr_AzureCalc_AzureCalcRateCard[[#This Row],[Price_Level]]&amp;Table_wabobpsvr_AzureCalc_AzureCalcRateCard[[#This Row],[Region]]</f>
        <v>Standard S2 Search HourC15</v>
      </c>
      <c r="B129" s="784">
        <v>15</v>
      </c>
      <c r="C129" s="784" t="s">
        <v>91</v>
      </c>
      <c r="D129" s="784" t="s">
        <v>184</v>
      </c>
      <c r="E129" s="784">
        <v>1.6143400000000001</v>
      </c>
      <c r="F129" s="784" t="s">
        <v>5607</v>
      </c>
      <c r="G129" s="784" t="s">
        <v>7152</v>
      </c>
      <c r="H129" s="784" t="s">
        <v>7153</v>
      </c>
      <c r="I129" s="784" t="s">
        <v>7133</v>
      </c>
    </row>
    <row r="130" spans="1:9" hidden="1">
      <c r="A130" t="str">
        <f>Table_wabobpsvr_AzureCalc_AzureCalcRateCard[[#This Row],[ServiceName]]&amp;Table_wabobpsvr_AzureCalc_AzureCalcRateCard[[#This Row],[Price_Level]]&amp;Table_wabobpsvr_AzureCalc_AzureCalcRateCard[[#This Row],[Region]]</f>
        <v>Standard_G2 VM (Non-Windows)MOSP8</v>
      </c>
      <c r="B130">
        <v>8</v>
      </c>
      <c r="C130" t="s">
        <v>91</v>
      </c>
      <c r="D130" t="s">
        <v>627</v>
      </c>
      <c r="E130">
        <v>1.4</v>
      </c>
      <c r="F130" t="s">
        <v>3213</v>
      </c>
      <c r="G130" s="784"/>
      <c r="H130" s="784"/>
      <c r="I130" s="784" t="s">
        <v>7428</v>
      </c>
    </row>
    <row r="131" spans="1:9" hidden="1">
      <c r="A131" s="784" t="str">
        <f>Table_wabobpsvr_AzureCalc_AzureCalcRateCard[[#This Row],[ServiceName]]&amp;Table_wabobpsvr_AzureCalc_AzureCalcRateCard[[#This Row],[Price_Level]]&amp;Table_wabobpsvr_AzureCalc_AzureCalcRateCard[[#This Row],[Region]]</f>
        <v>Standard_G2 Cloud ServicesMOSP8</v>
      </c>
      <c r="B131" s="784">
        <v>8</v>
      </c>
      <c r="C131" s="784" t="s">
        <v>91</v>
      </c>
      <c r="D131" s="784" t="s">
        <v>627</v>
      </c>
      <c r="E131" s="784">
        <v>1.54</v>
      </c>
      <c r="F131" s="784" t="s">
        <v>3192</v>
      </c>
      <c r="G131" s="784"/>
      <c r="H131" s="784"/>
      <c r="I131" s="784" t="s">
        <v>7429</v>
      </c>
    </row>
    <row r="132" spans="1:9" hidden="1">
      <c r="A132" s="784" t="str">
        <f>Table_wabobpsvr_AzureCalc_AzureCalcRateCard[[#This Row],[ServiceName]]&amp;Table_wabobpsvr_AzureCalc_AzureCalcRateCard[[#This Row],[Price_Level]]&amp;Table_wabobpsvr_AzureCalc_AzureCalcRateCard[[#This Row],[Region]]</f>
        <v>Standard_G3 VM (Windows)MOSP8</v>
      </c>
      <c r="B132" s="784">
        <v>8</v>
      </c>
      <c r="C132" s="784" t="s">
        <v>91</v>
      </c>
      <c r="D132" s="784" t="s">
        <v>627</v>
      </c>
      <c r="E132" s="784">
        <v>3.08</v>
      </c>
      <c r="F132" s="784" t="s">
        <v>3237</v>
      </c>
      <c r="G132" s="784"/>
      <c r="H132" s="784"/>
      <c r="I132" s="784" t="s">
        <v>7430</v>
      </c>
    </row>
    <row r="133" spans="1:9" hidden="1">
      <c r="A133" t="str">
        <f>Table_wabobpsvr_AzureCalc_AzureCalcRateCard[[#This Row],[ServiceName]]&amp;Table_wabobpsvr_AzureCalc_AzureCalcRateCard[[#This Row],[Price_Level]]&amp;Table_wabobpsvr_AzureCalc_AzureCalcRateCard[[#This Row],[Region]]</f>
        <v>Standard_G3 VM (Non-Windows)MOSP8</v>
      </c>
      <c r="B133">
        <v>8</v>
      </c>
      <c r="C133" t="s">
        <v>91</v>
      </c>
      <c r="D133" t="s">
        <v>627</v>
      </c>
      <c r="E133">
        <v>2.8</v>
      </c>
      <c r="F133" t="s">
        <v>3216</v>
      </c>
      <c r="G133" s="784"/>
      <c r="H133" s="784"/>
      <c r="I133" s="784" t="s">
        <v>7431</v>
      </c>
    </row>
    <row r="134" spans="1:9" hidden="1">
      <c r="A134" t="str">
        <f>Table_wabobpsvr_AzureCalc_AzureCalcRateCard[[#This Row],[ServiceName]]&amp;Table_wabobpsvr_AzureCalc_AzureCalcRateCard[[#This Row],[Price_Level]]&amp;Table_wabobpsvr_AzureCalc_AzureCalcRateCard[[#This Row],[Region]]</f>
        <v>Standard_G3 Cloud ServicesMOSP8</v>
      </c>
      <c r="B134">
        <v>8</v>
      </c>
      <c r="C134" t="s">
        <v>91</v>
      </c>
      <c r="D134" t="s">
        <v>627</v>
      </c>
      <c r="E134">
        <v>3.08</v>
      </c>
      <c r="F134" t="s">
        <v>3198</v>
      </c>
      <c r="G134" s="784"/>
      <c r="H134" s="784"/>
      <c r="I134" s="784" t="s">
        <v>7432</v>
      </c>
    </row>
    <row r="135" spans="1:9" hidden="1">
      <c r="A135" t="str">
        <f>Table_wabobpsvr_AzureCalc_AzureCalcRateCard[[#This Row],[ServiceName]]&amp;Table_wabobpsvr_AzureCalc_AzureCalcRateCard[[#This Row],[Price_Level]]&amp;Table_wabobpsvr_AzureCalc_AzureCalcRateCard[[#This Row],[Region]]</f>
        <v>Standard_G4 VM (Windows)MOSP8</v>
      </c>
      <c r="B135">
        <v>8</v>
      </c>
      <c r="C135" t="s">
        <v>91</v>
      </c>
      <c r="D135" t="s">
        <v>627</v>
      </c>
      <c r="E135">
        <v>6.16</v>
      </c>
      <c r="F135" t="s">
        <v>3240</v>
      </c>
      <c r="G135" s="784"/>
      <c r="H135" s="784"/>
      <c r="I135" s="784" t="s">
        <v>7433</v>
      </c>
    </row>
    <row r="136" spans="1:9" hidden="1">
      <c r="A136" t="str">
        <f>Table_wabobpsvr_AzureCalc_AzureCalcRateCard[[#This Row],[ServiceName]]&amp;Table_wabobpsvr_AzureCalc_AzureCalcRateCard[[#This Row],[Price_Level]]&amp;Table_wabobpsvr_AzureCalc_AzureCalcRateCard[[#This Row],[Region]]</f>
        <v>Standard_G4 VM (Non-Windows)MOSP8</v>
      </c>
      <c r="B136">
        <v>8</v>
      </c>
      <c r="C136" t="s">
        <v>91</v>
      </c>
      <c r="D136" t="s">
        <v>627</v>
      </c>
      <c r="E136">
        <v>5.6</v>
      </c>
      <c r="F136" t="s">
        <v>3219</v>
      </c>
      <c r="G136" s="784"/>
      <c r="H136" s="784"/>
      <c r="I136" s="784" t="s">
        <v>7434</v>
      </c>
    </row>
    <row r="137" spans="1:9" hidden="1">
      <c r="A137" t="str">
        <f>Table_wabobpsvr_AzureCalc_AzureCalcRateCard[[#This Row],[ServiceName]]&amp;Table_wabobpsvr_AzureCalc_AzureCalcRateCard[[#This Row],[Price_Level]]&amp;Table_wabobpsvr_AzureCalc_AzureCalcRateCard[[#This Row],[Region]]</f>
        <v>Standard_G4 Cloud ServicesMOSP8</v>
      </c>
      <c r="B137">
        <v>8</v>
      </c>
      <c r="C137" t="s">
        <v>91</v>
      </c>
      <c r="D137" t="s">
        <v>627</v>
      </c>
      <c r="E137">
        <v>6.16</v>
      </c>
      <c r="F137" t="s">
        <v>3201</v>
      </c>
      <c r="G137" s="784"/>
      <c r="H137" s="784"/>
      <c r="I137" s="784" t="s">
        <v>7435</v>
      </c>
    </row>
    <row r="138" spans="1:9" hidden="1">
      <c r="A138" t="str">
        <f>Table_wabobpsvr_AzureCalc_AzureCalcRateCard[[#This Row],[ServiceName]]&amp;Table_wabobpsvr_AzureCalc_AzureCalcRateCard[[#This Row],[Price_Level]]&amp;Table_wabobpsvr_AzureCalc_AzureCalcRateCard[[#This Row],[Region]]</f>
        <v>Standard S2 Search HourC16</v>
      </c>
      <c r="B138">
        <v>16</v>
      </c>
      <c r="C138" t="s">
        <v>91</v>
      </c>
      <c r="D138" t="s">
        <v>184</v>
      </c>
      <c r="E138">
        <v>1.6143400000000001</v>
      </c>
      <c r="F138" t="s">
        <v>5607</v>
      </c>
      <c r="G138" s="784" t="s">
        <v>7154</v>
      </c>
      <c r="H138" s="784" t="s">
        <v>7155</v>
      </c>
      <c r="I138" s="784" t="s">
        <v>7134</v>
      </c>
    </row>
    <row r="139" spans="1:9" hidden="1">
      <c r="A139" t="str">
        <f>Table_wabobpsvr_AzureCalc_AzureCalcRateCard[[#This Row],[ServiceName]]&amp;Table_wabobpsvr_AzureCalc_AzureCalcRateCard[[#This Row],[Price_Level]]&amp;Table_wabobpsvr_AzureCalc_AzureCalcRateCard[[#This Row],[Region]]</f>
        <v>Standard_G5 VM (Windows)MOSP8</v>
      </c>
      <c r="B139">
        <v>8</v>
      </c>
      <c r="C139" t="s">
        <v>91</v>
      </c>
      <c r="D139" t="s">
        <v>627</v>
      </c>
      <c r="E139">
        <v>11.1</v>
      </c>
      <c r="F139" t="s">
        <v>3243</v>
      </c>
      <c r="G139" s="784"/>
      <c r="H139" s="784"/>
      <c r="I139" s="784" t="s">
        <v>7436</v>
      </c>
    </row>
    <row r="140" spans="1:9" hidden="1">
      <c r="A140" t="str">
        <f>Table_wabobpsvr_AzureCalc_AzureCalcRateCard[[#This Row],[ServiceName]]&amp;Table_wabobpsvr_AzureCalc_AzureCalcRateCard[[#This Row],[Price_Level]]&amp;Table_wabobpsvr_AzureCalc_AzureCalcRateCard[[#This Row],[Region]]</f>
        <v>Standard_G5 VM (Non-Windows)MOSP8</v>
      </c>
      <c r="B140">
        <v>8</v>
      </c>
      <c r="C140" t="s">
        <v>91</v>
      </c>
      <c r="D140" t="s">
        <v>627</v>
      </c>
      <c r="E140">
        <v>9.99</v>
      </c>
      <c r="F140" t="s">
        <v>3222</v>
      </c>
      <c r="G140" s="784"/>
      <c r="H140" s="784"/>
      <c r="I140" s="784" t="s">
        <v>7437</v>
      </c>
    </row>
    <row r="141" spans="1:9" hidden="1">
      <c r="A141" t="str">
        <f>Table_wabobpsvr_AzureCalc_AzureCalcRateCard[[#This Row],[ServiceName]]&amp;Table_wabobpsvr_AzureCalc_AzureCalcRateCard[[#This Row],[Price_Level]]&amp;Table_wabobpsvr_AzureCalc_AzureCalcRateCard[[#This Row],[Region]]</f>
        <v>Standard_G5 Cloud ServicesMOSP8</v>
      </c>
      <c r="B141">
        <v>8</v>
      </c>
      <c r="C141" t="s">
        <v>91</v>
      </c>
      <c r="D141" t="s">
        <v>627</v>
      </c>
      <c r="E141">
        <v>11.1</v>
      </c>
      <c r="F141" t="s">
        <v>3204</v>
      </c>
      <c r="G141" s="784"/>
      <c r="H141" s="784"/>
      <c r="I141" s="784" t="s">
        <v>7438</v>
      </c>
    </row>
    <row r="142" spans="1:9" hidden="1">
      <c r="A142" t="str">
        <f>Table_wabobpsvr_AzureCalc_AzureCalcRateCard[[#This Row],[ServiceName]]&amp;Table_wabobpsvr_AzureCalc_AzureCalcRateCard[[#This Row],[Price_Level]]&amp;Table_wabobpsvr_AzureCalc_AzureCalcRateCard[[#This Row],[Region]]</f>
        <v>Standard_G1 VM (Windows)A8</v>
      </c>
      <c r="B142">
        <v>8</v>
      </c>
      <c r="C142" t="s">
        <v>91</v>
      </c>
      <c r="D142" t="s">
        <v>181</v>
      </c>
      <c r="E142">
        <v>0.74690000000000001</v>
      </c>
      <c r="F142" t="s">
        <v>3225</v>
      </c>
      <c r="G142" s="784" t="s">
        <v>7439</v>
      </c>
      <c r="H142" s="784" t="s">
        <v>7440</v>
      </c>
      <c r="I142" s="784" t="s">
        <v>7424</v>
      </c>
    </row>
    <row r="143" spans="1:9" hidden="1">
      <c r="A143" t="str">
        <f>Table_wabobpsvr_AzureCalc_AzureCalcRateCard[[#This Row],[ServiceName]]&amp;Table_wabobpsvr_AzureCalc_AzureCalcRateCard[[#This Row],[Price_Level]]&amp;Table_wabobpsvr_AzureCalc_AzureCalcRateCard[[#This Row],[Region]]</f>
        <v>Standard_G1 VM (Non-Windows)A8</v>
      </c>
      <c r="B143">
        <v>8</v>
      </c>
      <c r="C143" t="s">
        <v>91</v>
      </c>
      <c r="D143" t="s">
        <v>181</v>
      </c>
      <c r="E143">
        <v>0.67900000000000005</v>
      </c>
      <c r="F143" t="s">
        <v>3210</v>
      </c>
      <c r="G143" s="784" t="s">
        <v>7441</v>
      </c>
      <c r="H143" s="784" t="s">
        <v>7442</v>
      </c>
      <c r="I143" s="784" t="s">
        <v>7425</v>
      </c>
    </row>
    <row r="144" spans="1:9" hidden="1">
      <c r="A144" t="str">
        <f>Table_wabobpsvr_AzureCalc_AzureCalcRateCard[[#This Row],[ServiceName]]&amp;Table_wabobpsvr_AzureCalc_AzureCalcRateCard[[#This Row],[Price_Level]]&amp;Table_wabobpsvr_AzureCalc_AzureCalcRateCard[[#This Row],[Region]]</f>
        <v>Standard_G1 Cloud ServicesA8</v>
      </c>
      <c r="B144">
        <v>8</v>
      </c>
      <c r="C144" t="s">
        <v>91</v>
      </c>
      <c r="D144" t="s">
        <v>181</v>
      </c>
      <c r="E144">
        <v>0.74690000000000001</v>
      </c>
      <c r="F144" t="s">
        <v>3193</v>
      </c>
      <c r="G144" s="784" t="s">
        <v>7443</v>
      </c>
      <c r="H144" s="784" t="s">
        <v>7444</v>
      </c>
      <c r="I144" s="784" t="s">
        <v>7426</v>
      </c>
    </row>
    <row r="145" spans="1:9" hidden="1">
      <c r="A145" t="str">
        <f>Table_wabobpsvr_AzureCalc_AzureCalcRateCard[[#This Row],[ServiceName]]&amp;Table_wabobpsvr_AzureCalc_AzureCalcRateCard[[#This Row],[Price_Level]]&amp;Table_wabobpsvr_AzureCalc_AzureCalcRateCard[[#This Row],[Region]]</f>
        <v>Standard_G2 VM (Windows)A8</v>
      </c>
      <c r="B145">
        <v>8</v>
      </c>
      <c r="C145" t="s">
        <v>91</v>
      </c>
      <c r="D145" t="s">
        <v>181</v>
      </c>
      <c r="E145">
        <v>1.4938</v>
      </c>
      <c r="F145" t="s">
        <v>3228</v>
      </c>
      <c r="G145" s="784" t="s">
        <v>7445</v>
      </c>
      <c r="H145" s="784" t="s">
        <v>7446</v>
      </c>
      <c r="I145" s="784" t="s">
        <v>7427</v>
      </c>
    </row>
    <row r="146" spans="1:9" hidden="1">
      <c r="A146" t="str">
        <f>Table_wabobpsvr_AzureCalc_AzureCalcRateCard[[#This Row],[ServiceName]]&amp;Table_wabobpsvr_AzureCalc_AzureCalcRateCard[[#This Row],[Price_Level]]&amp;Table_wabobpsvr_AzureCalc_AzureCalcRateCard[[#This Row],[Region]]</f>
        <v>Standard_G2 VM (Non-Windows)A8</v>
      </c>
      <c r="B146">
        <v>8</v>
      </c>
      <c r="C146" t="s">
        <v>91</v>
      </c>
      <c r="D146" t="s">
        <v>181</v>
      </c>
      <c r="E146">
        <v>1.3580000000000001</v>
      </c>
      <c r="F146" t="s">
        <v>3213</v>
      </c>
      <c r="G146" s="784" t="s">
        <v>7447</v>
      </c>
      <c r="H146" s="784" t="s">
        <v>7448</v>
      </c>
      <c r="I146" s="784" t="s">
        <v>7428</v>
      </c>
    </row>
    <row r="147" spans="1:9" hidden="1">
      <c r="A147" t="str">
        <f>Table_wabobpsvr_AzureCalc_AzureCalcRateCard[[#This Row],[ServiceName]]&amp;Table_wabobpsvr_AzureCalc_AzureCalcRateCard[[#This Row],[Price_Level]]&amp;Table_wabobpsvr_AzureCalc_AzureCalcRateCard[[#This Row],[Region]]</f>
        <v>Standard S2 Search HourC13</v>
      </c>
      <c r="B147">
        <v>13</v>
      </c>
      <c r="C147" t="s">
        <v>91</v>
      </c>
      <c r="D147" t="s">
        <v>184</v>
      </c>
      <c r="E147">
        <v>1.6143400000000001</v>
      </c>
      <c r="F147" t="s">
        <v>5607</v>
      </c>
      <c r="G147" s="784" t="s">
        <v>7156</v>
      </c>
      <c r="H147" s="784" t="s">
        <v>7157</v>
      </c>
      <c r="I147" s="784" t="s">
        <v>7135</v>
      </c>
    </row>
    <row r="148" spans="1:9" s="33" customFormat="1" hidden="1">
      <c r="A148" t="str">
        <f>Table_wabobpsvr_AzureCalc_AzureCalcRateCard[[#This Row],[ServiceName]]&amp;Table_wabobpsvr_AzureCalc_AzureCalcRateCard[[#This Row],[Price_Level]]&amp;Table_wabobpsvr_AzureCalc_AzureCalcRateCard[[#This Row],[Region]]</f>
        <v>Standard S2 Search HourC11</v>
      </c>
      <c r="B148">
        <v>11</v>
      </c>
      <c r="C148" t="s">
        <v>91</v>
      </c>
      <c r="D148" t="s">
        <v>184</v>
      </c>
      <c r="E148">
        <v>1.6143400000000001</v>
      </c>
      <c r="F148" t="s">
        <v>5607</v>
      </c>
      <c r="G148" s="784" t="s">
        <v>7158</v>
      </c>
      <c r="H148" s="784" t="s">
        <v>7159</v>
      </c>
      <c r="I148" s="784" t="s">
        <v>7136</v>
      </c>
    </row>
    <row r="149" spans="1:9" s="33" customFormat="1" hidden="1">
      <c r="A149" t="str">
        <f>Table_wabobpsvr_AzureCalc_AzureCalcRateCard[[#This Row],[ServiceName]]&amp;Table_wabobpsvr_AzureCalc_AzureCalcRateCard[[#This Row],[Price_Level]]&amp;Table_wabobpsvr_AzureCalc_AzureCalcRateCard[[#This Row],[Region]]</f>
        <v>Standard S2 Search HourC12</v>
      </c>
      <c r="B149">
        <v>12</v>
      </c>
      <c r="C149" t="s">
        <v>91</v>
      </c>
      <c r="D149" t="s">
        <v>184</v>
      </c>
      <c r="E149">
        <v>1.6143400000000001</v>
      </c>
      <c r="F149" t="s">
        <v>5607</v>
      </c>
      <c r="G149" s="784" t="s">
        <v>7160</v>
      </c>
      <c r="H149" s="784" t="s">
        <v>7161</v>
      </c>
      <c r="I149" s="784" t="s">
        <v>7137</v>
      </c>
    </row>
    <row r="150" spans="1:9" s="33" customFormat="1" hidden="1">
      <c r="A150" t="str">
        <f>Table_wabobpsvr_AzureCalc_AzureCalcRateCard[[#This Row],[ServiceName]]&amp;Table_wabobpsvr_AzureCalc_AzureCalcRateCard[[#This Row],[Price_Level]]&amp;Table_wabobpsvr_AzureCalc_AzureCalcRateCard[[#This Row],[Region]]</f>
        <v>Standard S1 Search HourD10</v>
      </c>
      <c r="B150">
        <v>10</v>
      </c>
      <c r="C150" t="s">
        <v>91</v>
      </c>
      <c r="D150" t="s">
        <v>183</v>
      </c>
      <c r="E150">
        <v>0.39072000000000001</v>
      </c>
      <c r="F150" t="s">
        <v>4529</v>
      </c>
      <c r="G150" s="784" t="s">
        <v>4593</v>
      </c>
      <c r="H150" s="784" t="s">
        <v>4594</v>
      </c>
      <c r="I150" s="784" t="s">
        <v>5228</v>
      </c>
    </row>
    <row r="151" spans="1:9" s="33" customFormat="1" hidden="1">
      <c r="A151" t="str">
        <f>Table_wabobpsvr_AzureCalc_AzureCalcRateCard[[#This Row],[ServiceName]]&amp;Table_wabobpsvr_AzureCalc_AzureCalcRateCard[[#This Row],[Price_Level]]&amp;Table_wabobpsvr_AzureCalc_AzureCalcRateCard[[#This Row],[Region]]</f>
        <v>Standard S1 Search HourD9</v>
      </c>
      <c r="B151">
        <v>9</v>
      </c>
      <c r="C151" t="s">
        <v>91</v>
      </c>
      <c r="D151" t="s">
        <v>183</v>
      </c>
      <c r="E151">
        <v>0.39072000000000001</v>
      </c>
      <c r="F151" t="s">
        <v>4529</v>
      </c>
      <c r="G151" s="784" t="s">
        <v>4530</v>
      </c>
      <c r="H151" s="784" t="s">
        <v>4531</v>
      </c>
      <c r="I151" s="784" t="s">
        <v>4871</v>
      </c>
    </row>
    <row r="152" spans="1:9" s="33" customFormat="1" hidden="1">
      <c r="A152" t="str">
        <f>Table_wabobpsvr_AzureCalc_AzureCalcRateCard[[#This Row],[ServiceName]]&amp;Table_wabobpsvr_AzureCalc_AzureCalcRateCard[[#This Row],[Price_Level]]&amp;Table_wabobpsvr_AzureCalc_AzureCalcRateCard[[#This Row],[Region]]</f>
        <v>Standard S1 Search HourD15</v>
      </c>
      <c r="B152">
        <v>15</v>
      </c>
      <c r="C152" t="s">
        <v>91</v>
      </c>
      <c r="D152" t="s">
        <v>183</v>
      </c>
      <c r="E152">
        <v>0.39072000000000001</v>
      </c>
      <c r="F152" t="s">
        <v>4529</v>
      </c>
      <c r="G152" s="784" t="s">
        <v>7138</v>
      </c>
      <c r="H152" s="784" t="s">
        <v>7139</v>
      </c>
      <c r="I152" s="784" t="s">
        <v>4872</v>
      </c>
    </row>
    <row r="153" spans="1:9" s="33" customFormat="1" hidden="1">
      <c r="A153" t="str">
        <f>Table_wabobpsvr_AzureCalc_AzureCalcRateCard[[#This Row],[ServiceName]]&amp;Table_wabobpsvr_AzureCalc_AzureCalcRateCard[[#This Row],[Price_Level]]&amp;Table_wabobpsvr_AzureCalc_AzureCalcRateCard[[#This Row],[Region]]</f>
        <v>Standard S1 Search HourD16</v>
      </c>
      <c r="B153">
        <v>16</v>
      </c>
      <c r="C153" t="s">
        <v>91</v>
      </c>
      <c r="D153" t="s">
        <v>183</v>
      </c>
      <c r="E153">
        <v>0.39072000000000001</v>
      </c>
      <c r="F153" t="s">
        <v>4529</v>
      </c>
      <c r="G153" s="784" t="s">
        <v>7140</v>
      </c>
      <c r="H153" s="784" t="s">
        <v>7141</v>
      </c>
      <c r="I153" s="784" t="s">
        <v>5603</v>
      </c>
    </row>
    <row r="154" spans="1:9" s="33" customFormat="1" hidden="1">
      <c r="A154" s="784" t="str">
        <f>Table_wabobpsvr_AzureCalc_AzureCalcRateCard[[#This Row],[ServiceName]]&amp;Table_wabobpsvr_AzureCalc_AzureCalcRateCard[[#This Row],[Price_Level]]&amp;Table_wabobpsvr_AzureCalc_AzureCalcRateCard[[#This Row],[Region]]</f>
        <v>Standard S1 Search HourD13</v>
      </c>
      <c r="B154" s="784">
        <v>13</v>
      </c>
      <c r="C154" s="784" t="s">
        <v>91</v>
      </c>
      <c r="D154" s="784" t="s">
        <v>183</v>
      </c>
      <c r="E154" s="784">
        <v>0.39072000000000001</v>
      </c>
      <c r="F154" s="784" t="s">
        <v>4529</v>
      </c>
      <c r="G154" s="784" t="s">
        <v>7142</v>
      </c>
      <c r="H154" s="784" t="s">
        <v>7143</v>
      </c>
      <c r="I154" s="784" t="s">
        <v>5604</v>
      </c>
    </row>
    <row r="155" spans="1:9" s="33" customFormat="1" hidden="1">
      <c r="A155" s="784" t="str">
        <f>Table_wabobpsvr_AzureCalc_AzureCalcRateCard[[#This Row],[ServiceName]]&amp;Table_wabobpsvr_AzureCalc_AzureCalcRateCard[[#This Row],[Price_Level]]&amp;Table_wabobpsvr_AzureCalc_AzureCalcRateCard[[#This Row],[Region]]</f>
        <v>Standard S1 Search HourD11</v>
      </c>
      <c r="B155" s="784">
        <v>11</v>
      </c>
      <c r="C155" s="784" t="s">
        <v>91</v>
      </c>
      <c r="D155" s="784" t="s">
        <v>183</v>
      </c>
      <c r="E155" s="784">
        <v>0.39072000000000001</v>
      </c>
      <c r="F155" s="784" t="s">
        <v>4529</v>
      </c>
      <c r="G155" s="784" t="s">
        <v>7144</v>
      </c>
      <c r="H155" s="784" t="s">
        <v>7145</v>
      </c>
      <c r="I155" s="784" t="s">
        <v>5605</v>
      </c>
    </row>
    <row r="156" spans="1:9" hidden="1">
      <c r="A156" s="784" t="str">
        <f>Table_wabobpsvr_AzureCalc_AzureCalcRateCard[[#This Row],[ServiceName]]&amp;Table_wabobpsvr_AzureCalc_AzureCalcRateCard[[#This Row],[Price_Level]]&amp;Table_wabobpsvr_AzureCalc_AzureCalcRateCard[[#This Row],[Region]]</f>
        <v>Standard S1 Search HourD12</v>
      </c>
      <c r="B156" s="784">
        <v>12</v>
      </c>
      <c r="C156" s="784" t="s">
        <v>91</v>
      </c>
      <c r="D156" s="784" t="s">
        <v>183</v>
      </c>
      <c r="E156" s="784">
        <v>0.39072000000000001</v>
      </c>
      <c r="F156" s="784" t="s">
        <v>4529</v>
      </c>
      <c r="G156" s="784" t="s">
        <v>7146</v>
      </c>
      <c r="H156" s="784" t="s">
        <v>7147</v>
      </c>
      <c r="I156" s="784" t="s">
        <v>5606</v>
      </c>
    </row>
    <row r="157" spans="1:9" hidden="1">
      <c r="A157" s="784" t="str">
        <f>Table_wabobpsvr_AzureCalc_AzureCalcRateCard[[#This Row],[ServiceName]]&amp;Table_wabobpsvr_AzureCalc_AzureCalcRateCard[[#This Row],[Price_Level]]&amp;Table_wabobpsvr_AzureCalc_AzureCalcRateCard[[#This Row],[Region]]</f>
        <v>Standard S2 Search HourD10</v>
      </c>
      <c r="B157" s="784">
        <v>10</v>
      </c>
      <c r="C157" s="784" t="s">
        <v>91</v>
      </c>
      <c r="D157" s="784" t="s">
        <v>183</v>
      </c>
      <c r="E157" s="784">
        <v>1.5611200000000001</v>
      </c>
      <c r="F157" s="784" t="s">
        <v>5607</v>
      </c>
      <c r="G157" s="784" t="s">
        <v>7148</v>
      </c>
      <c r="H157" s="784" t="s">
        <v>7149</v>
      </c>
      <c r="I157" s="784" t="s">
        <v>5608</v>
      </c>
    </row>
    <row r="158" spans="1:9" hidden="1">
      <c r="A158" s="784" t="str">
        <f>Table_wabobpsvr_AzureCalc_AzureCalcRateCard[[#This Row],[ServiceName]]&amp;Table_wabobpsvr_AzureCalc_AzureCalcRateCard[[#This Row],[Price_Level]]&amp;Table_wabobpsvr_AzureCalc_AzureCalcRateCard[[#This Row],[Region]]</f>
        <v>Standard S2 Search HourD9</v>
      </c>
      <c r="B158" s="784">
        <v>9</v>
      </c>
      <c r="C158" s="784" t="s">
        <v>91</v>
      </c>
      <c r="D158" s="784" t="s">
        <v>183</v>
      </c>
      <c r="E158" s="784">
        <v>1.5611200000000001</v>
      </c>
      <c r="F158" s="784" t="s">
        <v>5607</v>
      </c>
      <c r="G158" s="784" t="s">
        <v>7150</v>
      </c>
      <c r="H158" s="784" t="s">
        <v>7151</v>
      </c>
      <c r="I158" s="784" t="s">
        <v>5609</v>
      </c>
    </row>
    <row r="159" spans="1:9" hidden="1">
      <c r="A159" s="784" t="str">
        <f>Table_wabobpsvr_AzureCalc_AzureCalcRateCard[[#This Row],[ServiceName]]&amp;Table_wabobpsvr_AzureCalc_AzureCalcRateCard[[#This Row],[Price_Level]]&amp;Table_wabobpsvr_AzureCalc_AzureCalcRateCard[[#This Row],[Region]]</f>
        <v>Standard S2 Search HourD15</v>
      </c>
      <c r="B159" s="784">
        <v>15</v>
      </c>
      <c r="C159" s="784" t="s">
        <v>91</v>
      </c>
      <c r="D159" s="784" t="s">
        <v>183</v>
      </c>
      <c r="E159" s="784">
        <v>1.5611200000000001</v>
      </c>
      <c r="F159" s="784" t="s">
        <v>5607</v>
      </c>
      <c r="G159" s="784" t="s">
        <v>7152</v>
      </c>
      <c r="H159" s="784" t="s">
        <v>7153</v>
      </c>
      <c r="I159" s="784" t="s">
        <v>7133</v>
      </c>
    </row>
    <row r="160" spans="1:9" hidden="1">
      <c r="A160" s="784" t="str">
        <f>Table_wabobpsvr_AzureCalc_AzureCalcRateCard[[#This Row],[ServiceName]]&amp;Table_wabobpsvr_AzureCalc_AzureCalcRateCard[[#This Row],[Price_Level]]&amp;Table_wabobpsvr_AzureCalc_AzureCalcRateCard[[#This Row],[Region]]</f>
        <v>Standard S2 Search HourD16</v>
      </c>
      <c r="B160" s="784">
        <v>16</v>
      </c>
      <c r="C160" s="784" t="s">
        <v>91</v>
      </c>
      <c r="D160" s="784" t="s">
        <v>183</v>
      </c>
      <c r="E160" s="784">
        <v>1.5611200000000001</v>
      </c>
      <c r="F160" s="784" t="s">
        <v>5607</v>
      </c>
      <c r="G160" s="784" t="s">
        <v>7154</v>
      </c>
      <c r="H160" s="784" t="s">
        <v>7155</v>
      </c>
      <c r="I160" s="784" t="s">
        <v>7134</v>
      </c>
    </row>
    <row r="161" spans="1:9" hidden="1">
      <c r="A161" s="784" t="str">
        <f>Table_wabobpsvr_AzureCalc_AzureCalcRateCard[[#This Row],[ServiceName]]&amp;Table_wabobpsvr_AzureCalc_AzureCalcRateCard[[#This Row],[Price_Level]]&amp;Table_wabobpsvr_AzureCalc_AzureCalcRateCard[[#This Row],[Region]]</f>
        <v>Standard S2 Search HourD13</v>
      </c>
      <c r="B161" s="784">
        <v>13</v>
      </c>
      <c r="C161" s="784" t="s">
        <v>91</v>
      </c>
      <c r="D161" s="784" t="s">
        <v>183</v>
      </c>
      <c r="E161" s="784">
        <v>1.5611200000000001</v>
      </c>
      <c r="F161" s="784" t="s">
        <v>5607</v>
      </c>
      <c r="G161" s="784" t="s">
        <v>7156</v>
      </c>
      <c r="H161" s="784" t="s">
        <v>7157</v>
      </c>
      <c r="I161" s="784" t="s">
        <v>7135</v>
      </c>
    </row>
    <row r="162" spans="1:9" hidden="1">
      <c r="A162" s="784" t="str">
        <f>Table_wabobpsvr_AzureCalc_AzureCalcRateCard[[#This Row],[ServiceName]]&amp;Table_wabobpsvr_AzureCalc_AzureCalcRateCard[[#This Row],[Price_Level]]&amp;Table_wabobpsvr_AzureCalc_AzureCalcRateCard[[#This Row],[Region]]</f>
        <v>Standard S2 Search HourD11</v>
      </c>
      <c r="B162" s="784">
        <v>11</v>
      </c>
      <c r="C162" s="784" t="s">
        <v>91</v>
      </c>
      <c r="D162" s="784" t="s">
        <v>183</v>
      </c>
      <c r="E162" s="784">
        <v>1.5611200000000001</v>
      </c>
      <c r="F162" s="784" t="s">
        <v>5607</v>
      </c>
      <c r="G162" s="784" t="s">
        <v>7158</v>
      </c>
      <c r="H162" s="784" t="s">
        <v>7159</v>
      </c>
      <c r="I162" s="784" t="s">
        <v>7136</v>
      </c>
    </row>
    <row r="163" spans="1:9" hidden="1">
      <c r="A163" t="str">
        <f>Table_wabobpsvr_AzureCalc_AzureCalcRateCard[[#This Row],[ServiceName]]&amp;Table_wabobpsvr_AzureCalc_AzureCalcRateCard[[#This Row],[Price_Level]]&amp;Table_wabobpsvr_AzureCalc_AzureCalcRateCard[[#This Row],[Region]]</f>
        <v>Standard S2 Search HourD12</v>
      </c>
      <c r="B163">
        <v>12</v>
      </c>
      <c r="C163" t="s">
        <v>91</v>
      </c>
      <c r="D163" t="s">
        <v>183</v>
      </c>
      <c r="E163">
        <v>1.5611200000000001</v>
      </c>
      <c r="F163" t="s">
        <v>5607</v>
      </c>
      <c r="G163" s="784" t="s">
        <v>7160</v>
      </c>
      <c r="H163" s="784" t="s">
        <v>7161</v>
      </c>
      <c r="I163" s="784" t="s">
        <v>7137</v>
      </c>
    </row>
    <row r="164" spans="1:9" hidden="1">
      <c r="A164" t="str">
        <f>Table_wabobpsvr_AzureCalc_AzureCalcRateCard[[#This Row],[ServiceName]]&amp;Table_wabobpsvr_AzureCalc_AzureCalcRateCard[[#This Row],[Price_Level]]&amp;Table_wabobpsvr_AzureCalc_AzureCalcRateCard[[#This Row],[Region]]</f>
        <v>Premium Storage - Page Blob/P10 (Units)MOSP11</v>
      </c>
      <c r="B164">
        <v>11</v>
      </c>
      <c r="C164" t="s">
        <v>81</v>
      </c>
      <c r="D164" t="s">
        <v>627</v>
      </c>
      <c r="E164">
        <v>22.67</v>
      </c>
      <c r="F164" t="s">
        <v>3344</v>
      </c>
      <c r="G164" s="784" t="s">
        <v>4431</v>
      </c>
      <c r="H164" s="784" t="s">
        <v>4431</v>
      </c>
      <c r="I164" s="784" t="s">
        <v>5006</v>
      </c>
    </row>
    <row r="165" spans="1:9" hidden="1">
      <c r="A165" t="str">
        <f>Table_wabobpsvr_AzureCalc_AzureCalcRateCard[[#This Row],[ServiceName]]&amp;Table_wabobpsvr_AzureCalc_AzureCalcRateCard[[#This Row],[Price_Level]]&amp;Table_wabobpsvr_AzureCalc_AzureCalcRateCard[[#This Row],[Region]]</f>
        <v>Premium Storage - Page Blob/P20 (Units)MOSP11</v>
      </c>
      <c r="B165">
        <v>11</v>
      </c>
      <c r="C165" t="s">
        <v>81</v>
      </c>
      <c r="D165" t="s">
        <v>627</v>
      </c>
      <c r="E165">
        <v>84.2</v>
      </c>
      <c r="F165" t="s">
        <v>3347</v>
      </c>
      <c r="G165" s="784" t="s">
        <v>4431</v>
      </c>
      <c r="H165" s="784" t="s">
        <v>4431</v>
      </c>
      <c r="I165" s="784" t="s">
        <v>5806</v>
      </c>
    </row>
    <row r="166" spans="1:9" hidden="1">
      <c r="A166" t="str">
        <f>Table_wabobpsvr_AzureCalc_AzureCalcRateCard[[#This Row],[ServiceName]]&amp;Table_wabobpsvr_AzureCalc_AzureCalcRateCard[[#This Row],[Price_Level]]&amp;Table_wabobpsvr_AzureCalc_AzureCalcRateCard[[#This Row],[Region]]</f>
        <v>Premium Storage - Page Blob/P30 (Units)MOSP11</v>
      </c>
      <c r="B166">
        <v>11</v>
      </c>
      <c r="C166" t="s">
        <v>81</v>
      </c>
      <c r="D166" t="s">
        <v>627</v>
      </c>
      <c r="E166">
        <v>155.44</v>
      </c>
      <c r="F166" t="s">
        <v>3352</v>
      </c>
      <c r="G166" s="784" t="s">
        <v>4431</v>
      </c>
      <c r="H166" s="784" t="s">
        <v>4431</v>
      </c>
      <c r="I166" s="784" t="s">
        <v>5807</v>
      </c>
    </row>
    <row r="167" spans="1:9" hidden="1">
      <c r="A167" t="str">
        <f>Table_wabobpsvr_AzureCalc_AzureCalcRateCard[[#This Row],[ServiceName]]&amp;Table_wabobpsvr_AzureCalc_AzureCalcRateCard[[#This Row],[Price_Level]]&amp;Table_wabobpsvr_AzureCalc_AzureCalcRateCard[[#This Row],[Region]]</f>
        <v>Premium Storage - Snapshots (GB)MOSP11</v>
      </c>
      <c r="B167">
        <v>11</v>
      </c>
      <c r="C167" t="s">
        <v>10</v>
      </c>
      <c r="D167" t="s">
        <v>627</v>
      </c>
      <c r="E167">
        <v>0.152</v>
      </c>
      <c r="F167" t="s">
        <v>3357</v>
      </c>
      <c r="G167" s="784" t="s">
        <v>4431</v>
      </c>
      <c r="H167" s="784" t="s">
        <v>4431</v>
      </c>
      <c r="I167" s="784" t="s">
        <v>5808</v>
      </c>
    </row>
    <row r="168" spans="1:9" hidden="1">
      <c r="A168" t="str">
        <f>Table_wabobpsvr_AzureCalc_AzureCalcRateCard[[#This Row],[ServiceName]]&amp;Table_wabobpsvr_AzureCalc_AzureCalcRateCard[[#This Row],[Price_Level]]&amp;Table_wabobpsvr_AzureCalc_AzureCalcRateCard[[#This Row],[Region]]</f>
        <v>Premium Storage - Page Blob/P10 (Units)A11</v>
      </c>
      <c r="B168">
        <v>11</v>
      </c>
      <c r="C168" t="s">
        <v>81</v>
      </c>
      <c r="D168" t="s">
        <v>181</v>
      </c>
      <c r="E168">
        <v>21.989899999999999</v>
      </c>
      <c r="F168" t="s">
        <v>3344</v>
      </c>
      <c r="G168" s="784" t="s">
        <v>5804</v>
      </c>
      <c r="H168" s="784" t="s">
        <v>5805</v>
      </c>
      <c r="I168" s="784" t="s">
        <v>5006</v>
      </c>
    </row>
    <row r="169" spans="1:9" hidden="1">
      <c r="A169" t="str">
        <f>Table_wabobpsvr_AzureCalc_AzureCalcRateCard[[#This Row],[ServiceName]]&amp;Table_wabobpsvr_AzureCalc_AzureCalcRateCard[[#This Row],[Price_Level]]&amp;Table_wabobpsvr_AzureCalc_AzureCalcRateCard[[#This Row],[Region]]</f>
        <v>Premium Storage - Page Blob/P20 (Units)A11</v>
      </c>
      <c r="B169">
        <v>11</v>
      </c>
      <c r="C169" t="s">
        <v>81</v>
      </c>
      <c r="D169" t="s">
        <v>181</v>
      </c>
      <c r="E169">
        <v>81.674000000000007</v>
      </c>
      <c r="F169" t="s">
        <v>3347</v>
      </c>
      <c r="G169" s="784" t="s">
        <v>6132</v>
      </c>
      <c r="H169" s="784" t="s">
        <v>6133</v>
      </c>
      <c r="I169" s="784" t="s">
        <v>5806</v>
      </c>
    </row>
    <row r="170" spans="1:9" hidden="1">
      <c r="A170" t="str">
        <f>Table_wabobpsvr_AzureCalc_AzureCalcRateCard[[#This Row],[ServiceName]]&amp;Table_wabobpsvr_AzureCalc_AzureCalcRateCard[[#This Row],[Price_Level]]&amp;Table_wabobpsvr_AzureCalc_AzureCalcRateCard[[#This Row],[Region]]</f>
        <v>Premium Storage - Page Blob/P30 (Units)A11</v>
      </c>
      <c r="B170">
        <v>11</v>
      </c>
      <c r="C170" t="s">
        <v>81</v>
      </c>
      <c r="D170" t="s">
        <v>181</v>
      </c>
      <c r="E170">
        <v>150.77680000000001</v>
      </c>
      <c r="F170" t="s">
        <v>3352</v>
      </c>
      <c r="G170" s="784" t="s">
        <v>6128</v>
      </c>
      <c r="H170" s="784" t="s">
        <v>6129</v>
      </c>
      <c r="I170" s="784" t="s">
        <v>5807</v>
      </c>
    </row>
    <row r="171" spans="1:9" hidden="1">
      <c r="A171" t="str">
        <f>Table_wabobpsvr_AzureCalc_AzureCalcRateCard[[#This Row],[ServiceName]]&amp;Table_wabobpsvr_AzureCalc_AzureCalcRateCard[[#This Row],[Price_Level]]&amp;Table_wabobpsvr_AzureCalc_AzureCalcRateCard[[#This Row],[Region]]</f>
        <v>High Frequency On Premises Activity - Tier 2MOSP</v>
      </c>
      <c r="C171" t="s">
        <v>4431</v>
      </c>
      <c r="D171" t="s">
        <v>627</v>
      </c>
      <c r="E171">
        <v>999999</v>
      </c>
      <c r="F171" t="s">
        <v>1365</v>
      </c>
      <c r="G171" s="784" t="s">
        <v>4431</v>
      </c>
      <c r="H171" s="784" t="s">
        <v>4431</v>
      </c>
      <c r="I171" s="784" t="s">
        <v>4431</v>
      </c>
    </row>
    <row r="172" spans="1:9" hidden="1">
      <c r="A172" t="str">
        <f>Table_wabobpsvr_AzureCalc_AzureCalcRateCard[[#This Row],[ServiceName]]&amp;Table_wabobpsvr_AzureCalc_AzureCalcRateCard[[#This Row],[Price_Level]]&amp;Table_wabobpsvr_AzureCalc_AzureCalcRateCard[[#This Row],[Region]]</f>
        <v>High Frequency On Premises Activity - Tier 2A</v>
      </c>
      <c r="C172" t="s">
        <v>4431</v>
      </c>
      <c r="D172" t="s">
        <v>181</v>
      </c>
      <c r="E172">
        <v>999999</v>
      </c>
      <c r="F172" t="s">
        <v>1365</v>
      </c>
      <c r="G172" s="784" t="s">
        <v>4431</v>
      </c>
      <c r="H172" s="784" t="s">
        <v>4431</v>
      </c>
      <c r="I172" s="784" t="s">
        <v>4431</v>
      </c>
    </row>
    <row r="173" spans="1:9" hidden="1">
      <c r="A173" t="str">
        <f>Table_wabobpsvr_AzureCalc_AzureCalcRateCard[[#This Row],[ServiceName]]&amp;Table_wabobpsvr_AzureCalc_AzureCalcRateCard[[#This Row],[Price_Level]]&amp;Table_wabobpsvr_AzureCalc_AzureCalcRateCard[[#This Row],[Region]]</f>
        <v>High Frequency On Premises Activity - Tier 2B</v>
      </c>
      <c r="C173" t="s">
        <v>4431</v>
      </c>
      <c r="D173" t="s">
        <v>182</v>
      </c>
      <c r="E173">
        <v>999999</v>
      </c>
      <c r="F173" t="s">
        <v>1365</v>
      </c>
      <c r="G173" s="784" t="s">
        <v>4431</v>
      </c>
      <c r="H173" s="784" t="s">
        <v>4431</v>
      </c>
      <c r="I173" s="784" t="s">
        <v>4431</v>
      </c>
    </row>
    <row r="174" spans="1:9" hidden="1">
      <c r="A174" t="str">
        <f>Table_wabobpsvr_AzureCalc_AzureCalcRateCard[[#This Row],[ServiceName]]&amp;Table_wabobpsvr_AzureCalc_AzureCalcRateCard[[#This Row],[Price_Level]]&amp;Table_wabobpsvr_AzureCalc_AzureCalcRateCard[[#This Row],[Region]]</f>
        <v>High Frequency On Premises Activity - Tier 2C</v>
      </c>
      <c r="C174" t="s">
        <v>4431</v>
      </c>
      <c r="D174" t="s">
        <v>184</v>
      </c>
      <c r="E174">
        <v>999999</v>
      </c>
      <c r="F174" t="s">
        <v>1365</v>
      </c>
      <c r="G174" s="784" t="s">
        <v>4431</v>
      </c>
      <c r="H174" s="784" t="s">
        <v>4431</v>
      </c>
      <c r="I174" s="784" t="s">
        <v>4431</v>
      </c>
    </row>
    <row r="175" spans="1:9" hidden="1">
      <c r="A175" t="str">
        <f>Table_wabobpsvr_AzureCalc_AzureCalcRateCard[[#This Row],[ServiceName]]&amp;Table_wabobpsvr_AzureCalc_AzureCalcRateCard[[#This Row],[Price_Level]]&amp;Table_wabobpsvr_AzureCalc_AzureCalcRateCard[[#This Row],[Region]]</f>
        <v>High Frequency On Premises Activity - Tier 2D</v>
      </c>
      <c r="C175" t="s">
        <v>4431</v>
      </c>
      <c r="D175" t="s">
        <v>183</v>
      </c>
      <c r="E175">
        <v>999999</v>
      </c>
      <c r="F175" t="s">
        <v>1365</v>
      </c>
      <c r="G175" s="784" t="s">
        <v>4431</v>
      </c>
      <c r="H175" s="784" t="s">
        <v>4431</v>
      </c>
      <c r="I175" s="784" t="s">
        <v>4431</v>
      </c>
    </row>
    <row r="176" spans="1:9" hidden="1">
      <c r="A176" t="str">
        <f>Table_wabobpsvr_AzureCalc_AzureCalcRateCard[[#This Row],[ServiceName]]&amp;Table_wabobpsvr_AzureCalc_AzureCalcRateCard[[#This Row],[Price_Level]]&amp;Table_wabobpsvr_AzureCalc_AzureCalcRateCard[[#This Row],[Region]]</f>
        <v>Low Frequency On Premise Activity - Tier 2B</v>
      </c>
      <c r="C176" t="s">
        <v>4431</v>
      </c>
      <c r="D176" t="s">
        <v>182</v>
      </c>
      <c r="E176">
        <v>999999</v>
      </c>
      <c r="F176" t="s">
        <v>1363</v>
      </c>
      <c r="G176" s="784" t="s">
        <v>4431</v>
      </c>
      <c r="H176" s="784" t="s">
        <v>4431</v>
      </c>
      <c r="I176" s="784" t="s">
        <v>4431</v>
      </c>
    </row>
    <row r="177" spans="1:9" hidden="1">
      <c r="A177" t="str">
        <f>Table_wabobpsvr_AzureCalc_AzureCalcRateCard[[#This Row],[ServiceName]]&amp;Table_wabobpsvr_AzureCalc_AzureCalcRateCard[[#This Row],[Price_Level]]&amp;Table_wabobpsvr_AzureCalc_AzureCalcRateCard[[#This Row],[Region]]</f>
        <v>Low Frequency On Premise Activity - Tier 2C</v>
      </c>
      <c r="C177" t="s">
        <v>4431</v>
      </c>
      <c r="D177" t="s">
        <v>184</v>
      </c>
      <c r="E177">
        <v>999999</v>
      </c>
      <c r="F177" t="s">
        <v>1363</v>
      </c>
      <c r="G177" s="784" t="s">
        <v>4431</v>
      </c>
      <c r="H177" s="784" t="s">
        <v>4431</v>
      </c>
      <c r="I177" s="784" t="s">
        <v>4431</v>
      </c>
    </row>
    <row r="178" spans="1:9" hidden="1">
      <c r="A178" t="str">
        <f>Table_wabobpsvr_AzureCalc_AzureCalcRateCard[[#This Row],[ServiceName]]&amp;Table_wabobpsvr_AzureCalc_AzureCalcRateCard[[#This Row],[Price_Level]]&amp;Table_wabobpsvr_AzureCalc_AzureCalcRateCard[[#This Row],[Region]]</f>
        <v>Low Frequency On Premise Activity - Tier 2D</v>
      </c>
      <c r="C178" t="s">
        <v>4431</v>
      </c>
      <c r="D178" t="s">
        <v>183</v>
      </c>
      <c r="E178">
        <v>999999</v>
      </c>
      <c r="F178" t="s">
        <v>1363</v>
      </c>
      <c r="G178" s="784" t="s">
        <v>4431</v>
      </c>
      <c r="H178" s="784" t="s">
        <v>4431</v>
      </c>
      <c r="I178" s="784" t="s">
        <v>4431</v>
      </c>
    </row>
    <row r="179" spans="1:9" hidden="1">
      <c r="A179" t="str">
        <f>Table_wabobpsvr_AzureCalc_AzureCalcRateCard[[#This Row],[ServiceName]]&amp;Table_wabobpsvr_AzureCalc_AzureCalcRateCard[[#This Row],[Price_Level]]&amp;Table_wabobpsvr_AzureCalc_AzureCalcRateCard[[#This Row],[Region]]</f>
        <v>Low Frequency On Premise Activity - Tier 2A</v>
      </c>
      <c r="C179" t="s">
        <v>4431</v>
      </c>
      <c r="D179" t="s">
        <v>181</v>
      </c>
      <c r="E179">
        <v>999999</v>
      </c>
      <c r="F179" t="s">
        <v>1363</v>
      </c>
      <c r="G179" s="784" t="s">
        <v>4431</v>
      </c>
      <c r="H179" s="784" t="s">
        <v>4431</v>
      </c>
      <c r="I179" s="784" t="s">
        <v>4431</v>
      </c>
    </row>
    <row r="180" spans="1:9" hidden="1">
      <c r="A180" t="str">
        <f>Table_wabobpsvr_AzureCalc_AzureCalcRateCard[[#This Row],[ServiceName]]&amp;Table_wabobpsvr_AzureCalc_AzureCalcRateCard[[#This Row],[Price_Level]]&amp;Table_wabobpsvr_AzureCalc_AzureCalcRateCard[[#This Row],[Region]]</f>
        <v>Premium Storage - Page Blob/P20 (Units)MOSP</v>
      </c>
      <c r="C180" t="s">
        <v>81</v>
      </c>
      <c r="D180" t="s">
        <v>627</v>
      </c>
      <c r="E180">
        <v>999999</v>
      </c>
      <c r="F180" t="s">
        <v>3347</v>
      </c>
      <c r="G180" s="784" t="s">
        <v>4431</v>
      </c>
      <c r="H180" s="784" t="s">
        <v>4431</v>
      </c>
      <c r="I180" s="784" t="s">
        <v>4431</v>
      </c>
    </row>
    <row r="181" spans="1:9" hidden="1">
      <c r="A181" t="str">
        <f>Table_wabobpsvr_AzureCalc_AzureCalcRateCard[[#This Row],[ServiceName]]&amp;Table_wabobpsvr_AzureCalc_AzureCalcRateCard[[#This Row],[Price_Level]]&amp;Table_wabobpsvr_AzureCalc_AzureCalcRateCard[[#This Row],[Region]]</f>
        <v>High Frequency On Premises ActivityD</v>
      </c>
      <c r="C181" t="s">
        <v>4431</v>
      </c>
      <c r="D181" t="s">
        <v>183</v>
      </c>
      <c r="E181">
        <v>999999</v>
      </c>
      <c r="F181" t="s">
        <v>1357</v>
      </c>
      <c r="G181" s="784" t="s">
        <v>4431</v>
      </c>
      <c r="H181" s="784" t="s">
        <v>4431</v>
      </c>
      <c r="I181" s="784" t="s">
        <v>4431</v>
      </c>
    </row>
    <row r="182" spans="1:9" hidden="1">
      <c r="A182" t="str">
        <f>Table_wabobpsvr_AzureCalc_AzureCalcRateCard[[#This Row],[ServiceName]]&amp;Table_wabobpsvr_AzureCalc_AzureCalcRateCard[[#This Row],[Price_Level]]&amp;Table_wabobpsvr_AzureCalc_AzureCalcRateCard[[#This Row],[Region]]</f>
        <v>Inactive PipelinesMOSP</v>
      </c>
      <c r="C182" t="s">
        <v>4431</v>
      </c>
      <c r="D182" t="s">
        <v>627</v>
      </c>
      <c r="E182">
        <v>999999</v>
      </c>
      <c r="F182" t="s">
        <v>1358</v>
      </c>
      <c r="G182" s="784" t="s">
        <v>4431</v>
      </c>
      <c r="H182" s="784" t="s">
        <v>4431</v>
      </c>
      <c r="I182" s="784" t="s">
        <v>4431</v>
      </c>
    </row>
    <row r="183" spans="1:9" hidden="1">
      <c r="A183" t="str">
        <f>Table_wabobpsvr_AzureCalc_AzureCalcRateCard[[#This Row],[ServiceName]]&amp;Table_wabobpsvr_AzureCalc_AzureCalcRateCard[[#This Row],[Price_Level]]&amp;Table_wabobpsvr_AzureCalc_AzureCalcRateCard[[#This Row],[Region]]</f>
        <v>Inactive PipelinesA</v>
      </c>
      <c r="C183" t="s">
        <v>4431</v>
      </c>
      <c r="D183" t="s">
        <v>181</v>
      </c>
      <c r="E183">
        <v>999999</v>
      </c>
      <c r="F183" t="s">
        <v>1358</v>
      </c>
      <c r="G183" s="784" t="s">
        <v>4431</v>
      </c>
      <c r="H183" s="784" t="s">
        <v>4431</v>
      </c>
      <c r="I183" s="784" t="s">
        <v>4431</v>
      </c>
    </row>
    <row r="184" spans="1:9" hidden="1">
      <c r="A184" t="str">
        <f>Table_wabobpsvr_AzureCalc_AzureCalcRateCard[[#This Row],[ServiceName]]&amp;Table_wabobpsvr_AzureCalc_AzureCalcRateCard[[#This Row],[Price_Level]]&amp;Table_wabobpsvr_AzureCalc_AzureCalcRateCard[[#This Row],[Region]]</f>
        <v>Inactive PipelinesB</v>
      </c>
      <c r="C184" t="s">
        <v>4431</v>
      </c>
      <c r="D184" t="s">
        <v>182</v>
      </c>
      <c r="E184">
        <v>999999</v>
      </c>
      <c r="F184" t="s">
        <v>1358</v>
      </c>
      <c r="G184" s="784" t="s">
        <v>4431</v>
      </c>
      <c r="H184" s="784" t="s">
        <v>4431</v>
      </c>
      <c r="I184" s="784" t="s">
        <v>4431</v>
      </c>
    </row>
    <row r="185" spans="1:9" hidden="1">
      <c r="A185" t="str">
        <f>Table_wabobpsvr_AzureCalc_AzureCalcRateCard[[#This Row],[ServiceName]]&amp;Table_wabobpsvr_AzureCalc_AzureCalcRateCard[[#This Row],[Price_Level]]&amp;Table_wabobpsvr_AzureCalc_AzureCalcRateCard[[#This Row],[Region]]</f>
        <v>Inactive PipelinesC</v>
      </c>
      <c r="C185" t="s">
        <v>4431</v>
      </c>
      <c r="D185" t="s">
        <v>184</v>
      </c>
      <c r="E185">
        <v>999999</v>
      </c>
      <c r="F185" t="s">
        <v>1358</v>
      </c>
      <c r="G185" s="784" t="s">
        <v>4431</v>
      </c>
      <c r="H185" s="784" t="s">
        <v>4431</v>
      </c>
      <c r="I185" s="784" t="s">
        <v>4431</v>
      </c>
    </row>
    <row r="186" spans="1:9" hidden="1">
      <c r="A186" t="str">
        <f>Table_wabobpsvr_AzureCalc_AzureCalcRateCard[[#This Row],[ServiceName]]&amp;Table_wabobpsvr_AzureCalc_AzureCalcRateCard[[#This Row],[Price_Level]]&amp;Table_wabobpsvr_AzureCalc_AzureCalcRateCard[[#This Row],[Region]]</f>
        <v>Inactive PipelinesD</v>
      </c>
      <c r="C186" t="s">
        <v>4431</v>
      </c>
      <c r="D186" t="s">
        <v>183</v>
      </c>
      <c r="E186">
        <v>999999</v>
      </c>
      <c r="F186" t="s">
        <v>1358</v>
      </c>
      <c r="G186" s="784" t="s">
        <v>4431</v>
      </c>
      <c r="H186" s="784" t="s">
        <v>4431</v>
      </c>
      <c r="I186" s="784" t="s">
        <v>4431</v>
      </c>
    </row>
    <row r="187" spans="1:9" hidden="1">
      <c r="A187" t="str">
        <f>Table_wabobpsvr_AzureCalc_AzureCalcRateCard[[#This Row],[ServiceName]]&amp;Table_wabobpsvr_AzureCalc_AzureCalcRateCard[[#This Row],[Price_Level]]&amp;Table_wabobpsvr_AzureCalc_AzureCalcRateCard[[#This Row],[Region]]</f>
        <v>Low Frequency Cloud ActivityMOSP</v>
      </c>
      <c r="C187" t="s">
        <v>4431</v>
      </c>
      <c r="D187" t="s">
        <v>627</v>
      </c>
      <c r="E187">
        <v>999999</v>
      </c>
      <c r="F187" t="s">
        <v>1359</v>
      </c>
      <c r="G187" s="784" t="s">
        <v>4431</v>
      </c>
      <c r="H187" s="784" t="s">
        <v>4431</v>
      </c>
      <c r="I187" s="784" t="s">
        <v>4431</v>
      </c>
    </row>
    <row r="188" spans="1:9" hidden="1">
      <c r="A188" t="str">
        <f>Table_wabobpsvr_AzureCalc_AzureCalcRateCard[[#This Row],[ServiceName]]&amp;Table_wabobpsvr_AzureCalc_AzureCalcRateCard[[#This Row],[Price_Level]]&amp;Table_wabobpsvr_AzureCalc_AzureCalcRateCard[[#This Row],[Region]]</f>
        <v>Low Frequency Cloud ActivityA</v>
      </c>
      <c r="C188" t="s">
        <v>4431</v>
      </c>
      <c r="D188" t="s">
        <v>181</v>
      </c>
      <c r="E188">
        <v>999999</v>
      </c>
      <c r="F188" t="s">
        <v>1359</v>
      </c>
      <c r="G188" s="784" t="s">
        <v>4431</v>
      </c>
      <c r="H188" s="784" t="s">
        <v>4431</v>
      </c>
      <c r="I188" s="784" t="s">
        <v>4431</v>
      </c>
    </row>
    <row r="189" spans="1:9" hidden="1">
      <c r="A189" t="str">
        <f>Table_wabobpsvr_AzureCalc_AzureCalcRateCard[[#This Row],[ServiceName]]&amp;Table_wabobpsvr_AzureCalc_AzureCalcRateCard[[#This Row],[Price_Level]]&amp;Table_wabobpsvr_AzureCalc_AzureCalcRateCard[[#This Row],[Region]]</f>
        <v>Low Frequency Cloud ActivityB</v>
      </c>
      <c r="C189" t="s">
        <v>4431</v>
      </c>
      <c r="D189" t="s">
        <v>182</v>
      </c>
      <c r="E189">
        <v>999999</v>
      </c>
      <c r="F189" t="s">
        <v>1359</v>
      </c>
      <c r="G189" s="784" t="s">
        <v>4431</v>
      </c>
      <c r="H189" s="784" t="s">
        <v>4431</v>
      </c>
      <c r="I189" s="784" t="s">
        <v>4431</v>
      </c>
    </row>
    <row r="190" spans="1:9" hidden="1">
      <c r="A190" t="str">
        <f>Table_wabobpsvr_AzureCalc_AzureCalcRateCard[[#This Row],[ServiceName]]&amp;Table_wabobpsvr_AzureCalc_AzureCalcRateCard[[#This Row],[Price_Level]]&amp;Table_wabobpsvr_AzureCalc_AzureCalcRateCard[[#This Row],[Region]]</f>
        <v>Low Frequency Cloud ActivityC</v>
      </c>
      <c r="C190" t="s">
        <v>4431</v>
      </c>
      <c r="D190" t="s">
        <v>184</v>
      </c>
      <c r="E190">
        <v>999999</v>
      </c>
      <c r="F190" t="s">
        <v>1359</v>
      </c>
      <c r="G190" s="784" t="s">
        <v>4431</v>
      </c>
      <c r="H190" s="784" t="s">
        <v>4431</v>
      </c>
      <c r="I190" s="784" t="s">
        <v>4431</v>
      </c>
    </row>
    <row r="191" spans="1:9" hidden="1">
      <c r="A191" t="str">
        <f>Table_wabobpsvr_AzureCalc_AzureCalcRateCard[[#This Row],[ServiceName]]&amp;Table_wabobpsvr_AzureCalc_AzureCalcRateCard[[#This Row],[Price_Level]]&amp;Table_wabobpsvr_AzureCalc_AzureCalcRateCard[[#This Row],[Region]]</f>
        <v>Low Frequency Cloud ActivityD</v>
      </c>
      <c r="C191" t="s">
        <v>4431</v>
      </c>
      <c r="D191" t="s">
        <v>183</v>
      </c>
      <c r="E191">
        <v>999999</v>
      </c>
      <c r="F191" t="s">
        <v>1359</v>
      </c>
      <c r="G191" s="784" t="s">
        <v>4431</v>
      </c>
      <c r="H191" s="784" t="s">
        <v>4431</v>
      </c>
      <c r="I191" s="784" t="s">
        <v>4431</v>
      </c>
    </row>
    <row r="192" spans="1:9" hidden="1">
      <c r="A192" t="str">
        <f>Table_wabobpsvr_AzureCalc_AzureCalcRateCard[[#This Row],[ServiceName]]&amp;Table_wabobpsvr_AzureCalc_AzureCalcRateCard[[#This Row],[Price_Level]]&amp;Table_wabobpsvr_AzureCalc_AzureCalcRateCard[[#This Row],[Region]]</f>
        <v>Low Frequency Cloud Activity - Tier 2MOSP</v>
      </c>
      <c r="C192" t="s">
        <v>4431</v>
      </c>
      <c r="D192" t="s">
        <v>627</v>
      </c>
      <c r="E192">
        <v>999999</v>
      </c>
      <c r="F192" t="s">
        <v>1366</v>
      </c>
      <c r="G192" s="784" t="s">
        <v>4431</v>
      </c>
      <c r="H192" s="784" t="s">
        <v>4431</v>
      </c>
      <c r="I192" s="784" t="s">
        <v>4431</v>
      </c>
    </row>
    <row r="193" spans="1:9" hidden="1">
      <c r="A193" t="str">
        <f>Table_wabobpsvr_AzureCalc_AzureCalcRateCard[[#This Row],[ServiceName]]&amp;Table_wabobpsvr_AzureCalc_AzureCalcRateCard[[#This Row],[Price_Level]]&amp;Table_wabobpsvr_AzureCalc_AzureCalcRateCard[[#This Row],[Region]]</f>
        <v>Low Frequency Cloud Activity - Tier 2A</v>
      </c>
      <c r="C193" t="s">
        <v>4431</v>
      </c>
      <c r="D193" t="s">
        <v>181</v>
      </c>
      <c r="E193">
        <v>999999</v>
      </c>
      <c r="F193" t="s">
        <v>1366</v>
      </c>
      <c r="G193" s="784" t="s">
        <v>4431</v>
      </c>
      <c r="H193" s="784" t="s">
        <v>4431</v>
      </c>
      <c r="I193" s="784" t="s">
        <v>4431</v>
      </c>
    </row>
    <row r="194" spans="1:9" hidden="1">
      <c r="A194" s="784" t="str">
        <f>Table_wabobpsvr_AzureCalc_AzureCalcRateCard[[#This Row],[ServiceName]]&amp;Table_wabobpsvr_AzureCalc_AzureCalcRateCard[[#This Row],[Price_Level]]&amp;Table_wabobpsvr_AzureCalc_AzureCalcRateCard[[#This Row],[Region]]</f>
        <v>Low Frequency Cloud Activity - Tier 2B</v>
      </c>
      <c r="B194" s="784"/>
      <c r="C194" s="784" t="s">
        <v>4431</v>
      </c>
      <c r="D194" s="784" t="s">
        <v>182</v>
      </c>
      <c r="E194" s="784">
        <v>999999</v>
      </c>
      <c r="F194" s="784" t="s">
        <v>1366</v>
      </c>
      <c r="G194" s="784" t="s">
        <v>4431</v>
      </c>
      <c r="H194" s="784" t="s">
        <v>4431</v>
      </c>
      <c r="I194" s="784" t="s">
        <v>4431</v>
      </c>
    </row>
    <row r="195" spans="1:9" hidden="1">
      <c r="A195" s="784" t="str">
        <f>Table_wabobpsvr_AzureCalc_AzureCalcRateCard[[#This Row],[ServiceName]]&amp;Table_wabobpsvr_AzureCalc_AzureCalcRateCard[[#This Row],[Price_Level]]&amp;Table_wabobpsvr_AzureCalc_AzureCalcRateCard[[#This Row],[Region]]</f>
        <v>Low Frequency Cloud Activity - Tier 2C</v>
      </c>
      <c r="B195" s="784"/>
      <c r="C195" s="784" t="s">
        <v>4431</v>
      </c>
      <c r="D195" s="784" t="s">
        <v>184</v>
      </c>
      <c r="E195" s="784">
        <v>999999</v>
      </c>
      <c r="F195" s="784" t="s">
        <v>1366</v>
      </c>
      <c r="G195" s="784" t="s">
        <v>4431</v>
      </c>
      <c r="H195" s="784" t="s">
        <v>4431</v>
      </c>
      <c r="I195" s="784" t="s">
        <v>4431</v>
      </c>
    </row>
    <row r="196" spans="1:9" hidden="1">
      <c r="A196" s="784" t="str">
        <f>Table_wabobpsvr_AzureCalc_AzureCalcRateCard[[#This Row],[ServiceName]]&amp;Table_wabobpsvr_AzureCalc_AzureCalcRateCard[[#This Row],[Price_Level]]&amp;Table_wabobpsvr_AzureCalc_AzureCalcRateCard[[#This Row],[Region]]</f>
        <v>Low Frequency Cloud Activity - Tier 2D</v>
      </c>
      <c r="B196" s="784"/>
      <c r="C196" s="784" t="s">
        <v>4431</v>
      </c>
      <c r="D196" s="784" t="s">
        <v>183</v>
      </c>
      <c r="E196" s="784">
        <v>999999</v>
      </c>
      <c r="F196" s="784" t="s">
        <v>1366</v>
      </c>
      <c r="G196" s="784" t="s">
        <v>4431</v>
      </c>
      <c r="H196" s="784" t="s">
        <v>4431</v>
      </c>
      <c r="I196" s="784" t="s">
        <v>4431</v>
      </c>
    </row>
    <row r="197" spans="1:9" hidden="1">
      <c r="A197" t="str">
        <f>Table_wabobpsvr_AzureCalc_AzureCalcRateCard[[#This Row],[ServiceName]]&amp;Table_wabobpsvr_AzureCalc_AzureCalcRateCard[[#This Row],[Price_Level]]&amp;Table_wabobpsvr_AzureCalc_AzureCalcRateCard[[#This Row],[Region]]</f>
        <v>Low Frequency On Premise Activity - Tier 2MOSP</v>
      </c>
      <c r="C197" t="s">
        <v>4431</v>
      </c>
      <c r="D197" t="s">
        <v>627</v>
      </c>
      <c r="E197">
        <v>999999</v>
      </c>
      <c r="F197" t="s">
        <v>1363</v>
      </c>
      <c r="G197" s="784" t="s">
        <v>4431</v>
      </c>
      <c r="H197" s="784" t="s">
        <v>4431</v>
      </c>
      <c r="I197" s="784" t="s">
        <v>4431</v>
      </c>
    </row>
    <row r="198" spans="1:9" hidden="1">
      <c r="A198" t="str">
        <f>Table_wabobpsvr_AzureCalc_AzureCalcRateCard[[#This Row],[ServiceName]]&amp;Table_wabobpsvr_AzureCalc_AzureCalcRateCard[[#This Row],[Price_Level]]&amp;Table_wabobpsvr_AzureCalc_AzureCalcRateCard[[#This Row],[Region]]</f>
        <v>Low Frequency On Premise Activity - Tier 2A</v>
      </c>
      <c r="C198" t="s">
        <v>4431</v>
      </c>
      <c r="D198" t="s">
        <v>181</v>
      </c>
      <c r="E198">
        <v>999999</v>
      </c>
      <c r="F198" t="s">
        <v>1363</v>
      </c>
      <c r="G198" s="784" t="s">
        <v>4431</v>
      </c>
      <c r="H198" s="784" t="s">
        <v>4431</v>
      </c>
      <c r="I198" s="784" t="s">
        <v>4431</v>
      </c>
    </row>
    <row r="199" spans="1:9" hidden="1">
      <c r="A199" t="str">
        <f>Table_wabobpsvr_AzureCalc_AzureCalcRateCard[[#This Row],[ServiceName]]&amp;Table_wabobpsvr_AzureCalc_AzureCalcRateCard[[#This Row],[Price_Level]]&amp;Table_wabobpsvr_AzureCalc_AzureCalcRateCard[[#This Row],[Region]]</f>
        <v>Low Frequency On Premise Activity - Tier 2B</v>
      </c>
      <c r="C199" t="s">
        <v>4431</v>
      </c>
      <c r="D199" t="s">
        <v>182</v>
      </c>
      <c r="E199">
        <v>999999</v>
      </c>
      <c r="F199" t="s">
        <v>1363</v>
      </c>
      <c r="G199" s="784" t="s">
        <v>4431</v>
      </c>
      <c r="H199" s="784" t="s">
        <v>4431</v>
      </c>
      <c r="I199" s="784" t="s">
        <v>4431</v>
      </c>
    </row>
    <row r="200" spans="1:9" hidden="1">
      <c r="A200" t="str">
        <f>Table_wabobpsvr_AzureCalc_AzureCalcRateCard[[#This Row],[ServiceName]]&amp;Table_wabobpsvr_AzureCalc_AzureCalcRateCard[[#This Row],[Price_Level]]&amp;Table_wabobpsvr_AzureCalc_AzureCalcRateCard[[#This Row],[Region]]</f>
        <v>Low Frequency On Premise Activity - Tier 2C</v>
      </c>
      <c r="C200" t="s">
        <v>4431</v>
      </c>
      <c r="D200" t="s">
        <v>184</v>
      </c>
      <c r="E200">
        <v>999999</v>
      </c>
      <c r="F200" t="s">
        <v>1363</v>
      </c>
      <c r="G200" s="784" t="s">
        <v>4431</v>
      </c>
      <c r="H200" s="784" t="s">
        <v>4431</v>
      </c>
      <c r="I200" s="784" t="s">
        <v>4431</v>
      </c>
    </row>
    <row r="201" spans="1:9" hidden="1">
      <c r="A201" t="str">
        <f>Table_wabobpsvr_AzureCalc_AzureCalcRateCard[[#This Row],[ServiceName]]&amp;Table_wabobpsvr_AzureCalc_AzureCalcRateCard[[#This Row],[Price_Level]]&amp;Table_wabobpsvr_AzureCalc_AzureCalcRateCard[[#This Row],[Region]]</f>
        <v>Low Frequency On Premise Activity - Tier 2D</v>
      </c>
      <c r="C201" t="s">
        <v>4431</v>
      </c>
      <c r="D201" t="s">
        <v>183</v>
      </c>
      <c r="E201">
        <v>999999</v>
      </c>
      <c r="F201" t="s">
        <v>1363</v>
      </c>
      <c r="G201" s="784" t="s">
        <v>4431</v>
      </c>
      <c r="H201" s="784" t="s">
        <v>4431</v>
      </c>
      <c r="I201" s="784" t="s">
        <v>4431</v>
      </c>
    </row>
    <row r="202" spans="1:9" hidden="1">
      <c r="A202" t="str">
        <f>Table_wabobpsvr_AzureCalc_AzureCalcRateCard[[#This Row],[ServiceName]]&amp;Table_wabobpsvr_AzureCalc_AzureCalcRateCard[[#This Row],[Price_Level]]&amp;Table_wabobpsvr_AzureCalc_AzureCalcRateCard[[#This Row],[Region]]</f>
        <v>Low Frequency On Premises ActivityMOSP</v>
      </c>
      <c r="C202" t="s">
        <v>4431</v>
      </c>
      <c r="D202" t="s">
        <v>627</v>
      </c>
      <c r="E202">
        <v>999999</v>
      </c>
      <c r="F202" t="s">
        <v>1360</v>
      </c>
      <c r="G202" s="784" t="s">
        <v>4431</v>
      </c>
      <c r="H202" s="784" t="s">
        <v>4431</v>
      </c>
      <c r="I202" s="784" t="s">
        <v>4431</v>
      </c>
    </row>
    <row r="203" spans="1:9" hidden="1">
      <c r="A203" s="784" t="str">
        <f>Table_wabobpsvr_AzureCalc_AzureCalcRateCard[[#This Row],[ServiceName]]&amp;Table_wabobpsvr_AzureCalc_AzureCalcRateCard[[#This Row],[Price_Level]]&amp;Table_wabobpsvr_AzureCalc_AzureCalcRateCard[[#This Row],[Region]]</f>
        <v>Low Frequency On Premises ActivityA</v>
      </c>
      <c r="B203" s="784"/>
      <c r="C203" s="784" t="s">
        <v>4431</v>
      </c>
      <c r="D203" s="784" t="s">
        <v>181</v>
      </c>
      <c r="E203" s="784">
        <v>999999</v>
      </c>
      <c r="F203" s="784" t="s">
        <v>1360</v>
      </c>
      <c r="G203" s="784" t="s">
        <v>4431</v>
      </c>
      <c r="H203" s="784" t="s">
        <v>4431</v>
      </c>
      <c r="I203" s="784" t="s">
        <v>4431</v>
      </c>
    </row>
    <row r="204" spans="1:9" hidden="1">
      <c r="A204" s="784" t="str">
        <f>Table_wabobpsvr_AzureCalc_AzureCalcRateCard[[#This Row],[ServiceName]]&amp;Table_wabobpsvr_AzureCalc_AzureCalcRateCard[[#This Row],[Price_Level]]&amp;Table_wabobpsvr_AzureCalc_AzureCalcRateCard[[#This Row],[Region]]</f>
        <v>Low Frequency On Premises ActivityB</v>
      </c>
      <c r="B204" s="784"/>
      <c r="C204" s="784" t="s">
        <v>4431</v>
      </c>
      <c r="D204" s="784" t="s">
        <v>182</v>
      </c>
      <c r="E204" s="784">
        <v>999999</v>
      </c>
      <c r="F204" s="784" t="s">
        <v>1360</v>
      </c>
      <c r="G204" s="784" t="s">
        <v>4431</v>
      </c>
      <c r="H204" s="784" t="s">
        <v>4431</v>
      </c>
      <c r="I204" s="784" t="s">
        <v>4431</v>
      </c>
    </row>
    <row r="205" spans="1:9" hidden="1">
      <c r="A205" s="784" t="str">
        <f>Table_wabobpsvr_AzureCalc_AzureCalcRateCard[[#This Row],[ServiceName]]&amp;Table_wabobpsvr_AzureCalc_AzureCalcRateCard[[#This Row],[Price_Level]]&amp;Table_wabobpsvr_AzureCalc_AzureCalcRateCard[[#This Row],[Region]]</f>
        <v>Low Frequency On Premises ActivityC</v>
      </c>
      <c r="B205" s="784"/>
      <c r="C205" s="784" t="s">
        <v>4431</v>
      </c>
      <c r="D205" s="784" t="s">
        <v>184</v>
      </c>
      <c r="E205" s="784">
        <v>999999</v>
      </c>
      <c r="F205" s="784" t="s">
        <v>1360</v>
      </c>
      <c r="G205" s="784" t="s">
        <v>4431</v>
      </c>
      <c r="H205" s="784" t="s">
        <v>4431</v>
      </c>
      <c r="I205" s="784" t="s">
        <v>4431</v>
      </c>
    </row>
    <row r="206" spans="1:9" hidden="1">
      <c r="A206" s="784" t="str">
        <f>Table_wabobpsvr_AzureCalc_AzureCalcRateCard[[#This Row],[ServiceName]]&amp;Table_wabobpsvr_AzureCalc_AzureCalcRateCard[[#This Row],[Price_Level]]&amp;Table_wabobpsvr_AzureCalc_AzureCalcRateCard[[#This Row],[Region]]</f>
        <v>Low Frequency On Premises ActivityD</v>
      </c>
      <c r="B206" s="784"/>
      <c r="C206" s="784" t="s">
        <v>4431</v>
      </c>
      <c r="D206" s="784" t="s">
        <v>183</v>
      </c>
      <c r="E206" s="784">
        <v>999999</v>
      </c>
      <c r="F206" s="784" t="s">
        <v>1360</v>
      </c>
      <c r="G206" s="784" t="s">
        <v>4431</v>
      </c>
      <c r="H206" s="784" t="s">
        <v>4431</v>
      </c>
      <c r="I206" s="784" t="s">
        <v>4431</v>
      </c>
    </row>
    <row r="207" spans="1:9" hidden="1">
      <c r="A207" s="784" t="str">
        <f>Table_wabobpsvr_AzureCalc_AzureCalcRateCard[[#This Row],[ServiceName]]&amp;Table_wabobpsvr_AzureCalc_AzureCalcRateCard[[#This Row],[Price_Level]]&amp;Table_wabobpsvr_AzureCalc_AzureCalcRateCard[[#This Row],[Region]]</f>
        <v>Standard_G2 VM (Non-Windows)A</v>
      </c>
      <c r="B207" s="784"/>
      <c r="C207" s="784" t="s">
        <v>4431</v>
      </c>
      <c r="D207" s="784" t="s">
        <v>181</v>
      </c>
      <c r="E207" s="784">
        <v>999999</v>
      </c>
      <c r="F207" s="784" t="s">
        <v>3213</v>
      </c>
      <c r="G207" s="784" t="s">
        <v>4431</v>
      </c>
      <c r="H207" s="784" t="s">
        <v>4431</v>
      </c>
      <c r="I207" s="784" t="s">
        <v>4431</v>
      </c>
    </row>
    <row r="208" spans="1:9" hidden="1">
      <c r="A208" s="784" t="str">
        <f>Table_wabobpsvr_AzureCalc_AzureCalcRateCard[[#This Row],[ServiceName]]&amp;Table_wabobpsvr_AzureCalc_AzureCalcRateCard[[#This Row],[Price_Level]]&amp;Table_wabobpsvr_AzureCalc_AzureCalcRateCard[[#This Row],[Region]]</f>
        <v>Standard_G2 VM (Windows)D</v>
      </c>
      <c r="B208" s="784"/>
      <c r="C208" s="784" t="s">
        <v>4431</v>
      </c>
      <c r="D208" s="784" t="s">
        <v>183</v>
      </c>
      <c r="E208" s="784">
        <v>999999</v>
      </c>
      <c r="F208" s="784" t="s">
        <v>3228</v>
      </c>
      <c r="G208" s="784" t="s">
        <v>4431</v>
      </c>
      <c r="H208" s="784" t="s">
        <v>4431</v>
      </c>
      <c r="I208" s="784" t="s">
        <v>4431</v>
      </c>
    </row>
    <row r="209" spans="1:9" hidden="1">
      <c r="A209" s="784" t="str">
        <f>Table_wabobpsvr_AzureCalc_AzureCalcRateCard[[#This Row],[ServiceName]]&amp;Table_wabobpsvr_AzureCalc_AzureCalcRateCard[[#This Row],[Price_Level]]&amp;Table_wabobpsvr_AzureCalc_AzureCalcRateCard[[#This Row],[Region]]</f>
        <v>Standard_G3 VM (Windows)MOSP</v>
      </c>
      <c r="B209" s="784"/>
      <c r="C209" s="784" t="s">
        <v>4431</v>
      </c>
      <c r="D209" s="784" t="s">
        <v>627</v>
      </c>
      <c r="E209" s="784">
        <v>999999</v>
      </c>
      <c r="F209" s="784" t="s">
        <v>3237</v>
      </c>
      <c r="G209" s="784" t="s">
        <v>4431</v>
      </c>
      <c r="H209" s="784" t="s">
        <v>4431</v>
      </c>
      <c r="I209" s="784" t="s">
        <v>4431</v>
      </c>
    </row>
    <row r="210" spans="1:9" hidden="1">
      <c r="A210" s="784" t="str">
        <f>Table_wabobpsvr_AzureCalc_AzureCalcRateCard[[#This Row],[ServiceName]]&amp;Table_wabobpsvr_AzureCalc_AzureCalcRateCard[[#This Row],[Price_Level]]&amp;Table_wabobpsvr_AzureCalc_AzureCalcRateCard[[#This Row],[Region]]</f>
        <v>Standard_G3 VM (Windows)A</v>
      </c>
      <c r="B210" s="784"/>
      <c r="C210" s="784" t="s">
        <v>4431</v>
      </c>
      <c r="D210" s="784" t="s">
        <v>181</v>
      </c>
      <c r="E210" s="784">
        <v>999999</v>
      </c>
      <c r="F210" s="784" t="s">
        <v>3237</v>
      </c>
      <c r="G210" s="784" t="s">
        <v>4431</v>
      </c>
      <c r="H210" s="784" t="s">
        <v>4431</v>
      </c>
      <c r="I210" s="784" t="s">
        <v>4431</v>
      </c>
    </row>
    <row r="211" spans="1:9" hidden="1">
      <c r="A211" s="784" t="str">
        <f>Table_wabobpsvr_AzureCalc_AzureCalcRateCard[[#This Row],[ServiceName]]&amp;Table_wabobpsvr_AzureCalc_AzureCalcRateCard[[#This Row],[Price_Level]]&amp;Table_wabobpsvr_AzureCalc_AzureCalcRateCard[[#This Row],[Region]]</f>
        <v>Standard_G3 VM (Windows)B</v>
      </c>
      <c r="B211" s="784"/>
      <c r="C211" s="784" t="s">
        <v>4431</v>
      </c>
      <c r="D211" s="784" t="s">
        <v>182</v>
      </c>
      <c r="E211" s="784">
        <v>999999</v>
      </c>
      <c r="F211" s="784" t="s">
        <v>3237</v>
      </c>
      <c r="G211" s="784" t="s">
        <v>4431</v>
      </c>
      <c r="H211" s="784" t="s">
        <v>4431</v>
      </c>
      <c r="I211" s="784" t="s">
        <v>4431</v>
      </c>
    </row>
    <row r="212" spans="1:9" hidden="1">
      <c r="A212" s="784" t="str">
        <f>Table_wabobpsvr_AzureCalc_AzureCalcRateCard[[#This Row],[ServiceName]]&amp;Table_wabobpsvr_AzureCalc_AzureCalcRateCard[[#This Row],[Price_Level]]&amp;Table_wabobpsvr_AzureCalc_AzureCalcRateCard[[#This Row],[Region]]</f>
        <v>Standard_G3 VM (Windows)C</v>
      </c>
      <c r="B212" s="784"/>
      <c r="C212" s="784" t="s">
        <v>4431</v>
      </c>
      <c r="D212" s="784" t="s">
        <v>184</v>
      </c>
      <c r="E212" s="784">
        <v>999999</v>
      </c>
      <c r="F212" s="784" t="s">
        <v>3237</v>
      </c>
      <c r="G212" s="784" t="s">
        <v>4431</v>
      </c>
      <c r="H212" s="784" t="s">
        <v>4431</v>
      </c>
      <c r="I212" s="784" t="s">
        <v>4431</v>
      </c>
    </row>
    <row r="213" spans="1:9" hidden="1">
      <c r="A213" t="str">
        <f>Table_wabobpsvr_AzureCalc_AzureCalcRateCard[[#This Row],[ServiceName]]&amp;Table_wabobpsvr_AzureCalc_AzureCalcRateCard[[#This Row],[Price_Level]]&amp;Table_wabobpsvr_AzureCalc_AzureCalcRateCard[[#This Row],[Region]]</f>
        <v>Standard_G3 VM (Windows)D</v>
      </c>
      <c r="C213" t="s">
        <v>4431</v>
      </c>
      <c r="D213" t="s">
        <v>183</v>
      </c>
      <c r="E213">
        <v>999999</v>
      </c>
      <c r="F213" t="s">
        <v>3237</v>
      </c>
      <c r="G213" s="784" t="s">
        <v>4431</v>
      </c>
      <c r="H213" s="784" t="s">
        <v>4431</v>
      </c>
      <c r="I213" s="784" t="s">
        <v>4431</v>
      </c>
    </row>
    <row r="214" spans="1:9" hidden="1">
      <c r="A214" t="str">
        <f>Table_wabobpsvr_AzureCalc_AzureCalcRateCard[[#This Row],[ServiceName]]&amp;Table_wabobpsvr_AzureCalc_AzureCalcRateCard[[#This Row],[Price_Level]]&amp;Table_wabobpsvr_AzureCalc_AzureCalcRateCard[[#This Row],[Region]]</f>
        <v>Standard_G4 VM (Windows)MOSP</v>
      </c>
      <c r="C214" t="s">
        <v>4431</v>
      </c>
      <c r="D214" t="s">
        <v>627</v>
      </c>
      <c r="E214">
        <v>999999</v>
      </c>
      <c r="F214" t="s">
        <v>3240</v>
      </c>
      <c r="G214" s="784" t="s">
        <v>4431</v>
      </c>
      <c r="H214" s="784" t="s">
        <v>4431</v>
      </c>
      <c r="I214" s="784" t="s">
        <v>4431</v>
      </c>
    </row>
    <row r="215" spans="1:9" hidden="1">
      <c r="A215" t="str">
        <f>Table_wabobpsvr_AzureCalc_AzureCalcRateCard[[#This Row],[ServiceName]]&amp;Table_wabobpsvr_AzureCalc_AzureCalcRateCard[[#This Row],[Price_Level]]&amp;Table_wabobpsvr_AzureCalc_AzureCalcRateCard[[#This Row],[Region]]</f>
        <v>Standard_G4 VM (Windows)A</v>
      </c>
      <c r="C215" t="s">
        <v>4431</v>
      </c>
      <c r="D215" t="s">
        <v>181</v>
      </c>
      <c r="E215">
        <v>999999</v>
      </c>
      <c r="F215" t="s">
        <v>3240</v>
      </c>
      <c r="G215" s="784" t="s">
        <v>4431</v>
      </c>
      <c r="H215" s="784" t="s">
        <v>4431</v>
      </c>
      <c r="I215" s="784" t="s">
        <v>4431</v>
      </c>
    </row>
    <row r="216" spans="1:9" hidden="1">
      <c r="A216" t="str">
        <f>Table_wabobpsvr_AzureCalc_AzureCalcRateCard[[#This Row],[ServiceName]]&amp;Table_wabobpsvr_AzureCalc_AzureCalcRateCard[[#This Row],[Price_Level]]&amp;Table_wabobpsvr_AzureCalc_AzureCalcRateCard[[#This Row],[Region]]</f>
        <v>Standard_G4 VM (Windows)B</v>
      </c>
      <c r="C216" t="s">
        <v>4431</v>
      </c>
      <c r="D216" t="s">
        <v>182</v>
      </c>
      <c r="E216">
        <v>999999</v>
      </c>
      <c r="F216" t="s">
        <v>3240</v>
      </c>
      <c r="G216" s="784" t="s">
        <v>4431</v>
      </c>
      <c r="H216" s="784" t="s">
        <v>4431</v>
      </c>
      <c r="I216" s="784" t="s">
        <v>4431</v>
      </c>
    </row>
    <row r="217" spans="1:9" hidden="1">
      <c r="A217" t="str">
        <f>Table_wabobpsvr_AzureCalc_AzureCalcRateCard[[#This Row],[ServiceName]]&amp;Table_wabobpsvr_AzureCalc_AzureCalcRateCard[[#This Row],[Price_Level]]&amp;Table_wabobpsvr_AzureCalc_AzureCalcRateCard[[#This Row],[Region]]</f>
        <v>Standard_G4 VM (Windows)C</v>
      </c>
      <c r="C217" t="s">
        <v>4431</v>
      </c>
      <c r="D217" t="s">
        <v>184</v>
      </c>
      <c r="E217">
        <v>999999</v>
      </c>
      <c r="F217" t="s">
        <v>3240</v>
      </c>
      <c r="G217" s="784" t="s">
        <v>4431</v>
      </c>
      <c r="H217" s="784" t="s">
        <v>4431</v>
      </c>
      <c r="I217" s="784" t="s">
        <v>4431</v>
      </c>
    </row>
    <row r="218" spans="1:9" hidden="1">
      <c r="A218" t="str">
        <f>Table_wabobpsvr_AzureCalc_AzureCalcRateCard[[#This Row],[ServiceName]]&amp;Table_wabobpsvr_AzureCalc_AzureCalcRateCard[[#This Row],[Price_Level]]&amp;Table_wabobpsvr_AzureCalc_AzureCalcRateCard[[#This Row],[Region]]</f>
        <v>Basic Compute Intensive Batch InstancesMOSP</v>
      </c>
      <c r="C218" t="s">
        <v>4431</v>
      </c>
      <c r="D218" t="s">
        <v>627</v>
      </c>
      <c r="E218">
        <v>999999</v>
      </c>
      <c r="F218" t="s">
        <v>1350</v>
      </c>
      <c r="G218" s="784" t="s">
        <v>4431</v>
      </c>
      <c r="H218" s="784" t="s">
        <v>4431</v>
      </c>
      <c r="I218" s="784" t="s">
        <v>4431</v>
      </c>
    </row>
    <row r="219" spans="1:9" hidden="1">
      <c r="A219" t="str">
        <f>Table_wabobpsvr_AzureCalc_AzureCalcRateCard[[#This Row],[ServiceName]]&amp;Table_wabobpsvr_AzureCalc_AzureCalcRateCard[[#This Row],[Price_Level]]&amp;Table_wabobpsvr_AzureCalc_AzureCalcRateCard[[#This Row],[Region]]</f>
        <v>Basic Compute Intensive Batch InstancesA</v>
      </c>
      <c r="C219" t="s">
        <v>4431</v>
      </c>
      <c r="D219" t="s">
        <v>181</v>
      </c>
      <c r="E219">
        <v>999999</v>
      </c>
      <c r="F219" t="s">
        <v>1350</v>
      </c>
      <c r="G219" s="784" t="s">
        <v>4431</v>
      </c>
      <c r="H219" s="784" t="s">
        <v>4431</v>
      </c>
      <c r="I219" s="784" t="s">
        <v>4431</v>
      </c>
    </row>
    <row r="220" spans="1:9" hidden="1">
      <c r="A220" t="str">
        <f>Table_wabobpsvr_AzureCalc_AzureCalcRateCard[[#This Row],[ServiceName]]&amp;Table_wabobpsvr_AzureCalc_AzureCalcRateCard[[#This Row],[Price_Level]]&amp;Table_wabobpsvr_AzureCalc_AzureCalcRateCard[[#This Row],[Region]]</f>
        <v>Standard_G4 VM (Windows)D</v>
      </c>
      <c r="C220" t="s">
        <v>4431</v>
      </c>
      <c r="D220" t="s">
        <v>183</v>
      </c>
      <c r="E220">
        <v>999999</v>
      </c>
      <c r="F220" t="s">
        <v>3240</v>
      </c>
      <c r="G220" s="784" t="s">
        <v>4431</v>
      </c>
      <c r="H220" s="784" t="s">
        <v>4431</v>
      </c>
      <c r="I220" s="784" t="s">
        <v>4431</v>
      </c>
    </row>
    <row r="221" spans="1:9" hidden="1">
      <c r="A221" t="str">
        <f>Table_wabobpsvr_AzureCalc_AzureCalcRateCard[[#This Row],[ServiceName]]&amp;Table_wabobpsvr_AzureCalc_AzureCalcRateCard[[#This Row],[Price_Level]]&amp;Table_wabobpsvr_AzureCalc_AzureCalcRateCard[[#This Row],[Region]]</f>
        <v>Standard_G5 VM (Windows)MOSP</v>
      </c>
      <c r="C221" t="s">
        <v>4431</v>
      </c>
      <c r="D221" t="s">
        <v>627</v>
      </c>
      <c r="E221">
        <v>999999</v>
      </c>
      <c r="F221" t="s">
        <v>3243</v>
      </c>
      <c r="G221" s="784" t="s">
        <v>4431</v>
      </c>
      <c r="H221" s="784" t="s">
        <v>4431</v>
      </c>
      <c r="I221" s="784" t="s">
        <v>4431</v>
      </c>
    </row>
    <row r="222" spans="1:9" hidden="1">
      <c r="A222" t="str">
        <f>Table_wabobpsvr_AzureCalc_AzureCalcRateCard[[#This Row],[ServiceName]]&amp;Table_wabobpsvr_AzureCalc_AzureCalcRateCard[[#This Row],[Price_Level]]&amp;Table_wabobpsvr_AzureCalc_AzureCalcRateCard[[#This Row],[Region]]</f>
        <v>Standard_G5 VM (Windows)A</v>
      </c>
      <c r="C222" t="s">
        <v>4431</v>
      </c>
      <c r="D222" t="s">
        <v>181</v>
      </c>
      <c r="E222">
        <v>999999</v>
      </c>
      <c r="F222" t="s">
        <v>3243</v>
      </c>
      <c r="G222" s="784" t="s">
        <v>4431</v>
      </c>
      <c r="H222" s="784" t="s">
        <v>4431</v>
      </c>
      <c r="I222" s="784" t="s">
        <v>4431</v>
      </c>
    </row>
    <row r="223" spans="1:9" hidden="1">
      <c r="A223" t="str">
        <f>Table_wabobpsvr_AzureCalc_AzureCalcRateCard[[#This Row],[ServiceName]]&amp;Table_wabobpsvr_AzureCalc_AzureCalcRateCard[[#This Row],[Price_Level]]&amp;Table_wabobpsvr_AzureCalc_AzureCalcRateCard[[#This Row],[Region]]</f>
        <v>Standard_G5 VM (Windows)B</v>
      </c>
      <c r="C223" t="s">
        <v>4431</v>
      </c>
      <c r="D223" t="s">
        <v>182</v>
      </c>
      <c r="E223">
        <v>999999</v>
      </c>
      <c r="F223" t="s">
        <v>3243</v>
      </c>
      <c r="G223" s="784" t="s">
        <v>4431</v>
      </c>
      <c r="H223" s="784" t="s">
        <v>4431</v>
      </c>
      <c r="I223" s="784" t="s">
        <v>4431</v>
      </c>
    </row>
    <row r="224" spans="1:9" hidden="1">
      <c r="A224" t="str">
        <f>Table_wabobpsvr_AzureCalc_AzureCalcRateCard[[#This Row],[ServiceName]]&amp;Table_wabobpsvr_AzureCalc_AzureCalcRateCard[[#This Row],[Price_Level]]&amp;Table_wabobpsvr_AzureCalc_AzureCalcRateCard[[#This Row],[Region]]</f>
        <v>Standard_G5 VM (Windows)C</v>
      </c>
      <c r="C224" t="s">
        <v>4431</v>
      </c>
      <c r="D224" t="s">
        <v>184</v>
      </c>
      <c r="E224">
        <v>999999</v>
      </c>
      <c r="F224" t="s">
        <v>3243</v>
      </c>
      <c r="G224" s="784" t="s">
        <v>4431</v>
      </c>
      <c r="H224" s="784" t="s">
        <v>4431</v>
      </c>
      <c r="I224" s="784" t="s">
        <v>4431</v>
      </c>
    </row>
    <row r="225" spans="1:9" hidden="1">
      <c r="A225" t="str">
        <f>Table_wabobpsvr_AzureCalc_AzureCalcRateCard[[#This Row],[ServiceName]]&amp;Table_wabobpsvr_AzureCalc_AzureCalcRateCard[[#This Row],[Price_Level]]&amp;Table_wabobpsvr_AzureCalc_AzureCalcRateCard[[#This Row],[Region]]</f>
        <v>Standard_G5 VM (Windows)D</v>
      </c>
      <c r="C225" t="s">
        <v>4431</v>
      </c>
      <c r="D225" t="s">
        <v>183</v>
      </c>
      <c r="E225">
        <v>999999</v>
      </c>
      <c r="F225" t="s">
        <v>3243</v>
      </c>
      <c r="G225" s="784" t="s">
        <v>4431</v>
      </c>
      <c r="H225" s="784" t="s">
        <v>4431</v>
      </c>
      <c r="I225" s="784" t="s">
        <v>4431</v>
      </c>
    </row>
    <row r="226" spans="1:9" hidden="1">
      <c r="A226" t="str">
        <f>Table_wabobpsvr_AzureCalc_AzureCalcRateCard[[#This Row],[ServiceName]]&amp;Table_wabobpsvr_AzureCalc_AzureCalcRateCard[[#This Row],[Price_Level]]&amp;Table_wabobpsvr_AzureCalc_AzureCalcRateCard[[#This Row],[Region]]</f>
        <v>Basic Compute Intensive Batch InstancesB</v>
      </c>
      <c r="C226" t="s">
        <v>4431</v>
      </c>
      <c r="D226" t="s">
        <v>182</v>
      </c>
      <c r="E226">
        <v>999999</v>
      </c>
      <c r="F226" t="s">
        <v>1350</v>
      </c>
      <c r="G226" s="784" t="s">
        <v>4431</v>
      </c>
      <c r="H226" s="784" t="s">
        <v>4431</v>
      </c>
      <c r="I226" s="784" t="s">
        <v>4431</v>
      </c>
    </row>
    <row r="227" spans="1:9" hidden="1">
      <c r="A227" t="str">
        <f>Table_wabobpsvr_AzureCalc_AzureCalcRateCard[[#This Row],[ServiceName]]&amp;Table_wabobpsvr_AzureCalc_AzureCalcRateCard[[#This Row],[Price_Level]]&amp;Table_wabobpsvr_AzureCalc_AzureCalcRateCard[[#This Row],[Region]]</f>
        <v>Premium Small App Service HoursMOSP14</v>
      </c>
      <c r="B227">
        <v>14</v>
      </c>
      <c r="C227" t="s">
        <v>91</v>
      </c>
      <c r="D227" t="s">
        <v>627</v>
      </c>
      <c r="E227">
        <v>999999</v>
      </c>
      <c r="F227" t="s">
        <v>4662</v>
      </c>
      <c r="G227" s="784" t="s">
        <v>4431</v>
      </c>
      <c r="H227" s="784" t="s">
        <v>4431</v>
      </c>
      <c r="I227" s="784" t="s">
        <v>4431</v>
      </c>
    </row>
    <row r="228" spans="1:9" hidden="1">
      <c r="A228" t="str">
        <f>Table_wabobpsvr_AzureCalc_AzureCalcRateCard[[#This Row],[ServiceName]]&amp;Table_wabobpsvr_AzureCalc_AzureCalcRateCard[[#This Row],[Price_Level]]&amp;Table_wabobpsvr_AzureCalc_AzureCalcRateCard[[#This Row],[Region]]</f>
        <v>Premium Small App Service HoursA14</v>
      </c>
      <c r="B228">
        <v>14</v>
      </c>
      <c r="C228" t="s">
        <v>91</v>
      </c>
      <c r="D228" t="s">
        <v>181</v>
      </c>
      <c r="E228">
        <v>999999</v>
      </c>
      <c r="F228" t="s">
        <v>4662</v>
      </c>
      <c r="G228" s="784" t="s">
        <v>4431</v>
      </c>
      <c r="H228" s="784" t="s">
        <v>4431</v>
      </c>
      <c r="I228" s="784" t="s">
        <v>4431</v>
      </c>
    </row>
    <row r="229" spans="1:9" hidden="1">
      <c r="A229" t="str">
        <f>Table_wabobpsvr_AzureCalc_AzureCalcRateCard[[#This Row],[ServiceName]]&amp;Table_wabobpsvr_AzureCalc_AzureCalcRateCard[[#This Row],[Price_Level]]&amp;Table_wabobpsvr_AzureCalc_AzureCalcRateCard[[#This Row],[Region]]</f>
        <v>Premium Small App Service HoursB14</v>
      </c>
      <c r="B229">
        <v>14</v>
      </c>
      <c r="C229" t="s">
        <v>91</v>
      </c>
      <c r="D229" t="s">
        <v>182</v>
      </c>
      <c r="E229">
        <v>999999</v>
      </c>
      <c r="F229" t="s">
        <v>4662</v>
      </c>
      <c r="G229" s="784" t="s">
        <v>4431</v>
      </c>
      <c r="H229" s="784" t="s">
        <v>4431</v>
      </c>
      <c r="I229" s="784" t="s">
        <v>4431</v>
      </c>
    </row>
    <row r="230" spans="1:9" hidden="1">
      <c r="A230" t="str">
        <f>Table_wabobpsvr_AzureCalc_AzureCalcRateCard[[#This Row],[ServiceName]]&amp;Table_wabobpsvr_AzureCalc_AzureCalcRateCard[[#This Row],[Price_Level]]&amp;Table_wabobpsvr_AzureCalc_AzureCalcRateCard[[#This Row],[Region]]</f>
        <v>Machine Learning API Service Prediction HoursMOSP</v>
      </c>
      <c r="C230" t="s">
        <v>4431</v>
      </c>
      <c r="D230" t="s">
        <v>627</v>
      </c>
      <c r="E230">
        <v>999999</v>
      </c>
      <c r="F230" t="s">
        <v>1130</v>
      </c>
      <c r="G230" s="784" t="s">
        <v>4431</v>
      </c>
      <c r="H230" s="784" t="s">
        <v>4431</v>
      </c>
      <c r="I230" s="784" t="s">
        <v>4431</v>
      </c>
    </row>
    <row r="231" spans="1:9" hidden="1">
      <c r="A231" t="str">
        <f>Table_wabobpsvr_AzureCalc_AzureCalcRateCard[[#This Row],[ServiceName]]&amp;Table_wabobpsvr_AzureCalc_AzureCalcRateCard[[#This Row],[Price_Level]]&amp;Table_wabobpsvr_AzureCalc_AzureCalcRateCard[[#This Row],[Region]]</f>
        <v>Machine Learning API Service Prediction HoursA</v>
      </c>
      <c r="C231" t="s">
        <v>4431</v>
      </c>
      <c r="D231" t="s">
        <v>181</v>
      </c>
      <c r="E231">
        <v>999999</v>
      </c>
      <c r="F231" t="s">
        <v>1130</v>
      </c>
      <c r="G231" s="784" t="s">
        <v>4431</v>
      </c>
      <c r="H231" s="784" t="s">
        <v>4431</v>
      </c>
      <c r="I231" s="784" t="s">
        <v>4431</v>
      </c>
    </row>
    <row r="232" spans="1:9" hidden="1">
      <c r="A232" t="str">
        <f>Table_wabobpsvr_AzureCalc_AzureCalcRateCard[[#This Row],[ServiceName]]&amp;Table_wabobpsvr_AzureCalc_AzureCalcRateCard[[#This Row],[Price_Level]]&amp;Table_wabobpsvr_AzureCalc_AzureCalcRateCard[[#This Row],[Region]]</f>
        <v>Import/ExportD</v>
      </c>
      <c r="C232" t="s">
        <v>4431</v>
      </c>
      <c r="D232" t="s">
        <v>183</v>
      </c>
      <c r="E232">
        <v>999999</v>
      </c>
      <c r="F232" t="s">
        <v>623</v>
      </c>
      <c r="G232" s="784" t="s">
        <v>4431</v>
      </c>
      <c r="H232" s="784" t="s">
        <v>4431</v>
      </c>
      <c r="I232" s="784" t="s">
        <v>4431</v>
      </c>
    </row>
    <row r="233" spans="1:9" hidden="1">
      <c r="A233" s="784" t="str">
        <f>Table_wabobpsvr_AzureCalc_AzureCalcRateCard[[#This Row],[ServiceName]]&amp;Table_wabobpsvr_AzureCalc_AzureCalcRateCard[[#This Row],[Price_Level]]&amp;Table_wabobpsvr_AzureCalc_AzureCalcRateCard[[#This Row],[Region]]</f>
        <v>Machine Learning API Service Prediction HoursB</v>
      </c>
      <c r="B233" s="784"/>
      <c r="C233" s="784" t="s">
        <v>4431</v>
      </c>
      <c r="D233" s="784" t="s">
        <v>182</v>
      </c>
      <c r="E233" s="784">
        <v>999999</v>
      </c>
      <c r="F233" s="784" t="s">
        <v>1130</v>
      </c>
      <c r="G233" s="784" t="s">
        <v>4431</v>
      </c>
      <c r="H233" s="784" t="s">
        <v>4431</v>
      </c>
      <c r="I233" s="784" t="s">
        <v>4431</v>
      </c>
    </row>
    <row r="234" spans="1:9" hidden="1">
      <c r="A234" s="784" t="str">
        <f>Table_wabobpsvr_AzureCalc_AzureCalcRateCard[[#This Row],[ServiceName]]&amp;Table_wabobpsvr_AzureCalc_AzureCalcRateCard[[#This Row],[Price_Level]]&amp;Table_wabobpsvr_AzureCalc_AzureCalcRateCard[[#This Row],[Region]]</f>
        <v>High Frequency Cloud ActivityMOSP</v>
      </c>
      <c r="B234" s="784"/>
      <c r="C234" s="784" t="s">
        <v>4431</v>
      </c>
      <c r="D234" s="784" t="s">
        <v>627</v>
      </c>
      <c r="E234" s="784">
        <v>999999</v>
      </c>
      <c r="F234" s="784" t="s">
        <v>1356</v>
      </c>
      <c r="G234" s="784" t="s">
        <v>4431</v>
      </c>
      <c r="H234" s="784" t="s">
        <v>4431</v>
      </c>
      <c r="I234" s="784" t="s">
        <v>4431</v>
      </c>
    </row>
    <row r="235" spans="1:9" hidden="1">
      <c r="A235" s="784" t="str">
        <f>Table_wabobpsvr_AzureCalc_AzureCalcRateCard[[#This Row],[ServiceName]]&amp;Table_wabobpsvr_AzureCalc_AzureCalcRateCard[[#This Row],[Price_Level]]&amp;Table_wabobpsvr_AzureCalc_AzureCalcRateCard[[#This Row],[Region]]</f>
        <v>Standard_G2 Cloud ServicesMOSP</v>
      </c>
      <c r="B235" s="784"/>
      <c r="C235" s="784" t="s">
        <v>4431</v>
      </c>
      <c r="D235" s="784" t="s">
        <v>627</v>
      </c>
      <c r="E235" s="784">
        <v>999999</v>
      </c>
      <c r="F235" s="784" t="s">
        <v>3192</v>
      </c>
      <c r="G235" s="784" t="s">
        <v>4431</v>
      </c>
      <c r="H235" s="784" t="s">
        <v>4431</v>
      </c>
      <c r="I235" s="784" t="s">
        <v>4431</v>
      </c>
    </row>
    <row r="236" spans="1:9" hidden="1">
      <c r="A236" s="784" t="str">
        <f>Table_wabobpsvr_AzureCalc_AzureCalcRateCard[[#This Row],[ServiceName]]&amp;Table_wabobpsvr_AzureCalc_AzureCalcRateCard[[#This Row],[Price_Level]]&amp;Table_wabobpsvr_AzureCalc_AzureCalcRateCard[[#This Row],[Region]]</f>
        <v>Standard_G2 Cloud ServicesA</v>
      </c>
      <c r="B236" s="784"/>
      <c r="C236" s="784" t="s">
        <v>4431</v>
      </c>
      <c r="D236" s="784" t="s">
        <v>181</v>
      </c>
      <c r="E236" s="784">
        <v>999999</v>
      </c>
      <c r="F236" s="784" t="s">
        <v>3192</v>
      </c>
      <c r="G236" s="784" t="s">
        <v>4431</v>
      </c>
      <c r="H236" s="784" t="s">
        <v>4431</v>
      </c>
      <c r="I236" s="784" t="s">
        <v>4431</v>
      </c>
    </row>
    <row r="237" spans="1:9" hidden="1">
      <c r="A237" s="784" t="str">
        <f>Table_wabobpsvr_AzureCalc_AzureCalcRateCard[[#This Row],[ServiceName]]&amp;Table_wabobpsvr_AzureCalc_AzureCalcRateCard[[#This Row],[Price_Level]]&amp;Table_wabobpsvr_AzureCalc_AzureCalcRateCard[[#This Row],[Region]]</f>
        <v>Standard_G2 Cloud ServicesB</v>
      </c>
      <c r="B237" s="784"/>
      <c r="C237" s="784" t="s">
        <v>4431</v>
      </c>
      <c r="D237" s="784" t="s">
        <v>182</v>
      </c>
      <c r="E237" s="784">
        <v>999999</v>
      </c>
      <c r="F237" s="784" t="s">
        <v>3192</v>
      </c>
      <c r="G237" s="784" t="s">
        <v>4431</v>
      </c>
      <c r="H237" s="784" t="s">
        <v>4431</v>
      </c>
      <c r="I237" s="784" t="s">
        <v>4431</v>
      </c>
    </row>
    <row r="238" spans="1:9" hidden="1">
      <c r="A238" s="784" t="str">
        <f>Table_wabobpsvr_AzureCalc_AzureCalcRateCard[[#This Row],[ServiceName]]&amp;Table_wabobpsvr_AzureCalc_AzureCalcRateCard[[#This Row],[Price_Level]]&amp;Table_wabobpsvr_AzureCalc_AzureCalcRateCard[[#This Row],[Region]]</f>
        <v>Standard_G2 Cloud ServicesC</v>
      </c>
      <c r="B238" s="784"/>
      <c r="C238" s="784" t="s">
        <v>4431</v>
      </c>
      <c r="D238" s="784" t="s">
        <v>184</v>
      </c>
      <c r="E238" s="784">
        <v>999999</v>
      </c>
      <c r="F238" s="784" t="s">
        <v>3192</v>
      </c>
      <c r="G238" s="784" t="s">
        <v>4431</v>
      </c>
      <c r="H238" s="784" t="s">
        <v>4431</v>
      </c>
      <c r="I238" s="784" t="s">
        <v>4431</v>
      </c>
    </row>
    <row r="239" spans="1:9" hidden="1">
      <c r="A239" s="784" t="str">
        <f>Table_wabobpsvr_AzureCalc_AzureCalcRateCard[[#This Row],[ServiceName]]&amp;Table_wabobpsvr_AzureCalc_AzureCalcRateCard[[#This Row],[Price_Level]]&amp;Table_wabobpsvr_AzureCalc_AzureCalcRateCard[[#This Row],[Region]]</f>
        <v>Standard_G2 Cloud ServicesD</v>
      </c>
      <c r="B239" s="784"/>
      <c r="C239" s="784" t="s">
        <v>4431</v>
      </c>
      <c r="D239" s="784" t="s">
        <v>183</v>
      </c>
      <c r="E239" s="784">
        <v>999999</v>
      </c>
      <c r="F239" s="784" t="s">
        <v>3192</v>
      </c>
      <c r="G239" s="784" t="s">
        <v>4431</v>
      </c>
      <c r="H239" s="784" t="s">
        <v>4431</v>
      </c>
      <c r="I239" s="784" t="s">
        <v>4431</v>
      </c>
    </row>
    <row r="240" spans="1:9" hidden="1">
      <c r="A240" s="784" t="str">
        <f>Table_wabobpsvr_AzureCalc_AzureCalcRateCard[[#This Row],[ServiceName]]&amp;Table_wabobpsvr_AzureCalc_AzureCalcRateCard[[#This Row],[Price_Level]]&amp;Table_wabobpsvr_AzureCalc_AzureCalcRateCard[[#This Row],[Region]]</f>
        <v>Standard_G3 Cloud ServicesMOSP</v>
      </c>
      <c r="B240" s="784"/>
      <c r="C240" s="784" t="s">
        <v>4431</v>
      </c>
      <c r="D240" s="784" t="s">
        <v>627</v>
      </c>
      <c r="E240" s="784">
        <v>999999</v>
      </c>
      <c r="F240" s="784" t="s">
        <v>3198</v>
      </c>
      <c r="G240" s="784" t="s">
        <v>4431</v>
      </c>
      <c r="H240" s="784" t="s">
        <v>4431</v>
      </c>
      <c r="I240" s="784" t="s">
        <v>4431</v>
      </c>
    </row>
    <row r="241" spans="1:9" hidden="1">
      <c r="A241" s="784" t="str">
        <f>Table_wabobpsvr_AzureCalc_AzureCalcRateCard[[#This Row],[ServiceName]]&amp;Table_wabobpsvr_AzureCalc_AzureCalcRateCard[[#This Row],[Price_Level]]&amp;Table_wabobpsvr_AzureCalc_AzureCalcRateCard[[#This Row],[Region]]</f>
        <v>Standard_G3 Cloud ServicesA</v>
      </c>
      <c r="B241" s="784"/>
      <c r="C241" s="784" t="s">
        <v>4431</v>
      </c>
      <c r="D241" s="784" t="s">
        <v>181</v>
      </c>
      <c r="E241" s="784">
        <v>999999</v>
      </c>
      <c r="F241" s="784" t="s">
        <v>3198</v>
      </c>
      <c r="G241" s="784" t="s">
        <v>4431</v>
      </c>
      <c r="H241" s="784" t="s">
        <v>4431</v>
      </c>
      <c r="I241" s="784" t="s">
        <v>4431</v>
      </c>
    </row>
    <row r="242" spans="1:9" hidden="1">
      <c r="A242" s="784" t="str">
        <f>Table_wabobpsvr_AzureCalc_AzureCalcRateCard[[#This Row],[ServiceName]]&amp;Table_wabobpsvr_AzureCalc_AzureCalcRateCard[[#This Row],[Price_Level]]&amp;Table_wabobpsvr_AzureCalc_AzureCalcRateCard[[#This Row],[Region]]</f>
        <v>Standard_G3 Cloud ServicesB</v>
      </c>
      <c r="B242" s="784"/>
      <c r="C242" s="784" t="s">
        <v>4431</v>
      </c>
      <c r="D242" s="784" t="s">
        <v>182</v>
      </c>
      <c r="E242" s="784">
        <v>999999</v>
      </c>
      <c r="F242" s="784" t="s">
        <v>3198</v>
      </c>
      <c r="G242" s="784" t="s">
        <v>4431</v>
      </c>
      <c r="H242" s="784" t="s">
        <v>4431</v>
      </c>
      <c r="I242" s="784" t="s">
        <v>4431</v>
      </c>
    </row>
    <row r="243" spans="1:9" hidden="1">
      <c r="A243" t="str">
        <f>Table_wabobpsvr_AzureCalc_AzureCalcRateCard[[#This Row],[ServiceName]]&amp;Table_wabobpsvr_AzureCalc_AzureCalcRateCard[[#This Row],[Price_Level]]&amp;Table_wabobpsvr_AzureCalc_AzureCalcRateCard[[#This Row],[Region]]</f>
        <v>Standard_G3 Cloud ServicesC</v>
      </c>
      <c r="C243" t="s">
        <v>4431</v>
      </c>
      <c r="D243" t="s">
        <v>184</v>
      </c>
      <c r="E243">
        <v>999999</v>
      </c>
      <c r="F243" t="s">
        <v>3198</v>
      </c>
      <c r="G243" s="784" t="s">
        <v>4431</v>
      </c>
      <c r="H243" s="784" t="s">
        <v>4431</v>
      </c>
      <c r="I243" s="784" t="s">
        <v>4431</v>
      </c>
    </row>
    <row r="244" spans="1:9" hidden="1">
      <c r="A244" t="str">
        <f>Table_wabobpsvr_AzureCalc_AzureCalcRateCard[[#This Row],[ServiceName]]&amp;Table_wabobpsvr_AzureCalc_AzureCalcRateCard[[#This Row],[Price_Level]]&amp;Table_wabobpsvr_AzureCalc_AzureCalcRateCard[[#This Row],[Region]]</f>
        <v>Standard_G3 Cloud ServicesD</v>
      </c>
      <c r="C244" t="s">
        <v>4431</v>
      </c>
      <c r="D244" t="s">
        <v>183</v>
      </c>
      <c r="E244">
        <v>999999</v>
      </c>
      <c r="F244" t="s">
        <v>3198</v>
      </c>
      <c r="G244" s="784" t="s">
        <v>4431</v>
      </c>
      <c r="H244" s="784" t="s">
        <v>4431</v>
      </c>
      <c r="I244" s="784" t="s">
        <v>4431</v>
      </c>
    </row>
    <row r="245" spans="1:9" hidden="1">
      <c r="A245" t="str">
        <f>Table_wabobpsvr_AzureCalc_AzureCalcRateCard[[#This Row],[ServiceName]]&amp;Table_wabobpsvr_AzureCalc_AzureCalcRateCard[[#This Row],[Price_Level]]&amp;Table_wabobpsvr_AzureCalc_AzureCalcRateCard[[#This Row],[Region]]</f>
        <v>Standard_G4 Cloud ServicesMOSP</v>
      </c>
      <c r="C245" t="s">
        <v>4431</v>
      </c>
      <c r="D245" t="s">
        <v>627</v>
      </c>
      <c r="E245">
        <v>999999</v>
      </c>
      <c r="F245" t="s">
        <v>3201</v>
      </c>
      <c r="G245" s="784" t="s">
        <v>4431</v>
      </c>
      <c r="H245" s="784" t="s">
        <v>4431</v>
      </c>
      <c r="I245" s="784" t="s">
        <v>4431</v>
      </c>
    </row>
    <row r="246" spans="1:9" hidden="1">
      <c r="A246" t="str">
        <f>Table_wabobpsvr_AzureCalc_AzureCalcRateCard[[#This Row],[ServiceName]]&amp;Table_wabobpsvr_AzureCalc_AzureCalcRateCard[[#This Row],[Price_Level]]&amp;Table_wabobpsvr_AzureCalc_AzureCalcRateCard[[#This Row],[Region]]</f>
        <v>Standard_G4 Cloud ServicesA</v>
      </c>
      <c r="C246" t="s">
        <v>4431</v>
      </c>
      <c r="D246" t="s">
        <v>181</v>
      </c>
      <c r="E246">
        <v>999999</v>
      </c>
      <c r="F246" t="s">
        <v>3201</v>
      </c>
      <c r="G246" s="784" t="s">
        <v>4431</v>
      </c>
      <c r="H246" s="784" t="s">
        <v>4431</v>
      </c>
      <c r="I246" s="784" t="s">
        <v>4431</v>
      </c>
    </row>
    <row r="247" spans="1:9" hidden="1">
      <c r="A247" t="str">
        <f>Table_wabobpsvr_AzureCalc_AzureCalcRateCard[[#This Row],[ServiceName]]&amp;Table_wabobpsvr_AzureCalc_AzureCalcRateCard[[#This Row],[Price_Level]]&amp;Table_wabobpsvr_AzureCalc_AzureCalcRateCard[[#This Row],[Region]]</f>
        <v>Standard_G4 Cloud ServicesB</v>
      </c>
      <c r="C247" t="s">
        <v>4431</v>
      </c>
      <c r="D247" t="s">
        <v>182</v>
      </c>
      <c r="E247">
        <v>999999</v>
      </c>
      <c r="F247" t="s">
        <v>3201</v>
      </c>
      <c r="G247" s="784" t="s">
        <v>4431</v>
      </c>
      <c r="H247" s="784" t="s">
        <v>4431</v>
      </c>
      <c r="I247" s="784" t="s">
        <v>4431</v>
      </c>
    </row>
    <row r="248" spans="1:9" hidden="1">
      <c r="A248" t="str">
        <f>Table_wabobpsvr_AzureCalc_AzureCalcRateCard[[#This Row],[ServiceName]]&amp;Table_wabobpsvr_AzureCalc_AzureCalcRateCard[[#This Row],[Price_Level]]&amp;Table_wabobpsvr_AzureCalc_AzureCalcRateCard[[#This Row],[Region]]</f>
        <v>Standard_G4 Cloud ServicesC</v>
      </c>
      <c r="C248" t="s">
        <v>4431</v>
      </c>
      <c r="D248" t="s">
        <v>184</v>
      </c>
      <c r="E248">
        <v>999999</v>
      </c>
      <c r="F248" t="s">
        <v>3201</v>
      </c>
      <c r="G248" s="784" t="s">
        <v>4431</v>
      </c>
      <c r="H248" s="784" t="s">
        <v>4431</v>
      </c>
      <c r="I248" s="784" t="s">
        <v>4431</v>
      </c>
    </row>
    <row r="249" spans="1:9" hidden="1">
      <c r="A249" t="str">
        <f>Table_wabobpsvr_AzureCalc_AzureCalcRateCard[[#This Row],[ServiceName]]&amp;Table_wabobpsvr_AzureCalc_AzureCalcRateCard[[#This Row],[Price_Level]]&amp;Table_wabobpsvr_AzureCalc_AzureCalcRateCard[[#This Row],[Region]]</f>
        <v>Inter VNET Data Transfer Out (GB)B14</v>
      </c>
      <c r="B249">
        <v>14</v>
      </c>
      <c r="C249" t="s">
        <v>10</v>
      </c>
      <c r="D249" t="s">
        <v>182</v>
      </c>
      <c r="E249">
        <v>4.1399999999999999E-2</v>
      </c>
      <c r="F249" t="s">
        <v>4707</v>
      </c>
      <c r="G249" s="784" t="s">
        <v>4708</v>
      </c>
      <c r="H249" s="784" t="s">
        <v>2585</v>
      </c>
      <c r="I249" s="784" t="s">
        <v>4873</v>
      </c>
    </row>
    <row r="250" spans="1:9" hidden="1">
      <c r="A250" t="str">
        <f>Table_wabobpsvr_AzureCalc_AzureCalcRateCard[[#This Row],[ServiceName]]&amp;Table_wabobpsvr_AzureCalc_AzureCalcRateCard[[#This Row],[Price_Level]]&amp;Table_wabobpsvr_AzureCalc_AzureCalcRateCard[[#This Row],[Region]]</f>
        <v>Inter VNET Data Transfer Out (GB)C14</v>
      </c>
      <c r="B250">
        <v>14</v>
      </c>
      <c r="C250" t="s">
        <v>10</v>
      </c>
      <c r="D250" t="s">
        <v>184</v>
      </c>
      <c r="E250">
        <v>0.04</v>
      </c>
      <c r="F250" t="s">
        <v>4707</v>
      </c>
      <c r="G250" s="784" t="s">
        <v>4708</v>
      </c>
      <c r="H250" s="784" t="s">
        <v>2585</v>
      </c>
      <c r="I250" s="784" t="s">
        <v>4873</v>
      </c>
    </row>
    <row r="251" spans="1:9" hidden="1">
      <c r="A251" t="str">
        <f>Table_wabobpsvr_AzureCalc_AzureCalcRateCard[[#This Row],[ServiceName]]&amp;Table_wabobpsvr_AzureCalc_AzureCalcRateCard[[#This Row],[Price_Level]]&amp;Table_wabobpsvr_AzureCalc_AzureCalcRateCard[[#This Row],[Region]]</f>
        <v>Inter VNET Data Transfer Out (GB)D14</v>
      </c>
      <c r="B251">
        <v>14</v>
      </c>
      <c r="C251" t="s">
        <v>10</v>
      </c>
      <c r="D251" t="s">
        <v>183</v>
      </c>
      <c r="E251">
        <v>3.8699999999999998E-2</v>
      </c>
      <c r="F251" t="s">
        <v>4707</v>
      </c>
      <c r="G251" s="784" t="s">
        <v>4708</v>
      </c>
      <c r="H251" s="784" t="s">
        <v>2585</v>
      </c>
      <c r="I251" s="784" t="s">
        <v>4873</v>
      </c>
    </row>
    <row r="252" spans="1:9" hidden="1">
      <c r="A252" t="str">
        <f>Table_wabobpsvr_AzureCalc_AzureCalcRateCard[[#This Row],[ServiceName]]&amp;Table_wabobpsvr_AzureCalc_AzureCalcRateCard[[#This Row],[Price_Level]]&amp;Table_wabobpsvr_AzureCalc_AzureCalcRateCard[[#This Row],[Region]]</f>
        <v>Standard Gateway HoursMOSP14</v>
      </c>
      <c r="B252">
        <v>14</v>
      </c>
      <c r="C252" t="s">
        <v>91</v>
      </c>
      <c r="D252" t="s">
        <v>627</v>
      </c>
      <c r="E252">
        <v>999999</v>
      </c>
      <c r="F252" t="s">
        <v>4709</v>
      </c>
      <c r="G252" s="784" t="s">
        <v>4431</v>
      </c>
      <c r="H252" s="784" t="s">
        <v>4431</v>
      </c>
      <c r="I252" s="784" t="s">
        <v>4874</v>
      </c>
    </row>
    <row r="253" spans="1:9" hidden="1">
      <c r="A253" t="str">
        <f>Table_wabobpsvr_AzureCalc_AzureCalcRateCard[[#This Row],[ServiceName]]&amp;Table_wabobpsvr_AzureCalc_AzureCalcRateCard[[#This Row],[Price_Level]]&amp;Table_wabobpsvr_AzureCalc_AzureCalcRateCard[[#This Row],[Region]]</f>
        <v>Standard Gateway HoursA14</v>
      </c>
      <c r="B253">
        <v>14</v>
      </c>
      <c r="C253" t="s">
        <v>91</v>
      </c>
      <c r="D253" t="s">
        <v>181</v>
      </c>
      <c r="E253">
        <v>0.23280000000000001</v>
      </c>
      <c r="F253" t="s">
        <v>4709</v>
      </c>
      <c r="G253" s="784" t="s">
        <v>4710</v>
      </c>
      <c r="H253" s="784" t="s">
        <v>4711</v>
      </c>
      <c r="I253" s="784" t="s">
        <v>4874</v>
      </c>
    </row>
    <row r="254" spans="1:9" hidden="1">
      <c r="A254" t="str">
        <f>Table_wabobpsvr_AzureCalc_AzureCalcRateCard[[#This Row],[ServiceName]]&amp;Table_wabobpsvr_AzureCalc_AzureCalcRateCard[[#This Row],[Price_Level]]&amp;Table_wabobpsvr_AzureCalc_AzureCalcRateCard[[#This Row],[Region]]</f>
        <v>Standard Gateway HoursB14</v>
      </c>
      <c r="B254">
        <v>14</v>
      </c>
      <c r="C254" t="s">
        <v>91</v>
      </c>
      <c r="D254" t="s">
        <v>182</v>
      </c>
      <c r="E254">
        <v>0.22559999999999999</v>
      </c>
      <c r="F254" t="s">
        <v>4709</v>
      </c>
      <c r="G254" s="784" t="s">
        <v>4710</v>
      </c>
      <c r="H254" s="784" t="s">
        <v>4711</v>
      </c>
      <c r="I254" s="784" t="s">
        <v>4874</v>
      </c>
    </row>
    <row r="255" spans="1:9" hidden="1">
      <c r="A255" t="str">
        <f>Table_wabobpsvr_AzureCalc_AzureCalcRateCard[[#This Row],[ServiceName]]&amp;Table_wabobpsvr_AzureCalc_AzureCalcRateCard[[#This Row],[Price_Level]]&amp;Table_wabobpsvr_AzureCalc_AzureCalcRateCard[[#This Row],[Region]]</f>
        <v>Standard Gateway HoursC14</v>
      </c>
      <c r="B255">
        <v>14</v>
      </c>
      <c r="C255" t="s">
        <v>91</v>
      </c>
      <c r="D255" t="s">
        <v>184</v>
      </c>
      <c r="E255">
        <v>0.21840000000000001</v>
      </c>
      <c r="F255" t="s">
        <v>4709</v>
      </c>
      <c r="G255" s="784" t="s">
        <v>4710</v>
      </c>
      <c r="H255" s="784" t="s">
        <v>4711</v>
      </c>
      <c r="I255" s="784" t="s">
        <v>4874</v>
      </c>
    </row>
    <row r="256" spans="1:9" hidden="1">
      <c r="A256" t="str">
        <f>Table_wabobpsvr_AzureCalc_AzureCalcRateCard[[#This Row],[ServiceName]]&amp;Table_wabobpsvr_AzureCalc_AzureCalcRateCard[[#This Row],[Price_Level]]&amp;Table_wabobpsvr_AzureCalc_AzureCalcRateCard[[#This Row],[Region]]</f>
        <v>Standard Gateway HoursD14</v>
      </c>
      <c r="B256">
        <v>14</v>
      </c>
      <c r="C256" t="s">
        <v>91</v>
      </c>
      <c r="D256" t="s">
        <v>183</v>
      </c>
      <c r="E256">
        <v>0.2112</v>
      </c>
      <c r="F256" t="s">
        <v>4709</v>
      </c>
      <c r="G256" s="784" t="s">
        <v>4710</v>
      </c>
      <c r="H256" s="784" t="s">
        <v>4711</v>
      </c>
      <c r="I256" s="784" t="s">
        <v>4874</v>
      </c>
    </row>
    <row r="257" spans="1:9" hidden="1">
      <c r="A257" t="str">
        <f>Table_wabobpsvr_AzureCalc_AzureCalcRateCard[[#This Row],[ServiceName]]&amp;Table_wabobpsvr_AzureCalc_AzureCalcRateCard[[#This Row],[Price_Level]]&amp;Table_wabobpsvr_AzureCalc_AzureCalcRateCard[[#This Row],[Region]]</f>
        <v>Standard Gateway HoursMOSP</v>
      </c>
      <c r="C257" t="s">
        <v>91</v>
      </c>
      <c r="D257" t="s">
        <v>627</v>
      </c>
      <c r="E257">
        <v>0.19</v>
      </c>
      <c r="F257" t="s">
        <v>4709</v>
      </c>
      <c r="G257" s="784" t="s">
        <v>4431</v>
      </c>
      <c r="H257" s="784" t="s">
        <v>1449</v>
      </c>
      <c r="I257" s="784" t="s">
        <v>4875</v>
      </c>
    </row>
    <row r="258" spans="1:9" hidden="1">
      <c r="A258" t="str">
        <f>Table_wabobpsvr_AzureCalc_AzureCalcRateCard[[#This Row],[ServiceName]]&amp;Table_wabobpsvr_AzureCalc_AzureCalcRateCard[[#This Row],[Price_Level]]&amp;Table_wabobpsvr_AzureCalc_AzureCalcRateCard[[#This Row],[Region]]</f>
        <v>Standard Gateway HoursA</v>
      </c>
      <c r="C258" t="s">
        <v>91</v>
      </c>
      <c r="D258" t="s">
        <v>181</v>
      </c>
      <c r="E258">
        <v>0.18429999999999999</v>
      </c>
      <c r="F258" t="s">
        <v>4709</v>
      </c>
      <c r="G258" s="784" t="s">
        <v>4712</v>
      </c>
      <c r="H258" s="784" t="s">
        <v>4713</v>
      </c>
      <c r="I258" s="784" t="s">
        <v>4875</v>
      </c>
    </row>
    <row r="259" spans="1:9" hidden="1">
      <c r="A259" t="str">
        <f>Table_wabobpsvr_AzureCalc_AzureCalcRateCard[[#This Row],[ServiceName]]&amp;Table_wabobpsvr_AzureCalc_AzureCalcRateCard[[#This Row],[Price_Level]]&amp;Table_wabobpsvr_AzureCalc_AzureCalcRateCard[[#This Row],[Region]]</f>
        <v>Standard Gateway HoursB</v>
      </c>
      <c r="C259" t="s">
        <v>91</v>
      </c>
      <c r="D259" t="s">
        <v>182</v>
      </c>
      <c r="E259">
        <v>0.17860000000000001</v>
      </c>
      <c r="F259" t="s">
        <v>4709</v>
      </c>
      <c r="G259" s="784" t="s">
        <v>4712</v>
      </c>
      <c r="H259" s="784" t="s">
        <v>4713</v>
      </c>
      <c r="I259" s="784" t="s">
        <v>4875</v>
      </c>
    </row>
    <row r="260" spans="1:9" hidden="1">
      <c r="A260" t="str">
        <f>Table_wabobpsvr_AzureCalc_AzureCalcRateCard[[#This Row],[ServiceName]]&amp;Table_wabobpsvr_AzureCalc_AzureCalcRateCard[[#This Row],[Price_Level]]&amp;Table_wabobpsvr_AzureCalc_AzureCalcRateCard[[#This Row],[Region]]</f>
        <v>Standard Gateway HoursC</v>
      </c>
      <c r="C260" t="s">
        <v>91</v>
      </c>
      <c r="D260" t="s">
        <v>184</v>
      </c>
      <c r="E260">
        <v>0.1729</v>
      </c>
      <c r="F260" t="s">
        <v>4709</v>
      </c>
      <c r="G260" s="784" t="s">
        <v>4712</v>
      </c>
      <c r="H260" s="784" t="s">
        <v>4713</v>
      </c>
      <c r="I260" s="784" t="s">
        <v>4875</v>
      </c>
    </row>
    <row r="261" spans="1:9" hidden="1">
      <c r="A261" t="str">
        <f>Table_wabobpsvr_AzureCalc_AzureCalcRateCard[[#This Row],[ServiceName]]&amp;Table_wabobpsvr_AzureCalc_AzureCalcRateCard[[#This Row],[Price_Level]]&amp;Table_wabobpsvr_AzureCalc_AzureCalcRateCard[[#This Row],[Region]]</f>
        <v>Standard Gateway HoursD</v>
      </c>
      <c r="C261" t="s">
        <v>91</v>
      </c>
      <c r="D261" t="s">
        <v>183</v>
      </c>
      <c r="E261">
        <v>0.16719999999999999</v>
      </c>
      <c r="F261" t="s">
        <v>4709</v>
      </c>
      <c r="G261" s="784" t="s">
        <v>4712</v>
      </c>
      <c r="H261" s="784" t="s">
        <v>4713</v>
      </c>
      <c r="I261" s="784" t="s">
        <v>4875</v>
      </c>
    </row>
    <row r="262" spans="1:9" hidden="1">
      <c r="A262" t="str">
        <f>Table_wabobpsvr_AzureCalc_AzureCalcRateCard[[#This Row],[ServiceName]]&amp;Table_wabobpsvr_AzureCalc_AzureCalcRateCard[[#This Row],[Price_Level]]&amp;Table_wabobpsvr_AzureCalc_AzureCalcRateCard[[#This Row],[Region]]</f>
        <v>BGP Routes Add-on UnitsMOSP14</v>
      </c>
      <c r="B262">
        <v>14</v>
      </c>
      <c r="C262" t="s">
        <v>81</v>
      </c>
      <c r="D262" t="s">
        <v>627</v>
      </c>
      <c r="E262">
        <v>999999</v>
      </c>
      <c r="F262" t="s">
        <v>4714</v>
      </c>
      <c r="G262" s="784" t="s">
        <v>4431</v>
      </c>
      <c r="H262" s="784" t="s">
        <v>4431</v>
      </c>
      <c r="I262" s="784" t="s">
        <v>4876</v>
      </c>
    </row>
    <row r="263" spans="1:9" hidden="1">
      <c r="A263" t="str">
        <f>Table_wabobpsvr_AzureCalc_AzureCalcRateCard[[#This Row],[ServiceName]]&amp;Table_wabobpsvr_AzureCalc_AzureCalcRateCard[[#This Row],[Price_Level]]&amp;Table_wabobpsvr_AzureCalc_AzureCalcRateCard[[#This Row],[Region]]</f>
        <v>BGP Routes Add-on UnitsA14</v>
      </c>
      <c r="B263">
        <v>14</v>
      </c>
      <c r="C263" t="s">
        <v>81</v>
      </c>
      <c r="D263" t="s">
        <v>181</v>
      </c>
      <c r="E263">
        <v>3637.57</v>
      </c>
      <c r="F263" t="s">
        <v>4714</v>
      </c>
      <c r="G263" s="784" t="s">
        <v>4715</v>
      </c>
      <c r="H263" s="784" t="s">
        <v>4716</v>
      </c>
      <c r="I263" s="784" t="s">
        <v>4876</v>
      </c>
    </row>
    <row r="264" spans="1:9" hidden="1">
      <c r="A264" t="str">
        <f>Table_wabobpsvr_AzureCalc_AzureCalcRateCard[[#This Row],[ServiceName]]&amp;Table_wabobpsvr_AzureCalc_AzureCalcRateCard[[#This Row],[Price_Level]]&amp;Table_wabobpsvr_AzureCalc_AzureCalcRateCard[[#This Row],[Region]]</f>
        <v>BGP Routes Add-on UnitsB14</v>
      </c>
      <c r="B264">
        <v>14</v>
      </c>
      <c r="C264" t="s">
        <v>81</v>
      </c>
      <c r="D264" t="s">
        <v>182</v>
      </c>
      <c r="E264">
        <v>3525.07</v>
      </c>
      <c r="F264" t="s">
        <v>4714</v>
      </c>
      <c r="G264" s="784" t="s">
        <v>4715</v>
      </c>
      <c r="H264" s="784" t="s">
        <v>4716</v>
      </c>
      <c r="I264" s="784" t="s">
        <v>4876</v>
      </c>
    </row>
    <row r="265" spans="1:9" hidden="1">
      <c r="A265" t="str">
        <f>Table_wabobpsvr_AzureCalc_AzureCalcRateCard[[#This Row],[ServiceName]]&amp;Table_wabobpsvr_AzureCalc_AzureCalcRateCard[[#This Row],[Price_Level]]&amp;Table_wabobpsvr_AzureCalc_AzureCalcRateCard[[#This Row],[Region]]</f>
        <v>BGP Routes Add-on UnitsC14</v>
      </c>
      <c r="B265">
        <v>14</v>
      </c>
      <c r="C265" t="s">
        <v>81</v>
      </c>
      <c r="D265" t="s">
        <v>184</v>
      </c>
      <c r="E265">
        <v>3412.56</v>
      </c>
      <c r="F265" t="s">
        <v>4714</v>
      </c>
      <c r="G265" s="784" t="s">
        <v>4715</v>
      </c>
      <c r="H265" s="784" t="s">
        <v>4716</v>
      </c>
      <c r="I265" s="784" t="s">
        <v>4876</v>
      </c>
    </row>
    <row r="266" spans="1:9" hidden="1">
      <c r="A266" t="str">
        <f>Table_wabobpsvr_AzureCalc_AzureCalcRateCard[[#This Row],[ServiceName]]&amp;Table_wabobpsvr_AzureCalc_AzureCalcRateCard[[#This Row],[Price_Level]]&amp;Table_wabobpsvr_AzureCalc_AzureCalcRateCard[[#This Row],[Region]]</f>
        <v>BGP Routes Add-on UnitsD14</v>
      </c>
      <c r="B266">
        <v>14</v>
      </c>
      <c r="C266" t="s">
        <v>81</v>
      </c>
      <c r="D266" t="s">
        <v>183</v>
      </c>
      <c r="E266">
        <v>3300.06</v>
      </c>
      <c r="F266" t="s">
        <v>4714</v>
      </c>
      <c r="G266" s="784" t="s">
        <v>4715</v>
      </c>
      <c r="H266" s="784" t="s">
        <v>4716</v>
      </c>
      <c r="I266" s="784" t="s">
        <v>4876</v>
      </c>
    </row>
    <row r="267" spans="1:9" hidden="1">
      <c r="A267" t="str">
        <f>Table_wabobpsvr_AzureCalc_AzureCalcRateCard[[#This Row],[ServiceName]]&amp;Table_wabobpsvr_AzureCalc_AzureCalcRateCard[[#This Row],[Price_Level]]&amp;Table_wabobpsvr_AzureCalc_AzureCalcRateCard[[#This Row],[Region]]</f>
        <v>BGP Routes Add-on UnitsMOSP</v>
      </c>
      <c r="C267" t="s">
        <v>81</v>
      </c>
      <c r="D267" t="s">
        <v>627</v>
      </c>
      <c r="E267">
        <v>3000</v>
      </c>
      <c r="F267" t="s">
        <v>4714</v>
      </c>
      <c r="G267" s="784" t="s">
        <v>4431</v>
      </c>
      <c r="H267" s="784" t="s">
        <v>4431</v>
      </c>
      <c r="I267" s="784" t="s">
        <v>4877</v>
      </c>
    </row>
    <row r="268" spans="1:9" hidden="1">
      <c r="A268" t="str">
        <f>Table_wabobpsvr_AzureCalc_AzureCalcRateCard[[#This Row],[ServiceName]]&amp;Table_wabobpsvr_AzureCalc_AzureCalcRateCard[[#This Row],[Price_Level]]&amp;Table_wabobpsvr_AzureCalc_AzureCalcRateCard[[#This Row],[Region]]</f>
        <v>BGP Routes Add-on UnitsA</v>
      </c>
      <c r="C268" t="s">
        <v>81</v>
      </c>
      <c r="D268" t="s">
        <v>181</v>
      </c>
      <c r="E268">
        <v>2909.87</v>
      </c>
      <c r="F268" t="s">
        <v>4714</v>
      </c>
      <c r="G268" s="784" t="s">
        <v>4717</v>
      </c>
      <c r="H268" s="784" t="s">
        <v>4716</v>
      </c>
      <c r="I268" s="784" t="s">
        <v>4877</v>
      </c>
    </row>
    <row r="269" spans="1:9" hidden="1">
      <c r="A269" t="str">
        <f>Table_wabobpsvr_AzureCalc_AzureCalcRateCard[[#This Row],[ServiceName]]&amp;Table_wabobpsvr_AzureCalc_AzureCalcRateCard[[#This Row],[Price_Level]]&amp;Table_wabobpsvr_AzureCalc_AzureCalcRateCard[[#This Row],[Region]]</f>
        <v>BGP Routes Add-on UnitsB</v>
      </c>
      <c r="C269" t="s">
        <v>81</v>
      </c>
      <c r="D269" t="s">
        <v>182</v>
      </c>
      <c r="E269">
        <v>2819.88</v>
      </c>
      <c r="F269" t="s">
        <v>4714</v>
      </c>
      <c r="G269" s="784" t="s">
        <v>4717</v>
      </c>
      <c r="H269" s="784" t="s">
        <v>4716</v>
      </c>
      <c r="I269" s="784" t="s">
        <v>4877</v>
      </c>
    </row>
    <row r="270" spans="1:9" s="33" customFormat="1" hidden="1">
      <c r="A270" t="str">
        <f>Table_wabobpsvr_AzureCalc_AzureCalcRateCard[[#This Row],[ServiceName]]&amp;Table_wabobpsvr_AzureCalc_AzureCalcRateCard[[#This Row],[Price_Level]]&amp;Table_wabobpsvr_AzureCalc_AzureCalcRateCard[[#This Row],[Region]]</f>
        <v>BGP Routes Add-on UnitsC</v>
      </c>
      <c r="B270"/>
      <c r="C270" t="s">
        <v>81</v>
      </c>
      <c r="D270" t="s">
        <v>184</v>
      </c>
      <c r="E270">
        <v>2729.88</v>
      </c>
      <c r="F270" t="s">
        <v>4714</v>
      </c>
      <c r="G270" s="784" t="s">
        <v>4717</v>
      </c>
      <c r="H270" s="784" t="s">
        <v>4716</v>
      </c>
      <c r="I270" s="784" t="s">
        <v>4877</v>
      </c>
    </row>
    <row r="271" spans="1:9" hidden="1">
      <c r="A271" s="784" t="str">
        <f>Table_wabobpsvr_AzureCalc_AzureCalcRateCard[[#This Row],[ServiceName]]&amp;Table_wabobpsvr_AzureCalc_AzureCalcRateCard[[#This Row],[Price_Level]]&amp;Table_wabobpsvr_AzureCalc_AzureCalcRateCard[[#This Row],[Region]]</f>
        <v>BGP Routes Add-on UnitsD</v>
      </c>
      <c r="B271" s="784"/>
      <c r="C271" s="784" t="s">
        <v>81</v>
      </c>
      <c r="D271" s="784" t="s">
        <v>183</v>
      </c>
      <c r="E271" s="784">
        <v>2639.89</v>
      </c>
      <c r="F271" s="784" t="s">
        <v>4714</v>
      </c>
      <c r="G271" s="784" t="s">
        <v>4717</v>
      </c>
      <c r="H271" s="784" t="s">
        <v>4716</v>
      </c>
      <c r="I271" s="784" t="s">
        <v>4877</v>
      </c>
    </row>
    <row r="272" spans="1:9" hidden="1">
      <c r="A272" t="str">
        <f>Table_wabobpsvr_AzureCalc_AzureCalcRateCard[[#This Row],[ServiceName]]&amp;Table_wabobpsvr_AzureCalc_AzureCalcRateCard[[#This Row],[Price_Level]]&amp;Table_wabobpsvr_AzureCalc_AzureCalcRateCard[[#This Row],[Region]]</f>
        <v>Standard Elastic DTU PackMOSP11</v>
      </c>
      <c r="B272">
        <v>11</v>
      </c>
      <c r="C272" t="s">
        <v>7614</v>
      </c>
      <c r="D272" t="s">
        <v>627</v>
      </c>
      <c r="E272">
        <v>8.2000000000000003E-2</v>
      </c>
      <c r="F272" t="s">
        <v>4718</v>
      </c>
      <c r="G272" s="784"/>
      <c r="H272" s="784"/>
      <c r="I272" s="784" t="s">
        <v>4888</v>
      </c>
    </row>
    <row r="273" spans="1:9" hidden="1">
      <c r="A273" t="str">
        <f>Table_wabobpsvr_AzureCalc_AzureCalcRateCard[[#This Row],[ServiceName]]&amp;Table_wabobpsvr_AzureCalc_AzureCalcRateCard[[#This Row],[Price_Level]]&amp;Table_wabobpsvr_AzureCalc_AzureCalcRateCard[[#This Row],[Region]]</f>
        <v>Standard Elastic Database ExistenceMOSP11</v>
      </c>
      <c r="B273">
        <v>11</v>
      </c>
      <c r="C273" t="s">
        <v>7614</v>
      </c>
      <c r="D273" t="s">
        <v>627</v>
      </c>
      <c r="E273">
        <v>4.5499999999999999E-2</v>
      </c>
      <c r="F273" t="s">
        <v>4757</v>
      </c>
      <c r="G273" s="784"/>
      <c r="H273" s="784"/>
      <c r="I273" s="784" t="s">
        <v>4887</v>
      </c>
    </row>
    <row r="274" spans="1:9" hidden="1">
      <c r="A274" t="str">
        <f>Table_wabobpsvr_AzureCalc_AzureCalcRateCard[[#This Row],[ServiceName]]&amp;Table_wabobpsvr_AzureCalc_AzureCalcRateCard[[#This Row],[Price_Level]]&amp;Table_wabobpsvr_AzureCalc_AzureCalcRateCard[[#This Row],[Region]]</f>
        <v>Basic Elastic DTU PackMOSP11</v>
      </c>
      <c r="B274">
        <v>11</v>
      </c>
      <c r="C274" t="s">
        <v>7614</v>
      </c>
      <c r="D274" t="s">
        <v>627</v>
      </c>
      <c r="E274">
        <v>5.4800000000000001E-2</v>
      </c>
      <c r="F274" t="s">
        <v>7449</v>
      </c>
      <c r="G274" s="784"/>
      <c r="H274" s="784"/>
      <c r="I274" s="784" t="s">
        <v>7457</v>
      </c>
    </row>
    <row r="275" spans="1:9" hidden="1">
      <c r="A275" t="str">
        <f>Table_wabobpsvr_AzureCalc_AzureCalcRateCard[[#This Row],[ServiceName]]&amp;Table_wabobpsvr_AzureCalc_AzureCalcRateCard[[#This Row],[Price_Level]]&amp;Table_wabobpsvr_AzureCalc_AzureCalcRateCard[[#This Row],[Region]]</f>
        <v>Basic Elastic Database ExistenceMOSP11</v>
      </c>
      <c r="B275">
        <v>11</v>
      </c>
      <c r="C275" t="s">
        <v>7614</v>
      </c>
      <c r="D275" t="s">
        <v>627</v>
      </c>
      <c r="E275">
        <v>9.1000000000000004E-3</v>
      </c>
      <c r="F275" t="s">
        <v>7454</v>
      </c>
      <c r="G275" s="784"/>
      <c r="H275" s="784"/>
      <c r="I275" s="784" t="s">
        <v>7455</v>
      </c>
    </row>
    <row r="276" spans="1:9" hidden="1">
      <c r="A276" t="str">
        <f>Table_wabobpsvr_AzureCalc_AzureCalcRateCard[[#This Row],[ServiceName]]&amp;Table_wabobpsvr_AzureCalc_AzureCalcRateCard[[#This Row],[Price_Level]]&amp;Table_wabobpsvr_AzureCalc_AzureCalcRateCard[[#This Row],[Region]]</f>
        <v>Premium Elastic DTU PackMOSP11</v>
      </c>
      <c r="B276">
        <v>11</v>
      </c>
      <c r="C276" t="s">
        <v>7614</v>
      </c>
      <c r="D276" t="s">
        <v>627</v>
      </c>
      <c r="E276">
        <v>0.20380000000000001</v>
      </c>
      <c r="F276" t="s">
        <v>7555</v>
      </c>
      <c r="G276" s="784"/>
      <c r="H276" s="784"/>
      <c r="I276" s="784" t="s">
        <v>7559</v>
      </c>
    </row>
    <row r="277" spans="1:9" hidden="1">
      <c r="A277" t="str">
        <f>Table_wabobpsvr_AzureCalc_AzureCalcRateCard[[#This Row],[ServiceName]]&amp;Table_wabobpsvr_AzureCalc_AzureCalcRateCard[[#This Row],[Price_Level]]&amp;Table_wabobpsvr_AzureCalc_AzureCalcRateCard[[#This Row],[Region]]</f>
        <v>Premium Elastic Database ExistenceMOSP11</v>
      </c>
      <c r="B277">
        <v>11</v>
      </c>
      <c r="C277" t="s">
        <v>7614</v>
      </c>
      <c r="D277" t="s">
        <v>627</v>
      </c>
      <c r="E277">
        <v>0.22819999999999999</v>
      </c>
      <c r="F277" t="s">
        <v>7563</v>
      </c>
      <c r="G277" s="784"/>
      <c r="H277" s="784"/>
      <c r="I277" s="784" t="s">
        <v>7567</v>
      </c>
    </row>
    <row r="278" spans="1:9" hidden="1">
      <c r="A278" t="str">
        <f>Table_wabobpsvr_AzureCalc_AzureCalcRateCard[[#This Row],[ServiceName]]&amp;Table_wabobpsvr_AzureCalc_AzureCalcRateCard[[#This Row],[Price_Level]]&amp;Table_wabobpsvr_AzureCalc_AzureCalcRateCard[[#This Row],[Region]]</f>
        <v>Standard Elastic DTU PackMOSP12</v>
      </c>
      <c r="B278">
        <v>12</v>
      </c>
      <c r="C278" t="s">
        <v>7614</v>
      </c>
      <c r="D278" t="s">
        <v>627</v>
      </c>
      <c r="E278">
        <v>8.2000000000000003E-2</v>
      </c>
      <c r="F278" t="s">
        <v>4718</v>
      </c>
      <c r="G278" s="784"/>
      <c r="H278" s="784"/>
      <c r="I278" s="784" t="s">
        <v>4882</v>
      </c>
    </row>
    <row r="279" spans="1:9" hidden="1">
      <c r="A279" t="str">
        <f>Table_wabobpsvr_AzureCalc_AzureCalcRateCard[[#This Row],[ServiceName]]&amp;Table_wabobpsvr_AzureCalc_AzureCalcRateCard[[#This Row],[Price_Level]]&amp;Table_wabobpsvr_AzureCalc_AzureCalcRateCard[[#This Row],[Region]]</f>
        <v>Standard Elastic Database ExistenceMOSP12</v>
      </c>
      <c r="B279">
        <v>12</v>
      </c>
      <c r="C279" t="s">
        <v>7614</v>
      </c>
      <c r="D279" t="s">
        <v>627</v>
      </c>
      <c r="E279">
        <v>4.5499999999999999E-2</v>
      </c>
      <c r="F279" t="s">
        <v>4757</v>
      </c>
      <c r="G279" s="784"/>
      <c r="H279" s="784"/>
      <c r="I279" s="784" t="s">
        <v>4883</v>
      </c>
    </row>
    <row r="280" spans="1:9" hidden="1">
      <c r="A280" t="str">
        <f>Table_wabobpsvr_AzureCalc_AzureCalcRateCard[[#This Row],[ServiceName]]&amp;Table_wabobpsvr_AzureCalc_AzureCalcRateCard[[#This Row],[Price_Level]]&amp;Table_wabobpsvr_AzureCalc_AzureCalcRateCard[[#This Row],[Region]]</f>
        <v>Basic Elastic DTU PackMOSP12</v>
      </c>
      <c r="B280">
        <v>12</v>
      </c>
      <c r="C280" t="s">
        <v>7614</v>
      </c>
      <c r="D280" t="s">
        <v>627</v>
      </c>
      <c r="E280">
        <v>5.4800000000000001E-2</v>
      </c>
      <c r="F280" t="s">
        <v>7449</v>
      </c>
      <c r="G280" s="784"/>
      <c r="H280" s="784"/>
      <c r="I280" s="784" t="s">
        <v>7459</v>
      </c>
    </row>
    <row r="281" spans="1:9" hidden="1">
      <c r="A281" t="str">
        <f>Table_wabobpsvr_AzureCalc_AzureCalcRateCard[[#This Row],[ServiceName]]&amp;Table_wabobpsvr_AzureCalc_AzureCalcRateCard[[#This Row],[Price_Level]]&amp;Table_wabobpsvr_AzureCalc_AzureCalcRateCard[[#This Row],[Region]]</f>
        <v>Basic Elastic Database ExistenceMOSP12</v>
      </c>
      <c r="B281">
        <v>12</v>
      </c>
      <c r="C281" t="s">
        <v>7614</v>
      </c>
      <c r="D281" t="s">
        <v>627</v>
      </c>
      <c r="E281">
        <v>9.1000000000000004E-3</v>
      </c>
      <c r="F281" t="s">
        <v>7454</v>
      </c>
      <c r="G281" s="784"/>
      <c r="H281" s="784"/>
      <c r="I281" s="784" t="s">
        <v>7463</v>
      </c>
    </row>
    <row r="282" spans="1:9" hidden="1">
      <c r="A282" s="784" t="str">
        <f>Table_wabobpsvr_AzureCalc_AzureCalcRateCard[[#This Row],[ServiceName]]&amp;Table_wabobpsvr_AzureCalc_AzureCalcRateCard[[#This Row],[Price_Level]]&amp;Table_wabobpsvr_AzureCalc_AzureCalcRateCard[[#This Row],[Region]]</f>
        <v>Premium Elastic DTU PackMOSP12</v>
      </c>
      <c r="B282" s="784">
        <v>12</v>
      </c>
      <c r="C282" s="784" t="s">
        <v>7614</v>
      </c>
      <c r="D282" s="784" t="s">
        <v>627</v>
      </c>
      <c r="E282" s="784">
        <v>0.20380000000000001</v>
      </c>
      <c r="F282" s="784" t="s">
        <v>7555</v>
      </c>
      <c r="G282" s="784"/>
      <c r="H282" s="784"/>
      <c r="I282" s="784" t="s">
        <v>7560</v>
      </c>
    </row>
    <row r="283" spans="1:9" hidden="1">
      <c r="A283" t="str">
        <f>Table_wabobpsvr_AzureCalc_AzureCalcRateCard[[#This Row],[ServiceName]]&amp;Table_wabobpsvr_AzureCalc_AzureCalcRateCard[[#This Row],[Price_Level]]&amp;Table_wabobpsvr_AzureCalc_AzureCalcRateCard[[#This Row],[Region]]</f>
        <v>Premium P6 Secondary Active Geo Database HoursB12</v>
      </c>
      <c r="B283">
        <v>12</v>
      </c>
      <c r="C283" t="s">
        <v>91</v>
      </c>
      <c r="D283" t="s">
        <v>182</v>
      </c>
      <c r="E283">
        <v>5.3113916666666698</v>
      </c>
      <c r="F283" t="s">
        <v>7379</v>
      </c>
      <c r="G283" s="784" t="s">
        <v>3783</v>
      </c>
      <c r="H283" s="784" t="s">
        <v>6126</v>
      </c>
      <c r="I283" s="784" t="s">
        <v>6127</v>
      </c>
    </row>
    <row r="284" spans="1:9" hidden="1">
      <c r="A284" t="str">
        <f>Table_wabobpsvr_AzureCalc_AzureCalcRateCard[[#This Row],[ServiceName]]&amp;Table_wabobpsvr_AzureCalc_AzureCalcRateCard[[#This Row],[Price_Level]]&amp;Table_wabobpsvr_AzureCalc_AzureCalcRateCard[[#This Row],[Region]]</f>
        <v>Premium Elastic Database ExistenceMOSP12</v>
      </c>
      <c r="B284">
        <v>12</v>
      </c>
      <c r="C284" t="s">
        <v>7614</v>
      </c>
      <c r="D284" t="s">
        <v>627</v>
      </c>
      <c r="E284">
        <v>0.22819999999999999</v>
      </c>
      <c r="F284" t="s">
        <v>7563</v>
      </c>
      <c r="G284" s="784"/>
      <c r="H284" s="784"/>
      <c r="I284" s="784" t="s">
        <v>7568</v>
      </c>
    </row>
    <row r="285" spans="1:9" hidden="1">
      <c r="A285" t="str">
        <f>Table_wabobpsvr_AzureCalc_AzureCalcRateCard[[#This Row],[ServiceName]]&amp;Table_wabobpsvr_AzureCalc_AzureCalcRateCard[[#This Row],[Price_Level]]&amp;Table_wabobpsvr_AzureCalc_AzureCalcRateCard[[#This Row],[Region]]</f>
        <v>Premium P6 Secondary Active Geo Database HoursMOSP13</v>
      </c>
      <c r="B285">
        <v>13</v>
      </c>
      <c r="C285" t="s">
        <v>91</v>
      </c>
      <c r="D285" t="s">
        <v>627</v>
      </c>
      <c r="E285">
        <v>6.04958333333333</v>
      </c>
      <c r="F285" t="s">
        <v>7379</v>
      </c>
      <c r="G285" s="784" t="s">
        <v>4431</v>
      </c>
      <c r="H285" s="784" t="s">
        <v>4431</v>
      </c>
      <c r="I285" s="784" t="s">
        <v>5924</v>
      </c>
    </row>
    <row r="286" spans="1:9" hidden="1">
      <c r="A286" t="str">
        <f>Table_wabobpsvr_AzureCalc_AzureCalcRateCard[[#This Row],[ServiceName]]&amp;Table_wabobpsvr_AzureCalc_AzureCalcRateCard[[#This Row],[Price_Level]]&amp;Table_wabobpsvr_AzureCalc_AzureCalcRateCard[[#This Row],[Region]]</f>
        <v>Premium P6 Secondary Active Geo Database HoursA16</v>
      </c>
      <c r="B286">
        <v>16</v>
      </c>
      <c r="C286" t="s">
        <v>91</v>
      </c>
      <c r="D286" t="s">
        <v>181</v>
      </c>
      <c r="E286">
        <v>5.335</v>
      </c>
      <c r="F286" t="s">
        <v>7379</v>
      </c>
      <c r="G286" s="784" t="s">
        <v>3641</v>
      </c>
      <c r="H286" s="784" t="s">
        <v>6124</v>
      </c>
      <c r="I286" s="784" t="s">
        <v>6125</v>
      </c>
    </row>
    <row r="287" spans="1:9" hidden="1">
      <c r="A287" t="str">
        <f>Table_wabobpsvr_AzureCalc_AzureCalcRateCard[[#This Row],[ServiceName]]&amp;Table_wabobpsvr_AzureCalc_AzureCalcRateCard[[#This Row],[Price_Level]]&amp;Table_wabobpsvr_AzureCalc_AzureCalcRateCard[[#This Row],[Region]]</f>
        <v>Standard Elastic DTU PackMOSP14</v>
      </c>
      <c r="B287">
        <v>14</v>
      </c>
      <c r="C287" t="s">
        <v>7614</v>
      </c>
      <c r="D287" t="s">
        <v>627</v>
      </c>
      <c r="E287">
        <v>9.0499999999999997E-2</v>
      </c>
      <c r="F287" t="s">
        <v>4718</v>
      </c>
      <c r="G287" s="784"/>
      <c r="H287" s="784"/>
      <c r="I287" s="784" t="s">
        <v>4886</v>
      </c>
    </row>
    <row r="288" spans="1:9" hidden="1">
      <c r="A288" t="str">
        <f>Table_wabobpsvr_AzureCalc_AzureCalcRateCard[[#This Row],[ServiceName]]&amp;Table_wabobpsvr_AzureCalc_AzureCalcRateCard[[#This Row],[Price_Level]]&amp;Table_wabobpsvr_AzureCalc_AzureCalcRateCard[[#This Row],[Region]]</f>
        <v>Standard Elastic Database ExistenceMOSP14</v>
      </c>
      <c r="B288">
        <v>14</v>
      </c>
      <c r="C288" t="s">
        <v>7614</v>
      </c>
      <c r="D288" t="s">
        <v>627</v>
      </c>
      <c r="E288">
        <v>5.0500000000000003E-2</v>
      </c>
      <c r="F288" t="s">
        <v>4757</v>
      </c>
      <c r="G288" s="784"/>
      <c r="H288" s="784"/>
      <c r="I288" s="784" t="s">
        <v>5925</v>
      </c>
    </row>
    <row r="289" spans="1:9" hidden="1">
      <c r="A289" t="str">
        <f>Table_wabobpsvr_AzureCalc_AzureCalcRateCard[[#This Row],[ServiceName]]&amp;Table_wabobpsvr_AzureCalc_AzureCalcRateCard[[#This Row],[Price_Level]]&amp;Table_wabobpsvr_AzureCalc_AzureCalcRateCard[[#This Row],[Region]]</f>
        <v>Basic Elastic DTU PackMOSP14</v>
      </c>
      <c r="B289">
        <v>14</v>
      </c>
      <c r="C289" t="s">
        <v>7614</v>
      </c>
      <c r="D289" t="s">
        <v>627</v>
      </c>
      <c r="E289">
        <v>6.0400000000000002E-2</v>
      </c>
      <c r="F289" t="s">
        <v>7449</v>
      </c>
      <c r="G289" s="784"/>
      <c r="H289" s="784"/>
      <c r="I289" s="784" t="s">
        <v>7551</v>
      </c>
    </row>
    <row r="290" spans="1:9" hidden="1">
      <c r="A290" t="str">
        <f>Table_wabobpsvr_AzureCalc_AzureCalcRateCard[[#This Row],[ServiceName]]&amp;Table_wabobpsvr_AzureCalc_AzureCalcRateCard[[#This Row],[Price_Level]]&amp;Table_wabobpsvr_AzureCalc_AzureCalcRateCard[[#This Row],[Region]]</f>
        <v>Basic Elastic Database ExistenceMOSP14</v>
      </c>
      <c r="B290">
        <v>14</v>
      </c>
      <c r="C290" t="s">
        <v>7614</v>
      </c>
      <c r="D290" t="s">
        <v>627</v>
      </c>
      <c r="E290">
        <v>1.01E-2</v>
      </c>
      <c r="F290" t="s">
        <v>7454</v>
      </c>
      <c r="G290" s="784"/>
      <c r="H290" s="784"/>
      <c r="I290" s="784" t="s">
        <v>7464</v>
      </c>
    </row>
    <row r="291" spans="1:9" hidden="1">
      <c r="A291" t="str">
        <f>Table_wabobpsvr_AzureCalc_AzureCalcRateCard[[#This Row],[ServiceName]]&amp;Table_wabobpsvr_AzureCalc_AzureCalcRateCard[[#This Row],[Price_Level]]&amp;Table_wabobpsvr_AzureCalc_AzureCalcRateCard[[#This Row],[Region]]</f>
        <v>Premium AppsMOSP</v>
      </c>
      <c r="C291" t="s">
        <v>4725</v>
      </c>
      <c r="D291" t="s">
        <v>627</v>
      </c>
      <c r="E291">
        <v>99.5</v>
      </c>
      <c r="F291" t="s">
        <v>4726</v>
      </c>
      <c r="G291" s="784" t="s">
        <v>4431</v>
      </c>
      <c r="H291" s="784" t="s">
        <v>4431</v>
      </c>
      <c r="I291" s="784" t="s">
        <v>4889</v>
      </c>
    </row>
    <row r="292" spans="1:9" hidden="1">
      <c r="A292" t="str">
        <f>Table_wabobpsvr_AzureCalc_AzureCalcRateCard[[#This Row],[ServiceName]]&amp;Table_wabobpsvr_AzureCalc_AzureCalcRateCard[[#This Row],[Price_Level]]&amp;Table_wabobpsvr_AzureCalc_AzureCalcRateCard[[#This Row],[Region]]</f>
        <v>Premium AppsA</v>
      </c>
      <c r="C292" t="s">
        <v>4725</v>
      </c>
      <c r="D292" t="s">
        <v>181</v>
      </c>
      <c r="E292">
        <v>96.52</v>
      </c>
      <c r="F292" t="s">
        <v>4726</v>
      </c>
      <c r="G292" s="784" t="s">
        <v>4727</v>
      </c>
      <c r="H292" s="784" t="s">
        <v>4728</v>
      </c>
      <c r="I292" s="784" t="s">
        <v>4889</v>
      </c>
    </row>
    <row r="293" spans="1:9" hidden="1">
      <c r="A293" t="str">
        <f>Table_wabobpsvr_AzureCalc_AzureCalcRateCard[[#This Row],[ServiceName]]&amp;Table_wabobpsvr_AzureCalc_AzureCalcRateCard[[#This Row],[Price_Level]]&amp;Table_wabobpsvr_AzureCalc_AzureCalcRateCard[[#This Row],[Region]]</f>
        <v>Premium AppsB</v>
      </c>
      <c r="C293" t="s">
        <v>4725</v>
      </c>
      <c r="D293" t="s">
        <v>182</v>
      </c>
      <c r="E293">
        <v>93.53</v>
      </c>
      <c r="F293" t="s">
        <v>4726</v>
      </c>
      <c r="G293" s="784" t="s">
        <v>4727</v>
      </c>
      <c r="H293" s="784" t="s">
        <v>4728</v>
      </c>
      <c r="I293" s="784" t="s">
        <v>4889</v>
      </c>
    </row>
    <row r="294" spans="1:9" hidden="1">
      <c r="A294" t="str">
        <f>Table_wabobpsvr_AzureCalc_AzureCalcRateCard[[#This Row],[ServiceName]]&amp;Table_wabobpsvr_AzureCalc_AzureCalcRateCard[[#This Row],[Price_Level]]&amp;Table_wabobpsvr_AzureCalc_AzureCalcRateCard[[#This Row],[Region]]</f>
        <v>Premium AppsC</v>
      </c>
      <c r="C294" t="s">
        <v>4725</v>
      </c>
      <c r="D294" t="s">
        <v>184</v>
      </c>
      <c r="E294">
        <v>90.55</v>
      </c>
      <c r="F294" t="s">
        <v>4726</v>
      </c>
      <c r="G294" s="784" t="s">
        <v>4727</v>
      </c>
      <c r="H294" s="784" t="s">
        <v>4728</v>
      </c>
      <c r="I294" s="784" t="s">
        <v>4889</v>
      </c>
    </row>
    <row r="295" spans="1:9" hidden="1">
      <c r="A295" t="str">
        <f>Table_wabobpsvr_AzureCalc_AzureCalcRateCard[[#This Row],[ServiceName]]&amp;Table_wabobpsvr_AzureCalc_AzureCalcRateCard[[#This Row],[Price_Level]]&amp;Table_wabobpsvr_AzureCalc_AzureCalcRateCard[[#This Row],[Region]]</f>
        <v>Premium AppsD</v>
      </c>
      <c r="C295" t="s">
        <v>4725</v>
      </c>
      <c r="D295" t="s">
        <v>183</v>
      </c>
      <c r="E295">
        <v>87.56</v>
      </c>
      <c r="F295" t="s">
        <v>4726</v>
      </c>
      <c r="G295" s="784" t="s">
        <v>4727</v>
      </c>
      <c r="H295" s="784" t="s">
        <v>4728</v>
      </c>
      <c r="I295" s="784" t="s">
        <v>4889</v>
      </c>
    </row>
    <row r="296" spans="1:9" hidden="1">
      <c r="A296" t="str">
        <f>Table_wabobpsvr_AzureCalc_AzureCalcRateCard[[#This Row],[ServiceName]]&amp;Table_wabobpsvr_AzureCalc_AzureCalcRateCard[[#This Row],[Price_Level]]&amp;Table_wabobpsvr_AzureCalc_AzureCalcRateCard[[#This Row],[Region]]</f>
        <v>Premium Overage Data Points (1M)MOSP</v>
      </c>
      <c r="C296" t="s">
        <v>4729</v>
      </c>
      <c r="D296" t="s">
        <v>627</v>
      </c>
      <c r="E296">
        <v>2</v>
      </c>
      <c r="F296" t="s">
        <v>4730</v>
      </c>
      <c r="G296" s="784" t="s">
        <v>4431</v>
      </c>
      <c r="H296" s="784" t="s">
        <v>4431</v>
      </c>
      <c r="I296" s="784" t="s">
        <v>4890</v>
      </c>
    </row>
    <row r="297" spans="1:9" hidden="1">
      <c r="A297" t="str">
        <f>Table_wabobpsvr_AzureCalc_AzureCalcRateCard[[#This Row],[ServiceName]]&amp;Table_wabobpsvr_AzureCalc_AzureCalcRateCard[[#This Row],[Price_Level]]&amp;Table_wabobpsvr_AzureCalc_AzureCalcRateCard[[#This Row],[Region]]</f>
        <v>Premium Overage Data Points (1M)A</v>
      </c>
      <c r="C297" t="s">
        <v>4729</v>
      </c>
      <c r="D297" t="s">
        <v>181</v>
      </c>
      <c r="E297">
        <v>1.94</v>
      </c>
      <c r="F297" t="s">
        <v>4730</v>
      </c>
      <c r="G297" s="784" t="s">
        <v>4731</v>
      </c>
      <c r="H297" s="784" t="s">
        <v>4732</v>
      </c>
      <c r="I297" s="784" t="s">
        <v>4890</v>
      </c>
    </row>
    <row r="298" spans="1:9" hidden="1">
      <c r="A298" t="str">
        <f>Table_wabobpsvr_AzureCalc_AzureCalcRateCard[[#This Row],[ServiceName]]&amp;Table_wabobpsvr_AzureCalc_AzureCalcRateCard[[#This Row],[Price_Level]]&amp;Table_wabobpsvr_AzureCalc_AzureCalcRateCard[[#This Row],[Region]]</f>
        <v>Premium Overage Data Points (1M)B</v>
      </c>
      <c r="C298" t="s">
        <v>4729</v>
      </c>
      <c r="D298" t="s">
        <v>182</v>
      </c>
      <c r="E298">
        <v>1.88</v>
      </c>
      <c r="F298" t="s">
        <v>4730</v>
      </c>
      <c r="G298" s="784" t="s">
        <v>4731</v>
      </c>
      <c r="H298" s="784" t="s">
        <v>4732</v>
      </c>
      <c r="I298" s="784" t="s">
        <v>4890</v>
      </c>
    </row>
    <row r="299" spans="1:9" hidden="1">
      <c r="A299" t="str">
        <f>Table_wabobpsvr_AzureCalc_AzureCalcRateCard[[#This Row],[ServiceName]]&amp;Table_wabobpsvr_AzureCalc_AzureCalcRateCard[[#This Row],[Price_Level]]&amp;Table_wabobpsvr_AzureCalc_AzureCalcRateCard[[#This Row],[Region]]</f>
        <v>Premium Overage Data Points (1M)C</v>
      </c>
      <c r="C299" t="s">
        <v>4729</v>
      </c>
      <c r="D299" t="s">
        <v>184</v>
      </c>
      <c r="E299">
        <v>1.82</v>
      </c>
      <c r="F299" t="s">
        <v>4730</v>
      </c>
      <c r="G299" s="784" t="s">
        <v>4731</v>
      </c>
      <c r="H299" s="784" t="s">
        <v>4732</v>
      </c>
      <c r="I299" s="784" t="s">
        <v>4890</v>
      </c>
    </row>
    <row r="300" spans="1:9" hidden="1">
      <c r="A300" t="str">
        <f>Table_wabobpsvr_AzureCalc_AzureCalcRateCard[[#This Row],[ServiceName]]&amp;Table_wabobpsvr_AzureCalc_AzureCalcRateCard[[#This Row],[Price_Level]]&amp;Table_wabobpsvr_AzureCalc_AzureCalcRateCard[[#This Row],[Region]]</f>
        <v>Premium Overage Data Points (1M)D</v>
      </c>
      <c r="C300" t="s">
        <v>4729</v>
      </c>
      <c r="D300" t="s">
        <v>183</v>
      </c>
      <c r="E300">
        <v>1.76</v>
      </c>
      <c r="F300" t="s">
        <v>4730</v>
      </c>
      <c r="G300" s="784" t="s">
        <v>4731</v>
      </c>
      <c r="H300" s="784" t="s">
        <v>4732</v>
      </c>
      <c r="I300" s="784" t="s">
        <v>4890</v>
      </c>
    </row>
    <row r="301" spans="1:9" hidden="1">
      <c r="A301" t="str">
        <f>Table_wabobpsvr_AzureCalc_AzureCalcRateCard[[#This Row],[ServiceName]]&amp;Table_wabobpsvr_AzureCalc_AzureCalcRateCard[[#This Row],[Price_Level]]&amp;Table_wabobpsvr_AzureCalc_AzureCalcRateCard[[#This Row],[Region]]</f>
        <v>Standard AppsMOSP</v>
      </c>
      <c r="C301" t="s">
        <v>4725</v>
      </c>
      <c r="D301" t="s">
        <v>627</v>
      </c>
      <c r="E301">
        <v>24.5</v>
      </c>
      <c r="F301" t="s">
        <v>4733</v>
      </c>
      <c r="G301" s="784" t="s">
        <v>4431</v>
      </c>
      <c r="H301" s="784" t="s">
        <v>4431</v>
      </c>
      <c r="I301" s="784" t="s">
        <v>4891</v>
      </c>
    </row>
    <row r="302" spans="1:9" hidden="1">
      <c r="A302" t="str">
        <f>Table_wabobpsvr_AzureCalc_AzureCalcRateCard[[#This Row],[ServiceName]]&amp;Table_wabobpsvr_AzureCalc_AzureCalcRateCard[[#This Row],[Price_Level]]&amp;Table_wabobpsvr_AzureCalc_AzureCalcRateCard[[#This Row],[Region]]</f>
        <v>Standard AppsA</v>
      </c>
      <c r="C302" t="s">
        <v>4725</v>
      </c>
      <c r="D302" t="s">
        <v>181</v>
      </c>
      <c r="E302">
        <v>23.77</v>
      </c>
      <c r="F302" t="s">
        <v>4733</v>
      </c>
      <c r="G302" s="784" t="s">
        <v>4727</v>
      </c>
      <c r="H302" s="784" t="s">
        <v>4734</v>
      </c>
      <c r="I302" s="784" t="s">
        <v>4891</v>
      </c>
    </row>
    <row r="303" spans="1:9" hidden="1">
      <c r="A303" t="str">
        <f>Table_wabobpsvr_AzureCalc_AzureCalcRateCard[[#This Row],[ServiceName]]&amp;Table_wabobpsvr_AzureCalc_AzureCalcRateCard[[#This Row],[Price_Level]]&amp;Table_wabobpsvr_AzureCalc_AzureCalcRateCard[[#This Row],[Region]]</f>
        <v>Standard AppsB</v>
      </c>
      <c r="C303" t="s">
        <v>4725</v>
      </c>
      <c r="D303" t="s">
        <v>182</v>
      </c>
      <c r="E303">
        <v>22.03</v>
      </c>
      <c r="F303" t="s">
        <v>4733</v>
      </c>
      <c r="G303" s="784" t="s">
        <v>4735</v>
      </c>
      <c r="H303" s="784" t="s">
        <v>4734</v>
      </c>
      <c r="I303" s="784" t="s">
        <v>4891</v>
      </c>
    </row>
    <row r="304" spans="1:9" hidden="1">
      <c r="A304" t="str">
        <f>Table_wabobpsvr_AzureCalc_AzureCalcRateCard[[#This Row],[ServiceName]]&amp;Table_wabobpsvr_AzureCalc_AzureCalcRateCard[[#This Row],[Price_Level]]&amp;Table_wabobpsvr_AzureCalc_AzureCalcRateCard[[#This Row],[Region]]</f>
        <v>Standard AppsC</v>
      </c>
      <c r="C304" t="s">
        <v>4725</v>
      </c>
      <c r="D304" t="s">
        <v>184</v>
      </c>
      <c r="E304">
        <v>22.3</v>
      </c>
      <c r="F304" t="s">
        <v>4733</v>
      </c>
      <c r="G304" s="784" t="s">
        <v>4735</v>
      </c>
      <c r="H304" s="784" t="s">
        <v>4734</v>
      </c>
      <c r="I304" s="784" t="s">
        <v>4891</v>
      </c>
    </row>
    <row r="305" spans="1:9" hidden="1">
      <c r="A305" t="str">
        <f>Table_wabobpsvr_AzureCalc_AzureCalcRateCard[[#This Row],[ServiceName]]&amp;Table_wabobpsvr_AzureCalc_AzureCalcRateCard[[#This Row],[Price_Level]]&amp;Table_wabobpsvr_AzureCalc_AzureCalcRateCard[[#This Row],[Region]]</f>
        <v>Standard AppsD</v>
      </c>
      <c r="C305" t="s">
        <v>4725</v>
      </c>
      <c r="D305" t="s">
        <v>183</v>
      </c>
      <c r="E305">
        <v>21.56</v>
      </c>
      <c r="F305" t="s">
        <v>4733</v>
      </c>
      <c r="G305" s="784" t="s">
        <v>4735</v>
      </c>
      <c r="H305" s="784" t="s">
        <v>4734</v>
      </c>
      <c r="I305" s="784" t="s">
        <v>4891</v>
      </c>
    </row>
    <row r="306" spans="1:9" hidden="1">
      <c r="A306" t="str">
        <f>Table_wabobpsvr_AzureCalc_AzureCalcRateCard[[#This Row],[ServiceName]]&amp;Table_wabobpsvr_AzureCalc_AzureCalcRateCard[[#This Row],[Price_Level]]&amp;Table_wabobpsvr_AzureCalc_AzureCalcRateCard[[#This Row],[Region]]</f>
        <v>Standard Overage Data Points (1M)MOSP</v>
      </c>
      <c r="C306" t="s">
        <v>4729</v>
      </c>
      <c r="D306" t="s">
        <v>627</v>
      </c>
      <c r="E306">
        <v>1.75</v>
      </c>
      <c r="F306" t="s">
        <v>4736</v>
      </c>
      <c r="G306" s="784" t="s">
        <v>4431</v>
      </c>
      <c r="H306" s="784" t="s">
        <v>4431</v>
      </c>
      <c r="I306" s="784" t="s">
        <v>4892</v>
      </c>
    </row>
    <row r="307" spans="1:9" hidden="1">
      <c r="A307" t="str">
        <f>Table_wabobpsvr_AzureCalc_AzureCalcRateCard[[#This Row],[ServiceName]]&amp;Table_wabobpsvr_AzureCalc_AzureCalcRateCard[[#This Row],[Price_Level]]&amp;Table_wabobpsvr_AzureCalc_AzureCalcRateCard[[#This Row],[Region]]</f>
        <v>Standard Overage Data Points (1M)A</v>
      </c>
      <c r="C307" t="s">
        <v>4729</v>
      </c>
      <c r="D307" t="s">
        <v>181</v>
      </c>
      <c r="E307">
        <v>1.7</v>
      </c>
      <c r="F307" t="s">
        <v>4736</v>
      </c>
      <c r="G307" s="784" t="s">
        <v>4737</v>
      </c>
      <c r="H307" s="784" t="s">
        <v>4738</v>
      </c>
      <c r="I307" s="784" t="s">
        <v>4892</v>
      </c>
    </row>
    <row r="308" spans="1:9" hidden="1">
      <c r="A308" t="str">
        <f>Table_wabobpsvr_AzureCalc_AzureCalcRateCard[[#This Row],[ServiceName]]&amp;Table_wabobpsvr_AzureCalc_AzureCalcRateCard[[#This Row],[Price_Level]]&amp;Table_wabobpsvr_AzureCalc_AzureCalcRateCard[[#This Row],[Region]]</f>
        <v>Free Data Analyzed (MB)MOSP</v>
      </c>
      <c r="C308" t="s">
        <v>4739</v>
      </c>
      <c r="D308" t="s">
        <v>627</v>
      </c>
      <c r="E308">
        <v>0</v>
      </c>
      <c r="F308" t="s">
        <v>4740</v>
      </c>
      <c r="G308" s="784" t="s">
        <v>4431</v>
      </c>
      <c r="H308" s="784" t="s">
        <v>4431</v>
      </c>
      <c r="I308" s="784" t="s">
        <v>4893</v>
      </c>
    </row>
    <row r="309" spans="1:9" hidden="1">
      <c r="A309" t="str">
        <f>Table_wabobpsvr_AzureCalc_AzureCalcRateCard[[#This Row],[ServiceName]]&amp;Table_wabobpsvr_AzureCalc_AzureCalcRateCard[[#This Row],[Price_Level]]&amp;Table_wabobpsvr_AzureCalc_AzureCalcRateCard[[#This Row],[Region]]</f>
        <v>Free Data Analyzed (MB)A</v>
      </c>
      <c r="C309" t="s">
        <v>4739</v>
      </c>
      <c r="D309" t="s">
        <v>181</v>
      </c>
      <c r="E309">
        <v>0</v>
      </c>
      <c r="F309" t="s">
        <v>4740</v>
      </c>
      <c r="G309" s="784" t="s">
        <v>4741</v>
      </c>
      <c r="H309" s="784" t="s">
        <v>4742</v>
      </c>
      <c r="I309" s="784" t="s">
        <v>4893</v>
      </c>
    </row>
    <row r="310" spans="1:9" hidden="1">
      <c r="A310" t="str">
        <f>Table_wabobpsvr_AzureCalc_AzureCalcRateCard[[#This Row],[ServiceName]]&amp;Table_wabobpsvr_AzureCalc_AzureCalcRateCard[[#This Row],[Price_Level]]&amp;Table_wabobpsvr_AzureCalc_AzureCalcRateCard[[#This Row],[Region]]</f>
        <v>Free Data Analyzed (MB)B</v>
      </c>
      <c r="C310" t="s">
        <v>4739</v>
      </c>
      <c r="D310" t="s">
        <v>182</v>
      </c>
      <c r="E310">
        <v>0</v>
      </c>
      <c r="F310" t="s">
        <v>4740</v>
      </c>
      <c r="G310" s="784" t="s">
        <v>4741</v>
      </c>
      <c r="H310" s="784" t="s">
        <v>4742</v>
      </c>
      <c r="I310" s="784" t="s">
        <v>4893</v>
      </c>
    </row>
    <row r="311" spans="1:9" s="33" customFormat="1" hidden="1">
      <c r="A311" t="str">
        <f>Table_wabobpsvr_AzureCalc_AzureCalcRateCard[[#This Row],[ServiceName]]&amp;Table_wabobpsvr_AzureCalc_AzureCalcRateCard[[#This Row],[Price_Level]]&amp;Table_wabobpsvr_AzureCalc_AzureCalcRateCard[[#This Row],[Region]]</f>
        <v>Free Data Analyzed (MB)C</v>
      </c>
      <c r="B311"/>
      <c r="C311" t="s">
        <v>4739</v>
      </c>
      <c r="D311" t="s">
        <v>184</v>
      </c>
      <c r="E311">
        <v>0</v>
      </c>
      <c r="F311" t="s">
        <v>4740</v>
      </c>
      <c r="G311" s="784" t="s">
        <v>4741</v>
      </c>
      <c r="H311" s="784" t="s">
        <v>4742</v>
      </c>
      <c r="I311" s="784" t="s">
        <v>4893</v>
      </c>
    </row>
    <row r="312" spans="1:9" hidden="1">
      <c r="A312" t="str">
        <f>Table_wabobpsvr_AzureCalc_AzureCalcRateCard[[#This Row],[ServiceName]]&amp;Table_wabobpsvr_AzureCalc_AzureCalcRateCard[[#This Row],[Price_Level]]&amp;Table_wabobpsvr_AzureCalc_AzureCalcRateCard[[#This Row],[Region]]</f>
        <v>Free Data Analyzed (MB)D</v>
      </c>
      <c r="C312" t="s">
        <v>4739</v>
      </c>
      <c r="D312" t="s">
        <v>183</v>
      </c>
      <c r="E312">
        <v>0</v>
      </c>
      <c r="F312" t="s">
        <v>4740</v>
      </c>
      <c r="G312" s="784" t="s">
        <v>4741</v>
      </c>
      <c r="H312" s="784" t="s">
        <v>4742</v>
      </c>
      <c r="I312" s="784" t="s">
        <v>4893</v>
      </c>
    </row>
    <row r="313" spans="1:9" hidden="1">
      <c r="A313" t="str">
        <f>Table_wabobpsvr_AzureCalc_AzureCalcRateCard[[#This Row],[ServiceName]]&amp;Table_wabobpsvr_AzureCalc_AzureCalcRateCard[[#This Row],[Price_Level]]&amp;Table_wabobpsvr_AzureCalc_AzureCalcRateCard[[#This Row],[Region]]</f>
        <v>Premium Data Analyzed (GB)MOSP</v>
      </c>
      <c r="C313" t="s">
        <v>10</v>
      </c>
      <c r="D313" t="s">
        <v>627</v>
      </c>
      <c r="E313">
        <v>3.5</v>
      </c>
      <c r="F313" t="s">
        <v>4743</v>
      </c>
      <c r="G313" s="784" t="s">
        <v>4431</v>
      </c>
      <c r="H313" s="784" t="s">
        <v>4431</v>
      </c>
      <c r="I313" s="784" t="s">
        <v>4894</v>
      </c>
    </row>
    <row r="314" spans="1:9" hidden="1">
      <c r="A314" t="str">
        <f>Table_wabobpsvr_AzureCalc_AzureCalcRateCard[[#This Row],[ServiceName]]&amp;Table_wabobpsvr_AzureCalc_AzureCalcRateCard[[#This Row],[Price_Level]]&amp;Table_wabobpsvr_AzureCalc_AzureCalcRateCard[[#This Row],[Region]]</f>
        <v>Premium Data Analyzed (GB)A</v>
      </c>
      <c r="C314" t="s">
        <v>10</v>
      </c>
      <c r="D314" t="s">
        <v>181</v>
      </c>
      <c r="E314">
        <v>3.39</v>
      </c>
      <c r="F314" t="s">
        <v>4743</v>
      </c>
      <c r="G314" s="784" t="s">
        <v>4744</v>
      </c>
      <c r="H314" s="784" t="s">
        <v>4745</v>
      </c>
      <c r="I314" s="784" t="s">
        <v>4894</v>
      </c>
    </row>
    <row r="315" spans="1:9" hidden="1">
      <c r="A315" t="str">
        <f>Table_wabobpsvr_AzureCalc_AzureCalcRateCard[[#This Row],[ServiceName]]&amp;Table_wabobpsvr_AzureCalc_AzureCalcRateCard[[#This Row],[Price_Level]]&amp;Table_wabobpsvr_AzureCalc_AzureCalcRateCard[[#This Row],[Region]]</f>
        <v>Premium Data Analyzed (GB)B</v>
      </c>
      <c r="C315" t="s">
        <v>10</v>
      </c>
      <c r="D315" t="s">
        <v>182</v>
      </c>
      <c r="E315">
        <v>3.29</v>
      </c>
      <c r="F315" t="s">
        <v>4743</v>
      </c>
      <c r="G315" s="784" t="s">
        <v>4744</v>
      </c>
      <c r="H315" s="784" t="s">
        <v>4745</v>
      </c>
      <c r="I315" s="784" t="s">
        <v>4894</v>
      </c>
    </row>
    <row r="316" spans="1:9" hidden="1">
      <c r="A316" t="str">
        <f>Table_wabobpsvr_AzureCalc_AzureCalcRateCard[[#This Row],[ServiceName]]&amp;Table_wabobpsvr_AzureCalc_AzureCalcRateCard[[#This Row],[Price_Level]]&amp;Table_wabobpsvr_AzureCalc_AzureCalcRateCard[[#This Row],[Region]]</f>
        <v>Premium Data Analyzed (GB)C</v>
      </c>
      <c r="C316" t="s">
        <v>10</v>
      </c>
      <c r="D316" t="s">
        <v>184</v>
      </c>
      <c r="E316">
        <v>3.18</v>
      </c>
      <c r="F316" t="s">
        <v>4743</v>
      </c>
      <c r="G316" s="784" t="s">
        <v>4744</v>
      </c>
      <c r="H316" s="784" t="s">
        <v>4745</v>
      </c>
      <c r="I316" s="784" t="s">
        <v>4894</v>
      </c>
    </row>
    <row r="317" spans="1:9" s="33" customFormat="1" hidden="1">
      <c r="A317" t="str">
        <f>Table_wabobpsvr_AzureCalc_AzureCalcRateCard[[#This Row],[ServiceName]]&amp;Table_wabobpsvr_AzureCalc_AzureCalcRateCard[[#This Row],[Price_Level]]&amp;Table_wabobpsvr_AzureCalc_AzureCalcRateCard[[#This Row],[Region]]</f>
        <v>Premium Storage - Files (GB)C2</v>
      </c>
      <c r="B317">
        <v>2</v>
      </c>
      <c r="C317" t="s">
        <v>10</v>
      </c>
      <c r="D317" t="s">
        <v>184</v>
      </c>
      <c r="E317">
        <v>0.46450000000000002</v>
      </c>
      <c r="F317" t="s">
        <v>4746</v>
      </c>
      <c r="G317" s="784" t="s">
        <v>4747</v>
      </c>
      <c r="H317" s="784" t="s">
        <v>4748</v>
      </c>
      <c r="I317" s="784" t="s">
        <v>4895</v>
      </c>
    </row>
    <row r="318" spans="1:9" hidden="1">
      <c r="A318" t="str">
        <f>Table_wabobpsvr_AzureCalc_AzureCalcRateCard[[#This Row],[ServiceName]]&amp;Table_wabobpsvr_AzureCalc_AzureCalcRateCard[[#This Row],[Price_Level]]&amp;Table_wabobpsvr_AzureCalc_AzureCalcRateCard[[#This Row],[Region]]</f>
        <v>Premium Storage - Files (GB)D2</v>
      </c>
      <c r="B318">
        <v>2</v>
      </c>
      <c r="C318" t="s">
        <v>10</v>
      </c>
      <c r="D318" t="s">
        <v>183</v>
      </c>
      <c r="E318">
        <v>0.44919999999999999</v>
      </c>
      <c r="F318" t="s">
        <v>4746</v>
      </c>
      <c r="G318" s="784" t="s">
        <v>4747</v>
      </c>
      <c r="H318" s="784" t="s">
        <v>4748</v>
      </c>
      <c r="I318" s="784" t="s">
        <v>4895</v>
      </c>
    </row>
    <row r="319" spans="1:9" hidden="1">
      <c r="A319" t="str">
        <f>Table_wabobpsvr_AzureCalc_AzureCalcRateCard[[#This Row],[ServiceName]]&amp;Table_wabobpsvr_AzureCalc_AzureCalcRateCard[[#This Row],[Price_Level]]&amp;Table_wabobpsvr_AzureCalc_AzureCalcRateCard[[#This Row],[Region]]</f>
        <v>Premium Storage - Files (GB)MOSP4</v>
      </c>
      <c r="B319">
        <v>4</v>
      </c>
      <c r="C319" t="s">
        <v>10</v>
      </c>
      <c r="D319" t="s">
        <v>627</v>
      </c>
      <c r="E319">
        <v>0.51039999999999996</v>
      </c>
      <c r="F319" t="s">
        <v>4746</v>
      </c>
      <c r="G319" s="784" t="s">
        <v>4431</v>
      </c>
      <c r="H319" s="784" t="s">
        <v>4431</v>
      </c>
      <c r="I319" s="784" t="s">
        <v>4896</v>
      </c>
    </row>
    <row r="320" spans="1:9" hidden="1">
      <c r="A320" t="str">
        <f>Table_wabobpsvr_AzureCalc_AzureCalcRateCard[[#This Row],[ServiceName]]&amp;Table_wabobpsvr_AzureCalc_AzureCalcRateCard[[#This Row],[Price_Level]]&amp;Table_wabobpsvr_AzureCalc_AzureCalcRateCard[[#This Row],[Region]]</f>
        <v>Premium Storage - Files (GB)A4</v>
      </c>
      <c r="B320">
        <v>4</v>
      </c>
      <c r="C320" t="s">
        <v>10</v>
      </c>
      <c r="D320" t="s">
        <v>181</v>
      </c>
      <c r="E320">
        <v>0.49509999999999998</v>
      </c>
      <c r="F320" t="s">
        <v>4746</v>
      </c>
      <c r="G320" s="784" t="s">
        <v>4749</v>
      </c>
      <c r="H320" s="784" t="s">
        <v>4750</v>
      </c>
      <c r="I320" s="784" t="s">
        <v>4896</v>
      </c>
    </row>
    <row r="321" spans="1:9" hidden="1">
      <c r="A321" t="str">
        <f>Table_wabobpsvr_AzureCalc_AzureCalcRateCard[[#This Row],[ServiceName]]&amp;Table_wabobpsvr_AzureCalc_AzureCalcRateCard[[#This Row],[Price_Level]]&amp;Table_wabobpsvr_AzureCalc_AzureCalcRateCard[[#This Row],[Region]]</f>
        <v>Premium Storage - Files (GB)B4</v>
      </c>
      <c r="B321">
        <v>4</v>
      </c>
      <c r="C321" t="s">
        <v>10</v>
      </c>
      <c r="D321" t="s">
        <v>182</v>
      </c>
      <c r="E321">
        <v>0.4798</v>
      </c>
      <c r="F321" t="s">
        <v>4746</v>
      </c>
      <c r="G321" s="784" t="s">
        <v>4749</v>
      </c>
      <c r="H321" s="784" t="s">
        <v>4750</v>
      </c>
      <c r="I321" s="784" t="s">
        <v>4896</v>
      </c>
    </row>
    <row r="322" spans="1:9" hidden="1">
      <c r="A322" t="str">
        <f>Table_wabobpsvr_AzureCalc_AzureCalcRateCard[[#This Row],[ServiceName]]&amp;Table_wabobpsvr_AzureCalc_AzureCalcRateCard[[#This Row],[Price_Level]]&amp;Table_wabobpsvr_AzureCalc_AzureCalcRateCard[[#This Row],[Region]]</f>
        <v>Premium Storage - Files (GB)C4</v>
      </c>
      <c r="B322">
        <v>4</v>
      </c>
      <c r="C322" t="s">
        <v>10</v>
      </c>
      <c r="D322" t="s">
        <v>184</v>
      </c>
      <c r="E322">
        <v>0.46450000000000002</v>
      </c>
      <c r="F322" t="s">
        <v>4746</v>
      </c>
      <c r="G322" s="784" t="s">
        <v>4749</v>
      </c>
      <c r="H322" s="784" t="s">
        <v>4750</v>
      </c>
      <c r="I322" s="784" t="s">
        <v>4896</v>
      </c>
    </row>
    <row r="323" spans="1:9" hidden="1">
      <c r="A323" t="str">
        <f>Table_wabobpsvr_AzureCalc_AzureCalcRateCard[[#This Row],[ServiceName]]&amp;Table_wabobpsvr_AzureCalc_AzureCalcRateCard[[#This Row],[Price_Level]]&amp;Table_wabobpsvr_AzureCalc_AzureCalcRateCard[[#This Row],[Region]]</f>
        <v>Premium Storage - Files (GB)D4</v>
      </c>
      <c r="B323">
        <v>4</v>
      </c>
      <c r="C323" t="s">
        <v>10</v>
      </c>
      <c r="D323" t="s">
        <v>183</v>
      </c>
      <c r="E323">
        <v>0.44919999999999999</v>
      </c>
      <c r="F323" t="s">
        <v>4746</v>
      </c>
      <c r="G323" s="784" t="s">
        <v>4749</v>
      </c>
      <c r="H323" s="784" t="s">
        <v>4750</v>
      </c>
      <c r="I323" s="784" t="s">
        <v>4896</v>
      </c>
    </row>
    <row r="324" spans="1:9" hidden="1">
      <c r="A324" t="str">
        <f>Table_wabobpsvr_AzureCalc_AzureCalcRateCard[[#This Row],[ServiceName]]&amp;Table_wabobpsvr_AzureCalc_AzureCalcRateCard[[#This Row],[Price_Level]]&amp;Table_wabobpsvr_AzureCalc_AzureCalcRateCard[[#This Row],[Region]]</f>
        <v>Premium Storage - Files (GB)MOSP8</v>
      </c>
      <c r="B324">
        <v>8</v>
      </c>
      <c r="C324" t="s">
        <v>10</v>
      </c>
      <c r="D324" t="s">
        <v>627</v>
      </c>
      <c r="E324">
        <v>0.56140000000000001</v>
      </c>
      <c r="F324" t="s">
        <v>4746</v>
      </c>
      <c r="G324" s="784" t="s">
        <v>4431</v>
      </c>
      <c r="H324" s="784" t="s">
        <v>4431</v>
      </c>
      <c r="I324" s="784" t="s">
        <v>4897</v>
      </c>
    </row>
    <row r="325" spans="1:9" hidden="1">
      <c r="A325" t="str">
        <f>Table_wabobpsvr_AzureCalc_AzureCalcRateCard[[#This Row],[ServiceName]]&amp;Table_wabobpsvr_AzureCalc_AzureCalcRateCard[[#This Row],[Price_Level]]&amp;Table_wabobpsvr_AzureCalc_AzureCalcRateCard[[#This Row],[Region]]</f>
        <v>Premium Storage - Files (GB)A8</v>
      </c>
      <c r="B325">
        <v>8</v>
      </c>
      <c r="C325" t="s">
        <v>10</v>
      </c>
      <c r="D325" t="s">
        <v>181</v>
      </c>
      <c r="E325">
        <v>0.54459999999999997</v>
      </c>
      <c r="F325" t="s">
        <v>4746</v>
      </c>
      <c r="G325" s="784" t="s">
        <v>4751</v>
      </c>
      <c r="H325" s="784" t="s">
        <v>4752</v>
      </c>
      <c r="I325" s="784" t="s">
        <v>4897</v>
      </c>
    </row>
    <row r="326" spans="1:9" hidden="1">
      <c r="A326" t="str">
        <f>Table_wabobpsvr_AzureCalc_AzureCalcRateCard[[#This Row],[ServiceName]]&amp;Table_wabobpsvr_AzureCalc_AzureCalcRateCard[[#This Row],[Price_Level]]&amp;Table_wabobpsvr_AzureCalc_AzureCalcRateCard[[#This Row],[Region]]</f>
        <v>Premium Storage - Files (GB)B8</v>
      </c>
      <c r="B326">
        <v>8</v>
      </c>
      <c r="C326" t="s">
        <v>10</v>
      </c>
      <c r="D326" t="s">
        <v>182</v>
      </c>
      <c r="E326">
        <v>0.52769999999999995</v>
      </c>
      <c r="F326" t="s">
        <v>4746</v>
      </c>
      <c r="G326" s="784" t="s">
        <v>4751</v>
      </c>
      <c r="H326" s="784" t="s">
        <v>4752</v>
      </c>
      <c r="I326" s="784" t="s">
        <v>4897</v>
      </c>
    </row>
    <row r="327" spans="1:9" hidden="1">
      <c r="A327" t="str">
        <f>Table_wabobpsvr_AzureCalc_AzureCalcRateCard[[#This Row],[ServiceName]]&amp;Table_wabobpsvr_AzureCalc_AzureCalcRateCard[[#This Row],[Price_Level]]&amp;Table_wabobpsvr_AzureCalc_AzureCalcRateCard[[#This Row],[Region]]</f>
        <v>Premium Storage - Files (GB)C8</v>
      </c>
      <c r="B327">
        <v>8</v>
      </c>
      <c r="C327" t="s">
        <v>10</v>
      </c>
      <c r="D327" t="s">
        <v>184</v>
      </c>
      <c r="E327">
        <v>0.51090000000000002</v>
      </c>
      <c r="F327" t="s">
        <v>4746</v>
      </c>
      <c r="G327" s="784" t="s">
        <v>4751</v>
      </c>
      <c r="H327" s="784" t="s">
        <v>4752</v>
      </c>
      <c r="I327" s="784" t="s">
        <v>4897</v>
      </c>
    </row>
    <row r="328" spans="1:9" hidden="1">
      <c r="A328" t="str">
        <f>Table_wabobpsvr_AzureCalc_AzureCalcRateCard[[#This Row],[ServiceName]]&amp;Table_wabobpsvr_AzureCalc_AzureCalcRateCard[[#This Row],[Price_Level]]&amp;Table_wabobpsvr_AzureCalc_AzureCalcRateCard[[#This Row],[Region]]</f>
        <v>Premium Storage - Files (GB)D8</v>
      </c>
      <c r="B328">
        <v>8</v>
      </c>
      <c r="C328" t="s">
        <v>10</v>
      </c>
      <c r="D328" t="s">
        <v>183</v>
      </c>
      <c r="E328">
        <v>0.49399999999999999</v>
      </c>
      <c r="F328" t="s">
        <v>4746</v>
      </c>
      <c r="G328" s="784" t="s">
        <v>4751</v>
      </c>
      <c r="H328" s="784" t="s">
        <v>4752</v>
      </c>
      <c r="I328" s="784" t="s">
        <v>4897</v>
      </c>
    </row>
    <row r="329" spans="1:9" hidden="1">
      <c r="A329" t="str">
        <f>Table_wabobpsvr_AzureCalc_AzureCalcRateCard[[#This Row],[ServiceName]]&amp;Table_wabobpsvr_AzureCalc_AzureCalcRateCard[[#This Row],[Price_Level]]&amp;Table_wabobpsvr_AzureCalc_AzureCalcRateCard[[#This Row],[Region]]</f>
        <v>Premium Storage - Files (GB)MOSP9</v>
      </c>
      <c r="B329">
        <v>9</v>
      </c>
      <c r="C329" t="s">
        <v>10</v>
      </c>
      <c r="D329" t="s">
        <v>627</v>
      </c>
      <c r="E329">
        <v>0.51039999999999996</v>
      </c>
      <c r="F329" t="s">
        <v>4746</v>
      </c>
      <c r="G329" s="784" t="s">
        <v>4431</v>
      </c>
      <c r="H329" s="784" t="s">
        <v>4431</v>
      </c>
      <c r="I329" s="784" t="s">
        <v>4898</v>
      </c>
    </row>
    <row r="330" spans="1:9" hidden="1">
      <c r="A330" t="str">
        <f>Table_wabobpsvr_AzureCalc_AzureCalcRateCard[[#This Row],[ServiceName]]&amp;Table_wabobpsvr_AzureCalc_AzureCalcRateCard[[#This Row],[Price_Level]]&amp;Table_wabobpsvr_AzureCalc_AzureCalcRateCard[[#This Row],[Region]]</f>
        <v>Premium Storage - Files (GB)A9</v>
      </c>
      <c r="B330">
        <v>9</v>
      </c>
      <c r="C330" t="s">
        <v>10</v>
      </c>
      <c r="D330" t="s">
        <v>181</v>
      </c>
      <c r="E330">
        <v>0.49509999999999998</v>
      </c>
      <c r="F330" t="s">
        <v>4746</v>
      </c>
      <c r="G330" s="784" t="s">
        <v>4753</v>
      </c>
      <c r="H330" s="784" t="s">
        <v>4754</v>
      </c>
      <c r="I330" s="784" t="s">
        <v>4898</v>
      </c>
    </row>
    <row r="331" spans="1:9" hidden="1">
      <c r="A331" t="str">
        <f>Table_wabobpsvr_AzureCalc_AzureCalcRateCard[[#This Row],[ServiceName]]&amp;Table_wabobpsvr_AzureCalc_AzureCalcRateCard[[#This Row],[Price_Level]]&amp;Table_wabobpsvr_AzureCalc_AzureCalcRateCard[[#This Row],[Region]]</f>
        <v>Premium Storage - Files (GB)B9</v>
      </c>
      <c r="B331">
        <v>9</v>
      </c>
      <c r="C331" t="s">
        <v>10</v>
      </c>
      <c r="D331" t="s">
        <v>182</v>
      </c>
      <c r="E331">
        <v>0.4798</v>
      </c>
      <c r="F331" t="s">
        <v>4746</v>
      </c>
      <c r="G331" s="784" t="s">
        <v>4753</v>
      </c>
      <c r="H331" s="784" t="s">
        <v>4754</v>
      </c>
      <c r="I331" s="784" t="s">
        <v>4898</v>
      </c>
    </row>
    <row r="332" spans="1:9" hidden="1">
      <c r="A332" t="str">
        <f>Table_wabobpsvr_AzureCalc_AzureCalcRateCard[[#This Row],[ServiceName]]&amp;Table_wabobpsvr_AzureCalc_AzureCalcRateCard[[#This Row],[Price_Level]]&amp;Table_wabobpsvr_AzureCalc_AzureCalcRateCard[[#This Row],[Region]]</f>
        <v>Premium Storage - Files (GB)C9</v>
      </c>
      <c r="B332">
        <v>9</v>
      </c>
      <c r="C332" t="s">
        <v>10</v>
      </c>
      <c r="D332" t="s">
        <v>184</v>
      </c>
      <c r="E332">
        <v>0.46450000000000002</v>
      </c>
      <c r="F332" t="s">
        <v>4746</v>
      </c>
      <c r="G332" s="784" t="s">
        <v>4753</v>
      </c>
      <c r="H332" s="784" t="s">
        <v>4754</v>
      </c>
      <c r="I332" s="784" t="s">
        <v>4898</v>
      </c>
    </row>
    <row r="333" spans="1:9" hidden="1">
      <c r="A333" t="str">
        <f>Table_wabobpsvr_AzureCalc_AzureCalcRateCard[[#This Row],[ServiceName]]&amp;Table_wabobpsvr_AzureCalc_AzureCalcRateCard[[#This Row],[Price_Level]]&amp;Table_wabobpsvr_AzureCalc_AzureCalcRateCard[[#This Row],[Region]]</f>
        <v>Premium Storage - Files (GB)D9</v>
      </c>
      <c r="B333">
        <v>9</v>
      </c>
      <c r="C333" t="s">
        <v>10</v>
      </c>
      <c r="D333" t="s">
        <v>183</v>
      </c>
      <c r="E333">
        <v>0.44919999999999999</v>
      </c>
      <c r="F333" t="s">
        <v>4746</v>
      </c>
      <c r="G333" s="784" t="s">
        <v>4753</v>
      </c>
      <c r="H333" s="784" t="s">
        <v>4754</v>
      </c>
      <c r="I333" s="784" t="s">
        <v>4898</v>
      </c>
    </row>
    <row r="334" spans="1:9" hidden="1">
      <c r="A334" t="str">
        <f>Table_wabobpsvr_AzureCalc_AzureCalcRateCard[[#This Row],[ServiceName]]&amp;Table_wabobpsvr_AzureCalc_AzureCalcRateCard[[#This Row],[Price_Level]]&amp;Table_wabobpsvr_AzureCalc_AzureCalcRateCard[[#This Row],[Region]]</f>
        <v>Premium Storage - Files (GB)MOSP12</v>
      </c>
      <c r="B334">
        <v>12</v>
      </c>
      <c r="C334" t="s">
        <v>10</v>
      </c>
      <c r="D334" t="s">
        <v>627</v>
      </c>
      <c r="E334">
        <v>0.51039999999999996</v>
      </c>
      <c r="F334" t="s">
        <v>4746</v>
      </c>
      <c r="G334" s="784" t="s">
        <v>4431</v>
      </c>
      <c r="H334" s="784" t="s">
        <v>4431</v>
      </c>
      <c r="I334" s="784" t="s">
        <v>4899</v>
      </c>
    </row>
    <row r="335" spans="1:9" hidden="1">
      <c r="A335" t="str">
        <f>Table_wabobpsvr_AzureCalc_AzureCalcRateCard[[#This Row],[ServiceName]]&amp;Table_wabobpsvr_AzureCalc_AzureCalcRateCard[[#This Row],[Price_Level]]&amp;Table_wabobpsvr_AzureCalc_AzureCalcRateCard[[#This Row],[Region]]</f>
        <v>Premium Storage - Files (GB)A12</v>
      </c>
      <c r="B335">
        <v>12</v>
      </c>
      <c r="C335" t="s">
        <v>10</v>
      </c>
      <c r="D335" t="s">
        <v>181</v>
      </c>
      <c r="E335">
        <v>0.49509999999999998</v>
      </c>
      <c r="F335" t="s">
        <v>4746</v>
      </c>
      <c r="G335" s="784" t="s">
        <v>4755</v>
      </c>
      <c r="H335" s="784" t="s">
        <v>4756</v>
      </c>
      <c r="I335" s="784" t="s">
        <v>4899</v>
      </c>
    </row>
    <row r="336" spans="1:9" hidden="1">
      <c r="A336" t="str">
        <f>Table_wabobpsvr_AzureCalc_AzureCalcRateCard[[#This Row],[ServiceName]]&amp;Table_wabobpsvr_AzureCalc_AzureCalcRateCard[[#This Row],[Price_Level]]&amp;Table_wabobpsvr_AzureCalc_AzureCalcRateCard[[#This Row],[Region]]</f>
        <v>Premium Storage - Files (GB)B12</v>
      </c>
      <c r="B336">
        <v>12</v>
      </c>
      <c r="C336" t="s">
        <v>10</v>
      </c>
      <c r="D336" t="s">
        <v>182</v>
      </c>
      <c r="E336">
        <v>0.4798</v>
      </c>
      <c r="F336" t="s">
        <v>4746</v>
      </c>
      <c r="G336" s="784" t="s">
        <v>4755</v>
      </c>
      <c r="H336" s="784" t="s">
        <v>4756</v>
      </c>
      <c r="I336" s="784" t="s">
        <v>4899</v>
      </c>
    </row>
    <row r="337" spans="1:9" hidden="1">
      <c r="A337" t="str">
        <f>Table_wabobpsvr_AzureCalc_AzureCalcRateCard[[#This Row],[ServiceName]]&amp;Table_wabobpsvr_AzureCalc_AzureCalcRateCard[[#This Row],[Price_Level]]&amp;Table_wabobpsvr_AzureCalc_AzureCalcRateCard[[#This Row],[Region]]</f>
        <v>Premium Storage - Files (GB)C12</v>
      </c>
      <c r="B337">
        <v>12</v>
      </c>
      <c r="C337" t="s">
        <v>10</v>
      </c>
      <c r="D337" t="s">
        <v>184</v>
      </c>
      <c r="E337">
        <v>0.46450000000000002</v>
      </c>
      <c r="F337" t="s">
        <v>4746</v>
      </c>
      <c r="G337" s="784" t="s">
        <v>4755</v>
      </c>
      <c r="H337" s="784" t="s">
        <v>4756</v>
      </c>
      <c r="I337" s="784" t="s">
        <v>4899</v>
      </c>
    </row>
    <row r="338" spans="1:9" hidden="1">
      <c r="A338" t="str">
        <f>Table_wabobpsvr_AzureCalc_AzureCalcRateCard[[#This Row],[ServiceName]]&amp;Table_wabobpsvr_AzureCalc_AzureCalcRateCard[[#This Row],[Price_Level]]&amp;Table_wabobpsvr_AzureCalc_AzureCalcRateCard[[#This Row],[Region]]</f>
        <v>Premium Storage - Files (GB)D12</v>
      </c>
      <c r="B338">
        <v>12</v>
      </c>
      <c r="C338" t="s">
        <v>10</v>
      </c>
      <c r="D338" t="s">
        <v>183</v>
      </c>
      <c r="E338">
        <v>0.44919999999999999</v>
      </c>
      <c r="F338" t="s">
        <v>4746</v>
      </c>
      <c r="G338" s="784" t="s">
        <v>4755</v>
      </c>
      <c r="H338" s="784" t="s">
        <v>4756</v>
      </c>
      <c r="I338" s="784" t="s">
        <v>4899</v>
      </c>
    </row>
    <row r="339" spans="1:9" hidden="1">
      <c r="A339" t="str">
        <f>Table_wabobpsvr_AzureCalc_AzureCalcRateCard[[#This Row],[ServiceName]]&amp;Table_wabobpsvr_AzureCalc_AzureCalcRateCard[[#This Row],[Price_Level]]&amp;Table_wabobpsvr_AzureCalc_AzureCalcRateCard[[#This Row],[Region]]</f>
        <v>Visual Studio Build Minutes - FreeD</v>
      </c>
      <c r="C339" t="s">
        <v>828</v>
      </c>
      <c r="D339" t="s">
        <v>183</v>
      </c>
      <c r="E339">
        <v>0</v>
      </c>
      <c r="F339" t="s">
        <v>3449</v>
      </c>
      <c r="G339" s="784" t="s">
        <v>2090</v>
      </c>
      <c r="H339" s="784" t="s">
        <v>3471</v>
      </c>
      <c r="I339" s="784" t="s">
        <v>4900</v>
      </c>
    </row>
    <row r="340" spans="1:9" hidden="1">
      <c r="A340" t="str">
        <f>Table_wabobpsvr_AzureCalc_AzureCalcRateCard[[#This Row],[ServiceName]]&amp;Table_wabobpsvr_AzureCalc_AzureCalcRateCard[[#This Row],[Price_Level]]&amp;Table_wabobpsvr_AzureCalc_AzureCalcRateCard[[#This Row],[Region]]</f>
        <v>Visual Studio Build Minutes - Tier 2MOSP</v>
      </c>
      <c r="C340" t="s">
        <v>828</v>
      </c>
      <c r="D340" t="s">
        <v>627</v>
      </c>
      <c r="E340">
        <v>0.01</v>
      </c>
      <c r="F340" t="s">
        <v>3450</v>
      </c>
      <c r="G340" s="784" t="s">
        <v>4431</v>
      </c>
      <c r="H340" s="784" t="s">
        <v>4431</v>
      </c>
      <c r="I340" s="784" t="s">
        <v>4900</v>
      </c>
    </row>
    <row r="341" spans="1:9" hidden="1">
      <c r="A341" s="784" t="str">
        <f>Table_wabobpsvr_AzureCalc_AzureCalcRateCard[[#This Row],[ServiceName]]&amp;Table_wabobpsvr_AzureCalc_AzureCalcRateCard[[#This Row],[Price_Level]]&amp;Table_wabobpsvr_AzureCalc_AzureCalcRateCard[[#This Row],[Region]]</f>
        <v>Visual Studio Build Minutes - Tier 2A</v>
      </c>
      <c r="B341" s="784"/>
      <c r="C341" s="784" t="s">
        <v>828</v>
      </c>
      <c r="D341" s="784" t="s">
        <v>181</v>
      </c>
      <c r="E341" s="784">
        <v>9.7000000000000003E-3</v>
      </c>
      <c r="F341" s="784" t="s">
        <v>3450</v>
      </c>
      <c r="G341" s="784" t="s">
        <v>2090</v>
      </c>
      <c r="H341" s="784" t="s">
        <v>3471</v>
      </c>
      <c r="I341" s="784" t="s">
        <v>4900</v>
      </c>
    </row>
    <row r="342" spans="1:9" hidden="1">
      <c r="A342" t="str">
        <f>Table_wabobpsvr_AzureCalc_AzureCalcRateCard[[#This Row],[ServiceName]]&amp;Table_wabobpsvr_AzureCalc_AzureCalcRateCard[[#This Row],[Price_Level]]&amp;Table_wabobpsvr_AzureCalc_AzureCalcRateCard[[#This Row],[Region]]</f>
        <v>Visual Studio Build Minutes - Tier 2B</v>
      </c>
      <c r="C342" t="s">
        <v>828</v>
      </c>
      <c r="D342" t="s">
        <v>182</v>
      </c>
      <c r="E342">
        <v>9.4000000000000004E-3</v>
      </c>
      <c r="F342" t="s">
        <v>3450</v>
      </c>
      <c r="G342" s="784" t="s">
        <v>2090</v>
      </c>
      <c r="H342" s="784" t="s">
        <v>3471</v>
      </c>
      <c r="I342" s="784" t="s">
        <v>4900</v>
      </c>
    </row>
    <row r="343" spans="1:9" hidden="1">
      <c r="A343" t="str">
        <f>Table_wabobpsvr_AzureCalc_AzureCalcRateCard[[#This Row],[ServiceName]]&amp;Table_wabobpsvr_AzureCalc_AzureCalcRateCard[[#This Row],[Price_Level]]&amp;Table_wabobpsvr_AzureCalc_AzureCalcRateCard[[#This Row],[Region]]</f>
        <v>Visual Studio Build Minutes - Tier 2C</v>
      </c>
      <c r="C343" t="s">
        <v>828</v>
      </c>
      <c r="D343" t="s">
        <v>184</v>
      </c>
      <c r="E343">
        <v>9.1000000000000004E-3</v>
      </c>
      <c r="F343" t="s">
        <v>3450</v>
      </c>
      <c r="G343" s="784" t="s">
        <v>2090</v>
      </c>
      <c r="H343" s="784" t="s">
        <v>3471</v>
      </c>
      <c r="I343" s="784" t="s">
        <v>4900</v>
      </c>
    </row>
    <row r="344" spans="1:9" hidden="1">
      <c r="A344" t="str">
        <f>Table_wabobpsvr_AzureCalc_AzureCalcRateCard[[#This Row],[ServiceName]]&amp;Table_wabobpsvr_AzureCalc_AzureCalcRateCard[[#This Row],[Price_Level]]&amp;Table_wabobpsvr_AzureCalc_AzureCalcRateCard[[#This Row],[Region]]</f>
        <v>Visual Studio Build Minutes - Tier 2D</v>
      </c>
      <c r="C344" t="s">
        <v>828</v>
      </c>
      <c r="D344" t="s">
        <v>183</v>
      </c>
      <c r="E344">
        <v>8.8000000000000005E-3</v>
      </c>
      <c r="F344" t="s">
        <v>3450</v>
      </c>
      <c r="G344" s="784" t="s">
        <v>2090</v>
      </c>
      <c r="H344" s="784" t="s">
        <v>3471</v>
      </c>
      <c r="I344" s="784" t="s">
        <v>4900</v>
      </c>
    </row>
    <row r="345" spans="1:9" hidden="1">
      <c r="A345" t="str">
        <f>Table_wabobpsvr_AzureCalc_AzureCalcRateCard[[#This Row],[ServiceName]]&amp;Table_wabobpsvr_AzureCalc_AzureCalcRateCard[[#This Row],[Price_Level]]&amp;Table_wabobpsvr_AzureCalc_AzureCalcRateCard[[#This Row],[Region]]</f>
        <v>Premium API Management UnitsMOSP</v>
      </c>
      <c r="C345" t="s">
        <v>594</v>
      </c>
      <c r="D345" t="s">
        <v>627</v>
      </c>
      <c r="E345">
        <v>1424.5</v>
      </c>
      <c r="F345" t="s">
        <v>3466</v>
      </c>
      <c r="G345" s="784" t="s">
        <v>4431</v>
      </c>
      <c r="H345" s="784" t="s">
        <v>4431</v>
      </c>
      <c r="I345" s="784" t="s">
        <v>4901</v>
      </c>
    </row>
    <row r="346" spans="1:9" hidden="1">
      <c r="A346" t="str">
        <f>Table_wabobpsvr_AzureCalc_AzureCalcRateCard[[#This Row],[ServiceName]]&amp;Table_wabobpsvr_AzureCalc_AzureCalcRateCard[[#This Row],[Price_Level]]&amp;Table_wabobpsvr_AzureCalc_AzureCalcRateCard[[#This Row],[Region]]</f>
        <v>Premium API Management UnitsA</v>
      </c>
      <c r="C346" t="s">
        <v>3472</v>
      </c>
      <c r="D346" t="s">
        <v>181</v>
      </c>
      <c r="E346">
        <v>1381.7650000000001</v>
      </c>
      <c r="F346" t="s">
        <v>3466</v>
      </c>
      <c r="G346" s="784" t="s">
        <v>3473</v>
      </c>
      <c r="H346" s="784" t="s">
        <v>3474</v>
      </c>
      <c r="I346" s="784" t="s">
        <v>4901</v>
      </c>
    </row>
    <row r="347" spans="1:9" hidden="1">
      <c r="A347" t="str">
        <f>Table_wabobpsvr_AzureCalc_AzureCalcRateCard[[#This Row],[ServiceName]]&amp;Table_wabobpsvr_AzureCalc_AzureCalcRateCard[[#This Row],[Price_Level]]&amp;Table_wabobpsvr_AzureCalc_AzureCalcRateCard[[#This Row],[Region]]</f>
        <v>Premium API Management UnitsB</v>
      </c>
      <c r="C347" t="s">
        <v>3472</v>
      </c>
      <c r="D347" t="s">
        <v>182</v>
      </c>
      <c r="E347">
        <v>1339.03</v>
      </c>
      <c r="F347" t="s">
        <v>3466</v>
      </c>
      <c r="G347" s="784" t="s">
        <v>3473</v>
      </c>
      <c r="H347" s="784" t="s">
        <v>3474</v>
      </c>
      <c r="I347" s="784" t="s">
        <v>4901</v>
      </c>
    </row>
    <row r="348" spans="1:9" hidden="1">
      <c r="A348" t="str">
        <f>Table_wabobpsvr_AzureCalc_AzureCalcRateCard[[#This Row],[ServiceName]]&amp;Table_wabobpsvr_AzureCalc_AzureCalcRateCard[[#This Row],[Price_Level]]&amp;Table_wabobpsvr_AzureCalc_AzureCalcRateCard[[#This Row],[Region]]</f>
        <v>Premium API Management UnitsC</v>
      </c>
      <c r="C348" t="s">
        <v>3472</v>
      </c>
      <c r="D348" t="s">
        <v>184</v>
      </c>
      <c r="E348">
        <v>1296.2950000000001</v>
      </c>
      <c r="F348" t="s">
        <v>3466</v>
      </c>
      <c r="G348" s="784" t="s">
        <v>3473</v>
      </c>
      <c r="H348" s="784" t="s">
        <v>3474</v>
      </c>
      <c r="I348" s="784" t="s">
        <v>4901</v>
      </c>
    </row>
    <row r="349" spans="1:9" hidden="1">
      <c r="A349" t="str">
        <f>Table_wabobpsvr_AzureCalc_AzureCalcRateCard[[#This Row],[ServiceName]]&amp;Table_wabobpsvr_AzureCalc_AzureCalcRateCard[[#This Row],[Price_Level]]&amp;Table_wabobpsvr_AzureCalc_AzureCalcRateCard[[#This Row],[Region]]</f>
        <v>Premium API Management UnitsD</v>
      </c>
      <c r="C349" t="s">
        <v>3472</v>
      </c>
      <c r="D349" t="s">
        <v>183</v>
      </c>
      <c r="E349">
        <v>1253.56</v>
      </c>
      <c r="F349" t="s">
        <v>3466</v>
      </c>
      <c r="G349" s="784" t="s">
        <v>3473</v>
      </c>
      <c r="H349" s="784" t="s">
        <v>3474</v>
      </c>
      <c r="I349" s="784" t="s">
        <v>4901</v>
      </c>
    </row>
    <row r="350" spans="1:9" hidden="1">
      <c r="A350" t="str">
        <f>Table_wabobpsvr_AzureCalc_AzureCalcRateCard[[#This Row],[ServiceName]]&amp;Table_wabobpsvr_AzureCalc_AzureCalcRateCard[[#This Row],[Price_Level]]&amp;Table_wabobpsvr_AzureCalc_AzureCalcRateCard[[#This Row],[Region]]</f>
        <v>Premium API Management UnitsMOSP3</v>
      </c>
      <c r="B350">
        <v>3</v>
      </c>
      <c r="C350" t="s">
        <v>4431</v>
      </c>
      <c r="D350" t="s">
        <v>627</v>
      </c>
      <c r="E350">
        <v>999999</v>
      </c>
      <c r="F350" t="s">
        <v>3466</v>
      </c>
      <c r="G350" s="784" t="s">
        <v>4431</v>
      </c>
      <c r="H350" s="784" t="s">
        <v>4431</v>
      </c>
      <c r="I350" s="784" t="s">
        <v>4431</v>
      </c>
    </row>
    <row r="351" spans="1:9" hidden="1">
      <c r="A351" t="str">
        <f>Table_wabobpsvr_AzureCalc_AzureCalcRateCard[[#This Row],[ServiceName]]&amp;Table_wabobpsvr_AzureCalc_AzureCalcRateCard[[#This Row],[Price_Level]]&amp;Table_wabobpsvr_AzureCalc_AzureCalcRateCard[[#This Row],[Region]]</f>
        <v>Premium API Management UnitsA3</v>
      </c>
      <c r="B351">
        <v>3</v>
      </c>
      <c r="C351" t="s">
        <v>4431</v>
      </c>
      <c r="D351" t="s">
        <v>181</v>
      </c>
      <c r="E351">
        <v>999999</v>
      </c>
      <c r="F351" t="s">
        <v>3466</v>
      </c>
      <c r="G351" s="784" t="s">
        <v>4431</v>
      </c>
      <c r="H351" s="784" t="s">
        <v>4431</v>
      </c>
      <c r="I351" s="784" t="s">
        <v>4431</v>
      </c>
    </row>
    <row r="352" spans="1:9" hidden="1">
      <c r="A352" t="str">
        <f>Table_wabobpsvr_AzureCalc_AzureCalcRateCard[[#This Row],[ServiceName]]&amp;Table_wabobpsvr_AzureCalc_AzureCalcRateCard[[#This Row],[Price_Level]]&amp;Table_wabobpsvr_AzureCalc_AzureCalcRateCard[[#This Row],[Region]]</f>
        <v>Premium API Management UnitsB3</v>
      </c>
      <c r="B352">
        <v>3</v>
      </c>
      <c r="C352" t="s">
        <v>4431</v>
      </c>
      <c r="D352" t="s">
        <v>182</v>
      </c>
      <c r="E352">
        <v>999999</v>
      </c>
      <c r="F352" t="s">
        <v>3466</v>
      </c>
      <c r="G352" s="784" t="s">
        <v>4431</v>
      </c>
      <c r="H352" s="784" t="s">
        <v>4431</v>
      </c>
      <c r="I352" s="784" t="s">
        <v>4431</v>
      </c>
    </row>
    <row r="353" spans="1:9" hidden="1">
      <c r="A353" t="str">
        <f>Table_wabobpsvr_AzureCalc_AzureCalcRateCard[[#This Row],[ServiceName]]&amp;Table_wabobpsvr_AzureCalc_AzureCalcRateCard[[#This Row],[Price_Level]]&amp;Table_wabobpsvr_AzureCalc_AzureCalcRateCard[[#This Row],[Region]]</f>
        <v>Premium API Management UnitsC3</v>
      </c>
      <c r="B353">
        <v>3</v>
      </c>
      <c r="C353" t="s">
        <v>4431</v>
      </c>
      <c r="D353" t="s">
        <v>184</v>
      </c>
      <c r="E353">
        <v>999999</v>
      </c>
      <c r="F353" t="s">
        <v>3466</v>
      </c>
      <c r="G353" s="784" t="s">
        <v>4431</v>
      </c>
      <c r="H353" s="784" t="s">
        <v>4431</v>
      </c>
      <c r="I353" s="784" t="s">
        <v>4431</v>
      </c>
    </row>
    <row r="354" spans="1:9" hidden="1">
      <c r="A354" t="str">
        <f>Table_wabobpsvr_AzureCalc_AzureCalcRateCard[[#This Row],[ServiceName]]&amp;Table_wabobpsvr_AzureCalc_AzureCalcRateCard[[#This Row],[Price_Level]]&amp;Table_wabobpsvr_AzureCalc_AzureCalcRateCard[[#This Row],[Region]]</f>
        <v>Premium API Management UnitsD3</v>
      </c>
      <c r="B354">
        <v>3</v>
      </c>
      <c r="C354" t="s">
        <v>4431</v>
      </c>
      <c r="D354" t="s">
        <v>183</v>
      </c>
      <c r="E354">
        <v>999999</v>
      </c>
      <c r="F354" t="s">
        <v>3466</v>
      </c>
      <c r="G354" s="784" t="s">
        <v>4431</v>
      </c>
      <c r="H354" s="784" t="s">
        <v>4431</v>
      </c>
      <c r="I354" s="784" t="s">
        <v>4431</v>
      </c>
    </row>
    <row r="355" spans="1:9" hidden="1">
      <c r="A355" t="str">
        <f>Table_wabobpsvr_AzureCalc_AzureCalcRateCard[[#This Row],[ServiceName]]&amp;Table_wabobpsvr_AzureCalc_AzureCalcRateCard[[#This Row],[Price_Level]]&amp;Table_wabobpsvr_AzureCalc_AzureCalcRateCard[[#This Row],[Region]]</f>
        <v>Premium API Management UnitsMOSP2</v>
      </c>
      <c r="B355">
        <v>2</v>
      </c>
      <c r="C355" t="s">
        <v>4431</v>
      </c>
      <c r="D355" t="s">
        <v>627</v>
      </c>
      <c r="E355">
        <v>999999</v>
      </c>
      <c r="F355" t="s">
        <v>3466</v>
      </c>
      <c r="G355" s="784" t="s">
        <v>4431</v>
      </c>
      <c r="H355" s="784" t="s">
        <v>4431</v>
      </c>
      <c r="I355" s="784" t="s">
        <v>4431</v>
      </c>
    </row>
    <row r="356" spans="1:9" hidden="1">
      <c r="A356" t="str">
        <f>Table_wabobpsvr_AzureCalc_AzureCalcRateCard[[#This Row],[ServiceName]]&amp;Table_wabobpsvr_AzureCalc_AzureCalcRateCard[[#This Row],[Price_Level]]&amp;Table_wabobpsvr_AzureCalc_AzureCalcRateCard[[#This Row],[Region]]</f>
        <v>Premium API Management UnitsA2</v>
      </c>
      <c r="B356">
        <v>2</v>
      </c>
      <c r="C356" t="s">
        <v>4431</v>
      </c>
      <c r="D356" t="s">
        <v>181</v>
      </c>
      <c r="E356">
        <v>999999</v>
      </c>
      <c r="F356" t="s">
        <v>3466</v>
      </c>
      <c r="G356" s="784" t="s">
        <v>4431</v>
      </c>
      <c r="H356" s="784" t="s">
        <v>4431</v>
      </c>
      <c r="I356" s="784" t="s">
        <v>4431</v>
      </c>
    </row>
    <row r="357" spans="1:9" hidden="1">
      <c r="A357" t="str">
        <f>Table_wabobpsvr_AzureCalc_AzureCalcRateCard[[#This Row],[ServiceName]]&amp;Table_wabobpsvr_AzureCalc_AzureCalcRateCard[[#This Row],[Price_Level]]&amp;Table_wabobpsvr_AzureCalc_AzureCalcRateCard[[#This Row],[Region]]</f>
        <v>Premium API Management UnitsB2</v>
      </c>
      <c r="B357">
        <v>2</v>
      </c>
      <c r="C357" t="s">
        <v>4431</v>
      </c>
      <c r="D357" t="s">
        <v>182</v>
      </c>
      <c r="E357">
        <v>999999</v>
      </c>
      <c r="F357" t="s">
        <v>3466</v>
      </c>
      <c r="G357" s="784" t="s">
        <v>4431</v>
      </c>
      <c r="H357" s="784" t="s">
        <v>4431</v>
      </c>
      <c r="I357" s="784" t="s">
        <v>4431</v>
      </c>
    </row>
    <row r="358" spans="1:9" hidden="1">
      <c r="A358" t="str">
        <f>Table_wabobpsvr_AzureCalc_AzureCalcRateCard[[#This Row],[ServiceName]]&amp;Table_wabobpsvr_AzureCalc_AzureCalcRateCard[[#This Row],[Price_Level]]&amp;Table_wabobpsvr_AzureCalc_AzureCalcRateCard[[#This Row],[Region]]</f>
        <v>Premium API Management UnitsC2</v>
      </c>
      <c r="B358">
        <v>2</v>
      </c>
      <c r="C358" t="s">
        <v>4431</v>
      </c>
      <c r="D358" t="s">
        <v>184</v>
      </c>
      <c r="E358">
        <v>999999</v>
      </c>
      <c r="F358" t="s">
        <v>3466</v>
      </c>
      <c r="G358" s="784" t="s">
        <v>4431</v>
      </c>
      <c r="H358" s="784" t="s">
        <v>4431</v>
      </c>
      <c r="I358" s="784" t="s">
        <v>4431</v>
      </c>
    </row>
    <row r="359" spans="1:9" hidden="1">
      <c r="A359" t="str">
        <f>Table_wabobpsvr_AzureCalc_AzureCalcRateCard[[#This Row],[ServiceName]]&amp;Table_wabobpsvr_AzureCalc_AzureCalcRateCard[[#This Row],[Price_Level]]&amp;Table_wabobpsvr_AzureCalc_AzureCalcRateCard[[#This Row],[Region]]</f>
        <v>Premium API Management UnitsD2</v>
      </c>
      <c r="B359">
        <v>2</v>
      </c>
      <c r="C359" t="s">
        <v>4431</v>
      </c>
      <c r="D359" t="s">
        <v>183</v>
      </c>
      <c r="E359">
        <v>999999</v>
      </c>
      <c r="F359" t="s">
        <v>3466</v>
      </c>
      <c r="G359" s="784" t="s">
        <v>4431</v>
      </c>
      <c r="H359" s="784" t="s">
        <v>4431</v>
      </c>
      <c r="I359" s="784" t="s">
        <v>4431</v>
      </c>
    </row>
    <row r="360" spans="1:9" hidden="1">
      <c r="A360" t="str">
        <f>Table_wabobpsvr_AzureCalc_AzureCalcRateCard[[#This Row],[ServiceName]]&amp;Table_wabobpsvr_AzureCalc_AzureCalcRateCard[[#This Row],[Price_Level]]&amp;Table_wabobpsvr_AzureCalc_AzureCalcRateCard[[#This Row],[Region]]</f>
        <v>Premium API Management UnitsMOSP14</v>
      </c>
      <c r="B360">
        <v>14</v>
      </c>
      <c r="C360" t="s">
        <v>4431</v>
      </c>
      <c r="D360" t="s">
        <v>627</v>
      </c>
      <c r="E360">
        <v>999999</v>
      </c>
      <c r="F360" t="s">
        <v>3466</v>
      </c>
      <c r="G360" s="784" t="s">
        <v>4431</v>
      </c>
      <c r="H360" s="784" t="s">
        <v>4431</v>
      </c>
      <c r="I360" s="784" t="s">
        <v>4431</v>
      </c>
    </row>
    <row r="361" spans="1:9" hidden="1">
      <c r="A361" t="str">
        <f>Table_wabobpsvr_AzureCalc_AzureCalcRateCard[[#This Row],[ServiceName]]&amp;Table_wabobpsvr_AzureCalc_AzureCalcRateCard[[#This Row],[Price_Level]]&amp;Table_wabobpsvr_AzureCalc_AzureCalcRateCard[[#This Row],[Region]]</f>
        <v>Premium API Management UnitsA14</v>
      </c>
      <c r="B361">
        <v>14</v>
      </c>
      <c r="C361" t="s">
        <v>4431</v>
      </c>
      <c r="D361" t="s">
        <v>181</v>
      </c>
      <c r="E361">
        <v>999999</v>
      </c>
      <c r="F361" t="s">
        <v>3466</v>
      </c>
      <c r="G361" s="784" t="s">
        <v>4431</v>
      </c>
      <c r="H361" s="784" t="s">
        <v>4431</v>
      </c>
      <c r="I361" s="784" t="s">
        <v>4431</v>
      </c>
    </row>
    <row r="362" spans="1:9" hidden="1">
      <c r="A362" t="str">
        <f>Table_wabobpsvr_AzureCalc_AzureCalcRateCard[[#This Row],[ServiceName]]&amp;Table_wabobpsvr_AzureCalc_AzureCalcRateCard[[#This Row],[Price_Level]]&amp;Table_wabobpsvr_AzureCalc_AzureCalcRateCard[[#This Row],[Region]]</f>
        <v>Premium API Management UnitsB14</v>
      </c>
      <c r="B362">
        <v>14</v>
      </c>
      <c r="C362" t="s">
        <v>4431</v>
      </c>
      <c r="D362" t="s">
        <v>182</v>
      </c>
      <c r="E362">
        <v>999999</v>
      </c>
      <c r="F362" t="s">
        <v>3466</v>
      </c>
      <c r="G362" s="784" t="s">
        <v>4431</v>
      </c>
      <c r="H362" s="784" t="s">
        <v>4431</v>
      </c>
      <c r="I362" s="784" t="s">
        <v>4431</v>
      </c>
    </row>
    <row r="363" spans="1:9" hidden="1">
      <c r="A363" t="str">
        <f>Table_wabobpsvr_AzureCalc_AzureCalcRateCard[[#This Row],[ServiceName]]&amp;Table_wabobpsvr_AzureCalc_AzureCalcRateCard[[#This Row],[Price_Level]]&amp;Table_wabobpsvr_AzureCalc_AzureCalcRateCard[[#This Row],[Region]]</f>
        <v>Premium API Management UnitsC14</v>
      </c>
      <c r="B363">
        <v>14</v>
      </c>
      <c r="C363" t="s">
        <v>4431</v>
      </c>
      <c r="D363" t="s">
        <v>184</v>
      </c>
      <c r="E363">
        <v>999999</v>
      </c>
      <c r="F363" t="s">
        <v>3466</v>
      </c>
      <c r="G363" s="784" t="s">
        <v>4431</v>
      </c>
      <c r="H363" s="784" t="s">
        <v>4431</v>
      </c>
      <c r="I363" s="784" t="s">
        <v>4431</v>
      </c>
    </row>
    <row r="364" spans="1:9" hidden="1">
      <c r="A364" t="str">
        <f>Table_wabobpsvr_AzureCalc_AzureCalcRateCard[[#This Row],[ServiceName]]&amp;Table_wabobpsvr_AzureCalc_AzureCalcRateCard[[#This Row],[Price_Level]]&amp;Table_wabobpsvr_AzureCalc_AzureCalcRateCard[[#This Row],[Region]]</f>
        <v>Premium API Management UnitsD14</v>
      </c>
      <c r="B364">
        <v>14</v>
      </c>
      <c r="C364" t="s">
        <v>4431</v>
      </c>
      <c r="D364" t="s">
        <v>183</v>
      </c>
      <c r="E364">
        <v>999999</v>
      </c>
      <c r="F364" t="s">
        <v>3466</v>
      </c>
      <c r="G364" s="784" t="s">
        <v>4431</v>
      </c>
      <c r="H364" s="784" t="s">
        <v>4431</v>
      </c>
      <c r="I364" s="784" t="s">
        <v>4431</v>
      </c>
    </row>
    <row r="365" spans="1:9" hidden="1">
      <c r="A365" t="str">
        <f>Table_wabobpsvr_AzureCalc_AzureCalcRateCard[[#This Row],[ServiceName]]&amp;Table_wabobpsvr_AzureCalc_AzureCalcRateCard[[#This Row],[Price_Level]]&amp;Table_wabobpsvr_AzureCalc_AzureCalcRateCard[[#This Row],[Region]]</f>
        <v>Key Vault HSM-keyMOSP</v>
      </c>
      <c r="C365" t="s">
        <v>3475</v>
      </c>
      <c r="D365" t="s">
        <v>627</v>
      </c>
      <c r="E365">
        <v>0.5</v>
      </c>
      <c r="F365" t="s">
        <v>3461</v>
      </c>
      <c r="G365" s="784" t="s">
        <v>4431</v>
      </c>
      <c r="H365" s="784" t="s">
        <v>4431</v>
      </c>
      <c r="I365" s="784" t="s">
        <v>4902</v>
      </c>
    </row>
    <row r="366" spans="1:9" hidden="1">
      <c r="A366" t="str">
        <f>Table_wabobpsvr_AzureCalc_AzureCalcRateCard[[#This Row],[ServiceName]]&amp;Table_wabobpsvr_AzureCalc_AzureCalcRateCard[[#This Row],[Price_Level]]&amp;Table_wabobpsvr_AzureCalc_AzureCalcRateCard[[#This Row],[Region]]</f>
        <v>Key Vault HSM-keyA</v>
      </c>
      <c r="C366" t="s">
        <v>3475</v>
      </c>
      <c r="D366" t="s">
        <v>181</v>
      </c>
      <c r="E366">
        <v>0.48499999999999999</v>
      </c>
      <c r="F366" t="s">
        <v>3461</v>
      </c>
      <c r="G366" s="784" t="s">
        <v>3476</v>
      </c>
      <c r="H366" s="784" t="s">
        <v>3477</v>
      </c>
      <c r="I366" s="784" t="s">
        <v>4902</v>
      </c>
    </row>
    <row r="367" spans="1:9" hidden="1">
      <c r="A367" t="str">
        <f>Table_wabobpsvr_AzureCalc_AzureCalcRateCard[[#This Row],[ServiceName]]&amp;Table_wabobpsvr_AzureCalc_AzureCalcRateCard[[#This Row],[Price_Level]]&amp;Table_wabobpsvr_AzureCalc_AzureCalcRateCard[[#This Row],[Region]]</f>
        <v>Key Vault HSM-keyB</v>
      </c>
      <c r="C367" t="s">
        <v>3475</v>
      </c>
      <c r="D367" t="s">
        <v>182</v>
      </c>
      <c r="E367">
        <v>0.47</v>
      </c>
      <c r="F367" t="s">
        <v>3461</v>
      </c>
      <c r="G367" s="784" t="s">
        <v>3476</v>
      </c>
      <c r="H367" s="784" t="s">
        <v>3477</v>
      </c>
      <c r="I367" s="784" t="s">
        <v>4902</v>
      </c>
    </row>
    <row r="368" spans="1:9" hidden="1">
      <c r="A368" t="str">
        <f>Table_wabobpsvr_AzureCalc_AzureCalcRateCard[[#This Row],[ServiceName]]&amp;Table_wabobpsvr_AzureCalc_AzureCalcRateCard[[#This Row],[Price_Level]]&amp;Table_wabobpsvr_AzureCalc_AzureCalcRateCard[[#This Row],[Region]]</f>
        <v>Key Vault HSM-keyC</v>
      </c>
      <c r="C368" t="s">
        <v>3475</v>
      </c>
      <c r="D368" t="s">
        <v>184</v>
      </c>
      <c r="E368">
        <v>0.45500000000000002</v>
      </c>
      <c r="F368" t="s">
        <v>3461</v>
      </c>
      <c r="G368" s="784" t="s">
        <v>3476</v>
      </c>
      <c r="H368" s="784" t="s">
        <v>3477</v>
      </c>
      <c r="I368" s="784" t="s">
        <v>4902</v>
      </c>
    </row>
    <row r="369" spans="1:9" hidden="1">
      <c r="A369" t="str">
        <f>Table_wabobpsvr_AzureCalc_AzureCalcRateCard[[#This Row],[ServiceName]]&amp;Table_wabobpsvr_AzureCalc_AzureCalcRateCard[[#This Row],[Price_Level]]&amp;Table_wabobpsvr_AzureCalc_AzureCalcRateCard[[#This Row],[Region]]</f>
        <v>Key Vault HSM-keyD</v>
      </c>
      <c r="C369" t="s">
        <v>3475</v>
      </c>
      <c r="D369" t="s">
        <v>183</v>
      </c>
      <c r="E369">
        <v>0.44</v>
      </c>
      <c r="F369" t="s">
        <v>3461</v>
      </c>
      <c r="G369" s="784" t="s">
        <v>3476</v>
      </c>
      <c r="H369" s="784" t="s">
        <v>3477</v>
      </c>
      <c r="I369" s="784" t="s">
        <v>4902</v>
      </c>
    </row>
    <row r="370" spans="1:9" hidden="1">
      <c r="A370" t="str">
        <f>Table_wabobpsvr_AzureCalc_AzureCalcRateCard[[#This Row],[ServiceName]]&amp;Table_wabobpsvr_AzureCalc_AzureCalcRateCard[[#This Row],[Price_Level]]&amp;Table_wabobpsvr_AzureCalc_AzureCalcRateCard[[#This Row],[Region]]</f>
        <v>Key Vault OperationsMOSP</v>
      </c>
      <c r="C370" t="s">
        <v>3478</v>
      </c>
      <c r="D370" t="s">
        <v>627</v>
      </c>
      <c r="E370">
        <v>1.4999999999999999E-2</v>
      </c>
      <c r="F370" t="s">
        <v>3462</v>
      </c>
      <c r="G370" s="784" t="s">
        <v>4431</v>
      </c>
      <c r="H370" s="784" t="s">
        <v>4431</v>
      </c>
      <c r="I370" s="784" t="s">
        <v>4903</v>
      </c>
    </row>
    <row r="371" spans="1:9" hidden="1">
      <c r="A371" t="str">
        <f>Table_wabobpsvr_AzureCalc_AzureCalcRateCard[[#This Row],[ServiceName]]&amp;Table_wabobpsvr_AzureCalc_AzureCalcRateCard[[#This Row],[Price_Level]]&amp;Table_wabobpsvr_AzureCalc_AzureCalcRateCard[[#This Row],[Region]]</f>
        <v>Key Vault OperationsA</v>
      </c>
      <c r="C371" t="s">
        <v>3478</v>
      </c>
      <c r="D371" t="s">
        <v>181</v>
      </c>
      <c r="E371">
        <v>1.455E-2</v>
      </c>
      <c r="F371" t="s">
        <v>3462</v>
      </c>
      <c r="G371" s="784" t="s">
        <v>3479</v>
      </c>
      <c r="H371" s="784" t="s">
        <v>3480</v>
      </c>
      <c r="I371" s="784" t="s">
        <v>4903</v>
      </c>
    </row>
    <row r="372" spans="1:9" hidden="1">
      <c r="A372" t="str">
        <f>Table_wabobpsvr_AzureCalc_AzureCalcRateCard[[#This Row],[ServiceName]]&amp;Table_wabobpsvr_AzureCalc_AzureCalcRateCard[[#This Row],[Price_Level]]&amp;Table_wabobpsvr_AzureCalc_AzureCalcRateCard[[#This Row],[Region]]</f>
        <v>Key Vault OperationsB</v>
      </c>
      <c r="C372" t="s">
        <v>3478</v>
      </c>
      <c r="D372" t="s">
        <v>182</v>
      </c>
      <c r="E372">
        <v>1.41E-2</v>
      </c>
      <c r="F372" t="s">
        <v>3462</v>
      </c>
      <c r="G372" s="784" t="s">
        <v>3479</v>
      </c>
      <c r="H372" s="784" t="s">
        <v>3480</v>
      </c>
      <c r="I372" s="784" t="s">
        <v>4903</v>
      </c>
    </row>
    <row r="373" spans="1:9" hidden="1">
      <c r="A373" t="str">
        <f>Table_wabobpsvr_AzureCalc_AzureCalcRateCard[[#This Row],[ServiceName]]&amp;Table_wabobpsvr_AzureCalc_AzureCalcRateCard[[#This Row],[Price_Level]]&amp;Table_wabobpsvr_AzureCalc_AzureCalcRateCard[[#This Row],[Region]]</f>
        <v>Key Vault OperationsC</v>
      </c>
      <c r="C373" t="s">
        <v>3478</v>
      </c>
      <c r="D373" t="s">
        <v>184</v>
      </c>
      <c r="E373">
        <v>1.3650000000000001E-2</v>
      </c>
      <c r="F373" t="s">
        <v>3462</v>
      </c>
      <c r="G373" s="784" t="s">
        <v>3479</v>
      </c>
      <c r="H373" s="784" t="s">
        <v>3480</v>
      </c>
      <c r="I373" s="784" t="s">
        <v>4903</v>
      </c>
    </row>
    <row r="374" spans="1:9" hidden="1">
      <c r="A374" t="str">
        <f>Table_wabobpsvr_AzureCalc_AzureCalcRateCard[[#This Row],[ServiceName]]&amp;Table_wabobpsvr_AzureCalc_AzureCalcRateCard[[#This Row],[Price_Level]]&amp;Table_wabobpsvr_AzureCalc_AzureCalcRateCard[[#This Row],[Region]]</f>
        <v>Key Vault OperationsD</v>
      </c>
      <c r="C374" t="s">
        <v>3478</v>
      </c>
      <c r="D374" t="s">
        <v>183</v>
      </c>
      <c r="E374">
        <v>1.32E-2</v>
      </c>
      <c r="F374" t="s">
        <v>3462</v>
      </c>
      <c r="G374" s="784" t="s">
        <v>3479</v>
      </c>
      <c r="H374" s="784" t="s">
        <v>3480</v>
      </c>
      <c r="I374" s="784" t="s">
        <v>4903</v>
      </c>
    </row>
    <row r="375" spans="1:9" hidden="1">
      <c r="A375" t="str">
        <f>Table_wabobpsvr_AzureCalc_AzureCalcRateCard[[#This Row],[ServiceName]]&amp;Table_wabobpsvr_AzureCalc_AzureCalcRateCard[[#This Row],[Price_Level]]&amp;Table_wabobpsvr_AzureCalc_AzureCalcRateCard[[#This Row],[Region]]</f>
        <v>DWUB14</v>
      </c>
      <c r="B375">
        <v>14</v>
      </c>
      <c r="C375" t="s">
        <v>91</v>
      </c>
      <c r="D375" t="s">
        <v>182</v>
      </c>
      <c r="E375">
        <v>0.82720000000000005</v>
      </c>
      <c r="F375" t="s">
        <v>7105</v>
      </c>
      <c r="G375" s="784" t="s">
        <v>7349</v>
      </c>
      <c r="H375" s="784" t="s">
        <v>7350</v>
      </c>
      <c r="I375" s="784" t="s">
        <v>7351</v>
      </c>
    </row>
    <row r="376" spans="1:9" hidden="1">
      <c r="A376" t="str">
        <f>Table_wabobpsvr_AzureCalc_AzureCalcRateCard[[#This Row],[ServiceName]]&amp;Table_wabobpsvr_AzureCalc_AzureCalcRateCard[[#This Row],[Price_Level]]&amp;Table_wabobpsvr_AzureCalc_AzureCalcRateCard[[#This Row],[Region]]</f>
        <v>Premium P6 Secondary Active Geo Database HoursC12</v>
      </c>
      <c r="B376">
        <v>12</v>
      </c>
      <c r="C376" t="s">
        <v>91</v>
      </c>
      <c r="D376" t="s">
        <v>184</v>
      </c>
      <c r="E376">
        <v>5.1418791666666701</v>
      </c>
      <c r="F376" t="s">
        <v>7379</v>
      </c>
      <c r="G376" s="784" t="s">
        <v>3783</v>
      </c>
      <c r="H376" s="784" t="s">
        <v>6126</v>
      </c>
      <c r="I376" s="784" t="s">
        <v>6127</v>
      </c>
    </row>
    <row r="377" spans="1:9" hidden="1">
      <c r="A377" t="str">
        <f>Table_wabobpsvr_AzureCalc_AzureCalcRateCard[[#This Row],[ServiceName]]&amp;Table_wabobpsvr_AzureCalc_AzureCalcRateCard[[#This Row],[Price_Level]]&amp;Table_wabobpsvr_AzureCalc_AzureCalcRateCard[[#This Row],[Region]]</f>
        <v>Premium P6 Secondary Geo Database HoursC14</v>
      </c>
      <c r="B377">
        <v>14</v>
      </c>
      <c r="C377" t="s">
        <v>91</v>
      </c>
      <c r="D377" t="s">
        <v>184</v>
      </c>
      <c r="E377">
        <v>4.2654166666666704</v>
      </c>
      <c r="F377" t="s">
        <v>7380</v>
      </c>
      <c r="G377" s="784" t="s">
        <v>3795</v>
      </c>
      <c r="H377" s="784" t="s">
        <v>7352</v>
      </c>
      <c r="I377" s="784" t="s">
        <v>7353</v>
      </c>
    </row>
    <row r="378" spans="1:9" hidden="1">
      <c r="A378" t="str">
        <f>Table_wabobpsvr_AzureCalc_AzureCalcRateCard[[#This Row],[ServiceName]]&amp;Table_wabobpsvr_AzureCalc_AzureCalcRateCard[[#This Row],[Price_Level]]&amp;Table_wabobpsvr_AzureCalc_AzureCalcRateCard[[#This Row],[Region]]</f>
        <v>Premium P6 Secondary Active Geo Database HoursD</v>
      </c>
      <c r="C378" t="s">
        <v>91</v>
      </c>
      <c r="D378" t="s">
        <v>183</v>
      </c>
      <c r="E378">
        <v>4.4000000000000004</v>
      </c>
      <c r="F378" t="s">
        <v>7379</v>
      </c>
      <c r="G378" s="784" t="s">
        <v>3777</v>
      </c>
      <c r="H378" s="784" t="s">
        <v>5946</v>
      </c>
      <c r="I378" s="784" t="s">
        <v>5947</v>
      </c>
    </row>
    <row r="379" spans="1:9" hidden="1">
      <c r="A379" t="str">
        <f>Table_wabobpsvr_AzureCalc_AzureCalcRateCard[[#This Row],[ServiceName]]&amp;Table_wabobpsvr_AzureCalc_AzureCalcRateCard[[#This Row],[Price_Level]]&amp;Table_wabobpsvr_AzureCalc_AzureCalcRateCard[[#This Row],[Region]]</f>
        <v>Premium P6 Secondary Geo Database HoursD12</v>
      </c>
      <c r="B379">
        <v>12</v>
      </c>
      <c r="C379" t="s">
        <v>91</v>
      </c>
      <c r="D379" t="s">
        <v>183</v>
      </c>
      <c r="E379">
        <v>3.72936666666667</v>
      </c>
      <c r="F379" t="s">
        <v>7380</v>
      </c>
      <c r="G379" s="784" t="s">
        <v>3793</v>
      </c>
      <c r="H379" s="784" t="s">
        <v>5956</v>
      </c>
      <c r="I379" s="784" t="s">
        <v>5957</v>
      </c>
    </row>
    <row r="380" spans="1:9" hidden="1">
      <c r="A380" t="str">
        <f>Table_wabobpsvr_AzureCalc_AzureCalcRateCard[[#This Row],[ServiceName]]&amp;Table_wabobpsvr_AzureCalc_AzureCalcRateCard[[#This Row],[Price_Level]]&amp;Table_wabobpsvr_AzureCalc_AzureCalcRateCard[[#This Row],[Region]]</f>
        <v>Premium P4 Secondary Geo Database HoursMOSP13</v>
      </c>
      <c r="B380">
        <v>13</v>
      </c>
      <c r="C380" t="s">
        <v>91</v>
      </c>
      <c r="D380" t="s">
        <v>627</v>
      </c>
      <c r="E380">
        <v>2.2787500000000001</v>
      </c>
      <c r="F380" t="s">
        <v>7381</v>
      </c>
      <c r="G380" s="784" t="s">
        <v>4431</v>
      </c>
      <c r="H380" s="784" t="s">
        <v>4431</v>
      </c>
      <c r="I380" s="784" t="s">
        <v>7288</v>
      </c>
    </row>
    <row r="381" spans="1:9" hidden="1">
      <c r="A381" t="str">
        <f>Table_wabobpsvr_AzureCalc_AzureCalcRateCard[[#This Row],[ServiceName]]&amp;Table_wabobpsvr_AzureCalc_AzureCalcRateCard[[#This Row],[Price_Level]]&amp;Table_wabobpsvr_AzureCalc_AzureCalcRateCard[[#This Row],[Region]]</f>
        <v>Premium P4 Secondary Geo Database HoursA13</v>
      </c>
      <c r="B381">
        <v>13</v>
      </c>
      <c r="C381" t="s">
        <v>91</v>
      </c>
      <c r="D381" t="s">
        <v>181</v>
      </c>
      <c r="E381">
        <v>2.2103874999999999</v>
      </c>
      <c r="F381" t="s">
        <v>7381</v>
      </c>
      <c r="G381" s="784" t="s">
        <v>7314</v>
      </c>
      <c r="H381" s="784" t="s">
        <v>7315</v>
      </c>
      <c r="I381" s="784" t="s">
        <v>7288</v>
      </c>
    </row>
    <row r="382" spans="1:9" hidden="1">
      <c r="A382" t="str">
        <f>Table_wabobpsvr_AzureCalc_AzureCalcRateCard[[#This Row],[ServiceName]]&amp;Table_wabobpsvr_AzureCalc_AzureCalcRateCard[[#This Row],[Price_Level]]&amp;Table_wabobpsvr_AzureCalc_AzureCalcRateCard[[#This Row],[Region]]</f>
        <v>Premium P4 Secondary Active Geo Database HoursA12</v>
      </c>
      <c r="B382">
        <v>12</v>
      </c>
      <c r="C382" t="s">
        <v>91</v>
      </c>
      <c r="D382" t="s">
        <v>181</v>
      </c>
      <c r="E382">
        <v>2.74469583333333</v>
      </c>
      <c r="F382" t="s">
        <v>7382</v>
      </c>
      <c r="G382" s="784" t="s">
        <v>7328</v>
      </c>
      <c r="H382" s="784" t="s">
        <v>7329</v>
      </c>
      <c r="I382" s="784" t="s">
        <v>7295</v>
      </c>
    </row>
    <row r="383" spans="1:9" hidden="1">
      <c r="A383" t="str">
        <f>Table_wabobpsvr_AzureCalc_AzureCalcRateCard[[#This Row],[ServiceName]]&amp;Table_wabobpsvr_AzureCalc_AzureCalcRateCard[[#This Row],[Price_Level]]&amp;Table_wabobpsvr_AzureCalc_AzureCalcRateCard[[#This Row],[Region]]</f>
        <v>Premium P4 Secondary Geo Database HoursB14</v>
      </c>
      <c r="B383">
        <v>14</v>
      </c>
      <c r="C383" t="s">
        <v>91</v>
      </c>
      <c r="D383" t="s">
        <v>182</v>
      </c>
      <c r="E383">
        <v>2.1996000000000002</v>
      </c>
      <c r="F383" t="s">
        <v>7381</v>
      </c>
      <c r="G383" s="784" t="s">
        <v>7361</v>
      </c>
      <c r="H383" s="784" t="s">
        <v>7362</v>
      </c>
      <c r="I383" s="784" t="s">
        <v>7357</v>
      </c>
    </row>
    <row r="384" spans="1:9" hidden="1">
      <c r="A384" t="str">
        <f>Table_wabobpsvr_AzureCalc_AzureCalcRateCard[[#This Row],[ServiceName]]&amp;Table_wabobpsvr_AzureCalc_AzureCalcRateCard[[#This Row],[Price_Level]]&amp;Table_wabobpsvr_AzureCalc_AzureCalcRateCard[[#This Row],[Region]]</f>
        <v>SQL DB Premium P6 Database HoursMOSP15</v>
      </c>
      <c r="B384">
        <v>15</v>
      </c>
      <c r="C384" t="s">
        <v>91</v>
      </c>
      <c r="D384" t="s">
        <v>627</v>
      </c>
      <c r="E384">
        <v>5.5</v>
      </c>
      <c r="F384" t="s">
        <v>7383</v>
      </c>
      <c r="G384" s="784" t="s">
        <v>4431</v>
      </c>
      <c r="H384" s="784" t="s">
        <v>4431</v>
      </c>
      <c r="I384" s="784" t="s">
        <v>5611</v>
      </c>
    </row>
    <row r="385" spans="1:9" hidden="1">
      <c r="A385" t="str">
        <f>Table_wabobpsvr_AzureCalc_AzureCalcRateCard[[#This Row],[ServiceName]]&amp;Table_wabobpsvr_AzureCalc_AzureCalcRateCard[[#This Row],[Price_Level]]&amp;Table_wabobpsvr_AzureCalc_AzureCalcRateCard[[#This Row],[Region]]</f>
        <v>SQL DB Premium P6 Database HoursMOSP16</v>
      </c>
      <c r="B385">
        <v>16</v>
      </c>
      <c r="C385" t="s">
        <v>91</v>
      </c>
      <c r="D385" t="s">
        <v>627</v>
      </c>
      <c r="E385">
        <v>5.5</v>
      </c>
      <c r="F385" t="s">
        <v>7383</v>
      </c>
      <c r="G385" s="784" t="s">
        <v>4431</v>
      </c>
      <c r="H385" s="784" t="s">
        <v>4431</v>
      </c>
      <c r="I385" s="784" t="s">
        <v>5613</v>
      </c>
    </row>
    <row r="386" spans="1:9" hidden="1">
      <c r="A386" t="str">
        <f>Table_wabobpsvr_AzureCalc_AzureCalcRateCard[[#This Row],[ServiceName]]&amp;Table_wabobpsvr_AzureCalc_AzureCalcRateCard[[#This Row],[Price_Level]]&amp;Table_wabobpsvr_AzureCalc_AzureCalcRateCard[[#This Row],[Region]]</f>
        <v>SQL DB Premium P6 Database HoursMOSP13</v>
      </c>
      <c r="B386">
        <v>13</v>
      </c>
      <c r="C386" t="s">
        <v>91</v>
      </c>
      <c r="D386" t="s">
        <v>627</v>
      </c>
      <c r="E386">
        <v>6.05</v>
      </c>
      <c r="F386" t="s">
        <v>7383</v>
      </c>
      <c r="G386" s="784" t="s">
        <v>4431</v>
      </c>
      <c r="H386" s="784" t="s">
        <v>4431</v>
      </c>
      <c r="I386" s="784" t="s">
        <v>5615</v>
      </c>
    </row>
    <row r="387" spans="1:9" hidden="1">
      <c r="A387" t="str">
        <f>Table_wabobpsvr_AzureCalc_AzureCalcRateCard[[#This Row],[ServiceName]]&amp;Table_wabobpsvr_AzureCalc_AzureCalcRateCard[[#This Row],[Price_Level]]&amp;Table_wabobpsvr_AzureCalc_AzureCalcRateCard[[#This Row],[Region]]</f>
        <v>SQL DB Premium P6 Database HoursMOSP11</v>
      </c>
      <c r="B387">
        <v>11</v>
      </c>
      <c r="C387" t="s">
        <v>91</v>
      </c>
      <c r="D387" t="s">
        <v>627</v>
      </c>
      <c r="E387">
        <v>5.65</v>
      </c>
      <c r="F387" t="s">
        <v>7383</v>
      </c>
      <c r="G387" s="784" t="s">
        <v>4431</v>
      </c>
      <c r="H387" s="784" t="s">
        <v>4431</v>
      </c>
      <c r="I387" s="784" t="s">
        <v>5617</v>
      </c>
    </row>
    <row r="388" spans="1:9" hidden="1">
      <c r="A388" t="str">
        <f>Table_wabobpsvr_AzureCalc_AzureCalcRateCard[[#This Row],[ServiceName]]&amp;Table_wabobpsvr_AzureCalc_AzureCalcRateCard[[#This Row],[Price_Level]]&amp;Table_wabobpsvr_AzureCalc_AzureCalcRateCard[[#This Row],[Region]]</f>
        <v>SQL DB Premium P6 Database HoursMOSP12</v>
      </c>
      <c r="B388">
        <v>12</v>
      </c>
      <c r="C388" t="s">
        <v>91</v>
      </c>
      <c r="D388" t="s">
        <v>627</v>
      </c>
      <c r="E388">
        <v>5.65</v>
      </c>
      <c r="F388" t="s">
        <v>7383</v>
      </c>
      <c r="G388" s="784" t="s">
        <v>4431</v>
      </c>
      <c r="H388" s="784" t="s">
        <v>4431</v>
      </c>
      <c r="I388" s="784" t="s">
        <v>5619</v>
      </c>
    </row>
    <row r="389" spans="1:9" hidden="1">
      <c r="A389" t="str">
        <f>Table_wabobpsvr_AzureCalc_AzureCalcRateCard[[#This Row],[ServiceName]]&amp;Table_wabobpsvr_AzureCalc_AzureCalcRateCard[[#This Row],[Price_Level]]&amp;Table_wabobpsvr_AzureCalc_AzureCalcRateCard[[#This Row],[Region]]</f>
        <v>SQL DB Premium P6 Database HoursMOSP14</v>
      </c>
      <c r="B389">
        <v>14</v>
      </c>
      <c r="C389" t="s">
        <v>91</v>
      </c>
      <c r="D389" t="s">
        <v>627</v>
      </c>
      <c r="E389">
        <v>6.25</v>
      </c>
      <c r="F389" t="s">
        <v>7383</v>
      </c>
      <c r="G389" s="784" t="s">
        <v>4431</v>
      </c>
      <c r="H389" s="784" t="s">
        <v>4431</v>
      </c>
      <c r="I389" s="784" t="s">
        <v>7354</v>
      </c>
    </row>
    <row r="390" spans="1:9" hidden="1">
      <c r="A390" t="str">
        <f>Table_wabobpsvr_AzureCalc_AzureCalcRateCard[[#This Row],[ServiceName]]&amp;Table_wabobpsvr_AzureCalc_AzureCalcRateCard[[#This Row],[Price_Level]]&amp;Table_wabobpsvr_AzureCalc_AzureCalcRateCard[[#This Row],[Region]]</f>
        <v>SQL DB Premium P6 Database HoursMOSP</v>
      </c>
      <c r="C390" t="s">
        <v>91</v>
      </c>
      <c r="D390" t="s">
        <v>627</v>
      </c>
      <c r="E390">
        <v>5</v>
      </c>
      <c r="F390" t="s">
        <v>7383</v>
      </c>
      <c r="G390" s="784" t="s">
        <v>4431</v>
      </c>
      <c r="H390" s="784" t="s">
        <v>4431</v>
      </c>
      <c r="I390" s="784" t="s">
        <v>5621</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HoursMOSP15</v>
      </c>
      <c r="B391">
        <v>15</v>
      </c>
      <c r="C391" t="s">
        <v>91</v>
      </c>
      <c r="D391" t="s">
        <v>627</v>
      </c>
      <c r="E391">
        <v>5.5</v>
      </c>
      <c r="F391" t="s">
        <v>7379</v>
      </c>
      <c r="G391" s="784" t="s">
        <v>4431</v>
      </c>
      <c r="H391" s="784" t="s">
        <v>4431</v>
      </c>
      <c r="I391" s="784" t="s">
        <v>5623</v>
      </c>
    </row>
    <row r="392" spans="1:9" hidden="1">
      <c r="A392" t="str">
        <f>Table_wabobpsvr_AzureCalc_AzureCalcRateCard[[#This Row],[ServiceName]]&amp;Table_wabobpsvr_AzureCalc_AzureCalcRateCard[[#This Row],[Price_Level]]&amp;Table_wabobpsvr_AzureCalc_AzureCalcRateCard[[#This Row],[Region]]</f>
        <v>Premium P6 Secondary Active Geo Database HoursMOSP16</v>
      </c>
      <c r="B392">
        <v>16</v>
      </c>
      <c r="C392" t="s">
        <v>91</v>
      </c>
      <c r="D392" t="s">
        <v>627</v>
      </c>
      <c r="E392">
        <v>5.5</v>
      </c>
      <c r="F392" t="s">
        <v>7379</v>
      </c>
      <c r="G392" s="784" t="s">
        <v>4431</v>
      </c>
      <c r="H392" s="784" t="s">
        <v>4431</v>
      </c>
      <c r="I392" s="784" t="s">
        <v>6125</v>
      </c>
    </row>
    <row r="393" spans="1:9" hidden="1">
      <c r="A393" t="str">
        <f>Table_wabobpsvr_AzureCalc_AzureCalcRateCard[[#This Row],[ServiceName]]&amp;Table_wabobpsvr_AzureCalc_AzureCalcRateCard[[#This Row],[Price_Level]]&amp;Table_wabobpsvr_AzureCalc_AzureCalcRateCard[[#This Row],[Region]]</f>
        <v>Premium P6 Secondary Active Geo Database HoursA13</v>
      </c>
      <c r="B393">
        <v>13</v>
      </c>
      <c r="C393" t="s">
        <v>91</v>
      </c>
      <c r="D393" t="s">
        <v>181</v>
      </c>
      <c r="E393">
        <v>5.8680958333333297</v>
      </c>
      <c r="F393" t="s">
        <v>7379</v>
      </c>
      <c r="G393" s="784" t="s">
        <v>3779</v>
      </c>
      <c r="H393" s="784" t="s">
        <v>5923</v>
      </c>
      <c r="I393" s="784" t="s">
        <v>5924</v>
      </c>
    </row>
    <row r="394" spans="1:9" hidden="1">
      <c r="A394" s="784" t="str">
        <f>Table_wabobpsvr_AzureCalc_AzureCalcRateCard[[#This Row],[ServiceName]]&amp;Table_wabobpsvr_AzureCalc_AzureCalcRateCard[[#This Row],[Price_Level]]&amp;Table_wabobpsvr_AzureCalc_AzureCalcRateCard[[#This Row],[Region]]</f>
        <v>Premium P6 Secondary Active Geo Database HoursA11</v>
      </c>
      <c r="B394" s="784">
        <v>11</v>
      </c>
      <c r="C394" s="784" t="s">
        <v>91</v>
      </c>
      <c r="D394" s="784" t="s">
        <v>181</v>
      </c>
      <c r="E394" s="784">
        <v>5.4809041666666696</v>
      </c>
      <c r="F394" s="784" t="s">
        <v>7379</v>
      </c>
      <c r="G394" s="784" t="s">
        <v>3781</v>
      </c>
      <c r="H394" s="784" t="s">
        <v>5944</v>
      </c>
      <c r="I394" s="784" t="s">
        <v>5945</v>
      </c>
    </row>
    <row r="395" spans="1:9" hidden="1">
      <c r="A395" s="784" t="str">
        <f>Table_wabobpsvr_AzureCalc_AzureCalcRateCard[[#This Row],[ServiceName]]&amp;Table_wabobpsvr_AzureCalc_AzureCalcRateCard[[#This Row],[Price_Level]]&amp;Table_wabobpsvr_AzureCalc_AzureCalcRateCard[[#This Row],[Region]]</f>
        <v>Premium P6 Secondary Active Geo Database HoursA12</v>
      </c>
      <c r="B395" s="784">
        <v>12</v>
      </c>
      <c r="C395" s="784" t="s">
        <v>91</v>
      </c>
      <c r="D395" s="784" t="s">
        <v>181</v>
      </c>
      <c r="E395" s="784">
        <v>5.4809041666666696</v>
      </c>
      <c r="F395" s="784" t="s">
        <v>7379</v>
      </c>
      <c r="G395" s="784" t="s">
        <v>3783</v>
      </c>
      <c r="H395" s="784" t="s">
        <v>6126</v>
      </c>
      <c r="I395" s="784" t="s">
        <v>6127</v>
      </c>
    </row>
    <row r="396" spans="1:9" hidden="1">
      <c r="A396" s="784" t="str">
        <f>Table_wabobpsvr_AzureCalc_AzureCalcRateCard[[#This Row],[ServiceName]]&amp;Table_wabobpsvr_AzureCalc_AzureCalcRateCard[[#This Row],[Price_Level]]&amp;Table_wabobpsvr_AzureCalc_AzureCalcRateCard[[#This Row],[Region]]</f>
        <v>Premium P6 Secondary Active Geo Database HoursA14</v>
      </c>
      <c r="B396" s="784">
        <v>14</v>
      </c>
      <c r="C396" s="784" t="s">
        <v>91</v>
      </c>
      <c r="D396" s="784" t="s">
        <v>181</v>
      </c>
      <c r="E396" s="784">
        <v>6.0625</v>
      </c>
      <c r="F396" s="784" t="s">
        <v>7379</v>
      </c>
      <c r="G396" s="784" t="s">
        <v>3785</v>
      </c>
      <c r="H396" s="784" t="s">
        <v>7347</v>
      </c>
      <c r="I396" s="784" t="s">
        <v>7348</v>
      </c>
    </row>
    <row r="397" spans="1:9" hidden="1">
      <c r="A397" s="784" t="str">
        <f>Table_wabobpsvr_AzureCalc_AzureCalcRateCard[[#This Row],[ServiceName]]&amp;Table_wabobpsvr_AzureCalc_AzureCalcRateCard[[#This Row],[Price_Level]]&amp;Table_wabobpsvr_AzureCalc_AzureCalcRateCard[[#This Row],[Region]]</f>
        <v>Premium P6 Secondary Active Geo Database HoursA</v>
      </c>
      <c r="B397" s="784"/>
      <c r="C397" s="784" t="s">
        <v>91</v>
      </c>
      <c r="D397" s="784" t="s">
        <v>181</v>
      </c>
      <c r="E397" s="784">
        <v>4.8499999999999996</v>
      </c>
      <c r="F397" s="784" t="s">
        <v>7379</v>
      </c>
      <c r="G397" s="784" t="s">
        <v>3777</v>
      </c>
      <c r="H397" s="784" t="s">
        <v>5946</v>
      </c>
      <c r="I397" s="784" t="s">
        <v>5947</v>
      </c>
    </row>
    <row r="398" spans="1:9" hidden="1">
      <c r="A398" s="784" t="str">
        <f>Table_wabobpsvr_AzureCalc_AzureCalcRateCard[[#This Row],[ServiceName]]&amp;Table_wabobpsvr_AzureCalc_AzureCalcRateCard[[#This Row],[Price_Level]]&amp;Table_wabobpsvr_AzureCalc_AzureCalcRateCard[[#This Row],[Region]]</f>
        <v>Premium P6 Secondary Geo Database HoursA15</v>
      </c>
      <c r="B398" s="784">
        <v>15</v>
      </c>
      <c r="C398" s="784" t="s">
        <v>91</v>
      </c>
      <c r="D398" s="784" t="s">
        <v>181</v>
      </c>
      <c r="E398" s="784">
        <v>4.0012499999999998</v>
      </c>
      <c r="F398" s="784" t="s">
        <v>7380</v>
      </c>
      <c r="G398" s="784" t="s">
        <v>3978</v>
      </c>
      <c r="H398" s="784" t="s">
        <v>5948</v>
      </c>
      <c r="I398" s="784" t="s">
        <v>5949</v>
      </c>
    </row>
    <row r="399" spans="1:9" hidden="1">
      <c r="A399" s="784" t="str">
        <f>Table_wabobpsvr_AzureCalc_AzureCalcRateCard[[#This Row],[ServiceName]]&amp;Table_wabobpsvr_AzureCalc_AzureCalcRateCard[[#This Row],[Price_Level]]&amp;Table_wabobpsvr_AzureCalc_AzureCalcRateCard[[#This Row],[Region]]</f>
        <v>Visual Studio Load Testing Vuser Minutes - FreeMOSP</v>
      </c>
      <c r="B399" s="784"/>
      <c r="C399" s="784" t="s">
        <v>828</v>
      </c>
      <c r="D399" s="784" t="s">
        <v>627</v>
      </c>
      <c r="E399" s="784">
        <v>0</v>
      </c>
      <c r="F399" s="784" t="s">
        <v>3451</v>
      </c>
      <c r="G399" s="784" t="s">
        <v>4431</v>
      </c>
      <c r="H399" s="784" t="s">
        <v>4431</v>
      </c>
      <c r="I399" s="784" t="s">
        <v>4904</v>
      </c>
    </row>
    <row r="400" spans="1:9" hidden="1">
      <c r="A400" s="784" t="str">
        <f>Table_wabobpsvr_AzureCalc_AzureCalcRateCard[[#This Row],[ServiceName]]&amp;Table_wabobpsvr_AzureCalc_AzureCalcRateCard[[#This Row],[Price_Level]]&amp;Table_wabobpsvr_AzureCalc_AzureCalcRateCard[[#This Row],[Region]]</f>
        <v>Visual Studio Load Testing Vuser Minutes - FreeA</v>
      </c>
      <c r="B400" s="784"/>
      <c r="C400" s="784" t="s">
        <v>828</v>
      </c>
      <c r="D400" s="784" t="s">
        <v>181</v>
      </c>
      <c r="E400" s="784">
        <v>0</v>
      </c>
      <c r="F400" s="784" t="s">
        <v>3451</v>
      </c>
      <c r="G400" s="784" t="s">
        <v>3481</v>
      </c>
      <c r="H400" s="784" t="s">
        <v>3482</v>
      </c>
      <c r="I400" s="784" t="s">
        <v>4904</v>
      </c>
    </row>
    <row r="401" spans="1:9" hidden="1">
      <c r="A401" s="784" t="str">
        <f>Table_wabobpsvr_AzureCalc_AzureCalcRateCard[[#This Row],[ServiceName]]&amp;Table_wabobpsvr_AzureCalc_AzureCalcRateCard[[#This Row],[Price_Level]]&amp;Table_wabobpsvr_AzureCalc_AzureCalcRateCard[[#This Row],[Region]]</f>
        <v>Visual Studio Load Testing Vuser Minutes - FreeB</v>
      </c>
      <c r="B401" s="784"/>
      <c r="C401" s="784" t="s">
        <v>828</v>
      </c>
      <c r="D401" s="784" t="s">
        <v>182</v>
      </c>
      <c r="E401" s="784">
        <v>0</v>
      </c>
      <c r="F401" s="784" t="s">
        <v>3451</v>
      </c>
      <c r="G401" s="784" t="s">
        <v>3481</v>
      </c>
      <c r="H401" s="784" t="s">
        <v>3482</v>
      </c>
      <c r="I401" s="784" t="s">
        <v>4904</v>
      </c>
    </row>
    <row r="402" spans="1:9" hidden="1">
      <c r="A402" s="784" t="str">
        <f>Table_wabobpsvr_AzureCalc_AzureCalcRateCard[[#This Row],[ServiceName]]&amp;Table_wabobpsvr_AzureCalc_AzureCalcRateCard[[#This Row],[Price_Level]]&amp;Table_wabobpsvr_AzureCalc_AzureCalcRateCard[[#This Row],[Region]]</f>
        <v>Visual Studio Load Testing Vuser Minutes - FreeC</v>
      </c>
      <c r="B402" s="784"/>
      <c r="C402" s="784" t="s">
        <v>828</v>
      </c>
      <c r="D402" s="784" t="s">
        <v>184</v>
      </c>
      <c r="E402" s="784">
        <v>0</v>
      </c>
      <c r="F402" s="784" t="s">
        <v>3451</v>
      </c>
      <c r="G402" s="784" t="s">
        <v>3481</v>
      </c>
      <c r="H402" s="784" t="s">
        <v>3482</v>
      </c>
      <c r="I402" s="784" t="s">
        <v>4904</v>
      </c>
    </row>
    <row r="403" spans="1:9" hidden="1">
      <c r="A403" t="str">
        <f>Table_wabobpsvr_AzureCalc_AzureCalcRateCard[[#This Row],[ServiceName]]&amp;Table_wabobpsvr_AzureCalc_AzureCalcRateCard[[#This Row],[Price_Level]]&amp;Table_wabobpsvr_AzureCalc_AzureCalcRateCard[[#This Row],[Region]]</f>
        <v>Visual Studio Load Testing Vuser Minutes - FreeD</v>
      </c>
      <c r="C403" t="s">
        <v>828</v>
      </c>
      <c r="D403" t="s">
        <v>183</v>
      </c>
      <c r="E403">
        <v>0</v>
      </c>
      <c r="F403" t="s">
        <v>3451</v>
      </c>
      <c r="G403" s="784" t="s">
        <v>3481</v>
      </c>
      <c r="H403" s="784" t="s">
        <v>3482</v>
      </c>
      <c r="I403" s="784" t="s">
        <v>4904</v>
      </c>
    </row>
    <row r="404" spans="1:9" hidden="1">
      <c r="A404" t="str">
        <f>Table_wabobpsvr_AzureCalc_AzureCalcRateCard[[#This Row],[ServiceName]]&amp;Table_wabobpsvr_AzureCalc_AzureCalcRateCard[[#This Row],[Price_Level]]&amp;Table_wabobpsvr_AzureCalc_AzureCalcRateCard[[#This Row],[Region]]</f>
        <v>Visual Studio Load Testing Vuser Minutes - Tier 2MOSP</v>
      </c>
      <c r="C404" t="s">
        <v>828</v>
      </c>
      <c r="D404" t="s">
        <v>627</v>
      </c>
      <c r="E404">
        <v>2.0000000000000001E-4</v>
      </c>
      <c r="F404" t="s">
        <v>3452</v>
      </c>
      <c r="G404" s="784" t="s">
        <v>4431</v>
      </c>
      <c r="H404" s="784" t="s">
        <v>4431</v>
      </c>
      <c r="I404" s="784" t="s">
        <v>4904</v>
      </c>
    </row>
    <row r="405" spans="1:9" hidden="1">
      <c r="A405" t="str">
        <f>Table_wabobpsvr_AzureCalc_AzureCalcRateCard[[#This Row],[ServiceName]]&amp;Table_wabobpsvr_AzureCalc_AzureCalcRateCard[[#This Row],[Price_Level]]&amp;Table_wabobpsvr_AzureCalc_AzureCalcRateCard[[#This Row],[Region]]</f>
        <v>Visual Studio Load Testing Vuser Minutes - Tier 2A</v>
      </c>
      <c r="C405" t="s">
        <v>828</v>
      </c>
      <c r="D405" t="s">
        <v>181</v>
      </c>
      <c r="E405">
        <v>1.94E-4</v>
      </c>
      <c r="F405" t="s">
        <v>3452</v>
      </c>
      <c r="G405" s="784" t="s">
        <v>3481</v>
      </c>
      <c r="H405" s="784" t="s">
        <v>3482</v>
      </c>
      <c r="I405" s="784" t="s">
        <v>4904</v>
      </c>
    </row>
    <row r="406" spans="1:9" hidden="1">
      <c r="A406" t="str">
        <f>Table_wabobpsvr_AzureCalc_AzureCalcRateCard[[#This Row],[ServiceName]]&amp;Table_wabobpsvr_AzureCalc_AzureCalcRateCard[[#This Row],[Price_Level]]&amp;Table_wabobpsvr_AzureCalc_AzureCalcRateCard[[#This Row],[Region]]</f>
        <v>Visual Studio Load Testing Vuser Minutes - Tier 2B</v>
      </c>
      <c r="C406" t="s">
        <v>828</v>
      </c>
      <c r="D406" t="s">
        <v>182</v>
      </c>
      <c r="E406">
        <v>1.8799999999999999E-4</v>
      </c>
      <c r="F406" t="s">
        <v>3452</v>
      </c>
      <c r="G406" s="784" t="s">
        <v>3481</v>
      </c>
      <c r="H406" s="784" t="s">
        <v>3482</v>
      </c>
      <c r="I406" s="784" t="s">
        <v>4904</v>
      </c>
    </row>
    <row r="407" spans="1:9" hidden="1">
      <c r="A407" t="str">
        <f>Table_wabobpsvr_AzureCalc_AzureCalcRateCard[[#This Row],[ServiceName]]&amp;Table_wabobpsvr_AzureCalc_AzureCalcRateCard[[#This Row],[Price_Level]]&amp;Table_wabobpsvr_AzureCalc_AzureCalcRateCard[[#This Row],[Region]]</f>
        <v>Visual Studio Load Testing Vuser Minutes - Tier 2C</v>
      </c>
      <c r="C407" t="s">
        <v>828</v>
      </c>
      <c r="D407" t="s">
        <v>184</v>
      </c>
      <c r="E407">
        <v>1.8200000000000001E-4</v>
      </c>
      <c r="F407" t="s">
        <v>3452</v>
      </c>
      <c r="G407" s="784" t="s">
        <v>3481</v>
      </c>
      <c r="H407" s="784" t="s">
        <v>3482</v>
      </c>
      <c r="I407" s="784" t="s">
        <v>4904</v>
      </c>
    </row>
    <row r="408" spans="1:9" hidden="1">
      <c r="A408" t="str">
        <f>Table_wabobpsvr_AzureCalc_AzureCalcRateCard[[#This Row],[ServiceName]]&amp;Table_wabobpsvr_AzureCalc_AzureCalcRateCard[[#This Row],[Price_Level]]&amp;Table_wabobpsvr_AzureCalc_AzureCalcRateCard[[#This Row],[Region]]</f>
        <v>Premium P6 Secondary Geo Database HoursA16</v>
      </c>
      <c r="B408">
        <v>16</v>
      </c>
      <c r="C408" t="s">
        <v>91</v>
      </c>
      <c r="D408" t="s">
        <v>181</v>
      </c>
      <c r="E408">
        <v>4.0012499999999998</v>
      </c>
      <c r="F408" t="s">
        <v>7380</v>
      </c>
      <c r="G408" s="784" t="s">
        <v>3643</v>
      </c>
      <c r="H408" s="784" t="s">
        <v>5950</v>
      </c>
      <c r="I408" s="784" t="s">
        <v>5951</v>
      </c>
    </row>
    <row r="409" spans="1:9" hidden="1">
      <c r="A409" t="str">
        <f>Table_wabobpsvr_AzureCalc_AzureCalcRateCard[[#This Row],[ServiceName]]&amp;Table_wabobpsvr_AzureCalc_AzureCalcRateCard[[#This Row],[Price_Level]]&amp;Table_wabobpsvr_AzureCalc_AzureCalcRateCard[[#This Row],[Region]]</f>
        <v>Premium P4 Secondary Active Geo Database HoursB14</v>
      </c>
      <c r="B409">
        <v>14</v>
      </c>
      <c r="C409" t="s">
        <v>91</v>
      </c>
      <c r="D409" t="s">
        <v>182</v>
      </c>
      <c r="E409">
        <v>2.9327999999999999</v>
      </c>
      <c r="F409" t="s">
        <v>7382</v>
      </c>
      <c r="G409" s="784" t="s">
        <v>7363</v>
      </c>
      <c r="H409" s="784" t="s">
        <v>7364</v>
      </c>
      <c r="I409" s="784" t="s">
        <v>7358</v>
      </c>
    </row>
    <row r="410" spans="1:9" hidden="1">
      <c r="A410" t="str">
        <f>Table_wabobpsvr_AzureCalc_AzureCalcRateCard[[#This Row],[ServiceName]]&amp;Table_wabobpsvr_AzureCalc_AzureCalcRateCard[[#This Row],[Price_Level]]&amp;Table_wabobpsvr_AzureCalc_AzureCalcRateCard[[#This Row],[Region]]</f>
        <v>Key Vault HSM-keyMOSP14</v>
      </c>
      <c r="B410">
        <v>14</v>
      </c>
      <c r="C410" t="s">
        <v>4431</v>
      </c>
      <c r="D410" t="s">
        <v>627</v>
      </c>
      <c r="E410">
        <v>999999</v>
      </c>
      <c r="F410" t="s">
        <v>3461</v>
      </c>
      <c r="G410" s="784" t="s">
        <v>4431</v>
      </c>
      <c r="H410" s="784" t="s">
        <v>4431</v>
      </c>
      <c r="I410" s="784" t="s">
        <v>4431</v>
      </c>
    </row>
    <row r="411" spans="1:9" hidden="1">
      <c r="A411" t="str">
        <f>Table_wabobpsvr_AzureCalc_AzureCalcRateCard[[#This Row],[ServiceName]]&amp;Table_wabobpsvr_AzureCalc_AzureCalcRateCard[[#This Row],[Price_Level]]&amp;Table_wabobpsvr_AzureCalc_AzureCalcRateCard[[#This Row],[Region]]</f>
        <v>Key Vault HSM-keyA14</v>
      </c>
      <c r="B411">
        <v>14</v>
      </c>
      <c r="C411" t="s">
        <v>4431</v>
      </c>
      <c r="D411" t="s">
        <v>181</v>
      </c>
      <c r="E411">
        <v>999999</v>
      </c>
      <c r="F411" t="s">
        <v>3461</v>
      </c>
      <c r="G411" s="784" t="s">
        <v>4431</v>
      </c>
      <c r="H411" s="784" t="s">
        <v>4431</v>
      </c>
      <c r="I411" s="784" t="s">
        <v>4431</v>
      </c>
    </row>
    <row r="412" spans="1:9" hidden="1">
      <c r="A412" t="str">
        <f>Table_wabobpsvr_AzureCalc_AzureCalcRateCard[[#This Row],[ServiceName]]&amp;Table_wabobpsvr_AzureCalc_AzureCalcRateCard[[#This Row],[Price_Level]]&amp;Table_wabobpsvr_AzureCalc_AzureCalcRateCard[[#This Row],[Region]]</f>
        <v>Key Vault HSM-keyB14</v>
      </c>
      <c r="B412">
        <v>14</v>
      </c>
      <c r="C412" t="s">
        <v>4431</v>
      </c>
      <c r="D412" t="s">
        <v>182</v>
      </c>
      <c r="E412">
        <v>999999</v>
      </c>
      <c r="F412" t="s">
        <v>3461</v>
      </c>
      <c r="G412" s="784" t="s">
        <v>4431</v>
      </c>
      <c r="H412" s="784" t="s">
        <v>4431</v>
      </c>
      <c r="I412" s="784" t="s">
        <v>4431</v>
      </c>
    </row>
    <row r="413" spans="1:9" hidden="1">
      <c r="A413" t="str">
        <f>Table_wabobpsvr_AzureCalc_AzureCalcRateCard[[#This Row],[ServiceName]]&amp;Table_wabobpsvr_AzureCalc_AzureCalcRateCard[[#This Row],[Price_Level]]&amp;Table_wabobpsvr_AzureCalc_AzureCalcRateCard[[#This Row],[Region]]</f>
        <v>Key Vault HSM-keyC14</v>
      </c>
      <c r="B413">
        <v>14</v>
      </c>
      <c r="C413" t="s">
        <v>4431</v>
      </c>
      <c r="D413" t="s">
        <v>184</v>
      </c>
      <c r="E413">
        <v>999999</v>
      </c>
      <c r="F413" t="s">
        <v>3461</v>
      </c>
      <c r="G413" s="784" t="s">
        <v>4431</v>
      </c>
      <c r="H413" s="784" t="s">
        <v>4431</v>
      </c>
      <c r="I413" s="784" t="s">
        <v>4431</v>
      </c>
    </row>
    <row r="414" spans="1:9" hidden="1">
      <c r="A414" t="str">
        <f>Table_wabobpsvr_AzureCalc_AzureCalcRateCard[[#This Row],[ServiceName]]&amp;Table_wabobpsvr_AzureCalc_AzureCalcRateCard[[#This Row],[Price_Level]]&amp;Table_wabobpsvr_AzureCalc_AzureCalcRateCard[[#This Row],[Region]]</f>
        <v>Key Vault HSM-keyD14</v>
      </c>
      <c r="B414">
        <v>14</v>
      </c>
      <c r="C414" t="s">
        <v>4431</v>
      </c>
      <c r="D414" t="s">
        <v>183</v>
      </c>
      <c r="E414">
        <v>999999</v>
      </c>
      <c r="F414" t="s">
        <v>3461</v>
      </c>
      <c r="G414" s="784" t="s">
        <v>4431</v>
      </c>
      <c r="H414" s="784" t="s">
        <v>4431</v>
      </c>
      <c r="I414" s="784" t="s">
        <v>4431</v>
      </c>
    </row>
    <row r="415" spans="1:9" hidden="1">
      <c r="A415" t="str">
        <f>Table_wabobpsvr_AzureCalc_AzureCalcRateCard[[#This Row],[ServiceName]]&amp;Table_wabobpsvr_AzureCalc_AzureCalcRateCard[[#This Row],[Price_Level]]&amp;Table_wabobpsvr_AzureCalc_AzureCalcRateCard[[#This Row],[Region]]</f>
        <v>Key Vault HSM-keyMOSP14</v>
      </c>
      <c r="B415">
        <v>14</v>
      </c>
      <c r="C415" t="s">
        <v>4431</v>
      </c>
      <c r="D415" t="s">
        <v>627</v>
      </c>
      <c r="E415">
        <v>999999</v>
      </c>
      <c r="F415" t="s">
        <v>3461</v>
      </c>
      <c r="G415" s="784" t="s">
        <v>4431</v>
      </c>
      <c r="H415" s="784" t="s">
        <v>4431</v>
      </c>
      <c r="I415" s="784" t="s">
        <v>4431</v>
      </c>
    </row>
    <row r="416" spans="1:9" hidden="1">
      <c r="A416" t="str">
        <f>Table_wabobpsvr_AzureCalc_AzureCalcRateCard[[#This Row],[ServiceName]]&amp;Table_wabobpsvr_AzureCalc_AzureCalcRateCard[[#This Row],[Price_Level]]&amp;Table_wabobpsvr_AzureCalc_AzureCalcRateCard[[#This Row],[Region]]</f>
        <v>Key Vault HSM-keyA14</v>
      </c>
      <c r="B416">
        <v>14</v>
      </c>
      <c r="C416" t="s">
        <v>4431</v>
      </c>
      <c r="D416" t="s">
        <v>181</v>
      </c>
      <c r="E416">
        <v>999999</v>
      </c>
      <c r="F416" t="s">
        <v>3461</v>
      </c>
      <c r="G416" s="784" t="s">
        <v>4431</v>
      </c>
      <c r="H416" s="784" t="s">
        <v>4431</v>
      </c>
      <c r="I416" s="784" t="s">
        <v>4431</v>
      </c>
    </row>
    <row r="417" spans="1:9" hidden="1">
      <c r="A417" t="str">
        <f>Table_wabobpsvr_AzureCalc_AzureCalcRateCard[[#This Row],[ServiceName]]&amp;Table_wabobpsvr_AzureCalc_AzureCalcRateCard[[#This Row],[Price_Level]]&amp;Table_wabobpsvr_AzureCalc_AzureCalcRateCard[[#This Row],[Region]]</f>
        <v>Key Vault HSM-keyB14</v>
      </c>
      <c r="B417">
        <v>14</v>
      </c>
      <c r="C417" t="s">
        <v>4431</v>
      </c>
      <c r="D417" t="s">
        <v>182</v>
      </c>
      <c r="E417">
        <v>999999</v>
      </c>
      <c r="F417" t="s">
        <v>3461</v>
      </c>
      <c r="G417" s="784" t="s">
        <v>4431</v>
      </c>
      <c r="H417" s="784" t="s">
        <v>4431</v>
      </c>
      <c r="I417" s="784" t="s">
        <v>4431</v>
      </c>
    </row>
    <row r="418" spans="1:9" hidden="1">
      <c r="A418" t="str">
        <f>Table_wabobpsvr_AzureCalc_AzureCalcRateCard[[#This Row],[ServiceName]]&amp;Table_wabobpsvr_AzureCalc_AzureCalcRateCard[[#This Row],[Price_Level]]&amp;Table_wabobpsvr_AzureCalc_AzureCalcRateCard[[#This Row],[Region]]</f>
        <v>Key Vault HSM-keyC14</v>
      </c>
      <c r="B418">
        <v>14</v>
      </c>
      <c r="C418" t="s">
        <v>4431</v>
      </c>
      <c r="D418" t="s">
        <v>184</v>
      </c>
      <c r="E418">
        <v>999999</v>
      </c>
      <c r="F418" t="s">
        <v>3461</v>
      </c>
      <c r="G418" s="784" t="s">
        <v>4431</v>
      </c>
      <c r="H418" s="784" t="s">
        <v>4431</v>
      </c>
      <c r="I418" s="784" t="s">
        <v>4431</v>
      </c>
    </row>
    <row r="419" spans="1:9" hidden="1">
      <c r="A419" t="str">
        <f>Table_wabobpsvr_AzureCalc_AzureCalcRateCard[[#This Row],[ServiceName]]&amp;Table_wabobpsvr_AzureCalc_AzureCalcRateCard[[#This Row],[Price_Level]]&amp;Table_wabobpsvr_AzureCalc_AzureCalcRateCard[[#This Row],[Region]]</f>
        <v>Key Vault HSM-keyD14</v>
      </c>
      <c r="B419">
        <v>14</v>
      </c>
      <c r="C419" t="s">
        <v>4431</v>
      </c>
      <c r="D419" t="s">
        <v>183</v>
      </c>
      <c r="E419">
        <v>999999</v>
      </c>
      <c r="F419" t="s">
        <v>3461</v>
      </c>
      <c r="G419" s="784" t="s">
        <v>4431</v>
      </c>
      <c r="H419" s="784" t="s">
        <v>4431</v>
      </c>
      <c r="I419" s="784" t="s">
        <v>4431</v>
      </c>
    </row>
    <row r="420" spans="1:9" hidden="1">
      <c r="A420" t="str">
        <f>Table_wabobpsvr_AzureCalc_AzureCalcRateCard[[#This Row],[ServiceName]]&amp;Table_wabobpsvr_AzureCalc_AzureCalcRateCard[[#This Row],[Price_Level]]&amp;Table_wabobpsvr_AzureCalc_AzureCalcRateCard[[#This Row],[Region]]</f>
        <v>Key Vault HSM-keyMOSP15</v>
      </c>
      <c r="B420">
        <v>15</v>
      </c>
      <c r="C420" t="s">
        <v>4431</v>
      </c>
      <c r="D420" t="s">
        <v>627</v>
      </c>
      <c r="E420">
        <v>999999</v>
      </c>
      <c r="F420" t="s">
        <v>3461</v>
      </c>
      <c r="G420" s="784" t="s">
        <v>4431</v>
      </c>
      <c r="H420" s="784" t="s">
        <v>4431</v>
      </c>
      <c r="I420" s="784" t="s">
        <v>4431</v>
      </c>
    </row>
    <row r="421" spans="1:9" hidden="1">
      <c r="A421" t="str">
        <f>Table_wabobpsvr_AzureCalc_AzureCalcRateCard[[#This Row],[ServiceName]]&amp;Table_wabobpsvr_AzureCalc_AzureCalcRateCard[[#This Row],[Price_Level]]&amp;Table_wabobpsvr_AzureCalc_AzureCalcRateCard[[#This Row],[Region]]</f>
        <v>Key Vault HSM-keyA15</v>
      </c>
      <c r="B421">
        <v>15</v>
      </c>
      <c r="C421" t="s">
        <v>4431</v>
      </c>
      <c r="D421" t="s">
        <v>181</v>
      </c>
      <c r="E421">
        <v>999999</v>
      </c>
      <c r="F421" t="s">
        <v>3461</v>
      </c>
      <c r="G421" s="784" t="s">
        <v>4431</v>
      </c>
      <c r="H421" s="784" t="s">
        <v>4431</v>
      </c>
      <c r="I421" s="784" t="s">
        <v>4431</v>
      </c>
    </row>
    <row r="422" spans="1:9" hidden="1">
      <c r="A422" t="str">
        <f>Table_wabobpsvr_AzureCalc_AzureCalcRateCard[[#This Row],[ServiceName]]&amp;Table_wabobpsvr_AzureCalc_AzureCalcRateCard[[#This Row],[Price_Level]]&amp;Table_wabobpsvr_AzureCalc_AzureCalcRateCard[[#This Row],[Region]]</f>
        <v>Key Vault HSM-keyB15</v>
      </c>
      <c r="B422">
        <v>15</v>
      </c>
      <c r="C422" t="s">
        <v>4431</v>
      </c>
      <c r="D422" t="s">
        <v>182</v>
      </c>
      <c r="E422">
        <v>999999</v>
      </c>
      <c r="F422" t="s">
        <v>3461</v>
      </c>
      <c r="G422" s="784" t="s">
        <v>4431</v>
      </c>
      <c r="H422" s="784" t="s">
        <v>4431</v>
      </c>
      <c r="I422" s="784" t="s">
        <v>4431</v>
      </c>
    </row>
    <row r="423" spans="1:9" hidden="1">
      <c r="A423" t="str">
        <f>Table_wabobpsvr_AzureCalc_AzureCalcRateCard[[#This Row],[ServiceName]]&amp;Table_wabobpsvr_AzureCalc_AzureCalcRateCard[[#This Row],[Price_Level]]&amp;Table_wabobpsvr_AzureCalc_AzureCalcRateCard[[#This Row],[Region]]</f>
        <v>Key Vault HSM-keyC15</v>
      </c>
      <c r="B423">
        <v>15</v>
      </c>
      <c r="C423" t="s">
        <v>4431</v>
      </c>
      <c r="D423" t="s">
        <v>184</v>
      </c>
      <c r="E423">
        <v>999999</v>
      </c>
      <c r="F423" t="s">
        <v>3461</v>
      </c>
      <c r="G423" s="784" t="s">
        <v>4431</v>
      </c>
      <c r="H423" s="784" t="s">
        <v>4431</v>
      </c>
      <c r="I423" s="784" t="s">
        <v>4431</v>
      </c>
    </row>
    <row r="424" spans="1:9" hidden="1">
      <c r="A424" t="str">
        <f>Table_wabobpsvr_AzureCalc_AzureCalcRateCard[[#This Row],[ServiceName]]&amp;Table_wabobpsvr_AzureCalc_AzureCalcRateCard[[#This Row],[Price_Level]]&amp;Table_wabobpsvr_AzureCalc_AzureCalcRateCard[[#This Row],[Region]]</f>
        <v>Key Vault HSM-keyD15</v>
      </c>
      <c r="B424">
        <v>15</v>
      </c>
      <c r="C424" t="s">
        <v>4431</v>
      </c>
      <c r="D424" t="s">
        <v>183</v>
      </c>
      <c r="E424">
        <v>999999</v>
      </c>
      <c r="F424" t="s">
        <v>3461</v>
      </c>
      <c r="G424" s="784" t="s">
        <v>4431</v>
      </c>
      <c r="H424" s="784" t="s">
        <v>4431</v>
      </c>
      <c r="I424" s="784" t="s">
        <v>4431</v>
      </c>
    </row>
    <row r="425" spans="1:9" hidden="1">
      <c r="A425" t="str">
        <f>Table_wabobpsvr_AzureCalc_AzureCalcRateCard[[#This Row],[ServiceName]]&amp;Table_wabobpsvr_AzureCalc_AzureCalcRateCard[[#This Row],[Price_Level]]&amp;Table_wabobpsvr_AzureCalc_AzureCalcRateCard[[#This Row],[Region]]</f>
        <v>A5 HDInsightA16</v>
      </c>
      <c r="B425">
        <v>16</v>
      </c>
      <c r="C425" t="s">
        <v>91</v>
      </c>
      <c r="D425" t="s">
        <v>181</v>
      </c>
      <c r="E425">
        <v>0.3402</v>
      </c>
      <c r="F425" t="s">
        <v>4036</v>
      </c>
      <c r="G425" s="784" t="s">
        <v>4085</v>
      </c>
      <c r="H425" s="784" t="s">
        <v>4086</v>
      </c>
      <c r="I425" s="784" t="s">
        <v>4431</v>
      </c>
    </row>
    <row r="426" spans="1:9" hidden="1">
      <c r="A426" t="str">
        <f>Table_wabobpsvr_AzureCalc_AzureCalcRateCard[[#This Row],[ServiceName]]&amp;Table_wabobpsvr_AzureCalc_AzureCalcRateCard[[#This Row],[Price_Level]]&amp;Table_wabobpsvr_AzureCalc_AzureCalcRateCard[[#This Row],[Region]]</f>
        <v>Low Frequency On Premise Activity - Tier 2A4</v>
      </c>
      <c r="B426">
        <v>4</v>
      </c>
      <c r="C426" t="s">
        <v>4431</v>
      </c>
      <c r="D426" t="s">
        <v>181</v>
      </c>
      <c r="E426">
        <v>0.48499999999999999</v>
      </c>
      <c r="F426" t="s">
        <v>1363</v>
      </c>
      <c r="G426" s="784" t="s">
        <v>3544</v>
      </c>
      <c r="H426" s="784" t="s">
        <v>3545</v>
      </c>
      <c r="I426" s="784" t="s">
        <v>4431</v>
      </c>
    </row>
    <row r="427" spans="1:9" hidden="1">
      <c r="A427" t="str">
        <f>Table_wabobpsvr_AzureCalc_AzureCalcRateCard[[#This Row],[ServiceName]]&amp;Table_wabobpsvr_AzureCalc_AzureCalcRateCard[[#This Row],[Price_Level]]&amp;Table_wabobpsvr_AzureCalc_AzureCalcRateCard[[#This Row],[Region]]</f>
        <v>Low Frequency On Premise Activity - Tier 2B4</v>
      </c>
      <c r="B427">
        <v>4</v>
      </c>
      <c r="C427" t="s">
        <v>4431</v>
      </c>
      <c r="D427" t="s">
        <v>182</v>
      </c>
      <c r="E427">
        <v>0.47</v>
      </c>
      <c r="F427" t="s">
        <v>1363</v>
      </c>
      <c r="G427" s="784" t="s">
        <v>3544</v>
      </c>
      <c r="H427" s="784" t="s">
        <v>3545</v>
      </c>
      <c r="I427" s="784" t="s">
        <v>4431</v>
      </c>
    </row>
    <row r="428" spans="1:9" hidden="1">
      <c r="A428" t="str">
        <f>Table_wabobpsvr_AzureCalc_AzureCalcRateCard[[#This Row],[ServiceName]]&amp;Table_wabobpsvr_AzureCalc_AzureCalcRateCard[[#This Row],[Price_Level]]&amp;Table_wabobpsvr_AzureCalc_AzureCalcRateCard[[#This Row],[Region]]</f>
        <v>Low Frequency On Premise Activity - Tier 2C4</v>
      </c>
      <c r="B428">
        <v>4</v>
      </c>
      <c r="C428" t="s">
        <v>4431</v>
      </c>
      <c r="D428" t="s">
        <v>184</v>
      </c>
      <c r="E428">
        <v>0.45500000000000002</v>
      </c>
      <c r="F428" t="s">
        <v>1363</v>
      </c>
      <c r="G428" s="784" t="s">
        <v>3544</v>
      </c>
      <c r="H428" s="784" t="s">
        <v>3545</v>
      </c>
      <c r="I428" s="784" t="s">
        <v>4431</v>
      </c>
    </row>
    <row r="429" spans="1:9" hidden="1">
      <c r="A429" t="str">
        <f>Table_wabobpsvr_AzureCalc_AzureCalcRateCard[[#This Row],[ServiceName]]&amp;Table_wabobpsvr_AzureCalc_AzureCalcRateCard[[#This Row],[Price_Level]]&amp;Table_wabobpsvr_AzureCalc_AzureCalcRateCard[[#This Row],[Region]]</f>
        <v>Low Frequency On Premise Activity - Tier 2D4</v>
      </c>
      <c r="B429">
        <v>4</v>
      </c>
      <c r="C429" t="s">
        <v>4431</v>
      </c>
      <c r="D429" t="s">
        <v>183</v>
      </c>
      <c r="E429">
        <v>0.44</v>
      </c>
      <c r="F429" t="s">
        <v>1363</v>
      </c>
      <c r="G429" s="784" t="s">
        <v>3544</v>
      </c>
      <c r="H429" s="784" t="s">
        <v>3545</v>
      </c>
      <c r="I429" s="784" t="s">
        <v>4431</v>
      </c>
    </row>
    <row r="430" spans="1:9" hidden="1">
      <c r="A430" t="str">
        <f>Table_wabobpsvr_AzureCalc_AzureCalcRateCard[[#This Row],[ServiceName]]&amp;Table_wabobpsvr_AzureCalc_AzureCalcRateCard[[#This Row],[Price_Level]]&amp;Table_wabobpsvr_AzureCalc_AzureCalcRateCard[[#This Row],[Region]]</f>
        <v>Redis Cache Basic C1D</v>
      </c>
      <c r="C430" t="s">
        <v>701</v>
      </c>
      <c r="D430" t="s">
        <v>183</v>
      </c>
      <c r="E430">
        <v>4.8399999999999999E-2</v>
      </c>
      <c r="F430" t="s">
        <v>812</v>
      </c>
      <c r="G430" s="784" t="s">
        <v>3483</v>
      </c>
      <c r="H430" s="784" t="s">
        <v>3484</v>
      </c>
      <c r="I430" s="784" t="s">
        <v>4905</v>
      </c>
    </row>
    <row r="431" spans="1:9" hidden="1">
      <c r="A431" t="str">
        <f>Table_wabobpsvr_AzureCalc_AzureCalcRateCard[[#This Row],[ServiceName]]&amp;Table_wabobpsvr_AzureCalc_AzureCalcRateCard[[#This Row],[Price_Level]]&amp;Table_wabobpsvr_AzureCalc_AzureCalcRateCard[[#This Row],[Region]]</f>
        <v>A8 VM (Non-Windows)MOSP15</v>
      </c>
      <c r="B431">
        <v>15</v>
      </c>
      <c r="C431" t="s">
        <v>91</v>
      </c>
      <c r="D431" t="s">
        <v>627</v>
      </c>
      <c r="E431">
        <v>2.2240000000000002</v>
      </c>
      <c r="F431" t="s">
        <v>717</v>
      </c>
      <c r="G431" s="784" t="s">
        <v>4431</v>
      </c>
      <c r="H431" s="784" t="s">
        <v>4431</v>
      </c>
      <c r="I431" s="784" t="s">
        <v>4906</v>
      </c>
    </row>
    <row r="432" spans="1:9" hidden="1">
      <c r="A432" t="str">
        <f>Table_wabobpsvr_AzureCalc_AzureCalcRateCard[[#This Row],[ServiceName]]&amp;Table_wabobpsvr_AzureCalc_AzureCalcRateCard[[#This Row],[Price_Level]]&amp;Table_wabobpsvr_AzureCalc_AzureCalcRateCard[[#This Row],[Region]]</f>
        <v>A1 HDInsightMOSP15</v>
      </c>
      <c r="B432">
        <v>15</v>
      </c>
      <c r="C432" t="s">
        <v>91</v>
      </c>
      <c r="D432" t="s">
        <v>627</v>
      </c>
      <c r="E432">
        <v>0.10100000000000001</v>
      </c>
      <c r="F432" t="s">
        <v>3546</v>
      </c>
      <c r="G432" s="784" t="s">
        <v>4431</v>
      </c>
      <c r="H432" s="784" t="s">
        <v>4431</v>
      </c>
      <c r="I432" s="784" t="s">
        <v>4907</v>
      </c>
    </row>
    <row r="433" spans="1:9" hidden="1">
      <c r="A433" t="str">
        <f>Table_wabobpsvr_AzureCalc_AzureCalcRateCard[[#This Row],[ServiceName]]&amp;Table_wabobpsvr_AzureCalc_AzureCalcRateCard[[#This Row],[Price_Level]]&amp;Table_wabobpsvr_AzureCalc_AzureCalcRateCard[[#This Row],[Region]]</f>
        <v>Basic_D11 VM (Windows)A</v>
      </c>
      <c r="C433" t="s">
        <v>91</v>
      </c>
      <c r="D433" t="s">
        <v>181</v>
      </c>
      <c r="E433">
        <v>0.31330999999999998</v>
      </c>
      <c r="F433" t="s">
        <v>1137</v>
      </c>
      <c r="G433" s="784" t="s">
        <v>2825</v>
      </c>
      <c r="H433" s="784" t="s">
        <v>2826</v>
      </c>
      <c r="I433" s="784" t="s">
        <v>4431</v>
      </c>
    </row>
    <row r="434" spans="1:9" hidden="1">
      <c r="A434" t="str">
        <f>Table_wabobpsvr_AzureCalc_AzureCalcRateCard[[#This Row],[ServiceName]]&amp;Table_wabobpsvr_AzureCalc_AzureCalcRateCard[[#This Row],[Price_Level]]&amp;Table_wabobpsvr_AzureCalc_AzureCalcRateCard[[#This Row],[Region]]</f>
        <v>A5 HDInsight (Non-Windows)D10</v>
      </c>
      <c r="B434">
        <v>10</v>
      </c>
      <c r="C434" t="s">
        <v>91</v>
      </c>
      <c r="D434" t="s">
        <v>183</v>
      </c>
      <c r="E434">
        <v>0.1152</v>
      </c>
      <c r="F434" t="s">
        <v>3547</v>
      </c>
      <c r="G434" s="784" t="s">
        <v>3548</v>
      </c>
      <c r="H434" s="784" t="s">
        <v>3549</v>
      </c>
      <c r="I434" s="784" t="s">
        <v>4908</v>
      </c>
    </row>
    <row r="435" spans="1:9" hidden="1">
      <c r="A435" t="str">
        <f>Table_wabobpsvr_AzureCalc_AzureCalcRateCard[[#This Row],[ServiceName]]&amp;Table_wabobpsvr_AzureCalc_AzureCalcRateCard[[#This Row],[Price_Level]]&amp;Table_wabobpsvr_AzureCalc_AzureCalcRateCard[[#This Row],[Region]]</f>
        <v>A8 HDInsight (Non-Windows)MOSP13</v>
      </c>
      <c r="B435">
        <v>13</v>
      </c>
      <c r="C435" t="s">
        <v>91</v>
      </c>
      <c r="D435" t="s">
        <v>627</v>
      </c>
      <c r="E435">
        <v>1.4950000000000001</v>
      </c>
      <c r="F435" t="s">
        <v>3550</v>
      </c>
      <c r="G435" s="784" t="s">
        <v>4431</v>
      </c>
      <c r="H435" s="784" t="s">
        <v>4431</v>
      </c>
      <c r="I435" s="784" t="s">
        <v>4909</v>
      </c>
    </row>
    <row r="436" spans="1:9" hidden="1">
      <c r="A436" t="str">
        <f>Table_wabobpsvr_AzureCalc_AzureCalcRateCard[[#This Row],[ServiceName]]&amp;Table_wabobpsvr_AzureCalc_AzureCalcRateCard[[#This Row],[Price_Level]]&amp;Table_wabobpsvr_AzureCalc_AzureCalcRateCard[[#This Row],[Region]]</f>
        <v>A9 HDInsight (Non-Windows)MOSP15</v>
      </c>
      <c r="B436">
        <v>15</v>
      </c>
      <c r="C436" t="s">
        <v>91</v>
      </c>
      <c r="D436" t="s">
        <v>627</v>
      </c>
      <c r="E436">
        <v>3.2589999999999999</v>
      </c>
      <c r="F436" t="s">
        <v>3551</v>
      </c>
      <c r="G436" s="784" t="s">
        <v>4431</v>
      </c>
      <c r="H436" s="784" t="s">
        <v>4431</v>
      </c>
      <c r="I436" s="784" t="s">
        <v>4910</v>
      </c>
    </row>
    <row r="437" spans="1:9" hidden="1">
      <c r="A437" t="str">
        <f>Table_wabobpsvr_AzureCalc_AzureCalcRateCard[[#This Row],[ServiceName]]&amp;Table_wabobpsvr_AzureCalc_AzureCalcRateCard[[#This Row],[Price_Level]]&amp;Table_wabobpsvr_AzureCalc_AzureCalcRateCard[[#This Row],[Region]]</f>
        <v>A5 HDInsight (Non-Windows)A</v>
      </c>
      <c r="C437" t="s">
        <v>91</v>
      </c>
      <c r="D437" t="s">
        <v>181</v>
      </c>
      <c r="E437">
        <v>0.12770000000000001</v>
      </c>
      <c r="F437" t="s">
        <v>3547</v>
      </c>
      <c r="G437" s="784" t="s">
        <v>3552</v>
      </c>
      <c r="H437" s="784" t="s">
        <v>3553</v>
      </c>
      <c r="I437" s="784" t="s">
        <v>4911</v>
      </c>
    </row>
    <row r="438" spans="1:9" hidden="1">
      <c r="A438" t="str">
        <f>Table_wabobpsvr_AzureCalc_AzureCalcRateCard[[#This Row],[ServiceName]]&amp;Table_wabobpsvr_AzureCalc_AzureCalcRateCard[[#This Row],[Price_Level]]&amp;Table_wabobpsvr_AzureCalc_AzureCalcRateCard[[#This Row],[Region]]</f>
        <v>A8 HDInsight (Non-Windows)D</v>
      </c>
      <c r="C438" t="s">
        <v>91</v>
      </c>
      <c r="D438" t="s">
        <v>183</v>
      </c>
      <c r="E438">
        <v>0.78400000000000003</v>
      </c>
      <c r="F438" t="s">
        <v>3550</v>
      </c>
      <c r="G438" s="784" t="s">
        <v>3554</v>
      </c>
      <c r="H438" s="784" t="s">
        <v>3555</v>
      </c>
      <c r="I438" s="784" t="s">
        <v>4912</v>
      </c>
    </row>
    <row r="439" spans="1:9" hidden="1">
      <c r="A439" t="str">
        <f>Table_wabobpsvr_AzureCalc_AzureCalcRateCard[[#This Row],[ServiceName]]&amp;Table_wabobpsvr_AzureCalc_AzureCalcRateCard[[#This Row],[Price_Level]]&amp;Table_wabobpsvr_AzureCalc_AzureCalcRateCard[[#This Row],[Region]]</f>
        <v>Monthly FeeC2</v>
      </c>
      <c r="B439">
        <v>2</v>
      </c>
      <c r="C439" t="s">
        <v>4431</v>
      </c>
      <c r="D439" t="s">
        <v>184</v>
      </c>
      <c r="E439">
        <v>999999</v>
      </c>
      <c r="F439" t="s">
        <v>3556</v>
      </c>
      <c r="G439" s="784" t="s">
        <v>4431</v>
      </c>
      <c r="H439" s="784" t="s">
        <v>4431</v>
      </c>
      <c r="I439" s="784" t="s">
        <v>4431</v>
      </c>
    </row>
    <row r="440" spans="1:9" hidden="1">
      <c r="A440" t="str">
        <f>Table_wabobpsvr_AzureCalc_AzureCalcRateCard[[#This Row],[ServiceName]]&amp;Table_wabobpsvr_AzureCalc_AzureCalcRateCard[[#This Row],[Price_Level]]&amp;Table_wabobpsvr_AzureCalc_AzureCalcRateCard[[#This Row],[Region]]</f>
        <v>Monthly FeeMOSP6</v>
      </c>
      <c r="B440">
        <v>6</v>
      </c>
      <c r="C440" t="s">
        <v>4431</v>
      </c>
      <c r="D440" t="s">
        <v>627</v>
      </c>
      <c r="E440">
        <v>999999</v>
      </c>
      <c r="F440" t="s">
        <v>3556</v>
      </c>
      <c r="G440" s="784" t="s">
        <v>4431</v>
      </c>
      <c r="H440" s="784" t="s">
        <v>4431</v>
      </c>
      <c r="I440" s="784" t="s">
        <v>4431</v>
      </c>
    </row>
    <row r="441" spans="1:9" hidden="1">
      <c r="A441" t="str">
        <f>Table_wabobpsvr_AzureCalc_AzureCalcRateCard[[#This Row],[ServiceName]]&amp;Table_wabobpsvr_AzureCalc_AzureCalcRateCard[[#This Row],[Price_Level]]&amp;Table_wabobpsvr_AzureCalc_AzureCalcRateCard[[#This Row],[Region]]</f>
        <v>Premium Elastic DTU PackMOSP14</v>
      </c>
      <c r="B441">
        <v>14</v>
      </c>
      <c r="C441" t="s">
        <v>7614</v>
      </c>
      <c r="D441" t="s">
        <v>627</v>
      </c>
      <c r="E441">
        <v>0.22470000000000001</v>
      </c>
      <c r="F441" t="s">
        <v>7555</v>
      </c>
      <c r="G441" s="784"/>
      <c r="H441" s="784"/>
      <c r="I441" s="784" t="s">
        <v>7561</v>
      </c>
    </row>
    <row r="442" spans="1:9" hidden="1">
      <c r="A442" t="str">
        <f>Table_wabobpsvr_AzureCalc_AzureCalcRateCard[[#This Row],[ServiceName]]&amp;Table_wabobpsvr_AzureCalc_AzureCalcRateCard[[#This Row],[Price_Level]]&amp;Table_wabobpsvr_AzureCalc_AzureCalcRateCard[[#This Row],[Region]]</f>
        <v>D2 HDInsight (Non-Windows)A16</v>
      </c>
      <c r="B442">
        <v>16</v>
      </c>
      <c r="C442" t="s">
        <v>91</v>
      </c>
      <c r="D442" t="s">
        <v>181</v>
      </c>
      <c r="E442">
        <v>0.20599999999999999</v>
      </c>
      <c r="F442" t="s">
        <v>4271</v>
      </c>
      <c r="G442" s="784" t="s">
        <v>4359</v>
      </c>
      <c r="H442" s="784" t="s">
        <v>4360</v>
      </c>
      <c r="I442" s="784" t="s">
        <v>4431</v>
      </c>
    </row>
    <row r="443" spans="1:9" hidden="1">
      <c r="A443" t="str">
        <f>Table_wabobpsvr_AzureCalc_AzureCalcRateCard[[#This Row],[ServiceName]]&amp;Table_wabobpsvr_AzureCalc_AzureCalcRateCard[[#This Row],[Price_Level]]&amp;Table_wabobpsvr_AzureCalc_AzureCalcRateCard[[#This Row],[Region]]</f>
        <v>A10 Cloud ServicesMOSP16</v>
      </c>
      <c r="B443">
        <v>16</v>
      </c>
      <c r="C443" t="s">
        <v>91</v>
      </c>
      <c r="D443" t="s">
        <v>627</v>
      </c>
      <c r="E443">
        <v>1.89</v>
      </c>
      <c r="F443" t="s">
        <v>1273</v>
      </c>
      <c r="G443" s="784" t="s">
        <v>4431</v>
      </c>
      <c r="H443" s="784" t="s">
        <v>4431</v>
      </c>
      <c r="I443" s="784" t="s">
        <v>4431</v>
      </c>
    </row>
    <row r="444" spans="1:9" hidden="1">
      <c r="A444" t="str">
        <f>Table_wabobpsvr_AzureCalc_AzureCalcRateCard[[#This Row],[ServiceName]]&amp;Table_wabobpsvr_AzureCalc_AzureCalcRateCard[[#This Row],[Price_Level]]&amp;Table_wabobpsvr_AzureCalc_AzureCalcRateCard[[#This Row],[Region]]</f>
        <v>A10 HDInsight (Non-Windows)MOSP16</v>
      </c>
      <c r="B444">
        <v>16</v>
      </c>
      <c r="C444" t="s">
        <v>91</v>
      </c>
      <c r="D444" t="s">
        <v>627</v>
      </c>
      <c r="E444">
        <v>0.94499999999999995</v>
      </c>
      <c r="F444" t="s">
        <v>3694</v>
      </c>
      <c r="G444" s="784" t="s">
        <v>4431</v>
      </c>
      <c r="H444" s="784" t="s">
        <v>4431</v>
      </c>
      <c r="I444" s="784" t="s">
        <v>4431</v>
      </c>
    </row>
    <row r="445" spans="1:9" hidden="1">
      <c r="A445" t="str">
        <f>Table_wabobpsvr_AzureCalc_AzureCalcRateCard[[#This Row],[ServiceName]]&amp;Table_wabobpsvr_AzureCalc_AzureCalcRateCard[[#This Row],[Price_Level]]&amp;Table_wabobpsvr_AzureCalc_AzureCalcRateCard[[#This Row],[Region]]</f>
        <v>Premium P6 Secondary Active Geo Database HoursB14</v>
      </c>
      <c r="B445">
        <v>14</v>
      </c>
      <c r="C445" t="s">
        <v>91</v>
      </c>
      <c r="D445" t="s">
        <v>182</v>
      </c>
      <c r="E445">
        <v>5.875</v>
      </c>
      <c r="F445" t="s">
        <v>7379</v>
      </c>
      <c r="G445" s="784" t="s">
        <v>3785</v>
      </c>
      <c r="H445" s="784" t="s">
        <v>7347</v>
      </c>
      <c r="I445" s="784" t="s">
        <v>7348</v>
      </c>
    </row>
    <row r="446" spans="1:9" hidden="1">
      <c r="A446" t="str">
        <f>Table_wabobpsvr_AzureCalc_AzureCalcRateCard[[#This Row],[ServiceName]]&amp;Table_wabobpsvr_AzureCalc_AzureCalcRateCard[[#This Row],[Price_Level]]&amp;Table_wabobpsvr_AzureCalc_AzureCalcRateCard[[#This Row],[Region]]</f>
        <v>Premium P6 Secondary Active Geo Database HoursB</v>
      </c>
      <c r="C446" t="s">
        <v>91</v>
      </c>
      <c r="D446" t="s">
        <v>182</v>
      </c>
      <c r="E446">
        <v>4.7</v>
      </c>
      <c r="F446" t="s">
        <v>7379</v>
      </c>
      <c r="G446" s="784" t="s">
        <v>3777</v>
      </c>
      <c r="H446" s="784" t="s">
        <v>5946</v>
      </c>
      <c r="I446" s="784" t="s">
        <v>5947</v>
      </c>
    </row>
    <row r="447" spans="1:9" hidden="1">
      <c r="A447" t="str">
        <f>Table_wabobpsvr_AzureCalc_AzureCalcRateCard[[#This Row],[ServiceName]]&amp;Table_wabobpsvr_AzureCalc_AzureCalcRateCard[[#This Row],[Price_Level]]&amp;Table_wabobpsvr_AzureCalc_AzureCalcRateCard[[#This Row],[Region]]</f>
        <v>Premium P6 Secondary Geo Database HoursB15</v>
      </c>
      <c r="B447">
        <v>15</v>
      </c>
      <c r="C447" t="s">
        <v>91</v>
      </c>
      <c r="D447" t="s">
        <v>182</v>
      </c>
      <c r="E447">
        <v>3.8774999999999999</v>
      </c>
      <c r="F447" t="s">
        <v>7380</v>
      </c>
      <c r="G447" s="784" t="s">
        <v>3978</v>
      </c>
      <c r="H447" s="784" t="s">
        <v>5948</v>
      </c>
      <c r="I447" s="784" t="s">
        <v>5949</v>
      </c>
    </row>
    <row r="448" spans="1:9" hidden="1">
      <c r="A448" t="str">
        <f>Table_wabobpsvr_AzureCalc_AzureCalcRateCard[[#This Row],[ServiceName]]&amp;Table_wabobpsvr_AzureCalc_AzureCalcRateCard[[#This Row],[Price_Level]]&amp;Table_wabobpsvr_AzureCalc_AzureCalcRateCard[[#This Row],[Region]]</f>
        <v>Premium P6 Secondary Geo Database HoursB16</v>
      </c>
      <c r="B448">
        <v>16</v>
      </c>
      <c r="C448" t="s">
        <v>91</v>
      </c>
      <c r="D448" t="s">
        <v>182</v>
      </c>
      <c r="E448">
        <v>3.8774999999999999</v>
      </c>
      <c r="F448" t="s">
        <v>7380</v>
      </c>
      <c r="G448" s="784" t="s">
        <v>3643</v>
      </c>
      <c r="H448" s="784" t="s">
        <v>5950</v>
      </c>
      <c r="I448" s="784" t="s">
        <v>5951</v>
      </c>
    </row>
    <row r="449" spans="1:9" hidden="1">
      <c r="A449" t="str">
        <f>Table_wabobpsvr_AzureCalc_AzureCalcRateCard[[#This Row],[ServiceName]]&amp;Table_wabobpsvr_AzureCalc_AzureCalcRateCard[[#This Row],[Price_Level]]&amp;Table_wabobpsvr_AzureCalc_AzureCalcRateCard[[#This Row],[Region]]</f>
        <v>Premium P6 Secondary Geo Database HoursB13</v>
      </c>
      <c r="B449">
        <v>13</v>
      </c>
      <c r="C449" t="s">
        <v>91</v>
      </c>
      <c r="D449" t="s">
        <v>182</v>
      </c>
      <c r="E449">
        <v>4.26525</v>
      </c>
      <c r="F449" t="s">
        <v>7380</v>
      </c>
      <c r="G449" s="784" t="s">
        <v>3789</v>
      </c>
      <c r="H449" s="784" t="s">
        <v>5952</v>
      </c>
      <c r="I449" s="784" t="s">
        <v>5953</v>
      </c>
    </row>
    <row r="450" spans="1:9" hidden="1">
      <c r="A450" t="str">
        <f>Table_wabobpsvr_AzureCalc_AzureCalcRateCard[[#This Row],[ServiceName]]&amp;Table_wabobpsvr_AzureCalc_AzureCalcRateCard[[#This Row],[Price_Level]]&amp;Table_wabobpsvr_AzureCalc_AzureCalcRateCard[[#This Row],[Region]]</f>
        <v>Premium P6 Secondary Geo Database HoursB11</v>
      </c>
      <c r="B450">
        <v>11</v>
      </c>
      <c r="C450" t="s">
        <v>91</v>
      </c>
      <c r="D450" t="s">
        <v>182</v>
      </c>
      <c r="E450">
        <v>3.9836416666666699</v>
      </c>
      <c r="F450" t="s">
        <v>7380</v>
      </c>
      <c r="G450" s="784" t="s">
        <v>3791</v>
      </c>
      <c r="H450" s="784" t="s">
        <v>5954</v>
      </c>
      <c r="I450" s="784" t="s">
        <v>5955</v>
      </c>
    </row>
    <row r="451" spans="1:9" hidden="1">
      <c r="A451" t="str">
        <f>Table_wabobpsvr_AzureCalc_AzureCalcRateCard[[#This Row],[ServiceName]]&amp;Table_wabobpsvr_AzureCalc_AzureCalcRateCard[[#This Row],[Price_Level]]&amp;Table_wabobpsvr_AzureCalc_AzureCalcRateCard[[#This Row],[Region]]</f>
        <v>Monthly FeeA6</v>
      </c>
      <c r="B451">
        <v>6</v>
      </c>
      <c r="C451" t="s">
        <v>4431</v>
      </c>
      <c r="D451" t="s">
        <v>181</v>
      </c>
      <c r="E451">
        <v>999999</v>
      </c>
      <c r="F451" t="s">
        <v>3556</v>
      </c>
      <c r="G451" s="784" t="s">
        <v>4431</v>
      </c>
      <c r="H451" s="784" t="s">
        <v>4431</v>
      </c>
      <c r="I451" s="784" t="s">
        <v>4431</v>
      </c>
    </row>
    <row r="452" spans="1:9" hidden="1">
      <c r="A452" t="str">
        <f>Table_wabobpsvr_AzureCalc_AzureCalcRateCard[[#This Row],[ServiceName]]&amp;Table_wabobpsvr_AzureCalc_AzureCalcRateCard[[#This Row],[Price_Level]]&amp;Table_wabobpsvr_AzureCalc_AzureCalcRateCard[[#This Row],[Region]]</f>
        <v>Monthly FeeB6</v>
      </c>
      <c r="B452">
        <v>6</v>
      </c>
      <c r="C452" t="s">
        <v>4431</v>
      </c>
      <c r="D452" t="s">
        <v>182</v>
      </c>
      <c r="E452">
        <v>999999</v>
      </c>
      <c r="F452" t="s">
        <v>3556</v>
      </c>
      <c r="G452" s="784" t="s">
        <v>4431</v>
      </c>
      <c r="H452" s="784" t="s">
        <v>4431</v>
      </c>
      <c r="I452" s="784" t="s">
        <v>4431</v>
      </c>
    </row>
    <row r="453" spans="1:9" hidden="1">
      <c r="A453" t="str">
        <f>Table_wabobpsvr_AzureCalc_AzureCalcRateCard[[#This Row],[ServiceName]]&amp;Table_wabobpsvr_AzureCalc_AzureCalcRateCard[[#This Row],[Price_Level]]&amp;Table_wabobpsvr_AzureCalc_AzureCalcRateCard[[#This Row],[Region]]</f>
        <v>Monthly FeeC6</v>
      </c>
      <c r="B453">
        <v>6</v>
      </c>
      <c r="C453" t="s">
        <v>4431</v>
      </c>
      <c r="D453" t="s">
        <v>184</v>
      </c>
      <c r="E453">
        <v>999999</v>
      </c>
      <c r="F453" t="s">
        <v>3556</v>
      </c>
      <c r="G453" s="784" t="s">
        <v>4431</v>
      </c>
      <c r="H453" s="784" t="s">
        <v>4431</v>
      </c>
      <c r="I453" s="784" t="s">
        <v>4431</v>
      </c>
    </row>
    <row r="454" spans="1:9" hidden="1">
      <c r="A454" t="str">
        <f>Table_wabobpsvr_AzureCalc_AzureCalcRateCard[[#This Row],[ServiceName]]&amp;Table_wabobpsvr_AzureCalc_AzureCalcRateCard[[#This Row],[Price_Level]]&amp;Table_wabobpsvr_AzureCalc_AzureCalcRateCard[[#This Row],[Region]]</f>
        <v>Monthly FeeD6</v>
      </c>
      <c r="B454">
        <v>6</v>
      </c>
      <c r="C454" t="s">
        <v>4431</v>
      </c>
      <c r="D454" t="s">
        <v>183</v>
      </c>
      <c r="E454">
        <v>999999</v>
      </c>
      <c r="F454" t="s">
        <v>3556</v>
      </c>
      <c r="G454" s="784" t="s">
        <v>4431</v>
      </c>
      <c r="H454" s="784" t="s">
        <v>4431</v>
      </c>
      <c r="I454" s="784" t="s">
        <v>4431</v>
      </c>
    </row>
    <row r="455" spans="1:9" hidden="1">
      <c r="A455" t="str">
        <f>Table_wabobpsvr_AzureCalc_AzureCalcRateCard[[#This Row],[ServiceName]]&amp;Table_wabobpsvr_AzureCalc_AzureCalcRateCard[[#This Row],[Price_Level]]&amp;Table_wabobpsvr_AzureCalc_AzureCalcRateCard[[#This Row],[Region]]</f>
        <v>Monthly FeeMOSP7</v>
      </c>
      <c r="B455">
        <v>7</v>
      </c>
      <c r="C455" t="s">
        <v>4431</v>
      </c>
      <c r="D455" t="s">
        <v>627</v>
      </c>
      <c r="E455">
        <v>999999</v>
      </c>
      <c r="F455" t="s">
        <v>3556</v>
      </c>
      <c r="G455" s="784" t="s">
        <v>4431</v>
      </c>
      <c r="H455" s="784" t="s">
        <v>4431</v>
      </c>
      <c r="I455" s="784" t="s">
        <v>4431</v>
      </c>
    </row>
    <row r="456" spans="1:9" hidden="1">
      <c r="A456" t="str">
        <f>Table_wabobpsvr_AzureCalc_AzureCalcRateCard[[#This Row],[ServiceName]]&amp;Table_wabobpsvr_AzureCalc_AzureCalcRateCard[[#This Row],[Price_Level]]&amp;Table_wabobpsvr_AzureCalc_AzureCalcRateCard[[#This Row],[Region]]</f>
        <v>Monthly FeeA7</v>
      </c>
      <c r="B456">
        <v>7</v>
      </c>
      <c r="C456" t="s">
        <v>4431</v>
      </c>
      <c r="D456" t="s">
        <v>181</v>
      </c>
      <c r="E456">
        <v>999999</v>
      </c>
      <c r="F456" t="s">
        <v>3556</v>
      </c>
      <c r="G456" s="784" t="s">
        <v>4431</v>
      </c>
      <c r="H456" s="784" t="s">
        <v>4431</v>
      </c>
      <c r="I456" s="784" t="s">
        <v>4431</v>
      </c>
    </row>
    <row r="457" spans="1:9" hidden="1">
      <c r="A457" t="str">
        <f>Table_wabobpsvr_AzureCalc_AzureCalcRateCard[[#This Row],[ServiceName]]&amp;Table_wabobpsvr_AzureCalc_AzureCalcRateCard[[#This Row],[Price_Level]]&amp;Table_wabobpsvr_AzureCalc_AzureCalcRateCard[[#This Row],[Region]]</f>
        <v>Monthly FeeB7</v>
      </c>
      <c r="B457">
        <v>7</v>
      </c>
      <c r="C457" t="s">
        <v>4431</v>
      </c>
      <c r="D457" t="s">
        <v>182</v>
      </c>
      <c r="E457">
        <v>999999</v>
      </c>
      <c r="F457" t="s">
        <v>3556</v>
      </c>
      <c r="G457" s="784" t="s">
        <v>4431</v>
      </c>
      <c r="H457" s="784" t="s">
        <v>4431</v>
      </c>
      <c r="I457" s="784" t="s">
        <v>4431</v>
      </c>
    </row>
    <row r="458" spans="1:9" hidden="1">
      <c r="A458" t="str">
        <f>Table_wabobpsvr_AzureCalc_AzureCalcRateCard[[#This Row],[ServiceName]]&amp;Table_wabobpsvr_AzureCalc_AzureCalcRateCard[[#This Row],[Price_Level]]&amp;Table_wabobpsvr_AzureCalc_AzureCalcRateCard[[#This Row],[Region]]</f>
        <v>Monthly FeeC7</v>
      </c>
      <c r="B458">
        <v>7</v>
      </c>
      <c r="C458" t="s">
        <v>4431</v>
      </c>
      <c r="D458" t="s">
        <v>184</v>
      </c>
      <c r="E458">
        <v>999999</v>
      </c>
      <c r="F458" t="s">
        <v>3556</v>
      </c>
      <c r="G458" s="784" t="s">
        <v>4431</v>
      </c>
      <c r="H458" s="784" t="s">
        <v>4431</v>
      </c>
      <c r="I458" s="784" t="s">
        <v>4431</v>
      </c>
    </row>
    <row r="459" spans="1:9" hidden="1">
      <c r="A459" t="str">
        <f>Table_wabobpsvr_AzureCalc_AzureCalcRateCard[[#This Row],[ServiceName]]&amp;Table_wabobpsvr_AzureCalc_AzureCalcRateCard[[#This Row],[Price_Level]]&amp;Table_wabobpsvr_AzureCalc_AzureCalcRateCard[[#This Row],[Region]]</f>
        <v>Redis Cache Basic C2MOSP</v>
      </c>
      <c r="C459" t="s">
        <v>701</v>
      </c>
      <c r="D459" t="s">
        <v>627</v>
      </c>
      <c r="E459">
        <v>0.09</v>
      </c>
      <c r="F459" t="s">
        <v>830</v>
      </c>
      <c r="G459" s="784" t="s">
        <v>4431</v>
      </c>
      <c r="H459" s="784" t="s">
        <v>4431</v>
      </c>
      <c r="I459" s="784" t="s">
        <v>4913</v>
      </c>
    </row>
    <row r="460" spans="1:9" hidden="1">
      <c r="A460" t="str">
        <f>Table_wabobpsvr_AzureCalc_AzureCalcRateCard[[#This Row],[ServiceName]]&amp;Table_wabobpsvr_AzureCalc_AzureCalcRateCard[[#This Row],[Price_Level]]&amp;Table_wabobpsvr_AzureCalc_AzureCalcRateCard[[#This Row],[Region]]</f>
        <v>Redis Cache Basic C2A</v>
      </c>
      <c r="C460" t="s">
        <v>701</v>
      </c>
      <c r="D460" t="s">
        <v>181</v>
      </c>
      <c r="E460">
        <v>8.7300000000000003E-2</v>
      </c>
      <c r="F460" t="s">
        <v>830</v>
      </c>
      <c r="G460" s="784" t="s">
        <v>3485</v>
      </c>
      <c r="H460" s="784" t="s">
        <v>3486</v>
      </c>
      <c r="I460" s="784" t="s">
        <v>4913</v>
      </c>
    </row>
    <row r="461" spans="1:9" hidden="1">
      <c r="A461" t="str">
        <f>Table_wabobpsvr_AzureCalc_AzureCalcRateCard[[#This Row],[ServiceName]]&amp;Table_wabobpsvr_AzureCalc_AzureCalcRateCard[[#This Row],[Price_Level]]&amp;Table_wabobpsvr_AzureCalc_AzureCalcRateCard[[#This Row],[Region]]</f>
        <v>Redis Cache Basic C2B</v>
      </c>
      <c r="C461" t="s">
        <v>701</v>
      </c>
      <c r="D461" t="s">
        <v>182</v>
      </c>
      <c r="E461">
        <v>8.4599999999999995E-2</v>
      </c>
      <c r="F461" t="s">
        <v>830</v>
      </c>
      <c r="G461" s="784" t="s">
        <v>3485</v>
      </c>
      <c r="H461" s="784" t="s">
        <v>3486</v>
      </c>
      <c r="I461" s="784" t="s">
        <v>4913</v>
      </c>
    </row>
    <row r="462" spans="1:9" hidden="1">
      <c r="A462" t="str">
        <f>Table_wabobpsvr_AzureCalc_AzureCalcRateCard[[#This Row],[ServiceName]]&amp;Table_wabobpsvr_AzureCalc_AzureCalcRateCard[[#This Row],[Price_Level]]&amp;Table_wabobpsvr_AzureCalc_AzureCalcRateCard[[#This Row],[Region]]</f>
        <v>Redis Cache Basic C2C</v>
      </c>
      <c r="C462" t="s">
        <v>701</v>
      </c>
      <c r="D462" t="s">
        <v>184</v>
      </c>
      <c r="E462">
        <v>8.1900000000000001E-2</v>
      </c>
      <c r="F462" t="s">
        <v>830</v>
      </c>
      <c r="G462" s="784" t="s">
        <v>3485</v>
      </c>
      <c r="H462" s="784" t="s">
        <v>3486</v>
      </c>
      <c r="I462" s="784" t="s">
        <v>4913</v>
      </c>
    </row>
    <row r="463" spans="1:9" hidden="1">
      <c r="A463" t="str">
        <f>Table_wabobpsvr_AzureCalc_AzureCalcRateCard[[#This Row],[ServiceName]]&amp;Table_wabobpsvr_AzureCalc_AzureCalcRateCard[[#This Row],[Price_Level]]&amp;Table_wabobpsvr_AzureCalc_AzureCalcRateCard[[#This Row],[Region]]</f>
        <v>Redis Cache Basic C2D</v>
      </c>
      <c r="C463" t="s">
        <v>701</v>
      </c>
      <c r="D463" t="s">
        <v>183</v>
      </c>
      <c r="E463">
        <v>7.9200000000000007E-2</v>
      </c>
      <c r="F463" t="s">
        <v>830</v>
      </c>
      <c r="G463" s="784" t="s">
        <v>3485</v>
      </c>
      <c r="H463" s="784" t="s">
        <v>3486</v>
      </c>
      <c r="I463" s="784" t="s">
        <v>4913</v>
      </c>
    </row>
    <row r="464" spans="1:9" hidden="1">
      <c r="A464" t="str">
        <f>Table_wabobpsvr_AzureCalc_AzureCalcRateCard[[#This Row],[ServiceName]]&amp;Table_wabobpsvr_AzureCalc_AzureCalcRateCard[[#This Row],[Price_Level]]&amp;Table_wabobpsvr_AzureCalc_AzureCalcRateCard[[#This Row],[Region]]</f>
        <v>Redis Cache Basic C3MOSP</v>
      </c>
      <c r="C464" t="s">
        <v>701</v>
      </c>
      <c r="D464" t="s">
        <v>627</v>
      </c>
      <c r="E464">
        <v>0.18</v>
      </c>
      <c r="F464" t="s">
        <v>832</v>
      </c>
      <c r="G464" s="784" t="s">
        <v>4431</v>
      </c>
      <c r="H464" s="784" t="s">
        <v>4431</v>
      </c>
      <c r="I464" s="784" t="s">
        <v>4914</v>
      </c>
    </row>
    <row r="465" spans="1:9" hidden="1">
      <c r="A465" t="str">
        <f>Table_wabobpsvr_AzureCalc_AzureCalcRateCard[[#This Row],[ServiceName]]&amp;Table_wabobpsvr_AzureCalc_AzureCalcRateCard[[#This Row],[Price_Level]]&amp;Table_wabobpsvr_AzureCalc_AzureCalcRateCard[[#This Row],[Region]]</f>
        <v>Redis Cache Basic C3A</v>
      </c>
      <c r="C465" t="s">
        <v>701</v>
      </c>
      <c r="D465" t="s">
        <v>181</v>
      </c>
      <c r="E465">
        <v>0.17460000000000001</v>
      </c>
      <c r="F465" t="s">
        <v>832</v>
      </c>
      <c r="G465" s="784" t="s">
        <v>3487</v>
      </c>
      <c r="H465" s="784" t="s">
        <v>3488</v>
      </c>
      <c r="I465" s="784" t="s">
        <v>4914</v>
      </c>
    </row>
    <row r="466" spans="1:9" hidden="1">
      <c r="A466" t="str">
        <f>Table_wabobpsvr_AzureCalc_AzureCalcRateCard[[#This Row],[ServiceName]]&amp;Table_wabobpsvr_AzureCalc_AzureCalcRateCard[[#This Row],[Price_Level]]&amp;Table_wabobpsvr_AzureCalc_AzureCalcRateCard[[#This Row],[Region]]</f>
        <v>Redis Cache Basic C3B</v>
      </c>
      <c r="C466" t="s">
        <v>701</v>
      </c>
      <c r="D466" t="s">
        <v>182</v>
      </c>
      <c r="E466">
        <v>0.16919999999999999</v>
      </c>
      <c r="F466" t="s">
        <v>832</v>
      </c>
      <c r="G466" s="784" t="s">
        <v>3487</v>
      </c>
      <c r="H466" s="784" t="s">
        <v>3488</v>
      </c>
      <c r="I466" s="784" t="s">
        <v>4914</v>
      </c>
    </row>
    <row r="467" spans="1:9" hidden="1">
      <c r="A467" t="str">
        <f>Table_wabobpsvr_AzureCalc_AzureCalcRateCard[[#This Row],[ServiceName]]&amp;Table_wabobpsvr_AzureCalc_AzureCalcRateCard[[#This Row],[Price_Level]]&amp;Table_wabobpsvr_AzureCalc_AzureCalcRateCard[[#This Row],[Region]]</f>
        <v>Production API Transactions (in 1000s)A12</v>
      </c>
      <c r="B467">
        <v>12</v>
      </c>
      <c r="C467" t="s">
        <v>4431</v>
      </c>
      <c r="D467" t="s">
        <v>181</v>
      </c>
      <c r="E467">
        <v>999999</v>
      </c>
      <c r="F467" t="s">
        <v>3557</v>
      </c>
      <c r="G467" s="784" t="s">
        <v>4431</v>
      </c>
      <c r="H467" s="784" t="s">
        <v>4431</v>
      </c>
      <c r="I467" s="784" t="s">
        <v>4431</v>
      </c>
    </row>
    <row r="468" spans="1:9" hidden="1">
      <c r="A468" t="str">
        <f>Table_wabobpsvr_AzureCalc_AzureCalcRateCard[[#This Row],[ServiceName]]&amp;Table_wabobpsvr_AzureCalc_AzureCalcRateCard[[#This Row],[Price_Level]]&amp;Table_wabobpsvr_AzureCalc_AzureCalcRateCard[[#This Row],[Region]]</f>
        <v>Production API Transactions (in 1000s)B12</v>
      </c>
      <c r="B468">
        <v>12</v>
      </c>
      <c r="C468" t="s">
        <v>4431</v>
      </c>
      <c r="D468" t="s">
        <v>182</v>
      </c>
      <c r="E468">
        <v>999999</v>
      </c>
      <c r="F468" t="s">
        <v>3557</v>
      </c>
      <c r="G468" s="784" t="s">
        <v>4431</v>
      </c>
      <c r="H468" s="784" t="s">
        <v>4431</v>
      </c>
      <c r="I468" s="784" t="s">
        <v>4431</v>
      </c>
    </row>
    <row r="469" spans="1:9" hidden="1">
      <c r="A469" t="str">
        <f>Table_wabobpsvr_AzureCalc_AzureCalcRateCard[[#This Row],[ServiceName]]&amp;Table_wabobpsvr_AzureCalc_AzureCalcRateCard[[#This Row],[Price_Level]]&amp;Table_wabobpsvr_AzureCalc_AzureCalcRateCard[[#This Row],[Region]]</f>
        <v>Production API Transactions (in 1000s)C12</v>
      </c>
      <c r="B469">
        <v>12</v>
      </c>
      <c r="C469" t="s">
        <v>4431</v>
      </c>
      <c r="D469" t="s">
        <v>184</v>
      </c>
      <c r="E469">
        <v>999999</v>
      </c>
      <c r="F469" t="s">
        <v>3557</v>
      </c>
      <c r="G469" s="784" t="s">
        <v>4431</v>
      </c>
      <c r="H469" s="784" t="s">
        <v>4431</v>
      </c>
      <c r="I469" s="784" t="s">
        <v>4431</v>
      </c>
    </row>
    <row r="470" spans="1:9" hidden="1">
      <c r="A470" t="str">
        <f>Table_wabobpsvr_AzureCalc_AzureCalcRateCard[[#This Row],[ServiceName]]&amp;Table_wabobpsvr_AzureCalc_AzureCalcRateCard[[#This Row],[Price_Level]]&amp;Table_wabobpsvr_AzureCalc_AzureCalcRateCard[[#This Row],[Region]]</f>
        <v>Production API Transactions (in 1000s)D12</v>
      </c>
      <c r="B470">
        <v>12</v>
      </c>
      <c r="C470" t="s">
        <v>4431</v>
      </c>
      <c r="D470" t="s">
        <v>183</v>
      </c>
      <c r="E470">
        <v>999999</v>
      </c>
      <c r="F470" t="s">
        <v>3557</v>
      </c>
      <c r="G470" s="784" t="s">
        <v>4431</v>
      </c>
      <c r="H470" s="784" t="s">
        <v>4431</v>
      </c>
      <c r="I470" s="784" t="s">
        <v>4431</v>
      </c>
    </row>
    <row r="471" spans="1:9" hidden="1">
      <c r="A471" t="str">
        <f>Table_wabobpsvr_AzureCalc_AzureCalcRateCard[[#This Row],[ServiceName]]&amp;Table_wabobpsvr_AzureCalc_AzureCalcRateCard[[#This Row],[Price_Level]]&amp;Table_wabobpsvr_AzureCalc_AzureCalcRateCard[[#This Row],[Region]]</f>
        <v>Production API Transactions (in 1000s)MOSP13</v>
      </c>
      <c r="B471">
        <v>13</v>
      </c>
      <c r="C471" t="s">
        <v>4431</v>
      </c>
      <c r="D471" t="s">
        <v>627</v>
      </c>
      <c r="E471">
        <v>999999</v>
      </c>
      <c r="F471" t="s">
        <v>3557</v>
      </c>
      <c r="G471" s="784" t="s">
        <v>4431</v>
      </c>
      <c r="H471" s="784" t="s">
        <v>4431</v>
      </c>
      <c r="I471" s="784" t="s">
        <v>4431</v>
      </c>
    </row>
    <row r="472" spans="1:9" hidden="1">
      <c r="A472" t="str">
        <f>Table_wabobpsvr_AzureCalc_AzureCalcRateCard[[#This Row],[ServiceName]]&amp;Table_wabobpsvr_AzureCalc_AzureCalcRateCard[[#This Row],[Price_Level]]&amp;Table_wabobpsvr_AzureCalc_AzureCalcRateCard[[#This Row],[Region]]</f>
        <v>Production API Transactions (in 1000s)A13</v>
      </c>
      <c r="B472">
        <v>13</v>
      </c>
      <c r="C472" t="s">
        <v>4431</v>
      </c>
      <c r="D472" t="s">
        <v>181</v>
      </c>
      <c r="E472">
        <v>999999</v>
      </c>
      <c r="F472" t="s">
        <v>3557</v>
      </c>
      <c r="G472" s="784" t="s">
        <v>4431</v>
      </c>
      <c r="H472" s="784" t="s">
        <v>4431</v>
      </c>
      <c r="I472" s="784" t="s">
        <v>4431</v>
      </c>
    </row>
    <row r="473" spans="1:9" hidden="1">
      <c r="A473" s="784" t="str">
        <f>Table_wabobpsvr_AzureCalc_AzureCalcRateCard[[#This Row],[ServiceName]]&amp;Table_wabobpsvr_AzureCalc_AzureCalcRateCard[[#This Row],[Price_Level]]&amp;Table_wabobpsvr_AzureCalc_AzureCalcRateCard[[#This Row],[Region]]</f>
        <v>Production API Transactions (in 1000s)B13</v>
      </c>
      <c r="B473" s="784">
        <v>13</v>
      </c>
      <c r="C473" s="784" t="s">
        <v>4431</v>
      </c>
      <c r="D473" s="784" t="s">
        <v>182</v>
      </c>
      <c r="E473" s="784">
        <v>999999</v>
      </c>
      <c r="F473" s="784" t="s">
        <v>3557</v>
      </c>
      <c r="G473" s="784" t="s">
        <v>4431</v>
      </c>
      <c r="H473" s="784" t="s">
        <v>4431</v>
      </c>
      <c r="I473" s="784" t="s">
        <v>4431</v>
      </c>
    </row>
    <row r="474" spans="1:9" hidden="1">
      <c r="A474" s="784" t="str">
        <f>Table_wabobpsvr_AzureCalc_AzureCalcRateCard[[#This Row],[ServiceName]]&amp;Table_wabobpsvr_AzureCalc_AzureCalcRateCard[[#This Row],[Price_Level]]&amp;Table_wabobpsvr_AzureCalc_AzureCalcRateCard[[#This Row],[Region]]</f>
        <v>Production API Transactions (in 1000s)C13</v>
      </c>
      <c r="B474" s="784">
        <v>13</v>
      </c>
      <c r="C474" s="784" t="s">
        <v>4431</v>
      </c>
      <c r="D474" s="784" t="s">
        <v>184</v>
      </c>
      <c r="E474" s="784">
        <v>999999</v>
      </c>
      <c r="F474" s="784" t="s">
        <v>3557</v>
      </c>
      <c r="G474" s="784" t="s">
        <v>4431</v>
      </c>
      <c r="H474" s="784" t="s">
        <v>4431</v>
      </c>
      <c r="I474" s="784" t="s">
        <v>4431</v>
      </c>
    </row>
    <row r="475" spans="1:9" hidden="1">
      <c r="A475" s="784" t="str">
        <f>Table_wabobpsvr_AzureCalc_AzureCalcRateCard[[#This Row],[ServiceName]]&amp;Table_wabobpsvr_AzureCalc_AzureCalcRateCard[[#This Row],[Price_Level]]&amp;Table_wabobpsvr_AzureCalc_AzureCalcRateCard[[#This Row],[Region]]</f>
        <v>Production API Transactions (in 1000s)D13</v>
      </c>
      <c r="B475" s="784">
        <v>13</v>
      </c>
      <c r="C475" s="784" t="s">
        <v>4431</v>
      </c>
      <c r="D475" s="784" t="s">
        <v>183</v>
      </c>
      <c r="E475" s="784">
        <v>999999</v>
      </c>
      <c r="F475" s="784" t="s">
        <v>3557</v>
      </c>
      <c r="G475" s="784" t="s">
        <v>4431</v>
      </c>
      <c r="H475" s="784" t="s">
        <v>4431</v>
      </c>
      <c r="I475" s="784" t="s">
        <v>4431</v>
      </c>
    </row>
    <row r="476" spans="1:9" hidden="1">
      <c r="A476" s="784" t="str">
        <f>Table_wabobpsvr_AzureCalc_AzureCalcRateCard[[#This Row],[ServiceName]]&amp;Table_wabobpsvr_AzureCalc_AzureCalcRateCard[[#This Row],[Price_Level]]&amp;Table_wabobpsvr_AzureCalc_AzureCalcRateCard[[#This Row],[Region]]</f>
        <v>Production API Transactions (in 1000s)MOSP14</v>
      </c>
      <c r="B476" s="784">
        <v>14</v>
      </c>
      <c r="C476" s="784" t="s">
        <v>4431</v>
      </c>
      <c r="D476" s="784" t="s">
        <v>627</v>
      </c>
      <c r="E476" s="784">
        <v>999999</v>
      </c>
      <c r="F476" s="784" t="s">
        <v>3557</v>
      </c>
      <c r="G476" s="784" t="s">
        <v>4431</v>
      </c>
      <c r="H476" s="784" t="s">
        <v>4431</v>
      </c>
      <c r="I476" s="784" t="s">
        <v>4431</v>
      </c>
    </row>
    <row r="477" spans="1:9" hidden="1">
      <c r="A477" s="784" t="str">
        <f>Table_wabobpsvr_AzureCalc_AzureCalcRateCard[[#This Row],[ServiceName]]&amp;Table_wabobpsvr_AzureCalc_AzureCalcRateCard[[#This Row],[Price_Level]]&amp;Table_wabobpsvr_AzureCalc_AzureCalcRateCard[[#This Row],[Region]]</f>
        <v>Production API Transactions (in 1000s)A14</v>
      </c>
      <c r="B477" s="784">
        <v>14</v>
      </c>
      <c r="C477" s="784" t="s">
        <v>4431</v>
      </c>
      <c r="D477" s="784" t="s">
        <v>181</v>
      </c>
      <c r="E477" s="784">
        <v>999999</v>
      </c>
      <c r="F477" s="784" t="s">
        <v>3557</v>
      </c>
      <c r="G477" s="784" t="s">
        <v>4431</v>
      </c>
      <c r="H477" s="784" t="s">
        <v>4431</v>
      </c>
      <c r="I477" s="784" t="s">
        <v>4431</v>
      </c>
    </row>
    <row r="478" spans="1:9" hidden="1">
      <c r="A478" s="784" t="str">
        <f>Table_wabobpsvr_AzureCalc_AzureCalcRateCard[[#This Row],[ServiceName]]&amp;Table_wabobpsvr_AzureCalc_AzureCalcRateCard[[#This Row],[Price_Level]]&amp;Table_wabobpsvr_AzureCalc_AzureCalcRateCard[[#This Row],[Region]]</f>
        <v>Production API Transactions (in 1000s)B14</v>
      </c>
      <c r="B478" s="784">
        <v>14</v>
      </c>
      <c r="C478" s="784" t="s">
        <v>4431</v>
      </c>
      <c r="D478" s="784" t="s">
        <v>182</v>
      </c>
      <c r="E478" s="784">
        <v>999999</v>
      </c>
      <c r="F478" s="784" t="s">
        <v>3557</v>
      </c>
      <c r="G478" s="784" t="s">
        <v>4431</v>
      </c>
      <c r="H478" s="784" t="s">
        <v>4431</v>
      </c>
      <c r="I478" s="784" t="s">
        <v>4431</v>
      </c>
    </row>
    <row r="479" spans="1:9" hidden="1">
      <c r="A479" s="784" t="str">
        <f>Table_wabobpsvr_AzureCalc_AzureCalcRateCard[[#This Row],[ServiceName]]&amp;Table_wabobpsvr_AzureCalc_AzureCalcRateCard[[#This Row],[Price_Level]]&amp;Table_wabobpsvr_AzureCalc_AzureCalcRateCard[[#This Row],[Region]]</f>
        <v>Production API Transactions (in 1000s)C14</v>
      </c>
      <c r="B479" s="784">
        <v>14</v>
      </c>
      <c r="C479" s="784" t="s">
        <v>4431</v>
      </c>
      <c r="D479" s="784" t="s">
        <v>184</v>
      </c>
      <c r="E479" s="784">
        <v>999999</v>
      </c>
      <c r="F479" s="784" t="s">
        <v>3557</v>
      </c>
      <c r="G479" s="784" t="s">
        <v>4431</v>
      </c>
      <c r="H479" s="784" t="s">
        <v>4431</v>
      </c>
      <c r="I479" s="784" t="s">
        <v>4431</v>
      </c>
    </row>
    <row r="480" spans="1:9" hidden="1">
      <c r="A480" s="784" t="str">
        <f>Table_wabobpsvr_AzureCalc_AzureCalcRateCard[[#This Row],[ServiceName]]&amp;Table_wabobpsvr_AzureCalc_AzureCalcRateCard[[#This Row],[Price_Level]]&amp;Table_wabobpsvr_AzureCalc_AzureCalcRateCard[[#This Row],[Region]]</f>
        <v>Production API Transactions (in 1000s)D14</v>
      </c>
      <c r="B480" s="784">
        <v>14</v>
      </c>
      <c r="C480" s="784" t="s">
        <v>4431</v>
      </c>
      <c r="D480" s="784" t="s">
        <v>183</v>
      </c>
      <c r="E480" s="784">
        <v>999999</v>
      </c>
      <c r="F480" s="784" t="s">
        <v>3557</v>
      </c>
      <c r="G480" s="784" t="s">
        <v>4431</v>
      </c>
      <c r="H480" s="784" t="s">
        <v>4431</v>
      </c>
      <c r="I480" s="784" t="s">
        <v>4431</v>
      </c>
    </row>
    <row r="481" spans="1:9" hidden="1">
      <c r="A481" s="784" t="str">
        <f>Table_wabobpsvr_AzureCalc_AzureCalcRateCard[[#This Row],[ServiceName]]&amp;Table_wabobpsvr_AzureCalc_AzureCalcRateCard[[#This Row],[Price_Level]]&amp;Table_wabobpsvr_AzureCalc_AzureCalcRateCard[[#This Row],[Region]]</f>
        <v>Production API Transactions (in 1000s)MOSP15</v>
      </c>
      <c r="B481" s="784">
        <v>15</v>
      </c>
      <c r="C481" s="784" t="s">
        <v>4431</v>
      </c>
      <c r="D481" s="784" t="s">
        <v>627</v>
      </c>
      <c r="E481" s="784">
        <v>999999</v>
      </c>
      <c r="F481" s="784" t="s">
        <v>3557</v>
      </c>
      <c r="G481" s="784" t="s">
        <v>4431</v>
      </c>
      <c r="H481" s="784" t="s">
        <v>4431</v>
      </c>
      <c r="I481" s="784" t="s">
        <v>4431</v>
      </c>
    </row>
    <row r="482" spans="1:9" hidden="1">
      <c r="A482" s="784" t="str">
        <f>Table_wabobpsvr_AzureCalc_AzureCalcRateCard[[#This Row],[ServiceName]]&amp;Table_wabobpsvr_AzureCalc_AzureCalcRateCard[[#This Row],[Price_Level]]&amp;Table_wabobpsvr_AzureCalc_AzureCalcRateCard[[#This Row],[Region]]</f>
        <v>Production API Transactions (in 1000s)A15</v>
      </c>
      <c r="B482" s="784">
        <v>15</v>
      </c>
      <c r="C482" s="784" t="s">
        <v>4431</v>
      </c>
      <c r="D482" s="784" t="s">
        <v>181</v>
      </c>
      <c r="E482" s="784">
        <v>999999</v>
      </c>
      <c r="F482" s="784" t="s">
        <v>3557</v>
      </c>
      <c r="G482" s="784" t="s">
        <v>4431</v>
      </c>
      <c r="H482" s="784" t="s">
        <v>4431</v>
      </c>
      <c r="I482" s="784" t="s">
        <v>4431</v>
      </c>
    </row>
    <row r="483" spans="1:9" hidden="1">
      <c r="A483" t="str">
        <f>Table_wabobpsvr_AzureCalc_AzureCalcRateCard[[#This Row],[ServiceName]]&amp;Table_wabobpsvr_AzureCalc_AzureCalcRateCard[[#This Row],[Price_Level]]&amp;Table_wabobpsvr_AzureCalc_AzureCalcRateCard[[#This Row],[Region]]</f>
        <v>Production API Transactions (in 1000s)B15</v>
      </c>
      <c r="B483">
        <v>15</v>
      </c>
      <c r="C483" t="s">
        <v>4431</v>
      </c>
      <c r="D483" t="s">
        <v>182</v>
      </c>
      <c r="E483">
        <v>999999</v>
      </c>
      <c r="F483" t="s">
        <v>3557</v>
      </c>
      <c r="G483" s="784" t="s">
        <v>4431</v>
      </c>
      <c r="H483" s="784" t="s">
        <v>4431</v>
      </c>
      <c r="I483" s="784" t="s">
        <v>4431</v>
      </c>
    </row>
    <row r="484" spans="1:9" hidden="1">
      <c r="A484" t="str">
        <f>Table_wabobpsvr_AzureCalc_AzureCalcRateCard[[#This Row],[ServiceName]]&amp;Table_wabobpsvr_AzureCalc_AzureCalcRateCard[[#This Row],[Price_Level]]&amp;Table_wabobpsvr_AzureCalc_AzureCalcRateCard[[#This Row],[Region]]</f>
        <v>Production API Transactions (in 1000s)C15</v>
      </c>
      <c r="B484">
        <v>15</v>
      </c>
      <c r="C484" t="s">
        <v>4431</v>
      </c>
      <c r="D484" t="s">
        <v>184</v>
      </c>
      <c r="E484">
        <v>999999</v>
      </c>
      <c r="F484" t="s">
        <v>3557</v>
      </c>
      <c r="G484" s="784" t="s">
        <v>4431</v>
      </c>
      <c r="H484" s="784" t="s">
        <v>4431</v>
      </c>
      <c r="I484" s="784" t="s">
        <v>4431</v>
      </c>
    </row>
    <row r="485" spans="1:9" hidden="1">
      <c r="A485" t="str">
        <f>Table_wabobpsvr_AzureCalc_AzureCalcRateCard[[#This Row],[ServiceName]]&amp;Table_wabobpsvr_AzureCalc_AzureCalcRateCard[[#This Row],[Price_Level]]&amp;Table_wabobpsvr_AzureCalc_AzureCalcRateCard[[#This Row],[Region]]</f>
        <v>Production API Transactions (in 1000s)D15</v>
      </c>
      <c r="B485">
        <v>15</v>
      </c>
      <c r="C485" t="s">
        <v>4431</v>
      </c>
      <c r="D485" t="s">
        <v>183</v>
      </c>
      <c r="E485">
        <v>999999</v>
      </c>
      <c r="F485" t="s">
        <v>3557</v>
      </c>
      <c r="G485" s="784" t="s">
        <v>4431</v>
      </c>
      <c r="H485" s="784" t="s">
        <v>4431</v>
      </c>
      <c r="I485" s="784" t="s">
        <v>4431</v>
      </c>
    </row>
    <row r="486" spans="1:9" hidden="1">
      <c r="A486" t="str">
        <f>Table_wabobpsvr_AzureCalc_AzureCalcRateCard[[#This Row],[ServiceName]]&amp;Table_wabobpsvr_AzureCalc_AzureCalcRateCard[[#This Row],[Price_Level]]&amp;Table_wabobpsvr_AzureCalc_AzureCalcRateCard[[#This Row],[Region]]</f>
        <v>A5 HDInsightB16</v>
      </c>
      <c r="B486">
        <v>16</v>
      </c>
      <c r="C486" t="s">
        <v>91</v>
      </c>
      <c r="D486" t="s">
        <v>182</v>
      </c>
      <c r="E486">
        <v>0.32619999999999999</v>
      </c>
      <c r="F486" t="s">
        <v>4036</v>
      </c>
      <c r="G486" s="784" t="s">
        <v>4085</v>
      </c>
      <c r="H486" s="784" t="s">
        <v>4086</v>
      </c>
      <c r="I486" s="784" t="s">
        <v>4431</v>
      </c>
    </row>
    <row r="487" spans="1:9" hidden="1">
      <c r="A487" t="str">
        <f>Table_wabobpsvr_AzureCalc_AzureCalcRateCard[[#This Row],[ServiceName]]&amp;Table_wabobpsvr_AzureCalc_AzureCalcRateCard[[#This Row],[Price_Level]]&amp;Table_wabobpsvr_AzureCalc_AzureCalcRateCard[[#This Row],[Region]]</f>
        <v>A5 HDInsightC16</v>
      </c>
      <c r="B487">
        <v>16</v>
      </c>
      <c r="C487" t="s">
        <v>91</v>
      </c>
      <c r="D487" t="s">
        <v>184</v>
      </c>
      <c r="E487">
        <v>0.31219999999999998</v>
      </c>
      <c r="F487" t="s">
        <v>4036</v>
      </c>
      <c r="G487" s="784" t="s">
        <v>4085</v>
      </c>
      <c r="H487" s="784" t="s">
        <v>4086</v>
      </c>
      <c r="I487" s="784" t="s">
        <v>4431</v>
      </c>
    </row>
    <row r="488" spans="1:9" hidden="1">
      <c r="A488" s="784" t="str">
        <f>Table_wabobpsvr_AzureCalc_AzureCalcRateCard[[#This Row],[ServiceName]]&amp;Table_wabobpsvr_AzureCalc_AzureCalcRateCard[[#This Row],[Price_Level]]&amp;Table_wabobpsvr_AzureCalc_AzureCalcRateCard[[#This Row],[Region]]</f>
        <v>A5 HDInsightD16</v>
      </c>
      <c r="B488" s="784">
        <v>16</v>
      </c>
      <c r="C488" s="784" t="s">
        <v>91</v>
      </c>
      <c r="D488" s="784" t="s">
        <v>183</v>
      </c>
      <c r="E488" s="784">
        <v>0.29820000000000002</v>
      </c>
      <c r="F488" s="784" t="s">
        <v>4036</v>
      </c>
      <c r="G488" s="784" t="s">
        <v>4085</v>
      </c>
      <c r="H488" s="784" t="s">
        <v>4086</v>
      </c>
      <c r="I488" s="784" t="s">
        <v>4431</v>
      </c>
    </row>
    <row r="489" spans="1:9" hidden="1">
      <c r="A489" s="784" t="str">
        <f>Table_wabobpsvr_AzureCalc_AzureCalcRateCard[[#This Row],[ServiceName]]&amp;Table_wabobpsvr_AzureCalc_AzureCalcRateCard[[#This Row],[Price_Level]]&amp;Table_wabobpsvr_AzureCalc_AzureCalcRateCard[[#This Row],[Region]]</f>
        <v>A5 HDInsight (Non-Windows)A16</v>
      </c>
      <c r="B489" s="784">
        <v>16</v>
      </c>
      <c r="C489" s="784" t="s">
        <v>91</v>
      </c>
      <c r="D489" s="784" t="s">
        <v>181</v>
      </c>
      <c r="E489" s="784">
        <v>0.1701</v>
      </c>
      <c r="F489" s="784" t="s">
        <v>3547</v>
      </c>
      <c r="G489" s="784" t="s">
        <v>3579</v>
      </c>
      <c r="H489" s="784" t="s">
        <v>3580</v>
      </c>
      <c r="I489" s="784" t="s">
        <v>4431</v>
      </c>
    </row>
    <row r="490" spans="1:9" hidden="1">
      <c r="A490" s="784" t="str">
        <f>Table_wabobpsvr_AzureCalc_AzureCalcRateCard[[#This Row],[ServiceName]]&amp;Table_wabobpsvr_AzureCalc_AzureCalcRateCard[[#This Row],[Price_Level]]&amp;Table_wabobpsvr_AzureCalc_AzureCalcRateCard[[#This Row],[Region]]</f>
        <v>A5 HDInsight (Non-Windows)B16</v>
      </c>
      <c r="B490" s="784">
        <v>16</v>
      </c>
      <c r="C490" s="784" t="s">
        <v>91</v>
      </c>
      <c r="D490" s="784" t="s">
        <v>182</v>
      </c>
      <c r="E490" s="784">
        <v>0.16309999999999999</v>
      </c>
      <c r="F490" s="784" t="s">
        <v>3547</v>
      </c>
      <c r="G490" s="784" t="s">
        <v>3579</v>
      </c>
      <c r="H490" s="784" t="s">
        <v>3581</v>
      </c>
      <c r="I490" s="784" t="s">
        <v>4431</v>
      </c>
    </row>
    <row r="491" spans="1:9" hidden="1">
      <c r="A491" s="784" t="str">
        <f>Table_wabobpsvr_AzureCalc_AzureCalcRateCard[[#This Row],[ServiceName]]&amp;Table_wabobpsvr_AzureCalc_AzureCalcRateCard[[#This Row],[Price_Level]]&amp;Table_wabobpsvr_AzureCalc_AzureCalcRateCard[[#This Row],[Region]]</f>
        <v>A5 HDInsight (Non-Windows)C16</v>
      </c>
      <c r="B491" s="784">
        <v>16</v>
      </c>
      <c r="C491" s="784" t="s">
        <v>91</v>
      </c>
      <c r="D491" s="784" t="s">
        <v>184</v>
      </c>
      <c r="E491" s="784">
        <v>0.15609999999999999</v>
      </c>
      <c r="F491" s="784" t="s">
        <v>3547</v>
      </c>
      <c r="G491" s="784" t="s">
        <v>3579</v>
      </c>
      <c r="H491" s="784" t="s">
        <v>3581</v>
      </c>
      <c r="I491" s="784" t="s">
        <v>4431</v>
      </c>
    </row>
    <row r="492" spans="1:9" hidden="1">
      <c r="A492" s="784" t="str">
        <f>Table_wabobpsvr_AzureCalc_AzureCalcRateCard[[#This Row],[ServiceName]]&amp;Table_wabobpsvr_AzureCalc_AzureCalcRateCard[[#This Row],[Price_Level]]&amp;Table_wabobpsvr_AzureCalc_AzureCalcRateCard[[#This Row],[Region]]</f>
        <v>A5 HDInsight (Non-Windows)D16</v>
      </c>
      <c r="B492" s="784">
        <v>16</v>
      </c>
      <c r="C492" s="784" t="s">
        <v>91</v>
      </c>
      <c r="D492" s="784" t="s">
        <v>183</v>
      </c>
      <c r="E492" s="784">
        <v>0.14910000000000001</v>
      </c>
      <c r="F492" s="784" t="s">
        <v>3547</v>
      </c>
      <c r="G492" s="784" t="s">
        <v>3579</v>
      </c>
      <c r="H492" s="784" t="s">
        <v>3581</v>
      </c>
      <c r="I492" s="784" t="s">
        <v>4431</v>
      </c>
    </row>
    <row r="493" spans="1:9" hidden="1">
      <c r="A493" s="784" t="str">
        <f>Table_wabobpsvr_AzureCalc_AzureCalcRateCard[[#This Row],[ServiceName]]&amp;Table_wabobpsvr_AzureCalc_AzureCalcRateCard[[#This Row],[Price_Level]]&amp;Table_wabobpsvr_AzureCalc_AzureCalcRateCard[[#This Row],[Region]]</f>
        <v>A10 VM (Windows)MOSP16</v>
      </c>
      <c r="B493" s="784">
        <v>16</v>
      </c>
      <c r="C493" s="784" t="s">
        <v>91</v>
      </c>
      <c r="D493" s="784" t="s">
        <v>627</v>
      </c>
      <c r="E493" s="784">
        <v>1.89</v>
      </c>
      <c r="F493" s="784" t="s">
        <v>1284</v>
      </c>
      <c r="G493" s="784" t="s">
        <v>4431</v>
      </c>
      <c r="H493" s="784" t="s">
        <v>4431</v>
      </c>
      <c r="I493" s="784" t="s">
        <v>4431</v>
      </c>
    </row>
    <row r="494" spans="1:9" hidden="1">
      <c r="A494" s="784" t="str">
        <f>Table_wabobpsvr_AzureCalc_AzureCalcRateCard[[#This Row],[ServiceName]]&amp;Table_wabobpsvr_AzureCalc_AzureCalcRateCard[[#This Row],[Price_Level]]&amp;Table_wabobpsvr_AzureCalc_AzureCalcRateCard[[#This Row],[Region]]</f>
        <v>A5 VM (Non-Windows)A</v>
      </c>
      <c r="B494" s="784"/>
      <c r="C494" s="784" t="s">
        <v>91</v>
      </c>
      <c r="D494" s="784" t="s">
        <v>181</v>
      </c>
      <c r="E494" s="784">
        <v>0.20294000000000001</v>
      </c>
      <c r="F494" s="784" t="s">
        <v>710</v>
      </c>
      <c r="G494" s="784" t="s">
        <v>2779</v>
      </c>
      <c r="H494" s="784" t="s">
        <v>2780</v>
      </c>
      <c r="I494" s="784" t="s">
        <v>4431</v>
      </c>
    </row>
    <row r="495" spans="1:9" hidden="1">
      <c r="A495" s="784" t="str">
        <f>Table_wabobpsvr_AzureCalc_AzureCalcRateCard[[#This Row],[ServiceName]]&amp;Table_wabobpsvr_AzureCalc_AzureCalcRateCard[[#This Row],[Price_Level]]&amp;Table_wabobpsvr_AzureCalc_AzureCalcRateCard[[#This Row],[Region]]</f>
        <v>Standard Elastic DTU PackC13</v>
      </c>
      <c r="B495" s="784">
        <v>13</v>
      </c>
      <c r="C495" s="784" t="s">
        <v>7614</v>
      </c>
      <c r="D495" s="784" t="s">
        <v>184</v>
      </c>
      <c r="E495" s="784">
        <v>0.08</v>
      </c>
      <c r="F495" s="784" t="s">
        <v>4718</v>
      </c>
      <c r="G495" s="784" t="s">
        <v>4879</v>
      </c>
      <c r="H495" s="784" t="s">
        <v>7628</v>
      </c>
      <c r="I495" s="784" t="s">
        <v>4880</v>
      </c>
    </row>
    <row r="496" spans="1:9" hidden="1">
      <c r="A496" s="784" t="str">
        <f>Table_wabobpsvr_AzureCalc_AzureCalcRateCard[[#This Row],[ServiceName]]&amp;Table_wabobpsvr_AzureCalc_AzureCalcRateCard[[#This Row],[Price_Level]]&amp;Table_wabobpsvr_AzureCalc_AzureCalcRateCard[[#This Row],[Region]]</f>
        <v>Studio Experiment Compute HoursMOSP15</v>
      </c>
      <c r="B496" s="784">
        <v>15</v>
      </c>
      <c r="C496" s="784" t="s">
        <v>4431</v>
      </c>
      <c r="D496" s="784" t="s">
        <v>627</v>
      </c>
      <c r="E496" s="784">
        <v>999999</v>
      </c>
      <c r="F496" s="784" t="s">
        <v>3543</v>
      </c>
      <c r="G496" s="784" t="s">
        <v>4431</v>
      </c>
      <c r="H496" s="784" t="s">
        <v>4431</v>
      </c>
      <c r="I496" s="784" t="s">
        <v>4431</v>
      </c>
    </row>
    <row r="497" spans="1:9" hidden="1">
      <c r="A497" s="784" t="str">
        <f>Table_wabobpsvr_AzureCalc_AzureCalcRateCard[[#This Row],[ServiceName]]&amp;Table_wabobpsvr_AzureCalc_AzureCalcRateCard[[#This Row],[Price_Level]]&amp;Table_wabobpsvr_AzureCalc_AzureCalcRateCard[[#This Row],[Region]]</f>
        <v>Studio Experiment Compute HoursA15</v>
      </c>
      <c r="B497" s="784">
        <v>15</v>
      </c>
      <c r="C497" s="784" t="s">
        <v>4431</v>
      </c>
      <c r="D497" s="784" t="s">
        <v>181</v>
      </c>
      <c r="E497" s="784">
        <v>999999</v>
      </c>
      <c r="F497" s="784" t="s">
        <v>3543</v>
      </c>
      <c r="G497" s="784" t="s">
        <v>4431</v>
      </c>
      <c r="H497" s="784" t="s">
        <v>4431</v>
      </c>
      <c r="I497" s="784" t="s">
        <v>4431</v>
      </c>
    </row>
    <row r="498" spans="1:9" hidden="1">
      <c r="A498" s="784" t="str">
        <f>Table_wabobpsvr_AzureCalc_AzureCalcRateCard[[#This Row],[ServiceName]]&amp;Table_wabobpsvr_AzureCalc_AzureCalcRateCard[[#This Row],[Price_Level]]&amp;Table_wabobpsvr_AzureCalc_AzureCalcRateCard[[#This Row],[Region]]</f>
        <v>Studio Experiment Compute HoursB15</v>
      </c>
      <c r="B498" s="784">
        <v>15</v>
      </c>
      <c r="C498" s="784" t="s">
        <v>4431</v>
      </c>
      <c r="D498" s="784" t="s">
        <v>182</v>
      </c>
      <c r="E498" s="784">
        <v>999999</v>
      </c>
      <c r="F498" s="784" t="s">
        <v>3543</v>
      </c>
      <c r="G498" s="784" t="s">
        <v>4431</v>
      </c>
      <c r="H498" s="784" t="s">
        <v>4431</v>
      </c>
      <c r="I498" s="784" t="s">
        <v>4431</v>
      </c>
    </row>
    <row r="499" spans="1:9" hidden="1">
      <c r="A499" s="784" t="str">
        <f>Table_wabobpsvr_AzureCalc_AzureCalcRateCard[[#This Row],[ServiceName]]&amp;Table_wabobpsvr_AzureCalc_AzureCalcRateCard[[#This Row],[Price_Level]]&amp;Table_wabobpsvr_AzureCalc_AzureCalcRateCard[[#This Row],[Region]]</f>
        <v>Studio Experiment Compute HoursC15</v>
      </c>
      <c r="B499" s="784">
        <v>15</v>
      </c>
      <c r="C499" s="784" t="s">
        <v>4431</v>
      </c>
      <c r="D499" s="784" t="s">
        <v>184</v>
      </c>
      <c r="E499" s="784">
        <v>999999</v>
      </c>
      <c r="F499" s="784" t="s">
        <v>3543</v>
      </c>
      <c r="G499" s="784" t="s">
        <v>4431</v>
      </c>
      <c r="H499" s="784" t="s">
        <v>4431</v>
      </c>
      <c r="I499" s="784" t="s">
        <v>4431</v>
      </c>
    </row>
    <row r="500" spans="1:9" hidden="1">
      <c r="A500" s="784" t="str">
        <f>Table_wabobpsvr_AzureCalc_AzureCalcRateCard[[#This Row],[ServiceName]]&amp;Table_wabobpsvr_AzureCalc_AzureCalcRateCard[[#This Row],[Price_Level]]&amp;Table_wabobpsvr_AzureCalc_AzureCalcRateCard[[#This Row],[Region]]</f>
        <v>Studio Experiment Compute HoursD15</v>
      </c>
      <c r="B500" s="784">
        <v>15</v>
      </c>
      <c r="C500" s="784" t="s">
        <v>4431</v>
      </c>
      <c r="D500" s="784" t="s">
        <v>183</v>
      </c>
      <c r="E500" s="784">
        <v>999999</v>
      </c>
      <c r="F500" s="784" t="s">
        <v>3543</v>
      </c>
      <c r="G500" s="784" t="s">
        <v>4431</v>
      </c>
      <c r="H500" s="784" t="s">
        <v>4431</v>
      </c>
      <c r="I500" s="784" t="s">
        <v>4431</v>
      </c>
    </row>
    <row r="501" spans="1:9" hidden="1">
      <c r="A501" s="784" t="str">
        <f>Table_wabobpsvr_AzureCalc_AzureCalcRateCard[[#This Row],[ServiceName]]&amp;Table_wabobpsvr_AzureCalc_AzureCalcRateCard[[#This Row],[Price_Level]]&amp;Table_wabobpsvr_AzureCalc_AzureCalcRateCard[[#This Row],[Region]]</f>
        <v>Studio Experiment Compute HoursMOSP14</v>
      </c>
      <c r="B501" s="784">
        <v>14</v>
      </c>
      <c r="C501" s="784" t="s">
        <v>4431</v>
      </c>
      <c r="D501" s="784" t="s">
        <v>627</v>
      </c>
      <c r="E501" s="784">
        <v>999999</v>
      </c>
      <c r="F501" s="784" t="s">
        <v>3543</v>
      </c>
      <c r="G501" s="784" t="s">
        <v>4431</v>
      </c>
      <c r="H501" s="784" t="s">
        <v>4431</v>
      </c>
      <c r="I501" s="784" t="s">
        <v>4431</v>
      </c>
    </row>
    <row r="502" spans="1:9" hidden="1">
      <c r="A502" s="784" t="str">
        <f>Table_wabobpsvr_AzureCalc_AzureCalcRateCard[[#This Row],[ServiceName]]&amp;Table_wabobpsvr_AzureCalc_AzureCalcRateCard[[#This Row],[Price_Level]]&amp;Table_wabobpsvr_AzureCalc_AzureCalcRateCard[[#This Row],[Region]]</f>
        <v>Studio Experiment Compute HoursA14</v>
      </c>
      <c r="B502" s="784">
        <v>14</v>
      </c>
      <c r="C502" s="784" t="s">
        <v>4431</v>
      </c>
      <c r="D502" s="784" t="s">
        <v>181</v>
      </c>
      <c r="E502" s="784">
        <v>999999</v>
      </c>
      <c r="F502" s="784" t="s">
        <v>3543</v>
      </c>
      <c r="G502" s="784" t="s">
        <v>4431</v>
      </c>
      <c r="H502" s="784" t="s">
        <v>4431</v>
      </c>
      <c r="I502" s="784" t="s">
        <v>4431</v>
      </c>
    </row>
    <row r="503" spans="1:9" hidden="1">
      <c r="A503" s="784" t="str">
        <f>Table_wabobpsvr_AzureCalc_AzureCalcRateCard[[#This Row],[ServiceName]]&amp;Table_wabobpsvr_AzureCalc_AzureCalcRateCard[[#This Row],[Price_Level]]&amp;Table_wabobpsvr_AzureCalc_AzureCalcRateCard[[#This Row],[Region]]</f>
        <v>Studio Experiment Compute HoursB14</v>
      </c>
      <c r="B503" s="784">
        <v>14</v>
      </c>
      <c r="C503" s="784" t="s">
        <v>4431</v>
      </c>
      <c r="D503" s="784" t="s">
        <v>182</v>
      </c>
      <c r="E503" s="784">
        <v>999999</v>
      </c>
      <c r="F503" s="784" t="s">
        <v>3543</v>
      </c>
      <c r="G503" s="784" t="s">
        <v>4431</v>
      </c>
      <c r="H503" s="784" t="s">
        <v>4431</v>
      </c>
      <c r="I503" s="784" t="s">
        <v>4431</v>
      </c>
    </row>
    <row r="504" spans="1:9" hidden="1">
      <c r="A504" s="784" t="str">
        <f>Table_wabobpsvr_AzureCalc_AzureCalcRateCard[[#This Row],[ServiceName]]&amp;Table_wabobpsvr_AzureCalc_AzureCalcRateCard[[#This Row],[Price_Level]]&amp;Table_wabobpsvr_AzureCalc_AzureCalcRateCard[[#This Row],[Region]]</f>
        <v>Studio Experiment Compute HoursC14</v>
      </c>
      <c r="B504" s="784">
        <v>14</v>
      </c>
      <c r="C504" s="784" t="s">
        <v>4431</v>
      </c>
      <c r="D504" s="784" t="s">
        <v>184</v>
      </c>
      <c r="E504" s="784">
        <v>999999</v>
      </c>
      <c r="F504" s="784" t="s">
        <v>3543</v>
      </c>
      <c r="G504" s="784" t="s">
        <v>4431</v>
      </c>
      <c r="H504" s="784" t="s">
        <v>4431</v>
      </c>
      <c r="I504" s="784" t="s">
        <v>4431</v>
      </c>
    </row>
    <row r="505" spans="1:9" hidden="1">
      <c r="A505" s="784" t="str">
        <f>Table_wabobpsvr_AzureCalc_AzureCalcRateCard[[#This Row],[ServiceName]]&amp;Table_wabobpsvr_AzureCalc_AzureCalcRateCard[[#This Row],[Price_Level]]&amp;Table_wabobpsvr_AzureCalc_AzureCalcRateCard[[#This Row],[Region]]</f>
        <v>Studio Experiment Compute HoursD14</v>
      </c>
      <c r="B505" s="784">
        <v>14</v>
      </c>
      <c r="C505" s="784" t="s">
        <v>4431</v>
      </c>
      <c r="D505" s="784" t="s">
        <v>183</v>
      </c>
      <c r="E505" s="784">
        <v>999999</v>
      </c>
      <c r="F505" s="784" t="s">
        <v>3543</v>
      </c>
      <c r="G505" s="784" t="s">
        <v>4431</v>
      </c>
      <c r="H505" s="784" t="s">
        <v>4431</v>
      </c>
      <c r="I505" s="784" t="s">
        <v>4431</v>
      </c>
    </row>
    <row r="506" spans="1:9" hidden="1">
      <c r="A506" s="784" t="str">
        <f>Table_wabobpsvr_AzureCalc_AzureCalcRateCard[[#This Row],[ServiceName]]&amp;Table_wabobpsvr_AzureCalc_AzureCalcRateCard[[#This Row],[Price_Level]]&amp;Table_wabobpsvr_AzureCalc_AzureCalcRateCard[[#This Row],[Region]]</f>
        <v>Studio Experiment Compute HoursMOSP13</v>
      </c>
      <c r="B506" s="784">
        <v>13</v>
      </c>
      <c r="C506" s="784" t="s">
        <v>4431</v>
      </c>
      <c r="D506" s="784" t="s">
        <v>627</v>
      </c>
      <c r="E506" s="784">
        <v>999999</v>
      </c>
      <c r="F506" s="784" t="s">
        <v>3543</v>
      </c>
      <c r="G506" s="784" t="s">
        <v>4431</v>
      </c>
      <c r="H506" s="784" t="s">
        <v>4431</v>
      </c>
      <c r="I506" s="784" t="s">
        <v>4431</v>
      </c>
    </row>
    <row r="507" spans="1:9" hidden="1">
      <c r="A507" s="784" t="str">
        <f>Table_wabobpsvr_AzureCalc_AzureCalcRateCard[[#This Row],[ServiceName]]&amp;Table_wabobpsvr_AzureCalc_AzureCalcRateCard[[#This Row],[Price_Level]]&amp;Table_wabobpsvr_AzureCalc_AzureCalcRateCard[[#This Row],[Region]]</f>
        <v>Studio Experiment Compute HoursA13</v>
      </c>
      <c r="B507" s="784">
        <v>13</v>
      </c>
      <c r="C507" s="784" t="s">
        <v>4431</v>
      </c>
      <c r="D507" s="784" t="s">
        <v>181</v>
      </c>
      <c r="E507" s="784">
        <v>999999</v>
      </c>
      <c r="F507" s="784" t="s">
        <v>3543</v>
      </c>
      <c r="G507" s="784" t="s">
        <v>4431</v>
      </c>
      <c r="H507" s="784" t="s">
        <v>4431</v>
      </c>
      <c r="I507" s="784" t="s">
        <v>4431</v>
      </c>
    </row>
    <row r="508" spans="1:9" hidden="1">
      <c r="A508" t="str">
        <f>Table_wabobpsvr_AzureCalc_AzureCalcRateCard[[#This Row],[ServiceName]]&amp;Table_wabobpsvr_AzureCalc_AzureCalcRateCard[[#This Row],[Price_Level]]&amp;Table_wabobpsvr_AzureCalc_AzureCalcRateCard[[#This Row],[Region]]</f>
        <v>Studio Experiment Compute HoursB13</v>
      </c>
      <c r="B508">
        <v>13</v>
      </c>
      <c r="C508" t="s">
        <v>4431</v>
      </c>
      <c r="D508" t="s">
        <v>182</v>
      </c>
      <c r="E508">
        <v>999999</v>
      </c>
      <c r="F508" t="s">
        <v>3543</v>
      </c>
      <c r="G508" s="784" t="s">
        <v>4431</v>
      </c>
      <c r="H508" s="784" t="s">
        <v>4431</v>
      </c>
      <c r="I508" s="784" t="s">
        <v>4431</v>
      </c>
    </row>
    <row r="509" spans="1:9" hidden="1">
      <c r="A509" t="str">
        <f>Table_wabobpsvr_AzureCalc_AzureCalcRateCard[[#This Row],[ServiceName]]&amp;Table_wabobpsvr_AzureCalc_AzureCalcRateCard[[#This Row],[Price_Level]]&amp;Table_wabobpsvr_AzureCalc_AzureCalcRateCard[[#This Row],[Region]]</f>
        <v>Studio Experiment Compute HoursC13</v>
      </c>
      <c r="B509">
        <v>13</v>
      </c>
      <c r="C509" t="s">
        <v>4431</v>
      </c>
      <c r="D509" t="s">
        <v>184</v>
      </c>
      <c r="E509">
        <v>999999</v>
      </c>
      <c r="F509" t="s">
        <v>3543</v>
      </c>
      <c r="G509" s="784" t="s">
        <v>4431</v>
      </c>
      <c r="H509" s="784" t="s">
        <v>4431</v>
      </c>
      <c r="I509" s="784" t="s">
        <v>4431</v>
      </c>
    </row>
    <row r="510" spans="1:9" hidden="1">
      <c r="A510" t="str">
        <f>Table_wabobpsvr_AzureCalc_AzureCalcRateCard[[#This Row],[ServiceName]]&amp;Table_wabobpsvr_AzureCalc_AzureCalcRateCard[[#This Row],[Price_Level]]&amp;Table_wabobpsvr_AzureCalc_AzureCalcRateCard[[#This Row],[Region]]</f>
        <v>Studio Experiment Compute HoursD13</v>
      </c>
      <c r="B510">
        <v>13</v>
      </c>
      <c r="C510" t="s">
        <v>4431</v>
      </c>
      <c r="D510" t="s">
        <v>183</v>
      </c>
      <c r="E510">
        <v>999999</v>
      </c>
      <c r="F510" t="s">
        <v>3543</v>
      </c>
      <c r="G510" s="784" t="s">
        <v>4431</v>
      </c>
      <c r="H510" s="784" t="s">
        <v>4431</v>
      </c>
      <c r="I510" s="784" t="s">
        <v>4431</v>
      </c>
    </row>
    <row r="511" spans="1:9" hidden="1">
      <c r="A511" t="str">
        <f>Table_wabobpsvr_AzureCalc_AzureCalcRateCard[[#This Row],[ServiceName]]&amp;Table_wabobpsvr_AzureCalc_AzureCalcRateCard[[#This Row],[Price_Level]]&amp;Table_wabobpsvr_AzureCalc_AzureCalcRateCard[[#This Row],[Region]]</f>
        <v>Studio Experiment Compute HoursMOSP12</v>
      </c>
      <c r="B511">
        <v>12</v>
      </c>
      <c r="C511" t="s">
        <v>4431</v>
      </c>
      <c r="D511" t="s">
        <v>627</v>
      </c>
      <c r="E511">
        <v>999999</v>
      </c>
      <c r="F511" t="s">
        <v>3543</v>
      </c>
      <c r="G511" s="784" t="s">
        <v>4431</v>
      </c>
      <c r="H511" s="784" t="s">
        <v>4431</v>
      </c>
      <c r="I511" s="784" t="s">
        <v>4431</v>
      </c>
    </row>
    <row r="512" spans="1:9" hidden="1">
      <c r="A512" t="str">
        <f>Table_wabobpsvr_AzureCalc_AzureCalcRateCard[[#This Row],[ServiceName]]&amp;Table_wabobpsvr_AzureCalc_AzureCalcRateCard[[#This Row],[Price_Level]]&amp;Table_wabobpsvr_AzureCalc_AzureCalcRateCard[[#This Row],[Region]]</f>
        <v>Studio Experiment Compute HoursA12</v>
      </c>
      <c r="B512">
        <v>12</v>
      </c>
      <c r="C512" t="s">
        <v>4431</v>
      </c>
      <c r="D512" t="s">
        <v>181</v>
      </c>
      <c r="E512">
        <v>999999</v>
      </c>
      <c r="F512" t="s">
        <v>3543</v>
      </c>
      <c r="G512" s="784" t="s">
        <v>4431</v>
      </c>
      <c r="H512" s="784" t="s">
        <v>4431</v>
      </c>
      <c r="I512" s="784" t="s">
        <v>4431</v>
      </c>
    </row>
    <row r="513" spans="1:9" hidden="1">
      <c r="A513" s="784" t="str">
        <f>Table_wabobpsvr_AzureCalc_AzureCalcRateCard[[#This Row],[ServiceName]]&amp;Table_wabobpsvr_AzureCalc_AzureCalcRateCard[[#This Row],[Price_Level]]&amp;Table_wabobpsvr_AzureCalc_AzureCalcRateCard[[#This Row],[Region]]</f>
        <v>Studio Experiment Compute HoursB12</v>
      </c>
      <c r="B513" s="784">
        <v>12</v>
      </c>
      <c r="C513" s="784" t="s">
        <v>4431</v>
      </c>
      <c r="D513" s="784" t="s">
        <v>182</v>
      </c>
      <c r="E513" s="784">
        <v>999999</v>
      </c>
      <c r="F513" s="784" t="s">
        <v>3543</v>
      </c>
      <c r="G513" s="784" t="s">
        <v>4431</v>
      </c>
      <c r="H513" s="784" t="s">
        <v>4431</v>
      </c>
      <c r="I513" s="784" t="s">
        <v>4431</v>
      </c>
    </row>
    <row r="514" spans="1:9" hidden="1">
      <c r="A514" s="784" t="str">
        <f>Table_wabobpsvr_AzureCalc_AzureCalcRateCard[[#This Row],[ServiceName]]&amp;Table_wabobpsvr_AzureCalc_AzureCalcRateCard[[#This Row],[Price_Level]]&amp;Table_wabobpsvr_AzureCalc_AzureCalcRateCard[[#This Row],[Region]]</f>
        <v>Studio Experiment Compute HoursC12</v>
      </c>
      <c r="B514" s="784">
        <v>12</v>
      </c>
      <c r="C514" s="784" t="s">
        <v>4431</v>
      </c>
      <c r="D514" s="784" t="s">
        <v>184</v>
      </c>
      <c r="E514" s="784">
        <v>999999</v>
      </c>
      <c r="F514" s="784" t="s">
        <v>3543</v>
      </c>
      <c r="G514" s="784" t="s">
        <v>4431</v>
      </c>
      <c r="H514" s="784" t="s">
        <v>4431</v>
      </c>
      <c r="I514" s="784" t="s">
        <v>4431</v>
      </c>
    </row>
    <row r="515" spans="1:9" hidden="1">
      <c r="A515" s="784" t="str">
        <f>Table_wabobpsvr_AzureCalc_AzureCalcRateCard[[#This Row],[ServiceName]]&amp;Table_wabobpsvr_AzureCalc_AzureCalcRateCard[[#This Row],[Price_Level]]&amp;Table_wabobpsvr_AzureCalc_AzureCalcRateCard[[#This Row],[Region]]</f>
        <v>Studio Experiment Compute HoursD12</v>
      </c>
      <c r="B515" s="784">
        <v>12</v>
      </c>
      <c r="C515" s="784" t="s">
        <v>4431</v>
      </c>
      <c r="D515" s="784" t="s">
        <v>183</v>
      </c>
      <c r="E515" s="784">
        <v>999999</v>
      </c>
      <c r="F515" s="784" t="s">
        <v>3543</v>
      </c>
      <c r="G515" s="784" t="s">
        <v>4431</v>
      </c>
      <c r="H515" s="784" t="s">
        <v>4431</v>
      </c>
      <c r="I515" s="784" t="s">
        <v>4431</v>
      </c>
    </row>
    <row r="516" spans="1:9" hidden="1">
      <c r="A516" s="784" t="str">
        <f>Table_wabobpsvr_AzureCalc_AzureCalcRateCard[[#This Row],[ServiceName]]&amp;Table_wabobpsvr_AzureCalc_AzureCalcRateCard[[#This Row],[Price_Level]]&amp;Table_wabobpsvr_AzureCalc_AzureCalcRateCard[[#This Row],[Region]]</f>
        <v>Studio Experiment Compute HoursMOSP11</v>
      </c>
      <c r="B516" s="784">
        <v>11</v>
      </c>
      <c r="C516" s="784" t="s">
        <v>4431</v>
      </c>
      <c r="D516" s="784" t="s">
        <v>627</v>
      </c>
      <c r="E516" s="784">
        <v>999999</v>
      </c>
      <c r="F516" s="784" t="s">
        <v>3543</v>
      </c>
      <c r="G516" s="784" t="s">
        <v>4431</v>
      </c>
      <c r="H516" s="784" t="s">
        <v>4431</v>
      </c>
      <c r="I516" s="784" t="s">
        <v>4431</v>
      </c>
    </row>
    <row r="517" spans="1:9" hidden="1">
      <c r="A517" s="784" t="str">
        <f>Table_wabobpsvr_AzureCalc_AzureCalcRateCard[[#This Row],[ServiceName]]&amp;Table_wabobpsvr_AzureCalc_AzureCalcRateCard[[#This Row],[Price_Level]]&amp;Table_wabobpsvr_AzureCalc_AzureCalcRateCard[[#This Row],[Region]]</f>
        <v>Studio Experiment Compute HoursA11</v>
      </c>
      <c r="B517" s="784">
        <v>11</v>
      </c>
      <c r="C517" s="784" t="s">
        <v>4431</v>
      </c>
      <c r="D517" s="784" t="s">
        <v>181</v>
      </c>
      <c r="E517" s="784">
        <v>999999</v>
      </c>
      <c r="F517" s="784" t="s">
        <v>3543</v>
      </c>
      <c r="G517" s="784" t="s">
        <v>4431</v>
      </c>
      <c r="H517" s="784" t="s">
        <v>4431</v>
      </c>
      <c r="I517" s="784" t="s">
        <v>4431</v>
      </c>
    </row>
    <row r="518" spans="1:9" hidden="1">
      <c r="A518" s="784" t="str">
        <f>Table_wabobpsvr_AzureCalc_AzureCalcRateCard[[#This Row],[ServiceName]]&amp;Table_wabobpsvr_AzureCalc_AzureCalcRateCard[[#This Row],[Price_Level]]&amp;Table_wabobpsvr_AzureCalc_AzureCalcRateCard[[#This Row],[Region]]</f>
        <v>Studio Experiment Compute HoursB11</v>
      </c>
      <c r="B518" s="784">
        <v>11</v>
      </c>
      <c r="C518" s="784" t="s">
        <v>4431</v>
      </c>
      <c r="D518" s="784" t="s">
        <v>182</v>
      </c>
      <c r="E518" s="784">
        <v>999999</v>
      </c>
      <c r="F518" s="784" t="s">
        <v>3543</v>
      </c>
      <c r="G518" s="784" t="s">
        <v>4431</v>
      </c>
      <c r="H518" s="784" t="s">
        <v>4431</v>
      </c>
      <c r="I518" s="784" t="s">
        <v>4431</v>
      </c>
    </row>
    <row r="519" spans="1:9" hidden="1">
      <c r="A519" s="784" t="str">
        <f>Table_wabobpsvr_AzureCalc_AzureCalcRateCard[[#This Row],[ServiceName]]&amp;Table_wabobpsvr_AzureCalc_AzureCalcRateCard[[#This Row],[Price_Level]]&amp;Table_wabobpsvr_AzureCalc_AzureCalcRateCard[[#This Row],[Region]]</f>
        <v>Studio Experiment Compute HoursC11</v>
      </c>
      <c r="B519" s="784">
        <v>11</v>
      </c>
      <c r="C519" s="784" t="s">
        <v>4431</v>
      </c>
      <c r="D519" s="784" t="s">
        <v>184</v>
      </c>
      <c r="E519" s="784">
        <v>999999</v>
      </c>
      <c r="F519" s="784" t="s">
        <v>3543</v>
      </c>
      <c r="G519" s="784" t="s">
        <v>4431</v>
      </c>
      <c r="H519" s="784" t="s">
        <v>4431</v>
      </c>
      <c r="I519" s="784" t="s">
        <v>4431</v>
      </c>
    </row>
    <row r="520" spans="1:9" hidden="1">
      <c r="A520" s="784" t="str">
        <f>Table_wabobpsvr_AzureCalc_AzureCalcRateCard[[#This Row],[ServiceName]]&amp;Table_wabobpsvr_AzureCalc_AzureCalcRateCard[[#This Row],[Price_Level]]&amp;Table_wabobpsvr_AzureCalc_AzureCalcRateCard[[#This Row],[Region]]</f>
        <v>Studio Experiment Compute HoursD11</v>
      </c>
      <c r="B520" s="784">
        <v>11</v>
      </c>
      <c r="C520" s="784" t="s">
        <v>4431</v>
      </c>
      <c r="D520" s="784" t="s">
        <v>183</v>
      </c>
      <c r="E520" s="784">
        <v>999999</v>
      </c>
      <c r="F520" s="784" t="s">
        <v>3543</v>
      </c>
      <c r="G520" s="784" t="s">
        <v>4431</v>
      </c>
      <c r="H520" s="784" t="s">
        <v>4431</v>
      </c>
      <c r="I520" s="784" t="s">
        <v>4431</v>
      </c>
    </row>
    <row r="521" spans="1:9" hidden="1">
      <c r="A521" s="784" t="str">
        <f>Table_wabobpsvr_AzureCalc_AzureCalcRateCard[[#This Row],[ServiceName]]&amp;Table_wabobpsvr_AzureCalc_AzureCalcRateCard[[#This Row],[Price_Level]]&amp;Table_wabobpsvr_AzureCalc_AzureCalcRateCard[[#This Row],[Region]]</f>
        <v>Studio Experiment Compute HoursMOSP10</v>
      </c>
      <c r="B521" s="784">
        <v>10</v>
      </c>
      <c r="C521" s="784" t="s">
        <v>4431</v>
      </c>
      <c r="D521" s="784" t="s">
        <v>627</v>
      </c>
      <c r="E521" s="784">
        <v>999999</v>
      </c>
      <c r="F521" s="784" t="s">
        <v>3543</v>
      </c>
      <c r="G521" s="784" t="s">
        <v>4431</v>
      </c>
      <c r="H521" s="784" t="s">
        <v>4431</v>
      </c>
      <c r="I521" s="784" t="s">
        <v>4431</v>
      </c>
    </row>
    <row r="522" spans="1:9" hidden="1">
      <c r="A522" s="784" t="str">
        <f>Table_wabobpsvr_AzureCalc_AzureCalcRateCard[[#This Row],[ServiceName]]&amp;Table_wabobpsvr_AzureCalc_AzureCalcRateCard[[#This Row],[Price_Level]]&amp;Table_wabobpsvr_AzureCalc_AzureCalcRateCard[[#This Row],[Region]]</f>
        <v>Studio Experiment Compute HoursA10</v>
      </c>
      <c r="B522" s="784">
        <v>10</v>
      </c>
      <c r="C522" s="784" t="s">
        <v>4431</v>
      </c>
      <c r="D522" s="784" t="s">
        <v>181</v>
      </c>
      <c r="E522" s="784">
        <v>999999</v>
      </c>
      <c r="F522" s="784" t="s">
        <v>3543</v>
      </c>
      <c r="G522" s="784" t="s">
        <v>4431</v>
      </c>
      <c r="H522" s="784" t="s">
        <v>4431</v>
      </c>
      <c r="I522" s="784" t="s">
        <v>4431</v>
      </c>
    </row>
    <row r="523" spans="1:9" hidden="1">
      <c r="A523" s="784" t="str">
        <f>Table_wabobpsvr_AzureCalc_AzureCalcRateCard[[#This Row],[ServiceName]]&amp;Table_wabobpsvr_AzureCalc_AzureCalcRateCard[[#This Row],[Price_Level]]&amp;Table_wabobpsvr_AzureCalc_AzureCalcRateCard[[#This Row],[Region]]</f>
        <v>Studio Experiment Compute HoursB10</v>
      </c>
      <c r="B523" s="784">
        <v>10</v>
      </c>
      <c r="C523" s="784" t="s">
        <v>4431</v>
      </c>
      <c r="D523" s="784" t="s">
        <v>182</v>
      </c>
      <c r="E523" s="784">
        <v>999999</v>
      </c>
      <c r="F523" s="784" t="s">
        <v>3543</v>
      </c>
      <c r="G523" s="784" t="s">
        <v>4431</v>
      </c>
      <c r="H523" s="784" t="s">
        <v>4431</v>
      </c>
      <c r="I523" s="784" t="s">
        <v>4431</v>
      </c>
    </row>
    <row r="524" spans="1:9" hidden="1">
      <c r="A524" s="784" t="str">
        <f>Table_wabobpsvr_AzureCalc_AzureCalcRateCard[[#This Row],[ServiceName]]&amp;Table_wabobpsvr_AzureCalc_AzureCalcRateCard[[#This Row],[Price_Level]]&amp;Table_wabobpsvr_AzureCalc_AzureCalcRateCard[[#This Row],[Region]]</f>
        <v>Studio Experiment Compute HoursC10</v>
      </c>
      <c r="B524" s="784">
        <v>10</v>
      </c>
      <c r="C524" s="784" t="s">
        <v>4431</v>
      </c>
      <c r="D524" s="784" t="s">
        <v>184</v>
      </c>
      <c r="E524" s="784">
        <v>999999</v>
      </c>
      <c r="F524" s="784" t="s">
        <v>3543</v>
      </c>
      <c r="G524" s="784" t="s">
        <v>4431</v>
      </c>
      <c r="H524" s="784" t="s">
        <v>4431</v>
      </c>
      <c r="I524" s="784" t="s">
        <v>4431</v>
      </c>
    </row>
    <row r="525" spans="1:9" hidden="1">
      <c r="A525" t="str">
        <f>Table_wabobpsvr_AzureCalc_AzureCalcRateCard[[#This Row],[ServiceName]]&amp;Table_wabobpsvr_AzureCalc_AzureCalcRateCard[[#This Row],[Price_Level]]&amp;Table_wabobpsvr_AzureCalc_AzureCalcRateCard[[#This Row],[Region]]</f>
        <v>Studio Experiment Compute HoursD10</v>
      </c>
      <c r="B525">
        <v>10</v>
      </c>
      <c r="C525" t="s">
        <v>4431</v>
      </c>
      <c r="D525" t="s">
        <v>183</v>
      </c>
      <c r="E525">
        <v>999999</v>
      </c>
      <c r="F525" t="s">
        <v>3543</v>
      </c>
      <c r="G525" s="784" t="s">
        <v>4431</v>
      </c>
      <c r="H525" s="784" t="s">
        <v>4431</v>
      </c>
      <c r="I525" s="784" t="s">
        <v>4431</v>
      </c>
    </row>
    <row r="526" spans="1:9">
      <c r="A526" t="str">
        <f>Table_wabobpsvr_AzureCalc_AzureCalcRateCard[[#This Row],[ServiceName]]&amp;Table_wabobpsvr_AzureCalc_AzureCalcRateCard[[#This Row],[Price_Level]]&amp;Table_wabobpsvr_AzureCalc_AzureCalcRateCard[[#This Row],[Region]]</f>
        <v>Site Recovery VM replicated to AzureMOSP14</v>
      </c>
      <c r="B526">
        <v>14</v>
      </c>
      <c r="D526" t="s">
        <v>627</v>
      </c>
      <c r="E526">
        <v>999999</v>
      </c>
      <c r="F526" t="s">
        <v>1035</v>
      </c>
      <c r="G526" s="784"/>
      <c r="H526" s="784"/>
      <c r="I526" s="784"/>
    </row>
    <row r="527" spans="1:9">
      <c r="A527" s="784" t="str">
        <f>Table_wabobpsvr_AzureCalc_AzureCalcRateCard[[#This Row],[ServiceName]]&amp;Table_wabobpsvr_AzureCalc_AzureCalcRateCard[[#This Row],[Price_Level]]&amp;Table_wabobpsvr_AzureCalc_AzureCalcRateCard[[#This Row],[Region]]</f>
        <v>Site Recovery VM replicated to AzureA14</v>
      </c>
      <c r="B527" s="784">
        <v>14</v>
      </c>
      <c r="C527" s="784"/>
      <c r="D527" s="784" t="s">
        <v>181</v>
      </c>
      <c r="E527" s="784">
        <v>999999</v>
      </c>
      <c r="F527" s="784" t="s">
        <v>1035</v>
      </c>
      <c r="G527" s="784"/>
      <c r="H527" s="784"/>
      <c r="I527" s="784"/>
    </row>
    <row r="528" spans="1:9">
      <c r="A528" s="784" t="str">
        <f>Table_wabobpsvr_AzureCalc_AzureCalcRateCard[[#This Row],[ServiceName]]&amp;Table_wabobpsvr_AzureCalc_AzureCalcRateCard[[#This Row],[Price_Level]]&amp;Table_wabobpsvr_AzureCalc_AzureCalcRateCard[[#This Row],[Region]]</f>
        <v>Site Recovery VM replicated to AzureB14</v>
      </c>
      <c r="B528" s="784">
        <v>14</v>
      </c>
      <c r="C528" s="784"/>
      <c r="D528" s="784" t="s">
        <v>182</v>
      </c>
      <c r="E528" s="784">
        <v>999999</v>
      </c>
      <c r="F528" s="784" t="s">
        <v>1035</v>
      </c>
      <c r="G528" s="784"/>
      <c r="H528" s="784"/>
      <c r="I528" s="784"/>
    </row>
    <row r="529" spans="1:9">
      <c r="A529" s="784" t="str">
        <f>Table_wabobpsvr_AzureCalc_AzureCalcRateCard[[#This Row],[ServiceName]]&amp;Table_wabobpsvr_AzureCalc_AzureCalcRateCard[[#This Row],[Price_Level]]&amp;Table_wabobpsvr_AzureCalc_AzureCalcRateCard[[#This Row],[Region]]</f>
        <v>Site Recovery VM replicated to AzureC14</v>
      </c>
      <c r="B529" s="784">
        <v>14</v>
      </c>
      <c r="C529" s="784"/>
      <c r="D529" s="784" t="s">
        <v>184</v>
      </c>
      <c r="E529" s="784">
        <v>999999</v>
      </c>
      <c r="F529" s="784" t="s">
        <v>1035</v>
      </c>
      <c r="G529" s="784"/>
      <c r="H529" s="784"/>
      <c r="I529" s="784"/>
    </row>
    <row r="530" spans="1:9">
      <c r="A530" s="784" t="str">
        <f>Table_wabobpsvr_AzureCalc_AzureCalcRateCard[[#This Row],[ServiceName]]&amp;Table_wabobpsvr_AzureCalc_AzureCalcRateCard[[#This Row],[Price_Level]]&amp;Table_wabobpsvr_AzureCalc_AzureCalcRateCard[[#This Row],[Region]]</f>
        <v>Site Recovery VM replicated to AzureD14</v>
      </c>
      <c r="B530" s="784">
        <v>14</v>
      </c>
      <c r="C530" s="784"/>
      <c r="D530" s="784" t="s">
        <v>183</v>
      </c>
      <c r="E530" s="784">
        <v>999999</v>
      </c>
      <c r="F530" s="784" t="s">
        <v>1035</v>
      </c>
      <c r="G530" s="784"/>
      <c r="H530" s="784"/>
      <c r="I530" s="784"/>
    </row>
    <row r="531" spans="1:9" hidden="1">
      <c r="A531" s="784" t="str">
        <f>Table_wabobpsvr_AzureCalc_AzureCalcRateCard[[#This Row],[ServiceName]]&amp;Table_wabobpsvr_AzureCalc_AzureCalcRateCard[[#This Row],[Price_Level]]&amp;Table_wabobpsvr_AzureCalc_AzureCalcRateCard[[#This Row],[Region]]</f>
        <v>Studio Experiment Compute HoursMOSP8</v>
      </c>
      <c r="B531" s="784">
        <v>8</v>
      </c>
      <c r="C531" s="784" t="s">
        <v>4431</v>
      </c>
      <c r="D531" s="784" t="s">
        <v>627</v>
      </c>
      <c r="E531" s="784">
        <v>999999</v>
      </c>
      <c r="F531" s="784" t="s">
        <v>3543</v>
      </c>
      <c r="G531" s="784" t="s">
        <v>4431</v>
      </c>
      <c r="H531" s="784" t="s">
        <v>4431</v>
      </c>
      <c r="I531" s="784" t="s">
        <v>4431</v>
      </c>
    </row>
    <row r="532" spans="1:9" hidden="1">
      <c r="A532" s="784" t="str">
        <f>Table_wabobpsvr_AzureCalc_AzureCalcRateCard[[#This Row],[ServiceName]]&amp;Table_wabobpsvr_AzureCalc_AzureCalcRateCard[[#This Row],[Price_Level]]&amp;Table_wabobpsvr_AzureCalc_AzureCalcRateCard[[#This Row],[Region]]</f>
        <v>Studio Experiment Compute HoursA8</v>
      </c>
      <c r="B532" s="784">
        <v>8</v>
      </c>
      <c r="C532" s="784" t="s">
        <v>4431</v>
      </c>
      <c r="D532" s="784" t="s">
        <v>181</v>
      </c>
      <c r="E532" s="784">
        <v>999999</v>
      </c>
      <c r="F532" s="784" t="s">
        <v>3543</v>
      </c>
      <c r="G532" s="784" t="s">
        <v>4431</v>
      </c>
      <c r="H532" s="784" t="s">
        <v>4431</v>
      </c>
      <c r="I532" s="784" t="s">
        <v>4431</v>
      </c>
    </row>
    <row r="533" spans="1:9" hidden="1">
      <c r="A533" t="str">
        <f>Table_wabobpsvr_AzureCalc_AzureCalcRateCard[[#This Row],[ServiceName]]&amp;Table_wabobpsvr_AzureCalc_AzureCalcRateCard[[#This Row],[Price_Level]]&amp;Table_wabobpsvr_AzureCalc_AzureCalcRateCard[[#This Row],[Region]]</f>
        <v>Studio Experiment Compute HoursB8</v>
      </c>
      <c r="B533">
        <v>8</v>
      </c>
      <c r="C533" t="s">
        <v>4431</v>
      </c>
      <c r="D533" t="s">
        <v>182</v>
      </c>
      <c r="E533">
        <v>999999</v>
      </c>
      <c r="F533" t="s">
        <v>3543</v>
      </c>
      <c r="G533" s="784" t="s">
        <v>4431</v>
      </c>
      <c r="H533" s="784" t="s">
        <v>4431</v>
      </c>
      <c r="I533" s="784" t="s">
        <v>4431</v>
      </c>
    </row>
    <row r="534" spans="1:9" hidden="1">
      <c r="A534" t="str">
        <f>Table_wabobpsvr_AzureCalc_AzureCalcRateCard[[#This Row],[ServiceName]]&amp;Table_wabobpsvr_AzureCalc_AzureCalcRateCard[[#This Row],[Price_Level]]&amp;Table_wabobpsvr_AzureCalc_AzureCalcRateCard[[#This Row],[Region]]</f>
        <v>Studio Experiment Compute HoursC8</v>
      </c>
      <c r="B534">
        <v>8</v>
      </c>
      <c r="C534" t="s">
        <v>4431</v>
      </c>
      <c r="D534" t="s">
        <v>184</v>
      </c>
      <c r="E534">
        <v>999999</v>
      </c>
      <c r="F534" t="s">
        <v>3543</v>
      </c>
      <c r="G534" s="784" t="s">
        <v>4431</v>
      </c>
      <c r="H534" s="784" t="s">
        <v>4431</v>
      </c>
      <c r="I534" s="784" t="s">
        <v>4431</v>
      </c>
    </row>
    <row r="535" spans="1:9" hidden="1">
      <c r="A535" t="str">
        <f>Table_wabobpsvr_AzureCalc_AzureCalcRateCard[[#This Row],[ServiceName]]&amp;Table_wabobpsvr_AzureCalc_AzureCalcRateCard[[#This Row],[Price_Level]]&amp;Table_wabobpsvr_AzureCalc_AzureCalcRateCard[[#This Row],[Region]]</f>
        <v>Studio Experiment Compute HoursD8</v>
      </c>
      <c r="B535">
        <v>8</v>
      </c>
      <c r="C535" t="s">
        <v>4431</v>
      </c>
      <c r="D535" t="s">
        <v>183</v>
      </c>
      <c r="E535">
        <v>999999</v>
      </c>
      <c r="F535" t="s">
        <v>3543</v>
      </c>
      <c r="G535" s="784" t="s">
        <v>4431</v>
      </c>
      <c r="H535" s="784" t="s">
        <v>4431</v>
      </c>
      <c r="I535" s="784" t="s">
        <v>4431</v>
      </c>
    </row>
    <row r="536" spans="1:9" hidden="1">
      <c r="A536" t="str">
        <f>Table_wabobpsvr_AzureCalc_AzureCalcRateCard[[#This Row],[ServiceName]]&amp;Table_wabobpsvr_AzureCalc_AzureCalcRateCard[[#This Row],[Price_Level]]&amp;Table_wabobpsvr_AzureCalc_AzureCalcRateCard[[#This Row],[Region]]</f>
        <v>Studio Experiment Compute HoursMOSP7</v>
      </c>
      <c r="B536">
        <v>7</v>
      </c>
      <c r="C536" t="s">
        <v>4431</v>
      </c>
      <c r="D536" t="s">
        <v>627</v>
      </c>
      <c r="E536">
        <v>999999</v>
      </c>
      <c r="F536" t="s">
        <v>3543</v>
      </c>
      <c r="G536" s="784" t="s">
        <v>4431</v>
      </c>
      <c r="H536" s="784" t="s">
        <v>4431</v>
      </c>
      <c r="I536" s="784" t="s">
        <v>4431</v>
      </c>
    </row>
    <row r="537" spans="1:9" hidden="1">
      <c r="A537" t="str">
        <f>Table_wabobpsvr_AzureCalc_AzureCalcRateCard[[#This Row],[ServiceName]]&amp;Table_wabobpsvr_AzureCalc_AzureCalcRateCard[[#This Row],[Price_Level]]&amp;Table_wabobpsvr_AzureCalc_AzureCalcRateCard[[#This Row],[Region]]</f>
        <v>Studio Experiment Compute HoursA7</v>
      </c>
      <c r="B537">
        <v>7</v>
      </c>
      <c r="C537" t="s">
        <v>4431</v>
      </c>
      <c r="D537" t="s">
        <v>181</v>
      </c>
      <c r="E537">
        <v>999999</v>
      </c>
      <c r="F537" t="s">
        <v>3543</v>
      </c>
      <c r="G537" s="784" t="s">
        <v>4431</v>
      </c>
      <c r="H537" s="784" t="s">
        <v>4431</v>
      </c>
      <c r="I537" s="784" t="s">
        <v>4431</v>
      </c>
    </row>
    <row r="538" spans="1:9" hidden="1">
      <c r="A538" t="str">
        <f>Table_wabobpsvr_AzureCalc_AzureCalcRateCard[[#This Row],[ServiceName]]&amp;Table_wabobpsvr_AzureCalc_AzureCalcRateCard[[#This Row],[Price_Level]]&amp;Table_wabobpsvr_AzureCalc_AzureCalcRateCard[[#This Row],[Region]]</f>
        <v>Studio Experiment Compute HoursB7</v>
      </c>
      <c r="B538">
        <v>7</v>
      </c>
      <c r="C538" t="s">
        <v>4431</v>
      </c>
      <c r="D538" t="s">
        <v>182</v>
      </c>
      <c r="E538">
        <v>999999</v>
      </c>
      <c r="F538" t="s">
        <v>3543</v>
      </c>
      <c r="G538" s="784" t="s">
        <v>4431</v>
      </c>
      <c r="H538" s="784" t="s">
        <v>4431</v>
      </c>
      <c r="I538" s="784" t="s">
        <v>4431</v>
      </c>
    </row>
    <row r="539" spans="1:9" hidden="1">
      <c r="A539" t="str">
        <f>Table_wabobpsvr_AzureCalc_AzureCalcRateCard[[#This Row],[ServiceName]]&amp;Table_wabobpsvr_AzureCalc_AzureCalcRateCard[[#This Row],[Price_Level]]&amp;Table_wabobpsvr_AzureCalc_AzureCalcRateCard[[#This Row],[Region]]</f>
        <v>Machine Learning API Service PredictionsMOSP15</v>
      </c>
      <c r="B539">
        <v>15</v>
      </c>
      <c r="C539" t="s">
        <v>4431</v>
      </c>
      <c r="D539" t="s">
        <v>627</v>
      </c>
      <c r="E539">
        <v>999999</v>
      </c>
      <c r="F539" t="s">
        <v>1131</v>
      </c>
      <c r="G539" s="784" t="s">
        <v>4431</v>
      </c>
      <c r="H539" s="784" t="s">
        <v>4431</v>
      </c>
      <c r="I539" s="784" t="s">
        <v>4431</v>
      </c>
    </row>
    <row r="540" spans="1:9" hidden="1">
      <c r="A540" t="str">
        <f>Table_wabobpsvr_AzureCalc_AzureCalcRateCard[[#This Row],[ServiceName]]&amp;Table_wabobpsvr_AzureCalc_AzureCalcRateCard[[#This Row],[Price_Level]]&amp;Table_wabobpsvr_AzureCalc_AzureCalcRateCard[[#This Row],[Region]]</f>
        <v>Machine Learning API Service PredictionsA15</v>
      </c>
      <c r="B540">
        <v>15</v>
      </c>
      <c r="C540" t="s">
        <v>4431</v>
      </c>
      <c r="D540" t="s">
        <v>181</v>
      </c>
      <c r="E540">
        <v>999999</v>
      </c>
      <c r="F540" t="s">
        <v>1131</v>
      </c>
      <c r="G540" s="784" t="s">
        <v>4431</v>
      </c>
      <c r="H540" s="784" t="s">
        <v>4431</v>
      </c>
      <c r="I540" s="784" t="s">
        <v>4431</v>
      </c>
    </row>
    <row r="541" spans="1:9" hidden="1">
      <c r="A541" t="str">
        <f>Table_wabobpsvr_AzureCalc_AzureCalcRateCard[[#This Row],[ServiceName]]&amp;Table_wabobpsvr_AzureCalc_AzureCalcRateCard[[#This Row],[Price_Level]]&amp;Table_wabobpsvr_AzureCalc_AzureCalcRateCard[[#This Row],[Region]]</f>
        <v>Machine Learning API Service PredictionsB15</v>
      </c>
      <c r="B541">
        <v>15</v>
      </c>
      <c r="C541" t="s">
        <v>4431</v>
      </c>
      <c r="D541" t="s">
        <v>182</v>
      </c>
      <c r="E541">
        <v>999999</v>
      </c>
      <c r="F541" t="s">
        <v>1131</v>
      </c>
      <c r="G541" s="784" t="s">
        <v>4431</v>
      </c>
      <c r="H541" s="784" t="s">
        <v>4431</v>
      </c>
      <c r="I541" s="784" t="s">
        <v>4431</v>
      </c>
    </row>
    <row r="542" spans="1:9" hidden="1">
      <c r="A542" t="str">
        <f>Table_wabobpsvr_AzureCalc_AzureCalcRateCard[[#This Row],[ServiceName]]&amp;Table_wabobpsvr_AzureCalc_AzureCalcRateCard[[#This Row],[Price_Level]]&amp;Table_wabobpsvr_AzureCalc_AzureCalcRateCard[[#This Row],[Region]]</f>
        <v>Machine Learning API Service PredictionsC15</v>
      </c>
      <c r="B542">
        <v>15</v>
      </c>
      <c r="C542" t="s">
        <v>4431</v>
      </c>
      <c r="D542" t="s">
        <v>184</v>
      </c>
      <c r="E542">
        <v>999999</v>
      </c>
      <c r="F542" t="s">
        <v>1131</v>
      </c>
      <c r="G542" s="784" t="s">
        <v>4431</v>
      </c>
      <c r="H542" s="784" t="s">
        <v>4431</v>
      </c>
      <c r="I542" s="784" t="s">
        <v>4431</v>
      </c>
    </row>
    <row r="543" spans="1:9" hidden="1">
      <c r="A543" t="str">
        <f>Table_wabobpsvr_AzureCalc_AzureCalcRateCard[[#This Row],[ServiceName]]&amp;Table_wabobpsvr_AzureCalc_AzureCalcRateCard[[#This Row],[Price_Level]]&amp;Table_wabobpsvr_AzureCalc_AzureCalcRateCard[[#This Row],[Region]]</f>
        <v>Machine Learning API Service PredictionsD15</v>
      </c>
      <c r="B543">
        <v>15</v>
      </c>
      <c r="C543" t="s">
        <v>4431</v>
      </c>
      <c r="D543" t="s">
        <v>183</v>
      </c>
      <c r="E543">
        <v>999999</v>
      </c>
      <c r="F543" t="s">
        <v>1131</v>
      </c>
      <c r="G543" s="784" t="s">
        <v>4431</v>
      </c>
      <c r="H543" s="784" t="s">
        <v>4431</v>
      </c>
      <c r="I543" s="784" t="s">
        <v>4431</v>
      </c>
    </row>
    <row r="544" spans="1:9" hidden="1">
      <c r="A544" t="str">
        <f>Table_wabobpsvr_AzureCalc_AzureCalcRateCard[[#This Row],[ServiceName]]&amp;Table_wabobpsvr_AzureCalc_AzureCalcRateCard[[#This Row],[Price_Level]]&amp;Table_wabobpsvr_AzureCalc_AzureCalcRateCard[[#This Row],[Region]]</f>
        <v>A11 HDInsight (Non-Windows)MOSP16</v>
      </c>
      <c r="B544">
        <v>16</v>
      </c>
      <c r="C544" t="s">
        <v>91</v>
      </c>
      <c r="D544" t="s">
        <v>627</v>
      </c>
      <c r="E544">
        <v>1.75</v>
      </c>
      <c r="F544" t="s">
        <v>4029</v>
      </c>
      <c r="G544" s="784" t="s">
        <v>4431</v>
      </c>
      <c r="H544" s="784" t="s">
        <v>4431</v>
      </c>
      <c r="I544" s="784" t="s">
        <v>4431</v>
      </c>
    </row>
    <row r="545" spans="1:9" hidden="1">
      <c r="A545" t="str">
        <f>Table_wabobpsvr_AzureCalc_AzureCalcRateCard[[#This Row],[ServiceName]]&amp;Table_wabobpsvr_AzureCalc_AzureCalcRateCard[[#This Row],[Price_Level]]&amp;Table_wabobpsvr_AzureCalc_AzureCalcRateCard[[#This Row],[Region]]</f>
        <v>Standard Elastic Database ExistenceD12</v>
      </c>
      <c r="B545">
        <v>12</v>
      </c>
      <c r="C545" t="s">
        <v>7614</v>
      </c>
      <c r="D545" t="s">
        <v>183</v>
      </c>
      <c r="E545">
        <v>0.04</v>
      </c>
      <c r="F545" t="s">
        <v>4757</v>
      </c>
      <c r="G545" s="784" t="s">
        <v>4780</v>
      </c>
      <c r="H545" s="784" t="s">
        <v>7629</v>
      </c>
      <c r="I545" s="784" t="s">
        <v>4883</v>
      </c>
    </row>
    <row r="546" spans="1:9" hidden="1">
      <c r="A546" t="str">
        <f>Table_wabobpsvr_AzureCalc_AzureCalcRateCard[[#This Row],[ServiceName]]&amp;Table_wabobpsvr_AzureCalc_AzureCalcRateCard[[#This Row],[Price_Level]]&amp;Table_wabobpsvr_AzureCalc_AzureCalcRateCard[[#This Row],[Region]]</f>
        <v>Mobile Services StandardA16</v>
      </c>
      <c r="B546">
        <v>16</v>
      </c>
      <c r="C546" t="s">
        <v>4431</v>
      </c>
      <c r="D546" t="s">
        <v>181</v>
      </c>
      <c r="E546">
        <v>999999</v>
      </c>
      <c r="F546" t="s">
        <v>778</v>
      </c>
      <c r="G546" s="784" t="s">
        <v>4431</v>
      </c>
      <c r="H546" s="784" t="s">
        <v>4431</v>
      </c>
      <c r="I546" s="784" t="s">
        <v>4431</v>
      </c>
    </row>
    <row r="547" spans="1:9" hidden="1">
      <c r="A547" t="str">
        <f>Table_wabobpsvr_AzureCalc_AzureCalcRateCard[[#This Row],[ServiceName]]&amp;Table_wabobpsvr_AzureCalc_AzureCalcRateCard[[#This Row],[Price_Level]]&amp;Table_wabobpsvr_AzureCalc_AzureCalcRateCard[[#This Row],[Region]]</f>
        <v>Basic Event Hubs Ingress EventsMOSP</v>
      </c>
      <c r="C547" t="s">
        <v>4431</v>
      </c>
      <c r="D547" t="s">
        <v>627</v>
      </c>
      <c r="E547">
        <v>2.8000000000000001E-2</v>
      </c>
      <c r="F547" t="s">
        <v>1123</v>
      </c>
      <c r="G547" s="784" t="s">
        <v>4431</v>
      </c>
      <c r="H547" s="784" t="s">
        <v>4431</v>
      </c>
      <c r="I547" s="784" t="s">
        <v>4431</v>
      </c>
    </row>
    <row r="548" spans="1:9" hidden="1">
      <c r="A548" t="str">
        <f>Table_wabobpsvr_AzureCalc_AzureCalcRateCard[[#This Row],[ServiceName]]&amp;Table_wabobpsvr_AzureCalc_AzureCalcRateCard[[#This Row],[Price_Level]]&amp;Table_wabobpsvr_AzureCalc_AzureCalcRateCard[[#This Row],[Region]]</f>
        <v>Basic Event Hubs Ingress EventsA</v>
      </c>
      <c r="C548" t="s">
        <v>4431</v>
      </c>
      <c r="D548" t="s">
        <v>181</v>
      </c>
      <c r="E548">
        <v>2.7199999999999998E-2</v>
      </c>
      <c r="F548" t="s">
        <v>1123</v>
      </c>
      <c r="G548" s="784" t="s">
        <v>3558</v>
      </c>
      <c r="H548" s="784" t="s">
        <v>3559</v>
      </c>
      <c r="I548" s="784" t="s">
        <v>4431</v>
      </c>
    </row>
    <row r="549" spans="1:9" hidden="1">
      <c r="A549" t="str">
        <f>Table_wabobpsvr_AzureCalc_AzureCalcRateCard[[#This Row],[ServiceName]]&amp;Table_wabobpsvr_AzureCalc_AzureCalcRateCard[[#This Row],[Price_Level]]&amp;Table_wabobpsvr_AzureCalc_AzureCalcRateCard[[#This Row],[Region]]</f>
        <v>Basic Event Hubs Ingress EventsB</v>
      </c>
      <c r="C549" t="s">
        <v>4431</v>
      </c>
      <c r="D549" t="s">
        <v>182</v>
      </c>
      <c r="E549">
        <v>2.63E-2</v>
      </c>
      <c r="F549" t="s">
        <v>1123</v>
      </c>
      <c r="G549" s="784" t="s">
        <v>3558</v>
      </c>
      <c r="H549" s="784" t="s">
        <v>3559</v>
      </c>
      <c r="I549" s="784" t="s">
        <v>4431</v>
      </c>
    </row>
    <row r="550" spans="1:9" hidden="1">
      <c r="A550" t="str">
        <f>Table_wabobpsvr_AzureCalc_AzureCalcRateCard[[#This Row],[ServiceName]]&amp;Table_wabobpsvr_AzureCalc_AzureCalcRateCard[[#This Row],[Price_Level]]&amp;Table_wabobpsvr_AzureCalc_AzureCalcRateCard[[#This Row],[Region]]</f>
        <v>Basic Event Hubs Ingress EventsC</v>
      </c>
      <c r="C550" t="s">
        <v>4431</v>
      </c>
      <c r="D550" t="s">
        <v>184</v>
      </c>
      <c r="E550">
        <v>2.5499999999999998E-2</v>
      </c>
      <c r="F550" t="s">
        <v>1123</v>
      </c>
      <c r="G550" s="784" t="s">
        <v>3558</v>
      </c>
      <c r="H550" s="784" t="s">
        <v>3559</v>
      </c>
      <c r="I550" s="784" t="s">
        <v>4431</v>
      </c>
    </row>
    <row r="551" spans="1:9" hidden="1">
      <c r="A551" t="str">
        <f>Table_wabobpsvr_AzureCalc_AzureCalcRateCard[[#This Row],[ServiceName]]&amp;Table_wabobpsvr_AzureCalc_AzureCalcRateCard[[#This Row],[Price_Level]]&amp;Table_wabobpsvr_AzureCalc_AzureCalcRateCard[[#This Row],[Region]]</f>
        <v>Basic Event Hubs Ingress EventsD</v>
      </c>
      <c r="C551" t="s">
        <v>4431</v>
      </c>
      <c r="D551" t="s">
        <v>183</v>
      </c>
      <c r="E551">
        <v>2.46E-2</v>
      </c>
      <c r="F551" t="s">
        <v>1123</v>
      </c>
      <c r="G551" s="784" t="s">
        <v>3558</v>
      </c>
      <c r="H551" s="784" t="s">
        <v>3559</v>
      </c>
      <c r="I551" s="784" t="s">
        <v>4431</v>
      </c>
    </row>
    <row r="552" spans="1:9" hidden="1">
      <c r="A552" t="str">
        <f>Table_wabobpsvr_AzureCalc_AzureCalcRateCard[[#This Row],[ServiceName]]&amp;Table_wabobpsvr_AzureCalc_AzureCalcRateCard[[#This Row],[Price_Level]]&amp;Table_wabobpsvr_AzureCalc_AzureCalcRateCard[[#This Row],[Region]]</f>
        <v>Standard_G2 Cloud ServicesMOSP4</v>
      </c>
      <c r="B552">
        <v>4</v>
      </c>
      <c r="C552" t="s">
        <v>91</v>
      </c>
      <c r="D552" t="s">
        <v>627</v>
      </c>
      <c r="E552">
        <v>1.34</v>
      </c>
      <c r="F552" t="s">
        <v>3192</v>
      </c>
      <c r="G552" s="784" t="s">
        <v>4431</v>
      </c>
      <c r="H552" s="784" t="s">
        <v>4431</v>
      </c>
      <c r="I552" s="784" t="s">
        <v>4915</v>
      </c>
    </row>
    <row r="553" spans="1:9" hidden="1">
      <c r="A553" t="str">
        <f>Table_wabobpsvr_AzureCalc_AzureCalcRateCard[[#This Row],[ServiceName]]&amp;Table_wabobpsvr_AzureCalc_AzureCalcRateCard[[#This Row],[Price_Level]]&amp;Table_wabobpsvr_AzureCalc_AzureCalcRateCard[[#This Row],[Region]]</f>
        <v>Basic Automation MinutesD3</v>
      </c>
      <c r="B553">
        <v>3</v>
      </c>
      <c r="C553" t="s">
        <v>4431</v>
      </c>
      <c r="D553" t="s">
        <v>183</v>
      </c>
      <c r="E553">
        <v>999999</v>
      </c>
      <c r="F553" t="s">
        <v>3323</v>
      </c>
      <c r="G553" s="784" t="s">
        <v>4431</v>
      </c>
      <c r="H553" s="784" t="s">
        <v>4431</v>
      </c>
      <c r="I553" s="784" t="s">
        <v>4431</v>
      </c>
    </row>
    <row r="554" spans="1:9" hidden="1">
      <c r="A554" t="str">
        <f>Table_wabobpsvr_AzureCalc_AzureCalcRateCard[[#This Row],[ServiceName]]&amp;Table_wabobpsvr_AzureCalc_AzureCalcRateCard[[#This Row],[Price_Level]]&amp;Table_wabobpsvr_AzureCalc_AzureCalcRateCard[[#This Row],[Region]]</f>
        <v>Basic Automation MinutesMOSP4</v>
      </c>
      <c r="B554">
        <v>4</v>
      </c>
      <c r="C554" t="s">
        <v>4431</v>
      </c>
      <c r="D554" t="s">
        <v>627</v>
      </c>
      <c r="E554">
        <v>999999</v>
      </c>
      <c r="F554" t="s">
        <v>3323</v>
      </c>
      <c r="G554" s="784" t="s">
        <v>4431</v>
      </c>
      <c r="H554" s="784" t="s">
        <v>4431</v>
      </c>
      <c r="I554" s="784" t="s">
        <v>4431</v>
      </c>
    </row>
    <row r="555" spans="1:9" hidden="1">
      <c r="A555" t="str">
        <f>Table_wabobpsvr_AzureCalc_AzureCalcRateCard[[#This Row],[ServiceName]]&amp;Table_wabobpsvr_AzureCalc_AzureCalcRateCard[[#This Row],[Price_Level]]&amp;Table_wabobpsvr_AzureCalc_AzureCalcRateCard[[#This Row],[Region]]</f>
        <v>Basic Automation MinutesA4</v>
      </c>
      <c r="B555">
        <v>4</v>
      </c>
      <c r="C555" t="s">
        <v>4431</v>
      </c>
      <c r="D555" t="s">
        <v>181</v>
      </c>
      <c r="E555">
        <v>999999</v>
      </c>
      <c r="F555" t="s">
        <v>3323</v>
      </c>
      <c r="G555" s="784" t="s">
        <v>4431</v>
      </c>
      <c r="H555" s="784" t="s">
        <v>4431</v>
      </c>
      <c r="I555" s="784" t="s">
        <v>4431</v>
      </c>
    </row>
    <row r="556" spans="1:9" hidden="1">
      <c r="A556" t="str">
        <f>Table_wabobpsvr_AzureCalc_AzureCalcRateCard[[#This Row],[ServiceName]]&amp;Table_wabobpsvr_AzureCalc_AzureCalcRateCard[[#This Row],[Price_Level]]&amp;Table_wabobpsvr_AzureCalc_AzureCalcRateCard[[#This Row],[Region]]</f>
        <v>Basic Automation MinutesB4</v>
      </c>
      <c r="B556">
        <v>4</v>
      </c>
      <c r="C556" t="s">
        <v>4431</v>
      </c>
      <c r="D556" t="s">
        <v>182</v>
      </c>
      <c r="E556">
        <v>999999</v>
      </c>
      <c r="F556" t="s">
        <v>3323</v>
      </c>
      <c r="G556" s="784" t="s">
        <v>4431</v>
      </c>
      <c r="H556" s="784" t="s">
        <v>4431</v>
      </c>
      <c r="I556" s="784" t="s">
        <v>4431</v>
      </c>
    </row>
    <row r="557" spans="1:9" hidden="1">
      <c r="A557" t="str">
        <f>Table_wabobpsvr_AzureCalc_AzureCalcRateCard[[#This Row],[ServiceName]]&amp;Table_wabobpsvr_AzureCalc_AzureCalcRateCard[[#This Row],[Price_Level]]&amp;Table_wabobpsvr_AzureCalc_AzureCalcRateCard[[#This Row],[Region]]</f>
        <v>Basic Automation MinutesC4</v>
      </c>
      <c r="B557">
        <v>4</v>
      </c>
      <c r="C557" t="s">
        <v>4431</v>
      </c>
      <c r="D557" t="s">
        <v>184</v>
      </c>
      <c r="E557">
        <v>999999</v>
      </c>
      <c r="F557" t="s">
        <v>3323</v>
      </c>
      <c r="G557" s="784" t="s">
        <v>4431</v>
      </c>
      <c r="H557" s="784" t="s">
        <v>4431</v>
      </c>
      <c r="I557" s="784" t="s">
        <v>4431</v>
      </c>
    </row>
    <row r="558" spans="1:9" hidden="1">
      <c r="A558" t="str">
        <f>Table_wabobpsvr_AzureCalc_AzureCalcRateCard[[#This Row],[ServiceName]]&amp;Table_wabobpsvr_AzureCalc_AzureCalcRateCard[[#This Row],[Price_Level]]&amp;Table_wabobpsvr_AzureCalc_AzureCalcRateCard[[#This Row],[Region]]</f>
        <v>Basic Automation MinutesD4</v>
      </c>
      <c r="B558">
        <v>4</v>
      </c>
      <c r="C558" t="s">
        <v>4431</v>
      </c>
      <c r="D558" t="s">
        <v>183</v>
      </c>
      <c r="E558">
        <v>999999</v>
      </c>
      <c r="F558" t="s">
        <v>3323</v>
      </c>
      <c r="G558" s="784" t="s">
        <v>4431</v>
      </c>
      <c r="H558" s="784" t="s">
        <v>4431</v>
      </c>
      <c r="I558" s="784" t="s">
        <v>4431</v>
      </c>
    </row>
    <row r="559" spans="1:9" hidden="1">
      <c r="A559" t="str">
        <f>Table_wabobpsvr_AzureCalc_AzureCalcRateCard[[#This Row],[ServiceName]]&amp;Table_wabobpsvr_AzureCalc_AzureCalcRateCard[[#This Row],[Price_Level]]&amp;Table_wabobpsvr_AzureCalc_AzureCalcRateCard[[#This Row],[Region]]</f>
        <v>Basic Automation MinutesMOSP5</v>
      </c>
      <c r="B559">
        <v>5</v>
      </c>
      <c r="C559" t="s">
        <v>4431</v>
      </c>
      <c r="D559" t="s">
        <v>627</v>
      </c>
      <c r="E559">
        <v>999999</v>
      </c>
      <c r="F559" t="s">
        <v>3323</v>
      </c>
      <c r="G559" s="784" t="s">
        <v>4431</v>
      </c>
      <c r="H559" s="784" t="s">
        <v>4431</v>
      </c>
      <c r="I559" s="784" t="s">
        <v>4431</v>
      </c>
    </row>
    <row r="560" spans="1:9" hidden="1">
      <c r="A560" t="str">
        <f>Table_wabobpsvr_AzureCalc_AzureCalcRateCard[[#This Row],[ServiceName]]&amp;Table_wabobpsvr_AzureCalc_AzureCalcRateCard[[#This Row],[Price_Level]]&amp;Table_wabobpsvr_AzureCalc_AzureCalcRateCard[[#This Row],[Region]]</f>
        <v>Basic Automation MinutesA5</v>
      </c>
      <c r="B560">
        <v>5</v>
      </c>
      <c r="C560" t="s">
        <v>4431</v>
      </c>
      <c r="D560" t="s">
        <v>181</v>
      </c>
      <c r="E560">
        <v>999999</v>
      </c>
      <c r="F560" t="s">
        <v>3323</v>
      </c>
      <c r="G560" s="784" t="s">
        <v>4431</v>
      </c>
      <c r="H560" s="784" t="s">
        <v>4431</v>
      </c>
      <c r="I560" s="784" t="s">
        <v>4431</v>
      </c>
    </row>
    <row r="561" spans="1:9" hidden="1">
      <c r="A561" t="str">
        <f>Table_wabobpsvr_AzureCalc_AzureCalcRateCard[[#This Row],[ServiceName]]&amp;Table_wabobpsvr_AzureCalc_AzureCalcRateCard[[#This Row],[Price_Level]]&amp;Table_wabobpsvr_AzureCalc_AzureCalcRateCard[[#This Row],[Region]]</f>
        <v>Basic Automation MinutesB5</v>
      </c>
      <c r="B561">
        <v>5</v>
      </c>
      <c r="C561" t="s">
        <v>4431</v>
      </c>
      <c r="D561" t="s">
        <v>182</v>
      </c>
      <c r="E561">
        <v>999999</v>
      </c>
      <c r="F561" t="s">
        <v>3323</v>
      </c>
      <c r="G561" s="784" t="s">
        <v>4431</v>
      </c>
      <c r="H561" s="784" t="s">
        <v>4431</v>
      </c>
      <c r="I561" s="784" t="s">
        <v>4431</v>
      </c>
    </row>
    <row r="562" spans="1:9" hidden="1">
      <c r="A562" t="str">
        <f>Table_wabobpsvr_AzureCalc_AzureCalcRateCard[[#This Row],[ServiceName]]&amp;Table_wabobpsvr_AzureCalc_AzureCalcRateCard[[#This Row],[Price_Level]]&amp;Table_wabobpsvr_AzureCalc_AzureCalcRateCard[[#This Row],[Region]]</f>
        <v>Basic Automation MinutesC5</v>
      </c>
      <c r="B562">
        <v>5</v>
      </c>
      <c r="C562" t="s">
        <v>4431</v>
      </c>
      <c r="D562" t="s">
        <v>184</v>
      </c>
      <c r="E562">
        <v>999999</v>
      </c>
      <c r="F562" t="s">
        <v>3323</v>
      </c>
      <c r="G562" s="784" t="s">
        <v>4431</v>
      </c>
      <c r="H562" s="784" t="s">
        <v>4431</v>
      </c>
      <c r="I562" s="784" t="s">
        <v>4431</v>
      </c>
    </row>
    <row r="563" spans="1:9" hidden="1">
      <c r="A563" t="str">
        <f>Table_wabobpsvr_AzureCalc_AzureCalcRateCard[[#This Row],[ServiceName]]&amp;Table_wabobpsvr_AzureCalc_AzureCalcRateCard[[#This Row],[Price_Level]]&amp;Table_wabobpsvr_AzureCalc_AzureCalcRateCard[[#This Row],[Region]]</f>
        <v>Stream Analystics - Streaming Units (Hours)MOSP</v>
      </c>
      <c r="C563" t="s">
        <v>91</v>
      </c>
      <c r="D563" t="s">
        <v>627</v>
      </c>
      <c r="E563">
        <v>3.1E-2</v>
      </c>
      <c r="F563" t="s">
        <v>7408</v>
      </c>
      <c r="G563" s="784" t="s">
        <v>4431</v>
      </c>
      <c r="H563" s="784" t="s">
        <v>4431</v>
      </c>
      <c r="I563" s="784" t="s">
        <v>4916</v>
      </c>
    </row>
    <row r="564" spans="1:9" hidden="1">
      <c r="A564" t="str">
        <f>Table_wabobpsvr_AzureCalc_AzureCalcRateCard[[#This Row],[ServiceName]]&amp;Table_wabobpsvr_AzureCalc_AzureCalcRateCard[[#This Row],[Price_Level]]&amp;Table_wabobpsvr_AzureCalc_AzureCalcRateCard[[#This Row],[Region]]</f>
        <v>Stream Analystics - Streaming Units (Hours)A</v>
      </c>
      <c r="C564" t="s">
        <v>91</v>
      </c>
      <c r="D564" t="s">
        <v>181</v>
      </c>
      <c r="E564">
        <v>3.007E-2</v>
      </c>
      <c r="F564" t="s">
        <v>7408</v>
      </c>
      <c r="G564" s="784" t="s">
        <v>3419</v>
      </c>
      <c r="H564" s="784" t="s">
        <v>3420</v>
      </c>
      <c r="I564" s="784" t="s">
        <v>4916</v>
      </c>
    </row>
    <row r="565" spans="1:9" hidden="1">
      <c r="A565" t="str">
        <f>Table_wabobpsvr_AzureCalc_AzureCalcRateCard[[#This Row],[ServiceName]]&amp;Table_wabobpsvr_AzureCalc_AzureCalcRateCard[[#This Row],[Price_Level]]&amp;Table_wabobpsvr_AzureCalc_AzureCalcRateCard[[#This Row],[Region]]</f>
        <v>Stream Analystics - Streaming Units (Hours)B</v>
      </c>
      <c r="C565" t="s">
        <v>91</v>
      </c>
      <c r="D565" t="s">
        <v>182</v>
      </c>
      <c r="E565">
        <v>2.9139999999999999E-2</v>
      </c>
      <c r="F565" t="s">
        <v>7408</v>
      </c>
      <c r="G565" s="784" t="s">
        <v>3419</v>
      </c>
      <c r="H565" s="784" t="s">
        <v>3420</v>
      </c>
      <c r="I565" s="784" t="s">
        <v>4916</v>
      </c>
    </row>
    <row r="566" spans="1:9" hidden="1">
      <c r="A566" t="str">
        <f>Table_wabobpsvr_AzureCalc_AzureCalcRateCard[[#This Row],[ServiceName]]&amp;Table_wabobpsvr_AzureCalc_AzureCalcRateCard[[#This Row],[Price_Level]]&amp;Table_wabobpsvr_AzureCalc_AzureCalcRateCard[[#This Row],[Region]]</f>
        <v>Stream Analystics - Streaming Units (Hours)C</v>
      </c>
      <c r="C566" t="s">
        <v>91</v>
      </c>
      <c r="D566" t="s">
        <v>184</v>
      </c>
      <c r="E566">
        <v>2.8209999999999999E-2</v>
      </c>
      <c r="F566" t="s">
        <v>7408</v>
      </c>
      <c r="G566" s="784" t="s">
        <v>3419</v>
      </c>
      <c r="H566" s="784" t="s">
        <v>3420</v>
      </c>
      <c r="I566" s="784" t="s">
        <v>4916</v>
      </c>
    </row>
    <row r="567" spans="1:9" hidden="1">
      <c r="A567" t="str">
        <f>Table_wabobpsvr_AzureCalc_AzureCalcRateCard[[#This Row],[ServiceName]]&amp;Table_wabobpsvr_AzureCalc_AzureCalcRateCard[[#This Row],[Price_Level]]&amp;Table_wabobpsvr_AzureCalc_AzureCalcRateCard[[#This Row],[Region]]</f>
        <v>Stream Analystics - Streaming Units (Hours)D</v>
      </c>
      <c r="C567" t="s">
        <v>91</v>
      </c>
      <c r="D567" t="s">
        <v>183</v>
      </c>
      <c r="E567">
        <v>2.7279999999999999E-2</v>
      </c>
      <c r="F567" t="s">
        <v>7408</v>
      </c>
      <c r="G567" s="784" t="s">
        <v>3419</v>
      </c>
      <c r="H567" s="784" t="s">
        <v>3420</v>
      </c>
      <c r="I567" s="784" t="s">
        <v>4916</v>
      </c>
    </row>
    <row r="568" spans="1:9" hidden="1">
      <c r="A568" t="str">
        <f>Table_wabobpsvr_AzureCalc_AzureCalcRateCard[[#This Row],[ServiceName]]&amp;Table_wabobpsvr_AzureCalc_AzureCalcRateCard[[#This Row],[Price_Level]]&amp;Table_wabobpsvr_AzureCalc_AzureCalcRateCard[[#This Row],[Region]]</f>
        <v>Streaming UnitsMOSP1</v>
      </c>
      <c r="B568">
        <v>1</v>
      </c>
      <c r="C568" t="s">
        <v>4431</v>
      </c>
      <c r="D568" t="s">
        <v>627</v>
      </c>
      <c r="E568">
        <v>999999</v>
      </c>
      <c r="F568" t="s">
        <v>1361</v>
      </c>
      <c r="G568" s="784" t="s">
        <v>4431</v>
      </c>
      <c r="H568" s="784" t="s">
        <v>4431</v>
      </c>
      <c r="I568" s="784" t="s">
        <v>4431</v>
      </c>
    </row>
    <row r="569" spans="1:9" hidden="1">
      <c r="A569" t="str">
        <f>Table_wabobpsvr_AzureCalc_AzureCalcRateCard[[#This Row],[ServiceName]]&amp;Table_wabobpsvr_AzureCalc_AzureCalcRateCard[[#This Row],[Price_Level]]&amp;Table_wabobpsvr_AzureCalc_AzureCalcRateCard[[#This Row],[Region]]</f>
        <v>Streaming UnitsA1</v>
      </c>
      <c r="B569">
        <v>1</v>
      </c>
      <c r="C569" t="s">
        <v>4431</v>
      </c>
      <c r="D569" t="s">
        <v>181</v>
      </c>
      <c r="E569">
        <v>999999</v>
      </c>
      <c r="F569" t="s">
        <v>1361</v>
      </c>
      <c r="G569" s="784" t="s">
        <v>4431</v>
      </c>
      <c r="H569" s="784" t="s">
        <v>4431</v>
      </c>
      <c r="I569" s="784" t="s">
        <v>4431</v>
      </c>
    </row>
    <row r="570" spans="1:9" hidden="1">
      <c r="A570" t="str">
        <f>Table_wabobpsvr_AzureCalc_AzureCalcRateCard[[#This Row],[ServiceName]]&amp;Table_wabobpsvr_AzureCalc_AzureCalcRateCard[[#This Row],[Price_Level]]&amp;Table_wabobpsvr_AzureCalc_AzureCalcRateCard[[#This Row],[Region]]</f>
        <v>Streaming UnitsB1</v>
      </c>
      <c r="B570">
        <v>1</v>
      </c>
      <c r="C570" t="s">
        <v>4431</v>
      </c>
      <c r="D570" t="s">
        <v>182</v>
      </c>
      <c r="E570">
        <v>999999</v>
      </c>
      <c r="F570" t="s">
        <v>1361</v>
      </c>
      <c r="G570" s="784" t="s">
        <v>4431</v>
      </c>
      <c r="H570" s="784" t="s">
        <v>4431</v>
      </c>
      <c r="I570" s="784" t="s">
        <v>4431</v>
      </c>
    </row>
    <row r="571" spans="1:9" hidden="1">
      <c r="A571" t="str">
        <f>Table_wabobpsvr_AzureCalc_AzureCalcRateCard[[#This Row],[ServiceName]]&amp;Table_wabobpsvr_AzureCalc_AzureCalcRateCard[[#This Row],[Price_Level]]&amp;Table_wabobpsvr_AzureCalc_AzureCalcRateCard[[#This Row],[Region]]</f>
        <v>Streaming UnitsC1</v>
      </c>
      <c r="B571">
        <v>1</v>
      </c>
      <c r="C571" t="s">
        <v>4431</v>
      </c>
      <c r="D571" t="s">
        <v>184</v>
      </c>
      <c r="E571">
        <v>999999</v>
      </c>
      <c r="F571" t="s">
        <v>1361</v>
      </c>
      <c r="G571" s="784" t="s">
        <v>4431</v>
      </c>
      <c r="H571" s="784" t="s">
        <v>4431</v>
      </c>
      <c r="I571" s="784" t="s">
        <v>4431</v>
      </c>
    </row>
    <row r="572" spans="1:9" hidden="1">
      <c r="A572" t="str">
        <f>Table_wabobpsvr_AzureCalc_AzureCalcRateCard[[#This Row],[ServiceName]]&amp;Table_wabobpsvr_AzureCalc_AzureCalcRateCard[[#This Row],[Price_Level]]&amp;Table_wabobpsvr_AzureCalc_AzureCalcRateCard[[#This Row],[Region]]</f>
        <v>A5 VM (Non-Windows)B16</v>
      </c>
      <c r="B572">
        <v>16</v>
      </c>
      <c r="C572" t="s">
        <v>91</v>
      </c>
      <c r="D572" t="s">
        <v>182</v>
      </c>
      <c r="E572">
        <v>0.1946</v>
      </c>
      <c r="F572" t="s">
        <v>710</v>
      </c>
      <c r="G572" s="784" t="s">
        <v>2779</v>
      </c>
      <c r="H572" s="784" t="s">
        <v>2780</v>
      </c>
      <c r="I572" s="784" t="s">
        <v>4431</v>
      </c>
    </row>
    <row r="573" spans="1:9" hidden="1">
      <c r="A573" t="str">
        <f>Table_wabobpsvr_AzureCalc_AzureCalcRateCard[[#This Row],[ServiceName]]&amp;Table_wabobpsvr_AzureCalc_AzureCalcRateCard[[#This Row],[Price_Level]]&amp;Table_wabobpsvr_AzureCalc_AzureCalcRateCard[[#This Row],[Region]]</f>
        <v>A5 VM (Non-Windows)C16</v>
      </c>
      <c r="B573">
        <v>16</v>
      </c>
      <c r="C573" t="s">
        <v>91</v>
      </c>
      <c r="D573" t="s">
        <v>184</v>
      </c>
      <c r="E573">
        <v>0.18626000000000001</v>
      </c>
      <c r="F573" t="s">
        <v>710</v>
      </c>
      <c r="G573" s="784" t="s">
        <v>2779</v>
      </c>
      <c r="H573" s="784" t="s">
        <v>2780</v>
      </c>
      <c r="I573" s="784" t="s">
        <v>4431</v>
      </c>
    </row>
    <row r="574" spans="1:9" hidden="1">
      <c r="A574" t="str">
        <f>Table_wabobpsvr_AzureCalc_AzureCalcRateCard[[#This Row],[ServiceName]]&amp;Table_wabobpsvr_AzureCalc_AzureCalcRateCard[[#This Row],[Price_Level]]&amp;Table_wabobpsvr_AzureCalc_AzureCalcRateCard[[#This Row],[Region]]</f>
        <v>A5 VM (Non-Windows)D16</v>
      </c>
      <c r="B574">
        <v>16</v>
      </c>
      <c r="C574" t="s">
        <v>91</v>
      </c>
      <c r="D574" t="s">
        <v>183</v>
      </c>
      <c r="E574">
        <v>0.17791999999999999</v>
      </c>
      <c r="F574" t="s">
        <v>710</v>
      </c>
      <c r="G574" s="784" t="s">
        <v>2779</v>
      </c>
      <c r="H574" s="784" t="s">
        <v>2780</v>
      </c>
      <c r="I574" s="784" t="s">
        <v>4431</v>
      </c>
    </row>
    <row r="575" spans="1:9" hidden="1">
      <c r="A575" t="str">
        <f>Table_wabobpsvr_AzureCalc_AzureCalcRateCard[[#This Row],[ServiceName]]&amp;Table_wabobpsvr_AzureCalc_AzureCalcRateCard[[#This Row],[Price_Level]]&amp;Table_wabobpsvr_AzureCalc_AzureCalcRateCard[[#This Row],[Region]]</f>
        <v>A5 VM (Windows)MOSP</v>
      </c>
      <c r="C575" t="s">
        <v>91</v>
      </c>
      <c r="D575" t="s">
        <v>627</v>
      </c>
      <c r="E575">
        <v>0.34899999999999998</v>
      </c>
      <c r="F575" t="s">
        <v>711</v>
      </c>
      <c r="G575" s="784" t="s">
        <v>4431</v>
      </c>
      <c r="H575" s="784" t="s">
        <v>4431</v>
      </c>
      <c r="I575" s="784" t="s">
        <v>4431</v>
      </c>
    </row>
    <row r="576" spans="1:9" hidden="1">
      <c r="A576" t="str">
        <f>Table_wabobpsvr_AzureCalc_AzureCalcRateCard[[#This Row],[ServiceName]]&amp;Table_wabobpsvr_AzureCalc_AzureCalcRateCard[[#This Row],[Price_Level]]&amp;Table_wabobpsvr_AzureCalc_AzureCalcRateCard[[#This Row],[Region]]</f>
        <v>Basic Automation MinutesD5</v>
      </c>
      <c r="B576">
        <v>5</v>
      </c>
      <c r="C576" t="s">
        <v>4431</v>
      </c>
      <c r="D576" t="s">
        <v>183</v>
      </c>
      <c r="E576">
        <v>999999</v>
      </c>
      <c r="F576" t="s">
        <v>3323</v>
      </c>
      <c r="G576" s="784" t="s">
        <v>4431</v>
      </c>
      <c r="H576" s="784" t="s">
        <v>4431</v>
      </c>
      <c r="I576" s="784" t="s">
        <v>4431</v>
      </c>
    </row>
    <row r="577" spans="1:9" hidden="1">
      <c r="A577" t="str">
        <f>Table_wabobpsvr_AzureCalc_AzureCalcRateCard[[#This Row],[ServiceName]]&amp;Table_wabobpsvr_AzureCalc_AzureCalcRateCard[[#This Row],[Price_Level]]&amp;Table_wabobpsvr_AzureCalc_AzureCalcRateCard[[#This Row],[Region]]</f>
        <v>Automation Standard UnitsMOSP8</v>
      </c>
      <c r="B577">
        <v>8</v>
      </c>
      <c r="C577" t="s">
        <v>4431</v>
      </c>
      <c r="D577" t="s">
        <v>627</v>
      </c>
      <c r="E577">
        <v>20</v>
      </c>
      <c r="F577" t="s">
        <v>1202</v>
      </c>
      <c r="G577" s="784" t="s">
        <v>4431</v>
      </c>
      <c r="H577" s="784" t="s">
        <v>4431</v>
      </c>
      <c r="I577" s="784" t="s">
        <v>4431</v>
      </c>
    </row>
    <row r="578" spans="1:9" hidden="1">
      <c r="A578" t="str">
        <f>Table_wabobpsvr_AzureCalc_AzureCalcRateCard[[#This Row],[ServiceName]]&amp;Table_wabobpsvr_AzureCalc_AzureCalcRateCard[[#This Row],[Price_Level]]&amp;Table_wabobpsvr_AzureCalc_AzureCalcRateCard[[#This Row],[Region]]</f>
        <v>Automation Standard UnitsA8</v>
      </c>
      <c r="B578">
        <v>8</v>
      </c>
      <c r="C578" t="s">
        <v>4431</v>
      </c>
      <c r="D578" t="s">
        <v>181</v>
      </c>
      <c r="E578">
        <v>19.399999999999999</v>
      </c>
      <c r="F578" t="s">
        <v>1202</v>
      </c>
      <c r="G578" s="784" t="s">
        <v>3560</v>
      </c>
      <c r="H578" s="784" t="s">
        <v>3561</v>
      </c>
      <c r="I578" s="784" t="s">
        <v>4431</v>
      </c>
    </row>
    <row r="579" spans="1:9" hidden="1">
      <c r="A579" t="str">
        <f>Table_wabobpsvr_AzureCalc_AzureCalcRateCard[[#This Row],[ServiceName]]&amp;Table_wabobpsvr_AzureCalc_AzureCalcRateCard[[#This Row],[Price_Level]]&amp;Table_wabobpsvr_AzureCalc_AzureCalcRateCard[[#This Row],[Region]]</f>
        <v>Automation Standard UnitsB8</v>
      </c>
      <c r="B579">
        <v>8</v>
      </c>
      <c r="C579" t="s">
        <v>4431</v>
      </c>
      <c r="D579" t="s">
        <v>182</v>
      </c>
      <c r="E579">
        <v>18.8</v>
      </c>
      <c r="F579" t="s">
        <v>1202</v>
      </c>
      <c r="G579" s="784" t="s">
        <v>3560</v>
      </c>
      <c r="H579" s="784" t="s">
        <v>3561</v>
      </c>
      <c r="I579" s="784" t="s">
        <v>4431</v>
      </c>
    </row>
    <row r="580" spans="1:9" hidden="1">
      <c r="A580" t="str">
        <f>Table_wabobpsvr_AzureCalc_AzureCalcRateCard[[#This Row],[ServiceName]]&amp;Table_wabobpsvr_AzureCalc_AzureCalcRateCard[[#This Row],[Price_Level]]&amp;Table_wabobpsvr_AzureCalc_AzureCalcRateCard[[#This Row],[Region]]</f>
        <v>Automation Standard UnitsC8</v>
      </c>
      <c r="B580">
        <v>8</v>
      </c>
      <c r="C580" t="s">
        <v>4431</v>
      </c>
      <c r="D580" t="s">
        <v>184</v>
      </c>
      <c r="E580">
        <v>18.2</v>
      </c>
      <c r="F580" t="s">
        <v>1202</v>
      </c>
      <c r="G580" s="784" t="s">
        <v>3560</v>
      </c>
      <c r="H580" s="784" t="s">
        <v>3561</v>
      </c>
      <c r="I580" s="784" t="s">
        <v>4431</v>
      </c>
    </row>
    <row r="581" spans="1:9" hidden="1">
      <c r="A581" t="str">
        <f>Table_wabobpsvr_AzureCalc_AzureCalcRateCard[[#This Row],[ServiceName]]&amp;Table_wabobpsvr_AzureCalc_AzureCalcRateCard[[#This Row],[Price_Level]]&amp;Table_wabobpsvr_AzureCalc_AzureCalcRateCard[[#This Row],[Region]]</f>
        <v>Automation Standard UnitsD8</v>
      </c>
      <c r="B581">
        <v>8</v>
      </c>
      <c r="C581" t="s">
        <v>4431</v>
      </c>
      <c r="D581" t="s">
        <v>183</v>
      </c>
      <c r="E581">
        <v>17.600000000000001</v>
      </c>
      <c r="F581" t="s">
        <v>1202</v>
      </c>
      <c r="G581" s="784" t="s">
        <v>3560</v>
      </c>
      <c r="H581" s="784" t="s">
        <v>3561</v>
      </c>
      <c r="I581" s="784" t="s">
        <v>4431</v>
      </c>
    </row>
    <row r="582" spans="1:9" hidden="1">
      <c r="A582" t="str">
        <f>Table_wabobpsvr_AzureCalc_AzureCalcRateCard[[#This Row],[ServiceName]]&amp;Table_wabobpsvr_AzureCalc_AzureCalcRateCard[[#This Row],[Price_Level]]&amp;Table_wabobpsvr_AzureCalc_AzureCalcRateCard[[#This Row],[Region]]</f>
        <v>Automation Standard UnitsMOSP10</v>
      </c>
      <c r="B582">
        <v>10</v>
      </c>
      <c r="C582" t="s">
        <v>4431</v>
      </c>
      <c r="D582" t="s">
        <v>627</v>
      </c>
      <c r="E582">
        <v>20</v>
      </c>
      <c r="F582" t="s">
        <v>1202</v>
      </c>
      <c r="G582" s="784" t="s">
        <v>4431</v>
      </c>
      <c r="H582" s="784" t="s">
        <v>4431</v>
      </c>
      <c r="I582" s="784" t="s">
        <v>4431</v>
      </c>
    </row>
    <row r="583" spans="1:9" hidden="1">
      <c r="A583" t="str">
        <f>Table_wabobpsvr_AzureCalc_AzureCalcRateCard[[#This Row],[ServiceName]]&amp;Table_wabobpsvr_AzureCalc_AzureCalcRateCard[[#This Row],[Price_Level]]&amp;Table_wabobpsvr_AzureCalc_AzureCalcRateCard[[#This Row],[Region]]</f>
        <v>Automation Standard UnitsA10</v>
      </c>
      <c r="B583">
        <v>10</v>
      </c>
      <c r="C583" t="s">
        <v>4431</v>
      </c>
      <c r="D583" t="s">
        <v>181</v>
      </c>
      <c r="E583">
        <v>19.399999999999999</v>
      </c>
      <c r="F583" t="s">
        <v>1202</v>
      </c>
      <c r="G583" s="784" t="s">
        <v>3560</v>
      </c>
      <c r="H583" s="784" t="s">
        <v>3561</v>
      </c>
      <c r="I583" s="784" t="s">
        <v>4431</v>
      </c>
    </row>
    <row r="584" spans="1:9" hidden="1">
      <c r="A584" s="784" t="str">
        <f>Table_wabobpsvr_AzureCalc_AzureCalcRateCard[[#This Row],[ServiceName]]&amp;Table_wabobpsvr_AzureCalc_AzureCalcRateCard[[#This Row],[Price_Level]]&amp;Table_wabobpsvr_AzureCalc_AzureCalcRateCard[[#This Row],[Region]]</f>
        <v>Automation Standard UnitsB10</v>
      </c>
      <c r="B584" s="784">
        <v>10</v>
      </c>
      <c r="C584" s="784" t="s">
        <v>4431</v>
      </c>
      <c r="D584" s="784" t="s">
        <v>182</v>
      </c>
      <c r="E584" s="784">
        <v>18.8</v>
      </c>
      <c r="F584" s="784" t="s">
        <v>1202</v>
      </c>
      <c r="G584" s="784" t="s">
        <v>3560</v>
      </c>
      <c r="H584" s="784" t="s">
        <v>3561</v>
      </c>
      <c r="I584" s="784" t="s">
        <v>4431</v>
      </c>
    </row>
    <row r="585" spans="1:9" hidden="1">
      <c r="A585" s="784" t="str">
        <f>Table_wabobpsvr_AzureCalc_AzureCalcRateCard[[#This Row],[ServiceName]]&amp;Table_wabobpsvr_AzureCalc_AzureCalcRateCard[[#This Row],[Price_Level]]&amp;Table_wabobpsvr_AzureCalc_AzureCalcRateCard[[#This Row],[Region]]</f>
        <v>Automation Standard UnitsC10</v>
      </c>
      <c r="B585" s="784">
        <v>10</v>
      </c>
      <c r="C585" s="784" t="s">
        <v>4431</v>
      </c>
      <c r="D585" s="784" t="s">
        <v>184</v>
      </c>
      <c r="E585" s="784">
        <v>18.2</v>
      </c>
      <c r="F585" s="784" t="s">
        <v>1202</v>
      </c>
      <c r="G585" s="784" t="s">
        <v>3560</v>
      </c>
      <c r="H585" s="784" t="s">
        <v>3561</v>
      </c>
      <c r="I585" s="784" t="s">
        <v>4431</v>
      </c>
    </row>
    <row r="586" spans="1:9" hidden="1">
      <c r="A586" t="str">
        <f>Table_wabobpsvr_AzureCalc_AzureCalcRateCard[[#This Row],[ServiceName]]&amp;Table_wabobpsvr_AzureCalc_AzureCalcRateCard[[#This Row],[Price_Level]]&amp;Table_wabobpsvr_AzureCalc_AzureCalcRateCard[[#This Row],[Region]]</f>
        <v>Redis Cache Basic C3C</v>
      </c>
      <c r="C586" t="s">
        <v>701</v>
      </c>
      <c r="D586" t="s">
        <v>184</v>
      </c>
      <c r="E586">
        <v>0.1638</v>
      </c>
      <c r="F586" t="s">
        <v>832</v>
      </c>
      <c r="G586" s="784" t="s">
        <v>3487</v>
      </c>
      <c r="H586" s="784" t="s">
        <v>3488</v>
      </c>
      <c r="I586" s="784" t="s">
        <v>4914</v>
      </c>
    </row>
    <row r="587" spans="1:9" hidden="1">
      <c r="A587" t="str">
        <f>Table_wabobpsvr_AzureCalc_AzureCalcRateCard[[#This Row],[ServiceName]]&amp;Table_wabobpsvr_AzureCalc_AzureCalcRateCard[[#This Row],[Price_Level]]&amp;Table_wabobpsvr_AzureCalc_AzureCalcRateCard[[#This Row],[Region]]</f>
        <v>Redis Cache Basic C3D</v>
      </c>
      <c r="C587" t="s">
        <v>701</v>
      </c>
      <c r="D587" t="s">
        <v>183</v>
      </c>
      <c r="E587">
        <v>0.15840000000000001</v>
      </c>
      <c r="F587" t="s">
        <v>832</v>
      </c>
      <c r="G587" s="784" t="s">
        <v>3487</v>
      </c>
      <c r="H587" s="784" t="s">
        <v>3488</v>
      </c>
      <c r="I587" s="784" t="s">
        <v>4914</v>
      </c>
    </row>
    <row r="588" spans="1:9" hidden="1">
      <c r="A588" s="784" t="str">
        <f>Table_wabobpsvr_AzureCalc_AzureCalcRateCard[[#This Row],[ServiceName]]&amp;Table_wabobpsvr_AzureCalc_AzureCalcRateCard[[#This Row],[Price_Level]]&amp;Table_wabobpsvr_AzureCalc_AzureCalcRateCard[[#This Row],[Region]]</f>
        <v>Redis Cache Basic C4MOSP</v>
      </c>
      <c r="B588" s="784"/>
      <c r="C588" s="784" t="s">
        <v>701</v>
      </c>
      <c r="D588" s="784" t="s">
        <v>627</v>
      </c>
      <c r="E588" s="784">
        <v>0.21</v>
      </c>
      <c r="F588" s="784" t="s">
        <v>833</v>
      </c>
      <c r="G588" s="784" t="s">
        <v>4431</v>
      </c>
      <c r="H588" s="784" t="s">
        <v>4431</v>
      </c>
      <c r="I588" s="784" t="s">
        <v>4917</v>
      </c>
    </row>
    <row r="589" spans="1:9" hidden="1">
      <c r="A589" t="str">
        <f>Table_wabobpsvr_AzureCalc_AzureCalcRateCard[[#This Row],[ServiceName]]&amp;Table_wabobpsvr_AzureCalc_AzureCalcRateCard[[#This Row],[Price_Level]]&amp;Table_wabobpsvr_AzureCalc_AzureCalcRateCard[[#This Row],[Region]]</f>
        <v>Redis Cache Basic C4A</v>
      </c>
      <c r="C589" t="s">
        <v>701</v>
      </c>
      <c r="D589" t="s">
        <v>181</v>
      </c>
      <c r="E589">
        <v>0.20369999999999999</v>
      </c>
      <c r="F589" t="s">
        <v>833</v>
      </c>
      <c r="G589" s="784" t="s">
        <v>3489</v>
      </c>
      <c r="H589" s="784" t="s">
        <v>3490</v>
      </c>
      <c r="I589" s="784" t="s">
        <v>4917</v>
      </c>
    </row>
    <row r="590" spans="1:9" hidden="1">
      <c r="A590" t="str">
        <f>Table_wabobpsvr_AzureCalc_AzureCalcRateCard[[#This Row],[ServiceName]]&amp;Table_wabobpsvr_AzureCalc_AzureCalcRateCard[[#This Row],[Price_Level]]&amp;Table_wabobpsvr_AzureCalc_AzureCalcRateCard[[#This Row],[Region]]</f>
        <v>Redis Cache Basic C4B</v>
      </c>
      <c r="C590" t="s">
        <v>701</v>
      </c>
      <c r="D590" t="s">
        <v>182</v>
      </c>
      <c r="E590">
        <v>0.19739999999999999</v>
      </c>
      <c r="F590" t="s">
        <v>833</v>
      </c>
      <c r="G590" s="784" t="s">
        <v>3489</v>
      </c>
      <c r="H590" s="784" t="s">
        <v>3490</v>
      </c>
      <c r="I590" s="784" t="s">
        <v>4917</v>
      </c>
    </row>
    <row r="591" spans="1:9" hidden="1">
      <c r="A591" t="str">
        <f>Table_wabobpsvr_AzureCalc_AzureCalcRateCard[[#This Row],[ServiceName]]&amp;Table_wabobpsvr_AzureCalc_AzureCalcRateCard[[#This Row],[Price_Level]]&amp;Table_wabobpsvr_AzureCalc_AzureCalcRateCard[[#This Row],[Region]]</f>
        <v>Redis Cache Basic C4C</v>
      </c>
      <c r="C591" t="s">
        <v>701</v>
      </c>
      <c r="D591" t="s">
        <v>184</v>
      </c>
      <c r="E591">
        <v>0.19109999999999999</v>
      </c>
      <c r="F591" t="s">
        <v>833</v>
      </c>
      <c r="G591" s="784" t="s">
        <v>3489</v>
      </c>
      <c r="H591" s="784" t="s">
        <v>3490</v>
      </c>
      <c r="I591" s="784" t="s">
        <v>4917</v>
      </c>
    </row>
    <row r="592" spans="1:9" hidden="1">
      <c r="A592" t="str">
        <f>Table_wabobpsvr_AzureCalc_AzureCalcRateCard[[#This Row],[ServiceName]]&amp;Table_wabobpsvr_AzureCalc_AzureCalcRateCard[[#This Row],[Price_Level]]&amp;Table_wabobpsvr_AzureCalc_AzureCalcRateCard[[#This Row],[Region]]</f>
        <v>Redis Cache Basic C4D</v>
      </c>
      <c r="C592" t="s">
        <v>701</v>
      </c>
      <c r="D592" t="s">
        <v>183</v>
      </c>
      <c r="E592">
        <v>0.18479999999999999</v>
      </c>
      <c r="F592" t="s">
        <v>833</v>
      </c>
      <c r="G592" s="784" t="s">
        <v>3489</v>
      </c>
      <c r="H592" s="784" t="s">
        <v>3490</v>
      </c>
      <c r="I592" s="784" t="s">
        <v>4917</v>
      </c>
    </row>
    <row r="593" spans="1:9" hidden="1">
      <c r="A593" t="str">
        <f>Table_wabobpsvr_AzureCalc_AzureCalcRateCard[[#This Row],[ServiceName]]&amp;Table_wabobpsvr_AzureCalc_AzureCalcRateCard[[#This Row],[Price_Level]]&amp;Table_wabobpsvr_AzureCalc_AzureCalcRateCard[[#This Row],[Region]]</f>
        <v>Redis Cache Basic C5MOSP</v>
      </c>
      <c r="C593" t="s">
        <v>701</v>
      </c>
      <c r="D593" t="s">
        <v>627</v>
      </c>
      <c r="E593">
        <v>0.42</v>
      </c>
      <c r="F593" t="s">
        <v>836</v>
      </c>
      <c r="G593" s="784" t="s">
        <v>4431</v>
      </c>
      <c r="H593" s="784" t="s">
        <v>4431</v>
      </c>
      <c r="I593" s="784" t="s">
        <v>4918</v>
      </c>
    </row>
    <row r="594" spans="1:9" hidden="1">
      <c r="A594" t="str">
        <f>Table_wabobpsvr_AzureCalc_AzureCalcRateCard[[#This Row],[ServiceName]]&amp;Table_wabobpsvr_AzureCalc_AzureCalcRateCard[[#This Row],[Price_Level]]&amp;Table_wabobpsvr_AzureCalc_AzureCalcRateCard[[#This Row],[Region]]</f>
        <v>Redis Cache Basic C5A</v>
      </c>
      <c r="C594" t="s">
        <v>701</v>
      </c>
      <c r="D594" t="s">
        <v>181</v>
      </c>
      <c r="E594">
        <v>0.40739999999999998</v>
      </c>
      <c r="F594" t="s">
        <v>836</v>
      </c>
      <c r="G594" s="784" t="s">
        <v>3491</v>
      </c>
      <c r="H594" s="784" t="s">
        <v>3492</v>
      </c>
      <c r="I594" s="784" t="s">
        <v>4918</v>
      </c>
    </row>
    <row r="595" spans="1:9" hidden="1">
      <c r="A595" t="str">
        <f>Table_wabobpsvr_AzureCalc_AzureCalcRateCard[[#This Row],[ServiceName]]&amp;Table_wabobpsvr_AzureCalc_AzureCalcRateCard[[#This Row],[Price_Level]]&amp;Table_wabobpsvr_AzureCalc_AzureCalcRateCard[[#This Row],[Region]]</f>
        <v>Redis Cache Basic C5B</v>
      </c>
      <c r="C595" t="s">
        <v>701</v>
      </c>
      <c r="D595" t="s">
        <v>182</v>
      </c>
      <c r="E595">
        <v>0.39479999999999998</v>
      </c>
      <c r="F595" t="s">
        <v>836</v>
      </c>
      <c r="G595" s="784" t="s">
        <v>3491</v>
      </c>
      <c r="H595" s="784" t="s">
        <v>3492</v>
      </c>
      <c r="I595" s="784" t="s">
        <v>4918</v>
      </c>
    </row>
    <row r="596" spans="1:9" hidden="1">
      <c r="A596" t="str">
        <f>Table_wabobpsvr_AzureCalc_AzureCalcRateCard[[#This Row],[ServiceName]]&amp;Table_wabobpsvr_AzureCalc_AzureCalcRateCard[[#This Row],[Price_Level]]&amp;Table_wabobpsvr_AzureCalc_AzureCalcRateCard[[#This Row],[Region]]</f>
        <v>A8 HDInsight (Non-Windows)A13</v>
      </c>
      <c r="B596">
        <v>13</v>
      </c>
      <c r="C596" t="s">
        <v>91</v>
      </c>
      <c r="D596" t="s">
        <v>181</v>
      </c>
      <c r="E596">
        <v>1.091</v>
      </c>
      <c r="F596" t="s">
        <v>3550</v>
      </c>
      <c r="G596" s="784" t="s">
        <v>3562</v>
      </c>
      <c r="H596" s="784" t="s">
        <v>3563</v>
      </c>
      <c r="I596" s="784" t="s">
        <v>4909</v>
      </c>
    </row>
    <row r="597" spans="1:9" hidden="1">
      <c r="A597" t="str">
        <f>Table_wabobpsvr_AzureCalc_AzureCalcRateCard[[#This Row],[ServiceName]]&amp;Table_wabobpsvr_AzureCalc_AzureCalcRateCard[[#This Row],[Price_Level]]&amp;Table_wabobpsvr_AzureCalc_AzureCalcRateCard[[#This Row],[Region]]</f>
        <v>A8 HDInsight (Non-Windows)B13</v>
      </c>
      <c r="B597">
        <v>13</v>
      </c>
      <c r="C597" t="s">
        <v>91</v>
      </c>
      <c r="D597" t="s">
        <v>182</v>
      </c>
      <c r="E597">
        <v>1.046</v>
      </c>
      <c r="F597" t="s">
        <v>3550</v>
      </c>
      <c r="G597" s="784" t="s">
        <v>3562</v>
      </c>
      <c r="H597" s="784" t="s">
        <v>3563</v>
      </c>
      <c r="I597" s="784" t="s">
        <v>4909</v>
      </c>
    </row>
    <row r="598" spans="1:9" hidden="1">
      <c r="A598" t="str">
        <f>Table_wabobpsvr_AzureCalc_AzureCalcRateCard[[#This Row],[ServiceName]]&amp;Table_wabobpsvr_AzureCalc_AzureCalcRateCard[[#This Row],[Price_Level]]&amp;Table_wabobpsvr_AzureCalc_AzureCalcRateCard[[#This Row],[Region]]</f>
        <v>A8 HDInsight (Non-Windows)C13</v>
      </c>
      <c r="B598">
        <v>13</v>
      </c>
      <c r="C598" t="s">
        <v>91</v>
      </c>
      <c r="D598" t="s">
        <v>184</v>
      </c>
      <c r="E598">
        <v>1.002</v>
      </c>
      <c r="F598" t="s">
        <v>3550</v>
      </c>
      <c r="G598" s="784" t="s">
        <v>3562</v>
      </c>
      <c r="H598" s="784" t="s">
        <v>3563</v>
      </c>
      <c r="I598" s="784" t="s">
        <v>4909</v>
      </c>
    </row>
    <row r="599" spans="1:9" hidden="1">
      <c r="A599" t="str">
        <f>Table_wabobpsvr_AzureCalc_AzureCalcRateCard[[#This Row],[ServiceName]]&amp;Table_wabobpsvr_AzureCalc_AzureCalcRateCard[[#This Row],[Price_Level]]&amp;Table_wabobpsvr_AzureCalc_AzureCalcRateCard[[#This Row],[Region]]</f>
        <v>A8 HDInsight (Non-Windows)D13</v>
      </c>
      <c r="B599">
        <v>13</v>
      </c>
      <c r="C599" t="s">
        <v>91</v>
      </c>
      <c r="D599" t="s">
        <v>183</v>
      </c>
      <c r="E599">
        <v>0.95699999999999996</v>
      </c>
      <c r="F599" t="s">
        <v>3550</v>
      </c>
      <c r="G599" s="784" t="s">
        <v>3562</v>
      </c>
      <c r="H599" s="784" t="s">
        <v>3563</v>
      </c>
      <c r="I599" s="784" t="s">
        <v>4909</v>
      </c>
    </row>
    <row r="600" spans="1:9" hidden="1">
      <c r="A600" t="str">
        <f>Table_wabobpsvr_AzureCalc_AzureCalcRateCard[[#This Row],[ServiceName]]&amp;Table_wabobpsvr_AzureCalc_AzureCalcRateCard[[#This Row],[Price_Level]]&amp;Table_wabobpsvr_AzureCalc_AzureCalcRateCard[[#This Row],[Region]]</f>
        <v>A8 HDInsight (Non-Windows)MOSP11</v>
      </c>
      <c r="B600">
        <v>11</v>
      </c>
      <c r="C600" t="s">
        <v>91</v>
      </c>
      <c r="D600" t="s">
        <v>627</v>
      </c>
      <c r="E600">
        <v>1.4950000000000001</v>
      </c>
      <c r="F600" t="s">
        <v>3550</v>
      </c>
      <c r="G600" s="784" t="s">
        <v>4431</v>
      </c>
      <c r="H600" s="784" t="s">
        <v>4431</v>
      </c>
      <c r="I600" s="784" t="s">
        <v>4909</v>
      </c>
    </row>
    <row r="601" spans="1:9" hidden="1">
      <c r="A601" t="str">
        <f>Table_wabobpsvr_AzureCalc_AzureCalcRateCard[[#This Row],[ServiceName]]&amp;Table_wabobpsvr_AzureCalc_AzureCalcRateCard[[#This Row],[Price_Level]]&amp;Table_wabobpsvr_AzureCalc_AzureCalcRateCard[[#This Row],[Region]]</f>
        <v>A8 HDInsight (Non-Windows)A11</v>
      </c>
      <c r="B601">
        <v>11</v>
      </c>
      <c r="C601" t="s">
        <v>91</v>
      </c>
      <c r="D601" t="s">
        <v>181</v>
      </c>
      <c r="E601">
        <v>0.89400000000000002</v>
      </c>
      <c r="F601" t="s">
        <v>3550</v>
      </c>
      <c r="G601" s="784" t="s">
        <v>3564</v>
      </c>
      <c r="H601" s="784" t="s">
        <v>3563</v>
      </c>
      <c r="I601" s="784" t="s">
        <v>4909</v>
      </c>
    </row>
    <row r="602" spans="1:9" hidden="1">
      <c r="A602" t="str">
        <f>Table_wabobpsvr_AzureCalc_AzureCalcRateCard[[#This Row],[ServiceName]]&amp;Table_wabobpsvr_AzureCalc_AzureCalcRateCard[[#This Row],[Price_Level]]&amp;Table_wabobpsvr_AzureCalc_AzureCalcRateCard[[#This Row],[Region]]</f>
        <v>A8 HDInsight (Non-Windows)B11</v>
      </c>
      <c r="B602">
        <v>11</v>
      </c>
      <c r="C602" t="s">
        <v>91</v>
      </c>
      <c r="D602" t="s">
        <v>182</v>
      </c>
      <c r="E602">
        <v>0.85699999999999998</v>
      </c>
      <c r="F602" t="s">
        <v>3550</v>
      </c>
      <c r="G602" s="784" t="s">
        <v>3564</v>
      </c>
      <c r="H602" s="784" t="s">
        <v>3563</v>
      </c>
      <c r="I602" s="784" t="s">
        <v>4909</v>
      </c>
    </row>
    <row r="603" spans="1:9" hidden="1">
      <c r="A603" t="str">
        <f>Table_wabobpsvr_AzureCalc_AzureCalcRateCard[[#This Row],[ServiceName]]&amp;Table_wabobpsvr_AzureCalc_AzureCalcRateCard[[#This Row],[Price_Level]]&amp;Table_wabobpsvr_AzureCalc_AzureCalcRateCard[[#This Row],[Region]]</f>
        <v>A8 HDInsight (Non-Windows)C11</v>
      </c>
      <c r="B603">
        <v>11</v>
      </c>
      <c r="C603" t="s">
        <v>91</v>
      </c>
      <c r="D603" t="s">
        <v>184</v>
      </c>
      <c r="E603">
        <v>0.82099999999999995</v>
      </c>
      <c r="F603" t="s">
        <v>3550</v>
      </c>
      <c r="G603" s="784" t="s">
        <v>3564</v>
      </c>
      <c r="H603" s="784" t="s">
        <v>3563</v>
      </c>
      <c r="I603" s="784" t="s">
        <v>4909</v>
      </c>
    </row>
    <row r="604" spans="1:9" hidden="1">
      <c r="A604" s="784" t="str">
        <f>Table_wabobpsvr_AzureCalc_AzureCalcRateCard[[#This Row],[ServiceName]]&amp;Table_wabobpsvr_AzureCalc_AzureCalcRateCard[[#This Row],[Price_Level]]&amp;Table_wabobpsvr_AzureCalc_AzureCalcRateCard[[#This Row],[Region]]</f>
        <v>A8 HDInsight (Non-Windows)D11</v>
      </c>
      <c r="B604" s="784">
        <v>11</v>
      </c>
      <c r="C604" s="784" t="s">
        <v>91</v>
      </c>
      <c r="D604" s="784" t="s">
        <v>183</v>
      </c>
      <c r="E604" s="784">
        <v>0.78400000000000003</v>
      </c>
      <c r="F604" s="784" t="s">
        <v>3550</v>
      </c>
      <c r="G604" s="784" t="s">
        <v>3564</v>
      </c>
      <c r="H604" s="784" t="s">
        <v>3563</v>
      </c>
      <c r="I604" s="784" t="s">
        <v>4909</v>
      </c>
    </row>
    <row r="605" spans="1:9" hidden="1">
      <c r="A605" t="str">
        <f>Table_wabobpsvr_AzureCalc_AzureCalcRateCard[[#This Row],[ServiceName]]&amp;Table_wabobpsvr_AzureCalc_AzureCalcRateCard[[#This Row],[Price_Level]]&amp;Table_wabobpsvr_AzureCalc_AzureCalcRateCard[[#This Row],[Region]]</f>
        <v>Redis Cache Basic C5C</v>
      </c>
      <c r="C605" t="s">
        <v>701</v>
      </c>
      <c r="D605" t="s">
        <v>184</v>
      </c>
      <c r="E605">
        <v>0.38219999999999998</v>
      </c>
      <c r="F605" t="s">
        <v>836</v>
      </c>
      <c r="G605" s="784" t="s">
        <v>3491</v>
      </c>
      <c r="H605" s="784" t="s">
        <v>3492</v>
      </c>
      <c r="I605" s="784" t="s">
        <v>4918</v>
      </c>
    </row>
    <row r="606" spans="1:9" hidden="1">
      <c r="A606" t="str">
        <f>Table_wabobpsvr_AzureCalc_AzureCalcRateCard[[#This Row],[ServiceName]]&amp;Table_wabobpsvr_AzureCalc_AzureCalcRateCard[[#This Row],[Price_Level]]&amp;Table_wabobpsvr_AzureCalc_AzureCalcRateCard[[#This Row],[Region]]</f>
        <v>Redis Cache Basic C5D</v>
      </c>
      <c r="C606" t="s">
        <v>701</v>
      </c>
      <c r="D606" t="s">
        <v>183</v>
      </c>
      <c r="E606">
        <v>0.36959999999999998</v>
      </c>
      <c r="F606" t="s">
        <v>836</v>
      </c>
      <c r="G606" s="784" t="s">
        <v>3491</v>
      </c>
      <c r="H606" s="784" t="s">
        <v>3492</v>
      </c>
      <c r="I606" s="784" t="s">
        <v>4918</v>
      </c>
    </row>
    <row r="607" spans="1:9" hidden="1">
      <c r="A607" t="str">
        <f>Table_wabobpsvr_AzureCalc_AzureCalcRateCard[[#This Row],[ServiceName]]&amp;Table_wabobpsvr_AzureCalc_AzureCalcRateCard[[#This Row],[Price_Level]]&amp;Table_wabobpsvr_AzureCalc_AzureCalcRateCard[[#This Row],[Region]]</f>
        <v>Redis Cache Basic C6MOSP</v>
      </c>
      <c r="C607" t="s">
        <v>701</v>
      </c>
      <c r="D607" t="s">
        <v>627</v>
      </c>
      <c r="E607">
        <v>0.84</v>
      </c>
      <c r="F607" t="s">
        <v>842</v>
      </c>
      <c r="G607" s="784" t="s">
        <v>4431</v>
      </c>
      <c r="H607" s="784" t="s">
        <v>4431</v>
      </c>
      <c r="I607" s="784" t="s">
        <v>4919</v>
      </c>
    </row>
    <row r="608" spans="1:9" hidden="1">
      <c r="A608" t="str">
        <f>Table_wabobpsvr_AzureCalc_AzureCalcRateCard[[#This Row],[ServiceName]]&amp;Table_wabobpsvr_AzureCalc_AzureCalcRateCard[[#This Row],[Price_Level]]&amp;Table_wabobpsvr_AzureCalc_AzureCalcRateCard[[#This Row],[Region]]</f>
        <v>Redis Cache Basic C6A</v>
      </c>
      <c r="C608" t="s">
        <v>701</v>
      </c>
      <c r="D608" t="s">
        <v>181</v>
      </c>
      <c r="E608">
        <v>0.81479999999999997</v>
      </c>
      <c r="F608" t="s">
        <v>842</v>
      </c>
      <c r="G608" s="784" t="s">
        <v>3493</v>
      </c>
      <c r="H608" s="784" t="s">
        <v>3494</v>
      </c>
      <c r="I608" s="784" t="s">
        <v>4919</v>
      </c>
    </row>
    <row r="609" spans="1:9" hidden="1">
      <c r="A609" t="str">
        <f>Table_wabobpsvr_AzureCalc_AzureCalcRateCard[[#This Row],[ServiceName]]&amp;Table_wabobpsvr_AzureCalc_AzureCalcRateCard[[#This Row],[Price_Level]]&amp;Table_wabobpsvr_AzureCalc_AzureCalcRateCard[[#This Row],[Region]]</f>
        <v>Redis Cache Basic C6B</v>
      </c>
      <c r="C609" t="s">
        <v>701</v>
      </c>
      <c r="D609" t="s">
        <v>182</v>
      </c>
      <c r="E609">
        <v>0.78959999999999997</v>
      </c>
      <c r="F609" t="s">
        <v>842</v>
      </c>
      <c r="G609" s="784" t="s">
        <v>3493</v>
      </c>
      <c r="H609" s="784" t="s">
        <v>3494</v>
      </c>
      <c r="I609" s="784" t="s">
        <v>4919</v>
      </c>
    </row>
    <row r="610" spans="1:9" hidden="1">
      <c r="A610" t="str">
        <f>Table_wabobpsvr_AzureCalc_AzureCalcRateCard[[#This Row],[ServiceName]]&amp;Table_wabobpsvr_AzureCalc_AzureCalcRateCard[[#This Row],[Price_Level]]&amp;Table_wabobpsvr_AzureCalc_AzureCalcRateCard[[#This Row],[Region]]</f>
        <v>Bsc Cmpt Int BatchMOSP</v>
      </c>
      <c r="C610" t="s">
        <v>91</v>
      </c>
      <c r="D610" t="s">
        <v>627</v>
      </c>
      <c r="E610">
        <v>0.06</v>
      </c>
      <c r="F610" t="s">
        <v>1349</v>
      </c>
      <c r="G610" s="784" t="s">
        <v>4431</v>
      </c>
      <c r="H610" s="784" t="s">
        <v>4431</v>
      </c>
      <c r="I610" s="784" t="s">
        <v>4920</v>
      </c>
    </row>
    <row r="611" spans="1:9" hidden="1">
      <c r="A611" t="str">
        <f>Table_wabobpsvr_AzureCalc_AzureCalcRateCard[[#This Row],[ServiceName]]&amp;Table_wabobpsvr_AzureCalc_AzureCalcRateCard[[#This Row],[Price_Level]]&amp;Table_wabobpsvr_AzureCalc_AzureCalcRateCard[[#This Row],[Region]]</f>
        <v>Bsc Cmpt Int BatchA</v>
      </c>
      <c r="C611" t="s">
        <v>91</v>
      </c>
      <c r="D611" t="s">
        <v>181</v>
      </c>
      <c r="E611">
        <v>5.8000000000000003E-2</v>
      </c>
      <c r="F611" t="s">
        <v>1349</v>
      </c>
      <c r="G611" s="784" t="s">
        <v>3565</v>
      </c>
      <c r="H611" s="784" t="s">
        <v>3566</v>
      </c>
      <c r="I611" s="784" t="s">
        <v>4920</v>
      </c>
    </row>
    <row r="612" spans="1:9" hidden="1">
      <c r="A612" t="str">
        <f>Table_wabobpsvr_AzureCalc_AzureCalcRateCard[[#This Row],[ServiceName]]&amp;Table_wabobpsvr_AzureCalc_AzureCalcRateCard[[#This Row],[Price_Level]]&amp;Table_wabobpsvr_AzureCalc_AzureCalcRateCard[[#This Row],[Region]]</f>
        <v>Bsc Cmpt Int BatchB</v>
      </c>
      <c r="C612" t="s">
        <v>91</v>
      </c>
      <c r="D612" t="s">
        <v>182</v>
      </c>
      <c r="E612">
        <v>5.6000000000000001E-2</v>
      </c>
      <c r="F612" t="s">
        <v>1349</v>
      </c>
      <c r="G612" s="784" t="s">
        <v>3565</v>
      </c>
      <c r="H612" s="784" t="s">
        <v>3566</v>
      </c>
      <c r="I612" s="784" t="s">
        <v>4920</v>
      </c>
    </row>
    <row r="613" spans="1:9" hidden="1">
      <c r="A613" t="str">
        <f>Table_wabobpsvr_AzureCalc_AzureCalcRateCard[[#This Row],[ServiceName]]&amp;Table_wabobpsvr_AzureCalc_AzureCalcRateCard[[#This Row],[Price_Level]]&amp;Table_wabobpsvr_AzureCalc_AzureCalcRateCard[[#This Row],[Region]]</f>
        <v>Bsc Cmpt Int BatchC</v>
      </c>
      <c r="C613" t="s">
        <v>91</v>
      </c>
      <c r="D613" t="s">
        <v>184</v>
      </c>
      <c r="E613">
        <v>5.5E-2</v>
      </c>
      <c r="F613" t="s">
        <v>1349</v>
      </c>
      <c r="G613" s="784" t="s">
        <v>3565</v>
      </c>
      <c r="H613" s="784" t="s">
        <v>3566</v>
      </c>
      <c r="I613" s="784" t="s">
        <v>4920</v>
      </c>
    </row>
    <row r="614" spans="1:9" hidden="1">
      <c r="A614" t="str">
        <f>Table_wabobpsvr_AzureCalc_AzureCalcRateCard[[#This Row],[ServiceName]]&amp;Table_wabobpsvr_AzureCalc_AzureCalcRateCard[[#This Row],[Price_Level]]&amp;Table_wabobpsvr_AzureCalc_AzureCalcRateCard[[#This Row],[Region]]</f>
        <v>Bsc Cmpt Int BatchD</v>
      </c>
      <c r="C614" t="s">
        <v>91</v>
      </c>
      <c r="D614" t="s">
        <v>183</v>
      </c>
      <c r="E614">
        <v>5.2999999999999999E-2</v>
      </c>
      <c r="F614" t="s">
        <v>1349</v>
      </c>
      <c r="G614" s="784" t="s">
        <v>3565</v>
      </c>
      <c r="H614" s="784" t="s">
        <v>3566</v>
      </c>
      <c r="I614" s="784" t="s">
        <v>4920</v>
      </c>
    </row>
    <row r="615" spans="1:9" hidden="1">
      <c r="A615" t="str">
        <f>Table_wabobpsvr_AzureCalc_AzureCalcRateCard[[#This Row],[ServiceName]]&amp;Table_wabobpsvr_AzureCalc_AzureCalcRateCard[[#This Row],[Price_Level]]&amp;Table_wabobpsvr_AzureCalc_AzureCalcRateCard[[#This Row],[Region]]</f>
        <v>Basic Compute Intensive Batch InstancesMOSP</v>
      </c>
      <c r="C615" t="s">
        <v>91</v>
      </c>
      <c r="D615" t="s">
        <v>627</v>
      </c>
      <c r="E615">
        <v>0.06</v>
      </c>
      <c r="F615" t="s">
        <v>1350</v>
      </c>
      <c r="G615" s="784" t="s">
        <v>4431</v>
      </c>
      <c r="H615" s="784" t="s">
        <v>4431</v>
      </c>
      <c r="I615" s="784" t="s">
        <v>4920</v>
      </c>
    </row>
    <row r="616" spans="1:9" hidden="1">
      <c r="A616" t="str">
        <f>Table_wabobpsvr_AzureCalc_AzureCalcRateCard[[#This Row],[ServiceName]]&amp;Table_wabobpsvr_AzureCalc_AzureCalcRateCard[[#This Row],[Price_Level]]&amp;Table_wabobpsvr_AzureCalc_AzureCalcRateCard[[#This Row],[Region]]</f>
        <v>Basic Compute Intensive Batch InstancesA</v>
      </c>
      <c r="C616" t="s">
        <v>91</v>
      </c>
      <c r="D616" t="s">
        <v>181</v>
      </c>
      <c r="E616">
        <v>5.8000000000000003E-2</v>
      </c>
      <c r="F616" t="s">
        <v>1350</v>
      </c>
      <c r="G616" s="784" t="s">
        <v>3565</v>
      </c>
      <c r="H616" s="784" t="s">
        <v>3566</v>
      </c>
      <c r="I616" s="784" t="s">
        <v>4920</v>
      </c>
    </row>
    <row r="617" spans="1:9" hidden="1">
      <c r="A617" t="str">
        <f>Table_wabobpsvr_AzureCalc_AzureCalcRateCard[[#This Row],[ServiceName]]&amp;Table_wabobpsvr_AzureCalc_AzureCalcRateCard[[#This Row],[Price_Level]]&amp;Table_wabobpsvr_AzureCalc_AzureCalcRateCard[[#This Row],[Region]]</f>
        <v>Basic Compute Intensive Batch InstancesB</v>
      </c>
      <c r="C617" t="s">
        <v>91</v>
      </c>
      <c r="D617" t="s">
        <v>182</v>
      </c>
      <c r="E617">
        <v>5.6000000000000001E-2</v>
      </c>
      <c r="F617" t="s">
        <v>1350</v>
      </c>
      <c r="G617" s="784" t="s">
        <v>3565</v>
      </c>
      <c r="H617" s="784" t="s">
        <v>3566</v>
      </c>
      <c r="I617" s="784" t="s">
        <v>4920</v>
      </c>
    </row>
    <row r="618" spans="1:9" hidden="1">
      <c r="A618" t="str">
        <f>Table_wabobpsvr_AzureCalc_AzureCalcRateCard[[#This Row],[ServiceName]]&amp;Table_wabobpsvr_AzureCalc_AzureCalcRateCard[[#This Row],[Price_Level]]&amp;Table_wabobpsvr_AzureCalc_AzureCalcRateCard[[#This Row],[Region]]</f>
        <v>Basic Compute Intensive Batch InstancesC</v>
      </c>
      <c r="C618" t="s">
        <v>91</v>
      </c>
      <c r="D618" t="s">
        <v>184</v>
      </c>
      <c r="E618">
        <v>5.5E-2</v>
      </c>
      <c r="F618" t="s">
        <v>1350</v>
      </c>
      <c r="G618" s="784" t="s">
        <v>3565</v>
      </c>
      <c r="H618" s="784" t="s">
        <v>3566</v>
      </c>
      <c r="I618" s="784" t="s">
        <v>4920</v>
      </c>
    </row>
    <row r="619" spans="1:9" hidden="1">
      <c r="A619" t="str">
        <f>Table_wabobpsvr_AzureCalc_AzureCalcRateCard[[#This Row],[ServiceName]]&amp;Table_wabobpsvr_AzureCalc_AzureCalcRateCard[[#This Row],[Price_Level]]&amp;Table_wabobpsvr_AzureCalc_AzureCalcRateCard[[#This Row],[Region]]</f>
        <v>Basic Compute Intensive Batch InstancesD</v>
      </c>
      <c r="C619" t="s">
        <v>91</v>
      </c>
      <c r="D619" t="s">
        <v>183</v>
      </c>
      <c r="E619">
        <v>5.2999999999999999E-2</v>
      </c>
      <c r="F619" t="s">
        <v>1350</v>
      </c>
      <c r="G619" s="784" t="s">
        <v>3565</v>
      </c>
      <c r="H619" s="784" t="s">
        <v>3566</v>
      </c>
      <c r="I619" s="784" t="s">
        <v>4920</v>
      </c>
    </row>
    <row r="620" spans="1:9" hidden="1">
      <c r="A620" t="str">
        <f>Table_wabobpsvr_AzureCalc_AzureCalcRateCard[[#This Row],[ServiceName]]&amp;Table_wabobpsvr_AzureCalc_AzureCalcRateCard[[#This Row],[Price_Level]]&amp;Table_wabobpsvr_AzureCalc_AzureCalcRateCard[[#This Row],[Region]]</f>
        <v>Basic General Purpose Batch InstancesMOSP</v>
      </c>
      <c r="C620" t="s">
        <v>91</v>
      </c>
      <c r="D620" t="s">
        <v>627</v>
      </c>
      <c r="E620">
        <v>1.4999999999999999E-2</v>
      </c>
      <c r="F620" t="s">
        <v>1352</v>
      </c>
      <c r="G620" s="784" t="s">
        <v>4431</v>
      </c>
      <c r="H620" s="784" t="s">
        <v>4431</v>
      </c>
      <c r="I620" s="784" t="s">
        <v>4921</v>
      </c>
    </row>
    <row r="621" spans="1:9" hidden="1">
      <c r="A621" t="str">
        <f>Table_wabobpsvr_AzureCalc_AzureCalcRateCard[[#This Row],[ServiceName]]&amp;Table_wabobpsvr_AzureCalc_AzureCalcRateCard[[#This Row],[Price_Level]]&amp;Table_wabobpsvr_AzureCalc_AzureCalcRateCard[[#This Row],[Region]]</f>
        <v>Basic General Purpose Batch InstancesA</v>
      </c>
      <c r="C621" t="s">
        <v>91</v>
      </c>
      <c r="D621" t="s">
        <v>181</v>
      </c>
      <c r="E621">
        <v>1.46E-2</v>
      </c>
      <c r="F621" t="s">
        <v>1352</v>
      </c>
      <c r="G621" s="784" t="s">
        <v>3567</v>
      </c>
      <c r="H621" s="784" t="s">
        <v>3568</v>
      </c>
      <c r="I621" s="784" t="s">
        <v>4921</v>
      </c>
    </row>
    <row r="622" spans="1:9" hidden="1">
      <c r="A622" t="str">
        <f>Table_wabobpsvr_AzureCalc_AzureCalcRateCard[[#This Row],[ServiceName]]&amp;Table_wabobpsvr_AzureCalc_AzureCalcRateCard[[#This Row],[Price_Level]]&amp;Table_wabobpsvr_AzureCalc_AzureCalcRateCard[[#This Row],[Region]]</f>
        <v>Basic General Purpose Batch InstancesB</v>
      </c>
      <c r="C622" t="s">
        <v>91</v>
      </c>
      <c r="D622" t="s">
        <v>182</v>
      </c>
      <c r="E622">
        <v>1.41E-2</v>
      </c>
      <c r="F622" t="s">
        <v>1352</v>
      </c>
      <c r="G622" s="784" t="s">
        <v>3567</v>
      </c>
      <c r="H622" s="784" t="s">
        <v>3568</v>
      </c>
      <c r="I622" s="784" t="s">
        <v>4921</v>
      </c>
    </row>
    <row r="623" spans="1:9" hidden="1">
      <c r="A623" t="str">
        <f>Table_wabobpsvr_AzureCalc_AzureCalcRateCard[[#This Row],[ServiceName]]&amp;Table_wabobpsvr_AzureCalc_AzureCalcRateCard[[#This Row],[Price_Level]]&amp;Table_wabobpsvr_AzureCalc_AzureCalcRateCard[[#This Row],[Region]]</f>
        <v>Basic General Purpose Batch InstancesC</v>
      </c>
      <c r="C623" t="s">
        <v>91</v>
      </c>
      <c r="D623" t="s">
        <v>184</v>
      </c>
      <c r="E623">
        <v>1.37E-2</v>
      </c>
      <c r="F623" t="s">
        <v>1352</v>
      </c>
      <c r="G623" s="784" t="s">
        <v>3567</v>
      </c>
      <c r="H623" s="784" t="s">
        <v>3568</v>
      </c>
      <c r="I623" s="784" t="s">
        <v>4921</v>
      </c>
    </row>
    <row r="624" spans="1:9" hidden="1">
      <c r="A624" t="str">
        <f>Table_wabobpsvr_AzureCalc_AzureCalcRateCard[[#This Row],[ServiceName]]&amp;Table_wabobpsvr_AzureCalc_AzureCalcRateCard[[#This Row],[Price_Level]]&amp;Table_wabobpsvr_AzureCalc_AzureCalcRateCard[[#This Row],[Region]]</f>
        <v>Basic General Purpose Batch InstancesD</v>
      </c>
      <c r="C624" t="s">
        <v>91</v>
      </c>
      <c r="D624" t="s">
        <v>183</v>
      </c>
      <c r="E624">
        <v>1.32E-2</v>
      </c>
      <c r="F624" t="s">
        <v>1352</v>
      </c>
      <c r="G624" s="784" t="s">
        <v>3567</v>
      </c>
      <c r="H624" s="784" t="s">
        <v>3568</v>
      </c>
      <c r="I624" s="784" t="s">
        <v>4921</v>
      </c>
    </row>
    <row r="625" spans="1:9" hidden="1">
      <c r="A625" t="str">
        <f>Table_wabobpsvr_AzureCalc_AzureCalcRateCard[[#This Row],[ServiceName]]&amp;Table_wabobpsvr_AzureCalc_AzureCalcRateCard[[#This Row],[Price_Level]]&amp;Table_wabobpsvr_AzureCalc_AzureCalcRateCard[[#This Row],[Region]]</f>
        <v>Memory Intensive Batch Instance Compute HoursMOSP</v>
      </c>
      <c r="C625" t="s">
        <v>91</v>
      </c>
      <c r="D625" t="s">
        <v>627</v>
      </c>
      <c r="E625">
        <v>3.5000000000000003E-2</v>
      </c>
      <c r="F625" t="s">
        <v>1353</v>
      </c>
      <c r="G625" s="784" t="s">
        <v>4431</v>
      </c>
      <c r="H625" s="784" t="s">
        <v>4431</v>
      </c>
      <c r="I625" s="784" t="s">
        <v>4922</v>
      </c>
    </row>
    <row r="626" spans="1:9" hidden="1">
      <c r="A626" t="str">
        <f>Table_wabobpsvr_AzureCalc_AzureCalcRateCard[[#This Row],[ServiceName]]&amp;Table_wabobpsvr_AzureCalc_AzureCalcRateCard[[#This Row],[Price_Level]]&amp;Table_wabobpsvr_AzureCalc_AzureCalcRateCard[[#This Row],[Region]]</f>
        <v>Memory Intensive Batch Instance Compute HoursA</v>
      </c>
      <c r="C626" t="s">
        <v>91</v>
      </c>
      <c r="D626" t="s">
        <v>181</v>
      </c>
      <c r="E626">
        <v>3.4000000000000002E-2</v>
      </c>
      <c r="F626" t="s">
        <v>1353</v>
      </c>
      <c r="G626" s="784" t="s">
        <v>3569</v>
      </c>
      <c r="H626" s="784" t="s">
        <v>3570</v>
      </c>
      <c r="I626" s="784" t="s">
        <v>4922</v>
      </c>
    </row>
    <row r="627" spans="1:9" hidden="1">
      <c r="A627" t="str">
        <f>Table_wabobpsvr_AzureCalc_AzureCalcRateCard[[#This Row],[ServiceName]]&amp;Table_wabobpsvr_AzureCalc_AzureCalcRateCard[[#This Row],[Price_Level]]&amp;Table_wabobpsvr_AzureCalc_AzureCalcRateCard[[#This Row],[Region]]</f>
        <v>Memory Intensive Batch Instance Compute HoursB</v>
      </c>
      <c r="C627" t="s">
        <v>91</v>
      </c>
      <c r="D627" t="s">
        <v>182</v>
      </c>
      <c r="E627">
        <v>3.2899999999999999E-2</v>
      </c>
      <c r="F627" t="s">
        <v>1353</v>
      </c>
      <c r="G627" s="784" t="s">
        <v>3569</v>
      </c>
      <c r="H627" s="784" t="s">
        <v>3570</v>
      </c>
      <c r="I627" s="784" t="s">
        <v>4922</v>
      </c>
    </row>
    <row r="628" spans="1:9" hidden="1">
      <c r="A628" t="str">
        <f>Table_wabobpsvr_AzureCalc_AzureCalcRateCard[[#This Row],[ServiceName]]&amp;Table_wabobpsvr_AzureCalc_AzureCalcRateCard[[#This Row],[Price_Level]]&amp;Table_wabobpsvr_AzureCalc_AzureCalcRateCard[[#This Row],[Region]]</f>
        <v>Memory Intensive Batch Instance Compute HoursC</v>
      </c>
      <c r="C628" t="s">
        <v>91</v>
      </c>
      <c r="D628" t="s">
        <v>184</v>
      </c>
      <c r="E628">
        <v>3.1899999999999998E-2</v>
      </c>
      <c r="F628" t="s">
        <v>1353</v>
      </c>
      <c r="G628" s="784" t="s">
        <v>3569</v>
      </c>
      <c r="H628" s="784" t="s">
        <v>3570</v>
      </c>
      <c r="I628" s="784" t="s">
        <v>4922</v>
      </c>
    </row>
    <row r="629" spans="1:9" hidden="1">
      <c r="A629" t="str">
        <f>Table_wabobpsvr_AzureCalc_AzureCalcRateCard[[#This Row],[ServiceName]]&amp;Table_wabobpsvr_AzureCalc_AzureCalcRateCard[[#This Row],[Price_Level]]&amp;Table_wabobpsvr_AzureCalc_AzureCalcRateCard[[#This Row],[Region]]</f>
        <v>Memory Intensive Batch Instance Compute HoursD</v>
      </c>
      <c r="C629" t="s">
        <v>91</v>
      </c>
      <c r="D629" t="s">
        <v>183</v>
      </c>
      <c r="E629">
        <v>3.0800000000000001E-2</v>
      </c>
      <c r="F629" t="s">
        <v>1353</v>
      </c>
      <c r="G629" s="784" t="s">
        <v>3569</v>
      </c>
      <c r="H629" s="784" t="s">
        <v>3570</v>
      </c>
      <c r="I629" s="784" t="s">
        <v>4922</v>
      </c>
    </row>
    <row r="630" spans="1:9" hidden="1">
      <c r="A630" t="str">
        <f>Table_wabobpsvr_AzureCalc_AzureCalcRateCard[[#This Row],[ServiceName]]&amp;Table_wabobpsvr_AzureCalc_AzureCalcRateCard[[#This Row],[Price_Level]]&amp;Table_wabobpsvr_AzureCalc_AzureCalcRateCard[[#This Row],[Region]]</f>
        <v>Basic SSD based InstancesMOSP</v>
      </c>
      <c r="C630" t="s">
        <v>91</v>
      </c>
      <c r="D630" t="s">
        <v>627</v>
      </c>
      <c r="E630">
        <v>3.5000000000000003E-2</v>
      </c>
      <c r="F630" t="s">
        <v>1354</v>
      </c>
      <c r="G630" s="784" t="s">
        <v>4431</v>
      </c>
      <c r="H630" s="784" t="s">
        <v>4431</v>
      </c>
      <c r="I630" s="784" t="s">
        <v>4923</v>
      </c>
    </row>
    <row r="631" spans="1:9" hidden="1">
      <c r="A631" t="str">
        <f>Table_wabobpsvr_AzureCalc_AzureCalcRateCard[[#This Row],[ServiceName]]&amp;Table_wabobpsvr_AzureCalc_AzureCalcRateCard[[#This Row],[Price_Level]]&amp;Table_wabobpsvr_AzureCalc_AzureCalcRateCard[[#This Row],[Region]]</f>
        <v>Basic SSD based InstancesA</v>
      </c>
      <c r="C631" t="s">
        <v>91</v>
      </c>
      <c r="D631" t="s">
        <v>181</v>
      </c>
      <c r="E631">
        <v>3.4000000000000002E-2</v>
      </c>
      <c r="F631" t="s">
        <v>1354</v>
      </c>
      <c r="G631" s="784" t="s">
        <v>3571</v>
      </c>
      <c r="H631" s="784" t="s">
        <v>3572</v>
      </c>
      <c r="I631" s="784" t="s">
        <v>4923</v>
      </c>
    </row>
    <row r="632" spans="1:9" hidden="1">
      <c r="A632" t="str">
        <f>Table_wabobpsvr_AzureCalc_AzureCalcRateCard[[#This Row],[ServiceName]]&amp;Table_wabobpsvr_AzureCalc_AzureCalcRateCard[[#This Row],[Price_Level]]&amp;Table_wabobpsvr_AzureCalc_AzureCalcRateCard[[#This Row],[Region]]</f>
        <v>Basic SSD based InstancesB</v>
      </c>
      <c r="C632" t="s">
        <v>91</v>
      </c>
      <c r="D632" t="s">
        <v>182</v>
      </c>
      <c r="E632">
        <v>3.2899999999999999E-2</v>
      </c>
      <c r="F632" t="s">
        <v>1354</v>
      </c>
      <c r="G632" s="784" t="s">
        <v>3571</v>
      </c>
      <c r="H632" s="784" t="s">
        <v>3572</v>
      </c>
      <c r="I632" s="784" t="s">
        <v>4923</v>
      </c>
    </row>
    <row r="633" spans="1:9" hidden="1">
      <c r="A633" t="str">
        <f>Table_wabobpsvr_AzureCalc_AzureCalcRateCard[[#This Row],[ServiceName]]&amp;Table_wabobpsvr_AzureCalc_AzureCalcRateCard[[#This Row],[Price_Level]]&amp;Table_wabobpsvr_AzureCalc_AzureCalcRateCard[[#This Row],[Region]]</f>
        <v>Basic SSD based InstancesC</v>
      </c>
      <c r="C633" t="s">
        <v>91</v>
      </c>
      <c r="D633" t="s">
        <v>184</v>
      </c>
      <c r="E633">
        <v>3.1899999999999998E-2</v>
      </c>
      <c r="F633" t="s">
        <v>1354</v>
      </c>
      <c r="G633" s="784" t="s">
        <v>3571</v>
      </c>
      <c r="H633" s="784" t="s">
        <v>3572</v>
      </c>
      <c r="I633" s="784" t="s">
        <v>4923</v>
      </c>
    </row>
    <row r="634" spans="1:9" hidden="1">
      <c r="A634" t="str">
        <f>Table_wabobpsvr_AzureCalc_AzureCalcRateCard[[#This Row],[ServiceName]]&amp;Table_wabobpsvr_AzureCalc_AzureCalcRateCard[[#This Row],[Price_Level]]&amp;Table_wabobpsvr_AzureCalc_AzureCalcRateCard[[#This Row],[Region]]</f>
        <v>Basic SSD based InstancesD</v>
      </c>
      <c r="C634" t="s">
        <v>91</v>
      </c>
      <c r="D634" t="s">
        <v>183</v>
      </c>
      <c r="E634">
        <v>3.0800000000000001E-2</v>
      </c>
      <c r="F634" t="s">
        <v>1354</v>
      </c>
      <c r="G634" s="784" t="s">
        <v>3571</v>
      </c>
      <c r="H634" s="784" t="s">
        <v>3572</v>
      </c>
      <c r="I634" s="784" t="s">
        <v>4923</v>
      </c>
    </row>
    <row r="635" spans="1:9" hidden="1">
      <c r="A635" t="str">
        <f>Table_wabobpsvr_AzureCalc_AzureCalcRateCard[[#This Row],[ServiceName]]&amp;Table_wabobpsvr_AzureCalc_AzureCalcRateCard[[#This Row],[Price_Level]]&amp;Table_wabobpsvr_AzureCalc_AzureCalcRateCard[[#This Row],[Region]]</f>
        <v>Basic Memory Intensive Batch InstancesMOSP</v>
      </c>
      <c r="C635" t="s">
        <v>91</v>
      </c>
      <c r="D635" t="s">
        <v>627</v>
      </c>
      <c r="E635">
        <v>3.5000000000000003E-2</v>
      </c>
      <c r="F635" t="s">
        <v>1351</v>
      </c>
      <c r="G635" s="784" t="s">
        <v>4431</v>
      </c>
      <c r="H635" s="784" t="s">
        <v>4431</v>
      </c>
      <c r="I635" s="784" t="s">
        <v>4922</v>
      </c>
    </row>
    <row r="636" spans="1:9" hidden="1">
      <c r="A636" t="str">
        <f>Table_wabobpsvr_AzureCalc_AzureCalcRateCard[[#This Row],[ServiceName]]&amp;Table_wabobpsvr_AzureCalc_AzureCalcRateCard[[#This Row],[Price_Level]]&amp;Table_wabobpsvr_AzureCalc_AzureCalcRateCard[[#This Row],[Region]]</f>
        <v>Basic Memory Intensive Batch InstancesA</v>
      </c>
      <c r="C636" t="s">
        <v>91</v>
      </c>
      <c r="D636" t="s">
        <v>181</v>
      </c>
      <c r="E636">
        <v>3.4000000000000002E-2</v>
      </c>
      <c r="F636" t="s">
        <v>1351</v>
      </c>
      <c r="G636" s="784" t="s">
        <v>3569</v>
      </c>
      <c r="H636" s="784" t="s">
        <v>3568</v>
      </c>
      <c r="I636" s="784" t="s">
        <v>4922</v>
      </c>
    </row>
    <row r="637" spans="1:9" hidden="1">
      <c r="A637" t="str">
        <f>Table_wabobpsvr_AzureCalc_AzureCalcRateCard[[#This Row],[ServiceName]]&amp;Table_wabobpsvr_AzureCalc_AzureCalcRateCard[[#This Row],[Price_Level]]&amp;Table_wabobpsvr_AzureCalc_AzureCalcRateCard[[#This Row],[Region]]</f>
        <v>Basic Memory Intensive Batch InstancesB</v>
      </c>
      <c r="C637" t="s">
        <v>91</v>
      </c>
      <c r="D637" t="s">
        <v>182</v>
      </c>
      <c r="E637">
        <v>3.2899999999999999E-2</v>
      </c>
      <c r="F637" t="s">
        <v>1351</v>
      </c>
      <c r="G637" s="784" t="s">
        <v>3569</v>
      </c>
      <c r="H637" s="784" t="s">
        <v>3568</v>
      </c>
      <c r="I637" s="784" t="s">
        <v>4922</v>
      </c>
    </row>
    <row r="638" spans="1:9" hidden="1">
      <c r="A638" t="str">
        <f>Table_wabobpsvr_AzureCalc_AzureCalcRateCard[[#This Row],[ServiceName]]&amp;Table_wabobpsvr_AzureCalc_AzureCalcRateCard[[#This Row],[Price_Level]]&amp;Table_wabobpsvr_AzureCalc_AzureCalcRateCard[[#This Row],[Region]]</f>
        <v>Basic Memory Intensive Batch InstancesC</v>
      </c>
      <c r="C638" t="s">
        <v>91</v>
      </c>
      <c r="D638" t="s">
        <v>184</v>
      </c>
      <c r="E638">
        <v>3.1899999999999998E-2</v>
      </c>
      <c r="F638" t="s">
        <v>1351</v>
      </c>
      <c r="G638" s="784" t="s">
        <v>3569</v>
      </c>
      <c r="H638" s="784" t="s">
        <v>3568</v>
      </c>
      <c r="I638" s="784" t="s">
        <v>4922</v>
      </c>
    </row>
    <row r="639" spans="1:9" hidden="1">
      <c r="A639" t="str">
        <f>Table_wabobpsvr_AzureCalc_AzureCalcRateCard[[#This Row],[ServiceName]]&amp;Table_wabobpsvr_AzureCalc_AzureCalcRateCard[[#This Row],[Price_Level]]&amp;Table_wabobpsvr_AzureCalc_AzureCalcRateCard[[#This Row],[Region]]</f>
        <v>Basic Memory Intensive Batch InstancesD</v>
      </c>
      <c r="C639" t="s">
        <v>91</v>
      </c>
      <c r="D639" t="s">
        <v>183</v>
      </c>
      <c r="E639">
        <v>3.0800000000000001E-2</v>
      </c>
      <c r="F639" t="s">
        <v>1351</v>
      </c>
      <c r="G639" s="784" t="s">
        <v>3569</v>
      </c>
      <c r="H639" s="784" t="s">
        <v>3568</v>
      </c>
      <c r="I639" s="784" t="s">
        <v>4922</v>
      </c>
    </row>
    <row r="640" spans="1:9" hidden="1">
      <c r="A640" t="str">
        <f>Table_wabobpsvr_AzureCalc_AzureCalcRateCard[[#This Row],[ServiceName]]&amp;Table_wabobpsvr_AzureCalc_AzureCalcRateCard[[#This Row],[Price_Level]]&amp;Table_wabobpsvr_AzureCalc_AzureCalcRateCard[[#This Row],[Region]]</f>
        <v>High Frequency Cloud ActivityMOSP4</v>
      </c>
      <c r="B640">
        <v>4</v>
      </c>
      <c r="C640" t="s">
        <v>1355</v>
      </c>
      <c r="D640" t="s">
        <v>627</v>
      </c>
      <c r="E640">
        <v>0.5</v>
      </c>
      <c r="F640" t="s">
        <v>1356</v>
      </c>
      <c r="G640" s="784" t="s">
        <v>4431</v>
      </c>
      <c r="H640" s="784" t="s">
        <v>4431</v>
      </c>
      <c r="I640" s="784" t="s">
        <v>4924</v>
      </c>
    </row>
    <row r="641" spans="1:9" hidden="1">
      <c r="A641" t="str">
        <f>Table_wabobpsvr_AzureCalc_AzureCalcRateCard[[#This Row],[ServiceName]]&amp;Table_wabobpsvr_AzureCalc_AzureCalcRateCard[[#This Row],[Price_Level]]&amp;Table_wabobpsvr_AzureCalc_AzureCalcRateCard[[#This Row],[Region]]</f>
        <v>High Frequency Cloud ActivityA4</v>
      </c>
      <c r="B641">
        <v>4</v>
      </c>
      <c r="C641" t="s">
        <v>1355</v>
      </c>
      <c r="D641" t="s">
        <v>181</v>
      </c>
      <c r="E641">
        <v>0.48499999999999999</v>
      </c>
      <c r="F641" t="s">
        <v>1356</v>
      </c>
      <c r="G641" s="784" t="s">
        <v>3573</v>
      </c>
      <c r="H641" s="784" t="s">
        <v>3574</v>
      </c>
      <c r="I641" s="784" t="s">
        <v>4924</v>
      </c>
    </row>
    <row r="642" spans="1:9" hidden="1">
      <c r="A642" t="str">
        <f>Table_wabobpsvr_AzureCalc_AzureCalcRateCard[[#This Row],[ServiceName]]&amp;Table_wabobpsvr_AzureCalc_AzureCalcRateCard[[#This Row],[Price_Level]]&amp;Table_wabobpsvr_AzureCalc_AzureCalcRateCard[[#This Row],[Region]]</f>
        <v>Basic Messaging OperationsMOSP</v>
      </c>
      <c r="C642" t="s">
        <v>1263</v>
      </c>
      <c r="D642" t="s">
        <v>627</v>
      </c>
      <c r="E642">
        <v>0.05</v>
      </c>
      <c r="F642" t="s">
        <v>1264</v>
      </c>
      <c r="G642" s="784" t="s">
        <v>4431</v>
      </c>
      <c r="H642" s="784" t="s">
        <v>4431</v>
      </c>
      <c r="I642" s="784" t="s">
        <v>4925</v>
      </c>
    </row>
    <row r="643" spans="1:9" hidden="1">
      <c r="A643" t="str">
        <f>Table_wabobpsvr_AzureCalc_AzureCalcRateCard[[#This Row],[ServiceName]]&amp;Table_wabobpsvr_AzureCalc_AzureCalcRateCard[[#This Row],[Price_Level]]&amp;Table_wabobpsvr_AzureCalc_AzureCalcRateCard[[#This Row],[Region]]</f>
        <v>Basic Messaging OperationsA</v>
      </c>
      <c r="C643" t="s">
        <v>1263</v>
      </c>
      <c r="D643" t="s">
        <v>181</v>
      </c>
      <c r="E643">
        <v>4.8500000000000001E-2</v>
      </c>
      <c r="F643" t="s">
        <v>1264</v>
      </c>
      <c r="G643" s="784" t="s">
        <v>1443</v>
      </c>
      <c r="H643" s="784" t="s">
        <v>1444</v>
      </c>
      <c r="I643" s="784" t="s">
        <v>4925</v>
      </c>
    </row>
    <row r="644" spans="1:9" hidden="1">
      <c r="A644" t="str">
        <f>Table_wabobpsvr_AzureCalc_AzureCalcRateCard[[#This Row],[ServiceName]]&amp;Table_wabobpsvr_AzureCalc_AzureCalcRateCard[[#This Row],[Price_Level]]&amp;Table_wabobpsvr_AzureCalc_AzureCalcRateCard[[#This Row],[Region]]</f>
        <v>Basic Messaging OperationsB</v>
      </c>
      <c r="C644" t="s">
        <v>1263</v>
      </c>
      <c r="D644" t="s">
        <v>182</v>
      </c>
      <c r="E644">
        <v>4.7E-2</v>
      </c>
      <c r="F644" t="s">
        <v>1264</v>
      </c>
      <c r="G644" s="784" t="s">
        <v>1443</v>
      </c>
      <c r="H644" s="784" t="s">
        <v>1444</v>
      </c>
      <c r="I644" s="784" t="s">
        <v>4925</v>
      </c>
    </row>
    <row r="645" spans="1:9" hidden="1">
      <c r="A645" t="str">
        <f>Table_wabobpsvr_AzureCalc_AzureCalcRateCard[[#This Row],[ServiceName]]&amp;Table_wabobpsvr_AzureCalc_AzureCalcRateCard[[#This Row],[Price_Level]]&amp;Table_wabobpsvr_AzureCalc_AzureCalcRateCard[[#This Row],[Region]]</f>
        <v>Basic Messaging OperationsC</v>
      </c>
      <c r="C645" t="s">
        <v>1263</v>
      </c>
      <c r="D645" t="s">
        <v>184</v>
      </c>
      <c r="E645">
        <v>4.5499999999999999E-2</v>
      </c>
      <c r="F645" t="s">
        <v>1264</v>
      </c>
      <c r="G645" s="784" t="s">
        <v>1443</v>
      </c>
      <c r="H645" s="784" t="s">
        <v>1444</v>
      </c>
      <c r="I645" s="784" t="s">
        <v>4925</v>
      </c>
    </row>
    <row r="646" spans="1:9" hidden="1">
      <c r="A646" t="str">
        <f>Table_wabobpsvr_AzureCalc_AzureCalcRateCard[[#This Row],[ServiceName]]&amp;Table_wabobpsvr_AzureCalc_AzureCalcRateCard[[#This Row],[Price_Level]]&amp;Table_wabobpsvr_AzureCalc_AzureCalcRateCard[[#This Row],[Region]]</f>
        <v>Basic Messaging OperationsD</v>
      </c>
      <c r="C646" t="s">
        <v>1263</v>
      </c>
      <c r="D646" t="s">
        <v>183</v>
      </c>
      <c r="E646">
        <v>4.3999999999999997E-2</v>
      </c>
      <c r="F646" t="s">
        <v>1264</v>
      </c>
      <c r="G646" s="784" t="s">
        <v>1443</v>
      </c>
      <c r="H646" s="784" t="s">
        <v>1444</v>
      </c>
      <c r="I646" s="784" t="s">
        <v>4925</v>
      </c>
    </row>
    <row r="647" spans="1:9" hidden="1">
      <c r="A647" t="str">
        <f>Table_wabobpsvr_AzureCalc_AzureCalcRateCard[[#This Row],[ServiceName]]&amp;Table_wabobpsvr_AzureCalc_AzureCalcRateCard[[#This Row],[Price_Level]]&amp;Table_wabobpsvr_AzureCalc_AzureCalcRateCard[[#This Row],[Region]]</f>
        <v>Standard Messaging Base UnitMOSP</v>
      </c>
      <c r="C647" t="s">
        <v>594</v>
      </c>
      <c r="D647" t="s">
        <v>627</v>
      </c>
      <c r="E647">
        <v>10</v>
      </c>
      <c r="F647" t="s">
        <v>1265</v>
      </c>
      <c r="G647" s="784" t="s">
        <v>4431</v>
      </c>
      <c r="H647" s="784" t="s">
        <v>4431</v>
      </c>
      <c r="I647" s="784" t="s">
        <v>4926</v>
      </c>
    </row>
    <row r="648" spans="1:9" hidden="1">
      <c r="A648" t="str">
        <f>Table_wabobpsvr_AzureCalc_AzureCalcRateCard[[#This Row],[ServiceName]]&amp;Table_wabobpsvr_AzureCalc_AzureCalcRateCard[[#This Row],[Price_Level]]&amp;Table_wabobpsvr_AzureCalc_AzureCalcRateCard[[#This Row],[Region]]</f>
        <v>Standard Messaging Base UnitA</v>
      </c>
      <c r="C648" t="s">
        <v>594</v>
      </c>
      <c r="D648" t="s">
        <v>181</v>
      </c>
      <c r="E648">
        <v>9.6999999999999993</v>
      </c>
      <c r="F648" t="s">
        <v>1265</v>
      </c>
      <c r="G648" s="784" t="s">
        <v>1445</v>
      </c>
      <c r="H648" s="784" t="s">
        <v>1446</v>
      </c>
      <c r="I648" s="784" t="s">
        <v>4926</v>
      </c>
    </row>
    <row r="649" spans="1:9" hidden="1">
      <c r="A649" t="str">
        <f>Table_wabobpsvr_AzureCalc_AzureCalcRateCard[[#This Row],[ServiceName]]&amp;Table_wabobpsvr_AzureCalc_AzureCalcRateCard[[#This Row],[Price_Level]]&amp;Table_wabobpsvr_AzureCalc_AzureCalcRateCard[[#This Row],[Region]]</f>
        <v>Standard Messaging Base UnitB</v>
      </c>
      <c r="C649" t="s">
        <v>594</v>
      </c>
      <c r="D649" t="s">
        <v>182</v>
      </c>
      <c r="E649">
        <v>9.4</v>
      </c>
      <c r="F649" t="s">
        <v>1265</v>
      </c>
      <c r="G649" s="784" t="s">
        <v>1445</v>
      </c>
      <c r="H649" s="784" t="s">
        <v>1446</v>
      </c>
      <c r="I649" s="784" t="s">
        <v>4926</v>
      </c>
    </row>
    <row r="650" spans="1:9" hidden="1">
      <c r="A650" t="str">
        <f>Table_wabobpsvr_AzureCalc_AzureCalcRateCard[[#This Row],[ServiceName]]&amp;Table_wabobpsvr_AzureCalc_AzureCalcRateCard[[#This Row],[Price_Level]]&amp;Table_wabobpsvr_AzureCalc_AzureCalcRateCard[[#This Row],[Region]]</f>
        <v>High Frequency On Premises ActivityA4</v>
      </c>
      <c r="B650">
        <v>4</v>
      </c>
      <c r="C650" t="s">
        <v>1355</v>
      </c>
      <c r="D650" t="s">
        <v>181</v>
      </c>
      <c r="E650">
        <v>1.2124999999999999</v>
      </c>
      <c r="F650" t="s">
        <v>1357</v>
      </c>
      <c r="G650" s="784" t="s">
        <v>3575</v>
      </c>
      <c r="H650" s="784" t="s">
        <v>3576</v>
      </c>
      <c r="I650" s="784" t="s">
        <v>4927</v>
      </c>
    </row>
    <row r="651" spans="1:9" hidden="1">
      <c r="A651" t="str">
        <f>Table_wabobpsvr_AzureCalc_AzureCalcRateCard[[#This Row],[ServiceName]]&amp;Table_wabobpsvr_AzureCalc_AzureCalcRateCard[[#This Row],[Price_Level]]&amp;Table_wabobpsvr_AzureCalc_AzureCalcRateCard[[#This Row],[Region]]</f>
        <v>Encoder (Output GB) - Tier 3A</v>
      </c>
      <c r="C651" t="s">
        <v>10</v>
      </c>
      <c r="D651" t="s">
        <v>181</v>
      </c>
      <c r="E651">
        <v>1.9302999999999999</v>
      </c>
      <c r="F651" t="s">
        <v>1367</v>
      </c>
      <c r="G651" s="784" t="s">
        <v>1447</v>
      </c>
      <c r="H651" s="784" t="s">
        <v>1448</v>
      </c>
      <c r="I651" s="784" t="s">
        <v>4928</v>
      </c>
    </row>
    <row r="652" spans="1:9" hidden="1">
      <c r="A652" t="str">
        <f>Table_wabobpsvr_AzureCalc_AzureCalcRateCard[[#This Row],[ServiceName]]&amp;Table_wabobpsvr_AzureCalc_AzureCalcRateCard[[#This Row],[Price_Level]]&amp;Table_wabobpsvr_AzureCalc_AzureCalcRateCard[[#This Row],[Region]]</f>
        <v>Encoder (Output GB) - Tier 3B</v>
      </c>
      <c r="C652" t="s">
        <v>10</v>
      </c>
      <c r="D652" t="s">
        <v>182</v>
      </c>
      <c r="E652">
        <v>1.8706</v>
      </c>
      <c r="F652" t="s">
        <v>1367</v>
      </c>
      <c r="G652" s="784" t="s">
        <v>1447</v>
      </c>
      <c r="H652" s="784" t="s">
        <v>1448</v>
      </c>
      <c r="I652" s="784" t="s">
        <v>4928</v>
      </c>
    </row>
    <row r="653" spans="1:9" hidden="1">
      <c r="A653" t="str">
        <f>Table_wabobpsvr_AzureCalc_AzureCalcRateCard[[#This Row],[ServiceName]]&amp;Table_wabobpsvr_AzureCalc_AzureCalcRateCard[[#This Row],[Price_Level]]&amp;Table_wabobpsvr_AzureCalc_AzureCalcRateCard[[#This Row],[Region]]</f>
        <v>Encoder (Output GB) - Tier 3C</v>
      </c>
      <c r="C653" t="s">
        <v>10</v>
      </c>
      <c r="D653" t="s">
        <v>184</v>
      </c>
      <c r="E653">
        <v>1.8109</v>
      </c>
      <c r="F653" t="s">
        <v>1367</v>
      </c>
      <c r="G653" s="784" t="s">
        <v>1447</v>
      </c>
      <c r="H653" s="784" t="s">
        <v>1448</v>
      </c>
      <c r="I653" s="784" t="s">
        <v>4928</v>
      </c>
    </row>
    <row r="654" spans="1:9" hidden="1">
      <c r="A654" t="str">
        <f>Table_wabobpsvr_AzureCalc_AzureCalcRateCard[[#This Row],[ServiceName]]&amp;Table_wabobpsvr_AzureCalc_AzureCalcRateCard[[#This Row],[Price_Level]]&amp;Table_wabobpsvr_AzureCalc_AzureCalcRateCard[[#This Row],[Region]]</f>
        <v>Encoder (Output GB) - Tier 3D</v>
      </c>
      <c r="C654" t="s">
        <v>10</v>
      </c>
      <c r="D654" t="s">
        <v>183</v>
      </c>
      <c r="E654">
        <v>1.7512000000000001</v>
      </c>
      <c r="F654" t="s">
        <v>1367</v>
      </c>
      <c r="G654" s="784" t="s">
        <v>1447</v>
      </c>
      <c r="H654" s="784" t="s">
        <v>1448</v>
      </c>
      <c r="I654" s="784" t="s">
        <v>4928</v>
      </c>
    </row>
    <row r="655" spans="1:9" hidden="1">
      <c r="A655" t="str">
        <f>Table_wabobpsvr_AzureCalc_AzureCalcRateCard[[#This Row],[ServiceName]]&amp;Table_wabobpsvr_AzureCalc_AzureCalcRateCard[[#This Row],[Price_Level]]&amp;Table_wabobpsvr_AzureCalc_AzureCalcRateCard[[#This Row],[Region]]</f>
        <v>Encoder (Output GB) - Tier 4MOSP</v>
      </c>
      <c r="C655" t="s">
        <v>10</v>
      </c>
      <c r="D655" t="s">
        <v>627</v>
      </c>
      <c r="E655">
        <v>1.49</v>
      </c>
      <c r="F655" t="s">
        <v>1368</v>
      </c>
      <c r="G655" s="784" t="s">
        <v>1447</v>
      </c>
      <c r="H655" s="784" t="s">
        <v>1448</v>
      </c>
      <c r="I655" s="784" t="s">
        <v>4928</v>
      </c>
    </row>
    <row r="656" spans="1:9" hidden="1">
      <c r="A656" t="str">
        <f>Table_wabobpsvr_AzureCalc_AzureCalcRateCard[[#This Row],[ServiceName]]&amp;Table_wabobpsvr_AzureCalc_AzureCalcRateCard[[#This Row],[Price_Level]]&amp;Table_wabobpsvr_AzureCalc_AzureCalcRateCard[[#This Row],[Region]]</f>
        <v>Encoder (Output GB) - Tier 4A</v>
      </c>
      <c r="C656" t="s">
        <v>10</v>
      </c>
      <c r="D656" t="s">
        <v>181</v>
      </c>
      <c r="E656">
        <v>1.9302999999999999</v>
      </c>
      <c r="F656" t="s">
        <v>1368</v>
      </c>
      <c r="G656" s="784" t="s">
        <v>1447</v>
      </c>
      <c r="H656" s="784" t="s">
        <v>1448</v>
      </c>
      <c r="I656" s="784" t="s">
        <v>4928</v>
      </c>
    </row>
    <row r="657" spans="1:9" hidden="1">
      <c r="A657" t="str">
        <f>Table_wabobpsvr_AzureCalc_AzureCalcRateCard[[#This Row],[ServiceName]]&amp;Table_wabobpsvr_AzureCalc_AzureCalcRateCard[[#This Row],[Price_Level]]&amp;Table_wabobpsvr_AzureCalc_AzureCalcRateCard[[#This Row],[Region]]</f>
        <v>Encoder (Output GB) - Tier 4B</v>
      </c>
      <c r="C657" t="s">
        <v>10</v>
      </c>
      <c r="D657" t="s">
        <v>182</v>
      </c>
      <c r="E657">
        <v>1.8706</v>
      </c>
      <c r="F657" t="s">
        <v>1368</v>
      </c>
      <c r="G657" s="784" t="s">
        <v>1447</v>
      </c>
      <c r="H657" s="784" t="s">
        <v>1448</v>
      </c>
      <c r="I657" s="784" t="s">
        <v>4928</v>
      </c>
    </row>
    <row r="658" spans="1:9" hidden="1">
      <c r="A658" t="str">
        <f>Table_wabobpsvr_AzureCalc_AzureCalcRateCard[[#This Row],[ServiceName]]&amp;Table_wabobpsvr_AzureCalc_AzureCalcRateCard[[#This Row],[Price_Level]]&amp;Table_wabobpsvr_AzureCalc_AzureCalcRateCard[[#This Row],[Region]]</f>
        <v>Encoder (Output GB) - Tier 4C</v>
      </c>
      <c r="C658" t="s">
        <v>10</v>
      </c>
      <c r="D658" t="s">
        <v>184</v>
      </c>
      <c r="E658">
        <v>1.8109</v>
      </c>
      <c r="F658" t="s">
        <v>1368</v>
      </c>
      <c r="G658" s="784" t="s">
        <v>1447</v>
      </c>
      <c r="H658" s="784" t="s">
        <v>1448</v>
      </c>
      <c r="I658" s="784" t="s">
        <v>4928</v>
      </c>
    </row>
    <row r="659" spans="1:9" hidden="1">
      <c r="A659" t="str">
        <f>Table_wabobpsvr_AzureCalc_AzureCalcRateCard[[#This Row],[ServiceName]]&amp;Table_wabobpsvr_AzureCalc_AzureCalcRateCard[[#This Row],[Price_Level]]&amp;Table_wabobpsvr_AzureCalc_AzureCalcRateCard[[#This Row],[Region]]</f>
        <v>High Frequency On Premises ActivityB4</v>
      </c>
      <c r="B659">
        <v>4</v>
      </c>
      <c r="C659" t="s">
        <v>1355</v>
      </c>
      <c r="D659" t="s">
        <v>182</v>
      </c>
      <c r="E659">
        <v>1.175</v>
      </c>
      <c r="F659" t="s">
        <v>1357</v>
      </c>
      <c r="G659" s="784" t="s">
        <v>3575</v>
      </c>
      <c r="H659" s="784" t="s">
        <v>3576</v>
      </c>
      <c r="I659" s="784" t="s">
        <v>4927</v>
      </c>
    </row>
    <row r="660" spans="1:9" hidden="1">
      <c r="A660" t="str">
        <f>Table_wabobpsvr_AzureCalc_AzureCalcRateCard[[#This Row],[ServiceName]]&amp;Table_wabobpsvr_AzureCalc_AzureCalcRateCard[[#This Row],[Price_Level]]&amp;Table_wabobpsvr_AzureCalc_AzureCalcRateCard[[#This Row],[Region]]</f>
        <v>Encoder (Output GB) - Tier 4D</v>
      </c>
      <c r="C660" t="s">
        <v>10</v>
      </c>
      <c r="D660" t="s">
        <v>183</v>
      </c>
      <c r="E660">
        <v>1.7512000000000001</v>
      </c>
      <c r="F660" t="s">
        <v>1368</v>
      </c>
      <c r="G660" s="784" t="s">
        <v>1447</v>
      </c>
      <c r="H660" s="784" t="s">
        <v>1448</v>
      </c>
      <c r="I660" s="784" t="s">
        <v>4928</v>
      </c>
    </row>
    <row r="661" spans="1:9" hidden="1">
      <c r="A661" t="str">
        <f>Table_wabobpsvr_AzureCalc_AzureCalcRateCard[[#This Row],[ServiceName]]&amp;Table_wabobpsvr_AzureCalc_AzureCalcRateCard[[#This Row],[Price_Level]]&amp;Table_wabobpsvr_AzureCalc_AzureCalcRateCard[[#This Row],[Region]]</f>
        <v>Encoder (Output GB) - Tier 5MOSP</v>
      </c>
      <c r="C661" t="s">
        <v>10</v>
      </c>
      <c r="D661" t="s">
        <v>627</v>
      </c>
      <c r="E661">
        <v>1.29</v>
      </c>
      <c r="F661" t="s">
        <v>1369</v>
      </c>
      <c r="G661" s="784" t="s">
        <v>1447</v>
      </c>
      <c r="H661" s="784" t="s">
        <v>1448</v>
      </c>
      <c r="I661" s="784" t="s">
        <v>4928</v>
      </c>
    </row>
    <row r="662" spans="1:9" hidden="1">
      <c r="A662" t="str">
        <f>Table_wabobpsvr_AzureCalc_AzureCalcRateCard[[#This Row],[ServiceName]]&amp;Table_wabobpsvr_AzureCalc_AzureCalcRateCard[[#This Row],[Price_Level]]&amp;Table_wabobpsvr_AzureCalc_AzureCalcRateCard[[#This Row],[Region]]</f>
        <v>Encoder (Output GB) - Tier 5A</v>
      </c>
      <c r="C662" t="s">
        <v>10</v>
      </c>
      <c r="D662" t="s">
        <v>181</v>
      </c>
      <c r="E662">
        <v>1.9302999999999999</v>
      </c>
      <c r="F662" t="s">
        <v>1369</v>
      </c>
      <c r="G662" s="784" t="s">
        <v>1447</v>
      </c>
      <c r="H662" s="784" t="s">
        <v>1448</v>
      </c>
      <c r="I662" s="784" t="s">
        <v>4928</v>
      </c>
    </row>
    <row r="663" spans="1:9" hidden="1">
      <c r="A663" t="str">
        <f>Table_wabobpsvr_AzureCalc_AzureCalcRateCard[[#This Row],[ServiceName]]&amp;Table_wabobpsvr_AzureCalc_AzureCalcRateCard[[#This Row],[Price_Level]]&amp;Table_wabobpsvr_AzureCalc_AzureCalcRateCard[[#This Row],[Region]]</f>
        <v>Encoder (Output GB) - Tier 5B</v>
      </c>
      <c r="C663" t="s">
        <v>10</v>
      </c>
      <c r="D663" t="s">
        <v>182</v>
      </c>
      <c r="E663">
        <v>1.8706</v>
      </c>
      <c r="F663" t="s">
        <v>1369</v>
      </c>
      <c r="G663" s="784" t="s">
        <v>1447</v>
      </c>
      <c r="H663" s="784" t="s">
        <v>1448</v>
      </c>
      <c r="I663" s="784" t="s">
        <v>4928</v>
      </c>
    </row>
    <row r="664" spans="1:9" hidden="1">
      <c r="A664" s="784" t="str">
        <f>Table_wabobpsvr_AzureCalc_AzureCalcRateCard[[#This Row],[ServiceName]]&amp;Table_wabobpsvr_AzureCalc_AzureCalcRateCard[[#This Row],[Price_Level]]&amp;Table_wabobpsvr_AzureCalc_AzureCalcRateCard[[#This Row],[Region]]</f>
        <v>Encoder (Output GB) - Tier 5C</v>
      </c>
      <c r="B664" s="784"/>
      <c r="C664" s="784" t="s">
        <v>10</v>
      </c>
      <c r="D664" s="784" t="s">
        <v>184</v>
      </c>
      <c r="E664" s="784">
        <v>1.8109</v>
      </c>
      <c r="F664" s="784" t="s">
        <v>1369</v>
      </c>
      <c r="G664" s="784" t="s">
        <v>1447</v>
      </c>
      <c r="H664" s="784" t="s">
        <v>1448</v>
      </c>
      <c r="I664" s="784" t="s">
        <v>4928</v>
      </c>
    </row>
    <row r="665" spans="1:9" hidden="1">
      <c r="A665" t="str">
        <f>Table_wabobpsvr_AzureCalc_AzureCalcRateCard[[#This Row],[ServiceName]]&amp;Table_wabobpsvr_AzureCalc_AzureCalcRateCard[[#This Row],[Price_Level]]&amp;Table_wabobpsvr_AzureCalc_AzureCalcRateCard[[#This Row],[Region]]</f>
        <v>Encoder (Output GB) - Tier 5D</v>
      </c>
      <c r="C665" t="s">
        <v>10</v>
      </c>
      <c r="D665" t="s">
        <v>183</v>
      </c>
      <c r="E665">
        <v>1.7512000000000001</v>
      </c>
      <c r="F665" t="s">
        <v>1369</v>
      </c>
      <c r="G665" s="784" t="s">
        <v>1447</v>
      </c>
      <c r="H665" s="784" t="s">
        <v>1448</v>
      </c>
      <c r="I665" s="784" t="s">
        <v>4928</v>
      </c>
    </row>
    <row r="666" spans="1:9" hidden="1">
      <c r="A666" t="str">
        <f>Table_wabobpsvr_AzureCalc_AzureCalcRateCard[[#This Row],[ServiceName]]&amp;Table_wabobpsvr_AzureCalc_AzureCalcRateCard[[#This Row],[Price_Level]]&amp;Table_wabobpsvr_AzureCalc_AzureCalcRateCard[[#This Row],[Region]]</f>
        <v>A5 VM (Windows)A</v>
      </c>
      <c r="C666" t="s">
        <v>91</v>
      </c>
      <c r="D666" t="s">
        <v>181</v>
      </c>
      <c r="E666">
        <v>0.25477</v>
      </c>
      <c r="F666" t="s">
        <v>711</v>
      </c>
      <c r="G666" s="784" t="s">
        <v>2781</v>
      </c>
      <c r="H666" s="784" t="s">
        <v>2782</v>
      </c>
      <c r="I666" s="784" t="s">
        <v>4431</v>
      </c>
    </row>
    <row r="667" spans="1:9" hidden="1">
      <c r="A667" t="str">
        <f>Table_wabobpsvr_AzureCalc_AzureCalcRateCard[[#This Row],[ServiceName]]&amp;Table_wabobpsvr_AzureCalc_AzureCalcRateCard[[#This Row],[Price_Level]]&amp;Table_wabobpsvr_AzureCalc_AzureCalcRateCard[[#This Row],[Region]]</f>
        <v>Premium P1 Secondary Geo Database DaysA16</v>
      </c>
      <c r="B667">
        <v>16</v>
      </c>
      <c r="C667" t="s">
        <v>1119</v>
      </c>
      <c r="D667" t="s">
        <v>181</v>
      </c>
      <c r="E667">
        <v>12.0183</v>
      </c>
      <c r="F667" t="s">
        <v>1422</v>
      </c>
      <c r="G667" s="784" t="s">
        <v>4431</v>
      </c>
      <c r="H667" s="784" t="s">
        <v>1449</v>
      </c>
      <c r="I667" s="784" t="s">
        <v>4431</v>
      </c>
    </row>
    <row r="668" spans="1:9" hidden="1">
      <c r="A668" s="784" t="str">
        <f>Table_wabobpsvr_AzureCalc_AzureCalcRateCard[[#This Row],[ServiceName]]&amp;Table_wabobpsvr_AzureCalc_AzureCalcRateCard[[#This Row],[Price_Level]]&amp;Table_wabobpsvr_AzureCalc_AzureCalcRateCard[[#This Row],[Region]]</f>
        <v>Low Frequency On Premise Activity - Tier 2MOSP4</v>
      </c>
      <c r="B668" s="784">
        <v>4</v>
      </c>
      <c r="C668" s="784" t="s">
        <v>1355</v>
      </c>
      <c r="D668" s="784" t="s">
        <v>627</v>
      </c>
      <c r="E668" s="784">
        <v>0.32</v>
      </c>
      <c r="F668" s="784" t="s">
        <v>1363</v>
      </c>
      <c r="G668" s="784" t="s">
        <v>4431</v>
      </c>
      <c r="H668" s="784" t="s">
        <v>4431</v>
      </c>
      <c r="I668" s="784" t="s">
        <v>4929</v>
      </c>
    </row>
    <row r="669" spans="1:9" hidden="1">
      <c r="A669" t="str">
        <f>Table_wabobpsvr_AzureCalc_AzureCalcRateCard[[#This Row],[ServiceName]]&amp;Table_wabobpsvr_AzureCalc_AzureCalcRateCard[[#This Row],[Price_Level]]&amp;Table_wabobpsvr_AzureCalc_AzureCalcRateCard[[#This Row],[Region]]</f>
        <v>Standard Elastic Database ExistenceC13</v>
      </c>
      <c r="B669">
        <v>13</v>
      </c>
      <c r="C669" t="s">
        <v>7614</v>
      </c>
      <c r="D669" t="s">
        <v>184</v>
      </c>
      <c r="E669">
        <v>4.4999999999999998E-2</v>
      </c>
      <c r="F669" t="s">
        <v>4757</v>
      </c>
      <c r="G669" s="784" t="s">
        <v>5921</v>
      </c>
      <c r="H669" s="784" t="s">
        <v>7630</v>
      </c>
      <c r="I669" s="784" t="s">
        <v>5922</v>
      </c>
    </row>
    <row r="670" spans="1:9" hidden="1">
      <c r="A670" t="str">
        <f>Table_wabobpsvr_AzureCalc_AzureCalcRateCard[[#This Row],[ServiceName]]&amp;Table_wabobpsvr_AzureCalc_AzureCalcRateCard[[#This Row],[Price_Level]]&amp;Table_wabobpsvr_AzureCalc_AzureCalcRateCard[[#This Row],[Region]]</f>
        <v>Basic Elastic DTU PackC13</v>
      </c>
      <c r="B670">
        <v>13</v>
      </c>
      <c r="C670" t="s">
        <v>7614</v>
      </c>
      <c r="D670" t="s">
        <v>184</v>
      </c>
      <c r="E670">
        <v>5.3999999999999999E-2</v>
      </c>
      <c r="F670" t="s">
        <v>7449</v>
      </c>
      <c r="G670" s="784" t="s">
        <v>7452</v>
      </c>
      <c r="H670" s="784" t="s">
        <v>7631</v>
      </c>
      <c r="I670" s="784" t="s">
        <v>7453</v>
      </c>
    </row>
    <row r="671" spans="1:9" hidden="1">
      <c r="A671" t="str">
        <f>Table_wabobpsvr_AzureCalc_AzureCalcRateCard[[#This Row],[ServiceName]]&amp;Table_wabobpsvr_AzureCalc_AzureCalcRateCard[[#This Row],[Price_Level]]&amp;Table_wabobpsvr_AzureCalc_AzureCalcRateCard[[#This Row],[Region]]</f>
        <v>Basic Elastic Database ExistenceC13</v>
      </c>
      <c r="B671">
        <v>13</v>
      </c>
      <c r="C671" t="s">
        <v>7614</v>
      </c>
      <c r="D671" t="s">
        <v>184</v>
      </c>
      <c r="E671">
        <v>8.9999999999999993E-3</v>
      </c>
      <c r="F671" t="s">
        <v>7454</v>
      </c>
      <c r="G671" s="784" t="s">
        <v>7575</v>
      </c>
      <c r="H671" s="784" t="s">
        <v>7632</v>
      </c>
      <c r="I671" s="784" t="s">
        <v>7460</v>
      </c>
    </row>
    <row r="672" spans="1:9" hidden="1">
      <c r="A672" t="str">
        <f>Table_wabobpsvr_AzureCalc_AzureCalcRateCard[[#This Row],[ServiceName]]&amp;Table_wabobpsvr_AzureCalc_AzureCalcRateCard[[#This Row],[Price_Level]]&amp;Table_wabobpsvr_AzureCalc_AzureCalcRateCard[[#This Row],[Region]]</f>
        <v>Premium Elastic DTU PackC13</v>
      </c>
      <c r="B672">
        <v>13</v>
      </c>
      <c r="C672" t="s">
        <v>7614</v>
      </c>
      <c r="D672" t="s">
        <v>184</v>
      </c>
      <c r="E672">
        <v>0.19900000000000001</v>
      </c>
      <c r="F672" t="s">
        <v>7555</v>
      </c>
      <c r="G672" s="784" t="s">
        <v>7582</v>
      </c>
      <c r="H672" s="784" t="s">
        <v>7633</v>
      </c>
      <c r="I672" s="784" t="s">
        <v>7558</v>
      </c>
    </row>
    <row r="673" spans="1:9" hidden="1">
      <c r="A673" t="str">
        <f>Table_wabobpsvr_AzureCalc_AzureCalcRateCard[[#This Row],[ServiceName]]&amp;Table_wabobpsvr_AzureCalc_AzureCalcRateCard[[#This Row],[Price_Level]]&amp;Table_wabobpsvr_AzureCalc_AzureCalcRateCard[[#This Row],[Region]]</f>
        <v>Premium Elastic Database ExistenceC13</v>
      </c>
      <c r="B673">
        <v>13</v>
      </c>
      <c r="C673" t="s">
        <v>7614</v>
      </c>
      <c r="D673" t="s">
        <v>184</v>
      </c>
      <c r="E673">
        <v>0.223</v>
      </c>
      <c r="F673" t="s">
        <v>7563</v>
      </c>
      <c r="G673" s="784" t="s">
        <v>7589</v>
      </c>
      <c r="H673" s="784" t="s">
        <v>7634</v>
      </c>
      <c r="I673" s="784" t="s">
        <v>7566</v>
      </c>
    </row>
    <row r="674" spans="1:9" hidden="1">
      <c r="A674" t="str">
        <f>Table_wabobpsvr_AzureCalc_AzureCalcRateCard[[#This Row],[ServiceName]]&amp;Table_wabobpsvr_AzureCalc_AzureCalcRateCard[[#This Row],[Price_Level]]&amp;Table_wabobpsvr_AzureCalc_AzureCalcRateCard[[#This Row],[Region]]</f>
        <v>Premium P2 Secondary Active Geo Database DaysC16</v>
      </c>
      <c r="B674">
        <v>16</v>
      </c>
      <c r="C674" t="s">
        <v>1119</v>
      </c>
      <c r="D674" t="s">
        <v>184</v>
      </c>
      <c r="E674">
        <v>30.03</v>
      </c>
      <c r="F674" t="s">
        <v>1426</v>
      </c>
      <c r="G674" s="784" t="s">
        <v>4431</v>
      </c>
      <c r="H674" s="784" t="s">
        <v>2623</v>
      </c>
      <c r="I674" s="784" t="s">
        <v>4431</v>
      </c>
    </row>
    <row r="675" spans="1:9" hidden="1">
      <c r="A675" t="str">
        <f>Table_wabobpsvr_AzureCalc_AzureCalcRateCard[[#This Row],[ServiceName]]&amp;Table_wabobpsvr_AzureCalc_AzureCalcRateCard[[#This Row],[Price_Level]]&amp;Table_wabobpsvr_AzureCalc_AzureCalcRateCard[[#This Row],[Region]]</f>
        <v>Premium P3 Secondary Active Geo Database DaysB16</v>
      </c>
      <c r="B675">
        <v>16</v>
      </c>
      <c r="C675" t="s">
        <v>1119</v>
      </c>
      <c r="D675" t="s">
        <v>182</v>
      </c>
      <c r="E675">
        <v>124.08</v>
      </c>
      <c r="F675" t="s">
        <v>1428</v>
      </c>
      <c r="G675" s="784" t="s">
        <v>4431</v>
      </c>
      <c r="H675" s="784" t="s">
        <v>2623</v>
      </c>
      <c r="I675" s="784" t="s">
        <v>4431</v>
      </c>
    </row>
    <row r="676" spans="1:9" hidden="1">
      <c r="A676" t="str">
        <f>Table_wabobpsvr_AzureCalc_AzureCalcRateCard[[#This Row],[ServiceName]]&amp;Table_wabobpsvr_AzureCalc_AzureCalcRateCard[[#This Row],[Price_Level]]&amp;Table_wabobpsvr_AzureCalc_AzureCalcRateCard[[#This Row],[Region]]</f>
        <v>Low Frequency On Premise Activity - Tier 2MOSP4</v>
      </c>
      <c r="B676">
        <v>4</v>
      </c>
      <c r="C676" t="s">
        <v>1355</v>
      </c>
      <c r="D676" t="s">
        <v>627</v>
      </c>
      <c r="E676">
        <v>0.32</v>
      </c>
      <c r="F676" t="s">
        <v>1363</v>
      </c>
      <c r="G676" s="784" t="s">
        <v>4431</v>
      </c>
      <c r="H676" s="784" t="s">
        <v>4431</v>
      </c>
      <c r="I676" s="784" t="s">
        <v>4929</v>
      </c>
    </row>
    <row r="677" spans="1:9" hidden="1">
      <c r="A677" t="str">
        <f>Table_wabobpsvr_AzureCalc_AzureCalcRateCard[[#This Row],[ServiceName]]&amp;Table_wabobpsvr_AzureCalc_AzureCalcRateCard[[#This Row],[Price_Level]]&amp;Table_wabobpsvr_AzureCalc_AzureCalcRateCard[[#This Row],[Region]]</f>
        <v>A10 Cloud ServicesMOSP10</v>
      </c>
      <c r="B677">
        <v>10</v>
      </c>
      <c r="C677" t="s">
        <v>701</v>
      </c>
      <c r="D677" t="s">
        <v>627</v>
      </c>
      <c r="E677">
        <v>2.13</v>
      </c>
      <c r="F677" t="s">
        <v>1273</v>
      </c>
      <c r="G677" s="784" t="s">
        <v>4431</v>
      </c>
      <c r="H677" s="784" t="s">
        <v>4431</v>
      </c>
      <c r="I677" s="784" t="s">
        <v>4930</v>
      </c>
    </row>
    <row r="678" spans="1:9" hidden="1">
      <c r="A678" s="784" t="str">
        <f>Table_wabobpsvr_AzureCalc_AzureCalcRateCard[[#This Row],[ServiceName]]&amp;Table_wabobpsvr_AzureCalc_AzureCalcRateCard[[#This Row],[Price_Level]]&amp;Table_wabobpsvr_AzureCalc_AzureCalcRateCard[[#This Row],[Region]]</f>
        <v>Premium Elastic Database ExistenceMOSP14</v>
      </c>
      <c r="B678" s="784">
        <v>14</v>
      </c>
      <c r="C678" s="784" t="s">
        <v>7614</v>
      </c>
      <c r="D678" s="784" t="s">
        <v>627</v>
      </c>
      <c r="E678" s="784">
        <v>0.25159999999999999</v>
      </c>
      <c r="F678" s="784" t="s">
        <v>7563</v>
      </c>
      <c r="G678" s="784"/>
      <c r="H678" s="784"/>
      <c r="I678" s="784" t="s">
        <v>7569</v>
      </c>
    </row>
    <row r="679" spans="1:9" hidden="1">
      <c r="A679" t="str">
        <f>Table_wabobpsvr_AzureCalc_AzureCalcRateCard[[#This Row],[ServiceName]]&amp;Table_wabobpsvr_AzureCalc_AzureCalcRateCard[[#This Row],[Price_Level]]&amp;Table_wabobpsvr_AzureCalc_AzureCalcRateCard[[#This Row],[Region]]</f>
        <v>Standard Elastic DTU PackMOSP</v>
      </c>
      <c r="C679" t="s">
        <v>7614</v>
      </c>
      <c r="D679" t="s">
        <v>627</v>
      </c>
      <c r="E679">
        <v>7.2599999999999998E-2</v>
      </c>
      <c r="F679" t="s">
        <v>4718</v>
      </c>
      <c r="G679" s="784"/>
      <c r="H679" s="784"/>
      <c r="I679" s="784" t="s">
        <v>4884</v>
      </c>
    </row>
    <row r="680" spans="1:9" hidden="1">
      <c r="A680" t="str">
        <f>Table_wabobpsvr_AzureCalc_AzureCalcRateCard[[#This Row],[ServiceName]]&amp;Table_wabobpsvr_AzureCalc_AzureCalcRateCard[[#This Row],[Price_Level]]&amp;Table_wabobpsvr_AzureCalc_AzureCalcRateCard[[#This Row],[Region]]</f>
        <v>Standard Elastic Database ExistenceMOSP</v>
      </c>
      <c r="C680" t="s">
        <v>7614</v>
      </c>
      <c r="D680" t="s">
        <v>627</v>
      </c>
      <c r="E680">
        <v>4.0300000000000002E-2</v>
      </c>
      <c r="F680" t="s">
        <v>4757</v>
      </c>
      <c r="G680" s="784"/>
      <c r="H680" s="784"/>
      <c r="I680" s="784" t="s">
        <v>4931</v>
      </c>
    </row>
    <row r="681" spans="1:9" hidden="1">
      <c r="A681" t="str">
        <f>Table_wabobpsvr_AzureCalc_AzureCalcRateCard[[#This Row],[ServiceName]]&amp;Table_wabobpsvr_AzureCalc_AzureCalcRateCard[[#This Row],[Price_Level]]&amp;Table_wabobpsvr_AzureCalc_AzureCalcRateCard[[#This Row],[Region]]</f>
        <v>Basic Elastic DTU PackMOSP</v>
      </c>
      <c r="C681" t="s">
        <v>7614</v>
      </c>
      <c r="D681" t="s">
        <v>627</v>
      </c>
      <c r="E681">
        <v>4.8399999999999999E-2</v>
      </c>
      <c r="F681" t="s">
        <v>7449</v>
      </c>
      <c r="G681" s="784"/>
      <c r="H681" s="784"/>
      <c r="I681" s="784" t="s">
        <v>7552</v>
      </c>
    </row>
    <row r="682" spans="1:9" hidden="1">
      <c r="A682" t="str">
        <f>Table_wabobpsvr_AzureCalc_AzureCalcRateCard[[#This Row],[ServiceName]]&amp;Table_wabobpsvr_AzureCalc_AzureCalcRateCard[[#This Row],[Price_Level]]&amp;Table_wabobpsvr_AzureCalc_AzureCalcRateCard[[#This Row],[Region]]</f>
        <v>Basic Elastic Database ExistenceMOSP</v>
      </c>
      <c r="C682" t="s">
        <v>7614</v>
      </c>
      <c r="D682" t="s">
        <v>627</v>
      </c>
      <c r="E682">
        <v>8.0999999999999996E-3</v>
      </c>
      <c r="F682" t="s">
        <v>7454</v>
      </c>
      <c r="G682" s="784"/>
      <c r="H682" s="784"/>
      <c r="I682" s="784" t="s">
        <v>7465</v>
      </c>
    </row>
    <row r="683" spans="1:9" hidden="1">
      <c r="A683" t="str">
        <f>Table_wabobpsvr_AzureCalc_AzureCalcRateCard[[#This Row],[ServiceName]]&amp;Table_wabobpsvr_AzureCalc_AzureCalcRateCard[[#This Row],[Price_Level]]&amp;Table_wabobpsvr_AzureCalc_AzureCalcRateCard[[#This Row],[Region]]</f>
        <v>Low Frequency On Premise Activity - Tier 2MOSP4</v>
      </c>
      <c r="B683">
        <v>4</v>
      </c>
      <c r="C683" t="s">
        <v>1355</v>
      </c>
      <c r="D683" t="s">
        <v>627</v>
      </c>
      <c r="E683">
        <v>0.32</v>
      </c>
      <c r="F683" t="s">
        <v>1363</v>
      </c>
      <c r="G683" s="784" t="s">
        <v>4431</v>
      </c>
      <c r="H683" s="784" t="s">
        <v>4431</v>
      </c>
      <c r="I683" s="784" t="s">
        <v>4929</v>
      </c>
    </row>
    <row r="684" spans="1:9" hidden="1">
      <c r="A684" t="str">
        <f>Table_wabobpsvr_AzureCalc_AzureCalcRateCard[[#This Row],[ServiceName]]&amp;Table_wabobpsvr_AzureCalc_AzureCalcRateCard[[#This Row],[Price_Level]]&amp;Table_wabobpsvr_AzureCalc_AzureCalcRateCard[[#This Row],[Region]]</f>
        <v>Automation Standard UnitsMOSP6</v>
      </c>
      <c r="B684">
        <v>6</v>
      </c>
      <c r="C684" t="s">
        <v>4431</v>
      </c>
      <c r="D684" t="s">
        <v>627</v>
      </c>
      <c r="E684">
        <v>20</v>
      </c>
      <c r="F684" t="s">
        <v>1202</v>
      </c>
      <c r="G684" s="784" t="s">
        <v>4431</v>
      </c>
      <c r="H684" s="784" t="s">
        <v>4431</v>
      </c>
      <c r="I684" s="784" t="s">
        <v>4431</v>
      </c>
    </row>
    <row r="685" spans="1:9" hidden="1">
      <c r="A685" s="784" t="str">
        <f>Table_wabobpsvr_AzureCalc_AzureCalcRateCard[[#This Row],[ServiceName]]&amp;Table_wabobpsvr_AzureCalc_AzureCalcRateCard[[#This Row],[Price_Level]]&amp;Table_wabobpsvr_AzureCalc_AzureCalcRateCard[[#This Row],[Region]]</f>
        <v>Automation Standard UnitsA6</v>
      </c>
      <c r="B685" s="784">
        <v>6</v>
      </c>
      <c r="C685" s="784" t="s">
        <v>4431</v>
      </c>
      <c r="D685" s="784" t="s">
        <v>181</v>
      </c>
      <c r="E685" s="784">
        <v>19.399999999999999</v>
      </c>
      <c r="F685" s="784" t="s">
        <v>1202</v>
      </c>
      <c r="G685" s="784" t="s">
        <v>3560</v>
      </c>
      <c r="H685" s="784" t="s">
        <v>3561</v>
      </c>
      <c r="I685" s="784" t="s">
        <v>4431</v>
      </c>
    </row>
    <row r="686" spans="1:9" hidden="1">
      <c r="A686" t="str">
        <f>Table_wabobpsvr_AzureCalc_AzureCalcRateCard[[#This Row],[ServiceName]]&amp;Table_wabobpsvr_AzureCalc_AzureCalcRateCard[[#This Row],[Price_Level]]&amp;Table_wabobpsvr_AzureCalc_AzureCalcRateCard[[#This Row],[Region]]</f>
        <v>Automation Standard UnitsB6</v>
      </c>
      <c r="B686">
        <v>6</v>
      </c>
      <c r="C686" t="s">
        <v>4431</v>
      </c>
      <c r="D686" t="s">
        <v>182</v>
      </c>
      <c r="E686">
        <v>18.8</v>
      </c>
      <c r="F686" t="s">
        <v>1202</v>
      </c>
      <c r="G686" s="784" t="s">
        <v>3560</v>
      </c>
      <c r="H686" s="784" t="s">
        <v>3561</v>
      </c>
      <c r="I686" s="784" t="s">
        <v>4431</v>
      </c>
    </row>
    <row r="687" spans="1:9" hidden="1">
      <c r="A687" t="str">
        <f>Table_wabobpsvr_AzureCalc_AzureCalcRateCard[[#This Row],[ServiceName]]&amp;Table_wabobpsvr_AzureCalc_AzureCalcRateCard[[#This Row],[Price_Level]]&amp;Table_wabobpsvr_AzureCalc_AzureCalcRateCard[[#This Row],[Region]]</f>
        <v>Automation Standard UnitsC6</v>
      </c>
      <c r="B687">
        <v>6</v>
      </c>
      <c r="C687" t="s">
        <v>4431</v>
      </c>
      <c r="D687" t="s">
        <v>184</v>
      </c>
      <c r="E687">
        <v>18.2</v>
      </c>
      <c r="F687" t="s">
        <v>1202</v>
      </c>
      <c r="G687" s="784" t="s">
        <v>3560</v>
      </c>
      <c r="H687" s="784" t="s">
        <v>3561</v>
      </c>
      <c r="I687" s="784" t="s">
        <v>4431</v>
      </c>
    </row>
    <row r="688" spans="1:9" hidden="1">
      <c r="A688" t="str">
        <f>Table_wabobpsvr_AzureCalc_AzureCalcRateCard[[#This Row],[ServiceName]]&amp;Table_wabobpsvr_AzureCalc_AzureCalcRateCard[[#This Row],[Price_Level]]&amp;Table_wabobpsvr_AzureCalc_AzureCalcRateCard[[#This Row],[Region]]</f>
        <v>Automation Standard UnitsD6</v>
      </c>
      <c r="B688">
        <v>6</v>
      </c>
      <c r="C688" t="s">
        <v>4431</v>
      </c>
      <c r="D688" t="s">
        <v>183</v>
      </c>
      <c r="E688">
        <v>17.600000000000001</v>
      </c>
      <c r="F688" t="s">
        <v>1202</v>
      </c>
      <c r="G688" s="784" t="s">
        <v>3560</v>
      </c>
      <c r="H688" s="784" t="s">
        <v>3561</v>
      </c>
      <c r="I688" s="784" t="s">
        <v>4431</v>
      </c>
    </row>
    <row r="689" spans="1:9" hidden="1">
      <c r="A689" t="str">
        <f>Table_wabobpsvr_AzureCalc_AzureCalcRateCard[[#This Row],[ServiceName]]&amp;Table_wabobpsvr_AzureCalc_AzureCalcRateCard[[#This Row],[Price_Level]]&amp;Table_wabobpsvr_AzureCalc_AzureCalcRateCard[[#This Row],[Region]]</f>
        <v>Basic Automation MinutesMOSP6</v>
      </c>
      <c r="B689">
        <v>6</v>
      </c>
      <c r="C689" t="s">
        <v>4431</v>
      </c>
      <c r="D689" t="s">
        <v>627</v>
      </c>
      <c r="E689">
        <v>999999</v>
      </c>
      <c r="F689" t="s">
        <v>3323</v>
      </c>
      <c r="G689" s="784" t="s">
        <v>4431</v>
      </c>
      <c r="H689" s="784" t="s">
        <v>4431</v>
      </c>
      <c r="I689" s="784" t="s">
        <v>4431</v>
      </c>
    </row>
    <row r="690" spans="1:9" hidden="1">
      <c r="A690" t="str">
        <f>Table_wabobpsvr_AzureCalc_AzureCalcRateCard[[#This Row],[ServiceName]]&amp;Table_wabobpsvr_AzureCalc_AzureCalcRateCard[[#This Row],[Price_Level]]&amp;Table_wabobpsvr_AzureCalc_AzureCalcRateCard[[#This Row],[Region]]</f>
        <v>Basic Automation MinutesA6</v>
      </c>
      <c r="B690">
        <v>6</v>
      </c>
      <c r="C690" t="s">
        <v>4431</v>
      </c>
      <c r="D690" t="s">
        <v>181</v>
      </c>
      <c r="E690">
        <v>999999</v>
      </c>
      <c r="F690" t="s">
        <v>3323</v>
      </c>
      <c r="G690" s="784" t="s">
        <v>4431</v>
      </c>
      <c r="H690" s="784" t="s">
        <v>4431</v>
      </c>
      <c r="I690" s="784" t="s">
        <v>4431</v>
      </c>
    </row>
    <row r="691" spans="1:9" hidden="1">
      <c r="A691" t="str">
        <f>Table_wabobpsvr_AzureCalc_AzureCalcRateCard[[#This Row],[ServiceName]]&amp;Table_wabobpsvr_AzureCalc_AzureCalcRateCard[[#This Row],[Price_Level]]&amp;Table_wabobpsvr_AzureCalc_AzureCalcRateCard[[#This Row],[Region]]</f>
        <v>Basic Automation MinutesB6</v>
      </c>
      <c r="B691">
        <v>6</v>
      </c>
      <c r="C691" t="s">
        <v>4431</v>
      </c>
      <c r="D691" t="s">
        <v>182</v>
      </c>
      <c r="E691">
        <v>999999</v>
      </c>
      <c r="F691" t="s">
        <v>3323</v>
      </c>
      <c r="G691" s="784" t="s">
        <v>4431</v>
      </c>
      <c r="H691" s="784" t="s">
        <v>4431</v>
      </c>
      <c r="I691" s="784" t="s">
        <v>4431</v>
      </c>
    </row>
    <row r="692" spans="1:9" hidden="1">
      <c r="A692" t="str">
        <f>Table_wabobpsvr_AzureCalc_AzureCalcRateCard[[#This Row],[ServiceName]]&amp;Table_wabobpsvr_AzureCalc_AzureCalcRateCard[[#This Row],[Price_Level]]&amp;Table_wabobpsvr_AzureCalc_AzureCalcRateCard[[#This Row],[Region]]</f>
        <v>Low Frequency On Premise Activity - Tier 2MOSP4</v>
      </c>
      <c r="B692">
        <v>4</v>
      </c>
      <c r="C692" t="s">
        <v>1355</v>
      </c>
      <c r="D692" t="s">
        <v>627</v>
      </c>
      <c r="E692">
        <v>0.32</v>
      </c>
      <c r="F692" t="s">
        <v>1363</v>
      </c>
      <c r="G692" s="784" t="s">
        <v>4431</v>
      </c>
      <c r="H692" s="784" t="s">
        <v>4431</v>
      </c>
      <c r="I692" s="784" t="s">
        <v>4929</v>
      </c>
    </row>
    <row r="693" spans="1:9" hidden="1">
      <c r="A693" s="784" t="str">
        <f>Table_wabobpsvr_AzureCalc_AzureCalcRateCard[[#This Row],[ServiceName]]&amp;Table_wabobpsvr_AzureCalc_AzureCalcRateCard[[#This Row],[Price_Level]]&amp;Table_wabobpsvr_AzureCalc_AzureCalcRateCard[[#This Row],[Region]]</f>
        <v>Basic Automation MinutesC6</v>
      </c>
      <c r="B693" s="784">
        <v>6</v>
      </c>
      <c r="C693" s="784" t="s">
        <v>4431</v>
      </c>
      <c r="D693" s="784" t="s">
        <v>184</v>
      </c>
      <c r="E693" s="784">
        <v>999999</v>
      </c>
      <c r="F693" s="784" t="s">
        <v>3323</v>
      </c>
      <c r="G693" s="784" t="s">
        <v>4431</v>
      </c>
      <c r="H693" s="784" t="s">
        <v>4431</v>
      </c>
      <c r="I693" s="784" t="s">
        <v>4431</v>
      </c>
    </row>
    <row r="694" spans="1:9" hidden="1">
      <c r="A694" s="784" t="str">
        <f>Table_wabobpsvr_AzureCalc_AzureCalcRateCard[[#This Row],[ServiceName]]&amp;Table_wabobpsvr_AzureCalc_AzureCalcRateCard[[#This Row],[Price_Level]]&amp;Table_wabobpsvr_AzureCalc_AzureCalcRateCard[[#This Row],[Region]]</f>
        <v>Premium Elastic DTU PackMOSP</v>
      </c>
      <c r="B694" s="784"/>
      <c r="C694" s="784" t="s">
        <v>7614</v>
      </c>
      <c r="D694" s="784" t="s">
        <v>627</v>
      </c>
      <c r="E694" s="784">
        <v>0.18</v>
      </c>
      <c r="F694" s="784" t="s">
        <v>7555</v>
      </c>
      <c r="G694" s="784"/>
      <c r="H694" s="784"/>
      <c r="I694" s="784" t="s">
        <v>7562</v>
      </c>
    </row>
    <row r="695" spans="1:9" hidden="1">
      <c r="A695" s="784" t="str">
        <f>Table_wabobpsvr_AzureCalc_AzureCalcRateCard[[#This Row],[ServiceName]]&amp;Table_wabobpsvr_AzureCalc_AzureCalcRateCard[[#This Row],[Price_Level]]&amp;Table_wabobpsvr_AzureCalc_AzureCalcRateCard[[#This Row],[Region]]</f>
        <v>Standard Elastic DTU PackC11</v>
      </c>
      <c r="B695" s="784">
        <v>11</v>
      </c>
      <c r="C695" s="784" t="s">
        <v>7614</v>
      </c>
      <c r="D695" s="784" t="s">
        <v>184</v>
      </c>
      <c r="E695" s="784">
        <v>7.4999999999999997E-2</v>
      </c>
      <c r="F695" s="784" t="s">
        <v>4718</v>
      </c>
      <c r="G695" s="784" t="s">
        <v>4721</v>
      </c>
      <c r="H695" s="784" t="s">
        <v>7635</v>
      </c>
      <c r="I695" s="784" t="s">
        <v>4888</v>
      </c>
    </row>
    <row r="696" spans="1:9" hidden="1">
      <c r="A696" s="784" t="str">
        <f>Table_wabobpsvr_AzureCalc_AzureCalcRateCard[[#This Row],[ServiceName]]&amp;Table_wabobpsvr_AzureCalc_AzureCalcRateCard[[#This Row],[Price_Level]]&amp;Table_wabobpsvr_AzureCalc_AzureCalcRateCard[[#This Row],[Region]]</f>
        <v>A10 Cloud ServicesD5</v>
      </c>
      <c r="B696" s="784">
        <v>5</v>
      </c>
      <c r="C696" s="784" t="s">
        <v>701</v>
      </c>
      <c r="D696" s="784" t="s">
        <v>183</v>
      </c>
      <c r="E696" s="784">
        <v>1.4430000000000001</v>
      </c>
      <c r="F696" s="784" t="s">
        <v>1273</v>
      </c>
      <c r="G696" s="784" t="s">
        <v>4452</v>
      </c>
      <c r="H696" s="784" t="s">
        <v>4453</v>
      </c>
      <c r="I696" s="784" t="s">
        <v>4933</v>
      </c>
    </row>
    <row r="697" spans="1:9" hidden="1">
      <c r="A697" s="784" t="str">
        <f>Table_wabobpsvr_AzureCalc_AzureCalcRateCard[[#This Row],[ServiceName]]&amp;Table_wabobpsvr_AzureCalc_AzureCalcRateCard[[#This Row],[Price_Level]]&amp;Table_wabobpsvr_AzureCalc_AzureCalcRateCard[[#This Row],[Region]]</f>
        <v>Basic Memory Intensive Batch InstancesMOSP15</v>
      </c>
      <c r="B697" s="784">
        <v>15</v>
      </c>
      <c r="C697" s="784" t="s">
        <v>4431</v>
      </c>
      <c r="D697" s="784" t="s">
        <v>627</v>
      </c>
      <c r="E697" s="784">
        <v>999999</v>
      </c>
      <c r="F697" s="784" t="s">
        <v>1351</v>
      </c>
      <c r="G697" s="784" t="s">
        <v>4431</v>
      </c>
      <c r="H697" s="784" t="s">
        <v>4431</v>
      </c>
      <c r="I697" s="784" t="s">
        <v>4431</v>
      </c>
    </row>
    <row r="698" spans="1:9" hidden="1">
      <c r="A698" s="784" t="str">
        <f>Table_wabobpsvr_AzureCalc_AzureCalcRateCard[[#This Row],[ServiceName]]&amp;Table_wabobpsvr_AzureCalc_AzureCalcRateCard[[#This Row],[Price_Level]]&amp;Table_wabobpsvr_AzureCalc_AzureCalcRateCard[[#This Row],[Region]]</f>
        <v>Basic Automation MinutesD6</v>
      </c>
      <c r="B698" s="784">
        <v>6</v>
      </c>
      <c r="C698" s="784" t="s">
        <v>4431</v>
      </c>
      <c r="D698" s="784" t="s">
        <v>183</v>
      </c>
      <c r="E698" s="784">
        <v>999999</v>
      </c>
      <c r="F698" s="784" t="s">
        <v>3323</v>
      </c>
      <c r="G698" s="784" t="s">
        <v>4431</v>
      </c>
      <c r="H698" s="784" t="s">
        <v>4431</v>
      </c>
      <c r="I698" s="784" t="s">
        <v>4431</v>
      </c>
    </row>
    <row r="699" spans="1:9" hidden="1">
      <c r="A699" s="784" t="str">
        <f>Table_wabobpsvr_AzureCalc_AzureCalcRateCard[[#This Row],[ServiceName]]&amp;Table_wabobpsvr_AzureCalc_AzureCalcRateCard[[#This Row],[Price_Level]]&amp;Table_wabobpsvr_AzureCalc_AzureCalcRateCard[[#This Row],[Region]]</f>
        <v>BizTalk Services Developer BizTalk UnitsC15</v>
      </c>
      <c r="B699" s="784">
        <v>15</v>
      </c>
      <c r="C699" s="784" t="s">
        <v>4431</v>
      </c>
      <c r="D699" s="784" t="s">
        <v>184</v>
      </c>
      <c r="E699" s="784">
        <v>999999</v>
      </c>
      <c r="F699" s="784" t="s">
        <v>814</v>
      </c>
      <c r="G699" s="784" t="s">
        <v>4431</v>
      </c>
      <c r="H699" s="784" t="s">
        <v>4431</v>
      </c>
      <c r="I699" s="784" t="s">
        <v>4431</v>
      </c>
    </row>
    <row r="700" spans="1:9" hidden="1">
      <c r="A700" s="784" t="str">
        <f>Table_wabobpsvr_AzureCalc_AzureCalcRateCard[[#This Row],[ServiceName]]&amp;Table_wabobpsvr_AzureCalc_AzureCalcRateCard[[#This Row],[Price_Level]]&amp;Table_wabobpsvr_AzureCalc_AzureCalcRateCard[[#This Row],[Region]]</f>
        <v>BizTalk Services Developer BizTalk UnitsD15</v>
      </c>
      <c r="B700" s="784">
        <v>15</v>
      </c>
      <c r="C700" s="784" t="s">
        <v>4431</v>
      </c>
      <c r="D700" s="784" t="s">
        <v>183</v>
      </c>
      <c r="E700" s="784">
        <v>999999</v>
      </c>
      <c r="F700" s="784" t="s">
        <v>814</v>
      </c>
      <c r="G700" s="784" t="s">
        <v>4431</v>
      </c>
      <c r="H700" s="784" t="s">
        <v>4431</v>
      </c>
      <c r="I700" s="784" t="s">
        <v>4431</v>
      </c>
    </row>
    <row r="701" spans="1:9" hidden="1">
      <c r="A701" s="784" t="str">
        <f>Table_wabobpsvr_AzureCalc_AzureCalcRateCard[[#This Row],[ServiceName]]&amp;Table_wabobpsvr_AzureCalc_AzureCalcRateCard[[#This Row],[Price_Level]]&amp;Table_wabobpsvr_AzureCalc_AzureCalcRateCard[[#This Row],[Region]]</f>
        <v>BizTalk Services Premium BizTalk UnitsMOSP15</v>
      </c>
      <c r="B701" s="784">
        <v>15</v>
      </c>
      <c r="C701" s="784" t="s">
        <v>4431</v>
      </c>
      <c r="D701" s="784" t="s">
        <v>627</v>
      </c>
      <c r="E701" s="784">
        <v>999999</v>
      </c>
      <c r="F701" s="784" t="s">
        <v>815</v>
      </c>
      <c r="G701" s="784" t="s">
        <v>4431</v>
      </c>
      <c r="H701" s="784" t="s">
        <v>4431</v>
      </c>
      <c r="I701" s="784" t="s">
        <v>4431</v>
      </c>
    </row>
    <row r="702" spans="1:9" hidden="1">
      <c r="A702" t="str">
        <f>Table_wabobpsvr_AzureCalc_AzureCalcRateCard[[#This Row],[ServiceName]]&amp;Table_wabobpsvr_AzureCalc_AzureCalcRateCard[[#This Row],[Price_Level]]&amp;Table_wabobpsvr_AzureCalc_AzureCalcRateCard[[#This Row],[Region]]</f>
        <v>BizTalk Services Premium BizTalk UnitsA15</v>
      </c>
      <c r="B702">
        <v>15</v>
      </c>
      <c r="C702" t="s">
        <v>4431</v>
      </c>
      <c r="D702" t="s">
        <v>181</v>
      </c>
      <c r="E702">
        <v>999999</v>
      </c>
      <c r="F702" t="s">
        <v>815</v>
      </c>
      <c r="G702" s="784" t="s">
        <v>4431</v>
      </c>
      <c r="H702" s="784" t="s">
        <v>4431</v>
      </c>
      <c r="I702" s="784" t="s">
        <v>4431</v>
      </c>
    </row>
    <row r="703" spans="1:9" hidden="1">
      <c r="A703" t="str">
        <f>Table_wabobpsvr_AzureCalc_AzureCalcRateCard[[#This Row],[ServiceName]]&amp;Table_wabobpsvr_AzureCalc_AzureCalcRateCard[[#This Row],[Price_Level]]&amp;Table_wabobpsvr_AzureCalc_AzureCalcRateCard[[#This Row],[Region]]</f>
        <v>BizTalk Services Premium BizTalk UnitsB15</v>
      </c>
      <c r="B703">
        <v>15</v>
      </c>
      <c r="C703" t="s">
        <v>4431</v>
      </c>
      <c r="D703" t="s">
        <v>182</v>
      </c>
      <c r="E703">
        <v>999999</v>
      </c>
      <c r="F703" t="s">
        <v>815</v>
      </c>
      <c r="G703" s="784" t="s">
        <v>4431</v>
      </c>
      <c r="H703" s="784" t="s">
        <v>4431</v>
      </c>
      <c r="I703" s="784" t="s">
        <v>4431</v>
      </c>
    </row>
    <row r="704" spans="1:9" hidden="1">
      <c r="A704" t="str">
        <f>Table_wabobpsvr_AzureCalc_AzureCalcRateCard[[#This Row],[ServiceName]]&amp;Table_wabobpsvr_AzureCalc_AzureCalcRateCard[[#This Row],[Price_Level]]&amp;Table_wabobpsvr_AzureCalc_AzureCalcRateCard[[#This Row],[Region]]</f>
        <v>BizTalk Services Premium BizTalk UnitsC15</v>
      </c>
      <c r="B704">
        <v>15</v>
      </c>
      <c r="C704" t="s">
        <v>4431</v>
      </c>
      <c r="D704" t="s">
        <v>184</v>
      </c>
      <c r="E704">
        <v>999999</v>
      </c>
      <c r="F704" t="s">
        <v>815</v>
      </c>
      <c r="G704" s="784" t="s">
        <v>4431</v>
      </c>
      <c r="H704" s="784" t="s">
        <v>4431</v>
      </c>
      <c r="I704" s="784" t="s">
        <v>4431</v>
      </c>
    </row>
    <row r="705" spans="1:9" hidden="1">
      <c r="A705" t="str">
        <f>Table_wabobpsvr_AzureCalc_AzureCalcRateCard[[#This Row],[ServiceName]]&amp;Table_wabobpsvr_AzureCalc_AzureCalcRateCard[[#This Row],[Price_Level]]&amp;Table_wabobpsvr_AzureCalc_AzureCalcRateCard[[#This Row],[Region]]</f>
        <v>BizTalk Services Premium BizTalk UnitsD15</v>
      </c>
      <c r="B705">
        <v>15</v>
      </c>
      <c r="C705" t="s">
        <v>4431</v>
      </c>
      <c r="D705" t="s">
        <v>183</v>
      </c>
      <c r="E705">
        <v>999999</v>
      </c>
      <c r="F705" t="s">
        <v>815</v>
      </c>
      <c r="G705" s="784" t="s">
        <v>4431</v>
      </c>
      <c r="H705" s="784" t="s">
        <v>4431</v>
      </c>
      <c r="I705" s="784" t="s">
        <v>4431</v>
      </c>
    </row>
    <row r="706" spans="1:9" hidden="1">
      <c r="A706" t="str">
        <f>Table_wabobpsvr_AzureCalc_AzureCalcRateCard[[#This Row],[ServiceName]]&amp;Table_wabobpsvr_AzureCalc_AzureCalcRateCard[[#This Row],[Price_Level]]&amp;Table_wabobpsvr_AzureCalc_AzureCalcRateCard[[#This Row],[Region]]</f>
        <v>BizTalk Services Standard BizTalk UnitsMOSP15</v>
      </c>
      <c r="B706">
        <v>15</v>
      </c>
      <c r="C706" t="s">
        <v>4431</v>
      </c>
      <c r="D706" t="s">
        <v>627</v>
      </c>
      <c r="E706">
        <v>999999</v>
      </c>
      <c r="F706" t="s">
        <v>811</v>
      </c>
      <c r="G706" s="784" t="s">
        <v>4431</v>
      </c>
      <c r="H706" s="784" t="s">
        <v>4431</v>
      </c>
      <c r="I706" s="784" t="s">
        <v>4431</v>
      </c>
    </row>
    <row r="707" spans="1:9" hidden="1">
      <c r="A707" t="str">
        <f>Table_wabobpsvr_AzureCalc_AzureCalcRateCard[[#This Row],[ServiceName]]&amp;Table_wabobpsvr_AzureCalc_AzureCalcRateCard[[#This Row],[Price_Level]]&amp;Table_wabobpsvr_AzureCalc_AzureCalcRateCard[[#This Row],[Region]]</f>
        <v>BizTalk Services Standard BizTalk UnitsA15</v>
      </c>
      <c r="B707">
        <v>15</v>
      </c>
      <c r="C707" t="s">
        <v>4431</v>
      </c>
      <c r="D707" t="s">
        <v>181</v>
      </c>
      <c r="E707">
        <v>999999</v>
      </c>
      <c r="F707" t="s">
        <v>811</v>
      </c>
      <c r="G707" s="784" t="s">
        <v>4431</v>
      </c>
      <c r="H707" s="784" t="s">
        <v>4431</v>
      </c>
      <c r="I707" s="784" t="s">
        <v>4431</v>
      </c>
    </row>
    <row r="708" spans="1:9" hidden="1">
      <c r="A708" t="str">
        <f>Table_wabobpsvr_AzureCalc_AzureCalcRateCard[[#This Row],[ServiceName]]&amp;Table_wabobpsvr_AzureCalc_AzureCalcRateCard[[#This Row],[Price_Level]]&amp;Table_wabobpsvr_AzureCalc_AzureCalcRateCard[[#This Row],[Region]]</f>
        <v>BizTalk Services Standard BizTalk UnitsB15</v>
      </c>
      <c r="B708">
        <v>15</v>
      </c>
      <c r="C708" t="s">
        <v>4431</v>
      </c>
      <c r="D708" t="s">
        <v>182</v>
      </c>
      <c r="E708">
        <v>999999</v>
      </c>
      <c r="F708" t="s">
        <v>811</v>
      </c>
      <c r="G708" s="784" t="s">
        <v>4431</v>
      </c>
      <c r="H708" s="784" t="s">
        <v>4431</v>
      </c>
      <c r="I708" s="784" t="s">
        <v>4431</v>
      </c>
    </row>
    <row r="709" spans="1:9" hidden="1">
      <c r="A709" t="str">
        <f>Table_wabobpsvr_AzureCalc_AzureCalcRateCard[[#This Row],[ServiceName]]&amp;Table_wabobpsvr_AzureCalc_AzureCalcRateCard[[#This Row],[Price_Level]]&amp;Table_wabobpsvr_AzureCalc_AzureCalcRateCard[[#This Row],[Region]]</f>
        <v>BizTalk Services Standard BizTalk UnitsC15</v>
      </c>
      <c r="B709">
        <v>15</v>
      </c>
      <c r="C709" t="s">
        <v>4431</v>
      </c>
      <c r="D709" t="s">
        <v>184</v>
      </c>
      <c r="E709">
        <v>999999</v>
      </c>
      <c r="F709" t="s">
        <v>811</v>
      </c>
      <c r="G709" s="784" t="s">
        <v>4431</v>
      </c>
      <c r="H709" s="784" t="s">
        <v>4431</v>
      </c>
      <c r="I709" s="784" t="s">
        <v>4431</v>
      </c>
    </row>
    <row r="710" spans="1:9" hidden="1">
      <c r="A710" t="str">
        <f>Table_wabobpsvr_AzureCalc_AzureCalcRateCard[[#This Row],[ServiceName]]&amp;Table_wabobpsvr_AzureCalc_AzureCalcRateCard[[#This Row],[Price_Level]]&amp;Table_wabobpsvr_AzureCalc_AzureCalcRateCard[[#This Row],[Region]]</f>
        <v>BizTalk Services Standard BizTalk UnitsD15</v>
      </c>
      <c r="B710">
        <v>15</v>
      </c>
      <c r="C710" t="s">
        <v>4431</v>
      </c>
      <c r="D710" t="s">
        <v>183</v>
      </c>
      <c r="E710">
        <v>999999</v>
      </c>
      <c r="F710" t="s">
        <v>811</v>
      </c>
      <c r="G710" s="784" t="s">
        <v>4431</v>
      </c>
      <c r="H710" s="784" t="s">
        <v>4431</v>
      </c>
      <c r="I710" s="784" t="s">
        <v>4431</v>
      </c>
    </row>
    <row r="711" spans="1:9" hidden="1">
      <c r="A711" t="str">
        <f>Table_wabobpsvr_AzureCalc_AzureCalcRateCard[[#This Row],[ServiceName]]&amp;Table_wabobpsvr_AzureCalc_AzureCalcRateCard[[#This Row],[Price_Level]]&amp;Table_wabobpsvr_AzureCalc_AzureCalcRateCard[[#This Row],[Region]]</f>
        <v>Basic_D11 VM (Windows)B16</v>
      </c>
      <c r="B711">
        <v>16</v>
      </c>
      <c r="C711" t="s">
        <v>91</v>
      </c>
      <c r="D711" t="s">
        <v>182</v>
      </c>
      <c r="E711">
        <v>0.30362</v>
      </c>
      <c r="F711" t="s">
        <v>1137</v>
      </c>
      <c r="G711" s="784" t="s">
        <v>2825</v>
      </c>
      <c r="H711" s="784" t="s">
        <v>2826</v>
      </c>
      <c r="I711" s="784" t="s">
        <v>4431</v>
      </c>
    </row>
    <row r="712" spans="1:9" hidden="1">
      <c r="A712" t="str">
        <f>Table_wabobpsvr_AzureCalc_AzureCalcRateCard[[#This Row],[ServiceName]]&amp;Table_wabobpsvr_AzureCalc_AzureCalcRateCard[[#This Row],[Price_Level]]&amp;Table_wabobpsvr_AzureCalc_AzureCalcRateCard[[#This Row],[Region]]</f>
        <v>Basic_D11 VM (Windows)C16</v>
      </c>
      <c r="B712">
        <v>16</v>
      </c>
      <c r="C712" t="s">
        <v>91</v>
      </c>
      <c r="D712" t="s">
        <v>184</v>
      </c>
      <c r="E712">
        <v>0.29393000000000002</v>
      </c>
      <c r="F712" t="s">
        <v>1137</v>
      </c>
      <c r="G712" s="784" t="s">
        <v>2825</v>
      </c>
      <c r="H712" s="784" t="s">
        <v>2826</v>
      </c>
      <c r="I712" s="784" t="s">
        <v>4431</v>
      </c>
    </row>
    <row r="713" spans="1:9" hidden="1">
      <c r="A713" t="str">
        <f>Table_wabobpsvr_AzureCalc_AzureCalcRateCard[[#This Row],[ServiceName]]&amp;Table_wabobpsvr_AzureCalc_AzureCalcRateCard[[#This Row],[Price_Level]]&amp;Table_wabobpsvr_AzureCalc_AzureCalcRateCard[[#This Row],[Region]]</f>
        <v>Basic_D11 VM (Windows)D16</v>
      </c>
      <c r="B713">
        <v>16</v>
      </c>
      <c r="C713" t="s">
        <v>91</v>
      </c>
      <c r="D713" t="s">
        <v>183</v>
      </c>
      <c r="E713">
        <v>0.28423999999999999</v>
      </c>
      <c r="F713" t="s">
        <v>1137</v>
      </c>
      <c r="G713" s="784" t="s">
        <v>2825</v>
      </c>
      <c r="H713" s="784" t="s">
        <v>2826</v>
      </c>
      <c r="I713" s="784" t="s">
        <v>4431</v>
      </c>
    </row>
    <row r="714" spans="1:9" hidden="1">
      <c r="A714" t="str">
        <f>Table_wabobpsvr_AzureCalc_AzureCalcRateCard[[#This Row],[ServiceName]]&amp;Table_wabobpsvr_AzureCalc_AzureCalcRateCard[[#This Row],[Price_Level]]&amp;Table_wabobpsvr_AzureCalc_AzureCalcRateCard[[#This Row],[Region]]</f>
        <v>Basic_D12 VM (Non-Windows)A</v>
      </c>
      <c r="C714" t="s">
        <v>91</v>
      </c>
      <c r="D714" t="s">
        <v>181</v>
      </c>
      <c r="E714">
        <v>0.40739999999999998</v>
      </c>
      <c r="F714" t="s">
        <v>1138</v>
      </c>
      <c r="G714" s="784" t="s">
        <v>2827</v>
      </c>
      <c r="H714" s="784" t="s">
        <v>2828</v>
      </c>
      <c r="I714" s="784" t="s">
        <v>4431</v>
      </c>
    </row>
    <row r="715" spans="1:9" hidden="1">
      <c r="A715" t="str">
        <f>Table_wabobpsvr_AzureCalc_AzureCalcRateCard[[#This Row],[ServiceName]]&amp;Table_wabobpsvr_AzureCalc_AzureCalcRateCard[[#This Row],[Price_Level]]&amp;Table_wabobpsvr_AzureCalc_AzureCalcRateCard[[#This Row],[Region]]</f>
        <v>A5 VM (Windows)B</v>
      </c>
      <c r="C715" t="s">
        <v>91</v>
      </c>
      <c r="D715" t="s">
        <v>182</v>
      </c>
      <c r="E715">
        <v>0.24429999999999999</v>
      </c>
      <c r="F715" t="s">
        <v>711</v>
      </c>
      <c r="G715" s="784" t="s">
        <v>2781</v>
      </c>
      <c r="H715" s="784" t="s">
        <v>2782</v>
      </c>
      <c r="I715" s="784" t="s">
        <v>4431</v>
      </c>
    </row>
    <row r="716" spans="1:9" hidden="1">
      <c r="A716" t="str">
        <f>Table_wabobpsvr_AzureCalc_AzureCalcRateCard[[#This Row],[ServiceName]]&amp;Table_wabobpsvr_AzureCalc_AzureCalcRateCard[[#This Row],[Price_Level]]&amp;Table_wabobpsvr_AzureCalc_AzureCalcRateCard[[#This Row],[Region]]</f>
        <v>A5 VM (Windows)C</v>
      </c>
      <c r="C716" t="s">
        <v>91</v>
      </c>
      <c r="D716" t="s">
        <v>184</v>
      </c>
      <c r="E716">
        <v>0.23383000000000001</v>
      </c>
      <c r="F716" t="s">
        <v>711</v>
      </c>
      <c r="G716" s="784" t="s">
        <v>2781</v>
      </c>
      <c r="H716" s="784" t="s">
        <v>2782</v>
      </c>
      <c r="I716" s="784" t="s">
        <v>4431</v>
      </c>
    </row>
    <row r="717" spans="1:9" hidden="1">
      <c r="A717" t="str">
        <f>Table_wabobpsvr_AzureCalc_AzureCalcRateCard[[#This Row],[ServiceName]]&amp;Table_wabobpsvr_AzureCalc_AzureCalcRateCard[[#This Row],[Price_Level]]&amp;Table_wabobpsvr_AzureCalc_AzureCalcRateCard[[#This Row],[Region]]</f>
        <v>A5 VM (Windows)D</v>
      </c>
      <c r="C717" t="s">
        <v>91</v>
      </c>
      <c r="D717" t="s">
        <v>183</v>
      </c>
      <c r="E717">
        <v>0.22336</v>
      </c>
      <c r="F717" t="s">
        <v>711</v>
      </c>
      <c r="G717" s="784" t="s">
        <v>2781</v>
      </c>
      <c r="H717" s="784" t="s">
        <v>2782</v>
      </c>
      <c r="I717" s="784" t="s">
        <v>4431</v>
      </c>
    </row>
    <row r="718" spans="1:9" hidden="1">
      <c r="A718" t="str">
        <f>Table_wabobpsvr_AzureCalc_AzureCalcRateCard[[#This Row],[ServiceName]]&amp;Table_wabobpsvr_AzureCalc_AzureCalcRateCard[[#This Row],[Price_Level]]&amp;Table_wabobpsvr_AzureCalc_AzureCalcRateCard[[#This Row],[Region]]</f>
        <v>A6 Cloud ServicesMOSP</v>
      </c>
      <c r="C718" t="s">
        <v>701</v>
      </c>
      <c r="D718" t="s">
        <v>627</v>
      </c>
      <c r="E718">
        <v>0.69799999999999995</v>
      </c>
      <c r="F718" t="s">
        <v>704</v>
      </c>
      <c r="G718" s="784" t="s">
        <v>3185</v>
      </c>
      <c r="H718" s="784" t="s">
        <v>3186</v>
      </c>
      <c r="I718" s="784" t="s">
        <v>4431</v>
      </c>
    </row>
    <row r="719" spans="1:9" hidden="1">
      <c r="A719" t="str">
        <f>Table_wabobpsvr_AzureCalc_AzureCalcRateCard[[#This Row],[ServiceName]]&amp;Table_wabobpsvr_AzureCalc_AzureCalcRateCard[[#This Row],[Price_Level]]&amp;Table_wabobpsvr_AzureCalc_AzureCalcRateCard[[#This Row],[Region]]</f>
        <v>A6 Cloud ServicesA16</v>
      </c>
      <c r="B719">
        <v>16</v>
      </c>
      <c r="C719" t="s">
        <v>701</v>
      </c>
      <c r="D719" t="s">
        <v>181</v>
      </c>
      <c r="E719">
        <v>0.50953999999999999</v>
      </c>
      <c r="F719" t="s">
        <v>704</v>
      </c>
      <c r="G719" s="784" t="s">
        <v>3185</v>
      </c>
      <c r="H719" s="784" t="s">
        <v>3186</v>
      </c>
      <c r="I719" s="784" t="s">
        <v>4431</v>
      </c>
    </row>
    <row r="720" spans="1:9" hidden="1">
      <c r="A720" t="str">
        <f>Table_wabobpsvr_AzureCalc_AzureCalcRateCard[[#This Row],[ServiceName]]&amp;Table_wabobpsvr_AzureCalc_AzureCalcRateCard[[#This Row],[Price_Level]]&amp;Table_wabobpsvr_AzureCalc_AzureCalcRateCard[[#This Row],[Region]]</f>
        <v>A6 Cloud ServicesB</v>
      </c>
      <c r="C720" t="s">
        <v>701</v>
      </c>
      <c r="D720" t="s">
        <v>182</v>
      </c>
      <c r="E720">
        <v>0.48859999999999998</v>
      </c>
      <c r="F720" t="s">
        <v>704</v>
      </c>
      <c r="G720" s="784" t="s">
        <v>3185</v>
      </c>
      <c r="H720" s="784" t="s">
        <v>3186</v>
      </c>
      <c r="I720" s="784" t="s">
        <v>4431</v>
      </c>
    </row>
    <row r="721" spans="1:9" hidden="1">
      <c r="A721" t="str">
        <f>Table_wabobpsvr_AzureCalc_AzureCalcRateCard[[#This Row],[ServiceName]]&amp;Table_wabobpsvr_AzureCalc_AzureCalcRateCard[[#This Row],[Price_Level]]&amp;Table_wabobpsvr_AzureCalc_AzureCalcRateCard[[#This Row],[Region]]</f>
        <v>A6 Cloud ServicesC</v>
      </c>
      <c r="C721" t="s">
        <v>701</v>
      </c>
      <c r="D721" t="s">
        <v>184</v>
      </c>
      <c r="E721">
        <v>0.46766000000000002</v>
      </c>
      <c r="F721" t="s">
        <v>704</v>
      </c>
      <c r="G721" s="784" t="s">
        <v>3185</v>
      </c>
      <c r="H721" s="784" t="s">
        <v>3186</v>
      </c>
      <c r="I721" s="784" t="s">
        <v>4431</v>
      </c>
    </row>
    <row r="722" spans="1:9" hidden="1">
      <c r="A722" t="str">
        <f>Table_wabobpsvr_AzureCalc_AzureCalcRateCard[[#This Row],[ServiceName]]&amp;Table_wabobpsvr_AzureCalc_AzureCalcRateCard[[#This Row],[Price_Level]]&amp;Table_wabobpsvr_AzureCalc_AzureCalcRateCard[[#This Row],[Region]]</f>
        <v>A5 Cloud ServicesMOSP16</v>
      </c>
      <c r="B722">
        <v>16</v>
      </c>
      <c r="C722" t="s">
        <v>701</v>
      </c>
      <c r="D722" t="s">
        <v>627</v>
      </c>
      <c r="E722">
        <v>0.34899999999999998</v>
      </c>
      <c r="F722" t="s">
        <v>709</v>
      </c>
      <c r="G722" s="784" t="s">
        <v>4431</v>
      </c>
      <c r="H722" s="784" t="s">
        <v>4431</v>
      </c>
      <c r="I722" s="784" t="s">
        <v>4431</v>
      </c>
    </row>
    <row r="723" spans="1:9" hidden="1">
      <c r="A723" t="str">
        <f>Table_wabobpsvr_AzureCalc_AzureCalcRateCard[[#This Row],[ServiceName]]&amp;Table_wabobpsvr_AzureCalc_AzureCalcRateCard[[#This Row],[Price_Level]]&amp;Table_wabobpsvr_AzureCalc_AzureCalcRateCard[[#This Row],[Region]]</f>
        <v>A5 VM (Non-Windows)MOSP16</v>
      </c>
      <c r="B723">
        <v>16</v>
      </c>
      <c r="C723" t="s">
        <v>91</v>
      </c>
      <c r="D723" t="s">
        <v>627</v>
      </c>
      <c r="E723">
        <v>0.27800000000000002</v>
      </c>
      <c r="F723" t="s">
        <v>710</v>
      </c>
      <c r="G723" s="784" t="s">
        <v>4431</v>
      </c>
      <c r="H723" s="784" t="s">
        <v>4431</v>
      </c>
      <c r="I723" s="784" t="s">
        <v>4431</v>
      </c>
    </row>
    <row r="724" spans="1:9" hidden="1">
      <c r="A724" t="str">
        <f>Table_wabobpsvr_AzureCalc_AzureCalcRateCard[[#This Row],[ServiceName]]&amp;Table_wabobpsvr_AzureCalc_AzureCalcRateCard[[#This Row],[Price_Level]]&amp;Table_wabobpsvr_AzureCalc_AzureCalcRateCard[[#This Row],[Region]]</f>
        <v>A6 Cloud ServicesD</v>
      </c>
      <c r="C724" t="s">
        <v>701</v>
      </c>
      <c r="D724" t="s">
        <v>183</v>
      </c>
      <c r="E724">
        <v>0.44672000000000001</v>
      </c>
      <c r="F724" t="s">
        <v>704</v>
      </c>
      <c r="G724" s="784" t="s">
        <v>3185</v>
      </c>
      <c r="H724" s="784" t="s">
        <v>3186</v>
      </c>
      <c r="I724" s="784" t="s">
        <v>4431</v>
      </c>
    </row>
    <row r="725" spans="1:9" hidden="1">
      <c r="A725" t="str">
        <f>Table_wabobpsvr_AzureCalc_AzureCalcRateCard[[#This Row],[ServiceName]]&amp;Table_wabobpsvr_AzureCalc_AzureCalcRateCard[[#This Row],[Price_Level]]&amp;Table_wabobpsvr_AzureCalc_AzureCalcRateCard[[#This Row],[Region]]</f>
        <v>Inter VNET Data Transfer Out (GB) - Zone 1MOSP</v>
      </c>
      <c r="C725" t="s">
        <v>10</v>
      </c>
      <c r="D725" t="s">
        <v>627</v>
      </c>
      <c r="E725">
        <v>3.5000000000000003E-2</v>
      </c>
      <c r="F725" t="s">
        <v>1395</v>
      </c>
      <c r="G725" s="784" t="s">
        <v>1449</v>
      </c>
      <c r="H725" s="784" t="s">
        <v>1449</v>
      </c>
      <c r="I725" s="784" t="s">
        <v>4934</v>
      </c>
    </row>
    <row r="726" spans="1:9" hidden="1">
      <c r="A726" s="784" t="str">
        <f>Table_wabobpsvr_AzureCalc_AzureCalcRateCard[[#This Row],[ServiceName]]&amp;Table_wabobpsvr_AzureCalc_AzureCalcRateCard[[#This Row],[Price_Level]]&amp;Table_wabobpsvr_AzureCalc_AzureCalcRateCard[[#This Row],[Region]]</f>
        <v>Inter VNET Data Transfer Out (GB) - Zone 1A</v>
      </c>
      <c r="B726" s="784"/>
      <c r="C726" s="784" t="s">
        <v>10</v>
      </c>
      <c r="D726" s="784" t="s">
        <v>181</v>
      </c>
      <c r="E726" s="784">
        <v>3.39E-2</v>
      </c>
      <c r="F726" s="784" t="s">
        <v>1395</v>
      </c>
      <c r="G726" s="784" t="s">
        <v>1450</v>
      </c>
      <c r="H726" s="784" t="s">
        <v>1451</v>
      </c>
      <c r="I726" s="784" t="s">
        <v>4934</v>
      </c>
    </row>
    <row r="727" spans="1:9" hidden="1">
      <c r="A727" t="str">
        <f>Table_wabobpsvr_AzureCalc_AzureCalcRateCard[[#This Row],[ServiceName]]&amp;Table_wabobpsvr_AzureCalc_AzureCalcRateCard[[#This Row],[Price_Level]]&amp;Table_wabobpsvr_AzureCalc_AzureCalcRateCard[[#This Row],[Region]]</f>
        <v>Inter VNET Data Transfer Out (GB) - Zone 1B</v>
      </c>
      <c r="C727" t="s">
        <v>10</v>
      </c>
      <c r="D727" t="s">
        <v>182</v>
      </c>
      <c r="E727">
        <v>3.2899999999999999E-2</v>
      </c>
      <c r="F727" t="s">
        <v>1395</v>
      </c>
      <c r="G727" s="784" t="s">
        <v>1450</v>
      </c>
      <c r="H727" s="784" t="s">
        <v>1451</v>
      </c>
      <c r="I727" s="784" t="s">
        <v>4934</v>
      </c>
    </row>
    <row r="728" spans="1:9" hidden="1">
      <c r="A728" t="str">
        <f>Table_wabobpsvr_AzureCalc_AzureCalcRateCard[[#This Row],[ServiceName]]&amp;Table_wabobpsvr_AzureCalc_AzureCalcRateCard[[#This Row],[Price_Level]]&amp;Table_wabobpsvr_AzureCalc_AzureCalcRateCard[[#This Row],[Region]]</f>
        <v>Inter VNET Data Transfer Out (GB) - Zone 1C</v>
      </c>
      <c r="C728" t="s">
        <v>10</v>
      </c>
      <c r="D728" t="s">
        <v>184</v>
      </c>
      <c r="E728">
        <v>3.1800000000000002E-2</v>
      </c>
      <c r="F728" t="s">
        <v>1395</v>
      </c>
      <c r="G728" s="784" t="s">
        <v>1450</v>
      </c>
      <c r="H728" s="784" t="s">
        <v>1451</v>
      </c>
      <c r="I728" s="784" t="s">
        <v>4934</v>
      </c>
    </row>
    <row r="729" spans="1:9" hidden="1">
      <c r="A729" t="str">
        <f>Table_wabobpsvr_AzureCalc_AzureCalcRateCard[[#This Row],[ServiceName]]&amp;Table_wabobpsvr_AzureCalc_AzureCalcRateCard[[#This Row],[Price_Level]]&amp;Table_wabobpsvr_AzureCalc_AzureCalcRateCard[[#This Row],[Region]]</f>
        <v>Inter VNET Data Transfer Out (GB) - Zone 1D</v>
      </c>
      <c r="C729" t="s">
        <v>10</v>
      </c>
      <c r="D729" t="s">
        <v>183</v>
      </c>
      <c r="E729">
        <v>3.0800000000000001E-2</v>
      </c>
      <c r="F729" t="s">
        <v>1395</v>
      </c>
      <c r="G729" s="784" t="s">
        <v>1450</v>
      </c>
      <c r="H729" s="784" t="s">
        <v>1451</v>
      </c>
      <c r="I729" s="784" t="s">
        <v>4934</v>
      </c>
    </row>
    <row r="730" spans="1:9" hidden="1">
      <c r="A730" t="str">
        <f>Table_wabobpsvr_AzureCalc_AzureCalcRateCard[[#This Row],[ServiceName]]&amp;Table_wabobpsvr_AzureCalc_AzureCalcRateCard[[#This Row],[Price_Level]]&amp;Table_wabobpsvr_AzureCalc_AzureCalcRateCard[[#This Row],[Region]]</f>
        <v>Inter VNET Data Transfer Out (GB) - Zone 2MOSP</v>
      </c>
      <c r="C730" t="s">
        <v>10</v>
      </c>
      <c r="D730" t="s">
        <v>627</v>
      </c>
      <c r="E730">
        <v>0.09</v>
      </c>
      <c r="F730" t="s">
        <v>1396</v>
      </c>
      <c r="G730" s="784" t="s">
        <v>1449</v>
      </c>
      <c r="H730" s="784" t="s">
        <v>1449</v>
      </c>
      <c r="I730" s="784" t="s">
        <v>4935</v>
      </c>
    </row>
    <row r="731" spans="1:9" hidden="1">
      <c r="A731" t="str">
        <f>Table_wabobpsvr_AzureCalc_AzureCalcRateCard[[#This Row],[ServiceName]]&amp;Table_wabobpsvr_AzureCalc_AzureCalcRateCard[[#This Row],[Price_Level]]&amp;Table_wabobpsvr_AzureCalc_AzureCalcRateCard[[#This Row],[Region]]</f>
        <v>Inter VNET Data Transfer Out (GB) - Zone 2A</v>
      </c>
      <c r="C731" t="s">
        <v>10</v>
      </c>
      <c r="D731" t="s">
        <v>181</v>
      </c>
      <c r="E731">
        <v>8.7300000000000003E-2</v>
      </c>
      <c r="F731" t="s">
        <v>1396</v>
      </c>
      <c r="G731" s="784" t="s">
        <v>1452</v>
      </c>
      <c r="H731" s="784" t="s">
        <v>1453</v>
      </c>
      <c r="I731" s="784" t="s">
        <v>4935</v>
      </c>
    </row>
    <row r="732" spans="1:9" hidden="1">
      <c r="A732" t="str">
        <f>Table_wabobpsvr_AzureCalc_AzureCalcRateCard[[#This Row],[ServiceName]]&amp;Table_wabobpsvr_AzureCalc_AzureCalcRateCard[[#This Row],[Price_Level]]&amp;Table_wabobpsvr_AzureCalc_AzureCalcRateCard[[#This Row],[Region]]</f>
        <v>Inter VNET Data Transfer Out (GB) - Zone 2B</v>
      </c>
      <c r="C732" t="s">
        <v>10</v>
      </c>
      <c r="D732" t="s">
        <v>182</v>
      </c>
      <c r="E732">
        <v>8.4599999999999995E-2</v>
      </c>
      <c r="F732" t="s">
        <v>1396</v>
      </c>
      <c r="G732" s="784" t="s">
        <v>1452</v>
      </c>
      <c r="H732" s="784" t="s">
        <v>1453</v>
      </c>
      <c r="I732" s="784" t="s">
        <v>4935</v>
      </c>
    </row>
    <row r="733" spans="1:9" hidden="1">
      <c r="A733" t="str">
        <f>Table_wabobpsvr_AzureCalc_AzureCalcRateCard[[#This Row],[ServiceName]]&amp;Table_wabobpsvr_AzureCalc_AzureCalcRateCard[[#This Row],[Price_Level]]&amp;Table_wabobpsvr_AzureCalc_AzureCalcRateCard[[#This Row],[Region]]</f>
        <v>A6 Cloud ServicesMOSP16</v>
      </c>
      <c r="B733">
        <v>16</v>
      </c>
      <c r="C733" t="s">
        <v>701</v>
      </c>
      <c r="D733" t="s">
        <v>627</v>
      </c>
      <c r="E733">
        <v>0.69799999999999995</v>
      </c>
      <c r="F733" t="s">
        <v>704</v>
      </c>
      <c r="G733" s="784" t="s">
        <v>4431</v>
      </c>
      <c r="H733" s="784" t="s">
        <v>4431</v>
      </c>
      <c r="I733" s="784" t="s">
        <v>4431</v>
      </c>
    </row>
    <row r="734" spans="1:9" hidden="1">
      <c r="A734" t="str">
        <f>Table_wabobpsvr_AzureCalc_AzureCalcRateCard[[#This Row],[ServiceName]]&amp;Table_wabobpsvr_AzureCalc_AzureCalcRateCard[[#This Row],[Price_Level]]&amp;Table_wabobpsvr_AzureCalc_AzureCalcRateCard[[#This Row],[Region]]</f>
        <v>A6 HDInsightA16</v>
      </c>
      <c r="B734">
        <v>16</v>
      </c>
      <c r="C734" t="s">
        <v>91</v>
      </c>
      <c r="D734" t="s">
        <v>181</v>
      </c>
      <c r="E734">
        <v>0.68910000000000005</v>
      </c>
      <c r="F734" t="s">
        <v>3584</v>
      </c>
      <c r="G734" s="784" t="s">
        <v>3729</v>
      </c>
      <c r="H734" s="784" t="s">
        <v>3730</v>
      </c>
      <c r="I734" s="784" t="s">
        <v>4431</v>
      </c>
    </row>
    <row r="735" spans="1:9" hidden="1">
      <c r="A735" t="str">
        <f>Table_wabobpsvr_AzureCalc_AzureCalcRateCard[[#This Row],[ServiceName]]&amp;Table_wabobpsvr_AzureCalc_AzureCalcRateCard[[#This Row],[Price_Level]]&amp;Table_wabobpsvr_AzureCalc_AzureCalcRateCard[[#This Row],[Region]]</f>
        <v>A6 HDInsightB16</v>
      </c>
      <c r="B735">
        <v>16</v>
      </c>
      <c r="C735" t="s">
        <v>91</v>
      </c>
      <c r="D735" t="s">
        <v>182</v>
      </c>
      <c r="E735">
        <v>0.66080000000000005</v>
      </c>
      <c r="F735" t="s">
        <v>3584</v>
      </c>
      <c r="G735" s="784" t="s">
        <v>3729</v>
      </c>
      <c r="H735" s="784" t="s">
        <v>3730</v>
      </c>
      <c r="I735" s="784" t="s">
        <v>4431</v>
      </c>
    </row>
    <row r="736" spans="1:9" hidden="1">
      <c r="A736" t="str">
        <f>Table_wabobpsvr_AzureCalc_AzureCalcRateCard[[#This Row],[ServiceName]]&amp;Table_wabobpsvr_AzureCalc_AzureCalcRateCard[[#This Row],[Price_Level]]&amp;Table_wabobpsvr_AzureCalc_AzureCalcRateCard[[#This Row],[Region]]</f>
        <v>A6 HDInsightC16</v>
      </c>
      <c r="B736">
        <v>16</v>
      </c>
      <c r="C736" t="s">
        <v>91</v>
      </c>
      <c r="D736" t="s">
        <v>184</v>
      </c>
      <c r="E736">
        <v>0.63249999999999995</v>
      </c>
      <c r="F736" t="s">
        <v>3584</v>
      </c>
      <c r="G736" s="784" t="s">
        <v>3729</v>
      </c>
      <c r="H736" s="784" t="s">
        <v>3730</v>
      </c>
      <c r="I736" s="784" t="s">
        <v>4431</v>
      </c>
    </row>
    <row r="737" spans="1:9" hidden="1">
      <c r="A737" t="str">
        <f>Table_wabobpsvr_AzureCalc_AzureCalcRateCard[[#This Row],[ServiceName]]&amp;Table_wabobpsvr_AzureCalc_AzureCalcRateCard[[#This Row],[Price_Level]]&amp;Table_wabobpsvr_AzureCalc_AzureCalcRateCard[[#This Row],[Region]]</f>
        <v>A6 HDInsightD16</v>
      </c>
      <c r="B737">
        <v>16</v>
      </c>
      <c r="C737" t="s">
        <v>91</v>
      </c>
      <c r="D737" t="s">
        <v>183</v>
      </c>
      <c r="E737">
        <v>0.60419999999999996</v>
      </c>
      <c r="F737" t="s">
        <v>3584</v>
      </c>
      <c r="G737" s="784" t="s">
        <v>3729</v>
      </c>
      <c r="H737" s="784" t="s">
        <v>3730</v>
      </c>
      <c r="I737" s="784" t="s">
        <v>4431</v>
      </c>
    </row>
    <row r="738" spans="1:9" hidden="1">
      <c r="A738" t="str">
        <f>Table_wabobpsvr_AzureCalc_AzureCalcRateCard[[#This Row],[ServiceName]]&amp;Table_wabobpsvr_AzureCalc_AzureCalcRateCard[[#This Row],[Price_Level]]&amp;Table_wabobpsvr_AzureCalc_AzureCalcRateCard[[#This Row],[Region]]</f>
        <v>A6 HDInsight (Non-Windows)MOSP</v>
      </c>
      <c r="C738" t="s">
        <v>91</v>
      </c>
      <c r="D738" t="s">
        <v>627</v>
      </c>
      <c r="E738">
        <v>0.47199999999999998</v>
      </c>
      <c r="F738" t="s">
        <v>3711</v>
      </c>
      <c r="G738" s="784" t="s">
        <v>4431</v>
      </c>
      <c r="H738" s="784" t="s">
        <v>4431</v>
      </c>
      <c r="I738" s="784" t="s">
        <v>4431</v>
      </c>
    </row>
    <row r="739" spans="1:9" hidden="1">
      <c r="A739" t="str">
        <f>Table_wabobpsvr_AzureCalc_AzureCalcRateCard[[#This Row],[ServiceName]]&amp;Table_wabobpsvr_AzureCalc_AzureCalcRateCard[[#This Row],[Price_Level]]&amp;Table_wabobpsvr_AzureCalc_AzureCalcRateCard[[#This Row],[Region]]</f>
        <v>A6 HDInsight (Non-Windows)A</v>
      </c>
      <c r="C739" t="s">
        <v>91</v>
      </c>
      <c r="D739" t="s">
        <v>181</v>
      </c>
      <c r="E739">
        <v>0.34460000000000002</v>
      </c>
      <c r="F739" t="s">
        <v>3711</v>
      </c>
      <c r="G739" s="784" t="s">
        <v>3855</v>
      </c>
      <c r="H739" s="784" t="s">
        <v>3856</v>
      </c>
      <c r="I739" s="784" t="s">
        <v>4431</v>
      </c>
    </row>
    <row r="740" spans="1:9" hidden="1">
      <c r="A740" t="str">
        <f>Table_wabobpsvr_AzureCalc_AzureCalcRateCard[[#This Row],[ServiceName]]&amp;Table_wabobpsvr_AzureCalc_AzureCalcRateCard[[#This Row],[Price_Level]]&amp;Table_wabobpsvr_AzureCalc_AzureCalcRateCard[[#This Row],[Region]]</f>
        <v>Standard DocumentDB DaysMOSP15</v>
      </c>
      <c r="B740">
        <v>15</v>
      </c>
      <c r="C740" t="s">
        <v>4431</v>
      </c>
      <c r="D740" t="s">
        <v>627</v>
      </c>
      <c r="E740">
        <v>999999</v>
      </c>
      <c r="F740" t="s">
        <v>1133</v>
      </c>
      <c r="G740" s="784" t="s">
        <v>4431</v>
      </c>
      <c r="H740" s="784" t="s">
        <v>4431</v>
      </c>
      <c r="I740" s="784" t="s">
        <v>4431</v>
      </c>
    </row>
    <row r="741" spans="1:9" hidden="1">
      <c r="A741" t="str">
        <f>Table_wabobpsvr_AzureCalc_AzureCalcRateCard[[#This Row],[ServiceName]]&amp;Table_wabobpsvr_AzureCalc_AzureCalcRateCard[[#This Row],[Price_Level]]&amp;Table_wabobpsvr_AzureCalc_AzureCalcRateCard[[#This Row],[Region]]</f>
        <v>Standard DocumentDB DaysA15</v>
      </c>
      <c r="B741">
        <v>15</v>
      </c>
      <c r="C741" t="s">
        <v>4431</v>
      </c>
      <c r="D741" t="s">
        <v>181</v>
      </c>
      <c r="E741">
        <v>999999</v>
      </c>
      <c r="F741" t="s">
        <v>1133</v>
      </c>
      <c r="G741" s="784" t="s">
        <v>4431</v>
      </c>
      <c r="H741" s="784" t="s">
        <v>4431</v>
      </c>
      <c r="I741" s="784" t="s">
        <v>4431</v>
      </c>
    </row>
    <row r="742" spans="1:9" hidden="1">
      <c r="A742" t="str">
        <f>Table_wabobpsvr_AzureCalc_AzureCalcRateCard[[#This Row],[ServiceName]]&amp;Table_wabobpsvr_AzureCalc_AzureCalcRateCard[[#This Row],[Price_Level]]&amp;Table_wabobpsvr_AzureCalc_AzureCalcRateCard[[#This Row],[Region]]</f>
        <v>Inter VNET Data Transfer Out (GB) - Zone 2C</v>
      </c>
      <c r="C742" t="s">
        <v>10</v>
      </c>
      <c r="D742" t="s">
        <v>184</v>
      </c>
      <c r="E742">
        <v>8.1900000000000001E-2</v>
      </c>
      <c r="F742" t="s">
        <v>1396</v>
      </c>
      <c r="G742" s="784" t="s">
        <v>1452</v>
      </c>
      <c r="H742" s="784" t="s">
        <v>1453</v>
      </c>
      <c r="I742" s="784" t="s">
        <v>4935</v>
      </c>
    </row>
    <row r="743" spans="1:9" hidden="1">
      <c r="A743" t="str">
        <f>Table_wabobpsvr_AzureCalc_AzureCalcRateCard[[#This Row],[ServiceName]]&amp;Table_wabobpsvr_AzureCalc_AzureCalcRateCard[[#This Row],[Price_Level]]&amp;Table_wabobpsvr_AzureCalc_AzureCalcRateCard[[#This Row],[Region]]</f>
        <v>Inter VNET Data Transfer Out (GB) - Zone 2D</v>
      </c>
      <c r="C743" t="s">
        <v>10</v>
      </c>
      <c r="D743" t="s">
        <v>183</v>
      </c>
      <c r="E743">
        <v>7.9200000000000007E-2</v>
      </c>
      <c r="F743" t="s">
        <v>1396</v>
      </c>
      <c r="G743" s="784" t="s">
        <v>1452</v>
      </c>
      <c r="H743" s="784" t="s">
        <v>1453</v>
      </c>
      <c r="I743" s="784" t="s">
        <v>4935</v>
      </c>
    </row>
    <row r="744" spans="1:9" hidden="1">
      <c r="A744" t="str">
        <f>Table_wabobpsvr_AzureCalc_AzureCalcRateCard[[#This Row],[ServiceName]]&amp;Table_wabobpsvr_AzureCalc_AzureCalcRateCard[[#This Row],[Price_Level]]&amp;Table_wabobpsvr_AzureCalc_AzureCalcRateCard[[#This Row],[Region]]</f>
        <v>Inter VNET Data Transfer Out (GB) - Zone 3MOSP</v>
      </c>
      <c r="C744" t="s">
        <v>10</v>
      </c>
      <c r="D744" t="s">
        <v>627</v>
      </c>
      <c r="E744">
        <v>0.16</v>
      </c>
      <c r="F744" t="s">
        <v>1397</v>
      </c>
      <c r="G744" s="784" t="s">
        <v>1449</v>
      </c>
      <c r="H744" s="784" t="s">
        <v>1449</v>
      </c>
      <c r="I744" s="784" t="s">
        <v>4936</v>
      </c>
    </row>
    <row r="745" spans="1:9" hidden="1">
      <c r="A745" t="str">
        <f>Table_wabobpsvr_AzureCalc_AzureCalcRateCard[[#This Row],[ServiceName]]&amp;Table_wabobpsvr_AzureCalc_AzureCalcRateCard[[#This Row],[Price_Level]]&amp;Table_wabobpsvr_AzureCalc_AzureCalcRateCard[[#This Row],[Region]]</f>
        <v>Inter VNET Data Transfer Out (GB) - Zone 3A</v>
      </c>
      <c r="C745" t="s">
        <v>10</v>
      </c>
      <c r="D745" t="s">
        <v>181</v>
      </c>
      <c r="E745">
        <v>0.1552</v>
      </c>
      <c r="F745" t="s">
        <v>1397</v>
      </c>
      <c r="G745" s="784" t="s">
        <v>1454</v>
      </c>
      <c r="H745" s="784" t="s">
        <v>1455</v>
      </c>
      <c r="I745" s="784" t="s">
        <v>4936</v>
      </c>
    </row>
    <row r="746" spans="1:9" hidden="1">
      <c r="A746" t="str">
        <f>Table_wabobpsvr_AzureCalc_AzureCalcRateCard[[#This Row],[ServiceName]]&amp;Table_wabobpsvr_AzureCalc_AzureCalcRateCard[[#This Row],[Price_Level]]&amp;Table_wabobpsvr_AzureCalc_AzureCalcRateCard[[#This Row],[Region]]</f>
        <v>Inter VNET Data Transfer Out (GB) - Zone 3B</v>
      </c>
      <c r="C746" t="s">
        <v>10</v>
      </c>
      <c r="D746" t="s">
        <v>182</v>
      </c>
      <c r="E746">
        <v>0.15040000000000001</v>
      </c>
      <c r="F746" t="s">
        <v>1397</v>
      </c>
      <c r="G746" s="784" t="s">
        <v>1454</v>
      </c>
      <c r="H746" s="784" t="s">
        <v>1455</v>
      </c>
      <c r="I746" s="784" t="s">
        <v>4936</v>
      </c>
    </row>
    <row r="747" spans="1:9" hidden="1">
      <c r="A747" t="str">
        <f>Table_wabobpsvr_AzureCalc_AzureCalcRateCard[[#This Row],[ServiceName]]&amp;Table_wabobpsvr_AzureCalc_AzureCalcRateCard[[#This Row],[Price_Level]]&amp;Table_wabobpsvr_AzureCalc_AzureCalcRateCard[[#This Row],[Region]]</f>
        <v>Inter VNET Data Transfer Out (GB) - Zone 3C</v>
      </c>
      <c r="C747" t="s">
        <v>10</v>
      </c>
      <c r="D747" t="s">
        <v>184</v>
      </c>
      <c r="E747">
        <v>0.14560000000000001</v>
      </c>
      <c r="F747" t="s">
        <v>1397</v>
      </c>
      <c r="G747" s="784" t="s">
        <v>1454</v>
      </c>
      <c r="H747" s="784" t="s">
        <v>1455</v>
      </c>
      <c r="I747" s="784" t="s">
        <v>4936</v>
      </c>
    </row>
    <row r="748" spans="1:9" hidden="1">
      <c r="A748" t="str">
        <f>Table_wabobpsvr_AzureCalc_AzureCalcRateCard[[#This Row],[ServiceName]]&amp;Table_wabobpsvr_AzureCalc_AzureCalcRateCard[[#This Row],[Price_Level]]&amp;Table_wabobpsvr_AzureCalc_AzureCalcRateCard[[#This Row],[Region]]</f>
        <v>Inter VNET Data Transfer Out (GB) - Zone 3D</v>
      </c>
      <c r="C748" t="s">
        <v>10</v>
      </c>
      <c r="D748" t="s">
        <v>183</v>
      </c>
      <c r="E748">
        <v>0.14080000000000001</v>
      </c>
      <c r="F748" t="s">
        <v>1397</v>
      </c>
      <c r="G748" s="784" t="s">
        <v>1454</v>
      </c>
      <c r="H748" s="784" t="s">
        <v>1455</v>
      </c>
      <c r="I748" s="784" t="s">
        <v>4936</v>
      </c>
    </row>
    <row r="749" spans="1:9" hidden="1">
      <c r="A749" t="str">
        <f>Table_wabobpsvr_AzureCalc_AzureCalcRateCard[[#This Row],[ServiceName]]&amp;Table_wabobpsvr_AzureCalc_AzureCalcRateCard[[#This Row],[Price_Level]]&amp;Table_wabobpsvr_AzureCalc_AzureCalcRateCard[[#This Row],[Region]]</f>
        <v>Premium Elastic Database ExistenceMOSP</v>
      </c>
      <c r="C749" t="s">
        <v>7614</v>
      </c>
      <c r="D749" t="s">
        <v>627</v>
      </c>
      <c r="E749">
        <v>0.2016</v>
      </c>
      <c r="F749" t="s">
        <v>7563</v>
      </c>
      <c r="G749" s="784"/>
      <c r="H749" s="784"/>
      <c r="I749" s="784" t="s">
        <v>7570</v>
      </c>
    </row>
    <row r="750" spans="1:9" hidden="1">
      <c r="A750" t="str">
        <f>Table_wabobpsvr_AzureCalc_AzureCalcRateCard[[#This Row],[ServiceName]]&amp;Table_wabobpsvr_AzureCalc_AzureCalcRateCard[[#This Row],[Price_Level]]&amp;Table_wabobpsvr_AzureCalc_AzureCalcRateCard[[#This Row],[Region]]</f>
        <v>Standard DocumentDB DaysB15</v>
      </c>
      <c r="B750">
        <v>15</v>
      </c>
      <c r="C750" t="s">
        <v>4431</v>
      </c>
      <c r="D750" t="s">
        <v>182</v>
      </c>
      <c r="E750">
        <v>999999</v>
      </c>
      <c r="F750" t="s">
        <v>1133</v>
      </c>
      <c r="G750" s="784" t="s">
        <v>4431</v>
      </c>
      <c r="H750" s="784" t="s">
        <v>4431</v>
      </c>
      <c r="I750" s="784" t="s">
        <v>4431</v>
      </c>
    </row>
    <row r="751" spans="1:9" hidden="1">
      <c r="A751" t="str">
        <f>Table_wabobpsvr_AzureCalc_AzureCalcRateCard[[#This Row],[ServiceName]]&amp;Table_wabobpsvr_AzureCalc_AzureCalcRateCard[[#This Row],[Price_Level]]&amp;Table_wabobpsvr_AzureCalc_AzureCalcRateCard[[#This Row],[Region]]</f>
        <v>Standard Elastic DTU PackA15</v>
      </c>
      <c r="B751">
        <v>15</v>
      </c>
      <c r="C751" t="s">
        <v>7614</v>
      </c>
      <c r="D751" t="s">
        <v>181</v>
      </c>
      <c r="E751">
        <v>7.8E-2</v>
      </c>
      <c r="F751" t="s">
        <v>4718</v>
      </c>
      <c r="G751" s="784" t="s">
        <v>4719</v>
      </c>
      <c r="H751" s="784" t="s">
        <v>7636</v>
      </c>
      <c r="I751" s="784" t="s">
        <v>4885</v>
      </c>
    </row>
    <row r="752" spans="1:9" hidden="1">
      <c r="A752" s="784" t="str">
        <f>Table_wabobpsvr_AzureCalc_AzureCalcRateCard[[#This Row],[ServiceName]]&amp;Table_wabobpsvr_AzureCalc_AzureCalcRateCard[[#This Row],[Price_Level]]&amp;Table_wabobpsvr_AzureCalc_AzureCalcRateCard[[#This Row],[Region]]</f>
        <v>Standard Elastic Database ExistenceA15</v>
      </c>
      <c r="B752" s="784">
        <v>15</v>
      </c>
      <c r="C752" s="784" t="s">
        <v>7614</v>
      </c>
      <c r="D752" s="784" t="s">
        <v>181</v>
      </c>
      <c r="E752" s="784">
        <v>4.2999999999999997E-2</v>
      </c>
      <c r="F752" s="784" t="s">
        <v>4757</v>
      </c>
      <c r="G752" s="784" t="s">
        <v>4758</v>
      </c>
      <c r="H752" s="784" t="s">
        <v>7637</v>
      </c>
      <c r="I752" s="784" t="s">
        <v>4932</v>
      </c>
    </row>
    <row r="753" spans="1:9" hidden="1">
      <c r="A753" t="str">
        <f>Table_wabobpsvr_AzureCalc_AzureCalcRateCard[[#This Row],[ServiceName]]&amp;Table_wabobpsvr_AzureCalc_AzureCalcRateCard[[#This Row],[Price_Level]]&amp;Table_wabobpsvr_AzureCalc_AzureCalcRateCard[[#This Row],[Region]]</f>
        <v>Basic Elastic DTU PackA15</v>
      </c>
      <c r="B753">
        <v>15</v>
      </c>
      <c r="C753" t="s">
        <v>7614</v>
      </c>
      <c r="D753" t="s">
        <v>181</v>
      </c>
      <c r="E753">
        <v>5.1999999999999998E-2</v>
      </c>
      <c r="F753" t="s">
        <v>7449</v>
      </c>
      <c r="G753" s="784" t="s">
        <v>7461</v>
      </c>
      <c r="H753" s="784" t="s">
        <v>7638</v>
      </c>
      <c r="I753" s="784" t="s">
        <v>7462</v>
      </c>
    </row>
    <row r="754" spans="1:9" hidden="1">
      <c r="A754" t="str">
        <f>Table_wabobpsvr_AzureCalc_AzureCalcRateCard[[#This Row],[ServiceName]]&amp;Table_wabobpsvr_AzureCalc_AzureCalcRateCard[[#This Row],[Price_Level]]&amp;Table_wabobpsvr_AzureCalc_AzureCalcRateCard[[#This Row],[Region]]</f>
        <v>Basic Elastic Database ExistenceA15</v>
      </c>
      <c r="B754">
        <v>15</v>
      </c>
      <c r="C754" t="s">
        <v>7614</v>
      </c>
      <c r="D754" t="s">
        <v>181</v>
      </c>
      <c r="E754">
        <v>8.9999999999999993E-3</v>
      </c>
      <c r="F754" t="s">
        <v>7454</v>
      </c>
      <c r="G754" s="784" t="s">
        <v>7573</v>
      </c>
      <c r="H754" s="784" t="s">
        <v>7615</v>
      </c>
      <c r="I754" s="784" t="s">
        <v>7553</v>
      </c>
    </row>
    <row r="755" spans="1:9" hidden="1">
      <c r="A755" t="str">
        <f>Table_wabobpsvr_AzureCalc_AzureCalcRateCard[[#This Row],[ServiceName]]&amp;Table_wabobpsvr_AzureCalc_AzureCalcRateCard[[#This Row],[Price_Level]]&amp;Table_wabobpsvr_AzureCalc_AzureCalcRateCard[[#This Row],[Region]]</f>
        <v>A6 HDInsight (Non-Windows)B</v>
      </c>
      <c r="C755" t="s">
        <v>91</v>
      </c>
      <c r="D755" t="s">
        <v>182</v>
      </c>
      <c r="E755">
        <v>0.33040000000000003</v>
      </c>
      <c r="F755" t="s">
        <v>3711</v>
      </c>
      <c r="G755" s="784" t="s">
        <v>3855</v>
      </c>
      <c r="H755" s="784" t="s">
        <v>3857</v>
      </c>
      <c r="I755" s="784" t="s">
        <v>4431</v>
      </c>
    </row>
    <row r="756" spans="1:9" hidden="1">
      <c r="A756" t="str">
        <f>Table_wabobpsvr_AzureCalc_AzureCalcRateCard[[#This Row],[ServiceName]]&amp;Table_wabobpsvr_AzureCalc_AzureCalcRateCard[[#This Row],[Price_Level]]&amp;Table_wabobpsvr_AzureCalc_AzureCalcRateCard[[#This Row],[Region]]</f>
        <v>Basic_D12 VM (Non-Windows)B16</v>
      </c>
      <c r="B756">
        <v>16</v>
      </c>
      <c r="C756" t="s">
        <v>91</v>
      </c>
      <c r="D756" t="s">
        <v>182</v>
      </c>
      <c r="E756">
        <v>0.39479999999999998</v>
      </c>
      <c r="F756" t="s">
        <v>1138</v>
      </c>
      <c r="G756" s="784" t="s">
        <v>2827</v>
      </c>
      <c r="H756" s="784" t="s">
        <v>2828</v>
      </c>
      <c r="I756" s="784" t="s">
        <v>4431</v>
      </c>
    </row>
    <row r="757" spans="1:9" hidden="1">
      <c r="A757" t="str">
        <f>Table_wabobpsvr_AzureCalc_AzureCalcRateCard[[#This Row],[ServiceName]]&amp;Table_wabobpsvr_AzureCalc_AzureCalcRateCard[[#This Row],[Price_Level]]&amp;Table_wabobpsvr_AzureCalc_AzureCalcRateCard[[#This Row],[Region]]</f>
        <v>A6 HDInsight (Non-Windows)MOSP16</v>
      </c>
      <c r="B757">
        <v>16</v>
      </c>
      <c r="C757" t="s">
        <v>91</v>
      </c>
      <c r="D757" t="s">
        <v>627</v>
      </c>
      <c r="E757">
        <v>0.47199999999999998</v>
      </c>
      <c r="F757" t="s">
        <v>3711</v>
      </c>
      <c r="G757" s="784" t="s">
        <v>4431</v>
      </c>
      <c r="H757" s="784" t="s">
        <v>4431</v>
      </c>
      <c r="I757" s="784" t="s">
        <v>4431</v>
      </c>
    </row>
    <row r="758" spans="1:9" hidden="1">
      <c r="A758" t="str">
        <f>Table_wabobpsvr_AzureCalc_AzureCalcRateCard[[#This Row],[ServiceName]]&amp;Table_wabobpsvr_AzureCalc_AzureCalcRateCard[[#This Row],[Price_Level]]&amp;Table_wabobpsvr_AzureCalc_AzureCalcRateCard[[#This Row],[Region]]</f>
        <v>A6 VM (Windows)MOSP16</v>
      </c>
      <c r="B758">
        <v>16</v>
      </c>
      <c r="C758" t="s">
        <v>91</v>
      </c>
      <c r="D758" t="s">
        <v>627</v>
      </c>
      <c r="E758">
        <v>0.69799999999999995</v>
      </c>
      <c r="F758" t="s">
        <v>714</v>
      </c>
      <c r="G758" s="784" t="s">
        <v>4431</v>
      </c>
      <c r="H758" s="784" t="s">
        <v>4431</v>
      </c>
      <c r="I758" s="784" t="s">
        <v>4431</v>
      </c>
    </row>
    <row r="759" spans="1:9" hidden="1">
      <c r="A759" t="str">
        <f>Table_wabobpsvr_AzureCalc_AzureCalcRateCard[[#This Row],[ServiceName]]&amp;Table_wabobpsvr_AzureCalc_AzureCalcRateCard[[#This Row],[Price_Level]]&amp;Table_wabobpsvr_AzureCalc_AzureCalcRateCard[[#This Row],[Region]]</f>
        <v>Standard DocumentDB DaysD15</v>
      </c>
      <c r="B759">
        <v>15</v>
      </c>
      <c r="C759" t="s">
        <v>4431</v>
      </c>
      <c r="D759" t="s">
        <v>183</v>
      </c>
      <c r="E759">
        <v>999999</v>
      </c>
      <c r="F759" t="s">
        <v>1133</v>
      </c>
      <c r="G759" s="784" t="s">
        <v>4431</v>
      </c>
      <c r="H759" s="784" t="s">
        <v>4431</v>
      </c>
      <c r="I759" s="784" t="s">
        <v>4431</v>
      </c>
    </row>
    <row r="760" spans="1:9" hidden="1">
      <c r="A760" t="str">
        <f>Table_wabobpsvr_AzureCalc_AzureCalcRateCard[[#This Row],[ServiceName]]&amp;Table_wabobpsvr_AzureCalc_AzureCalcRateCard[[#This Row],[Price_Level]]&amp;Table_wabobpsvr_AzureCalc_AzureCalcRateCard[[#This Row],[Region]]</f>
        <v>A7 HDInsightMOSP16</v>
      </c>
      <c r="B760">
        <v>16</v>
      </c>
      <c r="C760" t="s">
        <v>91</v>
      </c>
      <c r="D760" t="s">
        <v>627</v>
      </c>
      <c r="E760">
        <v>1.875</v>
      </c>
      <c r="F760" t="s">
        <v>3877</v>
      </c>
      <c r="G760" s="784" t="s">
        <v>4431</v>
      </c>
      <c r="H760" s="784" t="s">
        <v>4431</v>
      </c>
      <c r="I760" s="784" t="s">
        <v>4431</v>
      </c>
    </row>
    <row r="761" spans="1:9" hidden="1">
      <c r="A761" t="str">
        <f>Table_wabobpsvr_AzureCalc_AzureCalcRateCard[[#This Row],[ServiceName]]&amp;Table_wabobpsvr_AzureCalc_AzureCalcRateCard[[#This Row],[Price_Level]]&amp;Table_wabobpsvr_AzureCalc_AzureCalcRateCard[[#This Row],[Region]]</f>
        <v>A7 VM (Windows)MOSP16</v>
      </c>
      <c r="B761">
        <v>16</v>
      </c>
      <c r="C761" t="s">
        <v>91</v>
      </c>
      <c r="D761" t="s">
        <v>627</v>
      </c>
      <c r="E761">
        <v>1.3959999999999999</v>
      </c>
      <c r="F761" t="s">
        <v>715</v>
      </c>
      <c r="G761" s="784" t="s">
        <v>4431</v>
      </c>
      <c r="H761" s="784" t="s">
        <v>4431</v>
      </c>
      <c r="I761" s="784" t="s">
        <v>4431</v>
      </c>
    </row>
    <row r="762" spans="1:9" hidden="1">
      <c r="A762" t="str">
        <f>Table_wabobpsvr_AzureCalc_AzureCalcRateCard[[#This Row],[ServiceName]]&amp;Table_wabobpsvr_AzureCalc_AzureCalcRateCard[[#This Row],[Price_Level]]&amp;Table_wabobpsvr_AzureCalc_AzureCalcRateCard[[#This Row],[Region]]</f>
        <v>A11 Cloud ServicesA13</v>
      </c>
      <c r="B762">
        <v>13</v>
      </c>
      <c r="C762" t="s">
        <v>701</v>
      </c>
      <c r="D762" t="s">
        <v>181</v>
      </c>
      <c r="E762">
        <v>3.9769999999999999</v>
      </c>
      <c r="F762" t="s">
        <v>1266</v>
      </c>
      <c r="G762" s="784" t="s">
        <v>3701</v>
      </c>
      <c r="H762" s="784" t="s">
        <v>4454</v>
      </c>
      <c r="I762" s="784" t="s">
        <v>4937</v>
      </c>
    </row>
    <row r="763" spans="1:9" hidden="1">
      <c r="A763" s="784" t="str">
        <f>Table_wabobpsvr_AzureCalc_AzureCalcRateCard[[#This Row],[ServiceName]]&amp;Table_wabobpsvr_AzureCalc_AzureCalcRateCard[[#This Row],[Price_Level]]&amp;Table_wabobpsvr_AzureCalc_AzureCalcRateCard[[#This Row],[Region]]</f>
        <v>Machine Learning Studio Experiment HoursMOSP15</v>
      </c>
      <c r="B763" s="784">
        <v>15</v>
      </c>
      <c r="C763" s="784" t="s">
        <v>4431</v>
      </c>
      <c r="D763" s="784" t="s">
        <v>627</v>
      </c>
      <c r="E763" s="784">
        <v>999999</v>
      </c>
      <c r="F763" s="784" t="s">
        <v>1132</v>
      </c>
      <c r="G763" s="784" t="s">
        <v>4431</v>
      </c>
      <c r="H763" s="784" t="s">
        <v>4431</v>
      </c>
      <c r="I763" s="784" t="s">
        <v>4431</v>
      </c>
    </row>
    <row r="764" spans="1:9" hidden="1">
      <c r="A764" s="784" t="str">
        <f>Table_wabobpsvr_AzureCalc_AzureCalcRateCard[[#This Row],[ServiceName]]&amp;Table_wabobpsvr_AzureCalc_AzureCalcRateCard[[#This Row],[Price_Level]]&amp;Table_wabobpsvr_AzureCalc_AzureCalcRateCard[[#This Row],[Region]]</f>
        <v>Machine Learning Studio Experiment HoursA15</v>
      </c>
      <c r="B764" s="784">
        <v>15</v>
      </c>
      <c r="C764" s="784" t="s">
        <v>4431</v>
      </c>
      <c r="D764" s="784" t="s">
        <v>181</v>
      </c>
      <c r="E764" s="784">
        <v>999999</v>
      </c>
      <c r="F764" s="784" t="s">
        <v>1132</v>
      </c>
      <c r="G764" s="784" t="s">
        <v>4431</v>
      </c>
      <c r="H764" s="784" t="s">
        <v>4431</v>
      </c>
      <c r="I764" s="784" t="s">
        <v>4431</v>
      </c>
    </row>
    <row r="765" spans="1:9" hidden="1">
      <c r="A765" s="784" t="str">
        <f>Table_wabobpsvr_AzureCalc_AzureCalcRateCard[[#This Row],[ServiceName]]&amp;Table_wabobpsvr_AzureCalc_AzureCalcRateCard[[#This Row],[Price_Level]]&amp;Table_wabobpsvr_AzureCalc_AzureCalcRateCard[[#This Row],[Region]]</f>
        <v>Machine Learning Studio Experiment HoursB15</v>
      </c>
      <c r="B765" s="784">
        <v>15</v>
      </c>
      <c r="C765" s="784" t="s">
        <v>4431</v>
      </c>
      <c r="D765" s="784" t="s">
        <v>182</v>
      </c>
      <c r="E765" s="784">
        <v>999999</v>
      </c>
      <c r="F765" s="784" t="s">
        <v>1132</v>
      </c>
      <c r="G765" s="784" t="s">
        <v>4431</v>
      </c>
      <c r="H765" s="784" t="s">
        <v>4431</v>
      </c>
      <c r="I765" s="784" t="s">
        <v>4431</v>
      </c>
    </row>
    <row r="766" spans="1:9" hidden="1">
      <c r="A766" s="784" t="str">
        <f>Table_wabobpsvr_AzureCalc_AzureCalcRateCard[[#This Row],[ServiceName]]&amp;Table_wabobpsvr_AzureCalc_AzureCalcRateCard[[#This Row],[Price_Level]]&amp;Table_wabobpsvr_AzureCalc_AzureCalcRateCard[[#This Row],[Region]]</f>
        <v>Machine Learning Studio Experiment HoursC15</v>
      </c>
      <c r="B766" s="784">
        <v>15</v>
      </c>
      <c r="C766" s="784" t="s">
        <v>4431</v>
      </c>
      <c r="D766" s="784" t="s">
        <v>184</v>
      </c>
      <c r="E766" s="784">
        <v>999999</v>
      </c>
      <c r="F766" s="784" t="s">
        <v>1132</v>
      </c>
      <c r="G766" s="784" t="s">
        <v>4431</v>
      </c>
      <c r="H766" s="784" t="s">
        <v>4431</v>
      </c>
      <c r="I766" s="784" t="s">
        <v>4431</v>
      </c>
    </row>
    <row r="767" spans="1:9" hidden="1">
      <c r="A767" s="784" t="str">
        <f>Table_wabobpsvr_AzureCalc_AzureCalcRateCard[[#This Row],[ServiceName]]&amp;Table_wabobpsvr_AzureCalc_AzureCalcRateCard[[#This Row],[Price_Level]]&amp;Table_wabobpsvr_AzureCalc_AzureCalcRateCard[[#This Row],[Region]]</f>
        <v>Machine Learning Studio Experiment HoursD15</v>
      </c>
      <c r="B767" s="784">
        <v>15</v>
      </c>
      <c r="C767" s="784" t="s">
        <v>4431</v>
      </c>
      <c r="D767" s="784" t="s">
        <v>183</v>
      </c>
      <c r="E767" s="784">
        <v>999999</v>
      </c>
      <c r="F767" s="784" t="s">
        <v>1132</v>
      </c>
      <c r="G767" s="784" t="s">
        <v>4431</v>
      </c>
      <c r="H767" s="784" t="s">
        <v>4431</v>
      </c>
      <c r="I767" s="784" t="s">
        <v>4431</v>
      </c>
    </row>
    <row r="768" spans="1:9" hidden="1">
      <c r="A768" t="str">
        <f>Table_wabobpsvr_AzureCalc_AzureCalcRateCard[[#This Row],[ServiceName]]&amp;Table_wabobpsvr_AzureCalc_AzureCalcRateCard[[#This Row],[Price_Level]]&amp;Table_wabobpsvr_AzureCalc_AzureCalcRateCard[[#This Row],[Region]]</f>
        <v>Basic Automation MinutesMOSP7</v>
      </c>
      <c r="B768">
        <v>7</v>
      </c>
      <c r="C768" t="s">
        <v>4431</v>
      </c>
      <c r="D768" t="s">
        <v>627</v>
      </c>
      <c r="E768">
        <v>999999</v>
      </c>
      <c r="F768" t="s">
        <v>3323</v>
      </c>
      <c r="G768" s="784" t="s">
        <v>4431</v>
      </c>
      <c r="H768" s="784" t="s">
        <v>4431</v>
      </c>
      <c r="I768" s="784" t="s">
        <v>4431</v>
      </c>
    </row>
    <row r="769" spans="1:9" hidden="1">
      <c r="A769" s="784" t="str">
        <f>Table_wabobpsvr_AzureCalc_AzureCalcRateCard[[#This Row],[ServiceName]]&amp;Table_wabobpsvr_AzureCalc_AzureCalcRateCard[[#This Row],[Price_Level]]&amp;Table_wabobpsvr_AzureCalc_AzureCalcRateCard[[#This Row],[Region]]</f>
        <v>Basic Automation MinutesA7</v>
      </c>
      <c r="B769" s="784">
        <v>7</v>
      </c>
      <c r="C769" s="784" t="s">
        <v>4431</v>
      </c>
      <c r="D769" s="784" t="s">
        <v>181</v>
      </c>
      <c r="E769" s="784">
        <v>999999</v>
      </c>
      <c r="F769" s="784" t="s">
        <v>3323</v>
      </c>
      <c r="G769" s="784" t="s">
        <v>4431</v>
      </c>
      <c r="H769" s="784" t="s">
        <v>4431</v>
      </c>
      <c r="I769" s="784" t="s">
        <v>4431</v>
      </c>
    </row>
    <row r="770" spans="1:9" hidden="1">
      <c r="A770" s="784" t="str">
        <f>Table_wabobpsvr_AzureCalc_AzureCalcRateCard[[#This Row],[ServiceName]]&amp;Table_wabobpsvr_AzureCalc_AzureCalcRateCard[[#This Row],[Price_Level]]&amp;Table_wabobpsvr_AzureCalc_AzureCalcRateCard[[#This Row],[Region]]</f>
        <v>Basic Automation MinutesB7</v>
      </c>
      <c r="B770" s="784">
        <v>7</v>
      </c>
      <c r="C770" s="784" t="s">
        <v>4431</v>
      </c>
      <c r="D770" s="784" t="s">
        <v>182</v>
      </c>
      <c r="E770" s="784">
        <v>999999</v>
      </c>
      <c r="F770" s="784" t="s">
        <v>3323</v>
      </c>
      <c r="G770" s="784" t="s">
        <v>4431</v>
      </c>
      <c r="H770" s="784" t="s">
        <v>4431</v>
      </c>
      <c r="I770" s="784" t="s">
        <v>4431</v>
      </c>
    </row>
    <row r="771" spans="1:9" hidden="1">
      <c r="A771" s="784" t="str">
        <f>Table_wabobpsvr_AzureCalc_AzureCalcRateCard[[#This Row],[ServiceName]]&amp;Table_wabobpsvr_AzureCalc_AzureCalcRateCard[[#This Row],[Price_Level]]&amp;Table_wabobpsvr_AzureCalc_AzureCalcRateCard[[#This Row],[Region]]</f>
        <v>Basic Automation MinutesC7</v>
      </c>
      <c r="B771" s="784">
        <v>7</v>
      </c>
      <c r="C771" s="784" t="s">
        <v>4431</v>
      </c>
      <c r="D771" s="784" t="s">
        <v>184</v>
      </c>
      <c r="E771" s="784">
        <v>999999</v>
      </c>
      <c r="F771" s="784" t="s">
        <v>3323</v>
      </c>
      <c r="G771" s="784" t="s">
        <v>4431</v>
      </c>
      <c r="H771" s="784" t="s">
        <v>4431</v>
      </c>
      <c r="I771" s="784" t="s">
        <v>4431</v>
      </c>
    </row>
    <row r="772" spans="1:9" hidden="1">
      <c r="A772" t="str">
        <f>Table_wabobpsvr_AzureCalc_AzureCalcRateCard[[#This Row],[ServiceName]]&amp;Table_wabobpsvr_AzureCalc_AzureCalcRateCard[[#This Row],[Price_Level]]&amp;Table_wabobpsvr_AzureCalc_AzureCalcRateCard[[#This Row],[Region]]</f>
        <v>Basic Automation MinutesD7</v>
      </c>
      <c r="B772">
        <v>7</v>
      </c>
      <c r="C772" t="s">
        <v>4431</v>
      </c>
      <c r="D772" t="s">
        <v>183</v>
      </c>
      <c r="E772">
        <v>999999</v>
      </c>
      <c r="F772" t="s">
        <v>3323</v>
      </c>
      <c r="G772" s="784" t="s">
        <v>4431</v>
      </c>
      <c r="H772" s="784" t="s">
        <v>4431</v>
      </c>
      <c r="I772" s="784" t="s">
        <v>4431</v>
      </c>
    </row>
    <row r="773" spans="1:9" hidden="1">
      <c r="A773" s="784" t="str">
        <f>Table_wabobpsvr_AzureCalc_AzureCalcRateCard[[#This Row],[ServiceName]]&amp;Table_wabobpsvr_AzureCalc_AzureCalcRateCard[[#This Row],[Price_Level]]&amp;Table_wabobpsvr_AzureCalc_AzureCalcRateCard[[#This Row],[Region]]</f>
        <v>Basic Automation MinutesMOSP10</v>
      </c>
      <c r="B773" s="784">
        <v>10</v>
      </c>
      <c r="C773" s="784" t="s">
        <v>4431</v>
      </c>
      <c r="D773" s="784" t="s">
        <v>627</v>
      </c>
      <c r="E773" s="784">
        <v>999999</v>
      </c>
      <c r="F773" s="784" t="s">
        <v>3323</v>
      </c>
      <c r="G773" s="784" t="s">
        <v>4431</v>
      </c>
      <c r="H773" s="784" t="s">
        <v>4431</v>
      </c>
      <c r="I773" s="784" t="s">
        <v>4431</v>
      </c>
    </row>
    <row r="774" spans="1:9" hidden="1">
      <c r="A774" s="784" t="str">
        <f>Table_wabobpsvr_AzureCalc_AzureCalcRateCard[[#This Row],[ServiceName]]&amp;Table_wabobpsvr_AzureCalc_AzureCalcRateCard[[#This Row],[Price_Level]]&amp;Table_wabobpsvr_AzureCalc_AzureCalcRateCard[[#This Row],[Region]]</f>
        <v>Basic Automation MinutesA10</v>
      </c>
      <c r="B774" s="784">
        <v>10</v>
      </c>
      <c r="C774" s="784" t="s">
        <v>4431</v>
      </c>
      <c r="D774" s="784" t="s">
        <v>181</v>
      </c>
      <c r="E774" s="784">
        <v>999999</v>
      </c>
      <c r="F774" s="784" t="s">
        <v>3323</v>
      </c>
      <c r="G774" s="784" t="s">
        <v>4431</v>
      </c>
      <c r="H774" s="784" t="s">
        <v>4431</v>
      </c>
      <c r="I774" s="784" t="s">
        <v>4431</v>
      </c>
    </row>
    <row r="775" spans="1:9" hidden="1">
      <c r="A775" s="784" t="str">
        <f>Table_wabobpsvr_AzureCalc_AzureCalcRateCard[[#This Row],[ServiceName]]&amp;Table_wabobpsvr_AzureCalc_AzureCalcRateCard[[#This Row],[Price_Level]]&amp;Table_wabobpsvr_AzureCalc_AzureCalcRateCard[[#This Row],[Region]]</f>
        <v>Basic Automation MinutesB10</v>
      </c>
      <c r="B775" s="784">
        <v>10</v>
      </c>
      <c r="C775" s="784" t="s">
        <v>4431</v>
      </c>
      <c r="D775" s="784" t="s">
        <v>182</v>
      </c>
      <c r="E775" s="784">
        <v>999999</v>
      </c>
      <c r="F775" s="784" t="s">
        <v>3323</v>
      </c>
      <c r="G775" s="784" t="s">
        <v>4431</v>
      </c>
      <c r="H775" s="784" t="s">
        <v>4431</v>
      </c>
      <c r="I775" s="784" t="s">
        <v>4431</v>
      </c>
    </row>
    <row r="776" spans="1:9" hidden="1">
      <c r="A776" s="784" t="str">
        <f>Table_wabobpsvr_AzureCalc_AzureCalcRateCard[[#This Row],[ServiceName]]&amp;Table_wabobpsvr_AzureCalc_AzureCalcRateCard[[#This Row],[Price_Level]]&amp;Table_wabobpsvr_AzureCalc_AzureCalcRateCard[[#This Row],[Region]]</f>
        <v>Basic Automation MinutesC10</v>
      </c>
      <c r="B776" s="784">
        <v>10</v>
      </c>
      <c r="C776" s="784" t="s">
        <v>4431</v>
      </c>
      <c r="D776" s="784" t="s">
        <v>184</v>
      </c>
      <c r="E776" s="784">
        <v>999999</v>
      </c>
      <c r="F776" s="784" t="s">
        <v>3323</v>
      </c>
      <c r="G776" s="784" t="s">
        <v>4431</v>
      </c>
      <c r="H776" s="784" t="s">
        <v>4431</v>
      </c>
      <c r="I776" s="784" t="s">
        <v>4431</v>
      </c>
    </row>
    <row r="777" spans="1:9" hidden="1">
      <c r="A777" s="784" t="str">
        <f>Table_wabobpsvr_AzureCalc_AzureCalcRateCard[[#This Row],[ServiceName]]&amp;Table_wabobpsvr_AzureCalc_AzureCalcRateCard[[#This Row],[Price_Level]]&amp;Table_wabobpsvr_AzureCalc_AzureCalcRateCard[[#This Row],[Region]]</f>
        <v>Basic Automation MinutesD10</v>
      </c>
      <c r="B777" s="784">
        <v>10</v>
      </c>
      <c r="C777" s="784" t="s">
        <v>4431</v>
      </c>
      <c r="D777" s="784" t="s">
        <v>183</v>
      </c>
      <c r="E777" s="784">
        <v>999999</v>
      </c>
      <c r="F777" s="784" t="s">
        <v>3323</v>
      </c>
      <c r="G777" s="784" t="s">
        <v>4431</v>
      </c>
      <c r="H777" s="784" t="s">
        <v>4431</v>
      </c>
      <c r="I777" s="784" t="s">
        <v>4431</v>
      </c>
    </row>
    <row r="778" spans="1:9" hidden="1">
      <c r="A778" t="str">
        <f>Table_wabobpsvr_AzureCalc_AzureCalcRateCard[[#This Row],[ServiceName]]&amp;Table_wabobpsvr_AzureCalc_AzureCalcRateCard[[#This Row],[Price_Level]]&amp;Table_wabobpsvr_AzureCalc_AzureCalcRateCard[[#This Row],[Region]]</f>
        <v>Read-Access Geo Redundant Storage Standard IO - Table/QueueMOSP</v>
      </c>
      <c r="C778" t="s">
        <v>10</v>
      </c>
      <c r="D778" t="s">
        <v>627</v>
      </c>
      <c r="E778">
        <v>0.12520000000000001</v>
      </c>
      <c r="F778" t="s">
        <v>795</v>
      </c>
      <c r="G778" s="784" t="s">
        <v>4431</v>
      </c>
      <c r="H778" s="784" t="s">
        <v>4431</v>
      </c>
      <c r="I778" s="784" t="s">
        <v>4431</v>
      </c>
    </row>
    <row r="779" spans="1:9" hidden="1">
      <c r="A779" t="str">
        <f>Table_wabobpsvr_AzureCalc_AzureCalcRateCard[[#This Row],[ServiceName]]&amp;Table_wabobpsvr_AzureCalc_AzureCalcRateCard[[#This Row],[Price_Level]]&amp;Table_wabobpsvr_AzureCalc_AzureCalcRateCard[[#This Row],[Region]]</f>
        <v>Basic_D12 VM (Non-Windows)C16</v>
      </c>
      <c r="B779">
        <v>16</v>
      </c>
      <c r="C779" t="s">
        <v>91</v>
      </c>
      <c r="D779" t="s">
        <v>184</v>
      </c>
      <c r="E779">
        <v>0.38219999999999998</v>
      </c>
      <c r="F779" t="s">
        <v>1138</v>
      </c>
      <c r="G779" s="784" t="s">
        <v>2827</v>
      </c>
      <c r="H779" s="784" t="s">
        <v>2828</v>
      </c>
      <c r="I779" s="784" t="s">
        <v>4431</v>
      </c>
    </row>
    <row r="780" spans="1:9" hidden="1">
      <c r="A780" t="str">
        <f>Table_wabobpsvr_AzureCalc_AzureCalcRateCard[[#This Row],[ServiceName]]&amp;Table_wabobpsvr_AzureCalc_AzureCalcRateCard[[#This Row],[Price_Level]]&amp;Table_wabobpsvr_AzureCalc_AzureCalcRateCard[[#This Row],[Region]]</f>
        <v>Basic_D12 VM (Non-Windows)D16</v>
      </c>
      <c r="B780">
        <v>16</v>
      </c>
      <c r="C780" t="s">
        <v>91</v>
      </c>
      <c r="D780" t="s">
        <v>183</v>
      </c>
      <c r="E780">
        <v>0.36959999999999998</v>
      </c>
      <c r="F780" t="s">
        <v>1138</v>
      </c>
      <c r="G780" s="784" t="s">
        <v>2827</v>
      </c>
      <c r="H780" s="784" t="s">
        <v>2828</v>
      </c>
      <c r="I780" s="784" t="s">
        <v>4431</v>
      </c>
    </row>
    <row r="781" spans="1:9" hidden="1">
      <c r="A781" t="str">
        <f>Table_wabobpsvr_AzureCalc_AzureCalcRateCard[[#This Row],[ServiceName]]&amp;Table_wabobpsvr_AzureCalc_AzureCalcRateCard[[#This Row],[Price_Level]]&amp;Table_wabobpsvr_AzureCalc_AzureCalcRateCard[[#This Row],[Region]]</f>
        <v>Basic_D12 VM (Windows)A</v>
      </c>
      <c r="C781" t="s">
        <v>91</v>
      </c>
      <c r="D781" t="s">
        <v>181</v>
      </c>
      <c r="E781">
        <v>0.62661999999999995</v>
      </c>
      <c r="F781" t="s">
        <v>1139</v>
      </c>
      <c r="G781" s="784" t="s">
        <v>2829</v>
      </c>
      <c r="H781" s="784" t="s">
        <v>2830</v>
      </c>
      <c r="I781" s="784" t="s">
        <v>4431</v>
      </c>
    </row>
    <row r="782" spans="1:9" hidden="1">
      <c r="A782" t="str">
        <f>Table_wabobpsvr_AzureCalc_AzureCalcRateCard[[#This Row],[ServiceName]]&amp;Table_wabobpsvr_AzureCalc_AzureCalcRateCard[[#This Row],[Price_Level]]&amp;Table_wabobpsvr_AzureCalc_AzureCalcRateCard[[#This Row],[Region]]</f>
        <v>Machine Learning API Service Prediction HoursMOSP15</v>
      </c>
      <c r="B782">
        <v>15</v>
      </c>
      <c r="C782" t="s">
        <v>4431</v>
      </c>
      <c r="D782" t="s">
        <v>627</v>
      </c>
      <c r="E782">
        <v>999999</v>
      </c>
      <c r="F782" t="s">
        <v>1130</v>
      </c>
      <c r="G782" s="784" t="s">
        <v>4431</v>
      </c>
      <c r="H782" s="784" t="s">
        <v>4431</v>
      </c>
      <c r="I782" s="784" t="s">
        <v>4431</v>
      </c>
    </row>
    <row r="783" spans="1:9" hidden="1">
      <c r="A783" t="str">
        <f>Table_wabobpsvr_AzureCalc_AzureCalcRateCard[[#This Row],[ServiceName]]&amp;Table_wabobpsvr_AzureCalc_AzureCalcRateCard[[#This Row],[Price_Level]]&amp;Table_wabobpsvr_AzureCalc_AzureCalcRateCard[[#This Row],[Region]]</f>
        <v>Machine Learning API Service Prediction HoursA15</v>
      </c>
      <c r="B783">
        <v>15</v>
      </c>
      <c r="C783" t="s">
        <v>4431</v>
      </c>
      <c r="D783" t="s">
        <v>181</v>
      </c>
      <c r="E783">
        <v>999999</v>
      </c>
      <c r="F783" t="s">
        <v>1130</v>
      </c>
      <c r="G783" s="784" t="s">
        <v>4431</v>
      </c>
      <c r="H783" s="784" t="s">
        <v>4431</v>
      </c>
      <c r="I783" s="784" t="s">
        <v>4431</v>
      </c>
    </row>
    <row r="784" spans="1:9" hidden="1">
      <c r="A784" t="str">
        <f>Table_wabobpsvr_AzureCalc_AzureCalcRateCard[[#This Row],[ServiceName]]&amp;Table_wabobpsvr_AzureCalc_AzureCalcRateCard[[#This Row],[Price_Level]]&amp;Table_wabobpsvr_AzureCalc_AzureCalcRateCard[[#This Row],[Region]]</f>
        <v>Machine Learning API Service Prediction HoursB15</v>
      </c>
      <c r="B784">
        <v>15</v>
      </c>
      <c r="C784" t="s">
        <v>4431</v>
      </c>
      <c r="D784" t="s">
        <v>182</v>
      </c>
      <c r="E784">
        <v>999999</v>
      </c>
      <c r="F784" t="s">
        <v>1130</v>
      </c>
      <c r="G784" s="784" t="s">
        <v>4431</v>
      </c>
      <c r="H784" s="784" t="s">
        <v>4431</v>
      </c>
      <c r="I784" s="784" t="s">
        <v>4431</v>
      </c>
    </row>
    <row r="785" spans="1:9" hidden="1">
      <c r="A785" t="str">
        <f>Table_wabobpsvr_AzureCalc_AzureCalcRateCard[[#This Row],[ServiceName]]&amp;Table_wabobpsvr_AzureCalc_AzureCalcRateCard[[#This Row],[Price_Level]]&amp;Table_wabobpsvr_AzureCalc_AzureCalcRateCard[[#This Row],[Region]]</f>
        <v>Machine Learning API Service Prediction HoursC15</v>
      </c>
      <c r="B785">
        <v>15</v>
      </c>
      <c r="C785" t="s">
        <v>4431</v>
      </c>
      <c r="D785" t="s">
        <v>184</v>
      </c>
      <c r="E785">
        <v>999999</v>
      </c>
      <c r="F785" t="s">
        <v>1130</v>
      </c>
      <c r="G785" s="784" t="s">
        <v>4431</v>
      </c>
      <c r="H785" s="784" t="s">
        <v>4431</v>
      </c>
      <c r="I785" s="784" t="s">
        <v>4431</v>
      </c>
    </row>
    <row r="786" spans="1:9" hidden="1">
      <c r="A786" t="str">
        <f>Table_wabobpsvr_AzureCalc_AzureCalcRateCard[[#This Row],[ServiceName]]&amp;Table_wabobpsvr_AzureCalc_AzureCalcRateCard[[#This Row],[Price_Level]]&amp;Table_wabobpsvr_AzureCalc_AzureCalcRateCard[[#This Row],[Region]]</f>
        <v>Machine Learning API Service Prediction HoursD15</v>
      </c>
      <c r="B786">
        <v>15</v>
      </c>
      <c r="C786" t="s">
        <v>4431</v>
      </c>
      <c r="D786" t="s">
        <v>183</v>
      </c>
      <c r="E786">
        <v>999999</v>
      </c>
      <c r="F786" t="s">
        <v>1130</v>
      </c>
      <c r="G786" s="784" t="s">
        <v>4431</v>
      </c>
      <c r="H786" s="784" t="s">
        <v>4431</v>
      </c>
      <c r="I786" s="784" t="s">
        <v>4431</v>
      </c>
    </row>
    <row r="787" spans="1:9" hidden="1">
      <c r="A787" t="str">
        <f>Table_wabobpsvr_AzureCalc_AzureCalcRateCard[[#This Row],[ServiceName]]&amp;Table_wabobpsvr_AzureCalc_AzureCalcRateCard[[#This Row],[Price_Level]]&amp;Table_wabobpsvr_AzureCalc_AzureCalcRateCard[[#This Row],[Region]]</f>
        <v>Basic_D12 VM (Windows)B</v>
      </c>
      <c r="C787" t="s">
        <v>91</v>
      </c>
      <c r="D787" t="s">
        <v>182</v>
      </c>
      <c r="E787">
        <v>0.60724</v>
      </c>
      <c r="F787" t="s">
        <v>1139</v>
      </c>
      <c r="G787" s="784" t="s">
        <v>2829</v>
      </c>
      <c r="H787" s="784" t="s">
        <v>2830</v>
      </c>
      <c r="I787" s="784" t="s">
        <v>4431</v>
      </c>
    </row>
    <row r="788" spans="1:9" hidden="1">
      <c r="A788" t="str">
        <f>Table_wabobpsvr_AzureCalc_AzureCalcRateCard[[#This Row],[ServiceName]]&amp;Table_wabobpsvr_AzureCalc_AzureCalcRateCard[[#This Row],[Price_Level]]&amp;Table_wabobpsvr_AzureCalc_AzureCalcRateCard[[#This Row],[Region]]</f>
        <v>A6 HDInsight (Non-Windows)C</v>
      </c>
      <c r="C788" t="s">
        <v>91</v>
      </c>
      <c r="D788" t="s">
        <v>184</v>
      </c>
      <c r="E788">
        <v>0.31619999999999998</v>
      </c>
      <c r="F788" t="s">
        <v>3711</v>
      </c>
      <c r="G788" s="784" t="s">
        <v>3855</v>
      </c>
      <c r="H788" s="784" t="s">
        <v>3856</v>
      </c>
      <c r="I788" s="784" t="s">
        <v>4431</v>
      </c>
    </row>
    <row r="789" spans="1:9" hidden="1">
      <c r="A789" t="str">
        <f>Table_wabobpsvr_AzureCalc_AzureCalcRateCard[[#This Row],[ServiceName]]&amp;Table_wabobpsvr_AzureCalc_AzureCalcRateCard[[#This Row],[Price_Level]]&amp;Table_wabobpsvr_AzureCalc_AzureCalcRateCard[[#This Row],[Region]]</f>
        <v>A6 HDInsight (Non-Windows)D16</v>
      </c>
      <c r="B789">
        <v>16</v>
      </c>
      <c r="C789" t="s">
        <v>91</v>
      </c>
      <c r="D789" t="s">
        <v>183</v>
      </c>
      <c r="E789">
        <v>0.30209999999999998</v>
      </c>
      <c r="F789" t="s">
        <v>3711</v>
      </c>
      <c r="G789" s="784" t="s">
        <v>3855</v>
      </c>
      <c r="H789" s="784" t="s">
        <v>3857</v>
      </c>
      <c r="I789" s="784" t="s">
        <v>4431</v>
      </c>
    </row>
    <row r="790" spans="1:9" hidden="1">
      <c r="A790" t="str">
        <f>Table_wabobpsvr_AzureCalc_AzureCalcRateCard[[#This Row],[ServiceName]]&amp;Table_wabobpsvr_AzureCalc_AzureCalcRateCard[[#This Row],[Price_Level]]&amp;Table_wabobpsvr_AzureCalc_AzureCalcRateCard[[#This Row],[Region]]</f>
        <v>A8 HDInsightMOSP16</v>
      </c>
      <c r="B790">
        <v>16</v>
      </c>
      <c r="C790" t="s">
        <v>91</v>
      </c>
      <c r="D790" t="s">
        <v>627</v>
      </c>
      <c r="E790">
        <v>3.2589999999999999</v>
      </c>
      <c r="F790" t="s">
        <v>4008</v>
      </c>
      <c r="G790" s="784" t="s">
        <v>4431</v>
      </c>
      <c r="H790" s="784" t="s">
        <v>4431</v>
      </c>
      <c r="I790" s="784" t="s">
        <v>4431</v>
      </c>
    </row>
    <row r="791" spans="1:9" hidden="1">
      <c r="A791" t="str">
        <f>Table_wabobpsvr_AzureCalc_AzureCalcRateCard[[#This Row],[ServiceName]]&amp;Table_wabobpsvr_AzureCalc_AzureCalcRateCard[[#This Row],[Price_Level]]&amp;Table_wabobpsvr_AzureCalc_AzureCalcRateCard[[#This Row],[Region]]</f>
        <v>Automation Standard UnitsMOSP15</v>
      </c>
      <c r="B791">
        <v>15</v>
      </c>
      <c r="C791" t="s">
        <v>4431</v>
      </c>
      <c r="D791" t="s">
        <v>627</v>
      </c>
      <c r="E791">
        <v>999999</v>
      </c>
      <c r="F791" t="s">
        <v>1202</v>
      </c>
      <c r="G791" s="784" t="s">
        <v>4431</v>
      </c>
      <c r="H791" s="784" t="s">
        <v>4431</v>
      </c>
      <c r="I791" s="784" t="s">
        <v>4431</v>
      </c>
    </row>
    <row r="792" spans="1:9" hidden="1">
      <c r="A792" t="str">
        <f>Table_wabobpsvr_AzureCalc_AzureCalcRateCard[[#This Row],[ServiceName]]&amp;Table_wabobpsvr_AzureCalc_AzureCalcRateCard[[#This Row],[Price_Level]]&amp;Table_wabobpsvr_AzureCalc_AzureCalcRateCard[[#This Row],[Region]]</f>
        <v>Automation Standard UnitsA15</v>
      </c>
      <c r="B792">
        <v>15</v>
      </c>
      <c r="C792" t="s">
        <v>4431</v>
      </c>
      <c r="D792" t="s">
        <v>181</v>
      </c>
      <c r="E792">
        <v>999999</v>
      </c>
      <c r="F792" t="s">
        <v>1202</v>
      </c>
      <c r="G792" s="784" t="s">
        <v>4431</v>
      </c>
      <c r="H792" s="784" t="s">
        <v>4431</v>
      </c>
      <c r="I792" s="784" t="s">
        <v>4431</v>
      </c>
    </row>
    <row r="793" spans="1:9" hidden="1">
      <c r="A793" t="str">
        <f>Table_wabobpsvr_AzureCalc_AzureCalcRateCard[[#This Row],[ServiceName]]&amp;Table_wabobpsvr_AzureCalc_AzureCalcRateCard[[#This Row],[Price_Level]]&amp;Table_wabobpsvr_AzureCalc_AzureCalcRateCard[[#This Row],[Region]]</f>
        <v>Automation Standard UnitsB15</v>
      </c>
      <c r="B793">
        <v>15</v>
      </c>
      <c r="C793" t="s">
        <v>4431</v>
      </c>
      <c r="D793" t="s">
        <v>182</v>
      </c>
      <c r="E793">
        <v>999999</v>
      </c>
      <c r="F793" t="s">
        <v>1202</v>
      </c>
      <c r="G793" s="784" t="s">
        <v>4431</v>
      </c>
      <c r="H793" s="784" t="s">
        <v>4431</v>
      </c>
      <c r="I793" s="784" t="s">
        <v>4431</v>
      </c>
    </row>
    <row r="794" spans="1:9" hidden="1">
      <c r="A794" t="str">
        <f>Table_wabobpsvr_AzureCalc_AzureCalcRateCard[[#This Row],[ServiceName]]&amp;Table_wabobpsvr_AzureCalc_AzureCalcRateCard[[#This Row],[Price_Level]]&amp;Table_wabobpsvr_AzureCalc_AzureCalcRateCard[[#This Row],[Region]]</f>
        <v>Automation Standard UnitsC15</v>
      </c>
      <c r="B794">
        <v>15</v>
      </c>
      <c r="C794" t="s">
        <v>4431</v>
      </c>
      <c r="D794" t="s">
        <v>184</v>
      </c>
      <c r="E794">
        <v>999999</v>
      </c>
      <c r="F794" t="s">
        <v>1202</v>
      </c>
      <c r="G794" s="784" t="s">
        <v>4431</v>
      </c>
      <c r="H794" s="784" t="s">
        <v>4431</v>
      </c>
      <c r="I794" s="784" t="s">
        <v>4431</v>
      </c>
    </row>
    <row r="795" spans="1:9" hidden="1">
      <c r="A795" t="str">
        <f>Table_wabobpsvr_AzureCalc_AzureCalcRateCard[[#This Row],[ServiceName]]&amp;Table_wabobpsvr_AzureCalc_AzureCalcRateCard[[#This Row],[Price_Level]]&amp;Table_wabobpsvr_AzureCalc_AzureCalcRateCard[[#This Row],[Region]]</f>
        <v>Automation Standard UnitsD15</v>
      </c>
      <c r="B795">
        <v>15</v>
      </c>
      <c r="C795" t="s">
        <v>4431</v>
      </c>
      <c r="D795" t="s">
        <v>183</v>
      </c>
      <c r="E795">
        <v>999999</v>
      </c>
      <c r="F795" t="s">
        <v>1202</v>
      </c>
      <c r="G795" s="784" t="s">
        <v>4431</v>
      </c>
      <c r="H795" s="784" t="s">
        <v>4431</v>
      </c>
      <c r="I795" s="784" t="s">
        <v>4431</v>
      </c>
    </row>
    <row r="796" spans="1:9" hidden="1">
      <c r="A796" t="str">
        <f>Table_wabobpsvr_AzureCalc_AzureCalcRateCard[[#This Row],[ServiceName]]&amp;Table_wabobpsvr_AzureCalc_AzureCalcRateCard[[#This Row],[Price_Level]]&amp;Table_wabobpsvr_AzureCalc_AzureCalcRateCard[[#This Row],[Region]]</f>
        <v>A6 VM (Non-Windows)A16</v>
      </c>
      <c r="B796">
        <v>16</v>
      </c>
      <c r="C796" t="s">
        <v>91</v>
      </c>
      <c r="D796" t="s">
        <v>181</v>
      </c>
      <c r="E796">
        <v>0.40588000000000002</v>
      </c>
      <c r="F796" t="s">
        <v>713</v>
      </c>
      <c r="G796" s="784" t="s">
        <v>2783</v>
      </c>
      <c r="H796" s="784" t="s">
        <v>2784</v>
      </c>
      <c r="I796" s="784" t="s">
        <v>4431</v>
      </c>
    </row>
    <row r="797" spans="1:9" hidden="1">
      <c r="A797" t="str">
        <f>Table_wabobpsvr_AzureCalc_AzureCalcRateCard[[#This Row],[ServiceName]]&amp;Table_wabobpsvr_AzureCalc_AzureCalcRateCard[[#This Row],[Price_Level]]&amp;Table_wabobpsvr_AzureCalc_AzureCalcRateCard[[#This Row],[Region]]</f>
        <v>A8 HDInsight (Non-Windows)MOSP16</v>
      </c>
      <c r="B797">
        <v>16</v>
      </c>
      <c r="C797" t="s">
        <v>91</v>
      </c>
      <c r="D797" t="s">
        <v>627</v>
      </c>
      <c r="E797">
        <v>1.63</v>
      </c>
      <c r="F797" t="s">
        <v>3550</v>
      </c>
      <c r="G797" s="784" t="s">
        <v>4431</v>
      </c>
      <c r="H797" s="784" t="s">
        <v>4431</v>
      </c>
      <c r="I797" s="784" t="s">
        <v>4431</v>
      </c>
    </row>
    <row r="798" spans="1:9" hidden="1">
      <c r="A798" t="str">
        <f>Table_wabobpsvr_AzureCalc_AzureCalcRateCard[[#This Row],[ServiceName]]&amp;Table_wabobpsvr_AzureCalc_AzureCalcRateCard[[#This Row],[Price_Level]]&amp;Table_wabobpsvr_AzureCalc_AzureCalcRateCard[[#This Row],[Region]]</f>
        <v>A8 VM (Windows)MOSP16</v>
      </c>
      <c r="B798">
        <v>16</v>
      </c>
      <c r="C798" t="s">
        <v>91</v>
      </c>
      <c r="D798" t="s">
        <v>627</v>
      </c>
      <c r="E798">
        <v>2.7919999999999998</v>
      </c>
      <c r="F798" t="s">
        <v>719</v>
      </c>
      <c r="G798" s="784" t="s">
        <v>4431</v>
      </c>
      <c r="H798" s="784" t="s">
        <v>4431</v>
      </c>
      <c r="I798" s="784" t="s">
        <v>4431</v>
      </c>
    </row>
    <row r="799" spans="1:9" hidden="1">
      <c r="A799" t="str">
        <f>Table_wabobpsvr_AzureCalc_AzureCalcRateCard[[#This Row],[ServiceName]]&amp;Table_wabobpsvr_AzureCalc_AzureCalcRateCard[[#This Row],[Price_Level]]&amp;Table_wabobpsvr_AzureCalc_AzureCalcRateCard[[#This Row],[Region]]</f>
        <v>Basic_D12 VM (Windows)C</v>
      </c>
      <c r="C799" t="s">
        <v>91</v>
      </c>
      <c r="D799" t="s">
        <v>184</v>
      </c>
      <c r="E799">
        <v>0.58786000000000005</v>
      </c>
      <c r="F799" t="s">
        <v>1139</v>
      </c>
      <c r="G799" s="784" t="s">
        <v>2829</v>
      </c>
      <c r="H799" s="784" t="s">
        <v>2830</v>
      </c>
      <c r="I799" s="784" t="s">
        <v>4431</v>
      </c>
    </row>
    <row r="800" spans="1:9" hidden="1">
      <c r="A800" t="str">
        <f>Table_wabobpsvr_AzureCalc_AzureCalcRateCard[[#This Row],[ServiceName]]&amp;Table_wabobpsvr_AzureCalc_AzureCalcRateCard[[#This Row],[Price_Level]]&amp;Table_wabobpsvr_AzureCalc_AzureCalcRateCard[[#This Row],[Region]]</f>
        <v>A10 Cloud ServicesMOSP1</v>
      </c>
      <c r="B800">
        <v>1</v>
      </c>
      <c r="C800" t="s">
        <v>701</v>
      </c>
      <c r="D800" t="s">
        <v>627</v>
      </c>
      <c r="E800">
        <v>1.64</v>
      </c>
      <c r="F800" t="s">
        <v>1273</v>
      </c>
      <c r="G800" s="784" t="s">
        <v>4431</v>
      </c>
      <c r="H800" s="784" t="s">
        <v>4431</v>
      </c>
      <c r="I800" s="784" t="s">
        <v>4938</v>
      </c>
    </row>
    <row r="801" spans="1:9" hidden="1">
      <c r="A801" t="str">
        <f>Table_wabobpsvr_AzureCalc_AzureCalcRateCard[[#This Row],[ServiceName]]&amp;Table_wabobpsvr_AzureCalc_AzureCalcRateCard[[#This Row],[Price_Level]]&amp;Table_wabobpsvr_AzureCalc_AzureCalcRateCard[[#This Row],[Region]]</f>
        <v>A10 Cloud ServicesA1</v>
      </c>
      <c r="B801">
        <v>1</v>
      </c>
      <c r="C801" t="s">
        <v>701</v>
      </c>
      <c r="D801" t="s">
        <v>181</v>
      </c>
      <c r="E801">
        <v>1.591</v>
      </c>
      <c r="F801" t="s">
        <v>1273</v>
      </c>
      <c r="G801" s="784" t="s">
        <v>4455</v>
      </c>
      <c r="H801" s="784" t="s">
        <v>4456</v>
      </c>
      <c r="I801" s="784" t="s">
        <v>4938</v>
      </c>
    </row>
    <row r="802" spans="1:9" hidden="1">
      <c r="A802" t="str">
        <f>Table_wabobpsvr_AzureCalc_AzureCalcRateCard[[#This Row],[ServiceName]]&amp;Table_wabobpsvr_AzureCalc_AzureCalcRateCard[[#This Row],[Price_Level]]&amp;Table_wabobpsvr_AzureCalc_AzureCalcRateCard[[#This Row],[Region]]</f>
        <v>A10 Cloud ServicesB1</v>
      </c>
      <c r="B802">
        <v>1</v>
      </c>
      <c r="C802" t="s">
        <v>701</v>
      </c>
      <c r="D802" t="s">
        <v>182</v>
      </c>
      <c r="E802">
        <v>1.542</v>
      </c>
      <c r="F802" t="s">
        <v>1273</v>
      </c>
      <c r="G802" s="784" t="s">
        <v>4455</v>
      </c>
      <c r="H802" s="784" t="s">
        <v>4456</v>
      </c>
      <c r="I802" s="784" t="s">
        <v>4938</v>
      </c>
    </row>
    <row r="803" spans="1:9" hidden="1">
      <c r="A803" t="str">
        <f>Table_wabobpsvr_AzureCalc_AzureCalcRateCard[[#This Row],[ServiceName]]&amp;Table_wabobpsvr_AzureCalc_AzureCalcRateCard[[#This Row],[Price_Level]]&amp;Table_wabobpsvr_AzureCalc_AzureCalcRateCard[[#This Row],[Region]]</f>
        <v>A10 Cloud ServicesC1</v>
      </c>
      <c r="B803">
        <v>1</v>
      </c>
      <c r="C803" t="s">
        <v>701</v>
      </c>
      <c r="D803" t="s">
        <v>184</v>
      </c>
      <c r="E803">
        <v>1.492</v>
      </c>
      <c r="F803" t="s">
        <v>1273</v>
      </c>
      <c r="G803" s="784" t="s">
        <v>4455</v>
      </c>
      <c r="H803" s="784" t="s">
        <v>4456</v>
      </c>
      <c r="I803" s="784" t="s">
        <v>4938</v>
      </c>
    </row>
    <row r="804" spans="1:9" hidden="1">
      <c r="A804" t="str">
        <f>Table_wabobpsvr_AzureCalc_AzureCalcRateCard[[#This Row],[ServiceName]]&amp;Table_wabobpsvr_AzureCalc_AzureCalcRateCard[[#This Row],[Price_Level]]&amp;Table_wabobpsvr_AzureCalc_AzureCalcRateCard[[#This Row],[Region]]</f>
        <v>A10 Cloud ServicesD1</v>
      </c>
      <c r="B804">
        <v>1</v>
      </c>
      <c r="C804" t="s">
        <v>701</v>
      </c>
      <c r="D804" t="s">
        <v>183</v>
      </c>
      <c r="E804">
        <v>1.4430000000000001</v>
      </c>
      <c r="F804" t="s">
        <v>1273</v>
      </c>
      <c r="G804" s="784" t="s">
        <v>4455</v>
      </c>
      <c r="H804" s="784" t="s">
        <v>4456</v>
      </c>
      <c r="I804" s="784" t="s">
        <v>4938</v>
      </c>
    </row>
    <row r="805" spans="1:9" hidden="1">
      <c r="A805" t="str">
        <f>Table_wabobpsvr_AzureCalc_AzureCalcRateCard[[#This Row],[ServiceName]]&amp;Table_wabobpsvr_AzureCalc_AzureCalcRateCard[[#This Row],[Price_Level]]&amp;Table_wabobpsvr_AzureCalc_AzureCalcRateCard[[#This Row],[Region]]</f>
        <v>SQL Basic Database DaysC16</v>
      </c>
      <c r="B805">
        <v>16</v>
      </c>
      <c r="C805" t="s">
        <v>1119</v>
      </c>
      <c r="D805" t="s">
        <v>184</v>
      </c>
      <c r="E805">
        <v>0.161161</v>
      </c>
      <c r="F805" t="s">
        <v>779</v>
      </c>
      <c r="G805" s="784" t="s">
        <v>4431</v>
      </c>
      <c r="H805" s="784" t="s">
        <v>2623</v>
      </c>
      <c r="I805" s="784" t="s">
        <v>4431</v>
      </c>
    </row>
    <row r="806" spans="1:9" hidden="1">
      <c r="A806" t="str">
        <f>Table_wabobpsvr_AzureCalc_AzureCalcRateCard[[#This Row],[ServiceName]]&amp;Table_wabobpsvr_AzureCalc_AzureCalcRateCard[[#This Row],[Price_Level]]&amp;Table_wabobpsvr_AzureCalc_AzureCalcRateCard[[#This Row],[Region]]</f>
        <v>A9 HDInsightMOSP16</v>
      </c>
      <c r="B806">
        <v>16</v>
      </c>
      <c r="C806" t="s">
        <v>91</v>
      </c>
      <c r="D806" t="s">
        <v>627</v>
      </c>
      <c r="E806">
        <v>6.5170000000000003</v>
      </c>
      <c r="F806" t="s">
        <v>3585</v>
      </c>
      <c r="G806" s="784" t="s">
        <v>4431</v>
      </c>
      <c r="H806" s="784" t="s">
        <v>4431</v>
      </c>
      <c r="I806" s="784" t="s">
        <v>4431</v>
      </c>
    </row>
    <row r="807" spans="1:9" hidden="1">
      <c r="A807" t="str">
        <f>Table_wabobpsvr_AzureCalc_AzureCalcRateCard[[#This Row],[ServiceName]]&amp;Table_wabobpsvr_AzureCalc_AzureCalcRateCard[[#This Row],[Price_Level]]&amp;Table_wabobpsvr_AzureCalc_AzureCalcRateCard[[#This Row],[Region]]</f>
        <v>SQL DB Basic Database HoursB16</v>
      </c>
      <c r="B807">
        <v>16</v>
      </c>
      <c r="C807" t="s">
        <v>91</v>
      </c>
      <c r="D807" t="s">
        <v>182</v>
      </c>
      <c r="E807">
        <v>7.1440000000000002E-3</v>
      </c>
      <c r="F807" t="s">
        <v>1079</v>
      </c>
      <c r="G807" s="784" t="s">
        <v>3279</v>
      </c>
      <c r="H807" s="784" t="s">
        <v>3280</v>
      </c>
      <c r="I807" s="784" t="s">
        <v>4431</v>
      </c>
    </row>
    <row r="808" spans="1:9" hidden="1">
      <c r="A808" t="str">
        <f>Table_wabobpsvr_AzureCalc_AzureCalcRateCard[[#This Row],[ServiceName]]&amp;Table_wabobpsvr_AzureCalc_AzureCalcRateCard[[#This Row],[Price_Level]]&amp;Table_wabobpsvr_AzureCalc_AzureCalcRateCard[[#This Row],[Region]]</f>
        <v>A11 Cloud ServicesB13</v>
      </c>
      <c r="B808">
        <v>13</v>
      </c>
      <c r="C808" t="s">
        <v>701</v>
      </c>
      <c r="D808" t="s">
        <v>182</v>
      </c>
      <c r="E808">
        <v>3.8540000000000001</v>
      </c>
      <c r="F808" t="s">
        <v>1266</v>
      </c>
      <c r="G808" s="784" t="s">
        <v>3701</v>
      </c>
      <c r="H808" s="784" t="s">
        <v>4454</v>
      </c>
      <c r="I808" s="784" t="s">
        <v>4937</v>
      </c>
    </row>
    <row r="809" spans="1:9" hidden="1">
      <c r="A809" t="str">
        <f>Table_wabobpsvr_AzureCalc_AzureCalcRateCard[[#This Row],[ServiceName]]&amp;Table_wabobpsvr_AzureCalc_AzureCalcRateCard[[#This Row],[Price_Level]]&amp;Table_wabobpsvr_AzureCalc_AzureCalcRateCard[[#This Row],[Region]]</f>
        <v>A11 Cloud ServicesC13</v>
      </c>
      <c r="B809">
        <v>13</v>
      </c>
      <c r="C809" t="s">
        <v>701</v>
      </c>
      <c r="D809" t="s">
        <v>184</v>
      </c>
      <c r="E809">
        <v>3.7309999999999999</v>
      </c>
      <c r="F809" t="s">
        <v>1266</v>
      </c>
      <c r="G809" s="784" t="s">
        <v>3701</v>
      </c>
      <c r="H809" s="784" t="s">
        <v>4454</v>
      </c>
      <c r="I809" s="784" t="s">
        <v>4937</v>
      </c>
    </row>
    <row r="810" spans="1:9" hidden="1">
      <c r="A810" t="str">
        <f>Table_wabobpsvr_AzureCalc_AzureCalcRateCard[[#This Row],[ServiceName]]&amp;Table_wabobpsvr_AzureCalc_AzureCalcRateCard[[#This Row],[Price_Level]]&amp;Table_wabobpsvr_AzureCalc_AzureCalcRateCard[[#This Row],[Region]]</f>
        <v>A11 Cloud ServicesD13</v>
      </c>
      <c r="B810">
        <v>13</v>
      </c>
      <c r="C810" t="s">
        <v>701</v>
      </c>
      <c r="D810" t="s">
        <v>183</v>
      </c>
      <c r="E810">
        <v>3.6080000000000001</v>
      </c>
      <c r="F810" t="s">
        <v>1266</v>
      </c>
      <c r="G810" s="784" t="s">
        <v>3701</v>
      </c>
      <c r="H810" s="784" t="s">
        <v>4454</v>
      </c>
      <c r="I810" s="784" t="s">
        <v>4937</v>
      </c>
    </row>
    <row r="811" spans="1:9" hidden="1">
      <c r="A811" t="str">
        <f>Table_wabobpsvr_AzureCalc_AzureCalcRateCard[[#This Row],[ServiceName]]&amp;Table_wabobpsvr_AzureCalc_AzureCalcRateCard[[#This Row],[Price_Level]]&amp;Table_wabobpsvr_AzureCalc_AzureCalcRateCard[[#This Row],[Region]]</f>
        <v>A11 Cloud ServicesMOSP7</v>
      </c>
      <c r="B811">
        <v>7</v>
      </c>
      <c r="C811" t="s">
        <v>701</v>
      </c>
      <c r="D811" t="s">
        <v>627</v>
      </c>
      <c r="E811">
        <v>3.5</v>
      </c>
      <c r="F811" t="s">
        <v>1266</v>
      </c>
      <c r="G811" s="784" t="s">
        <v>4431</v>
      </c>
      <c r="H811" s="784" t="s">
        <v>4431</v>
      </c>
      <c r="I811" s="784" t="s">
        <v>4939</v>
      </c>
    </row>
    <row r="812" spans="1:9" hidden="1">
      <c r="A812" t="str">
        <f>Table_wabobpsvr_AzureCalc_AzureCalcRateCard[[#This Row],[ServiceName]]&amp;Table_wabobpsvr_AzureCalc_AzureCalcRateCard[[#This Row],[Price_Level]]&amp;Table_wabobpsvr_AzureCalc_AzureCalcRateCard[[#This Row],[Region]]</f>
        <v>A11 Cloud ServicesA7</v>
      </c>
      <c r="B812">
        <v>7</v>
      </c>
      <c r="C812" t="s">
        <v>701</v>
      </c>
      <c r="D812" t="s">
        <v>181</v>
      </c>
      <c r="E812">
        <v>3.395</v>
      </c>
      <c r="F812" t="s">
        <v>1266</v>
      </c>
      <c r="G812" s="784" t="s">
        <v>4457</v>
      </c>
      <c r="H812" s="784" t="s">
        <v>4458</v>
      </c>
      <c r="I812" s="784" t="s">
        <v>4939</v>
      </c>
    </row>
    <row r="813" spans="1:9" hidden="1">
      <c r="A813" t="str">
        <f>Table_wabobpsvr_AzureCalc_AzureCalcRateCard[[#This Row],[ServiceName]]&amp;Table_wabobpsvr_AzureCalc_AzureCalcRateCard[[#This Row],[Price_Level]]&amp;Table_wabobpsvr_AzureCalc_AzureCalcRateCard[[#This Row],[Region]]</f>
        <v>Basic Automation MinutesMOSP11</v>
      </c>
      <c r="B813">
        <v>11</v>
      </c>
      <c r="C813" t="s">
        <v>4431</v>
      </c>
      <c r="D813" t="s">
        <v>627</v>
      </c>
      <c r="E813">
        <v>999999</v>
      </c>
      <c r="F813" t="s">
        <v>3323</v>
      </c>
      <c r="G813" s="784" t="s">
        <v>4431</v>
      </c>
      <c r="H813" s="784" t="s">
        <v>4431</v>
      </c>
      <c r="I813" s="784" t="s">
        <v>4431</v>
      </c>
    </row>
    <row r="814" spans="1:9" hidden="1">
      <c r="A814" t="str">
        <f>Table_wabobpsvr_AzureCalc_AzureCalcRateCard[[#This Row],[ServiceName]]&amp;Table_wabobpsvr_AzureCalc_AzureCalcRateCard[[#This Row],[Price_Level]]&amp;Table_wabobpsvr_AzureCalc_AzureCalcRateCard[[#This Row],[Region]]</f>
        <v>Basic Automation MinutesA11</v>
      </c>
      <c r="B814">
        <v>11</v>
      </c>
      <c r="C814" t="s">
        <v>4431</v>
      </c>
      <c r="D814" t="s">
        <v>181</v>
      </c>
      <c r="E814">
        <v>999999</v>
      </c>
      <c r="F814" t="s">
        <v>3323</v>
      </c>
      <c r="G814" s="784" t="s">
        <v>4431</v>
      </c>
      <c r="H814" s="784" t="s">
        <v>4431</v>
      </c>
      <c r="I814" s="784" t="s">
        <v>4431</v>
      </c>
    </row>
    <row r="815" spans="1:9" hidden="1">
      <c r="A815" t="str">
        <f>Table_wabobpsvr_AzureCalc_AzureCalcRateCard[[#This Row],[ServiceName]]&amp;Table_wabobpsvr_AzureCalc_AzureCalcRateCard[[#This Row],[Price_Level]]&amp;Table_wabobpsvr_AzureCalc_AzureCalcRateCard[[#This Row],[Region]]</f>
        <v>Basic Automation MinutesB11</v>
      </c>
      <c r="B815">
        <v>11</v>
      </c>
      <c r="C815" t="s">
        <v>4431</v>
      </c>
      <c r="D815" t="s">
        <v>182</v>
      </c>
      <c r="E815">
        <v>999999</v>
      </c>
      <c r="F815" t="s">
        <v>3323</v>
      </c>
      <c r="G815" s="784" t="s">
        <v>4431</v>
      </c>
      <c r="H815" s="784" t="s">
        <v>4431</v>
      </c>
      <c r="I815" s="784" t="s">
        <v>4431</v>
      </c>
    </row>
    <row r="816" spans="1:9" hidden="1">
      <c r="A816" t="str">
        <f>Table_wabobpsvr_AzureCalc_AzureCalcRateCard[[#This Row],[ServiceName]]&amp;Table_wabobpsvr_AzureCalc_AzureCalcRateCard[[#This Row],[Price_Level]]&amp;Table_wabobpsvr_AzureCalc_AzureCalcRateCard[[#This Row],[Region]]</f>
        <v>Basic Automation MinutesC11</v>
      </c>
      <c r="B816">
        <v>11</v>
      </c>
      <c r="C816" t="s">
        <v>4431</v>
      </c>
      <c r="D816" t="s">
        <v>184</v>
      </c>
      <c r="E816">
        <v>999999</v>
      </c>
      <c r="F816" t="s">
        <v>3323</v>
      </c>
      <c r="G816" s="784" t="s">
        <v>4431</v>
      </c>
      <c r="H816" s="784" t="s">
        <v>4431</v>
      </c>
      <c r="I816" s="784" t="s">
        <v>4431</v>
      </c>
    </row>
    <row r="817" spans="1:9" hidden="1">
      <c r="A817" s="784" t="str">
        <f>Table_wabobpsvr_AzureCalc_AzureCalcRateCard[[#This Row],[ServiceName]]&amp;Table_wabobpsvr_AzureCalc_AzureCalcRateCard[[#This Row],[Price_Level]]&amp;Table_wabobpsvr_AzureCalc_AzureCalcRateCard[[#This Row],[Region]]</f>
        <v>Basic Automation MinutesD11</v>
      </c>
      <c r="B817" s="784">
        <v>11</v>
      </c>
      <c r="C817" s="784" t="s">
        <v>4431</v>
      </c>
      <c r="D817" s="784" t="s">
        <v>183</v>
      </c>
      <c r="E817" s="784">
        <v>999999</v>
      </c>
      <c r="F817" s="784" t="s">
        <v>3323</v>
      </c>
      <c r="G817" s="784" t="s">
        <v>4431</v>
      </c>
      <c r="H817" s="784" t="s">
        <v>4431</v>
      </c>
      <c r="I817" s="784" t="s">
        <v>4431</v>
      </c>
    </row>
    <row r="818" spans="1:9" hidden="1">
      <c r="A818" t="str">
        <f>Table_wabobpsvr_AzureCalc_AzureCalcRateCard[[#This Row],[ServiceName]]&amp;Table_wabobpsvr_AzureCalc_AzureCalcRateCard[[#This Row],[Price_Level]]&amp;Table_wabobpsvr_AzureCalc_AzureCalcRateCard[[#This Row],[Region]]</f>
        <v>Basic Automation MinutesMOSP12</v>
      </c>
      <c r="B818">
        <v>12</v>
      </c>
      <c r="C818" t="s">
        <v>4431</v>
      </c>
      <c r="D818" t="s">
        <v>627</v>
      </c>
      <c r="E818">
        <v>999999</v>
      </c>
      <c r="F818" t="s">
        <v>3323</v>
      </c>
      <c r="G818" s="784" t="s">
        <v>4431</v>
      </c>
      <c r="H818" s="784" t="s">
        <v>4431</v>
      </c>
      <c r="I818" s="784" t="s">
        <v>4431</v>
      </c>
    </row>
    <row r="819" spans="1:9" hidden="1">
      <c r="A819" t="str">
        <f>Table_wabobpsvr_AzureCalc_AzureCalcRateCard[[#This Row],[ServiceName]]&amp;Table_wabobpsvr_AzureCalc_AzureCalcRateCard[[#This Row],[Price_Level]]&amp;Table_wabobpsvr_AzureCalc_AzureCalcRateCard[[#This Row],[Region]]</f>
        <v>Basic Automation MinutesA12</v>
      </c>
      <c r="B819">
        <v>12</v>
      </c>
      <c r="C819" t="s">
        <v>4431</v>
      </c>
      <c r="D819" t="s">
        <v>181</v>
      </c>
      <c r="E819">
        <v>999999</v>
      </c>
      <c r="F819" t="s">
        <v>3323</v>
      </c>
      <c r="G819" s="784" t="s">
        <v>4431</v>
      </c>
      <c r="H819" s="784" t="s">
        <v>4431</v>
      </c>
      <c r="I819" s="784" t="s">
        <v>4431</v>
      </c>
    </row>
    <row r="820" spans="1:9" hidden="1">
      <c r="A820" t="str">
        <f>Table_wabobpsvr_AzureCalc_AzureCalcRateCard[[#This Row],[ServiceName]]&amp;Table_wabobpsvr_AzureCalc_AzureCalcRateCard[[#This Row],[Price_Level]]&amp;Table_wabobpsvr_AzureCalc_AzureCalcRateCard[[#This Row],[Region]]</f>
        <v>Basic Automation MinutesB12</v>
      </c>
      <c r="B820">
        <v>12</v>
      </c>
      <c r="C820" t="s">
        <v>4431</v>
      </c>
      <c r="D820" t="s">
        <v>182</v>
      </c>
      <c r="E820">
        <v>999999</v>
      </c>
      <c r="F820" t="s">
        <v>3323</v>
      </c>
      <c r="G820" s="784" t="s">
        <v>4431</v>
      </c>
      <c r="H820" s="784" t="s">
        <v>4431</v>
      </c>
      <c r="I820" s="784" t="s">
        <v>4431</v>
      </c>
    </row>
    <row r="821" spans="1:9" hidden="1">
      <c r="A821" t="str">
        <f>Table_wabobpsvr_AzureCalc_AzureCalcRateCard[[#This Row],[ServiceName]]&amp;Table_wabobpsvr_AzureCalc_AzureCalcRateCard[[#This Row],[Price_Level]]&amp;Table_wabobpsvr_AzureCalc_AzureCalcRateCard[[#This Row],[Region]]</f>
        <v>Basic Automation MinutesC12</v>
      </c>
      <c r="B821">
        <v>12</v>
      </c>
      <c r="C821" t="s">
        <v>4431</v>
      </c>
      <c r="D821" t="s">
        <v>184</v>
      </c>
      <c r="E821">
        <v>999999</v>
      </c>
      <c r="F821" t="s">
        <v>3323</v>
      </c>
      <c r="G821" s="784" t="s">
        <v>4431</v>
      </c>
      <c r="H821" s="784" t="s">
        <v>4431</v>
      </c>
      <c r="I821" s="784" t="s">
        <v>4431</v>
      </c>
    </row>
    <row r="822" spans="1:9" hidden="1">
      <c r="A822" t="str">
        <f>Table_wabobpsvr_AzureCalc_AzureCalcRateCard[[#This Row],[ServiceName]]&amp;Table_wabobpsvr_AzureCalc_AzureCalcRateCard[[#This Row],[Price_Level]]&amp;Table_wabobpsvr_AzureCalc_AzureCalcRateCard[[#This Row],[Region]]</f>
        <v>Redis Cache Basic C6C</v>
      </c>
      <c r="C822" t="s">
        <v>701</v>
      </c>
      <c r="D822" t="s">
        <v>184</v>
      </c>
      <c r="E822">
        <v>0.76439999999999997</v>
      </c>
      <c r="F822" t="s">
        <v>842</v>
      </c>
      <c r="G822" s="784" t="s">
        <v>3493</v>
      </c>
      <c r="H822" s="784" t="s">
        <v>3494</v>
      </c>
      <c r="I822" s="784" t="s">
        <v>4919</v>
      </c>
    </row>
    <row r="823" spans="1:9" hidden="1">
      <c r="A823" t="str">
        <f>Table_wabobpsvr_AzureCalc_AzureCalcRateCard[[#This Row],[ServiceName]]&amp;Table_wabobpsvr_AzureCalc_AzureCalcRateCard[[#This Row],[Price_Level]]&amp;Table_wabobpsvr_AzureCalc_AzureCalcRateCard[[#This Row],[Region]]</f>
        <v>A5 HDInsight (Non-Windows)D15</v>
      </c>
      <c r="B823">
        <v>15</v>
      </c>
      <c r="C823" t="s">
        <v>91</v>
      </c>
      <c r="D823" t="s">
        <v>183</v>
      </c>
      <c r="E823">
        <v>0.14910000000000001</v>
      </c>
      <c r="F823" t="s">
        <v>3547</v>
      </c>
      <c r="G823" s="784" t="s">
        <v>3577</v>
      </c>
      <c r="H823" s="784" t="s">
        <v>3578</v>
      </c>
      <c r="I823" s="784" t="s">
        <v>4940</v>
      </c>
    </row>
    <row r="824" spans="1:9" hidden="1">
      <c r="A824" t="str">
        <f>Table_wabobpsvr_AzureCalc_AzureCalcRateCard[[#This Row],[ServiceName]]&amp;Table_wabobpsvr_AzureCalc_AzureCalcRateCard[[#This Row],[Price_Level]]&amp;Table_wabobpsvr_AzureCalc_AzureCalcRateCard[[#This Row],[Region]]</f>
        <v>A5 HDInsight (Non-Windows)MOSP15</v>
      </c>
      <c r="B824">
        <v>15</v>
      </c>
      <c r="C824" t="s">
        <v>91</v>
      </c>
      <c r="D824" t="s">
        <v>627</v>
      </c>
      <c r="E824">
        <v>0.23300000000000001</v>
      </c>
      <c r="F824" t="s">
        <v>3547</v>
      </c>
      <c r="G824" s="784" t="s">
        <v>4431</v>
      </c>
      <c r="H824" s="784" t="s">
        <v>4431</v>
      </c>
      <c r="I824" s="784" t="s">
        <v>4941</v>
      </c>
    </row>
    <row r="825" spans="1:9" hidden="1">
      <c r="A825" t="str">
        <f>Table_wabobpsvr_AzureCalc_AzureCalcRateCard[[#This Row],[ServiceName]]&amp;Table_wabobpsvr_AzureCalc_AzureCalcRateCard[[#This Row],[Price_Level]]&amp;Table_wabobpsvr_AzureCalc_AzureCalcRateCard[[#This Row],[Region]]</f>
        <v>Media Services Indexer - Tier 4A5</v>
      </c>
      <c r="B825">
        <v>5</v>
      </c>
      <c r="C825" t="s">
        <v>4431</v>
      </c>
      <c r="D825" t="s">
        <v>181</v>
      </c>
      <c r="E825">
        <v>999999</v>
      </c>
      <c r="F825" t="s">
        <v>1101</v>
      </c>
      <c r="G825" s="784" t="s">
        <v>4431</v>
      </c>
      <c r="H825" s="784" t="s">
        <v>4431</v>
      </c>
      <c r="I825" s="784" t="s">
        <v>4431</v>
      </c>
    </row>
    <row r="826" spans="1:9" hidden="1">
      <c r="A826" t="str">
        <f>Table_wabobpsvr_AzureCalc_AzureCalcRateCard[[#This Row],[ServiceName]]&amp;Table_wabobpsvr_AzureCalc_AzureCalcRateCard[[#This Row],[Price_Level]]&amp;Table_wabobpsvr_AzureCalc_AzureCalcRateCard[[#This Row],[Region]]</f>
        <v>Media Services Indexer - Tier 4B5</v>
      </c>
      <c r="B826">
        <v>5</v>
      </c>
      <c r="C826" t="s">
        <v>4431</v>
      </c>
      <c r="D826" t="s">
        <v>182</v>
      </c>
      <c r="E826">
        <v>999999</v>
      </c>
      <c r="F826" t="s">
        <v>1101</v>
      </c>
      <c r="G826" s="784" t="s">
        <v>4431</v>
      </c>
      <c r="H826" s="784" t="s">
        <v>4431</v>
      </c>
      <c r="I826" s="784" t="s">
        <v>4431</v>
      </c>
    </row>
    <row r="827" spans="1:9" hidden="1">
      <c r="A827" t="str">
        <f>Table_wabobpsvr_AzureCalc_AzureCalcRateCard[[#This Row],[ServiceName]]&amp;Table_wabobpsvr_AzureCalc_AzureCalcRateCard[[#This Row],[Price_Level]]&amp;Table_wabobpsvr_AzureCalc_AzureCalcRateCard[[#This Row],[Region]]</f>
        <v>Media Services Indexer - Tier 4C5</v>
      </c>
      <c r="B827">
        <v>5</v>
      </c>
      <c r="C827" t="s">
        <v>4431</v>
      </c>
      <c r="D827" t="s">
        <v>184</v>
      </c>
      <c r="E827">
        <v>999999</v>
      </c>
      <c r="F827" t="s">
        <v>1101</v>
      </c>
      <c r="G827" s="784" t="s">
        <v>4431</v>
      </c>
      <c r="H827" s="784" t="s">
        <v>4431</v>
      </c>
      <c r="I827" s="784" t="s">
        <v>4431</v>
      </c>
    </row>
    <row r="828" spans="1:9" hidden="1">
      <c r="A828" t="str">
        <f>Table_wabobpsvr_AzureCalc_AzureCalcRateCard[[#This Row],[ServiceName]]&amp;Table_wabobpsvr_AzureCalc_AzureCalcRateCard[[#This Row],[Price_Level]]&amp;Table_wabobpsvr_AzureCalc_AzureCalcRateCard[[#This Row],[Region]]</f>
        <v>Media Services Indexer - Tier 4D5</v>
      </c>
      <c r="B828">
        <v>5</v>
      </c>
      <c r="C828" t="s">
        <v>4431</v>
      </c>
      <c r="D828" t="s">
        <v>183</v>
      </c>
      <c r="E828">
        <v>999999</v>
      </c>
      <c r="F828" t="s">
        <v>1101</v>
      </c>
      <c r="G828" s="784" t="s">
        <v>4431</v>
      </c>
      <c r="H828" s="784" t="s">
        <v>4431</v>
      </c>
      <c r="I828" s="784" t="s">
        <v>4431</v>
      </c>
    </row>
    <row r="829" spans="1:9" hidden="1">
      <c r="A829" t="str">
        <f>Table_wabobpsvr_AzureCalc_AzureCalcRateCard[[#This Row],[ServiceName]]&amp;Table_wabobpsvr_AzureCalc_AzureCalcRateCard[[#This Row],[Price_Level]]&amp;Table_wabobpsvr_AzureCalc_AzureCalcRateCard[[#This Row],[Region]]</f>
        <v>Media Services Indexer - Tier 4MOSP1</v>
      </c>
      <c r="B829">
        <v>1</v>
      </c>
      <c r="C829" t="s">
        <v>4431</v>
      </c>
      <c r="D829" t="s">
        <v>627</v>
      </c>
      <c r="E829">
        <v>999999</v>
      </c>
      <c r="F829" t="s">
        <v>1101</v>
      </c>
      <c r="G829" s="784" t="s">
        <v>4431</v>
      </c>
      <c r="H829" s="784" t="s">
        <v>4431</v>
      </c>
      <c r="I829" s="784" t="s">
        <v>4431</v>
      </c>
    </row>
    <row r="830" spans="1:9" hidden="1">
      <c r="A830" t="str">
        <f>Table_wabobpsvr_AzureCalc_AzureCalcRateCard[[#This Row],[ServiceName]]&amp;Table_wabobpsvr_AzureCalc_AzureCalcRateCard[[#This Row],[Price_Level]]&amp;Table_wabobpsvr_AzureCalc_AzureCalcRateCard[[#This Row],[Region]]</f>
        <v>Basic_D3 VM (Non-Windows)B9</v>
      </c>
      <c r="B830">
        <v>9</v>
      </c>
      <c r="C830" t="s">
        <v>701</v>
      </c>
      <c r="D830" t="s">
        <v>182</v>
      </c>
      <c r="E830">
        <v>0.36847999999999997</v>
      </c>
      <c r="F830" t="s">
        <v>1146</v>
      </c>
      <c r="G830" s="784" t="s">
        <v>4431</v>
      </c>
      <c r="H830" s="784" t="s">
        <v>4431</v>
      </c>
      <c r="I830" s="784" t="s">
        <v>4942</v>
      </c>
    </row>
    <row r="831" spans="1:9" hidden="1">
      <c r="A831" t="str">
        <f>Table_wabobpsvr_AzureCalc_AzureCalcRateCard[[#This Row],[ServiceName]]&amp;Table_wabobpsvr_AzureCalc_AzureCalcRateCard[[#This Row],[Price_Level]]&amp;Table_wabobpsvr_AzureCalc_AzureCalcRateCard[[#This Row],[Region]]</f>
        <v>Basic_D3 VM (Non-Windows)C9</v>
      </c>
      <c r="B831">
        <v>9</v>
      </c>
      <c r="C831" t="s">
        <v>701</v>
      </c>
      <c r="D831" t="s">
        <v>184</v>
      </c>
      <c r="E831">
        <v>0.35671999999999998</v>
      </c>
      <c r="F831" t="s">
        <v>1146</v>
      </c>
      <c r="G831" s="784" t="s">
        <v>4431</v>
      </c>
      <c r="H831" s="784" t="s">
        <v>4431</v>
      </c>
      <c r="I831" s="784" t="s">
        <v>4942</v>
      </c>
    </row>
    <row r="832" spans="1:9" hidden="1">
      <c r="A832" t="str">
        <f>Table_wabobpsvr_AzureCalc_AzureCalcRateCard[[#This Row],[ServiceName]]&amp;Table_wabobpsvr_AzureCalc_AzureCalcRateCard[[#This Row],[Price_Level]]&amp;Table_wabobpsvr_AzureCalc_AzureCalcRateCard[[#This Row],[Region]]</f>
        <v>Basic_D3 VM (Non-Windows)D9</v>
      </c>
      <c r="B832">
        <v>9</v>
      </c>
      <c r="C832" t="s">
        <v>701</v>
      </c>
      <c r="D832" t="s">
        <v>183</v>
      </c>
      <c r="E832">
        <v>0.34495999999999999</v>
      </c>
      <c r="F832" t="s">
        <v>1146</v>
      </c>
      <c r="G832" s="784" t="s">
        <v>4431</v>
      </c>
      <c r="H832" s="784" t="s">
        <v>4431</v>
      </c>
      <c r="I832" s="784" t="s">
        <v>4942</v>
      </c>
    </row>
    <row r="833" spans="1:9" hidden="1">
      <c r="A833" t="str">
        <f>Table_wabobpsvr_AzureCalc_AzureCalcRateCard[[#This Row],[ServiceName]]&amp;Table_wabobpsvr_AzureCalc_AzureCalcRateCard[[#This Row],[Price_Level]]&amp;Table_wabobpsvr_AzureCalc_AzureCalcRateCard[[#This Row],[Region]]</f>
        <v>Streaming UnitsMOSP7</v>
      </c>
      <c r="B833">
        <v>7</v>
      </c>
      <c r="C833" t="s">
        <v>4431</v>
      </c>
      <c r="D833" t="s">
        <v>627</v>
      </c>
      <c r="E833">
        <v>999999</v>
      </c>
      <c r="F833" t="s">
        <v>1361</v>
      </c>
      <c r="G833" s="784" t="s">
        <v>4431</v>
      </c>
      <c r="H833" s="784" t="s">
        <v>4431</v>
      </c>
      <c r="I833" s="784" t="s">
        <v>4431</v>
      </c>
    </row>
    <row r="834" spans="1:9" hidden="1">
      <c r="A834" s="784" t="str">
        <f>Table_wabobpsvr_AzureCalc_AzureCalcRateCard[[#This Row],[ServiceName]]&amp;Table_wabobpsvr_AzureCalc_AzureCalcRateCard[[#This Row],[Price_Level]]&amp;Table_wabobpsvr_AzureCalc_AzureCalcRateCard[[#This Row],[Region]]</f>
        <v>Streaming UnitsA7</v>
      </c>
      <c r="B834" s="784">
        <v>7</v>
      </c>
      <c r="C834" s="784" t="s">
        <v>4431</v>
      </c>
      <c r="D834" s="784" t="s">
        <v>181</v>
      </c>
      <c r="E834" s="784">
        <v>999999</v>
      </c>
      <c r="F834" s="784" t="s">
        <v>1361</v>
      </c>
      <c r="G834" s="784" t="s">
        <v>4431</v>
      </c>
      <c r="H834" s="784" t="s">
        <v>4431</v>
      </c>
      <c r="I834" s="784" t="s">
        <v>4431</v>
      </c>
    </row>
    <row r="835" spans="1:9" hidden="1">
      <c r="A835" t="str">
        <f>Table_wabobpsvr_AzureCalc_AzureCalcRateCard[[#This Row],[ServiceName]]&amp;Table_wabobpsvr_AzureCalc_AzureCalcRateCard[[#This Row],[Price_Level]]&amp;Table_wabobpsvr_AzureCalc_AzureCalcRateCard[[#This Row],[Region]]</f>
        <v>Streaming UnitsB7</v>
      </c>
      <c r="B835">
        <v>7</v>
      </c>
      <c r="C835" t="s">
        <v>4431</v>
      </c>
      <c r="D835" t="s">
        <v>182</v>
      </c>
      <c r="E835">
        <v>999999</v>
      </c>
      <c r="F835" t="s">
        <v>1361</v>
      </c>
      <c r="G835" s="784" t="s">
        <v>4431</v>
      </c>
      <c r="H835" s="784" t="s">
        <v>4431</v>
      </c>
      <c r="I835" s="784" t="s">
        <v>4431</v>
      </c>
    </row>
    <row r="836" spans="1:9" hidden="1">
      <c r="A836" t="str">
        <f>Table_wabobpsvr_AzureCalc_AzureCalcRateCard[[#This Row],[ServiceName]]&amp;Table_wabobpsvr_AzureCalc_AzureCalcRateCard[[#This Row],[Price_Level]]&amp;Table_wabobpsvr_AzureCalc_AzureCalcRateCard[[#This Row],[Region]]</f>
        <v>Streaming UnitsC7</v>
      </c>
      <c r="B836">
        <v>7</v>
      </c>
      <c r="C836" t="s">
        <v>4431</v>
      </c>
      <c r="D836" t="s">
        <v>184</v>
      </c>
      <c r="E836">
        <v>999999</v>
      </c>
      <c r="F836" t="s">
        <v>1361</v>
      </c>
      <c r="G836" s="784" t="s">
        <v>4431</v>
      </c>
      <c r="H836" s="784" t="s">
        <v>4431</v>
      </c>
      <c r="I836" s="784" t="s">
        <v>4431</v>
      </c>
    </row>
    <row r="837" spans="1:9" hidden="1">
      <c r="A837" t="str">
        <f>Table_wabobpsvr_AzureCalc_AzureCalcRateCard[[#This Row],[ServiceName]]&amp;Table_wabobpsvr_AzureCalc_AzureCalcRateCard[[#This Row],[Price_Level]]&amp;Table_wabobpsvr_AzureCalc_AzureCalcRateCard[[#This Row],[Region]]</f>
        <v>Streaming UnitsD7</v>
      </c>
      <c r="B837">
        <v>7</v>
      </c>
      <c r="C837" t="s">
        <v>4431</v>
      </c>
      <c r="D837" t="s">
        <v>183</v>
      </c>
      <c r="E837">
        <v>999999</v>
      </c>
      <c r="F837" t="s">
        <v>1361</v>
      </c>
      <c r="G837" s="784" t="s">
        <v>4431</v>
      </c>
      <c r="H837" s="784" t="s">
        <v>4431</v>
      </c>
      <c r="I837" s="784" t="s">
        <v>4431</v>
      </c>
    </row>
    <row r="838" spans="1:9" hidden="1">
      <c r="A838" t="str">
        <f>Table_wabobpsvr_AzureCalc_AzureCalcRateCard[[#This Row],[ServiceName]]&amp;Table_wabobpsvr_AzureCalc_AzureCalcRateCard[[#This Row],[Price_Level]]&amp;Table_wabobpsvr_AzureCalc_AzureCalcRateCard[[#This Row],[Region]]</f>
        <v>Streaming UnitsMOSP9</v>
      </c>
      <c r="B838">
        <v>9</v>
      </c>
      <c r="C838" t="s">
        <v>4431</v>
      </c>
      <c r="D838" t="s">
        <v>627</v>
      </c>
      <c r="E838">
        <v>999999</v>
      </c>
      <c r="F838" t="s">
        <v>1361</v>
      </c>
      <c r="G838" s="784" t="s">
        <v>4431</v>
      </c>
      <c r="H838" s="784" t="s">
        <v>4431</v>
      </c>
      <c r="I838" s="784" t="s">
        <v>4431</v>
      </c>
    </row>
    <row r="839" spans="1:9" hidden="1">
      <c r="A839" s="784" t="str">
        <f>Table_wabobpsvr_AzureCalc_AzureCalcRateCard[[#This Row],[ServiceName]]&amp;Table_wabobpsvr_AzureCalc_AzureCalcRateCard[[#This Row],[Price_Level]]&amp;Table_wabobpsvr_AzureCalc_AzureCalcRateCard[[#This Row],[Region]]</f>
        <v>Standard S3 Database DaysD15</v>
      </c>
      <c r="B839" s="784">
        <v>15</v>
      </c>
      <c r="C839" s="784" t="s">
        <v>91</v>
      </c>
      <c r="D839" s="784" t="s">
        <v>183</v>
      </c>
      <c r="E839" s="784">
        <v>0.19650000000000001</v>
      </c>
      <c r="F839" s="784" t="s">
        <v>3249</v>
      </c>
      <c r="G839" s="784" t="s">
        <v>3252</v>
      </c>
      <c r="H839" s="784" t="s">
        <v>3253</v>
      </c>
      <c r="I839" s="784" t="s">
        <v>4943</v>
      </c>
    </row>
    <row r="840" spans="1:9" hidden="1">
      <c r="A840" t="str">
        <f>Table_wabobpsvr_AzureCalc_AzureCalcRateCard[[#This Row],[ServiceName]]&amp;Table_wabobpsvr_AzureCalc_AzureCalcRateCard[[#This Row],[Price_Level]]&amp;Table_wabobpsvr_AzureCalc_AzureCalcRateCard[[#This Row],[Region]]</f>
        <v>Streaming UnitsA9</v>
      </c>
      <c r="B840">
        <v>9</v>
      </c>
      <c r="C840" t="s">
        <v>4431</v>
      </c>
      <c r="D840" t="s">
        <v>181</v>
      </c>
      <c r="E840">
        <v>999999</v>
      </c>
      <c r="F840" t="s">
        <v>1361</v>
      </c>
      <c r="G840" s="784" t="s">
        <v>4431</v>
      </c>
      <c r="H840" s="784" t="s">
        <v>4431</v>
      </c>
      <c r="I840" s="784" t="s">
        <v>4431</v>
      </c>
    </row>
    <row r="841" spans="1:9" hidden="1">
      <c r="A841" t="str">
        <f>Table_wabobpsvr_AzureCalc_AzureCalcRateCard[[#This Row],[ServiceName]]&amp;Table_wabobpsvr_AzureCalc_AzureCalcRateCard[[#This Row],[Price_Level]]&amp;Table_wabobpsvr_AzureCalc_AzureCalcRateCard[[#This Row],[Region]]</f>
        <v>Basic_D3 VM (Non-Windows)MOSP13</v>
      </c>
      <c r="B841">
        <v>13</v>
      </c>
      <c r="C841" t="s">
        <v>701</v>
      </c>
      <c r="D841" t="s">
        <v>627</v>
      </c>
      <c r="E841">
        <v>0.38</v>
      </c>
      <c r="F841" t="s">
        <v>1146</v>
      </c>
      <c r="G841" s="784" t="s">
        <v>4431</v>
      </c>
      <c r="H841" s="784" t="s">
        <v>4431</v>
      </c>
      <c r="I841" s="784" t="s">
        <v>4944</v>
      </c>
    </row>
    <row r="842" spans="1:9" hidden="1">
      <c r="A842" t="str">
        <f>Table_wabobpsvr_AzureCalc_AzureCalcRateCard[[#This Row],[ServiceName]]&amp;Table_wabobpsvr_AzureCalc_AzureCalcRateCard[[#This Row],[Price_Level]]&amp;Table_wabobpsvr_AzureCalc_AzureCalcRateCard[[#This Row],[Region]]</f>
        <v>Basic_D3 VM (Non-Windows)A13</v>
      </c>
      <c r="B842">
        <v>13</v>
      </c>
      <c r="C842" t="s">
        <v>701</v>
      </c>
      <c r="D842" t="s">
        <v>181</v>
      </c>
      <c r="E842">
        <v>0.36859999999999998</v>
      </c>
      <c r="F842" t="s">
        <v>1146</v>
      </c>
      <c r="G842" s="784" t="s">
        <v>4431</v>
      </c>
      <c r="H842" s="784" t="s">
        <v>4431</v>
      </c>
      <c r="I842" s="784" t="s">
        <v>4944</v>
      </c>
    </row>
    <row r="843" spans="1:9" hidden="1">
      <c r="A843" t="str">
        <f>Table_wabobpsvr_AzureCalc_AzureCalcRateCard[[#This Row],[ServiceName]]&amp;Table_wabobpsvr_AzureCalc_AzureCalcRateCard[[#This Row],[Price_Level]]&amp;Table_wabobpsvr_AzureCalc_AzureCalcRateCard[[#This Row],[Region]]</f>
        <v>Basic_D3 VM (Non-Windows)B13</v>
      </c>
      <c r="B843">
        <v>13</v>
      </c>
      <c r="C843" t="s">
        <v>701</v>
      </c>
      <c r="D843" t="s">
        <v>182</v>
      </c>
      <c r="E843">
        <v>0.35720000000000002</v>
      </c>
      <c r="F843" t="s">
        <v>1146</v>
      </c>
      <c r="G843" s="784" t="s">
        <v>4431</v>
      </c>
      <c r="H843" s="784" t="s">
        <v>4431</v>
      </c>
      <c r="I843" s="784" t="s">
        <v>4944</v>
      </c>
    </row>
    <row r="844" spans="1:9" hidden="1">
      <c r="A844" t="str">
        <f>Table_wabobpsvr_AzureCalc_AzureCalcRateCard[[#This Row],[ServiceName]]&amp;Table_wabobpsvr_AzureCalc_AzureCalcRateCard[[#This Row],[Price_Level]]&amp;Table_wabobpsvr_AzureCalc_AzureCalcRateCard[[#This Row],[Region]]</f>
        <v>Basic_D3 VM (Non-Windows)C13</v>
      </c>
      <c r="B844">
        <v>13</v>
      </c>
      <c r="C844" t="s">
        <v>701</v>
      </c>
      <c r="D844" t="s">
        <v>184</v>
      </c>
      <c r="E844">
        <v>0.3458</v>
      </c>
      <c r="F844" t="s">
        <v>1146</v>
      </c>
      <c r="G844" s="784" t="s">
        <v>4431</v>
      </c>
      <c r="H844" s="784" t="s">
        <v>4431</v>
      </c>
      <c r="I844" s="784" t="s">
        <v>4944</v>
      </c>
    </row>
    <row r="845" spans="1:9" hidden="1">
      <c r="A845" t="str">
        <f>Table_wabobpsvr_AzureCalc_AzureCalcRateCard[[#This Row],[ServiceName]]&amp;Table_wabobpsvr_AzureCalc_AzureCalcRateCard[[#This Row],[Price_Level]]&amp;Table_wabobpsvr_AzureCalc_AzureCalcRateCard[[#This Row],[Region]]</f>
        <v>Basic_D3 VM (Non-Windows)D13</v>
      </c>
      <c r="B845">
        <v>13</v>
      </c>
      <c r="C845" t="s">
        <v>701</v>
      </c>
      <c r="D845" t="s">
        <v>183</v>
      </c>
      <c r="E845">
        <v>0.33439999999999998</v>
      </c>
      <c r="F845" t="s">
        <v>1146</v>
      </c>
      <c r="G845" s="784" t="s">
        <v>4431</v>
      </c>
      <c r="H845" s="784" t="s">
        <v>4431</v>
      </c>
      <c r="I845" s="784" t="s">
        <v>4944</v>
      </c>
    </row>
    <row r="846" spans="1:9" hidden="1">
      <c r="A846" t="str">
        <f>Table_wabobpsvr_AzureCalc_AzureCalcRateCard[[#This Row],[ServiceName]]&amp;Table_wabobpsvr_AzureCalc_AzureCalcRateCard[[#This Row],[Price_Level]]&amp;Table_wabobpsvr_AzureCalc_AzureCalcRateCard[[#This Row],[Region]]</f>
        <v>Basic_D3 VM (Non-Windows)MOSP7</v>
      </c>
      <c r="B846">
        <v>7</v>
      </c>
      <c r="C846" t="s">
        <v>701</v>
      </c>
      <c r="D846" t="s">
        <v>627</v>
      </c>
      <c r="E846">
        <v>0.308</v>
      </c>
      <c r="F846" t="s">
        <v>1146</v>
      </c>
      <c r="G846" s="784" t="s">
        <v>4431</v>
      </c>
      <c r="H846" s="784" t="s">
        <v>4431</v>
      </c>
      <c r="I846" s="784" t="s">
        <v>4945</v>
      </c>
    </row>
    <row r="847" spans="1:9" hidden="1">
      <c r="A847" t="str">
        <f>Table_wabobpsvr_AzureCalc_AzureCalcRateCard[[#This Row],[ServiceName]]&amp;Table_wabobpsvr_AzureCalc_AzureCalcRateCard[[#This Row],[Price_Level]]&amp;Table_wabobpsvr_AzureCalc_AzureCalcRateCard[[#This Row],[Region]]</f>
        <v>Basic_D3 VM (Non-Windows)A7</v>
      </c>
      <c r="B847">
        <v>7</v>
      </c>
      <c r="C847" t="s">
        <v>701</v>
      </c>
      <c r="D847" t="s">
        <v>181</v>
      </c>
      <c r="E847">
        <v>0.29876000000000003</v>
      </c>
      <c r="F847" t="s">
        <v>1146</v>
      </c>
      <c r="G847" s="784" t="s">
        <v>4431</v>
      </c>
      <c r="H847" s="784" t="s">
        <v>4431</v>
      </c>
      <c r="I847" s="784" t="s">
        <v>4945</v>
      </c>
    </row>
    <row r="848" spans="1:9" hidden="1">
      <c r="A848" t="str">
        <f>Table_wabobpsvr_AzureCalc_AzureCalcRateCard[[#This Row],[ServiceName]]&amp;Table_wabobpsvr_AzureCalc_AzureCalcRateCard[[#This Row],[Price_Level]]&amp;Table_wabobpsvr_AzureCalc_AzureCalcRateCard[[#This Row],[Region]]</f>
        <v>Basic_D3 VM (Non-Windows)B7</v>
      </c>
      <c r="B848">
        <v>7</v>
      </c>
      <c r="C848" t="s">
        <v>701</v>
      </c>
      <c r="D848" t="s">
        <v>182</v>
      </c>
      <c r="E848">
        <v>0.28952</v>
      </c>
      <c r="F848" t="s">
        <v>1146</v>
      </c>
      <c r="G848" s="784" t="s">
        <v>4431</v>
      </c>
      <c r="H848" s="784" t="s">
        <v>4431</v>
      </c>
      <c r="I848" s="784" t="s">
        <v>4945</v>
      </c>
    </row>
    <row r="849" spans="1:9" hidden="1">
      <c r="A849" t="str">
        <f>Table_wabobpsvr_AzureCalc_AzureCalcRateCard[[#This Row],[ServiceName]]&amp;Table_wabobpsvr_AzureCalc_AzureCalcRateCard[[#This Row],[Price_Level]]&amp;Table_wabobpsvr_AzureCalc_AzureCalcRateCard[[#This Row],[Region]]</f>
        <v>Basic_D3 VM (Non-Windows)C7</v>
      </c>
      <c r="B849">
        <v>7</v>
      </c>
      <c r="C849" t="s">
        <v>701</v>
      </c>
      <c r="D849" t="s">
        <v>184</v>
      </c>
      <c r="E849">
        <v>0.28027999999999997</v>
      </c>
      <c r="F849" t="s">
        <v>1146</v>
      </c>
      <c r="G849" s="784" t="s">
        <v>4431</v>
      </c>
      <c r="H849" s="784" t="s">
        <v>4431</v>
      </c>
      <c r="I849" s="784" t="s">
        <v>4945</v>
      </c>
    </row>
    <row r="850" spans="1:9" hidden="1">
      <c r="A850" t="str">
        <f>Table_wabobpsvr_AzureCalc_AzureCalcRateCard[[#This Row],[ServiceName]]&amp;Table_wabobpsvr_AzureCalc_AzureCalcRateCard[[#This Row],[Price_Level]]&amp;Table_wabobpsvr_AzureCalc_AzureCalcRateCard[[#This Row],[Region]]</f>
        <v>Basic_D3 VM (Non-Windows)D7</v>
      </c>
      <c r="B850">
        <v>7</v>
      </c>
      <c r="C850" t="s">
        <v>701</v>
      </c>
      <c r="D850" t="s">
        <v>183</v>
      </c>
      <c r="E850">
        <v>0.27104</v>
      </c>
      <c r="F850" t="s">
        <v>1146</v>
      </c>
      <c r="G850" s="784" t="s">
        <v>4431</v>
      </c>
      <c r="H850" s="784" t="s">
        <v>4431</v>
      </c>
      <c r="I850" s="784" t="s">
        <v>4945</v>
      </c>
    </row>
    <row r="851" spans="1:9" hidden="1">
      <c r="A851" t="str">
        <f>Table_wabobpsvr_AzureCalc_AzureCalcRateCard[[#This Row],[ServiceName]]&amp;Table_wabobpsvr_AzureCalc_AzureCalcRateCard[[#This Row],[Price_Level]]&amp;Table_wabobpsvr_AzureCalc_AzureCalcRateCard[[#This Row],[Region]]</f>
        <v>Basic_D3 VM (Non-Windows)MOSP8</v>
      </c>
      <c r="B851">
        <v>8</v>
      </c>
      <c r="C851" t="s">
        <v>701</v>
      </c>
      <c r="D851" t="s">
        <v>627</v>
      </c>
      <c r="E851">
        <v>0.376</v>
      </c>
      <c r="F851" t="s">
        <v>1146</v>
      </c>
      <c r="G851" s="784" t="s">
        <v>4431</v>
      </c>
      <c r="H851" s="784" t="s">
        <v>4431</v>
      </c>
      <c r="I851" s="784" t="s">
        <v>4946</v>
      </c>
    </row>
    <row r="852" spans="1:9" hidden="1">
      <c r="A852" t="str">
        <f>Table_wabobpsvr_AzureCalc_AzureCalcRateCard[[#This Row],[ServiceName]]&amp;Table_wabobpsvr_AzureCalc_AzureCalcRateCard[[#This Row],[Price_Level]]&amp;Table_wabobpsvr_AzureCalc_AzureCalcRateCard[[#This Row],[Region]]</f>
        <v>Basic_D3 VM (Non-Windows)A8</v>
      </c>
      <c r="B852">
        <v>8</v>
      </c>
      <c r="C852" t="s">
        <v>701</v>
      </c>
      <c r="D852" t="s">
        <v>181</v>
      </c>
      <c r="E852">
        <v>0.36471999999999999</v>
      </c>
      <c r="F852" t="s">
        <v>1146</v>
      </c>
      <c r="G852" s="784" t="s">
        <v>4431</v>
      </c>
      <c r="H852" s="784" t="s">
        <v>4431</v>
      </c>
      <c r="I852" s="784" t="s">
        <v>4946</v>
      </c>
    </row>
    <row r="853" spans="1:9" hidden="1">
      <c r="A853" t="str">
        <f>Table_wabobpsvr_AzureCalc_AzureCalcRateCard[[#This Row],[ServiceName]]&amp;Table_wabobpsvr_AzureCalc_AzureCalcRateCard[[#This Row],[Price_Level]]&amp;Table_wabobpsvr_AzureCalc_AzureCalcRateCard[[#This Row],[Region]]</f>
        <v>Basic_D3 VM (Non-Windows)B8</v>
      </c>
      <c r="B853">
        <v>8</v>
      </c>
      <c r="C853" t="s">
        <v>701</v>
      </c>
      <c r="D853" t="s">
        <v>182</v>
      </c>
      <c r="E853">
        <v>0.35343999999999998</v>
      </c>
      <c r="F853" t="s">
        <v>1146</v>
      </c>
      <c r="G853" s="784" t="s">
        <v>4431</v>
      </c>
      <c r="H853" s="784" t="s">
        <v>4431</v>
      </c>
      <c r="I853" s="784" t="s">
        <v>4946</v>
      </c>
    </row>
    <row r="854" spans="1:9" hidden="1">
      <c r="A854" t="str">
        <f>Table_wabobpsvr_AzureCalc_AzureCalcRateCard[[#This Row],[ServiceName]]&amp;Table_wabobpsvr_AzureCalc_AzureCalcRateCard[[#This Row],[Price_Level]]&amp;Table_wabobpsvr_AzureCalc_AzureCalcRateCard[[#This Row],[Region]]</f>
        <v>Basic_D3 VM (Non-Windows)C8</v>
      </c>
      <c r="B854">
        <v>8</v>
      </c>
      <c r="C854" t="s">
        <v>701</v>
      </c>
      <c r="D854" t="s">
        <v>184</v>
      </c>
      <c r="E854">
        <v>0.34216000000000002</v>
      </c>
      <c r="F854" t="s">
        <v>1146</v>
      </c>
      <c r="G854" s="784" t="s">
        <v>4431</v>
      </c>
      <c r="H854" s="784" t="s">
        <v>4431</v>
      </c>
      <c r="I854" s="784" t="s">
        <v>4946</v>
      </c>
    </row>
    <row r="855" spans="1:9" hidden="1">
      <c r="A855" t="str">
        <f>Table_wabobpsvr_AzureCalc_AzureCalcRateCard[[#This Row],[ServiceName]]&amp;Table_wabobpsvr_AzureCalc_AzureCalcRateCard[[#This Row],[Price_Level]]&amp;Table_wabobpsvr_AzureCalc_AzureCalcRateCard[[#This Row],[Region]]</f>
        <v>Basic_D3 VM (Non-Windows)D8</v>
      </c>
      <c r="B855">
        <v>8</v>
      </c>
      <c r="C855" t="s">
        <v>701</v>
      </c>
      <c r="D855" t="s">
        <v>183</v>
      </c>
      <c r="E855">
        <v>0.33088000000000001</v>
      </c>
      <c r="F855" t="s">
        <v>1146</v>
      </c>
      <c r="G855" s="784" t="s">
        <v>4431</v>
      </c>
      <c r="H855" s="784" t="s">
        <v>4431</v>
      </c>
      <c r="I855" s="784" t="s">
        <v>4946</v>
      </c>
    </row>
    <row r="856" spans="1:9" hidden="1">
      <c r="A856" t="str">
        <f>Table_wabobpsvr_AzureCalc_AzureCalcRateCard[[#This Row],[ServiceName]]&amp;Table_wabobpsvr_AzureCalc_AzureCalcRateCard[[#This Row],[Price_Level]]&amp;Table_wabobpsvr_AzureCalc_AzureCalcRateCard[[#This Row],[Region]]</f>
        <v>Basic_D3 VM (Non-Windows)MOSP11</v>
      </c>
      <c r="B856">
        <v>11</v>
      </c>
      <c r="C856" t="s">
        <v>701</v>
      </c>
      <c r="D856" t="s">
        <v>627</v>
      </c>
      <c r="E856">
        <v>0.46400000000000002</v>
      </c>
      <c r="F856" t="s">
        <v>1146</v>
      </c>
      <c r="G856" s="784" t="s">
        <v>4431</v>
      </c>
      <c r="H856" s="784" t="s">
        <v>4431</v>
      </c>
      <c r="I856" s="784" t="s">
        <v>4947</v>
      </c>
    </row>
    <row r="857" spans="1:9" hidden="1">
      <c r="A857" t="str">
        <f>Table_wabobpsvr_AzureCalc_AzureCalcRateCard[[#This Row],[ServiceName]]&amp;Table_wabobpsvr_AzureCalc_AzureCalcRateCard[[#This Row],[Price_Level]]&amp;Table_wabobpsvr_AzureCalc_AzureCalcRateCard[[#This Row],[Region]]</f>
        <v>Basic_D3 VM (Non-Windows)A11</v>
      </c>
      <c r="B857">
        <v>11</v>
      </c>
      <c r="C857" t="s">
        <v>701</v>
      </c>
      <c r="D857" t="s">
        <v>181</v>
      </c>
      <c r="E857">
        <v>0.45007999999999998</v>
      </c>
      <c r="F857" t="s">
        <v>1146</v>
      </c>
      <c r="G857" s="784" t="s">
        <v>4431</v>
      </c>
      <c r="H857" s="784" t="s">
        <v>4431</v>
      </c>
      <c r="I857" s="784" t="s">
        <v>4947</v>
      </c>
    </row>
    <row r="858" spans="1:9" hidden="1">
      <c r="A858" t="str">
        <f>Table_wabobpsvr_AzureCalc_AzureCalcRateCard[[#This Row],[ServiceName]]&amp;Table_wabobpsvr_AzureCalc_AzureCalcRateCard[[#This Row],[Price_Level]]&amp;Table_wabobpsvr_AzureCalc_AzureCalcRateCard[[#This Row],[Region]]</f>
        <v>Basic_D3 VM (Non-Windows)B11</v>
      </c>
      <c r="B858">
        <v>11</v>
      </c>
      <c r="C858" t="s">
        <v>701</v>
      </c>
      <c r="D858" t="s">
        <v>182</v>
      </c>
      <c r="E858">
        <v>0.43615999999999999</v>
      </c>
      <c r="F858" t="s">
        <v>1146</v>
      </c>
      <c r="G858" s="784" t="s">
        <v>4431</v>
      </c>
      <c r="H858" s="784" t="s">
        <v>4431</v>
      </c>
      <c r="I858" s="784" t="s">
        <v>4947</v>
      </c>
    </row>
    <row r="859" spans="1:9" hidden="1">
      <c r="A859" t="str">
        <f>Table_wabobpsvr_AzureCalc_AzureCalcRateCard[[#This Row],[ServiceName]]&amp;Table_wabobpsvr_AzureCalc_AzureCalcRateCard[[#This Row],[Price_Level]]&amp;Table_wabobpsvr_AzureCalc_AzureCalcRateCard[[#This Row],[Region]]</f>
        <v>Basic_D3 VM (Non-Windows)C11</v>
      </c>
      <c r="B859">
        <v>11</v>
      </c>
      <c r="C859" t="s">
        <v>701</v>
      </c>
      <c r="D859" t="s">
        <v>184</v>
      </c>
      <c r="E859">
        <v>0.42224</v>
      </c>
      <c r="F859" t="s">
        <v>1146</v>
      </c>
      <c r="G859" s="784" t="s">
        <v>4431</v>
      </c>
      <c r="H859" s="784" t="s">
        <v>4431</v>
      </c>
      <c r="I859" s="784" t="s">
        <v>4947</v>
      </c>
    </row>
    <row r="860" spans="1:9" hidden="1">
      <c r="A860" t="str">
        <f>Table_wabobpsvr_AzureCalc_AzureCalcRateCard[[#This Row],[ServiceName]]&amp;Table_wabobpsvr_AzureCalc_AzureCalcRateCard[[#This Row],[Price_Level]]&amp;Table_wabobpsvr_AzureCalc_AzureCalcRateCard[[#This Row],[Region]]</f>
        <v>Basic_D3 VM (Non-Windows)D11</v>
      </c>
      <c r="B860">
        <v>11</v>
      </c>
      <c r="C860" t="s">
        <v>701</v>
      </c>
      <c r="D860" t="s">
        <v>183</v>
      </c>
      <c r="E860">
        <v>0.40832000000000002</v>
      </c>
      <c r="F860" t="s">
        <v>1146</v>
      </c>
      <c r="G860" s="784" t="s">
        <v>4431</v>
      </c>
      <c r="H860" s="784" t="s">
        <v>4431</v>
      </c>
      <c r="I860" s="784" t="s">
        <v>4947</v>
      </c>
    </row>
    <row r="861" spans="1:9" hidden="1">
      <c r="A861" t="str">
        <f>Table_wabobpsvr_AzureCalc_AzureCalcRateCard[[#This Row],[ServiceName]]&amp;Table_wabobpsvr_AzureCalc_AzureCalcRateCard[[#This Row],[Price_Level]]&amp;Table_wabobpsvr_AzureCalc_AzureCalcRateCard[[#This Row],[Region]]</f>
        <v>Basic_D3 VM (Non-Windows)MOSP12</v>
      </c>
      <c r="B861">
        <v>12</v>
      </c>
      <c r="C861" t="s">
        <v>701</v>
      </c>
      <c r="D861" t="s">
        <v>627</v>
      </c>
      <c r="E861">
        <v>0.40400000000000003</v>
      </c>
      <c r="F861" t="s">
        <v>1146</v>
      </c>
      <c r="G861" s="784" t="s">
        <v>4431</v>
      </c>
      <c r="H861" s="784" t="s">
        <v>4431</v>
      </c>
      <c r="I861" s="784" t="s">
        <v>4948</v>
      </c>
    </row>
    <row r="862" spans="1:9" hidden="1">
      <c r="A862" t="str">
        <f>Table_wabobpsvr_AzureCalc_AzureCalcRateCard[[#This Row],[ServiceName]]&amp;Table_wabobpsvr_AzureCalc_AzureCalcRateCard[[#This Row],[Price_Level]]&amp;Table_wabobpsvr_AzureCalc_AzureCalcRateCard[[#This Row],[Region]]</f>
        <v>Basic_D3 VM (Non-Windows)A12</v>
      </c>
      <c r="B862">
        <v>12</v>
      </c>
      <c r="C862" t="s">
        <v>701</v>
      </c>
      <c r="D862" t="s">
        <v>181</v>
      </c>
      <c r="E862">
        <v>0.39188000000000001</v>
      </c>
      <c r="F862" t="s">
        <v>1146</v>
      </c>
      <c r="G862" s="784" t="s">
        <v>4431</v>
      </c>
      <c r="H862" s="784" t="s">
        <v>4431</v>
      </c>
      <c r="I862" s="784" t="s">
        <v>4948</v>
      </c>
    </row>
    <row r="863" spans="1:9" hidden="1">
      <c r="A863" t="str">
        <f>Table_wabobpsvr_AzureCalc_AzureCalcRateCard[[#This Row],[ServiceName]]&amp;Table_wabobpsvr_AzureCalc_AzureCalcRateCard[[#This Row],[Price_Level]]&amp;Table_wabobpsvr_AzureCalc_AzureCalcRateCard[[#This Row],[Region]]</f>
        <v>Basic_D3 VM (Non-Windows)B12</v>
      </c>
      <c r="B863">
        <v>12</v>
      </c>
      <c r="C863" t="s">
        <v>701</v>
      </c>
      <c r="D863" t="s">
        <v>182</v>
      </c>
      <c r="E863">
        <v>0.37975999999999999</v>
      </c>
      <c r="F863" t="s">
        <v>1146</v>
      </c>
      <c r="G863" s="784" t="s">
        <v>4431</v>
      </c>
      <c r="H863" s="784" t="s">
        <v>4431</v>
      </c>
      <c r="I863" s="784" t="s">
        <v>4948</v>
      </c>
    </row>
    <row r="864" spans="1:9" hidden="1">
      <c r="A864" t="str">
        <f>Table_wabobpsvr_AzureCalc_AzureCalcRateCard[[#This Row],[ServiceName]]&amp;Table_wabobpsvr_AzureCalc_AzureCalcRateCard[[#This Row],[Price_Level]]&amp;Table_wabobpsvr_AzureCalc_AzureCalcRateCard[[#This Row],[Region]]</f>
        <v>Basic_D3 VM (Non-Windows)C12</v>
      </c>
      <c r="B864">
        <v>12</v>
      </c>
      <c r="C864" t="s">
        <v>701</v>
      </c>
      <c r="D864" t="s">
        <v>184</v>
      </c>
      <c r="E864">
        <v>0.36764000000000002</v>
      </c>
      <c r="F864" t="s">
        <v>1146</v>
      </c>
      <c r="G864" s="784" t="s">
        <v>4431</v>
      </c>
      <c r="H864" s="784" t="s">
        <v>4431</v>
      </c>
      <c r="I864" s="784" t="s">
        <v>4948</v>
      </c>
    </row>
    <row r="865" spans="1:9" hidden="1">
      <c r="A865" t="str">
        <f>Table_wabobpsvr_AzureCalc_AzureCalcRateCard[[#This Row],[ServiceName]]&amp;Table_wabobpsvr_AzureCalc_AzureCalcRateCard[[#This Row],[Price_Level]]&amp;Table_wabobpsvr_AzureCalc_AzureCalcRateCard[[#This Row],[Region]]</f>
        <v>Basic_D3 VM (Non-Windows)D12</v>
      </c>
      <c r="B865">
        <v>12</v>
      </c>
      <c r="C865" t="s">
        <v>701</v>
      </c>
      <c r="D865" t="s">
        <v>183</v>
      </c>
      <c r="E865">
        <v>0.35552</v>
      </c>
      <c r="F865" t="s">
        <v>1146</v>
      </c>
      <c r="G865" s="784" t="s">
        <v>4431</v>
      </c>
      <c r="H865" s="784" t="s">
        <v>4431</v>
      </c>
      <c r="I865" s="784" t="s">
        <v>4948</v>
      </c>
    </row>
    <row r="866" spans="1:9" hidden="1">
      <c r="A866" t="str">
        <f>Table_wabobpsvr_AzureCalc_AzureCalcRateCard[[#This Row],[ServiceName]]&amp;Table_wabobpsvr_AzureCalc_AzureCalcRateCard[[#This Row],[Price_Level]]&amp;Table_wabobpsvr_AzureCalc_AzureCalcRateCard[[#This Row],[Region]]</f>
        <v>Basic_D3 VM (Non-Windows)MOSP3</v>
      </c>
      <c r="B866">
        <v>3</v>
      </c>
      <c r="C866" t="s">
        <v>701</v>
      </c>
      <c r="D866" t="s">
        <v>627</v>
      </c>
      <c r="E866">
        <v>0.308</v>
      </c>
      <c r="F866" t="s">
        <v>1146</v>
      </c>
      <c r="G866" s="784" t="s">
        <v>4431</v>
      </c>
      <c r="H866" s="784" t="s">
        <v>4431</v>
      </c>
      <c r="I866" s="784" t="s">
        <v>4949</v>
      </c>
    </row>
    <row r="867" spans="1:9" hidden="1">
      <c r="A867" t="str">
        <f>Table_wabobpsvr_AzureCalc_AzureCalcRateCard[[#This Row],[ServiceName]]&amp;Table_wabobpsvr_AzureCalc_AzureCalcRateCard[[#This Row],[Price_Level]]&amp;Table_wabobpsvr_AzureCalc_AzureCalcRateCard[[#This Row],[Region]]</f>
        <v>Basic_D3 VM (Non-Windows)A3</v>
      </c>
      <c r="B867">
        <v>3</v>
      </c>
      <c r="C867" t="s">
        <v>701</v>
      </c>
      <c r="D867" t="s">
        <v>181</v>
      </c>
      <c r="E867">
        <v>0.29876000000000003</v>
      </c>
      <c r="F867" t="s">
        <v>1146</v>
      </c>
      <c r="G867" s="784" t="s">
        <v>4431</v>
      </c>
      <c r="H867" s="784" t="s">
        <v>4431</v>
      </c>
      <c r="I867" s="784" t="s">
        <v>4949</v>
      </c>
    </row>
    <row r="868" spans="1:9" hidden="1">
      <c r="A868" t="str">
        <f>Table_wabobpsvr_AzureCalc_AzureCalcRateCard[[#This Row],[ServiceName]]&amp;Table_wabobpsvr_AzureCalc_AzureCalcRateCard[[#This Row],[Price_Level]]&amp;Table_wabobpsvr_AzureCalc_AzureCalcRateCard[[#This Row],[Region]]</f>
        <v>Basic_D3 VM (Non-Windows)B3</v>
      </c>
      <c r="B868">
        <v>3</v>
      </c>
      <c r="C868" t="s">
        <v>701</v>
      </c>
      <c r="D868" t="s">
        <v>182</v>
      </c>
      <c r="E868">
        <v>0.28952</v>
      </c>
      <c r="F868" t="s">
        <v>1146</v>
      </c>
      <c r="G868" s="784" t="s">
        <v>4431</v>
      </c>
      <c r="H868" s="784" t="s">
        <v>4431</v>
      </c>
      <c r="I868" s="784" t="s">
        <v>4949</v>
      </c>
    </row>
    <row r="869" spans="1:9" hidden="1">
      <c r="A869" t="str">
        <f>Table_wabobpsvr_AzureCalc_AzureCalcRateCard[[#This Row],[ServiceName]]&amp;Table_wabobpsvr_AzureCalc_AzureCalcRateCard[[#This Row],[Price_Level]]&amp;Table_wabobpsvr_AzureCalc_AzureCalcRateCard[[#This Row],[Region]]</f>
        <v>Basic_D3 VM (Non-Windows)C3</v>
      </c>
      <c r="B869">
        <v>3</v>
      </c>
      <c r="C869" t="s">
        <v>701</v>
      </c>
      <c r="D869" t="s">
        <v>184</v>
      </c>
      <c r="E869">
        <v>0.28027999999999997</v>
      </c>
      <c r="F869" t="s">
        <v>1146</v>
      </c>
      <c r="G869" s="784" t="s">
        <v>4431</v>
      </c>
      <c r="H869" s="784" t="s">
        <v>4431</v>
      </c>
      <c r="I869" s="784" t="s">
        <v>4949</v>
      </c>
    </row>
    <row r="870" spans="1:9" hidden="1">
      <c r="A870" t="str">
        <f>Table_wabobpsvr_AzureCalc_AzureCalcRateCard[[#This Row],[ServiceName]]&amp;Table_wabobpsvr_AzureCalc_AzureCalcRateCard[[#This Row],[Price_Level]]&amp;Table_wabobpsvr_AzureCalc_AzureCalcRateCard[[#This Row],[Region]]</f>
        <v>Basic_D3 VM (Non-Windows)D3</v>
      </c>
      <c r="B870">
        <v>3</v>
      </c>
      <c r="C870" t="s">
        <v>701</v>
      </c>
      <c r="D870" t="s">
        <v>183</v>
      </c>
      <c r="E870">
        <v>0.27104</v>
      </c>
      <c r="F870" t="s">
        <v>1146</v>
      </c>
      <c r="G870" s="784" t="s">
        <v>4431</v>
      </c>
      <c r="H870" s="784" t="s">
        <v>4431</v>
      </c>
      <c r="I870" s="784" t="s">
        <v>4949</v>
      </c>
    </row>
    <row r="871" spans="1:9" hidden="1">
      <c r="A871" t="str">
        <f>Table_wabobpsvr_AzureCalc_AzureCalcRateCard[[#This Row],[ServiceName]]&amp;Table_wabobpsvr_AzureCalc_AzureCalcRateCard[[#This Row],[Price_Level]]&amp;Table_wabobpsvr_AzureCalc_AzureCalcRateCard[[#This Row],[Region]]</f>
        <v>Basic_D3 VM (Non-Windows)MOSP6</v>
      </c>
      <c r="B871">
        <v>6</v>
      </c>
      <c r="C871" t="s">
        <v>701</v>
      </c>
      <c r="D871" t="s">
        <v>627</v>
      </c>
      <c r="E871">
        <v>0.308</v>
      </c>
      <c r="F871" t="s">
        <v>1146</v>
      </c>
      <c r="G871" s="784" t="s">
        <v>4431</v>
      </c>
      <c r="H871" s="784" t="s">
        <v>4431</v>
      </c>
      <c r="I871" s="784" t="s">
        <v>4950</v>
      </c>
    </row>
    <row r="872" spans="1:9" hidden="1">
      <c r="A872" t="str">
        <f>Table_wabobpsvr_AzureCalc_AzureCalcRateCard[[#This Row],[ServiceName]]&amp;Table_wabobpsvr_AzureCalc_AzureCalcRateCard[[#This Row],[Price_Level]]&amp;Table_wabobpsvr_AzureCalc_AzureCalcRateCard[[#This Row],[Region]]</f>
        <v>Basic_D3 VM (Non-Windows)A6</v>
      </c>
      <c r="B872">
        <v>6</v>
      </c>
      <c r="C872" t="s">
        <v>701</v>
      </c>
      <c r="D872" t="s">
        <v>181</v>
      </c>
      <c r="E872">
        <v>0.29876000000000003</v>
      </c>
      <c r="F872" t="s">
        <v>1146</v>
      </c>
      <c r="G872" s="784" t="s">
        <v>4431</v>
      </c>
      <c r="H872" s="784" t="s">
        <v>4431</v>
      </c>
      <c r="I872" s="784" t="s">
        <v>4950</v>
      </c>
    </row>
    <row r="873" spans="1:9" hidden="1">
      <c r="A873" t="str">
        <f>Table_wabobpsvr_AzureCalc_AzureCalcRateCard[[#This Row],[ServiceName]]&amp;Table_wabobpsvr_AzureCalc_AzureCalcRateCard[[#This Row],[Price_Level]]&amp;Table_wabobpsvr_AzureCalc_AzureCalcRateCard[[#This Row],[Region]]</f>
        <v>Basic_D3 VM (Non-Windows)B6</v>
      </c>
      <c r="B873">
        <v>6</v>
      </c>
      <c r="C873" t="s">
        <v>701</v>
      </c>
      <c r="D873" t="s">
        <v>182</v>
      </c>
      <c r="E873">
        <v>0.28952</v>
      </c>
      <c r="F873" t="s">
        <v>1146</v>
      </c>
      <c r="G873" s="784" t="s">
        <v>4431</v>
      </c>
      <c r="H873" s="784" t="s">
        <v>4431</v>
      </c>
      <c r="I873" s="784" t="s">
        <v>4950</v>
      </c>
    </row>
    <row r="874" spans="1:9" hidden="1">
      <c r="A874" t="str">
        <f>Table_wabobpsvr_AzureCalc_AzureCalcRateCard[[#This Row],[ServiceName]]&amp;Table_wabobpsvr_AzureCalc_AzureCalcRateCard[[#This Row],[Price_Level]]&amp;Table_wabobpsvr_AzureCalc_AzureCalcRateCard[[#This Row],[Region]]</f>
        <v>Basic_D3 VM (Non-Windows)C6</v>
      </c>
      <c r="B874">
        <v>6</v>
      </c>
      <c r="C874" t="s">
        <v>701</v>
      </c>
      <c r="D874" t="s">
        <v>184</v>
      </c>
      <c r="E874">
        <v>0.28027999999999997</v>
      </c>
      <c r="F874" t="s">
        <v>1146</v>
      </c>
      <c r="G874" s="784" t="s">
        <v>4431</v>
      </c>
      <c r="H874" s="784" t="s">
        <v>4431</v>
      </c>
      <c r="I874" s="784" t="s">
        <v>4950</v>
      </c>
    </row>
    <row r="875" spans="1:9" hidden="1">
      <c r="A875" t="str">
        <f>Table_wabobpsvr_AzureCalc_AzureCalcRateCard[[#This Row],[ServiceName]]&amp;Table_wabobpsvr_AzureCalc_AzureCalcRateCard[[#This Row],[Price_Level]]&amp;Table_wabobpsvr_AzureCalc_AzureCalcRateCard[[#This Row],[Region]]</f>
        <v>Basic_D3 VM (Non-Windows)D6</v>
      </c>
      <c r="B875">
        <v>6</v>
      </c>
      <c r="C875" t="s">
        <v>701</v>
      </c>
      <c r="D875" t="s">
        <v>183</v>
      </c>
      <c r="E875">
        <v>0.27104</v>
      </c>
      <c r="F875" t="s">
        <v>1146</v>
      </c>
      <c r="G875" s="784" t="s">
        <v>4431</v>
      </c>
      <c r="H875" s="784" t="s">
        <v>4431</v>
      </c>
      <c r="I875" s="784" t="s">
        <v>4950</v>
      </c>
    </row>
    <row r="876" spans="1:9" hidden="1">
      <c r="A876" t="str">
        <f>Table_wabobpsvr_AzureCalc_AzureCalcRateCard[[#This Row],[ServiceName]]&amp;Table_wabobpsvr_AzureCalc_AzureCalcRateCard[[#This Row],[Price_Level]]&amp;Table_wabobpsvr_AzureCalc_AzureCalcRateCard[[#This Row],[Region]]</f>
        <v>Basic_D3 VM (Non-Windows)MOSP2</v>
      </c>
      <c r="B876">
        <v>2</v>
      </c>
      <c r="C876" t="s">
        <v>701</v>
      </c>
      <c r="D876" t="s">
        <v>627</v>
      </c>
      <c r="E876">
        <v>0.28000000000000003</v>
      </c>
      <c r="F876" t="s">
        <v>1146</v>
      </c>
      <c r="G876" s="784" t="s">
        <v>4431</v>
      </c>
      <c r="H876" s="784" t="s">
        <v>4431</v>
      </c>
      <c r="I876" s="784" t="s">
        <v>4951</v>
      </c>
    </row>
    <row r="877" spans="1:9" hidden="1">
      <c r="A877" t="str">
        <f>Table_wabobpsvr_AzureCalc_AzureCalcRateCard[[#This Row],[ServiceName]]&amp;Table_wabobpsvr_AzureCalc_AzureCalcRateCard[[#This Row],[Price_Level]]&amp;Table_wabobpsvr_AzureCalc_AzureCalcRateCard[[#This Row],[Region]]</f>
        <v>Basic_D3 VM (Non-Windows)A2</v>
      </c>
      <c r="B877">
        <v>2</v>
      </c>
      <c r="C877" t="s">
        <v>701</v>
      </c>
      <c r="D877" t="s">
        <v>181</v>
      </c>
      <c r="E877">
        <v>0.27160000000000001</v>
      </c>
      <c r="F877" t="s">
        <v>1146</v>
      </c>
      <c r="G877" s="784" t="s">
        <v>4431</v>
      </c>
      <c r="H877" s="784" t="s">
        <v>4431</v>
      </c>
      <c r="I877" s="784" t="s">
        <v>4951</v>
      </c>
    </row>
    <row r="878" spans="1:9" hidden="1">
      <c r="A878" t="str">
        <f>Table_wabobpsvr_AzureCalc_AzureCalcRateCard[[#This Row],[ServiceName]]&amp;Table_wabobpsvr_AzureCalc_AzureCalcRateCard[[#This Row],[Price_Level]]&amp;Table_wabobpsvr_AzureCalc_AzureCalcRateCard[[#This Row],[Region]]</f>
        <v>SQL DB Premium P1 Secondary Active Geo Database HoursC11</v>
      </c>
      <c r="B878">
        <v>11</v>
      </c>
      <c r="C878" t="s">
        <v>701</v>
      </c>
      <c r="D878" t="s">
        <v>184</v>
      </c>
      <c r="E878">
        <v>0.66411799999999999</v>
      </c>
      <c r="F878" t="s">
        <v>1083</v>
      </c>
      <c r="G878" s="784" t="s">
        <v>3684</v>
      </c>
      <c r="H878" s="784" t="s">
        <v>3685</v>
      </c>
      <c r="I878" s="784" t="s">
        <v>4952</v>
      </c>
    </row>
    <row r="879" spans="1:9" hidden="1">
      <c r="A879" t="str">
        <f>Table_wabobpsvr_AzureCalc_AzureCalcRateCard[[#This Row],[ServiceName]]&amp;Table_wabobpsvr_AzureCalc_AzureCalcRateCard[[#This Row],[Price_Level]]&amp;Table_wabobpsvr_AzureCalc_AzureCalcRateCard[[#This Row],[Region]]</f>
        <v>SQL DB Premium P1 Secondary Active Geo Database HoursD11</v>
      </c>
      <c r="B879">
        <v>11</v>
      </c>
      <c r="C879" t="s">
        <v>701</v>
      </c>
      <c r="D879" t="s">
        <v>183</v>
      </c>
      <c r="E879">
        <v>0.64222400000000002</v>
      </c>
      <c r="F879" t="s">
        <v>1083</v>
      </c>
      <c r="G879" s="784" t="s">
        <v>3684</v>
      </c>
      <c r="H879" s="784" t="s">
        <v>3685</v>
      </c>
      <c r="I879" s="784" t="s">
        <v>4952</v>
      </c>
    </row>
    <row r="880" spans="1:9" hidden="1">
      <c r="A880" t="str">
        <f>Table_wabobpsvr_AzureCalc_AzureCalcRateCard[[#This Row],[ServiceName]]&amp;Table_wabobpsvr_AzureCalc_AzureCalcRateCard[[#This Row],[Price_Level]]&amp;Table_wabobpsvr_AzureCalc_AzureCalcRateCard[[#This Row],[Region]]</f>
        <v>SQL DB Premium P1 Secondary Active Geo Database HoursMOSP12</v>
      </c>
      <c r="B880">
        <v>12</v>
      </c>
      <c r="C880" t="s">
        <v>701</v>
      </c>
      <c r="D880" t="s">
        <v>627</v>
      </c>
      <c r="E880">
        <v>0.7298</v>
      </c>
      <c r="F880" t="s">
        <v>1083</v>
      </c>
      <c r="G880" s="784" t="s">
        <v>4431</v>
      </c>
      <c r="H880" s="784" t="s">
        <v>4431</v>
      </c>
      <c r="I880" s="784" t="s">
        <v>4953</v>
      </c>
    </row>
    <row r="881" spans="1:9" hidden="1">
      <c r="A881" t="str">
        <f>Table_wabobpsvr_AzureCalc_AzureCalcRateCard[[#This Row],[ServiceName]]&amp;Table_wabobpsvr_AzureCalc_AzureCalcRateCard[[#This Row],[Price_Level]]&amp;Table_wabobpsvr_AzureCalc_AzureCalcRateCard[[#This Row],[Region]]</f>
        <v>SQL DB Premium P1 Secondary Active Geo Database HoursA12</v>
      </c>
      <c r="B881">
        <v>12</v>
      </c>
      <c r="C881" t="s">
        <v>701</v>
      </c>
      <c r="D881" t="s">
        <v>181</v>
      </c>
      <c r="E881">
        <v>0.70790600000000004</v>
      </c>
      <c r="F881" t="s">
        <v>1083</v>
      </c>
      <c r="G881" s="784" t="s">
        <v>3936</v>
      </c>
      <c r="H881" s="784" t="s">
        <v>3937</v>
      </c>
      <c r="I881" s="784" t="s">
        <v>4953</v>
      </c>
    </row>
    <row r="882" spans="1:9" hidden="1">
      <c r="A882" t="str">
        <f>Table_wabobpsvr_AzureCalc_AzureCalcRateCard[[#This Row],[ServiceName]]&amp;Table_wabobpsvr_AzureCalc_AzureCalcRateCard[[#This Row],[Price_Level]]&amp;Table_wabobpsvr_AzureCalc_AzureCalcRateCard[[#This Row],[Region]]</f>
        <v>SQL DB Premium P1 Secondary Active Geo Database HoursB12</v>
      </c>
      <c r="B882">
        <v>12</v>
      </c>
      <c r="C882" t="s">
        <v>701</v>
      </c>
      <c r="D882" t="s">
        <v>182</v>
      </c>
      <c r="E882">
        <v>0.68601199999999996</v>
      </c>
      <c r="F882" t="s">
        <v>1083</v>
      </c>
      <c r="G882" s="784" t="s">
        <v>3936</v>
      </c>
      <c r="H882" s="784" t="s">
        <v>3937</v>
      </c>
      <c r="I882" s="784" t="s">
        <v>4953</v>
      </c>
    </row>
    <row r="883" spans="1:9" hidden="1">
      <c r="A883" t="str">
        <f>Table_wabobpsvr_AzureCalc_AzureCalcRateCard[[#This Row],[ServiceName]]&amp;Table_wabobpsvr_AzureCalc_AzureCalcRateCard[[#This Row],[Price_Level]]&amp;Table_wabobpsvr_AzureCalc_AzureCalcRateCard[[#This Row],[Region]]</f>
        <v>SQL DB Premium P1 Secondary Active Geo Database HoursC12</v>
      </c>
      <c r="B883">
        <v>12</v>
      </c>
      <c r="C883" t="s">
        <v>701</v>
      </c>
      <c r="D883" t="s">
        <v>184</v>
      </c>
      <c r="E883">
        <v>0.66411799999999999</v>
      </c>
      <c r="F883" t="s">
        <v>1083</v>
      </c>
      <c r="G883" s="784" t="s">
        <v>3936</v>
      </c>
      <c r="H883" s="784" t="s">
        <v>3937</v>
      </c>
      <c r="I883" s="784" t="s">
        <v>4953</v>
      </c>
    </row>
    <row r="884" spans="1:9" hidden="1">
      <c r="A884" t="str">
        <f>Table_wabobpsvr_AzureCalc_AzureCalcRateCard[[#This Row],[ServiceName]]&amp;Table_wabobpsvr_AzureCalc_AzureCalcRateCard[[#This Row],[Price_Level]]&amp;Table_wabobpsvr_AzureCalc_AzureCalcRateCard[[#This Row],[Region]]</f>
        <v>SQL DB Premium P1 Secondary Active Geo Database HoursD12</v>
      </c>
      <c r="B884">
        <v>12</v>
      </c>
      <c r="C884" t="s">
        <v>701</v>
      </c>
      <c r="D884" t="s">
        <v>183</v>
      </c>
      <c r="E884">
        <v>0.64222400000000002</v>
      </c>
      <c r="F884" t="s">
        <v>1083</v>
      </c>
      <c r="G884" s="784" t="s">
        <v>3936</v>
      </c>
      <c r="H884" s="784" t="s">
        <v>3937</v>
      </c>
      <c r="I884" s="784" t="s">
        <v>4953</v>
      </c>
    </row>
    <row r="885" spans="1:9" hidden="1">
      <c r="A885" t="str">
        <f>Table_wabobpsvr_AzureCalc_AzureCalcRateCard[[#This Row],[ServiceName]]&amp;Table_wabobpsvr_AzureCalc_AzureCalcRateCard[[#This Row],[Price_Level]]&amp;Table_wabobpsvr_AzureCalc_AzureCalcRateCard[[#This Row],[Region]]</f>
        <v>SQL DB Premium P1 Secondary Active Geo Database HoursMOSP14</v>
      </c>
      <c r="B885">
        <v>14</v>
      </c>
      <c r="C885" t="s">
        <v>701</v>
      </c>
      <c r="D885" t="s">
        <v>627</v>
      </c>
      <c r="E885">
        <v>999999</v>
      </c>
      <c r="F885" t="s">
        <v>1083</v>
      </c>
      <c r="G885" s="784" t="s">
        <v>4431</v>
      </c>
      <c r="H885" s="784" t="s">
        <v>4431</v>
      </c>
      <c r="I885" s="784" t="s">
        <v>4954</v>
      </c>
    </row>
    <row r="886" spans="1:9" hidden="1">
      <c r="A886" t="str">
        <f>Table_wabobpsvr_AzureCalc_AzureCalcRateCard[[#This Row],[ServiceName]]&amp;Table_wabobpsvr_AzureCalc_AzureCalcRateCard[[#This Row],[Price_Level]]&amp;Table_wabobpsvr_AzureCalc_AzureCalcRateCard[[#This Row],[Region]]</f>
        <v>SQL DB Premium P1 Secondary Active Geo Database HoursA14</v>
      </c>
      <c r="B886">
        <v>14</v>
      </c>
      <c r="C886" t="s">
        <v>701</v>
      </c>
      <c r="D886" t="s">
        <v>181</v>
      </c>
      <c r="E886">
        <v>0.7578125</v>
      </c>
      <c r="F886" t="s">
        <v>1083</v>
      </c>
      <c r="G886" s="784" t="s">
        <v>3938</v>
      </c>
      <c r="H886" s="784" t="s">
        <v>3939</v>
      </c>
      <c r="I886" s="784" t="s">
        <v>4954</v>
      </c>
    </row>
    <row r="887" spans="1:9" hidden="1">
      <c r="A887" t="str">
        <f>Table_wabobpsvr_AzureCalc_AzureCalcRateCard[[#This Row],[ServiceName]]&amp;Table_wabobpsvr_AzureCalc_AzureCalcRateCard[[#This Row],[Price_Level]]&amp;Table_wabobpsvr_AzureCalc_AzureCalcRateCard[[#This Row],[Region]]</f>
        <v>SQL DB Premium P1 Secondary Active Geo Database HoursB14</v>
      </c>
      <c r="B887">
        <v>14</v>
      </c>
      <c r="C887" t="s">
        <v>701</v>
      </c>
      <c r="D887" t="s">
        <v>182</v>
      </c>
      <c r="E887">
        <v>0.734375</v>
      </c>
      <c r="F887" t="s">
        <v>1083</v>
      </c>
      <c r="G887" s="784" t="s">
        <v>3938</v>
      </c>
      <c r="H887" s="784" t="s">
        <v>3939</v>
      </c>
      <c r="I887" s="784" t="s">
        <v>4954</v>
      </c>
    </row>
    <row r="888" spans="1:9" hidden="1">
      <c r="A888" t="str">
        <f>Table_wabobpsvr_AzureCalc_AzureCalcRateCard[[#This Row],[ServiceName]]&amp;Table_wabobpsvr_AzureCalc_AzureCalcRateCard[[#This Row],[Price_Level]]&amp;Table_wabobpsvr_AzureCalc_AzureCalcRateCard[[#This Row],[Region]]</f>
        <v>SQL DB Premium P1 Secondary Active Geo Database HoursC14</v>
      </c>
      <c r="B888">
        <v>14</v>
      </c>
      <c r="C888" t="s">
        <v>701</v>
      </c>
      <c r="D888" t="s">
        <v>184</v>
      </c>
      <c r="E888">
        <v>0.7109375</v>
      </c>
      <c r="F888" t="s">
        <v>1083</v>
      </c>
      <c r="G888" s="784" t="s">
        <v>3938</v>
      </c>
      <c r="H888" s="784" t="s">
        <v>3939</v>
      </c>
      <c r="I888" s="784" t="s">
        <v>4954</v>
      </c>
    </row>
    <row r="889" spans="1:9" hidden="1">
      <c r="A889" t="str">
        <f>Table_wabobpsvr_AzureCalc_AzureCalcRateCard[[#This Row],[ServiceName]]&amp;Table_wabobpsvr_AzureCalc_AzureCalcRateCard[[#This Row],[Price_Level]]&amp;Table_wabobpsvr_AzureCalc_AzureCalcRateCard[[#This Row],[Region]]</f>
        <v>SQL DB Premium P1 Secondary Active Geo Database HoursD14</v>
      </c>
      <c r="B889">
        <v>14</v>
      </c>
      <c r="C889" t="s">
        <v>701</v>
      </c>
      <c r="D889" t="s">
        <v>183</v>
      </c>
      <c r="E889">
        <v>0.6875</v>
      </c>
      <c r="F889" t="s">
        <v>1083</v>
      </c>
      <c r="G889" s="784" t="s">
        <v>3938</v>
      </c>
      <c r="H889" s="784" t="s">
        <v>3939</v>
      </c>
      <c r="I889" s="784" t="s">
        <v>4954</v>
      </c>
    </row>
    <row r="890" spans="1:9" hidden="1">
      <c r="A890" s="784" t="str">
        <f>Table_wabobpsvr_AzureCalc_AzureCalcRateCard[[#This Row],[ServiceName]]&amp;Table_wabobpsvr_AzureCalc_AzureCalcRateCard[[#This Row],[Price_Level]]&amp;Table_wabobpsvr_AzureCalc_AzureCalcRateCard[[#This Row],[Region]]</f>
        <v>SQL DB Premium P1 Secondary Geo Database HoursMOSP</v>
      </c>
      <c r="B890" s="784"/>
      <c r="C890" s="784" t="s">
        <v>701</v>
      </c>
      <c r="D890" s="784" t="s">
        <v>627</v>
      </c>
      <c r="E890" s="784">
        <v>0.4844</v>
      </c>
      <c r="F890" s="784" t="s">
        <v>1084</v>
      </c>
      <c r="G890" s="784" t="s">
        <v>4431</v>
      </c>
      <c r="H890" s="784" t="s">
        <v>4431</v>
      </c>
      <c r="I890" s="784" t="s">
        <v>4955</v>
      </c>
    </row>
    <row r="891" spans="1:9" hidden="1">
      <c r="A891" t="str">
        <f>Table_wabobpsvr_AzureCalc_AzureCalcRateCard[[#This Row],[ServiceName]]&amp;Table_wabobpsvr_AzureCalc_AzureCalcRateCard[[#This Row],[Price_Level]]&amp;Table_wabobpsvr_AzureCalc_AzureCalcRateCard[[#This Row],[Region]]</f>
        <v>SQL DB Premium P1 Secondary Geo Database HoursA</v>
      </c>
      <c r="C891" t="s">
        <v>701</v>
      </c>
      <c r="D891" t="s">
        <v>181</v>
      </c>
      <c r="E891">
        <v>0.46986800000000001</v>
      </c>
      <c r="F891" t="s">
        <v>1084</v>
      </c>
      <c r="G891" s="784" t="s">
        <v>3940</v>
      </c>
      <c r="H891" s="784" t="s">
        <v>3941</v>
      </c>
      <c r="I891" s="784" t="s">
        <v>4955</v>
      </c>
    </row>
    <row r="892" spans="1:9" hidden="1">
      <c r="A892" t="str">
        <f>Table_wabobpsvr_AzureCalc_AzureCalcRateCard[[#This Row],[ServiceName]]&amp;Table_wabobpsvr_AzureCalc_AzureCalcRateCard[[#This Row],[Price_Level]]&amp;Table_wabobpsvr_AzureCalc_AzureCalcRateCard[[#This Row],[Region]]</f>
        <v>SQL DB Premium P1 Secondary Geo Database HoursB</v>
      </c>
      <c r="C892" t="s">
        <v>701</v>
      </c>
      <c r="D892" t="s">
        <v>182</v>
      </c>
      <c r="E892">
        <v>0.45533600000000002</v>
      </c>
      <c r="F892" t="s">
        <v>1084</v>
      </c>
      <c r="G892" s="784" t="s">
        <v>3940</v>
      </c>
      <c r="H892" s="784" t="s">
        <v>3941</v>
      </c>
      <c r="I892" s="784" t="s">
        <v>4955</v>
      </c>
    </row>
    <row r="893" spans="1:9" hidden="1">
      <c r="A893" t="str">
        <f>Table_wabobpsvr_AzureCalc_AzureCalcRateCard[[#This Row],[ServiceName]]&amp;Table_wabobpsvr_AzureCalc_AzureCalcRateCard[[#This Row],[Price_Level]]&amp;Table_wabobpsvr_AzureCalc_AzureCalcRateCard[[#This Row],[Region]]</f>
        <v>SQL DB Premium P1 Secondary Geo Database HoursC</v>
      </c>
      <c r="C893" t="s">
        <v>701</v>
      </c>
      <c r="D893" t="s">
        <v>184</v>
      </c>
      <c r="E893">
        <v>0.44080399999999997</v>
      </c>
      <c r="F893" t="s">
        <v>1084</v>
      </c>
      <c r="G893" s="784" t="s">
        <v>3940</v>
      </c>
      <c r="H893" s="784" t="s">
        <v>3941</v>
      </c>
      <c r="I893" s="784" t="s">
        <v>4955</v>
      </c>
    </row>
    <row r="894" spans="1:9" hidden="1">
      <c r="A894" t="str">
        <f>Table_wabobpsvr_AzureCalc_AzureCalcRateCard[[#This Row],[ServiceName]]&amp;Table_wabobpsvr_AzureCalc_AzureCalcRateCard[[#This Row],[Price_Level]]&amp;Table_wabobpsvr_AzureCalc_AzureCalcRateCard[[#This Row],[Region]]</f>
        <v>SQL DB Premium P1 Secondary Geo Database HoursD</v>
      </c>
      <c r="C894" t="s">
        <v>701</v>
      </c>
      <c r="D894" t="s">
        <v>183</v>
      </c>
      <c r="E894">
        <v>0.42627199999999998</v>
      </c>
      <c r="F894" t="s">
        <v>1084</v>
      </c>
      <c r="G894" s="784" t="s">
        <v>3940</v>
      </c>
      <c r="H894" s="784" t="s">
        <v>3941</v>
      </c>
      <c r="I894" s="784" t="s">
        <v>4955</v>
      </c>
    </row>
    <row r="895" spans="1:9" hidden="1">
      <c r="A895" t="str">
        <f>Table_wabobpsvr_AzureCalc_AzureCalcRateCard[[#This Row],[ServiceName]]&amp;Table_wabobpsvr_AzureCalc_AzureCalcRateCard[[#This Row],[Price_Level]]&amp;Table_wabobpsvr_AzureCalc_AzureCalcRateCard[[#This Row],[Region]]</f>
        <v>SQL DB Premium P1 Secondary Geo Database HoursMOSP13</v>
      </c>
      <c r="B895">
        <v>13</v>
      </c>
      <c r="C895" t="s">
        <v>701</v>
      </c>
      <c r="D895" t="s">
        <v>627</v>
      </c>
      <c r="E895">
        <v>0.58609999999999995</v>
      </c>
      <c r="F895" t="s">
        <v>1084</v>
      </c>
      <c r="G895" s="784" t="s">
        <v>4431</v>
      </c>
      <c r="H895" s="784" t="s">
        <v>4431</v>
      </c>
      <c r="I895" s="784" t="s">
        <v>4956</v>
      </c>
    </row>
    <row r="896" spans="1:9" hidden="1">
      <c r="A896" t="str">
        <f>Table_wabobpsvr_AzureCalc_AzureCalcRateCard[[#This Row],[ServiceName]]&amp;Table_wabobpsvr_AzureCalc_AzureCalcRateCard[[#This Row],[Price_Level]]&amp;Table_wabobpsvr_AzureCalc_AzureCalcRateCard[[#This Row],[Region]]</f>
        <v>SQL DB Premium P1 Secondary Geo Database HoursA13</v>
      </c>
      <c r="B896">
        <v>13</v>
      </c>
      <c r="C896" t="s">
        <v>701</v>
      </c>
      <c r="D896" t="s">
        <v>181</v>
      </c>
      <c r="E896">
        <v>0.56851700000000005</v>
      </c>
      <c r="F896" t="s">
        <v>1084</v>
      </c>
      <c r="G896" s="784" t="s">
        <v>3942</v>
      </c>
      <c r="H896" s="784" t="s">
        <v>3943</v>
      </c>
      <c r="I896" s="784" t="s">
        <v>4956</v>
      </c>
    </row>
    <row r="897" spans="1:9" hidden="1">
      <c r="A897" t="str">
        <f>Table_wabobpsvr_AzureCalc_AzureCalcRateCard[[#This Row],[ServiceName]]&amp;Table_wabobpsvr_AzureCalc_AzureCalcRateCard[[#This Row],[Price_Level]]&amp;Table_wabobpsvr_AzureCalc_AzureCalcRateCard[[#This Row],[Region]]</f>
        <v>SQL DB Premium P1 Secondary Geo Database HoursB13</v>
      </c>
      <c r="B897">
        <v>13</v>
      </c>
      <c r="C897" t="s">
        <v>701</v>
      </c>
      <c r="D897" t="s">
        <v>182</v>
      </c>
      <c r="E897">
        <v>0.55093400000000003</v>
      </c>
      <c r="F897" t="s">
        <v>1084</v>
      </c>
      <c r="G897" s="784" t="s">
        <v>3942</v>
      </c>
      <c r="H897" s="784" t="s">
        <v>3943</v>
      </c>
      <c r="I897" s="784" t="s">
        <v>4956</v>
      </c>
    </row>
    <row r="898" spans="1:9" hidden="1">
      <c r="A898" t="str">
        <f>Table_wabobpsvr_AzureCalc_AzureCalcRateCard[[#This Row],[ServiceName]]&amp;Table_wabobpsvr_AzureCalc_AzureCalcRateCard[[#This Row],[Price_Level]]&amp;Table_wabobpsvr_AzureCalc_AzureCalcRateCard[[#This Row],[Region]]</f>
        <v>SQL DB Premium P1 Secondary Geo Database HoursC13</v>
      </c>
      <c r="B898">
        <v>13</v>
      </c>
      <c r="C898" t="s">
        <v>701</v>
      </c>
      <c r="D898" t="s">
        <v>184</v>
      </c>
      <c r="E898">
        <v>0.53335100000000002</v>
      </c>
      <c r="F898" t="s">
        <v>1084</v>
      </c>
      <c r="G898" s="784" t="s">
        <v>3942</v>
      </c>
      <c r="H898" s="784" t="s">
        <v>3943</v>
      </c>
      <c r="I898" s="784" t="s">
        <v>4956</v>
      </c>
    </row>
    <row r="899" spans="1:9" hidden="1">
      <c r="A899" t="str">
        <f>Table_wabobpsvr_AzureCalc_AzureCalcRateCard[[#This Row],[ServiceName]]&amp;Table_wabobpsvr_AzureCalc_AzureCalcRateCard[[#This Row],[Price_Level]]&amp;Table_wabobpsvr_AzureCalc_AzureCalcRateCard[[#This Row],[Region]]</f>
        <v>SQL DB Premium P1 Secondary Geo Database HoursD13</v>
      </c>
      <c r="B899">
        <v>13</v>
      </c>
      <c r="C899" t="s">
        <v>701</v>
      </c>
      <c r="D899" t="s">
        <v>183</v>
      </c>
      <c r="E899">
        <v>0.515768</v>
      </c>
      <c r="F899" t="s">
        <v>1084</v>
      </c>
      <c r="G899" s="784" t="s">
        <v>3942</v>
      </c>
      <c r="H899" s="784" t="s">
        <v>3943</v>
      </c>
      <c r="I899" s="784" t="s">
        <v>4956</v>
      </c>
    </row>
    <row r="900" spans="1:9" hidden="1">
      <c r="A900" t="str">
        <f>Table_wabobpsvr_AzureCalc_AzureCalcRateCard[[#This Row],[ServiceName]]&amp;Table_wabobpsvr_AzureCalc_AzureCalcRateCard[[#This Row],[Price_Level]]&amp;Table_wabobpsvr_AzureCalc_AzureCalcRateCard[[#This Row],[Region]]</f>
        <v>SQL DB Premium P1 Secondary Geo Database HoursMOSP11</v>
      </c>
      <c r="B900">
        <v>11</v>
      </c>
      <c r="C900" t="s">
        <v>701</v>
      </c>
      <c r="D900" t="s">
        <v>627</v>
      </c>
      <c r="E900">
        <v>0.5474</v>
      </c>
      <c r="F900" t="s">
        <v>1084</v>
      </c>
      <c r="G900" s="784" t="s">
        <v>4431</v>
      </c>
      <c r="H900" s="784" t="s">
        <v>4431</v>
      </c>
      <c r="I900" s="784" t="s">
        <v>4957</v>
      </c>
    </row>
    <row r="901" spans="1:9" hidden="1">
      <c r="A901" t="str">
        <f>Table_wabobpsvr_AzureCalc_AzureCalcRateCard[[#This Row],[ServiceName]]&amp;Table_wabobpsvr_AzureCalc_AzureCalcRateCard[[#This Row],[Price_Level]]&amp;Table_wabobpsvr_AzureCalc_AzureCalcRateCard[[#This Row],[Region]]</f>
        <v>SQL DB Premium P1 Secondary Geo Database HoursA11</v>
      </c>
      <c r="B901">
        <v>11</v>
      </c>
      <c r="C901" t="s">
        <v>701</v>
      </c>
      <c r="D901" t="s">
        <v>181</v>
      </c>
      <c r="E901">
        <v>0.53097799999999995</v>
      </c>
      <c r="F901" t="s">
        <v>1084</v>
      </c>
      <c r="G901" s="784" t="s">
        <v>3944</v>
      </c>
      <c r="H901" s="784" t="s">
        <v>3945</v>
      </c>
      <c r="I901" s="784" t="s">
        <v>4957</v>
      </c>
    </row>
    <row r="902" spans="1:9" hidden="1">
      <c r="A902" t="str">
        <f>Table_wabobpsvr_AzureCalc_AzureCalcRateCard[[#This Row],[ServiceName]]&amp;Table_wabobpsvr_AzureCalc_AzureCalcRateCard[[#This Row],[Price_Level]]&amp;Table_wabobpsvr_AzureCalc_AzureCalcRateCard[[#This Row],[Region]]</f>
        <v>SQL DB Premium P1 Secondary Geo Database HoursB11</v>
      </c>
      <c r="B902">
        <v>11</v>
      </c>
      <c r="C902" t="s">
        <v>701</v>
      </c>
      <c r="D902" t="s">
        <v>182</v>
      </c>
      <c r="E902">
        <v>0.51455600000000001</v>
      </c>
      <c r="F902" t="s">
        <v>1084</v>
      </c>
      <c r="G902" s="784" t="s">
        <v>3944</v>
      </c>
      <c r="H902" s="784" t="s">
        <v>3945</v>
      </c>
      <c r="I902" s="784" t="s">
        <v>4957</v>
      </c>
    </row>
    <row r="903" spans="1:9" hidden="1">
      <c r="A903" s="784" t="str">
        <f>Table_wabobpsvr_AzureCalc_AzureCalcRateCard[[#This Row],[ServiceName]]&amp;Table_wabobpsvr_AzureCalc_AzureCalcRateCard[[#This Row],[Price_Level]]&amp;Table_wabobpsvr_AzureCalc_AzureCalcRateCard[[#This Row],[Region]]</f>
        <v>SQL DB Premium P1 Secondary Geo Database HoursC11</v>
      </c>
      <c r="B903" s="784">
        <v>11</v>
      </c>
      <c r="C903" s="784" t="s">
        <v>701</v>
      </c>
      <c r="D903" s="784" t="s">
        <v>184</v>
      </c>
      <c r="E903" s="784">
        <v>0.49813400000000002</v>
      </c>
      <c r="F903" s="784" t="s">
        <v>1084</v>
      </c>
      <c r="G903" s="784" t="s">
        <v>3944</v>
      </c>
      <c r="H903" s="784" t="s">
        <v>3945</v>
      </c>
      <c r="I903" s="784" t="s">
        <v>4957</v>
      </c>
    </row>
    <row r="904" spans="1:9" hidden="1">
      <c r="A904" s="784" t="str">
        <f>Table_wabobpsvr_AzureCalc_AzureCalcRateCard[[#This Row],[ServiceName]]&amp;Table_wabobpsvr_AzureCalc_AzureCalcRateCard[[#This Row],[Price_Level]]&amp;Table_wabobpsvr_AzureCalc_AzureCalcRateCard[[#This Row],[Region]]</f>
        <v>SQL DB Premium P1 Secondary Geo Database HoursD11</v>
      </c>
      <c r="B904" s="784">
        <v>11</v>
      </c>
      <c r="C904" s="784" t="s">
        <v>701</v>
      </c>
      <c r="D904" s="784" t="s">
        <v>183</v>
      </c>
      <c r="E904" s="784">
        <v>0.48171199999999997</v>
      </c>
      <c r="F904" s="784" t="s">
        <v>1084</v>
      </c>
      <c r="G904" s="784" t="s">
        <v>3944</v>
      </c>
      <c r="H904" s="784" t="s">
        <v>3945</v>
      </c>
      <c r="I904" s="784" t="s">
        <v>4957</v>
      </c>
    </row>
    <row r="905" spans="1:9" hidden="1">
      <c r="A905" t="str">
        <f>Table_wabobpsvr_AzureCalc_AzureCalcRateCard[[#This Row],[ServiceName]]&amp;Table_wabobpsvr_AzureCalc_AzureCalcRateCard[[#This Row],[Price_Level]]&amp;Table_wabobpsvr_AzureCalc_AzureCalcRateCard[[#This Row],[Region]]</f>
        <v>SQL DB Premium P1 Secondary Geo Database HoursMOSP12</v>
      </c>
      <c r="B905">
        <v>12</v>
      </c>
      <c r="C905" t="s">
        <v>701</v>
      </c>
      <c r="D905" t="s">
        <v>627</v>
      </c>
      <c r="E905">
        <v>0.5474</v>
      </c>
      <c r="F905" t="s">
        <v>1084</v>
      </c>
      <c r="G905" s="784" t="s">
        <v>4431</v>
      </c>
      <c r="H905" s="784" t="s">
        <v>4431</v>
      </c>
      <c r="I905" s="784" t="s">
        <v>4958</v>
      </c>
    </row>
    <row r="906" spans="1:9" hidden="1">
      <c r="A906" s="784" t="str">
        <f>Table_wabobpsvr_AzureCalc_AzureCalcRateCard[[#This Row],[ServiceName]]&amp;Table_wabobpsvr_AzureCalc_AzureCalcRateCard[[#This Row],[Price_Level]]&amp;Table_wabobpsvr_AzureCalc_AzureCalcRateCard[[#This Row],[Region]]</f>
        <v>SQL DB Premium P1 Secondary Geo Database HoursA12</v>
      </c>
      <c r="B906" s="784">
        <v>12</v>
      </c>
      <c r="C906" s="784" t="s">
        <v>701</v>
      </c>
      <c r="D906" s="784" t="s">
        <v>181</v>
      </c>
      <c r="E906" s="784">
        <v>0.53097799999999995</v>
      </c>
      <c r="F906" s="784" t="s">
        <v>1084</v>
      </c>
      <c r="G906" s="784" t="s">
        <v>3946</v>
      </c>
      <c r="H906" s="784" t="s">
        <v>3947</v>
      </c>
      <c r="I906" s="784" t="s">
        <v>4958</v>
      </c>
    </row>
    <row r="907" spans="1:9" hidden="1">
      <c r="A907" t="str">
        <f>Table_wabobpsvr_AzureCalc_AzureCalcRateCard[[#This Row],[ServiceName]]&amp;Table_wabobpsvr_AzureCalc_AzureCalcRateCard[[#This Row],[Price_Level]]&amp;Table_wabobpsvr_AzureCalc_AzureCalcRateCard[[#This Row],[Region]]</f>
        <v>SQL DB Premium P1 Secondary Geo Database HoursB12</v>
      </c>
      <c r="B907">
        <v>12</v>
      </c>
      <c r="C907" t="s">
        <v>701</v>
      </c>
      <c r="D907" t="s">
        <v>182</v>
      </c>
      <c r="E907">
        <v>0.51455600000000001</v>
      </c>
      <c r="F907" t="s">
        <v>1084</v>
      </c>
      <c r="G907" s="784" t="s">
        <v>3946</v>
      </c>
      <c r="H907" s="784" t="s">
        <v>3947</v>
      </c>
      <c r="I907" s="784" t="s">
        <v>4958</v>
      </c>
    </row>
    <row r="908" spans="1:9" hidden="1">
      <c r="A908" t="str">
        <f>Table_wabobpsvr_AzureCalc_AzureCalcRateCard[[#This Row],[ServiceName]]&amp;Table_wabobpsvr_AzureCalc_AzureCalcRateCard[[#This Row],[Price_Level]]&amp;Table_wabobpsvr_AzureCalc_AzureCalcRateCard[[#This Row],[Region]]</f>
        <v>SQL DB Premium P1 Secondary Geo Database HoursC12</v>
      </c>
      <c r="B908">
        <v>12</v>
      </c>
      <c r="C908" t="s">
        <v>701</v>
      </c>
      <c r="D908" t="s">
        <v>184</v>
      </c>
      <c r="E908">
        <v>0.49813400000000002</v>
      </c>
      <c r="F908" t="s">
        <v>1084</v>
      </c>
      <c r="G908" s="784" t="s">
        <v>3946</v>
      </c>
      <c r="H908" s="784" t="s">
        <v>3947</v>
      </c>
      <c r="I908" s="784" t="s">
        <v>4958</v>
      </c>
    </row>
    <row r="909" spans="1:9" hidden="1">
      <c r="A909" t="str">
        <f>Table_wabobpsvr_AzureCalc_AzureCalcRateCard[[#This Row],[ServiceName]]&amp;Table_wabobpsvr_AzureCalc_AzureCalcRateCard[[#This Row],[Price_Level]]&amp;Table_wabobpsvr_AzureCalc_AzureCalcRateCard[[#This Row],[Region]]</f>
        <v>SQL DB Premium P1 Secondary Geo Database HoursD12</v>
      </c>
      <c r="B909">
        <v>12</v>
      </c>
      <c r="C909" t="s">
        <v>701</v>
      </c>
      <c r="D909" t="s">
        <v>183</v>
      </c>
      <c r="E909">
        <v>0.48171199999999997</v>
      </c>
      <c r="F909" t="s">
        <v>1084</v>
      </c>
      <c r="G909" s="784" t="s">
        <v>3946</v>
      </c>
      <c r="H909" s="784" t="s">
        <v>3947</v>
      </c>
      <c r="I909" s="784" t="s">
        <v>4958</v>
      </c>
    </row>
    <row r="910" spans="1:9" hidden="1">
      <c r="A910" t="str">
        <f>Table_wabobpsvr_AzureCalc_AzureCalcRateCard[[#This Row],[ServiceName]]&amp;Table_wabobpsvr_AzureCalc_AzureCalcRateCard[[#This Row],[Price_Level]]&amp;Table_wabobpsvr_AzureCalc_AzureCalcRateCard[[#This Row],[Region]]</f>
        <v>SQL DB Premium P1 Secondary Geo Database HoursMOSP14</v>
      </c>
      <c r="B910">
        <v>14</v>
      </c>
      <c r="C910" t="s">
        <v>701</v>
      </c>
      <c r="D910" t="s">
        <v>627</v>
      </c>
      <c r="E910">
        <v>999999</v>
      </c>
      <c r="F910" t="s">
        <v>1084</v>
      </c>
      <c r="G910" s="784" t="s">
        <v>4431</v>
      </c>
      <c r="H910" s="784" t="s">
        <v>4431</v>
      </c>
      <c r="I910" s="784" t="s">
        <v>4959</v>
      </c>
    </row>
    <row r="911" spans="1:9" hidden="1">
      <c r="A911" t="str">
        <f>Table_wabobpsvr_AzureCalc_AzureCalcRateCard[[#This Row],[ServiceName]]&amp;Table_wabobpsvr_AzureCalc_AzureCalcRateCard[[#This Row],[Price_Level]]&amp;Table_wabobpsvr_AzureCalc_AzureCalcRateCard[[#This Row],[Region]]</f>
        <v>SQL DB Premium P1 Secondary Geo Database HoursA14</v>
      </c>
      <c r="B911">
        <v>14</v>
      </c>
      <c r="C911" t="s">
        <v>701</v>
      </c>
      <c r="D911" t="s">
        <v>181</v>
      </c>
      <c r="E911">
        <v>0.56866249999999996</v>
      </c>
      <c r="F911" t="s">
        <v>1084</v>
      </c>
      <c r="G911" s="784" t="s">
        <v>3948</v>
      </c>
      <c r="H911" s="784" t="s">
        <v>3949</v>
      </c>
      <c r="I911" s="784" t="s">
        <v>4959</v>
      </c>
    </row>
    <row r="912" spans="1:9" hidden="1">
      <c r="A912" t="str">
        <f>Table_wabobpsvr_AzureCalc_AzureCalcRateCard[[#This Row],[ServiceName]]&amp;Table_wabobpsvr_AzureCalc_AzureCalcRateCard[[#This Row],[Price_Level]]&amp;Table_wabobpsvr_AzureCalc_AzureCalcRateCard[[#This Row],[Region]]</f>
        <v>SQL DB Premium P1 Secondary Geo Database HoursB14</v>
      </c>
      <c r="B912">
        <v>14</v>
      </c>
      <c r="C912" t="s">
        <v>701</v>
      </c>
      <c r="D912" t="s">
        <v>182</v>
      </c>
      <c r="E912">
        <v>0.55107499999999998</v>
      </c>
      <c r="F912" t="s">
        <v>1084</v>
      </c>
      <c r="G912" s="784" t="s">
        <v>3948</v>
      </c>
      <c r="H912" s="784" t="s">
        <v>3949</v>
      </c>
      <c r="I912" s="784" t="s">
        <v>4959</v>
      </c>
    </row>
    <row r="913" spans="1:9" hidden="1">
      <c r="A913" t="str">
        <f>Table_wabobpsvr_AzureCalc_AzureCalcRateCard[[#This Row],[ServiceName]]&amp;Table_wabobpsvr_AzureCalc_AzureCalcRateCard[[#This Row],[Price_Level]]&amp;Table_wabobpsvr_AzureCalc_AzureCalcRateCard[[#This Row],[Region]]</f>
        <v>SQL DB Premium P1 Secondary Geo Database HoursC14</v>
      </c>
      <c r="B913">
        <v>14</v>
      </c>
      <c r="C913" t="s">
        <v>701</v>
      </c>
      <c r="D913" t="s">
        <v>184</v>
      </c>
      <c r="E913">
        <v>0.5334875</v>
      </c>
      <c r="F913" t="s">
        <v>1084</v>
      </c>
      <c r="G913" s="784" t="s">
        <v>3948</v>
      </c>
      <c r="H913" s="784" t="s">
        <v>3949</v>
      </c>
      <c r="I913" s="784" t="s">
        <v>4959</v>
      </c>
    </row>
    <row r="914" spans="1:9" hidden="1">
      <c r="A914" t="str">
        <f>Table_wabobpsvr_AzureCalc_AzureCalcRateCard[[#This Row],[ServiceName]]&amp;Table_wabobpsvr_AzureCalc_AzureCalcRateCard[[#This Row],[Price_Level]]&amp;Table_wabobpsvr_AzureCalc_AzureCalcRateCard[[#This Row],[Region]]</f>
        <v>SQL DB Premium P1 Secondary Geo Database HoursD14</v>
      </c>
      <c r="B914">
        <v>14</v>
      </c>
      <c r="C914" t="s">
        <v>701</v>
      </c>
      <c r="D914" t="s">
        <v>183</v>
      </c>
      <c r="E914">
        <v>0.51590000000000003</v>
      </c>
      <c r="F914" t="s">
        <v>1084</v>
      </c>
      <c r="G914" s="784" t="s">
        <v>3948</v>
      </c>
      <c r="H914" s="784" t="s">
        <v>3949</v>
      </c>
      <c r="I914" s="784" t="s">
        <v>4959</v>
      </c>
    </row>
    <row r="915" spans="1:9" hidden="1">
      <c r="A915" t="str">
        <f>Table_wabobpsvr_AzureCalc_AzureCalcRateCard[[#This Row],[ServiceName]]&amp;Table_wabobpsvr_AzureCalc_AzureCalcRateCard[[#This Row],[Price_Level]]&amp;Table_wabobpsvr_AzureCalc_AzureCalcRateCard[[#This Row],[Region]]</f>
        <v>SQL DB Premium P2 Database HoursMOSP</v>
      </c>
      <c r="C915" t="s">
        <v>701</v>
      </c>
      <c r="D915" t="s">
        <v>627</v>
      </c>
      <c r="E915">
        <v>1.25</v>
      </c>
      <c r="F915" t="s">
        <v>1085</v>
      </c>
      <c r="G915" s="784" t="s">
        <v>4431</v>
      </c>
      <c r="H915" s="784" t="s">
        <v>4431</v>
      </c>
      <c r="I915" s="784" t="s">
        <v>4960</v>
      </c>
    </row>
    <row r="916" spans="1:9" hidden="1">
      <c r="A916" t="str">
        <f>Table_wabobpsvr_AzureCalc_AzureCalcRateCard[[#This Row],[ServiceName]]&amp;Table_wabobpsvr_AzureCalc_AzureCalcRateCard[[#This Row],[Price_Level]]&amp;Table_wabobpsvr_AzureCalc_AzureCalcRateCard[[#This Row],[Region]]</f>
        <v>SQL DB Premium P2 Database HoursA</v>
      </c>
      <c r="C916" t="s">
        <v>701</v>
      </c>
      <c r="D916" t="s">
        <v>181</v>
      </c>
      <c r="E916">
        <v>1.2130000000000001</v>
      </c>
      <c r="F916" t="s">
        <v>1085</v>
      </c>
      <c r="G916" s="784" t="s">
        <v>1890</v>
      </c>
      <c r="H916" s="784" t="s">
        <v>3257</v>
      </c>
      <c r="I916" s="784" t="s">
        <v>4960</v>
      </c>
    </row>
    <row r="917" spans="1:9" hidden="1">
      <c r="A917" t="str">
        <f>Table_wabobpsvr_AzureCalc_AzureCalcRateCard[[#This Row],[ServiceName]]&amp;Table_wabobpsvr_AzureCalc_AzureCalcRateCard[[#This Row],[Price_Level]]&amp;Table_wabobpsvr_AzureCalc_AzureCalcRateCard[[#This Row],[Region]]</f>
        <v>SQL DB Premium P2 Database HoursB</v>
      </c>
      <c r="C917" t="s">
        <v>701</v>
      </c>
      <c r="D917" t="s">
        <v>182</v>
      </c>
      <c r="E917">
        <v>1.175</v>
      </c>
      <c r="F917" t="s">
        <v>1085</v>
      </c>
      <c r="G917" s="784" t="s">
        <v>1890</v>
      </c>
      <c r="H917" s="784" t="s">
        <v>3257</v>
      </c>
      <c r="I917" s="784" t="s">
        <v>4960</v>
      </c>
    </row>
    <row r="918" spans="1:9" hidden="1">
      <c r="A918" t="str">
        <f>Table_wabobpsvr_AzureCalc_AzureCalcRateCard[[#This Row],[ServiceName]]&amp;Table_wabobpsvr_AzureCalc_AzureCalcRateCard[[#This Row],[Price_Level]]&amp;Table_wabobpsvr_AzureCalc_AzureCalcRateCard[[#This Row],[Region]]</f>
        <v>SQL DB Premium P2 Database HoursC</v>
      </c>
      <c r="C918" t="s">
        <v>701</v>
      </c>
      <c r="D918" t="s">
        <v>184</v>
      </c>
      <c r="E918">
        <v>1.1379999999999999</v>
      </c>
      <c r="F918" t="s">
        <v>1085</v>
      </c>
      <c r="G918" s="784" t="s">
        <v>1890</v>
      </c>
      <c r="H918" s="784" t="s">
        <v>3257</v>
      </c>
      <c r="I918" s="784" t="s">
        <v>4960</v>
      </c>
    </row>
    <row r="919" spans="1:9" hidden="1">
      <c r="A919" t="str">
        <f>Table_wabobpsvr_AzureCalc_AzureCalcRateCard[[#This Row],[ServiceName]]&amp;Table_wabobpsvr_AzureCalc_AzureCalcRateCard[[#This Row],[Price_Level]]&amp;Table_wabobpsvr_AzureCalc_AzureCalcRateCard[[#This Row],[Region]]</f>
        <v>SQL DB Premium P2 Database HoursD</v>
      </c>
      <c r="C919" t="s">
        <v>701</v>
      </c>
      <c r="D919" t="s">
        <v>183</v>
      </c>
      <c r="E919">
        <v>1.1000000000000001</v>
      </c>
      <c r="F919" t="s">
        <v>1085</v>
      </c>
      <c r="G919" s="784" t="s">
        <v>1890</v>
      </c>
      <c r="H919" s="784" t="s">
        <v>3257</v>
      </c>
      <c r="I919" s="784" t="s">
        <v>4960</v>
      </c>
    </row>
    <row r="920" spans="1:9" hidden="1">
      <c r="A920" t="str">
        <f>Table_wabobpsvr_AzureCalc_AzureCalcRateCard[[#This Row],[ServiceName]]&amp;Table_wabobpsvr_AzureCalc_AzureCalcRateCard[[#This Row],[Price_Level]]&amp;Table_wabobpsvr_AzureCalc_AzureCalcRateCard[[#This Row],[Region]]</f>
        <v>SQL DB Premium P2 Database HoursMOSP13</v>
      </c>
      <c r="B920">
        <v>13</v>
      </c>
      <c r="C920" t="s">
        <v>701</v>
      </c>
      <c r="D920" t="s">
        <v>627</v>
      </c>
      <c r="E920">
        <v>1.5129999999999999</v>
      </c>
      <c r="F920" t="s">
        <v>1085</v>
      </c>
      <c r="G920" s="784" t="s">
        <v>4431</v>
      </c>
      <c r="H920" s="784" t="s">
        <v>4431</v>
      </c>
      <c r="I920" s="784" t="s">
        <v>4961</v>
      </c>
    </row>
    <row r="921" spans="1:9" hidden="1">
      <c r="A921" t="str">
        <f>Table_wabobpsvr_AzureCalc_AzureCalcRateCard[[#This Row],[ServiceName]]&amp;Table_wabobpsvr_AzureCalc_AzureCalcRateCard[[#This Row],[Price_Level]]&amp;Table_wabobpsvr_AzureCalc_AzureCalcRateCard[[#This Row],[Region]]</f>
        <v>SQL DB Premium P2 Database HoursA13</v>
      </c>
      <c r="B921">
        <v>13</v>
      </c>
      <c r="C921" t="s">
        <v>701</v>
      </c>
      <c r="D921" t="s">
        <v>181</v>
      </c>
      <c r="E921">
        <v>1.4670000000000001</v>
      </c>
      <c r="F921" t="s">
        <v>1085</v>
      </c>
      <c r="G921" s="784" t="s">
        <v>2022</v>
      </c>
      <c r="H921" s="784" t="s">
        <v>3258</v>
      </c>
      <c r="I921" s="784" t="s">
        <v>4961</v>
      </c>
    </row>
    <row r="922" spans="1:9" hidden="1">
      <c r="A922" t="str">
        <f>Table_wabobpsvr_AzureCalc_AzureCalcRateCard[[#This Row],[ServiceName]]&amp;Table_wabobpsvr_AzureCalc_AzureCalcRateCard[[#This Row],[Price_Level]]&amp;Table_wabobpsvr_AzureCalc_AzureCalcRateCard[[#This Row],[Region]]</f>
        <v>SQL DB Premium P2 Database HoursB13</v>
      </c>
      <c r="B922">
        <v>13</v>
      </c>
      <c r="C922" t="s">
        <v>701</v>
      </c>
      <c r="D922" t="s">
        <v>182</v>
      </c>
      <c r="E922">
        <v>1.4219999999999999</v>
      </c>
      <c r="F922" t="s">
        <v>1085</v>
      </c>
      <c r="G922" s="784" t="s">
        <v>2022</v>
      </c>
      <c r="H922" s="784" t="s">
        <v>3258</v>
      </c>
      <c r="I922" s="784" t="s">
        <v>4961</v>
      </c>
    </row>
    <row r="923" spans="1:9" hidden="1">
      <c r="A923" s="784" t="str">
        <f>Table_wabobpsvr_AzureCalc_AzureCalcRateCard[[#This Row],[ServiceName]]&amp;Table_wabobpsvr_AzureCalc_AzureCalcRateCard[[#This Row],[Price_Level]]&amp;Table_wabobpsvr_AzureCalc_AzureCalcRateCard[[#This Row],[Region]]</f>
        <v>SQL DB Premium P2 Database HoursC13</v>
      </c>
      <c r="B923" s="784">
        <v>13</v>
      </c>
      <c r="C923" s="784" t="s">
        <v>701</v>
      </c>
      <c r="D923" s="784" t="s">
        <v>184</v>
      </c>
      <c r="E923" s="784">
        <v>1.3759999999999999</v>
      </c>
      <c r="F923" s="784" t="s">
        <v>1085</v>
      </c>
      <c r="G923" s="784" t="s">
        <v>2022</v>
      </c>
      <c r="H923" s="784" t="s">
        <v>3258</v>
      </c>
      <c r="I923" s="784" t="s">
        <v>4961</v>
      </c>
    </row>
    <row r="924" spans="1:9" hidden="1">
      <c r="A924" s="784" t="str">
        <f>Table_wabobpsvr_AzureCalc_AzureCalcRateCard[[#This Row],[ServiceName]]&amp;Table_wabobpsvr_AzureCalc_AzureCalcRateCard[[#This Row],[Price_Level]]&amp;Table_wabobpsvr_AzureCalc_AzureCalcRateCard[[#This Row],[Region]]</f>
        <v>SQL DB Premium P2 Database HoursD13</v>
      </c>
      <c r="B924" s="784">
        <v>13</v>
      </c>
      <c r="C924" s="784" t="s">
        <v>701</v>
      </c>
      <c r="D924" s="784" t="s">
        <v>183</v>
      </c>
      <c r="E924" s="784">
        <v>1.331</v>
      </c>
      <c r="F924" s="784" t="s">
        <v>1085</v>
      </c>
      <c r="G924" s="784" t="s">
        <v>2022</v>
      </c>
      <c r="H924" s="784" t="s">
        <v>3258</v>
      </c>
      <c r="I924" s="784" t="s">
        <v>4961</v>
      </c>
    </row>
    <row r="925" spans="1:9" hidden="1">
      <c r="A925" s="784" t="str">
        <f>Table_wabobpsvr_AzureCalc_AzureCalcRateCard[[#This Row],[ServiceName]]&amp;Table_wabobpsvr_AzureCalc_AzureCalcRateCard[[#This Row],[Price_Level]]&amp;Table_wabobpsvr_AzureCalc_AzureCalcRateCard[[#This Row],[Region]]</f>
        <v>SQL DB Premium P2 Database HoursMOSP11</v>
      </c>
      <c r="B925" s="784">
        <v>11</v>
      </c>
      <c r="C925" s="784" t="s">
        <v>701</v>
      </c>
      <c r="D925" s="784" t="s">
        <v>627</v>
      </c>
      <c r="E925" s="784">
        <v>1.413</v>
      </c>
      <c r="F925" s="784" t="s">
        <v>1085</v>
      </c>
      <c r="G925" s="784" t="s">
        <v>4431</v>
      </c>
      <c r="H925" s="784" t="s">
        <v>4431</v>
      </c>
      <c r="I925" s="784" t="s">
        <v>4962</v>
      </c>
    </row>
    <row r="926" spans="1:9" hidden="1">
      <c r="A926" s="784" t="str">
        <f>Table_wabobpsvr_AzureCalc_AzureCalcRateCard[[#This Row],[ServiceName]]&amp;Table_wabobpsvr_AzureCalc_AzureCalcRateCard[[#This Row],[Price_Level]]&amp;Table_wabobpsvr_AzureCalc_AzureCalcRateCard[[#This Row],[Region]]</f>
        <v>SQL DB Premium P2 Database HoursA11</v>
      </c>
      <c r="B926" s="784">
        <v>11</v>
      </c>
      <c r="C926" s="784" t="s">
        <v>701</v>
      </c>
      <c r="D926" s="784" t="s">
        <v>181</v>
      </c>
      <c r="E926" s="784">
        <v>1.37</v>
      </c>
      <c r="F926" s="784" t="s">
        <v>1085</v>
      </c>
      <c r="G926" s="784" t="s">
        <v>2018</v>
      </c>
      <c r="H926" s="784" t="s">
        <v>3259</v>
      </c>
      <c r="I926" s="784" t="s">
        <v>4962</v>
      </c>
    </row>
    <row r="927" spans="1:9" hidden="1">
      <c r="A927" s="784" t="str">
        <f>Table_wabobpsvr_AzureCalc_AzureCalcRateCard[[#This Row],[ServiceName]]&amp;Table_wabobpsvr_AzureCalc_AzureCalcRateCard[[#This Row],[Price_Level]]&amp;Table_wabobpsvr_AzureCalc_AzureCalcRateCard[[#This Row],[Region]]</f>
        <v>SQL DB Premium P2 Database HoursB11</v>
      </c>
      <c r="B927" s="784">
        <v>11</v>
      </c>
      <c r="C927" s="784" t="s">
        <v>701</v>
      </c>
      <c r="D927" s="784" t="s">
        <v>182</v>
      </c>
      <c r="E927" s="784">
        <v>1.3280000000000001</v>
      </c>
      <c r="F927" s="784" t="s">
        <v>1085</v>
      </c>
      <c r="G927" s="784" t="s">
        <v>2018</v>
      </c>
      <c r="H927" s="784" t="s">
        <v>3259</v>
      </c>
      <c r="I927" s="784" t="s">
        <v>4962</v>
      </c>
    </row>
    <row r="928" spans="1:9" hidden="1">
      <c r="A928" s="784" t="str">
        <f>Table_wabobpsvr_AzureCalc_AzureCalcRateCard[[#This Row],[ServiceName]]&amp;Table_wabobpsvr_AzureCalc_AzureCalcRateCard[[#This Row],[Price_Level]]&amp;Table_wabobpsvr_AzureCalc_AzureCalcRateCard[[#This Row],[Region]]</f>
        <v>SQL DB Premium P2 Database HoursC11</v>
      </c>
      <c r="B928" s="784">
        <v>11</v>
      </c>
      <c r="C928" s="784" t="s">
        <v>701</v>
      </c>
      <c r="D928" s="784" t="s">
        <v>184</v>
      </c>
      <c r="E928" s="784">
        <v>1.2849999999999999</v>
      </c>
      <c r="F928" s="784" t="s">
        <v>1085</v>
      </c>
      <c r="G928" s="784" t="s">
        <v>2018</v>
      </c>
      <c r="H928" s="784" t="s">
        <v>3259</v>
      </c>
      <c r="I928" s="784" t="s">
        <v>4962</v>
      </c>
    </row>
    <row r="929" spans="1:9" hidden="1">
      <c r="A929" s="784" t="str">
        <f>Table_wabobpsvr_AzureCalc_AzureCalcRateCard[[#This Row],[ServiceName]]&amp;Table_wabobpsvr_AzureCalc_AzureCalcRateCard[[#This Row],[Price_Level]]&amp;Table_wabobpsvr_AzureCalc_AzureCalcRateCard[[#This Row],[Region]]</f>
        <v>SQL DB Premium P2 Database HoursD11</v>
      </c>
      <c r="B929" s="784">
        <v>11</v>
      </c>
      <c r="C929" s="784" t="s">
        <v>701</v>
      </c>
      <c r="D929" s="784" t="s">
        <v>183</v>
      </c>
      <c r="E929" s="784">
        <v>1.2430000000000001</v>
      </c>
      <c r="F929" s="784" t="s">
        <v>1085</v>
      </c>
      <c r="G929" s="784" t="s">
        <v>2018</v>
      </c>
      <c r="H929" s="784" t="s">
        <v>3259</v>
      </c>
      <c r="I929" s="784" t="s">
        <v>4962</v>
      </c>
    </row>
    <row r="930" spans="1:9" hidden="1">
      <c r="A930" s="784" t="str">
        <f>Table_wabobpsvr_AzureCalc_AzureCalcRateCard[[#This Row],[ServiceName]]&amp;Table_wabobpsvr_AzureCalc_AzureCalcRateCard[[#This Row],[Price_Level]]&amp;Table_wabobpsvr_AzureCalc_AzureCalcRateCard[[#This Row],[Region]]</f>
        <v>SQL DB Premium P2 Database HoursMOSP12</v>
      </c>
      <c r="B930" s="784">
        <v>12</v>
      </c>
      <c r="C930" s="784" t="s">
        <v>701</v>
      </c>
      <c r="D930" s="784" t="s">
        <v>627</v>
      </c>
      <c r="E930" s="784">
        <v>1.413</v>
      </c>
      <c r="F930" s="784" t="s">
        <v>1085</v>
      </c>
      <c r="G930" s="784" t="s">
        <v>4431</v>
      </c>
      <c r="H930" s="784" t="s">
        <v>4431</v>
      </c>
      <c r="I930" s="784" t="s">
        <v>4963</v>
      </c>
    </row>
    <row r="931" spans="1:9" hidden="1">
      <c r="A931" s="784" t="str">
        <f>Table_wabobpsvr_AzureCalc_AzureCalcRateCard[[#This Row],[ServiceName]]&amp;Table_wabobpsvr_AzureCalc_AzureCalcRateCard[[#This Row],[Price_Level]]&amp;Table_wabobpsvr_AzureCalc_AzureCalcRateCard[[#This Row],[Region]]</f>
        <v>SQL DB Premium P2 Database HoursA12</v>
      </c>
      <c r="B931" s="784">
        <v>12</v>
      </c>
      <c r="C931" s="784" t="s">
        <v>701</v>
      </c>
      <c r="D931" s="784" t="s">
        <v>181</v>
      </c>
      <c r="E931" s="784">
        <v>1.37</v>
      </c>
      <c r="F931" s="784" t="s">
        <v>1085</v>
      </c>
      <c r="G931" s="784" t="s">
        <v>2020</v>
      </c>
      <c r="H931" s="784" t="s">
        <v>3260</v>
      </c>
      <c r="I931" s="784" t="s">
        <v>4963</v>
      </c>
    </row>
    <row r="932" spans="1:9" hidden="1">
      <c r="A932" s="784" t="str">
        <f>Table_wabobpsvr_AzureCalc_AzureCalcRateCard[[#This Row],[ServiceName]]&amp;Table_wabobpsvr_AzureCalc_AzureCalcRateCard[[#This Row],[Price_Level]]&amp;Table_wabobpsvr_AzureCalc_AzureCalcRateCard[[#This Row],[Region]]</f>
        <v>SQL DB Premium P2 Database HoursB12</v>
      </c>
      <c r="B932" s="784">
        <v>12</v>
      </c>
      <c r="C932" s="784" t="s">
        <v>701</v>
      </c>
      <c r="D932" s="784" t="s">
        <v>182</v>
      </c>
      <c r="E932" s="784">
        <v>1.3280000000000001</v>
      </c>
      <c r="F932" s="784" t="s">
        <v>1085</v>
      </c>
      <c r="G932" s="784" t="s">
        <v>2020</v>
      </c>
      <c r="H932" s="784" t="s">
        <v>3260</v>
      </c>
      <c r="I932" s="784" t="s">
        <v>4963</v>
      </c>
    </row>
    <row r="933" spans="1:9" hidden="1">
      <c r="A933" s="784" t="str">
        <f>Table_wabobpsvr_AzureCalc_AzureCalcRateCard[[#This Row],[ServiceName]]&amp;Table_wabobpsvr_AzureCalc_AzureCalcRateCard[[#This Row],[Price_Level]]&amp;Table_wabobpsvr_AzureCalc_AzureCalcRateCard[[#This Row],[Region]]</f>
        <v>SQL DB Premium P2 Database HoursC12</v>
      </c>
      <c r="B933" s="784">
        <v>12</v>
      </c>
      <c r="C933" s="784" t="s">
        <v>701</v>
      </c>
      <c r="D933" s="784" t="s">
        <v>184</v>
      </c>
      <c r="E933" s="784">
        <v>1.2849999999999999</v>
      </c>
      <c r="F933" s="784" t="s">
        <v>1085</v>
      </c>
      <c r="G933" s="784" t="s">
        <v>2020</v>
      </c>
      <c r="H933" s="784" t="s">
        <v>3260</v>
      </c>
      <c r="I933" s="784" t="s">
        <v>4963</v>
      </c>
    </row>
    <row r="934" spans="1:9" hidden="1">
      <c r="A934" s="784" t="str">
        <f>Table_wabobpsvr_AzureCalc_AzureCalcRateCard[[#This Row],[ServiceName]]&amp;Table_wabobpsvr_AzureCalc_AzureCalcRateCard[[#This Row],[Price_Level]]&amp;Table_wabobpsvr_AzureCalc_AzureCalcRateCard[[#This Row],[Region]]</f>
        <v>SQL DB Premium P2 Database HoursD12</v>
      </c>
      <c r="B934" s="784">
        <v>12</v>
      </c>
      <c r="C934" s="784" t="s">
        <v>701</v>
      </c>
      <c r="D934" s="784" t="s">
        <v>183</v>
      </c>
      <c r="E934" s="784">
        <v>1.2430000000000001</v>
      </c>
      <c r="F934" s="784" t="s">
        <v>1085</v>
      </c>
      <c r="G934" s="784" t="s">
        <v>2020</v>
      </c>
      <c r="H934" s="784" t="s">
        <v>3260</v>
      </c>
      <c r="I934" s="784" t="s">
        <v>4963</v>
      </c>
    </row>
    <row r="935" spans="1:9" hidden="1">
      <c r="A935" s="784" t="str">
        <f>Table_wabobpsvr_AzureCalc_AzureCalcRateCard[[#This Row],[ServiceName]]&amp;Table_wabobpsvr_AzureCalc_AzureCalcRateCard[[#This Row],[Price_Level]]&amp;Table_wabobpsvr_AzureCalc_AzureCalcRateCard[[#This Row],[Region]]</f>
        <v>SQL DB Premium P2 Database HoursMOSP14</v>
      </c>
      <c r="B935" s="784">
        <v>14</v>
      </c>
      <c r="C935" s="784" t="s">
        <v>701</v>
      </c>
      <c r="D935" s="784" t="s">
        <v>627</v>
      </c>
      <c r="E935" s="784">
        <v>1.5629999999999999</v>
      </c>
      <c r="F935" s="784" t="s">
        <v>1085</v>
      </c>
      <c r="G935" s="784" t="s">
        <v>4431</v>
      </c>
      <c r="H935" s="784" t="s">
        <v>4431</v>
      </c>
      <c r="I935" s="784" t="s">
        <v>4964</v>
      </c>
    </row>
    <row r="936" spans="1:9" hidden="1">
      <c r="A936" s="784" t="str">
        <f>Table_wabobpsvr_AzureCalc_AzureCalcRateCard[[#This Row],[ServiceName]]&amp;Table_wabobpsvr_AzureCalc_AzureCalcRateCard[[#This Row],[Price_Level]]&amp;Table_wabobpsvr_AzureCalc_AzureCalcRateCard[[#This Row],[Region]]</f>
        <v>SQL DB Premium P2 Database HoursA14</v>
      </c>
      <c r="B936" s="784">
        <v>14</v>
      </c>
      <c r="C936" s="784" t="s">
        <v>701</v>
      </c>
      <c r="D936" s="784" t="s">
        <v>181</v>
      </c>
      <c r="E936" s="784">
        <v>1.516</v>
      </c>
      <c r="F936" s="784" t="s">
        <v>1085</v>
      </c>
      <c r="G936" s="784" t="s">
        <v>3261</v>
      </c>
      <c r="H936" s="784" t="s">
        <v>3262</v>
      </c>
      <c r="I936" s="784" t="s">
        <v>4964</v>
      </c>
    </row>
    <row r="937" spans="1:9" hidden="1">
      <c r="A937" s="784" t="str">
        <f>Table_wabobpsvr_AzureCalc_AzureCalcRateCard[[#This Row],[ServiceName]]&amp;Table_wabobpsvr_AzureCalc_AzureCalcRateCard[[#This Row],[Price_Level]]&amp;Table_wabobpsvr_AzureCalc_AzureCalcRateCard[[#This Row],[Region]]</f>
        <v>SQL DB Premium P2 Database HoursB14</v>
      </c>
      <c r="B937" s="784">
        <v>14</v>
      </c>
      <c r="C937" s="784" t="s">
        <v>701</v>
      </c>
      <c r="D937" s="784" t="s">
        <v>182</v>
      </c>
      <c r="E937" s="784">
        <v>1.4690000000000001</v>
      </c>
      <c r="F937" s="784" t="s">
        <v>1085</v>
      </c>
      <c r="G937" s="784" t="s">
        <v>3261</v>
      </c>
      <c r="H937" s="784" t="s">
        <v>3262</v>
      </c>
      <c r="I937" s="784" t="s">
        <v>4964</v>
      </c>
    </row>
    <row r="938" spans="1:9" hidden="1">
      <c r="A938" t="str">
        <f>Table_wabobpsvr_AzureCalc_AzureCalcRateCard[[#This Row],[ServiceName]]&amp;Table_wabobpsvr_AzureCalc_AzureCalcRateCard[[#This Row],[Price_Level]]&amp;Table_wabobpsvr_AzureCalc_AzureCalcRateCard[[#This Row],[Region]]</f>
        <v>SQL DB Premium P2 Database HoursC14</v>
      </c>
      <c r="B938">
        <v>14</v>
      </c>
      <c r="C938" t="s">
        <v>701</v>
      </c>
      <c r="D938" t="s">
        <v>184</v>
      </c>
      <c r="E938">
        <v>1.4219999999999999</v>
      </c>
      <c r="F938" t="s">
        <v>1085</v>
      </c>
      <c r="G938" s="784" t="s">
        <v>3261</v>
      </c>
      <c r="H938" s="784" t="s">
        <v>3262</v>
      </c>
      <c r="I938" s="784" t="s">
        <v>4964</v>
      </c>
    </row>
    <row r="939" spans="1:9" hidden="1">
      <c r="A939" t="str">
        <f>Table_wabobpsvr_AzureCalc_AzureCalcRateCard[[#This Row],[ServiceName]]&amp;Table_wabobpsvr_AzureCalc_AzureCalcRateCard[[#This Row],[Price_Level]]&amp;Table_wabobpsvr_AzureCalc_AzureCalcRateCard[[#This Row],[Region]]</f>
        <v>SQL DB Premium P2 Database HoursD14</v>
      </c>
      <c r="B939">
        <v>14</v>
      </c>
      <c r="C939" t="s">
        <v>701</v>
      </c>
      <c r="D939" t="s">
        <v>183</v>
      </c>
      <c r="E939">
        <v>1.375</v>
      </c>
      <c r="F939" t="s">
        <v>1085</v>
      </c>
      <c r="G939" s="784" t="s">
        <v>3261</v>
      </c>
      <c r="H939" s="784" t="s">
        <v>3262</v>
      </c>
      <c r="I939" s="784" t="s">
        <v>4964</v>
      </c>
    </row>
    <row r="940" spans="1:9" hidden="1">
      <c r="A940" t="str">
        <f>Table_wabobpsvr_AzureCalc_AzureCalcRateCard[[#This Row],[ServiceName]]&amp;Table_wabobpsvr_AzureCalc_AzureCalcRateCard[[#This Row],[Price_Level]]&amp;Table_wabobpsvr_AzureCalc_AzureCalcRateCard[[#This Row],[Region]]</f>
        <v>SQL DB Premium P2 Secondary Active Geo Database HoursMOSP</v>
      </c>
      <c r="C940" t="s">
        <v>701</v>
      </c>
      <c r="D940" t="s">
        <v>627</v>
      </c>
      <c r="E940">
        <v>1.292</v>
      </c>
      <c r="F940" t="s">
        <v>1086</v>
      </c>
      <c r="G940" s="784" t="s">
        <v>4431</v>
      </c>
      <c r="H940" s="784" t="s">
        <v>4431</v>
      </c>
      <c r="I940" s="784" t="s">
        <v>4965</v>
      </c>
    </row>
    <row r="941" spans="1:9" hidden="1">
      <c r="A941" t="str">
        <f>Table_wabobpsvr_AzureCalc_AzureCalcRateCard[[#This Row],[ServiceName]]&amp;Table_wabobpsvr_AzureCalc_AzureCalcRateCard[[#This Row],[Price_Level]]&amp;Table_wabobpsvr_AzureCalc_AzureCalcRateCard[[#This Row],[Region]]</f>
        <v>SQL DB Premium P2 Secondary Active Geo Database HoursA</v>
      </c>
      <c r="C941" t="s">
        <v>701</v>
      </c>
      <c r="D941" t="s">
        <v>181</v>
      </c>
      <c r="E941">
        <v>1.2532399999999999</v>
      </c>
      <c r="F941" t="s">
        <v>1086</v>
      </c>
      <c r="G941" s="784" t="s">
        <v>3950</v>
      </c>
      <c r="H941" s="784" t="s">
        <v>3951</v>
      </c>
      <c r="I941" s="784" t="s">
        <v>4965</v>
      </c>
    </row>
    <row r="942" spans="1:9" hidden="1">
      <c r="A942" t="str">
        <f>Table_wabobpsvr_AzureCalc_AzureCalcRateCard[[#This Row],[ServiceName]]&amp;Table_wabobpsvr_AzureCalc_AzureCalcRateCard[[#This Row],[Price_Level]]&amp;Table_wabobpsvr_AzureCalc_AzureCalcRateCard[[#This Row],[Region]]</f>
        <v>SQL DB Premium P2 Secondary Active Geo Database HoursB</v>
      </c>
      <c r="C942" t="s">
        <v>701</v>
      </c>
      <c r="D942" t="s">
        <v>182</v>
      </c>
      <c r="E942">
        <v>1.21448</v>
      </c>
      <c r="F942" t="s">
        <v>1086</v>
      </c>
      <c r="G942" s="784" t="s">
        <v>3950</v>
      </c>
      <c r="H942" s="784" t="s">
        <v>3951</v>
      </c>
      <c r="I942" s="784" t="s">
        <v>4965</v>
      </c>
    </row>
    <row r="943" spans="1:9" hidden="1">
      <c r="A943" t="str">
        <f>Table_wabobpsvr_AzureCalc_AzureCalcRateCard[[#This Row],[ServiceName]]&amp;Table_wabobpsvr_AzureCalc_AzureCalcRateCard[[#This Row],[Price_Level]]&amp;Table_wabobpsvr_AzureCalc_AzureCalcRateCard[[#This Row],[Region]]</f>
        <v>SQL DB Premium P2 Secondary Active Geo Database HoursC</v>
      </c>
      <c r="C943" t="s">
        <v>701</v>
      </c>
      <c r="D943" t="s">
        <v>184</v>
      </c>
      <c r="E943">
        <v>1.1757200000000001</v>
      </c>
      <c r="F943" t="s">
        <v>1086</v>
      </c>
      <c r="G943" s="784" t="s">
        <v>3950</v>
      </c>
      <c r="H943" s="784" t="s">
        <v>3951</v>
      </c>
      <c r="I943" s="784" t="s">
        <v>4965</v>
      </c>
    </row>
    <row r="944" spans="1:9" hidden="1">
      <c r="A944" t="str">
        <f>Table_wabobpsvr_AzureCalc_AzureCalcRateCard[[#This Row],[ServiceName]]&amp;Table_wabobpsvr_AzureCalc_AzureCalcRateCard[[#This Row],[Price_Level]]&amp;Table_wabobpsvr_AzureCalc_AzureCalcRateCard[[#This Row],[Region]]</f>
        <v>SQL DB Premium P2 Secondary Active Geo Database HoursD</v>
      </c>
      <c r="C944" t="s">
        <v>701</v>
      </c>
      <c r="D944" t="s">
        <v>183</v>
      </c>
      <c r="E944">
        <v>1.13696</v>
      </c>
      <c r="F944" t="s">
        <v>1086</v>
      </c>
      <c r="G944" s="784" t="s">
        <v>3950</v>
      </c>
      <c r="H944" s="784" t="s">
        <v>3951</v>
      </c>
      <c r="I944" s="784" t="s">
        <v>4965</v>
      </c>
    </row>
    <row r="945" spans="1:9" hidden="1">
      <c r="A945" t="str">
        <f>Table_wabobpsvr_AzureCalc_AzureCalcRateCard[[#This Row],[ServiceName]]&amp;Table_wabobpsvr_AzureCalc_AzureCalcRateCard[[#This Row],[Price_Level]]&amp;Table_wabobpsvr_AzureCalc_AzureCalcRateCard[[#This Row],[Region]]</f>
        <v>SQL DB Premium P2 Secondary Active Geo Database HoursMOSP13</v>
      </c>
      <c r="B945">
        <v>13</v>
      </c>
      <c r="C945" t="s">
        <v>701</v>
      </c>
      <c r="D945" t="s">
        <v>627</v>
      </c>
      <c r="E945">
        <v>1.5632999999999999</v>
      </c>
      <c r="F945" t="s">
        <v>1086</v>
      </c>
      <c r="G945" s="784" t="s">
        <v>4431</v>
      </c>
      <c r="H945" s="784" t="s">
        <v>4431</v>
      </c>
      <c r="I945" s="784" t="s">
        <v>4966</v>
      </c>
    </row>
    <row r="946" spans="1:9" hidden="1">
      <c r="A946" t="str">
        <f>Table_wabobpsvr_AzureCalc_AzureCalcRateCard[[#This Row],[ServiceName]]&amp;Table_wabobpsvr_AzureCalc_AzureCalcRateCard[[#This Row],[Price_Level]]&amp;Table_wabobpsvr_AzureCalc_AzureCalcRateCard[[#This Row],[Region]]</f>
        <v>SQL DB Premium P2 Secondary Active Geo Database HoursA13</v>
      </c>
      <c r="B946">
        <v>13</v>
      </c>
      <c r="C946" t="s">
        <v>701</v>
      </c>
      <c r="D946" t="s">
        <v>181</v>
      </c>
      <c r="E946">
        <v>1.5164010000000001</v>
      </c>
      <c r="F946" t="s">
        <v>1086</v>
      </c>
      <c r="G946" s="784" t="s">
        <v>3952</v>
      </c>
      <c r="H946" s="784" t="s">
        <v>3953</v>
      </c>
      <c r="I946" s="784" t="s">
        <v>4966</v>
      </c>
    </row>
    <row r="947" spans="1:9" hidden="1">
      <c r="A947" t="str">
        <f>Table_wabobpsvr_AzureCalc_AzureCalcRateCard[[#This Row],[ServiceName]]&amp;Table_wabobpsvr_AzureCalc_AzureCalcRateCard[[#This Row],[Price_Level]]&amp;Table_wabobpsvr_AzureCalc_AzureCalcRateCard[[#This Row],[Region]]</f>
        <v>SQL DB Premium P2 Secondary Active Geo Database HoursB13</v>
      </c>
      <c r="B947">
        <v>13</v>
      </c>
      <c r="C947" t="s">
        <v>701</v>
      </c>
      <c r="D947" t="s">
        <v>182</v>
      </c>
      <c r="E947">
        <v>1.4695020000000001</v>
      </c>
      <c r="F947" t="s">
        <v>1086</v>
      </c>
      <c r="G947" s="784" t="s">
        <v>3952</v>
      </c>
      <c r="H947" s="784" t="s">
        <v>3953</v>
      </c>
      <c r="I947" s="784" t="s">
        <v>4966</v>
      </c>
    </row>
    <row r="948" spans="1:9" hidden="1">
      <c r="A948" t="str">
        <f>Table_wabobpsvr_AzureCalc_AzureCalcRateCard[[#This Row],[ServiceName]]&amp;Table_wabobpsvr_AzureCalc_AzureCalcRateCard[[#This Row],[Price_Level]]&amp;Table_wabobpsvr_AzureCalc_AzureCalcRateCard[[#This Row],[Region]]</f>
        <v>SQL DB Premium P2 Secondary Active Geo Database HoursC13</v>
      </c>
      <c r="B948">
        <v>13</v>
      </c>
      <c r="C948" t="s">
        <v>701</v>
      </c>
      <c r="D948" t="s">
        <v>184</v>
      </c>
      <c r="E948">
        <v>1.4226030000000001</v>
      </c>
      <c r="F948" t="s">
        <v>1086</v>
      </c>
      <c r="G948" s="784" t="s">
        <v>3952</v>
      </c>
      <c r="H948" s="784" t="s">
        <v>3953</v>
      </c>
      <c r="I948" s="784" t="s">
        <v>4966</v>
      </c>
    </row>
    <row r="949" spans="1:9" hidden="1">
      <c r="A949" t="str">
        <f>Table_wabobpsvr_AzureCalc_AzureCalcRateCard[[#This Row],[ServiceName]]&amp;Table_wabobpsvr_AzureCalc_AzureCalcRateCard[[#This Row],[Price_Level]]&amp;Table_wabobpsvr_AzureCalc_AzureCalcRateCard[[#This Row],[Region]]</f>
        <v>SQL DB Premium P2 Secondary Active Geo Database HoursD13</v>
      </c>
      <c r="B949">
        <v>13</v>
      </c>
      <c r="C949" t="s">
        <v>701</v>
      </c>
      <c r="D949" t="s">
        <v>183</v>
      </c>
      <c r="E949">
        <v>1.375704</v>
      </c>
      <c r="F949" t="s">
        <v>1086</v>
      </c>
      <c r="G949" s="784" t="s">
        <v>3952</v>
      </c>
      <c r="H949" s="784" t="s">
        <v>3953</v>
      </c>
      <c r="I949" s="784" t="s">
        <v>4966</v>
      </c>
    </row>
    <row r="950" spans="1:9" hidden="1">
      <c r="A950" t="str">
        <f>Table_wabobpsvr_AzureCalc_AzureCalcRateCard[[#This Row],[ServiceName]]&amp;Table_wabobpsvr_AzureCalc_AzureCalcRateCard[[#This Row],[Price_Level]]&amp;Table_wabobpsvr_AzureCalc_AzureCalcRateCard[[#This Row],[Region]]</f>
        <v>SQL DB Premium P2 Secondary Active Geo Database HoursMOSP11</v>
      </c>
      <c r="B950">
        <v>11</v>
      </c>
      <c r="C950" t="s">
        <v>701</v>
      </c>
      <c r="D950" t="s">
        <v>627</v>
      </c>
      <c r="E950">
        <v>1.46</v>
      </c>
      <c r="F950" t="s">
        <v>1086</v>
      </c>
      <c r="G950" s="784" t="s">
        <v>4431</v>
      </c>
      <c r="H950" s="784" t="s">
        <v>4431</v>
      </c>
      <c r="I950" s="784" t="s">
        <v>4967</v>
      </c>
    </row>
    <row r="951" spans="1:9" hidden="1">
      <c r="A951" t="str">
        <f>Table_wabobpsvr_AzureCalc_AzureCalcRateCard[[#This Row],[ServiceName]]&amp;Table_wabobpsvr_AzureCalc_AzureCalcRateCard[[#This Row],[Price_Level]]&amp;Table_wabobpsvr_AzureCalc_AzureCalcRateCard[[#This Row],[Region]]</f>
        <v>SQL DB Premium P2 Secondary Active Geo Database HoursA11</v>
      </c>
      <c r="B951">
        <v>11</v>
      </c>
      <c r="C951" t="s">
        <v>701</v>
      </c>
      <c r="D951" t="s">
        <v>181</v>
      </c>
      <c r="E951">
        <v>1.4161999999999999</v>
      </c>
      <c r="F951" t="s">
        <v>1086</v>
      </c>
      <c r="G951" s="784" t="s">
        <v>3954</v>
      </c>
      <c r="H951" s="784" t="s">
        <v>3955</v>
      </c>
      <c r="I951" s="784" t="s">
        <v>4967</v>
      </c>
    </row>
    <row r="952" spans="1:9" hidden="1">
      <c r="A952" t="str">
        <f>Table_wabobpsvr_AzureCalc_AzureCalcRateCard[[#This Row],[ServiceName]]&amp;Table_wabobpsvr_AzureCalc_AzureCalcRateCard[[#This Row],[Price_Level]]&amp;Table_wabobpsvr_AzureCalc_AzureCalcRateCard[[#This Row],[Region]]</f>
        <v>SQL DB Premium P2 Secondary Active Geo Database HoursB11</v>
      </c>
      <c r="B952">
        <v>11</v>
      </c>
      <c r="C952" t="s">
        <v>701</v>
      </c>
      <c r="D952" t="s">
        <v>182</v>
      </c>
      <c r="E952">
        <v>1.3724000000000001</v>
      </c>
      <c r="F952" t="s">
        <v>1086</v>
      </c>
      <c r="G952" s="784" t="s">
        <v>3954</v>
      </c>
      <c r="H952" s="784" t="s">
        <v>3955</v>
      </c>
      <c r="I952" s="784" t="s">
        <v>4967</v>
      </c>
    </row>
    <row r="953" spans="1:9" hidden="1">
      <c r="A953" t="str">
        <f>Table_wabobpsvr_AzureCalc_AzureCalcRateCard[[#This Row],[ServiceName]]&amp;Table_wabobpsvr_AzureCalc_AzureCalcRateCard[[#This Row],[Price_Level]]&amp;Table_wabobpsvr_AzureCalc_AzureCalcRateCard[[#This Row],[Region]]</f>
        <v>SQL DB Premium P2 Secondary Active Geo Database HoursC11</v>
      </c>
      <c r="B953">
        <v>11</v>
      </c>
      <c r="C953" t="s">
        <v>701</v>
      </c>
      <c r="D953" t="s">
        <v>184</v>
      </c>
      <c r="E953">
        <v>1.3286</v>
      </c>
      <c r="F953" t="s">
        <v>1086</v>
      </c>
      <c r="G953" s="784" t="s">
        <v>3954</v>
      </c>
      <c r="H953" s="784" t="s">
        <v>3955</v>
      </c>
      <c r="I953" s="784" t="s">
        <v>4967</v>
      </c>
    </row>
    <row r="954" spans="1:9" hidden="1">
      <c r="A954" t="str">
        <f>Table_wabobpsvr_AzureCalc_AzureCalcRateCard[[#This Row],[ServiceName]]&amp;Table_wabobpsvr_AzureCalc_AzureCalcRateCard[[#This Row],[Price_Level]]&amp;Table_wabobpsvr_AzureCalc_AzureCalcRateCard[[#This Row],[Region]]</f>
        <v>SQL DB Premium P2 Secondary Active Geo Database HoursD11</v>
      </c>
      <c r="B954">
        <v>11</v>
      </c>
      <c r="C954" t="s">
        <v>701</v>
      </c>
      <c r="D954" t="s">
        <v>183</v>
      </c>
      <c r="E954">
        <v>1.2847999999999999</v>
      </c>
      <c r="F954" t="s">
        <v>1086</v>
      </c>
      <c r="G954" s="784" t="s">
        <v>3954</v>
      </c>
      <c r="H954" s="784" t="s">
        <v>3955</v>
      </c>
      <c r="I954" s="784" t="s">
        <v>4967</v>
      </c>
    </row>
    <row r="955" spans="1:9" hidden="1">
      <c r="A955" t="str">
        <f>Table_wabobpsvr_AzureCalc_AzureCalcRateCard[[#This Row],[ServiceName]]&amp;Table_wabobpsvr_AzureCalc_AzureCalcRateCard[[#This Row],[Price_Level]]&amp;Table_wabobpsvr_AzureCalc_AzureCalcRateCard[[#This Row],[Region]]</f>
        <v>SQL DB Premium P2 Secondary Active Geo Database HoursMOSP12</v>
      </c>
      <c r="B955">
        <v>12</v>
      </c>
      <c r="C955" t="s">
        <v>701</v>
      </c>
      <c r="D955" t="s">
        <v>627</v>
      </c>
      <c r="E955">
        <v>1.46</v>
      </c>
      <c r="F955" t="s">
        <v>1086</v>
      </c>
      <c r="G955" s="784" t="s">
        <v>4431</v>
      </c>
      <c r="H955" s="784" t="s">
        <v>4431</v>
      </c>
      <c r="I955" s="784" t="s">
        <v>4968</v>
      </c>
    </row>
    <row r="956" spans="1:9" hidden="1">
      <c r="A956" s="784" t="str">
        <f>Table_wabobpsvr_AzureCalc_AzureCalcRateCard[[#This Row],[ServiceName]]&amp;Table_wabobpsvr_AzureCalc_AzureCalcRateCard[[#This Row],[Price_Level]]&amp;Table_wabobpsvr_AzureCalc_AzureCalcRateCard[[#This Row],[Region]]</f>
        <v>SQL DB Premium P2 Secondary Active Geo Database HoursA12</v>
      </c>
      <c r="B956" s="784">
        <v>12</v>
      </c>
      <c r="C956" s="784" t="s">
        <v>701</v>
      </c>
      <c r="D956" s="784" t="s">
        <v>181</v>
      </c>
      <c r="E956" s="784">
        <v>1.4161999999999999</v>
      </c>
      <c r="F956" s="784" t="s">
        <v>1086</v>
      </c>
      <c r="G956" s="784" t="s">
        <v>3956</v>
      </c>
      <c r="H956" s="784" t="s">
        <v>3955</v>
      </c>
      <c r="I956" s="784" t="s">
        <v>4968</v>
      </c>
    </row>
    <row r="957" spans="1:9" hidden="1">
      <c r="A957" t="str">
        <f>Table_wabobpsvr_AzureCalc_AzureCalcRateCard[[#This Row],[ServiceName]]&amp;Table_wabobpsvr_AzureCalc_AzureCalcRateCard[[#This Row],[Price_Level]]&amp;Table_wabobpsvr_AzureCalc_AzureCalcRateCard[[#This Row],[Region]]</f>
        <v>SQL DB Premium P2 Secondary Active Geo Database HoursB12</v>
      </c>
      <c r="B957">
        <v>12</v>
      </c>
      <c r="C957" t="s">
        <v>701</v>
      </c>
      <c r="D957" t="s">
        <v>182</v>
      </c>
      <c r="E957">
        <v>1.3724000000000001</v>
      </c>
      <c r="F957" t="s">
        <v>1086</v>
      </c>
      <c r="G957" s="784" t="s">
        <v>3956</v>
      </c>
      <c r="H957" s="784" t="s">
        <v>3955</v>
      </c>
      <c r="I957" s="784" t="s">
        <v>4968</v>
      </c>
    </row>
    <row r="958" spans="1:9" hidden="1">
      <c r="A958" t="str">
        <f>Table_wabobpsvr_AzureCalc_AzureCalcRateCard[[#This Row],[ServiceName]]&amp;Table_wabobpsvr_AzureCalc_AzureCalcRateCard[[#This Row],[Price_Level]]&amp;Table_wabobpsvr_AzureCalc_AzureCalcRateCard[[#This Row],[Region]]</f>
        <v>Standard_D2 VM (Windows)C5</v>
      </c>
      <c r="B958">
        <v>5</v>
      </c>
      <c r="C958" t="s">
        <v>701</v>
      </c>
      <c r="D958" t="s">
        <v>184</v>
      </c>
      <c r="E958">
        <v>0.25480000000000003</v>
      </c>
      <c r="F958" t="s">
        <v>1171</v>
      </c>
      <c r="G958" s="784" t="s">
        <v>4431</v>
      </c>
      <c r="H958" s="784" t="s">
        <v>4431</v>
      </c>
      <c r="I958" s="784" t="s">
        <v>4969</v>
      </c>
    </row>
    <row r="959" spans="1:9" hidden="1">
      <c r="A959" t="str">
        <f>Table_wabobpsvr_AzureCalc_AzureCalcRateCard[[#This Row],[ServiceName]]&amp;Table_wabobpsvr_AzureCalc_AzureCalcRateCard[[#This Row],[Price_Level]]&amp;Table_wabobpsvr_AzureCalc_AzureCalcRateCard[[#This Row],[Region]]</f>
        <v>Standard_D2 VM (Windows)D5</v>
      </c>
      <c r="B959">
        <v>5</v>
      </c>
      <c r="C959" t="s">
        <v>701</v>
      </c>
      <c r="D959" t="s">
        <v>183</v>
      </c>
      <c r="E959">
        <v>0.24640000000000001</v>
      </c>
      <c r="F959" t="s">
        <v>1171</v>
      </c>
      <c r="G959" s="784" t="s">
        <v>4431</v>
      </c>
      <c r="H959" s="784" t="s">
        <v>4431</v>
      </c>
      <c r="I959" s="784" t="s">
        <v>4969</v>
      </c>
    </row>
    <row r="960" spans="1:9" hidden="1">
      <c r="A960" t="str">
        <f>Table_wabobpsvr_AzureCalc_AzureCalcRateCard[[#This Row],[ServiceName]]&amp;Table_wabobpsvr_AzureCalc_AzureCalcRateCard[[#This Row],[Price_Level]]&amp;Table_wabobpsvr_AzureCalc_AzureCalcRateCard[[#This Row],[Region]]</f>
        <v>Standard_D2 VM (Windows)MOSP1</v>
      </c>
      <c r="B960">
        <v>1</v>
      </c>
      <c r="C960" t="s">
        <v>701</v>
      </c>
      <c r="D960" t="s">
        <v>627</v>
      </c>
      <c r="E960">
        <v>0.26</v>
      </c>
      <c r="F960" t="s">
        <v>1171</v>
      </c>
      <c r="G960" s="784" t="s">
        <v>4431</v>
      </c>
      <c r="H960" s="784" t="s">
        <v>4431</v>
      </c>
      <c r="I960" s="784" t="s">
        <v>4970</v>
      </c>
    </row>
    <row r="961" spans="1:9" hidden="1">
      <c r="A961" t="str">
        <f>Table_wabobpsvr_AzureCalc_AzureCalcRateCard[[#This Row],[ServiceName]]&amp;Table_wabobpsvr_AzureCalc_AzureCalcRateCard[[#This Row],[Price_Level]]&amp;Table_wabobpsvr_AzureCalc_AzureCalcRateCard[[#This Row],[Region]]</f>
        <v>Standard_D2 VM (Windows)A1</v>
      </c>
      <c r="B961">
        <v>1</v>
      </c>
      <c r="C961" t="s">
        <v>701</v>
      </c>
      <c r="D961" t="s">
        <v>181</v>
      </c>
      <c r="E961">
        <v>0.25219999999999998</v>
      </c>
      <c r="F961" t="s">
        <v>1171</v>
      </c>
      <c r="G961" s="784" t="s">
        <v>4431</v>
      </c>
      <c r="H961" s="784" t="s">
        <v>4431</v>
      </c>
      <c r="I961" s="784" t="s">
        <v>4970</v>
      </c>
    </row>
    <row r="962" spans="1:9" hidden="1">
      <c r="A962" t="str">
        <f>Table_wabobpsvr_AzureCalc_AzureCalcRateCard[[#This Row],[ServiceName]]&amp;Table_wabobpsvr_AzureCalc_AzureCalcRateCard[[#This Row],[Price_Level]]&amp;Table_wabobpsvr_AzureCalc_AzureCalcRateCard[[#This Row],[Region]]</f>
        <v>Standard_D2 VM (Windows)B1</v>
      </c>
      <c r="B962">
        <v>1</v>
      </c>
      <c r="C962" t="s">
        <v>701</v>
      </c>
      <c r="D962" t="s">
        <v>182</v>
      </c>
      <c r="E962">
        <v>0.24440000000000001</v>
      </c>
      <c r="F962" t="s">
        <v>1171</v>
      </c>
      <c r="G962" s="784" t="s">
        <v>4431</v>
      </c>
      <c r="H962" s="784" t="s">
        <v>4431</v>
      </c>
      <c r="I962" s="784" t="s">
        <v>4970</v>
      </c>
    </row>
    <row r="963" spans="1:9" hidden="1">
      <c r="A963" t="str">
        <f>Table_wabobpsvr_AzureCalc_AzureCalcRateCard[[#This Row],[ServiceName]]&amp;Table_wabobpsvr_AzureCalc_AzureCalcRateCard[[#This Row],[Price_Level]]&amp;Table_wabobpsvr_AzureCalc_AzureCalcRateCard[[#This Row],[Region]]</f>
        <v>Standard_D2 VM (Windows)C1</v>
      </c>
      <c r="B963">
        <v>1</v>
      </c>
      <c r="C963" t="s">
        <v>701</v>
      </c>
      <c r="D963" t="s">
        <v>184</v>
      </c>
      <c r="E963">
        <v>0.2366</v>
      </c>
      <c r="F963" t="s">
        <v>1171</v>
      </c>
      <c r="G963" s="784" t="s">
        <v>4431</v>
      </c>
      <c r="H963" s="784" t="s">
        <v>4431</v>
      </c>
      <c r="I963" s="784" t="s">
        <v>4970</v>
      </c>
    </row>
    <row r="964" spans="1:9" hidden="1">
      <c r="A964" t="str">
        <f>Table_wabobpsvr_AzureCalc_AzureCalcRateCard[[#This Row],[ServiceName]]&amp;Table_wabobpsvr_AzureCalc_AzureCalcRateCard[[#This Row],[Price_Level]]&amp;Table_wabobpsvr_AzureCalc_AzureCalcRateCard[[#This Row],[Region]]</f>
        <v>Standard_D2 VM (Windows)D1</v>
      </c>
      <c r="B964">
        <v>1</v>
      </c>
      <c r="C964" t="s">
        <v>701</v>
      </c>
      <c r="D964" t="s">
        <v>183</v>
      </c>
      <c r="E964">
        <v>0.2288</v>
      </c>
      <c r="F964" t="s">
        <v>1171</v>
      </c>
      <c r="G964" s="784" t="s">
        <v>4431</v>
      </c>
      <c r="H964" s="784" t="s">
        <v>4431</v>
      </c>
      <c r="I964" s="784" t="s">
        <v>4970</v>
      </c>
    </row>
    <row r="965" spans="1:9" hidden="1">
      <c r="A965" t="str">
        <f>Table_wabobpsvr_AzureCalc_AzureCalcRateCard[[#This Row],[ServiceName]]&amp;Table_wabobpsvr_AzureCalc_AzureCalcRateCard[[#This Row],[Price_Level]]&amp;Table_wabobpsvr_AzureCalc_AzureCalcRateCard[[#This Row],[Region]]</f>
        <v>Standard_D2 VM (Windows)MOSP4</v>
      </c>
      <c r="B965">
        <v>4</v>
      </c>
      <c r="C965" t="s">
        <v>701</v>
      </c>
      <c r="D965" t="s">
        <v>627</v>
      </c>
      <c r="E965">
        <v>0.28000000000000003</v>
      </c>
      <c r="F965" t="s">
        <v>1171</v>
      </c>
      <c r="G965" s="784" t="s">
        <v>4431</v>
      </c>
      <c r="H965" s="784" t="s">
        <v>4431</v>
      </c>
      <c r="I965" s="784" t="s">
        <v>4971</v>
      </c>
    </row>
    <row r="966" spans="1:9" hidden="1">
      <c r="A966" t="str">
        <f>Table_wabobpsvr_AzureCalc_AzureCalcRateCard[[#This Row],[ServiceName]]&amp;Table_wabobpsvr_AzureCalc_AzureCalcRateCard[[#This Row],[Price_Level]]&amp;Table_wabobpsvr_AzureCalc_AzureCalcRateCard[[#This Row],[Region]]</f>
        <v>Standard_D2 VM (Windows)A4</v>
      </c>
      <c r="B966">
        <v>4</v>
      </c>
      <c r="C966" t="s">
        <v>701</v>
      </c>
      <c r="D966" t="s">
        <v>181</v>
      </c>
      <c r="E966">
        <v>0.27160000000000001</v>
      </c>
      <c r="F966" t="s">
        <v>1171</v>
      </c>
      <c r="G966" s="784" t="s">
        <v>4431</v>
      </c>
      <c r="H966" s="784" t="s">
        <v>4431</v>
      </c>
      <c r="I966" s="784" t="s">
        <v>4971</v>
      </c>
    </row>
    <row r="967" spans="1:9" hidden="1">
      <c r="A967" t="str">
        <f>Table_wabobpsvr_AzureCalc_AzureCalcRateCard[[#This Row],[ServiceName]]&amp;Table_wabobpsvr_AzureCalc_AzureCalcRateCard[[#This Row],[Price_Level]]&amp;Table_wabobpsvr_AzureCalc_AzureCalcRateCard[[#This Row],[Region]]</f>
        <v>Standard_D2 VM (Windows)B4</v>
      </c>
      <c r="B967">
        <v>4</v>
      </c>
      <c r="C967" t="s">
        <v>701</v>
      </c>
      <c r="D967" t="s">
        <v>182</v>
      </c>
      <c r="E967">
        <v>0.26319999999999999</v>
      </c>
      <c r="F967" t="s">
        <v>1171</v>
      </c>
      <c r="G967" s="784" t="s">
        <v>4431</v>
      </c>
      <c r="H967" s="784" t="s">
        <v>4431</v>
      </c>
      <c r="I967" s="784" t="s">
        <v>4971</v>
      </c>
    </row>
    <row r="968" spans="1:9" hidden="1">
      <c r="A968" t="str">
        <f>Table_wabobpsvr_AzureCalc_AzureCalcRateCard[[#This Row],[ServiceName]]&amp;Table_wabobpsvr_AzureCalc_AzureCalcRateCard[[#This Row],[Price_Level]]&amp;Table_wabobpsvr_AzureCalc_AzureCalcRateCard[[#This Row],[Region]]</f>
        <v>Basic Automation MinutesMOSP1</v>
      </c>
      <c r="B968">
        <v>1</v>
      </c>
      <c r="C968" t="s">
        <v>4431</v>
      </c>
      <c r="D968" t="s">
        <v>627</v>
      </c>
      <c r="E968">
        <v>999999</v>
      </c>
      <c r="F968" t="s">
        <v>3323</v>
      </c>
      <c r="G968" s="784" t="s">
        <v>4431</v>
      </c>
      <c r="H968" s="784" t="s">
        <v>4431</v>
      </c>
      <c r="I968" s="784" t="s">
        <v>4431</v>
      </c>
    </row>
    <row r="969" spans="1:9" hidden="1">
      <c r="A969" t="str">
        <f>Table_wabobpsvr_AzureCalc_AzureCalcRateCard[[#This Row],[ServiceName]]&amp;Table_wabobpsvr_AzureCalc_AzureCalcRateCard[[#This Row],[Price_Level]]&amp;Table_wabobpsvr_AzureCalc_AzureCalcRateCard[[#This Row],[Region]]</f>
        <v>Basic Automation MinutesA1</v>
      </c>
      <c r="B969">
        <v>1</v>
      </c>
      <c r="C969" t="s">
        <v>4431</v>
      </c>
      <c r="D969" t="s">
        <v>181</v>
      </c>
      <c r="E969">
        <v>999999</v>
      </c>
      <c r="F969" t="s">
        <v>3323</v>
      </c>
      <c r="G969" s="784" t="s">
        <v>4431</v>
      </c>
      <c r="H969" s="784" t="s">
        <v>4431</v>
      </c>
      <c r="I969" s="784" t="s">
        <v>4431</v>
      </c>
    </row>
    <row r="970" spans="1:9" hidden="1">
      <c r="A970" t="str">
        <f>Table_wabobpsvr_AzureCalc_AzureCalcRateCard[[#This Row],[ServiceName]]&amp;Table_wabobpsvr_AzureCalc_AzureCalcRateCard[[#This Row],[Price_Level]]&amp;Table_wabobpsvr_AzureCalc_AzureCalcRateCard[[#This Row],[Region]]</f>
        <v>Basic Automation MinutesB1</v>
      </c>
      <c r="B970">
        <v>1</v>
      </c>
      <c r="C970" t="s">
        <v>4431</v>
      </c>
      <c r="D970" t="s">
        <v>182</v>
      </c>
      <c r="E970">
        <v>999999</v>
      </c>
      <c r="F970" t="s">
        <v>3323</v>
      </c>
      <c r="G970" s="784" t="s">
        <v>4431</v>
      </c>
      <c r="H970" s="784" t="s">
        <v>4431</v>
      </c>
      <c r="I970" s="784" t="s">
        <v>4431</v>
      </c>
    </row>
    <row r="971" spans="1:9" hidden="1">
      <c r="A971" t="str">
        <f>Table_wabobpsvr_AzureCalc_AzureCalcRateCard[[#This Row],[ServiceName]]&amp;Table_wabobpsvr_AzureCalc_AzureCalcRateCard[[#This Row],[Price_Level]]&amp;Table_wabobpsvr_AzureCalc_AzureCalcRateCard[[#This Row],[Region]]</f>
        <v>Basic Automation MinutesC1</v>
      </c>
      <c r="B971">
        <v>1</v>
      </c>
      <c r="C971" t="s">
        <v>4431</v>
      </c>
      <c r="D971" t="s">
        <v>184</v>
      </c>
      <c r="E971">
        <v>999999</v>
      </c>
      <c r="F971" t="s">
        <v>3323</v>
      </c>
      <c r="G971" s="784" t="s">
        <v>4431</v>
      </c>
      <c r="H971" s="784" t="s">
        <v>4431</v>
      </c>
      <c r="I971" s="784" t="s">
        <v>4431</v>
      </c>
    </row>
    <row r="972" spans="1:9" hidden="1">
      <c r="A972" t="str">
        <f>Table_wabobpsvr_AzureCalc_AzureCalcRateCard[[#This Row],[ServiceName]]&amp;Table_wabobpsvr_AzureCalc_AzureCalcRateCard[[#This Row],[Price_Level]]&amp;Table_wabobpsvr_AzureCalc_AzureCalcRateCard[[#This Row],[Region]]</f>
        <v>Basic Automation MinutesD1</v>
      </c>
      <c r="B972">
        <v>1</v>
      </c>
      <c r="C972" t="s">
        <v>4431</v>
      </c>
      <c r="D972" t="s">
        <v>183</v>
      </c>
      <c r="E972">
        <v>999999</v>
      </c>
      <c r="F972" t="s">
        <v>3323</v>
      </c>
      <c r="G972" s="784" t="s">
        <v>4431</v>
      </c>
      <c r="H972" s="784" t="s">
        <v>4431</v>
      </c>
      <c r="I972" s="784" t="s">
        <v>4431</v>
      </c>
    </row>
    <row r="973" spans="1:9" hidden="1">
      <c r="A973" t="str">
        <f>Table_wabobpsvr_AzureCalc_AzureCalcRateCard[[#This Row],[ServiceName]]&amp;Table_wabobpsvr_AzureCalc_AzureCalcRateCard[[#This Row],[Price_Level]]&amp;Table_wabobpsvr_AzureCalc_AzureCalcRateCard[[#This Row],[Region]]</f>
        <v>Basic Automation MinutesMOSP3</v>
      </c>
      <c r="B973">
        <v>3</v>
      </c>
      <c r="C973" t="s">
        <v>4431</v>
      </c>
      <c r="D973" t="s">
        <v>627</v>
      </c>
      <c r="E973">
        <v>999999</v>
      </c>
      <c r="F973" t="s">
        <v>3323</v>
      </c>
      <c r="G973" s="784" t="s">
        <v>4431</v>
      </c>
      <c r="H973" s="784" t="s">
        <v>4431</v>
      </c>
      <c r="I973" s="784" t="s">
        <v>4431</v>
      </c>
    </row>
    <row r="974" spans="1:9" hidden="1">
      <c r="A974" t="str">
        <f>Table_wabobpsvr_AzureCalc_AzureCalcRateCard[[#This Row],[ServiceName]]&amp;Table_wabobpsvr_AzureCalc_AzureCalcRateCard[[#This Row],[Price_Level]]&amp;Table_wabobpsvr_AzureCalc_AzureCalcRateCard[[#This Row],[Region]]</f>
        <v>Basic Automation MinutesA3</v>
      </c>
      <c r="B974">
        <v>3</v>
      </c>
      <c r="C974" t="s">
        <v>4431</v>
      </c>
      <c r="D974" t="s">
        <v>181</v>
      </c>
      <c r="E974">
        <v>999999</v>
      </c>
      <c r="F974" t="s">
        <v>3323</v>
      </c>
      <c r="G974" s="784" t="s">
        <v>4431</v>
      </c>
      <c r="H974" s="784" t="s">
        <v>4431</v>
      </c>
      <c r="I974" s="784" t="s">
        <v>4431</v>
      </c>
    </row>
    <row r="975" spans="1:9" hidden="1">
      <c r="A975" t="str">
        <f>Table_wabobpsvr_AzureCalc_AzureCalcRateCard[[#This Row],[ServiceName]]&amp;Table_wabobpsvr_AzureCalc_AzureCalcRateCard[[#This Row],[Price_Level]]&amp;Table_wabobpsvr_AzureCalc_AzureCalcRateCard[[#This Row],[Region]]</f>
        <v>Basic Automation MinutesB3</v>
      </c>
      <c r="B975">
        <v>3</v>
      </c>
      <c r="C975" t="s">
        <v>4431</v>
      </c>
      <c r="D975" t="s">
        <v>182</v>
      </c>
      <c r="E975">
        <v>999999</v>
      </c>
      <c r="F975" t="s">
        <v>3323</v>
      </c>
      <c r="G975" s="784" t="s">
        <v>4431</v>
      </c>
      <c r="H975" s="784" t="s">
        <v>4431</v>
      </c>
      <c r="I975" s="784" t="s">
        <v>4431</v>
      </c>
    </row>
    <row r="976" spans="1:9" hidden="1">
      <c r="A976" t="str">
        <f>Table_wabobpsvr_AzureCalc_AzureCalcRateCard[[#This Row],[ServiceName]]&amp;Table_wabobpsvr_AzureCalc_AzureCalcRateCard[[#This Row],[Price_Level]]&amp;Table_wabobpsvr_AzureCalc_AzureCalcRateCard[[#This Row],[Region]]</f>
        <v>Basic Automation MinutesC3</v>
      </c>
      <c r="B976">
        <v>3</v>
      </c>
      <c r="C976" t="s">
        <v>4431</v>
      </c>
      <c r="D976" t="s">
        <v>184</v>
      </c>
      <c r="E976">
        <v>999999</v>
      </c>
      <c r="F976" t="s">
        <v>3323</v>
      </c>
      <c r="G976" s="784" t="s">
        <v>4431</v>
      </c>
      <c r="H976" s="784" t="s">
        <v>4431</v>
      </c>
      <c r="I976" s="784" t="s">
        <v>4431</v>
      </c>
    </row>
    <row r="977" spans="1:9" hidden="1">
      <c r="A977" t="str">
        <f>Table_wabobpsvr_AzureCalc_AzureCalcRateCard[[#This Row],[ServiceName]]&amp;Table_wabobpsvr_AzureCalc_AzureCalcRateCard[[#This Row],[Price_Level]]&amp;Table_wabobpsvr_AzureCalc_AzureCalcRateCard[[#This Row],[Region]]</f>
        <v>D11 HDInsightA16</v>
      </c>
      <c r="B977">
        <v>16</v>
      </c>
      <c r="C977" t="s">
        <v>91</v>
      </c>
      <c r="D977" t="s">
        <v>181</v>
      </c>
      <c r="E977">
        <v>0.42199999999999999</v>
      </c>
      <c r="F977" t="s">
        <v>4158</v>
      </c>
      <c r="G977" s="784" t="s">
        <v>4165</v>
      </c>
      <c r="H977" s="784" t="s">
        <v>4166</v>
      </c>
      <c r="I977" s="784" t="s">
        <v>4431</v>
      </c>
    </row>
    <row r="978" spans="1:9" hidden="1">
      <c r="A978" t="str">
        <f>Table_wabobpsvr_AzureCalc_AzureCalcRateCard[[#This Row],[ServiceName]]&amp;Table_wabobpsvr_AzureCalc_AzureCalcRateCard[[#This Row],[Price_Level]]&amp;Table_wabobpsvr_AzureCalc_AzureCalcRateCard[[#This Row],[Region]]</f>
        <v>SQL DB Standard S2 Secondary Database HoursD</v>
      </c>
      <c r="C978" t="s">
        <v>91</v>
      </c>
      <c r="D978" t="s">
        <v>183</v>
      </c>
      <c r="E978">
        <v>7.5679999999999997E-2</v>
      </c>
      <c r="F978" t="s">
        <v>1098</v>
      </c>
      <c r="G978" s="784" t="s">
        <v>3610</v>
      </c>
      <c r="H978" s="784" t="s">
        <v>3645</v>
      </c>
      <c r="I978" s="784" t="s">
        <v>4431</v>
      </c>
    </row>
    <row r="979" spans="1:9" hidden="1">
      <c r="A979" t="str">
        <f>Table_wabobpsvr_AzureCalc_AzureCalcRateCard[[#This Row],[ServiceName]]&amp;Table_wabobpsvr_AzureCalc_AzureCalcRateCard[[#This Row],[Price_Level]]&amp;Table_wabobpsvr_AzureCalc_AzureCalcRateCard[[#This Row],[Region]]</f>
        <v>Standard UsersMOSP15</v>
      </c>
      <c r="B979">
        <v>15</v>
      </c>
      <c r="C979" t="s">
        <v>4431</v>
      </c>
      <c r="D979" t="s">
        <v>627</v>
      </c>
      <c r="E979">
        <v>999999</v>
      </c>
      <c r="F979" t="s">
        <v>3294</v>
      </c>
      <c r="G979" s="784" t="s">
        <v>4431</v>
      </c>
      <c r="H979" s="784" t="s">
        <v>4431</v>
      </c>
      <c r="I979" s="784" t="s">
        <v>4431</v>
      </c>
    </row>
    <row r="980" spans="1:9" hidden="1">
      <c r="A980" t="str">
        <f>Table_wabobpsvr_AzureCalc_AzureCalcRateCard[[#This Row],[ServiceName]]&amp;Table_wabobpsvr_AzureCalc_AzureCalcRateCard[[#This Row],[Price_Level]]&amp;Table_wabobpsvr_AzureCalc_AzureCalcRateCard[[#This Row],[Region]]</f>
        <v>Standard UsersA15</v>
      </c>
      <c r="B980">
        <v>15</v>
      </c>
      <c r="C980" t="s">
        <v>4431</v>
      </c>
      <c r="D980" t="s">
        <v>181</v>
      </c>
      <c r="E980">
        <v>999999</v>
      </c>
      <c r="F980" t="s">
        <v>3294</v>
      </c>
      <c r="G980" s="784" t="s">
        <v>4431</v>
      </c>
      <c r="H980" s="784" t="s">
        <v>4431</v>
      </c>
      <c r="I980" s="784" t="s">
        <v>4431</v>
      </c>
    </row>
    <row r="981" spans="1:9" hidden="1">
      <c r="A981" t="str">
        <f>Table_wabobpsvr_AzureCalc_AzureCalcRateCard[[#This Row],[ServiceName]]&amp;Table_wabobpsvr_AzureCalc_AzureCalcRateCard[[#This Row],[Price_Level]]&amp;Table_wabobpsvr_AzureCalc_AzureCalcRateCard[[#This Row],[Region]]</f>
        <v>Standard UsersB15</v>
      </c>
      <c r="B981">
        <v>15</v>
      </c>
      <c r="C981" t="s">
        <v>4431</v>
      </c>
      <c r="D981" t="s">
        <v>182</v>
      </c>
      <c r="E981">
        <v>999999</v>
      </c>
      <c r="F981" t="s">
        <v>3294</v>
      </c>
      <c r="G981" s="784" t="s">
        <v>4431</v>
      </c>
      <c r="H981" s="784" t="s">
        <v>4431</v>
      </c>
      <c r="I981" s="784" t="s">
        <v>4431</v>
      </c>
    </row>
    <row r="982" spans="1:9" hidden="1">
      <c r="A982" t="str">
        <f>Table_wabobpsvr_AzureCalc_AzureCalcRateCard[[#This Row],[ServiceName]]&amp;Table_wabobpsvr_AzureCalc_AzureCalcRateCard[[#This Row],[Price_Level]]&amp;Table_wabobpsvr_AzureCalc_AzureCalcRateCard[[#This Row],[Region]]</f>
        <v>Standard UsersC15</v>
      </c>
      <c r="B982">
        <v>15</v>
      </c>
      <c r="C982" t="s">
        <v>4431</v>
      </c>
      <c r="D982" t="s">
        <v>184</v>
      </c>
      <c r="E982">
        <v>999999</v>
      </c>
      <c r="F982" t="s">
        <v>3294</v>
      </c>
      <c r="G982" s="784" t="s">
        <v>4431</v>
      </c>
      <c r="H982" s="784" t="s">
        <v>4431</v>
      </c>
      <c r="I982" s="784" t="s">
        <v>4431</v>
      </c>
    </row>
    <row r="983" spans="1:9" hidden="1">
      <c r="A983" s="784" t="str">
        <f>Table_wabobpsvr_AzureCalc_AzureCalcRateCard[[#This Row],[ServiceName]]&amp;Table_wabobpsvr_AzureCalc_AzureCalcRateCard[[#This Row],[Price_Level]]&amp;Table_wabobpsvr_AzureCalc_AzureCalcRateCard[[#This Row],[Region]]</f>
        <v>SQL ReportingD2</v>
      </c>
      <c r="B983" s="784">
        <v>2</v>
      </c>
      <c r="C983" s="784" t="s">
        <v>4431</v>
      </c>
      <c r="D983" s="784" t="s">
        <v>183</v>
      </c>
      <c r="E983" s="784">
        <v>999999</v>
      </c>
      <c r="F983" s="784" t="s">
        <v>69</v>
      </c>
      <c r="G983" s="784" t="s">
        <v>4431</v>
      </c>
      <c r="H983" s="784" t="s">
        <v>4431</v>
      </c>
      <c r="I983" s="784" t="s">
        <v>4431</v>
      </c>
    </row>
    <row r="984" spans="1:9" hidden="1">
      <c r="A984" s="784" t="str">
        <f>Table_wabobpsvr_AzureCalc_AzureCalcRateCard[[#This Row],[ServiceName]]&amp;Table_wabobpsvr_AzureCalc_AzureCalcRateCard[[#This Row],[Price_Level]]&amp;Table_wabobpsvr_AzureCalc_AzureCalcRateCard[[#This Row],[Region]]</f>
        <v>SQL ReportingMOSP11</v>
      </c>
      <c r="B984" s="784">
        <v>11</v>
      </c>
      <c r="C984" s="784" t="s">
        <v>4431</v>
      </c>
      <c r="D984" s="784" t="s">
        <v>627</v>
      </c>
      <c r="E984" s="784">
        <v>999999</v>
      </c>
      <c r="F984" s="784" t="s">
        <v>69</v>
      </c>
      <c r="G984" s="784" t="s">
        <v>4431</v>
      </c>
      <c r="H984" s="784" t="s">
        <v>4431</v>
      </c>
      <c r="I984" s="784" t="s">
        <v>4431</v>
      </c>
    </row>
    <row r="985" spans="1:9" hidden="1">
      <c r="A985" s="784" t="str">
        <f>Table_wabobpsvr_AzureCalc_AzureCalcRateCard[[#This Row],[ServiceName]]&amp;Table_wabobpsvr_AzureCalc_AzureCalcRateCard[[#This Row],[Price_Level]]&amp;Table_wabobpsvr_AzureCalc_AzureCalcRateCard[[#This Row],[Region]]</f>
        <v>SQL ReportingA11</v>
      </c>
      <c r="B985" s="784">
        <v>11</v>
      </c>
      <c r="C985" s="784" t="s">
        <v>4431</v>
      </c>
      <c r="D985" s="784" t="s">
        <v>181</v>
      </c>
      <c r="E985" s="784">
        <v>999999</v>
      </c>
      <c r="F985" s="784" t="s">
        <v>69</v>
      </c>
      <c r="G985" s="784" t="s">
        <v>4431</v>
      </c>
      <c r="H985" s="784" t="s">
        <v>4431</v>
      </c>
      <c r="I985" s="784" t="s">
        <v>4431</v>
      </c>
    </row>
    <row r="986" spans="1:9" hidden="1">
      <c r="A986" s="784" t="str">
        <f>Table_wabobpsvr_AzureCalc_AzureCalcRateCard[[#This Row],[ServiceName]]&amp;Table_wabobpsvr_AzureCalc_AzureCalcRateCard[[#This Row],[Price_Level]]&amp;Table_wabobpsvr_AzureCalc_AzureCalcRateCard[[#This Row],[Region]]</f>
        <v>SQL ReportingB11</v>
      </c>
      <c r="B986" s="784">
        <v>11</v>
      </c>
      <c r="C986" s="784" t="s">
        <v>4431</v>
      </c>
      <c r="D986" s="784" t="s">
        <v>182</v>
      </c>
      <c r="E986" s="784">
        <v>999999</v>
      </c>
      <c r="F986" s="784" t="s">
        <v>69</v>
      </c>
      <c r="G986" s="784" t="s">
        <v>4431</v>
      </c>
      <c r="H986" s="784" t="s">
        <v>4431</v>
      </c>
      <c r="I986" s="784" t="s">
        <v>4431</v>
      </c>
    </row>
    <row r="987" spans="1:9" hidden="1">
      <c r="A987" s="784" t="str">
        <f>Table_wabobpsvr_AzureCalc_AzureCalcRateCard[[#This Row],[ServiceName]]&amp;Table_wabobpsvr_AzureCalc_AzureCalcRateCard[[#This Row],[Price_Level]]&amp;Table_wabobpsvr_AzureCalc_AzureCalcRateCard[[#This Row],[Region]]</f>
        <v>SQL ReportingC11</v>
      </c>
      <c r="B987" s="784">
        <v>11</v>
      </c>
      <c r="C987" s="784" t="s">
        <v>4431</v>
      </c>
      <c r="D987" s="784" t="s">
        <v>184</v>
      </c>
      <c r="E987" s="784">
        <v>999999</v>
      </c>
      <c r="F987" s="784" t="s">
        <v>69</v>
      </c>
      <c r="G987" s="784" t="s">
        <v>4431</v>
      </c>
      <c r="H987" s="784" t="s">
        <v>4431</v>
      </c>
      <c r="I987" s="784" t="s">
        <v>4431</v>
      </c>
    </row>
    <row r="988" spans="1:9" hidden="1">
      <c r="A988" t="str">
        <f>Table_wabobpsvr_AzureCalc_AzureCalcRateCard[[#This Row],[ServiceName]]&amp;Table_wabobpsvr_AzureCalc_AzureCalcRateCard[[#This Row],[Price_Level]]&amp;Table_wabobpsvr_AzureCalc_AzureCalcRateCard[[#This Row],[Region]]</f>
        <v>SQL ReportingD11</v>
      </c>
      <c r="B988">
        <v>11</v>
      </c>
      <c r="C988" t="s">
        <v>4431</v>
      </c>
      <c r="D988" t="s">
        <v>183</v>
      </c>
      <c r="E988">
        <v>999999</v>
      </c>
      <c r="F988" t="s">
        <v>69</v>
      </c>
      <c r="G988" s="784" t="s">
        <v>4431</v>
      </c>
      <c r="H988" s="784" t="s">
        <v>4431</v>
      </c>
      <c r="I988" s="784" t="s">
        <v>4431</v>
      </c>
    </row>
    <row r="989" spans="1:9" hidden="1">
      <c r="A989" t="str">
        <f>Table_wabobpsvr_AzureCalc_AzureCalcRateCard[[#This Row],[ServiceName]]&amp;Table_wabobpsvr_AzureCalc_AzureCalcRateCard[[#This Row],[Price_Level]]&amp;Table_wabobpsvr_AzureCalc_AzureCalcRateCard[[#This Row],[Region]]</f>
        <v>SQL ReportingMOSP12</v>
      </c>
      <c r="B989">
        <v>12</v>
      </c>
      <c r="C989" t="s">
        <v>4431</v>
      </c>
      <c r="D989" t="s">
        <v>627</v>
      </c>
      <c r="E989">
        <v>999999</v>
      </c>
      <c r="F989" t="s">
        <v>69</v>
      </c>
      <c r="G989" s="784" t="s">
        <v>4431</v>
      </c>
      <c r="H989" s="784" t="s">
        <v>4431</v>
      </c>
      <c r="I989" s="784" t="s">
        <v>4431</v>
      </c>
    </row>
    <row r="990" spans="1:9" hidden="1">
      <c r="A990" t="str">
        <f>Table_wabobpsvr_AzureCalc_AzureCalcRateCard[[#This Row],[ServiceName]]&amp;Table_wabobpsvr_AzureCalc_AzureCalcRateCard[[#This Row],[Price_Level]]&amp;Table_wabobpsvr_AzureCalc_AzureCalcRateCard[[#This Row],[Region]]</f>
        <v>SQL ReportingA12</v>
      </c>
      <c r="B990">
        <v>12</v>
      </c>
      <c r="C990" t="s">
        <v>4431</v>
      </c>
      <c r="D990" t="s">
        <v>181</v>
      </c>
      <c r="E990">
        <v>999999</v>
      </c>
      <c r="F990" t="s">
        <v>69</v>
      </c>
      <c r="G990" s="784" t="s">
        <v>4431</v>
      </c>
      <c r="H990" s="784" t="s">
        <v>4431</v>
      </c>
      <c r="I990" s="784" t="s">
        <v>4431</v>
      </c>
    </row>
    <row r="991" spans="1:9" hidden="1">
      <c r="A991" t="str">
        <f>Table_wabobpsvr_AzureCalc_AzureCalcRateCard[[#This Row],[ServiceName]]&amp;Table_wabobpsvr_AzureCalc_AzureCalcRateCard[[#This Row],[Price_Level]]&amp;Table_wabobpsvr_AzureCalc_AzureCalcRateCard[[#This Row],[Region]]</f>
        <v>SQL ReportingB12</v>
      </c>
      <c r="B991">
        <v>12</v>
      </c>
      <c r="C991" t="s">
        <v>4431</v>
      </c>
      <c r="D991" t="s">
        <v>182</v>
      </c>
      <c r="E991">
        <v>999999</v>
      </c>
      <c r="F991" t="s">
        <v>69</v>
      </c>
      <c r="G991" s="784" t="s">
        <v>4431</v>
      </c>
      <c r="H991" s="784" t="s">
        <v>4431</v>
      </c>
      <c r="I991" s="784" t="s">
        <v>4431</v>
      </c>
    </row>
    <row r="992" spans="1:9" hidden="1">
      <c r="A992" t="str">
        <f>Table_wabobpsvr_AzureCalc_AzureCalcRateCard[[#This Row],[ServiceName]]&amp;Table_wabobpsvr_AzureCalc_AzureCalcRateCard[[#This Row],[Price_Level]]&amp;Table_wabobpsvr_AzureCalc_AzureCalcRateCard[[#This Row],[Region]]</f>
        <v>SQL ReportingC12</v>
      </c>
      <c r="B992">
        <v>12</v>
      </c>
      <c r="C992" t="s">
        <v>4431</v>
      </c>
      <c r="D992" t="s">
        <v>184</v>
      </c>
      <c r="E992">
        <v>999999</v>
      </c>
      <c r="F992" t="s">
        <v>69</v>
      </c>
      <c r="G992" s="784" t="s">
        <v>4431</v>
      </c>
      <c r="H992" s="784" t="s">
        <v>4431</v>
      </c>
      <c r="I992" s="784" t="s">
        <v>4431</v>
      </c>
    </row>
    <row r="993" spans="1:9" hidden="1">
      <c r="A993" t="str">
        <f>Table_wabobpsvr_AzureCalc_AzureCalcRateCard[[#This Row],[ServiceName]]&amp;Table_wabobpsvr_AzureCalc_AzureCalcRateCard[[#This Row],[Price_Level]]&amp;Table_wabobpsvr_AzureCalc_AzureCalcRateCard[[#This Row],[Region]]</f>
        <v>SQL ReportingD12</v>
      </c>
      <c r="B993">
        <v>12</v>
      </c>
      <c r="C993" t="s">
        <v>4431</v>
      </c>
      <c r="D993" t="s">
        <v>183</v>
      </c>
      <c r="E993">
        <v>999999</v>
      </c>
      <c r="F993" t="s">
        <v>69</v>
      </c>
      <c r="G993" s="784" t="s">
        <v>4431</v>
      </c>
      <c r="H993" s="784" t="s">
        <v>4431</v>
      </c>
      <c r="I993" s="784" t="s">
        <v>4431</v>
      </c>
    </row>
    <row r="994" spans="1:9" hidden="1">
      <c r="A994" t="str">
        <f>Table_wabobpsvr_AzureCalc_AzureCalcRateCard[[#This Row],[ServiceName]]&amp;Table_wabobpsvr_AzureCalc_AzureCalcRateCard[[#This Row],[Price_Level]]&amp;Table_wabobpsvr_AzureCalc_AzureCalcRateCard[[#This Row],[Region]]</f>
        <v>SQL ReportingMOSP13</v>
      </c>
      <c r="B994">
        <v>13</v>
      </c>
      <c r="C994" t="s">
        <v>4431</v>
      </c>
      <c r="D994" t="s">
        <v>627</v>
      </c>
      <c r="E994">
        <v>999999</v>
      </c>
      <c r="F994" t="s">
        <v>69</v>
      </c>
      <c r="G994" s="784" t="s">
        <v>4431</v>
      </c>
      <c r="H994" s="784" t="s">
        <v>4431</v>
      </c>
      <c r="I994" s="784" t="s">
        <v>4431</v>
      </c>
    </row>
    <row r="995" spans="1:9" hidden="1">
      <c r="A995" t="str">
        <f>Table_wabobpsvr_AzureCalc_AzureCalcRateCard[[#This Row],[ServiceName]]&amp;Table_wabobpsvr_AzureCalc_AzureCalcRateCard[[#This Row],[Price_Level]]&amp;Table_wabobpsvr_AzureCalc_AzureCalcRateCard[[#This Row],[Region]]</f>
        <v>SQL ReportingA13</v>
      </c>
      <c r="B995">
        <v>13</v>
      </c>
      <c r="C995" t="s">
        <v>4431</v>
      </c>
      <c r="D995" t="s">
        <v>181</v>
      </c>
      <c r="E995">
        <v>999999</v>
      </c>
      <c r="F995" t="s">
        <v>69</v>
      </c>
      <c r="G995" s="784" t="s">
        <v>4431</v>
      </c>
      <c r="H995" s="784" t="s">
        <v>4431</v>
      </c>
      <c r="I995" s="784" t="s">
        <v>4431</v>
      </c>
    </row>
    <row r="996" spans="1:9" hidden="1">
      <c r="A996" t="str">
        <f>Table_wabobpsvr_AzureCalc_AzureCalcRateCard[[#This Row],[ServiceName]]&amp;Table_wabobpsvr_AzureCalc_AzureCalcRateCard[[#This Row],[Price_Level]]&amp;Table_wabobpsvr_AzureCalc_AzureCalcRateCard[[#This Row],[Region]]</f>
        <v>SQL ReportingB13</v>
      </c>
      <c r="B996">
        <v>13</v>
      </c>
      <c r="C996" t="s">
        <v>4431</v>
      </c>
      <c r="D996" t="s">
        <v>182</v>
      </c>
      <c r="E996">
        <v>999999</v>
      </c>
      <c r="F996" t="s">
        <v>69</v>
      </c>
      <c r="G996" s="784" t="s">
        <v>4431</v>
      </c>
      <c r="H996" s="784" t="s">
        <v>4431</v>
      </c>
      <c r="I996" s="784" t="s">
        <v>4431</v>
      </c>
    </row>
    <row r="997" spans="1:9" hidden="1">
      <c r="A997" t="str">
        <f>Table_wabobpsvr_AzureCalc_AzureCalcRateCard[[#This Row],[ServiceName]]&amp;Table_wabobpsvr_AzureCalc_AzureCalcRateCard[[#This Row],[Price_Level]]&amp;Table_wabobpsvr_AzureCalc_AzureCalcRateCard[[#This Row],[Region]]</f>
        <v>SQL ReportingC13</v>
      </c>
      <c r="B997">
        <v>13</v>
      </c>
      <c r="C997" t="s">
        <v>4431</v>
      </c>
      <c r="D997" t="s">
        <v>184</v>
      </c>
      <c r="E997">
        <v>999999</v>
      </c>
      <c r="F997" t="s">
        <v>69</v>
      </c>
      <c r="G997" s="784" t="s">
        <v>4431</v>
      </c>
      <c r="H997" s="784" t="s">
        <v>4431</v>
      </c>
      <c r="I997" s="784" t="s">
        <v>4431</v>
      </c>
    </row>
    <row r="998" spans="1:9" hidden="1">
      <c r="A998" t="str">
        <f>Table_wabobpsvr_AzureCalc_AzureCalcRateCard[[#This Row],[ServiceName]]&amp;Table_wabobpsvr_AzureCalc_AzureCalcRateCard[[#This Row],[Price_Level]]&amp;Table_wabobpsvr_AzureCalc_AzureCalcRateCard[[#This Row],[Region]]</f>
        <v>SQL ReportingD13</v>
      </c>
      <c r="B998">
        <v>13</v>
      </c>
      <c r="C998" t="s">
        <v>4431</v>
      </c>
      <c r="D998" t="s">
        <v>183</v>
      </c>
      <c r="E998">
        <v>999999</v>
      </c>
      <c r="F998" t="s">
        <v>69</v>
      </c>
      <c r="G998" s="784" t="s">
        <v>4431</v>
      </c>
      <c r="H998" s="784" t="s">
        <v>4431</v>
      </c>
      <c r="I998" s="784" t="s">
        <v>4431</v>
      </c>
    </row>
    <row r="999" spans="1:9" hidden="1">
      <c r="A999" t="str">
        <f>Table_wabobpsvr_AzureCalc_AzureCalcRateCard[[#This Row],[ServiceName]]&amp;Table_wabobpsvr_AzureCalc_AzureCalcRateCard[[#This Row],[Price_Level]]&amp;Table_wabobpsvr_AzureCalc_AzureCalcRateCard[[#This Row],[Region]]</f>
        <v>Cache BasicMOSP2</v>
      </c>
      <c r="B999">
        <v>2</v>
      </c>
      <c r="C999" t="s">
        <v>4431</v>
      </c>
      <c r="D999" t="s">
        <v>627</v>
      </c>
      <c r="E999">
        <v>999999</v>
      </c>
      <c r="F999" t="s">
        <v>774</v>
      </c>
      <c r="G999" s="784" t="s">
        <v>4431</v>
      </c>
      <c r="H999" s="784" t="s">
        <v>4431</v>
      </c>
      <c r="I999" s="784" t="s">
        <v>4431</v>
      </c>
    </row>
    <row r="1000" spans="1:9" hidden="1">
      <c r="A1000" t="str">
        <f>Table_wabobpsvr_AzureCalc_AzureCalcRateCard[[#This Row],[ServiceName]]&amp;Table_wabobpsvr_AzureCalc_AzureCalcRateCard[[#This Row],[Price_Level]]&amp;Table_wabobpsvr_AzureCalc_AzureCalcRateCard[[#This Row],[Region]]</f>
        <v>Cache BasicA2</v>
      </c>
      <c r="B1000">
        <v>2</v>
      </c>
      <c r="C1000" t="s">
        <v>4431</v>
      </c>
      <c r="D1000" t="s">
        <v>181</v>
      </c>
      <c r="E1000">
        <v>999999</v>
      </c>
      <c r="F1000" t="s">
        <v>774</v>
      </c>
      <c r="G1000" s="784" t="s">
        <v>4431</v>
      </c>
      <c r="H1000" s="784" t="s">
        <v>4431</v>
      </c>
      <c r="I1000" s="784" t="s">
        <v>4431</v>
      </c>
    </row>
    <row r="1001" spans="1:9" hidden="1">
      <c r="A1001" t="str">
        <f>Table_wabobpsvr_AzureCalc_AzureCalcRateCard[[#This Row],[ServiceName]]&amp;Table_wabobpsvr_AzureCalc_AzureCalcRateCard[[#This Row],[Price_Level]]&amp;Table_wabobpsvr_AzureCalc_AzureCalcRateCard[[#This Row],[Region]]</f>
        <v>Cache BasicB2</v>
      </c>
      <c r="B1001">
        <v>2</v>
      </c>
      <c r="C1001" t="s">
        <v>4431</v>
      </c>
      <c r="D1001" t="s">
        <v>182</v>
      </c>
      <c r="E1001">
        <v>999999</v>
      </c>
      <c r="F1001" t="s">
        <v>774</v>
      </c>
      <c r="G1001" s="784" t="s">
        <v>4431</v>
      </c>
      <c r="H1001" s="784" t="s">
        <v>4431</v>
      </c>
      <c r="I1001" s="784" t="s">
        <v>4431</v>
      </c>
    </row>
    <row r="1002" spans="1:9" hidden="1">
      <c r="A1002" t="str">
        <f>Table_wabobpsvr_AzureCalc_AzureCalcRateCard[[#This Row],[ServiceName]]&amp;Table_wabobpsvr_AzureCalc_AzureCalcRateCard[[#This Row],[Price_Level]]&amp;Table_wabobpsvr_AzureCalc_AzureCalcRateCard[[#This Row],[Region]]</f>
        <v>Cache BasicC2</v>
      </c>
      <c r="B1002">
        <v>2</v>
      </c>
      <c r="C1002" t="s">
        <v>4431</v>
      </c>
      <c r="D1002" t="s">
        <v>184</v>
      </c>
      <c r="E1002">
        <v>999999</v>
      </c>
      <c r="F1002" t="s">
        <v>774</v>
      </c>
      <c r="G1002" s="784" t="s">
        <v>4431</v>
      </c>
      <c r="H1002" s="784" t="s">
        <v>4431</v>
      </c>
      <c r="I1002" s="784" t="s">
        <v>4431</v>
      </c>
    </row>
    <row r="1003" spans="1:9" hidden="1">
      <c r="A1003" s="784" t="str">
        <f>Table_wabobpsvr_AzureCalc_AzureCalcRateCard[[#This Row],[ServiceName]]&amp;Table_wabobpsvr_AzureCalc_AzureCalcRateCard[[#This Row],[Price_Level]]&amp;Table_wabobpsvr_AzureCalc_AzureCalcRateCard[[#This Row],[Region]]</f>
        <v>Cache BasicD2</v>
      </c>
      <c r="B1003" s="784">
        <v>2</v>
      </c>
      <c r="C1003" s="784" t="s">
        <v>4431</v>
      </c>
      <c r="D1003" s="784" t="s">
        <v>183</v>
      </c>
      <c r="E1003" s="784">
        <v>999999</v>
      </c>
      <c r="F1003" s="784" t="s">
        <v>774</v>
      </c>
      <c r="G1003" s="784" t="s">
        <v>4431</v>
      </c>
      <c r="H1003" s="784" t="s">
        <v>4431</v>
      </c>
      <c r="I1003" s="784" t="s">
        <v>4431</v>
      </c>
    </row>
    <row r="1004" spans="1:9" hidden="1">
      <c r="A1004" s="784" t="str">
        <f>Table_wabobpsvr_AzureCalc_AzureCalcRateCard[[#This Row],[ServiceName]]&amp;Table_wabobpsvr_AzureCalc_AzureCalcRateCard[[#This Row],[Price_Level]]&amp;Table_wabobpsvr_AzureCalc_AzureCalcRateCard[[#This Row],[Region]]</f>
        <v>Cache BasicMOSP11</v>
      </c>
      <c r="B1004" s="784">
        <v>11</v>
      </c>
      <c r="C1004" s="784" t="s">
        <v>4431</v>
      </c>
      <c r="D1004" s="784" t="s">
        <v>627</v>
      </c>
      <c r="E1004" s="784">
        <v>999999</v>
      </c>
      <c r="F1004" s="784" t="s">
        <v>774</v>
      </c>
      <c r="G1004" s="784" t="s">
        <v>4431</v>
      </c>
      <c r="H1004" s="784" t="s">
        <v>4431</v>
      </c>
      <c r="I1004" s="784" t="s">
        <v>4431</v>
      </c>
    </row>
    <row r="1005" spans="1:9" hidden="1">
      <c r="A1005" s="784" t="str">
        <f>Table_wabobpsvr_AzureCalc_AzureCalcRateCard[[#This Row],[ServiceName]]&amp;Table_wabobpsvr_AzureCalc_AzureCalcRateCard[[#This Row],[Price_Level]]&amp;Table_wabobpsvr_AzureCalc_AzureCalcRateCard[[#This Row],[Region]]</f>
        <v>Cache BasicA11</v>
      </c>
      <c r="B1005" s="784">
        <v>11</v>
      </c>
      <c r="C1005" s="784" t="s">
        <v>4431</v>
      </c>
      <c r="D1005" s="784" t="s">
        <v>181</v>
      </c>
      <c r="E1005" s="784">
        <v>999999</v>
      </c>
      <c r="F1005" s="784" t="s">
        <v>774</v>
      </c>
      <c r="G1005" s="784" t="s">
        <v>4431</v>
      </c>
      <c r="H1005" s="784" t="s">
        <v>4431</v>
      </c>
      <c r="I1005" s="784" t="s">
        <v>4431</v>
      </c>
    </row>
    <row r="1006" spans="1:9" hidden="1">
      <c r="A1006" s="784" t="str">
        <f>Table_wabobpsvr_AzureCalc_AzureCalcRateCard[[#This Row],[ServiceName]]&amp;Table_wabobpsvr_AzureCalc_AzureCalcRateCard[[#This Row],[Price_Level]]&amp;Table_wabobpsvr_AzureCalc_AzureCalcRateCard[[#This Row],[Region]]</f>
        <v>Cache BasicB11</v>
      </c>
      <c r="B1006" s="784">
        <v>11</v>
      </c>
      <c r="C1006" s="784" t="s">
        <v>4431</v>
      </c>
      <c r="D1006" s="784" t="s">
        <v>182</v>
      </c>
      <c r="E1006" s="784">
        <v>999999</v>
      </c>
      <c r="F1006" s="784" t="s">
        <v>774</v>
      </c>
      <c r="G1006" s="784" t="s">
        <v>4431</v>
      </c>
      <c r="H1006" s="784" t="s">
        <v>4431</v>
      </c>
      <c r="I1006" s="784" t="s">
        <v>4431</v>
      </c>
    </row>
    <row r="1007" spans="1:9" hidden="1">
      <c r="A1007" s="784" t="str">
        <f>Table_wabobpsvr_AzureCalc_AzureCalcRateCard[[#This Row],[ServiceName]]&amp;Table_wabobpsvr_AzureCalc_AzureCalcRateCard[[#This Row],[Price_Level]]&amp;Table_wabobpsvr_AzureCalc_AzureCalcRateCard[[#This Row],[Region]]</f>
        <v>Cache BasicC11</v>
      </c>
      <c r="B1007" s="784">
        <v>11</v>
      </c>
      <c r="C1007" s="784" t="s">
        <v>4431</v>
      </c>
      <c r="D1007" s="784" t="s">
        <v>184</v>
      </c>
      <c r="E1007" s="784">
        <v>999999</v>
      </c>
      <c r="F1007" s="784" t="s">
        <v>774</v>
      </c>
      <c r="G1007" s="784" t="s">
        <v>4431</v>
      </c>
      <c r="H1007" s="784" t="s">
        <v>4431</v>
      </c>
      <c r="I1007" s="784" t="s">
        <v>4431</v>
      </c>
    </row>
    <row r="1008" spans="1:9" hidden="1">
      <c r="A1008" s="784" t="str">
        <f>Table_wabobpsvr_AzureCalc_AzureCalcRateCard[[#This Row],[ServiceName]]&amp;Table_wabobpsvr_AzureCalc_AzureCalcRateCard[[#This Row],[Price_Level]]&amp;Table_wabobpsvr_AzureCalc_AzureCalcRateCard[[#This Row],[Region]]</f>
        <v>Cache BasicD11</v>
      </c>
      <c r="B1008" s="784">
        <v>11</v>
      </c>
      <c r="C1008" s="784" t="s">
        <v>4431</v>
      </c>
      <c r="D1008" s="784" t="s">
        <v>183</v>
      </c>
      <c r="E1008" s="784">
        <v>999999</v>
      </c>
      <c r="F1008" s="784" t="s">
        <v>774</v>
      </c>
      <c r="G1008" s="784" t="s">
        <v>4431</v>
      </c>
      <c r="H1008" s="784" t="s">
        <v>4431</v>
      </c>
      <c r="I1008" s="784" t="s">
        <v>4431</v>
      </c>
    </row>
    <row r="1009" spans="1:9" hidden="1">
      <c r="A1009" s="784" t="str">
        <f>Table_wabobpsvr_AzureCalc_AzureCalcRateCard[[#This Row],[ServiceName]]&amp;Table_wabobpsvr_AzureCalc_AzureCalcRateCard[[#This Row],[Price_Level]]&amp;Table_wabobpsvr_AzureCalc_AzureCalcRateCard[[#This Row],[Region]]</f>
        <v>Cache BasicMOSP12</v>
      </c>
      <c r="B1009" s="784">
        <v>12</v>
      </c>
      <c r="C1009" s="784" t="s">
        <v>4431</v>
      </c>
      <c r="D1009" s="784" t="s">
        <v>627</v>
      </c>
      <c r="E1009" s="784">
        <v>999999</v>
      </c>
      <c r="F1009" s="784" t="s">
        <v>774</v>
      </c>
      <c r="G1009" s="784" t="s">
        <v>4431</v>
      </c>
      <c r="H1009" s="784" t="s">
        <v>4431</v>
      </c>
      <c r="I1009" s="784" t="s">
        <v>4431</v>
      </c>
    </row>
    <row r="1010" spans="1:9" hidden="1">
      <c r="A1010" s="784" t="str">
        <f>Table_wabobpsvr_AzureCalc_AzureCalcRateCard[[#This Row],[ServiceName]]&amp;Table_wabobpsvr_AzureCalc_AzureCalcRateCard[[#This Row],[Price_Level]]&amp;Table_wabobpsvr_AzureCalc_AzureCalcRateCard[[#This Row],[Region]]</f>
        <v>Cache BasicA12</v>
      </c>
      <c r="B1010" s="784">
        <v>12</v>
      </c>
      <c r="C1010" s="784" t="s">
        <v>4431</v>
      </c>
      <c r="D1010" s="784" t="s">
        <v>181</v>
      </c>
      <c r="E1010" s="784">
        <v>999999</v>
      </c>
      <c r="F1010" s="784" t="s">
        <v>774</v>
      </c>
      <c r="G1010" s="784" t="s">
        <v>4431</v>
      </c>
      <c r="H1010" s="784" t="s">
        <v>4431</v>
      </c>
      <c r="I1010" s="784" t="s">
        <v>4431</v>
      </c>
    </row>
    <row r="1011" spans="1:9" hidden="1">
      <c r="A1011" s="784" t="str">
        <f>Table_wabobpsvr_AzureCalc_AzureCalcRateCard[[#This Row],[ServiceName]]&amp;Table_wabobpsvr_AzureCalc_AzureCalcRateCard[[#This Row],[Price_Level]]&amp;Table_wabobpsvr_AzureCalc_AzureCalcRateCard[[#This Row],[Region]]</f>
        <v>Cache BasicB12</v>
      </c>
      <c r="B1011" s="784">
        <v>12</v>
      </c>
      <c r="C1011" s="784" t="s">
        <v>4431</v>
      </c>
      <c r="D1011" s="784" t="s">
        <v>182</v>
      </c>
      <c r="E1011" s="784">
        <v>999999</v>
      </c>
      <c r="F1011" s="784" t="s">
        <v>774</v>
      </c>
      <c r="G1011" s="784" t="s">
        <v>4431</v>
      </c>
      <c r="H1011" s="784" t="s">
        <v>4431</v>
      </c>
      <c r="I1011" s="784" t="s">
        <v>4431</v>
      </c>
    </row>
    <row r="1012" spans="1:9" hidden="1">
      <c r="A1012" s="784" t="str">
        <f>Table_wabobpsvr_AzureCalc_AzureCalcRateCard[[#This Row],[ServiceName]]&amp;Table_wabobpsvr_AzureCalc_AzureCalcRateCard[[#This Row],[Price_Level]]&amp;Table_wabobpsvr_AzureCalc_AzureCalcRateCard[[#This Row],[Region]]</f>
        <v>Cache BasicC12</v>
      </c>
      <c r="B1012" s="784">
        <v>12</v>
      </c>
      <c r="C1012" s="784" t="s">
        <v>4431</v>
      </c>
      <c r="D1012" s="784" t="s">
        <v>184</v>
      </c>
      <c r="E1012" s="784">
        <v>999999</v>
      </c>
      <c r="F1012" s="784" t="s">
        <v>774</v>
      </c>
      <c r="G1012" s="784" t="s">
        <v>4431</v>
      </c>
      <c r="H1012" s="784" t="s">
        <v>4431</v>
      </c>
      <c r="I1012" s="784" t="s">
        <v>4431</v>
      </c>
    </row>
    <row r="1013" spans="1:9" hidden="1">
      <c r="A1013" s="784" t="str">
        <f>Table_wabobpsvr_AzureCalc_AzureCalcRateCard[[#This Row],[ServiceName]]&amp;Table_wabobpsvr_AzureCalc_AzureCalcRateCard[[#This Row],[Price_Level]]&amp;Table_wabobpsvr_AzureCalc_AzureCalcRateCard[[#This Row],[Region]]</f>
        <v>Cache BasicD12</v>
      </c>
      <c r="B1013" s="784">
        <v>12</v>
      </c>
      <c r="C1013" s="784" t="s">
        <v>4431</v>
      </c>
      <c r="D1013" s="784" t="s">
        <v>183</v>
      </c>
      <c r="E1013" s="784">
        <v>999999</v>
      </c>
      <c r="F1013" s="784" t="s">
        <v>774</v>
      </c>
      <c r="G1013" s="784" t="s">
        <v>4431</v>
      </c>
      <c r="H1013" s="784" t="s">
        <v>4431</v>
      </c>
      <c r="I1013" s="784" t="s">
        <v>4431</v>
      </c>
    </row>
    <row r="1014" spans="1:9" hidden="1">
      <c r="A1014" s="784" t="str">
        <f>Table_wabobpsvr_AzureCalc_AzureCalcRateCard[[#This Row],[ServiceName]]&amp;Table_wabobpsvr_AzureCalc_AzureCalcRateCard[[#This Row],[Price_Level]]&amp;Table_wabobpsvr_AzureCalc_AzureCalcRateCard[[#This Row],[Region]]</f>
        <v>Cache BasicMOSP13</v>
      </c>
      <c r="B1014" s="784">
        <v>13</v>
      </c>
      <c r="C1014" s="784" t="s">
        <v>4431</v>
      </c>
      <c r="D1014" s="784" t="s">
        <v>627</v>
      </c>
      <c r="E1014" s="784">
        <v>999999</v>
      </c>
      <c r="F1014" s="784" t="s">
        <v>774</v>
      </c>
      <c r="G1014" s="784" t="s">
        <v>4431</v>
      </c>
      <c r="H1014" s="784" t="s">
        <v>4431</v>
      </c>
      <c r="I1014" s="784" t="s">
        <v>4431</v>
      </c>
    </row>
    <row r="1015" spans="1:9" hidden="1">
      <c r="A1015" s="784" t="str">
        <f>Table_wabobpsvr_AzureCalc_AzureCalcRateCard[[#This Row],[ServiceName]]&amp;Table_wabobpsvr_AzureCalc_AzureCalcRateCard[[#This Row],[Price_Level]]&amp;Table_wabobpsvr_AzureCalc_AzureCalcRateCard[[#This Row],[Region]]</f>
        <v>Cache BasicA13</v>
      </c>
      <c r="B1015" s="784">
        <v>13</v>
      </c>
      <c r="C1015" s="784" t="s">
        <v>4431</v>
      </c>
      <c r="D1015" s="784" t="s">
        <v>181</v>
      </c>
      <c r="E1015" s="784">
        <v>999999</v>
      </c>
      <c r="F1015" s="784" t="s">
        <v>774</v>
      </c>
      <c r="G1015" s="784" t="s">
        <v>4431</v>
      </c>
      <c r="H1015" s="784" t="s">
        <v>4431</v>
      </c>
      <c r="I1015" s="784" t="s">
        <v>4431</v>
      </c>
    </row>
    <row r="1016" spans="1:9" hidden="1">
      <c r="A1016" s="784" t="str">
        <f>Table_wabobpsvr_AzureCalc_AzureCalcRateCard[[#This Row],[ServiceName]]&amp;Table_wabobpsvr_AzureCalc_AzureCalcRateCard[[#This Row],[Price_Level]]&amp;Table_wabobpsvr_AzureCalc_AzureCalcRateCard[[#This Row],[Region]]</f>
        <v>Cache BasicB13</v>
      </c>
      <c r="B1016" s="784">
        <v>13</v>
      </c>
      <c r="C1016" s="784" t="s">
        <v>4431</v>
      </c>
      <c r="D1016" s="784" t="s">
        <v>182</v>
      </c>
      <c r="E1016" s="784">
        <v>999999</v>
      </c>
      <c r="F1016" s="784" t="s">
        <v>774</v>
      </c>
      <c r="G1016" s="784" t="s">
        <v>4431</v>
      </c>
      <c r="H1016" s="784" t="s">
        <v>4431</v>
      </c>
      <c r="I1016" s="784" t="s">
        <v>4431</v>
      </c>
    </row>
    <row r="1017" spans="1:9" hidden="1">
      <c r="A1017" s="784" t="str">
        <f>Table_wabobpsvr_AzureCalc_AzureCalcRateCard[[#This Row],[ServiceName]]&amp;Table_wabobpsvr_AzureCalc_AzureCalcRateCard[[#This Row],[Price_Level]]&amp;Table_wabobpsvr_AzureCalc_AzureCalcRateCard[[#This Row],[Region]]</f>
        <v>Cache BasicC13</v>
      </c>
      <c r="B1017" s="784">
        <v>13</v>
      </c>
      <c r="C1017" s="784" t="s">
        <v>4431</v>
      </c>
      <c r="D1017" s="784" t="s">
        <v>184</v>
      </c>
      <c r="E1017" s="784">
        <v>999999</v>
      </c>
      <c r="F1017" s="784" t="s">
        <v>774</v>
      </c>
      <c r="G1017" s="784" t="s">
        <v>4431</v>
      </c>
      <c r="H1017" s="784" t="s">
        <v>4431</v>
      </c>
      <c r="I1017" s="784" t="s">
        <v>4431</v>
      </c>
    </row>
    <row r="1018" spans="1:9" hidden="1">
      <c r="A1018" t="str">
        <f>Table_wabobpsvr_AzureCalc_AzureCalcRateCard[[#This Row],[ServiceName]]&amp;Table_wabobpsvr_AzureCalc_AzureCalcRateCard[[#This Row],[Price_Level]]&amp;Table_wabobpsvr_AzureCalc_AzureCalcRateCard[[#This Row],[Region]]</f>
        <v>Cache BasicD13</v>
      </c>
      <c r="B1018">
        <v>13</v>
      </c>
      <c r="C1018" t="s">
        <v>4431</v>
      </c>
      <c r="D1018" t="s">
        <v>183</v>
      </c>
      <c r="E1018">
        <v>999999</v>
      </c>
      <c r="F1018" t="s">
        <v>774</v>
      </c>
      <c r="G1018" s="784" t="s">
        <v>4431</v>
      </c>
      <c r="H1018" s="784" t="s">
        <v>4431</v>
      </c>
      <c r="I1018" s="784" t="s">
        <v>4431</v>
      </c>
    </row>
    <row r="1019" spans="1:9" hidden="1">
      <c r="A1019" t="str">
        <f>Table_wabobpsvr_AzureCalc_AzureCalcRateCard[[#This Row],[ServiceName]]&amp;Table_wabobpsvr_AzureCalc_AzureCalcRateCard[[#This Row],[Price_Level]]&amp;Table_wabobpsvr_AzureCalc_AzureCalcRateCard[[#This Row],[Region]]</f>
        <v>Cache BasicMOSP3</v>
      </c>
      <c r="B1019">
        <v>3</v>
      </c>
      <c r="C1019" t="s">
        <v>4431</v>
      </c>
      <c r="D1019" t="s">
        <v>627</v>
      </c>
      <c r="E1019">
        <v>999999</v>
      </c>
      <c r="F1019" t="s">
        <v>774</v>
      </c>
      <c r="G1019" s="784" t="s">
        <v>4431</v>
      </c>
      <c r="H1019" s="784" t="s">
        <v>4431</v>
      </c>
      <c r="I1019" s="784" t="s">
        <v>4431</v>
      </c>
    </row>
    <row r="1020" spans="1:9" hidden="1">
      <c r="A1020" t="str">
        <f>Table_wabobpsvr_AzureCalc_AzureCalcRateCard[[#This Row],[ServiceName]]&amp;Table_wabobpsvr_AzureCalc_AzureCalcRateCard[[#This Row],[Price_Level]]&amp;Table_wabobpsvr_AzureCalc_AzureCalcRateCard[[#This Row],[Region]]</f>
        <v>Cache BasicA3</v>
      </c>
      <c r="B1020">
        <v>3</v>
      </c>
      <c r="C1020" t="s">
        <v>4431</v>
      </c>
      <c r="D1020" t="s">
        <v>181</v>
      </c>
      <c r="E1020">
        <v>999999</v>
      </c>
      <c r="F1020" t="s">
        <v>774</v>
      </c>
      <c r="G1020" s="784" t="s">
        <v>4431</v>
      </c>
      <c r="H1020" s="784" t="s">
        <v>4431</v>
      </c>
      <c r="I1020" s="784" t="s">
        <v>4431</v>
      </c>
    </row>
    <row r="1021" spans="1:9" hidden="1">
      <c r="A1021" t="str">
        <f>Table_wabobpsvr_AzureCalc_AzureCalcRateCard[[#This Row],[ServiceName]]&amp;Table_wabobpsvr_AzureCalc_AzureCalcRateCard[[#This Row],[Price_Level]]&amp;Table_wabobpsvr_AzureCalc_AzureCalcRateCard[[#This Row],[Region]]</f>
        <v>Cache BasicB3</v>
      </c>
      <c r="B1021">
        <v>3</v>
      </c>
      <c r="C1021" t="s">
        <v>4431</v>
      </c>
      <c r="D1021" t="s">
        <v>182</v>
      </c>
      <c r="E1021">
        <v>999999</v>
      </c>
      <c r="F1021" t="s">
        <v>774</v>
      </c>
      <c r="G1021" s="784" t="s">
        <v>4431</v>
      </c>
      <c r="H1021" s="784" t="s">
        <v>4431</v>
      </c>
      <c r="I1021" s="784" t="s">
        <v>4431</v>
      </c>
    </row>
    <row r="1022" spans="1:9" hidden="1">
      <c r="A1022" t="str">
        <f>Table_wabobpsvr_AzureCalc_AzureCalcRateCard[[#This Row],[ServiceName]]&amp;Table_wabobpsvr_AzureCalc_AzureCalcRateCard[[#This Row],[Price_Level]]&amp;Table_wabobpsvr_AzureCalc_AzureCalcRateCard[[#This Row],[Region]]</f>
        <v>Cache PremiumMOSP2</v>
      </c>
      <c r="B1022">
        <v>2</v>
      </c>
      <c r="C1022" t="s">
        <v>4431</v>
      </c>
      <c r="D1022" t="s">
        <v>627</v>
      </c>
      <c r="E1022">
        <v>999999</v>
      </c>
      <c r="F1022" t="s">
        <v>810</v>
      </c>
      <c r="G1022" s="784" t="s">
        <v>4431</v>
      </c>
      <c r="H1022" s="784" t="s">
        <v>4431</v>
      </c>
      <c r="I1022" s="784" t="s">
        <v>4431</v>
      </c>
    </row>
    <row r="1023" spans="1:9" hidden="1">
      <c r="A1023" t="str">
        <f>Table_wabobpsvr_AzureCalc_AzureCalcRateCard[[#This Row],[ServiceName]]&amp;Table_wabobpsvr_AzureCalc_AzureCalcRateCard[[#This Row],[Price_Level]]&amp;Table_wabobpsvr_AzureCalc_AzureCalcRateCard[[#This Row],[Region]]</f>
        <v>Cache PremiumA2</v>
      </c>
      <c r="B1023">
        <v>2</v>
      </c>
      <c r="C1023" t="s">
        <v>4431</v>
      </c>
      <c r="D1023" t="s">
        <v>181</v>
      </c>
      <c r="E1023">
        <v>999999</v>
      </c>
      <c r="F1023" t="s">
        <v>810</v>
      </c>
      <c r="G1023" s="784" t="s">
        <v>4431</v>
      </c>
      <c r="H1023" s="784" t="s">
        <v>4431</v>
      </c>
      <c r="I1023" s="784" t="s">
        <v>4431</v>
      </c>
    </row>
    <row r="1024" spans="1:9" hidden="1">
      <c r="A1024" t="str">
        <f>Table_wabobpsvr_AzureCalc_AzureCalcRateCard[[#This Row],[ServiceName]]&amp;Table_wabobpsvr_AzureCalc_AzureCalcRateCard[[#This Row],[Price_Level]]&amp;Table_wabobpsvr_AzureCalc_AzureCalcRateCard[[#This Row],[Region]]</f>
        <v>Cache PremiumB2</v>
      </c>
      <c r="B1024">
        <v>2</v>
      </c>
      <c r="C1024" t="s">
        <v>4431</v>
      </c>
      <c r="D1024" t="s">
        <v>182</v>
      </c>
      <c r="E1024">
        <v>999999</v>
      </c>
      <c r="F1024" t="s">
        <v>810</v>
      </c>
      <c r="G1024" s="784" t="s">
        <v>4431</v>
      </c>
      <c r="H1024" s="784" t="s">
        <v>4431</v>
      </c>
      <c r="I1024" s="784" t="s">
        <v>4431</v>
      </c>
    </row>
    <row r="1025" spans="1:9" hidden="1">
      <c r="A1025" t="str">
        <f>Table_wabobpsvr_AzureCalc_AzureCalcRateCard[[#This Row],[ServiceName]]&amp;Table_wabobpsvr_AzureCalc_AzureCalcRateCard[[#This Row],[Price_Level]]&amp;Table_wabobpsvr_AzureCalc_AzureCalcRateCard[[#This Row],[Region]]</f>
        <v>Cache PremiumC2</v>
      </c>
      <c r="B1025">
        <v>2</v>
      </c>
      <c r="C1025" t="s">
        <v>4431</v>
      </c>
      <c r="D1025" t="s">
        <v>184</v>
      </c>
      <c r="E1025">
        <v>999999</v>
      </c>
      <c r="F1025" t="s">
        <v>810</v>
      </c>
      <c r="G1025" s="784" t="s">
        <v>4431</v>
      </c>
      <c r="H1025" s="784" t="s">
        <v>4431</v>
      </c>
      <c r="I1025" s="784" t="s">
        <v>4431</v>
      </c>
    </row>
    <row r="1026" spans="1:9" hidden="1">
      <c r="A1026" t="str">
        <f>Table_wabobpsvr_AzureCalc_AzureCalcRateCard[[#This Row],[ServiceName]]&amp;Table_wabobpsvr_AzureCalc_AzureCalcRateCard[[#This Row],[Price_Level]]&amp;Table_wabobpsvr_AzureCalc_AzureCalcRateCard[[#This Row],[Region]]</f>
        <v>Cache PremiumD2</v>
      </c>
      <c r="B1026">
        <v>2</v>
      </c>
      <c r="C1026" t="s">
        <v>4431</v>
      </c>
      <c r="D1026" t="s">
        <v>183</v>
      </c>
      <c r="E1026">
        <v>999999</v>
      </c>
      <c r="F1026" t="s">
        <v>810</v>
      </c>
      <c r="G1026" s="784" t="s">
        <v>4431</v>
      </c>
      <c r="H1026" s="784" t="s">
        <v>4431</v>
      </c>
      <c r="I1026" s="784" t="s">
        <v>4431</v>
      </c>
    </row>
    <row r="1027" spans="1:9" hidden="1">
      <c r="A1027" t="str">
        <f>Table_wabobpsvr_AzureCalc_AzureCalcRateCard[[#This Row],[ServiceName]]&amp;Table_wabobpsvr_AzureCalc_AzureCalcRateCard[[#This Row],[Price_Level]]&amp;Table_wabobpsvr_AzureCalc_AzureCalcRateCard[[#This Row],[Region]]</f>
        <v>Cache PremiumMOSP11</v>
      </c>
      <c r="B1027">
        <v>11</v>
      </c>
      <c r="C1027" t="s">
        <v>4431</v>
      </c>
      <c r="D1027" t="s">
        <v>627</v>
      </c>
      <c r="E1027">
        <v>999999</v>
      </c>
      <c r="F1027" t="s">
        <v>810</v>
      </c>
      <c r="G1027" s="784" t="s">
        <v>4431</v>
      </c>
      <c r="H1027" s="784" t="s">
        <v>4431</v>
      </c>
      <c r="I1027" s="784" t="s">
        <v>4431</v>
      </c>
    </row>
    <row r="1028" spans="1:9" hidden="1">
      <c r="A1028" t="str">
        <f>Table_wabobpsvr_AzureCalc_AzureCalcRateCard[[#This Row],[ServiceName]]&amp;Table_wabobpsvr_AzureCalc_AzureCalcRateCard[[#This Row],[Price_Level]]&amp;Table_wabobpsvr_AzureCalc_AzureCalcRateCard[[#This Row],[Region]]</f>
        <v>Cache PremiumA11</v>
      </c>
      <c r="B1028">
        <v>11</v>
      </c>
      <c r="C1028" t="s">
        <v>4431</v>
      </c>
      <c r="D1028" t="s">
        <v>181</v>
      </c>
      <c r="E1028">
        <v>999999</v>
      </c>
      <c r="F1028" t="s">
        <v>810</v>
      </c>
      <c r="G1028" s="784" t="s">
        <v>4431</v>
      </c>
      <c r="H1028" s="784" t="s">
        <v>4431</v>
      </c>
      <c r="I1028" s="784" t="s">
        <v>4431</v>
      </c>
    </row>
    <row r="1029" spans="1:9" hidden="1">
      <c r="A1029" t="str">
        <f>Table_wabobpsvr_AzureCalc_AzureCalcRateCard[[#This Row],[ServiceName]]&amp;Table_wabobpsvr_AzureCalc_AzureCalcRateCard[[#This Row],[Price_Level]]&amp;Table_wabobpsvr_AzureCalc_AzureCalcRateCard[[#This Row],[Region]]</f>
        <v>Cache PremiumB11</v>
      </c>
      <c r="B1029">
        <v>11</v>
      </c>
      <c r="C1029" t="s">
        <v>4431</v>
      </c>
      <c r="D1029" t="s">
        <v>182</v>
      </c>
      <c r="E1029">
        <v>999999</v>
      </c>
      <c r="F1029" t="s">
        <v>810</v>
      </c>
      <c r="G1029" s="784" t="s">
        <v>4431</v>
      </c>
      <c r="H1029" s="784" t="s">
        <v>4431</v>
      </c>
      <c r="I1029" s="784" t="s">
        <v>4431</v>
      </c>
    </row>
    <row r="1030" spans="1:9" hidden="1">
      <c r="A1030" t="str">
        <f>Table_wabobpsvr_AzureCalc_AzureCalcRateCard[[#This Row],[ServiceName]]&amp;Table_wabobpsvr_AzureCalc_AzureCalcRateCard[[#This Row],[Price_Level]]&amp;Table_wabobpsvr_AzureCalc_AzureCalcRateCard[[#This Row],[Region]]</f>
        <v>Cache PremiumC11</v>
      </c>
      <c r="B1030">
        <v>11</v>
      </c>
      <c r="C1030" t="s">
        <v>4431</v>
      </c>
      <c r="D1030" t="s">
        <v>184</v>
      </c>
      <c r="E1030">
        <v>999999</v>
      </c>
      <c r="F1030" t="s">
        <v>810</v>
      </c>
      <c r="G1030" s="784" t="s">
        <v>4431</v>
      </c>
      <c r="H1030" s="784" t="s">
        <v>4431</v>
      </c>
      <c r="I1030" s="784" t="s">
        <v>4431</v>
      </c>
    </row>
    <row r="1031" spans="1:9" hidden="1">
      <c r="A1031" t="str">
        <f>Table_wabobpsvr_AzureCalc_AzureCalcRateCard[[#This Row],[ServiceName]]&amp;Table_wabobpsvr_AzureCalc_AzureCalcRateCard[[#This Row],[Price_Level]]&amp;Table_wabobpsvr_AzureCalc_AzureCalcRateCard[[#This Row],[Region]]</f>
        <v>Cache PremiumD11</v>
      </c>
      <c r="B1031">
        <v>11</v>
      </c>
      <c r="C1031" t="s">
        <v>4431</v>
      </c>
      <c r="D1031" t="s">
        <v>183</v>
      </c>
      <c r="E1031">
        <v>999999</v>
      </c>
      <c r="F1031" t="s">
        <v>810</v>
      </c>
      <c r="G1031" s="784" t="s">
        <v>4431</v>
      </c>
      <c r="H1031" s="784" t="s">
        <v>4431</v>
      </c>
      <c r="I1031" s="784" t="s">
        <v>4431</v>
      </c>
    </row>
    <row r="1032" spans="1:9" hidden="1">
      <c r="A1032" t="str">
        <f>Table_wabobpsvr_AzureCalc_AzureCalcRateCard[[#This Row],[ServiceName]]&amp;Table_wabobpsvr_AzureCalc_AzureCalcRateCard[[#This Row],[Price_Level]]&amp;Table_wabobpsvr_AzureCalc_AzureCalcRateCard[[#This Row],[Region]]</f>
        <v>Cache PremiumMOSP12</v>
      </c>
      <c r="B1032">
        <v>12</v>
      </c>
      <c r="C1032" t="s">
        <v>4431</v>
      </c>
      <c r="D1032" t="s">
        <v>627</v>
      </c>
      <c r="E1032">
        <v>999999</v>
      </c>
      <c r="F1032" t="s">
        <v>810</v>
      </c>
      <c r="G1032" s="784" t="s">
        <v>4431</v>
      </c>
      <c r="H1032" s="784" t="s">
        <v>4431</v>
      </c>
      <c r="I1032" s="784" t="s">
        <v>4431</v>
      </c>
    </row>
    <row r="1033" spans="1:9" hidden="1">
      <c r="A1033" t="str">
        <f>Table_wabobpsvr_AzureCalc_AzureCalcRateCard[[#This Row],[ServiceName]]&amp;Table_wabobpsvr_AzureCalc_AzureCalcRateCard[[#This Row],[Price_Level]]&amp;Table_wabobpsvr_AzureCalc_AzureCalcRateCard[[#This Row],[Region]]</f>
        <v>Cache PremiumA12</v>
      </c>
      <c r="B1033">
        <v>12</v>
      </c>
      <c r="C1033" t="s">
        <v>4431</v>
      </c>
      <c r="D1033" t="s">
        <v>181</v>
      </c>
      <c r="E1033">
        <v>999999</v>
      </c>
      <c r="F1033" t="s">
        <v>810</v>
      </c>
      <c r="G1033" s="784" t="s">
        <v>4431</v>
      </c>
      <c r="H1033" s="784" t="s">
        <v>4431</v>
      </c>
      <c r="I1033" s="784" t="s">
        <v>4431</v>
      </c>
    </row>
    <row r="1034" spans="1:9" hidden="1">
      <c r="A1034" t="str">
        <f>Table_wabobpsvr_AzureCalc_AzureCalcRateCard[[#This Row],[ServiceName]]&amp;Table_wabobpsvr_AzureCalc_AzureCalcRateCard[[#This Row],[Price_Level]]&amp;Table_wabobpsvr_AzureCalc_AzureCalcRateCard[[#This Row],[Region]]</f>
        <v>Cache PremiumB12</v>
      </c>
      <c r="B1034">
        <v>12</v>
      </c>
      <c r="C1034" t="s">
        <v>4431</v>
      </c>
      <c r="D1034" t="s">
        <v>182</v>
      </c>
      <c r="E1034">
        <v>999999</v>
      </c>
      <c r="F1034" t="s">
        <v>810</v>
      </c>
      <c r="G1034" s="784" t="s">
        <v>4431</v>
      </c>
      <c r="H1034" s="784" t="s">
        <v>4431</v>
      </c>
      <c r="I1034" s="784" t="s">
        <v>4431</v>
      </c>
    </row>
    <row r="1035" spans="1:9" hidden="1">
      <c r="A1035" t="str">
        <f>Table_wabobpsvr_AzureCalc_AzureCalcRateCard[[#This Row],[ServiceName]]&amp;Table_wabobpsvr_AzureCalc_AzureCalcRateCard[[#This Row],[Price_Level]]&amp;Table_wabobpsvr_AzureCalc_AzureCalcRateCard[[#This Row],[Region]]</f>
        <v>Cache PremiumC12</v>
      </c>
      <c r="B1035">
        <v>12</v>
      </c>
      <c r="C1035" t="s">
        <v>4431</v>
      </c>
      <c r="D1035" t="s">
        <v>184</v>
      </c>
      <c r="E1035">
        <v>999999</v>
      </c>
      <c r="F1035" t="s">
        <v>810</v>
      </c>
      <c r="G1035" s="784" t="s">
        <v>4431</v>
      </c>
      <c r="H1035" s="784" t="s">
        <v>4431</v>
      </c>
      <c r="I1035" s="784" t="s">
        <v>4431</v>
      </c>
    </row>
    <row r="1036" spans="1:9" hidden="1">
      <c r="A1036" t="str">
        <f>Table_wabobpsvr_AzureCalc_AzureCalcRateCard[[#This Row],[ServiceName]]&amp;Table_wabobpsvr_AzureCalc_AzureCalcRateCard[[#This Row],[Price_Level]]&amp;Table_wabobpsvr_AzureCalc_AzureCalcRateCard[[#This Row],[Region]]</f>
        <v>Cache PremiumD12</v>
      </c>
      <c r="B1036">
        <v>12</v>
      </c>
      <c r="C1036" t="s">
        <v>4431</v>
      </c>
      <c r="D1036" t="s">
        <v>183</v>
      </c>
      <c r="E1036">
        <v>999999</v>
      </c>
      <c r="F1036" t="s">
        <v>810</v>
      </c>
      <c r="G1036" s="784" t="s">
        <v>4431</v>
      </c>
      <c r="H1036" s="784" t="s">
        <v>4431</v>
      </c>
      <c r="I1036" s="784" t="s">
        <v>4431</v>
      </c>
    </row>
    <row r="1037" spans="1:9" hidden="1">
      <c r="A1037" t="str">
        <f>Table_wabobpsvr_AzureCalc_AzureCalcRateCard[[#This Row],[ServiceName]]&amp;Table_wabobpsvr_AzureCalc_AzureCalcRateCard[[#This Row],[Price_Level]]&amp;Table_wabobpsvr_AzureCalc_AzureCalcRateCard[[#This Row],[Region]]</f>
        <v>Cache PremiumMOSP13</v>
      </c>
      <c r="B1037">
        <v>13</v>
      </c>
      <c r="C1037" t="s">
        <v>4431</v>
      </c>
      <c r="D1037" t="s">
        <v>627</v>
      </c>
      <c r="E1037">
        <v>999999</v>
      </c>
      <c r="F1037" t="s">
        <v>810</v>
      </c>
      <c r="G1037" s="784" t="s">
        <v>4431</v>
      </c>
      <c r="H1037" s="784" t="s">
        <v>4431</v>
      </c>
      <c r="I1037" s="784" t="s">
        <v>4431</v>
      </c>
    </row>
    <row r="1038" spans="1:9" hidden="1">
      <c r="A1038" t="str">
        <f>Table_wabobpsvr_AzureCalc_AzureCalcRateCard[[#This Row],[ServiceName]]&amp;Table_wabobpsvr_AzureCalc_AzureCalcRateCard[[#This Row],[Price_Level]]&amp;Table_wabobpsvr_AzureCalc_AzureCalcRateCard[[#This Row],[Region]]</f>
        <v>Cache PremiumA13</v>
      </c>
      <c r="B1038">
        <v>13</v>
      </c>
      <c r="C1038" t="s">
        <v>4431</v>
      </c>
      <c r="D1038" t="s">
        <v>181</v>
      </c>
      <c r="E1038">
        <v>999999</v>
      </c>
      <c r="F1038" t="s">
        <v>810</v>
      </c>
      <c r="G1038" s="784" t="s">
        <v>4431</v>
      </c>
      <c r="H1038" s="784" t="s">
        <v>4431</v>
      </c>
      <c r="I1038" s="784" t="s">
        <v>4431</v>
      </c>
    </row>
    <row r="1039" spans="1:9" hidden="1">
      <c r="A1039" t="str">
        <f>Table_wabobpsvr_AzureCalc_AzureCalcRateCard[[#This Row],[ServiceName]]&amp;Table_wabobpsvr_AzureCalc_AzureCalcRateCard[[#This Row],[Price_Level]]&amp;Table_wabobpsvr_AzureCalc_AzureCalcRateCard[[#This Row],[Region]]</f>
        <v>Cache PremiumB13</v>
      </c>
      <c r="B1039">
        <v>13</v>
      </c>
      <c r="C1039" t="s">
        <v>4431</v>
      </c>
      <c r="D1039" t="s">
        <v>182</v>
      </c>
      <c r="E1039">
        <v>999999</v>
      </c>
      <c r="F1039" t="s">
        <v>810</v>
      </c>
      <c r="G1039" s="784" t="s">
        <v>4431</v>
      </c>
      <c r="H1039" s="784" t="s">
        <v>4431</v>
      </c>
      <c r="I1039" s="784" t="s">
        <v>4431</v>
      </c>
    </row>
    <row r="1040" spans="1:9" hidden="1">
      <c r="A1040" t="str">
        <f>Table_wabobpsvr_AzureCalc_AzureCalcRateCard[[#This Row],[ServiceName]]&amp;Table_wabobpsvr_AzureCalc_AzureCalcRateCard[[#This Row],[Price_Level]]&amp;Table_wabobpsvr_AzureCalc_AzureCalcRateCard[[#This Row],[Region]]</f>
        <v>Cache PremiumC13</v>
      </c>
      <c r="B1040">
        <v>13</v>
      </c>
      <c r="C1040" t="s">
        <v>4431</v>
      </c>
      <c r="D1040" t="s">
        <v>184</v>
      </c>
      <c r="E1040">
        <v>999999</v>
      </c>
      <c r="F1040" t="s">
        <v>810</v>
      </c>
      <c r="G1040" s="784" t="s">
        <v>4431</v>
      </c>
      <c r="H1040" s="784" t="s">
        <v>4431</v>
      </c>
      <c r="I1040" s="784" t="s">
        <v>4431</v>
      </c>
    </row>
    <row r="1041" spans="1:9" hidden="1">
      <c r="A1041" t="str">
        <f>Table_wabobpsvr_AzureCalc_AzureCalcRateCard[[#This Row],[ServiceName]]&amp;Table_wabobpsvr_AzureCalc_AzureCalcRateCard[[#This Row],[Price_Level]]&amp;Table_wabobpsvr_AzureCalc_AzureCalcRateCard[[#This Row],[Region]]</f>
        <v>Cache PremiumD13</v>
      </c>
      <c r="B1041">
        <v>13</v>
      </c>
      <c r="C1041" t="s">
        <v>4431</v>
      </c>
      <c r="D1041" t="s">
        <v>183</v>
      </c>
      <c r="E1041">
        <v>999999</v>
      </c>
      <c r="F1041" t="s">
        <v>810</v>
      </c>
      <c r="G1041" s="784" t="s">
        <v>4431</v>
      </c>
      <c r="H1041" s="784" t="s">
        <v>4431</v>
      </c>
      <c r="I1041" s="784" t="s">
        <v>4431</v>
      </c>
    </row>
    <row r="1042" spans="1:9" hidden="1">
      <c r="A1042" t="str">
        <f>Table_wabobpsvr_AzureCalc_AzureCalcRateCard[[#This Row],[ServiceName]]&amp;Table_wabobpsvr_AzureCalc_AzureCalcRateCard[[#This Row],[Price_Level]]&amp;Table_wabobpsvr_AzureCalc_AzureCalcRateCard[[#This Row],[Region]]</f>
        <v>Read-Access Geo Redundant Storage Standard IO - Page Blob/Disk - Tier 5MOSP14</v>
      </c>
      <c r="B1042">
        <v>14</v>
      </c>
      <c r="C1042" t="s">
        <v>785</v>
      </c>
      <c r="D1042" t="s">
        <v>627</v>
      </c>
      <c r="E1042">
        <v>999999</v>
      </c>
      <c r="F1042" t="s">
        <v>912</v>
      </c>
      <c r="G1042" s="784" t="s">
        <v>4431</v>
      </c>
      <c r="H1042" s="784" t="s">
        <v>4431</v>
      </c>
      <c r="I1042" s="784" t="s">
        <v>4972</v>
      </c>
    </row>
    <row r="1043" spans="1:9" hidden="1">
      <c r="A1043" t="str">
        <f>Table_wabobpsvr_AzureCalc_AzureCalcRateCard[[#This Row],[ServiceName]]&amp;Table_wabobpsvr_AzureCalc_AzureCalcRateCard[[#This Row],[Price_Level]]&amp;Table_wabobpsvr_AzureCalc_AzureCalcRateCard[[#This Row],[Region]]</f>
        <v>Read-Access Geo Redundant Storage Standard IO - Page Blob/Disk - Tier 5A14</v>
      </c>
      <c r="B1043">
        <v>14</v>
      </c>
      <c r="C1043" t="s">
        <v>785</v>
      </c>
      <c r="D1043" t="s">
        <v>181</v>
      </c>
      <c r="E1043">
        <v>9.375E-2</v>
      </c>
      <c r="F1043" t="s">
        <v>912</v>
      </c>
      <c r="G1043" s="784" t="s">
        <v>2901</v>
      </c>
      <c r="H1043" s="784" t="s">
        <v>2902</v>
      </c>
      <c r="I1043" s="784" t="s">
        <v>4972</v>
      </c>
    </row>
    <row r="1044" spans="1:9" hidden="1">
      <c r="A1044" t="str">
        <f>Table_wabobpsvr_AzureCalc_AzureCalcRateCard[[#This Row],[ServiceName]]&amp;Table_wabobpsvr_AzureCalc_AzureCalcRateCard[[#This Row],[Price_Level]]&amp;Table_wabobpsvr_AzureCalc_AzureCalcRateCard[[#This Row],[Region]]</f>
        <v>Read-Access Geo Redundant Storage Standard IO - Page Blob/Disk - Tier 5B14</v>
      </c>
      <c r="B1044">
        <v>14</v>
      </c>
      <c r="C1044" t="s">
        <v>785</v>
      </c>
      <c r="D1044" t="s">
        <v>182</v>
      </c>
      <c r="E1044">
        <v>9.375E-2</v>
      </c>
      <c r="F1044" t="s">
        <v>912</v>
      </c>
      <c r="G1044" s="784" t="s">
        <v>2901</v>
      </c>
      <c r="H1044" s="784" t="s">
        <v>2902</v>
      </c>
      <c r="I1044" s="784" t="s">
        <v>4972</v>
      </c>
    </row>
    <row r="1045" spans="1:9" hidden="1">
      <c r="A1045" t="str">
        <f>Table_wabobpsvr_AzureCalc_AzureCalcRateCard[[#This Row],[ServiceName]]&amp;Table_wabobpsvr_AzureCalc_AzureCalcRateCard[[#This Row],[Price_Level]]&amp;Table_wabobpsvr_AzureCalc_AzureCalcRateCard[[#This Row],[Region]]</f>
        <v>Read-Access Geo Redundant Storage Standard IO - Page Blob/Disk - Tier 5C14</v>
      </c>
      <c r="B1045">
        <v>14</v>
      </c>
      <c r="C1045" t="s">
        <v>785</v>
      </c>
      <c r="D1045" t="s">
        <v>184</v>
      </c>
      <c r="E1045">
        <v>9.375E-2</v>
      </c>
      <c r="F1045" t="s">
        <v>912</v>
      </c>
      <c r="G1045" s="784" t="s">
        <v>2901</v>
      </c>
      <c r="H1045" s="784" t="s">
        <v>2902</v>
      </c>
      <c r="I1045" s="784" t="s">
        <v>4972</v>
      </c>
    </row>
    <row r="1046" spans="1:9" hidden="1">
      <c r="A1046" t="str">
        <f>Table_wabobpsvr_AzureCalc_AzureCalcRateCard[[#This Row],[ServiceName]]&amp;Table_wabobpsvr_AzureCalc_AzureCalcRateCard[[#This Row],[Price_Level]]&amp;Table_wabobpsvr_AzureCalc_AzureCalcRateCard[[#This Row],[Region]]</f>
        <v>Read-Access Geo Redundant Storage Standard IO - Page Blob/Disk - Tier 5D14</v>
      </c>
      <c r="B1046">
        <v>14</v>
      </c>
      <c r="C1046" t="s">
        <v>785</v>
      </c>
      <c r="D1046" t="s">
        <v>183</v>
      </c>
      <c r="E1046">
        <v>9.375E-2</v>
      </c>
      <c r="F1046" t="s">
        <v>912</v>
      </c>
      <c r="G1046" s="784" t="s">
        <v>2901</v>
      </c>
      <c r="H1046" s="784" t="s">
        <v>2902</v>
      </c>
      <c r="I1046" s="784" t="s">
        <v>4972</v>
      </c>
    </row>
    <row r="1047" spans="1:9" hidden="1">
      <c r="A1047" t="str">
        <f>Table_wabobpsvr_AzureCalc_AzureCalcRateCard[[#This Row],[ServiceName]]&amp;Table_wabobpsvr_AzureCalc_AzureCalcRateCard[[#This Row],[Price_Level]]&amp;Table_wabobpsvr_AzureCalc_AzureCalcRateCard[[#This Row],[Region]]</f>
        <v>Read-Access Geo Redundant Storage Standard IO - Page Blob/Disk - Tier 6MOSP14</v>
      </c>
      <c r="B1047">
        <v>14</v>
      </c>
      <c r="C1047" t="s">
        <v>785</v>
      </c>
      <c r="D1047" t="s">
        <v>627</v>
      </c>
      <c r="E1047">
        <v>999999</v>
      </c>
      <c r="F1047" t="s">
        <v>913</v>
      </c>
      <c r="G1047" s="784" t="s">
        <v>4431</v>
      </c>
      <c r="H1047" s="784" t="s">
        <v>4431</v>
      </c>
      <c r="I1047" s="784" t="s">
        <v>4972</v>
      </c>
    </row>
    <row r="1048" spans="1:9" hidden="1">
      <c r="A1048" t="str">
        <f>Table_wabobpsvr_AzureCalc_AzureCalcRateCard[[#This Row],[ServiceName]]&amp;Table_wabobpsvr_AzureCalc_AzureCalcRateCard[[#This Row],[Price_Level]]&amp;Table_wabobpsvr_AzureCalc_AzureCalcRateCard[[#This Row],[Region]]</f>
        <v>Read-Access Geo Redundant Storage Standard IO - Page Blob/Disk - Tier 6A14</v>
      </c>
      <c r="B1048">
        <v>14</v>
      </c>
      <c r="C1048" t="s">
        <v>785</v>
      </c>
      <c r="D1048" t="s">
        <v>181</v>
      </c>
      <c r="E1048">
        <v>9.375E-2</v>
      </c>
      <c r="F1048" t="s">
        <v>913</v>
      </c>
      <c r="G1048" s="784" t="s">
        <v>2901</v>
      </c>
      <c r="H1048" s="784" t="s">
        <v>2902</v>
      </c>
      <c r="I1048" s="784" t="s">
        <v>4972</v>
      </c>
    </row>
    <row r="1049" spans="1:9" hidden="1">
      <c r="A1049" t="str">
        <f>Table_wabobpsvr_AzureCalc_AzureCalcRateCard[[#This Row],[ServiceName]]&amp;Table_wabobpsvr_AzureCalc_AzureCalcRateCard[[#This Row],[Price_Level]]&amp;Table_wabobpsvr_AzureCalc_AzureCalcRateCard[[#This Row],[Region]]</f>
        <v>Read-Access Geo Redundant Storage Standard IO - Page Blob/Disk - Tier 6B14</v>
      </c>
      <c r="B1049">
        <v>14</v>
      </c>
      <c r="C1049" t="s">
        <v>785</v>
      </c>
      <c r="D1049" t="s">
        <v>182</v>
      </c>
      <c r="E1049">
        <v>9.375E-2</v>
      </c>
      <c r="F1049" t="s">
        <v>913</v>
      </c>
      <c r="G1049" s="784" t="s">
        <v>2901</v>
      </c>
      <c r="H1049" s="784" t="s">
        <v>2902</v>
      </c>
      <c r="I1049" s="784" t="s">
        <v>4972</v>
      </c>
    </row>
    <row r="1050" spans="1:9" hidden="1">
      <c r="A1050" t="str">
        <f>Table_wabobpsvr_AzureCalc_AzureCalcRateCard[[#This Row],[ServiceName]]&amp;Table_wabobpsvr_AzureCalc_AzureCalcRateCard[[#This Row],[Price_Level]]&amp;Table_wabobpsvr_AzureCalc_AzureCalcRateCard[[#This Row],[Region]]</f>
        <v>Read-Access Geo Redundant Storage Standard IO - Page Blob/Disk - Tier 6C14</v>
      </c>
      <c r="B1050">
        <v>14</v>
      </c>
      <c r="C1050" t="s">
        <v>785</v>
      </c>
      <c r="D1050" t="s">
        <v>184</v>
      </c>
      <c r="E1050">
        <v>9.375E-2</v>
      </c>
      <c r="F1050" t="s">
        <v>913</v>
      </c>
      <c r="G1050" s="784" t="s">
        <v>2901</v>
      </c>
      <c r="H1050" s="784" t="s">
        <v>2902</v>
      </c>
      <c r="I1050" s="784" t="s">
        <v>4972</v>
      </c>
    </row>
    <row r="1051" spans="1:9" hidden="1">
      <c r="A1051" t="str">
        <f>Table_wabobpsvr_AzureCalc_AzureCalcRateCard[[#This Row],[ServiceName]]&amp;Table_wabobpsvr_AzureCalc_AzureCalcRateCard[[#This Row],[Price_Level]]&amp;Table_wabobpsvr_AzureCalc_AzureCalcRateCard[[#This Row],[Region]]</f>
        <v>Read-Access Geo Redundant Storage Standard IO - Page Blob/Disk - Tier 6D14</v>
      </c>
      <c r="B1051">
        <v>14</v>
      </c>
      <c r="C1051" t="s">
        <v>785</v>
      </c>
      <c r="D1051" t="s">
        <v>183</v>
      </c>
      <c r="E1051">
        <v>9.375E-2</v>
      </c>
      <c r="F1051" t="s">
        <v>913</v>
      </c>
      <c r="G1051" s="784" t="s">
        <v>2901</v>
      </c>
      <c r="H1051" s="784" t="s">
        <v>2902</v>
      </c>
      <c r="I1051" s="784" t="s">
        <v>4972</v>
      </c>
    </row>
    <row r="1052" spans="1:9" hidden="1">
      <c r="A1052" t="str">
        <f>Table_wabobpsvr_AzureCalc_AzureCalcRateCard[[#This Row],[ServiceName]]&amp;Table_wabobpsvr_AzureCalc_AzureCalcRateCard[[#This Row],[Price_Level]]&amp;Table_wabobpsvr_AzureCalc_AzureCalcRateCard[[#This Row],[Region]]</f>
        <v>Read-Access Geo Redundant Storage Standard IO - Table/QueueMOSP14</v>
      </c>
      <c r="B1052">
        <v>14</v>
      </c>
      <c r="C1052" t="s">
        <v>785</v>
      </c>
      <c r="D1052" t="s">
        <v>627</v>
      </c>
      <c r="E1052">
        <v>999999</v>
      </c>
      <c r="F1052" t="s">
        <v>795</v>
      </c>
      <c r="G1052" s="784" t="s">
        <v>4431</v>
      </c>
      <c r="H1052" s="784" t="s">
        <v>4431</v>
      </c>
      <c r="I1052" s="784" t="s">
        <v>4973</v>
      </c>
    </row>
    <row r="1053" spans="1:9" hidden="1">
      <c r="A1053" t="str">
        <f>Table_wabobpsvr_AzureCalc_AzureCalcRateCard[[#This Row],[ServiceName]]&amp;Table_wabobpsvr_AzureCalc_AzureCalcRateCard[[#This Row],[Price_Level]]&amp;Table_wabobpsvr_AzureCalc_AzureCalcRateCard[[#This Row],[Region]]</f>
        <v>Read-Access Geo Redundant Storage Standard IO - Table/QueueA14</v>
      </c>
      <c r="B1053">
        <v>14</v>
      </c>
      <c r="C1053" t="s">
        <v>785</v>
      </c>
      <c r="D1053" t="s">
        <v>181</v>
      </c>
      <c r="E1053">
        <v>9.375E-2</v>
      </c>
      <c r="F1053" t="s">
        <v>795</v>
      </c>
      <c r="G1053" s="784" t="s">
        <v>2903</v>
      </c>
      <c r="H1053" s="784" t="s">
        <v>2904</v>
      </c>
      <c r="I1053" s="784" t="s">
        <v>4973</v>
      </c>
    </row>
    <row r="1054" spans="1:9" hidden="1">
      <c r="A1054" t="str">
        <f>Table_wabobpsvr_AzureCalc_AzureCalcRateCard[[#This Row],[ServiceName]]&amp;Table_wabobpsvr_AzureCalc_AzureCalcRateCard[[#This Row],[Price_Level]]&amp;Table_wabobpsvr_AzureCalc_AzureCalcRateCard[[#This Row],[Region]]</f>
        <v>Read-Access Geo Redundant Storage Standard IO - Table/QueueB14</v>
      </c>
      <c r="B1054">
        <v>14</v>
      </c>
      <c r="C1054" t="s">
        <v>785</v>
      </c>
      <c r="D1054" t="s">
        <v>182</v>
      </c>
      <c r="E1054">
        <v>9.375E-2</v>
      </c>
      <c r="F1054" t="s">
        <v>795</v>
      </c>
      <c r="G1054" s="784" t="s">
        <v>2903</v>
      </c>
      <c r="H1054" s="784" t="s">
        <v>2904</v>
      </c>
      <c r="I1054" s="784" t="s">
        <v>4973</v>
      </c>
    </row>
    <row r="1055" spans="1:9" hidden="1">
      <c r="A1055" t="str">
        <f>Table_wabobpsvr_AzureCalc_AzureCalcRateCard[[#This Row],[ServiceName]]&amp;Table_wabobpsvr_AzureCalc_AzureCalcRateCard[[#This Row],[Price_Level]]&amp;Table_wabobpsvr_AzureCalc_AzureCalcRateCard[[#This Row],[Region]]</f>
        <v>Read-Access Geo Redundant Storage Standard IO - Table/QueueC14</v>
      </c>
      <c r="B1055">
        <v>14</v>
      </c>
      <c r="C1055" t="s">
        <v>785</v>
      </c>
      <c r="D1055" t="s">
        <v>184</v>
      </c>
      <c r="E1055">
        <v>9.375E-2</v>
      </c>
      <c r="F1055" t="s">
        <v>795</v>
      </c>
      <c r="G1055" s="784" t="s">
        <v>2903</v>
      </c>
      <c r="H1055" s="784" t="s">
        <v>2904</v>
      </c>
      <c r="I1055" s="784" t="s">
        <v>4973</v>
      </c>
    </row>
    <row r="1056" spans="1:9" hidden="1">
      <c r="A1056" t="str">
        <f>Table_wabobpsvr_AzureCalc_AzureCalcRateCard[[#This Row],[ServiceName]]&amp;Table_wabobpsvr_AzureCalc_AzureCalcRateCard[[#This Row],[Price_Level]]&amp;Table_wabobpsvr_AzureCalc_AzureCalcRateCard[[#This Row],[Region]]</f>
        <v>Read-Access Geo Redundant Storage Standard IO - Table/QueueD14</v>
      </c>
      <c r="B1056">
        <v>14</v>
      </c>
      <c r="C1056" t="s">
        <v>785</v>
      </c>
      <c r="D1056" t="s">
        <v>183</v>
      </c>
      <c r="E1056">
        <v>9.375E-2</v>
      </c>
      <c r="F1056" t="s">
        <v>795</v>
      </c>
      <c r="G1056" s="784" t="s">
        <v>2903</v>
      </c>
      <c r="H1056" s="784" t="s">
        <v>2904</v>
      </c>
      <c r="I1056" s="784" t="s">
        <v>4973</v>
      </c>
    </row>
    <row r="1057" spans="1:9" hidden="1">
      <c r="A1057" t="str">
        <f>Table_wabobpsvr_AzureCalc_AzureCalcRateCard[[#This Row],[ServiceName]]&amp;Table_wabobpsvr_AzureCalc_AzureCalcRateCard[[#This Row],[Price_Level]]&amp;Table_wabobpsvr_AzureCalc_AzureCalcRateCard[[#This Row],[Region]]</f>
        <v>Read-Access Geo Redundant Storage Standard IO - Table/Queue - Tier 2MOSP14</v>
      </c>
      <c r="B1057">
        <v>14</v>
      </c>
      <c r="C1057" t="s">
        <v>785</v>
      </c>
      <c r="D1057" t="s">
        <v>627</v>
      </c>
      <c r="E1057">
        <v>999999</v>
      </c>
      <c r="F1057" t="s">
        <v>924</v>
      </c>
      <c r="G1057" s="784" t="s">
        <v>4431</v>
      </c>
      <c r="H1057" s="784" t="s">
        <v>4431</v>
      </c>
      <c r="I1057" s="784" t="s">
        <v>4973</v>
      </c>
    </row>
    <row r="1058" spans="1:9" hidden="1">
      <c r="A1058" t="str">
        <f>Table_wabobpsvr_AzureCalc_AzureCalcRateCard[[#This Row],[ServiceName]]&amp;Table_wabobpsvr_AzureCalc_AzureCalcRateCard[[#This Row],[Price_Level]]&amp;Table_wabobpsvr_AzureCalc_AzureCalcRateCard[[#This Row],[Region]]</f>
        <v>Read-Access Geo Redundant Storage Standard IO - Table/Queue - Tier 2A14</v>
      </c>
      <c r="B1058">
        <v>14</v>
      </c>
      <c r="C1058" t="s">
        <v>785</v>
      </c>
      <c r="D1058" t="s">
        <v>181</v>
      </c>
      <c r="E1058">
        <v>9.375E-2</v>
      </c>
      <c r="F1058" t="s">
        <v>924</v>
      </c>
      <c r="G1058" s="784" t="s">
        <v>2903</v>
      </c>
      <c r="H1058" s="784" t="s">
        <v>2904</v>
      </c>
      <c r="I1058" s="784" t="s">
        <v>4973</v>
      </c>
    </row>
    <row r="1059" spans="1:9" hidden="1">
      <c r="A1059" t="str">
        <f>Table_wabobpsvr_AzureCalc_AzureCalcRateCard[[#This Row],[ServiceName]]&amp;Table_wabobpsvr_AzureCalc_AzureCalcRateCard[[#This Row],[Price_Level]]&amp;Table_wabobpsvr_AzureCalc_AzureCalcRateCard[[#This Row],[Region]]</f>
        <v>Read-Access Geo Redundant Storage Standard IO - Table/Queue - Tier 2B14</v>
      </c>
      <c r="B1059">
        <v>14</v>
      </c>
      <c r="C1059" t="s">
        <v>785</v>
      </c>
      <c r="D1059" t="s">
        <v>182</v>
      </c>
      <c r="E1059">
        <v>9.375E-2</v>
      </c>
      <c r="F1059" t="s">
        <v>924</v>
      </c>
      <c r="G1059" s="784" t="s">
        <v>2903</v>
      </c>
      <c r="H1059" s="784" t="s">
        <v>2904</v>
      </c>
      <c r="I1059" s="784" t="s">
        <v>4973</v>
      </c>
    </row>
    <row r="1060" spans="1:9" hidden="1">
      <c r="A1060" t="str">
        <f>Table_wabobpsvr_AzureCalc_AzureCalcRateCard[[#This Row],[ServiceName]]&amp;Table_wabobpsvr_AzureCalc_AzureCalcRateCard[[#This Row],[Price_Level]]&amp;Table_wabobpsvr_AzureCalc_AzureCalcRateCard[[#This Row],[Region]]</f>
        <v>Read-Access Geo Redundant Storage Standard IO - Table/Queue - Tier 2C14</v>
      </c>
      <c r="B1060">
        <v>14</v>
      </c>
      <c r="C1060" t="s">
        <v>785</v>
      </c>
      <c r="D1060" t="s">
        <v>184</v>
      </c>
      <c r="E1060">
        <v>9.375E-2</v>
      </c>
      <c r="F1060" t="s">
        <v>924</v>
      </c>
      <c r="G1060" s="784" t="s">
        <v>2903</v>
      </c>
      <c r="H1060" s="784" t="s">
        <v>2904</v>
      </c>
      <c r="I1060" s="784" t="s">
        <v>4973</v>
      </c>
    </row>
    <row r="1061" spans="1:9" hidden="1">
      <c r="A1061" t="str">
        <f>Table_wabobpsvr_AzureCalc_AzureCalcRateCard[[#This Row],[ServiceName]]&amp;Table_wabobpsvr_AzureCalc_AzureCalcRateCard[[#This Row],[Price_Level]]&amp;Table_wabobpsvr_AzureCalc_AzureCalcRateCard[[#This Row],[Region]]</f>
        <v>Read-Access Geo Redundant Storage Standard IO - Table/Queue - Tier 2D14</v>
      </c>
      <c r="B1061">
        <v>14</v>
      </c>
      <c r="C1061" t="s">
        <v>785</v>
      </c>
      <c r="D1061" t="s">
        <v>183</v>
      </c>
      <c r="E1061">
        <v>9.375E-2</v>
      </c>
      <c r="F1061" t="s">
        <v>924</v>
      </c>
      <c r="G1061" s="784" t="s">
        <v>2903</v>
      </c>
      <c r="H1061" s="784" t="s">
        <v>2904</v>
      </c>
      <c r="I1061" s="784" t="s">
        <v>4973</v>
      </c>
    </row>
    <row r="1062" spans="1:9" hidden="1">
      <c r="A1062" t="str">
        <f>Table_wabobpsvr_AzureCalc_AzureCalcRateCard[[#This Row],[ServiceName]]&amp;Table_wabobpsvr_AzureCalc_AzureCalcRateCard[[#This Row],[Price_Level]]&amp;Table_wabobpsvr_AzureCalc_AzureCalcRateCard[[#This Row],[Region]]</f>
        <v>Read-Access Geo Redundant Storage Standard IO - Table/Queue - Tier 3MOSP14</v>
      </c>
      <c r="B1062">
        <v>14</v>
      </c>
      <c r="C1062" t="s">
        <v>785</v>
      </c>
      <c r="D1062" t="s">
        <v>627</v>
      </c>
      <c r="E1062">
        <v>999999</v>
      </c>
      <c r="F1062" t="s">
        <v>925</v>
      </c>
      <c r="G1062" s="784" t="s">
        <v>4431</v>
      </c>
      <c r="H1062" s="784" t="s">
        <v>4431</v>
      </c>
      <c r="I1062" s="784" t="s">
        <v>4973</v>
      </c>
    </row>
    <row r="1063" spans="1:9" hidden="1">
      <c r="A1063" s="784" t="str">
        <f>Table_wabobpsvr_AzureCalc_AzureCalcRateCard[[#This Row],[ServiceName]]&amp;Table_wabobpsvr_AzureCalc_AzureCalcRateCard[[#This Row],[Price_Level]]&amp;Table_wabobpsvr_AzureCalc_AzureCalcRateCard[[#This Row],[Region]]</f>
        <v>Read-Access Geo Redundant Storage Standard IO - Table/Queue - Tier 3A14</v>
      </c>
      <c r="B1063" s="784">
        <v>14</v>
      </c>
      <c r="C1063" s="784" t="s">
        <v>785</v>
      </c>
      <c r="D1063" s="784" t="s">
        <v>181</v>
      </c>
      <c r="E1063" s="784">
        <v>9.375E-2</v>
      </c>
      <c r="F1063" s="784" t="s">
        <v>925</v>
      </c>
      <c r="G1063" s="784" t="s">
        <v>2903</v>
      </c>
      <c r="H1063" s="784" t="s">
        <v>2904</v>
      </c>
      <c r="I1063" s="784" t="s">
        <v>4973</v>
      </c>
    </row>
    <row r="1064" spans="1:9" hidden="1">
      <c r="A1064" s="784" t="str">
        <f>Table_wabobpsvr_AzureCalc_AzureCalcRateCard[[#This Row],[ServiceName]]&amp;Table_wabobpsvr_AzureCalc_AzureCalcRateCard[[#This Row],[Price_Level]]&amp;Table_wabobpsvr_AzureCalc_AzureCalcRateCard[[#This Row],[Region]]</f>
        <v>Read-Access Geo Redundant Storage Standard IO - Table/Queue - Tier 3B14</v>
      </c>
      <c r="B1064" s="784">
        <v>14</v>
      </c>
      <c r="C1064" s="784" t="s">
        <v>785</v>
      </c>
      <c r="D1064" s="784" t="s">
        <v>182</v>
      </c>
      <c r="E1064" s="784">
        <v>9.375E-2</v>
      </c>
      <c r="F1064" s="784" t="s">
        <v>925</v>
      </c>
      <c r="G1064" s="784" t="s">
        <v>2903</v>
      </c>
      <c r="H1064" s="784" t="s">
        <v>2904</v>
      </c>
      <c r="I1064" s="784" t="s">
        <v>4973</v>
      </c>
    </row>
    <row r="1065" spans="1:9" hidden="1">
      <c r="A1065" t="str">
        <f>Table_wabobpsvr_AzureCalc_AzureCalcRateCard[[#This Row],[ServiceName]]&amp;Table_wabobpsvr_AzureCalc_AzureCalcRateCard[[#This Row],[Price_Level]]&amp;Table_wabobpsvr_AzureCalc_AzureCalcRateCard[[#This Row],[Region]]</f>
        <v>Read-Access Geo Redundant Storage Standard IO - Table/Queue - Tier 3C14</v>
      </c>
      <c r="B1065">
        <v>14</v>
      </c>
      <c r="C1065" t="s">
        <v>785</v>
      </c>
      <c r="D1065" t="s">
        <v>184</v>
      </c>
      <c r="E1065">
        <v>9.375E-2</v>
      </c>
      <c r="F1065" t="s">
        <v>925</v>
      </c>
      <c r="G1065" s="784" t="s">
        <v>2903</v>
      </c>
      <c r="H1065" s="784" t="s">
        <v>2904</v>
      </c>
      <c r="I1065" s="784" t="s">
        <v>4973</v>
      </c>
    </row>
    <row r="1066" spans="1:9" hidden="1">
      <c r="A1066" s="784" t="str">
        <f>Table_wabobpsvr_AzureCalc_AzureCalcRateCard[[#This Row],[ServiceName]]&amp;Table_wabobpsvr_AzureCalc_AzureCalcRateCard[[#This Row],[Price_Level]]&amp;Table_wabobpsvr_AzureCalc_AzureCalcRateCard[[#This Row],[Region]]</f>
        <v>Read-Access Geo Redundant Storage Standard IO - Table/Queue - Tier 3D14</v>
      </c>
      <c r="B1066" s="784">
        <v>14</v>
      </c>
      <c r="C1066" s="784" t="s">
        <v>785</v>
      </c>
      <c r="D1066" s="784" t="s">
        <v>183</v>
      </c>
      <c r="E1066" s="784">
        <v>9.375E-2</v>
      </c>
      <c r="F1066" s="784" t="s">
        <v>925</v>
      </c>
      <c r="G1066" s="784" t="s">
        <v>2903</v>
      </c>
      <c r="H1066" s="784" t="s">
        <v>2904</v>
      </c>
      <c r="I1066" s="784" t="s">
        <v>4973</v>
      </c>
    </row>
    <row r="1067" spans="1:9" hidden="1">
      <c r="A1067"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67" s="784">
        <v>14</v>
      </c>
      <c r="C1067" s="784" t="s">
        <v>785</v>
      </c>
      <c r="D1067" s="784" t="s">
        <v>627</v>
      </c>
      <c r="E1067" s="784">
        <v>999999</v>
      </c>
      <c r="F1067" s="784" t="s">
        <v>926</v>
      </c>
      <c r="G1067" s="784" t="s">
        <v>4431</v>
      </c>
      <c r="H1067" s="784" t="s">
        <v>4431</v>
      </c>
      <c r="I1067" s="784" t="s">
        <v>4973</v>
      </c>
    </row>
    <row r="1068" spans="1:9" hidden="1">
      <c r="A1068" t="str">
        <f>Table_wabobpsvr_AzureCalc_AzureCalcRateCard[[#This Row],[ServiceName]]&amp;Table_wabobpsvr_AzureCalc_AzureCalcRateCard[[#This Row],[Price_Level]]&amp;Table_wabobpsvr_AzureCalc_AzureCalcRateCard[[#This Row],[Region]]</f>
        <v>Read-Access Geo Redundant Storage Standard IO - Table/Queue - Tier 4A14</v>
      </c>
      <c r="B1068">
        <v>14</v>
      </c>
      <c r="C1068" t="s">
        <v>785</v>
      </c>
      <c r="D1068" t="s">
        <v>181</v>
      </c>
      <c r="E1068">
        <v>9.375E-2</v>
      </c>
      <c r="F1068" t="s">
        <v>926</v>
      </c>
      <c r="G1068" s="784" t="s">
        <v>2903</v>
      </c>
      <c r="H1068" s="784" t="s">
        <v>2904</v>
      </c>
      <c r="I1068" s="784" t="s">
        <v>4973</v>
      </c>
    </row>
    <row r="1069" spans="1:9" hidden="1">
      <c r="A1069" t="str">
        <f>Table_wabobpsvr_AzureCalc_AzureCalcRateCard[[#This Row],[ServiceName]]&amp;Table_wabobpsvr_AzureCalc_AzureCalcRateCard[[#This Row],[Price_Level]]&amp;Table_wabobpsvr_AzureCalc_AzureCalcRateCard[[#This Row],[Region]]</f>
        <v>Read-Access Geo Redundant Storage Standard IO - Table/Queue - Tier 4B14</v>
      </c>
      <c r="B1069">
        <v>14</v>
      </c>
      <c r="C1069" t="s">
        <v>785</v>
      </c>
      <c r="D1069" t="s">
        <v>182</v>
      </c>
      <c r="E1069">
        <v>9.375E-2</v>
      </c>
      <c r="F1069" t="s">
        <v>926</v>
      </c>
      <c r="G1069" s="784" t="s">
        <v>2903</v>
      </c>
      <c r="H1069" s="784" t="s">
        <v>2904</v>
      </c>
      <c r="I1069" s="784" t="s">
        <v>4973</v>
      </c>
    </row>
    <row r="1070" spans="1:9" hidden="1">
      <c r="A1070" t="str">
        <f>Table_wabobpsvr_AzureCalc_AzureCalcRateCard[[#This Row],[ServiceName]]&amp;Table_wabobpsvr_AzureCalc_AzureCalcRateCard[[#This Row],[Price_Level]]&amp;Table_wabobpsvr_AzureCalc_AzureCalcRateCard[[#This Row],[Region]]</f>
        <v>Read-Access Geo Redundant Storage Standard IO - Table/Queue - Tier 4C14</v>
      </c>
      <c r="B1070">
        <v>14</v>
      </c>
      <c r="C1070" t="s">
        <v>785</v>
      </c>
      <c r="D1070" t="s">
        <v>184</v>
      </c>
      <c r="E1070">
        <v>9.375E-2</v>
      </c>
      <c r="F1070" t="s">
        <v>926</v>
      </c>
      <c r="G1070" s="784" t="s">
        <v>2903</v>
      </c>
      <c r="H1070" s="784" t="s">
        <v>2904</v>
      </c>
      <c r="I1070" s="784" t="s">
        <v>4973</v>
      </c>
    </row>
    <row r="1071" spans="1:9" hidden="1">
      <c r="A1071" t="str">
        <f>Table_wabobpsvr_AzureCalc_AzureCalcRateCard[[#This Row],[ServiceName]]&amp;Table_wabobpsvr_AzureCalc_AzureCalcRateCard[[#This Row],[Price_Level]]&amp;Table_wabobpsvr_AzureCalc_AzureCalcRateCard[[#This Row],[Region]]</f>
        <v>Read-Access Geo Redundant Storage Standard IO - Table/Queue - Tier 4D14</v>
      </c>
      <c r="B1071">
        <v>14</v>
      </c>
      <c r="C1071" t="s">
        <v>785</v>
      </c>
      <c r="D1071" t="s">
        <v>183</v>
      </c>
      <c r="E1071">
        <v>9.375E-2</v>
      </c>
      <c r="F1071" t="s">
        <v>926</v>
      </c>
      <c r="G1071" s="784" t="s">
        <v>2903</v>
      </c>
      <c r="H1071" s="784" t="s">
        <v>2904</v>
      </c>
      <c r="I1071" s="784" t="s">
        <v>4973</v>
      </c>
    </row>
    <row r="1072" spans="1:9" hidden="1">
      <c r="A1072" t="str">
        <f>Table_wabobpsvr_AzureCalc_AzureCalcRateCard[[#This Row],[ServiceName]]&amp;Table_wabobpsvr_AzureCalc_AzureCalcRateCard[[#This Row],[Price_Level]]&amp;Table_wabobpsvr_AzureCalc_AzureCalcRateCard[[#This Row],[Region]]</f>
        <v>Read-Access Geo Redundant Storage Standard IO - Table/Queue - Tier 5MOSP14</v>
      </c>
      <c r="B1072">
        <v>14</v>
      </c>
      <c r="C1072" t="s">
        <v>785</v>
      </c>
      <c r="D1072" t="s">
        <v>627</v>
      </c>
      <c r="E1072">
        <v>999999</v>
      </c>
      <c r="F1072" t="s">
        <v>927</v>
      </c>
      <c r="G1072" s="784" t="s">
        <v>4431</v>
      </c>
      <c r="H1072" s="784" t="s">
        <v>4431</v>
      </c>
      <c r="I1072" s="784" t="s">
        <v>4973</v>
      </c>
    </row>
    <row r="1073" spans="1:9" hidden="1">
      <c r="A1073" t="str">
        <f>Table_wabobpsvr_AzureCalc_AzureCalcRateCard[[#This Row],[ServiceName]]&amp;Table_wabobpsvr_AzureCalc_AzureCalcRateCard[[#This Row],[Price_Level]]&amp;Table_wabobpsvr_AzureCalc_AzureCalcRateCard[[#This Row],[Region]]</f>
        <v>Read-Access Geo Redundant Storage Standard IO - Table/Queue - Tier 5A14</v>
      </c>
      <c r="B1073">
        <v>14</v>
      </c>
      <c r="C1073" t="s">
        <v>785</v>
      </c>
      <c r="D1073" t="s">
        <v>181</v>
      </c>
      <c r="E1073">
        <v>9.375E-2</v>
      </c>
      <c r="F1073" t="s">
        <v>927</v>
      </c>
      <c r="G1073" s="784" t="s">
        <v>2903</v>
      </c>
      <c r="H1073" s="784" t="s">
        <v>2904</v>
      </c>
      <c r="I1073" s="784" t="s">
        <v>4973</v>
      </c>
    </row>
    <row r="1074" spans="1:9" hidden="1">
      <c r="A1074" t="str">
        <f>Table_wabobpsvr_AzureCalc_AzureCalcRateCard[[#This Row],[ServiceName]]&amp;Table_wabobpsvr_AzureCalc_AzureCalcRateCard[[#This Row],[Price_Level]]&amp;Table_wabobpsvr_AzureCalc_AzureCalcRateCard[[#This Row],[Region]]</f>
        <v>Read-Access Geo Redundant Storage Standard IO - Table/Queue - Tier 5B14</v>
      </c>
      <c r="B1074">
        <v>14</v>
      </c>
      <c r="C1074" t="s">
        <v>785</v>
      </c>
      <c r="D1074" t="s">
        <v>182</v>
      </c>
      <c r="E1074">
        <v>9.375E-2</v>
      </c>
      <c r="F1074" t="s">
        <v>927</v>
      </c>
      <c r="G1074" s="784" t="s">
        <v>2903</v>
      </c>
      <c r="H1074" s="784" t="s">
        <v>2904</v>
      </c>
      <c r="I1074" s="784" t="s">
        <v>4973</v>
      </c>
    </row>
    <row r="1075" spans="1:9" hidden="1">
      <c r="A1075" t="str">
        <f>Table_wabobpsvr_AzureCalc_AzureCalcRateCard[[#This Row],[ServiceName]]&amp;Table_wabobpsvr_AzureCalc_AzureCalcRateCard[[#This Row],[Price_Level]]&amp;Table_wabobpsvr_AzureCalc_AzureCalcRateCard[[#This Row],[Region]]</f>
        <v>Read-Access Geo Redundant Storage Standard IO - Table/Queue - Tier 5C14</v>
      </c>
      <c r="B1075">
        <v>14</v>
      </c>
      <c r="C1075" t="s">
        <v>785</v>
      </c>
      <c r="D1075" t="s">
        <v>184</v>
      </c>
      <c r="E1075">
        <v>9.375E-2</v>
      </c>
      <c r="F1075" t="s">
        <v>927</v>
      </c>
      <c r="G1075" s="784" t="s">
        <v>2903</v>
      </c>
      <c r="H1075" s="784" t="s">
        <v>2904</v>
      </c>
      <c r="I1075" s="784" t="s">
        <v>4973</v>
      </c>
    </row>
    <row r="1076" spans="1:9" hidden="1">
      <c r="A1076" t="str">
        <f>Table_wabobpsvr_AzureCalc_AzureCalcRateCard[[#This Row],[ServiceName]]&amp;Table_wabobpsvr_AzureCalc_AzureCalcRateCard[[#This Row],[Price_Level]]&amp;Table_wabobpsvr_AzureCalc_AzureCalcRateCard[[#This Row],[Region]]</f>
        <v>Read-Access Geo Redundant Storage Standard IO - Table/Queue - Tier 5D14</v>
      </c>
      <c r="B1076">
        <v>14</v>
      </c>
      <c r="C1076" t="s">
        <v>785</v>
      </c>
      <c r="D1076" t="s">
        <v>183</v>
      </c>
      <c r="E1076">
        <v>9.375E-2</v>
      </c>
      <c r="F1076" t="s">
        <v>927</v>
      </c>
      <c r="G1076" s="784" t="s">
        <v>2903</v>
      </c>
      <c r="H1076" s="784" t="s">
        <v>2904</v>
      </c>
      <c r="I1076" s="784" t="s">
        <v>4973</v>
      </c>
    </row>
    <row r="1077" spans="1:9" hidden="1">
      <c r="A1077" t="str">
        <f>Table_wabobpsvr_AzureCalc_AzureCalcRateCard[[#This Row],[ServiceName]]&amp;Table_wabobpsvr_AzureCalc_AzureCalcRateCard[[#This Row],[Price_Level]]&amp;Table_wabobpsvr_AzureCalc_AzureCalcRateCard[[#This Row],[Region]]</f>
        <v>Read-Access Geo Redundant Storage Standard IO - Table/Queue - Tier 6MOSP14</v>
      </c>
      <c r="B1077">
        <v>14</v>
      </c>
      <c r="C1077" t="s">
        <v>785</v>
      </c>
      <c r="D1077" t="s">
        <v>627</v>
      </c>
      <c r="E1077">
        <v>999999</v>
      </c>
      <c r="F1077" t="s">
        <v>928</v>
      </c>
      <c r="G1077" s="784" t="s">
        <v>4431</v>
      </c>
      <c r="H1077" s="784" t="s">
        <v>4431</v>
      </c>
      <c r="I1077" s="784" t="s">
        <v>4973</v>
      </c>
    </row>
    <row r="1078" spans="1:9" hidden="1">
      <c r="A1078" t="str">
        <f>Table_wabobpsvr_AzureCalc_AzureCalcRateCard[[#This Row],[ServiceName]]&amp;Table_wabobpsvr_AzureCalc_AzureCalcRateCard[[#This Row],[Price_Level]]&amp;Table_wabobpsvr_AzureCalc_AzureCalcRateCard[[#This Row],[Region]]</f>
        <v>Read-Access Geo Redundant Storage Standard IO - Table/Queue - Tier 6A14</v>
      </c>
      <c r="B1078">
        <v>14</v>
      </c>
      <c r="C1078" t="s">
        <v>785</v>
      </c>
      <c r="D1078" t="s">
        <v>181</v>
      </c>
      <c r="E1078">
        <v>9.375E-2</v>
      </c>
      <c r="F1078" t="s">
        <v>928</v>
      </c>
      <c r="G1078" s="784" t="s">
        <v>2903</v>
      </c>
      <c r="H1078" s="784" t="s">
        <v>2904</v>
      </c>
      <c r="I1078" s="784" t="s">
        <v>4973</v>
      </c>
    </row>
    <row r="1079" spans="1:9" hidden="1">
      <c r="A1079" t="str">
        <f>Table_wabobpsvr_AzureCalc_AzureCalcRateCard[[#This Row],[ServiceName]]&amp;Table_wabobpsvr_AzureCalc_AzureCalcRateCard[[#This Row],[Price_Level]]&amp;Table_wabobpsvr_AzureCalc_AzureCalcRateCard[[#This Row],[Region]]</f>
        <v>Read-Access Geo Redundant Storage Standard IO - Table/Queue - Tier 6B14</v>
      </c>
      <c r="B1079">
        <v>14</v>
      </c>
      <c r="C1079" t="s">
        <v>785</v>
      </c>
      <c r="D1079" t="s">
        <v>182</v>
      </c>
      <c r="E1079">
        <v>9.375E-2</v>
      </c>
      <c r="F1079" t="s">
        <v>928</v>
      </c>
      <c r="G1079" s="784" t="s">
        <v>2903</v>
      </c>
      <c r="H1079" s="784" t="s">
        <v>2904</v>
      </c>
      <c r="I1079" s="784" t="s">
        <v>4973</v>
      </c>
    </row>
    <row r="1080" spans="1:9" hidden="1">
      <c r="A1080" t="str">
        <f>Table_wabobpsvr_AzureCalc_AzureCalcRateCard[[#This Row],[ServiceName]]&amp;Table_wabobpsvr_AzureCalc_AzureCalcRateCard[[#This Row],[Price_Level]]&amp;Table_wabobpsvr_AzureCalc_AzureCalcRateCard[[#This Row],[Region]]</f>
        <v>Read-Access Geo Redundant Storage Standard IO - Table/Queue - Tier 6C14</v>
      </c>
      <c r="B1080">
        <v>14</v>
      </c>
      <c r="C1080" t="s">
        <v>785</v>
      </c>
      <c r="D1080" t="s">
        <v>184</v>
      </c>
      <c r="E1080">
        <v>9.375E-2</v>
      </c>
      <c r="F1080" t="s">
        <v>928</v>
      </c>
      <c r="G1080" s="784" t="s">
        <v>2903</v>
      </c>
      <c r="H1080" s="784" t="s">
        <v>2904</v>
      </c>
      <c r="I1080" s="784" t="s">
        <v>4973</v>
      </c>
    </row>
    <row r="1081" spans="1:9" hidden="1">
      <c r="A1081" t="str">
        <f>Table_wabobpsvr_AzureCalc_AzureCalcRateCard[[#This Row],[ServiceName]]&amp;Table_wabobpsvr_AzureCalc_AzureCalcRateCard[[#This Row],[Price_Level]]&amp;Table_wabobpsvr_AzureCalc_AzureCalcRateCard[[#This Row],[Region]]</f>
        <v>Read-Access Geo Redundant Storage Standard IO - Table/Queue - Tier 6D14</v>
      </c>
      <c r="B1081">
        <v>14</v>
      </c>
      <c r="C1081" t="s">
        <v>785</v>
      </c>
      <c r="D1081" t="s">
        <v>183</v>
      </c>
      <c r="E1081">
        <v>9.375E-2</v>
      </c>
      <c r="F1081" t="s">
        <v>928</v>
      </c>
      <c r="G1081" s="784" t="s">
        <v>2903</v>
      </c>
      <c r="H1081" s="784" t="s">
        <v>2904</v>
      </c>
      <c r="I1081" s="784" t="s">
        <v>4973</v>
      </c>
    </row>
    <row r="1082" spans="1:9" hidden="1">
      <c r="A1082" t="str">
        <f>Table_wabobpsvr_AzureCalc_AzureCalcRateCard[[#This Row],[ServiceName]]&amp;Table_wabobpsvr_AzureCalc_AzureCalcRateCard[[#This Row],[Price_Level]]&amp;Table_wabobpsvr_AzureCalc_AzureCalcRateCard[[#This Row],[Region]]</f>
        <v>Zone Redundant Storage Standard IO - Block Blob - Tier 6MOSP14</v>
      </c>
      <c r="B1082">
        <v>14</v>
      </c>
      <c r="C1082" t="s">
        <v>785</v>
      </c>
      <c r="D1082" t="s">
        <v>627</v>
      </c>
      <c r="E1082">
        <v>999999</v>
      </c>
      <c r="F1082" t="s">
        <v>1027</v>
      </c>
      <c r="G1082" s="784" t="s">
        <v>4431</v>
      </c>
      <c r="H1082" s="784" t="s">
        <v>4431</v>
      </c>
      <c r="I1082" s="784" t="s">
        <v>4974</v>
      </c>
    </row>
    <row r="1083" spans="1:9" hidden="1">
      <c r="A1083" t="str">
        <f>Table_wabobpsvr_AzureCalc_AzureCalcRateCard[[#This Row],[ServiceName]]&amp;Table_wabobpsvr_AzureCalc_AzureCalcRateCard[[#This Row],[Price_Level]]&amp;Table_wabobpsvr_AzureCalc_AzureCalcRateCard[[#This Row],[Region]]</f>
        <v>Zone Redundant Storage Standard IO - Block Blob - Tier 6A14</v>
      </c>
      <c r="B1083">
        <v>14</v>
      </c>
      <c r="C1083" t="s">
        <v>785</v>
      </c>
      <c r="D1083" t="s">
        <v>181</v>
      </c>
      <c r="E1083">
        <v>3.6400000000000002E-2</v>
      </c>
      <c r="F1083" t="s">
        <v>1027</v>
      </c>
      <c r="G1083" s="784" t="s">
        <v>2590</v>
      </c>
      <c r="H1083" s="784" t="s">
        <v>2591</v>
      </c>
      <c r="I1083" s="784" t="s">
        <v>4974</v>
      </c>
    </row>
    <row r="1084" spans="1:9" hidden="1">
      <c r="A1084" t="str">
        <f>Table_wabobpsvr_AzureCalc_AzureCalcRateCard[[#This Row],[ServiceName]]&amp;Table_wabobpsvr_AzureCalc_AzureCalcRateCard[[#This Row],[Price_Level]]&amp;Table_wabobpsvr_AzureCalc_AzureCalcRateCard[[#This Row],[Region]]</f>
        <v>Zone Redundant Storage Standard IO - Block Blob - Tier 6B14</v>
      </c>
      <c r="B1084">
        <v>14</v>
      </c>
      <c r="C1084" t="s">
        <v>785</v>
      </c>
      <c r="D1084" t="s">
        <v>182</v>
      </c>
      <c r="E1084">
        <v>3.6400000000000002E-2</v>
      </c>
      <c r="F1084" t="s">
        <v>1027</v>
      </c>
      <c r="G1084" s="784" t="s">
        <v>2590</v>
      </c>
      <c r="H1084" s="784" t="s">
        <v>2591</v>
      </c>
      <c r="I1084" s="784" t="s">
        <v>4974</v>
      </c>
    </row>
    <row r="1085" spans="1:9" hidden="1">
      <c r="A1085" t="str">
        <f>Table_wabobpsvr_AzureCalc_AzureCalcRateCard[[#This Row],[ServiceName]]&amp;Table_wabobpsvr_AzureCalc_AzureCalcRateCard[[#This Row],[Price_Level]]&amp;Table_wabobpsvr_AzureCalc_AzureCalcRateCard[[#This Row],[Region]]</f>
        <v>Zone Redundant Storage Standard IO - Block Blob - Tier 6C14</v>
      </c>
      <c r="B1085">
        <v>14</v>
      </c>
      <c r="C1085" t="s">
        <v>785</v>
      </c>
      <c r="D1085" t="s">
        <v>184</v>
      </c>
      <c r="E1085">
        <v>3.6400000000000002E-2</v>
      </c>
      <c r="F1085" t="s">
        <v>1027</v>
      </c>
      <c r="G1085" s="784" t="s">
        <v>2590</v>
      </c>
      <c r="H1085" s="784" t="s">
        <v>2591</v>
      </c>
      <c r="I1085" s="784" t="s">
        <v>4974</v>
      </c>
    </row>
    <row r="1086" spans="1:9" hidden="1">
      <c r="A1086" t="str">
        <f>Table_wabobpsvr_AzureCalc_AzureCalcRateCard[[#This Row],[ServiceName]]&amp;Table_wabobpsvr_AzureCalc_AzureCalcRateCard[[#This Row],[Price_Level]]&amp;Table_wabobpsvr_AzureCalc_AzureCalcRateCard[[#This Row],[Region]]</f>
        <v>Zone Redundant Storage Standard IO - Block Blob - Tier 6D14</v>
      </c>
      <c r="B1086">
        <v>14</v>
      </c>
      <c r="C1086" t="s">
        <v>785</v>
      </c>
      <c r="D1086" t="s">
        <v>183</v>
      </c>
      <c r="E1086">
        <v>3.6400000000000002E-2</v>
      </c>
      <c r="F1086" t="s">
        <v>1027</v>
      </c>
      <c r="G1086" s="784" t="s">
        <v>2590</v>
      </c>
      <c r="H1086" s="784" t="s">
        <v>2591</v>
      </c>
      <c r="I1086" s="784" t="s">
        <v>4974</v>
      </c>
    </row>
    <row r="1087" spans="1:9" hidden="1">
      <c r="A1087" t="str">
        <f>Table_wabobpsvr_AzureCalc_AzureCalcRateCard[[#This Row],[ServiceName]]&amp;Table_wabobpsvr_AzureCalc_AzureCalcRateCard[[#This Row],[Price_Level]]&amp;Table_wabobpsvr_AzureCalc_AzureCalcRateCard[[#This Row],[Region]]</f>
        <v>A0 VM (Non-Windows)MOSP14</v>
      </c>
      <c r="B1087">
        <v>14</v>
      </c>
      <c r="C1087" t="s">
        <v>701</v>
      </c>
      <c r="D1087" t="s">
        <v>627</v>
      </c>
      <c r="E1087">
        <v>999999</v>
      </c>
      <c r="F1087" t="s">
        <v>725</v>
      </c>
      <c r="G1087" s="784" t="s">
        <v>4431</v>
      </c>
      <c r="H1087" s="784" t="s">
        <v>4431</v>
      </c>
      <c r="I1087" s="784" t="s">
        <v>4975</v>
      </c>
    </row>
    <row r="1088" spans="1:9" hidden="1">
      <c r="A1088" t="str">
        <f>Table_wabobpsvr_AzureCalc_AzureCalcRateCard[[#This Row],[ServiceName]]&amp;Table_wabobpsvr_AzureCalc_AzureCalcRateCard[[#This Row],[Price_Level]]&amp;Table_wabobpsvr_AzureCalc_AzureCalcRateCard[[#This Row],[Region]]</f>
        <v>A0 VM (Non-Windows)A14</v>
      </c>
      <c r="B1088">
        <v>14</v>
      </c>
      <c r="C1088" t="s">
        <v>701</v>
      </c>
      <c r="D1088" t="s">
        <v>181</v>
      </c>
      <c r="E1088">
        <v>1.746E-2</v>
      </c>
      <c r="F1088" t="s">
        <v>725</v>
      </c>
      <c r="G1088" s="784" t="s">
        <v>2905</v>
      </c>
      <c r="H1088" s="784" t="s">
        <v>2906</v>
      </c>
      <c r="I1088" s="784" t="s">
        <v>4975</v>
      </c>
    </row>
    <row r="1089" spans="1:9" hidden="1">
      <c r="A1089" t="str">
        <f>Table_wabobpsvr_AzureCalc_AzureCalcRateCard[[#This Row],[ServiceName]]&amp;Table_wabobpsvr_AzureCalc_AzureCalcRateCard[[#This Row],[Price_Level]]&amp;Table_wabobpsvr_AzureCalc_AzureCalcRateCard[[#This Row],[Region]]</f>
        <v>A0 VM (Non-Windows)B14</v>
      </c>
      <c r="B1089">
        <v>14</v>
      </c>
      <c r="C1089" t="s">
        <v>701</v>
      </c>
      <c r="D1089" t="s">
        <v>182</v>
      </c>
      <c r="E1089">
        <v>1.6920000000000001E-2</v>
      </c>
      <c r="F1089" t="s">
        <v>725</v>
      </c>
      <c r="G1089" s="784" t="s">
        <v>2905</v>
      </c>
      <c r="H1089" s="784" t="s">
        <v>2906</v>
      </c>
      <c r="I1089" s="784" t="s">
        <v>4975</v>
      </c>
    </row>
    <row r="1090" spans="1:9" hidden="1">
      <c r="A1090" t="str">
        <f>Table_wabobpsvr_AzureCalc_AzureCalcRateCard[[#This Row],[ServiceName]]&amp;Table_wabobpsvr_AzureCalc_AzureCalcRateCard[[#This Row],[Price_Level]]&amp;Table_wabobpsvr_AzureCalc_AzureCalcRateCard[[#This Row],[Region]]</f>
        <v>A0 VM (Non-Windows)C14</v>
      </c>
      <c r="B1090">
        <v>14</v>
      </c>
      <c r="C1090" t="s">
        <v>701</v>
      </c>
      <c r="D1090" t="s">
        <v>184</v>
      </c>
      <c r="E1090">
        <v>1.6379999999999999E-2</v>
      </c>
      <c r="F1090" t="s">
        <v>725</v>
      </c>
      <c r="G1090" s="784" t="s">
        <v>2905</v>
      </c>
      <c r="H1090" s="784" t="s">
        <v>2906</v>
      </c>
      <c r="I1090" s="784" t="s">
        <v>4975</v>
      </c>
    </row>
    <row r="1091" spans="1:9" hidden="1">
      <c r="A1091" t="str">
        <f>Table_wabobpsvr_AzureCalc_AzureCalcRateCard[[#This Row],[ServiceName]]&amp;Table_wabobpsvr_AzureCalc_AzureCalcRateCard[[#This Row],[Price_Level]]&amp;Table_wabobpsvr_AzureCalc_AzureCalcRateCard[[#This Row],[Region]]</f>
        <v>A0 VM (Non-Windows)D14</v>
      </c>
      <c r="B1091">
        <v>14</v>
      </c>
      <c r="C1091" t="s">
        <v>701</v>
      </c>
      <c r="D1091" t="s">
        <v>183</v>
      </c>
      <c r="E1091">
        <v>1.584E-2</v>
      </c>
      <c r="F1091" t="s">
        <v>725</v>
      </c>
      <c r="G1091" s="784" t="s">
        <v>2905</v>
      </c>
      <c r="H1091" s="784" t="s">
        <v>2906</v>
      </c>
      <c r="I1091" s="784" t="s">
        <v>4975</v>
      </c>
    </row>
    <row r="1092" spans="1:9" hidden="1">
      <c r="A1092" t="str">
        <f>Table_wabobpsvr_AzureCalc_AzureCalcRateCard[[#This Row],[ServiceName]]&amp;Table_wabobpsvr_AzureCalc_AzureCalcRateCard[[#This Row],[Price_Level]]&amp;Table_wabobpsvr_AzureCalc_AzureCalcRateCard[[#This Row],[Region]]</f>
        <v>A0 VM (Windows)MOSP14</v>
      </c>
      <c r="B1092">
        <v>14</v>
      </c>
      <c r="C1092" t="s">
        <v>701</v>
      </c>
      <c r="D1092" t="s">
        <v>627</v>
      </c>
      <c r="E1092">
        <v>999999</v>
      </c>
      <c r="F1092" t="s">
        <v>726</v>
      </c>
      <c r="G1092" s="784" t="s">
        <v>4431</v>
      </c>
      <c r="H1092" s="784" t="s">
        <v>4431</v>
      </c>
      <c r="I1092" s="784" t="s">
        <v>4976</v>
      </c>
    </row>
    <row r="1093" spans="1:9" hidden="1">
      <c r="A1093" t="str">
        <f>Table_wabobpsvr_AzureCalc_AzureCalcRateCard[[#This Row],[ServiceName]]&amp;Table_wabobpsvr_AzureCalc_AzureCalcRateCard[[#This Row],[Price_Level]]&amp;Table_wabobpsvr_AzureCalc_AzureCalcRateCard[[#This Row],[Region]]</f>
        <v>A0 VM (Windows)A14</v>
      </c>
      <c r="B1093">
        <v>14</v>
      </c>
      <c r="C1093" t="s">
        <v>701</v>
      </c>
      <c r="D1093" t="s">
        <v>181</v>
      </c>
      <c r="E1093">
        <v>1.746E-2</v>
      </c>
      <c r="F1093" t="s">
        <v>726</v>
      </c>
      <c r="G1093" s="784" t="s">
        <v>2907</v>
      </c>
      <c r="H1093" s="784" t="s">
        <v>2908</v>
      </c>
      <c r="I1093" s="784" t="s">
        <v>4976</v>
      </c>
    </row>
    <row r="1094" spans="1:9" hidden="1">
      <c r="A1094" t="str">
        <f>Table_wabobpsvr_AzureCalc_AzureCalcRateCard[[#This Row],[ServiceName]]&amp;Table_wabobpsvr_AzureCalc_AzureCalcRateCard[[#This Row],[Price_Level]]&amp;Table_wabobpsvr_AzureCalc_AzureCalcRateCard[[#This Row],[Region]]</f>
        <v>A0 VM (Windows)B14</v>
      </c>
      <c r="B1094">
        <v>14</v>
      </c>
      <c r="C1094" t="s">
        <v>701</v>
      </c>
      <c r="D1094" t="s">
        <v>182</v>
      </c>
      <c r="E1094">
        <v>1.6920000000000001E-2</v>
      </c>
      <c r="F1094" t="s">
        <v>726</v>
      </c>
      <c r="G1094" s="784" t="s">
        <v>2907</v>
      </c>
      <c r="H1094" s="784" t="s">
        <v>2908</v>
      </c>
      <c r="I1094" s="784" t="s">
        <v>4976</v>
      </c>
    </row>
    <row r="1095" spans="1:9" hidden="1">
      <c r="A1095" t="str">
        <f>Table_wabobpsvr_AzureCalc_AzureCalcRateCard[[#This Row],[ServiceName]]&amp;Table_wabobpsvr_AzureCalc_AzureCalcRateCard[[#This Row],[Price_Level]]&amp;Table_wabobpsvr_AzureCalc_AzureCalcRateCard[[#This Row],[Region]]</f>
        <v>A0 VM (Windows)C14</v>
      </c>
      <c r="B1095">
        <v>14</v>
      </c>
      <c r="C1095" t="s">
        <v>701</v>
      </c>
      <c r="D1095" t="s">
        <v>184</v>
      </c>
      <c r="E1095">
        <v>1.6379999999999999E-2</v>
      </c>
      <c r="F1095" t="s">
        <v>726</v>
      </c>
      <c r="G1095" s="784" t="s">
        <v>2907</v>
      </c>
      <c r="H1095" s="784" t="s">
        <v>2908</v>
      </c>
      <c r="I1095" s="784" t="s">
        <v>4976</v>
      </c>
    </row>
    <row r="1096" spans="1:9" hidden="1">
      <c r="A1096" t="str">
        <f>Table_wabobpsvr_AzureCalc_AzureCalcRateCard[[#This Row],[ServiceName]]&amp;Table_wabobpsvr_AzureCalc_AzureCalcRateCard[[#This Row],[Price_Level]]&amp;Table_wabobpsvr_AzureCalc_AzureCalcRateCard[[#This Row],[Region]]</f>
        <v>A0 VM (Windows)D14</v>
      </c>
      <c r="B1096">
        <v>14</v>
      </c>
      <c r="C1096" t="s">
        <v>701</v>
      </c>
      <c r="D1096" t="s">
        <v>183</v>
      </c>
      <c r="E1096">
        <v>1.584E-2</v>
      </c>
      <c r="F1096" t="s">
        <v>726</v>
      </c>
      <c r="G1096" s="784" t="s">
        <v>2907</v>
      </c>
      <c r="H1096" s="784" t="s">
        <v>2908</v>
      </c>
      <c r="I1096" s="784" t="s">
        <v>4976</v>
      </c>
    </row>
    <row r="1097" spans="1:9" hidden="1">
      <c r="A1097" t="str">
        <f>Table_wabobpsvr_AzureCalc_AzureCalcRateCard[[#This Row],[ServiceName]]&amp;Table_wabobpsvr_AzureCalc_AzureCalcRateCard[[#This Row],[Price_Level]]&amp;Table_wabobpsvr_AzureCalc_AzureCalcRateCard[[#This Row],[Region]]</f>
        <v>A1 VM (Non-Windows)MOSP14</v>
      </c>
      <c r="B1097">
        <v>14</v>
      </c>
      <c r="C1097" t="s">
        <v>701</v>
      </c>
      <c r="D1097" t="s">
        <v>627</v>
      </c>
      <c r="E1097">
        <v>999999</v>
      </c>
      <c r="F1097" t="s">
        <v>703</v>
      </c>
      <c r="G1097" s="784" t="s">
        <v>4431</v>
      </c>
      <c r="H1097" s="784" t="s">
        <v>4431</v>
      </c>
      <c r="I1097" s="784" t="s">
        <v>4977</v>
      </c>
    </row>
    <row r="1098" spans="1:9" hidden="1">
      <c r="A1098" t="str">
        <f>Table_wabobpsvr_AzureCalc_AzureCalcRateCard[[#This Row],[ServiceName]]&amp;Table_wabobpsvr_AzureCalc_AzureCalcRateCard[[#This Row],[Price_Level]]&amp;Table_wabobpsvr_AzureCalc_AzureCalcRateCard[[#This Row],[Region]]</f>
        <v>A1 VM (Non-Windows)A14</v>
      </c>
      <c r="B1098">
        <v>14</v>
      </c>
      <c r="C1098" t="s">
        <v>701</v>
      </c>
      <c r="D1098" t="s">
        <v>181</v>
      </c>
      <c r="E1098">
        <v>5.3350000000000002E-2</v>
      </c>
      <c r="F1098" t="s">
        <v>703</v>
      </c>
      <c r="G1098" s="784" t="s">
        <v>2909</v>
      </c>
      <c r="H1098" s="784" t="s">
        <v>2910</v>
      </c>
      <c r="I1098" s="784" t="s">
        <v>4977</v>
      </c>
    </row>
    <row r="1099" spans="1:9" hidden="1">
      <c r="A1099" t="str">
        <f>Table_wabobpsvr_AzureCalc_AzureCalcRateCard[[#This Row],[ServiceName]]&amp;Table_wabobpsvr_AzureCalc_AzureCalcRateCard[[#This Row],[Price_Level]]&amp;Table_wabobpsvr_AzureCalc_AzureCalcRateCard[[#This Row],[Region]]</f>
        <v>A1 VM (Non-Windows)B14</v>
      </c>
      <c r="B1099">
        <v>14</v>
      </c>
      <c r="C1099" t="s">
        <v>701</v>
      </c>
      <c r="D1099" t="s">
        <v>182</v>
      </c>
      <c r="E1099">
        <v>5.1700000000000003E-2</v>
      </c>
      <c r="F1099" t="s">
        <v>703</v>
      </c>
      <c r="G1099" s="784" t="s">
        <v>2909</v>
      </c>
      <c r="H1099" s="784" t="s">
        <v>2910</v>
      </c>
      <c r="I1099" s="784" t="s">
        <v>4977</v>
      </c>
    </row>
    <row r="1100" spans="1:9" hidden="1">
      <c r="A1100" t="str">
        <f>Table_wabobpsvr_AzureCalc_AzureCalcRateCard[[#This Row],[ServiceName]]&amp;Table_wabobpsvr_AzureCalc_AzureCalcRateCard[[#This Row],[Price_Level]]&amp;Table_wabobpsvr_AzureCalc_AzureCalcRateCard[[#This Row],[Region]]</f>
        <v>A1 VM (Non-Windows)C14</v>
      </c>
      <c r="B1100">
        <v>14</v>
      </c>
      <c r="C1100" t="s">
        <v>701</v>
      </c>
      <c r="D1100" t="s">
        <v>184</v>
      </c>
      <c r="E1100">
        <v>5.0049999999999997E-2</v>
      </c>
      <c r="F1100" t="s">
        <v>703</v>
      </c>
      <c r="G1100" s="784" t="s">
        <v>2909</v>
      </c>
      <c r="H1100" s="784" t="s">
        <v>2910</v>
      </c>
      <c r="I1100" s="784" t="s">
        <v>4977</v>
      </c>
    </row>
    <row r="1101" spans="1:9" hidden="1">
      <c r="A1101" t="str">
        <f>Table_wabobpsvr_AzureCalc_AzureCalcRateCard[[#This Row],[ServiceName]]&amp;Table_wabobpsvr_AzureCalc_AzureCalcRateCard[[#This Row],[Price_Level]]&amp;Table_wabobpsvr_AzureCalc_AzureCalcRateCard[[#This Row],[Region]]</f>
        <v>A1 VM (Non-Windows)D14</v>
      </c>
      <c r="B1101">
        <v>14</v>
      </c>
      <c r="C1101" t="s">
        <v>701</v>
      </c>
      <c r="D1101" t="s">
        <v>183</v>
      </c>
      <c r="E1101">
        <v>4.8399999999999999E-2</v>
      </c>
      <c r="F1101" t="s">
        <v>703</v>
      </c>
      <c r="G1101" s="784" t="s">
        <v>2909</v>
      </c>
      <c r="H1101" s="784" t="s">
        <v>2910</v>
      </c>
      <c r="I1101" s="784" t="s">
        <v>4977</v>
      </c>
    </row>
    <row r="1102" spans="1:9" hidden="1">
      <c r="A1102" t="str">
        <f>Table_wabobpsvr_AzureCalc_AzureCalcRateCard[[#This Row],[ServiceName]]&amp;Table_wabobpsvr_AzureCalc_AzureCalcRateCard[[#This Row],[Price_Level]]&amp;Table_wabobpsvr_AzureCalc_AzureCalcRateCard[[#This Row],[Region]]</f>
        <v>A1 VM (Windows)MOSP14</v>
      </c>
      <c r="B1102">
        <v>14</v>
      </c>
      <c r="C1102" t="s">
        <v>701</v>
      </c>
      <c r="D1102" t="s">
        <v>627</v>
      </c>
      <c r="E1102">
        <v>999999</v>
      </c>
      <c r="F1102" t="s">
        <v>708</v>
      </c>
      <c r="G1102" s="784" t="s">
        <v>4431</v>
      </c>
      <c r="H1102" s="784" t="s">
        <v>4431</v>
      </c>
      <c r="I1102" s="784" t="s">
        <v>4978</v>
      </c>
    </row>
    <row r="1103" spans="1:9" hidden="1">
      <c r="A1103" t="str">
        <f>Table_wabobpsvr_AzureCalc_AzureCalcRateCard[[#This Row],[ServiceName]]&amp;Table_wabobpsvr_AzureCalc_AzureCalcRateCard[[#This Row],[Price_Level]]&amp;Table_wabobpsvr_AzureCalc_AzureCalcRateCard[[#This Row],[Region]]</f>
        <v>A1 VM (Windows)A14</v>
      </c>
      <c r="B1103">
        <v>14</v>
      </c>
      <c r="C1103" t="s">
        <v>701</v>
      </c>
      <c r="D1103" t="s">
        <v>181</v>
      </c>
      <c r="E1103">
        <v>8.0509999999999998E-2</v>
      </c>
      <c r="F1103" t="s">
        <v>708</v>
      </c>
      <c r="G1103" s="784" t="s">
        <v>2911</v>
      </c>
      <c r="H1103" s="784" t="s">
        <v>2912</v>
      </c>
      <c r="I1103" s="784" t="s">
        <v>4978</v>
      </c>
    </row>
    <row r="1104" spans="1:9" hidden="1">
      <c r="A1104" t="str">
        <f>Table_wabobpsvr_AzureCalc_AzureCalcRateCard[[#This Row],[ServiceName]]&amp;Table_wabobpsvr_AzureCalc_AzureCalcRateCard[[#This Row],[Price_Level]]&amp;Table_wabobpsvr_AzureCalc_AzureCalcRateCard[[#This Row],[Region]]</f>
        <v>A1 VM (Windows)B14</v>
      </c>
      <c r="B1104">
        <v>14</v>
      </c>
      <c r="C1104" t="s">
        <v>701</v>
      </c>
      <c r="D1104" t="s">
        <v>182</v>
      </c>
      <c r="E1104">
        <v>7.8020000000000006E-2</v>
      </c>
      <c r="F1104" t="s">
        <v>708</v>
      </c>
      <c r="G1104" s="784" t="s">
        <v>2911</v>
      </c>
      <c r="H1104" s="784" t="s">
        <v>2912</v>
      </c>
      <c r="I1104" s="784" t="s">
        <v>4978</v>
      </c>
    </row>
    <row r="1105" spans="1:9" hidden="1">
      <c r="A1105" t="str">
        <f>Table_wabobpsvr_AzureCalc_AzureCalcRateCard[[#This Row],[ServiceName]]&amp;Table_wabobpsvr_AzureCalc_AzureCalcRateCard[[#This Row],[Price_Level]]&amp;Table_wabobpsvr_AzureCalc_AzureCalcRateCard[[#This Row],[Region]]</f>
        <v>A1 VM (Windows)C14</v>
      </c>
      <c r="B1105">
        <v>14</v>
      </c>
      <c r="C1105" t="s">
        <v>701</v>
      </c>
      <c r="D1105" t="s">
        <v>184</v>
      </c>
      <c r="E1105">
        <v>7.553E-2</v>
      </c>
      <c r="F1105" t="s">
        <v>708</v>
      </c>
      <c r="G1105" s="784" t="s">
        <v>2911</v>
      </c>
      <c r="H1105" s="784" t="s">
        <v>2912</v>
      </c>
      <c r="I1105" s="784" t="s">
        <v>4978</v>
      </c>
    </row>
    <row r="1106" spans="1:9" hidden="1">
      <c r="A1106" t="str">
        <f>Table_wabobpsvr_AzureCalc_AzureCalcRateCard[[#This Row],[ServiceName]]&amp;Table_wabobpsvr_AzureCalc_AzureCalcRateCard[[#This Row],[Price_Level]]&amp;Table_wabobpsvr_AzureCalc_AzureCalcRateCard[[#This Row],[Region]]</f>
        <v>A1 VM (Windows)D14</v>
      </c>
      <c r="B1106">
        <v>14</v>
      </c>
      <c r="C1106" t="s">
        <v>701</v>
      </c>
      <c r="D1106" t="s">
        <v>183</v>
      </c>
      <c r="E1106">
        <v>7.3039999999999994E-2</v>
      </c>
      <c r="F1106" t="s">
        <v>708</v>
      </c>
      <c r="G1106" s="784" t="s">
        <v>2911</v>
      </c>
      <c r="H1106" s="784" t="s">
        <v>2912</v>
      </c>
      <c r="I1106" s="784" t="s">
        <v>4978</v>
      </c>
    </row>
    <row r="1107" spans="1:9" hidden="1">
      <c r="A1107" t="str">
        <f>Table_wabobpsvr_AzureCalc_AzureCalcRateCard[[#This Row],[ServiceName]]&amp;Table_wabobpsvr_AzureCalc_AzureCalcRateCard[[#This Row],[Price_Level]]&amp;Table_wabobpsvr_AzureCalc_AzureCalcRateCard[[#This Row],[Region]]</f>
        <v>A5 VM (Non-Windows)MOSP14</v>
      </c>
      <c r="B1107">
        <v>14</v>
      </c>
      <c r="C1107" t="s">
        <v>701</v>
      </c>
      <c r="D1107" t="s">
        <v>627</v>
      </c>
      <c r="E1107">
        <v>999999</v>
      </c>
      <c r="F1107" t="s">
        <v>710</v>
      </c>
      <c r="G1107" s="784" t="s">
        <v>4431</v>
      </c>
      <c r="H1107" s="784" t="s">
        <v>4431</v>
      </c>
      <c r="I1107" s="784" t="s">
        <v>4979</v>
      </c>
    </row>
    <row r="1108" spans="1:9" hidden="1">
      <c r="A1108" t="str">
        <f>Table_wabobpsvr_AzureCalc_AzureCalcRateCard[[#This Row],[ServiceName]]&amp;Table_wabobpsvr_AzureCalc_AzureCalcRateCard[[#This Row],[Price_Level]]&amp;Table_wabobpsvr_AzureCalc_AzureCalcRateCard[[#This Row],[Region]]</f>
        <v>A5 VM (Non-Windows)A14</v>
      </c>
      <c r="B1108">
        <v>14</v>
      </c>
      <c r="C1108" t="s">
        <v>701</v>
      </c>
      <c r="D1108" t="s">
        <v>181</v>
      </c>
      <c r="E1108">
        <v>0.19400000000000001</v>
      </c>
      <c r="F1108" t="s">
        <v>710</v>
      </c>
      <c r="G1108" s="784" t="s">
        <v>2913</v>
      </c>
      <c r="H1108" s="784" t="s">
        <v>2914</v>
      </c>
      <c r="I1108" s="784" t="s">
        <v>4979</v>
      </c>
    </row>
    <row r="1109" spans="1:9" hidden="1">
      <c r="A1109" t="str">
        <f>Table_wabobpsvr_AzureCalc_AzureCalcRateCard[[#This Row],[ServiceName]]&amp;Table_wabobpsvr_AzureCalc_AzureCalcRateCard[[#This Row],[Price_Level]]&amp;Table_wabobpsvr_AzureCalc_AzureCalcRateCard[[#This Row],[Region]]</f>
        <v>A5 VM (Non-Windows)B14</v>
      </c>
      <c r="B1109">
        <v>14</v>
      </c>
      <c r="C1109" t="s">
        <v>701</v>
      </c>
      <c r="D1109" t="s">
        <v>182</v>
      </c>
      <c r="E1109">
        <v>0.188</v>
      </c>
      <c r="F1109" t="s">
        <v>710</v>
      </c>
      <c r="G1109" s="784" t="s">
        <v>2913</v>
      </c>
      <c r="H1109" s="784" t="s">
        <v>2914</v>
      </c>
      <c r="I1109" s="784" t="s">
        <v>4979</v>
      </c>
    </row>
    <row r="1110" spans="1:9" hidden="1">
      <c r="A1110" t="str">
        <f>Table_wabobpsvr_AzureCalc_AzureCalcRateCard[[#This Row],[ServiceName]]&amp;Table_wabobpsvr_AzureCalc_AzureCalcRateCard[[#This Row],[Price_Level]]&amp;Table_wabobpsvr_AzureCalc_AzureCalcRateCard[[#This Row],[Region]]</f>
        <v>A5 VM (Non-Windows)C14</v>
      </c>
      <c r="B1110">
        <v>14</v>
      </c>
      <c r="C1110" t="s">
        <v>701</v>
      </c>
      <c r="D1110" t="s">
        <v>184</v>
      </c>
      <c r="E1110">
        <v>0.182</v>
      </c>
      <c r="F1110" t="s">
        <v>710</v>
      </c>
      <c r="G1110" s="784" t="s">
        <v>2913</v>
      </c>
      <c r="H1110" s="784" t="s">
        <v>2914</v>
      </c>
      <c r="I1110" s="784" t="s">
        <v>4979</v>
      </c>
    </row>
    <row r="1111" spans="1:9" hidden="1">
      <c r="A1111" t="str">
        <f>Table_wabobpsvr_AzureCalc_AzureCalcRateCard[[#This Row],[ServiceName]]&amp;Table_wabobpsvr_AzureCalc_AzureCalcRateCard[[#This Row],[Price_Level]]&amp;Table_wabobpsvr_AzureCalc_AzureCalcRateCard[[#This Row],[Region]]</f>
        <v>A5 VM (Non-Windows)D14</v>
      </c>
      <c r="B1111">
        <v>14</v>
      </c>
      <c r="C1111" t="s">
        <v>701</v>
      </c>
      <c r="D1111" t="s">
        <v>183</v>
      </c>
      <c r="E1111">
        <v>0.17599999999999999</v>
      </c>
      <c r="F1111" t="s">
        <v>710</v>
      </c>
      <c r="G1111" s="784" t="s">
        <v>2913</v>
      </c>
      <c r="H1111" s="784" t="s">
        <v>2914</v>
      </c>
      <c r="I1111" s="784" t="s">
        <v>4979</v>
      </c>
    </row>
    <row r="1112" spans="1:9" hidden="1">
      <c r="A1112" t="str">
        <f>Table_wabobpsvr_AzureCalc_AzureCalcRateCard[[#This Row],[ServiceName]]&amp;Table_wabobpsvr_AzureCalc_AzureCalcRateCard[[#This Row],[Price_Level]]&amp;Table_wabobpsvr_AzureCalc_AzureCalcRateCard[[#This Row],[Region]]</f>
        <v>A5 VM (Non-Windows)MOSP14</v>
      </c>
      <c r="B1112">
        <v>14</v>
      </c>
      <c r="C1112" t="s">
        <v>701</v>
      </c>
      <c r="D1112" t="s">
        <v>627</v>
      </c>
      <c r="E1112">
        <v>999999</v>
      </c>
      <c r="F1112" t="s">
        <v>710</v>
      </c>
      <c r="G1112" s="784" t="s">
        <v>4431</v>
      </c>
      <c r="H1112" s="784" t="s">
        <v>4431</v>
      </c>
      <c r="I1112" s="784" t="s">
        <v>4979</v>
      </c>
    </row>
    <row r="1113" spans="1:9" hidden="1">
      <c r="A1113" t="str">
        <f>Table_wabobpsvr_AzureCalc_AzureCalcRateCard[[#This Row],[ServiceName]]&amp;Table_wabobpsvr_AzureCalc_AzureCalcRateCard[[#This Row],[Price_Level]]&amp;Table_wabobpsvr_AzureCalc_AzureCalcRateCard[[#This Row],[Region]]</f>
        <v>A5 VM (Non-Windows)A14</v>
      </c>
      <c r="B1113">
        <v>14</v>
      </c>
      <c r="C1113" t="s">
        <v>701</v>
      </c>
      <c r="D1113" t="s">
        <v>181</v>
      </c>
      <c r="E1113">
        <v>0.19400000000000001</v>
      </c>
      <c r="F1113" t="s">
        <v>710</v>
      </c>
      <c r="G1113" s="784" t="s">
        <v>2913</v>
      </c>
      <c r="H1113" s="784" t="s">
        <v>2914</v>
      </c>
      <c r="I1113" s="784" t="s">
        <v>4979</v>
      </c>
    </row>
    <row r="1114" spans="1:9" hidden="1">
      <c r="A1114" t="str">
        <f>Table_wabobpsvr_AzureCalc_AzureCalcRateCard[[#This Row],[ServiceName]]&amp;Table_wabobpsvr_AzureCalc_AzureCalcRateCard[[#This Row],[Price_Level]]&amp;Table_wabobpsvr_AzureCalc_AzureCalcRateCard[[#This Row],[Region]]</f>
        <v>A5 VM (Non-Windows)B14</v>
      </c>
      <c r="B1114">
        <v>14</v>
      </c>
      <c r="C1114" t="s">
        <v>701</v>
      </c>
      <c r="D1114" t="s">
        <v>182</v>
      </c>
      <c r="E1114">
        <v>0.188</v>
      </c>
      <c r="F1114" t="s">
        <v>710</v>
      </c>
      <c r="G1114" s="784" t="s">
        <v>2913</v>
      </c>
      <c r="H1114" s="784" t="s">
        <v>2914</v>
      </c>
      <c r="I1114" s="784" t="s">
        <v>4979</v>
      </c>
    </row>
    <row r="1115" spans="1:9" hidden="1">
      <c r="A1115" t="str">
        <f>Table_wabobpsvr_AzureCalc_AzureCalcRateCard[[#This Row],[ServiceName]]&amp;Table_wabobpsvr_AzureCalc_AzureCalcRateCard[[#This Row],[Price_Level]]&amp;Table_wabobpsvr_AzureCalc_AzureCalcRateCard[[#This Row],[Region]]</f>
        <v>A5 VM (Non-Windows)C14</v>
      </c>
      <c r="B1115">
        <v>14</v>
      </c>
      <c r="C1115" t="s">
        <v>701</v>
      </c>
      <c r="D1115" t="s">
        <v>184</v>
      </c>
      <c r="E1115">
        <v>0.182</v>
      </c>
      <c r="F1115" t="s">
        <v>710</v>
      </c>
      <c r="G1115" s="784" t="s">
        <v>2913</v>
      </c>
      <c r="H1115" s="784" t="s">
        <v>2914</v>
      </c>
      <c r="I1115" s="784" t="s">
        <v>4979</v>
      </c>
    </row>
    <row r="1116" spans="1:9" hidden="1">
      <c r="A1116" t="str">
        <f>Table_wabobpsvr_AzureCalc_AzureCalcRateCard[[#This Row],[ServiceName]]&amp;Table_wabobpsvr_AzureCalc_AzureCalcRateCard[[#This Row],[Price_Level]]&amp;Table_wabobpsvr_AzureCalc_AzureCalcRateCard[[#This Row],[Region]]</f>
        <v>A5 VM (Non-Windows)D14</v>
      </c>
      <c r="B1116">
        <v>14</v>
      </c>
      <c r="C1116" t="s">
        <v>701</v>
      </c>
      <c r="D1116" t="s">
        <v>183</v>
      </c>
      <c r="E1116">
        <v>0.17599999999999999</v>
      </c>
      <c r="F1116" t="s">
        <v>710</v>
      </c>
      <c r="G1116" s="784" t="s">
        <v>2913</v>
      </c>
      <c r="H1116" s="784" t="s">
        <v>2914</v>
      </c>
      <c r="I1116" s="784" t="s">
        <v>4979</v>
      </c>
    </row>
    <row r="1117" spans="1:9" hidden="1">
      <c r="A1117" t="str">
        <f>Table_wabobpsvr_AzureCalc_AzureCalcRateCard[[#This Row],[ServiceName]]&amp;Table_wabobpsvr_AzureCalc_AzureCalcRateCard[[#This Row],[Price_Level]]&amp;Table_wabobpsvr_AzureCalc_AzureCalcRateCard[[#This Row],[Region]]</f>
        <v>A5 VM (Windows)MOSP14</v>
      </c>
      <c r="B1117">
        <v>14</v>
      </c>
      <c r="C1117" t="s">
        <v>701</v>
      </c>
      <c r="D1117" t="s">
        <v>627</v>
      </c>
      <c r="E1117">
        <v>999999</v>
      </c>
      <c r="F1117" t="s">
        <v>711</v>
      </c>
      <c r="G1117" s="784" t="s">
        <v>4431</v>
      </c>
      <c r="H1117" s="784" t="s">
        <v>4431</v>
      </c>
      <c r="I1117" s="784" t="s">
        <v>4980</v>
      </c>
    </row>
    <row r="1118" spans="1:9" hidden="1">
      <c r="A1118" t="str">
        <f>Table_wabobpsvr_AzureCalc_AzureCalcRateCard[[#This Row],[ServiceName]]&amp;Table_wabobpsvr_AzureCalc_AzureCalcRateCard[[#This Row],[Price_Level]]&amp;Table_wabobpsvr_AzureCalc_AzureCalcRateCard[[#This Row],[Region]]</f>
        <v>A5 VM (Windows)A14</v>
      </c>
      <c r="B1118">
        <v>14</v>
      </c>
      <c r="C1118" t="s">
        <v>701</v>
      </c>
      <c r="D1118" t="s">
        <v>181</v>
      </c>
      <c r="E1118">
        <v>0.26480999999999999</v>
      </c>
      <c r="F1118" t="s">
        <v>711</v>
      </c>
      <c r="G1118" s="784" t="s">
        <v>2915</v>
      </c>
      <c r="H1118" s="784" t="s">
        <v>2916</v>
      </c>
      <c r="I1118" s="784" t="s">
        <v>4980</v>
      </c>
    </row>
    <row r="1119" spans="1:9" hidden="1">
      <c r="A1119" t="str">
        <f>Table_wabobpsvr_AzureCalc_AzureCalcRateCard[[#This Row],[ServiceName]]&amp;Table_wabobpsvr_AzureCalc_AzureCalcRateCard[[#This Row],[Price_Level]]&amp;Table_wabobpsvr_AzureCalc_AzureCalcRateCard[[#This Row],[Region]]</f>
        <v>A5 VM (Windows)B14</v>
      </c>
      <c r="B1119">
        <v>14</v>
      </c>
      <c r="C1119" t="s">
        <v>701</v>
      </c>
      <c r="D1119" t="s">
        <v>182</v>
      </c>
      <c r="E1119">
        <v>0.25662000000000001</v>
      </c>
      <c r="F1119" t="s">
        <v>711</v>
      </c>
      <c r="G1119" s="784" t="s">
        <v>2915</v>
      </c>
      <c r="H1119" s="784" t="s">
        <v>2916</v>
      </c>
      <c r="I1119" s="784" t="s">
        <v>4980</v>
      </c>
    </row>
    <row r="1120" spans="1:9" hidden="1">
      <c r="A1120" t="str">
        <f>Table_wabobpsvr_AzureCalc_AzureCalcRateCard[[#This Row],[ServiceName]]&amp;Table_wabobpsvr_AzureCalc_AzureCalcRateCard[[#This Row],[Price_Level]]&amp;Table_wabobpsvr_AzureCalc_AzureCalcRateCard[[#This Row],[Region]]</f>
        <v>A5 VM (Windows)C14</v>
      </c>
      <c r="B1120">
        <v>14</v>
      </c>
      <c r="C1120" t="s">
        <v>701</v>
      </c>
      <c r="D1120" t="s">
        <v>184</v>
      </c>
      <c r="E1120">
        <v>0.24843000000000001</v>
      </c>
      <c r="F1120" t="s">
        <v>711</v>
      </c>
      <c r="G1120" s="784" t="s">
        <v>2915</v>
      </c>
      <c r="H1120" s="784" t="s">
        <v>2916</v>
      </c>
      <c r="I1120" s="784" t="s">
        <v>4980</v>
      </c>
    </row>
    <row r="1121" spans="1:9" hidden="1">
      <c r="A1121" t="str">
        <f>Table_wabobpsvr_AzureCalc_AzureCalcRateCard[[#This Row],[ServiceName]]&amp;Table_wabobpsvr_AzureCalc_AzureCalcRateCard[[#This Row],[Price_Level]]&amp;Table_wabobpsvr_AzureCalc_AzureCalcRateCard[[#This Row],[Region]]</f>
        <v>A5 VM (Windows)D14</v>
      </c>
      <c r="B1121">
        <v>14</v>
      </c>
      <c r="C1121" t="s">
        <v>701</v>
      </c>
      <c r="D1121" t="s">
        <v>183</v>
      </c>
      <c r="E1121">
        <v>0.24024000000000001</v>
      </c>
      <c r="F1121" t="s">
        <v>711</v>
      </c>
      <c r="G1121" s="784" t="s">
        <v>2915</v>
      </c>
      <c r="H1121" s="784" t="s">
        <v>2916</v>
      </c>
      <c r="I1121" s="784" t="s">
        <v>4980</v>
      </c>
    </row>
    <row r="1122" spans="1:9" hidden="1">
      <c r="A1122" t="str">
        <f>Table_wabobpsvr_AzureCalc_AzureCalcRateCard[[#This Row],[ServiceName]]&amp;Table_wabobpsvr_AzureCalc_AzureCalcRateCard[[#This Row],[Price_Level]]&amp;Table_wabobpsvr_AzureCalc_AzureCalcRateCard[[#This Row],[Region]]</f>
        <v>A7 HDInsight (Non-Windows)MOSP</v>
      </c>
      <c r="C1122" t="s">
        <v>91</v>
      </c>
      <c r="D1122" t="s">
        <v>627</v>
      </c>
      <c r="E1122">
        <v>0.70499999999999996</v>
      </c>
      <c r="F1122" t="s">
        <v>3957</v>
      </c>
      <c r="G1122" s="784" t="s">
        <v>4431</v>
      </c>
      <c r="H1122" s="784" t="s">
        <v>4431</v>
      </c>
      <c r="I1122" s="784" t="s">
        <v>4981</v>
      </c>
    </row>
    <row r="1123" spans="1:9" hidden="1">
      <c r="A1123" t="str">
        <f>Table_wabobpsvr_AzureCalc_AzureCalcRateCard[[#This Row],[ServiceName]]&amp;Table_wabobpsvr_AzureCalc_AzureCalcRateCard[[#This Row],[Price_Level]]&amp;Table_wabobpsvr_AzureCalc_AzureCalcRateCard[[#This Row],[Region]]</f>
        <v>Studio Experiment Compute HoursA</v>
      </c>
      <c r="C1123" t="s">
        <v>91</v>
      </c>
      <c r="D1123" t="s">
        <v>181</v>
      </c>
      <c r="E1123">
        <v>0.97</v>
      </c>
      <c r="F1123" t="s">
        <v>3543</v>
      </c>
      <c r="G1123" s="784" t="s">
        <v>3958</v>
      </c>
      <c r="H1123" s="784" t="s">
        <v>3959</v>
      </c>
      <c r="I1123" s="784" t="s">
        <v>4982</v>
      </c>
    </row>
    <row r="1124" spans="1:9" hidden="1">
      <c r="A1124" t="str">
        <f>Table_wabobpsvr_AzureCalc_AzureCalcRateCard[[#This Row],[ServiceName]]&amp;Table_wabobpsvr_AzureCalc_AzureCalcRateCard[[#This Row],[Price_Level]]&amp;Table_wabobpsvr_AzureCalc_AzureCalcRateCard[[#This Row],[Region]]</f>
        <v>Monthly FeeC5</v>
      </c>
      <c r="B1124">
        <v>5</v>
      </c>
      <c r="C1124" t="s">
        <v>4431</v>
      </c>
      <c r="D1124" t="s">
        <v>184</v>
      </c>
      <c r="E1124">
        <v>999999</v>
      </c>
      <c r="F1124" t="s">
        <v>3556</v>
      </c>
      <c r="G1124" s="784" t="s">
        <v>4431</v>
      </c>
      <c r="H1124" s="784" t="s">
        <v>4431</v>
      </c>
      <c r="I1124" s="784" t="s">
        <v>4431</v>
      </c>
    </row>
    <row r="1125" spans="1:9" hidden="1">
      <c r="A1125" t="str">
        <f>Table_wabobpsvr_AzureCalc_AzureCalcRateCard[[#This Row],[ServiceName]]&amp;Table_wabobpsvr_AzureCalc_AzureCalcRateCard[[#This Row],[Price_Level]]&amp;Table_wabobpsvr_AzureCalc_AzureCalcRateCard[[#This Row],[Region]]</f>
        <v>Locally Redundant Storage Standard IO - Block BlobC</v>
      </c>
      <c r="C1125" t="s">
        <v>785</v>
      </c>
      <c r="D1125" t="s">
        <v>184</v>
      </c>
      <c r="E1125">
        <v>2.24E-2</v>
      </c>
      <c r="F1125" t="s">
        <v>903</v>
      </c>
      <c r="G1125" s="784" t="s">
        <v>2690</v>
      </c>
      <c r="H1125" s="784" t="s">
        <v>2691</v>
      </c>
      <c r="I1125" s="784" t="s">
        <v>4983</v>
      </c>
    </row>
    <row r="1126" spans="1:9" hidden="1">
      <c r="A1126" t="str">
        <f>Table_wabobpsvr_AzureCalc_AzureCalcRateCard[[#This Row],[ServiceName]]&amp;Table_wabobpsvr_AzureCalc_AzureCalcRateCard[[#This Row],[Price_Level]]&amp;Table_wabobpsvr_AzureCalc_AzureCalcRateCard[[#This Row],[Region]]</f>
        <v>Locally Redundant Storage Standard IO - Block BlobD</v>
      </c>
      <c r="C1126" t="s">
        <v>785</v>
      </c>
      <c r="D1126" t="s">
        <v>183</v>
      </c>
      <c r="E1126">
        <v>2.24E-2</v>
      </c>
      <c r="F1126" t="s">
        <v>903</v>
      </c>
      <c r="G1126" s="784" t="s">
        <v>2690</v>
      </c>
      <c r="H1126" s="784" t="s">
        <v>2691</v>
      </c>
      <c r="I1126" s="784" t="s">
        <v>4983</v>
      </c>
    </row>
    <row r="1127" spans="1:9" hidden="1">
      <c r="A1127" t="str">
        <f>Table_wabobpsvr_AzureCalc_AzureCalcRateCard[[#This Row],[ServiceName]]&amp;Table_wabobpsvr_AzureCalc_AzureCalcRateCard[[#This Row],[Price_Level]]&amp;Table_wabobpsvr_AzureCalc_AzureCalcRateCard[[#This Row],[Region]]</f>
        <v>Locally Redundant Storage Standard IO - Block BlobMOSP13</v>
      </c>
      <c r="B1127">
        <v>13</v>
      </c>
      <c r="C1127" t="s">
        <v>785</v>
      </c>
      <c r="D1127" t="s">
        <v>627</v>
      </c>
      <c r="E1127">
        <v>3.2599999999999997E-2</v>
      </c>
      <c r="F1127" t="s">
        <v>903</v>
      </c>
      <c r="G1127" s="784" t="s">
        <v>4431</v>
      </c>
      <c r="H1127" s="784" t="s">
        <v>4431</v>
      </c>
      <c r="I1127" s="784" t="s">
        <v>4984</v>
      </c>
    </row>
    <row r="1128" spans="1:9" hidden="1">
      <c r="A1128" t="str">
        <f>Table_wabobpsvr_AzureCalc_AzureCalcRateCard[[#This Row],[ServiceName]]&amp;Table_wabobpsvr_AzureCalc_AzureCalcRateCard[[#This Row],[Price_Level]]&amp;Table_wabobpsvr_AzureCalc_AzureCalcRateCard[[#This Row],[Region]]</f>
        <v>Locally Redundant Storage Standard IO - Block BlobA13</v>
      </c>
      <c r="B1128">
        <v>13</v>
      </c>
      <c r="C1128" t="s">
        <v>785</v>
      </c>
      <c r="D1128" t="s">
        <v>181</v>
      </c>
      <c r="E1128">
        <v>3.04E-2</v>
      </c>
      <c r="F1128" t="s">
        <v>903</v>
      </c>
      <c r="G1128" s="784" t="s">
        <v>2137</v>
      </c>
      <c r="H1128" s="784" t="s">
        <v>2138</v>
      </c>
      <c r="I1128" s="784" t="s">
        <v>4984</v>
      </c>
    </row>
    <row r="1129" spans="1:9" hidden="1">
      <c r="A1129" t="str">
        <f>Table_wabobpsvr_AzureCalc_AzureCalcRateCard[[#This Row],[ServiceName]]&amp;Table_wabobpsvr_AzureCalc_AzureCalcRateCard[[#This Row],[Price_Level]]&amp;Table_wabobpsvr_AzureCalc_AzureCalcRateCard[[#This Row],[Region]]</f>
        <v>Locally Redundant Storage Standard IO - Block BlobB13</v>
      </c>
      <c r="B1129">
        <v>13</v>
      </c>
      <c r="C1129" t="s">
        <v>785</v>
      </c>
      <c r="D1129" t="s">
        <v>182</v>
      </c>
      <c r="E1129">
        <v>3.04E-2</v>
      </c>
      <c r="F1129" t="s">
        <v>903</v>
      </c>
      <c r="G1129" s="784" t="s">
        <v>2137</v>
      </c>
      <c r="H1129" s="784" t="s">
        <v>2138</v>
      </c>
      <c r="I1129" s="784" t="s">
        <v>4984</v>
      </c>
    </row>
    <row r="1130" spans="1:9" hidden="1">
      <c r="A1130" t="str">
        <f>Table_wabobpsvr_AzureCalc_AzureCalcRateCard[[#This Row],[ServiceName]]&amp;Table_wabobpsvr_AzureCalc_AzureCalcRateCard[[#This Row],[Price_Level]]&amp;Table_wabobpsvr_AzureCalc_AzureCalcRateCard[[#This Row],[Region]]</f>
        <v>Locally Redundant Storage Standard IO - Block BlobC13</v>
      </c>
      <c r="B1130">
        <v>13</v>
      </c>
      <c r="C1130" t="s">
        <v>785</v>
      </c>
      <c r="D1130" t="s">
        <v>184</v>
      </c>
      <c r="E1130">
        <v>3.04E-2</v>
      </c>
      <c r="F1130" t="s">
        <v>903</v>
      </c>
      <c r="G1130" s="784" t="s">
        <v>2137</v>
      </c>
      <c r="H1130" s="784" t="s">
        <v>2138</v>
      </c>
      <c r="I1130" s="784" t="s">
        <v>4984</v>
      </c>
    </row>
    <row r="1131" spans="1:9" hidden="1">
      <c r="A1131" t="str">
        <f>Table_wabobpsvr_AzureCalc_AzureCalcRateCard[[#This Row],[ServiceName]]&amp;Table_wabobpsvr_AzureCalc_AzureCalcRateCard[[#This Row],[Price_Level]]&amp;Table_wabobpsvr_AzureCalc_AzureCalcRateCard[[#This Row],[Region]]</f>
        <v>Locally Redundant Storage Standard IO - Block BlobD13</v>
      </c>
      <c r="B1131">
        <v>13</v>
      </c>
      <c r="C1131" t="s">
        <v>785</v>
      </c>
      <c r="D1131" t="s">
        <v>183</v>
      </c>
      <c r="E1131">
        <v>3.04E-2</v>
      </c>
      <c r="F1131" t="s">
        <v>903</v>
      </c>
      <c r="G1131" s="784" t="s">
        <v>2137</v>
      </c>
      <c r="H1131" s="784" t="s">
        <v>2138</v>
      </c>
      <c r="I1131" s="784" t="s">
        <v>4984</v>
      </c>
    </row>
    <row r="1132" spans="1:9" hidden="1">
      <c r="A1132" t="str">
        <f>Table_wabobpsvr_AzureCalc_AzureCalcRateCard[[#This Row],[ServiceName]]&amp;Table_wabobpsvr_AzureCalc_AzureCalcRateCard[[#This Row],[Price_Level]]&amp;Table_wabobpsvr_AzureCalc_AzureCalcRateCard[[#This Row],[Region]]</f>
        <v>Monthly FeeD8</v>
      </c>
      <c r="B1132">
        <v>8</v>
      </c>
      <c r="C1132" t="s">
        <v>4431</v>
      </c>
      <c r="D1132" t="s">
        <v>183</v>
      </c>
      <c r="E1132">
        <v>999999</v>
      </c>
      <c r="F1132" t="s">
        <v>3556</v>
      </c>
      <c r="G1132" s="784" t="s">
        <v>4431</v>
      </c>
      <c r="H1132" s="784" t="s">
        <v>4431</v>
      </c>
      <c r="I1132" s="784" t="s">
        <v>4431</v>
      </c>
    </row>
    <row r="1133" spans="1:9" hidden="1">
      <c r="A1133" t="str">
        <f>Table_wabobpsvr_AzureCalc_AzureCalcRateCard[[#This Row],[ServiceName]]&amp;Table_wabobpsvr_AzureCalc_AzureCalcRateCard[[#This Row],[Price_Level]]&amp;Table_wabobpsvr_AzureCalc_AzureCalcRateCard[[#This Row],[Region]]</f>
        <v>Monthly FeeA12</v>
      </c>
      <c r="B1133">
        <v>12</v>
      </c>
      <c r="C1133" t="s">
        <v>4431</v>
      </c>
      <c r="D1133" t="s">
        <v>181</v>
      </c>
      <c r="E1133">
        <v>999999</v>
      </c>
      <c r="F1133" t="s">
        <v>3556</v>
      </c>
      <c r="G1133" s="784" t="s">
        <v>4431</v>
      </c>
      <c r="H1133" s="784" t="s">
        <v>4431</v>
      </c>
      <c r="I1133" s="784" t="s">
        <v>4431</v>
      </c>
    </row>
    <row r="1134" spans="1:9" hidden="1">
      <c r="A1134" t="str">
        <f>Table_wabobpsvr_AzureCalc_AzureCalcRateCard[[#This Row],[ServiceName]]&amp;Table_wabobpsvr_AzureCalc_AzureCalcRateCard[[#This Row],[Price_Level]]&amp;Table_wabobpsvr_AzureCalc_AzureCalcRateCard[[#This Row],[Region]]</f>
        <v>SQL DB Standard S2 Secondary Database HoursB16</v>
      </c>
      <c r="B1134">
        <v>16</v>
      </c>
      <c r="C1134" t="s">
        <v>91</v>
      </c>
      <c r="D1134" t="s">
        <v>182</v>
      </c>
      <c r="E1134">
        <v>8.0839999999999995E-2</v>
      </c>
      <c r="F1134" t="s">
        <v>1098</v>
      </c>
      <c r="G1134" s="784" t="s">
        <v>3610</v>
      </c>
      <c r="H1134" s="784" t="s">
        <v>3645</v>
      </c>
      <c r="I1134" s="784" t="s">
        <v>4431</v>
      </c>
    </row>
    <row r="1135" spans="1:9" hidden="1">
      <c r="A1135" t="str">
        <f>Table_wabobpsvr_AzureCalc_AzureCalcRateCard[[#This Row],[ServiceName]]&amp;Table_wabobpsvr_AzureCalc_AzureCalcRateCard[[#This Row],[Price_Level]]&amp;Table_wabobpsvr_AzureCalc_AzureCalcRateCard[[#This Row],[Region]]</f>
        <v>A10 HDInsightB12</v>
      </c>
      <c r="B1135">
        <v>12</v>
      </c>
      <c r="C1135" t="s">
        <v>91</v>
      </c>
      <c r="D1135" t="s">
        <v>182</v>
      </c>
      <c r="E1135">
        <v>1.833</v>
      </c>
      <c r="F1135" t="s">
        <v>3854</v>
      </c>
      <c r="G1135" s="784" t="s">
        <v>3902</v>
      </c>
      <c r="H1135" s="784" t="s">
        <v>3903</v>
      </c>
      <c r="I1135" s="784" t="s">
        <v>4985</v>
      </c>
    </row>
    <row r="1136" spans="1:9" hidden="1">
      <c r="A1136" t="str">
        <f>Table_wabobpsvr_AzureCalc_AzureCalcRateCard[[#This Row],[ServiceName]]&amp;Table_wabobpsvr_AzureCalc_AzureCalcRateCard[[#This Row],[Price_Level]]&amp;Table_wabobpsvr_AzureCalc_AzureCalcRateCard[[#This Row],[Region]]</f>
        <v>A10 HDInsightC12</v>
      </c>
      <c r="B1136">
        <v>12</v>
      </c>
      <c r="C1136" t="s">
        <v>91</v>
      </c>
      <c r="D1136" t="s">
        <v>184</v>
      </c>
      <c r="E1136">
        <v>1.7769999999999999</v>
      </c>
      <c r="F1136" t="s">
        <v>3854</v>
      </c>
      <c r="G1136" s="784" t="s">
        <v>3902</v>
      </c>
      <c r="H1136" s="784" t="s">
        <v>3903</v>
      </c>
      <c r="I1136" s="784" t="s">
        <v>4985</v>
      </c>
    </row>
    <row r="1137" spans="1:9" hidden="1">
      <c r="A1137" t="str">
        <f>Table_wabobpsvr_AzureCalc_AzureCalcRateCard[[#This Row],[ServiceName]]&amp;Table_wabobpsvr_AzureCalc_AzureCalcRateCard[[#This Row],[Price_Level]]&amp;Table_wabobpsvr_AzureCalc_AzureCalcRateCard[[#This Row],[Region]]</f>
        <v>A10 HDInsightD12</v>
      </c>
      <c r="B1137">
        <v>12</v>
      </c>
      <c r="C1137" t="s">
        <v>91</v>
      </c>
      <c r="D1137" t="s">
        <v>183</v>
      </c>
      <c r="E1137">
        <v>1.72</v>
      </c>
      <c r="F1137" t="s">
        <v>3854</v>
      </c>
      <c r="G1137" s="784" t="s">
        <v>3902</v>
      </c>
      <c r="H1137" s="784" t="s">
        <v>3903</v>
      </c>
      <c r="I1137" s="784" t="s">
        <v>4985</v>
      </c>
    </row>
    <row r="1138" spans="1:9" hidden="1">
      <c r="A1138" t="str">
        <f>Table_wabobpsvr_AzureCalc_AzureCalcRateCard[[#This Row],[ServiceName]]&amp;Table_wabobpsvr_AzureCalc_AzureCalcRateCard[[#This Row],[Price_Level]]&amp;Table_wabobpsvr_AzureCalc_AzureCalcRateCard[[#This Row],[Region]]</f>
        <v>A10 Cloud ServicesD7</v>
      </c>
      <c r="B1138">
        <v>7</v>
      </c>
      <c r="C1138" t="s">
        <v>701</v>
      </c>
      <c r="D1138" t="s">
        <v>183</v>
      </c>
      <c r="E1138">
        <v>1.663</v>
      </c>
      <c r="F1138" t="s">
        <v>1273</v>
      </c>
      <c r="G1138" s="784" t="s">
        <v>4523</v>
      </c>
      <c r="H1138" s="784" t="s">
        <v>4524</v>
      </c>
      <c r="I1138" s="784" t="s">
        <v>4986</v>
      </c>
    </row>
    <row r="1139" spans="1:9" hidden="1">
      <c r="A1139" t="str">
        <f>Table_wabobpsvr_AzureCalc_AzureCalcRateCard[[#This Row],[ServiceName]]&amp;Table_wabobpsvr_AzureCalc_AzureCalcRateCard[[#This Row],[Price_Level]]&amp;Table_wabobpsvr_AzureCalc_AzureCalcRateCard[[#This Row],[Region]]</f>
        <v>A10 Cloud ServicesMOSP8</v>
      </c>
      <c r="B1139">
        <v>8</v>
      </c>
      <c r="C1139" t="s">
        <v>701</v>
      </c>
      <c r="D1139" t="s">
        <v>627</v>
      </c>
      <c r="E1139">
        <v>1.89</v>
      </c>
      <c r="F1139" t="s">
        <v>1273</v>
      </c>
      <c r="G1139" s="784" t="s">
        <v>4431</v>
      </c>
      <c r="H1139" s="784" t="s">
        <v>4431</v>
      </c>
      <c r="I1139" s="784" t="s">
        <v>4987</v>
      </c>
    </row>
    <row r="1140" spans="1:9" hidden="1">
      <c r="A1140" t="str">
        <f>Table_wabobpsvr_AzureCalc_AzureCalcRateCard[[#This Row],[ServiceName]]&amp;Table_wabobpsvr_AzureCalc_AzureCalcRateCard[[#This Row],[Price_Level]]&amp;Table_wabobpsvr_AzureCalc_AzureCalcRateCard[[#This Row],[Region]]</f>
        <v>A10 Cloud ServicesA8</v>
      </c>
      <c r="B1140">
        <v>8</v>
      </c>
      <c r="C1140" t="s">
        <v>701</v>
      </c>
      <c r="D1140" t="s">
        <v>181</v>
      </c>
      <c r="E1140">
        <v>1.833</v>
      </c>
      <c r="F1140" t="s">
        <v>1273</v>
      </c>
      <c r="G1140" s="784" t="s">
        <v>4535</v>
      </c>
      <c r="H1140" s="784" t="s">
        <v>4536</v>
      </c>
      <c r="I1140" s="784" t="s">
        <v>4987</v>
      </c>
    </row>
    <row r="1141" spans="1:9" hidden="1">
      <c r="A1141" s="784" t="str">
        <f>Table_wabobpsvr_AzureCalc_AzureCalcRateCard[[#This Row],[ServiceName]]&amp;Table_wabobpsvr_AzureCalc_AzureCalcRateCard[[#This Row],[Price_Level]]&amp;Table_wabobpsvr_AzureCalc_AzureCalcRateCard[[#This Row],[Region]]</f>
        <v>A10 Cloud ServicesB8</v>
      </c>
      <c r="B1141" s="784">
        <v>8</v>
      </c>
      <c r="C1141" s="784" t="s">
        <v>701</v>
      </c>
      <c r="D1141" s="784" t="s">
        <v>182</v>
      </c>
      <c r="E1141" s="784">
        <v>1.7769999999999999</v>
      </c>
      <c r="F1141" s="784" t="s">
        <v>1273</v>
      </c>
      <c r="G1141" s="784" t="s">
        <v>4535</v>
      </c>
      <c r="H1141" s="784" t="s">
        <v>4536</v>
      </c>
      <c r="I1141" s="784" t="s">
        <v>4987</v>
      </c>
    </row>
    <row r="1142" spans="1:9" hidden="1">
      <c r="A1142" t="str">
        <f>Table_wabobpsvr_AzureCalc_AzureCalcRateCard[[#This Row],[ServiceName]]&amp;Table_wabobpsvr_AzureCalc_AzureCalcRateCard[[#This Row],[Price_Level]]&amp;Table_wabobpsvr_AzureCalc_AzureCalcRateCard[[#This Row],[Region]]</f>
        <v>A7 HDInsightMOSP13</v>
      </c>
      <c r="B1142">
        <v>13</v>
      </c>
      <c r="C1142" t="s">
        <v>91</v>
      </c>
      <c r="D1142" t="s">
        <v>627</v>
      </c>
      <c r="E1142">
        <v>1.74</v>
      </c>
      <c r="F1142" t="s">
        <v>3877</v>
      </c>
      <c r="G1142" s="784" t="s">
        <v>4431</v>
      </c>
      <c r="H1142" s="784" t="s">
        <v>4431</v>
      </c>
      <c r="I1142" s="784" t="s">
        <v>4988</v>
      </c>
    </row>
    <row r="1143" spans="1:9" hidden="1">
      <c r="A1143" s="784" t="str">
        <f>Table_wabobpsvr_AzureCalc_AzureCalcRateCard[[#This Row],[ServiceName]]&amp;Table_wabobpsvr_AzureCalc_AzureCalcRateCard[[#This Row],[Price_Level]]&amp;Table_wabobpsvr_AzureCalc_AzureCalcRateCard[[#This Row],[Region]]</f>
        <v>A7 HDInsightA13</v>
      </c>
      <c r="B1143" s="784">
        <v>13</v>
      </c>
      <c r="C1143" s="784" t="s">
        <v>91</v>
      </c>
      <c r="D1143" s="784" t="s">
        <v>181</v>
      </c>
      <c r="E1143" s="784">
        <v>1.2702</v>
      </c>
      <c r="F1143" s="784" t="s">
        <v>3877</v>
      </c>
      <c r="G1143" s="784" t="s">
        <v>3962</v>
      </c>
      <c r="H1143" s="784" t="s">
        <v>3963</v>
      </c>
      <c r="I1143" s="784" t="s">
        <v>4988</v>
      </c>
    </row>
    <row r="1144" spans="1:9" hidden="1">
      <c r="A1144" t="str">
        <f>Table_wabobpsvr_AzureCalc_AzureCalcRateCard[[#This Row],[ServiceName]]&amp;Table_wabobpsvr_AzureCalc_AzureCalcRateCard[[#This Row],[Price_Level]]&amp;Table_wabobpsvr_AzureCalc_AzureCalcRateCard[[#This Row],[Region]]</f>
        <v>A10 HDInsight (Non-Windows)D12</v>
      </c>
      <c r="B1144">
        <v>12</v>
      </c>
      <c r="C1144" t="s">
        <v>91</v>
      </c>
      <c r="D1144" t="s">
        <v>183</v>
      </c>
      <c r="E1144">
        <v>0.83199999999999996</v>
      </c>
      <c r="F1144" t="s">
        <v>3694</v>
      </c>
      <c r="G1144" s="784" t="s">
        <v>3697</v>
      </c>
      <c r="H1144" s="784" t="s">
        <v>3698</v>
      </c>
      <c r="I1144" s="784" t="s">
        <v>4989</v>
      </c>
    </row>
    <row r="1145" spans="1:9" hidden="1">
      <c r="A1145" s="784" t="str">
        <f>Table_wabobpsvr_AzureCalc_AzureCalcRateCard[[#This Row],[ServiceName]]&amp;Table_wabobpsvr_AzureCalc_AzureCalcRateCard[[#This Row],[Price_Level]]&amp;Table_wabobpsvr_AzureCalc_AzureCalcRateCard[[#This Row],[Region]]</f>
        <v>A7 HDInsightB13</v>
      </c>
      <c r="B1145" s="784">
        <v>13</v>
      </c>
      <c r="C1145" s="784" t="s">
        <v>91</v>
      </c>
      <c r="D1145" s="784" t="s">
        <v>182</v>
      </c>
      <c r="E1145" s="784">
        <v>1.218</v>
      </c>
      <c r="F1145" s="784" t="s">
        <v>3877</v>
      </c>
      <c r="G1145" s="784" t="s">
        <v>3962</v>
      </c>
      <c r="H1145" s="784" t="s">
        <v>3963</v>
      </c>
      <c r="I1145" s="784" t="s">
        <v>4988</v>
      </c>
    </row>
    <row r="1146" spans="1:9" hidden="1">
      <c r="A1146" s="784" t="str">
        <f>Table_wabobpsvr_AzureCalc_AzureCalcRateCard[[#This Row],[ServiceName]]&amp;Table_wabobpsvr_AzureCalc_AzureCalcRateCard[[#This Row],[Price_Level]]&amp;Table_wabobpsvr_AzureCalc_AzureCalcRateCard[[#This Row],[Region]]</f>
        <v>Locally Redundant Storage Standard IO - Table/QueueMOSP</v>
      </c>
      <c r="B1146" s="784"/>
      <c r="C1146" s="784" t="s">
        <v>785</v>
      </c>
      <c r="D1146" s="784" t="s">
        <v>627</v>
      </c>
      <c r="E1146" s="784">
        <v>7.0000000000000007E-2</v>
      </c>
      <c r="F1146" s="784" t="s">
        <v>929</v>
      </c>
      <c r="G1146" s="784" t="s">
        <v>4431</v>
      </c>
      <c r="H1146" s="784" t="s">
        <v>4431</v>
      </c>
      <c r="I1146" s="784" t="s">
        <v>4990</v>
      </c>
    </row>
    <row r="1147" spans="1:9" hidden="1">
      <c r="A1147" s="784" t="str">
        <f>Table_wabobpsvr_AzureCalc_AzureCalcRateCard[[#This Row],[ServiceName]]&amp;Table_wabobpsvr_AzureCalc_AzureCalcRateCard[[#This Row],[Price_Level]]&amp;Table_wabobpsvr_AzureCalc_AzureCalcRateCard[[#This Row],[Region]]</f>
        <v>Locally Redundant Storage Standard IO - Table/QueueA</v>
      </c>
      <c r="B1147" s="784"/>
      <c r="C1147" s="784" t="s">
        <v>785</v>
      </c>
      <c r="D1147" s="784" t="s">
        <v>181</v>
      </c>
      <c r="E1147" s="784">
        <v>4.4999999999999998E-2</v>
      </c>
      <c r="F1147" s="784" t="s">
        <v>929</v>
      </c>
      <c r="G1147" s="784" t="s">
        <v>2917</v>
      </c>
      <c r="H1147" s="784" t="s">
        <v>2918</v>
      </c>
      <c r="I1147" s="784" t="s">
        <v>4990</v>
      </c>
    </row>
    <row r="1148" spans="1:9" hidden="1">
      <c r="A1148" t="str">
        <f>Table_wabobpsvr_AzureCalc_AzureCalcRateCard[[#This Row],[ServiceName]]&amp;Table_wabobpsvr_AzureCalc_AzureCalcRateCard[[#This Row],[Price_Level]]&amp;Table_wabobpsvr_AzureCalc_AzureCalcRateCard[[#This Row],[Region]]</f>
        <v>Locally Redundant Storage Standard IO - Table/QueueB</v>
      </c>
      <c r="C1148" t="s">
        <v>785</v>
      </c>
      <c r="D1148" t="s">
        <v>182</v>
      </c>
      <c r="E1148">
        <v>4.4999999999999998E-2</v>
      </c>
      <c r="F1148" t="s">
        <v>929</v>
      </c>
      <c r="G1148" s="784" t="s">
        <v>2917</v>
      </c>
      <c r="H1148" s="784" t="s">
        <v>2918</v>
      </c>
      <c r="I1148" s="784" t="s">
        <v>4990</v>
      </c>
    </row>
    <row r="1149" spans="1:9" hidden="1">
      <c r="A1149" t="str">
        <f>Table_wabobpsvr_AzureCalc_AzureCalcRateCard[[#This Row],[ServiceName]]&amp;Table_wabobpsvr_AzureCalc_AzureCalcRateCard[[#This Row],[Price_Level]]&amp;Table_wabobpsvr_AzureCalc_AzureCalcRateCard[[#This Row],[Region]]</f>
        <v>Locally Redundant Storage Standard IO - Table/QueueC</v>
      </c>
      <c r="C1149" t="s">
        <v>785</v>
      </c>
      <c r="D1149" t="s">
        <v>184</v>
      </c>
      <c r="E1149">
        <v>4.4999999999999998E-2</v>
      </c>
      <c r="F1149" t="s">
        <v>929</v>
      </c>
      <c r="G1149" s="784" t="s">
        <v>2917</v>
      </c>
      <c r="H1149" s="784" t="s">
        <v>2918</v>
      </c>
      <c r="I1149" s="784" t="s">
        <v>4990</v>
      </c>
    </row>
    <row r="1150" spans="1:9" hidden="1">
      <c r="A1150" t="str">
        <f>Table_wabobpsvr_AzureCalc_AzureCalcRateCard[[#This Row],[ServiceName]]&amp;Table_wabobpsvr_AzureCalc_AzureCalcRateCard[[#This Row],[Price_Level]]&amp;Table_wabobpsvr_AzureCalc_AzureCalcRateCard[[#This Row],[Region]]</f>
        <v>Locally Redundant Storage Standard IO - Table/QueueD</v>
      </c>
      <c r="C1150" t="s">
        <v>785</v>
      </c>
      <c r="D1150" t="s">
        <v>183</v>
      </c>
      <c r="E1150">
        <v>4.4999999999999998E-2</v>
      </c>
      <c r="F1150" t="s">
        <v>929</v>
      </c>
      <c r="G1150" s="784" t="s">
        <v>2917</v>
      </c>
      <c r="H1150" s="784" t="s">
        <v>2918</v>
      </c>
      <c r="I1150" s="784" t="s">
        <v>4990</v>
      </c>
    </row>
    <row r="1151" spans="1:9" hidden="1">
      <c r="A1151" t="str">
        <f>Table_wabobpsvr_AzureCalc_AzureCalcRateCard[[#This Row],[ServiceName]]&amp;Table_wabobpsvr_AzureCalc_AzureCalcRateCard[[#This Row],[Price_Level]]&amp;Table_wabobpsvr_AzureCalc_AzureCalcRateCard[[#This Row],[Region]]</f>
        <v>Locally Redundant Storage Standard IO - Table/QueueMOSP13</v>
      </c>
      <c r="B1151">
        <v>13</v>
      </c>
      <c r="C1151" t="s">
        <v>785</v>
      </c>
      <c r="D1151" t="s">
        <v>627</v>
      </c>
      <c r="E1151">
        <v>9.5000000000000001E-2</v>
      </c>
      <c r="F1151" t="s">
        <v>929</v>
      </c>
      <c r="G1151" s="784" t="s">
        <v>4431</v>
      </c>
      <c r="H1151" s="784" t="s">
        <v>4431</v>
      </c>
      <c r="I1151" s="784" t="s">
        <v>4991</v>
      </c>
    </row>
    <row r="1152" spans="1:9" hidden="1">
      <c r="A1152" t="str">
        <f>Table_wabobpsvr_AzureCalc_AzureCalcRateCard[[#This Row],[ServiceName]]&amp;Table_wabobpsvr_AzureCalc_AzureCalcRateCard[[#This Row],[Price_Level]]&amp;Table_wabobpsvr_AzureCalc_AzureCalcRateCard[[#This Row],[Region]]</f>
        <v>Locally Redundant Storage Standard IO - Table/QueueA13</v>
      </c>
      <c r="B1152">
        <v>13</v>
      </c>
      <c r="C1152" t="s">
        <v>785</v>
      </c>
      <c r="D1152" t="s">
        <v>181</v>
      </c>
      <c r="E1152">
        <v>6.0999999999999999E-2</v>
      </c>
      <c r="F1152" t="s">
        <v>929</v>
      </c>
      <c r="G1152" s="784" t="s">
        <v>2245</v>
      </c>
      <c r="H1152" s="784" t="s">
        <v>2246</v>
      </c>
      <c r="I1152" s="784" t="s">
        <v>4991</v>
      </c>
    </row>
    <row r="1153" spans="1:9" hidden="1">
      <c r="A1153" t="str">
        <f>Table_wabobpsvr_AzureCalc_AzureCalcRateCard[[#This Row],[ServiceName]]&amp;Table_wabobpsvr_AzureCalc_AzureCalcRateCard[[#This Row],[Price_Level]]&amp;Table_wabobpsvr_AzureCalc_AzureCalcRateCard[[#This Row],[Region]]</f>
        <v>Read-Access Geo Redundant Storage Standard IO - Page Blob/DiskMOSP16</v>
      </c>
      <c r="B1153">
        <v>16</v>
      </c>
      <c r="C1153" t="s">
        <v>10</v>
      </c>
      <c r="D1153" t="s">
        <v>627</v>
      </c>
      <c r="E1153">
        <v>0.14199999999999999</v>
      </c>
      <c r="F1153" t="s">
        <v>794</v>
      </c>
      <c r="G1153" s="784" t="s">
        <v>4431</v>
      </c>
      <c r="H1153" s="784" t="s">
        <v>4431</v>
      </c>
      <c r="I1153" s="784" t="s">
        <v>4431</v>
      </c>
    </row>
    <row r="1154" spans="1:9" hidden="1">
      <c r="A1154" t="str">
        <f>Table_wabobpsvr_AzureCalc_AzureCalcRateCard[[#This Row],[ServiceName]]&amp;Table_wabobpsvr_AzureCalc_AzureCalcRateCard[[#This Row],[Price_Level]]&amp;Table_wabobpsvr_AzureCalc_AzureCalcRateCard[[#This Row],[Region]]</f>
        <v>Locally Redundant Storage Standard IO - Table/QueueB13</v>
      </c>
      <c r="B1154">
        <v>13</v>
      </c>
      <c r="C1154" t="s">
        <v>785</v>
      </c>
      <c r="D1154" t="s">
        <v>182</v>
      </c>
      <c r="E1154">
        <v>6.0999999999999999E-2</v>
      </c>
      <c r="F1154" t="s">
        <v>929</v>
      </c>
      <c r="G1154" s="784" t="s">
        <v>2245</v>
      </c>
      <c r="H1154" s="784" t="s">
        <v>2246</v>
      </c>
      <c r="I1154" s="784" t="s">
        <v>4991</v>
      </c>
    </row>
    <row r="1155" spans="1:9" hidden="1">
      <c r="A1155" t="str">
        <f>Table_wabobpsvr_AzureCalc_AzureCalcRateCard[[#This Row],[ServiceName]]&amp;Table_wabobpsvr_AzureCalc_AzureCalcRateCard[[#This Row],[Price_Level]]&amp;Table_wabobpsvr_AzureCalc_AzureCalcRateCard[[#This Row],[Region]]</f>
        <v>Locally Redundant Storage Standard IO - Table/QueueC13</v>
      </c>
      <c r="B1155">
        <v>13</v>
      </c>
      <c r="C1155" t="s">
        <v>785</v>
      </c>
      <c r="D1155" t="s">
        <v>184</v>
      </c>
      <c r="E1155">
        <v>6.0999999999999999E-2</v>
      </c>
      <c r="F1155" t="s">
        <v>929</v>
      </c>
      <c r="G1155" s="784" t="s">
        <v>2245</v>
      </c>
      <c r="H1155" s="784" t="s">
        <v>2246</v>
      </c>
      <c r="I1155" s="784" t="s">
        <v>4991</v>
      </c>
    </row>
    <row r="1156" spans="1:9" hidden="1">
      <c r="A1156" t="str">
        <f>Table_wabobpsvr_AzureCalc_AzureCalcRateCard[[#This Row],[ServiceName]]&amp;Table_wabobpsvr_AzureCalc_AzureCalcRateCard[[#This Row],[Price_Level]]&amp;Table_wabobpsvr_AzureCalc_AzureCalcRateCard[[#This Row],[Region]]</f>
        <v>Locally Redundant Storage Standard IO - Table/QueueD13</v>
      </c>
      <c r="B1156">
        <v>13</v>
      </c>
      <c r="C1156" t="s">
        <v>785</v>
      </c>
      <c r="D1156" t="s">
        <v>183</v>
      </c>
      <c r="E1156">
        <v>6.0999999999999999E-2</v>
      </c>
      <c r="F1156" t="s">
        <v>929</v>
      </c>
      <c r="G1156" s="784" t="s">
        <v>2245</v>
      </c>
      <c r="H1156" s="784" t="s">
        <v>2246</v>
      </c>
      <c r="I1156" s="784" t="s">
        <v>4991</v>
      </c>
    </row>
    <row r="1157" spans="1:9" hidden="1">
      <c r="A1157" t="str">
        <f>Table_wabobpsvr_AzureCalc_AzureCalcRateCard[[#This Row],[ServiceName]]&amp;Table_wabobpsvr_AzureCalc_AzureCalcRateCard[[#This Row],[Price_Level]]&amp;Table_wabobpsvr_AzureCalc_AzureCalcRateCard[[#This Row],[Region]]</f>
        <v>Locally Redundant Storage Standard IO - FilesMOSP</v>
      </c>
      <c r="C1157" t="s">
        <v>785</v>
      </c>
      <c r="D1157" t="s">
        <v>627</v>
      </c>
      <c r="E1157">
        <v>0.04</v>
      </c>
      <c r="F1157" t="s">
        <v>1067</v>
      </c>
      <c r="G1157" s="784" t="s">
        <v>4431</v>
      </c>
      <c r="H1157" s="784" t="s">
        <v>4431</v>
      </c>
      <c r="I1157" s="784" t="s">
        <v>4992</v>
      </c>
    </row>
    <row r="1158" spans="1:9" hidden="1">
      <c r="A1158" t="str">
        <f>Table_wabobpsvr_AzureCalc_AzureCalcRateCard[[#This Row],[ServiceName]]&amp;Table_wabobpsvr_AzureCalc_AzureCalcRateCard[[#This Row],[Price_Level]]&amp;Table_wabobpsvr_AzureCalc_AzureCalcRateCard[[#This Row],[Region]]</f>
        <v>Locally Redundant Storage Standard IO - FilesA</v>
      </c>
      <c r="C1158" t="s">
        <v>785</v>
      </c>
      <c r="D1158" t="s">
        <v>181</v>
      </c>
      <c r="E1158">
        <v>2.92E-2</v>
      </c>
      <c r="F1158" t="s">
        <v>1067</v>
      </c>
      <c r="G1158" s="784" t="s">
        <v>2919</v>
      </c>
      <c r="H1158" s="784" t="s">
        <v>2920</v>
      </c>
      <c r="I1158" s="784" t="s">
        <v>4992</v>
      </c>
    </row>
    <row r="1159" spans="1:9" hidden="1">
      <c r="A1159" t="str">
        <f>Table_wabobpsvr_AzureCalc_AzureCalcRateCard[[#This Row],[ServiceName]]&amp;Table_wabobpsvr_AzureCalc_AzureCalcRateCard[[#This Row],[Price_Level]]&amp;Table_wabobpsvr_AzureCalc_AzureCalcRateCard[[#This Row],[Region]]</f>
        <v>Locally Redundant Storage Standard IO - FilesB</v>
      </c>
      <c r="C1159" t="s">
        <v>785</v>
      </c>
      <c r="D1159" t="s">
        <v>182</v>
      </c>
      <c r="E1159">
        <v>2.8000000000000001E-2</v>
      </c>
      <c r="F1159" t="s">
        <v>1067</v>
      </c>
      <c r="G1159" s="784" t="s">
        <v>2919</v>
      </c>
      <c r="H1159" s="784" t="s">
        <v>2920</v>
      </c>
      <c r="I1159" s="784" t="s">
        <v>4992</v>
      </c>
    </row>
    <row r="1160" spans="1:9" hidden="1">
      <c r="A1160" t="str">
        <f>Table_wabobpsvr_AzureCalc_AzureCalcRateCard[[#This Row],[ServiceName]]&amp;Table_wabobpsvr_AzureCalc_AzureCalcRateCard[[#This Row],[Price_Level]]&amp;Table_wabobpsvr_AzureCalc_AzureCalcRateCard[[#This Row],[Region]]</f>
        <v>Locally Redundant Storage Standard IO - FilesC</v>
      </c>
      <c r="C1160" t="s">
        <v>785</v>
      </c>
      <c r="D1160" t="s">
        <v>184</v>
      </c>
      <c r="E1160">
        <v>2.6800000000000001E-2</v>
      </c>
      <c r="F1160" t="s">
        <v>1067</v>
      </c>
      <c r="G1160" s="784" t="s">
        <v>2919</v>
      </c>
      <c r="H1160" s="784" t="s">
        <v>2920</v>
      </c>
      <c r="I1160" s="784" t="s">
        <v>4992</v>
      </c>
    </row>
    <row r="1161" spans="1:9" hidden="1">
      <c r="A1161" t="str">
        <f>Table_wabobpsvr_AzureCalc_AzureCalcRateCard[[#This Row],[ServiceName]]&amp;Table_wabobpsvr_AzureCalc_AzureCalcRateCard[[#This Row],[Price_Level]]&amp;Table_wabobpsvr_AzureCalc_AzureCalcRateCard[[#This Row],[Region]]</f>
        <v>Read-Access Geo Redundant Storage Standard IO - Table/QueueMOSP16</v>
      </c>
      <c r="B1161">
        <v>16</v>
      </c>
      <c r="C1161" t="s">
        <v>10</v>
      </c>
      <c r="D1161" t="s">
        <v>627</v>
      </c>
      <c r="E1161">
        <v>0.12520000000000001</v>
      </c>
      <c r="F1161" t="s">
        <v>795</v>
      </c>
      <c r="G1161" s="784" t="s">
        <v>4431</v>
      </c>
      <c r="H1161" s="784" t="s">
        <v>4431</v>
      </c>
      <c r="I1161" s="784" t="s">
        <v>4431</v>
      </c>
    </row>
    <row r="1162" spans="1:9" hidden="1">
      <c r="A1162" t="str">
        <f>Table_wabobpsvr_AzureCalc_AzureCalcRateCard[[#This Row],[ServiceName]]&amp;Table_wabobpsvr_AzureCalc_AzureCalcRateCard[[#This Row],[Price_Level]]&amp;Table_wabobpsvr_AzureCalc_AzureCalcRateCard[[#This Row],[Region]]</f>
        <v>A7 HDInsightC13</v>
      </c>
      <c r="B1162">
        <v>13</v>
      </c>
      <c r="C1162" t="s">
        <v>91</v>
      </c>
      <c r="D1162" t="s">
        <v>184</v>
      </c>
      <c r="E1162">
        <v>1.1657999999999999</v>
      </c>
      <c r="F1162" t="s">
        <v>3877</v>
      </c>
      <c r="G1162" s="784" t="s">
        <v>3962</v>
      </c>
      <c r="H1162" s="784" t="s">
        <v>3963</v>
      </c>
      <c r="I1162" s="784" t="s">
        <v>4988</v>
      </c>
    </row>
    <row r="1163" spans="1:9" hidden="1">
      <c r="A1163" s="784" t="str">
        <f>Table_wabobpsvr_AzureCalc_AzureCalcRateCard[[#This Row],[ServiceName]]&amp;Table_wabobpsvr_AzureCalc_AzureCalcRateCard[[#This Row],[Price_Level]]&amp;Table_wabobpsvr_AzureCalc_AzureCalcRateCard[[#This Row],[Region]]</f>
        <v>A7 HDInsightD13</v>
      </c>
      <c r="B1163" s="784">
        <v>13</v>
      </c>
      <c r="C1163" s="784" t="s">
        <v>91</v>
      </c>
      <c r="D1163" s="784" t="s">
        <v>183</v>
      </c>
      <c r="E1163" s="784">
        <v>1.1135999999999999</v>
      </c>
      <c r="F1163" s="784" t="s">
        <v>3877</v>
      </c>
      <c r="G1163" s="784" t="s">
        <v>3962</v>
      </c>
      <c r="H1163" s="784" t="s">
        <v>3963</v>
      </c>
      <c r="I1163" s="784" t="s">
        <v>4988</v>
      </c>
    </row>
    <row r="1164" spans="1:9" hidden="1">
      <c r="A1164" s="784" t="str">
        <f>Table_wabobpsvr_AzureCalc_AzureCalcRateCard[[#This Row],[ServiceName]]&amp;Table_wabobpsvr_AzureCalc_AzureCalcRateCard[[#This Row],[Price_Level]]&amp;Table_wabobpsvr_AzureCalc_AzureCalcRateCard[[#This Row],[Region]]</f>
        <v>A7 HDInsightMOSP11</v>
      </c>
      <c r="B1164" s="784">
        <v>11</v>
      </c>
      <c r="C1164" s="784" t="s">
        <v>91</v>
      </c>
      <c r="D1164" s="784" t="s">
        <v>627</v>
      </c>
      <c r="E1164" s="784">
        <v>1.7709999999999999</v>
      </c>
      <c r="F1164" s="784" t="s">
        <v>3877</v>
      </c>
      <c r="G1164" s="784" t="s">
        <v>4431</v>
      </c>
      <c r="H1164" s="784" t="s">
        <v>4431</v>
      </c>
      <c r="I1164" s="784" t="s">
        <v>4993</v>
      </c>
    </row>
    <row r="1165" spans="1:9" hidden="1">
      <c r="A1165" s="784" t="str">
        <f>Table_wabobpsvr_AzureCalc_AzureCalcRateCard[[#This Row],[ServiceName]]&amp;Table_wabobpsvr_AzureCalc_AzureCalcRateCard[[#This Row],[Price_Level]]&amp;Table_wabobpsvr_AzureCalc_AzureCalcRateCard[[#This Row],[Region]]</f>
        <v>A7 HDInsightA11</v>
      </c>
      <c r="B1165" s="784">
        <v>11</v>
      </c>
      <c r="C1165" s="784" t="s">
        <v>91</v>
      </c>
      <c r="D1165" s="784" t="s">
        <v>181</v>
      </c>
      <c r="E1165" s="784">
        <v>1.2927999999999999</v>
      </c>
      <c r="F1165" s="784" t="s">
        <v>3877</v>
      </c>
      <c r="G1165" s="784" t="s">
        <v>3964</v>
      </c>
      <c r="H1165" s="784" t="s">
        <v>3965</v>
      </c>
      <c r="I1165" s="784" t="s">
        <v>4993</v>
      </c>
    </row>
    <row r="1166" spans="1:9" hidden="1">
      <c r="A1166" s="784" t="str">
        <f>Table_wabobpsvr_AzureCalc_AzureCalcRateCard[[#This Row],[ServiceName]]&amp;Table_wabobpsvr_AzureCalc_AzureCalcRateCard[[#This Row],[Price_Level]]&amp;Table_wabobpsvr_AzureCalc_AzureCalcRateCard[[#This Row],[Region]]</f>
        <v>A7 HDInsightB11</v>
      </c>
      <c r="B1166" s="784">
        <v>11</v>
      </c>
      <c r="C1166" s="784" t="s">
        <v>91</v>
      </c>
      <c r="D1166" s="784" t="s">
        <v>182</v>
      </c>
      <c r="E1166" s="784">
        <v>1.2397</v>
      </c>
      <c r="F1166" s="784" t="s">
        <v>3877</v>
      </c>
      <c r="G1166" s="784" t="s">
        <v>3964</v>
      </c>
      <c r="H1166" s="784" t="s">
        <v>3965</v>
      </c>
      <c r="I1166" s="784" t="s">
        <v>4993</v>
      </c>
    </row>
    <row r="1167" spans="1:9" hidden="1">
      <c r="A1167" s="784" t="str">
        <f>Table_wabobpsvr_AzureCalc_AzureCalcRateCard[[#This Row],[ServiceName]]&amp;Table_wabobpsvr_AzureCalc_AzureCalcRateCard[[#This Row],[Price_Level]]&amp;Table_wabobpsvr_AzureCalc_AzureCalcRateCard[[#This Row],[Region]]</f>
        <v>A7 HDInsightC11</v>
      </c>
      <c r="B1167" s="784">
        <v>11</v>
      </c>
      <c r="C1167" s="784" t="s">
        <v>91</v>
      </c>
      <c r="D1167" s="784" t="s">
        <v>184</v>
      </c>
      <c r="E1167" s="784">
        <v>1.1866000000000001</v>
      </c>
      <c r="F1167" s="784" t="s">
        <v>3877</v>
      </c>
      <c r="G1167" s="784" t="s">
        <v>3964</v>
      </c>
      <c r="H1167" s="784" t="s">
        <v>3965</v>
      </c>
      <c r="I1167" s="784" t="s">
        <v>4993</v>
      </c>
    </row>
    <row r="1168" spans="1:9" hidden="1">
      <c r="A1168" s="784" t="str">
        <f>Table_wabobpsvr_AzureCalc_AzureCalcRateCard[[#This Row],[ServiceName]]&amp;Table_wabobpsvr_AzureCalc_AzureCalcRateCard[[#This Row],[Price_Level]]&amp;Table_wabobpsvr_AzureCalc_AzureCalcRateCard[[#This Row],[Region]]</f>
        <v>A7 HDInsightD11</v>
      </c>
      <c r="B1168" s="784">
        <v>11</v>
      </c>
      <c r="C1168" s="784" t="s">
        <v>91</v>
      </c>
      <c r="D1168" s="784" t="s">
        <v>183</v>
      </c>
      <c r="E1168" s="784">
        <v>1.1334</v>
      </c>
      <c r="F1168" s="784" t="s">
        <v>3877</v>
      </c>
      <c r="G1168" s="784" t="s">
        <v>3964</v>
      </c>
      <c r="H1168" s="784" t="s">
        <v>3965</v>
      </c>
      <c r="I1168" s="784" t="s">
        <v>4993</v>
      </c>
    </row>
    <row r="1169" spans="1:9" hidden="1">
      <c r="A1169" s="784" t="str">
        <f>Table_wabobpsvr_AzureCalc_AzureCalcRateCard[[#This Row],[ServiceName]]&amp;Table_wabobpsvr_AzureCalc_AzureCalcRateCard[[#This Row],[Price_Level]]&amp;Table_wabobpsvr_AzureCalc_AzureCalcRateCard[[#This Row],[Region]]</f>
        <v>A7 HDInsightMOSP12</v>
      </c>
      <c r="B1169" s="784">
        <v>12</v>
      </c>
      <c r="C1169" s="784" t="s">
        <v>91</v>
      </c>
      <c r="D1169" s="784" t="s">
        <v>627</v>
      </c>
      <c r="E1169" s="784">
        <v>1.5940000000000001</v>
      </c>
      <c r="F1169" s="784" t="s">
        <v>3877</v>
      </c>
      <c r="G1169" s="784" t="s">
        <v>4431</v>
      </c>
      <c r="H1169" s="784" t="s">
        <v>4431</v>
      </c>
      <c r="I1169" s="784" t="s">
        <v>4994</v>
      </c>
    </row>
    <row r="1170" spans="1:9" hidden="1">
      <c r="A1170" s="784" t="str">
        <f>Table_wabobpsvr_AzureCalc_AzureCalcRateCard[[#This Row],[ServiceName]]&amp;Table_wabobpsvr_AzureCalc_AzureCalcRateCard[[#This Row],[Price_Level]]&amp;Table_wabobpsvr_AzureCalc_AzureCalcRateCard[[#This Row],[Region]]</f>
        <v>A7 HDInsightA12</v>
      </c>
      <c r="B1170" s="784">
        <v>12</v>
      </c>
      <c r="C1170" s="784" t="s">
        <v>91</v>
      </c>
      <c r="D1170" s="784" t="s">
        <v>181</v>
      </c>
      <c r="E1170" s="784">
        <v>1.1636</v>
      </c>
      <c r="F1170" s="784" t="s">
        <v>3877</v>
      </c>
      <c r="G1170" s="784" t="s">
        <v>3966</v>
      </c>
      <c r="H1170" s="784" t="s">
        <v>3967</v>
      </c>
      <c r="I1170" s="784" t="s">
        <v>4994</v>
      </c>
    </row>
    <row r="1171" spans="1:9" hidden="1">
      <c r="A1171" s="784" t="str">
        <f>Table_wabobpsvr_AzureCalc_AzureCalcRateCard[[#This Row],[ServiceName]]&amp;Table_wabobpsvr_AzureCalc_AzureCalcRateCard[[#This Row],[Price_Level]]&amp;Table_wabobpsvr_AzureCalc_AzureCalcRateCard[[#This Row],[Region]]</f>
        <v>A10 HDInsight (Non-Windows)MOSP13</v>
      </c>
      <c r="B1171" s="784">
        <v>13</v>
      </c>
      <c r="C1171" s="784" t="s">
        <v>91</v>
      </c>
      <c r="D1171" s="784" t="s">
        <v>627</v>
      </c>
      <c r="E1171" s="784">
        <v>1.105</v>
      </c>
      <c r="F1171" s="784" t="s">
        <v>3694</v>
      </c>
      <c r="G1171" s="784" t="s">
        <v>4431</v>
      </c>
      <c r="H1171" s="784" t="s">
        <v>4431</v>
      </c>
      <c r="I1171" s="784" t="s">
        <v>4995</v>
      </c>
    </row>
    <row r="1172" spans="1:9" hidden="1">
      <c r="A1172" s="784" t="str">
        <f>Table_wabobpsvr_AzureCalc_AzureCalcRateCard[[#This Row],[ServiceName]]&amp;Table_wabobpsvr_AzureCalc_AzureCalcRateCard[[#This Row],[Price_Level]]&amp;Table_wabobpsvr_AzureCalc_AzureCalcRateCard[[#This Row],[Region]]</f>
        <v>A10 HDInsight (Non-Windows)A13</v>
      </c>
      <c r="B1172" s="784">
        <v>13</v>
      </c>
      <c r="C1172" s="784" t="s">
        <v>91</v>
      </c>
      <c r="D1172" s="784" t="s">
        <v>181</v>
      </c>
      <c r="E1172" s="784">
        <v>1.0720000000000001</v>
      </c>
      <c r="F1172" s="784" t="s">
        <v>3694</v>
      </c>
      <c r="G1172" s="784" t="s">
        <v>3968</v>
      </c>
      <c r="H1172" s="784" t="s">
        <v>3969</v>
      </c>
      <c r="I1172" s="784" t="s">
        <v>4995</v>
      </c>
    </row>
    <row r="1173" spans="1:9" hidden="1">
      <c r="A1173" s="784" t="str">
        <f>Table_wabobpsvr_AzureCalc_AzureCalcRateCard[[#This Row],[ServiceName]]&amp;Table_wabobpsvr_AzureCalc_AzureCalcRateCard[[#This Row],[Price_Level]]&amp;Table_wabobpsvr_AzureCalc_AzureCalcRateCard[[#This Row],[Region]]</f>
        <v>A10 HDInsight (Non-Windows)B13</v>
      </c>
      <c r="B1173" s="784">
        <v>13</v>
      </c>
      <c r="C1173" s="784" t="s">
        <v>91</v>
      </c>
      <c r="D1173" s="784" t="s">
        <v>182</v>
      </c>
      <c r="E1173" s="784">
        <v>1.0389999999999999</v>
      </c>
      <c r="F1173" s="784" t="s">
        <v>3694</v>
      </c>
      <c r="G1173" s="784" t="s">
        <v>3968</v>
      </c>
      <c r="H1173" s="784" t="s">
        <v>3969</v>
      </c>
      <c r="I1173" s="784" t="s">
        <v>4995</v>
      </c>
    </row>
    <row r="1174" spans="1:9" hidden="1">
      <c r="A1174" s="784" t="str">
        <f>Table_wabobpsvr_AzureCalc_AzureCalcRateCard[[#This Row],[ServiceName]]&amp;Table_wabobpsvr_AzureCalc_AzureCalcRateCard[[#This Row],[Price_Level]]&amp;Table_wabobpsvr_AzureCalc_AzureCalcRateCard[[#This Row],[Region]]</f>
        <v>A10 HDInsight (Non-Windows)C13</v>
      </c>
      <c r="B1174" s="784">
        <v>13</v>
      </c>
      <c r="C1174" s="784" t="s">
        <v>91</v>
      </c>
      <c r="D1174" s="784" t="s">
        <v>184</v>
      </c>
      <c r="E1174" s="784">
        <v>1.006</v>
      </c>
      <c r="F1174" s="784" t="s">
        <v>3694</v>
      </c>
      <c r="G1174" s="784" t="s">
        <v>3968</v>
      </c>
      <c r="H1174" s="784" t="s">
        <v>3969</v>
      </c>
      <c r="I1174" s="784" t="s">
        <v>4995</v>
      </c>
    </row>
    <row r="1175" spans="1:9" hidden="1">
      <c r="A1175" s="784" t="str">
        <f>Table_wabobpsvr_AzureCalc_AzureCalcRateCard[[#This Row],[ServiceName]]&amp;Table_wabobpsvr_AzureCalc_AzureCalcRateCard[[#This Row],[Price_Level]]&amp;Table_wabobpsvr_AzureCalc_AzureCalcRateCard[[#This Row],[Region]]</f>
        <v>Locally Redundant Storage Standard IO - Table/Queue - Tier 2B</v>
      </c>
      <c r="B1175" s="784"/>
      <c r="C1175" s="784" t="s">
        <v>785</v>
      </c>
      <c r="D1175" s="784" t="s">
        <v>182</v>
      </c>
      <c r="E1175" s="784">
        <v>4.4999999999999998E-2</v>
      </c>
      <c r="F1175" s="784" t="s">
        <v>930</v>
      </c>
      <c r="G1175" s="784" t="s">
        <v>2917</v>
      </c>
      <c r="H1175" s="784" t="s">
        <v>2918</v>
      </c>
      <c r="I1175" s="784" t="s">
        <v>4990</v>
      </c>
    </row>
    <row r="1176" spans="1:9" hidden="1">
      <c r="A1176" s="784" t="str">
        <f>Table_wabobpsvr_AzureCalc_AzureCalcRateCard[[#This Row],[ServiceName]]&amp;Table_wabobpsvr_AzureCalc_AzureCalcRateCard[[#This Row],[Price_Level]]&amp;Table_wabobpsvr_AzureCalc_AzureCalcRateCard[[#This Row],[Region]]</f>
        <v>Locally Redundant Storage Standard IO - Table/Queue - Tier 2C</v>
      </c>
      <c r="B1176" s="784"/>
      <c r="C1176" s="784" t="s">
        <v>785</v>
      </c>
      <c r="D1176" s="784" t="s">
        <v>184</v>
      </c>
      <c r="E1176" s="784">
        <v>4.4999999999999998E-2</v>
      </c>
      <c r="F1176" s="784" t="s">
        <v>930</v>
      </c>
      <c r="G1176" s="784" t="s">
        <v>2917</v>
      </c>
      <c r="H1176" s="784" t="s">
        <v>2918</v>
      </c>
      <c r="I1176" s="784" t="s">
        <v>4990</v>
      </c>
    </row>
    <row r="1177" spans="1:9" hidden="1">
      <c r="A1177" s="784" t="str">
        <f>Table_wabobpsvr_AzureCalc_AzureCalcRateCard[[#This Row],[ServiceName]]&amp;Table_wabobpsvr_AzureCalc_AzureCalcRateCard[[#This Row],[Price_Level]]&amp;Table_wabobpsvr_AzureCalc_AzureCalcRateCard[[#This Row],[Region]]</f>
        <v>Locally Redundant Storage Standard IO - Table/Queue - Tier 2D</v>
      </c>
      <c r="B1177" s="784"/>
      <c r="C1177" s="784" t="s">
        <v>785</v>
      </c>
      <c r="D1177" s="784" t="s">
        <v>183</v>
      </c>
      <c r="E1177" s="784">
        <v>4.4999999999999998E-2</v>
      </c>
      <c r="F1177" s="784" t="s">
        <v>930</v>
      </c>
      <c r="G1177" s="784" t="s">
        <v>2917</v>
      </c>
      <c r="H1177" s="784" t="s">
        <v>2918</v>
      </c>
      <c r="I1177" s="784" t="s">
        <v>4990</v>
      </c>
    </row>
    <row r="1178" spans="1:9" hidden="1">
      <c r="A1178" t="str">
        <f>Table_wabobpsvr_AzureCalc_AzureCalcRateCard[[#This Row],[ServiceName]]&amp;Table_wabobpsvr_AzureCalc_AzureCalcRateCard[[#This Row],[Price_Level]]&amp;Table_wabobpsvr_AzureCalc_AzureCalcRateCard[[#This Row],[Region]]</f>
        <v>Locally Redundant Storage Standard IO - Table/Queue - Tier 3MOSP</v>
      </c>
      <c r="C1178" t="s">
        <v>785</v>
      </c>
      <c r="D1178" t="s">
        <v>627</v>
      </c>
      <c r="E1178">
        <v>0.06</v>
      </c>
      <c r="F1178" t="s">
        <v>931</v>
      </c>
      <c r="G1178" s="784" t="s">
        <v>4431</v>
      </c>
      <c r="H1178" s="784" t="s">
        <v>4431</v>
      </c>
      <c r="I1178" s="784" t="s">
        <v>4990</v>
      </c>
    </row>
    <row r="1179" spans="1:9" hidden="1">
      <c r="A1179" t="str">
        <f>Table_wabobpsvr_AzureCalc_AzureCalcRateCard[[#This Row],[ServiceName]]&amp;Table_wabobpsvr_AzureCalc_AzureCalcRateCard[[#This Row],[Price_Level]]&amp;Table_wabobpsvr_AzureCalc_AzureCalcRateCard[[#This Row],[Region]]</f>
        <v>Locally Redundant Storage Standard IO - Table/Queue - Tier 3A</v>
      </c>
      <c r="C1179" t="s">
        <v>785</v>
      </c>
      <c r="D1179" t="s">
        <v>181</v>
      </c>
      <c r="E1179">
        <v>4.4999999999999998E-2</v>
      </c>
      <c r="F1179" t="s">
        <v>931</v>
      </c>
      <c r="G1179" s="784" t="s">
        <v>2917</v>
      </c>
      <c r="H1179" s="784" t="s">
        <v>2918</v>
      </c>
      <c r="I1179" s="784" t="s">
        <v>4990</v>
      </c>
    </row>
    <row r="1180" spans="1:9" hidden="1">
      <c r="A1180" t="str">
        <f>Table_wabobpsvr_AzureCalc_AzureCalcRateCard[[#This Row],[ServiceName]]&amp;Table_wabobpsvr_AzureCalc_AzureCalcRateCard[[#This Row],[Price_Level]]&amp;Table_wabobpsvr_AzureCalc_AzureCalcRateCard[[#This Row],[Region]]</f>
        <v>Locally Redundant Storage Standard IO - Table/Queue - Tier 3B</v>
      </c>
      <c r="C1180" t="s">
        <v>785</v>
      </c>
      <c r="D1180" t="s">
        <v>182</v>
      </c>
      <c r="E1180">
        <v>4.4999999999999998E-2</v>
      </c>
      <c r="F1180" t="s">
        <v>931</v>
      </c>
      <c r="G1180" s="784" t="s">
        <v>2917</v>
      </c>
      <c r="H1180" s="784" t="s">
        <v>2918</v>
      </c>
      <c r="I1180" s="784" t="s">
        <v>4990</v>
      </c>
    </row>
    <row r="1181" spans="1:9" hidden="1">
      <c r="A1181" t="str">
        <f>Table_wabobpsvr_AzureCalc_AzureCalcRateCard[[#This Row],[ServiceName]]&amp;Table_wabobpsvr_AzureCalc_AzureCalcRateCard[[#This Row],[Price_Level]]&amp;Table_wabobpsvr_AzureCalc_AzureCalcRateCard[[#This Row],[Region]]</f>
        <v>Locally Redundant Storage Standard IO - Table/Queue - Tier 3C</v>
      </c>
      <c r="C1181" t="s">
        <v>785</v>
      </c>
      <c r="D1181" t="s">
        <v>184</v>
      </c>
      <c r="E1181">
        <v>4.4999999999999998E-2</v>
      </c>
      <c r="F1181" t="s">
        <v>931</v>
      </c>
      <c r="G1181" s="784" t="s">
        <v>2917</v>
      </c>
      <c r="H1181" s="784" t="s">
        <v>2918</v>
      </c>
      <c r="I1181" s="784" t="s">
        <v>4990</v>
      </c>
    </row>
    <row r="1182" spans="1:9" hidden="1">
      <c r="A1182" t="str">
        <f>Table_wabobpsvr_AzureCalc_AzureCalcRateCard[[#This Row],[ServiceName]]&amp;Table_wabobpsvr_AzureCalc_AzureCalcRateCard[[#This Row],[Price_Level]]&amp;Table_wabobpsvr_AzureCalc_AzureCalcRateCard[[#This Row],[Region]]</f>
        <v>Locally Redundant Storage Standard IO - FilesD</v>
      </c>
      <c r="C1182" t="s">
        <v>785</v>
      </c>
      <c r="D1182" t="s">
        <v>183</v>
      </c>
      <c r="E1182">
        <v>2.5600000000000001E-2</v>
      </c>
      <c r="F1182" t="s">
        <v>1067</v>
      </c>
      <c r="G1182" s="784" t="s">
        <v>2919</v>
      </c>
      <c r="H1182" s="784" t="s">
        <v>2920</v>
      </c>
      <c r="I1182" s="784" t="s">
        <v>4992</v>
      </c>
    </row>
    <row r="1183" spans="1:9" hidden="1">
      <c r="A1183" t="str">
        <f>Table_wabobpsvr_AzureCalc_AzureCalcRateCard[[#This Row],[ServiceName]]&amp;Table_wabobpsvr_AzureCalc_AzureCalcRateCard[[#This Row],[Price_Level]]&amp;Table_wabobpsvr_AzureCalc_AzureCalcRateCard[[#This Row],[Region]]</f>
        <v>Locally Redundant Storage Standard IO - FilesMOSP13</v>
      </c>
      <c r="B1183">
        <v>13</v>
      </c>
      <c r="C1183" t="s">
        <v>785</v>
      </c>
      <c r="D1183" t="s">
        <v>627</v>
      </c>
      <c r="E1183">
        <v>5.3999999999999999E-2</v>
      </c>
      <c r="F1183" t="s">
        <v>1067</v>
      </c>
      <c r="G1183" s="784" t="s">
        <v>4431</v>
      </c>
      <c r="H1183" s="784" t="s">
        <v>4431</v>
      </c>
      <c r="I1183" s="784" t="s">
        <v>4996</v>
      </c>
    </row>
    <row r="1184" spans="1:9" hidden="1">
      <c r="A1184" t="str">
        <f>Table_wabobpsvr_AzureCalc_AzureCalcRateCard[[#This Row],[ServiceName]]&amp;Table_wabobpsvr_AzureCalc_AzureCalcRateCard[[#This Row],[Price_Level]]&amp;Table_wabobpsvr_AzureCalc_AzureCalcRateCard[[#This Row],[Region]]</f>
        <v>Locally Redundant Storage Standard IO - FilesA13</v>
      </c>
      <c r="B1184">
        <v>13</v>
      </c>
      <c r="C1184" t="s">
        <v>785</v>
      </c>
      <c r="D1184" t="s">
        <v>181</v>
      </c>
      <c r="E1184">
        <v>3.9399999999999998E-2</v>
      </c>
      <c r="F1184" t="s">
        <v>1067</v>
      </c>
      <c r="G1184" s="784" t="s">
        <v>2921</v>
      </c>
      <c r="H1184" s="784" t="s">
        <v>2922</v>
      </c>
      <c r="I1184" s="784" t="s">
        <v>4996</v>
      </c>
    </row>
    <row r="1185" spans="1:9" hidden="1">
      <c r="A1185" t="str">
        <f>Table_wabobpsvr_AzureCalc_AzureCalcRateCard[[#This Row],[ServiceName]]&amp;Table_wabobpsvr_AzureCalc_AzureCalcRateCard[[#This Row],[Price_Level]]&amp;Table_wabobpsvr_AzureCalc_AzureCalcRateCard[[#This Row],[Region]]</f>
        <v>Locally Redundant Storage Standard IO - FilesB13</v>
      </c>
      <c r="B1185">
        <v>13</v>
      </c>
      <c r="C1185" t="s">
        <v>785</v>
      </c>
      <c r="D1185" t="s">
        <v>182</v>
      </c>
      <c r="E1185">
        <v>3.78E-2</v>
      </c>
      <c r="F1185" t="s">
        <v>1067</v>
      </c>
      <c r="G1185" s="784" t="s">
        <v>2921</v>
      </c>
      <c r="H1185" s="784" t="s">
        <v>2922</v>
      </c>
      <c r="I1185" s="784" t="s">
        <v>4996</v>
      </c>
    </row>
    <row r="1186" spans="1:9" hidden="1">
      <c r="A1186" t="str">
        <f>Table_wabobpsvr_AzureCalc_AzureCalcRateCard[[#This Row],[ServiceName]]&amp;Table_wabobpsvr_AzureCalc_AzureCalcRateCard[[#This Row],[Price_Level]]&amp;Table_wabobpsvr_AzureCalc_AzureCalcRateCard[[#This Row],[Region]]</f>
        <v>Locally Redundant Storage Standard IO - FilesC13</v>
      </c>
      <c r="B1186">
        <v>13</v>
      </c>
      <c r="C1186" t="s">
        <v>785</v>
      </c>
      <c r="D1186" t="s">
        <v>184</v>
      </c>
      <c r="E1186">
        <v>3.6200000000000003E-2</v>
      </c>
      <c r="F1186" t="s">
        <v>1067</v>
      </c>
      <c r="G1186" s="784" t="s">
        <v>2921</v>
      </c>
      <c r="H1186" s="784" t="s">
        <v>2922</v>
      </c>
      <c r="I1186" s="784" t="s">
        <v>4996</v>
      </c>
    </row>
    <row r="1187" spans="1:9" hidden="1">
      <c r="A1187" t="str">
        <f>Table_wabobpsvr_AzureCalc_AzureCalcRateCard[[#This Row],[ServiceName]]&amp;Table_wabobpsvr_AzureCalc_AzureCalcRateCard[[#This Row],[Price_Level]]&amp;Table_wabobpsvr_AzureCalc_AzureCalcRateCard[[#This Row],[Region]]</f>
        <v>Locally Redundant Storage Standard IO - FilesD13</v>
      </c>
      <c r="B1187">
        <v>13</v>
      </c>
      <c r="C1187" t="s">
        <v>785</v>
      </c>
      <c r="D1187" t="s">
        <v>183</v>
      </c>
      <c r="E1187">
        <v>3.4599999999999999E-2</v>
      </c>
      <c r="F1187" t="s">
        <v>1067</v>
      </c>
      <c r="G1187" s="784" t="s">
        <v>2921</v>
      </c>
      <c r="H1187" s="784" t="s">
        <v>2922</v>
      </c>
      <c r="I1187" s="784" t="s">
        <v>4996</v>
      </c>
    </row>
    <row r="1188" spans="1:9" hidden="1">
      <c r="A1188" t="str">
        <f>Table_wabobpsvr_AzureCalc_AzureCalcRateCard[[#This Row],[ServiceName]]&amp;Table_wabobpsvr_AzureCalc_AzureCalcRateCard[[#This Row],[Price_Level]]&amp;Table_wabobpsvr_AzureCalc_AzureCalcRateCard[[#This Row],[Region]]</f>
        <v>Locally Redundant Storage Standard IO - Block Blob - Tier 2MOSP</v>
      </c>
      <c r="C1188" t="s">
        <v>785</v>
      </c>
      <c r="D1188" t="s">
        <v>627</v>
      </c>
      <c r="E1188">
        <v>2.3599999999999999E-2</v>
      </c>
      <c r="F1188" t="s">
        <v>904</v>
      </c>
      <c r="G1188" s="784" t="s">
        <v>4431</v>
      </c>
      <c r="H1188" s="784" t="s">
        <v>4431</v>
      </c>
      <c r="I1188" s="784" t="s">
        <v>4983</v>
      </c>
    </row>
    <row r="1189" spans="1:9" hidden="1">
      <c r="A1189" t="str">
        <f>Table_wabobpsvr_AzureCalc_AzureCalcRateCard[[#This Row],[ServiceName]]&amp;Table_wabobpsvr_AzureCalc_AzureCalcRateCard[[#This Row],[Price_Level]]&amp;Table_wabobpsvr_AzureCalc_AzureCalcRateCard[[#This Row],[Region]]</f>
        <v>Basic.A1 VM (Windows)C2</v>
      </c>
      <c r="B1189">
        <v>2</v>
      </c>
      <c r="C1189" t="s">
        <v>701</v>
      </c>
      <c r="D1189" t="s">
        <v>184</v>
      </c>
      <c r="E1189">
        <v>4.9579999999999999E-2</v>
      </c>
      <c r="F1189" t="s">
        <v>729</v>
      </c>
      <c r="G1189" s="784" t="s">
        <v>2381</v>
      </c>
      <c r="H1189" s="784" t="s">
        <v>2382</v>
      </c>
      <c r="I1189" s="784" t="s">
        <v>4997</v>
      </c>
    </row>
    <row r="1190" spans="1:9" hidden="1">
      <c r="A1190" t="str">
        <f>Table_wabobpsvr_AzureCalc_AzureCalcRateCard[[#This Row],[ServiceName]]&amp;Table_wabobpsvr_AzureCalc_AzureCalcRateCard[[#This Row],[Price_Level]]&amp;Table_wabobpsvr_AzureCalc_AzureCalcRateCard[[#This Row],[Region]]</f>
        <v>Basic.A1 VM (Windows)D2</v>
      </c>
      <c r="B1190">
        <v>2</v>
      </c>
      <c r="C1190" t="s">
        <v>701</v>
      </c>
      <c r="D1190" t="s">
        <v>183</v>
      </c>
      <c r="E1190">
        <v>4.7359999999999999E-2</v>
      </c>
      <c r="F1190" t="s">
        <v>729</v>
      </c>
      <c r="G1190" s="784" t="s">
        <v>2381</v>
      </c>
      <c r="H1190" s="784" t="s">
        <v>2382</v>
      </c>
      <c r="I1190" s="784" t="s">
        <v>4997</v>
      </c>
    </row>
    <row r="1191" spans="1:9" hidden="1">
      <c r="A1191" t="str">
        <f>Table_wabobpsvr_AzureCalc_AzureCalcRateCard[[#This Row],[ServiceName]]&amp;Table_wabobpsvr_AzureCalc_AzureCalcRateCard[[#This Row],[Price_Level]]&amp;Table_wabobpsvr_AzureCalc_AzureCalcRateCard[[#This Row],[Region]]</f>
        <v>Basic.A5 VM (Non-Windows)MOSP2</v>
      </c>
      <c r="B1191">
        <v>2</v>
      </c>
      <c r="C1191" t="s">
        <v>701</v>
      </c>
      <c r="D1191" t="s">
        <v>627</v>
      </c>
      <c r="E1191">
        <v>0.19</v>
      </c>
      <c r="F1191" t="s">
        <v>728</v>
      </c>
      <c r="G1191" s="784" t="s">
        <v>4431</v>
      </c>
      <c r="H1191" s="784" t="s">
        <v>4431</v>
      </c>
      <c r="I1191" s="784" t="s">
        <v>4998</v>
      </c>
    </row>
    <row r="1192" spans="1:9" hidden="1">
      <c r="A1192" t="str">
        <f>Table_wabobpsvr_AzureCalc_AzureCalcRateCard[[#This Row],[ServiceName]]&amp;Table_wabobpsvr_AzureCalc_AzureCalcRateCard[[#This Row],[Price_Level]]&amp;Table_wabobpsvr_AzureCalc_AzureCalcRateCard[[#This Row],[Region]]</f>
        <v>Basic.A5 VM (Non-Windows)A2</v>
      </c>
      <c r="B1192">
        <v>2</v>
      </c>
      <c r="C1192" t="s">
        <v>701</v>
      </c>
      <c r="D1192" t="s">
        <v>181</v>
      </c>
      <c r="E1192">
        <v>0.13869999999999999</v>
      </c>
      <c r="F1192" t="s">
        <v>728</v>
      </c>
      <c r="G1192" s="784" t="s">
        <v>2923</v>
      </c>
      <c r="H1192" s="784" t="s">
        <v>2924</v>
      </c>
      <c r="I1192" s="784" t="s">
        <v>4998</v>
      </c>
    </row>
    <row r="1193" spans="1:9" hidden="1">
      <c r="A1193" t="str">
        <f>Table_wabobpsvr_AzureCalc_AzureCalcRateCard[[#This Row],[ServiceName]]&amp;Table_wabobpsvr_AzureCalc_AzureCalcRateCard[[#This Row],[Price_Level]]&amp;Table_wabobpsvr_AzureCalc_AzureCalcRateCard[[#This Row],[Region]]</f>
        <v>Streaming UnitsD14</v>
      </c>
      <c r="B1193">
        <v>14</v>
      </c>
      <c r="C1193" t="s">
        <v>4431</v>
      </c>
      <c r="D1193" t="s">
        <v>183</v>
      </c>
      <c r="E1193">
        <v>999999</v>
      </c>
      <c r="F1193" t="s">
        <v>1361</v>
      </c>
      <c r="G1193" s="784" t="s">
        <v>4431</v>
      </c>
      <c r="H1193" s="784" t="s">
        <v>4431</v>
      </c>
      <c r="I1193" s="784" t="s">
        <v>4431</v>
      </c>
    </row>
    <row r="1194" spans="1:9" hidden="1">
      <c r="A1194" t="str">
        <f>Table_wabobpsvr_AzureCalc_AzureCalcRateCard[[#This Row],[ServiceName]]&amp;Table_wabobpsvr_AzureCalc_AzureCalcRateCard[[#This Row],[Price_Level]]&amp;Table_wabobpsvr_AzureCalc_AzureCalcRateCard[[#This Row],[Region]]</f>
        <v>Streaming UnitsMOSP15</v>
      </c>
      <c r="B1194">
        <v>15</v>
      </c>
      <c r="C1194" t="s">
        <v>4431</v>
      </c>
      <c r="D1194" t="s">
        <v>627</v>
      </c>
      <c r="E1194">
        <v>999999</v>
      </c>
      <c r="F1194" t="s">
        <v>1361</v>
      </c>
      <c r="G1194" s="784" t="s">
        <v>4431</v>
      </c>
      <c r="H1194" s="784" t="s">
        <v>4431</v>
      </c>
      <c r="I1194" s="784" t="s">
        <v>4431</v>
      </c>
    </row>
    <row r="1195" spans="1:9" hidden="1">
      <c r="A1195" t="str">
        <f>Table_wabobpsvr_AzureCalc_AzureCalcRateCard[[#This Row],[ServiceName]]&amp;Table_wabobpsvr_AzureCalc_AzureCalcRateCard[[#This Row],[Price_Level]]&amp;Table_wabobpsvr_AzureCalc_AzureCalcRateCard[[#This Row],[Region]]</f>
        <v>Streaming UnitsA15</v>
      </c>
      <c r="B1195">
        <v>15</v>
      </c>
      <c r="C1195" t="s">
        <v>4431</v>
      </c>
      <c r="D1195" t="s">
        <v>181</v>
      </c>
      <c r="E1195">
        <v>999999</v>
      </c>
      <c r="F1195" t="s">
        <v>1361</v>
      </c>
      <c r="G1195" s="784" t="s">
        <v>4431</v>
      </c>
      <c r="H1195" s="784" t="s">
        <v>4431</v>
      </c>
      <c r="I1195" s="784" t="s">
        <v>4431</v>
      </c>
    </row>
    <row r="1196" spans="1:9" hidden="1">
      <c r="A1196" t="str">
        <f>Table_wabobpsvr_AzureCalc_AzureCalcRateCard[[#This Row],[ServiceName]]&amp;Table_wabobpsvr_AzureCalc_AzureCalcRateCard[[#This Row],[Price_Level]]&amp;Table_wabobpsvr_AzureCalc_AzureCalcRateCard[[#This Row],[Region]]</f>
        <v>Streaming UnitsB15</v>
      </c>
      <c r="B1196">
        <v>15</v>
      </c>
      <c r="C1196" t="s">
        <v>4431</v>
      </c>
      <c r="D1196" t="s">
        <v>182</v>
      </c>
      <c r="E1196">
        <v>999999</v>
      </c>
      <c r="F1196" t="s">
        <v>1361</v>
      </c>
      <c r="G1196" s="784" t="s">
        <v>4431</v>
      </c>
      <c r="H1196" s="784" t="s">
        <v>4431</v>
      </c>
      <c r="I1196" s="784" t="s">
        <v>4431</v>
      </c>
    </row>
    <row r="1197" spans="1:9" hidden="1">
      <c r="A1197" t="str">
        <f>Table_wabobpsvr_AzureCalc_AzureCalcRateCard[[#This Row],[ServiceName]]&amp;Table_wabobpsvr_AzureCalc_AzureCalcRateCard[[#This Row],[Price_Level]]&amp;Table_wabobpsvr_AzureCalc_AzureCalcRateCard[[#This Row],[Region]]</f>
        <v>Streaming UnitsC15</v>
      </c>
      <c r="B1197">
        <v>15</v>
      </c>
      <c r="C1197" t="s">
        <v>4431</v>
      </c>
      <c r="D1197" t="s">
        <v>184</v>
      </c>
      <c r="E1197">
        <v>999999</v>
      </c>
      <c r="F1197" t="s">
        <v>1361</v>
      </c>
      <c r="G1197" s="784" t="s">
        <v>4431</v>
      </c>
      <c r="H1197" s="784" t="s">
        <v>4431</v>
      </c>
      <c r="I1197" s="784" t="s">
        <v>4431</v>
      </c>
    </row>
    <row r="1198" spans="1:9" hidden="1">
      <c r="A1198" t="str">
        <f>Table_wabobpsvr_AzureCalc_AzureCalcRateCard[[#This Row],[ServiceName]]&amp;Table_wabobpsvr_AzureCalc_AzureCalcRateCard[[#This Row],[Price_Level]]&amp;Table_wabobpsvr_AzureCalc_AzureCalcRateCard[[#This Row],[Region]]</f>
        <v>ExpressRoute (IXP) Data Transfer Out at 200 Mbps (GB) - Zone 1MOSP12</v>
      </c>
      <c r="B1198">
        <v>12</v>
      </c>
      <c r="C1198" t="s">
        <v>4431</v>
      </c>
      <c r="D1198" t="s">
        <v>627</v>
      </c>
      <c r="E1198">
        <v>999999</v>
      </c>
      <c r="F1198" t="s">
        <v>848</v>
      </c>
      <c r="G1198" s="784" t="s">
        <v>4431</v>
      </c>
      <c r="H1198" s="784" t="s">
        <v>4431</v>
      </c>
      <c r="I1198" s="784" t="s">
        <v>4431</v>
      </c>
    </row>
    <row r="1199" spans="1:9" hidden="1">
      <c r="A1199" t="str">
        <f>Table_wabobpsvr_AzureCalc_AzureCalcRateCard[[#This Row],[ServiceName]]&amp;Table_wabobpsvr_AzureCalc_AzureCalcRateCard[[#This Row],[Price_Level]]&amp;Table_wabobpsvr_AzureCalc_AzureCalcRateCard[[#This Row],[Region]]</f>
        <v>ExpressRoute (IXP) Data Transfer Out at 200 Mbps (GB) - Zone 1A12</v>
      </c>
      <c r="B1199">
        <v>12</v>
      </c>
      <c r="C1199" t="s">
        <v>4431</v>
      </c>
      <c r="D1199" t="s">
        <v>181</v>
      </c>
      <c r="E1199">
        <v>999999</v>
      </c>
      <c r="F1199" t="s">
        <v>848</v>
      </c>
      <c r="G1199" s="784" t="s">
        <v>4431</v>
      </c>
      <c r="H1199" s="784" t="s">
        <v>4431</v>
      </c>
      <c r="I1199" s="784" t="s">
        <v>4431</v>
      </c>
    </row>
    <row r="1200" spans="1:9" hidden="1">
      <c r="A1200" t="str">
        <f>Table_wabobpsvr_AzureCalc_AzureCalcRateCard[[#This Row],[ServiceName]]&amp;Table_wabobpsvr_AzureCalc_AzureCalcRateCard[[#This Row],[Price_Level]]&amp;Table_wabobpsvr_AzureCalc_AzureCalcRateCard[[#This Row],[Region]]</f>
        <v>ExpressRoute (IXP) Data Transfer Out at 200 Mbps (GB) - Zone 1B12</v>
      </c>
      <c r="B1200">
        <v>12</v>
      </c>
      <c r="C1200" t="s">
        <v>4431</v>
      </c>
      <c r="D1200" t="s">
        <v>182</v>
      </c>
      <c r="E1200">
        <v>999999</v>
      </c>
      <c r="F1200" t="s">
        <v>848</v>
      </c>
      <c r="G1200" s="784" t="s">
        <v>4431</v>
      </c>
      <c r="H1200" s="784" t="s">
        <v>4431</v>
      </c>
      <c r="I1200" s="784" t="s">
        <v>4431</v>
      </c>
    </row>
    <row r="1201" spans="1:9" hidden="1">
      <c r="A1201" t="str">
        <f>Table_wabobpsvr_AzureCalc_AzureCalcRateCard[[#This Row],[ServiceName]]&amp;Table_wabobpsvr_AzureCalc_AzureCalcRateCard[[#This Row],[Price_Level]]&amp;Table_wabobpsvr_AzureCalc_AzureCalcRateCard[[#This Row],[Region]]</f>
        <v>ExpressRoute (IXP) Data Transfer Out at 200 Mbps (GB) - Zone 1C12</v>
      </c>
      <c r="B1201">
        <v>12</v>
      </c>
      <c r="C1201" t="s">
        <v>4431</v>
      </c>
      <c r="D1201" t="s">
        <v>184</v>
      </c>
      <c r="E1201">
        <v>999999</v>
      </c>
      <c r="F1201" t="s">
        <v>848</v>
      </c>
      <c r="G1201" s="784" t="s">
        <v>4431</v>
      </c>
      <c r="H1201" s="784" t="s">
        <v>4431</v>
      </c>
      <c r="I1201" s="784" t="s">
        <v>4431</v>
      </c>
    </row>
    <row r="1202" spans="1:9" hidden="1">
      <c r="A1202" t="str">
        <f>Table_wabobpsvr_AzureCalc_AzureCalcRateCard[[#This Row],[ServiceName]]&amp;Table_wabobpsvr_AzureCalc_AzureCalcRateCard[[#This Row],[Price_Level]]&amp;Table_wabobpsvr_AzureCalc_AzureCalcRateCard[[#This Row],[Region]]</f>
        <v>ExpressRoute (IXP) Data Transfer Out at 200 Mbps (GB) - Zone 1D12</v>
      </c>
      <c r="B1202">
        <v>12</v>
      </c>
      <c r="C1202" t="s">
        <v>4431</v>
      </c>
      <c r="D1202" t="s">
        <v>183</v>
      </c>
      <c r="E1202">
        <v>999999</v>
      </c>
      <c r="F1202" t="s">
        <v>848</v>
      </c>
      <c r="G1202" s="784" t="s">
        <v>4431</v>
      </c>
      <c r="H1202" s="784" t="s">
        <v>4431</v>
      </c>
      <c r="I1202" s="784" t="s">
        <v>4431</v>
      </c>
    </row>
    <row r="1203" spans="1:9" hidden="1">
      <c r="A1203" t="str">
        <f>Table_wabobpsvr_AzureCalc_AzureCalcRateCard[[#This Row],[ServiceName]]&amp;Table_wabobpsvr_AzureCalc_AzureCalcRateCard[[#This Row],[Price_Level]]&amp;Table_wabobpsvr_AzureCalc_AzureCalcRateCard[[#This Row],[Region]]</f>
        <v>ExpressRoute (IXP) Data Transfer Out at 200 Mbps (GB) - Zone 1MOSP11</v>
      </c>
      <c r="B1203">
        <v>11</v>
      </c>
      <c r="C1203" t="s">
        <v>4431</v>
      </c>
      <c r="D1203" t="s">
        <v>627</v>
      </c>
      <c r="E1203">
        <v>999999</v>
      </c>
      <c r="F1203" t="s">
        <v>848</v>
      </c>
      <c r="G1203" s="784" t="s">
        <v>4431</v>
      </c>
      <c r="H1203" s="784" t="s">
        <v>4431</v>
      </c>
      <c r="I1203" s="784" t="s">
        <v>4431</v>
      </c>
    </row>
    <row r="1204" spans="1:9" hidden="1">
      <c r="A1204" t="str">
        <f>Table_wabobpsvr_AzureCalc_AzureCalcRateCard[[#This Row],[ServiceName]]&amp;Table_wabobpsvr_AzureCalc_AzureCalcRateCard[[#This Row],[Price_Level]]&amp;Table_wabobpsvr_AzureCalc_AzureCalcRateCard[[#This Row],[Region]]</f>
        <v>ExpressRoute (IXP) Data Transfer Out at 200 Mbps (GB) - Zone 1A11</v>
      </c>
      <c r="B1204">
        <v>11</v>
      </c>
      <c r="C1204" t="s">
        <v>4431</v>
      </c>
      <c r="D1204" t="s">
        <v>181</v>
      </c>
      <c r="E1204">
        <v>999999</v>
      </c>
      <c r="F1204" t="s">
        <v>848</v>
      </c>
      <c r="G1204" s="784" t="s">
        <v>4431</v>
      </c>
      <c r="H1204" s="784" t="s">
        <v>4431</v>
      </c>
      <c r="I1204" s="784" t="s">
        <v>4431</v>
      </c>
    </row>
    <row r="1205" spans="1:9" hidden="1">
      <c r="A1205" t="str">
        <f>Table_wabobpsvr_AzureCalc_AzureCalcRateCard[[#This Row],[ServiceName]]&amp;Table_wabobpsvr_AzureCalc_AzureCalcRateCard[[#This Row],[Price_Level]]&amp;Table_wabobpsvr_AzureCalc_AzureCalcRateCard[[#This Row],[Region]]</f>
        <v>ExpressRoute (IXP) Data Transfer Out at 200 Mbps (GB) - Zone 1B11</v>
      </c>
      <c r="B1205">
        <v>11</v>
      </c>
      <c r="C1205" t="s">
        <v>4431</v>
      </c>
      <c r="D1205" t="s">
        <v>182</v>
      </c>
      <c r="E1205">
        <v>999999</v>
      </c>
      <c r="F1205" t="s">
        <v>848</v>
      </c>
      <c r="G1205" s="784" t="s">
        <v>4431</v>
      </c>
      <c r="H1205" s="784" t="s">
        <v>4431</v>
      </c>
      <c r="I1205" s="784" t="s">
        <v>4431</v>
      </c>
    </row>
    <row r="1206" spans="1:9" hidden="1">
      <c r="A1206" s="784" t="str">
        <f>Table_wabobpsvr_AzureCalc_AzureCalcRateCard[[#This Row],[ServiceName]]&amp;Table_wabobpsvr_AzureCalc_AzureCalcRateCard[[#This Row],[Price_Level]]&amp;Table_wabobpsvr_AzureCalc_AzureCalcRateCard[[#This Row],[Region]]</f>
        <v>ExpressRoute (IXP) Data Transfer Out at 200 Mbps (GB) - Zone 1C11</v>
      </c>
      <c r="B1206" s="784">
        <v>11</v>
      </c>
      <c r="C1206" s="784" t="s">
        <v>4431</v>
      </c>
      <c r="D1206" s="784" t="s">
        <v>184</v>
      </c>
      <c r="E1206" s="784">
        <v>999999</v>
      </c>
      <c r="F1206" s="784" t="s">
        <v>848</v>
      </c>
      <c r="G1206" s="784" t="s">
        <v>4431</v>
      </c>
      <c r="H1206" s="784" t="s">
        <v>4431</v>
      </c>
      <c r="I1206" s="784" t="s">
        <v>4431</v>
      </c>
    </row>
    <row r="1207" spans="1:9" hidden="1">
      <c r="A1207" t="str">
        <f>Table_wabobpsvr_AzureCalc_AzureCalcRateCard[[#This Row],[ServiceName]]&amp;Table_wabobpsvr_AzureCalc_AzureCalcRateCard[[#This Row],[Price_Level]]&amp;Table_wabobpsvr_AzureCalc_AzureCalcRateCard[[#This Row],[Region]]</f>
        <v>ExpressRoute (IXP) Data Transfer Out at 200 Mbps (GB) - Zone 1D11</v>
      </c>
      <c r="B1207">
        <v>11</v>
      </c>
      <c r="C1207" t="s">
        <v>4431</v>
      </c>
      <c r="D1207" t="s">
        <v>183</v>
      </c>
      <c r="E1207">
        <v>999999</v>
      </c>
      <c r="F1207" t="s">
        <v>848</v>
      </c>
      <c r="G1207" s="784" t="s">
        <v>4431</v>
      </c>
      <c r="H1207" s="784" t="s">
        <v>4431</v>
      </c>
      <c r="I1207" s="784" t="s">
        <v>4431</v>
      </c>
    </row>
    <row r="1208" spans="1:9" hidden="1">
      <c r="A1208" s="784" t="str">
        <f>Table_wabobpsvr_AzureCalc_AzureCalcRateCard[[#This Row],[ServiceName]]&amp;Table_wabobpsvr_AzureCalc_AzureCalcRateCard[[#This Row],[Price_Level]]&amp;Table_wabobpsvr_AzureCalc_AzureCalcRateCard[[#This Row],[Region]]</f>
        <v>ExpressRoute (IXP) Data Transfer Out at 200 Mbps (GB) - Zone 2MOSP11</v>
      </c>
      <c r="B1208" s="784">
        <v>11</v>
      </c>
      <c r="C1208" s="784" t="s">
        <v>4431</v>
      </c>
      <c r="D1208" s="784" t="s">
        <v>627</v>
      </c>
      <c r="E1208" s="784">
        <v>999999</v>
      </c>
      <c r="F1208" s="784" t="s">
        <v>857</v>
      </c>
      <c r="G1208" s="784" t="s">
        <v>4431</v>
      </c>
      <c r="H1208" s="784" t="s">
        <v>4431</v>
      </c>
      <c r="I1208" s="784" t="s">
        <v>4431</v>
      </c>
    </row>
    <row r="1209" spans="1:9" hidden="1">
      <c r="A1209" s="784" t="str">
        <f>Table_wabobpsvr_AzureCalc_AzureCalcRateCard[[#This Row],[ServiceName]]&amp;Table_wabobpsvr_AzureCalc_AzureCalcRateCard[[#This Row],[Price_Level]]&amp;Table_wabobpsvr_AzureCalc_AzureCalcRateCard[[#This Row],[Region]]</f>
        <v>ExpressRoute (IXP) Data Transfer Out at 200 Mbps (GB) - Zone 2A11</v>
      </c>
      <c r="B1209" s="784">
        <v>11</v>
      </c>
      <c r="C1209" s="784" t="s">
        <v>4431</v>
      </c>
      <c r="D1209" s="784" t="s">
        <v>181</v>
      </c>
      <c r="E1209" s="784">
        <v>999999</v>
      </c>
      <c r="F1209" s="784" t="s">
        <v>857</v>
      </c>
      <c r="G1209" s="784" t="s">
        <v>4431</v>
      </c>
      <c r="H1209" s="784" t="s">
        <v>4431</v>
      </c>
      <c r="I1209" s="784" t="s">
        <v>4431</v>
      </c>
    </row>
    <row r="1210" spans="1:9" hidden="1">
      <c r="A1210" s="784" t="str">
        <f>Table_wabobpsvr_AzureCalc_AzureCalcRateCard[[#This Row],[ServiceName]]&amp;Table_wabobpsvr_AzureCalc_AzureCalcRateCard[[#This Row],[Price_Level]]&amp;Table_wabobpsvr_AzureCalc_AzureCalcRateCard[[#This Row],[Region]]</f>
        <v>ExpressRoute (IXP) Data Transfer Out at 200 Mbps (GB) - Zone 2B11</v>
      </c>
      <c r="B1210" s="784">
        <v>11</v>
      </c>
      <c r="C1210" s="784" t="s">
        <v>4431</v>
      </c>
      <c r="D1210" s="784" t="s">
        <v>182</v>
      </c>
      <c r="E1210" s="784">
        <v>999999</v>
      </c>
      <c r="F1210" s="784" t="s">
        <v>857</v>
      </c>
      <c r="G1210" s="784" t="s">
        <v>4431</v>
      </c>
      <c r="H1210" s="784" t="s">
        <v>4431</v>
      </c>
      <c r="I1210" s="784" t="s">
        <v>4431</v>
      </c>
    </row>
    <row r="1211" spans="1:9" hidden="1">
      <c r="A1211" s="784" t="str">
        <f>Table_wabobpsvr_AzureCalc_AzureCalcRateCard[[#This Row],[ServiceName]]&amp;Table_wabobpsvr_AzureCalc_AzureCalcRateCard[[#This Row],[Price_Level]]&amp;Table_wabobpsvr_AzureCalc_AzureCalcRateCard[[#This Row],[Region]]</f>
        <v>ExpressRoute (IXP) Data Transfer Out at 200 Mbps (GB) - Zone 2C11</v>
      </c>
      <c r="B1211" s="784">
        <v>11</v>
      </c>
      <c r="C1211" s="784" t="s">
        <v>4431</v>
      </c>
      <c r="D1211" s="784" t="s">
        <v>184</v>
      </c>
      <c r="E1211" s="784">
        <v>999999</v>
      </c>
      <c r="F1211" s="784" t="s">
        <v>857</v>
      </c>
      <c r="G1211" s="784" t="s">
        <v>4431</v>
      </c>
      <c r="H1211" s="784" t="s">
        <v>4431</v>
      </c>
      <c r="I1211" s="784" t="s">
        <v>4431</v>
      </c>
    </row>
    <row r="1212" spans="1:9" hidden="1">
      <c r="A1212" s="784" t="str">
        <f>Table_wabobpsvr_AzureCalc_AzureCalcRateCard[[#This Row],[ServiceName]]&amp;Table_wabobpsvr_AzureCalc_AzureCalcRateCard[[#This Row],[Price_Level]]&amp;Table_wabobpsvr_AzureCalc_AzureCalcRateCard[[#This Row],[Region]]</f>
        <v>ExpressRoute (IXP) Data Transfer Out at 200 Mbps (GB) - Zone 2D11</v>
      </c>
      <c r="B1212" s="784">
        <v>11</v>
      </c>
      <c r="C1212" s="784" t="s">
        <v>4431</v>
      </c>
      <c r="D1212" s="784" t="s">
        <v>183</v>
      </c>
      <c r="E1212" s="784">
        <v>999999</v>
      </c>
      <c r="F1212" s="784" t="s">
        <v>857</v>
      </c>
      <c r="G1212" s="784" t="s">
        <v>4431</v>
      </c>
      <c r="H1212" s="784" t="s">
        <v>4431</v>
      </c>
      <c r="I1212" s="784" t="s">
        <v>4431</v>
      </c>
    </row>
    <row r="1213" spans="1:9" hidden="1">
      <c r="A1213" t="str">
        <f>Table_wabobpsvr_AzureCalc_AzureCalcRateCard[[#This Row],[ServiceName]]&amp;Table_wabobpsvr_AzureCalc_AzureCalcRateCard[[#This Row],[Price_Level]]&amp;Table_wabobpsvr_AzureCalc_AzureCalcRateCard[[#This Row],[Region]]</f>
        <v>ExpressRoute (IXP) Data Transfer Out at 200 Mbps (GB) - Zone 2MOSP12</v>
      </c>
      <c r="B1213">
        <v>12</v>
      </c>
      <c r="C1213" t="s">
        <v>4431</v>
      </c>
      <c r="D1213" t="s">
        <v>627</v>
      </c>
      <c r="E1213">
        <v>999999</v>
      </c>
      <c r="F1213" t="s">
        <v>857</v>
      </c>
      <c r="G1213" s="784" t="s">
        <v>4431</v>
      </c>
      <c r="H1213" s="784" t="s">
        <v>4431</v>
      </c>
      <c r="I1213" s="784" t="s">
        <v>4431</v>
      </c>
    </row>
    <row r="1214" spans="1:9" hidden="1">
      <c r="A1214" t="str">
        <f>Table_wabobpsvr_AzureCalc_AzureCalcRateCard[[#This Row],[ServiceName]]&amp;Table_wabobpsvr_AzureCalc_AzureCalcRateCard[[#This Row],[Price_Level]]&amp;Table_wabobpsvr_AzureCalc_AzureCalcRateCard[[#This Row],[Region]]</f>
        <v>ExpressRoute (IXP) Data Transfer Out at 200 Mbps (GB) - Zone 2A12</v>
      </c>
      <c r="B1214">
        <v>12</v>
      </c>
      <c r="C1214" t="s">
        <v>4431</v>
      </c>
      <c r="D1214" t="s">
        <v>181</v>
      </c>
      <c r="E1214">
        <v>999999</v>
      </c>
      <c r="F1214" t="s">
        <v>857</v>
      </c>
      <c r="G1214" s="784" t="s">
        <v>4431</v>
      </c>
      <c r="H1214" s="784" t="s">
        <v>4431</v>
      </c>
      <c r="I1214" s="784" t="s">
        <v>4431</v>
      </c>
    </row>
    <row r="1215" spans="1:9" hidden="1">
      <c r="A1215" s="784" t="str">
        <f>Table_wabobpsvr_AzureCalc_AzureCalcRateCard[[#This Row],[ServiceName]]&amp;Table_wabobpsvr_AzureCalc_AzureCalcRateCard[[#This Row],[Price_Level]]&amp;Table_wabobpsvr_AzureCalc_AzureCalcRateCard[[#This Row],[Region]]</f>
        <v>ExpressRoute (IXP) Data Transfer Out at 200 Mbps (GB) - Zone 2B12</v>
      </c>
      <c r="B1215" s="784">
        <v>12</v>
      </c>
      <c r="C1215" s="784" t="s">
        <v>4431</v>
      </c>
      <c r="D1215" s="784" t="s">
        <v>182</v>
      </c>
      <c r="E1215" s="784">
        <v>999999</v>
      </c>
      <c r="F1215" s="784" t="s">
        <v>857</v>
      </c>
      <c r="G1215" s="784" t="s">
        <v>4431</v>
      </c>
      <c r="H1215" s="784" t="s">
        <v>4431</v>
      </c>
      <c r="I1215" s="784" t="s">
        <v>4431</v>
      </c>
    </row>
    <row r="1216" spans="1:9" hidden="1">
      <c r="A1216" s="784" t="str">
        <f>Table_wabobpsvr_AzureCalc_AzureCalcRateCard[[#This Row],[ServiceName]]&amp;Table_wabobpsvr_AzureCalc_AzureCalcRateCard[[#This Row],[Price_Level]]&amp;Table_wabobpsvr_AzureCalc_AzureCalcRateCard[[#This Row],[Region]]</f>
        <v>ExpressRoute (IXP) Data Transfer Out at 200 Mbps (GB) - Zone 2C12</v>
      </c>
      <c r="B1216" s="784">
        <v>12</v>
      </c>
      <c r="C1216" s="784" t="s">
        <v>4431</v>
      </c>
      <c r="D1216" s="784" t="s">
        <v>184</v>
      </c>
      <c r="E1216" s="784">
        <v>999999</v>
      </c>
      <c r="F1216" s="784" t="s">
        <v>857</v>
      </c>
      <c r="G1216" s="784" t="s">
        <v>4431</v>
      </c>
      <c r="H1216" s="784" t="s">
        <v>4431</v>
      </c>
      <c r="I1216" s="784" t="s">
        <v>4431</v>
      </c>
    </row>
    <row r="1217" spans="1:9" hidden="1">
      <c r="A1217" t="str">
        <f>Table_wabobpsvr_AzureCalc_AzureCalcRateCard[[#This Row],[ServiceName]]&amp;Table_wabobpsvr_AzureCalc_AzureCalcRateCard[[#This Row],[Price_Level]]&amp;Table_wabobpsvr_AzureCalc_AzureCalcRateCard[[#This Row],[Region]]</f>
        <v>ExpressRoute (IXP) Data Transfer Out at 200 Mbps (GB) - Zone 2D12</v>
      </c>
      <c r="B1217">
        <v>12</v>
      </c>
      <c r="C1217" t="s">
        <v>4431</v>
      </c>
      <c r="D1217" t="s">
        <v>183</v>
      </c>
      <c r="E1217">
        <v>999999</v>
      </c>
      <c r="F1217" t="s">
        <v>857</v>
      </c>
      <c r="G1217" s="784" t="s">
        <v>4431</v>
      </c>
      <c r="H1217" s="784" t="s">
        <v>4431</v>
      </c>
      <c r="I1217" s="784" t="s">
        <v>4431</v>
      </c>
    </row>
    <row r="1218" spans="1:9" hidden="1">
      <c r="A1218" s="784" t="str">
        <f>Table_wabobpsvr_AzureCalc_AzureCalcRateCard[[#This Row],[ServiceName]]&amp;Table_wabobpsvr_AzureCalc_AzureCalcRateCard[[#This Row],[Price_Level]]&amp;Table_wabobpsvr_AzureCalc_AzureCalcRateCard[[#This Row],[Region]]</f>
        <v>Streaming UnitsD15</v>
      </c>
      <c r="B1218" s="784">
        <v>15</v>
      </c>
      <c r="C1218" s="784" t="s">
        <v>4431</v>
      </c>
      <c r="D1218" s="784" t="s">
        <v>183</v>
      </c>
      <c r="E1218" s="784">
        <v>999999</v>
      </c>
      <c r="F1218" s="784" t="s">
        <v>1361</v>
      </c>
      <c r="G1218" s="784" t="s">
        <v>4431</v>
      </c>
      <c r="H1218" s="784" t="s">
        <v>4431</v>
      </c>
      <c r="I1218" s="784" t="s">
        <v>4431</v>
      </c>
    </row>
    <row r="1219" spans="1:9" hidden="1">
      <c r="A1219" s="784" t="str">
        <f>Table_wabobpsvr_AzureCalc_AzureCalcRateCard[[#This Row],[ServiceName]]&amp;Table_wabobpsvr_AzureCalc_AzureCalcRateCard[[#This Row],[Price_Level]]&amp;Table_wabobpsvr_AzureCalc_AzureCalcRateCard[[#This Row],[Region]]</f>
        <v>Basic General Purpose Batch InstancesA16</v>
      </c>
      <c r="B1219" s="784">
        <v>16</v>
      </c>
      <c r="C1219" s="784" t="s">
        <v>4431</v>
      </c>
      <c r="D1219" s="784" t="s">
        <v>181</v>
      </c>
      <c r="E1219" s="784">
        <v>999999</v>
      </c>
      <c r="F1219" s="784" t="s">
        <v>1352</v>
      </c>
      <c r="G1219" s="784" t="s">
        <v>4431</v>
      </c>
      <c r="H1219" s="784" t="s">
        <v>4431</v>
      </c>
      <c r="I1219" s="784" t="s">
        <v>4431</v>
      </c>
    </row>
    <row r="1220" spans="1:9" hidden="1">
      <c r="A1220" s="784" t="str">
        <f>Table_wabobpsvr_AzureCalc_AzureCalcRateCard[[#This Row],[ServiceName]]&amp;Table_wabobpsvr_AzureCalc_AzureCalcRateCard[[#This Row],[Price_Level]]&amp;Table_wabobpsvr_AzureCalc_AzureCalcRateCard[[#This Row],[Region]]</f>
        <v>Basic General Purpose Batch InstancesB16</v>
      </c>
      <c r="B1220" s="784">
        <v>16</v>
      </c>
      <c r="C1220" s="784" t="s">
        <v>4431</v>
      </c>
      <c r="D1220" s="784" t="s">
        <v>182</v>
      </c>
      <c r="E1220" s="784">
        <v>999999</v>
      </c>
      <c r="F1220" s="784" t="s">
        <v>1352</v>
      </c>
      <c r="G1220" s="784" t="s">
        <v>4431</v>
      </c>
      <c r="H1220" s="784" t="s">
        <v>4431</v>
      </c>
      <c r="I1220" s="784" t="s">
        <v>4431</v>
      </c>
    </row>
    <row r="1221" spans="1:9" hidden="1">
      <c r="A1221" s="784" t="str">
        <f>Table_wabobpsvr_AzureCalc_AzureCalcRateCard[[#This Row],[ServiceName]]&amp;Table_wabobpsvr_AzureCalc_AzureCalcRateCard[[#This Row],[Price_Level]]&amp;Table_wabobpsvr_AzureCalc_AzureCalcRateCard[[#This Row],[Region]]</f>
        <v>Basic General Purpose Batch InstancesC16</v>
      </c>
      <c r="B1221" s="784">
        <v>16</v>
      </c>
      <c r="C1221" s="784" t="s">
        <v>4431</v>
      </c>
      <c r="D1221" s="784" t="s">
        <v>184</v>
      </c>
      <c r="E1221" s="784">
        <v>999999</v>
      </c>
      <c r="F1221" s="784" t="s">
        <v>1352</v>
      </c>
      <c r="G1221" s="784" t="s">
        <v>4431</v>
      </c>
      <c r="H1221" s="784" t="s">
        <v>4431</v>
      </c>
      <c r="I1221" s="784" t="s">
        <v>4431</v>
      </c>
    </row>
    <row r="1222" spans="1:9" hidden="1">
      <c r="A1222" s="784" t="str">
        <f>Table_wabobpsvr_AzureCalc_AzureCalcRateCard[[#This Row],[ServiceName]]&amp;Table_wabobpsvr_AzureCalc_AzureCalcRateCard[[#This Row],[Price_Level]]&amp;Table_wabobpsvr_AzureCalc_AzureCalcRateCard[[#This Row],[Region]]</f>
        <v>Basic General Purpose Batch InstancesD16</v>
      </c>
      <c r="B1222" s="784">
        <v>16</v>
      </c>
      <c r="C1222" s="784" t="s">
        <v>4431</v>
      </c>
      <c r="D1222" s="784" t="s">
        <v>183</v>
      </c>
      <c r="E1222" s="784">
        <v>999999</v>
      </c>
      <c r="F1222" s="784" t="s">
        <v>1352</v>
      </c>
      <c r="G1222" s="784" t="s">
        <v>4431</v>
      </c>
      <c r="H1222" s="784" t="s">
        <v>4431</v>
      </c>
      <c r="I1222" s="784" t="s">
        <v>4431</v>
      </c>
    </row>
    <row r="1223" spans="1:9" hidden="1">
      <c r="A1223" s="784" t="str">
        <f>Table_wabobpsvr_AzureCalc_AzureCalcRateCard[[#This Row],[ServiceName]]&amp;Table_wabobpsvr_AzureCalc_AzureCalcRateCard[[#This Row],[Price_Level]]&amp;Table_wabobpsvr_AzureCalc_AzureCalcRateCard[[#This Row],[Region]]</f>
        <v>ExpressRoute (IXP) Data Transfer Out at 200 Mbps (GB) - Zone 3MOSP12</v>
      </c>
      <c r="B1223" s="784">
        <v>12</v>
      </c>
      <c r="C1223" s="784" t="s">
        <v>4431</v>
      </c>
      <c r="D1223" s="784" t="s">
        <v>627</v>
      </c>
      <c r="E1223" s="784">
        <v>999999</v>
      </c>
      <c r="F1223" s="784" t="s">
        <v>858</v>
      </c>
      <c r="G1223" s="784" t="s">
        <v>4431</v>
      </c>
      <c r="H1223" s="784" t="s">
        <v>4431</v>
      </c>
      <c r="I1223" s="784" t="s">
        <v>4431</v>
      </c>
    </row>
    <row r="1224" spans="1:9" hidden="1">
      <c r="A1224" s="784" t="str">
        <f>Table_wabobpsvr_AzureCalc_AzureCalcRateCard[[#This Row],[ServiceName]]&amp;Table_wabobpsvr_AzureCalc_AzureCalcRateCard[[#This Row],[Price_Level]]&amp;Table_wabobpsvr_AzureCalc_AzureCalcRateCard[[#This Row],[Region]]</f>
        <v>ExpressRoute (IXP) Data Transfer Out at 200 Mbps (GB) - Zone 3A12</v>
      </c>
      <c r="B1224" s="784">
        <v>12</v>
      </c>
      <c r="C1224" s="784" t="s">
        <v>4431</v>
      </c>
      <c r="D1224" s="784" t="s">
        <v>181</v>
      </c>
      <c r="E1224" s="784">
        <v>999999</v>
      </c>
      <c r="F1224" s="784" t="s">
        <v>858</v>
      </c>
      <c r="G1224" s="784" t="s">
        <v>4431</v>
      </c>
      <c r="H1224" s="784" t="s">
        <v>4431</v>
      </c>
      <c r="I1224" s="784" t="s">
        <v>4431</v>
      </c>
    </row>
    <row r="1225" spans="1:9" hidden="1">
      <c r="A1225" s="784" t="str">
        <f>Table_wabobpsvr_AzureCalc_AzureCalcRateCard[[#This Row],[ServiceName]]&amp;Table_wabobpsvr_AzureCalc_AzureCalcRateCard[[#This Row],[Price_Level]]&amp;Table_wabobpsvr_AzureCalc_AzureCalcRateCard[[#This Row],[Region]]</f>
        <v>ExpressRoute (IXP) Data Transfer Out at 200 Mbps (GB) - Zone 3B12</v>
      </c>
      <c r="B1225" s="784">
        <v>12</v>
      </c>
      <c r="C1225" s="784" t="s">
        <v>4431</v>
      </c>
      <c r="D1225" s="784" t="s">
        <v>182</v>
      </c>
      <c r="E1225" s="784">
        <v>999999</v>
      </c>
      <c r="F1225" s="784" t="s">
        <v>858</v>
      </c>
      <c r="G1225" s="784" t="s">
        <v>4431</v>
      </c>
      <c r="H1225" s="784" t="s">
        <v>4431</v>
      </c>
      <c r="I1225" s="784" t="s">
        <v>4431</v>
      </c>
    </row>
    <row r="1226" spans="1:9" hidden="1">
      <c r="A1226" s="784" t="str">
        <f>Table_wabobpsvr_AzureCalc_AzureCalcRateCard[[#This Row],[ServiceName]]&amp;Table_wabobpsvr_AzureCalc_AzureCalcRateCard[[#This Row],[Price_Level]]&amp;Table_wabobpsvr_AzureCalc_AzureCalcRateCard[[#This Row],[Region]]</f>
        <v>ExpressRoute (IXP) Data Transfer Out at 200 Mbps (GB) - Zone 3C12</v>
      </c>
      <c r="B1226" s="784">
        <v>12</v>
      </c>
      <c r="C1226" s="784" t="s">
        <v>4431</v>
      </c>
      <c r="D1226" s="784" t="s">
        <v>184</v>
      </c>
      <c r="E1226" s="784">
        <v>999999</v>
      </c>
      <c r="F1226" s="784" t="s">
        <v>858</v>
      </c>
      <c r="G1226" s="784" t="s">
        <v>4431</v>
      </c>
      <c r="H1226" s="784" t="s">
        <v>4431</v>
      </c>
      <c r="I1226" s="784" t="s">
        <v>4431</v>
      </c>
    </row>
    <row r="1227" spans="1:9" hidden="1">
      <c r="A1227" s="784" t="str">
        <f>Table_wabobpsvr_AzureCalc_AzureCalcRateCard[[#This Row],[ServiceName]]&amp;Table_wabobpsvr_AzureCalc_AzureCalcRateCard[[#This Row],[Price_Level]]&amp;Table_wabobpsvr_AzureCalc_AzureCalcRateCard[[#This Row],[Region]]</f>
        <v>ExpressRoute (IXP) Data Transfer Out at 200 Mbps (GB) - Zone 3D12</v>
      </c>
      <c r="B1227" s="784">
        <v>12</v>
      </c>
      <c r="C1227" s="784" t="s">
        <v>4431</v>
      </c>
      <c r="D1227" s="784" t="s">
        <v>183</v>
      </c>
      <c r="E1227" s="784">
        <v>999999</v>
      </c>
      <c r="F1227" s="784" t="s">
        <v>858</v>
      </c>
      <c r="G1227" s="784" t="s">
        <v>4431</v>
      </c>
      <c r="H1227" s="784" t="s">
        <v>4431</v>
      </c>
      <c r="I1227" s="784" t="s">
        <v>4431</v>
      </c>
    </row>
    <row r="1228" spans="1:9" hidden="1">
      <c r="A1228" t="str">
        <f>Table_wabobpsvr_AzureCalc_AzureCalcRateCard[[#This Row],[ServiceName]]&amp;Table_wabobpsvr_AzureCalc_AzureCalcRateCard[[#This Row],[Price_Level]]&amp;Table_wabobpsvr_AzureCalc_AzureCalcRateCard[[#This Row],[Region]]</f>
        <v>ExpressRoute (IXP) Data Transfer Out at 200 Mbps (GB) - Zone 3MOSP11</v>
      </c>
      <c r="B1228">
        <v>11</v>
      </c>
      <c r="C1228" t="s">
        <v>4431</v>
      </c>
      <c r="D1228" t="s">
        <v>627</v>
      </c>
      <c r="E1228">
        <v>999999</v>
      </c>
      <c r="F1228" t="s">
        <v>858</v>
      </c>
      <c r="G1228" s="784" t="s">
        <v>4431</v>
      </c>
      <c r="H1228" s="784" t="s">
        <v>4431</v>
      </c>
      <c r="I1228" s="784" t="s">
        <v>4431</v>
      </c>
    </row>
    <row r="1229" spans="1:9" hidden="1">
      <c r="A1229" t="str">
        <f>Table_wabobpsvr_AzureCalc_AzureCalcRateCard[[#This Row],[ServiceName]]&amp;Table_wabobpsvr_AzureCalc_AzureCalcRateCard[[#This Row],[Price_Level]]&amp;Table_wabobpsvr_AzureCalc_AzureCalcRateCard[[#This Row],[Region]]</f>
        <v>ExpressRoute (IXP) Data Transfer Out at 200 Mbps (GB) - Zone 3A11</v>
      </c>
      <c r="B1229">
        <v>11</v>
      </c>
      <c r="C1229" t="s">
        <v>4431</v>
      </c>
      <c r="D1229" t="s">
        <v>181</v>
      </c>
      <c r="E1229">
        <v>999999</v>
      </c>
      <c r="F1229" t="s">
        <v>858</v>
      </c>
      <c r="G1229" s="784" t="s">
        <v>4431</v>
      </c>
      <c r="H1229" s="784" t="s">
        <v>4431</v>
      </c>
      <c r="I1229" s="784" t="s">
        <v>4431</v>
      </c>
    </row>
    <row r="1230" spans="1:9" hidden="1">
      <c r="A1230" t="str">
        <f>Table_wabobpsvr_AzureCalc_AzureCalcRateCard[[#This Row],[ServiceName]]&amp;Table_wabobpsvr_AzureCalc_AzureCalcRateCard[[#This Row],[Price_Level]]&amp;Table_wabobpsvr_AzureCalc_AzureCalcRateCard[[#This Row],[Region]]</f>
        <v>ExpressRoute (IXP) Data Transfer Out at 200 Mbps (GB) - Zone 3B11</v>
      </c>
      <c r="B1230">
        <v>11</v>
      </c>
      <c r="C1230" t="s">
        <v>4431</v>
      </c>
      <c r="D1230" t="s">
        <v>182</v>
      </c>
      <c r="E1230">
        <v>999999</v>
      </c>
      <c r="F1230" t="s">
        <v>858</v>
      </c>
      <c r="G1230" s="784" t="s">
        <v>4431</v>
      </c>
      <c r="H1230" s="784" t="s">
        <v>4431</v>
      </c>
      <c r="I1230" s="784" t="s">
        <v>4431</v>
      </c>
    </row>
    <row r="1231" spans="1:9" hidden="1">
      <c r="A1231" t="str">
        <f>Table_wabobpsvr_AzureCalc_AzureCalcRateCard[[#This Row],[ServiceName]]&amp;Table_wabobpsvr_AzureCalc_AzureCalcRateCard[[#This Row],[Price_Level]]&amp;Table_wabobpsvr_AzureCalc_AzureCalcRateCard[[#This Row],[Region]]</f>
        <v>ExpressRoute (IXP) Data Transfer Out at 200 Mbps (GB) - Zone 3C11</v>
      </c>
      <c r="B1231">
        <v>11</v>
      </c>
      <c r="C1231" t="s">
        <v>4431</v>
      </c>
      <c r="D1231" t="s">
        <v>184</v>
      </c>
      <c r="E1231">
        <v>999999</v>
      </c>
      <c r="F1231" t="s">
        <v>858</v>
      </c>
      <c r="G1231" s="784" t="s">
        <v>4431</v>
      </c>
      <c r="H1231" s="784" t="s">
        <v>4431</v>
      </c>
      <c r="I1231" s="784" t="s">
        <v>4431</v>
      </c>
    </row>
    <row r="1232" spans="1:9" hidden="1">
      <c r="A1232" t="str">
        <f>Table_wabobpsvr_AzureCalc_AzureCalcRateCard[[#This Row],[ServiceName]]&amp;Table_wabobpsvr_AzureCalc_AzureCalcRateCard[[#This Row],[Price_Level]]&amp;Table_wabobpsvr_AzureCalc_AzureCalcRateCard[[#This Row],[Region]]</f>
        <v>ExpressRoute (IXP) Data Transfer Out at 200 Mbps (GB) - Zone 3D11</v>
      </c>
      <c r="B1232">
        <v>11</v>
      </c>
      <c r="C1232" t="s">
        <v>4431</v>
      </c>
      <c r="D1232" t="s">
        <v>183</v>
      </c>
      <c r="E1232">
        <v>999999</v>
      </c>
      <c r="F1232" t="s">
        <v>858</v>
      </c>
      <c r="G1232" s="784" t="s">
        <v>4431</v>
      </c>
      <c r="H1232" s="784" t="s">
        <v>4431</v>
      </c>
      <c r="I1232" s="784" t="s">
        <v>4431</v>
      </c>
    </row>
    <row r="1233" spans="1:9" hidden="1">
      <c r="A1233" t="str">
        <f>Table_wabobpsvr_AzureCalc_AzureCalcRateCard[[#This Row],[ServiceName]]&amp;Table_wabobpsvr_AzureCalc_AzureCalcRateCard[[#This Row],[Price_Level]]&amp;Table_wabobpsvr_AzureCalc_AzureCalcRateCard[[#This Row],[Region]]</f>
        <v>ExpressRoute (IXP) Data Transfer Out at 500 Mbps (GB) - Zone 1MOSP11</v>
      </c>
      <c r="B1233">
        <v>11</v>
      </c>
      <c r="C1233" t="s">
        <v>4431</v>
      </c>
      <c r="D1233" t="s">
        <v>627</v>
      </c>
      <c r="E1233">
        <v>999999</v>
      </c>
      <c r="F1233" t="s">
        <v>860</v>
      </c>
      <c r="G1233" s="784" t="s">
        <v>4431</v>
      </c>
      <c r="H1233" s="784" t="s">
        <v>4431</v>
      </c>
      <c r="I1233" s="784" t="s">
        <v>4431</v>
      </c>
    </row>
    <row r="1234" spans="1:9" hidden="1">
      <c r="A1234" t="str">
        <f>Table_wabobpsvr_AzureCalc_AzureCalcRateCard[[#This Row],[ServiceName]]&amp;Table_wabobpsvr_AzureCalc_AzureCalcRateCard[[#This Row],[Price_Level]]&amp;Table_wabobpsvr_AzureCalc_AzureCalcRateCard[[#This Row],[Region]]</f>
        <v>ExpressRoute (IXP) Data Transfer Out at 500 Mbps (GB) - Zone 1A11</v>
      </c>
      <c r="B1234">
        <v>11</v>
      </c>
      <c r="C1234" t="s">
        <v>4431</v>
      </c>
      <c r="D1234" t="s">
        <v>181</v>
      </c>
      <c r="E1234">
        <v>999999</v>
      </c>
      <c r="F1234" t="s">
        <v>860</v>
      </c>
      <c r="G1234" s="784" t="s">
        <v>4431</v>
      </c>
      <c r="H1234" s="784" t="s">
        <v>4431</v>
      </c>
      <c r="I1234" s="784" t="s">
        <v>4431</v>
      </c>
    </row>
    <row r="1235" spans="1:9" hidden="1">
      <c r="A1235" t="str">
        <f>Table_wabobpsvr_AzureCalc_AzureCalcRateCard[[#This Row],[ServiceName]]&amp;Table_wabobpsvr_AzureCalc_AzureCalcRateCard[[#This Row],[Price_Level]]&amp;Table_wabobpsvr_AzureCalc_AzureCalcRateCard[[#This Row],[Region]]</f>
        <v>ExpressRoute (IXP) Data Transfer Out at 500 Mbps (GB) - Zone 1B11</v>
      </c>
      <c r="B1235">
        <v>11</v>
      </c>
      <c r="C1235" t="s">
        <v>4431</v>
      </c>
      <c r="D1235" t="s">
        <v>182</v>
      </c>
      <c r="E1235">
        <v>999999</v>
      </c>
      <c r="F1235" t="s">
        <v>860</v>
      </c>
      <c r="G1235" s="784" t="s">
        <v>4431</v>
      </c>
      <c r="H1235" s="784" t="s">
        <v>4431</v>
      </c>
      <c r="I1235" s="784" t="s">
        <v>4431</v>
      </c>
    </row>
    <row r="1236" spans="1:9" hidden="1">
      <c r="A1236" t="str">
        <f>Table_wabobpsvr_AzureCalc_AzureCalcRateCard[[#This Row],[ServiceName]]&amp;Table_wabobpsvr_AzureCalc_AzureCalcRateCard[[#This Row],[Price_Level]]&amp;Table_wabobpsvr_AzureCalc_AzureCalcRateCard[[#This Row],[Region]]</f>
        <v>ExpressRoute (IXP) Data Transfer Out at 500 Mbps (GB) - Zone 1C11</v>
      </c>
      <c r="B1236">
        <v>11</v>
      </c>
      <c r="C1236" t="s">
        <v>4431</v>
      </c>
      <c r="D1236" t="s">
        <v>184</v>
      </c>
      <c r="E1236">
        <v>999999</v>
      </c>
      <c r="F1236" t="s">
        <v>860</v>
      </c>
      <c r="G1236" s="784" t="s">
        <v>4431</v>
      </c>
      <c r="H1236" s="784" t="s">
        <v>4431</v>
      </c>
      <c r="I1236" s="784" t="s">
        <v>4431</v>
      </c>
    </row>
    <row r="1237" spans="1:9" hidden="1">
      <c r="A1237" t="str">
        <f>Table_wabobpsvr_AzureCalc_AzureCalcRateCard[[#This Row],[ServiceName]]&amp;Table_wabobpsvr_AzureCalc_AzureCalcRateCard[[#This Row],[Price_Level]]&amp;Table_wabobpsvr_AzureCalc_AzureCalcRateCard[[#This Row],[Region]]</f>
        <v>ExpressRoute (IXP) Data Transfer Out at 500 Mbps (GB) - Zone 1D11</v>
      </c>
      <c r="B1237">
        <v>11</v>
      </c>
      <c r="C1237" t="s">
        <v>4431</v>
      </c>
      <c r="D1237" t="s">
        <v>183</v>
      </c>
      <c r="E1237">
        <v>999999</v>
      </c>
      <c r="F1237" t="s">
        <v>860</v>
      </c>
      <c r="G1237" s="784" t="s">
        <v>4431</v>
      </c>
      <c r="H1237" s="784" t="s">
        <v>4431</v>
      </c>
      <c r="I1237" s="784" t="s">
        <v>4431</v>
      </c>
    </row>
    <row r="1238" spans="1:9" hidden="1">
      <c r="A1238" t="str">
        <f>Table_wabobpsvr_AzureCalc_AzureCalcRateCard[[#This Row],[ServiceName]]&amp;Table_wabobpsvr_AzureCalc_AzureCalcRateCard[[#This Row],[Price_Level]]&amp;Table_wabobpsvr_AzureCalc_AzureCalcRateCard[[#This Row],[Region]]</f>
        <v>ExpressRoute (IXP) Data Transfer Out at 500 Mbps (GB) - Zone 1MOSP12</v>
      </c>
      <c r="B1238">
        <v>12</v>
      </c>
      <c r="C1238" t="s">
        <v>4431</v>
      </c>
      <c r="D1238" t="s">
        <v>627</v>
      </c>
      <c r="E1238">
        <v>999999</v>
      </c>
      <c r="F1238" t="s">
        <v>860</v>
      </c>
      <c r="G1238" s="784" t="s">
        <v>4431</v>
      </c>
      <c r="H1238" s="784" t="s">
        <v>4431</v>
      </c>
      <c r="I1238" s="784" t="s">
        <v>4431</v>
      </c>
    </row>
    <row r="1239" spans="1:9" hidden="1">
      <c r="A1239" t="str">
        <f>Table_wabobpsvr_AzureCalc_AzureCalcRateCard[[#This Row],[ServiceName]]&amp;Table_wabobpsvr_AzureCalc_AzureCalcRateCard[[#This Row],[Price_Level]]&amp;Table_wabobpsvr_AzureCalc_AzureCalcRateCard[[#This Row],[Region]]</f>
        <v>ExpressRoute (IXP) Data Transfer Out at 500 Mbps (GB) - Zone 1A12</v>
      </c>
      <c r="B1239">
        <v>12</v>
      </c>
      <c r="C1239" t="s">
        <v>4431</v>
      </c>
      <c r="D1239" t="s">
        <v>181</v>
      </c>
      <c r="E1239">
        <v>999999</v>
      </c>
      <c r="F1239" t="s">
        <v>860</v>
      </c>
      <c r="G1239" s="784" t="s">
        <v>4431</v>
      </c>
      <c r="H1239" s="784" t="s">
        <v>4431</v>
      </c>
      <c r="I1239" s="784" t="s">
        <v>4431</v>
      </c>
    </row>
    <row r="1240" spans="1:9" hidden="1">
      <c r="A1240" t="str">
        <f>Table_wabobpsvr_AzureCalc_AzureCalcRateCard[[#This Row],[ServiceName]]&amp;Table_wabobpsvr_AzureCalc_AzureCalcRateCard[[#This Row],[Price_Level]]&amp;Table_wabobpsvr_AzureCalc_AzureCalcRateCard[[#This Row],[Region]]</f>
        <v>ExpressRoute (IXP) Data Transfer Out at 500 Mbps (GB) - Zone 1B12</v>
      </c>
      <c r="B1240">
        <v>12</v>
      </c>
      <c r="C1240" t="s">
        <v>4431</v>
      </c>
      <c r="D1240" t="s">
        <v>182</v>
      </c>
      <c r="E1240">
        <v>999999</v>
      </c>
      <c r="F1240" t="s">
        <v>860</v>
      </c>
      <c r="G1240" s="784" t="s">
        <v>4431</v>
      </c>
      <c r="H1240" s="784" t="s">
        <v>4431</v>
      </c>
      <c r="I1240" s="784" t="s">
        <v>4431</v>
      </c>
    </row>
    <row r="1241" spans="1:9" hidden="1">
      <c r="A1241" t="str">
        <f>Table_wabobpsvr_AzureCalc_AzureCalcRateCard[[#This Row],[ServiceName]]&amp;Table_wabobpsvr_AzureCalc_AzureCalcRateCard[[#This Row],[Price_Level]]&amp;Table_wabobpsvr_AzureCalc_AzureCalcRateCard[[#This Row],[Region]]</f>
        <v>ExpressRoute (IXP) Data Transfer Out at 500 Mbps (GB) - Zone 1C12</v>
      </c>
      <c r="B1241">
        <v>12</v>
      </c>
      <c r="C1241" t="s">
        <v>4431</v>
      </c>
      <c r="D1241" t="s">
        <v>184</v>
      </c>
      <c r="E1241">
        <v>999999</v>
      </c>
      <c r="F1241" t="s">
        <v>860</v>
      </c>
      <c r="G1241" s="784" t="s">
        <v>4431</v>
      </c>
      <c r="H1241" s="784" t="s">
        <v>4431</v>
      </c>
      <c r="I1241" s="784" t="s">
        <v>4431</v>
      </c>
    </row>
    <row r="1242" spans="1:9" hidden="1">
      <c r="A1242" t="str">
        <f>Table_wabobpsvr_AzureCalc_AzureCalcRateCard[[#This Row],[ServiceName]]&amp;Table_wabobpsvr_AzureCalc_AzureCalcRateCard[[#This Row],[Price_Level]]&amp;Table_wabobpsvr_AzureCalc_AzureCalcRateCard[[#This Row],[Region]]</f>
        <v>ExpressRoute (IXP) Data Transfer Out at 500 Mbps (GB) - Zone 1D12</v>
      </c>
      <c r="B1242">
        <v>12</v>
      </c>
      <c r="C1242" t="s">
        <v>4431</v>
      </c>
      <c r="D1242" t="s">
        <v>183</v>
      </c>
      <c r="E1242">
        <v>999999</v>
      </c>
      <c r="F1242" t="s">
        <v>860</v>
      </c>
      <c r="G1242" s="784" t="s">
        <v>4431</v>
      </c>
      <c r="H1242" s="784" t="s">
        <v>4431</v>
      </c>
      <c r="I1242" s="784" t="s">
        <v>4431</v>
      </c>
    </row>
    <row r="1243" spans="1:9" hidden="1">
      <c r="A1243" s="784" t="str">
        <f>Table_wabobpsvr_AzureCalc_AzureCalcRateCard[[#This Row],[ServiceName]]&amp;Table_wabobpsvr_AzureCalc_AzureCalcRateCard[[#This Row],[Price_Level]]&amp;Table_wabobpsvr_AzureCalc_AzureCalcRateCard[[#This Row],[Region]]</f>
        <v>A8 Cloud ServicesMOSP1</v>
      </c>
      <c r="B1243" s="784">
        <v>1</v>
      </c>
      <c r="C1243" s="784" t="s">
        <v>4431</v>
      </c>
      <c r="D1243" s="784" t="s">
        <v>627</v>
      </c>
      <c r="E1243" s="784">
        <v>999999</v>
      </c>
      <c r="F1243" s="784" t="s">
        <v>716</v>
      </c>
      <c r="G1243" s="784" t="s">
        <v>4431</v>
      </c>
      <c r="H1243" s="784" t="s">
        <v>4431</v>
      </c>
      <c r="I1243" s="784" t="s">
        <v>4431</v>
      </c>
    </row>
    <row r="1244" spans="1:9" hidden="1">
      <c r="A1244" s="784" t="str">
        <f>Table_wabobpsvr_AzureCalc_AzureCalcRateCard[[#This Row],[ServiceName]]&amp;Table_wabobpsvr_AzureCalc_AzureCalcRateCard[[#This Row],[Price_Level]]&amp;Table_wabobpsvr_AzureCalc_AzureCalcRateCard[[#This Row],[Region]]</f>
        <v>ExpressRoute (IXP) Data Transfer Out at 500 Mbps (GB) - Zone 2MOSP12</v>
      </c>
      <c r="B1244" s="784">
        <v>12</v>
      </c>
      <c r="C1244" s="784" t="s">
        <v>4431</v>
      </c>
      <c r="D1244" s="784" t="s">
        <v>627</v>
      </c>
      <c r="E1244" s="784">
        <v>999999</v>
      </c>
      <c r="F1244" s="784" t="s">
        <v>861</v>
      </c>
      <c r="G1244" s="784" t="s">
        <v>4431</v>
      </c>
      <c r="H1244" s="784" t="s">
        <v>4431</v>
      </c>
      <c r="I1244" s="784" t="s">
        <v>4431</v>
      </c>
    </row>
    <row r="1245" spans="1:9" hidden="1">
      <c r="A1245" s="784" t="str">
        <f>Table_wabobpsvr_AzureCalc_AzureCalcRateCard[[#This Row],[ServiceName]]&amp;Table_wabobpsvr_AzureCalc_AzureCalcRateCard[[#This Row],[Price_Level]]&amp;Table_wabobpsvr_AzureCalc_AzureCalcRateCard[[#This Row],[Region]]</f>
        <v>ExpressRoute (IXP) Data Transfer Out at 500 Mbps (GB) - Zone 2A12</v>
      </c>
      <c r="B1245" s="784">
        <v>12</v>
      </c>
      <c r="C1245" s="784" t="s">
        <v>4431</v>
      </c>
      <c r="D1245" s="784" t="s">
        <v>181</v>
      </c>
      <c r="E1245" s="784">
        <v>999999</v>
      </c>
      <c r="F1245" s="784" t="s">
        <v>861</v>
      </c>
      <c r="G1245" s="784" t="s">
        <v>4431</v>
      </c>
      <c r="H1245" s="784" t="s">
        <v>4431</v>
      </c>
      <c r="I1245" s="784" t="s">
        <v>4431</v>
      </c>
    </row>
    <row r="1246" spans="1:9" hidden="1">
      <c r="A1246" s="784" t="str">
        <f>Table_wabobpsvr_AzureCalc_AzureCalcRateCard[[#This Row],[ServiceName]]&amp;Table_wabobpsvr_AzureCalc_AzureCalcRateCard[[#This Row],[Price_Level]]&amp;Table_wabobpsvr_AzureCalc_AzureCalcRateCard[[#This Row],[Region]]</f>
        <v>ExpressRoute (IXP) Data Transfer Out at 500 Mbps (GB) - Zone 2B12</v>
      </c>
      <c r="B1246" s="784">
        <v>12</v>
      </c>
      <c r="C1246" s="784" t="s">
        <v>4431</v>
      </c>
      <c r="D1246" s="784" t="s">
        <v>182</v>
      </c>
      <c r="E1246" s="784">
        <v>999999</v>
      </c>
      <c r="F1246" s="784" t="s">
        <v>861</v>
      </c>
      <c r="G1246" s="784" t="s">
        <v>4431</v>
      </c>
      <c r="H1246" s="784" t="s">
        <v>4431</v>
      </c>
      <c r="I1246" s="784" t="s">
        <v>4431</v>
      </c>
    </row>
    <row r="1247" spans="1:9" hidden="1">
      <c r="A1247" s="784" t="str">
        <f>Table_wabobpsvr_AzureCalc_AzureCalcRateCard[[#This Row],[ServiceName]]&amp;Table_wabobpsvr_AzureCalc_AzureCalcRateCard[[#This Row],[Price_Level]]&amp;Table_wabobpsvr_AzureCalc_AzureCalcRateCard[[#This Row],[Region]]</f>
        <v>ExpressRoute (IXP) Data Transfer Out at 500 Mbps (GB) - Zone 2C12</v>
      </c>
      <c r="B1247" s="784">
        <v>12</v>
      </c>
      <c r="C1247" s="784" t="s">
        <v>4431</v>
      </c>
      <c r="D1247" s="784" t="s">
        <v>184</v>
      </c>
      <c r="E1247" s="784">
        <v>999999</v>
      </c>
      <c r="F1247" s="784" t="s">
        <v>861</v>
      </c>
      <c r="G1247" s="784" t="s">
        <v>4431</v>
      </c>
      <c r="H1247" s="784" t="s">
        <v>4431</v>
      </c>
      <c r="I1247" s="784" t="s">
        <v>4431</v>
      </c>
    </row>
    <row r="1248" spans="1:9" hidden="1">
      <c r="A1248" s="784" t="str">
        <f>Table_wabobpsvr_AzureCalc_AzureCalcRateCard[[#This Row],[ServiceName]]&amp;Table_wabobpsvr_AzureCalc_AzureCalcRateCard[[#This Row],[Price_Level]]&amp;Table_wabobpsvr_AzureCalc_AzureCalcRateCard[[#This Row],[Region]]</f>
        <v>ExpressRoute (IXP) Data Transfer Out at 500 Mbps (GB) - Zone 2D12</v>
      </c>
      <c r="B1248" s="784">
        <v>12</v>
      </c>
      <c r="C1248" s="784" t="s">
        <v>4431</v>
      </c>
      <c r="D1248" s="784" t="s">
        <v>183</v>
      </c>
      <c r="E1248" s="784">
        <v>999999</v>
      </c>
      <c r="F1248" s="784" t="s">
        <v>861</v>
      </c>
      <c r="G1248" s="784" t="s">
        <v>4431</v>
      </c>
      <c r="H1248" s="784" t="s">
        <v>4431</v>
      </c>
      <c r="I1248" s="784" t="s">
        <v>4431</v>
      </c>
    </row>
    <row r="1249" spans="1:9" hidden="1">
      <c r="A1249" s="784" t="str">
        <f>Table_wabobpsvr_AzureCalc_AzureCalcRateCard[[#This Row],[ServiceName]]&amp;Table_wabobpsvr_AzureCalc_AzureCalcRateCard[[#This Row],[Price_Level]]&amp;Table_wabobpsvr_AzureCalc_AzureCalcRateCard[[#This Row],[Region]]</f>
        <v>ExpressRoute (IXP) Data Transfer Out at 500 Mbps (GB) - Zone 2MOSP11</v>
      </c>
      <c r="B1249" s="784">
        <v>11</v>
      </c>
      <c r="C1249" s="784" t="s">
        <v>4431</v>
      </c>
      <c r="D1249" s="784" t="s">
        <v>627</v>
      </c>
      <c r="E1249" s="784">
        <v>999999</v>
      </c>
      <c r="F1249" s="784" t="s">
        <v>861</v>
      </c>
      <c r="G1249" s="784" t="s">
        <v>4431</v>
      </c>
      <c r="H1249" s="784" t="s">
        <v>4431</v>
      </c>
      <c r="I1249" s="784" t="s">
        <v>4431</v>
      </c>
    </row>
    <row r="1250" spans="1:9" hidden="1">
      <c r="A1250" s="784" t="str">
        <f>Table_wabobpsvr_AzureCalc_AzureCalcRateCard[[#This Row],[ServiceName]]&amp;Table_wabobpsvr_AzureCalc_AzureCalcRateCard[[#This Row],[Price_Level]]&amp;Table_wabobpsvr_AzureCalc_AzureCalcRateCard[[#This Row],[Region]]</f>
        <v>ExpressRoute (IXP) Data Transfer Out at 500 Mbps (GB) - Zone 2A11</v>
      </c>
      <c r="B1250" s="784">
        <v>11</v>
      </c>
      <c r="C1250" s="784" t="s">
        <v>4431</v>
      </c>
      <c r="D1250" s="784" t="s">
        <v>181</v>
      </c>
      <c r="E1250" s="784">
        <v>999999</v>
      </c>
      <c r="F1250" s="784" t="s">
        <v>861</v>
      </c>
      <c r="G1250" s="784" t="s">
        <v>4431</v>
      </c>
      <c r="H1250" s="784" t="s">
        <v>4431</v>
      </c>
      <c r="I1250" s="784" t="s">
        <v>4431</v>
      </c>
    </row>
    <row r="1251" spans="1:9" hidden="1">
      <c r="A1251" s="784" t="str">
        <f>Table_wabobpsvr_AzureCalc_AzureCalcRateCard[[#This Row],[ServiceName]]&amp;Table_wabobpsvr_AzureCalc_AzureCalcRateCard[[#This Row],[Price_Level]]&amp;Table_wabobpsvr_AzureCalc_AzureCalcRateCard[[#This Row],[Region]]</f>
        <v>ExpressRoute (IXP) Data Transfer Out at 500 Mbps (GB) - Zone 2B11</v>
      </c>
      <c r="B1251" s="784">
        <v>11</v>
      </c>
      <c r="C1251" s="784" t="s">
        <v>4431</v>
      </c>
      <c r="D1251" s="784" t="s">
        <v>182</v>
      </c>
      <c r="E1251" s="784">
        <v>999999</v>
      </c>
      <c r="F1251" s="784" t="s">
        <v>861</v>
      </c>
      <c r="G1251" s="784" t="s">
        <v>4431</v>
      </c>
      <c r="H1251" s="784" t="s">
        <v>4431</v>
      </c>
      <c r="I1251" s="784" t="s">
        <v>4431</v>
      </c>
    </row>
    <row r="1252" spans="1:9" hidden="1">
      <c r="A1252" s="784" t="str">
        <f>Table_wabobpsvr_AzureCalc_AzureCalcRateCard[[#This Row],[ServiceName]]&amp;Table_wabobpsvr_AzureCalc_AzureCalcRateCard[[#This Row],[Price_Level]]&amp;Table_wabobpsvr_AzureCalc_AzureCalcRateCard[[#This Row],[Region]]</f>
        <v>ExpressRoute (IXP) Data Transfer Out at 500 Mbps (GB) - Zone 2C11</v>
      </c>
      <c r="B1252" s="784">
        <v>11</v>
      </c>
      <c r="C1252" s="784" t="s">
        <v>4431</v>
      </c>
      <c r="D1252" s="784" t="s">
        <v>184</v>
      </c>
      <c r="E1252" s="784">
        <v>999999</v>
      </c>
      <c r="F1252" s="784" t="s">
        <v>861</v>
      </c>
      <c r="G1252" s="784" t="s">
        <v>4431</v>
      </c>
      <c r="H1252" s="784" t="s">
        <v>4431</v>
      </c>
      <c r="I1252" s="784" t="s">
        <v>4431</v>
      </c>
    </row>
    <row r="1253" spans="1:9" hidden="1">
      <c r="A1253" s="784" t="str">
        <f>Table_wabobpsvr_AzureCalc_AzureCalcRateCard[[#This Row],[ServiceName]]&amp;Table_wabobpsvr_AzureCalc_AzureCalcRateCard[[#This Row],[Price_Level]]&amp;Table_wabobpsvr_AzureCalc_AzureCalcRateCard[[#This Row],[Region]]</f>
        <v>ExpressRoute (IXP) Data Transfer Out at 500 Mbps (GB) - Zone 2D11</v>
      </c>
      <c r="B1253" s="784">
        <v>11</v>
      </c>
      <c r="C1253" s="784" t="s">
        <v>4431</v>
      </c>
      <c r="D1253" s="784" t="s">
        <v>183</v>
      </c>
      <c r="E1253" s="784">
        <v>999999</v>
      </c>
      <c r="F1253" s="784" t="s">
        <v>861</v>
      </c>
      <c r="G1253" s="784" t="s">
        <v>4431</v>
      </c>
      <c r="H1253" s="784" t="s">
        <v>4431</v>
      </c>
      <c r="I1253" s="784" t="s">
        <v>4431</v>
      </c>
    </row>
    <row r="1254" spans="1:9" hidden="1">
      <c r="A1254" s="784" t="str">
        <f>Table_wabobpsvr_AzureCalc_AzureCalcRateCard[[#This Row],[ServiceName]]&amp;Table_wabobpsvr_AzureCalc_AzureCalcRateCard[[#This Row],[Price_Level]]&amp;Table_wabobpsvr_AzureCalc_AzureCalcRateCard[[#This Row],[Region]]</f>
        <v>ExpressRoute (IXP) Data Transfer Out at 500 Mbps (GB) - Zone 3MOSP11</v>
      </c>
      <c r="B1254" s="784">
        <v>11</v>
      </c>
      <c r="C1254" s="784" t="s">
        <v>4431</v>
      </c>
      <c r="D1254" s="784" t="s">
        <v>627</v>
      </c>
      <c r="E1254" s="784">
        <v>999999</v>
      </c>
      <c r="F1254" s="784" t="s">
        <v>859</v>
      </c>
      <c r="G1254" s="784" t="s">
        <v>4431</v>
      </c>
      <c r="H1254" s="784" t="s">
        <v>4431</v>
      </c>
      <c r="I1254" s="784" t="s">
        <v>4431</v>
      </c>
    </row>
    <row r="1255" spans="1:9" hidden="1">
      <c r="A1255" s="784" t="str">
        <f>Table_wabobpsvr_AzureCalc_AzureCalcRateCard[[#This Row],[ServiceName]]&amp;Table_wabobpsvr_AzureCalc_AzureCalcRateCard[[#This Row],[Price_Level]]&amp;Table_wabobpsvr_AzureCalc_AzureCalcRateCard[[#This Row],[Region]]</f>
        <v>ExpressRoute (IXP) Data Transfer Out at 500 Mbps (GB) - Zone 3A11</v>
      </c>
      <c r="B1255" s="784">
        <v>11</v>
      </c>
      <c r="C1255" s="784" t="s">
        <v>4431</v>
      </c>
      <c r="D1255" s="784" t="s">
        <v>181</v>
      </c>
      <c r="E1255" s="784">
        <v>999999</v>
      </c>
      <c r="F1255" s="784" t="s">
        <v>859</v>
      </c>
      <c r="G1255" s="784" t="s">
        <v>4431</v>
      </c>
      <c r="H1255" s="784" t="s">
        <v>4431</v>
      </c>
      <c r="I1255" s="784" t="s">
        <v>4431</v>
      </c>
    </row>
    <row r="1256" spans="1:9" hidden="1">
      <c r="A1256" s="784" t="str">
        <f>Table_wabobpsvr_AzureCalc_AzureCalcRateCard[[#This Row],[ServiceName]]&amp;Table_wabobpsvr_AzureCalc_AzureCalcRateCard[[#This Row],[Price_Level]]&amp;Table_wabobpsvr_AzureCalc_AzureCalcRateCard[[#This Row],[Region]]</f>
        <v>ExpressRoute (IXP) Data Transfer Out at 500 Mbps (GB) - Zone 3B11</v>
      </c>
      <c r="B1256" s="784">
        <v>11</v>
      </c>
      <c r="C1256" s="784" t="s">
        <v>4431</v>
      </c>
      <c r="D1256" s="784" t="s">
        <v>182</v>
      </c>
      <c r="E1256" s="784">
        <v>999999</v>
      </c>
      <c r="F1256" s="784" t="s">
        <v>859</v>
      </c>
      <c r="G1256" s="784" t="s">
        <v>4431</v>
      </c>
      <c r="H1256" s="784" t="s">
        <v>4431</v>
      </c>
      <c r="I1256" s="784" t="s">
        <v>4431</v>
      </c>
    </row>
    <row r="1257" spans="1:9" hidden="1">
      <c r="A1257" s="784" t="str">
        <f>Table_wabobpsvr_AzureCalc_AzureCalcRateCard[[#This Row],[ServiceName]]&amp;Table_wabobpsvr_AzureCalc_AzureCalcRateCard[[#This Row],[Price_Level]]&amp;Table_wabobpsvr_AzureCalc_AzureCalcRateCard[[#This Row],[Region]]</f>
        <v>ExpressRoute (IXP) Data Transfer Out at 500 Mbps (GB) - Zone 3C11</v>
      </c>
      <c r="B1257" s="784">
        <v>11</v>
      </c>
      <c r="C1257" s="784" t="s">
        <v>4431</v>
      </c>
      <c r="D1257" s="784" t="s">
        <v>184</v>
      </c>
      <c r="E1257" s="784">
        <v>999999</v>
      </c>
      <c r="F1257" s="784" t="s">
        <v>859</v>
      </c>
      <c r="G1257" s="784" t="s">
        <v>4431</v>
      </c>
      <c r="H1257" s="784" t="s">
        <v>4431</v>
      </c>
      <c r="I1257" s="784" t="s">
        <v>4431</v>
      </c>
    </row>
    <row r="1258" spans="1:9" hidden="1">
      <c r="A1258" s="784" t="str">
        <f>Table_wabobpsvr_AzureCalc_AzureCalcRateCard[[#This Row],[ServiceName]]&amp;Table_wabobpsvr_AzureCalc_AzureCalcRateCard[[#This Row],[Price_Level]]&amp;Table_wabobpsvr_AzureCalc_AzureCalcRateCard[[#This Row],[Region]]</f>
        <v>BizTalk Services Premium BizTalk UnitsA14</v>
      </c>
      <c r="B1258" s="784">
        <v>14</v>
      </c>
      <c r="C1258" s="784" t="s">
        <v>4431</v>
      </c>
      <c r="D1258" s="784" t="s">
        <v>181</v>
      </c>
      <c r="E1258" s="784">
        <v>999999</v>
      </c>
      <c r="F1258" s="784" t="s">
        <v>815</v>
      </c>
      <c r="G1258" s="784" t="s">
        <v>4431</v>
      </c>
      <c r="H1258" s="784" t="s">
        <v>4431</v>
      </c>
      <c r="I1258" s="784" t="s">
        <v>4431</v>
      </c>
    </row>
    <row r="1259" spans="1:9" hidden="1">
      <c r="A1259" s="784" t="str">
        <f>Table_wabobpsvr_AzureCalc_AzureCalcRateCard[[#This Row],[ServiceName]]&amp;Table_wabobpsvr_AzureCalc_AzureCalcRateCard[[#This Row],[Price_Level]]&amp;Table_wabobpsvr_AzureCalc_AzureCalcRateCard[[#This Row],[Region]]</f>
        <v>BizTalk Services Premium BizTalk UnitsB14</v>
      </c>
      <c r="B1259" s="784">
        <v>14</v>
      </c>
      <c r="C1259" s="784" t="s">
        <v>4431</v>
      </c>
      <c r="D1259" s="784" t="s">
        <v>182</v>
      </c>
      <c r="E1259" s="784">
        <v>999999</v>
      </c>
      <c r="F1259" s="784" t="s">
        <v>815</v>
      </c>
      <c r="G1259" s="784" t="s">
        <v>4431</v>
      </c>
      <c r="H1259" s="784" t="s">
        <v>4431</v>
      </c>
      <c r="I1259" s="784" t="s">
        <v>4431</v>
      </c>
    </row>
    <row r="1260" spans="1:9" hidden="1">
      <c r="A1260" s="784" t="str">
        <f>Table_wabobpsvr_AzureCalc_AzureCalcRateCard[[#This Row],[ServiceName]]&amp;Table_wabobpsvr_AzureCalc_AzureCalcRateCard[[#This Row],[Price_Level]]&amp;Table_wabobpsvr_AzureCalc_AzureCalcRateCard[[#This Row],[Region]]</f>
        <v>BizTalk Services Premium BizTalk UnitsC14</v>
      </c>
      <c r="B1260" s="784">
        <v>14</v>
      </c>
      <c r="C1260" s="784" t="s">
        <v>4431</v>
      </c>
      <c r="D1260" s="784" t="s">
        <v>184</v>
      </c>
      <c r="E1260" s="784">
        <v>999999</v>
      </c>
      <c r="F1260" s="784" t="s">
        <v>815</v>
      </c>
      <c r="G1260" s="784" t="s">
        <v>4431</v>
      </c>
      <c r="H1260" s="784" t="s">
        <v>4431</v>
      </c>
      <c r="I1260" s="784" t="s">
        <v>4431</v>
      </c>
    </row>
    <row r="1261" spans="1:9" hidden="1">
      <c r="A1261" s="784" t="str">
        <f>Table_wabobpsvr_AzureCalc_AzureCalcRateCard[[#This Row],[ServiceName]]&amp;Table_wabobpsvr_AzureCalc_AzureCalcRateCard[[#This Row],[Price_Level]]&amp;Table_wabobpsvr_AzureCalc_AzureCalcRateCard[[#This Row],[Region]]</f>
        <v>BizTalk Services Premium BizTalk UnitsD14</v>
      </c>
      <c r="B1261" s="784">
        <v>14</v>
      </c>
      <c r="C1261" s="784" t="s">
        <v>4431</v>
      </c>
      <c r="D1261" s="784" t="s">
        <v>183</v>
      </c>
      <c r="E1261" s="784">
        <v>999999</v>
      </c>
      <c r="F1261" s="784" t="s">
        <v>815</v>
      </c>
      <c r="G1261" s="784" t="s">
        <v>4431</v>
      </c>
      <c r="H1261" s="784" t="s">
        <v>4431</v>
      </c>
      <c r="I1261" s="784" t="s">
        <v>4431</v>
      </c>
    </row>
    <row r="1262" spans="1:9" hidden="1">
      <c r="A1262" s="784" t="str">
        <f>Table_wabobpsvr_AzureCalc_AzureCalcRateCard[[#This Row],[ServiceName]]&amp;Table_wabobpsvr_AzureCalc_AzureCalcRateCard[[#This Row],[Price_Level]]&amp;Table_wabobpsvr_AzureCalc_AzureCalcRateCard[[#This Row],[Region]]</f>
        <v>BizTalk Services Standard BizTalk UnitsMOSP14</v>
      </c>
      <c r="B1262" s="784">
        <v>14</v>
      </c>
      <c r="C1262" s="784" t="s">
        <v>4431</v>
      </c>
      <c r="D1262" s="784" t="s">
        <v>627</v>
      </c>
      <c r="E1262" s="784">
        <v>999999</v>
      </c>
      <c r="F1262" s="784" t="s">
        <v>811</v>
      </c>
      <c r="G1262" s="784" t="s">
        <v>4431</v>
      </c>
      <c r="H1262" s="784" t="s">
        <v>4431</v>
      </c>
      <c r="I1262" s="784" t="s">
        <v>4431</v>
      </c>
    </row>
    <row r="1263" spans="1:9" hidden="1">
      <c r="A1263" s="784" t="str">
        <f>Table_wabobpsvr_AzureCalc_AzureCalcRateCard[[#This Row],[ServiceName]]&amp;Table_wabobpsvr_AzureCalc_AzureCalcRateCard[[#This Row],[Price_Level]]&amp;Table_wabobpsvr_AzureCalc_AzureCalcRateCard[[#This Row],[Region]]</f>
        <v>BizTalk Services Standard BizTalk UnitsA14</v>
      </c>
      <c r="B1263" s="784">
        <v>14</v>
      </c>
      <c r="C1263" s="784" t="s">
        <v>4431</v>
      </c>
      <c r="D1263" s="784" t="s">
        <v>181</v>
      </c>
      <c r="E1263" s="784">
        <v>999999</v>
      </c>
      <c r="F1263" s="784" t="s">
        <v>811</v>
      </c>
      <c r="G1263" s="784" t="s">
        <v>4431</v>
      </c>
      <c r="H1263" s="784" t="s">
        <v>4431</v>
      </c>
      <c r="I1263" s="784" t="s">
        <v>4431</v>
      </c>
    </row>
    <row r="1264" spans="1:9" hidden="1">
      <c r="A1264" s="784" t="str">
        <f>Table_wabobpsvr_AzureCalc_AzureCalcRateCard[[#This Row],[ServiceName]]&amp;Table_wabobpsvr_AzureCalc_AzureCalcRateCard[[#This Row],[Price_Level]]&amp;Table_wabobpsvr_AzureCalc_AzureCalcRateCard[[#This Row],[Region]]</f>
        <v>BizTalk Services Standard BizTalk UnitsB14</v>
      </c>
      <c r="B1264" s="784">
        <v>14</v>
      </c>
      <c r="C1264" s="784" t="s">
        <v>4431</v>
      </c>
      <c r="D1264" s="784" t="s">
        <v>182</v>
      </c>
      <c r="E1264" s="784">
        <v>999999</v>
      </c>
      <c r="F1264" s="784" t="s">
        <v>811</v>
      </c>
      <c r="G1264" s="784" t="s">
        <v>4431</v>
      </c>
      <c r="H1264" s="784" t="s">
        <v>4431</v>
      </c>
      <c r="I1264" s="784" t="s">
        <v>4431</v>
      </c>
    </row>
    <row r="1265" spans="1:9" hidden="1">
      <c r="A1265" s="784" t="str">
        <f>Table_wabobpsvr_AzureCalc_AzureCalcRateCard[[#This Row],[ServiceName]]&amp;Table_wabobpsvr_AzureCalc_AzureCalcRateCard[[#This Row],[Price_Level]]&amp;Table_wabobpsvr_AzureCalc_AzureCalcRateCard[[#This Row],[Region]]</f>
        <v>BizTalk Services Standard BizTalk UnitsC14</v>
      </c>
      <c r="B1265" s="784">
        <v>14</v>
      </c>
      <c r="C1265" s="784" t="s">
        <v>4431</v>
      </c>
      <c r="D1265" s="784" t="s">
        <v>184</v>
      </c>
      <c r="E1265" s="784">
        <v>999999</v>
      </c>
      <c r="F1265" s="784" t="s">
        <v>811</v>
      </c>
      <c r="G1265" s="784" t="s">
        <v>4431</v>
      </c>
      <c r="H1265" s="784" t="s">
        <v>4431</v>
      </c>
      <c r="I1265" s="784" t="s">
        <v>4431</v>
      </c>
    </row>
    <row r="1266" spans="1:9" hidden="1">
      <c r="A1266" s="784" t="str">
        <f>Table_wabobpsvr_AzureCalc_AzureCalcRateCard[[#This Row],[ServiceName]]&amp;Table_wabobpsvr_AzureCalc_AzureCalcRateCard[[#This Row],[Price_Level]]&amp;Table_wabobpsvr_AzureCalc_AzureCalcRateCard[[#This Row],[Region]]</f>
        <v>BizTalk Services Standard BizTalk UnitsD14</v>
      </c>
      <c r="B1266" s="784">
        <v>14</v>
      </c>
      <c r="C1266" s="784" t="s">
        <v>4431</v>
      </c>
      <c r="D1266" s="784" t="s">
        <v>183</v>
      </c>
      <c r="E1266" s="784">
        <v>999999</v>
      </c>
      <c r="F1266" s="784" t="s">
        <v>811</v>
      </c>
      <c r="G1266" s="784" t="s">
        <v>4431</v>
      </c>
      <c r="H1266" s="784" t="s">
        <v>4431</v>
      </c>
      <c r="I1266" s="784" t="s">
        <v>4431</v>
      </c>
    </row>
    <row r="1267" spans="1:9" hidden="1">
      <c r="A1267" t="str">
        <f>Table_wabobpsvr_AzureCalc_AzureCalcRateCard[[#This Row],[ServiceName]]&amp;Table_wabobpsvr_AzureCalc_AzureCalcRateCard[[#This Row],[Price_Level]]&amp;Table_wabobpsvr_AzureCalc_AzureCalcRateCard[[#This Row],[Region]]</f>
        <v>BizTalk Services Standard BizTalk UnitsMOSP14</v>
      </c>
      <c r="B1267">
        <v>14</v>
      </c>
      <c r="C1267" t="s">
        <v>4431</v>
      </c>
      <c r="D1267" t="s">
        <v>627</v>
      </c>
      <c r="E1267">
        <v>999999</v>
      </c>
      <c r="F1267" t="s">
        <v>811</v>
      </c>
      <c r="G1267" s="784" t="s">
        <v>4431</v>
      </c>
      <c r="H1267" s="784" t="s">
        <v>4431</v>
      </c>
      <c r="I1267" s="784" t="s">
        <v>4431</v>
      </c>
    </row>
    <row r="1268" spans="1:9" hidden="1">
      <c r="A1268" t="str">
        <f>Table_wabobpsvr_AzureCalc_AzureCalcRateCard[[#This Row],[ServiceName]]&amp;Table_wabobpsvr_AzureCalc_AzureCalcRateCard[[#This Row],[Price_Level]]&amp;Table_wabobpsvr_AzureCalc_AzureCalcRateCard[[#This Row],[Region]]</f>
        <v>BizTalk Services Standard BizTalk UnitsA14</v>
      </c>
      <c r="B1268">
        <v>14</v>
      </c>
      <c r="C1268" t="s">
        <v>4431</v>
      </c>
      <c r="D1268" t="s">
        <v>181</v>
      </c>
      <c r="E1268">
        <v>999999</v>
      </c>
      <c r="F1268" t="s">
        <v>811</v>
      </c>
      <c r="G1268" s="784" t="s">
        <v>4431</v>
      </c>
      <c r="H1268" s="784" t="s">
        <v>4431</v>
      </c>
      <c r="I1268" s="784" t="s">
        <v>4431</v>
      </c>
    </row>
    <row r="1269" spans="1:9" hidden="1">
      <c r="A1269" t="str">
        <f>Table_wabobpsvr_AzureCalc_AzureCalcRateCard[[#This Row],[ServiceName]]&amp;Table_wabobpsvr_AzureCalc_AzureCalcRateCard[[#This Row],[Price_Level]]&amp;Table_wabobpsvr_AzureCalc_AzureCalcRateCard[[#This Row],[Region]]</f>
        <v>BizTalk Services Standard BizTalk UnitsB14</v>
      </c>
      <c r="B1269">
        <v>14</v>
      </c>
      <c r="C1269" t="s">
        <v>4431</v>
      </c>
      <c r="D1269" t="s">
        <v>182</v>
      </c>
      <c r="E1269">
        <v>999999</v>
      </c>
      <c r="F1269" t="s">
        <v>811</v>
      </c>
      <c r="G1269" s="784" t="s">
        <v>4431</v>
      </c>
      <c r="H1269" s="784" t="s">
        <v>4431</v>
      </c>
      <c r="I1269" s="784" t="s">
        <v>4431</v>
      </c>
    </row>
    <row r="1270" spans="1:9" hidden="1">
      <c r="A1270" t="str">
        <f>Table_wabobpsvr_AzureCalc_AzureCalcRateCard[[#This Row],[ServiceName]]&amp;Table_wabobpsvr_AzureCalc_AzureCalcRateCard[[#This Row],[Price_Level]]&amp;Table_wabobpsvr_AzureCalc_AzureCalcRateCard[[#This Row],[Region]]</f>
        <v>BizTalk Services Standard BizTalk UnitsC14</v>
      </c>
      <c r="B1270">
        <v>14</v>
      </c>
      <c r="C1270" t="s">
        <v>4431</v>
      </c>
      <c r="D1270" t="s">
        <v>184</v>
      </c>
      <c r="E1270">
        <v>999999</v>
      </c>
      <c r="F1270" t="s">
        <v>811</v>
      </c>
      <c r="G1270" s="784" t="s">
        <v>4431</v>
      </c>
      <c r="H1270" s="784" t="s">
        <v>4431</v>
      </c>
      <c r="I1270" s="784" t="s">
        <v>4431</v>
      </c>
    </row>
    <row r="1271" spans="1:9" hidden="1">
      <c r="A1271" t="str">
        <f>Table_wabobpsvr_AzureCalc_AzureCalcRateCard[[#This Row],[ServiceName]]&amp;Table_wabobpsvr_AzureCalc_AzureCalcRateCard[[#This Row],[Price_Level]]&amp;Table_wabobpsvr_AzureCalc_AzureCalcRateCard[[#This Row],[Region]]</f>
        <v>BizTalk Services Standard BizTalk UnitsD14</v>
      </c>
      <c r="B1271">
        <v>14</v>
      </c>
      <c r="C1271" t="s">
        <v>4431</v>
      </c>
      <c r="D1271" t="s">
        <v>183</v>
      </c>
      <c r="E1271">
        <v>999999</v>
      </c>
      <c r="F1271" t="s">
        <v>811</v>
      </c>
      <c r="G1271" s="784" t="s">
        <v>4431</v>
      </c>
      <c r="H1271" s="784" t="s">
        <v>4431</v>
      </c>
      <c r="I1271" s="784" t="s">
        <v>4431</v>
      </c>
    </row>
    <row r="1272" spans="1:9" hidden="1">
      <c r="A1272" t="str">
        <f>Table_wabobpsvr_AzureCalc_AzureCalcRateCard[[#This Row],[ServiceName]]&amp;Table_wabobpsvr_AzureCalc_AzureCalcRateCard[[#This Row],[Price_Level]]&amp;Table_wabobpsvr_AzureCalc_AzureCalcRateCard[[#This Row],[Region]]</f>
        <v>A8 Cloud ServicesA1</v>
      </c>
      <c r="B1272">
        <v>1</v>
      </c>
      <c r="C1272" t="s">
        <v>4431</v>
      </c>
      <c r="D1272" t="s">
        <v>181</v>
      </c>
      <c r="E1272">
        <v>999999</v>
      </c>
      <c r="F1272" t="s">
        <v>716</v>
      </c>
      <c r="G1272" s="784" t="s">
        <v>4431</v>
      </c>
      <c r="H1272" s="784" t="s">
        <v>4431</v>
      </c>
      <c r="I1272" s="784" t="s">
        <v>4431</v>
      </c>
    </row>
    <row r="1273" spans="1:9" hidden="1">
      <c r="A1273" t="str">
        <f>Table_wabobpsvr_AzureCalc_AzureCalcRateCard[[#This Row],[ServiceName]]&amp;Table_wabobpsvr_AzureCalc_AzureCalcRateCard[[#This Row],[Price_Level]]&amp;Table_wabobpsvr_AzureCalc_AzureCalcRateCard[[#This Row],[Region]]</f>
        <v>A8 Cloud ServicesB1</v>
      </c>
      <c r="B1273">
        <v>1</v>
      </c>
      <c r="C1273" t="s">
        <v>4431</v>
      </c>
      <c r="D1273" t="s">
        <v>182</v>
      </c>
      <c r="E1273">
        <v>999999</v>
      </c>
      <c r="F1273" t="s">
        <v>716</v>
      </c>
      <c r="G1273" s="784" t="s">
        <v>4431</v>
      </c>
      <c r="H1273" s="784" t="s">
        <v>4431</v>
      </c>
      <c r="I1273" s="784" t="s">
        <v>4431</v>
      </c>
    </row>
    <row r="1274" spans="1:9" hidden="1">
      <c r="A1274" t="str">
        <f>Table_wabobpsvr_AzureCalc_AzureCalcRateCard[[#This Row],[ServiceName]]&amp;Table_wabobpsvr_AzureCalc_AzureCalcRateCard[[#This Row],[Price_Level]]&amp;Table_wabobpsvr_AzureCalc_AzureCalcRateCard[[#This Row],[Region]]</f>
        <v>A8 Cloud ServicesC1</v>
      </c>
      <c r="B1274">
        <v>1</v>
      </c>
      <c r="C1274" t="s">
        <v>4431</v>
      </c>
      <c r="D1274" t="s">
        <v>184</v>
      </c>
      <c r="E1274">
        <v>999999</v>
      </c>
      <c r="F1274" t="s">
        <v>716</v>
      </c>
      <c r="G1274" s="784" t="s">
        <v>4431</v>
      </c>
      <c r="H1274" s="784" t="s">
        <v>4431</v>
      </c>
      <c r="I1274" s="784" t="s">
        <v>4431</v>
      </c>
    </row>
    <row r="1275" spans="1:9" hidden="1">
      <c r="A1275" t="str">
        <f>Table_wabobpsvr_AzureCalc_AzureCalcRateCard[[#This Row],[ServiceName]]&amp;Table_wabobpsvr_AzureCalc_AzureCalcRateCard[[#This Row],[Price_Level]]&amp;Table_wabobpsvr_AzureCalc_AzureCalcRateCard[[#This Row],[Region]]</f>
        <v>A8 Cloud ServicesD1</v>
      </c>
      <c r="B1275">
        <v>1</v>
      </c>
      <c r="C1275" t="s">
        <v>4431</v>
      </c>
      <c r="D1275" t="s">
        <v>183</v>
      </c>
      <c r="E1275">
        <v>999999</v>
      </c>
      <c r="F1275" t="s">
        <v>716</v>
      </c>
      <c r="G1275" s="784" t="s">
        <v>4431</v>
      </c>
      <c r="H1275" s="784" t="s">
        <v>4431</v>
      </c>
      <c r="I1275" s="784" t="s">
        <v>4431</v>
      </c>
    </row>
    <row r="1276" spans="1:9" hidden="1">
      <c r="A1276" t="str">
        <f>Table_wabobpsvr_AzureCalc_AzureCalcRateCard[[#This Row],[ServiceName]]&amp;Table_wabobpsvr_AzureCalc_AzureCalcRateCard[[#This Row],[Price_Level]]&amp;Table_wabobpsvr_AzureCalc_AzureCalcRateCard[[#This Row],[Region]]</f>
        <v>Cache BasicC3</v>
      </c>
      <c r="B1276">
        <v>3</v>
      </c>
      <c r="C1276" t="s">
        <v>4431</v>
      </c>
      <c r="D1276" t="s">
        <v>184</v>
      </c>
      <c r="E1276">
        <v>999999</v>
      </c>
      <c r="F1276" t="s">
        <v>774</v>
      </c>
      <c r="G1276" s="784" t="s">
        <v>4431</v>
      </c>
      <c r="H1276" s="784" t="s">
        <v>4431</v>
      </c>
      <c r="I1276" s="784" t="s">
        <v>4431</v>
      </c>
    </row>
    <row r="1277" spans="1:9" hidden="1">
      <c r="A1277" t="str">
        <f>Table_wabobpsvr_AzureCalc_AzureCalcRateCard[[#This Row],[ServiceName]]&amp;Table_wabobpsvr_AzureCalc_AzureCalcRateCard[[#This Row],[Price_Level]]&amp;Table_wabobpsvr_AzureCalc_AzureCalcRateCard[[#This Row],[Region]]</f>
        <v>Basic_D1 VM (Non-Windows)B</v>
      </c>
      <c r="C1277" t="s">
        <v>701</v>
      </c>
      <c r="D1277" t="s">
        <v>182</v>
      </c>
      <c r="E1277">
        <v>6.5799999999999997E-2</v>
      </c>
      <c r="F1277" t="s">
        <v>1134</v>
      </c>
      <c r="G1277" s="784" t="s">
        <v>3970</v>
      </c>
      <c r="H1277" s="784" t="s">
        <v>3971</v>
      </c>
      <c r="I1277" s="784" t="s">
        <v>4999</v>
      </c>
    </row>
    <row r="1278" spans="1:9" hidden="1">
      <c r="A1278" t="str">
        <f>Table_wabobpsvr_AzureCalc_AzureCalcRateCard[[#This Row],[ServiceName]]&amp;Table_wabobpsvr_AzureCalc_AzureCalcRateCard[[#This Row],[Price_Level]]&amp;Table_wabobpsvr_AzureCalc_AzureCalcRateCard[[#This Row],[Region]]</f>
        <v>Basic_D1 VM (Non-Windows)C</v>
      </c>
      <c r="C1278" t="s">
        <v>701</v>
      </c>
      <c r="D1278" t="s">
        <v>184</v>
      </c>
      <c r="E1278">
        <v>6.3700000000000007E-2</v>
      </c>
      <c r="F1278" t="s">
        <v>1134</v>
      </c>
      <c r="G1278" s="784" t="s">
        <v>3970</v>
      </c>
      <c r="H1278" s="784" t="s">
        <v>3971</v>
      </c>
      <c r="I1278" s="784" t="s">
        <v>4999</v>
      </c>
    </row>
    <row r="1279" spans="1:9" hidden="1">
      <c r="A1279" t="str">
        <f>Table_wabobpsvr_AzureCalc_AzureCalcRateCard[[#This Row],[ServiceName]]&amp;Table_wabobpsvr_AzureCalc_AzureCalcRateCard[[#This Row],[Price_Level]]&amp;Table_wabobpsvr_AzureCalc_AzureCalcRateCard[[#This Row],[Region]]</f>
        <v>Basic_D1 VM (Non-Windows)D</v>
      </c>
      <c r="C1279" t="s">
        <v>701</v>
      </c>
      <c r="D1279" t="s">
        <v>183</v>
      </c>
      <c r="E1279">
        <v>6.1600000000000002E-2</v>
      </c>
      <c r="F1279" t="s">
        <v>1134</v>
      </c>
      <c r="G1279" s="784" t="s">
        <v>3970</v>
      </c>
      <c r="H1279" s="784" t="s">
        <v>3971</v>
      </c>
      <c r="I1279" s="784" t="s">
        <v>4999</v>
      </c>
    </row>
    <row r="1280" spans="1:9" hidden="1">
      <c r="A1280" t="str">
        <f>Table_wabobpsvr_AzureCalc_AzureCalcRateCard[[#This Row],[ServiceName]]&amp;Table_wabobpsvr_AzureCalc_AzureCalcRateCard[[#This Row],[Price_Level]]&amp;Table_wabobpsvr_AzureCalc_AzureCalcRateCard[[#This Row],[Region]]</f>
        <v>Basic_D1 VM (Windows)MOSP10</v>
      </c>
      <c r="B1280">
        <v>10</v>
      </c>
      <c r="C1280" t="s">
        <v>701</v>
      </c>
      <c r="D1280" t="s">
        <v>627</v>
      </c>
      <c r="E1280">
        <v>0.184</v>
      </c>
      <c r="F1280" t="s">
        <v>1135</v>
      </c>
      <c r="G1280" s="784" t="s">
        <v>4431</v>
      </c>
      <c r="H1280" s="784" t="s">
        <v>4431</v>
      </c>
      <c r="I1280" s="784" t="s">
        <v>5000</v>
      </c>
    </row>
    <row r="1281" spans="1:9" hidden="1">
      <c r="A1281" t="str">
        <f>Table_wabobpsvr_AzureCalc_AzureCalcRateCard[[#This Row],[ServiceName]]&amp;Table_wabobpsvr_AzureCalc_AzureCalcRateCard[[#This Row],[Price_Level]]&amp;Table_wabobpsvr_AzureCalc_AzureCalcRateCard[[#This Row],[Region]]</f>
        <v>Basic_D1 VM (Windows)A10</v>
      </c>
      <c r="B1281">
        <v>10</v>
      </c>
      <c r="C1281" t="s">
        <v>701</v>
      </c>
      <c r="D1281" t="s">
        <v>181</v>
      </c>
      <c r="E1281">
        <v>0.17848</v>
      </c>
      <c r="F1281" t="s">
        <v>1135</v>
      </c>
      <c r="G1281" s="784" t="s">
        <v>4431</v>
      </c>
      <c r="H1281" s="784" t="s">
        <v>4431</v>
      </c>
      <c r="I1281" s="784" t="s">
        <v>5000</v>
      </c>
    </row>
    <row r="1282" spans="1:9" hidden="1">
      <c r="A1282" t="str">
        <f>Table_wabobpsvr_AzureCalc_AzureCalcRateCard[[#This Row],[ServiceName]]&amp;Table_wabobpsvr_AzureCalc_AzureCalcRateCard[[#This Row],[Price_Level]]&amp;Table_wabobpsvr_AzureCalc_AzureCalcRateCard[[#This Row],[Region]]</f>
        <v>Basic_D1 VM (Windows)B10</v>
      </c>
      <c r="B1282">
        <v>10</v>
      </c>
      <c r="C1282" t="s">
        <v>701</v>
      </c>
      <c r="D1282" t="s">
        <v>182</v>
      </c>
      <c r="E1282">
        <v>0.17296</v>
      </c>
      <c r="F1282" t="s">
        <v>1135</v>
      </c>
      <c r="G1282" s="784" t="s">
        <v>4431</v>
      </c>
      <c r="H1282" s="784" t="s">
        <v>4431</v>
      </c>
      <c r="I1282" s="784" t="s">
        <v>5000</v>
      </c>
    </row>
    <row r="1283" spans="1:9" hidden="1">
      <c r="A1283" t="str">
        <f>Table_wabobpsvr_AzureCalc_AzureCalcRateCard[[#This Row],[ServiceName]]&amp;Table_wabobpsvr_AzureCalc_AzureCalcRateCard[[#This Row],[Price_Level]]&amp;Table_wabobpsvr_AzureCalc_AzureCalcRateCard[[#This Row],[Region]]</f>
        <v>Basic_D1 VM (Windows)C10</v>
      </c>
      <c r="B1283">
        <v>10</v>
      </c>
      <c r="C1283" t="s">
        <v>701</v>
      </c>
      <c r="D1283" t="s">
        <v>184</v>
      </c>
      <c r="E1283">
        <v>0.16744000000000001</v>
      </c>
      <c r="F1283" t="s">
        <v>1135</v>
      </c>
      <c r="G1283" s="784" t="s">
        <v>4431</v>
      </c>
      <c r="H1283" s="784" t="s">
        <v>4431</v>
      </c>
      <c r="I1283" s="784" t="s">
        <v>5000</v>
      </c>
    </row>
    <row r="1284" spans="1:9" hidden="1">
      <c r="A1284" t="str">
        <f>Table_wabobpsvr_AzureCalc_AzureCalcRateCard[[#This Row],[ServiceName]]&amp;Table_wabobpsvr_AzureCalc_AzureCalcRateCard[[#This Row],[Price_Level]]&amp;Table_wabobpsvr_AzureCalc_AzureCalcRateCard[[#This Row],[Region]]</f>
        <v>Basic_D1 VM (Windows)D10</v>
      </c>
      <c r="B1284">
        <v>10</v>
      </c>
      <c r="C1284" t="s">
        <v>701</v>
      </c>
      <c r="D1284" t="s">
        <v>183</v>
      </c>
      <c r="E1284">
        <v>0.16192000000000001</v>
      </c>
      <c r="F1284" t="s">
        <v>1135</v>
      </c>
      <c r="G1284" s="784" t="s">
        <v>4431</v>
      </c>
      <c r="H1284" s="784" t="s">
        <v>4431</v>
      </c>
      <c r="I1284" s="784" t="s">
        <v>5000</v>
      </c>
    </row>
    <row r="1285" spans="1:9" hidden="1">
      <c r="A1285" t="str">
        <f>Table_wabobpsvr_AzureCalc_AzureCalcRateCard[[#This Row],[ServiceName]]&amp;Table_wabobpsvr_AzureCalc_AzureCalcRateCard[[#This Row],[Price_Level]]&amp;Table_wabobpsvr_AzureCalc_AzureCalcRateCard[[#This Row],[Region]]</f>
        <v>Basic_D1 VM (Windows)MOSP9</v>
      </c>
      <c r="B1285">
        <v>9</v>
      </c>
      <c r="C1285" t="s">
        <v>701</v>
      </c>
      <c r="D1285" t="s">
        <v>627</v>
      </c>
      <c r="E1285">
        <v>0.16</v>
      </c>
      <c r="F1285" t="s">
        <v>1135</v>
      </c>
      <c r="G1285" s="784" t="s">
        <v>4431</v>
      </c>
      <c r="H1285" s="784" t="s">
        <v>4431</v>
      </c>
      <c r="I1285" s="784" t="s">
        <v>5001</v>
      </c>
    </row>
    <row r="1286" spans="1:9" hidden="1">
      <c r="A1286" t="str">
        <f>Table_wabobpsvr_AzureCalc_AzureCalcRateCard[[#This Row],[ServiceName]]&amp;Table_wabobpsvr_AzureCalc_AzureCalcRateCard[[#This Row],[Price_Level]]&amp;Table_wabobpsvr_AzureCalc_AzureCalcRateCard[[#This Row],[Region]]</f>
        <v>Basic_D1 VM (Windows)D1</v>
      </c>
      <c r="B1286">
        <v>1</v>
      </c>
      <c r="C1286" t="s">
        <v>701</v>
      </c>
      <c r="D1286" t="s">
        <v>183</v>
      </c>
      <c r="E1286">
        <v>0.1144</v>
      </c>
      <c r="F1286" t="s">
        <v>1135</v>
      </c>
      <c r="G1286" s="784" t="s">
        <v>4431</v>
      </c>
      <c r="H1286" s="784" t="s">
        <v>4431</v>
      </c>
      <c r="I1286" s="784" t="s">
        <v>5002</v>
      </c>
    </row>
    <row r="1287" spans="1:9" hidden="1">
      <c r="A1287" s="784" t="str">
        <f>Table_wabobpsvr_AzureCalc_AzureCalcRateCard[[#This Row],[ServiceName]]&amp;Table_wabobpsvr_AzureCalc_AzureCalcRateCard[[#This Row],[Price_Level]]&amp;Table_wabobpsvr_AzureCalc_AzureCalcRateCard[[#This Row],[Region]]</f>
        <v>Basic_D1 VM (Windows)MOSP4</v>
      </c>
      <c r="B1287" s="784">
        <v>4</v>
      </c>
      <c r="C1287" s="784" t="s">
        <v>701</v>
      </c>
      <c r="D1287" s="784" t="s">
        <v>627</v>
      </c>
      <c r="E1287" s="784">
        <v>0.14000000000000001</v>
      </c>
      <c r="F1287" s="784" t="s">
        <v>1135</v>
      </c>
      <c r="G1287" s="784" t="s">
        <v>4431</v>
      </c>
      <c r="H1287" s="784" t="s">
        <v>4431</v>
      </c>
      <c r="I1287" s="784" t="s">
        <v>5003</v>
      </c>
    </row>
    <row r="1288" spans="1:9" hidden="1">
      <c r="A1288" s="784" t="str">
        <f>Table_wabobpsvr_AzureCalc_AzureCalcRateCard[[#This Row],[ServiceName]]&amp;Table_wabobpsvr_AzureCalc_AzureCalcRateCard[[#This Row],[Price_Level]]&amp;Table_wabobpsvr_AzureCalc_AzureCalcRateCard[[#This Row],[Region]]</f>
        <v>Basic_D1 VM (Windows)A4</v>
      </c>
      <c r="B1288" s="784">
        <v>4</v>
      </c>
      <c r="C1288" s="784" t="s">
        <v>701</v>
      </c>
      <c r="D1288" s="784" t="s">
        <v>181</v>
      </c>
      <c r="E1288" s="784">
        <v>0.1358</v>
      </c>
      <c r="F1288" s="784" t="s">
        <v>1135</v>
      </c>
      <c r="G1288" s="784" t="s">
        <v>4431</v>
      </c>
      <c r="H1288" s="784" t="s">
        <v>4431</v>
      </c>
      <c r="I1288" s="784" t="s">
        <v>5003</v>
      </c>
    </row>
    <row r="1289" spans="1:9" hidden="1">
      <c r="A1289" s="784" t="str">
        <f>Table_wabobpsvr_AzureCalc_AzureCalcRateCard[[#This Row],[ServiceName]]&amp;Table_wabobpsvr_AzureCalc_AzureCalcRateCard[[#This Row],[Price_Level]]&amp;Table_wabobpsvr_AzureCalc_AzureCalcRateCard[[#This Row],[Region]]</f>
        <v>Basic_D1 VM (Windows)B4</v>
      </c>
      <c r="B1289" s="784">
        <v>4</v>
      </c>
      <c r="C1289" s="784" t="s">
        <v>701</v>
      </c>
      <c r="D1289" s="784" t="s">
        <v>182</v>
      </c>
      <c r="E1289" s="784">
        <v>0.13159999999999999</v>
      </c>
      <c r="F1289" s="784" t="s">
        <v>1135</v>
      </c>
      <c r="G1289" s="784" t="s">
        <v>4431</v>
      </c>
      <c r="H1289" s="784" t="s">
        <v>4431</v>
      </c>
      <c r="I1289" s="784" t="s">
        <v>5003</v>
      </c>
    </row>
    <row r="1290" spans="1:9" hidden="1">
      <c r="A1290" s="784" t="str">
        <f>Table_wabobpsvr_AzureCalc_AzureCalcRateCard[[#This Row],[ServiceName]]&amp;Table_wabobpsvr_AzureCalc_AzureCalcRateCard[[#This Row],[Price_Level]]&amp;Table_wabobpsvr_AzureCalc_AzureCalcRateCard[[#This Row],[Region]]</f>
        <v>Basic_D1 VM (Windows)C4</v>
      </c>
      <c r="B1290" s="784">
        <v>4</v>
      </c>
      <c r="C1290" s="784" t="s">
        <v>701</v>
      </c>
      <c r="D1290" s="784" t="s">
        <v>184</v>
      </c>
      <c r="E1290" s="784">
        <v>0.12740000000000001</v>
      </c>
      <c r="F1290" s="784" t="s">
        <v>1135</v>
      </c>
      <c r="G1290" s="784" t="s">
        <v>4431</v>
      </c>
      <c r="H1290" s="784" t="s">
        <v>4431</v>
      </c>
      <c r="I1290" s="784" t="s">
        <v>5003</v>
      </c>
    </row>
    <row r="1291" spans="1:9" hidden="1">
      <c r="A1291" s="784" t="str">
        <f>Table_wabobpsvr_AzureCalc_AzureCalcRateCard[[#This Row],[ServiceName]]&amp;Table_wabobpsvr_AzureCalc_AzureCalcRateCard[[#This Row],[Price_Level]]&amp;Table_wabobpsvr_AzureCalc_AzureCalcRateCard[[#This Row],[Region]]</f>
        <v>Basic_D1 VM (Windows)D4</v>
      </c>
      <c r="B1291" s="784">
        <v>4</v>
      </c>
      <c r="C1291" s="784" t="s">
        <v>701</v>
      </c>
      <c r="D1291" s="784" t="s">
        <v>183</v>
      </c>
      <c r="E1291" s="784">
        <v>0.1232</v>
      </c>
      <c r="F1291" s="784" t="s">
        <v>1135</v>
      </c>
      <c r="G1291" s="784" t="s">
        <v>4431</v>
      </c>
      <c r="H1291" s="784" t="s">
        <v>4431</v>
      </c>
      <c r="I1291" s="784" t="s">
        <v>5003</v>
      </c>
    </row>
    <row r="1292" spans="1:9" hidden="1">
      <c r="A1292" s="784" t="str">
        <f>Table_wabobpsvr_AzureCalc_AzureCalcRateCard[[#This Row],[ServiceName]]&amp;Table_wabobpsvr_AzureCalc_AzureCalcRateCard[[#This Row],[Price_Level]]&amp;Table_wabobpsvr_AzureCalc_AzureCalcRateCard[[#This Row],[Region]]</f>
        <v>Basic_D1 VM (Windows)MOSP14</v>
      </c>
      <c r="B1292" s="784">
        <v>14</v>
      </c>
      <c r="C1292" s="784" t="s">
        <v>701</v>
      </c>
      <c r="D1292" s="784" t="s">
        <v>627</v>
      </c>
      <c r="E1292" s="784">
        <v>999999</v>
      </c>
      <c r="F1292" s="784" t="s">
        <v>1135</v>
      </c>
      <c r="G1292" s="784" t="s">
        <v>4431</v>
      </c>
      <c r="H1292" s="784" t="s">
        <v>4431</v>
      </c>
      <c r="I1292" s="784" t="s">
        <v>5004</v>
      </c>
    </row>
    <row r="1293" spans="1:9" hidden="1">
      <c r="A1293" s="784" t="str">
        <f>Table_wabobpsvr_AzureCalc_AzureCalcRateCard[[#This Row],[ServiceName]]&amp;Table_wabobpsvr_AzureCalc_AzureCalcRateCard[[#This Row],[Price_Level]]&amp;Table_wabobpsvr_AzureCalc_AzureCalcRateCard[[#This Row],[Region]]</f>
        <v>Basic_D1 VM (Windows)A14</v>
      </c>
      <c r="B1293" s="784">
        <v>14</v>
      </c>
      <c r="C1293" s="784" t="s">
        <v>701</v>
      </c>
      <c r="D1293" s="784" t="s">
        <v>181</v>
      </c>
      <c r="E1293" s="784">
        <v>0.15811</v>
      </c>
      <c r="F1293" s="784" t="s">
        <v>1135</v>
      </c>
      <c r="G1293" s="784" t="s">
        <v>4431</v>
      </c>
      <c r="H1293" s="784" t="s">
        <v>4431</v>
      </c>
      <c r="I1293" s="784" t="s">
        <v>5004</v>
      </c>
    </row>
    <row r="1294" spans="1:9" hidden="1">
      <c r="A1294" s="784" t="str">
        <f>Table_wabobpsvr_AzureCalc_AzureCalcRateCard[[#This Row],[ServiceName]]&amp;Table_wabobpsvr_AzureCalc_AzureCalcRateCard[[#This Row],[Price_Level]]&amp;Table_wabobpsvr_AzureCalc_AzureCalcRateCard[[#This Row],[Region]]</f>
        <v>Basic_D1 VM (Windows)B14</v>
      </c>
      <c r="B1294" s="784">
        <v>14</v>
      </c>
      <c r="C1294" s="784" t="s">
        <v>701</v>
      </c>
      <c r="D1294" s="784" t="s">
        <v>182</v>
      </c>
      <c r="E1294" s="784">
        <v>0.15322</v>
      </c>
      <c r="F1294" s="784" t="s">
        <v>1135</v>
      </c>
      <c r="G1294" s="784" t="s">
        <v>4431</v>
      </c>
      <c r="H1294" s="784" t="s">
        <v>4431</v>
      </c>
      <c r="I1294" s="784" t="s">
        <v>5004</v>
      </c>
    </row>
    <row r="1295" spans="1:9" hidden="1">
      <c r="A1295" s="784" t="str">
        <f>Table_wabobpsvr_AzureCalc_AzureCalcRateCard[[#This Row],[ServiceName]]&amp;Table_wabobpsvr_AzureCalc_AzureCalcRateCard[[#This Row],[Price_Level]]&amp;Table_wabobpsvr_AzureCalc_AzureCalcRateCard[[#This Row],[Region]]</f>
        <v>Basic_D11 VM (Non-Windows)MOSP1</v>
      </c>
      <c r="B1295" s="784">
        <v>1</v>
      </c>
      <c r="C1295" s="784" t="s">
        <v>701</v>
      </c>
      <c r="D1295" s="784" t="s">
        <v>627</v>
      </c>
      <c r="E1295" s="784">
        <v>0.17499999999999999</v>
      </c>
      <c r="F1295" s="784" t="s">
        <v>1136</v>
      </c>
      <c r="G1295" s="784" t="s">
        <v>4431</v>
      </c>
      <c r="H1295" s="784" t="s">
        <v>4431</v>
      </c>
      <c r="I1295" s="784" t="s">
        <v>5005</v>
      </c>
    </row>
    <row r="1296" spans="1:9" hidden="1">
      <c r="A1296" s="784" t="str">
        <f>Table_wabobpsvr_AzureCalc_AzureCalcRateCard[[#This Row],[ServiceName]]&amp;Table_wabobpsvr_AzureCalc_AzureCalcRateCard[[#This Row],[Price_Level]]&amp;Table_wabobpsvr_AzureCalc_AzureCalcRateCard[[#This Row],[Region]]</f>
        <v>Basic_D11 VM (Non-Windows)A1</v>
      </c>
      <c r="B1296" s="784">
        <v>1</v>
      </c>
      <c r="C1296" s="784" t="s">
        <v>701</v>
      </c>
      <c r="D1296" s="784" t="s">
        <v>181</v>
      </c>
      <c r="E1296" s="784">
        <v>0.16975000000000001</v>
      </c>
      <c r="F1296" s="784" t="s">
        <v>1136</v>
      </c>
      <c r="G1296" s="784" t="s">
        <v>4431</v>
      </c>
      <c r="H1296" s="784" t="s">
        <v>4431</v>
      </c>
      <c r="I1296" s="784" t="s">
        <v>5005</v>
      </c>
    </row>
    <row r="1297" spans="1:9" hidden="1">
      <c r="A1297" t="str">
        <f>Table_wabobpsvr_AzureCalc_AzureCalcRateCard[[#This Row],[ServiceName]]&amp;Table_wabobpsvr_AzureCalc_AzureCalcRateCard[[#This Row],[Price_Level]]&amp;Table_wabobpsvr_AzureCalc_AzureCalcRateCard[[#This Row],[Region]]</f>
        <v>Basic_D11 VM (Non-Windows)B1</v>
      </c>
      <c r="B1297">
        <v>1</v>
      </c>
      <c r="C1297" t="s">
        <v>701</v>
      </c>
      <c r="D1297" t="s">
        <v>182</v>
      </c>
      <c r="E1297">
        <v>0.16450000000000001</v>
      </c>
      <c r="F1297" t="s">
        <v>1136</v>
      </c>
      <c r="G1297" s="784" t="s">
        <v>4431</v>
      </c>
      <c r="H1297" s="784" t="s">
        <v>4431</v>
      </c>
      <c r="I1297" s="784" t="s">
        <v>5005</v>
      </c>
    </row>
    <row r="1298" spans="1:9" hidden="1">
      <c r="A1298" t="str">
        <f>Table_wabobpsvr_AzureCalc_AzureCalcRateCard[[#This Row],[ServiceName]]&amp;Table_wabobpsvr_AzureCalc_AzureCalcRateCard[[#This Row],[Price_Level]]&amp;Table_wabobpsvr_AzureCalc_AzureCalcRateCard[[#This Row],[Region]]</f>
        <v>Premium Storage - Page Blob/P10 (Units)B11</v>
      </c>
      <c r="B1298">
        <v>11</v>
      </c>
      <c r="C1298" t="s">
        <v>81</v>
      </c>
      <c r="D1298" t="s">
        <v>182</v>
      </c>
      <c r="E1298">
        <v>21.309799999999999</v>
      </c>
      <c r="F1298" t="s">
        <v>3344</v>
      </c>
      <c r="G1298" s="784" t="s">
        <v>5804</v>
      </c>
      <c r="H1298" s="784" t="s">
        <v>5805</v>
      </c>
      <c r="I1298" s="784" t="s">
        <v>5006</v>
      </c>
    </row>
    <row r="1299" spans="1:9" hidden="1">
      <c r="A1299" t="str">
        <f>Table_wabobpsvr_AzureCalc_AzureCalcRateCard[[#This Row],[ServiceName]]&amp;Table_wabobpsvr_AzureCalc_AzureCalcRateCard[[#This Row],[Price_Level]]&amp;Table_wabobpsvr_AzureCalc_AzureCalcRateCard[[#This Row],[Region]]</f>
        <v>A10 Cloud ServicesC8</v>
      </c>
      <c r="B1299">
        <v>8</v>
      </c>
      <c r="C1299" t="s">
        <v>701</v>
      </c>
      <c r="D1299" t="s">
        <v>184</v>
      </c>
      <c r="E1299">
        <v>1.72</v>
      </c>
      <c r="F1299" t="s">
        <v>1273</v>
      </c>
      <c r="G1299" s="784" t="s">
        <v>4535</v>
      </c>
      <c r="H1299" s="784" t="s">
        <v>4536</v>
      </c>
      <c r="I1299" s="784" t="s">
        <v>4987</v>
      </c>
    </row>
    <row r="1300" spans="1:9" hidden="1">
      <c r="A1300" s="784" t="str">
        <f>Table_wabobpsvr_AzureCalc_AzureCalcRateCard[[#This Row],[ServiceName]]&amp;Table_wabobpsvr_AzureCalc_AzureCalcRateCard[[#This Row],[Price_Level]]&amp;Table_wabobpsvr_AzureCalc_AzureCalcRateCard[[#This Row],[Region]]</f>
        <v>A11 Cloud ServicesB4</v>
      </c>
      <c r="B1300" s="784">
        <v>4</v>
      </c>
      <c r="C1300" s="784" t="s">
        <v>701</v>
      </c>
      <c r="D1300" s="784" t="s">
        <v>182</v>
      </c>
      <c r="E1300" s="784">
        <v>2.8580000000000001</v>
      </c>
      <c r="F1300" s="784" t="s">
        <v>1266</v>
      </c>
      <c r="G1300" s="784" t="s">
        <v>4476</v>
      </c>
      <c r="H1300" s="784" t="s">
        <v>4477</v>
      </c>
      <c r="I1300" s="784" t="s">
        <v>5007</v>
      </c>
    </row>
    <row r="1301" spans="1:9" hidden="1">
      <c r="A1301" t="str">
        <f>Table_wabobpsvr_AzureCalc_AzureCalcRateCard[[#This Row],[ServiceName]]&amp;Table_wabobpsvr_AzureCalc_AzureCalcRateCard[[#This Row],[Price_Level]]&amp;Table_wabobpsvr_AzureCalc_AzureCalcRateCard[[#This Row],[Region]]</f>
        <v>A11 Cloud ServicesC4</v>
      </c>
      <c r="B1301">
        <v>4</v>
      </c>
      <c r="C1301" t="s">
        <v>701</v>
      </c>
      <c r="D1301" t="s">
        <v>184</v>
      </c>
      <c r="E1301">
        <v>2.766</v>
      </c>
      <c r="F1301" t="s">
        <v>1266</v>
      </c>
      <c r="G1301" s="784" t="s">
        <v>4476</v>
      </c>
      <c r="H1301" s="784" t="s">
        <v>4477</v>
      </c>
      <c r="I1301" s="784" t="s">
        <v>5007</v>
      </c>
    </row>
    <row r="1302" spans="1:9" hidden="1">
      <c r="A1302" s="784" t="str">
        <f>Table_wabobpsvr_AzureCalc_AzureCalcRateCard[[#This Row],[ServiceName]]&amp;Table_wabobpsvr_AzureCalc_AzureCalcRateCard[[#This Row],[Price_Level]]&amp;Table_wabobpsvr_AzureCalc_AzureCalcRateCard[[#This Row],[Region]]</f>
        <v>A11 Cloud ServicesD5</v>
      </c>
      <c r="B1302" s="784">
        <v>5</v>
      </c>
      <c r="C1302" s="784" t="s">
        <v>701</v>
      </c>
      <c r="D1302" s="784" t="s">
        <v>183</v>
      </c>
      <c r="E1302" s="784">
        <v>2.6749999999999998</v>
      </c>
      <c r="F1302" s="784" t="s">
        <v>1266</v>
      </c>
      <c r="G1302" s="784" t="s">
        <v>4472</v>
      </c>
      <c r="H1302" s="784" t="s">
        <v>4473</v>
      </c>
      <c r="I1302" s="784" t="s">
        <v>5008</v>
      </c>
    </row>
    <row r="1303" spans="1:9" hidden="1">
      <c r="A1303" s="784" t="str">
        <f>Table_wabobpsvr_AzureCalc_AzureCalcRateCard[[#This Row],[ServiceName]]&amp;Table_wabobpsvr_AzureCalc_AzureCalcRateCard[[#This Row],[Price_Level]]&amp;Table_wabobpsvr_AzureCalc_AzureCalcRateCard[[#This Row],[Region]]</f>
        <v>A11 Cloud ServicesMOSP1</v>
      </c>
      <c r="B1303" s="784">
        <v>1</v>
      </c>
      <c r="C1303" s="784" t="s">
        <v>701</v>
      </c>
      <c r="D1303" s="784" t="s">
        <v>627</v>
      </c>
      <c r="E1303" s="784">
        <v>3.04</v>
      </c>
      <c r="F1303" s="784" t="s">
        <v>1266</v>
      </c>
      <c r="G1303" s="784" t="s">
        <v>4431</v>
      </c>
      <c r="H1303" s="784" t="s">
        <v>4431</v>
      </c>
      <c r="I1303" s="784" t="s">
        <v>5009</v>
      </c>
    </row>
    <row r="1304" spans="1:9" hidden="1">
      <c r="A1304" s="784" t="str">
        <f>Table_wabobpsvr_AzureCalc_AzureCalcRateCard[[#This Row],[ServiceName]]&amp;Table_wabobpsvr_AzureCalc_AzureCalcRateCard[[#This Row],[Price_Level]]&amp;Table_wabobpsvr_AzureCalc_AzureCalcRateCard[[#This Row],[Region]]</f>
        <v>A11 Cloud ServicesA1</v>
      </c>
      <c r="B1304" s="784">
        <v>1</v>
      </c>
      <c r="C1304" s="784" t="s">
        <v>701</v>
      </c>
      <c r="D1304" s="784" t="s">
        <v>181</v>
      </c>
      <c r="E1304" s="784">
        <v>2.9489999999999998</v>
      </c>
      <c r="F1304" s="784" t="s">
        <v>1266</v>
      </c>
      <c r="G1304" s="784" t="s">
        <v>4474</v>
      </c>
      <c r="H1304" s="784" t="s">
        <v>4475</v>
      </c>
      <c r="I1304" s="784" t="s">
        <v>5009</v>
      </c>
    </row>
    <row r="1305" spans="1:9" hidden="1">
      <c r="A1305" s="784" t="str">
        <f>Table_wabobpsvr_AzureCalc_AzureCalcRateCard[[#This Row],[ServiceName]]&amp;Table_wabobpsvr_AzureCalc_AzureCalcRateCard[[#This Row],[Price_Level]]&amp;Table_wabobpsvr_AzureCalc_AzureCalcRateCard[[#This Row],[Region]]</f>
        <v>Free Web SitesD14</v>
      </c>
      <c r="B1305" s="784">
        <v>14</v>
      </c>
      <c r="C1305" s="784" t="s">
        <v>4431</v>
      </c>
      <c r="D1305" s="784" t="s">
        <v>183</v>
      </c>
      <c r="E1305" s="784">
        <v>999999</v>
      </c>
      <c r="F1305" s="784" t="s">
        <v>752</v>
      </c>
      <c r="G1305" s="784" t="s">
        <v>4431</v>
      </c>
      <c r="H1305" s="784" t="s">
        <v>4431</v>
      </c>
      <c r="I1305" s="784" t="s">
        <v>4431</v>
      </c>
    </row>
    <row r="1306" spans="1:9" hidden="1">
      <c r="A1306" s="784" t="str">
        <f>Table_wabobpsvr_AzureCalc_AzureCalcRateCard[[#This Row],[ServiceName]]&amp;Table_wabobpsvr_AzureCalc_AzureCalcRateCard[[#This Row],[Price_Level]]&amp;Table_wabobpsvr_AzureCalc_AzureCalcRateCard[[#This Row],[Region]]</f>
        <v>Mobile Services FreeMOSP14</v>
      </c>
      <c r="B1306" s="784">
        <v>14</v>
      </c>
      <c r="C1306" s="784" t="s">
        <v>4431</v>
      </c>
      <c r="D1306" s="784" t="s">
        <v>627</v>
      </c>
      <c r="E1306" s="784">
        <v>999999</v>
      </c>
      <c r="F1306" s="784" t="s">
        <v>777</v>
      </c>
      <c r="G1306" s="784" t="s">
        <v>4431</v>
      </c>
      <c r="H1306" s="784" t="s">
        <v>4431</v>
      </c>
      <c r="I1306" s="784" t="s">
        <v>4431</v>
      </c>
    </row>
    <row r="1307" spans="1:9" hidden="1">
      <c r="A1307" s="784" t="str">
        <f>Table_wabobpsvr_AzureCalc_AzureCalcRateCard[[#This Row],[ServiceName]]&amp;Table_wabobpsvr_AzureCalc_AzureCalcRateCard[[#This Row],[Price_Level]]&amp;Table_wabobpsvr_AzureCalc_AzureCalcRateCard[[#This Row],[Region]]</f>
        <v>Mobile Services FreeA14</v>
      </c>
      <c r="B1307" s="784">
        <v>14</v>
      </c>
      <c r="C1307" s="784" t="s">
        <v>4431</v>
      </c>
      <c r="D1307" s="784" t="s">
        <v>181</v>
      </c>
      <c r="E1307" s="784">
        <v>999999</v>
      </c>
      <c r="F1307" s="784" t="s">
        <v>777</v>
      </c>
      <c r="G1307" s="784" t="s">
        <v>4431</v>
      </c>
      <c r="H1307" s="784" t="s">
        <v>4431</v>
      </c>
      <c r="I1307" s="784" t="s">
        <v>4431</v>
      </c>
    </row>
    <row r="1308" spans="1:9" hidden="1">
      <c r="A1308" s="784" t="str">
        <f>Table_wabobpsvr_AzureCalc_AzureCalcRateCard[[#This Row],[ServiceName]]&amp;Table_wabobpsvr_AzureCalc_AzureCalcRateCard[[#This Row],[Price_Level]]&amp;Table_wabobpsvr_AzureCalc_AzureCalcRateCard[[#This Row],[Region]]</f>
        <v>Mobile Services FreeB14</v>
      </c>
      <c r="B1308" s="784">
        <v>14</v>
      </c>
      <c r="C1308" s="784" t="s">
        <v>4431</v>
      </c>
      <c r="D1308" s="784" t="s">
        <v>182</v>
      </c>
      <c r="E1308" s="784">
        <v>999999</v>
      </c>
      <c r="F1308" s="784" t="s">
        <v>777</v>
      </c>
      <c r="G1308" s="784" t="s">
        <v>4431</v>
      </c>
      <c r="H1308" s="784" t="s">
        <v>4431</v>
      </c>
      <c r="I1308" s="784" t="s">
        <v>4431</v>
      </c>
    </row>
    <row r="1309" spans="1:9" hidden="1">
      <c r="A1309" s="784" t="str">
        <f>Table_wabobpsvr_AzureCalc_AzureCalcRateCard[[#This Row],[ServiceName]]&amp;Table_wabobpsvr_AzureCalc_AzureCalcRateCard[[#This Row],[Price_Level]]&amp;Table_wabobpsvr_AzureCalc_AzureCalcRateCard[[#This Row],[Region]]</f>
        <v>Mobile Services FreeC14</v>
      </c>
      <c r="B1309" s="784">
        <v>14</v>
      </c>
      <c r="C1309" s="784" t="s">
        <v>4431</v>
      </c>
      <c r="D1309" s="784" t="s">
        <v>184</v>
      </c>
      <c r="E1309" s="784">
        <v>999999</v>
      </c>
      <c r="F1309" s="784" t="s">
        <v>777</v>
      </c>
      <c r="G1309" s="784" t="s">
        <v>4431</v>
      </c>
      <c r="H1309" s="784" t="s">
        <v>4431</v>
      </c>
      <c r="I1309" s="784" t="s">
        <v>4431</v>
      </c>
    </row>
    <row r="1310" spans="1:9" hidden="1">
      <c r="A1310" s="784" t="str">
        <f>Table_wabobpsvr_AzureCalc_AzureCalcRateCard[[#This Row],[ServiceName]]&amp;Table_wabobpsvr_AzureCalc_AzureCalcRateCard[[#This Row],[Price_Level]]&amp;Table_wabobpsvr_AzureCalc_AzureCalcRateCard[[#This Row],[Region]]</f>
        <v>Mobile Services FreeD14</v>
      </c>
      <c r="B1310" s="784">
        <v>14</v>
      </c>
      <c r="C1310" s="784" t="s">
        <v>4431</v>
      </c>
      <c r="D1310" s="784" t="s">
        <v>183</v>
      </c>
      <c r="E1310" s="784">
        <v>999999</v>
      </c>
      <c r="F1310" s="784" t="s">
        <v>777</v>
      </c>
      <c r="G1310" s="784" t="s">
        <v>4431</v>
      </c>
      <c r="H1310" s="784" t="s">
        <v>4431</v>
      </c>
      <c r="I1310" s="784" t="s">
        <v>4431</v>
      </c>
    </row>
    <row r="1311" spans="1:9" hidden="1">
      <c r="A1311" s="784" t="str">
        <f>Table_wabobpsvr_AzureCalc_AzureCalcRateCard[[#This Row],[ServiceName]]&amp;Table_wabobpsvr_AzureCalc_AzureCalcRateCard[[#This Row],[Price_Level]]&amp;Table_wabobpsvr_AzureCalc_AzureCalcRateCard[[#This Row],[Region]]</f>
        <v>Mobile Services StandardMOSP14</v>
      </c>
      <c r="B1311" s="784">
        <v>14</v>
      </c>
      <c r="C1311" s="784" t="s">
        <v>4431</v>
      </c>
      <c r="D1311" s="784" t="s">
        <v>627</v>
      </c>
      <c r="E1311" s="784">
        <v>999999</v>
      </c>
      <c r="F1311" s="784" t="s">
        <v>778</v>
      </c>
      <c r="G1311" s="784" t="s">
        <v>4431</v>
      </c>
      <c r="H1311" s="784" t="s">
        <v>4431</v>
      </c>
      <c r="I1311" s="784" t="s">
        <v>4431</v>
      </c>
    </row>
    <row r="1312" spans="1:9" hidden="1">
      <c r="A1312" t="str">
        <f>Table_wabobpsvr_AzureCalc_AzureCalcRateCard[[#This Row],[ServiceName]]&amp;Table_wabobpsvr_AzureCalc_AzureCalcRateCard[[#This Row],[Price_Level]]&amp;Table_wabobpsvr_AzureCalc_AzureCalcRateCard[[#This Row],[Region]]</f>
        <v>Mobile Services StandardA14</v>
      </c>
      <c r="B1312">
        <v>14</v>
      </c>
      <c r="C1312" t="s">
        <v>4431</v>
      </c>
      <c r="D1312" t="s">
        <v>181</v>
      </c>
      <c r="E1312">
        <v>999999</v>
      </c>
      <c r="F1312" t="s">
        <v>778</v>
      </c>
      <c r="G1312" s="784" t="s">
        <v>4431</v>
      </c>
      <c r="H1312" s="784" t="s">
        <v>4431</v>
      </c>
      <c r="I1312" s="784" t="s">
        <v>4431</v>
      </c>
    </row>
    <row r="1313" spans="1:9" hidden="1">
      <c r="A1313" t="str">
        <f>Table_wabobpsvr_AzureCalc_AzureCalcRateCard[[#This Row],[ServiceName]]&amp;Table_wabobpsvr_AzureCalc_AzureCalcRateCard[[#This Row],[Price_Level]]&amp;Table_wabobpsvr_AzureCalc_AzureCalcRateCard[[#This Row],[Region]]</f>
        <v>Mobile Services StandardB14</v>
      </c>
      <c r="B1313">
        <v>14</v>
      </c>
      <c r="C1313" t="s">
        <v>4431</v>
      </c>
      <c r="D1313" t="s">
        <v>182</v>
      </c>
      <c r="E1313">
        <v>999999</v>
      </c>
      <c r="F1313" t="s">
        <v>778</v>
      </c>
      <c r="G1313" s="784" t="s">
        <v>4431</v>
      </c>
      <c r="H1313" s="784" t="s">
        <v>4431</v>
      </c>
      <c r="I1313" s="784" t="s">
        <v>4431</v>
      </c>
    </row>
    <row r="1314" spans="1:9" hidden="1">
      <c r="A1314" t="str">
        <f>Table_wabobpsvr_AzureCalc_AzureCalcRateCard[[#This Row],[ServiceName]]&amp;Table_wabobpsvr_AzureCalc_AzureCalcRateCard[[#This Row],[Price_Level]]&amp;Table_wabobpsvr_AzureCalc_AzureCalcRateCard[[#This Row],[Region]]</f>
        <v>Mobile Services StandardC14</v>
      </c>
      <c r="B1314">
        <v>14</v>
      </c>
      <c r="C1314" t="s">
        <v>4431</v>
      </c>
      <c r="D1314" t="s">
        <v>184</v>
      </c>
      <c r="E1314">
        <v>999999</v>
      </c>
      <c r="F1314" t="s">
        <v>778</v>
      </c>
      <c r="G1314" s="784" t="s">
        <v>4431</v>
      </c>
      <c r="H1314" s="784" t="s">
        <v>4431</v>
      </c>
      <c r="I1314" s="784" t="s">
        <v>4431</v>
      </c>
    </row>
    <row r="1315" spans="1:9" hidden="1">
      <c r="A1315" t="str">
        <f>Table_wabobpsvr_AzureCalc_AzureCalcRateCard[[#This Row],[ServiceName]]&amp;Table_wabobpsvr_AzureCalc_AzureCalcRateCard[[#This Row],[Price_Level]]&amp;Table_wabobpsvr_AzureCalc_AzureCalcRateCard[[#This Row],[Region]]</f>
        <v>Mobile Services StandardD14</v>
      </c>
      <c r="B1315">
        <v>14</v>
      </c>
      <c r="C1315" t="s">
        <v>4431</v>
      </c>
      <c r="D1315" t="s">
        <v>183</v>
      </c>
      <c r="E1315">
        <v>999999</v>
      </c>
      <c r="F1315" t="s">
        <v>778</v>
      </c>
      <c r="G1315" s="784" t="s">
        <v>4431</v>
      </c>
      <c r="H1315" s="784" t="s">
        <v>4431</v>
      </c>
      <c r="I1315" s="784" t="s">
        <v>4431</v>
      </c>
    </row>
    <row r="1316" spans="1:9" hidden="1">
      <c r="A1316" t="str">
        <f>Table_wabobpsvr_AzureCalc_AzureCalcRateCard[[#This Row],[ServiceName]]&amp;Table_wabobpsvr_AzureCalc_AzureCalcRateCard[[#This Row],[Price_Level]]&amp;Table_wabobpsvr_AzureCalc_AzureCalcRateCard[[#This Row],[Region]]</f>
        <v>Mobile Services BasicMOSP14</v>
      </c>
      <c r="B1316">
        <v>14</v>
      </c>
      <c r="C1316" t="s">
        <v>4431</v>
      </c>
      <c r="D1316" t="s">
        <v>627</v>
      </c>
      <c r="E1316">
        <v>999999</v>
      </c>
      <c r="F1316" t="s">
        <v>776</v>
      </c>
      <c r="G1316" s="784" t="s">
        <v>4431</v>
      </c>
      <c r="H1316" s="784" t="s">
        <v>4431</v>
      </c>
      <c r="I1316" s="784" t="s">
        <v>4431</v>
      </c>
    </row>
    <row r="1317" spans="1:9" hidden="1">
      <c r="A1317" t="str">
        <f>Table_wabobpsvr_AzureCalc_AzureCalcRateCard[[#This Row],[ServiceName]]&amp;Table_wabobpsvr_AzureCalc_AzureCalcRateCard[[#This Row],[Price_Level]]&amp;Table_wabobpsvr_AzureCalc_AzureCalcRateCard[[#This Row],[Region]]</f>
        <v>Mobile Services BasicA14</v>
      </c>
      <c r="B1317">
        <v>14</v>
      </c>
      <c r="C1317" t="s">
        <v>4431</v>
      </c>
      <c r="D1317" t="s">
        <v>181</v>
      </c>
      <c r="E1317">
        <v>999999</v>
      </c>
      <c r="F1317" t="s">
        <v>776</v>
      </c>
      <c r="G1317" s="784" t="s">
        <v>4431</v>
      </c>
      <c r="H1317" s="784" t="s">
        <v>4431</v>
      </c>
      <c r="I1317" s="784" t="s">
        <v>4431</v>
      </c>
    </row>
    <row r="1318" spans="1:9" hidden="1">
      <c r="A1318" t="str">
        <f>Table_wabobpsvr_AzureCalc_AzureCalcRateCard[[#This Row],[ServiceName]]&amp;Table_wabobpsvr_AzureCalc_AzureCalcRateCard[[#This Row],[Price_Level]]&amp;Table_wabobpsvr_AzureCalc_AzureCalcRateCard[[#This Row],[Region]]</f>
        <v>Mobile Services BasicB14</v>
      </c>
      <c r="B1318">
        <v>14</v>
      </c>
      <c r="C1318" t="s">
        <v>4431</v>
      </c>
      <c r="D1318" t="s">
        <v>182</v>
      </c>
      <c r="E1318">
        <v>999999</v>
      </c>
      <c r="F1318" t="s">
        <v>776</v>
      </c>
      <c r="G1318" s="784" t="s">
        <v>4431</v>
      </c>
      <c r="H1318" s="784" t="s">
        <v>4431</v>
      </c>
      <c r="I1318" s="784" t="s">
        <v>4431</v>
      </c>
    </row>
    <row r="1319" spans="1:9" hidden="1">
      <c r="A1319" t="str">
        <f>Table_wabobpsvr_AzureCalc_AzureCalcRateCard[[#This Row],[ServiceName]]&amp;Table_wabobpsvr_AzureCalc_AzureCalcRateCard[[#This Row],[Price_Level]]&amp;Table_wabobpsvr_AzureCalc_AzureCalcRateCard[[#This Row],[Region]]</f>
        <v>Mobile Services BasicC14</v>
      </c>
      <c r="B1319">
        <v>14</v>
      </c>
      <c r="C1319" t="s">
        <v>4431</v>
      </c>
      <c r="D1319" t="s">
        <v>184</v>
      </c>
      <c r="E1319">
        <v>999999</v>
      </c>
      <c r="F1319" t="s">
        <v>776</v>
      </c>
      <c r="G1319" s="784" t="s">
        <v>4431</v>
      </c>
      <c r="H1319" s="784" t="s">
        <v>4431</v>
      </c>
      <c r="I1319" s="784" t="s">
        <v>4431</v>
      </c>
    </row>
    <row r="1320" spans="1:9" hidden="1">
      <c r="A1320" t="str">
        <f>Table_wabobpsvr_AzureCalc_AzureCalcRateCard[[#This Row],[ServiceName]]&amp;Table_wabobpsvr_AzureCalc_AzureCalcRateCard[[#This Row],[Price_Level]]&amp;Table_wabobpsvr_AzureCalc_AzureCalcRateCard[[#This Row],[Region]]</f>
        <v>Mobile Services BasicD14</v>
      </c>
      <c r="B1320">
        <v>14</v>
      </c>
      <c r="C1320" t="s">
        <v>4431</v>
      </c>
      <c r="D1320" t="s">
        <v>183</v>
      </c>
      <c r="E1320">
        <v>999999</v>
      </c>
      <c r="F1320" t="s">
        <v>776</v>
      </c>
      <c r="G1320" s="784" t="s">
        <v>4431</v>
      </c>
      <c r="H1320" s="784" t="s">
        <v>4431</v>
      </c>
      <c r="I1320" s="784" t="s">
        <v>4431</v>
      </c>
    </row>
    <row r="1321" spans="1:9" hidden="1">
      <c r="A1321" t="str">
        <f>Table_wabobpsvr_AzureCalc_AzureCalcRateCard[[#This Row],[ServiceName]]&amp;Table_wabobpsvr_AzureCalc_AzureCalcRateCard[[#This Row],[Price_Level]]&amp;Table_wabobpsvr_AzureCalc_AzureCalcRateCard[[#This Row],[Region]]</f>
        <v>SQL Database Web - Tier 0MOSP14</v>
      </c>
      <c r="B1321">
        <v>14</v>
      </c>
      <c r="C1321" t="s">
        <v>4431</v>
      </c>
      <c r="D1321" t="s">
        <v>627</v>
      </c>
      <c r="E1321">
        <v>999999</v>
      </c>
      <c r="F1321" t="s">
        <v>983</v>
      </c>
      <c r="G1321" s="784" t="s">
        <v>4431</v>
      </c>
      <c r="H1321" s="784" t="s">
        <v>4431</v>
      </c>
      <c r="I1321" s="784" t="s">
        <v>4431</v>
      </c>
    </row>
    <row r="1322" spans="1:9" hidden="1">
      <c r="A1322" t="str">
        <f>Table_wabobpsvr_AzureCalc_AzureCalcRateCard[[#This Row],[ServiceName]]&amp;Table_wabobpsvr_AzureCalc_AzureCalcRateCard[[#This Row],[Price_Level]]&amp;Table_wabobpsvr_AzureCalc_AzureCalcRateCard[[#This Row],[Region]]</f>
        <v>SQL Database Web - Tier 0A14</v>
      </c>
      <c r="B1322">
        <v>14</v>
      </c>
      <c r="C1322" t="s">
        <v>4431</v>
      </c>
      <c r="D1322" t="s">
        <v>181</v>
      </c>
      <c r="E1322">
        <v>999999</v>
      </c>
      <c r="F1322" t="s">
        <v>983</v>
      </c>
      <c r="G1322" s="784" t="s">
        <v>4431</v>
      </c>
      <c r="H1322" s="784" t="s">
        <v>4431</v>
      </c>
      <c r="I1322" s="784" t="s">
        <v>4431</v>
      </c>
    </row>
    <row r="1323" spans="1:9" hidden="1">
      <c r="A1323" t="str">
        <f>Table_wabobpsvr_AzureCalc_AzureCalcRateCard[[#This Row],[ServiceName]]&amp;Table_wabobpsvr_AzureCalc_AzureCalcRateCard[[#This Row],[Price_Level]]&amp;Table_wabobpsvr_AzureCalc_AzureCalcRateCard[[#This Row],[Region]]</f>
        <v>SQL Database Web - Tier 0B14</v>
      </c>
      <c r="B1323">
        <v>14</v>
      </c>
      <c r="C1323" t="s">
        <v>4431</v>
      </c>
      <c r="D1323" t="s">
        <v>182</v>
      </c>
      <c r="E1323">
        <v>999999</v>
      </c>
      <c r="F1323" t="s">
        <v>983</v>
      </c>
      <c r="G1323" s="784" t="s">
        <v>4431</v>
      </c>
      <c r="H1323" s="784" t="s">
        <v>4431</v>
      </c>
      <c r="I1323" s="784" t="s">
        <v>4431</v>
      </c>
    </row>
    <row r="1324" spans="1:9" hidden="1">
      <c r="A1324" t="str">
        <f>Table_wabobpsvr_AzureCalc_AzureCalcRateCard[[#This Row],[ServiceName]]&amp;Table_wabobpsvr_AzureCalc_AzureCalcRateCard[[#This Row],[Price_Level]]&amp;Table_wabobpsvr_AzureCalc_AzureCalcRateCard[[#This Row],[Region]]</f>
        <v>SQL DB Premium P2 Secondary Active Geo Database HoursC12</v>
      </c>
      <c r="B1324">
        <v>12</v>
      </c>
      <c r="C1324" t="s">
        <v>701</v>
      </c>
      <c r="D1324" t="s">
        <v>184</v>
      </c>
      <c r="E1324">
        <v>1.3286</v>
      </c>
      <c r="F1324" t="s">
        <v>1086</v>
      </c>
      <c r="G1324" s="784" t="s">
        <v>3956</v>
      </c>
      <c r="H1324" s="784" t="s">
        <v>3955</v>
      </c>
      <c r="I1324" s="784" t="s">
        <v>4968</v>
      </c>
    </row>
    <row r="1325" spans="1:9" hidden="1">
      <c r="A1325" t="str">
        <f>Table_wabobpsvr_AzureCalc_AzureCalcRateCard[[#This Row],[ServiceName]]&amp;Table_wabobpsvr_AzureCalc_AzureCalcRateCard[[#This Row],[Price_Level]]&amp;Table_wabobpsvr_AzureCalc_AzureCalcRateCard[[#This Row],[Region]]</f>
        <v>SQL DB Premium P2 Secondary Active Geo Database HoursD12</v>
      </c>
      <c r="B1325">
        <v>12</v>
      </c>
      <c r="C1325" t="s">
        <v>701</v>
      </c>
      <c r="D1325" t="s">
        <v>183</v>
      </c>
      <c r="E1325">
        <v>1.2847999999999999</v>
      </c>
      <c r="F1325" t="s">
        <v>1086</v>
      </c>
      <c r="G1325" s="784" t="s">
        <v>3956</v>
      </c>
      <c r="H1325" s="784" t="s">
        <v>3955</v>
      </c>
      <c r="I1325" s="784" t="s">
        <v>4968</v>
      </c>
    </row>
    <row r="1326" spans="1:9" hidden="1">
      <c r="A1326" t="str">
        <f>Table_wabobpsvr_AzureCalc_AzureCalcRateCard[[#This Row],[ServiceName]]&amp;Table_wabobpsvr_AzureCalc_AzureCalcRateCard[[#This Row],[Price_Level]]&amp;Table_wabobpsvr_AzureCalc_AzureCalcRateCard[[#This Row],[Region]]</f>
        <v>SQL DB Premium P2 Secondary Active Geo Database HoursMOSP14</v>
      </c>
      <c r="B1326">
        <v>14</v>
      </c>
      <c r="C1326" t="s">
        <v>701</v>
      </c>
      <c r="D1326" t="s">
        <v>627</v>
      </c>
      <c r="E1326">
        <v>999999</v>
      </c>
      <c r="F1326" t="s">
        <v>1086</v>
      </c>
      <c r="G1326" s="784" t="s">
        <v>4431</v>
      </c>
      <c r="H1326" s="784" t="s">
        <v>4431</v>
      </c>
      <c r="I1326" s="784" t="s">
        <v>5010</v>
      </c>
    </row>
    <row r="1327" spans="1:9" hidden="1">
      <c r="A1327" t="str">
        <f>Table_wabobpsvr_AzureCalc_AzureCalcRateCard[[#This Row],[ServiceName]]&amp;Table_wabobpsvr_AzureCalc_AzureCalcRateCard[[#This Row],[Price_Level]]&amp;Table_wabobpsvr_AzureCalc_AzureCalcRateCard[[#This Row],[Region]]</f>
        <v>SQL DB Premium P2 Secondary Active Geo Database HoursA14</v>
      </c>
      <c r="B1327">
        <v>14</v>
      </c>
      <c r="C1327" t="s">
        <v>701</v>
      </c>
      <c r="D1327" t="s">
        <v>181</v>
      </c>
      <c r="E1327">
        <v>1.515625</v>
      </c>
      <c r="F1327" t="s">
        <v>1086</v>
      </c>
      <c r="G1327" s="784" t="s">
        <v>4431</v>
      </c>
      <c r="H1327" s="784" t="s">
        <v>4431</v>
      </c>
      <c r="I1327" s="784" t="s">
        <v>5010</v>
      </c>
    </row>
    <row r="1328" spans="1:9" hidden="1">
      <c r="A1328" t="str">
        <f>Table_wabobpsvr_AzureCalc_AzureCalcRateCard[[#This Row],[ServiceName]]&amp;Table_wabobpsvr_AzureCalc_AzureCalcRateCard[[#This Row],[Price_Level]]&amp;Table_wabobpsvr_AzureCalc_AzureCalcRateCard[[#This Row],[Region]]</f>
        <v>SQL DB Premium P2 Secondary Active Geo Database HoursB14</v>
      </c>
      <c r="B1328">
        <v>14</v>
      </c>
      <c r="C1328" t="s">
        <v>701</v>
      </c>
      <c r="D1328" t="s">
        <v>182</v>
      </c>
      <c r="E1328">
        <v>1.46875</v>
      </c>
      <c r="F1328" t="s">
        <v>1086</v>
      </c>
      <c r="G1328" s="784" t="s">
        <v>4431</v>
      </c>
      <c r="H1328" s="784" t="s">
        <v>4431</v>
      </c>
      <c r="I1328" s="784" t="s">
        <v>5010</v>
      </c>
    </row>
    <row r="1329" spans="1:9" hidden="1">
      <c r="A1329" t="str">
        <f>Table_wabobpsvr_AzureCalc_AzureCalcRateCard[[#This Row],[ServiceName]]&amp;Table_wabobpsvr_AzureCalc_AzureCalcRateCard[[#This Row],[Price_Level]]&amp;Table_wabobpsvr_AzureCalc_AzureCalcRateCard[[#This Row],[Region]]</f>
        <v>SQL DB Premium P2 Secondary Active Geo Database HoursC14</v>
      </c>
      <c r="B1329">
        <v>14</v>
      </c>
      <c r="C1329" t="s">
        <v>701</v>
      </c>
      <c r="D1329" t="s">
        <v>184</v>
      </c>
      <c r="E1329">
        <v>1.421875</v>
      </c>
      <c r="F1329" t="s">
        <v>1086</v>
      </c>
      <c r="G1329" s="784" t="s">
        <v>4431</v>
      </c>
      <c r="H1329" s="784" t="s">
        <v>4431</v>
      </c>
      <c r="I1329" s="784" t="s">
        <v>5010</v>
      </c>
    </row>
    <row r="1330" spans="1:9" hidden="1">
      <c r="A1330" t="str">
        <f>Table_wabobpsvr_AzureCalc_AzureCalcRateCard[[#This Row],[ServiceName]]&amp;Table_wabobpsvr_AzureCalc_AzureCalcRateCard[[#This Row],[Price_Level]]&amp;Table_wabobpsvr_AzureCalc_AzureCalcRateCard[[#This Row],[Region]]</f>
        <v>SQL DB Premium P2 Secondary Active Geo Database HoursD14</v>
      </c>
      <c r="B1330">
        <v>14</v>
      </c>
      <c r="C1330" t="s">
        <v>701</v>
      </c>
      <c r="D1330" t="s">
        <v>183</v>
      </c>
      <c r="E1330">
        <v>1.375</v>
      </c>
      <c r="F1330" t="s">
        <v>1086</v>
      </c>
      <c r="G1330" s="784" t="s">
        <v>4431</v>
      </c>
      <c r="H1330" s="784" t="s">
        <v>4431</v>
      </c>
      <c r="I1330" s="784" t="s">
        <v>5010</v>
      </c>
    </row>
    <row r="1331" spans="1:9" hidden="1">
      <c r="A1331" t="str">
        <f>Table_wabobpsvr_AzureCalc_AzureCalcRateCard[[#This Row],[ServiceName]]&amp;Table_wabobpsvr_AzureCalc_AzureCalcRateCard[[#This Row],[Price_Level]]&amp;Table_wabobpsvr_AzureCalc_AzureCalcRateCard[[#This Row],[Region]]</f>
        <v>SQL DB Standard S2 Database HoursA13</v>
      </c>
      <c r="B1331">
        <v>13</v>
      </c>
      <c r="C1331" t="s">
        <v>701</v>
      </c>
      <c r="D1331" t="s">
        <v>181</v>
      </c>
      <c r="E1331">
        <v>0.122317</v>
      </c>
      <c r="F1331" t="s">
        <v>1087</v>
      </c>
      <c r="G1331" s="784" t="s">
        <v>1678</v>
      </c>
      <c r="H1331" s="784" t="s">
        <v>3295</v>
      </c>
      <c r="I1331" s="784" t="s">
        <v>5011</v>
      </c>
    </row>
    <row r="1332" spans="1:9" hidden="1">
      <c r="A1332" t="str">
        <f>Table_wabobpsvr_AzureCalc_AzureCalcRateCard[[#This Row],[ServiceName]]&amp;Table_wabobpsvr_AzureCalc_AzureCalcRateCard[[#This Row],[Price_Level]]&amp;Table_wabobpsvr_AzureCalc_AzureCalcRateCard[[#This Row],[Region]]</f>
        <v>SQL DB Standard S2 Database HoursB13</v>
      </c>
      <c r="B1332">
        <v>13</v>
      </c>
      <c r="C1332" t="s">
        <v>701</v>
      </c>
      <c r="D1332" t="s">
        <v>182</v>
      </c>
      <c r="E1332">
        <v>0.118534</v>
      </c>
      <c r="F1332" t="s">
        <v>1087</v>
      </c>
      <c r="G1332" s="784" t="s">
        <v>1678</v>
      </c>
      <c r="H1332" s="784" t="s">
        <v>3295</v>
      </c>
      <c r="I1332" s="784" t="s">
        <v>5011</v>
      </c>
    </row>
    <row r="1333" spans="1:9" hidden="1">
      <c r="A1333" t="str">
        <f>Table_wabobpsvr_AzureCalc_AzureCalcRateCard[[#This Row],[ServiceName]]&amp;Table_wabobpsvr_AzureCalc_AzureCalcRateCard[[#This Row],[Price_Level]]&amp;Table_wabobpsvr_AzureCalc_AzureCalcRateCard[[#This Row],[Region]]</f>
        <v>SQL DB Standard S2 Database HoursC13</v>
      </c>
      <c r="B1333">
        <v>13</v>
      </c>
      <c r="C1333" t="s">
        <v>701</v>
      </c>
      <c r="D1333" t="s">
        <v>184</v>
      </c>
      <c r="E1333">
        <v>0.11475100000000001</v>
      </c>
      <c r="F1333" t="s">
        <v>1087</v>
      </c>
      <c r="G1333" s="784" t="s">
        <v>1678</v>
      </c>
      <c r="H1333" s="784" t="s">
        <v>3295</v>
      </c>
      <c r="I1333" s="784" t="s">
        <v>5011</v>
      </c>
    </row>
    <row r="1334" spans="1:9" hidden="1">
      <c r="A1334" t="str">
        <f>Table_wabobpsvr_AzureCalc_AzureCalcRateCard[[#This Row],[ServiceName]]&amp;Table_wabobpsvr_AzureCalc_AzureCalcRateCard[[#This Row],[Price_Level]]&amp;Table_wabobpsvr_AzureCalc_AzureCalcRateCard[[#This Row],[Region]]</f>
        <v>SQL DB Standard S2 Database HoursD13</v>
      </c>
      <c r="B1334">
        <v>13</v>
      </c>
      <c r="C1334" t="s">
        <v>701</v>
      </c>
      <c r="D1334" t="s">
        <v>183</v>
      </c>
      <c r="E1334">
        <v>0.110968</v>
      </c>
      <c r="F1334" t="s">
        <v>1087</v>
      </c>
      <c r="G1334" s="784" t="s">
        <v>1678</v>
      </c>
      <c r="H1334" s="784" t="s">
        <v>3295</v>
      </c>
      <c r="I1334" s="784" t="s">
        <v>5011</v>
      </c>
    </row>
    <row r="1335" spans="1:9" hidden="1">
      <c r="A1335" t="str">
        <f>Table_wabobpsvr_AzureCalc_AzureCalcRateCard[[#This Row],[ServiceName]]&amp;Table_wabobpsvr_AzureCalc_AzureCalcRateCard[[#This Row],[Price_Level]]&amp;Table_wabobpsvr_AzureCalc_AzureCalcRateCard[[#This Row],[Region]]</f>
        <v>SQL DB Standard S2 Database HoursMOSP11</v>
      </c>
      <c r="B1335">
        <v>11</v>
      </c>
      <c r="C1335" t="s">
        <v>701</v>
      </c>
      <c r="D1335" t="s">
        <v>627</v>
      </c>
      <c r="E1335">
        <v>0.1177</v>
      </c>
      <c r="F1335" t="s">
        <v>1087</v>
      </c>
      <c r="G1335" s="784" t="s">
        <v>4431</v>
      </c>
      <c r="H1335" s="784" t="s">
        <v>4431</v>
      </c>
      <c r="I1335" s="784" t="s">
        <v>5012</v>
      </c>
    </row>
    <row r="1336" spans="1:9" hidden="1">
      <c r="A1336" t="str">
        <f>Table_wabobpsvr_AzureCalc_AzureCalcRateCard[[#This Row],[ServiceName]]&amp;Table_wabobpsvr_AzureCalc_AzureCalcRateCard[[#This Row],[Price_Level]]&amp;Table_wabobpsvr_AzureCalc_AzureCalcRateCard[[#This Row],[Region]]</f>
        <v>SQL DB Standard S2 Database HoursA11</v>
      </c>
      <c r="B1336">
        <v>11</v>
      </c>
      <c r="C1336" t="s">
        <v>701</v>
      </c>
      <c r="D1336" t="s">
        <v>181</v>
      </c>
      <c r="E1336">
        <v>0.11416900000000001</v>
      </c>
      <c r="F1336" t="s">
        <v>1087</v>
      </c>
      <c r="G1336" s="784" t="s">
        <v>1764</v>
      </c>
      <c r="H1336" s="784" t="s">
        <v>3296</v>
      </c>
      <c r="I1336" s="784" t="s">
        <v>5012</v>
      </c>
    </row>
    <row r="1337" spans="1:9" hidden="1">
      <c r="A1337" t="str">
        <f>Table_wabobpsvr_AzureCalc_AzureCalcRateCard[[#This Row],[ServiceName]]&amp;Table_wabobpsvr_AzureCalc_AzureCalcRateCard[[#This Row],[Price_Level]]&amp;Table_wabobpsvr_AzureCalc_AzureCalcRateCard[[#This Row],[Region]]</f>
        <v>SQL DB Premium P3 Database HoursB13</v>
      </c>
      <c r="B1337">
        <v>13</v>
      </c>
      <c r="C1337" t="s">
        <v>701</v>
      </c>
      <c r="D1337" t="s">
        <v>182</v>
      </c>
      <c r="E1337">
        <v>5.6870000000000003</v>
      </c>
      <c r="F1337" t="s">
        <v>1082</v>
      </c>
      <c r="G1337" s="784" t="s">
        <v>2027</v>
      </c>
      <c r="H1337" s="784" t="s">
        <v>3297</v>
      </c>
      <c r="I1337" s="784" t="s">
        <v>5013</v>
      </c>
    </row>
    <row r="1338" spans="1:9" hidden="1">
      <c r="A1338" t="str">
        <f>Table_wabobpsvr_AzureCalc_AzureCalcRateCard[[#This Row],[ServiceName]]&amp;Table_wabobpsvr_AzureCalc_AzureCalcRateCard[[#This Row],[Price_Level]]&amp;Table_wabobpsvr_AzureCalc_AzureCalcRateCard[[#This Row],[Region]]</f>
        <v>SQL DB Standard S2 Database HoursB11</v>
      </c>
      <c r="B1338">
        <v>11</v>
      </c>
      <c r="C1338" t="s">
        <v>701</v>
      </c>
      <c r="D1338" t="s">
        <v>182</v>
      </c>
      <c r="E1338">
        <v>0.110638</v>
      </c>
      <c r="F1338" t="s">
        <v>1087</v>
      </c>
      <c r="G1338" s="784" t="s">
        <v>1764</v>
      </c>
      <c r="H1338" s="784" t="s">
        <v>3296</v>
      </c>
      <c r="I1338" s="784" t="s">
        <v>5012</v>
      </c>
    </row>
    <row r="1339" spans="1:9" hidden="1">
      <c r="A1339" t="str">
        <f>Table_wabobpsvr_AzureCalc_AzureCalcRateCard[[#This Row],[ServiceName]]&amp;Table_wabobpsvr_AzureCalc_AzureCalcRateCard[[#This Row],[Price_Level]]&amp;Table_wabobpsvr_AzureCalc_AzureCalcRateCard[[#This Row],[Region]]</f>
        <v>SQL DB Standard S2 Database HoursC11</v>
      </c>
      <c r="B1339">
        <v>11</v>
      </c>
      <c r="C1339" t="s">
        <v>701</v>
      </c>
      <c r="D1339" t="s">
        <v>184</v>
      </c>
      <c r="E1339">
        <v>0.10710699999999999</v>
      </c>
      <c r="F1339" t="s">
        <v>1087</v>
      </c>
      <c r="G1339" s="784" t="s">
        <v>1764</v>
      </c>
      <c r="H1339" s="784" t="s">
        <v>3296</v>
      </c>
      <c r="I1339" s="784" t="s">
        <v>5012</v>
      </c>
    </row>
    <row r="1340" spans="1:9" hidden="1">
      <c r="A1340" t="str">
        <f>Table_wabobpsvr_AzureCalc_AzureCalcRateCard[[#This Row],[ServiceName]]&amp;Table_wabobpsvr_AzureCalc_AzureCalcRateCard[[#This Row],[Price_Level]]&amp;Table_wabobpsvr_AzureCalc_AzureCalcRateCard[[#This Row],[Region]]</f>
        <v>SQL DB Standard S2 Database HoursD11</v>
      </c>
      <c r="B1340">
        <v>11</v>
      </c>
      <c r="C1340" t="s">
        <v>701</v>
      </c>
      <c r="D1340" t="s">
        <v>183</v>
      </c>
      <c r="E1340">
        <v>0.103576</v>
      </c>
      <c r="F1340" t="s">
        <v>1087</v>
      </c>
      <c r="G1340" s="784" t="s">
        <v>1764</v>
      </c>
      <c r="H1340" s="784" t="s">
        <v>3296</v>
      </c>
      <c r="I1340" s="784" t="s">
        <v>5012</v>
      </c>
    </row>
    <row r="1341" spans="1:9" hidden="1">
      <c r="A1341" t="str">
        <f>Table_wabobpsvr_AzureCalc_AzureCalcRateCard[[#This Row],[ServiceName]]&amp;Table_wabobpsvr_AzureCalc_AzureCalcRateCard[[#This Row],[Price_Level]]&amp;Table_wabobpsvr_AzureCalc_AzureCalcRateCard[[#This Row],[Region]]</f>
        <v>SQL DB Standard S2 Database HoursMOSP12</v>
      </c>
      <c r="B1341">
        <v>12</v>
      </c>
      <c r="C1341" t="s">
        <v>701</v>
      </c>
      <c r="D1341" t="s">
        <v>627</v>
      </c>
      <c r="E1341">
        <v>0.1177</v>
      </c>
      <c r="F1341" t="s">
        <v>1087</v>
      </c>
      <c r="G1341" s="784" t="s">
        <v>4431</v>
      </c>
      <c r="H1341" s="784" t="s">
        <v>4431</v>
      </c>
      <c r="I1341" s="784" t="s">
        <v>5014</v>
      </c>
    </row>
    <row r="1342" spans="1:9" hidden="1">
      <c r="A1342" t="str">
        <f>Table_wabobpsvr_AzureCalc_AzureCalcRateCard[[#This Row],[ServiceName]]&amp;Table_wabobpsvr_AzureCalc_AzureCalcRateCard[[#This Row],[Price_Level]]&amp;Table_wabobpsvr_AzureCalc_AzureCalcRateCard[[#This Row],[Region]]</f>
        <v>SQL DB Standard S2 Database HoursA12</v>
      </c>
      <c r="B1342">
        <v>12</v>
      </c>
      <c r="C1342" t="s">
        <v>701</v>
      </c>
      <c r="D1342" t="s">
        <v>181</v>
      </c>
      <c r="E1342">
        <v>0.11416900000000001</v>
      </c>
      <c r="F1342" t="s">
        <v>1087</v>
      </c>
      <c r="G1342" s="784" t="s">
        <v>1766</v>
      </c>
      <c r="H1342" s="784" t="s">
        <v>3298</v>
      </c>
      <c r="I1342" s="784" t="s">
        <v>5014</v>
      </c>
    </row>
    <row r="1343" spans="1:9" hidden="1">
      <c r="A1343" t="str">
        <f>Table_wabobpsvr_AzureCalc_AzureCalcRateCard[[#This Row],[ServiceName]]&amp;Table_wabobpsvr_AzureCalc_AzureCalcRateCard[[#This Row],[Price_Level]]&amp;Table_wabobpsvr_AzureCalc_AzureCalcRateCard[[#This Row],[Region]]</f>
        <v>SQL DB Standard S2 Database HoursB12</v>
      </c>
      <c r="B1343">
        <v>12</v>
      </c>
      <c r="C1343" t="s">
        <v>701</v>
      </c>
      <c r="D1343" t="s">
        <v>182</v>
      </c>
      <c r="E1343">
        <v>0.110638</v>
      </c>
      <c r="F1343" t="s">
        <v>1087</v>
      </c>
      <c r="G1343" s="784" t="s">
        <v>1766</v>
      </c>
      <c r="H1343" s="784" t="s">
        <v>3298</v>
      </c>
      <c r="I1343" s="784" t="s">
        <v>5014</v>
      </c>
    </row>
    <row r="1344" spans="1:9" hidden="1">
      <c r="A1344" t="str">
        <f>Table_wabobpsvr_AzureCalc_AzureCalcRateCard[[#This Row],[ServiceName]]&amp;Table_wabobpsvr_AzureCalc_AzureCalcRateCard[[#This Row],[Price_Level]]&amp;Table_wabobpsvr_AzureCalc_AzureCalcRateCard[[#This Row],[Region]]</f>
        <v>SQL DB Standard S2 Database HoursC12</v>
      </c>
      <c r="B1344">
        <v>12</v>
      </c>
      <c r="C1344" t="s">
        <v>701</v>
      </c>
      <c r="D1344" t="s">
        <v>184</v>
      </c>
      <c r="E1344">
        <v>0.10710699999999999</v>
      </c>
      <c r="F1344" t="s">
        <v>1087</v>
      </c>
      <c r="G1344" s="784" t="s">
        <v>1766</v>
      </c>
      <c r="H1344" s="784" t="s">
        <v>3298</v>
      </c>
      <c r="I1344" s="784" t="s">
        <v>5014</v>
      </c>
    </row>
    <row r="1345" spans="1:9" hidden="1">
      <c r="A1345" t="str">
        <f>Table_wabobpsvr_AzureCalc_AzureCalcRateCard[[#This Row],[ServiceName]]&amp;Table_wabobpsvr_AzureCalc_AzureCalcRateCard[[#This Row],[Price_Level]]&amp;Table_wabobpsvr_AzureCalc_AzureCalcRateCard[[#This Row],[Region]]</f>
        <v>SQL DB Standard S2 Database HoursD12</v>
      </c>
      <c r="B1345">
        <v>12</v>
      </c>
      <c r="C1345" t="s">
        <v>701</v>
      </c>
      <c r="D1345" t="s">
        <v>183</v>
      </c>
      <c r="E1345">
        <v>0.103576</v>
      </c>
      <c r="F1345" t="s">
        <v>1087</v>
      </c>
      <c r="G1345" s="784" t="s">
        <v>1766</v>
      </c>
      <c r="H1345" s="784" t="s">
        <v>3298</v>
      </c>
      <c r="I1345" s="784" t="s">
        <v>5014</v>
      </c>
    </row>
    <row r="1346" spans="1:9" hidden="1">
      <c r="A1346" t="str">
        <f>Table_wabobpsvr_AzureCalc_AzureCalcRateCard[[#This Row],[ServiceName]]&amp;Table_wabobpsvr_AzureCalc_AzureCalcRateCard[[#This Row],[Price_Level]]&amp;Table_wabobpsvr_AzureCalc_AzureCalcRateCard[[#This Row],[Region]]</f>
        <v>SQL DB Premium P3 Database HoursC13</v>
      </c>
      <c r="B1346">
        <v>13</v>
      </c>
      <c r="C1346" t="s">
        <v>701</v>
      </c>
      <c r="D1346" t="s">
        <v>184</v>
      </c>
      <c r="E1346">
        <v>5.5060000000000002</v>
      </c>
      <c r="F1346" t="s">
        <v>1082</v>
      </c>
      <c r="G1346" s="784" t="s">
        <v>2027</v>
      </c>
      <c r="H1346" s="784" t="s">
        <v>3297</v>
      </c>
      <c r="I1346" s="784" t="s">
        <v>5013</v>
      </c>
    </row>
    <row r="1347" spans="1:9" hidden="1">
      <c r="A1347" t="str">
        <f>Table_wabobpsvr_AzureCalc_AzureCalcRateCard[[#This Row],[ServiceName]]&amp;Table_wabobpsvr_AzureCalc_AzureCalcRateCard[[#This Row],[Price_Level]]&amp;Table_wabobpsvr_AzureCalc_AzureCalcRateCard[[#This Row],[Region]]</f>
        <v>Reserved IP Address HoursC</v>
      </c>
      <c r="C1347" t="s">
        <v>701</v>
      </c>
      <c r="D1347" t="s">
        <v>184</v>
      </c>
      <c r="E1347">
        <v>3.2759999999999998E-3</v>
      </c>
      <c r="F1347" t="s">
        <v>1088</v>
      </c>
      <c r="G1347" s="784" t="s">
        <v>2599</v>
      </c>
      <c r="H1347" s="784" t="s">
        <v>2600</v>
      </c>
      <c r="I1347" s="784" t="s">
        <v>5015</v>
      </c>
    </row>
    <row r="1348" spans="1:9" hidden="1">
      <c r="A1348" t="str">
        <f>Table_wabobpsvr_AzureCalc_AzureCalcRateCard[[#This Row],[ServiceName]]&amp;Table_wabobpsvr_AzureCalc_AzureCalcRateCard[[#This Row],[Price_Level]]&amp;Table_wabobpsvr_AzureCalc_AzureCalcRateCard[[#This Row],[Region]]</f>
        <v>Reserved IP Address HoursD</v>
      </c>
      <c r="C1348" t="s">
        <v>701</v>
      </c>
      <c r="D1348" t="s">
        <v>183</v>
      </c>
      <c r="E1348">
        <v>3.1679999999999998E-3</v>
      </c>
      <c r="F1348" t="s">
        <v>1088</v>
      </c>
      <c r="G1348" s="784" t="s">
        <v>2599</v>
      </c>
      <c r="H1348" s="784" t="s">
        <v>2600</v>
      </c>
      <c r="I1348" s="784" t="s">
        <v>5015</v>
      </c>
    </row>
    <row r="1349" spans="1:9" hidden="1">
      <c r="A1349" t="str">
        <f>Table_wabobpsvr_AzureCalc_AzureCalcRateCard[[#This Row],[ServiceName]]&amp;Table_wabobpsvr_AzureCalc_AzureCalcRateCard[[#This Row],[Price_Level]]&amp;Table_wabobpsvr_AzureCalc_AzureCalcRateCard[[#This Row],[Region]]</f>
        <v>Reserved IP RemapsMOSP</v>
      </c>
      <c r="C1349" t="s">
        <v>594</v>
      </c>
      <c r="D1349" t="s">
        <v>627</v>
      </c>
      <c r="E1349">
        <v>0.1</v>
      </c>
      <c r="F1349" t="s">
        <v>1089</v>
      </c>
      <c r="G1349" s="784" t="s">
        <v>4431</v>
      </c>
      <c r="H1349" s="784" t="s">
        <v>4431</v>
      </c>
      <c r="I1349" s="784" t="s">
        <v>5016</v>
      </c>
    </row>
    <row r="1350" spans="1:9" hidden="1">
      <c r="A1350" t="str">
        <f>Table_wabobpsvr_AzureCalc_AzureCalcRateCard[[#This Row],[ServiceName]]&amp;Table_wabobpsvr_AzureCalc_AzureCalcRateCard[[#This Row],[Price_Level]]&amp;Table_wabobpsvr_AzureCalc_AzureCalcRateCard[[#This Row],[Region]]</f>
        <v>Reserved IP RemapsA</v>
      </c>
      <c r="C1350" t="s">
        <v>594</v>
      </c>
      <c r="D1350" t="s">
        <v>181</v>
      </c>
      <c r="E1350">
        <v>0</v>
      </c>
      <c r="F1350" t="s">
        <v>1089</v>
      </c>
      <c r="G1350" s="784" t="s">
        <v>2925</v>
      </c>
      <c r="H1350" s="784" t="s">
        <v>2926</v>
      </c>
      <c r="I1350" s="784" t="s">
        <v>5016</v>
      </c>
    </row>
    <row r="1351" spans="1:9" hidden="1">
      <c r="A1351" t="str">
        <f>Table_wabobpsvr_AzureCalc_AzureCalcRateCard[[#This Row],[ServiceName]]&amp;Table_wabobpsvr_AzureCalc_AzureCalcRateCard[[#This Row],[Price_Level]]&amp;Table_wabobpsvr_AzureCalc_AzureCalcRateCard[[#This Row],[Region]]</f>
        <v>Reserved IP RemapsB</v>
      </c>
      <c r="C1351" t="s">
        <v>594</v>
      </c>
      <c r="D1351" t="s">
        <v>182</v>
      </c>
      <c r="E1351">
        <v>0</v>
      </c>
      <c r="F1351" t="s">
        <v>1089</v>
      </c>
      <c r="G1351" s="784" t="s">
        <v>2925</v>
      </c>
      <c r="H1351" s="784" t="s">
        <v>2926</v>
      </c>
      <c r="I1351" s="784" t="s">
        <v>5016</v>
      </c>
    </row>
    <row r="1352" spans="1:9" hidden="1">
      <c r="A1352" t="str">
        <f>Table_wabobpsvr_AzureCalc_AzureCalcRateCard[[#This Row],[ServiceName]]&amp;Table_wabobpsvr_AzureCalc_AzureCalcRateCard[[#This Row],[Price_Level]]&amp;Table_wabobpsvr_AzureCalc_AzureCalcRateCard[[#This Row],[Region]]</f>
        <v>Reserved IP RemapsC</v>
      </c>
      <c r="C1352" t="s">
        <v>594</v>
      </c>
      <c r="D1352" t="s">
        <v>184</v>
      </c>
      <c r="E1352">
        <v>0</v>
      </c>
      <c r="F1352" t="s">
        <v>1089</v>
      </c>
      <c r="G1352" s="784" t="s">
        <v>2925</v>
      </c>
      <c r="H1352" s="784" t="s">
        <v>2926</v>
      </c>
      <c r="I1352" s="784" t="s">
        <v>5016</v>
      </c>
    </row>
    <row r="1353" spans="1:9" hidden="1">
      <c r="A1353" t="str">
        <f>Table_wabobpsvr_AzureCalc_AzureCalcRateCard[[#This Row],[ServiceName]]&amp;Table_wabobpsvr_AzureCalc_AzureCalcRateCard[[#This Row],[Price_Level]]&amp;Table_wabobpsvr_AzureCalc_AzureCalcRateCard[[#This Row],[Region]]</f>
        <v>Reserved IP RemapsD</v>
      </c>
      <c r="C1353" t="s">
        <v>594</v>
      </c>
      <c r="D1353" t="s">
        <v>183</v>
      </c>
      <c r="E1353">
        <v>0</v>
      </c>
      <c r="F1353" t="s">
        <v>1089</v>
      </c>
      <c r="G1353" s="784" t="s">
        <v>2925</v>
      </c>
      <c r="H1353" s="784" t="s">
        <v>2926</v>
      </c>
      <c r="I1353" s="784" t="s">
        <v>5016</v>
      </c>
    </row>
    <row r="1354" spans="1:9" hidden="1">
      <c r="A1354" t="str">
        <f>Table_wabobpsvr_AzureCalc_AzureCalcRateCard[[#This Row],[ServiceName]]&amp;Table_wabobpsvr_AzureCalc_AzureCalcRateCard[[#This Row],[Price_Level]]&amp;Table_wabobpsvr_AzureCalc_AzureCalcRateCard[[#This Row],[Region]]</f>
        <v>Media Services IndexerMOSP</v>
      </c>
      <c r="C1354" t="s">
        <v>701</v>
      </c>
      <c r="D1354" t="s">
        <v>627</v>
      </c>
      <c r="E1354">
        <v>10</v>
      </c>
      <c r="F1354" t="s">
        <v>1090</v>
      </c>
      <c r="G1354" s="784" t="s">
        <v>4431</v>
      </c>
      <c r="H1354" s="784" t="s">
        <v>4431</v>
      </c>
      <c r="I1354" s="784" t="s">
        <v>5017</v>
      </c>
    </row>
    <row r="1355" spans="1:9" hidden="1">
      <c r="A1355" t="str">
        <f>Table_wabobpsvr_AzureCalc_AzureCalcRateCard[[#This Row],[ServiceName]]&amp;Table_wabobpsvr_AzureCalc_AzureCalcRateCard[[#This Row],[Price_Level]]&amp;Table_wabobpsvr_AzureCalc_AzureCalcRateCard[[#This Row],[Region]]</f>
        <v>SQL DB Premium P3 Database HoursD13</v>
      </c>
      <c r="B1355">
        <v>13</v>
      </c>
      <c r="C1355" t="s">
        <v>701</v>
      </c>
      <c r="D1355" t="s">
        <v>183</v>
      </c>
      <c r="E1355">
        <v>5.3239999999999998</v>
      </c>
      <c r="F1355" t="s">
        <v>1082</v>
      </c>
      <c r="G1355" s="784" t="s">
        <v>2027</v>
      </c>
      <c r="H1355" s="784" t="s">
        <v>3297</v>
      </c>
      <c r="I1355" s="784" t="s">
        <v>5013</v>
      </c>
    </row>
    <row r="1356" spans="1:9" hidden="1">
      <c r="A1356" t="str">
        <f>Table_wabobpsvr_AzureCalc_AzureCalcRateCard[[#This Row],[ServiceName]]&amp;Table_wabobpsvr_AzureCalc_AzureCalcRateCard[[#This Row],[Price_Level]]&amp;Table_wabobpsvr_AzureCalc_AzureCalcRateCard[[#This Row],[Region]]</f>
        <v>Media Services IndexerA</v>
      </c>
      <c r="C1356" t="s">
        <v>701</v>
      </c>
      <c r="D1356" t="s">
        <v>181</v>
      </c>
      <c r="E1356">
        <v>9.6999999999999993</v>
      </c>
      <c r="F1356" t="s">
        <v>1090</v>
      </c>
      <c r="G1356" s="784" t="s">
        <v>2601</v>
      </c>
      <c r="H1356" s="784" t="s">
        <v>2602</v>
      </c>
      <c r="I1356" s="784" t="s">
        <v>5017</v>
      </c>
    </row>
    <row r="1357" spans="1:9" hidden="1">
      <c r="A1357" t="str">
        <f>Table_wabobpsvr_AzureCalc_AzureCalcRateCard[[#This Row],[ServiceName]]&amp;Table_wabobpsvr_AzureCalc_AzureCalcRateCard[[#This Row],[Price_Level]]&amp;Table_wabobpsvr_AzureCalc_AzureCalcRateCard[[#This Row],[Region]]</f>
        <v>Media Services IndexerB</v>
      </c>
      <c r="C1357" t="s">
        <v>701</v>
      </c>
      <c r="D1357" t="s">
        <v>182</v>
      </c>
      <c r="E1357">
        <v>9.4</v>
      </c>
      <c r="F1357" t="s">
        <v>1090</v>
      </c>
      <c r="G1357" s="784" t="s">
        <v>2601</v>
      </c>
      <c r="H1357" s="784" t="s">
        <v>2602</v>
      </c>
      <c r="I1357" s="784" t="s">
        <v>5017</v>
      </c>
    </row>
    <row r="1358" spans="1:9" hidden="1">
      <c r="A1358" t="str">
        <f>Table_wabobpsvr_AzureCalc_AzureCalcRateCard[[#This Row],[ServiceName]]&amp;Table_wabobpsvr_AzureCalc_AzureCalcRateCard[[#This Row],[Price_Level]]&amp;Table_wabobpsvr_AzureCalc_AzureCalcRateCard[[#This Row],[Region]]</f>
        <v>Media Services IndexerC</v>
      </c>
      <c r="C1358" t="s">
        <v>701</v>
      </c>
      <c r="D1358" t="s">
        <v>184</v>
      </c>
      <c r="E1358">
        <v>9.1</v>
      </c>
      <c r="F1358" t="s">
        <v>1090</v>
      </c>
      <c r="G1358" s="784" t="s">
        <v>2601</v>
      </c>
      <c r="H1358" s="784" t="s">
        <v>2602</v>
      </c>
      <c r="I1358" s="784" t="s">
        <v>5017</v>
      </c>
    </row>
    <row r="1359" spans="1:9" hidden="1">
      <c r="A1359" t="str">
        <f>Table_wabobpsvr_AzureCalc_AzureCalcRateCard[[#This Row],[ServiceName]]&amp;Table_wabobpsvr_AzureCalc_AzureCalcRateCard[[#This Row],[Price_Level]]&amp;Table_wabobpsvr_AzureCalc_AzureCalcRateCard[[#This Row],[Region]]</f>
        <v>Media Services IndexerD</v>
      </c>
      <c r="C1359" t="s">
        <v>701</v>
      </c>
      <c r="D1359" t="s">
        <v>183</v>
      </c>
      <c r="E1359">
        <v>8.8000000000000007</v>
      </c>
      <c r="F1359" t="s">
        <v>1090</v>
      </c>
      <c r="G1359" s="784" t="s">
        <v>2601</v>
      </c>
      <c r="H1359" s="784" t="s">
        <v>2602</v>
      </c>
      <c r="I1359" s="784" t="s">
        <v>5017</v>
      </c>
    </row>
    <row r="1360" spans="1:9" hidden="1">
      <c r="A1360" t="str">
        <f>Table_wabobpsvr_AzureCalc_AzureCalcRateCard[[#This Row],[ServiceName]]&amp;Table_wabobpsvr_AzureCalc_AzureCalcRateCard[[#This Row],[Price_Level]]&amp;Table_wabobpsvr_AzureCalc_AzureCalcRateCard[[#This Row],[Region]]</f>
        <v>Media Services Indexer - Tier 2MOSP</v>
      </c>
      <c r="C1360" t="s">
        <v>701</v>
      </c>
      <c r="D1360" t="s">
        <v>627</v>
      </c>
      <c r="E1360">
        <v>8</v>
      </c>
      <c r="F1360" t="s">
        <v>1091</v>
      </c>
      <c r="G1360" s="784" t="s">
        <v>4431</v>
      </c>
      <c r="H1360" s="784" t="s">
        <v>4431</v>
      </c>
      <c r="I1360" s="784" t="s">
        <v>5017</v>
      </c>
    </row>
    <row r="1361" spans="1:9" hidden="1">
      <c r="A1361" t="str">
        <f>Table_wabobpsvr_AzureCalc_AzureCalcRateCard[[#This Row],[ServiceName]]&amp;Table_wabobpsvr_AzureCalc_AzureCalcRateCard[[#This Row],[Price_Level]]&amp;Table_wabobpsvr_AzureCalc_AzureCalcRateCard[[#This Row],[Region]]</f>
        <v>Media Services Indexer - Tier 2A</v>
      </c>
      <c r="C1361" t="s">
        <v>701</v>
      </c>
      <c r="D1361" t="s">
        <v>181</v>
      </c>
      <c r="E1361">
        <v>9.6999999999999993</v>
      </c>
      <c r="F1361" t="s">
        <v>1091</v>
      </c>
      <c r="G1361" s="784" t="s">
        <v>2601</v>
      </c>
      <c r="H1361" s="784" t="s">
        <v>2602</v>
      </c>
      <c r="I1361" s="784" t="s">
        <v>5017</v>
      </c>
    </row>
    <row r="1362" spans="1:9" hidden="1">
      <c r="A1362" t="str">
        <f>Table_wabobpsvr_AzureCalc_AzureCalcRateCard[[#This Row],[ServiceName]]&amp;Table_wabobpsvr_AzureCalc_AzureCalcRateCard[[#This Row],[Price_Level]]&amp;Table_wabobpsvr_AzureCalc_AzureCalcRateCard[[#This Row],[Region]]</f>
        <v>Locally Redundant Storage Standard IO - Table/Queue - Tier 6MOSP</v>
      </c>
      <c r="C1362" t="s">
        <v>785</v>
      </c>
      <c r="D1362" t="s">
        <v>627</v>
      </c>
      <c r="E1362">
        <v>3.6999999999999998E-2</v>
      </c>
      <c r="F1362" t="s">
        <v>934</v>
      </c>
      <c r="G1362" s="784" t="s">
        <v>4431</v>
      </c>
      <c r="H1362" s="784" t="s">
        <v>4431</v>
      </c>
      <c r="I1362" s="784" t="s">
        <v>4990</v>
      </c>
    </row>
    <row r="1363" spans="1:9" hidden="1">
      <c r="A1363" t="str">
        <f>Table_wabobpsvr_AzureCalc_AzureCalcRateCard[[#This Row],[ServiceName]]&amp;Table_wabobpsvr_AzureCalc_AzureCalcRateCard[[#This Row],[Price_Level]]&amp;Table_wabobpsvr_AzureCalc_AzureCalcRateCard[[#This Row],[Region]]</f>
        <v>Locally Redundant Storage Standard IO - Table/Queue - Tier 6A</v>
      </c>
      <c r="C1363" t="s">
        <v>785</v>
      </c>
      <c r="D1363" t="s">
        <v>181</v>
      </c>
      <c r="E1363">
        <v>4.4999999999999998E-2</v>
      </c>
      <c r="F1363" t="s">
        <v>934</v>
      </c>
      <c r="G1363" s="784" t="s">
        <v>2917</v>
      </c>
      <c r="H1363" s="784" t="s">
        <v>2918</v>
      </c>
      <c r="I1363" s="784" t="s">
        <v>4990</v>
      </c>
    </row>
    <row r="1364" spans="1:9" hidden="1">
      <c r="A1364" t="str">
        <f>Table_wabobpsvr_AzureCalc_AzureCalcRateCard[[#This Row],[ServiceName]]&amp;Table_wabobpsvr_AzureCalc_AzureCalcRateCard[[#This Row],[Price_Level]]&amp;Table_wabobpsvr_AzureCalc_AzureCalcRateCard[[#This Row],[Region]]</f>
        <v>Locally Redundant Storage Standard IO - Table/Queue - Tier 6B</v>
      </c>
      <c r="C1364" t="s">
        <v>785</v>
      </c>
      <c r="D1364" t="s">
        <v>182</v>
      </c>
      <c r="E1364">
        <v>4.4999999999999998E-2</v>
      </c>
      <c r="F1364" t="s">
        <v>934</v>
      </c>
      <c r="G1364" s="784" t="s">
        <v>2917</v>
      </c>
      <c r="H1364" s="784" t="s">
        <v>2918</v>
      </c>
      <c r="I1364" s="784" t="s">
        <v>4990</v>
      </c>
    </row>
    <row r="1365" spans="1:9" hidden="1">
      <c r="A1365" t="str">
        <f>Table_wabobpsvr_AzureCalc_AzureCalcRateCard[[#This Row],[ServiceName]]&amp;Table_wabobpsvr_AzureCalc_AzureCalcRateCard[[#This Row],[Price_Level]]&amp;Table_wabobpsvr_AzureCalc_AzureCalcRateCard[[#This Row],[Region]]</f>
        <v>Locally Redundant Storage Standard IO - Block Blob - Tier 6MOSP</v>
      </c>
      <c r="C1365" t="s">
        <v>785</v>
      </c>
      <c r="D1365" t="s">
        <v>627</v>
      </c>
      <c r="E1365">
        <v>2.24E-2</v>
      </c>
      <c r="F1365" t="s">
        <v>908</v>
      </c>
      <c r="G1365" s="784" t="s">
        <v>4431</v>
      </c>
      <c r="H1365" s="784" t="s">
        <v>4431</v>
      </c>
      <c r="I1365" s="784" t="s">
        <v>4983</v>
      </c>
    </row>
    <row r="1366" spans="1:9" hidden="1">
      <c r="A1366" t="str">
        <f>Table_wabobpsvr_AzureCalc_AzureCalcRateCard[[#This Row],[ServiceName]]&amp;Table_wabobpsvr_AzureCalc_AzureCalcRateCard[[#This Row],[Price_Level]]&amp;Table_wabobpsvr_AzureCalc_AzureCalcRateCard[[#This Row],[Region]]</f>
        <v>Locally Redundant Storage Standard IO - Block Blob - Tier 6A</v>
      </c>
      <c r="C1366" t="s">
        <v>785</v>
      </c>
      <c r="D1366" t="s">
        <v>181</v>
      </c>
      <c r="E1366">
        <v>2.24E-2</v>
      </c>
      <c r="F1366" t="s">
        <v>908</v>
      </c>
      <c r="G1366" s="784" t="s">
        <v>2690</v>
      </c>
      <c r="H1366" s="784" t="s">
        <v>2691</v>
      </c>
      <c r="I1366" s="784" t="s">
        <v>4983</v>
      </c>
    </row>
    <row r="1367" spans="1:9" hidden="1">
      <c r="A1367" s="784" t="str">
        <f>Table_wabobpsvr_AzureCalc_AzureCalcRateCard[[#This Row],[ServiceName]]&amp;Table_wabobpsvr_AzureCalc_AzureCalcRateCard[[#This Row],[Price_Level]]&amp;Table_wabobpsvr_AzureCalc_AzureCalcRateCard[[#This Row],[Region]]</f>
        <v>Locally Redundant Storage Standard IO - Block Blob - Tier 6B</v>
      </c>
      <c r="B1367" s="784"/>
      <c r="C1367" s="784" t="s">
        <v>785</v>
      </c>
      <c r="D1367" s="784" t="s">
        <v>182</v>
      </c>
      <c r="E1367" s="784">
        <v>2.24E-2</v>
      </c>
      <c r="F1367" s="784" t="s">
        <v>908</v>
      </c>
      <c r="G1367" s="784" t="s">
        <v>2690</v>
      </c>
      <c r="H1367" s="784" t="s">
        <v>2691</v>
      </c>
      <c r="I1367" s="784" t="s">
        <v>4983</v>
      </c>
    </row>
    <row r="1368" spans="1:9" hidden="1">
      <c r="A1368" s="784" t="str">
        <f>Table_wabobpsvr_AzureCalc_AzureCalcRateCard[[#This Row],[ServiceName]]&amp;Table_wabobpsvr_AzureCalc_AzureCalcRateCard[[#This Row],[Price_Level]]&amp;Table_wabobpsvr_AzureCalc_AzureCalcRateCard[[#This Row],[Region]]</f>
        <v>Locally Redundant Storage Standard IO - Block Blob - Tier 6C</v>
      </c>
      <c r="B1368" s="784"/>
      <c r="C1368" s="784" t="s">
        <v>785</v>
      </c>
      <c r="D1368" s="784" t="s">
        <v>184</v>
      </c>
      <c r="E1368" s="784">
        <v>2.24E-2</v>
      </c>
      <c r="F1368" s="784" t="s">
        <v>908</v>
      </c>
      <c r="G1368" s="784" t="s">
        <v>2690</v>
      </c>
      <c r="H1368" s="784" t="s">
        <v>2691</v>
      </c>
      <c r="I1368" s="784" t="s">
        <v>4983</v>
      </c>
    </row>
    <row r="1369" spans="1:9" hidden="1">
      <c r="A1369" s="784" t="str">
        <f>Table_wabobpsvr_AzureCalc_AzureCalcRateCard[[#This Row],[ServiceName]]&amp;Table_wabobpsvr_AzureCalc_AzureCalcRateCard[[#This Row],[Price_Level]]&amp;Table_wabobpsvr_AzureCalc_AzureCalcRateCard[[#This Row],[Region]]</f>
        <v>Locally Redundant Storage Standard IO - Block Blob - Tier 6D</v>
      </c>
      <c r="B1369" s="784"/>
      <c r="C1369" s="784" t="s">
        <v>785</v>
      </c>
      <c r="D1369" s="784" t="s">
        <v>183</v>
      </c>
      <c r="E1369" s="784">
        <v>2.24E-2</v>
      </c>
      <c r="F1369" s="784" t="s">
        <v>908</v>
      </c>
      <c r="G1369" s="784" t="s">
        <v>2690</v>
      </c>
      <c r="H1369" s="784" t="s">
        <v>2691</v>
      </c>
      <c r="I1369" s="784" t="s">
        <v>4983</v>
      </c>
    </row>
    <row r="1370" spans="1:9" hidden="1">
      <c r="A1370" s="784" t="str">
        <f>Table_wabobpsvr_AzureCalc_AzureCalcRateCard[[#This Row],[ServiceName]]&amp;Table_wabobpsvr_AzureCalc_AzureCalcRateCard[[#This Row],[Price_Level]]&amp;Table_wabobpsvr_AzureCalc_AzureCalcRateCard[[#This Row],[Region]]</f>
        <v>Geo Redundant Storage Standard IO - Block Blob - Tier 2MOSP</v>
      </c>
      <c r="B1370" s="784"/>
      <c r="C1370" s="784" t="s">
        <v>785</v>
      </c>
      <c r="D1370" s="784" t="s">
        <v>627</v>
      </c>
      <c r="E1370" s="784">
        <v>4.7199999999999999E-2</v>
      </c>
      <c r="F1370" s="784" t="s">
        <v>893</v>
      </c>
      <c r="G1370" s="784" t="s">
        <v>4431</v>
      </c>
      <c r="H1370" s="784" t="s">
        <v>4431</v>
      </c>
      <c r="I1370" s="784" t="s">
        <v>5018</v>
      </c>
    </row>
    <row r="1371" spans="1:9" hidden="1">
      <c r="A1371" s="784" t="str">
        <f>Table_wabobpsvr_AzureCalc_AzureCalcRateCard[[#This Row],[ServiceName]]&amp;Table_wabobpsvr_AzureCalc_AzureCalcRateCard[[#This Row],[Price_Level]]&amp;Table_wabobpsvr_AzureCalc_AzureCalcRateCard[[#This Row],[Region]]</f>
        <v>Geo Redundant Storage Standard IO - Block Blob - Tier 2A</v>
      </c>
      <c r="B1371" s="784"/>
      <c r="C1371" s="784" t="s">
        <v>785</v>
      </c>
      <c r="D1371" s="784" t="s">
        <v>181</v>
      </c>
      <c r="E1371" s="784">
        <v>4.48E-2</v>
      </c>
      <c r="F1371" s="784" t="s">
        <v>893</v>
      </c>
      <c r="G1371" s="784" t="s">
        <v>2040</v>
      </c>
      <c r="H1371" s="784" t="s">
        <v>2041</v>
      </c>
      <c r="I1371" s="784" t="s">
        <v>5018</v>
      </c>
    </row>
    <row r="1372" spans="1:9" hidden="1">
      <c r="A1372" s="784" t="str">
        <f>Table_wabobpsvr_AzureCalc_AzureCalcRateCard[[#This Row],[ServiceName]]&amp;Table_wabobpsvr_AzureCalc_AzureCalcRateCard[[#This Row],[Price_Level]]&amp;Table_wabobpsvr_AzureCalc_AzureCalcRateCard[[#This Row],[Region]]</f>
        <v>Geo Redundant Storage Standard IO - Block Blob - Tier 2B</v>
      </c>
      <c r="B1372" s="784"/>
      <c r="C1372" s="784" t="s">
        <v>785</v>
      </c>
      <c r="D1372" s="784" t="s">
        <v>182</v>
      </c>
      <c r="E1372" s="784">
        <v>4.48E-2</v>
      </c>
      <c r="F1372" s="784" t="s">
        <v>893</v>
      </c>
      <c r="G1372" s="784" t="s">
        <v>2040</v>
      </c>
      <c r="H1372" s="784" t="s">
        <v>2041</v>
      </c>
      <c r="I1372" s="784" t="s">
        <v>5018</v>
      </c>
    </row>
    <row r="1373" spans="1:9" hidden="1">
      <c r="A1373" s="784" t="str">
        <f>Table_wabobpsvr_AzureCalc_AzureCalcRateCard[[#This Row],[ServiceName]]&amp;Table_wabobpsvr_AzureCalc_AzureCalcRateCard[[#This Row],[Price_Level]]&amp;Table_wabobpsvr_AzureCalc_AzureCalcRateCard[[#This Row],[Region]]</f>
        <v>Geo Redundant Storage Standard IO - Block Blob - Tier 2C</v>
      </c>
      <c r="B1373" s="784"/>
      <c r="C1373" s="784" t="s">
        <v>785</v>
      </c>
      <c r="D1373" s="784" t="s">
        <v>184</v>
      </c>
      <c r="E1373" s="784">
        <v>4.48E-2</v>
      </c>
      <c r="F1373" s="784" t="s">
        <v>893</v>
      </c>
      <c r="G1373" s="784" t="s">
        <v>2040</v>
      </c>
      <c r="H1373" s="784" t="s">
        <v>2041</v>
      </c>
      <c r="I1373" s="784" t="s">
        <v>5018</v>
      </c>
    </row>
    <row r="1374" spans="1:9" hidden="1">
      <c r="A1374" s="784" t="str">
        <f>Table_wabobpsvr_AzureCalc_AzureCalcRateCard[[#This Row],[ServiceName]]&amp;Table_wabobpsvr_AzureCalc_AzureCalcRateCard[[#This Row],[Price_Level]]&amp;Table_wabobpsvr_AzureCalc_AzureCalcRateCard[[#This Row],[Region]]</f>
        <v>Geo Redundant Storage Standard IO - Block Blob - Tier 2D</v>
      </c>
      <c r="B1374" s="784"/>
      <c r="C1374" s="784" t="s">
        <v>785</v>
      </c>
      <c r="D1374" s="784" t="s">
        <v>183</v>
      </c>
      <c r="E1374" s="784">
        <v>4.48E-2</v>
      </c>
      <c r="F1374" s="784" t="s">
        <v>893</v>
      </c>
      <c r="G1374" s="784" t="s">
        <v>2040</v>
      </c>
      <c r="H1374" s="784" t="s">
        <v>2041</v>
      </c>
      <c r="I1374" s="784" t="s">
        <v>5018</v>
      </c>
    </row>
    <row r="1375" spans="1:9" hidden="1">
      <c r="A1375" s="784" t="str">
        <f>Table_wabobpsvr_AzureCalc_AzureCalcRateCard[[#This Row],[ServiceName]]&amp;Table_wabobpsvr_AzureCalc_AzureCalcRateCard[[#This Row],[Price_Level]]&amp;Table_wabobpsvr_AzureCalc_AzureCalcRateCard[[#This Row],[Region]]</f>
        <v>Geo Redundant Storage Standard IO - Block Blob - Tier 3MOSP</v>
      </c>
      <c r="B1375" s="784"/>
      <c r="C1375" s="784" t="s">
        <v>785</v>
      </c>
      <c r="D1375" s="784" t="s">
        <v>627</v>
      </c>
      <c r="E1375" s="784">
        <v>4.6399999999999997E-2</v>
      </c>
      <c r="F1375" s="784" t="s">
        <v>894</v>
      </c>
      <c r="G1375" s="784" t="s">
        <v>4431</v>
      </c>
      <c r="H1375" s="784" t="s">
        <v>4431</v>
      </c>
      <c r="I1375" s="784" t="s">
        <v>5018</v>
      </c>
    </row>
    <row r="1376" spans="1:9" hidden="1">
      <c r="A1376" s="784" t="str">
        <f>Table_wabobpsvr_AzureCalc_AzureCalcRateCard[[#This Row],[ServiceName]]&amp;Table_wabobpsvr_AzureCalc_AzureCalcRateCard[[#This Row],[Price_Level]]&amp;Table_wabobpsvr_AzureCalc_AzureCalcRateCard[[#This Row],[Region]]</f>
        <v>Geo Redundant Storage Standard IO - Block Blob - Tier 3A</v>
      </c>
      <c r="B1376" s="784"/>
      <c r="C1376" s="784" t="s">
        <v>785</v>
      </c>
      <c r="D1376" s="784" t="s">
        <v>181</v>
      </c>
      <c r="E1376" s="784">
        <v>4.48E-2</v>
      </c>
      <c r="F1376" s="784" t="s">
        <v>894</v>
      </c>
      <c r="G1376" s="784" t="s">
        <v>2040</v>
      </c>
      <c r="H1376" s="784" t="s">
        <v>2041</v>
      </c>
      <c r="I1376" s="784" t="s">
        <v>5018</v>
      </c>
    </row>
    <row r="1377" spans="1:9" hidden="1">
      <c r="A1377" s="784" t="str">
        <f>Table_wabobpsvr_AzureCalc_AzureCalcRateCard[[#This Row],[ServiceName]]&amp;Table_wabobpsvr_AzureCalc_AzureCalcRateCard[[#This Row],[Price_Level]]&amp;Table_wabobpsvr_AzureCalc_AzureCalcRateCard[[#This Row],[Region]]</f>
        <v>Geo Redundant Storage Standard IO - Block Blob - Tier 3B</v>
      </c>
      <c r="B1377" s="784"/>
      <c r="C1377" s="784" t="s">
        <v>785</v>
      </c>
      <c r="D1377" s="784" t="s">
        <v>182</v>
      </c>
      <c r="E1377" s="784">
        <v>4.48E-2</v>
      </c>
      <c r="F1377" s="784" t="s">
        <v>894</v>
      </c>
      <c r="G1377" s="784" t="s">
        <v>2040</v>
      </c>
      <c r="H1377" s="784" t="s">
        <v>2041</v>
      </c>
      <c r="I1377" s="784" t="s">
        <v>5018</v>
      </c>
    </row>
    <row r="1378" spans="1:9" hidden="1">
      <c r="A1378" s="784" t="str">
        <f>Table_wabobpsvr_AzureCalc_AzureCalcRateCard[[#This Row],[ServiceName]]&amp;Table_wabobpsvr_AzureCalc_AzureCalcRateCard[[#This Row],[Price_Level]]&amp;Table_wabobpsvr_AzureCalc_AzureCalcRateCard[[#This Row],[Region]]</f>
        <v>Geo Redundant Storage Standard IO - Block Blob - Tier 3C</v>
      </c>
      <c r="B1378" s="784"/>
      <c r="C1378" s="784" t="s">
        <v>785</v>
      </c>
      <c r="D1378" s="784" t="s">
        <v>184</v>
      </c>
      <c r="E1378" s="784">
        <v>4.48E-2</v>
      </c>
      <c r="F1378" s="784" t="s">
        <v>894</v>
      </c>
      <c r="G1378" s="784" t="s">
        <v>2040</v>
      </c>
      <c r="H1378" s="784" t="s">
        <v>2041</v>
      </c>
      <c r="I1378" s="784" t="s">
        <v>5018</v>
      </c>
    </row>
    <row r="1379" spans="1:9" hidden="1">
      <c r="A1379" s="784" t="str">
        <f>Table_wabobpsvr_AzureCalc_AzureCalcRateCard[[#This Row],[ServiceName]]&amp;Table_wabobpsvr_AzureCalc_AzureCalcRateCard[[#This Row],[Price_Level]]&amp;Table_wabobpsvr_AzureCalc_AzureCalcRateCard[[#This Row],[Region]]</f>
        <v>Geo Redundant Storage Standard IO - Block Blob - Tier 3D</v>
      </c>
      <c r="B1379" s="784"/>
      <c r="C1379" s="784" t="s">
        <v>785</v>
      </c>
      <c r="D1379" s="784" t="s">
        <v>183</v>
      </c>
      <c r="E1379" s="784">
        <v>4.48E-2</v>
      </c>
      <c r="F1379" s="784" t="s">
        <v>894</v>
      </c>
      <c r="G1379" s="784" t="s">
        <v>2040</v>
      </c>
      <c r="H1379" s="784" t="s">
        <v>2041</v>
      </c>
      <c r="I1379" s="784" t="s">
        <v>5018</v>
      </c>
    </row>
    <row r="1380" spans="1:9" hidden="1">
      <c r="A1380" s="784" t="str">
        <f>Table_wabobpsvr_AzureCalc_AzureCalcRateCard[[#This Row],[ServiceName]]&amp;Table_wabobpsvr_AzureCalc_AzureCalcRateCard[[#This Row],[Price_Level]]&amp;Table_wabobpsvr_AzureCalc_AzureCalcRateCard[[#This Row],[Region]]</f>
        <v>Geo Redundant Storage Standard IO - Block Blob - Tier 4MOSP</v>
      </c>
      <c r="B1380" s="784"/>
      <c r="C1380" s="784" t="s">
        <v>785</v>
      </c>
      <c r="D1380" s="784" t="s">
        <v>627</v>
      </c>
      <c r="E1380" s="784">
        <v>4.5600000000000002E-2</v>
      </c>
      <c r="F1380" s="784" t="s">
        <v>895</v>
      </c>
      <c r="G1380" s="784" t="s">
        <v>4431</v>
      </c>
      <c r="H1380" s="784" t="s">
        <v>4431</v>
      </c>
      <c r="I1380" s="784" t="s">
        <v>5018</v>
      </c>
    </row>
    <row r="1381" spans="1:9" hidden="1">
      <c r="A1381" s="784" t="str">
        <f>Table_wabobpsvr_AzureCalc_AzureCalcRateCard[[#This Row],[ServiceName]]&amp;Table_wabobpsvr_AzureCalc_AzureCalcRateCard[[#This Row],[Price_Level]]&amp;Table_wabobpsvr_AzureCalc_AzureCalcRateCard[[#This Row],[Region]]</f>
        <v>Geo Redundant Storage Standard IO - Block Blob - Tier 4A</v>
      </c>
      <c r="B1381" s="784"/>
      <c r="C1381" s="784" t="s">
        <v>785</v>
      </c>
      <c r="D1381" s="784" t="s">
        <v>181</v>
      </c>
      <c r="E1381" s="784">
        <v>4.48E-2</v>
      </c>
      <c r="F1381" s="784" t="s">
        <v>895</v>
      </c>
      <c r="G1381" s="784" t="s">
        <v>2040</v>
      </c>
      <c r="H1381" s="784" t="s">
        <v>2041</v>
      </c>
      <c r="I1381" s="784" t="s">
        <v>5018</v>
      </c>
    </row>
    <row r="1382" spans="1:9" hidden="1">
      <c r="A1382" s="784" t="str">
        <f>Table_wabobpsvr_AzureCalc_AzureCalcRateCard[[#This Row],[ServiceName]]&amp;Table_wabobpsvr_AzureCalc_AzureCalcRateCard[[#This Row],[Price_Level]]&amp;Table_wabobpsvr_AzureCalc_AzureCalcRateCard[[#This Row],[Region]]</f>
        <v>Geo Redundant Storage Standard IO - Block Blob - Tier 4B</v>
      </c>
      <c r="B1382" s="784"/>
      <c r="C1382" s="784" t="s">
        <v>785</v>
      </c>
      <c r="D1382" s="784" t="s">
        <v>182</v>
      </c>
      <c r="E1382" s="784">
        <v>4.48E-2</v>
      </c>
      <c r="F1382" s="784" t="s">
        <v>895</v>
      </c>
      <c r="G1382" s="784" t="s">
        <v>2040</v>
      </c>
      <c r="H1382" s="784" t="s">
        <v>2041</v>
      </c>
      <c r="I1382" s="784" t="s">
        <v>5018</v>
      </c>
    </row>
    <row r="1383" spans="1:9" hidden="1">
      <c r="A1383" s="784" t="str">
        <f>Table_wabobpsvr_AzureCalc_AzureCalcRateCard[[#This Row],[ServiceName]]&amp;Table_wabobpsvr_AzureCalc_AzureCalcRateCard[[#This Row],[Price_Level]]&amp;Table_wabobpsvr_AzureCalc_AzureCalcRateCard[[#This Row],[Region]]</f>
        <v>Geo Redundant Storage Standard IO - Block Blob - Tier 4C</v>
      </c>
      <c r="B1383" s="784"/>
      <c r="C1383" s="784" t="s">
        <v>785</v>
      </c>
      <c r="D1383" s="784" t="s">
        <v>184</v>
      </c>
      <c r="E1383" s="784">
        <v>4.48E-2</v>
      </c>
      <c r="F1383" s="784" t="s">
        <v>895</v>
      </c>
      <c r="G1383" s="784" t="s">
        <v>2040</v>
      </c>
      <c r="H1383" s="784" t="s">
        <v>2041</v>
      </c>
      <c r="I1383" s="784" t="s">
        <v>5018</v>
      </c>
    </row>
    <row r="1384" spans="1:9" hidden="1">
      <c r="A1384" s="784" t="str">
        <f>Table_wabobpsvr_AzureCalc_AzureCalcRateCard[[#This Row],[ServiceName]]&amp;Table_wabobpsvr_AzureCalc_AzureCalcRateCard[[#This Row],[Price_Level]]&amp;Table_wabobpsvr_AzureCalc_AzureCalcRateCard[[#This Row],[Region]]</f>
        <v>Geo Redundant Storage Standard IO - Block Blob - Tier 4D</v>
      </c>
      <c r="B1384" s="784"/>
      <c r="C1384" s="784" t="s">
        <v>785</v>
      </c>
      <c r="D1384" s="784" t="s">
        <v>183</v>
      </c>
      <c r="E1384" s="784">
        <v>4.48E-2</v>
      </c>
      <c r="F1384" s="784" t="s">
        <v>895</v>
      </c>
      <c r="G1384" s="784" t="s">
        <v>2040</v>
      </c>
      <c r="H1384" s="784" t="s">
        <v>2041</v>
      </c>
      <c r="I1384" s="784" t="s">
        <v>5018</v>
      </c>
    </row>
    <row r="1385" spans="1:9" hidden="1">
      <c r="A1385" s="784" t="str">
        <f>Table_wabobpsvr_AzureCalc_AzureCalcRateCard[[#This Row],[ServiceName]]&amp;Table_wabobpsvr_AzureCalc_AzureCalcRateCard[[#This Row],[Price_Level]]&amp;Table_wabobpsvr_AzureCalc_AzureCalcRateCard[[#This Row],[Region]]</f>
        <v>Geo Redundant Storage Standard IO - Block Blob - Tier 5MOSP</v>
      </c>
      <c r="B1385" s="784"/>
      <c r="C1385" s="784" t="s">
        <v>785</v>
      </c>
      <c r="D1385" s="784" t="s">
        <v>627</v>
      </c>
      <c r="E1385" s="784">
        <v>4.48E-2</v>
      </c>
      <c r="F1385" s="784" t="s">
        <v>896</v>
      </c>
      <c r="G1385" s="784" t="s">
        <v>4431</v>
      </c>
      <c r="H1385" s="784" t="s">
        <v>4431</v>
      </c>
      <c r="I1385" s="784" t="s">
        <v>5018</v>
      </c>
    </row>
    <row r="1386" spans="1:9" hidden="1">
      <c r="A1386" s="784" t="str">
        <f>Table_wabobpsvr_AzureCalc_AzureCalcRateCard[[#This Row],[ServiceName]]&amp;Table_wabobpsvr_AzureCalc_AzureCalcRateCard[[#This Row],[Price_Level]]&amp;Table_wabobpsvr_AzureCalc_AzureCalcRateCard[[#This Row],[Region]]</f>
        <v>Geo Redundant Storage Standard IO - Block Blob - Tier 5A</v>
      </c>
      <c r="B1386" s="784"/>
      <c r="C1386" s="784" t="s">
        <v>785</v>
      </c>
      <c r="D1386" s="784" t="s">
        <v>181</v>
      </c>
      <c r="E1386" s="784">
        <v>4.48E-2</v>
      </c>
      <c r="F1386" s="784" t="s">
        <v>896</v>
      </c>
      <c r="G1386" s="784" t="s">
        <v>2040</v>
      </c>
      <c r="H1386" s="784" t="s">
        <v>2041</v>
      </c>
      <c r="I1386" s="784" t="s">
        <v>5018</v>
      </c>
    </row>
    <row r="1387" spans="1:9" hidden="1">
      <c r="A1387" s="784" t="str">
        <f>Table_wabobpsvr_AzureCalc_AzureCalcRateCard[[#This Row],[ServiceName]]&amp;Table_wabobpsvr_AzureCalc_AzureCalcRateCard[[#This Row],[Price_Level]]&amp;Table_wabobpsvr_AzureCalc_AzureCalcRateCard[[#This Row],[Region]]</f>
        <v>Geo Redundant Storage Standard IO - Block Blob - Tier 5B</v>
      </c>
      <c r="B1387" s="784"/>
      <c r="C1387" s="784" t="s">
        <v>785</v>
      </c>
      <c r="D1387" s="784" t="s">
        <v>182</v>
      </c>
      <c r="E1387" s="784">
        <v>4.48E-2</v>
      </c>
      <c r="F1387" s="784" t="s">
        <v>896</v>
      </c>
      <c r="G1387" s="784" t="s">
        <v>2040</v>
      </c>
      <c r="H1387" s="784" t="s">
        <v>2041</v>
      </c>
      <c r="I1387" s="784" t="s">
        <v>5018</v>
      </c>
    </row>
    <row r="1388" spans="1:9" hidden="1">
      <c r="A1388" s="784" t="str">
        <f>Table_wabobpsvr_AzureCalc_AzureCalcRateCard[[#This Row],[ServiceName]]&amp;Table_wabobpsvr_AzureCalc_AzureCalcRateCard[[#This Row],[Price_Level]]&amp;Table_wabobpsvr_AzureCalc_AzureCalcRateCard[[#This Row],[Region]]</f>
        <v>Geo Redundant Storage Standard IO - Block Blob - Tier 5C</v>
      </c>
      <c r="B1388" s="784"/>
      <c r="C1388" s="784" t="s">
        <v>785</v>
      </c>
      <c r="D1388" s="784" t="s">
        <v>184</v>
      </c>
      <c r="E1388" s="784">
        <v>4.48E-2</v>
      </c>
      <c r="F1388" s="784" t="s">
        <v>896</v>
      </c>
      <c r="G1388" s="784" t="s">
        <v>2040</v>
      </c>
      <c r="H1388" s="784" t="s">
        <v>2041</v>
      </c>
      <c r="I1388" s="784" t="s">
        <v>5018</v>
      </c>
    </row>
    <row r="1389" spans="1:9" hidden="1">
      <c r="A1389" s="784" t="str">
        <f>Table_wabobpsvr_AzureCalc_AzureCalcRateCard[[#This Row],[ServiceName]]&amp;Table_wabobpsvr_AzureCalc_AzureCalcRateCard[[#This Row],[Price_Level]]&amp;Table_wabobpsvr_AzureCalc_AzureCalcRateCard[[#This Row],[Region]]</f>
        <v>Geo Redundant Storage Standard IO - Block Blob - Tier 5D</v>
      </c>
      <c r="B1389" s="784"/>
      <c r="C1389" s="784" t="s">
        <v>785</v>
      </c>
      <c r="D1389" s="784" t="s">
        <v>183</v>
      </c>
      <c r="E1389" s="784">
        <v>4.48E-2</v>
      </c>
      <c r="F1389" s="784" t="s">
        <v>896</v>
      </c>
      <c r="G1389" s="784" t="s">
        <v>2040</v>
      </c>
      <c r="H1389" s="784" t="s">
        <v>2041</v>
      </c>
      <c r="I1389" s="784" t="s">
        <v>5018</v>
      </c>
    </row>
    <row r="1390" spans="1:9" hidden="1">
      <c r="A1390" s="784" t="str">
        <f>Table_wabobpsvr_AzureCalc_AzureCalcRateCard[[#This Row],[ServiceName]]&amp;Table_wabobpsvr_AzureCalc_AzureCalcRateCard[[#This Row],[Price_Level]]&amp;Table_wabobpsvr_AzureCalc_AzureCalcRateCard[[#This Row],[Region]]</f>
        <v>Locally Redundant Storage Standard IO - Table/Queue - Tier 6C</v>
      </c>
      <c r="B1390" s="784"/>
      <c r="C1390" s="784" t="s">
        <v>785</v>
      </c>
      <c r="D1390" s="784" t="s">
        <v>184</v>
      </c>
      <c r="E1390" s="784">
        <v>4.4999999999999998E-2</v>
      </c>
      <c r="F1390" s="784" t="s">
        <v>934</v>
      </c>
      <c r="G1390" s="784" t="s">
        <v>2917</v>
      </c>
      <c r="H1390" s="784" t="s">
        <v>2918</v>
      </c>
      <c r="I1390" s="784" t="s">
        <v>4990</v>
      </c>
    </row>
    <row r="1391" spans="1:9" hidden="1">
      <c r="A1391" s="784" t="str">
        <f>Table_wabobpsvr_AzureCalc_AzureCalcRateCard[[#This Row],[ServiceName]]&amp;Table_wabobpsvr_AzureCalc_AzureCalcRateCard[[#This Row],[Price_Level]]&amp;Table_wabobpsvr_AzureCalc_AzureCalcRateCard[[#This Row],[Region]]</f>
        <v>Locally Redundant Storage Standard IO - Table/Queue - Tier 6D</v>
      </c>
      <c r="B1391" s="784"/>
      <c r="C1391" s="784" t="s">
        <v>785</v>
      </c>
      <c r="D1391" s="784" t="s">
        <v>183</v>
      </c>
      <c r="E1391" s="784">
        <v>4.4999999999999998E-2</v>
      </c>
      <c r="F1391" s="784" t="s">
        <v>934</v>
      </c>
      <c r="G1391" s="784" t="s">
        <v>2917</v>
      </c>
      <c r="H1391" s="784" t="s">
        <v>2918</v>
      </c>
      <c r="I1391" s="784" t="s">
        <v>4990</v>
      </c>
    </row>
    <row r="1392" spans="1:9" hidden="1">
      <c r="A1392" s="784" t="str">
        <f>Table_wabobpsvr_AzureCalc_AzureCalcRateCard[[#This Row],[ServiceName]]&amp;Table_wabobpsvr_AzureCalc_AzureCalcRateCard[[#This Row],[Price_Level]]&amp;Table_wabobpsvr_AzureCalc_AzureCalcRateCard[[#This Row],[Region]]</f>
        <v>Geo Redundant Storage Standard IO - Table/Queue - Tier 2MOSP</v>
      </c>
      <c r="B1392" s="784"/>
      <c r="C1392" s="784" t="s">
        <v>785</v>
      </c>
      <c r="D1392" s="784" t="s">
        <v>627</v>
      </c>
      <c r="E1392" s="784">
        <v>0.08</v>
      </c>
      <c r="F1392" s="784" t="s">
        <v>919</v>
      </c>
      <c r="G1392" s="784" t="s">
        <v>4431</v>
      </c>
      <c r="H1392" s="784" t="s">
        <v>4431</v>
      </c>
      <c r="I1392" s="784" t="s">
        <v>5019</v>
      </c>
    </row>
    <row r="1393" spans="1:9" hidden="1">
      <c r="A1393" s="784" t="str">
        <f>Table_wabobpsvr_AzureCalc_AzureCalcRateCard[[#This Row],[ServiceName]]&amp;Table_wabobpsvr_AzureCalc_AzureCalcRateCard[[#This Row],[Price_Level]]&amp;Table_wabobpsvr_AzureCalc_AzureCalcRateCard[[#This Row],[Region]]</f>
        <v>Geo Redundant Storage Standard IO - Table/Queue - Tier 2A</v>
      </c>
      <c r="B1393" s="784"/>
      <c r="C1393" s="784" t="s">
        <v>785</v>
      </c>
      <c r="D1393" s="784" t="s">
        <v>181</v>
      </c>
      <c r="E1393" s="784">
        <v>0.06</v>
      </c>
      <c r="F1393" s="784" t="s">
        <v>919</v>
      </c>
      <c r="G1393" s="784" t="s">
        <v>2076</v>
      </c>
      <c r="H1393" s="784" t="s">
        <v>2077</v>
      </c>
      <c r="I1393" s="784" t="s">
        <v>5019</v>
      </c>
    </row>
    <row r="1394" spans="1:9" hidden="1">
      <c r="A1394" s="784" t="str">
        <f>Table_wabobpsvr_AzureCalc_AzureCalcRateCard[[#This Row],[ServiceName]]&amp;Table_wabobpsvr_AzureCalc_AzureCalcRateCard[[#This Row],[Price_Level]]&amp;Table_wabobpsvr_AzureCalc_AzureCalcRateCard[[#This Row],[Region]]</f>
        <v>Geo Redundant Storage Standard IO - Table/Queue - Tier 2B</v>
      </c>
      <c r="B1394" s="784"/>
      <c r="C1394" s="784" t="s">
        <v>785</v>
      </c>
      <c r="D1394" s="784" t="s">
        <v>182</v>
      </c>
      <c r="E1394" s="784">
        <v>0.06</v>
      </c>
      <c r="F1394" s="784" t="s">
        <v>919</v>
      </c>
      <c r="G1394" s="784" t="s">
        <v>2076</v>
      </c>
      <c r="H1394" s="784" t="s">
        <v>2077</v>
      </c>
      <c r="I1394" s="784" t="s">
        <v>5019</v>
      </c>
    </row>
    <row r="1395" spans="1:9" hidden="1">
      <c r="A1395" s="784" t="str">
        <f>Table_wabobpsvr_AzureCalc_AzureCalcRateCard[[#This Row],[ServiceName]]&amp;Table_wabobpsvr_AzureCalc_AzureCalcRateCard[[#This Row],[Price_Level]]&amp;Table_wabobpsvr_AzureCalc_AzureCalcRateCard[[#This Row],[Region]]</f>
        <v>Geo Redundant Storage Standard IO - Table/Queue - Tier 2C</v>
      </c>
      <c r="B1395" s="784"/>
      <c r="C1395" s="784" t="s">
        <v>785</v>
      </c>
      <c r="D1395" s="784" t="s">
        <v>184</v>
      </c>
      <c r="E1395" s="784">
        <v>0.06</v>
      </c>
      <c r="F1395" s="784" t="s">
        <v>919</v>
      </c>
      <c r="G1395" s="784" t="s">
        <v>2076</v>
      </c>
      <c r="H1395" s="784" t="s">
        <v>2077</v>
      </c>
      <c r="I1395" s="784" t="s">
        <v>5019</v>
      </c>
    </row>
    <row r="1396" spans="1:9" hidden="1">
      <c r="A1396" s="784" t="str">
        <f>Table_wabobpsvr_AzureCalc_AzureCalcRateCard[[#This Row],[ServiceName]]&amp;Table_wabobpsvr_AzureCalc_AzureCalcRateCard[[#This Row],[Price_Level]]&amp;Table_wabobpsvr_AzureCalc_AzureCalcRateCard[[#This Row],[Region]]</f>
        <v>Geo Redundant Storage Standard IO - Table/Queue - Tier 2D</v>
      </c>
      <c r="B1396" s="784"/>
      <c r="C1396" s="784" t="s">
        <v>785</v>
      </c>
      <c r="D1396" s="784" t="s">
        <v>183</v>
      </c>
      <c r="E1396" s="784">
        <v>0.06</v>
      </c>
      <c r="F1396" s="784" t="s">
        <v>919</v>
      </c>
      <c r="G1396" s="784" t="s">
        <v>2076</v>
      </c>
      <c r="H1396" s="784" t="s">
        <v>2077</v>
      </c>
      <c r="I1396" s="784" t="s">
        <v>5019</v>
      </c>
    </row>
    <row r="1397" spans="1:9" hidden="1">
      <c r="A1397" s="784" t="str">
        <f>Table_wabobpsvr_AzureCalc_AzureCalcRateCard[[#This Row],[ServiceName]]&amp;Table_wabobpsvr_AzureCalc_AzureCalcRateCard[[#This Row],[Price_Level]]&amp;Table_wabobpsvr_AzureCalc_AzureCalcRateCard[[#This Row],[Region]]</f>
        <v>Geo Redundant Storage Standard IO - Block Blob - Tier 6MOSP</v>
      </c>
      <c r="B1397" s="784"/>
      <c r="C1397" s="784" t="s">
        <v>785</v>
      </c>
      <c r="D1397" s="784" t="s">
        <v>627</v>
      </c>
      <c r="E1397" s="784">
        <v>4.48E-2</v>
      </c>
      <c r="F1397" s="784" t="s">
        <v>897</v>
      </c>
      <c r="G1397" s="784" t="s">
        <v>4431</v>
      </c>
      <c r="H1397" s="784" t="s">
        <v>4431</v>
      </c>
      <c r="I1397" s="784" t="s">
        <v>5018</v>
      </c>
    </row>
    <row r="1398" spans="1:9" hidden="1">
      <c r="A1398" s="784" t="str">
        <f>Table_wabobpsvr_AzureCalc_AzureCalcRateCard[[#This Row],[ServiceName]]&amp;Table_wabobpsvr_AzureCalc_AzureCalcRateCard[[#This Row],[Price_Level]]&amp;Table_wabobpsvr_AzureCalc_AzureCalcRateCard[[#This Row],[Region]]</f>
        <v>Geo Redundant Storage Standard IO - Block Blob - Tier 6A</v>
      </c>
      <c r="B1398" s="784"/>
      <c r="C1398" s="784" t="s">
        <v>785</v>
      </c>
      <c r="D1398" s="784" t="s">
        <v>181</v>
      </c>
      <c r="E1398" s="784">
        <v>4.48E-2</v>
      </c>
      <c r="F1398" s="784" t="s">
        <v>897</v>
      </c>
      <c r="G1398" s="784" t="s">
        <v>2040</v>
      </c>
      <c r="H1398" s="784" t="s">
        <v>2041</v>
      </c>
      <c r="I1398" s="784" t="s">
        <v>5018</v>
      </c>
    </row>
    <row r="1399" spans="1:9" hidden="1">
      <c r="A1399" s="784" t="str">
        <f>Table_wabobpsvr_AzureCalc_AzureCalcRateCard[[#This Row],[ServiceName]]&amp;Table_wabobpsvr_AzureCalc_AzureCalcRateCard[[#This Row],[Price_Level]]&amp;Table_wabobpsvr_AzureCalc_AzureCalcRateCard[[#This Row],[Region]]</f>
        <v>Geo Redundant Storage Standard IO - Block Blob - Tier 6B</v>
      </c>
      <c r="B1399" s="784"/>
      <c r="C1399" s="784" t="s">
        <v>785</v>
      </c>
      <c r="D1399" s="784" t="s">
        <v>182</v>
      </c>
      <c r="E1399" s="784">
        <v>4.48E-2</v>
      </c>
      <c r="F1399" s="784" t="s">
        <v>897</v>
      </c>
      <c r="G1399" s="784" t="s">
        <v>2040</v>
      </c>
      <c r="H1399" s="784" t="s">
        <v>2041</v>
      </c>
      <c r="I1399" s="784" t="s">
        <v>5018</v>
      </c>
    </row>
    <row r="1400" spans="1:9" hidden="1">
      <c r="A1400" s="784" t="str">
        <f>Table_wabobpsvr_AzureCalc_AzureCalcRateCard[[#This Row],[ServiceName]]&amp;Table_wabobpsvr_AzureCalc_AzureCalcRateCard[[#This Row],[Price_Level]]&amp;Table_wabobpsvr_AzureCalc_AzureCalcRateCard[[#This Row],[Region]]</f>
        <v>Geo Redundant Storage Standard IO - Block Blob - Tier 6C</v>
      </c>
      <c r="B1400" s="784"/>
      <c r="C1400" s="784" t="s">
        <v>785</v>
      </c>
      <c r="D1400" s="784" t="s">
        <v>184</v>
      </c>
      <c r="E1400" s="784">
        <v>4.48E-2</v>
      </c>
      <c r="F1400" s="784" t="s">
        <v>897</v>
      </c>
      <c r="G1400" s="784" t="s">
        <v>2040</v>
      </c>
      <c r="H1400" s="784" t="s">
        <v>2041</v>
      </c>
      <c r="I1400" s="784" t="s">
        <v>5018</v>
      </c>
    </row>
    <row r="1401" spans="1:9" hidden="1">
      <c r="A1401" s="784" t="str">
        <f>Table_wabobpsvr_AzureCalc_AzureCalcRateCard[[#This Row],[ServiceName]]&amp;Table_wabobpsvr_AzureCalc_AzureCalcRateCard[[#This Row],[Price_Level]]&amp;Table_wabobpsvr_AzureCalc_AzureCalcRateCard[[#This Row],[Region]]</f>
        <v>Geo Redundant Storage Standard IO - Block Blob - Tier 6D</v>
      </c>
      <c r="B1401" s="784"/>
      <c r="C1401" s="784" t="s">
        <v>785</v>
      </c>
      <c r="D1401" s="784" t="s">
        <v>183</v>
      </c>
      <c r="E1401" s="784">
        <v>4.48E-2</v>
      </c>
      <c r="F1401" s="784" t="s">
        <v>897</v>
      </c>
      <c r="G1401" s="784" t="s">
        <v>2040</v>
      </c>
      <c r="H1401" s="784" t="s">
        <v>2041</v>
      </c>
      <c r="I1401" s="784" t="s">
        <v>5018</v>
      </c>
    </row>
    <row r="1402" spans="1:9" hidden="1">
      <c r="A1402" t="str">
        <f>Table_wabobpsvr_AzureCalc_AzureCalcRateCard[[#This Row],[ServiceName]]&amp;Table_wabobpsvr_AzureCalc_AzureCalcRateCard[[#This Row],[Price_Level]]&amp;Table_wabobpsvr_AzureCalc_AzureCalcRateCard[[#This Row],[Region]]</f>
        <v>Read-Access Geo Redundant Storage Standard IO - Block Blob - Tier 2MOSP</v>
      </c>
      <c r="C1402" t="s">
        <v>785</v>
      </c>
      <c r="D1402" t="s">
        <v>627</v>
      </c>
      <c r="E1402">
        <v>5.9900000000000002E-2</v>
      </c>
      <c r="F1402" t="s">
        <v>898</v>
      </c>
      <c r="G1402" s="784" t="s">
        <v>4431</v>
      </c>
      <c r="H1402" s="784" t="s">
        <v>4431</v>
      </c>
      <c r="I1402" s="784" t="s">
        <v>5020</v>
      </c>
    </row>
    <row r="1403" spans="1:9" hidden="1">
      <c r="A1403" t="str">
        <f>Table_wabobpsvr_AzureCalc_AzureCalcRateCard[[#This Row],[ServiceName]]&amp;Table_wabobpsvr_AzureCalc_AzureCalcRateCard[[#This Row],[Price_Level]]&amp;Table_wabobpsvr_AzureCalc_AzureCalcRateCard[[#This Row],[Region]]</f>
        <v>Read-Access Geo Redundant Storage Standard IO - Block Blob - Tier 2A</v>
      </c>
      <c r="C1403" t="s">
        <v>785</v>
      </c>
      <c r="D1403" t="s">
        <v>181</v>
      </c>
      <c r="E1403">
        <v>5.6899999999999999E-2</v>
      </c>
      <c r="F1403" t="s">
        <v>898</v>
      </c>
      <c r="G1403" s="784" t="s">
        <v>1938</v>
      </c>
      <c r="H1403" s="784" t="s">
        <v>1939</v>
      </c>
      <c r="I1403" s="784" t="s">
        <v>5020</v>
      </c>
    </row>
    <row r="1404" spans="1:9" hidden="1">
      <c r="A1404" t="str">
        <f>Table_wabobpsvr_AzureCalc_AzureCalcRateCard[[#This Row],[ServiceName]]&amp;Table_wabobpsvr_AzureCalc_AzureCalcRateCard[[#This Row],[Price_Level]]&amp;Table_wabobpsvr_AzureCalc_AzureCalcRateCard[[#This Row],[Region]]</f>
        <v>Read-Access Geo Redundant Storage Standard IO - Block Blob - Tier 2B</v>
      </c>
      <c r="C1404" t="s">
        <v>785</v>
      </c>
      <c r="D1404" t="s">
        <v>182</v>
      </c>
      <c r="E1404">
        <v>5.6899999999999999E-2</v>
      </c>
      <c r="F1404" t="s">
        <v>898</v>
      </c>
      <c r="G1404" s="784" t="s">
        <v>1938</v>
      </c>
      <c r="H1404" s="784" t="s">
        <v>1939</v>
      </c>
      <c r="I1404" s="784" t="s">
        <v>5020</v>
      </c>
    </row>
    <row r="1405" spans="1:9" hidden="1">
      <c r="A1405" t="str">
        <f>Table_wabobpsvr_AzureCalc_AzureCalcRateCard[[#This Row],[ServiceName]]&amp;Table_wabobpsvr_AzureCalc_AzureCalcRateCard[[#This Row],[Price_Level]]&amp;Table_wabobpsvr_AzureCalc_AzureCalcRateCard[[#This Row],[Region]]</f>
        <v>Read-Access Geo Redundant Storage Standard IO - Block Blob - Tier 2C</v>
      </c>
      <c r="C1405" t="s">
        <v>785</v>
      </c>
      <c r="D1405" t="s">
        <v>184</v>
      </c>
      <c r="E1405">
        <v>5.6899999999999999E-2</v>
      </c>
      <c r="F1405" t="s">
        <v>898</v>
      </c>
      <c r="G1405" s="784" t="s">
        <v>1938</v>
      </c>
      <c r="H1405" s="784" t="s">
        <v>1939</v>
      </c>
      <c r="I1405" s="784" t="s">
        <v>5020</v>
      </c>
    </row>
    <row r="1406" spans="1:9" hidden="1">
      <c r="A1406" t="str">
        <f>Table_wabobpsvr_AzureCalc_AzureCalcRateCard[[#This Row],[ServiceName]]&amp;Table_wabobpsvr_AzureCalc_AzureCalcRateCard[[#This Row],[Price_Level]]&amp;Table_wabobpsvr_AzureCalc_AzureCalcRateCard[[#This Row],[Region]]</f>
        <v>Read-Access Geo Redundant Storage Standard IO - Block Blob - Tier 2D</v>
      </c>
      <c r="C1406" t="s">
        <v>785</v>
      </c>
      <c r="D1406" t="s">
        <v>183</v>
      </c>
      <c r="E1406">
        <v>5.6899999999999999E-2</v>
      </c>
      <c r="F1406" t="s">
        <v>898</v>
      </c>
      <c r="G1406" s="784" t="s">
        <v>1938</v>
      </c>
      <c r="H1406" s="784" t="s">
        <v>1939</v>
      </c>
      <c r="I1406" s="784" t="s">
        <v>5020</v>
      </c>
    </row>
    <row r="1407" spans="1:9" hidden="1">
      <c r="A1407" s="784" t="str">
        <f>Table_wabobpsvr_AzureCalc_AzureCalcRateCard[[#This Row],[ServiceName]]&amp;Table_wabobpsvr_AzureCalc_AzureCalcRateCard[[#This Row],[Price_Level]]&amp;Table_wabobpsvr_AzureCalc_AzureCalcRateCard[[#This Row],[Region]]</f>
        <v>Read-Access Geo Redundant Storage Standard IO - Block Blob - Tier 3MOSP</v>
      </c>
      <c r="B1407" s="784"/>
      <c r="C1407" s="784" t="s">
        <v>785</v>
      </c>
      <c r="D1407" s="784" t="s">
        <v>627</v>
      </c>
      <c r="E1407" s="784">
        <v>5.8900000000000001E-2</v>
      </c>
      <c r="F1407" s="784" t="s">
        <v>899</v>
      </c>
      <c r="G1407" s="784" t="s">
        <v>4431</v>
      </c>
      <c r="H1407" s="784" t="s">
        <v>4431</v>
      </c>
      <c r="I1407" s="784" t="s">
        <v>5020</v>
      </c>
    </row>
    <row r="1408" spans="1:9" hidden="1">
      <c r="A1408" s="784" t="str">
        <f>Table_wabobpsvr_AzureCalc_AzureCalcRateCard[[#This Row],[ServiceName]]&amp;Table_wabobpsvr_AzureCalc_AzureCalcRateCard[[#This Row],[Price_Level]]&amp;Table_wabobpsvr_AzureCalc_AzureCalcRateCard[[#This Row],[Region]]</f>
        <v>Read-Access Geo Redundant Storage Standard IO - Block Blob - Tier 3A</v>
      </c>
      <c r="B1408" s="784"/>
      <c r="C1408" s="784" t="s">
        <v>785</v>
      </c>
      <c r="D1408" s="784" t="s">
        <v>181</v>
      </c>
      <c r="E1408" s="784">
        <v>5.6899999999999999E-2</v>
      </c>
      <c r="F1408" s="784" t="s">
        <v>899</v>
      </c>
      <c r="G1408" s="784" t="s">
        <v>1938</v>
      </c>
      <c r="H1408" s="784" t="s">
        <v>1939</v>
      </c>
      <c r="I1408" s="784" t="s">
        <v>5020</v>
      </c>
    </row>
    <row r="1409" spans="1:9" hidden="1">
      <c r="A1409" s="784" t="str">
        <f>Table_wabobpsvr_AzureCalc_AzureCalcRateCard[[#This Row],[ServiceName]]&amp;Table_wabobpsvr_AzureCalc_AzureCalcRateCard[[#This Row],[Price_Level]]&amp;Table_wabobpsvr_AzureCalc_AzureCalcRateCard[[#This Row],[Region]]</f>
        <v>A8 HDInsightMOSP15</v>
      </c>
      <c r="B1409" s="784">
        <v>15</v>
      </c>
      <c r="C1409" s="784" t="s">
        <v>91</v>
      </c>
      <c r="D1409" s="784" t="s">
        <v>627</v>
      </c>
      <c r="E1409" s="784">
        <v>3.2589999999999999</v>
      </c>
      <c r="F1409" s="784" t="s">
        <v>4008</v>
      </c>
      <c r="G1409" s="784" t="s">
        <v>4431</v>
      </c>
      <c r="H1409" s="784" t="s">
        <v>4431</v>
      </c>
      <c r="I1409" s="784" t="s">
        <v>5021</v>
      </c>
    </row>
    <row r="1410" spans="1:9" hidden="1">
      <c r="A1410" s="784" t="str">
        <f>Table_wabobpsvr_AzureCalc_AzureCalcRateCard[[#This Row],[ServiceName]]&amp;Table_wabobpsvr_AzureCalc_AzureCalcRateCard[[#This Row],[Price_Level]]&amp;Table_wabobpsvr_AzureCalc_AzureCalcRateCard[[#This Row],[Region]]</f>
        <v>A8 HDInsightA15</v>
      </c>
      <c r="B1410" s="784">
        <v>15</v>
      </c>
      <c r="C1410" s="784" t="s">
        <v>91</v>
      </c>
      <c r="D1410" s="784" t="s">
        <v>181</v>
      </c>
      <c r="E1410" s="784">
        <v>2.379</v>
      </c>
      <c r="F1410" s="784" t="s">
        <v>4008</v>
      </c>
      <c r="G1410" s="784" t="s">
        <v>4032</v>
      </c>
      <c r="H1410" s="784" t="s">
        <v>4033</v>
      </c>
      <c r="I1410" s="784" t="s">
        <v>5021</v>
      </c>
    </row>
    <row r="1411" spans="1:9" hidden="1">
      <c r="A1411" s="784" t="str">
        <f>Table_wabobpsvr_AzureCalc_AzureCalcRateCard[[#This Row],[ServiceName]]&amp;Table_wabobpsvr_AzureCalc_AzureCalcRateCard[[#This Row],[Price_Level]]&amp;Table_wabobpsvr_AzureCalc_AzureCalcRateCard[[#This Row],[Region]]</f>
        <v>A8 HDInsightB15</v>
      </c>
      <c r="B1411" s="784">
        <v>15</v>
      </c>
      <c r="C1411" s="784" t="s">
        <v>91</v>
      </c>
      <c r="D1411" s="784" t="s">
        <v>182</v>
      </c>
      <c r="E1411" s="784">
        <v>2.2810000000000001</v>
      </c>
      <c r="F1411" s="784" t="s">
        <v>4008</v>
      </c>
      <c r="G1411" s="784" t="s">
        <v>4032</v>
      </c>
      <c r="H1411" s="784" t="s">
        <v>4033</v>
      </c>
      <c r="I1411" s="784" t="s">
        <v>5021</v>
      </c>
    </row>
    <row r="1412" spans="1:9" hidden="1">
      <c r="A1412" s="784" t="str">
        <f>Table_wabobpsvr_AzureCalc_AzureCalcRateCard[[#This Row],[ServiceName]]&amp;Table_wabobpsvr_AzureCalc_AzureCalcRateCard[[#This Row],[Price_Level]]&amp;Table_wabobpsvr_AzureCalc_AzureCalcRateCard[[#This Row],[Region]]</f>
        <v>A8 HDInsightC15</v>
      </c>
      <c r="B1412" s="784">
        <v>15</v>
      </c>
      <c r="C1412" s="784" t="s">
        <v>91</v>
      </c>
      <c r="D1412" s="784" t="s">
        <v>184</v>
      </c>
      <c r="E1412" s="784">
        <v>2.1840000000000002</v>
      </c>
      <c r="F1412" s="784" t="s">
        <v>4008</v>
      </c>
      <c r="G1412" s="784" t="s">
        <v>4032</v>
      </c>
      <c r="H1412" s="784" t="s">
        <v>4033</v>
      </c>
      <c r="I1412" s="784" t="s">
        <v>5021</v>
      </c>
    </row>
    <row r="1413" spans="1:9" hidden="1">
      <c r="A1413" s="784" t="str">
        <f>Table_wabobpsvr_AzureCalc_AzureCalcRateCard[[#This Row],[ServiceName]]&amp;Table_wabobpsvr_AzureCalc_AzureCalcRateCard[[#This Row],[Price_Level]]&amp;Table_wabobpsvr_AzureCalc_AzureCalcRateCard[[#This Row],[Region]]</f>
        <v>A8 HDInsightD15</v>
      </c>
      <c r="B1413" s="784">
        <v>15</v>
      </c>
      <c r="C1413" s="784" t="s">
        <v>91</v>
      </c>
      <c r="D1413" s="784" t="s">
        <v>183</v>
      </c>
      <c r="E1413" s="784">
        <v>2.0859999999999999</v>
      </c>
      <c r="F1413" s="784" t="s">
        <v>4008</v>
      </c>
      <c r="G1413" s="784" t="s">
        <v>4032</v>
      </c>
      <c r="H1413" s="784" t="s">
        <v>4033</v>
      </c>
      <c r="I1413" s="784" t="s">
        <v>5021</v>
      </c>
    </row>
    <row r="1414" spans="1:9" hidden="1">
      <c r="A1414" s="784" t="str">
        <f>Table_wabobpsvr_AzureCalc_AzureCalcRateCard[[#This Row],[ServiceName]]&amp;Table_wabobpsvr_AzureCalc_AzureCalcRateCard[[#This Row],[Price_Level]]&amp;Table_wabobpsvr_AzureCalc_AzureCalcRateCard[[#This Row],[Region]]</f>
        <v>ExpressRoute (Carrier) 500 Mbps ConnectionsMOSP16</v>
      </c>
      <c r="B1414" s="784">
        <v>16</v>
      </c>
      <c r="C1414" s="784" t="s">
        <v>4431</v>
      </c>
      <c r="D1414" s="784" t="s">
        <v>627</v>
      </c>
      <c r="E1414" s="784">
        <v>999999</v>
      </c>
      <c r="F1414" s="784" t="s">
        <v>819</v>
      </c>
      <c r="G1414" s="784" t="s">
        <v>4431</v>
      </c>
      <c r="H1414" s="784" t="s">
        <v>4431</v>
      </c>
      <c r="I1414" s="784" t="s">
        <v>4431</v>
      </c>
    </row>
    <row r="1415" spans="1:9" hidden="1">
      <c r="A1415" s="784" t="str">
        <f>Table_wabobpsvr_AzureCalc_AzureCalcRateCard[[#This Row],[ServiceName]]&amp;Table_wabobpsvr_AzureCalc_AzureCalcRateCard[[#This Row],[Price_Level]]&amp;Table_wabobpsvr_AzureCalc_AzureCalcRateCard[[#This Row],[Region]]</f>
        <v>A1 HDInsightA16</v>
      </c>
      <c r="B1415" s="784">
        <v>16</v>
      </c>
      <c r="C1415" s="784" t="s">
        <v>91</v>
      </c>
      <c r="D1415" s="784" t="s">
        <v>181</v>
      </c>
      <c r="E1415" s="784">
        <v>7.3700000000000002E-2</v>
      </c>
      <c r="F1415" s="784" t="s">
        <v>3546</v>
      </c>
      <c r="G1415" s="784" t="s">
        <v>3664</v>
      </c>
      <c r="H1415" s="784" t="s">
        <v>3665</v>
      </c>
      <c r="I1415" s="784" t="s">
        <v>4431</v>
      </c>
    </row>
    <row r="1416" spans="1:9" hidden="1">
      <c r="A1416" s="784" t="str">
        <f>Table_wabobpsvr_AzureCalc_AzureCalcRateCard[[#This Row],[ServiceName]]&amp;Table_wabobpsvr_AzureCalc_AzureCalcRateCard[[#This Row],[Price_Level]]&amp;Table_wabobpsvr_AzureCalc_AzureCalcRateCard[[#This Row],[Region]]</f>
        <v>A1 HDInsightB16</v>
      </c>
      <c r="B1416" s="784">
        <v>16</v>
      </c>
      <c r="C1416" s="784" t="s">
        <v>91</v>
      </c>
      <c r="D1416" s="784" t="s">
        <v>182</v>
      </c>
      <c r="E1416" s="784">
        <v>7.0699999999999999E-2</v>
      </c>
      <c r="F1416" s="784" t="s">
        <v>3546</v>
      </c>
      <c r="G1416" s="784" t="s">
        <v>3664</v>
      </c>
      <c r="H1416" s="784" t="s">
        <v>3665</v>
      </c>
      <c r="I1416" s="784" t="s">
        <v>4431</v>
      </c>
    </row>
    <row r="1417" spans="1:9" hidden="1">
      <c r="A1417" s="784" t="str">
        <f>Table_wabobpsvr_AzureCalc_AzureCalcRateCard[[#This Row],[ServiceName]]&amp;Table_wabobpsvr_AzureCalc_AzureCalcRateCard[[#This Row],[Price_Level]]&amp;Table_wabobpsvr_AzureCalc_AzureCalcRateCard[[#This Row],[Region]]</f>
        <v>A1 HDInsightC16</v>
      </c>
      <c r="B1417" s="784">
        <v>16</v>
      </c>
      <c r="C1417" s="784" t="s">
        <v>91</v>
      </c>
      <c r="D1417" s="784" t="s">
        <v>184</v>
      </c>
      <c r="E1417" s="784">
        <v>6.7699999999999996E-2</v>
      </c>
      <c r="F1417" s="784" t="s">
        <v>3546</v>
      </c>
      <c r="G1417" s="784" t="s">
        <v>3664</v>
      </c>
      <c r="H1417" s="784" t="s">
        <v>3665</v>
      </c>
      <c r="I1417" s="784" t="s">
        <v>4431</v>
      </c>
    </row>
    <row r="1418" spans="1:9" hidden="1">
      <c r="A1418" s="784" t="str">
        <f>Table_wabobpsvr_AzureCalc_AzureCalcRateCard[[#This Row],[ServiceName]]&amp;Table_wabobpsvr_AzureCalc_AzureCalcRateCard[[#This Row],[Price_Level]]&amp;Table_wabobpsvr_AzureCalc_AzureCalcRateCard[[#This Row],[Region]]</f>
        <v>A5 HDInsightMOSP13</v>
      </c>
      <c r="B1418" s="784">
        <v>13</v>
      </c>
      <c r="C1418" s="784" t="s">
        <v>91</v>
      </c>
      <c r="D1418" s="784" t="s">
        <v>627</v>
      </c>
      <c r="E1418" s="784">
        <v>0.435</v>
      </c>
      <c r="F1418" s="784" t="s">
        <v>4036</v>
      </c>
      <c r="G1418" s="784" t="s">
        <v>4431</v>
      </c>
      <c r="H1418" s="784" t="s">
        <v>4431</v>
      </c>
      <c r="I1418" s="784" t="s">
        <v>5022</v>
      </c>
    </row>
    <row r="1419" spans="1:9" hidden="1">
      <c r="A1419" s="784" t="str">
        <f>Table_wabobpsvr_AzureCalc_AzureCalcRateCard[[#This Row],[ServiceName]]&amp;Table_wabobpsvr_AzureCalc_AzureCalcRateCard[[#This Row],[Price_Level]]&amp;Table_wabobpsvr_AzureCalc_AzureCalcRateCard[[#This Row],[Region]]</f>
        <v>A5 HDInsightA13</v>
      </c>
      <c r="B1419" s="784">
        <v>13</v>
      </c>
      <c r="C1419" s="784" t="s">
        <v>91</v>
      </c>
      <c r="D1419" s="784" t="s">
        <v>181</v>
      </c>
      <c r="E1419" s="784">
        <v>0.3175</v>
      </c>
      <c r="F1419" s="784" t="s">
        <v>4036</v>
      </c>
      <c r="G1419" s="784" t="s">
        <v>4037</v>
      </c>
      <c r="H1419" s="784" t="s">
        <v>4038</v>
      </c>
      <c r="I1419" s="784" t="s">
        <v>5022</v>
      </c>
    </row>
    <row r="1420" spans="1:9" hidden="1">
      <c r="A1420" s="784" t="str">
        <f>Table_wabobpsvr_AzureCalc_AzureCalcRateCard[[#This Row],[ServiceName]]&amp;Table_wabobpsvr_AzureCalc_AzureCalcRateCard[[#This Row],[Price_Level]]&amp;Table_wabobpsvr_AzureCalc_AzureCalcRateCard[[#This Row],[Region]]</f>
        <v>Standard_D2 VM (Non-Windows)C6</v>
      </c>
      <c r="B1420" s="784">
        <v>6</v>
      </c>
      <c r="C1420" s="784" t="s">
        <v>701</v>
      </c>
      <c r="D1420" s="784" t="s">
        <v>184</v>
      </c>
      <c r="E1420" s="784">
        <v>0.14013999999999999</v>
      </c>
      <c r="F1420" s="784" t="s">
        <v>1170</v>
      </c>
      <c r="G1420" s="784" t="s">
        <v>4431</v>
      </c>
      <c r="H1420" s="784" t="s">
        <v>4431</v>
      </c>
      <c r="I1420" s="784" t="s">
        <v>5023</v>
      </c>
    </row>
    <row r="1421" spans="1:9" hidden="1">
      <c r="A1421" s="784" t="str">
        <f>Table_wabobpsvr_AzureCalc_AzureCalcRateCard[[#This Row],[ServiceName]]&amp;Table_wabobpsvr_AzureCalc_AzureCalcRateCard[[#This Row],[Price_Level]]&amp;Table_wabobpsvr_AzureCalc_AzureCalcRateCard[[#This Row],[Region]]</f>
        <v>Standard_D2 VM (Non-Windows)D6</v>
      </c>
      <c r="B1421" s="784">
        <v>6</v>
      </c>
      <c r="C1421" s="784" t="s">
        <v>701</v>
      </c>
      <c r="D1421" s="784" t="s">
        <v>183</v>
      </c>
      <c r="E1421" s="784">
        <v>0.13552</v>
      </c>
      <c r="F1421" s="784" t="s">
        <v>1170</v>
      </c>
      <c r="G1421" s="784" t="s">
        <v>4431</v>
      </c>
      <c r="H1421" s="784" t="s">
        <v>4431</v>
      </c>
      <c r="I1421" s="784" t="s">
        <v>5023</v>
      </c>
    </row>
    <row r="1422" spans="1:9" hidden="1">
      <c r="A1422" s="784" t="str">
        <f>Table_wabobpsvr_AzureCalc_AzureCalcRateCard[[#This Row],[ServiceName]]&amp;Table_wabobpsvr_AzureCalc_AzureCalcRateCard[[#This Row],[Price_Level]]&amp;Table_wabobpsvr_AzureCalc_AzureCalcRateCard[[#This Row],[Region]]</f>
        <v>Standard_D2 VM (Non-Windows)MOSP2</v>
      </c>
      <c r="B1422" s="784">
        <v>2</v>
      </c>
      <c r="C1422" s="784" t="s">
        <v>701</v>
      </c>
      <c r="D1422" s="784" t="s">
        <v>627</v>
      </c>
      <c r="E1422" s="784">
        <v>0.13400000000000001</v>
      </c>
      <c r="F1422" s="784" t="s">
        <v>1170</v>
      </c>
      <c r="G1422" s="784" t="s">
        <v>4431</v>
      </c>
      <c r="H1422" s="784" t="s">
        <v>4431</v>
      </c>
      <c r="I1422" s="784" t="s">
        <v>5024</v>
      </c>
    </row>
    <row r="1423" spans="1:9" hidden="1">
      <c r="A1423" t="str">
        <f>Table_wabobpsvr_AzureCalc_AzureCalcRateCard[[#This Row],[ServiceName]]&amp;Table_wabobpsvr_AzureCalc_AzureCalcRateCard[[#This Row],[Price_Level]]&amp;Table_wabobpsvr_AzureCalc_AzureCalcRateCard[[#This Row],[Region]]</f>
        <v>Standard_D2 VM (Non-Windows)A2</v>
      </c>
      <c r="B1423">
        <v>2</v>
      </c>
      <c r="C1423" t="s">
        <v>701</v>
      </c>
      <c r="D1423" t="s">
        <v>181</v>
      </c>
      <c r="E1423">
        <v>0.12998000000000001</v>
      </c>
      <c r="F1423" t="s">
        <v>1170</v>
      </c>
      <c r="G1423" s="784" t="s">
        <v>4431</v>
      </c>
      <c r="H1423" s="784" t="s">
        <v>4431</v>
      </c>
      <c r="I1423" s="784" t="s">
        <v>5024</v>
      </c>
    </row>
    <row r="1424" spans="1:9" hidden="1">
      <c r="A1424" t="str">
        <f>Table_wabobpsvr_AzureCalc_AzureCalcRateCard[[#This Row],[ServiceName]]&amp;Table_wabobpsvr_AzureCalc_AzureCalcRateCard[[#This Row],[Price_Level]]&amp;Table_wabobpsvr_AzureCalc_AzureCalcRateCard[[#This Row],[Region]]</f>
        <v>Standard_D2 VM (Non-Windows)B2</v>
      </c>
      <c r="B1424">
        <v>2</v>
      </c>
      <c r="C1424" t="s">
        <v>701</v>
      </c>
      <c r="D1424" t="s">
        <v>182</v>
      </c>
      <c r="E1424">
        <v>0.12595999999999999</v>
      </c>
      <c r="F1424" t="s">
        <v>1170</v>
      </c>
      <c r="G1424" s="784" t="s">
        <v>4431</v>
      </c>
      <c r="H1424" s="784" t="s">
        <v>4431</v>
      </c>
      <c r="I1424" s="784" t="s">
        <v>5024</v>
      </c>
    </row>
    <row r="1425" spans="1:9" hidden="1">
      <c r="A1425" t="str">
        <f>Table_wabobpsvr_AzureCalc_AzureCalcRateCard[[#This Row],[ServiceName]]&amp;Table_wabobpsvr_AzureCalc_AzureCalcRateCard[[#This Row],[Price_Level]]&amp;Table_wabobpsvr_AzureCalc_AzureCalcRateCard[[#This Row],[Region]]</f>
        <v>Standard_D2 VM (Non-Windows)C2</v>
      </c>
      <c r="B1425">
        <v>2</v>
      </c>
      <c r="C1425" t="s">
        <v>701</v>
      </c>
      <c r="D1425" t="s">
        <v>184</v>
      </c>
      <c r="E1425">
        <v>0.12194000000000001</v>
      </c>
      <c r="F1425" t="s">
        <v>1170</v>
      </c>
      <c r="G1425" s="784" t="s">
        <v>4431</v>
      </c>
      <c r="H1425" s="784" t="s">
        <v>4431</v>
      </c>
      <c r="I1425" s="784" t="s">
        <v>5024</v>
      </c>
    </row>
    <row r="1426" spans="1:9" hidden="1">
      <c r="A1426" t="str">
        <f>Table_wabobpsvr_AzureCalc_AzureCalcRateCard[[#This Row],[ServiceName]]&amp;Table_wabobpsvr_AzureCalc_AzureCalcRateCard[[#This Row],[Price_Level]]&amp;Table_wabobpsvr_AzureCalc_AzureCalcRateCard[[#This Row],[Region]]</f>
        <v>Standard_D2 VM (Non-Windows)D2</v>
      </c>
      <c r="B1426">
        <v>2</v>
      </c>
      <c r="C1426" t="s">
        <v>701</v>
      </c>
      <c r="D1426" t="s">
        <v>183</v>
      </c>
      <c r="E1426">
        <v>0.11792</v>
      </c>
      <c r="F1426" t="s">
        <v>1170</v>
      </c>
      <c r="G1426" s="784" t="s">
        <v>4431</v>
      </c>
      <c r="H1426" s="784" t="s">
        <v>4431</v>
      </c>
      <c r="I1426" s="784" t="s">
        <v>5024</v>
      </c>
    </row>
    <row r="1427" spans="1:9" hidden="1">
      <c r="A1427" t="str">
        <f>Table_wabobpsvr_AzureCalc_AzureCalcRateCard[[#This Row],[ServiceName]]&amp;Table_wabobpsvr_AzureCalc_AzureCalcRateCard[[#This Row],[Price_Level]]&amp;Table_wabobpsvr_AzureCalc_AzureCalcRateCard[[#This Row],[Region]]</f>
        <v>Standard_D2 VM (Non-Windows)MOSP5</v>
      </c>
      <c r="B1427">
        <v>5</v>
      </c>
      <c r="C1427" t="s">
        <v>701</v>
      </c>
      <c r="D1427" t="s">
        <v>627</v>
      </c>
      <c r="E1427">
        <v>0.154</v>
      </c>
      <c r="F1427" t="s">
        <v>1170</v>
      </c>
      <c r="G1427" s="784" t="s">
        <v>4431</v>
      </c>
      <c r="H1427" s="784" t="s">
        <v>4431</v>
      </c>
      <c r="I1427" s="784" t="s">
        <v>5025</v>
      </c>
    </row>
    <row r="1428" spans="1:9" hidden="1">
      <c r="A1428" t="str">
        <f>Table_wabobpsvr_AzureCalc_AzureCalcRateCard[[#This Row],[ServiceName]]&amp;Table_wabobpsvr_AzureCalc_AzureCalcRateCard[[#This Row],[Price_Level]]&amp;Table_wabobpsvr_AzureCalc_AzureCalcRateCard[[#This Row],[Region]]</f>
        <v>Standard_D2 VM (Non-Windows)A5</v>
      </c>
      <c r="B1428">
        <v>5</v>
      </c>
      <c r="C1428" t="s">
        <v>701</v>
      </c>
      <c r="D1428" t="s">
        <v>181</v>
      </c>
      <c r="E1428">
        <v>0.14938000000000001</v>
      </c>
      <c r="F1428" t="s">
        <v>1170</v>
      </c>
      <c r="G1428" s="784" t="s">
        <v>4431</v>
      </c>
      <c r="H1428" s="784" t="s">
        <v>4431</v>
      </c>
      <c r="I1428" s="784" t="s">
        <v>5025</v>
      </c>
    </row>
    <row r="1429" spans="1:9" hidden="1">
      <c r="A1429" t="str">
        <f>Table_wabobpsvr_AzureCalc_AzureCalcRateCard[[#This Row],[ServiceName]]&amp;Table_wabobpsvr_AzureCalc_AzureCalcRateCard[[#This Row],[Price_Level]]&amp;Table_wabobpsvr_AzureCalc_AzureCalcRateCard[[#This Row],[Region]]</f>
        <v>Standard_D2 VM (Non-Windows)B5</v>
      </c>
      <c r="B1429">
        <v>5</v>
      </c>
      <c r="C1429" t="s">
        <v>701</v>
      </c>
      <c r="D1429" t="s">
        <v>182</v>
      </c>
      <c r="E1429">
        <v>0.14476</v>
      </c>
      <c r="F1429" t="s">
        <v>1170</v>
      </c>
      <c r="G1429" s="784" t="s">
        <v>4431</v>
      </c>
      <c r="H1429" s="784" t="s">
        <v>4431</v>
      </c>
      <c r="I1429" s="784" t="s">
        <v>5025</v>
      </c>
    </row>
    <row r="1430" spans="1:9" hidden="1">
      <c r="A1430" t="str">
        <f>Table_wabobpsvr_AzureCalc_AzureCalcRateCard[[#This Row],[ServiceName]]&amp;Table_wabobpsvr_AzureCalc_AzureCalcRateCard[[#This Row],[Price_Level]]&amp;Table_wabobpsvr_AzureCalc_AzureCalcRateCard[[#This Row],[Region]]</f>
        <v>Standard_D2 VM (Non-Windows)C5</v>
      </c>
      <c r="B1430">
        <v>5</v>
      </c>
      <c r="C1430" t="s">
        <v>701</v>
      </c>
      <c r="D1430" t="s">
        <v>184</v>
      </c>
      <c r="E1430">
        <v>0.14013999999999999</v>
      </c>
      <c r="F1430" t="s">
        <v>1170</v>
      </c>
      <c r="G1430" s="784" t="s">
        <v>4431</v>
      </c>
      <c r="H1430" s="784" t="s">
        <v>4431</v>
      </c>
      <c r="I1430" s="784" t="s">
        <v>5025</v>
      </c>
    </row>
    <row r="1431" spans="1:9" hidden="1">
      <c r="A1431" t="str">
        <f>Table_wabobpsvr_AzureCalc_AzureCalcRateCard[[#This Row],[ServiceName]]&amp;Table_wabobpsvr_AzureCalc_AzureCalcRateCard[[#This Row],[Price_Level]]&amp;Table_wabobpsvr_AzureCalc_AzureCalcRateCard[[#This Row],[Region]]</f>
        <v>Standard_D2 VM (Non-Windows)D5</v>
      </c>
      <c r="B1431">
        <v>5</v>
      </c>
      <c r="C1431" t="s">
        <v>701</v>
      </c>
      <c r="D1431" t="s">
        <v>183</v>
      </c>
      <c r="E1431">
        <v>0.13552</v>
      </c>
      <c r="F1431" t="s">
        <v>1170</v>
      </c>
      <c r="G1431" s="784" t="s">
        <v>4431</v>
      </c>
      <c r="H1431" s="784" t="s">
        <v>4431</v>
      </c>
      <c r="I1431" s="784" t="s">
        <v>5025</v>
      </c>
    </row>
    <row r="1432" spans="1:9" hidden="1">
      <c r="A1432" t="str">
        <f>Table_wabobpsvr_AzureCalc_AzureCalcRateCard[[#This Row],[ServiceName]]&amp;Table_wabobpsvr_AzureCalc_AzureCalcRateCard[[#This Row],[Price_Level]]&amp;Table_wabobpsvr_AzureCalc_AzureCalcRateCard[[#This Row],[Region]]</f>
        <v>Standard_D2 VM (Non-Windows)MOSP1</v>
      </c>
      <c r="B1432">
        <v>1</v>
      </c>
      <c r="C1432" t="s">
        <v>701</v>
      </c>
      <c r="D1432" t="s">
        <v>627</v>
      </c>
      <c r="E1432">
        <v>0.13400000000000001</v>
      </c>
      <c r="F1432" t="s">
        <v>1170</v>
      </c>
      <c r="G1432" s="784" t="s">
        <v>4431</v>
      </c>
      <c r="H1432" s="784" t="s">
        <v>4431</v>
      </c>
      <c r="I1432" s="784" t="s">
        <v>5026</v>
      </c>
    </row>
    <row r="1433" spans="1:9" hidden="1">
      <c r="A1433" t="str">
        <f>Table_wabobpsvr_AzureCalc_AzureCalcRateCard[[#This Row],[ServiceName]]&amp;Table_wabobpsvr_AzureCalc_AzureCalcRateCard[[#This Row],[Price_Level]]&amp;Table_wabobpsvr_AzureCalc_AzureCalcRateCard[[#This Row],[Region]]</f>
        <v>Standard_D2 VM (Non-Windows)A1</v>
      </c>
      <c r="B1433">
        <v>1</v>
      </c>
      <c r="C1433" t="s">
        <v>701</v>
      </c>
      <c r="D1433" t="s">
        <v>181</v>
      </c>
      <c r="E1433">
        <v>0.12998000000000001</v>
      </c>
      <c r="F1433" t="s">
        <v>1170</v>
      </c>
      <c r="G1433" s="784" t="s">
        <v>4431</v>
      </c>
      <c r="H1433" s="784" t="s">
        <v>4431</v>
      </c>
      <c r="I1433" s="784" t="s">
        <v>5026</v>
      </c>
    </row>
    <row r="1434" spans="1:9" hidden="1">
      <c r="A1434" t="str">
        <f>Table_wabobpsvr_AzureCalc_AzureCalcRateCard[[#This Row],[ServiceName]]&amp;Table_wabobpsvr_AzureCalc_AzureCalcRateCard[[#This Row],[Price_Level]]&amp;Table_wabobpsvr_AzureCalc_AzureCalcRateCard[[#This Row],[Region]]</f>
        <v>Standard_D2 VM (Non-Windows)B1</v>
      </c>
      <c r="B1434">
        <v>1</v>
      </c>
      <c r="C1434" t="s">
        <v>701</v>
      </c>
      <c r="D1434" t="s">
        <v>182</v>
      </c>
      <c r="E1434">
        <v>0.12595999999999999</v>
      </c>
      <c r="F1434" t="s">
        <v>1170</v>
      </c>
      <c r="G1434" s="784" t="s">
        <v>4431</v>
      </c>
      <c r="H1434" s="784" t="s">
        <v>4431</v>
      </c>
      <c r="I1434" s="784" t="s">
        <v>5026</v>
      </c>
    </row>
    <row r="1435" spans="1:9" hidden="1">
      <c r="A1435" t="str">
        <f>Table_wabobpsvr_AzureCalc_AzureCalcRateCard[[#This Row],[ServiceName]]&amp;Table_wabobpsvr_AzureCalc_AzureCalcRateCard[[#This Row],[Price_Level]]&amp;Table_wabobpsvr_AzureCalc_AzureCalcRateCard[[#This Row],[Region]]</f>
        <v>Basic_D12 VM (Windows)C7</v>
      </c>
      <c r="B1435">
        <v>7</v>
      </c>
      <c r="C1435" t="s">
        <v>701</v>
      </c>
      <c r="D1435" t="s">
        <v>184</v>
      </c>
      <c r="E1435">
        <v>0.54600000000000004</v>
      </c>
      <c r="F1435" t="s">
        <v>1139</v>
      </c>
      <c r="G1435" s="784" t="s">
        <v>4431</v>
      </c>
      <c r="H1435" s="784" t="s">
        <v>4431</v>
      </c>
      <c r="I1435" s="784" t="s">
        <v>5027</v>
      </c>
    </row>
    <row r="1436" spans="1:9" hidden="1">
      <c r="A1436" t="str">
        <f>Table_wabobpsvr_AzureCalc_AzureCalcRateCard[[#This Row],[ServiceName]]&amp;Table_wabobpsvr_AzureCalc_AzureCalcRateCard[[#This Row],[Price_Level]]&amp;Table_wabobpsvr_AzureCalc_AzureCalcRateCard[[#This Row],[Region]]</f>
        <v>Basic_D12 VM (Windows)D7</v>
      </c>
      <c r="B1436">
        <v>7</v>
      </c>
      <c r="C1436" t="s">
        <v>701</v>
      </c>
      <c r="D1436" t="s">
        <v>183</v>
      </c>
      <c r="E1436">
        <v>0.52800000000000002</v>
      </c>
      <c r="F1436" t="s">
        <v>1139</v>
      </c>
      <c r="G1436" s="784" t="s">
        <v>4431</v>
      </c>
      <c r="H1436" s="784" t="s">
        <v>4431</v>
      </c>
      <c r="I1436" s="784" t="s">
        <v>5027</v>
      </c>
    </row>
    <row r="1437" spans="1:9" hidden="1">
      <c r="A1437" t="str">
        <f>Table_wabobpsvr_AzureCalc_AzureCalcRateCard[[#This Row],[ServiceName]]&amp;Table_wabobpsvr_AzureCalc_AzureCalcRateCard[[#This Row],[Price_Level]]&amp;Table_wabobpsvr_AzureCalc_AzureCalcRateCard[[#This Row],[Region]]</f>
        <v>Basic_D12 VM (Windows)MOSP8</v>
      </c>
      <c r="B1437">
        <v>8</v>
      </c>
      <c r="C1437" t="s">
        <v>701</v>
      </c>
      <c r="D1437" t="s">
        <v>627</v>
      </c>
      <c r="E1437">
        <v>0.69</v>
      </c>
      <c r="F1437" t="s">
        <v>1139</v>
      </c>
      <c r="G1437" s="784" t="s">
        <v>4431</v>
      </c>
      <c r="H1437" s="784" t="s">
        <v>4431</v>
      </c>
      <c r="I1437" s="784" t="s">
        <v>5028</v>
      </c>
    </row>
    <row r="1438" spans="1:9" hidden="1">
      <c r="A1438" t="str">
        <f>Table_wabobpsvr_AzureCalc_AzureCalcRateCard[[#This Row],[ServiceName]]&amp;Table_wabobpsvr_AzureCalc_AzureCalcRateCard[[#This Row],[Price_Level]]&amp;Table_wabobpsvr_AzureCalc_AzureCalcRateCard[[#This Row],[Region]]</f>
        <v>Basic_D12 VM (Windows)A8</v>
      </c>
      <c r="B1438">
        <v>8</v>
      </c>
      <c r="C1438" t="s">
        <v>701</v>
      </c>
      <c r="D1438" t="s">
        <v>181</v>
      </c>
      <c r="E1438">
        <v>0.66930000000000001</v>
      </c>
      <c r="F1438" t="s">
        <v>1139</v>
      </c>
      <c r="G1438" s="784" t="s">
        <v>4431</v>
      </c>
      <c r="H1438" s="784" t="s">
        <v>4431</v>
      </c>
      <c r="I1438" s="784" t="s">
        <v>5028</v>
      </c>
    </row>
    <row r="1439" spans="1:9" hidden="1">
      <c r="A1439" s="784" t="str">
        <f>Table_wabobpsvr_AzureCalc_AzureCalcRateCard[[#This Row],[ServiceName]]&amp;Table_wabobpsvr_AzureCalc_AzureCalcRateCard[[#This Row],[Price_Level]]&amp;Table_wabobpsvr_AzureCalc_AzureCalcRateCard[[#This Row],[Region]]</f>
        <v>Basic_D12 VM (Windows)B8</v>
      </c>
      <c r="B1439" s="784">
        <v>8</v>
      </c>
      <c r="C1439" s="784" t="s">
        <v>701</v>
      </c>
      <c r="D1439" s="784" t="s">
        <v>182</v>
      </c>
      <c r="E1439" s="784">
        <v>0.64859999999999995</v>
      </c>
      <c r="F1439" s="784" t="s">
        <v>1139</v>
      </c>
      <c r="G1439" s="784" t="s">
        <v>4431</v>
      </c>
      <c r="H1439" s="784" t="s">
        <v>4431</v>
      </c>
      <c r="I1439" s="784" t="s">
        <v>5028</v>
      </c>
    </row>
    <row r="1440" spans="1:9" hidden="1">
      <c r="A1440" s="784" t="str">
        <f>Table_wabobpsvr_AzureCalc_AzureCalcRateCard[[#This Row],[ServiceName]]&amp;Table_wabobpsvr_AzureCalc_AzureCalcRateCard[[#This Row],[Price_Level]]&amp;Table_wabobpsvr_AzureCalc_AzureCalcRateCard[[#This Row],[Region]]</f>
        <v>Basic_D12 VM (Windows)C8</v>
      </c>
      <c r="B1440" s="784">
        <v>8</v>
      </c>
      <c r="C1440" s="784" t="s">
        <v>701</v>
      </c>
      <c r="D1440" s="784" t="s">
        <v>184</v>
      </c>
      <c r="E1440" s="784">
        <v>0.62790000000000001</v>
      </c>
      <c r="F1440" s="784" t="s">
        <v>1139</v>
      </c>
      <c r="G1440" s="784" t="s">
        <v>4431</v>
      </c>
      <c r="H1440" s="784" t="s">
        <v>4431</v>
      </c>
      <c r="I1440" s="784" t="s">
        <v>5028</v>
      </c>
    </row>
    <row r="1441" spans="1:9" hidden="1">
      <c r="A1441" t="str">
        <f>Table_wabobpsvr_AzureCalc_AzureCalcRateCard[[#This Row],[ServiceName]]&amp;Table_wabobpsvr_AzureCalc_AzureCalcRateCard[[#This Row],[Price_Level]]&amp;Table_wabobpsvr_AzureCalc_AzureCalcRateCard[[#This Row],[Region]]</f>
        <v>Basic_D12 VM (Windows)D8</v>
      </c>
      <c r="B1441">
        <v>8</v>
      </c>
      <c r="C1441" t="s">
        <v>701</v>
      </c>
      <c r="D1441" t="s">
        <v>183</v>
      </c>
      <c r="E1441">
        <v>0.60719999999999996</v>
      </c>
      <c r="F1441" t="s">
        <v>1139</v>
      </c>
      <c r="G1441" s="784" t="s">
        <v>4431</v>
      </c>
      <c r="H1441" s="784" t="s">
        <v>4431</v>
      </c>
      <c r="I1441" s="784" t="s">
        <v>5028</v>
      </c>
    </row>
    <row r="1442" spans="1:9" hidden="1">
      <c r="A1442" s="784" t="str">
        <f>Table_wabobpsvr_AzureCalc_AzureCalcRateCard[[#This Row],[ServiceName]]&amp;Table_wabobpsvr_AzureCalc_AzureCalcRateCard[[#This Row],[Price_Level]]&amp;Table_wabobpsvr_AzureCalc_AzureCalcRateCard[[#This Row],[Region]]</f>
        <v>Basic_D12 VM (Windows)MOSP11</v>
      </c>
      <c r="B1442" s="784">
        <v>11</v>
      </c>
      <c r="C1442" s="784" t="s">
        <v>701</v>
      </c>
      <c r="D1442" s="784" t="s">
        <v>627</v>
      </c>
      <c r="E1442" s="784">
        <v>0.71399999999999997</v>
      </c>
      <c r="F1442" s="784" t="s">
        <v>1139</v>
      </c>
      <c r="G1442" s="784" t="s">
        <v>4431</v>
      </c>
      <c r="H1442" s="784" t="s">
        <v>4431</v>
      </c>
      <c r="I1442" s="784" t="s">
        <v>5029</v>
      </c>
    </row>
    <row r="1443" spans="1:9" hidden="1">
      <c r="A1443" t="str">
        <f>Table_wabobpsvr_AzureCalc_AzureCalcRateCard[[#This Row],[ServiceName]]&amp;Table_wabobpsvr_AzureCalc_AzureCalcRateCard[[#This Row],[Price_Level]]&amp;Table_wabobpsvr_AzureCalc_AzureCalcRateCard[[#This Row],[Region]]</f>
        <v>Basic_D12 VM (Windows)A11</v>
      </c>
      <c r="B1443">
        <v>11</v>
      </c>
      <c r="C1443" t="s">
        <v>701</v>
      </c>
      <c r="D1443" t="s">
        <v>181</v>
      </c>
      <c r="E1443">
        <v>0.69257999999999997</v>
      </c>
      <c r="F1443" t="s">
        <v>1139</v>
      </c>
      <c r="G1443" s="784" t="s">
        <v>4431</v>
      </c>
      <c r="H1443" s="784" t="s">
        <v>4431</v>
      </c>
      <c r="I1443" s="784" t="s">
        <v>5029</v>
      </c>
    </row>
    <row r="1444" spans="1:9" hidden="1">
      <c r="A1444" t="str">
        <f>Table_wabobpsvr_AzureCalc_AzureCalcRateCard[[#This Row],[ServiceName]]&amp;Table_wabobpsvr_AzureCalc_AzureCalcRateCard[[#This Row],[Price_Level]]&amp;Table_wabobpsvr_AzureCalc_AzureCalcRateCard[[#This Row],[Region]]</f>
        <v>Basic_D12 VM (Windows)B11</v>
      </c>
      <c r="B1444">
        <v>11</v>
      </c>
      <c r="C1444" t="s">
        <v>701</v>
      </c>
      <c r="D1444" t="s">
        <v>182</v>
      </c>
      <c r="E1444">
        <v>0.67115999999999998</v>
      </c>
      <c r="F1444" t="s">
        <v>1139</v>
      </c>
      <c r="G1444" s="784" t="s">
        <v>4431</v>
      </c>
      <c r="H1444" s="784" t="s">
        <v>4431</v>
      </c>
      <c r="I1444" s="784" t="s">
        <v>5029</v>
      </c>
    </row>
    <row r="1445" spans="1:9" hidden="1">
      <c r="A1445" t="str">
        <f>Table_wabobpsvr_AzureCalc_AzureCalcRateCard[[#This Row],[ServiceName]]&amp;Table_wabobpsvr_AzureCalc_AzureCalcRateCard[[#This Row],[Price_Level]]&amp;Table_wabobpsvr_AzureCalc_AzureCalcRateCard[[#This Row],[Region]]</f>
        <v>Basic_D12 VM (Windows)C11</v>
      </c>
      <c r="B1445">
        <v>11</v>
      </c>
      <c r="C1445" t="s">
        <v>701</v>
      </c>
      <c r="D1445" t="s">
        <v>184</v>
      </c>
      <c r="E1445">
        <v>0.64973999999999998</v>
      </c>
      <c r="F1445" t="s">
        <v>1139</v>
      </c>
      <c r="G1445" s="784" t="s">
        <v>4431</v>
      </c>
      <c r="H1445" s="784" t="s">
        <v>4431</v>
      </c>
      <c r="I1445" s="784" t="s">
        <v>5029</v>
      </c>
    </row>
    <row r="1446" spans="1:9" hidden="1">
      <c r="A1446" t="str">
        <f>Table_wabobpsvr_AzureCalc_AzureCalcRateCard[[#This Row],[ServiceName]]&amp;Table_wabobpsvr_AzureCalc_AzureCalcRateCard[[#This Row],[Price_Level]]&amp;Table_wabobpsvr_AzureCalc_AzureCalcRateCard[[#This Row],[Region]]</f>
        <v>Basic_D12 VM (Windows)D11</v>
      </c>
      <c r="B1446">
        <v>11</v>
      </c>
      <c r="C1446" t="s">
        <v>701</v>
      </c>
      <c r="D1446" t="s">
        <v>183</v>
      </c>
      <c r="E1446">
        <v>0.62831999999999999</v>
      </c>
      <c r="F1446" t="s">
        <v>1139</v>
      </c>
      <c r="G1446" s="784" t="s">
        <v>4431</v>
      </c>
      <c r="H1446" s="784" t="s">
        <v>4431</v>
      </c>
      <c r="I1446" s="784" t="s">
        <v>5029</v>
      </c>
    </row>
    <row r="1447" spans="1:9" hidden="1">
      <c r="A1447" t="str">
        <f>Table_wabobpsvr_AzureCalc_AzureCalcRateCard[[#This Row],[ServiceName]]&amp;Table_wabobpsvr_AzureCalc_AzureCalcRateCard[[#This Row],[Price_Level]]&amp;Table_wabobpsvr_AzureCalc_AzureCalcRateCard[[#This Row],[Region]]</f>
        <v>Basic_D12 VM (Windows)MOSP12</v>
      </c>
      <c r="B1447">
        <v>12</v>
      </c>
      <c r="C1447" t="s">
        <v>701</v>
      </c>
      <c r="D1447" t="s">
        <v>627</v>
      </c>
      <c r="E1447">
        <v>0.62</v>
      </c>
      <c r="F1447" t="s">
        <v>1139</v>
      </c>
      <c r="G1447" s="784" t="s">
        <v>4431</v>
      </c>
      <c r="H1447" s="784" t="s">
        <v>4431</v>
      </c>
      <c r="I1447" s="784" t="s">
        <v>5030</v>
      </c>
    </row>
    <row r="1448" spans="1:9" hidden="1">
      <c r="A1448" s="784" t="str">
        <f>Table_wabobpsvr_AzureCalc_AzureCalcRateCard[[#This Row],[ServiceName]]&amp;Table_wabobpsvr_AzureCalc_AzureCalcRateCard[[#This Row],[Price_Level]]&amp;Table_wabobpsvr_AzureCalc_AzureCalcRateCard[[#This Row],[Region]]</f>
        <v>Basic_D12 VM (Windows)A12</v>
      </c>
      <c r="B1448" s="784">
        <v>12</v>
      </c>
      <c r="C1448" s="784" t="s">
        <v>701</v>
      </c>
      <c r="D1448" s="784" t="s">
        <v>181</v>
      </c>
      <c r="E1448" s="784">
        <v>0.60140000000000005</v>
      </c>
      <c r="F1448" s="784" t="s">
        <v>1139</v>
      </c>
      <c r="G1448" s="784" t="s">
        <v>4431</v>
      </c>
      <c r="H1448" s="784" t="s">
        <v>4431</v>
      </c>
      <c r="I1448" s="784" t="s">
        <v>5030</v>
      </c>
    </row>
    <row r="1449" spans="1:9" hidden="1">
      <c r="A1449" s="784" t="str">
        <f>Table_wabobpsvr_AzureCalc_AzureCalcRateCard[[#This Row],[ServiceName]]&amp;Table_wabobpsvr_AzureCalc_AzureCalcRateCard[[#This Row],[Price_Level]]&amp;Table_wabobpsvr_AzureCalc_AzureCalcRateCard[[#This Row],[Region]]</f>
        <v>Basic_D12 VM (Windows)B12</v>
      </c>
      <c r="B1449" s="784">
        <v>12</v>
      </c>
      <c r="C1449" s="784" t="s">
        <v>701</v>
      </c>
      <c r="D1449" s="784" t="s">
        <v>182</v>
      </c>
      <c r="E1449" s="784">
        <v>0.58279999999999998</v>
      </c>
      <c r="F1449" s="784" t="s">
        <v>1139</v>
      </c>
      <c r="G1449" s="784" t="s">
        <v>4431</v>
      </c>
      <c r="H1449" s="784" t="s">
        <v>4431</v>
      </c>
      <c r="I1449" s="784" t="s">
        <v>5030</v>
      </c>
    </row>
    <row r="1450" spans="1:9" hidden="1">
      <c r="A1450" s="784" t="str">
        <f>Table_wabobpsvr_AzureCalc_AzureCalcRateCard[[#This Row],[ServiceName]]&amp;Table_wabobpsvr_AzureCalc_AzureCalcRateCard[[#This Row],[Price_Level]]&amp;Table_wabobpsvr_AzureCalc_AzureCalcRateCard[[#This Row],[Region]]</f>
        <v>Basic_D12 VM (Windows)C12</v>
      </c>
      <c r="B1450" s="784">
        <v>12</v>
      </c>
      <c r="C1450" s="784" t="s">
        <v>701</v>
      </c>
      <c r="D1450" s="784" t="s">
        <v>184</v>
      </c>
      <c r="E1450" s="784">
        <v>0.56420000000000003</v>
      </c>
      <c r="F1450" s="784" t="s">
        <v>1139</v>
      </c>
      <c r="G1450" s="784" t="s">
        <v>4431</v>
      </c>
      <c r="H1450" s="784" t="s">
        <v>4431</v>
      </c>
      <c r="I1450" s="784" t="s">
        <v>5030</v>
      </c>
    </row>
    <row r="1451" spans="1:9" hidden="1">
      <c r="A1451" s="784" t="str">
        <f>Table_wabobpsvr_AzureCalc_AzureCalcRateCard[[#This Row],[ServiceName]]&amp;Table_wabobpsvr_AzureCalc_AzureCalcRateCard[[#This Row],[Price_Level]]&amp;Table_wabobpsvr_AzureCalc_AzureCalcRateCard[[#This Row],[Region]]</f>
        <v>Basic_D12 VM (Windows)D12</v>
      </c>
      <c r="B1451" s="784">
        <v>12</v>
      </c>
      <c r="C1451" s="784" t="s">
        <v>701</v>
      </c>
      <c r="D1451" s="784" t="s">
        <v>183</v>
      </c>
      <c r="E1451" s="784">
        <v>0.54559999999999997</v>
      </c>
      <c r="F1451" s="784" t="s">
        <v>1139</v>
      </c>
      <c r="G1451" s="784" t="s">
        <v>4431</v>
      </c>
      <c r="H1451" s="784" t="s">
        <v>4431</v>
      </c>
      <c r="I1451" s="784" t="s">
        <v>5030</v>
      </c>
    </row>
    <row r="1452" spans="1:9" hidden="1">
      <c r="A1452" s="784" t="str">
        <f>Table_wabobpsvr_AzureCalc_AzureCalcRateCard[[#This Row],[ServiceName]]&amp;Table_wabobpsvr_AzureCalc_AzureCalcRateCard[[#This Row],[Price_Level]]&amp;Table_wabobpsvr_AzureCalc_AzureCalcRateCard[[#This Row],[Region]]</f>
        <v>Basic_D12 VM (Windows)MOSP3</v>
      </c>
      <c r="B1452" s="784">
        <v>3</v>
      </c>
      <c r="C1452" s="784" t="s">
        <v>701</v>
      </c>
      <c r="D1452" s="784" t="s">
        <v>627</v>
      </c>
      <c r="E1452" s="784">
        <v>0.66</v>
      </c>
      <c r="F1452" s="784" t="s">
        <v>1139</v>
      </c>
      <c r="G1452" s="784" t="s">
        <v>4431</v>
      </c>
      <c r="H1452" s="784" t="s">
        <v>4431</v>
      </c>
      <c r="I1452" s="784" t="s">
        <v>5031</v>
      </c>
    </row>
    <row r="1453" spans="1:9" hidden="1">
      <c r="A1453" s="784" t="str">
        <f>Table_wabobpsvr_AzureCalc_AzureCalcRateCard[[#This Row],[ServiceName]]&amp;Table_wabobpsvr_AzureCalc_AzureCalcRateCard[[#This Row],[Price_Level]]&amp;Table_wabobpsvr_AzureCalc_AzureCalcRateCard[[#This Row],[Region]]</f>
        <v>Basic_D12 VM (Windows)A3</v>
      </c>
      <c r="B1453" s="784">
        <v>3</v>
      </c>
      <c r="C1453" s="784" t="s">
        <v>701</v>
      </c>
      <c r="D1453" s="784" t="s">
        <v>181</v>
      </c>
      <c r="E1453" s="784">
        <v>0.64019999999999999</v>
      </c>
      <c r="F1453" s="784" t="s">
        <v>1139</v>
      </c>
      <c r="G1453" s="784" t="s">
        <v>4431</v>
      </c>
      <c r="H1453" s="784" t="s">
        <v>4431</v>
      </c>
      <c r="I1453" s="784" t="s">
        <v>5031</v>
      </c>
    </row>
    <row r="1454" spans="1:9" hidden="1">
      <c r="A1454" s="784" t="str">
        <f>Table_wabobpsvr_AzureCalc_AzureCalcRateCard[[#This Row],[ServiceName]]&amp;Table_wabobpsvr_AzureCalc_AzureCalcRateCard[[#This Row],[Price_Level]]&amp;Table_wabobpsvr_AzureCalc_AzureCalcRateCard[[#This Row],[Region]]</f>
        <v>Basic_D12 VM (Windows)B3</v>
      </c>
      <c r="B1454" s="784">
        <v>3</v>
      </c>
      <c r="C1454" s="784" t="s">
        <v>701</v>
      </c>
      <c r="D1454" s="784" t="s">
        <v>182</v>
      </c>
      <c r="E1454" s="784">
        <v>0.62039999999999995</v>
      </c>
      <c r="F1454" s="784" t="s">
        <v>1139</v>
      </c>
      <c r="G1454" s="784" t="s">
        <v>4431</v>
      </c>
      <c r="H1454" s="784" t="s">
        <v>4431</v>
      </c>
      <c r="I1454" s="784" t="s">
        <v>5031</v>
      </c>
    </row>
    <row r="1455" spans="1:9" hidden="1">
      <c r="A1455" s="784" t="str">
        <f>Table_wabobpsvr_AzureCalc_AzureCalcRateCard[[#This Row],[ServiceName]]&amp;Table_wabobpsvr_AzureCalc_AzureCalcRateCard[[#This Row],[Price_Level]]&amp;Table_wabobpsvr_AzureCalc_AzureCalcRateCard[[#This Row],[Region]]</f>
        <v>Basic_D12 VM (Windows)C3</v>
      </c>
      <c r="B1455" s="784">
        <v>3</v>
      </c>
      <c r="C1455" s="784" t="s">
        <v>701</v>
      </c>
      <c r="D1455" s="784" t="s">
        <v>184</v>
      </c>
      <c r="E1455" s="784">
        <v>0.60060000000000002</v>
      </c>
      <c r="F1455" s="784" t="s">
        <v>1139</v>
      </c>
      <c r="G1455" s="784" t="s">
        <v>4431</v>
      </c>
      <c r="H1455" s="784" t="s">
        <v>4431</v>
      </c>
      <c r="I1455" s="784" t="s">
        <v>5031</v>
      </c>
    </row>
    <row r="1456" spans="1:9" hidden="1">
      <c r="A1456" s="784" t="str">
        <f>Table_wabobpsvr_AzureCalc_AzureCalcRateCard[[#This Row],[ServiceName]]&amp;Table_wabobpsvr_AzureCalc_AzureCalcRateCard[[#This Row],[Price_Level]]&amp;Table_wabobpsvr_AzureCalc_AzureCalcRateCard[[#This Row],[Region]]</f>
        <v>Basic_D12 VM (Windows)D3</v>
      </c>
      <c r="B1456" s="784">
        <v>3</v>
      </c>
      <c r="C1456" s="784" t="s">
        <v>701</v>
      </c>
      <c r="D1456" s="784" t="s">
        <v>183</v>
      </c>
      <c r="E1456" s="784">
        <v>0.58079999999999998</v>
      </c>
      <c r="F1456" s="784" t="s">
        <v>1139</v>
      </c>
      <c r="G1456" s="784" t="s">
        <v>4431</v>
      </c>
      <c r="H1456" s="784" t="s">
        <v>4431</v>
      </c>
      <c r="I1456" s="784" t="s">
        <v>5031</v>
      </c>
    </row>
    <row r="1457" spans="1:9" hidden="1">
      <c r="A1457" s="784" t="str">
        <f>Table_wabobpsvr_AzureCalc_AzureCalcRateCard[[#This Row],[ServiceName]]&amp;Table_wabobpsvr_AzureCalc_AzureCalcRateCard[[#This Row],[Price_Level]]&amp;Table_wabobpsvr_AzureCalc_AzureCalcRateCard[[#This Row],[Region]]</f>
        <v>Basic_D12 VM (Windows)MOSP6</v>
      </c>
      <c r="B1457" s="784">
        <v>6</v>
      </c>
      <c r="C1457" s="784" t="s">
        <v>701</v>
      </c>
      <c r="D1457" s="784" t="s">
        <v>627</v>
      </c>
      <c r="E1457" s="784">
        <v>0.66</v>
      </c>
      <c r="F1457" s="784" t="s">
        <v>1139</v>
      </c>
      <c r="G1457" s="784" t="s">
        <v>4431</v>
      </c>
      <c r="H1457" s="784" t="s">
        <v>4431</v>
      </c>
      <c r="I1457" s="784" t="s">
        <v>5032</v>
      </c>
    </row>
    <row r="1458" spans="1:9" hidden="1">
      <c r="A1458" s="784" t="str">
        <f>Table_wabobpsvr_AzureCalc_AzureCalcRateCard[[#This Row],[ServiceName]]&amp;Table_wabobpsvr_AzureCalc_AzureCalcRateCard[[#This Row],[Price_Level]]&amp;Table_wabobpsvr_AzureCalc_AzureCalcRateCard[[#This Row],[Region]]</f>
        <v>Basic_D12 VM (Windows)A6</v>
      </c>
      <c r="B1458" s="784">
        <v>6</v>
      </c>
      <c r="C1458" s="784" t="s">
        <v>701</v>
      </c>
      <c r="D1458" s="784" t="s">
        <v>181</v>
      </c>
      <c r="E1458" s="784">
        <v>0.64019999999999999</v>
      </c>
      <c r="F1458" s="784" t="s">
        <v>1139</v>
      </c>
      <c r="G1458" s="784" t="s">
        <v>4431</v>
      </c>
      <c r="H1458" s="784" t="s">
        <v>4431</v>
      </c>
      <c r="I1458" s="784" t="s">
        <v>5032</v>
      </c>
    </row>
    <row r="1459" spans="1:9" hidden="1">
      <c r="A1459" s="784" t="str">
        <f>Table_wabobpsvr_AzureCalc_AzureCalcRateCard[[#This Row],[ServiceName]]&amp;Table_wabobpsvr_AzureCalc_AzureCalcRateCard[[#This Row],[Price_Level]]&amp;Table_wabobpsvr_AzureCalc_AzureCalcRateCard[[#This Row],[Region]]</f>
        <v>Basic_D12 VM (Windows)B6</v>
      </c>
      <c r="B1459" s="784">
        <v>6</v>
      </c>
      <c r="C1459" s="784" t="s">
        <v>701</v>
      </c>
      <c r="D1459" s="784" t="s">
        <v>182</v>
      </c>
      <c r="E1459" s="784">
        <v>0.62039999999999995</v>
      </c>
      <c r="F1459" s="784" t="s">
        <v>1139</v>
      </c>
      <c r="G1459" s="784" t="s">
        <v>4431</v>
      </c>
      <c r="H1459" s="784" t="s">
        <v>4431</v>
      </c>
      <c r="I1459" s="784" t="s">
        <v>5032</v>
      </c>
    </row>
    <row r="1460" spans="1:9" hidden="1">
      <c r="A1460" s="784" t="str">
        <f>Table_wabobpsvr_AzureCalc_AzureCalcRateCard[[#This Row],[ServiceName]]&amp;Table_wabobpsvr_AzureCalc_AzureCalcRateCard[[#This Row],[Price_Level]]&amp;Table_wabobpsvr_AzureCalc_AzureCalcRateCard[[#This Row],[Region]]</f>
        <v>Basic_D12 VM (Windows)B5</v>
      </c>
      <c r="B1460" s="784">
        <v>5</v>
      </c>
      <c r="C1460" s="784" t="s">
        <v>701</v>
      </c>
      <c r="D1460" s="784" t="s">
        <v>182</v>
      </c>
      <c r="E1460" s="784">
        <v>0.62039999999999995</v>
      </c>
      <c r="F1460" s="784" t="s">
        <v>1139</v>
      </c>
      <c r="G1460" s="784" t="s">
        <v>4431</v>
      </c>
      <c r="H1460" s="784" t="s">
        <v>4431</v>
      </c>
      <c r="I1460" s="784" t="s">
        <v>5033</v>
      </c>
    </row>
    <row r="1461" spans="1:9" hidden="1">
      <c r="A1461" s="784" t="str">
        <f>Table_wabobpsvr_AzureCalc_AzureCalcRateCard[[#This Row],[ServiceName]]&amp;Table_wabobpsvr_AzureCalc_AzureCalcRateCard[[#This Row],[Price_Level]]&amp;Table_wabobpsvr_AzureCalc_AzureCalcRateCard[[#This Row],[Region]]</f>
        <v>Basic_D12 VM (Windows)C5</v>
      </c>
      <c r="B1461" s="784">
        <v>5</v>
      </c>
      <c r="C1461" s="784" t="s">
        <v>701</v>
      </c>
      <c r="D1461" s="784" t="s">
        <v>184</v>
      </c>
      <c r="E1461" s="784">
        <v>0.60060000000000002</v>
      </c>
      <c r="F1461" s="784" t="s">
        <v>1139</v>
      </c>
      <c r="G1461" s="784" t="s">
        <v>4431</v>
      </c>
      <c r="H1461" s="784" t="s">
        <v>4431</v>
      </c>
      <c r="I1461" s="784" t="s">
        <v>5033</v>
      </c>
    </row>
    <row r="1462" spans="1:9" hidden="1">
      <c r="A1462" s="784" t="str">
        <f>Table_wabobpsvr_AzureCalc_AzureCalcRateCard[[#This Row],[ServiceName]]&amp;Table_wabobpsvr_AzureCalc_AzureCalcRateCard[[#This Row],[Price_Level]]&amp;Table_wabobpsvr_AzureCalc_AzureCalcRateCard[[#This Row],[Region]]</f>
        <v>Basic_D12 VM (Windows)D5</v>
      </c>
      <c r="B1462" s="784">
        <v>5</v>
      </c>
      <c r="C1462" s="784" t="s">
        <v>701</v>
      </c>
      <c r="D1462" s="784" t="s">
        <v>183</v>
      </c>
      <c r="E1462" s="784">
        <v>0.58079999999999998</v>
      </c>
      <c r="F1462" s="784" t="s">
        <v>1139</v>
      </c>
      <c r="G1462" s="784" t="s">
        <v>4431</v>
      </c>
      <c r="H1462" s="784" t="s">
        <v>4431</v>
      </c>
      <c r="I1462" s="784" t="s">
        <v>5033</v>
      </c>
    </row>
    <row r="1463" spans="1:9" hidden="1">
      <c r="A1463" s="784" t="str">
        <f>Table_wabobpsvr_AzureCalc_AzureCalcRateCard[[#This Row],[ServiceName]]&amp;Table_wabobpsvr_AzureCalc_AzureCalcRateCard[[#This Row],[Price_Level]]&amp;Table_wabobpsvr_AzureCalc_AzureCalcRateCard[[#This Row],[Region]]</f>
        <v>Basic_D12 VM (Windows)MOSP1</v>
      </c>
      <c r="B1463" s="784">
        <v>1</v>
      </c>
      <c r="C1463" s="784" t="s">
        <v>701</v>
      </c>
      <c r="D1463" s="784" t="s">
        <v>627</v>
      </c>
      <c r="E1463" s="784">
        <v>0.6</v>
      </c>
      <c r="F1463" s="784" t="s">
        <v>1139</v>
      </c>
      <c r="G1463" s="784" t="s">
        <v>4431</v>
      </c>
      <c r="H1463" s="784" t="s">
        <v>4431</v>
      </c>
      <c r="I1463" s="784" t="s">
        <v>5034</v>
      </c>
    </row>
    <row r="1464" spans="1:9" hidden="1">
      <c r="A1464" t="str">
        <f>Table_wabobpsvr_AzureCalc_AzureCalcRateCard[[#This Row],[ServiceName]]&amp;Table_wabobpsvr_AzureCalc_AzureCalcRateCard[[#This Row],[Price_Level]]&amp;Table_wabobpsvr_AzureCalc_AzureCalcRateCard[[#This Row],[Region]]</f>
        <v>Basic_D12 VM (Windows)A1</v>
      </c>
      <c r="B1464">
        <v>1</v>
      </c>
      <c r="C1464" t="s">
        <v>701</v>
      </c>
      <c r="D1464" t="s">
        <v>181</v>
      </c>
      <c r="E1464">
        <v>0.58199999999999996</v>
      </c>
      <c r="F1464" t="s">
        <v>1139</v>
      </c>
      <c r="G1464" s="784" t="s">
        <v>4431</v>
      </c>
      <c r="H1464" s="784" t="s">
        <v>4431</v>
      </c>
      <c r="I1464" s="784" t="s">
        <v>5034</v>
      </c>
    </row>
    <row r="1465" spans="1:9" hidden="1">
      <c r="A1465" s="784" t="str">
        <f>Table_wabobpsvr_AzureCalc_AzureCalcRateCard[[#This Row],[ServiceName]]&amp;Table_wabobpsvr_AzureCalc_AzureCalcRateCard[[#This Row],[Price_Level]]&amp;Table_wabobpsvr_AzureCalc_AzureCalcRateCard[[#This Row],[Region]]</f>
        <v>Basic_D12 VM (Windows)B1</v>
      </c>
      <c r="B1465" s="784">
        <v>1</v>
      </c>
      <c r="C1465" s="784" t="s">
        <v>701</v>
      </c>
      <c r="D1465" s="784" t="s">
        <v>182</v>
      </c>
      <c r="E1465" s="784">
        <v>0.56399999999999995</v>
      </c>
      <c r="F1465" s="784" t="s">
        <v>1139</v>
      </c>
      <c r="G1465" s="784" t="s">
        <v>4431</v>
      </c>
      <c r="H1465" s="784" t="s">
        <v>4431</v>
      </c>
      <c r="I1465" s="784" t="s">
        <v>5034</v>
      </c>
    </row>
    <row r="1466" spans="1:9" hidden="1">
      <c r="A1466" s="784" t="str">
        <f>Table_wabobpsvr_AzureCalc_AzureCalcRateCard[[#This Row],[ServiceName]]&amp;Table_wabobpsvr_AzureCalc_AzureCalcRateCard[[#This Row],[Price_Level]]&amp;Table_wabobpsvr_AzureCalc_AzureCalcRateCard[[#This Row],[Region]]</f>
        <v>Basic_D12 VM (Windows)C1</v>
      </c>
      <c r="B1466" s="784">
        <v>1</v>
      </c>
      <c r="C1466" s="784" t="s">
        <v>701</v>
      </c>
      <c r="D1466" s="784" t="s">
        <v>184</v>
      </c>
      <c r="E1466" s="784">
        <v>0.54600000000000004</v>
      </c>
      <c r="F1466" s="784" t="s">
        <v>1139</v>
      </c>
      <c r="G1466" s="784" t="s">
        <v>4431</v>
      </c>
      <c r="H1466" s="784" t="s">
        <v>4431</v>
      </c>
      <c r="I1466" s="784" t="s">
        <v>5034</v>
      </c>
    </row>
    <row r="1467" spans="1:9" hidden="1">
      <c r="A1467" s="784" t="str">
        <f>Table_wabobpsvr_AzureCalc_AzureCalcRateCard[[#This Row],[ServiceName]]&amp;Table_wabobpsvr_AzureCalc_AzureCalcRateCard[[#This Row],[Price_Level]]&amp;Table_wabobpsvr_AzureCalc_AzureCalcRateCard[[#This Row],[Region]]</f>
        <v>Basic_D12 VM (Windows)D1</v>
      </c>
      <c r="B1467" s="784">
        <v>1</v>
      </c>
      <c r="C1467" s="784" t="s">
        <v>701</v>
      </c>
      <c r="D1467" s="784" t="s">
        <v>183</v>
      </c>
      <c r="E1467" s="784">
        <v>0.52800000000000002</v>
      </c>
      <c r="F1467" s="784" t="s">
        <v>1139</v>
      </c>
      <c r="G1467" s="784" t="s">
        <v>4431</v>
      </c>
      <c r="H1467" s="784" t="s">
        <v>4431</v>
      </c>
      <c r="I1467" s="784" t="s">
        <v>5034</v>
      </c>
    </row>
    <row r="1468" spans="1:9" hidden="1">
      <c r="A1468" s="784" t="str">
        <f>Table_wabobpsvr_AzureCalc_AzureCalcRateCard[[#This Row],[ServiceName]]&amp;Table_wabobpsvr_AzureCalc_AzureCalcRateCard[[#This Row],[Price_Level]]&amp;Table_wabobpsvr_AzureCalc_AzureCalcRateCard[[#This Row],[Region]]</f>
        <v>Basic_D12 VM (Windows)MOSP4</v>
      </c>
      <c r="B1468" s="784">
        <v>4</v>
      </c>
      <c r="C1468" s="784" t="s">
        <v>701</v>
      </c>
      <c r="D1468" s="784" t="s">
        <v>627</v>
      </c>
      <c r="E1468" s="784">
        <v>0.66</v>
      </c>
      <c r="F1468" s="784" t="s">
        <v>1139</v>
      </c>
      <c r="G1468" s="784" t="s">
        <v>4431</v>
      </c>
      <c r="H1468" s="784" t="s">
        <v>4431</v>
      </c>
      <c r="I1468" s="784" t="s">
        <v>5035</v>
      </c>
    </row>
    <row r="1469" spans="1:9" hidden="1">
      <c r="A1469" s="784" t="str">
        <f>Table_wabobpsvr_AzureCalc_AzureCalcRateCard[[#This Row],[ServiceName]]&amp;Table_wabobpsvr_AzureCalc_AzureCalcRateCard[[#This Row],[Price_Level]]&amp;Table_wabobpsvr_AzureCalc_AzureCalcRateCard[[#This Row],[Region]]</f>
        <v>Basic_D12 VM (Windows)A4</v>
      </c>
      <c r="B1469" s="784">
        <v>4</v>
      </c>
      <c r="C1469" s="784" t="s">
        <v>701</v>
      </c>
      <c r="D1469" s="784" t="s">
        <v>181</v>
      </c>
      <c r="E1469" s="784">
        <v>0.64019999999999999</v>
      </c>
      <c r="F1469" s="784" t="s">
        <v>1139</v>
      </c>
      <c r="G1469" s="784" t="s">
        <v>4431</v>
      </c>
      <c r="H1469" s="784" t="s">
        <v>4431</v>
      </c>
      <c r="I1469" s="784" t="s">
        <v>5035</v>
      </c>
    </row>
    <row r="1470" spans="1:9" hidden="1">
      <c r="A1470" s="784" t="str">
        <f>Table_wabobpsvr_AzureCalc_AzureCalcRateCard[[#This Row],[ServiceName]]&amp;Table_wabobpsvr_AzureCalc_AzureCalcRateCard[[#This Row],[Price_Level]]&amp;Table_wabobpsvr_AzureCalc_AzureCalcRateCard[[#This Row],[Region]]</f>
        <v>Basic_D12 VM (Windows)B4</v>
      </c>
      <c r="B1470" s="784">
        <v>4</v>
      </c>
      <c r="C1470" s="784" t="s">
        <v>701</v>
      </c>
      <c r="D1470" s="784" t="s">
        <v>182</v>
      </c>
      <c r="E1470" s="784">
        <v>0.62039999999999995</v>
      </c>
      <c r="F1470" s="784" t="s">
        <v>1139</v>
      </c>
      <c r="G1470" s="784" t="s">
        <v>4431</v>
      </c>
      <c r="H1470" s="784" t="s">
        <v>4431</v>
      </c>
      <c r="I1470" s="784" t="s">
        <v>5035</v>
      </c>
    </row>
    <row r="1471" spans="1:9" hidden="1">
      <c r="A1471" s="784" t="str">
        <f>Table_wabobpsvr_AzureCalc_AzureCalcRateCard[[#This Row],[ServiceName]]&amp;Table_wabobpsvr_AzureCalc_AzureCalcRateCard[[#This Row],[Price_Level]]&amp;Table_wabobpsvr_AzureCalc_AzureCalcRateCard[[#This Row],[Region]]</f>
        <v>Basic_D12 VM (Windows)C4</v>
      </c>
      <c r="B1471" s="784">
        <v>4</v>
      </c>
      <c r="C1471" s="784" t="s">
        <v>701</v>
      </c>
      <c r="D1471" s="784" t="s">
        <v>184</v>
      </c>
      <c r="E1471" s="784">
        <v>0.60060000000000002</v>
      </c>
      <c r="F1471" s="784" t="s">
        <v>1139</v>
      </c>
      <c r="G1471" s="784" t="s">
        <v>4431</v>
      </c>
      <c r="H1471" s="784" t="s">
        <v>4431</v>
      </c>
      <c r="I1471" s="784" t="s">
        <v>5035</v>
      </c>
    </row>
    <row r="1472" spans="1:9" hidden="1">
      <c r="A1472" s="784" t="str">
        <f>Table_wabobpsvr_AzureCalc_AzureCalcRateCard[[#This Row],[ServiceName]]&amp;Table_wabobpsvr_AzureCalc_AzureCalcRateCard[[#This Row],[Price_Level]]&amp;Table_wabobpsvr_AzureCalc_AzureCalcRateCard[[#This Row],[Region]]</f>
        <v>Basic_D12 VM (Windows)D4</v>
      </c>
      <c r="B1472" s="784">
        <v>4</v>
      </c>
      <c r="C1472" s="784" t="s">
        <v>701</v>
      </c>
      <c r="D1472" s="784" t="s">
        <v>183</v>
      </c>
      <c r="E1472" s="784">
        <v>0.58079999999999998</v>
      </c>
      <c r="F1472" s="784" t="s">
        <v>1139</v>
      </c>
      <c r="G1472" s="784" t="s">
        <v>4431</v>
      </c>
      <c r="H1472" s="784" t="s">
        <v>4431</v>
      </c>
      <c r="I1472" s="784" t="s">
        <v>5035</v>
      </c>
    </row>
    <row r="1473" spans="1:9" hidden="1">
      <c r="A1473" s="784" t="str">
        <f>Table_wabobpsvr_AzureCalc_AzureCalcRateCard[[#This Row],[ServiceName]]&amp;Table_wabobpsvr_AzureCalc_AzureCalcRateCard[[#This Row],[Price_Level]]&amp;Table_wabobpsvr_AzureCalc_AzureCalcRateCard[[#This Row],[Region]]</f>
        <v>Basic_D12 VM (Windows)MOSP14</v>
      </c>
      <c r="B1473" s="784">
        <v>14</v>
      </c>
      <c r="C1473" s="784" t="s">
        <v>701</v>
      </c>
      <c r="D1473" s="784" t="s">
        <v>627</v>
      </c>
      <c r="E1473" s="784">
        <v>999999</v>
      </c>
      <c r="F1473" s="784" t="s">
        <v>1139</v>
      </c>
      <c r="G1473" s="784" t="s">
        <v>4431</v>
      </c>
      <c r="H1473" s="784" t="s">
        <v>4431</v>
      </c>
      <c r="I1473" s="784" t="s">
        <v>5036</v>
      </c>
    </row>
    <row r="1474" spans="1:9" hidden="1">
      <c r="A1474" s="784" t="str">
        <f>Table_wabobpsvr_AzureCalc_AzureCalcRateCard[[#This Row],[ServiceName]]&amp;Table_wabobpsvr_AzureCalc_AzureCalcRateCard[[#This Row],[Price_Level]]&amp;Table_wabobpsvr_AzureCalc_AzureCalcRateCard[[#This Row],[Region]]</f>
        <v>Basic_D12 VM (Windows)A14</v>
      </c>
      <c r="B1474" s="784">
        <v>14</v>
      </c>
      <c r="C1474" s="784" t="s">
        <v>701</v>
      </c>
      <c r="D1474" s="784" t="s">
        <v>181</v>
      </c>
      <c r="E1474" s="784">
        <v>0.72750000000000004</v>
      </c>
      <c r="F1474" s="784" t="s">
        <v>1139</v>
      </c>
      <c r="G1474" s="784" t="s">
        <v>4431</v>
      </c>
      <c r="H1474" s="784" t="s">
        <v>4431</v>
      </c>
      <c r="I1474" s="784" t="s">
        <v>5036</v>
      </c>
    </row>
    <row r="1475" spans="1:9" hidden="1">
      <c r="A1475" s="784" t="str">
        <f>Table_wabobpsvr_AzureCalc_AzureCalcRateCard[[#This Row],[ServiceName]]&amp;Table_wabobpsvr_AzureCalc_AzureCalcRateCard[[#This Row],[Price_Level]]&amp;Table_wabobpsvr_AzureCalc_AzureCalcRateCard[[#This Row],[Region]]</f>
        <v>Basic_D12 VM (Windows)B14</v>
      </c>
      <c r="B1475" s="784">
        <v>14</v>
      </c>
      <c r="C1475" s="784" t="s">
        <v>701</v>
      </c>
      <c r="D1475" s="784" t="s">
        <v>182</v>
      </c>
      <c r="E1475" s="784">
        <v>0.70499999999999996</v>
      </c>
      <c r="F1475" s="784" t="s">
        <v>1139</v>
      </c>
      <c r="G1475" s="784" t="s">
        <v>4431</v>
      </c>
      <c r="H1475" s="784" t="s">
        <v>4431</v>
      </c>
      <c r="I1475" s="784" t="s">
        <v>5036</v>
      </c>
    </row>
    <row r="1476" spans="1:9" hidden="1">
      <c r="A1476" s="784" t="str">
        <f>Table_wabobpsvr_AzureCalc_AzureCalcRateCard[[#This Row],[ServiceName]]&amp;Table_wabobpsvr_AzureCalc_AzureCalcRateCard[[#This Row],[Price_Level]]&amp;Table_wabobpsvr_AzureCalc_AzureCalcRateCard[[#This Row],[Region]]</f>
        <v>Basic_D12 VM (Windows)C14</v>
      </c>
      <c r="B1476" s="784">
        <v>14</v>
      </c>
      <c r="C1476" s="784" t="s">
        <v>701</v>
      </c>
      <c r="D1476" s="784" t="s">
        <v>184</v>
      </c>
      <c r="E1476" s="784">
        <v>0.6825</v>
      </c>
      <c r="F1476" s="784" t="s">
        <v>1139</v>
      </c>
      <c r="G1476" s="784" t="s">
        <v>4431</v>
      </c>
      <c r="H1476" s="784" t="s">
        <v>4431</v>
      </c>
      <c r="I1476" s="784" t="s">
        <v>5036</v>
      </c>
    </row>
    <row r="1477" spans="1:9" hidden="1">
      <c r="A1477" s="784" t="str">
        <f>Table_wabobpsvr_AzureCalc_AzureCalcRateCard[[#This Row],[ServiceName]]&amp;Table_wabobpsvr_AzureCalc_AzureCalcRateCard[[#This Row],[Price_Level]]&amp;Table_wabobpsvr_AzureCalc_AzureCalcRateCard[[#This Row],[Region]]</f>
        <v>Basic_D12 VM (Windows)D14</v>
      </c>
      <c r="B1477" s="784">
        <v>14</v>
      </c>
      <c r="C1477" s="784" t="s">
        <v>701</v>
      </c>
      <c r="D1477" s="784" t="s">
        <v>183</v>
      </c>
      <c r="E1477" s="784">
        <v>0.66</v>
      </c>
      <c r="F1477" s="784" t="s">
        <v>1139</v>
      </c>
      <c r="G1477" s="784" t="s">
        <v>4431</v>
      </c>
      <c r="H1477" s="784" t="s">
        <v>4431</v>
      </c>
      <c r="I1477" s="784" t="s">
        <v>5036</v>
      </c>
    </row>
    <row r="1478" spans="1:9" hidden="1">
      <c r="A1478" s="784" t="str">
        <f>Table_wabobpsvr_AzureCalc_AzureCalcRateCard[[#This Row],[ServiceName]]&amp;Table_wabobpsvr_AzureCalc_AzureCalcRateCard[[#This Row],[Price_Level]]&amp;Table_wabobpsvr_AzureCalc_AzureCalcRateCard[[#This Row],[Region]]</f>
        <v>Basic_D12 VM (Windows)MOSP</v>
      </c>
      <c r="B1478" s="784"/>
      <c r="C1478" s="784" t="s">
        <v>701</v>
      </c>
      <c r="D1478" s="784" t="s">
        <v>627</v>
      </c>
      <c r="E1478" s="784">
        <v>0.6</v>
      </c>
      <c r="F1478" s="784" t="s">
        <v>1139</v>
      </c>
      <c r="G1478" s="784" t="s">
        <v>4431</v>
      </c>
      <c r="H1478" s="784" t="s">
        <v>4431</v>
      </c>
      <c r="I1478" s="784" t="s">
        <v>5037</v>
      </c>
    </row>
    <row r="1479" spans="1:9" hidden="1">
      <c r="A1479" s="784" t="str">
        <f>Table_wabobpsvr_AzureCalc_AzureCalcRateCard[[#This Row],[ServiceName]]&amp;Table_wabobpsvr_AzureCalc_AzureCalcRateCard[[#This Row],[Price_Level]]&amp;Table_wabobpsvr_AzureCalc_AzureCalcRateCard[[#This Row],[Region]]</f>
        <v>Basic_D12 VM (Windows)A</v>
      </c>
      <c r="B1479" s="784"/>
      <c r="C1479" s="784" t="s">
        <v>701</v>
      </c>
      <c r="D1479" s="784" t="s">
        <v>181</v>
      </c>
      <c r="E1479" s="784">
        <v>0.58199999999999996</v>
      </c>
      <c r="F1479" s="784" t="s">
        <v>1139</v>
      </c>
      <c r="G1479" s="784" t="s">
        <v>3670</v>
      </c>
      <c r="H1479" s="784" t="s">
        <v>3671</v>
      </c>
      <c r="I1479" s="784" t="s">
        <v>5037</v>
      </c>
    </row>
    <row r="1480" spans="1:9" hidden="1">
      <c r="A1480" s="784" t="str">
        <f>Table_wabobpsvr_AzureCalc_AzureCalcRateCard[[#This Row],[ServiceName]]&amp;Table_wabobpsvr_AzureCalc_AzureCalcRateCard[[#This Row],[Price_Level]]&amp;Table_wabobpsvr_AzureCalc_AzureCalcRateCard[[#This Row],[Region]]</f>
        <v>Basic_D12 VM (Windows)B</v>
      </c>
      <c r="B1480" s="784"/>
      <c r="C1480" s="784" t="s">
        <v>701</v>
      </c>
      <c r="D1480" s="784" t="s">
        <v>182</v>
      </c>
      <c r="E1480" s="784">
        <v>0.56399999999999995</v>
      </c>
      <c r="F1480" s="784" t="s">
        <v>1139</v>
      </c>
      <c r="G1480" s="784" t="s">
        <v>3670</v>
      </c>
      <c r="H1480" s="784" t="s">
        <v>3671</v>
      </c>
      <c r="I1480" s="784" t="s">
        <v>5037</v>
      </c>
    </row>
    <row r="1481" spans="1:9" hidden="1">
      <c r="A1481" s="784" t="str">
        <f>Table_wabobpsvr_AzureCalc_AzureCalcRateCard[[#This Row],[ServiceName]]&amp;Table_wabobpsvr_AzureCalc_AzureCalcRateCard[[#This Row],[Price_Level]]&amp;Table_wabobpsvr_AzureCalc_AzureCalcRateCard[[#This Row],[Region]]</f>
        <v>Basic_D12 VM (Windows)C</v>
      </c>
      <c r="B1481" s="784"/>
      <c r="C1481" s="784" t="s">
        <v>701</v>
      </c>
      <c r="D1481" s="784" t="s">
        <v>184</v>
      </c>
      <c r="E1481" s="784">
        <v>0.54600000000000004</v>
      </c>
      <c r="F1481" s="784" t="s">
        <v>1139</v>
      </c>
      <c r="G1481" s="784" t="s">
        <v>3670</v>
      </c>
      <c r="H1481" s="784" t="s">
        <v>3671</v>
      </c>
      <c r="I1481" s="784" t="s">
        <v>5037</v>
      </c>
    </row>
    <row r="1482" spans="1:9" hidden="1">
      <c r="A1482" s="784" t="str">
        <f>Table_wabobpsvr_AzureCalc_AzureCalcRateCard[[#This Row],[ServiceName]]&amp;Table_wabobpsvr_AzureCalc_AzureCalcRateCard[[#This Row],[Price_Level]]&amp;Table_wabobpsvr_AzureCalc_AzureCalcRateCard[[#This Row],[Region]]</f>
        <v>Basic_D12 VM (Windows)D</v>
      </c>
      <c r="B1482" s="784"/>
      <c r="C1482" s="784" t="s">
        <v>701</v>
      </c>
      <c r="D1482" s="784" t="s">
        <v>183</v>
      </c>
      <c r="E1482" s="784">
        <v>0.52800000000000002</v>
      </c>
      <c r="F1482" s="784" t="s">
        <v>1139</v>
      </c>
      <c r="G1482" s="784" t="s">
        <v>3670</v>
      </c>
      <c r="H1482" s="784" t="s">
        <v>3671</v>
      </c>
      <c r="I1482" s="784" t="s">
        <v>5037</v>
      </c>
    </row>
    <row r="1483" spans="1:9" hidden="1">
      <c r="A1483" t="str">
        <f>Table_wabobpsvr_AzureCalc_AzureCalcRateCard[[#This Row],[ServiceName]]&amp;Table_wabobpsvr_AzureCalc_AzureCalcRateCard[[#This Row],[Price_Level]]&amp;Table_wabobpsvr_AzureCalc_AzureCalcRateCard[[#This Row],[Region]]</f>
        <v>Basic_D13 VM (Non-Windows)MOSP10</v>
      </c>
      <c r="B1483">
        <v>10</v>
      </c>
      <c r="C1483" t="s">
        <v>701</v>
      </c>
      <c r="D1483" t="s">
        <v>627</v>
      </c>
      <c r="E1483">
        <v>0.96799999999999997</v>
      </c>
      <c r="F1483" t="s">
        <v>1140</v>
      </c>
      <c r="G1483" s="784" t="s">
        <v>4431</v>
      </c>
      <c r="H1483" s="784" t="s">
        <v>4431</v>
      </c>
      <c r="I1483" s="784" t="s">
        <v>5038</v>
      </c>
    </row>
    <row r="1484" spans="1:9" hidden="1">
      <c r="A1484" t="str">
        <f>Table_wabobpsvr_AzureCalc_AzureCalcRateCard[[#This Row],[ServiceName]]&amp;Table_wabobpsvr_AzureCalc_AzureCalcRateCard[[#This Row],[Price_Level]]&amp;Table_wabobpsvr_AzureCalc_AzureCalcRateCard[[#This Row],[Region]]</f>
        <v>Basic_D13 VM (Non-Windows)A10</v>
      </c>
      <c r="B1484">
        <v>10</v>
      </c>
      <c r="C1484" t="s">
        <v>701</v>
      </c>
      <c r="D1484" t="s">
        <v>181</v>
      </c>
      <c r="E1484">
        <v>0.93896000000000002</v>
      </c>
      <c r="F1484" t="s">
        <v>1140</v>
      </c>
      <c r="G1484" s="784" t="s">
        <v>4431</v>
      </c>
      <c r="H1484" s="784" t="s">
        <v>4431</v>
      </c>
      <c r="I1484" s="784" t="s">
        <v>5038</v>
      </c>
    </row>
    <row r="1485" spans="1:9" hidden="1">
      <c r="A1485" t="str">
        <f>Table_wabobpsvr_AzureCalc_AzureCalcRateCard[[#This Row],[ServiceName]]&amp;Table_wabobpsvr_AzureCalc_AzureCalcRateCard[[#This Row],[Price_Level]]&amp;Table_wabobpsvr_AzureCalc_AzureCalcRateCard[[#This Row],[Region]]</f>
        <v>Basic_D13 VM (Non-Windows)B10</v>
      </c>
      <c r="B1485">
        <v>10</v>
      </c>
      <c r="C1485" t="s">
        <v>701</v>
      </c>
      <c r="D1485" t="s">
        <v>182</v>
      </c>
      <c r="E1485">
        <v>0.90991999999999995</v>
      </c>
      <c r="F1485" t="s">
        <v>1140</v>
      </c>
      <c r="G1485" s="784" t="s">
        <v>4431</v>
      </c>
      <c r="H1485" s="784" t="s">
        <v>4431</v>
      </c>
      <c r="I1485" s="784" t="s">
        <v>5038</v>
      </c>
    </row>
    <row r="1486" spans="1:9" hidden="1">
      <c r="A1486" t="str">
        <f>Table_wabobpsvr_AzureCalc_AzureCalcRateCard[[#This Row],[ServiceName]]&amp;Table_wabobpsvr_AzureCalc_AzureCalcRateCard[[#This Row],[Price_Level]]&amp;Table_wabobpsvr_AzureCalc_AzureCalcRateCard[[#This Row],[Region]]</f>
        <v>Basic_D13 VM (Non-Windows)C10</v>
      </c>
      <c r="B1486">
        <v>10</v>
      </c>
      <c r="C1486" t="s">
        <v>701</v>
      </c>
      <c r="D1486" t="s">
        <v>184</v>
      </c>
      <c r="E1486">
        <v>0.88088</v>
      </c>
      <c r="F1486" t="s">
        <v>1140</v>
      </c>
      <c r="G1486" s="784" t="s">
        <v>4431</v>
      </c>
      <c r="H1486" s="784" t="s">
        <v>4431</v>
      </c>
      <c r="I1486" s="784" t="s">
        <v>5038</v>
      </c>
    </row>
    <row r="1487" spans="1:9" hidden="1">
      <c r="A1487" t="str">
        <f>Table_wabobpsvr_AzureCalc_AzureCalcRateCard[[#This Row],[ServiceName]]&amp;Table_wabobpsvr_AzureCalc_AzureCalcRateCard[[#This Row],[Price_Level]]&amp;Table_wabobpsvr_AzureCalc_AzureCalcRateCard[[#This Row],[Region]]</f>
        <v>Basic_D13 VM (Non-Windows)D10</v>
      </c>
      <c r="B1487">
        <v>10</v>
      </c>
      <c r="C1487" t="s">
        <v>701</v>
      </c>
      <c r="D1487" t="s">
        <v>183</v>
      </c>
      <c r="E1487">
        <v>0.85184000000000004</v>
      </c>
      <c r="F1487" t="s">
        <v>1140</v>
      </c>
      <c r="G1487" s="784" t="s">
        <v>4431</v>
      </c>
      <c r="H1487" s="784" t="s">
        <v>4431</v>
      </c>
      <c r="I1487" s="784" t="s">
        <v>5038</v>
      </c>
    </row>
    <row r="1488" spans="1:9" hidden="1">
      <c r="A1488" s="784" t="str">
        <f>Table_wabobpsvr_AzureCalc_AzureCalcRateCard[[#This Row],[ServiceName]]&amp;Table_wabobpsvr_AzureCalc_AzureCalcRateCard[[#This Row],[Price_Level]]&amp;Table_wabobpsvr_AzureCalc_AzureCalcRateCard[[#This Row],[Region]]</f>
        <v>Basic_D13 VM (Non-Windows)MOSP9</v>
      </c>
      <c r="B1488" s="784">
        <v>9</v>
      </c>
      <c r="C1488" s="784" t="s">
        <v>701</v>
      </c>
      <c r="D1488" s="784" t="s">
        <v>627</v>
      </c>
      <c r="E1488" s="784">
        <v>0.84</v>
      </c>
      <c r="F1488" s="784" t="s">
        <v>1140</v>
      </c>
      <c r="G1488" s="784" t="s">
        <v>4431</v>
      </c>
      <c r="H1488" s="784" t="s">
        <v>4431</v>
      </c>
      <c r="I1488" s="784" t="s">
        <v>5039</v>
      </c>
    </row>
    <row r="1489" spans="1:9" hidden="1">
      <c r="A1489" s="784" t="str">
        <f>Table_wabobpsvr_AzureCalc_AzureCalcRateCard[[#This Row],[ServiceName]]&amp;Table_wabobpsvr_AzureCalc_AzureCalcRateCard[[#This Row],[Price_Level]]&amp;Table_wabobpsvr_AzureCalc_AzureCalcRateCard[[#This Row],[Region]]</f>
        <v>Basic_D13 VM (Non-Windows)A9</v>
      </c>
      <c r="B1489" s="784">
        <v>9</v>
      </c>
      <c r="C1489" s="784" t="s">
        <v>701</v>
      </c>
      <c r="D1489" s="784" t="s">
        <v>181</v>
      </c>
      <c r="E1489" s="784">
        <v>0.81479999999999997</v>
      </c>
      <c r="F1489" s="784" t="s">
        <v>1140</v>
      </c>
      <c r="G1489" s="784" t="s">
        <v>4431</v>
      </c>
      <c r="H1489" s="784" t="s">
        <v>4431</v>
      </c>
      <c r="I1489" s="784" t="s">
        <v>5039</v>
      </c>
    </row>
    <row r="1490" spans="1:9" hidden="1">
      <c r="A1490" s="784" t="str">
        <f>Table_wabobpsvr_AzureCalc_AzureCalcRateCard[[#This Row],[ServiceName]]&amp;Table_wabobpsvr_AzureCalc_AzureCalcRateCard[[#This Row],[Price_Level]]&amp;Table_wabobpsvr_AzureCalc_AzureCalcRateCard[[#This Row],[Region]]</f>
        <v>Basic_D13 VM (Non-Windows)B9</v>
      </c>
      <c r="B1490" s="784">
        <v>9</v>
      </c>
      <c r="C1490" s="784" t="s">
        <v>701</v>
      </c>
      <c r="D1490" s="784" t="s">
        <v>182</v>
      </c>
      <c r="E1490" s="784">
        <v>0.78959999999999997</v>
      </c>
      <c r="F1490" s="784" t="s">
        <v>1140</v>
      </c>
      <c r="G1490" s="784" t="s">
        <v>4431</v>
      </c>
      <c r="H1490" s="784" t="s">
        <v>4431</v>
      </c>
      <c r="I1490" s="784" t="s">
        <v>5039</v>
      </c>
    </row>
    <row r="1491" spans="1:9" hidden="1">
      <c r="A1491" s="784" t="str">
        <f>Table_wabobpsvr_AzureCalc_AzureCalcRateCard[[#This Row],[ServiceName]]&amp;Table_wabobpsvr_AzureCalc_AzureCalcRateCard[[#This Row],[Price_Level]]&amp;Table_wabobpsvr_AzureCalc_AzureCalcRateCard[[#This Row],[Region]]</f>
        <v>Basic_D13 VM (Non-Windows)C9</v>
      </c>
      <c r="B1491" s="784">
        <v>9</v>
      </c>
      <c r="C1491" s="784" t="s">
        <v>701</v>
      </c>
      <c r="D1491" s="784" t="s">
        <v>184</v>
      </c>
      <c r="E1491" s="784">
        <v>0.76439999999999997</v>
      </c>
      <c r="F1491" s="784" t="s">
        <v>1140</v>
      </c>
      <c r="G1491" s="784" t="s">
        <v>4431</v>
      </c>
      <c r="H1491" s="784" t="s">
        <v>4431</v>
      </c>
      <c r="I1491" s="784" t="s">
        <v>5039</v>
      </c>
    </row>
    <row r="1492" spans="1:9" hidden="1">
      <c r="A1492" s="784" t="str">
        <f>Table_wabobpsvr_AzureCalc_AzureCalcRateCard[[#This Row],[ServiceName]]&amp;Table_wabobpsvr_AzureCalc_AzureCalcRateCard[[#This Row],[Price_Level]]&amp;Table_wabobpsvr_AzureCalc_AzureCalcRateCard[[#This Row],[Region]]</f>
        <v>Basic_D13 VM (Non-Windows)D9</v>
      </c>
      <c r="B1492" s="784">
        <v>9</v>
      </c>
      <c r="C1492" s="784" t="s">
        <v>701</v>
      </c>
      <c r="D1492" s="784" t="s">
        <v>183</v>
      </c>
      <c r="E1492" s="784">
        <v>0.73919999999999997</v>
      </c>
      <c r="F1492" s="784" t="s">
        <v>1140</v>
      </c>
      <c r="G1492" s="784" t="s">
        <v>4431</v>
      </c>
      <c r="H1492" s="784" t="s">
        <v>4431</v>
      </c>
      <c r="I1492" s="784" t="s">
        <v>5039</v>
      </c>
    </row>
    <row r="1493" spans="1:9" hidden="1">
      <c r="A1493" s="784" t="str">
        <f>Table_wabobpsvr_AzureCalc_AzureCalcRateCard[[#This Row],[ServiceName]]&amp;Table_wabobpsvr_AzureCalc_AzureCalcRateCard[[#This Row],[Price_Level]]&amp;Table_wabobpsvr_AzureCalc_AzureCalcRateCard[[#This Row],[Region]]</f>
        <v>Premium Elastic DTU PackA15</v>
      </c>
      <c r="B1493" s="784">
        <v>15</v>
      </c>
      <c r="C1493" s="784" t="s">
        <v>7614</v>
      </c>
      <c r="D1493" s="784" t="s">
        <v>181</v>
      </c>
      <c r="E1493" s="784">
        <v>0.193</v>
      </c>
      <c r="F1493" s="784" t="s">
        <v>7555</v>
      </c>
      <c r="G1493" s="784" t="s">
        <v>7580</v>
      </c>
      <c r="H1493" s="784" t="s">
        <v>7620</v>
      </c>
      <c r="I1493" s="784" t="s">
        <v>7556</v>
      </c>
    </row>
    <row r="1494" spans="1:9" hidden="1">
      <c r="A1494" s="784" t="str">
        <f>Table_wabobpsvr_AzureCalc_AzureCalcRateCard[[#This Row],[ServiceName]]&amp;Table_wabobpsvr_AzureCalc_AzureCalcRateCard[[#This Row],[Price_Level]]&amp;Table_wabobpsvr_AzureCalc_AzureCalcRateCard[[#This Row],[Region]]</f>
        <v>Geo Redundant Storage Standard IO - FilesMOSP</v>
      </c>
      <c r="B1494" s="784"/>
      <c r="C1494" s="784" t="s">
        <v>10</v>
      </c>
      <c r="D1494" s="784" t="s">
        <v>627</v>
      </c>
      <c r="E1494" s="784">
        <v>0.11</v>
      </c>
      <c r="F1494" s="784" t="s">
        <v>1069</v>
      </c>
      <c r="G1494" s="784" t="s">
        <v>4431</v>
      </c>
      <c r="H1494" s="784" t="s">
        <v>4431</v>
      </c>
      <c r="I1494" s="784" t="s">
        <v>4431</v>
      </c>
    </row>
    <row r="1495" spans="1:9" hidden="1">
      <c r="A1495" s="784" t="str">
        <f>Table_wabobpsvr_AzureCalc_AzureCalcRateCard[[#This Row],[ServiceName]]&amp;Table_wabobpsvr_AzureCalc_AzureCalcRateCard[[#This Row],[Price_Level]]&amp;Table_wabobpsvr_AzureCalc_AzureCalcRateCard[[#This Row],[Region]]</f>
        <v>SQL DB Premium P4 Database HoursA14</v>
      </c>
      <c r="B1495" s="784">
        <v>14</v>
      </c>
      <c r="C1495" s="784" t="s">
        <v>91</v>
      </c>
      <c r="D1495" s="784" t="s">
        <v>181</v>
      </c>
      <c r="E1495" s="784">
        <v>3.0264000000000002</v>
      </c>
      <c r="F1495" s="784" t="s">
        <v>7384</v>
      </c>
      <c r="G1495" s="784" t="s">
        <v>7359</v>
      </c>
      <c r="H1495" s="784" t="s">
        <v>7360</v>
      </c>
      <c r="I1495" s="784" t="s">
        <v>7356</v>
      </c>
    </row>
    <row r="1496" spans="1:9" hidden="1">
      <c r="A1496" s="784" t="str">
        <f>Table_wabobpsvr_AzureCalc_AzureCalcRateCard[[#This Row],[ServiceName]]&amp;Table_wabobpsvr_AzureCalc_AzureCalcRateCard[[#This Row],[Price_Level]]&amp;Table_wabobpsvr_AzureCalc_AzureCalcRateCard[[#This Row],[Region]]</f>
        <v>Premium P4 Secondary Geo Database HoursA14</v>
      </c>
      <c r="B1496" s="784">
        <v>14</v>
      </c>
      <c r="C1496" s="784" t="s">
        <v>91</v>
      </c>
      <c r="D1496" s="784" t="s">
        <v>181</v>
      </c>
      <c r="E1496" s="784">
        <v>2.2698</v>
      </c>
      <c r="F1496" s="784" t="s">
        <v>7381</v>
      </c>
      <c r="G1496" s="784" t="s">
        <v>7361</v>
      </c>
      <c r="H1496" s="784" t="s">
        <v>7362</v>
      </c>
      <c r="I1496" s="784" t="s">
        <v>7357</v>
      </c>
    </row>
    <row r="1497" spans="1:9" hidden="1">
      <c r="A1497" s="784" t="str">
        <f>Table_wabobpsvr_AzureCalc_AzureCalcRateCard[[#This Row],[ServiceName]]&amp;Table_wabobpsvr_AzureCalc_AzureCalcRateCard[[#This Row],[Price_Level]]&amp;Table_wabobpsvr_AzureCalc_AzureCalcRateCard[[#This Row],[Region]]</f>
        <v>Premium P4 Secondary Active Geo Database HoursA14</v>
      </c>
      <c r="B1497" s="784">
        <v>14</v>
      </c>
      <c r="C1497" s="784" t="s">
        <v>91</v>
      </c>
      <c r="D1497" s="784" t="s">
        <v>181</v>
      </c>
      <c r="E1497" s="784">
        <v>3.0264000000000002</v>
      </c>
      <c r="F1497" s="784" t="s">
        <v>7382</v>
      </c>
      <c r="G1497" s="784" t="s">
        <v>7363</v>
      </c>
      <c r="H1497" s="784" t="s">
        <v>7364</v>
      </c>
      <c r="I1497" s="784" t="s">
        <v>7358</v>
      </c>
    </row>
    <row r="1498" spans="1:9" hidden="1">
      <c r="A1498" s="784" t="str">
        <f>Table_wabobpsvr_AzureCalc_AzureCalcRateCard[[#This Row],[ServiceName]]&amp;Table_wabobpsvr_AzureCalc_AzureCalcRateCard[[#This Row],[Price_Level]]&amp;Table_wabobpsvr_AzureCalc_AzureCalcRateCard[[#This Row],[Region]]</f>
        <v>Basic_D13 VM (Non-Windows)MOSP13</v>
      </c>
      <c r="B1498" s="784">
        <v>13</v>
      </c>
      <c r="C1498" s="784" t="s">
        <v>701</v>
      </c>
      <c r="D1498" s="784" t="s">
        <v>627</v>
      </c>
      <c r="E1498" s="784">
        <v>0.85699999999999998</v>
      </c>
      <c r="F1498" s="784" t="s">
        <v>1140</v>
      </c>
      <c r="G1498" s="784" t="s">
        <v>4431</v>
      </c>
      <c r="H1498" s="784" t="s">
        <v>4431</v>
      </c>
      <c r="I1498" s="784" t="s">
        <v>5040</v>
      </c>
    </row>
    <row r="1499" spans="1:9" hidden="1">
      <c r="A1499" s="784" t="str">
        <f>Table_wabobpsvr_AzureCalc_AzureCalcRateCard[[#This Row],[ServiceName]]&amp;Table_wabobpsvr_AzureCalc_AzureCalcRateCard[[#This Row],[Price_Level]]&amp;Table_wabobpsvr_AzureCalc_AzureCalcRateCard[[#This Row],[Region]]</f>
        <v>Basic_D13 VM (Non-Windows)A13</v>
      </c>
      <c r="B1499" s="784">
        <v>13</v>
      </c>
      <c r="C1499" s="784" t="s">
        <v>701</v>
      </c>
      <c r="D1499" s="784" t="s">
        <v>181</v>
      </c>
      <c r="E1499" s="784">
        <v>0.83128999999999997</v>
      </c>
      <c r="F1499" s="784" t="s">
        <v>1140</v>
      </c>
      <c r="G1499" s="784" t="s">
        <v>4431</v>
      </c>
      <c r="H1499" s="784" t="s">
        <v>4431</v>
      </c>
      <c r="I1499" s="784" t="s">
        <v>5040</v>
      </c>
    </row>
    <row r="1500" spans="1:9" hidden="1">
      <c r="A1500" s="784" t="str">
        <f>Table_wabobpsvr_AzureCalc_AzureCalcRateCard[[#This Row],[ServiceName]]&amp;Table_wabobpsvr_AzureCalc_AzureCalcRateCard[[#This Row],[Price_Level]]&amp;Table_wabobpsvr_AzureCalc_AzureCalcRateCard[[#This Row],[Region]]</f>
        <v>Basic_D13 VM (Non-Windows)B13</v>
      </c>
      <c r="B1500" s="784">
        <v>13</v>
      </c>
      <c r="C1500" s="784" t="s">
        <v>701</v>
      </c>
      <c r="D1500" s="784" t="s">
        <v>182</v>
      </c>
      <c r="E1500" s="784">
        <v>0.80557999999999996</v>
      </c>
      <c r="F1500" s="784" t="s">
        <v>1140</v>
      </c>
      <c r="G1500" s="784" t="s">
        <v>4431</v>
      </c>
      <c r="H1500" s="784" t="s">
        <v>4431</v>
      </c>
      <c r="I1500" s="784" t="s">
        <v>5040</v>
      </c>
    </row>
    <row r="1501" spans="1:9" hidden="1">
      <c r="A1501" s="784" t="str">
        <f>Table_wabobpsvr_AzureCalc_AzureCalcRateCard[[#This Row],[ServiceName]]&amp;Table_wabobpsvr_AzureCalc_AzureCalcRateCard[[#This Row],[Price_Level]]&amp;Table_wabobpsvr_AzureCalc_AzureCalcRateCard[[#This Row],[Region]]</f>
        <v>Basic_D13 VM (Non-Windows)C13</v>
      </c>
      <c r="B1501" s="784">
        <v>13</v>
      </c>
      <c r="C1501" s="784" t="s">
        <v>701</v>
      </c>
      <c r="D1501" s="784" t="s">
        <v>184</v>
      </c>
      <c r="E1501" s="784">
        <v>0.77986999999999995</v>
      </c>
      <c r="F1501" s="784" t="s">
        <v>1140</v>
      </c>
      <c r="G1501" s="784" t="s">
        <v>4431</v>
      </c>
      <c r="H1501" s="784" t="s">
        <v>4431</v>
      </c>
      <c r="I1501" s="784" t="s">
        <v>5040</v>
      </c>
    </row>
    <row r="1502" spans="1:9" hidden="1">
      <c r="A1502" s="784" t="str">
        <f>Table_wabobpsvr_AzureCalc_AzureCalcRateCard[[#This Row],[ServiceName]]&amp;Table_wabobpsvr_AzureCalc_AzureCalcRateCard[[#This Row],[Price_Level]]&amp;Table_wabobpsvr_AzureCalc_AzureCalcRateCard[[#This Row],[Region]]</f>
        <v>Basic_D13 VM (Non-Windows)D13</v>
      </c>
      <c r="B1502" s="784">
        <v>13</v>
      </c>
      <c r="C1502" s="784" t="s">
        <v>701</v>
      </c>
      <c r="D1502" s="784" t="s">
        <v>183</v>
      </c>
      <c r="E1502" s="784">
        <v>0.75416000000000005</v>
      </c>
      <c r="F1502" s="784" t="s">
        <v>1140</v>
      </c>
      <c r="G1502" s="784" t="s">
        <v>4431</v>
      </c>
      <c r="H1502" s="784" t="s">
        <v>4431</v>
      </c>
      <c r="I1502" s="784" t="s">
        <v>5040</v>
      </c>
    </row>
    <row r="1503" spans="1:9" hidden="1">
      <c r="A1503" t="str">
        <f>Table_wabobpsvr_AzureCalc_AzureCalcRateCard[[#This Row],[ServiceName]]&amp;Table_wabobpsvr_AzureCalc_AzureCalcRateCard[[#This Row],[Price_Level]]&amp;Table_wabobpsvr_AzureCalc_AzureCalcRateCard[[#This Row],[Region]]</f>
        <v>Basic_D13 VM (Non-Windows)MOSP7</v>
      </c>
      <c r="B1503">
        <v>7</v>
      </c>
      <c r="C1503" t="s">
        <v>701</v>
      </c>
      <c r="D1503" t="s">
        <v>627</v>
      </c>
      <c r="E1503">
        <v>0.70199999999999996</v>
      </c>
      <c r="F1503" t="s">
        <v>1140</v>
      </c>
      <c r="G1503" s="784" t="s">
        <v>4431</v>
      </c>
      <c r="H1503" s="784" t="s">
        <v>4431</v>
      </c>
      <c r="I1503" s="784" t="s">
        <v>5041</v>
      </c>
    </row>
    <row r="1504" spans="1:9" hidden="1">
      <c r="A1504" t="str">
        <f>Table_wabobpsvr_AzureCalc_AzureCalcRateCard[[#This Row],[ServiceName]]&amp;Table_wabobpsvr_AzureCalc_AzureCalcRateCard[[#This Row],[Price_Level]]&amp;Table_wabobpsvr_AzureCalc_AzureCalcRateCard[[#This Row],[Region]]</f>
        <v>Basic_D13 VM (Non-Windows)A7</v>
      </c>
      <c r="B1504">
        <v>7</v>
      </c>
      <c r="C1504" t="s">
        <v>701</v>
      </c>
      <c r="D1504" t="s">
        <v>181</v>
      </c>
      <c r="E1504">
        <v>0.68093999999999999</v>
      </c>
      <c r="F1504" t="s">
        <v>1140</v>
      </c>
      <c r="G1504" s="784" t="s">
        <v>4431</v>
      </c>
      <c r="H1504" s="784" t="s">
        <v>4431</v>
      </c>
      <c r="I1504" s="784" t="s">
        <v>5041</v>
      </c>
    </row>
    <row r="1505" spans="1:9" hidden="1">
      <c r="A1505" t="str">
        <f>Table_wabobpsvr_AzureCalc_AzureCalcRateCard[[#This Row],[ServiceName]]&amp;Table_wabobpsvr_AzureCalc_AzureCalcRateCard[[#This Row],[Price_Level]]&amp;Table_wabobpsvr_AzureCalc_AzureCalcRateCard[[#This Row],[Region]]</f>
        <v>Basic_D13 VM (Non-Windows)B7</v>
      </c>
      <c r="B1505">
        <v>7</v>
      </c>
      <c r="C1505" t="s">
        <v>701</v>
      </c>
      <c r="D1505" t="s">
        <v>182</v>
      </c>
      <c r="E1505">
        <v>0.65988000000000002</v>
      </c>
      <c r="F1505" t="s">
        <v>1140</v>
      </c>
      <c r="G1505" s="784" t="s">
        <v>4431</v>
      </c>
      <c r="H1505" s="784" t="s">
        <v>4431</v>
      </c>
      <c r="I1505" s="784" t="s">
        <v>5041</v>
      </c>
    </row>
    <row r="1506" spans="1:9" hidden="1">
      <c r="A1506" t="str">
        <f>Table_wabobpsvr_AzureCalc_AzureCalcRateCard[[#This Row],[ServiceName]]&amp;Table_wabobpsvr_AzureCalc_AzureCalcRateCard[[#This Row],[Price_Level]]&amp;Table_wabobpsvr_AzureCalc_AzureCalcRateCard[[#This Row],[Region]]</f>
        <v>Basic_D13 VM (Non-Windows)C7</v>
      </c>
      <c r="B1506">
        <v>7</v>
      </c>
      <c r="C1506" t="s">
        <v>701</v>
      </c>
      <c r="D1506" t="s">
        <v>184</v>
      </c>
      <c r="E1506">
        <v>0.63882000000000005</v>
      </c>
      <c r="F1506" t="s">
        <v>1140</v>
      </c>
      <c r="G1506" s="784" t="s">
        <v>4431</v>
      </c>
      <c r="H1506" s="784" t="s">
        <v>4431</v>
      </c>
      <c r="I1506" s="784" t="s">
        <v>5041</v>
      </c>
    </row>
    <row r="1507" spans="1:9" hidden="1">
      <c r="A1507" t="str">
        <f>Table_wabobpsvr_AzureCalc_AzureCalcRateCard[[#This Row],[ServiceName]]&amp;Table_wabobpsvr_AzureCalc_AzureCalcRateCard[[#This Row],[Price_Level]]&amp;Table_wabobpsvr_AzureCalc_AzureCalcRateCard[[#This Row],[Region]]</f>
        <v>Basic_D13 VM (Non-Windows)D7</v>
      </c>
      <c r="B1507">
        <v>7</v>
      </c>
      <c r="C1507" t="s">
        <v>701</v>
      </c>
      <c r="D1507" t="s">
        <v>183</v>
      </c>
      <c r="E1507">
        <v>0.61775999999999998</v>
      </c>
      <c r="F1507" t="s">
        <v>1140</v>
      </c>
      <c r="G1507" s="784" t="s">
        <v>4431</v>
      </c>
      <c r="H1507" s="784" t="s">
        <v>4431</v>
      </c>
      <c r="I1507" s="784" t="s">
        <v>5041</v>
      </c>
    </row>
    <row r="1508" spans="1:9" hidden="1">
      <c r="A1508" t="str">
        <f>Table_wabobpsvr_AzureCalc_AzureCalcRateCard[[#This Row],[ServiceName]]&amp;Table_wabobpsvr_AzureCalc_AzureCalcRateCard[[#This Row],[Price_Level]]&amp;Table_wabobpsvr_AzureCalc_AzureCalcRateCard[[#This Row],[Region]]</f>
        <v>Basic_D13 VM (Non-Windows)MOSP8</v>
      </c>
      <c r="B1508">
        <v>8</v>
      </c>
      <c r="C1508" t="s">
        <v>701</v>
      </c>
      <c r="D1508" t="s">
        <v>627</v>
      </c>
      <c r="E1508">
        <v>0.80600000000000005</v>
      </c>
      <c r="F1508" t="s">
        <v>1140</v>
      </c>
      <c r="G1508" s="784" t="s">
        <v>4431</v>
      </c>
      <c r="H1508" s="784" t="s">
        <v>4431</v>
      </c>
      <c r="I1508" s="784" t="s">
        <v>5042</v>
      </c>
    </row>
    <row r="1509" spans="1:9" hidden="1">
      <c r="A1509" t="str">
        <f>Table_wabobpsvr_AzureCalc_AzureCalcRateCard[[#This Row],[ServiceName]]&amp;Table_wabobpsvr_AzureCalc_AzureCalcRateCard[[#This Row],[Price_Level]]&amp;Table_wabobpsvr_AzureCalc_AzureCalcRateCard[[#This Row],[Region]]</f>
        <v>Basic_D13 VM (Non-Windows)A8</v>
      </c>
      <c r="B1509">
        <v>8</v>
      </c>
      <c r="C1509" t="s">
        <v>701</v>
      </c>
      <c r="D1509" t="s">
        <v>181</v>
      </c>
      <c r="E1509">
        <v>0.78181999999999996</v>
      </c>
      <c r="F1509" t="s">
        <v>1140</v>
      </c>
      <c r="G1509" s="784" t="s">
        <v>4431</v>
      </c>
      <c r="H1509" s="784" t="s">
        <v>4431</v>
      </c>
      <c r="I1509" s="784" t="s">
        <v>5042</v>
      </c>
    </row>
    <row r="1510" spans="1:9" hidden="1">
      <c r="A1510" t="str">
        <f>Table_wabobpsvr_AzureCalc_AzureCalcRateCard[[#This Row],[ServiceName]]&amp;Table_wabobpsvr_AzureCalc_AzureCalcRateCard[[#This Row],[Price_Level]]&amp;Table_wabobpsvr_AzureCalc_AzureCalcRateCard[[#This Row],[Region]]</f>
        <v>Basic_D11 VM (Windows)MOSP6</v>
      </c>
      <c r="B1510">
        <v>6</v>
      </c>
      <c r="C1510" t="s">
        <v>701</v>
      </c>
      <c r="D1510" t="s">
        <v>627</v>
      </c>
      <c r="E1510">
        <v>0.33</v>
      </c>
      <c r="F1510" t="s">
        <v>1137</v>
      </c>
      <c r="G1510" s="784" t="s">
        <v>4431</v>
      </c>
      <c r="H1510" s="784" t="s">
        <v>4431</v>
      </c>
      <c r="I1510" s="784" t="s">
        <v>5043</v>
      </c>
    </row>
    <row r="1511" spans="1:9" hidden="1">
      <c r="A1511" t="str">
        <f>Table_wabobpsvr_AzureCalc_AzureCalcRateCard[[#This Row],[ServiceName]]&amp;Table_wabobpsvr_AzureCalc_AzureCalcRateCard[[#This Row],[Price_Level]]&amp;Table_wabobpsvr_AzureCalc_AzureCalcRateCard[[#This Row],[Region]]</f>
        <v>Basic_D11 VM (Windows)A6</v>
      </c>
      <c r="B1511">
        <v>6</v>
      </c>
      <c r="C1511" t="s">
        <v>701</v>
      </c>
      <c r="D1511" t="s">
        <v>181</v>
      </c>
      <c r="E1511">
        <v>0.3201</v>
      </c>
      <c r="F1511" t="s">
        <v>1137</v>
      </c>
      <c r="G1511" s="784" t="s">
        <v>4431</v>
      </c>
      <c r="H1511" s="784" t="s">
        <v>4431</v>
      </c>
      <c r="I1511" s="784" t="s">
        <v>5043</v>
      </c>
    </row>
    <row r="1512" spans="1:9" hidden="1">
      <c r="A1512" t="str">
        <f>Table_wabobpsvr_AzureCalc_AzureCalcRateCard[[#This Row],[ServiceName]]&amp;Table_wabobpsvr_AzureCalc_AzureCalcRateCard[[#This Row],[Price_Level]]&amp;Table_wabobpsvr_AzureCalc_AzureCalcRateCard[[#This Row],[Region]]</f>
        <v>Basic_D11 VM (Windows)B6</v>
      </c>
      <c r="B1512">
        <v>6</v>
      </c>
      <c r="C1512" t="s">
        <v>701</v>
      </c>
      <c r="D1512" t="s">
        <v>182</v>
      </c>
      <c r="E1512">
        <v>0.31019999999999998</v>
      </c>
      <c r="F1512" t="s">
        <v>1137</v>
      </c>
      <c r="G1512" s="784" t="s">
        <v>4431</v>
      </c>
      <c r="H1512" s="784" t="s">
        <v>4431</v>
      </c>
      <c r="I1512" s="784" t="s">
        <v>5043</v>
      </c>
    </row>
    <row r="1513" spans="1:9" hidden="1">
      <c r="A1513" t="str">
        <f>Table_wabobpsvr_AzureCalc_AzureCalcRateCard[[#This Row],[ServiceName]]&amp;Table_wabobpsvr_AzureCalc_AzureCalcRateCard[[#This Row],[Price_Level]]&amp;Table_wabobpsvr_AzureCalc_AzureCalcRateCard[[#This Row],[Region]]</f>
        <v>Basic_D11 VM (Windows)C6</v>
      </c>
      <c r="B1513">
        <v>6</v>
      </c>
      <c r="C1513" t="s">
        <v>701</v>
      </c>
      <c r="D1513" t="s">
        <v>184</v>
      </c>
      <c r="E1513">
        <v>0.30030000000000001</v>
      </c>
      <c r="F1513" t="s">
        <v>1137</v>
      </c>
      <c r="G1513" s="784" t="s">
        <v>4431</v>
      </c>
      <c r="H1513" s="784" t="s">
        <v>4431</v>
      </c>
      <c r="I1513" s="784" t="s">
        <v>5043</v>
      </c>
    </row>
    <row r="1514" spans="1:9" hidden="1">
      <c r="A1514" t="str">
        <f>Table_wabobpsvr_AzureCalc_AzureCalcRateCard[[#This Row],[ServiceName]]&amp;Table_wabobpsvr_AzureCalc_AzureCalcRateCard[[#This Row],[Price_Level]]&amp;Table_wabobpsvr_AzureCalc_AzureCalcRateCard[[#This Row],[Region]]</f>
        <v>Basic_D11 VM (Windows)D6</v>
      </c>
      <c r="B1514">
        <v>6</v>
      </c>
      <c r="C1514" t="s">
        <v>701</v>
      </c>
      <c r="D1514" t="s">
        <v>183</v>
      </c>
      <c r="E1514">
        <v>0.29039999999999999</v>
      </c>
      <c r="F1514" t="s">
        <v>1137</v>
      </c>
      <c r="G1514" s="784" t="s">
        <v>4431</v>
      </c>
      <c r="H1514" s="784" t="s">
        <v>4431</v>
      </c>
      <c r="I1514" s="784" t="s">
        <v>5043</v>
      </c>
    </row>
    <row r="1515" spans="1:9" hidden="1">
      <c r="A1515" t="str">
        <f>Table_wabobpsvr_AzureCalc_AzureCalcRateCard[[#This Row],[ServiceName]]&amp;Table_wabobpsvr_AzureCalc_AzureCalcRateCard[[#This Row],[Price_Level]]&amp;Table_wabobpsvr_AzureCalc_AzureCalcRateCard[[#This Row],[Region]]</f>
        <v>Basic_D11 VM (Windows)MOSP2</v>
      </c>
      <c r="B1515">
        <v>2</v>
      </c>
      <c r="C1515" t="s">
        <v>701</v>
      </c>
      <c r="D1515" t="s">
        <v>627</v>
      </c>
      <c r="E1515">
        <v>0.3</v>
      </c>
      <c r="F1515" t="s">
        <v>1137</v>
      </c>
      <c r="G1515" s="784" t="s">
        <v>4431</v>
      </c>
      <c r="H1515" s="784" t="s">
        <v>4431</v>
      </c>
      <c r="I1515" s="784" t="s">
        <v>5044</v>
      </c>
    </row>
    <row r="1516" spans="1:9" hidden="1">
      <c r="A1516" t="str">
        <f>Table_wabobpsvr_AzureCalc_AzureCalcRateCard[[#This Row],[ServiceName]]&amp;Table_wabobpsvr_AzureCalc_AzureCalcRateCard[[#This Row],[Price_Level]]&amp;Table_wabobpsvr_AzureCalc_AzureCalcRateCard[[#This Row],[Region]]</f>
        <v>Basic_D11 VM (Windows)A2</v>
      </c>
      <c r="B1516">
        <v>2</v>
      </c>
      <c r="C1516" t="s">
        <v>701</v>
      </c>
      <c r="D1516" t="s">
        <v>181</v>
      </c>
      <c r="E1516">
        <v>0.29099999999999998</v>
      </c>
      <c r="F1516" t="s">
        <v>1137</v>
      </c>
      <c r="G1516" s="784" t="s">
        <v>4431</v>
      </c>
      <c r="H1516" s="784" t="s">
        <v>4431</v>
      </c>
      <c r="I1516" s="784" t="s">
        <v>5044</v>
      </c>
    </row>
    <row r="1517" spans="1:9" hidden="1">
      <c r="A1517" t="str">
        <f>Table_wabobpsvr_AzureCalc_AzureCalcRateCard[[#This Row],[ServiceName]]&amp;Table_wabobpsvr_AzureCalc_AzureCalcRateCard[[#This Row],[Price_Level]]&amp;Table_wabobpsvr_AzureCalc_AzureCalcRateCard[[#This Row],[Region]]</f>
        <v>Basic_D11 VM (Windows)B2</v>
      </c>
      <c r="B1517">
        <v>2</v>
      </c>
      <c r="C1517" t="s">
        <v>701</v>
      </c>
      <c r="D1517" t="s">
        <v>182</v>
      </c>
      <c r="E1517">
        <v>0.28199999999999997</v>
      </c>
      <c r="F1517" t="s">
        <v>1137</v>
      </c>
      <c r="G1517" s="784" t="s">
        <v>4431</v>
      </c>
      <c r="H1517" s="784" t="s">
        <v>4431</v>
      </c>
      <c r="I1517" s="784" t="s">
        <v>5044</v>
      </c>
    </row>
    <row r="1518" spans="1:9" hidden="1">
      <c r="A1518" t="str">
        <f>Table_wabobpsvr_AzureCalc_AzureCalcRateCard[[#This Row],[ServiceName]]&amp;Table_wabobpsvr_AzureCalc_AzureCalcRateCard[[#This Row],[Price_Level]]&amp;Table_wabobpsvr_AzureCalc_AzureCalcRateCard[[#This Row],[Region]]</f>
        <v>Basic_D11 VM (Windows)C2</v>
      </c>
      <c r="B1518">
        <v>2</v>
      </c>
      <c r="C1518" t="s">
        <v>701</v>
      </c>
      <c r="D1518" t="s">
        <v>184</v>
      </c>
      <c r="E1518">
        <v>0.27300000000000002</v>
      </c>
      <c r="F1518" t="s">
        <v>1137</v>
      </c>
      <c r="G1518" s="784" t="s">
        <v>4431</v>
      </c>
      <c r="H1518" s="784" t="s">
        <v>4431</v>
      </c>
      <c r="I1518" s="784" t="s">
        <v>5044</v>
      </c>
    </row>
    <row r="1519" spans="1:9" hidden="1">
      <c r="A1519" t="str">
        <f>Table_wabobpsvr_AzureCalc_AzureCalcRateCard[[#This Row],[ServiceName]]&amp;Table_wabobpsvr_AzureCalc_AzureCalcRateCard[[#This Row],[Price_Level]]&amp;Table_wabobpsvr_AzureCalc_AzureCalcRateCard[[#This Row],[Region]]</f>
        <v>Basic_D11 VM (Windows)D2</v>
      </c>
      <c r="B1519">
        <v>2</v>
      </c>
      <c r="C1519" t="s">
        <v>701</v>
      </c>
      <c r="D1519" t="s">
        <v>183</v>
      </c>
      <c r="E1519">
        <v>0.26400000000000001</v>
      </c>
      <c r="F1519" t="s">
        <v>1137</v>
      </c>
      <c r="G1519" s="784" t="s">
        <v>4431</v>
      </c>
      <c r="H1519" s="784" t="s">
        <v>4431</v>
      </c>
      <c r="I1519" s="784" t="s">
        <v>5044</v>
      </c>
    </row>
    <row r="1520" spans="1:9" hidden="1">
      <c r="A1520" t="str">
        <f>Table_wabobpsvr_AzureCalc_AzureCalcRateCard[[#This Row],[ServiceName]]&amp;Table_wabobpsvr_AzureCalc_AzureCalcRateCard[[#This Row],[Price_Level]]&amp;Table_wabobpsvr_AzureCalc_AzureCalcRateCard[[#This Row],[Region]]</f>
        <v>Basic_D11 VM (Windows)MOSP5</v>
      </c>
      <c r="B1520">
        <v>5</v>
      </c>
      <c r="C1520" t="s">
        <v>701</v>
      </c>
      <c r="D1520" t="s">
        <v>627</v>
      </c>
      <c r="E1520">
        <v>0.33</v>
      </c>
      <c r="F1520" t="s">
        <v>1137</v>
      </c>
      <c r="G1520" s="784" t="s">
        <v>4431</v>
      </c>
      <c r="H1520" s="784" t="s">
        <v>4431</v>
      </c>
      <c r="I1520" s="784" t="s">
        <v>5045</v>
      </c>
    </row>
    <row r="1521" spans="1:9" hidden="1">
      <c r="A1521" t="str">
        <f>Table_wabobpsvr_AzureCalc_AzureCalcRateCard[[#This Row],[ServiceName]]&amp;Table_wabobpsvr_AzureCalc_AzureCalcRateCard[[#This Row],[Price_Level]]&amp;Table_wabobpsvr_AzureCalc_AzureCalcRateCard[[#This Row],[Region]]</f>
        <v>Basic_D11 VM (Windows)MOSP4</v>
      </c>
      <c r="B1521">
        <v>4</v>
      </c>
      <c r="C1521" t="s">
        <v>701</v>
      </c>
      <c r="D1521" t="s">
        <v>627</v>
      </c>
      <c r="E1521">
        <v>0.33</v>
      </c>
      <c r="F1521" t="s">
        <v>1137</v>
      </c>
      <c r="G1521" s="784" t="s">
        <v>4431</v>
      </c>
      <c r="H1521" s="784" t="s">
        <v>4431</v>
      </c>
      <c r="I1521" s="784" t="s">
        <v>5046</v>
      </c>
    </row>
    <row r="1522" spans="1:9" hidden="1">
      <c r="A1522" t="str">
        <f>Table_wabobpsvr_AzureCalc_AzureCalcRateCard[[#This Row],[ServiceName]]&amp;Table_wabobpsvr_AzureCalc_AzureCalcRateCard[[#This Row],[Price_Level]]&amp;Table_wabobpsvr_AzureCalc_AzureCalcRateCard[[#This Row],[Region]]</f>
        <v>Basic_D11 VM (Windows)A4</v>
      </c>
      <c r="B1522">
        <v>4</v>
      </c>
      <c r="C1522" t="s">
        <v>701</v>
      </c>
      <c r="D1522" t="s">
        <v>181</v>
      </c>
      <c r="E1522">
        <v>0.3201</v>
      </c>
      <c r="F1522" t="s">
        <v>1137</v>
      </c>
      <c r="G1522" s="784" t="s">
        <v>4431</v>
      </c>
      <c r="H1522" s="784" t="s">
        <v>4431</v>
      </c>
      <c r="I1522" s="784" t="s">
        <v>5046</v>
      </c>
    </row>
    <row r="1523" spans="1:9" hidden="1">
      <c r="A1523" t="str">
        <f>Table_wabobpsvr_AzureCalc_AzureCalcRateCard[[#This Row],[ServiceName]]&amp;Table_wabobpsvr_AzureCalc_AzureCalcRateCard[[#This Row],[Price_Level]]&amp;Table_wabobpsvr_AzureCalc_AzureCalcRateCard[[#This Row],[Region]]</f>
        <v>Basic_D11 VM (Windows)B4</v>
      </c>
      <c r="B1523">
        <v>4</v>
      </c>
      <c r="C1523" t="s">
        <v>701</v>
      </c>
      <c r="D1523" t="s">
        <v>182</v>
      </c>
      <c r="E1523">
        <v>0.31019999999999998</v>
      </c>
      <c r="F1523" t="s">
        <v>1137</v>
      </c>
      <c r="G1523" s="784" t="s">
        <v>4431</v>
      </c>
      <c r="H1523" s="784" t="s">
        <v>4431</v>
      </c>
      <c r="I1523" s="784" t="s">
        <v>5046</v>
      </c>
    </row>
    <row r="1524" spans="1:9" hidden="1">
      <c r="A1524" t="str">
        <f>Table_wabobpsvr_AzureCalc_AzureCalcRateCard[[#This Row],[ServiceName]]&amp;Table_wabobpsvr_AzureCalc_AzureCalcRateCard[[#This Row],[Price_Level]]&amp;Table_wabobpsvr_AzureCalc_AzureCalcRateCard[[#This Row],[Region]]</f>
        <v>Basic_D11 VM (Windows)C4</v>
      </c>
      <c r="B1524">
        <v>4</v>
      </c>
      <c r="C1524" t="s">
        <v>701</v>
      </c>
      <c r="D1524" t="s">
        <v>184</v>
      </c>
      <c r="E1524">
        <v>0.30030000000000001</v>
      </c>
      <c r="F1524" t="s">
        <v>1137</v>
      </c>
      <c r="G1524" s="784" t="s">
        <v>4431</v>
      </c>
      <c r="H1524" s="784" t="s">
        <v>4431</v>
      </c>
      <c r="I1524" s="784" t="s">
        <v>5046</v>
      </c>
    </row>
    <row r="1525" spans="1:9" hidden="1">
      <c r="A1525" s="784" t="str">
        <f>Table_wabobpsvr_AzureCalc_AzureCalcRateCard[[#This Row],[ServiceName]]&amp;Table_wabobpsvr_AzureCalc_AzureCalcRateCard[[#This Row],[Price_Level]]&amp;Table_wabobpsvr_AzureCalc_AzureCalcRateCard[[#This Row],[Region]]</f>
        <v>Basic_D11 VM (Windows)D4</v>
      </c>
      <c r="B1525" s="784">
        <v>4</v>
      </c>
      <c r="C1525" s="784" t="s">
        <v>701</v>
      </c>
      <c r="D1525" s="784" t="s">
        <v>183</v>
      </c>
      <c r="E1525" s="784">
        <v>0.29039999999999999</v>
      </c>
      <c r="F1525" s="784" t="s">
        <v>1137</v>
      </c>
      <c r="G1525" s="784" t="s">
        <v>4431</v>
      </c>
      <c r="H1525" s="784" t="s">
        <v>4431</v>
      </c>
      <c r="I1525" s="784" t="s">
        <v>5046</v>
      </c>
    </row>
    <row r="1526" spans="1:9" hidden="1">
      <c r="A1526" t="str">
        <f>Table_wabobpsvr_AzureCalc_AzureCalcRateCard[[#This Row],[ServiceName]]&amp;Table_wabobpsvr_AzureCalc_AzureCalcRateCard[[#This Row],[Price_Level]]&amp;Table_wabobpsvr_AzureCalc_AzureCalcRateCard[[#This Row],[Region]]</f>
        <v>Basic_D11 VM (Windows)MOSP14</v>
      </c>
      <c r="B1526">
        <v>14</v>
      </c>
      <c r="C1526" t="s">
        <v>701</v>
      </c>
      <c r="D1526" t="s">
        <v>627</v>
      </c>
      <c r="E1526">
        <v>999999</v>
      </c>
      <c r="F1526" t="s">
        <v>1137</v>
      </c>
      <c r="G1526" s="784" t="s">
        <v>4431</v>
      </c>
      <c r="H1526" s="784" t="s">
        <v>4431</v>
      </c>
      <c r="I1526" s="784" t="s">
        <v>5047</v>
      </c>
    </row>
    <row r="1527" spans="1:9" hidden="1">
      <c r="A1527" t="str">
        <f>Table_wabobpsvr_AzureCalc_AzureCalcRateCard[[#This Row],[ServiceName]]&amp;Table_wabobpsvr_AzureCalc_AzureCalcRateCard[[#This Row],[Price_Level]]&amp;Table_wabobpsvr_AzureCalc_AzureCalcRateCard[[#This Row],[Region]]</f>
        <v>Basic_D11 VM (Windows)A14</v>
      </c>
      <c r="B1527">
        <v>14</v>
      </c>
      <c r="C1527" t="s">
        <v>701</v>
      </c>
      <c r="D1527" t="s">
        <v>181</v>
      </c>
      <c r="E1527">
        <v>0.36375000000000002</v>
      </c>
      <c r="F1527" t="s">
        <v>1137</v>
      </c>
      <c r="G1527" s="784" t="s">
        <v>4431</v>
      </c>
      <c r="H1527" s="784" t="s">
        <v>4431</v>
      </c>
      <c r="I1527" s="784" t="s">
        <v>5047</v>
      </c>
    </row>
    <row r="1528" spans="1:9" hidden="1">
      <c r="A1528" s="784" t="str">
        <f>Table_wabobpsvr_AzureCalc_AzureCalcRateCard[[#This Row],[ServiceName]]&amp;Table_wabobpsvr_AzureCalc_AzureCalcRateCard[[#This Row],[Price_Level]]&amp;Table_wabobpsvr_AzureCalc_AzureCalcRateCard[[#This Row],[Region]]</f>
        <v>Basic_D11 VM (Windows)B14</v>
      </c>
      <c r="B1528" s="784">
        <v>14</v>
      </c>
      <c r="C1528" s="784" t="s">
        <v>701</v>
      </c>
      <c r="D1528" s="784" t="s">
        <v>182</v>
      </c>
      <c r="E1528" s="784">
        <v>0.35249999999999998</v>
      </c>
      <c r="F1528" s="784" t="s">
        <v>1137</v>
      </c>
      <c r="G1528" s="784" t="s">
        <v>4431</v>
      </c>
      <c r="H1528" s="784" t="s">
        <v>4431</v>
      </c>
      <c r="I1528" s="784" t="s">
        <v>5047</v>
      </c>
    </row>
    <row r="1529" spans="1:9" hidden="1">
      <c r="A1529" s="784" t="str">
        <f>Table_wabobpsvr_AzureCalc_AzureCalcRateCard[[#This Row],[ServiceName]]&amp;Table_wabobpsvr_AzureCalc_AzureCalcRateCard[[#This Row],[Price_Level]]&amp;Table_wabobpsvr_AzureCalc_AzureCalcRateCard[[#This Row],[Region]]</f>
        <v>Basic_D11 VM (Windows)C14</v>
      </c>
      <c r="B1529" s="784">
        <v>14</v>
      </c>
      <c r="C1529" s="784" t="s">
        <v>701</v>
      </c>
      <c r="D1529" s="784" t="s">
        <v>184</v>
      </c>
      <c r="E1529" s="784">
        <v>0.34125</v>
      </c>
      <c r="F1529" s="784" t="s">
        <v>1137</v>
      </c>
      <c r="G1529" s="784" t="s">
        <v>4431</v>
      </c>
      <c r="H1529" s="784" t="s">
        <v>4431</v>
      </c>
      <c r="I1529" s="784" t="s">
        <v>5047</v>
      </c>
    </row>
    <row r="1530" spans="1:9" hidden="1">
      <c r="A1530" s="784" t="str">
        <f>Table_wabobpsvr_AzureCalc_AzureCalcRateCard[[#This Row],[ServiceName]]&amp;Table_wabobpsvr_AzureCalc_AzureCalcRateCard[[#This Row],[Price_Level]]&amp;Table_wabobpsvr_AzureCalc_AzureCalcRateCard[[#This Row],[Region]]</f>
        <v>Basic_D11 VM (Windows)D14</v>
      </c>
      <c r="B1530" s="784">
        <v>14</v>
      </c>
      <c r="C1530" s="784" t="s">
        <v>701</v>
      </c>
      <c r="D1530" s="784" t="s">
        <v>183</v>
      </c>
      <c r="E1530" s="784">
        <v>0.33</v>
      </c>
      <c r="F1530" s="784" t="s">
        <v>1137</v>
      </c>
      <c r="G1530" s="784" t="s">
        <v>4431</v>
      </c>
      <c r="H1530" s="784" t="s">
        <v>4431</v>
      </c>
      <c r="I1530" s="784" t="s">
        <v>5047</v>
      </c>
    </row>
    <row r="1531" spans="1:9" hidden="1">
      <c r="A1531" s="784" t="str">
        <f>Table_wabobpsvr_AzureCalc_AzureCalcRateCard[[#This Row],[ServiceName]]&amp;Table_wabobpsvr_AzureCalc_AzureCalcRateCard[[#This Row],[Price_Level]]&amp;Table_wabobpsvr_AzureCalc_AzureCalcRateCard[[#This Row],[Region]]</f>
        <v>Basic_D11 VM (Windows)MOSP</v>
      </c>
      <c r="B1531" s="784"/>
      <c r="C1531" s="784" t="s">
        <v>701</v>
      </c>
      <c r="D1531" s="784" t="s">
        <v>627</v>
      </c>
      <c r="E1531" s="784">
        <v>0.3</v>
      </c>
      <c r="F1531" s="784" t="s">
        <v>1137</v>
      </c>
      <c r="G1531" s="784" t="s">
        <v>4431</v>
      </c>
      <c r="H1531" s="784" t="s">
        <v>4431</v>
      </c>
      <c r="I1531" s="784" t="s">
        <v>5048</v>
      </c>
    </row>
    <row r="1532" spans="1:9" hidden="1">
      <c r="A1532" s="784" t="str">
        <f>Table_wabobpsvr_AzureCalc_AzureCalcRateCard[[#This Row],[ServiceName]]&amp;Table_wabobpsvr_AzureCalc_AzureCalcRateCard[[#This Row],[Price_Level]]&amp;Table_wabobpsvr_AzureCalc_AzureCalcRateCard[[#This Row],[Region]]</f>
        <v>Basic_D11 VM (Windows)A</v>
      </c>
      <c r="B1532" s="784"/>
      <c r="C1532" s="784" t="s">
        <v>701</v>
      </c>
      <c r="D1532" s="784" t="s">
        <v>181</v>
      </c>
      <c r="E1532" s="784">
        <v>0.29099999999999998</v>
      </c>
      <c r="F1532" s="784" t="s">
        <v>1137</v>
      </c>
      <c r="G1532" s="784" t="s">
        <v>3672</v>
      </c>
      <c r="H1532" s="784" t="s">
        <v>3673</v>
      </c>
      <c r="I1532" s="784" t="s">
        <v>5048</v>
      </c>
    </row>
    <row r="1533" spans="1:9" hidden="1">
      <c r="A1533" s="784" t="str">
        <f>Table_wabobpsvr_AzureCalc_AzureCalcRateCard[[#This Row],[ServiceName]]&amp;Table_wabobpsvr_AzureCalc_AzureCalcRateCard[[#This Row],[Price_Level]]&amp;Table_wabobpsvr_AzureCalc_AzureCalcRateCard[[#This Row],[Region]]</f>
        <v>Basic_D11 VM (Windows)B</v>
      </c>
      <c r="B1533" s="784"/>
      <c r="C1533" s="784" t="s">
        <v>701</v>
      </c>
      <c r="D1533" s="784" t="s">
        <v>182</v>
      </c>
      <c r="E1533" s="784">
        <v>0.28199999999999997</v>
      </c>
      <c r="F1533" s="784" t="s">
        <v>1137</v>
      </c>
      <c r="G1533" s="784" t="s">
        <v>3672</v>
      </c>
      <c r="H1533" s="784" t="s">
        <v>3673</v>
      </c>
      <c r="I1533" s="784" t="s">
        <v>5048</v>
      </c>
    </row>
    <row r="1534" spans="1:9" hidden="1">
      <c r="A1534" s="784" t="str">
        <f>Table_wabobpsvr_AzureCalc_AzureCalcRateCard[[#This Row],[ServiceName]]&amp;Table_wabobpsvr_AzureCalc_AzureCalcRateCard[[#This Row],[Price_Level]]&amp;Table_wabobpsvr_AzureCalc_AzureCalcRateCard[[#This Row],[Region]]</f>
        <v>Basic_D11 VM (Windows)C</v>
      </c>
      <c r="B1534" s="784"/>
      <c r="C1534" s="784" t="s">
        <v>701</v>
      </c>
      <c r="D1534" s="784" t="s">
        <v>184</v>
      </c>
      <c r="E1534" s="784">
        <v>0.27300000000000002</v>
      </c>
      <c r="F1534" s="784" t="s">
        <v>1137</v>
      </c>
      <c r="G1534" s="784" t="s">
        <v>3672</v>
      </c>
      <c r="H1534" s="784" t="s">
        <v>3673</v>
      </c>
      <c r="I1534" s="784" t="s">
        <v>5048</v>
      </c>
    </row>
    <row r="1535" spans="1:9" hidden="1">
      <c r="A1535" s="784" t="str">
        <f>Table_wabobpsvr_AzureCalc_AzureCalcRateCard[[#This Row],[ServiceName]]&amp;Table_wabobpsvr_AzureCalc_AzureCalcRateCard[[#This Row],[Price_Level]]&amp;Table_wabobpsvr_AzureCalc_AzureCalcRateCard[[#This Row],[Region]]</f>
        <v>Basic_D11 VM (Windows)D</v>
      </c>
      <c r="B1535" s="784"/>
      <c r="C1535" s="784" t="s">
        <v>701</v>
      </c>
      <c r="D1535" s="784" t="s">
        <v>183</v>
      </c>
      <c r="E1535" s="784">
        <v>0.26400000000000001</v>
      </c>
      <c r="F1535" s="784" t="s">
        <v>1137</v>
      </c>
      <c r="G1535" s="784" t="s">
        <v>3672</v>
      </c>
      <c r="H1535" s="784" t="s">
        <v>3673</v>
      </c>
      <c r="I1535" s="784" t="s">
        <v>5048</v>
      </c>
    </row>
    <row r="1536" spans="1:9" hidden="1">
      <c r="A1536" s="784" t="str">
        <f>Table_wabobpsvr_AzureCalc_AzureCalcRateCard[[#This Row],[ServiceName]]&amp;Table_wabobpsvr_AzureCalc_AzureCalcRateCard[[#This Row],[Price_Level]]&amp;Table_wabobpsvr_AzureCalc_AzureCalcRateCard[[#This Row],[Region]]</f>
        <v>Basic_D12 VM (Non-Windows)MOSP10</v>
      </c>
      <c r="B1536" s="784">
        <v>10</v>
      </c>
      <c r="C1536" s="784" t="s">
        <v>701</v>
      </c>
      <c r="D1536" s="784" t="s">
        <v>627</v>
      </c>
      <c r="E1536" s="784">
        <v>0.48399999999999999</v>
      </c>
      <c r="F1536" s="784" t="s">
        <v>1138</v>
      </c>
      <c r="G1536" s="784" t="s">
        <v>4431</v>
      </c>
      <c r="H1536" s="784" t="s">
        <v>4431</v>
      </c>
      <c r="I1536" s="784" t="s">
        <v>5049</v>
      </c>
    </row>
    <row r="1537" spans="1:9" hidden="1">
      <c r="A1537" s="784" t="str">
        <f>Table_wabobpsvr_AzureCalc_AzureCalcRateCard[[#This Row],[ServiceName]]&amp;Table_wabobpsvr_AzureCalc_AzureCalcRateCard[[#This Row],[Price_Level]]&amp;Table_wabobpsvr_AzureCalc_AzureCalcRateCard[[#This Row],[Region]]</f>
        <v>Basic_D12 VM (Non-Windows)A10</v>
      </c>
      <c r="B1537" s="784">
        <v>10</v>
      </c>
      <c r="C1537" s="784" t="s">
        <v>701</v>
      </c>
      <c r="D1537" s="784" t="s">
        <v>181</v>
      </c>
      <c r="E1537" s="784">
        <v>0.46948000000000001</v>
      </c>
      <c r="F1537" s="784" t="s">
        <v>1138</v>
      </c>
      <c r="G1537" s="784" t="s">
        <v>4431</v>
      </c>
      <c r="H1537" s="784" t="s">
        <v>4431</v>
      </c>
      <c r="I1537" s="784" t="s">
        <v>5049</v>
      </c>
    </row>
    <row r="1538" spans="1:9" hidden="1">
      <c r="A1538" s="784" t="str">
        <f>Table_wabobpsvr_AzureCalc_AzureCalcRateCard[[#This Row],[ServiceName]]&amp;Table_wabobpsvr_AzureCalc_AzureCalcRateCard[[#This Row],[Price_Level]]&amp;Table_wabobpsvr_AzureCalc_AzureCalcRateCard[[#This Row],[Region]]</f>
        <v>Basic_D12 VM (Non-Windows)B10</v>
      </c>
      <c r="B1538" s="784">
        <v>10</v>
      </c>
      <c r="C1538" s="784" t="s">
        <v>701</v>
      </c>
      <c r="D1538" s="784" t="s">
        <v>182</v>
      </c>
      <c r="E1538" s="784">
        <v>0.45495999999999998</v>
      </c>
      <c r="F1538" s="784" t="s">
        <v>1138</v>
      </c>
      <c r="G1538" s="784" t="s">
        <v>4431</v>
      </c>
      <c r="H1538" s="784" t="s">
        <v>4431</v>
      </c>
      <c r="I1538" s="784" t="s">
        <v>5049</v>
      </c>
    </row>
    <row r="1539" spans="1:9" hidden="1">
      <c r="A1539" s="784" t="str">
        <f>Table_wabobpsvr_AzureCalc_AzureCalcRateCard[[#This Row],[ServiceName]]&amp;Table_wabobpsvr_AzureCalc_AzureCalcRateCard[[#This Row],[Price_Level]]&amp;Table_wabobpsvr_AzureCalc_AzureCalcRateCard[[#This Row],[Region]]</f>
        <v>Basic_D12 VM (Non-Windows)C10</v>
      </c>
      <c r="B1539" s="784">
        <v>10</v>
      </c>
      <c r="C1539" s="784" t="s">
        <v>701</v>
      </c>
      <c r="D1539" s="784" t="s">
        <v>184</v>
      </c>
      <c r="E1539" s="784">
        <v>0.44044</v>
      </c>
      <c r="F1539" s="784" t="s">
        <v>1138</v>
      </c>
      <c r="G1539" s="784" t="s">
        <v>4431</v>
      </c>
      <c r="H1539" s="784" t="s">
        <v>4431</v>
      </c>
      <c r="I1539" s="784" t="s">
        <v>5049</v>
      </c>
    </row>
    <row r="1540" spans="1:9" hidden="1">
      <c r="A1540" s="784" t="str">
        <f>Table_wabobpsvr_AzureCalc_AzureCalcRateCard[[#This Row],[ServiceName]]&amp;Table_wabobpsvr_AzureCalc_AzureCalcRateCard[[#This Row],[Price_Level]]&amp;Table_wabobpsvr_AzureCalc_AzureCalcRateCard[[#This Row],[Region]]</f>
        <v>Basic_D12 VM (Non-Windows)D10</v>
      </c>
      <c r="B1540" s="784">
        <v>10</v>
      </c>
      <c r="C1540" s="784" t="s">
        <v>701</v>
      </c>
      <c r="D1540" s="784" t="s">
        <v>183</v>
      </c>
      <c r="E1540" s="784">
        <v>0.42592000000000002</v>
      </c>
      <c r="F1540" s="784" t="s">
        <v>1138</v>
      </c>
      <c r="G1540" s="784" t="s">
        <v>4431</v>
      </c>
      <c r="H1540" s="784" t="s">
        <v>4431</v>
      </c>
      <c r="I1540" s="784" t="s">
        <v>5049</v>
      </c>
    </row>
    <row r="1541" spans="1:9" hidden="1">
      <c r="A1541" s="784" t="str">
        <f>Table_wabobpsvr_AzureCalc_AzureCalcRateCard[[#This Row],[ServiceName]]&amp;Table_wabobpsvr_AzureCalc_AzureCalcRateCard[[#This Row],[Price_Level]]&amp;Table_wabobpsvr_AzureCalc_AzureCalcRateCard[[#This Row],[Region]]</f>
        <v>Basic_D12 VM (Non-Windows)MOSP9</v>
      </c>
      <c r="B1541" s="784">
        <v>9</v>
      </c>
      <c r="C1541" s="784" t="s">
        <v>701</v>
      </c>
      <c r="D1541" s="784" t="s">
        <v>627</v>
      </c>
      <c r="E1541" s="784">
        <v>0.42</v>
      </c>
      <c r="F1541" s="784" t="s">
        <v>1138</v>
      </c>
      <c r="G1541" s="784" t="s">
        <v>4431</v>
      </c>
      <c r="H1541" s="784" t="s">
        <v>4431</v>
      </c>
      <c r="I1541" s="784" t="s">
        <v>5050</v>
      </c>
    </row>
    <row r="1542" spans="1:9" hidden="1">
      <c r="A1542" t="str">
        <f>Table_wabobpsvr_AzureCalc_AzureCalcRateCard[[#This Row],[ServiceName]]&amp;Table_wabobpsvr_AzureCalc_AzureCalcRateCard[[#This Row],[Price_Level]]&amp;Table_wabobpsvr_AzureCalc_AzureCalcRateCard[[#This Row],[Region]]</f>
        <v>Basic_D12 VM (Non-Windows)A9</v>
      </c>
      <c r="B1542">
        <v>9</v>
      </c>
      <c r="C1542" t="s">
        <v>701</v>
      </c>
      <c r="D1542" t="s">
        <v>181</v>
      </c>
      <c r="E1542">
        <v>0.40739999999999998</v>
      </c>
      <c r="F1542" t="s">
        <v>1138</v>
      </c>
      <c r="G1542" s="784" t="s">
        <v>4431</v>
      </c>
      <c r="H1542" s="784" t="s">
        <v>4431</v>
      </c>
      <c r="I1542" s="784" t="s">
        <v>5050</v>
      </c>
    </row>
    <row r="1543" spans="1:9" hidden="1">
      <c r="A1543" s="784" t="str">
        <f>Table_wabobpsvr_AzureCalc_AzureCalcRateCard[[#This Row],[ServiceName]]&amp;Table_wabobpsvr_AzureCalc_AzureCalcRateCard[[#This Row],[Price_Level]]&amp;Table_wabobpsvr_AzureCalc_AzureCalcRateCard[[#This Row],[Region]]</f>
        <v>Basic_D12 VM (Non-Windows)B9</v>
      </c>
      <c r="B1543" s="784">
        <v>9</v>
      </c>
      <c r="C1543" s="784" t="s">
        <v>701</v>
      </c>
      <c r="D1543" s="784" t="s">
        <v>182</v>
      </c>
      <c r="E1543" s="784">
        <v>0.39479999999999998</v>
      </c>
      <c r="F1543" s="784" t="s">
        <v>1138</v>
      </c>
      <c r="G1543" s="784" t="s">
        <v>4431</v>
      </c>
      <c r="H1543" s="784" t="s">
        <v>4431</v>
      </c>
      <c r="I1543" s="784" t="s">
        <v>5050</v>
      </c>
    </row>
    <row r="1544" spans="1:9" hidden="1">
      <c r="A1544" s="784" t="str">
        <f>Table_wabobpsvr_AzureCalc_AzureCalcRateCard[[#This Row],[ServiceName]]&amp;Table_wabobpsvr_AzureCalc_AzureCalcRateCard[[#This Row],[Price_Level]]&amp;Table_wabobpsvr_AzureCalc_AzureCalcRateCard[[#This Row],[Region]]</f>
        <v>Basic_D12 VM (Non-Windows)C9</v>
      </c>
      <c r="B1544" s="784">
        <v>9</v>
      </c>
      <c r="C1544" s="784" t="s">
        <v>701</v>
      </c>
      <c r="D1544" s="784" t="s">
        <v>184</v>
      </c>
      <c r="E1544" s="784">
        <v>0.38219999999999998</v>
      </c>
      <c r="F1544" s="784" t="s">
        <v>1138</v>
      </c>
      <c r="G1544" s="784" t="s">
        <v>4431</v>
      </c>
      <c r="H1544" s="784" t="s">
        <v>4431</v>
      </c>
      <c r="I1544" s="784" t="s">
        <v>5050</v>
      </c>
    </row>
    <row r="1545" spans="1:9" hidden="1">
      <c r="A1545" s="784" t="str">
        <f>Table_wabobpsvr_AzureCalc_AzureCalcRateCard[[#This Row],[ServiceName]]&amp;Table_wabobpsvr_AzureCalc_AzureCalcRateCard[[#This Row],[Price_Level]]&amp;Table_wabobpsvr_AzureCalc_AzureCalcRateCard[[#This Row],[Region]]</f>
        <v>Basic_D12 VM (Non-Windows)D9</v>
      </c>
      <c r="B1545" s="784">
        <v>9</v>
      </c>
      <c r="C1545" s="784" t="s">
        <v>701</v>
      </c>
      <c r="D1545" s="784" t="s">
        <v>183</v>
      </c>
      <c r="E1545" s="784">
        <v>0.36959999999999998</v>
      </c>
      <c r="F1545" s="784" t="s">
        <v>1138</v>
      </c>
      <c r="G1545" s="784" t="s">
        <v>4431</v>
      </c>
      <c r="H1545" s="784" t="s">
        <v>4431</v>
      </c>
      <c r="I1545" s="784" t="s">
        <v>5050</v>
      </c>
    </row>
    <row r="1546" spans="1:9" hidden="1">
      <c r="A1546" s="784" t="str">
        <f>Table_wabobpsvr_AzureCalc_AzureCalcRateCard[[#This Row],[ServiceName]]&amp;Table_wabobpsvr_AzureCalc_AzureCalcRateCard[[#This Row],[Price_Level]]&amp;Table_wabobpsvr_AzureCalc_AzureCalcRateCard[[#This Row],[Region]]</f>
        <v>Premium Encoder (Output GB) - Tier 3D</v>
      </c>
      <c r="B1546" s="784"/>
      <c r="C1546" s="784" t="s">
        <v>10</v>
      </c>
      <c r="D1546" s="784" t="s">
        <v>183</v>
      </c>
      <c r="E1546" s="784">
        <v>2.9832000000000001</v>
      </c>
      <c r="F1546" s="784" t="s">
        <v>3292</v>
      </c>
      <c r="G1546" s="784" t="s">
        <v>3247</v>
      </c>
      <c r="H1546" s="784" t="s">
        <v>3248</v>
      </c>
      <c r="I1546" s="784" t="s">
        <v>5051</v>
      </c>
    </row>
    <row r="1547" spans="1:9" hidden="1">
      <c r="A1547" s="784" t="str">
        <f>Table_wabobpsvr_AzureCalc_AzureCalcRateCard[[#This Row],[ServiceName]]&amp;Table_wabobpsvr_AzureCalc_AzureCalcRateCard[[#This Row],[Price_Level]]&amp;Table_wabobpsvr_AzureCalc_AzureCalcRateCard[[#This Row],[Region]]</f>
        <v>A8 VM (Non-Windows)A15</v>
      </c>
      <c r="B1547" s="784">
        <v>15</v>
      </c>
      <c r="C1547" s="784" t="s">
        <v>91</v>
      </c>
      <c r="D1547" s="784" t="s">
        <v>181</v>
      </c>
      <c r="E1547" s="784">
        <v>1.62</v>
      </c>
      <c r="F1547" s="784" t="s">
        <v>717</v>
      </c>
      <c r="G1547" s="784" t="s">
        <v>3048</v>
      </c>
      <c r="H1547" s="784" t="s">
        <v>3049</v>
      </c>
      <c r="I1547" s="784" t="s">
        <v>4906</v>
      </c>
    </row>
    <row r="1548" spans="1:9" hidden="1">
      <c r="A1548" s="784" t="str">
        <f>Table_wabobpsvr_AzureCalc_AzureCalcRateCard[[#This Row],[ServiceName]]&amp;Table_wabobpsvr_AzureCalc_AzureCalcRateCard[[#This Row],[Price_Level]]&amp;Table_wabobpsvr_AzureCalc_AzureCalcRateCard[[#This Row],[Region]]</f>
        <v>A8 VM (Non-Windows)B15</v>
      </c>
      <c r="B1548" s="784">
        <v>15</v>
      </c>
      <c r="C1548" s="784" t="s">
        <v>91</v>
      </c>
      <c r="D1548" s="784" t="s">
        <v>182</v>
      </c>
      <c r="E1548" s="784">
        <v>1.5569999999999999</v>
      </c>
      <c r="F1548" s="784" t="s">
        <v>717</v>
      </c>
      <c r="G1548" s="784" t="s">
        <v>3048</v>
      </c>
      <c r="H1548" s="784" t="s">
        <v>3049</v>
      </c>
      <c r="I1548" s="784" t="s">
        <v>4906</v>
      </c>
    </row>
    <row r="1549" spans="1:9" hidden="1">
      <c r="A1549" s="784" t="str">
        <f>Table_wabobpsvr_AzureCalc_AzureCalcRateCard[[#This Row],[ServiceName]]&amp;Table_wabobpsvr_AzureCalc_AzureCalcRateCard[[#This Row],[Price_Level]]&amp;Table_wabobpsvr_AzureCalc_AzureCalcRateCard[[#This Row],[Region]]</f>
        <v>A8 VM (Non-Windows)C15</v>
      </c>
      <c r="B1549" s="784">
        <v>15</v>
      </c>
      <c r="C1549" s="784" t="s">
        <v>91</v>
      </c>
      <c r="D1549" s="784" t="s">
        <v>184</v>
      </c>
      <c r="E1549" s="784">
        <v>1.49</v>
      </c>
      <c r="F1549" s="784" t="s">
        <v>717</v>
      </c>
      <c r="G1549" s="784" t="s">
        <v>3048</v>
      </c>
      <c r="H1549" s="784" t="s">
        <v>3049</v>
      </c>
      <c r="I1549" s="784" t="s">
        <v>4906</v>
      </c>
    </row>
    <row r="1550" spans="1:9" hidden="1">
      <c r="A1550" s="784" t="str">
        <f>Table_wabobpsvr_AzureCalc_AzureCalcRateCard[[#This Row],[ServiceName]]&amp;Table_wabobpsvr_AzureCalc_AzureCalcRateCard[[#This Row],[Price_Level]]&amp;Table_wabobpsvr_AzureCalc_AzureCalcRateCard[[#This Row],[Region]]</f>
        <v>A8 VM (Non-Windows)D15</v>
      </c>
      <c r="B1550" s="784">
        <v>15</v>
      </c>
      <c r="C1550" s="784" t="s">
        <v>91</v>
      </c>
      <c r="D1550" s="784" t="s">
        <v>183</v>
      </c>
      <c r="E1550" s="784">
        <v>1.423</v>
      </c>
      <c r="F1550" s="784" t="s">
        <v>717</v>
      </c>
      <c r="G1550" s="784" t="s">
        <v>3048</v>
      </c>
      <c r="H1550" s="784" t="s">
        <v>3049</v>
      </c>
      <c r="I1550" s="784" t="s">
        <v>4906</v>
      </c>
    </row>
    <row r="1551" spans="1:9" hidden="1">
      <c r="A1551" s="784" t="str">
        <f>Table_wabobpsvr_AzureCalc_AzureCalcRateCard[[#This Row],[ServiceName]]&amp;Table_wabobpsvr_AzureCalc_AzureCalcRateCard[[#This Row],[Price_Level]]&amp;Table_wabobpsvr_AzureCalc_AzureCalcRateCard[[#This Row],[Region]]</f>
        <v>A10 Cloud ServicesC13</v>
      </c>
      <c r="B1551" s="784">
        <v>13</v>
      </c>
      <c r="C1551" s="784" t="s">
        <v>701</v>
      </c>
      <c r="D1551" s="784" t="s">
        <v>184</v>
      </c>
      <c r="E1551" s="784">
        <v>2.0110000000000001</v>
      </c>
      <c r="F1551" s="784" t="s">
        <v>1273</v>
      </c>
      <c r="G1551" s="784" t="s">
        <v>4517</v>
      </c>
      <c r="H1551" s="784" t="s">
        <v>4518</v>
      </c>
      <c r="I1551" s="784" t="s">
        <v>5052</v>
      </c>
    </row>
    <row r="1552" spans="1:9" hidden="1">
      <c r="A1552" s="784" t="str">
        <f>Table_wabobpsvr_AzureCalc_AzureCalcRateCard[[#This Row],[ServiceName]]&amp;Table_wabobpsvr_AzureCalc_AzureCalcRateCard[[#This Row],[Price_Level]]&amp;Table_wabobpsvr_AzureCalc_AzureCalcRateCard[[#This Row],[Region]]</f>
        <v>Basic_D12 VM (Non-Windows)MOSP13</v>
      </c>
      <c r="B1552" s="784">
        <v>13</v>
      </c>
      <c r="C1552" s="784" t="s">
        <v>701</v>
      </c>
      <c r="D1552" s="784" t="s">
        <v>627</v>
      </c>
      <c r="E1552" s="784">
        <v>0.47599999999999998</v>
      </c>
      <c r="F1552" s="784" t="s">
        <v>1138</v>
      </c>
      <c r="G1552" s="784" t="s">
        <v>4431</v>
      </c>
      <c r="H1552" s="784" t="s">
        <v>4431</v>
      </c>
      <c r="I1552" s="784" t="s">
        <v>5053</v>
      </c>
    </row>
    <row r="1553" spans="1:9" hidden="1">
      <c r="A1553" s="784" t="str">
        <f>Table_wabobpsvr_AzureCalc_AzureCalcRateCard[[#This Row],[ServiceName]]&amp;Table_wabobpsvr_AzureCalc_AzureCalcRateCard[[#This Row],[Price_Level]]&amp;Table_wabobpsvr_AzureCalc_AzureCalcRateCard[[#This Row],[Region]]</f>
        <v>Basic_D12 VM (Non-Windows)A13</v>
      </c>
      <c r="B1553" s="784">
        <v>13</v>
      </c>
      <c r="C1553" s="784" t="s">
        <v>701</v>
      </c>
      <c r="D1553" s="784" t="s">
        <v>181</v>
      </c>
      <c r="E1553" s="784">
        <v>0.46172000000000002</v>
      </c>
      <c r="F1553" s="784" t="s">
        <v>1138</v>
      </c>
      <c r="G1553" s="784" t="s">
        <v>4431</v>
      </c>
      <c r="H1553" s="784" t="s">
        <v>4431</v>
      </c>
      <c r="I1553" s="784" t="s">
        <v>5053</v>
      </c>
    </row>
    <row r="1554" spans="1:9" hidden="1">
      <c r="A1554" s="784" t="str">
        <f>Table_wabobpsvr_AzureCalc_AzureCalcRateCard[[#This Row],[ServiceName]]&amp;Table_wabobpsvr_AzureCalc_AzureCalcRateCard[[#This Row],[Price_Level]]&amp;Table_wabobpsvr_AzureCalc_AzureCalcRateCard[[#This Row],[Region]]</f>
        <v>Basic_D12 VM (Non-Windows)B13</v>
      </c>
      <c r="B1554" s="784">
        <v>13</v>
      </c>
      <c r="C1554" s="784" t="s">
        <v>701</v>
      </c>
      <c r="D1554" s="784" t="s">
        <v>182</v>
      </c>
      <c r="E1554" s="784">
        <v>0.44744</v>
      </c>
      <c r="F1554" s="784" t="s">
        <v>1138</v>
      </c>
      <c r="G1554" s="784" t="s">
        <v>4431</v>
      </c>
      <c r="H1554" s="784" t="s">
        <v>4431</v>
      </c>
      <c r="I1554" s="784" t="s">
        <v>5053</v>
      </c>
    </row>
    <row r="1555" spans="1:9" hidden="1">
      <c r="A1555" s="784" t="str">
        <f>Table_wabobpsvr_AzureCalc_AzureCalcRateCard[[#This Row],[ServiceName]]&amp;Table_wabobpsvr_AzureCalc_AzureCalcRateCard[[#This Row],[Price_Level]]&amp;Table_wabobpsvr_AzureCalc_AzureCalcRateCard[[#This Row],[Region]]</f>
        <v>Basic_D12 VM (Non-Windows)C13</v>
      </c>
      <c r="B1555" s="784">
        <v>13</v>
      </c>
      <c r="C1555" s="784" t="s">
        <v>701</v>
      </c>
      <c r="D1555" s="784" t="s">
        <v>184</v>
      </c>
      <c r="E1555" s="784">
        <v>0.43315999999999999</v>
      </c>
      <c r="F1555" s="784" t="s">
        <v>1138</v>
      </c>
      <c r="G1555" s="784" t="s">
        <v>4431</v>
      </c>
      <c r="H1555" s="784" t="s">
        <v>4431</v>
      </c>
      <c r="I1555" s="784" t="s">
        <v>5053</v>
      </c>
    </row>
    <row r="1556" spans="1:9" hidden="1">
      <c r="A1556" s="784" t="str">
        <f>Table_wabobpsvr_AzureCalc_AzureCalcRateCard[[#This Row],[ServiceName]]&amp;Table_wabobpsvr_AzureCalc_AzureCalcRateCard[[#This Row],[Price_Level]]&amp;Table_wabobpsvr_AzureCalc_AzureCalcRateCard[[#This Row],[Region]]</f>
        <v>Basic_D12 VM (Non-Windows)D13</v>
      </c>
      <c r="B1556" s="784">
        <v>13</v>
      </c>
      <c r="C1556" s="784" t="s">
        <v>701</v>
      </c>
      <c r="D1556" s="784" t="s">
        <v>183</v>
      </c>
      <c r="E1556" s="784">
        <v>0.41887999999999997</v>
      </c>
      <c r="F1556" s="784" t="s">
        <v>1138</v>
      </c>
      <c r="G1556" s="784" t="s">
        <v>4431</v>
      </c>
      <c r="H1556" s="784" t="s">
        <v>4431</v>
      </c>
      <c r="I1556" s="784" t="s">
        <v>5053</v>
      </c>
    </row>
    <row r="1557" spans="1:9" hidden="1">
      <c r="A1557" s="784" t="str">
        <f>Table_wabobpsvr_AzureCalc_AzureCalcRateCard[[#This Row],[ServiceName]]&amp;Table_wabobpsvr_AzureCalc_AzureCalcRateCard[[#This Row],[Price_Level]]&amp;Table_wabobpsvr_AzureCalc_AzureCalcRateCard[[#This Row],[Region]]</f>
        <v>Basic_D12 VM (Non-Windows)MOSP7</v>
      </c>
      <c r="B1557" s="784">
        <v>7</v>
      </c>
      <c r="C1557" s="784" t="s">
        <v>701</v>
      </c>
      <c r="D1557" s="784" t="s">
        <v>627</v>
      </c>
      <c r="E1557" s="784">
        <v>0.39</v>
      </c>
      <c r="F1557" s="784" t="s">
        <v>1138</v>
      </c>
      <c r="G1557" s="784" t="s">
        <v>4431</v>
      </c>
      <c r="H1557" s="784" t="s">
        <v>4431</v>
      </c>
      <c r="I1557" s="784" t="s">
        <v>5054</v>
      </c>
    </row>
    <row r="1558" spans="1:9" hidden="1">
      <c r="A1558" s="784" t="str">
        <f>Table_wabobpsvr_AzureCalc_AzureCalcRateCard[[#This Row],[ServiceName]]&amp;Table_wabobpsvr_AzureCalc_AzureCalcRateCard[[#This Row],[Price_Level]]&amp;Table_wabobpsvr_AzureCalc_AzureCalcRateCard[[#This Row],[Region]]</f>
        <v>Basic_D12 VM (Non-Windows)A7</v>
      </c>
      <c r="B1558" s="784">
        <v>7</v>
      </c>
      <c r="C1558" s="784" t="s">
        <v>701</v>
      </c>
      <c r="D1558" s="784" t="s">
        <v>181</v>
      </c>
      <c r="E1558" s="784">
        <v>0.37830000000000003</v>
      </c>
      <c r="F1558" s="784" t="s">
        <v>1138</v>
      </c>
      <c r="G1558" s="784" t="s">
        <v>4431</v>
      </c>
      <c r="H1558" s="784" t="s">
        <v>4431</v>
      </c>
      <c r="I1558" s="784" t="s">
        <v>5054</v>
      </c>
    </row>
    <row r="1559" spans="1:9" hidden="1">
      <c r="A1559" s="784" t="str">
        <f>Table_wabobpsvr_AzureCalc_AzureCalcRateCard[[#This Row],[ServiceName]]&amp;Table_wabobpsvr_AzureCalc_AzureCalcRateCard[[#This Row],[Price_Level]]&amp;Table_wabobpsvr_AzureCalc_AzureCalcRateCard[[#This Row],[Region]]</f>
        <v>Basic_D12 VM (Non-Windows)B7</v>
      </c>
      <c r="B1559" s="784">
        <v>7</v>
      </c>
      <c r="C1559" s="784" t="s">
        <v>701</v>
      </c>
      <c r="D1559" s="784" t="s">
        <v>182</v>
      </c>
      <c r="E1559" s="784">
        <v>0.36659999999999998</v>
      </c>
      <c r="F1559" s="784" t="s">
        <v>1138</v>
      </c>
      <c r="G1559" s="784" t="s">
        <v>4431</v>
      </c>
      <c r="H1559" s="784" t="s">
        <v>4431</v>
      </c>
      <c r="I1559" s="784" t="s">
        <v>5054</v>
      </c>
    </row>
    <row r="1560" spans="1:9" hidden="1">
      <c r="A1560" s="784" t="str">
        <f>Table_wabobpsvr_AzureCalc_AzureCalcRateCard[[#This Row],[ServiceName]]&amp;Table_wabobpsvr_AzureCalc_AzureCalcRateCard[[#This Row],[Price_Level]]&amp;Table_wabobpsvr_AzureCalc_AzureCalcRateCard[[#This Row],[Region]]</f>
        <v>Basic_D12 VM (Non-Windows)C7</v>
      </c>
      <c r="B1560" s="784">
        <v>7</v>
      </c>
      <c r="C1560" s="784" t="s">
        <v>701</v>
      </c>
      <c r="D1560" s="784" t="s">
        <v>184</v>
      </c>
      <c r="E1560" s="784">
        <v>0.35489999999999999</v>
      </c>
      <c r="F1560" s="784" t="s">
        <v>1138</v>
      </c>
      <c r="G1560" s="784" t="s">
        <v>4431</v>
      </c>
      <c r="H1560" s="784" t="s">
        <v>4431</v>
      </c>
      <c r="I1560" s="784" t="s">
        <v>5054</v>
      </c>
    </row>
    <row r="1561" spans="1:9" hidden="1">
      <c r="A1561" s="784" t="str">
        <f>Table_wabobpsvr_AzureCalc_AzureCalcRateCard[[#This Row],[ServiceName]]&amp;Table_wabobpsvr_AzureCalc_AzureCalcRateCard[[#This Row],[Price_Level]]&amp;Table_wabobpsvr_AzureCalc_AzureCalcRateCard[[#This Row],[Region]]</f>
        <v>Basic_D12 VM (Non-Windows)D7</v>
      </c>
      <c r="B1561" s="784">
        <v>7</v>
      </c>
      <c r="C1561" s="784" t="s">
        <v>701</v>
      </c>
      <c r="D1561" s="784" t="s">
        <v>183</v>
      </c>
      <c r="E1561" s="784">
        <v>0.34320000000000001</v>
      </c>
      <c r="F1561" s="784" t="s">
        <v>1138</v>
      </c>
      <c r="G1561" s="784" t="s">
        <v>4431</v>
      </c>
      <c r="H1561" s="784" t="s">
        <v>4431</v>
      </c>
      <c r="I1561" s="784" t="s">
        <v>5054</v>
      </c>
    </row>
    <row r="1562" spans="1:9" hidden="1">
      <c r="A1562" s="784" t="str">
        <f>Table_wabobpsvr_AzureCalc_AzureCalcRateCard[[#This Row],[ServiceName]]&amp;Table_wabobpsvr_AzureCalc_AzureCalcRateCard[[#This Row],[Price_Level]]&amp;Table_wabobpsvr_AzureCalc_AzureCalcRateCard[[#This Row],[Region]]</f>
        <v>Basic_D12 VM (Non-Windows)MOSP8</v>
      </c>
      <c r="B1562" s="784">
        <v>8</v>
      </c>
      <c r="C1562" s="784" t="s">
        <v>701</v>
      </c>
      <c r="D1562" s="784" t="s">
        <v>627</v>
      </c>
      <c r="E1562" s="784">
        <v>0.44800000000000001</v>
      </c>
      <c r="F1562" s="784" t="s">
        <v>1138</v>
      </c>
      <c r="G1562" s="784" t="s">
        <v>4431</v>
      </c>
      <c r="H1562" s="784" t="s">
        <v>4431</v>
      </c>
      <c r="I1562" s="784" t="s">
        <v>5055</v>
      </c>
    </row>
    <row r="1563" spans="1:9" hidden="1">
      <c r="A1563" t="str">
        <f>Table_wabobpsvr_AzureCalc_AzureCalcRateCard[[#This Row],[ServiceName]]&amp;Table_wabobpsvr_AzureCalc_AzureCalcRateCard[[#This Row],[Price_Level]]&amp;Table_wabobpsvr_AzureCalc_AzureCalcRateCard[[#This Row],[Region]]</f>
        <v>Basic_D12 VM (Non-Windows)A8</v>
      </c>
      <c r="B1563">
        <v>8</v>
      </c>
      <c r="C1563" t="s">
        <v>701</v>
      </c>
      <c r="D1563" t="s">
        <v>181</v>
      </c>
      <c r="E1563">
        <v>0.43456</v>
      </c>
      <c r="F1563" t="s">
        <v>1138</v>
      </c>
      <c r="G1563" s="784" t="s">
        <v>4431</v>
      </c>
      <c r="H1563" s="784" t="s">
        <v>4431</v>
      </c>
      <c r="I1563" s="784" t="s">
        <v>5055</v>
      </c>
    </row>
    <row r="1564" spans="1:9" hidden="1">
      <c r="A1564" t="str">
        <f>Table_wabobpsvr_AzureCalc_AzureCalcRateCard[[#This Row],[ServiceName]]&amp;Table_wabobpsvr_AzureCalc_AzureCalcRateCard[[#This Row],[Price_Level]]&amp;Table_wabobpsvr_AzureCalc_AzureCalcRateCard[[#This Row],[Region]]</f>
        <v>Basic_D12 VM (Non-Windows)B8</v>
      </c>
      <c r="B1564">
        <v>8</v>
      </c>
      <c r="C1564" t="s">
        <v>701</v>
      </c>
      <c r="D1564" t="s">
        <v>182</v>
      </c>
      <c r="E1564">
        <v>0.42111999999999999</v>
      </c>
      <c r="F1564" t="s">
        <v>1138</v>
      </c>
      <c r="G1564" s="784" t="s">
        <v>4431</v>
      </c>
      <c r="H1564" s="784" t="s">
        <v>4431</v>
      </c>
      <c r="I1564" s="784" t="s">
        <v>5055</v>
      </c>
    </row>
    <row r="1565" spans="1:9" hidden="1">
      <c r="A1565" t="str">
        <f>Table_wabobpsvr_AzureCalc_AzureCalcRateCard[[#This Row],[ServiceName]]&amp;Table_wabobpsvr_AzureCalc_AzureCalcRateCard[[#This Row],[Price_Level]]&amp;Table_wabobpsvr_AzureCalc_AzureCalcRateCard[[#This Row],[Region]]</f>
        <v>Basic_D12 VM (Non-Windows)C8</v>
      </c>
      <c r="B1565">
        <v>8</v>
      </c>
      <c r="C1565" t="s">
        <v>701</v>
      </c>
      <c r="D1565" t="s">
        <v>184</v>
      </c>
      <c r="E1565">
        <v>0.40767999999999999</v>
      </c>
      <c r="F1565" t="s">
        <v>1138</v>
      </c>
      <c r="G1565" s="784" t="s">
        <v>4431</v>
      </c>
      <c r="H1565" s="784" t="s">
        <v>4431</v>
      </c>
      <c r="I1565" s="784" t="s">
        <v>5055</v>
      </c>
    </row>
    <row r="1566" spans="1:9" hidden="1">
      <c r="A1566" t="str">
        <f>Table_wabobpsvr_AzureCalc_AzureCalcRateCard[[#This Row],[ServiceName]]&amp;Table_wabobpsvr_AzureCalc_AzureCalcRateCard[[#This Row],[Price_Level]]&amp;Table_wabobpsvr_AzureCalc_AzureCalcRateCard[[#This Row],[Region]]</f>
        <v>Basic_D12 VM (Non-Windows)D8</v>
      </c>
      <c r="B1566">
        <v>8</v>
      </c>
      <c r="C1566" t="s">
        <v>701</v>
      </c>
      <c r="D1566" t="s">
        <v>183</v>
      </c>
      <c r="E1566">
        <v>0.39423999999999998</v>
      </c>
      <c r="F1566" t="s">
        <v>1138</v>
      </c>
      <c r="G1566" s="784" t="s">
        <v>4431</v>
      </c>
      <c r="H1566" s="784" t="s">
        <v>4431</v>
      </c>
      <c r="I1566" s="784" t="s">
        <v>5055</v>
      </c>
    </row>
    <row r="1567" spans="1:9" hidden="1">
      <c r="A1567" t="str">
        <f>Table_wabobpsvr_AzureCalc_AzureCalcRateCard[[#This Row],[ServiceName]]&amp;Table_wabobpsvr_AzureCalc_AzureCalcRateCard[[#This Row],[Price_Level]]&amp;Table_wabobpsvr_AzureCalc_AzureCalcRateCard[[#This Row],[Region]]</f>
        <v>Basic_D12 VM (Non-Windows)MOSP11</v>
      </c>
      <c r="B1567">
        <v>11</v>
      </c>
      <c r="C1567" t="s">
        <v>701</v>
      </c>
      <c r="D1567" t="s">
        <v>627</v>
      </c>
      <c r="E1567">
        <v>0.48399999999999999</v>
      </c>
      <c r="F1567" t="s">
        <v>1138</v>
      </c>
      <c r="G1567" s="784" t="s">
        <v>4431</v>
      </c>
      <c r="H1567" s="784" t="s">
        <v>4431</v>
      </c>
      <c r="I1567" s="784" t="s">
        <v>5056</v>
      </c>
    </row>
    <row r="1568" spans="1:9" hidden="1">
      <c r="A1568" t="str">
        <f>Table_wabobpsvr_AzureCalc_AzureCalcRateCard[[#This Row],[ServiceName]]&amp;Table_wabobpsvr_AzureCalc_AzureCalcRateCard[[#This Row],[Price_Level]]&amp;Table_wabobpsvr_AzureCalc_AzureCalcRateCard[[#This Row],[Region]]</f>
        <v>Basic_D12 VM (Non-Windows)A11</v>
      </c>
      <c r="B1568">
        <v>11</v>
      </c>
      <c r="C1568" t="s">
        <v>701</v>
      </c>
      <c r="D1568" t="s">
        <v>181</v>
      </c>
      <c r="E1568">
        <v>0.46948000000000001</v>
      </c>
      <c r="F1568" t="s">
        <v>1138</v>
      </c>
      <c r="G1568" s="784" t="s">
        <v>4431</v>
      </c>
      <c r="H1568" s="784" t="s">
        <v>4431</v>
      </c>
      <c r="I1568" s="784" t="s">
        <v>5056</v>
      </c>
    </row>
    <row r="1569" spans="1:9" hidden="1">
      <c r="A1569" t="str">
        <f>Table_wabobpsvr_AzureCalc_AzureCalcRateCard[[#This Row],[ServiceName]]&amp;Table_wabobpsvr_AzureCalc_AzureCalcRateCard[[#This Row],[Price_Level]]&amp;Table_wabobpsvr_AzureCalc_AzureCalcRateCard[[#This Row],[Region]]</f>
        <v>Basic_D12 VM (Non-Windows)B11</v>
      </c>
      <c r="B1569">
        <v>11</v>
      </c>
      <c r="C1569" t="s">
        <v>701</v>
      </c>
      <c r="D1569" t="s">
        <v>182</v>
      </c>
      <c r="E1569">
        <v>0.45495999999999998</v>
      </c>
      <c r="F1569" t="s">
        <v>1138</v>
      </c>
      <c r="G1569" s="784" t="s">
        <v>4431</v>
      </c>
      <c r="H1569" s="784" t="s">
        <v>4431</v>
      </c>
      <c r="I1569" s="784" t="s">
        <v>5056</v>
      </c>
    </row>
    <row r="1570" spans="1:9" hidden="1">
      <c r="A1570" t="str">
        <f>Table_wabobpsvr_AzureCalc_AzureCalcRateCard[[#This Row],[ServiceName]]&amp;Table_wabobpsvr_AzureCalc_AzureCalcRateCard[[#This Row],[Price_Level]]&amp;Table_wabobpsvr_AzureCalc_AzureCalcRateCard[[#This Row],[Region]]</f>
        <v>Basic_D12 VM (Non-Windows)C11</v>
      </c>
      <c r="B1570">
        <v>11</v>
      </c>
      <c r="C1570" t="s">
        <v>701</v>
      </c>
      <c r="D1570" t="s">
        <v>184</v>
      </c>
      <c r="E1570">
        <v>0.44044</v>
      </c>
      <c r="F1570" t="s">
        <v>1138</v>
      </c>
      <c r="G1570" s="784" t="s">
        <v>4431</v>
      </c>
      <c r="H1570" s="784" t="s">
        <v>4431</v>
      </c>
      <c r="I1570" s="784" t="s">
        <v>5056</v>
      </c>
    </row>
    <row r="1571" spans="1:9" hidden="1">
      <c r="A1571" t="str">
        <f>Table_wabobpsvr_AzureCalc_AzureCalcRateCard[[#This Row],[ServiceName]]&amp;Table_wabobpsvr_AzureCalc_AzureCalcRateCard[[#This Row],[Price_Level]]&amp;Table_wabobpsvr_AzureCalc_AzureCalcRateCard[[#This Row],[Region]]</f>
        <v>Basic_D12 VM (Non-Windows)D11</v>
      </c>
      <c r="B1571">
        <v>11</v>
      </c>
      <c r="C1571" t="s">
        <v>701</v>
      </c>
      <c r="D1571" t="s">
        <v>183</v>
      </c>
      <c r="E1571">
        <v>0.42592000000000002</v>
      </c>
      <c r="F1571" t="s">
        <v>1138</v>
      </c>
      <c r="G1571" s="784" t="s">
        <v>4431</v>
      </c>
      <c r="H1571" s="784" t="s">
        <v>4431</v>
      </c>
      <c r="I1571" s="784" t="s">
        <v>5056</v>
      </c>
    </row>
    <row r="1572" spans="1:9" hidden="1">
      <c r="A1572" t="str">
        <f>Table_wabobpsvr_AzureCalc_AzureCalcRateCard[[#This Row],[ServiceName]]&amp;Table_wabobpsvr_AzureCalc_AzureCalcRateCard[[#This Row],[Price_Level]]&amp;Table_wabobpsvr_AzureCalc_AzureCalcRateCard[[#This Row],[Region]]</f>
        <v>Basic_D12 VM (Non-Windows)MOSP12</v>
      </c>
      <c r="B1572">
        <v>12</v>
      </c>
      <c r="C1572" t="s">
        <v>701</v>
      </c>
      <c r="D1572" t="s">
        <v>627</v>
      </c>
      <c r="E1572">
        <v>0.42</v>
      </c>
      <c r="F1572" t="s">
        <v>1138</v>
      </c>
      <c r="G1572" s="784" t="s">
        <v>4431</v>
      </c>
      <c r="H1572" s="784" t="s">
        <v>4431</v>
      </c>
      <c r="I1572" s="784" t="s">
        <v>5057</v>
      </c>
    </row>
    <row r="1573" spans="1:9" hidden="1">
      <c r="A1573" t="str">
        <f>Table_wabobpsvr_AzureCalc_AzureCalcRateCard[[#This Row],[ServiceName]]&amp;Table_wabobpsvr_AzureCalc_AzureCalcRateCard[[#This Row],[Price_Level]]&amp;Table_wabobpsvr_AzureCalc_AzureCalcRateCard[[#This Row],[Region]]</f>
        <v>Basic_D12 VM (Non-Windows)A12</v>
      </c>
      <c r="B1573">
        <v>12</v>
      </c>
      <c r="C1573" t="s">
        <v>701</v>
      </c>
      <c r="D1573" t="s">
        <v>181</v>
      </c>
      <c r="E1573">
        <v>0.40739999999999998</v>
      </c>
      <c r="F1573" t="s">
        <v>1138</v>
      </c>
      <c r="G1573" s="784" t="s">
        <v>4431</v>
      </c>
      <c r="H1573" s="784" t="s">
        <v>4431</v>
      </c>
      <c r="I1573" s="784" t="s">
        <v>5057</v>
      </c>
    </row>
    <row r="1574" spans="1:9" hidden="1">
      <c r="A1574" t="str">
        <f>Table_wabobpsvr_AzureCalc_AzureCalcRateCard[[#This Row],[ServiceName]]&amp;Table_wabobpsvr_AzureCalc_AzureCalcRateCard[[#This Row],[Price_Level]]&amp;Table_wabobpsvr_AzureCalc_AzureCalcRateCard[[#This Row],[Region]]</f>
        <v>Basic_D12 VM (Non-Windows)B12</v>
      </c>
      <c r="B1574">
        <v>12</v>
      </c>
      <c r="C1574" t="s">
        <v>701</v>
      </c>
      <c r="D1574" t="s">
        <v>182</v>
      </c>
      <c r="E1574">
        <v>0.39479999999999998</v>
      </c>
      <c r="F1574" t="s">
        <v>1138</v>
      </c>
      <c r="G1574" s="784" t="s">
        <v>4431</v>
      </c>
      <c r="H1574" s="784" t="s">
        <v>4431</v>
      </c>
      <c r="I1574" s="784" t="s">
        <v>5057</v>
      </c>
    </row>
    <row r="1575" spans="1:9" hidden="1">
      <c r="A1575" t="str">
        <f>Table_wabobpsvr_AzureCalc_AzureCalcRateCard[[#This Row],[ServiceName]]&amp;Table_wabobpsvr_AzureCalc_AzureCalcRateCard[[#This Row],[Price_Level]]&amp;Table_wabobpsvr_AzureCalc_AzureCalcRateCard[[#This Row],[Region]]</f>
        <v>Basic_D12 VM (Non-Windows)C12</v>
      </c>
      <c r="B1575">
        <v>12</v>
      </c>
      <c r="C1575" t="s">
        <v>701</v>
      </c>
      <c r="D1575" t="s">
        <v>184</v>
      </c>
      <c r="E1575">
        <v>0.38219999999999998</v>
      </c>
      <c r="F1575" t="s">
        <v>1138</v>
      </c>
      <c r="G1575" s="784" t="s">
        <v>4431</v>
      </c>
      <c r="H1575" s="784" t="s">
        <v>4431</v>
      </c>
      <c r="I1575" s="784" t="s">
        <v>5057</v>
      </c>
    </row>
    <row r="1576" spans="1:9" hidden="1">
      <c r="A1576" t="str">
        <f>Table_wabobpsvr_AzureCalc_AzureCalcRateCard[[#This Row],[ServiceName]]&amp;Table_wabobpsvr_AzureCalc_AzureCalcRateCard[[#This Row],[Price_Level]]&amp;Table_wabobpsvr_AzureCalc_AzureCalcRateCard[[#This Row],[Region]]</f>
        <v>Basic_D12 VM (Non-Windows)D12</v>
      </c>
      <c r="B1576">
        <v>12</v>
      </c>
      <c r="C1576" t="s">
        <v>701</v>
      </c>
      <c r="D1576" t="s">
        <v>183</v>
      </c>
      <c r="E1576">
        <v>0.36959999999999998</v>
      </c>
      <c r="F1576" t="s">
        <v>1138</v>
      </c>
      <c r="G1576" s="784" t="s">
        <v>4431</v>
      </c>
      <c r="H1576" s="784" t="s">
        <v>4431</v>
      </c>
      <c r="I1576" s="784" t="s">
        <v>5057</v>
      </c>
    </row>
    <row r="1577" spans="1:9" hidden="1">
      <c r="A1577" t="str">
        <f>Table_wabobpsvr_AzureCalc_AzureCalcRateCard[[#This Row],[ServiceName]]&amp;Table_wabobpsvr_AzureCalc_AzureCalcRateCard[[#This Row],[Price_Level]]&amp;Table_wabobpsvr_AzureCalc_AzureCalcRateCard[[#This Row],[Region]]</f>
        <v>Basic_D12 VM (Non-Windows)MOSP3</v>
      </c>
      <c r="B1577">
        <v>3</v>
      </c>
      <c r="C1577" t="s">
        <v>701</v>
      </c>
      <c r="D1577" t="s">
        <v>627</v>
      </c>
      <c r="E1577">
        <v>0.39</v>
      </c>
      <c r="F1577" t="s">
        <v>1138</v>
      </c>
      <c r="G1577" s="784" t="s">
        <v>4431</v>
      </c>
      <c r="H1577" s="784" t="s">
        <v>4431</v>
      </c>
      <c r="I1577" s="784" t="s">
        <v>5058</v>
      </c>
    </row>
    <row r="1578" spans="1:9" hidden="1">
      <c r="A1578" t="str">
        <f>Table_wabobpsvr_AzureCalc_AzureCalcRateCard[[#This Row],[ServiceName]]&amp;Table_wabobpsvr_AzureCalc_AzureCalcRateCard[[#This Row],[Price_Level]]&amp;Table_wabobpsvr_AzureCalc_AzureCalcRateCard[[#This Row],[Region]]</f>
        <v>Basic_D12 VM (Non-Windows)A3</v>
      </c>
      <c r="B1578">
        <v>3</v>
      </c>
      <c r="C1578" t="s">
        <v>701</v>
      </c>
      <c r="D1578" t="s">
        <v>181</v>
      </c>
      <c r="E1578">
        <v>0.37830000000000003</v>
      </c>
      <c r="F1578" t="s">
        <v>1138</v>
      </c>
      <c r="G1578" s="784" t="s">
        <v>4431</v>
      </c>
      <c r="H1578" s="784" t="s">
        <v>4431</v>
      </c>
      <c r="I1578" s="784" t="s">
        <v>5058</v>
      </c>
    </row>
    <row r="1579" spans="1:9" hidden="1">
      <c r="A1579" t="str">
        <f>Table_wabobpsvr_AzureCalc_AzureCalcRateCard[[#This Row],[ServiceName]]&amp;Table_wabobpsvr_AzureCalc_AzureCalcRateCard[[#This Row],[Price_Level]]&amp;Table_wabobpsvr_AzureCalc_AzureCalcRateCard[[#This Row],[Region]]</f>
        <v>Basic_D12 VM (Non-Windows)B3</v>
      </c>
      <c r="B1579">
        <v>3</v>
      </c>
      <c r="C1579" t="s">
        <v>701</v>
      </c>
      <c r="D1579" t="s">
        <v>182</v>
      </c>
      <c r="E1579">
        <v>0.36659999999999998</v>
      </c>
      <c r="F1579" t="s">
        <v>1138</v>
      </c>
      <c r="G1579" s="784" t="s">
        <v>4431</v>
      </c>
      <c r="H1579" s="784" t="s">
        <v>4431</v>
      </c>
      <c r="I1579" s="784" t="s">
        <v>5058</v>
      </c>
    </row>
    <row r="1580" spans="1:9" hidden="1">
      <c r="A1580" t="str">
        <f>Table_wabobpsvr_AzureCalc_AzureCalcRateCard[[#This Row],[ServiceName]]&amp;Table_wabobpsvr_AzureCalc_AzureCalcRateCard[[#This Row],[Price_Level]]&amp;Table_wabobpsvr_AzureCalc_AzureCalcRateCard[[#This Row],[Region]]</f>
        <v>Basic_D12 VM (Non-Windows)C3</v>
      </c>
      <c r="B1580">
        <v>3</v>
      </c>
      <c r="C1580" t="s">
        <v>701</v>
      </c>
      <c r="D1580" t="s">
        <v>184</v>
      </c>
      <c r="E1580">
        <v>0.35489999999999999</v>
      </c>
      <c r="F1580" t="s">
        <v>1138</v>
      </c>
      <c r="G1580" s="784" t="s">
        <v>4431</v>
      </c>
      <c r="H1580" s="784" t="s">
        <v>4431</v>
      </c>
      <c r="I1580" s="784" t="s">
        <v>5058</v>
      </c>
    </row>
    <row r="1581" spans="1:9" hidden="1">
      <c r="A1581" t="str">
        <f>Table_wabobpsvr_AzureCalc_AzureCalcRateCard[[#This Row],[ServiceName]]&amp;Table_wabobpsvr_AzureCalc_AzureCalcRateCard[[#This Row],[Price_Level]]&amp;Table_wabobpsvr_AzureCalc_AzureCalcRateCard[[#This Row],[Region]]</f>
        <v>Basic_D12 VM (Non-Windows)D3</v>
      </c>
      <c r="B1581">
        <v>3</v>
      </c>
      <c r="C1581" t="s">
        <v>701</v>
      </c>
      <c r="D1581" t="s">
        <v>183</v>
      </c>
      <c r="E1581">
        <v>0.34320000000000001</v>
      </c>
      <c r="F1581" t="s">
        <v>1138</v>
      </c>
      <c r="G1581" s="784" t="s">
        <v>4431</v>
      </c>
      <c r="H1581" s="784" t="s">
        <v>4431</v>
      </c>
      <c r="I1581" s="784" t="s">
        <v>5058</v>
      </c>
    </row>
    <row r="1582" spans="1:9" hidden="1">
      <c r="A1582" t="str">
        <f>Table_wabobpsvr_AzureCalc_AzureCalcRateCard[[#This Row],[ServiceName]]&amp;Table_wabobpsvr_AzureCalc_AzureCalcRateCard[[#This Row],[Price_Level]]&amp;Table_wabobpsvr_AzureCalc_AzureCalcRateCard[[#This Row],[Region]]</f>
        <v>Basic_D12 VM (Non-Windows)MOSP6</v>
      </c>
      <c r="B1582">
        <v>6</v>
      </c>
      <c r="C1582" t="s">
        <v>701</v>
      </c>
      <c r="D1582" t="s">
        <v>627</v>
      </c>
      <c r="E1582">
        <v>0.39</v>
      </c>
      <c r="F1582" t="s">
        <v>1138</v>
      </c>
      <c r="G1582" s="784" t="s">
        <v>4431</v>
      </c>
      <c r="H1582" s="784" t="s">
        <v>4431</v>
      </c>
      <c r="I1582" s="784" t="s">
        <v>5059</v>
      </c>
    </row>
    <row r="1583" spans="1:9" hidden="1">
      <c r="A1583" t="str">
        <f>Table_wabobpsvr_AzureCalc_AzureCalcRateCard[[#This Row],[ServiceName]]&amp;Table_wabobpsvr_AzureCalc_AzureCalcRateCard[[#This Row],[Price_Level]]&amp;Table_wabobpsvr_AzureCalc_AzureCalcRateCard[[#This Row],[Region]]</f>
        <v>Basic_D12 VM (Non-Windows)A6</v>
      </c>
      <c r="B1583">
        <v>6</v>
      </c>
      <c r="C1583" t="s">
        <v>701</v>
      </c>
      <c r="D1583" t="s">
        <v>181</v>
      </c>
      <c r="E1583">
        <v>0.37830000000000003</v>
      </c>
      <c r="F1583" t="s">
        <v>1138</v>
      </c>
      <c r="G1583" s="784" t="s">
        <v>4431</v>
      </c>
      <c r="H1583" s="784" t="s">
        <v>4431</v>
      </c>
      <c r="I1583" s="784" t="s">
        <v>5059</v>
      </c>
    </row>
    <row r="1584" spans="1:9" hidden="1">
      <c r="A1584" t="str">
        <f>Table_wabobpsvr_AzureCalc_AzureCalcRateCard[[#This Row],[ServiceName]]&amp;Table_wabobpsvr_AzureCalc_AzureCalcRateCard[[#This Row],[Price_Level]]&amp;Table_wabobpsvr_AzureCalc_AzureCalcRateCard[[#This Row],[Region]]</f>
        <v>Basic_D12 VM (Non-Windows)B6</v>
      </c>
      <c r="B1584">
        <v>6</v>
      </c>
      <c r="C1584" t="s">
        <v>701</v>
      </c>
      <c r="D1584" t="s">
        <v>182</v>
      </c>
      <c r="E1584">
        <v>0.36659999999999998</v>
      </c>
      <c r="F1584" t="s">
        <v>1138</v>
      </c>
      <c r="G1584" s="784" t="s">
        <v>4431</v>
      </c>
      <c r="H1584" s="784" t="s">
        <v>4431</v>
      </c>
      <c r="I1584" s="784" t="s">
        <v>5059</v>
      </c>
    </row>
    <row r="1585" spans="1:9" hidden="1">
      <c r="A1585" t="str">
        <f>Table_wabobpsvr_AzureCalc_AzureCalcRateCard[[#This Row],[ServiceName]]&amp;Table_wabobpsvr_AzureCalc_AzureCalcRateCard[[#This Row],[Price_Level]]&amp;Table_wabobpsvr_AzureCalc_AzureCalcRateCard[[#This Row],[Region]]</f>
        <v>Basic_D12 VM (Non-Windows)C6</v>
      </c>
      <c r="B1585">
        <v>6</v>
      </c>
      <c r="C1585" t="s">
        <v>701</v>
      </c>
      <c r="D1585" t="s">
        <v>184</v>
      </c>
      <c r="E1585">
        <v>0.35489999999999999</v>
      </c>
      <c r="F1585" t="s">
        <v>1138</v>
      </c>
      <c r="G1585" s="784" t="s">
        <v>4431</v>
      </c>
      <c r="H1585" s="784" t="s">
        <v>4431</v>
      </c>
      <c r="I1585" s="784" t="s">
        <v>5059</v>
      </c>
    </row>
    <row r="1586" spans="1:9" hidden="1">
      <c r="A1586" t="str">
        <f>Table_wabobpsvr_AzureCalc_AzureCalcRateCard[[#This Row],[ServiceName]]&amp;Table_wabobpsvr_AzureCalc_AzureCalcRateCard[[#This Row],[Price_Level]]&amp;Table_wabobpsvr_AzureCalc_AzureCalcRateCard[[#This Row],[Region]]</f>
        <v>ExpressRoute (IXP) Data Transfer Out at 200 Mbps (GB) - Zone 3C14</v>
      </c>
      <c r="B1586">
        <v>14</v>
      </c>
      <c r="C1586" t="s">
        <v>4431</v>
      </c>
      <c r="D1586" t="s">
        <v>184</v>
      </c>
      <c r="E1586">
        <v>999999</v>
      </c>
      <c r="F1586" t="s">
        <v>858</v>
      </c>
      <c r="G1586" s="784" t="s">
        <v>4431</v>
      </c>
      <c r="H1586" s="784" t="s">
        <v>4431</v>
      </c>
      <c r="I1586" s="784" t="s">
        <v>4431</v>
      </c>
    </row>
    <row r="1587" spans="1:9" hidden="1">
      <c r="A1587" t="str">
        <f>Table_wabobpsvr_AzureCalc_AzureCalcRateCard[[#This Row],[ServiceName]]&amp;Table_wabobpsvr_AzureCalc_AzureCalcRateCard[[#This Row],[Price_Level]]&amp;Table_wabobpsvr_AzureCalc_AzureCalcRateCard[[#This Row],[Region]]</f>
        <v>ExpressRoute (IXP) Data Transfer Out at 200 Mbps (GB) - Zone 3D14</v>
      </c>
      <c r="B1587">
        <v>14</v>
      </c>
      <c r="C1587" t="s">
        <v>4431</v>
      </c>
      <c r="D1587" t="s">
        <v>183</v>
      </c>
      <c r="E1587">
        <v>999999</v>
      </c>
      <c r="F1587" t="s">
        <v>858</v>
      </c>
      <c r="G1587" s="784" t="s">
        <v>4431</v>
      </c>
      <c r="H1587" s="784" t="s">
        <v>4431</v>
      </c>
      <c r="I1587" s="784" t="s">
        <v>4431</v>
      </c>
    </row>
    <row r="1588" spans="1:9" hidden="1">
      <c r="A1588" t="str">
        <f>Table_wabobpsvr_AzureCalc_AzureCalcRateCard[[#This Row],[ServiceName]]&amp;Table_wabobpsvr_AzureCalc_AzureCalcRateCard[[#This Row],[Price_Level]]&amp;Table_wabobpsvr_AzureCalc_AzureCalcRateCard[[#This Row],[Region]]</f>
        <v>ExpressRoute (IXP) Data Transfer Out at 500 Mbps (GB) - Zone 1MOSP14</v>
      </c>
      <c r="B1588">
        <v>14</v>
      </c>
      <c r="C1588" t="s">
        <v>4431</v>
      </c>
      <c r="D1588" t="s">
        <v>627</v>
      </c>
      <c r="E1588">
        <v>999999</v>
      </c>
      <c r="F1588" t="s">
        <v>860</v>
      </c>
      <c r="G1588" s="784" t="s">
        <v>4431</v>
      </c>
      <c r="H1588" s="784" t="s">
        <v>4431</v>
      </c>
      <c r="I1588" s="784" t="s">
        <v>4431</v>
      </c>
    </row>
    <row r="1589" spans="1:9" hidden="1">
      <c r="A1589" t="str">
        <f>Table_wabobpsvr_AzureCalc_AzureCalcRateCard[[#This Row],[ServiceName]]&amp;Table_wabobpsvr_AzureCalc_AzureCalcRateCard[[#This Row],[Price_Level]]&amp;Table_wabobpsvr_AzureCalc_AzureCalcRateCard[[#This Row],[Region]]</f>
        <v>ExpressRoute (IXP) Data Transfer Out at 500 Mbps (GB) - Zone 1A14</v>
      </c>
      <c r="B1589">
        <v>14</v>
      </c>
      <c r="C1589" t="s">
        <v>4431</v>
      </c>
      <c r="D1589" t="s">
        <v>181</v>
      </c>
      <c r="E1589">
        <v>999999</v>
      </c>
      <c r="F1589" t="s">
        <v>860</v>
      </c>
      <c r="G1589" s="784" t="s">
        <v>4431</v>
      </c>
      <c r="H1589" s="784" t="s">
        <v>4431</v>
      </c>
      <c r="I1589" s="784" t="s">
        <v>4431</v>
      </c>
    </row>
    <row r="1590" spans="1:9" hidden="1">
      <c r="A1590" t="str">
        <f>Table_wabobpsvr_AzureCalc_AzureCalcRateCard[[#This Row],[ServiceName]]&amp;Table_wabobpsvr_AzureCalc_AzureCalcRateCard[[#This Row],[Price_Level]]&amp;Table_wabobpsvr_AzureCalc_AzureCalcRateCard[[#This Row],[Region]]</f>
        <v>ExpressRoute (IXP) Data Transfer Out at 500 Mbps (GB) - Zone 1B14</v>
      </c>
      <c r="B1590">
        <v>14</v>
      </c>
      <c r="C1590" t="s">
        <v>4431</v>
      </c>
      <c r="D1590" t="s">
        <v>182</v>
      </c>
      <c r="E1590">
        <v>999999</v>
      </c>
      <c r="F1590" t="s">
        <v>860</v>
      </c>
      <c r="G1590" s="784" t="s">
        <v>4431</v>
      </c>
      <c r="H1590" s="784" t="s">
        <v>4431</v>
      </c>
      <c r="I1590" s="784" t="s">
        <v>4431</v>
      </c>
    </row>
    <row r="1591" spans="1:9" hidden="1">
      <c r="A1591" t="str">
        <f>Table_wabobpsvr_AzureCalc_AzureCalcRateCard[[#This Row],[ServiceName]]&amp;Table_wabobpsvr_AzureCalc_AzureCalcRateCard[[#This Row],[Price_Level]]&amp;Table_wabobpsvr_AzureCalc_AzureCalcRateCard[[#This Row],[Region]]</f>
        <v>ExpressRoute (IXP) Data Transfer Out at 500 Mbps (GB) - Zone 1C14</v>
      </c>
      <c r="B1591">
        <v>14</v>
      </c>
      <c r="C1591" t="s">
        <v>4431</v>
      </c>
      <c r="D1591" t="s">
        <v>184</v>
      </c>
      <c r="E1591">
        <v>999999</v>
      </c>
      <c r="F1591" t="s">
        <v>860</v>
      </c>
      <c r="G1591" s="784" t="s">
        <v>4431</v>
      </c>
      <c r="H1591" s="784" t="s">
        <v>4431</v>
      </c>
      <c r="I1591" s="784" t="s">
        <v>4431</v>
      </c>
    </row>
    <row r="1592" spans="1:9" hidden="1">
      <c r="A1592" t="str">
        <f>Table_wabobpsvr_AzureCalc_AzureCalcRateCard[[#This Row],[ServiceName]]&amp;Table_wabobpsvr_AzureCalc_AzureCalcRateCard[[#This Row],[Price_Level]]&amp;Table_wabobpsvr_AzureCalc_AzureCalcRateCard[[#This Row],[Region]]</f>
        <v>ExpressRoute (IXP) Data Transfer Out at 500 Mbps (GB) - Zone 1D14</v>
      </c>
      <c r="B1592">
        <v>14</v>
      </c>
      <c r="C1592" t="s">
        <v>4431</v>
      </c>
      <c r="D1592" t="s">
        <v>183</v>
      </c>
      <c r="E1592">
        <v>999999</v>
      </c>
      <c r="F1592" t="s">
        <v>860</v>
      </c>
      <c r="G1592" s="784" t="s">
        <v>4431</v>
      </c>
      <c r="H1592" s="784" t="s">
        <v>4431</v>
      </c>
      <c r="I1592" s="784" t="s">
        <v>4431</v>
      </c>
    </row>
    <row r="1593" spans="1:9" hidden="1">
      <c r="A1593" t="str">
        <f>Table_wabobpsvr_AzureCalc_AzureCalcRateCard[[#This Row],[ServiceName]]&amp;Table_wabobpsvr_AzureCalc_AzureCalcRateCard[[#This Row],[Price_Level]]&amp;Table_wabobpsvr_AzureCalc_AzureCalcRateCard[[#This Row],[Region]]</f>
        <v>ExpressRoute (IXP) Data Transfer Out at 500 Mbps (GB) - Zone 2MOSP14</v>
      </c>
      <c r="B1593">
        <v>14</v>
      </c>
      <c r="C1593" t="s">
        <v>4431</v>
      </c>
      <c r="D1593" t="s">
        <v>627</v>
      </c>
      <c r="E1593">
        <v>999999</v>
      </c>
      <c r="F1593" t="s">
        <v>861</v>
      </c>
      <c r="G1593" s="784" t="s">
        <v>4431</v>
      </c>
      <c r="H1593" s="784" t="s">
        <v>4431</v>
      </c>
      <c r="I1593" s="784" t="s">
        <v>4431</v>
      </c>
    </row>
    <row r="1594" spans="1:9" hidden="1">
      <c r="A1594" t="str">
        <f>Table_wabobpsvr_AzureCalc_AzureCalcRateCard[[#This Row],[ServiceName]]&amp;Table_wabobpsvr_AzureCalc_AzureCalcRateCard[[#This Row],[Price_Level]]&amp;Table_wabobpsvr_AzureCalc_AzureCalcRateCard[[#This Row],[Region]]</f>
        <v>ExpressRoute (IXP) Data Transfer Out at 500 Mbps (GB) - Zone 2A14</v>
      </c>
      <c r="B1594">
        <v>14</v>
      </c>
      <c r="C1594" t="s">
        <v>4431</v>
      </c>
      <c r="D1594" t="s">
        <v>181</v>
      </c>
      <c r="E1594">
        <v>999999</v>
      </c>
      <c r="F1594" t="s">
        <v>861</v>
      </c>
      <c r="G1594" s="784" t="s">
        <v>4431</v>
      </c>
      <c r="H1594" s="784" t="s">
        <v>4431</v>
      </c>
      <c r="I1594" s="784" t="s">
        <v>4431</v>
      </c>
    </row>
    <row r="1595" spans="1:9" hidden="1">
      <c r="A1595" t="str">
        <f>Table_wabobpsvr_AzureCalc_AzureCalcRateCard[[#This Row],[ServiceName]]&amp;Table_wabobpsvr_AzureCalc_AzureCalcRateCard[[#This Row],[Price_Level]]&amp;Table_wabobpsvr_AzureCalc_AzureCalcRateCard[[#This Row],[Region]]</f>
        <v>ExpressRoute (IXP) Data Transfer Out at 500 Mbps (GB) - Zone 2B14</v>
      </c>
      <c r="B1595">
        <v>14</v>
      </c>
      <c r="C1595" t="s">
        <v>4431</v>
      </c>
      <c r="D1595" t="s">
        <v>182</v>
      </c>
      <c r="E1595">
        <v>999999</v>
      </c>
      <c r="F1595" t="s">
        <v>861</v>
      </c>
      <c r="G1595" s="784" t="s">
        <v>4431</v>
      </c>
      <c r="H1595" s="784" t="s">
        <v>4431</v>
      </c>
      <c r="I1595" s="784" t="s">
        <v>4431</v>
      </c>
    </row>
    <row r="1596" spans="1:9" hidden="1">
      <c r="A1596" t="str">
        <f>Table_wabobpsvr_AzureCalc_AzureCalcRateCard[[#This Row],[ServiceName]]&amp;Table_wabobpsvr_AzureCalc_AzureCalcRateCard[[#This Row],[Price_Level]]&amp;Table_wabobpsvr_AzureCalc_AzureCalcRateCard[[#This Row],[Region]]</f>
        <v>ExpressRoute (IXP) Data Transfer Out at 500 Mbps (GB) - Zone 2C14</v>
      </c>
      <c r="B1596">
        <v>14</v>
      </c>
      <c r="C1596" t="s">
        <v>4431</v>
      </c>
      <c r="D1596" t="s">
        <v>184</v>
      </c>
      <c r="E1596">
        <v>999999</v>
      </c>
      <c r="F1596" t="s">
        <v>861</v>
      </c>
      <c r="G1596" s="784" t="s">
        <v>4431</v>
      </c>
      <c r="H1596" s="784" t="s">
        <v>4431</v>
      </c>
      <c r="I1596" s="784" t="s">
        <v>4431</v>
      </c>
    </row>
    <row r="1597" spans="1:9" hidden="1">
      <c r="A1597" t="str">
        <f>Table_wabobpsvr_AzureCalc_AzureCalcRateCard[[#This Row],[ServiceName]]&amp;Table_wabobpsvr_AzureCalc_AzureCalcRateCard[[#This Row],[Price_Level]]&amp;Table_wabobpsvr_AzureCalc_AzureCalcRateCard[[#This Row],[Region]]</f>
        <v>ExpressRoute (IXP) Data Transfer Out at 500 Mbps (GB) - Zone 2D14</v>
      </c>
      <c r="B1597">
        <v>14</v>
      </c>
      <c r="C1597" t="s">
        <v>4431</v>
      </c>
      <c r="D1597" t="s">
        <v>183</v>
      </c>
      <c r="E1597">
        <v>999999</v>
      </c>
      <c r="F1597" t="s">
        <v>861</v>
      </c>
      <c r="G1597" s="784" t="s">
        <v>4431</v>
      </c>
      <c r="H1597" s="784" t="s">
        <v>4431</v>
      </c>
      <c r="I1597" s="784" t="s">
        <v>4431</v>
      </c>
    </row>
    <row r="1598" spans="1:9" hidden="1">
      <c r="A1598" t="str">
        <f>Table_wabobpsvr_AzureCalc_AzureCalcRateCard[[#This Row],[ServiceName]]&amp;Table_wabobpsvr_AzureCalc_AzureCalcRateCard[[#This Row],[Price_Level]]&amp;Table_wabobpsvr_AzureCalc_AzureCalcRateCard[[#This Row],[Region]]</f>
        <v>ExpressRoute (IXP) Data Transfer Out at 500 Mbps (GB) - Zone 3MOSP14</v>
      </c>
      <c r="B1598">
        <v>14</v>
      </c>
      <c r="C1598" t="s">
        <v>4431</v>
      </c>
      <c r="D1598" t="s">
        <v>627</v>
      </c>
      <c r="E1598">
        <v>999999</v>
      </c>
      <c r="F1598" t="s">
        <v>859</v>
      </c>
      <c r="G1598" s="784" t="s">
        <v>4431</v>
      </c>
      <c r="H1598" s="784" t="s">
        <v>4431</v>
      </c>
      <c r="I1598" s="784" t="s">
        <v>4431</v>
      </c>
    </row>
    <row r="1599" spans="1:9" hidden="1">
      <c r="A1599" t="str">
        <f>Table_wabobpsvr_AzureCalc_AzureCalcRateCard[[#This Row],[ServiceName]]&amp;Table_wabobpsvr_AzureCalc_AzureCalcRateCard[[#This Row],[Price_Level]]&amp;Table_wabobpsvr_AzureCalc_AzureCalcRateCard[[#This Row],[Region]]</f>
        <v>ExpressRoute (IXP) Data Transfer Out at 500 Mbps (GB) - Zone 3A14</v>
      </c>
      <c r="B1599">
        <v>14</v>
      </c>
      <c r="C1599" t="s">
        <v>4431</v>
      </c>
      <c r="D1599" t="s">
        <v>181</v>
      </c>
      <c r="E1599">
        <v>999999</v>
      </c>
      <c r="F1599" t="s">
        <v>859</v>
      </c>
      <c r="G1599" s="784" t="s">
        <v>4431</v>
      </c>
      <c r="H1599" s="784" t="s">
        <v>4431</v>
      </c>
      <c r="I1599" s="784" t="s">
        <v>4431</v>
      </c>
    </row>
    <row r="1600" spans="1:9" hidden="1">
      <c r="A1600" t="str">
        <f>Table_wabobpsvr_AzureCalc_AzureCalcRateCard[[#This Row],[ServiceName]]&amp;Table_wabobpsvr_AzureCalc_AzureCalcRateCard[[#This Row],[Price_Level]]&amp;Table_wabobpsvr_AzureCalc_AzureCalcRateCard[[#This Row],[Region]]</f>
        <v>ExpressRoute (IXP) Data Transfer Out at 500 Mbps (GB) - Zone 3B14</v>
      </c>
      <c r="B1600">
        <v>14</v>
      </c>
      <c r="C1600" t="s">
        <v>4431</v>
      </c>
      <c r="D1600" t="s">
        <v>182</v>
      </c>
      <c r="E1600">
        <v>999999</v>
      </c>
      <c r="F1600" t="s">
        <v>859</v>
      </c>
      <c r="G1600" s="784" t="s">
        <v>4431</v>
      </c>
      <c r="H1600" s="784" t="s">
        <v>4431</v>
      </c>
      <c r="I1600" s="784" t="s">
        <v>4431</v>
      </c>
    </row>
    <row r="1601" spans="1:9" hidden="1">
      <c r="A1601" t="str">
        <f>Table_wabobpsvr_AzureCalc_AzureCalcRateCard[[#This Row],[ServiceName]]&amp;Table_wabobpsvr_AzureCalc_AzureCalcRateCard[[#This Row],[Price_Level]]&amp;Table_wabobpsvr_AzureCalc_AzureCalcRateCard[[#This Row],[Region]]</f>
        <v>ExpressRoute (IXP) Data Transfer Out at 500 Mbps (GB) - Zone 3C14</v>
      </c>
      <c r="B1601">
        <v>14</v>
      </c>
      <c r="C1601" t="s">
        <v>4431</v>
      </c>
      <c r="D1601" t="s">
        <v>184</v>
      </c>
      <c r="E1601">
        <v>999999</v>
      </c>
      <c r="F1601" t="s">
        <v>859</v>
      </c>
      <c r="G1601" s="784" t="s">
        <v>4431</v>
      </c>
      <c r="H1601" s="784" t="s">
        <v>4431</v>
      </c>
      <c r="I1601" s="784" t="s">
        <v>4431</v>
      </c>
    </row>
    <row r="1602" spans="1:9" hidden="1">
      <c r="A1602" t="str">
        <f>Table_wabobpsvr_AzureCalc_AzureCalcRateCard[[#This Row],[ServiceName]]&amp;Table_wabobpsvr_AzureCalc_AzureCalcRateCard[[#This Row],[Price_Level]]&amp;Table_wabobpsvr_AzureCalc_AzureCalcRateCard[[#This Row],[Region]]</f>
        <v>ExpressRoute (IXP) Data Transfer Out at 500 Mbps (GB) - Zone 3D14</v>
      </c>
      <c r="B1602">
        <v>14</v>
      </c>
      <c r="C1602" t="s">
        <v>4431</v>
      </c>
      <c r="D1602" t="s">
        <v>183</v>
      </c>
      <c r="E1602">
        <v>999999</v>
      </c>
      <c r="F1602" t="s">
        <v>859</v>
      </c>
      <c r="G1602" s="784" t="s">
        <v>4431</v>
      </c>
      <c r="H1602" s="784" t="s">
        <v>4431</v>
      </c>
      <c r="I1602" s="784" t="s">
        <v>4431</v>
      </c>
    </row>
    <row r="1603" spans="1:9" hidden="1">
      <c r="A1603" t="str">
        <f>Table_wabobpsvr_AzureCalc_AzureCalcRateCard[[#This Row],[ServiceName]]&amp;Table_wabobpsvr_AzureCalc_AzureCalcRateCard[[#This Row],[Price_Level]]&amp;Table_wabobpsvr_AzureCalc_AzureCalcRateCard[[#This Row],[Region]]</f>
        <v>SQL DB Basic Database HoursMOSP</v>
      </c>
      <c r="C1603" t="s">
        <v>701</v>
      </c>
      <c r="D1603" t="s">
        <v>627</v>
      </c>
      <c r="E1603">
        <v>6.8999999999999999E-3</v>
      </c>
      <c r="F1603" t="s">
        <v>1079</v>
      </c>
      <c r="G1603" s="784" t="s">
        <v>4431</v>
      </c>
      <c r="H1603" s="784" t="s">
        <v>4431</v>
      </c>
      <c r="I1603" s="784" t="s">
        <v>5060</v>
      </c>
    </row>
    <row r="1604" spans="1:9" hidden="1">
      <c r="A1604" t="str">
        <f>Table_wabobpsvr_AzureCalc_AzureCalcRateCard[[#This Row],[ServiceName]]&amp;Table_wabobpsvr_AzureCalc_AzureCalcRateCard[[#This Row],[Price_Level]]&amp;Table_wabobpsvr_AzureCalc_AzureCalcRateCard[[#This Row],[Region]]</f>
        <v>SQL DB Basic Database HoursA</v>
      </c>
      <c r="C1604" t="s">
        <v>701</v>
      </c>
      <c r="D1604" t="s">
        <v>181</v>
      </c>
      <c r="E1604">
        <v>6.6930000000000002E-3</v>
      </c>
      <c r="F1604" t="s">
        <v>1079</v>
      </c>
      <c r="G1604" s="784" t="s">
        <v>1870</v>
      </c>
      <c r="H1604" s="784" t="s">
        <v>3309</v>
      </c>
      <c r="I1604" s="784" t="s">
        <v>5060</v>
      </c>
    </row>
    <row r="1605" spans="1:9" hidden="1">
      <c r="A1605" t="str">
        <f>Table_wabobpsvr_AzureCalc_AzureCalcRateCard[[#This Row],[ServiceName]]&amp;Table_wabobpsvr_AzureCalc_AzureCalcRateCard[[#This Row],[Price_Level]]&amp;Table_wabobpsvr_AzureCalc_AzureCalcRateCard[[#This Row],[Region]]</f>
        <v>SQL DB Basic Database HoursB</v>
      </c>
      <c r="C1605" t="s">
        <v>701</v>
      </c>
      <c r="D1605" t="s">
        <v>182</v>
      </c>
      <c r="E1605">
        <v>6.4859999999999996E-3</v>
      </c>
      <c r="F1605" t="s">
        <v>1079</v>
      </c>
      <c r="G1605" s="784" t="s">
        <v>1870</v>
      </c>
      <c r="H1605" s="784" t="s">
        <v>3309</v>
      </c>
      <c r="I1605" s="784" t="s">
        <v>5060</v>
      </c>
    </row>
    <row r="1606" spans="1:9" hidden="1">
      <c r="A1606" t="str">
        <f>Table_wabobpsvr_AzureCalc_AzureCalcRateCard[[#This Row],[ServiceName]]&amp;Table_wabobpsvr_AzureCalc_AzureCalcRateCard[[#This Row],[Price_Level]]&amp;Table_wabobpsvr_AzureCalc_AzureCalcRateCard[[#This Row],[Region]]</f>
        <v>SQL DB Premium P1 Database HoursMOSP11</v>
      </c>
      <c r="B1606">
        <v>11</v>
      </c>
      <c r="C1606" t="s">
        <v>701</v>
      </c>
      <c r="D1606" t="s">
        <v>627</v>
      </c>
      <c r="E1606">
        <v>0.70599999999999996</v>
      </c>
      <c r="F1606" t="s">
        <v>1080</v>
      </c>
      <c r="G1606" s="784" t="s">
        <v>4431</v>
      </c>
      <c r="H1606" s="784" t="s">
        <v>4431</v>
      </c>
      <c r="I1606" s="784" t="s">
        <v>5061</v>
      </c>
    </row>
    <row r="1607" spans="1:9" hidden="1">
      <c r="A1607" t="str">
        <f>Table_wabobpsvr_AzureCalc_AzureCalcRateCard[[#This Row],[ServiceName]]&amp;Table_wabobpsvr_AzureCalc_AzureCalcRateCard[[#This Row],[Price_Level]]&amp;Table_wabobpsvr_AzureCalc_AzureCalcRateCard[[#This Row],[Region]]</f>
        <v>SQL DB Premium P1 Database HoursA11</v>
      </c>
      <c r="B1607">
        <v>11</v>
      </c>
      <c r="C1607" t="s">
        <v>701</v>
      </c>
      <c r="D1607" t="s">
        <v>181</v>
      </c>
      <c r="E1607">
        <v>0.68500000000000005</v>
      </c>
      <c r="F1607" t="s">
        <v>1080</v>
      </c>
      <c r="G1607" s="784" t="s">
        <v>1884</v>
      </c>
      <c r="H1607" s="784" t="s">
        <v>3310</v>
      </c>
      <c r="I1607" s="784" t="s">
        <v>5061</v>
      </c>
    </row>
    <row r="1608" spans="1:9" hidden="1">
      <c r="A1608" s="784" t="str">
        <f>Table_wabobpsvr_AzureCalc_AzureCalcRateCard[[#This Row],[ServiceName]]&amp;Table_wabobpsvr_AzureCalc_AzureCalcRateCard[[#This Row],[Price_Level]]&amp;Table_wabobpsvr_AzureCalc_AzureCalcRateCard[[#This Row],[Region]]</f>
        <v>SQL DB Premium P1 Database HoursB11</v>
      </c>
      <c r="B1608" s="784">
        <v>11</v>
      </c>
      <c r="C1608" s="784" t="s">
        <v>701</v>
      </c>
      <c r="D1608" s="784" t="s">
        <v>182</v>
      </c>
      <c r="E1608" s="784">
        <v>0.66400000000000003</v>
      </c>
      <c r="F1608" s="784" t="s">
        <v>1080</v>
      </c>
      <c r="G1608" s="784" t="s">
        <v>1884</v>
      </c>
      <c r="H1608" s="784" t="s">
        <v>3310</v>
      </c>
      <c r="I1608" s="784" t="s">
        <v>5061</v>
      </c>
    </row>
    <row r="1609" spans="1:9" hidden="1">
      <c r="A1609" s="784" t="str">
        <f>Table_wabobpsvr_AzureCalc_AzureCalcRateCard[[#This Row],[ServiceName]]&amp;Table_wabobpsvr_AzureCalc_AzureCalcRateCard[[#This Row],[Price_Level]]&amp;Table_wabobpsvr_AzureCalc_AzureCalcRateCard[[#This Row],[Region]]</f>
        <v>SQL DB Premium P1 Database HoursC11</v>
      </c>
      <c r="B1609" s="784">
        <v>11</v>
      </c>
      <c r="C1609" s="784" t="s">
        <v>701</v>
      </c>
      <c r="D1609" s="784" t="s">
        <v>184</v>
      </c>
      <c r="E1609" s="784">
        <v>0.64300000000000002</v>
      </c>
      <c r="F1609" s="784" t="s">
        <v>1080</v>
      </c>
      <c r="G1609" s="784" t="s">
        <v>1884</v>
      </c>
      <c r="H1609" s="784" t="s">
        <v>3310</v>
      </c>
      <c r="I1609" s="784" t="s">
        <v>5061</v>
      </c>
    </row>
    <row r="1610" spans="1:9" hidden="1">
      <c r="A1610" s="784" t="str">
        <f>Table_wabobpsvr_AzureCalc_AzureCalcRateCard[[#This Row],[ServiceName]]&amp;Table_wabobpsvr_AzureCalc_AzureCalcRateCard[[#This Row],[Price_Level]]&amp;Table_wabobpsvr_AzureCalc_AzureCalcRateCard[[#This Row],[Region]]</f>
        <v>SQL DB Premium P1 Database HoursD11</v>
      </c>
      <c r="B1610" s="784">
        <v>11</v>
      </c>
      <c r="C1610" s="784" t="s">
        <v>701</v>
      </c>
      <c r="D1610" s="784" t="s">
        <v>183</v>
      </c>
      <c r="E1610" s="784">
        <v>0.622</v>
      </c>
      <c r="F1610" s="784" t="s">
        <v>1080</v>
      </c>
      <c r="G1610" s="784" t="s">
        <v>1884</v>
      </c>
      <c r="H1610" s="784" t="s">
        <v>3310</v>
      </c>
      <c r="I1610" s="784" t="s">
        <v>5061</v>
      </c>
    </row>
    <row r="1611" spans="1:9" hidden="1">
      <c r="A1611" s="784" t="str">
        <f>Table_wabobpsvr_AzureCalc_AzureCalcRateCard[[#This Row],[ServiceName]]&amp;Table_wabobpsvr_AzureCalc_AzureCalcRateCard[[#This Row],[Price_Level]]&amp;Table_wabobpsvr_AzureCalc_AzureCalcRateCard[[#This Row],[Region]]</f>
        <v>SQL DB Premium P1 Database HoursMOSP12</v>
      </c>
      <c r="B1611" s="784">
        <v>12</v>
      </c>
      <c r="C1611" s="784" t="s">
        <v>701</v>
      </c>
      <c r="D1611" s="784" t="s">
        <v>627</v>
      </c>
      <c r="E1611" s="784">
        <v>0.70599999999999996</v>
      </c>
      <c r="F1611" s="784" t="s">
        <v>1080</v>
      </c>
      <c r="G1611" s="784" t="s">
        <v>4431</v>
      </c>
      <c r="H1611" s="784" t="s">
        <v>4431</v>
      </c>
      <c r="I1611" s="784" t="s">
        <v>5062</v>
      </c>
    </row>
    <row r="1612" spans="1:9" hidden="1">
      <c r="A1612" s="784" t="str">
        <f>Table_wabobpsvr_AzureCalc_AzureCalcRateCard[[#This Row],[ServiceName]]&amp;Table_wabobpsvr_AzureCalc_AzureCalcRateCard[[#This Row],[Price_Level]]&amp;Table_wabobpsvr_AzureCalc_AzureCalcRateCard[[#This Row],[Region]]</f>
        <v>SQL DB Premium P1 Database HoursA12</v>
      </c>
      <c r="B1612" s="784">
        <v>12</v>
      </c>
      <c r="C1612" s="784" t="s">
        <v>701</v>
      </c>
      <c r="D1612" s="784" t="s">
        <v>181</v>
      </c>
      <c r="E1612" s="784">
        <v>0.68500000000000005</v>
      </c>
      <c r="F1612" s="784" t="s">
        <v>1080</v>
      </c>
      <c r="G1612" s="784" t="s">
        <v>1886</v>
      </c>
      <c r="H1612" s="784" t="s">
        <v>3311</v>
      </c>
      <c r="I1612" s="784" t="s">
        <v>5062</v>
      </c>
    </row>
    <row r="1613" spans="1:9" hidden="1">
      <c r="A1613" s="784" t="str">
        <f>Table_wabobpsvr_AzureCalc_AzureCalcRateCard[[#This Row],[ServiceName]]&amp;Table_wabobpsvr_AzureCalc_AzureCalcRateCard[[#This Row],[Price_Level]]&amp;Table_wabobpsvr_AzureCalc_AzureCalcRateCard[[#This Row],[Region]]</f>
        <v>SQL DB Premium P1 Database HoursB12</v>
      </c>
      <c r="B1613" s="784">
        <v>12</v>
      </c>
      <c r="C1613" s="784" t="s">
        <v>701</v>
      </c>
      <c r="D1613" s="784" t="s">
        <v>182</v>
      </c>
      <c r="E1613" s="784">
        <v>0.66400000000000003</v>
      </c>
      <c r="F1613" s="784" t="s">
        <v>1080</v>
      </c>
      <c r="G1613" s="784" t="s">
        <v>1886</v>
      </c>
      <c r="H1613" s="784" t="s">
        <v>3311</v>
      </c>
      <c r="I1613" s="784" t="s">
        <v>5062</v>
      </c>
    </row>
    <row r="1614" spans="1:9" hidden="1">
      <c r="A1614" s="784" t="str">
        <f>Table_wabobpsvr_AzureCalc_AzureCalcRateCard[[#This Row],[ServiceName]]&amp;Table_wabobpsvr_AzureCalc_AzureCalcRateCard[[#This Row],[Price_Level]]&amp;Table_wabobpsvr_AzureCalc_AzureCalcRateCard[[#This Row],[Region]]</f>
        <v>SQL DB Premium P1 Database HoursC12</v>
      </c>
      <c r="B1614" s="784">
        <v>12</v>
      </c>
      <c r="C1614" s="784" t="s">
        <v>701</v>
      </c>
      <c r="D1614" s="784" t="s">
        <v>184</v>
      </c>
      <c r="E1614" s="784">
        <v>0.64300000000000002</v>
      </c>
      <c r="F1614" s="784" t="s">
        <v>1080</v>
      </c>
      <c r="G1614" s="784" t="s">
        <v>1886</v>
      </c>
      <c r="H1614" s="784" t="s">
        <v>3311</v>
      </c>
      <c r="I1614" s="784" t="s">
        <v>5062</v>
      </c>
    </row>
    <row r="1615" spans="1:9" hidden="1">
      <c r="A1615" s="784" t="str">
        <f>Table_wabobpsvr_AzureCalc_AzureCalcRateCard[[#This Row],[ServiceName]]&amp;Table_wabobpsvr_AzureCalc_AzureCalcRateCard[[#This Row],[Price_Level]]&amp;Table_wabobpsvr_AzureCalc_AzureCalcRateCard[[#This Row],[Region]]</f>
        <v>SQL DB Premium P1 Database HoursD12</v>
      </c>
      <c r="B1615" s="784">
        <v>12</v>
      </c>
      <c r="C1615" s="784" t="s">
        <v>701</v>
      </c>
      <c r="D1615" s="784" t="s">
        <v>183</v>
      </c>
      <c r="E1615" s="784">
        <v>0.622</v>
      </c>
      <c r="F1615" s="784" t="s">
        <v>1080</v>
      </c>
      <c r="G1615" s="784" t="s">
        <v>1886</v>
      </c>
      <c r="H1615" s="784" t="s">
        <v>3311</v>
      </c>
      <c r="I1615" s="784" t="s">
        <v>5062</v>
      </c>
    </row>
    <row r="1616" spans="1:9" hidden="1">
      <c r="A1616" s="784" t="str">
        <f>Table_wabobpsvr_AzureCalc_AzureCalcRateCard[[#This Row],[ServiceName]]&amp;Table_wabobpsvr_AzureCalc_AzureCalcRateCard[[#This Row],[Price_Level]]&amp;Table_wabobpsvr_AzureCalc_AzureCalcRateCard[[#This Row],[Region]]</f>
        <v>SQL DB Premium P2 Secondary Geo Database HoursMOSP</v>
      </c>
      <c r="B1616" s="784"/>
      <c r="C1616" s="784" t="s">
        <v>701</v>
      </c>
      <c r="D1616" s="784" t="s">
        <v>627</v>
      </c>
      <c r="E1616" s="784">
        <v>0.96899999999999997</v>
      </c>
      <c r="F1616" s="784" t="s">
        <v>1081</v>
      </c>
      <c r="G1616" s="784" t="s">
        <v>4431</v>
      </c>
      <c r="H1616" s="784" t="s">
        <v>4431</v>
      </c>
      <c r="I1616" s="784" t="s">
        <v>5063</v>
      </c>
    </row>
    <row r="1617" spans="1:9" hidden="1">
      <c r="A1617" s="784" t="str">
        <f>Table_wabobpsvr_AzureCalc_AzureCalcRateCard[[#This Row],[ServiceName]]&amp;Table_wabobpsvr_AzureCalc_AzureCalcRateCard[[#This Row],[Price_Level]]&amp;Table_wabobpsvr_AzureCalc_AzureCalcRateCard[[#This Row],[Region]]</f>
        <v>SQL DB Premium P2 Secondary Geo Database HoursA</v>
      </c>
      <c r="B1617" s="784"/>
      <c r="C1617" s="784" t="s">
        <v>701</v>
      </c>
      <c r="D1617" s="784" t="s">
        <v>181</v>
      </c>
      <c r="E1617" s="784">
        <v>0.93993000000000004</v>
      </c>
      <c r="F1617" s="784" t="s">
        <v>1081</v>
      </c>
      <c r="G1617" s="784" t="s">
        <v>4431</v>
      </c>
      <c r="H1617" s="784" t="s">
        <v>4431</v>
      </c>
      <c r="I1617" s="784" t="s">
        <v>5063</v>
      </c>
    </row>
    <row r="1618" spans="1:9" hidden="1">
      <c r="A1618" s="784" t="str">
        <f>Table_wabobpsvr_AzureCalc_AzureCalcRateCard[[#This Row],[ServiceName]]&amp;Table_wabobpsvr_AzureCalc_AzureCalcRateCard[[#This Row],[Price_Level]]&amp;Table_wabobpsvr_AzureCalc_AzureCalcRateCard[[#This Row],[Region]]</f>
        <v>SQL DB Premium P2 Secondary Geo Database HoursB</v>
      </c>
      <c r="B1618" s="784"/>
      <c r="C1618" s="784" t="s">
        <v>701</v>
      </c>
      <c r="D1618" s="784" t="s">
        <v>182</v>
      </c>
      <c r="E1618" s="784">
        <v>0.91086</v>
      </c>
      <c r="F1618" s="784" t="s">
        <v>1081</v>
      </c>
      <c r="G1618" s="784" t="s">
        <v>4431</v>
      </c>
      <c r="H1618" s="784" t="s">
        <v>4431</v>
      </c>
      <c r="I1618" s="784" t="s">
        <v>5063</v>
      </c>
    </row>
    <row r="1619" spans="1:9" hidden="1">
      <c r="A1619" s="784" t="str">
        <f>Table_wabobpsvr_AzureCalc_AzureCalcRateCard[[#This Row],[ServiceName]]&amp;Table_wabobpsvr_AzureCalc_AzureCalcRateCard[[#This Row],[Price_Level]]&amp;Table_wabobpsvr_AzureCalc_AzureCalcRateCard[[#This Row],[Region]]</f>
        <v>SQL DB Premium P2 Secondary Geo Database HoursC</v>
      </c>
      <c r="B1619" s="784"/>
      <c r="C1619" s="784" t="s">
        <v>701</v>
      </c>
      <c r="D1619" s="784" t="s">
        <v>184</v>
      </c>
      <c r="E1619" s="784">
        <v>0.88178999999999996</v>
      </c>
      <c r="F1619" s="784" t="s">
        <v>1081</v>
      </c>
      <c r="G1619" s="784" t="s">
        <v>4431</v>
      </c>
      <c r="H1619" s="784" t="s">
        <v>4431</v>
      </c>
      <c r="I1619" s="784" t="s">
        <v>5063</v>
      </c>
    </row>
    <row r="1620" spans="1:9" hidden="1">
      <c r="A1620" t="str">
        <f>Table_wabobpsvr_AzureCalc_AzureCalcRateCard[[#This Row],[ServiceName]]&amp;Table_wabobpsvr_AzureCalc_AzureCalcRateCard[[#This Row],[Price_Level]]&amp;Table_wabobpsvr_AzureCalc_AzureCalcRateCard[[#This Row],[Region]]</f>
        <v>SQL DB Premium P2 Secondary Geo Database HoursD</v>
      </c>
      <c r="C1620" t="s">
        <v>701</v>
      </c>
      <c r="D1620" t="s">
        <v>183</v>
      </c>
      <c r="E1620">
        <v>0.85272000000000003</v>
      </c>
      <c r="F1620" t="s">
        <v>1081</v>
      </c>
      <c r="G1620" s="784" t="s">
        <v>4431</v>
      </c>
      <c r="H1620" s="784" t="s">
        <v>4431</v>
      </c>
      <c r="I1620" s="784" t="s">
        <v>5063</v>
      </c>
    </row>
    <row r="1621" spans="1:9" hidden="1">
      <c r="A1621" t="str">
        <f>Table_wabobpsvr_AzureCalc_AzureCalcRateCard[[#This Row],[ServiceName]]&amp;Table_wabobpsvr_AzureCalc_AzureCalcRateCard[[#This Row],[Price_Level]]&amp;Table_wabobpsvr_AzureCalc_AzureCalcRateCard[[#This Row],[Region]]</f>
        <v>SQL DB Premium P2 Secondary Geo Database HoursMOSP13</v>
      </c>
      <c r="B1621">
        <v>13</v>
      </c>
      <c r="C1621" t="s">
        <v>701</v>
      </c>
      <c r="D1621" t="s">
        <v>627</v>
      </c>
      <c r="E1621">
        <v>1.1725000000000001</v>
      </c>
      <c r="F1621" t="s">
        <v>1081</v>
      </c>
      <c r="G1621" s="784" t="s">
        <v>4431</v>
      </c>
      <c r="H1621" s="784" t="s">
        <v>4431</v>
      </c>
      <c r="I1621" s="784" t="s">
        <v>5064</v>
      </c>
    </row>
    <row r="1622" spans="1:9" hidden="1">
      <c r="A1622" s="784" t="str">
        <f>Table_wabobpsvr_AzureCalc_AzureCalcRateCard[[#This Row],[ServiceName]]&amp;Table_wabobpsvr_AzureCalc_AzureCalcRateCard[[#This Row],[Price_Level]]&amp;Table_wabobpsvr_AzureCalc_AzureCalcRateCard[[#This Row],[Region]]</f>
        <v>SQL DB Premium P2 Secondary Geo Database HoursA13</v>
      </c>
      <c r="B1622" s="784">
        <v>13</v>
      </c>
      <c r="C1622" s="784" t="s">
        <v>701</v>
      </c>
      <c r="D1622" s="784" t="s">
        <v>181</v>
      </c>
      <c r="E1622" s="784">
        <v>1.1373249999999999</v>
      </c>
      <c r="F1622" s="784" t="s">
        <v>1081</v>
      </c>
      <c r="G1622" s="784" t="s">
        <v>4431</v>
      </c>
      <c r="H1622" s="784" t="s">
        <v>4431</v>
      </c>
      <c r="I1622" s="784" t="s">
        <v>5064</v>
      </c>
    </row>
    <row r="1623" spans="1:9" hidden="1">
      <c r="A1623" t="str">
        <f>Table_wabobpsvr_AzureCalc_AzureCalcRateCard[[#This Row],[ServiceName]]&amp;Table_wabobpsvr_AzureCalc_AzureCalcRateCard[[#This Row],[Price_Level]]&amp;Table_wabobpsvr_AzureCalc_AzureCalcRateCard[[#This Row],[Region]]</f>
        <v>SQL DB Premium P2 Secondary Geo Database HoursB13</v>
      </c>
      <c r="B1623">
        <v>13</v>
      </c>
      <c r="C1623" t="s">
        <v>701</v>
      </c>
      <c r="D1623" t="s">
        <v>182</v>
      </c>
      <c r="E1623">
        <v>1.10215</v>
      </c>
      <c r="F1623" t="s">
        <v>1081</v>
      </c>
      <c r="G1623" s="784" t="s">
        <v>4431</v>
      </c>
      <c r="H1623" s="784" t="s">
        <v>4431</v>
      </c>
      <c r="I1623" s="784" t="s">
        <v>5064</v>
      </c>
    </row>
    <row r="1624" spans="1:9" hidden="1">
      <c r="A1624" t="str">
        <f>Table_wabobpsvr_AzureCalc_AzureCalcRateCard[[#This Row],[ServiceName]]&amp;Table_wabobpsvr_AzureCalc_AzureCalcRateCard[[#This Row],[Price_Level]]&amp;Table_wabobpsvr_AzureCalc_AzureCalcRateCard[[#This Row],[Region]]</f>
        <v>SQL DB Premium P1 Database HoursMOSP14</v>
      </c>
      <c r="B1624">
        <v>14</v>
      </c>
      <c r="C1624" t="s">
        <v>701</v>
      </c>
      <c r="D1624" t="s">
        <v>627</v>
      </c>
      <c r="E1624">
        <v>0.78100000000000003</v>
      </c>
      <c r="F1624" t="s">
        <v>1080</v>
      </c>
      <c r="G1624" s="784" t="s">
        <v>4431</v>
      </c>
      <c r="H1624" s="784" t="s">
        <v>4431</v>
      </c>
      <c r="I1624" s="784" t="s">
        <v>5065</v>
      </c>
    </row>
    <row r="1625" spans="1:9" hidden="1">
      <c r="A1625" t="str">
        <f>Table_wabobpsvr_AzureCalc_AzureCalcRateCard[[#This Row],[ServiceName]]&amp;Table_wabobpsvr_AzureCalc_AzureCalcRateCard[[#This Row],[Price_Level]]&amp;Table_wabobpsvr_AzureCalc_AzureCalcRateCard[[#This Row],[Region]]</f>
        <v>SQL DB Premium P2 Secondary Geo Database HoursC13</v>
      </c>
      <c r="B1625">
        <v>13</v>
      </c>
      <c r="C1625" t="s">
        <v>701</v>
      </c>
      <c r="D1625" t="s">
        <v>184</v>
      </c>
      <c r="E1625">
        <v>1.066975</v>
      </c>
      <c r="F1625" t="s">
        <v>1081</v>
      </c>
      <c r="G1625" s="784" t="s">
        <v>4431</v>
      </c>
      <c r="H1625" s="784" t="s">
        <v>4431</v>
      </c>
      <c r="I1625" s="784" t="s">
        <v>5064</v>
      </c>
    </row>
    <row r="1626" spans="1:9" hidden="1">
      <c r="A1626" t="str">
        <f>Table_wabobpsvr_AzureCalc_AzureCalcRateCard[[#This Row],[ServiceName]]&amp;Table_wabobpsvr_AzureCalc_AzureCalcRateCard[[#This Row],[Price_Level]]&amp;Table_wabobpsvr_AzureCalc_AzureCalcRateCard[[#This Row],[Region]]</f>
        <v>SQL DB Premium P2 Secondary Geo Database HoursD13</v>
      </c>
      <c r="B1626">
        <v>13</v>
      </c>
      <c r="C1626" t="s">
        <v>701</v>
      </c>
      <c r="D1626" t="s">
        <v>183</v>
      </c>
      <c r="E1626">
        <v>1.0318000000000001</v>
      </c>
      <c r="F1626" t="s">
        <v>1081</v>
      </c>
      <c r="G1626" s="784" t="s">
        <v>4431</v>
      </c>
      <c r="H1626" s="784" t="s">
        <v>4431</v>
      </c>
      <c r="I1626" s="784" t="s">
        <v>5064</v>
      </c>
    </row>
    <row r="1627" spans="1:9" hidden="1">
      <c r="A1627" t="str">
        <f>Table_wabobpsvr_AzureCalc_AzureCalcRateCard[[#This Row],[ServiceName]]&amp;Table_wabobpsvr_AzureCalc_AzureCalcRateCard[[#This Row],[Price_Level]]&amp;Table_wabobpsvr_AzureCalc_AzureCalcRateCard[[#This Row],[Region]]</f>
        <v>SQL DB Premium P2 Secondary Geo Database HoursMOSP11</v>
      </c>
      <c r="B1627">
        <v>11</v>
      </c>
      <c r="C1627" t="s">
        <v>701</v>
      </c>
      <c r="D1627" t="s">
        <v>627</v>
      </c>
      <c r="E1627">
        <v>1.095</v>
      </c>
      <c r="F1627" t="s">
        <v>1081</v>
      </c>
      <c r="G1627" s="784" t="s">
        <v>4431</v>
      </c>
      <c r="H1627" s="784" t="s">
        <v>4431</v>
      </c>
      <c r="I1627" s="784" t="s">
        <v>5066</v>
      </c>
    </row>
    <row r="1628" spans="1:9" hidden="1">
      <c r="A1628" t="str">
        <f>Table_wabobpsvr_AzureCalc_AzureCalcRateCard[[#This Row],[ServiceName]]&amp;Table_wabobpsvr_AzureCalc_AzureCalcRateCard[[#This Row],[Price_Level]]&amp;Table_wabobpsvr_AzureCalc_AzureCalcRateCard[[#This Row],[Region]]</f>
        <v>SQL DB Premium P2 Secondary Geo Database HoursA11</v>
      </c>
      <c r="B1628">
        <v>11</v>
      </c>
      <c r="C1628" t="s">
        <v>701</v>
      </c>
      <c r="D1628" t="s">
        <v>181</v>
      </c>
      <c r="E1628">
        <v>1.0621499999999999</v>
      </c>
      <c r="F1628" t="s">
        <v>1081</v>
      </c>
      <c r="G1628" s="784" t="s">
        <v>3674</v>
      </c>
      <c r="H1628" s="784" t="s">
        <v>3675</v>
      </c>
      <c r="I1628" s="784" t="s">
        <v>5066</v>
      </c>
    </row>
    <row r="1629" spans="1:9" hidden="1">
      <c r="A1629" t="str">
        <f>Table_wabobpsvr_AzureCalc_AzureCalcRateCard[[#This Row],[ServiceName]]&amp;Table_wabobpsvr_AzureCalc_AzureCalcRateCard[[#This Row],[Price_Level]]&amp;Table_wabobpsvr_AzureCalc_AzureCalcRateCard[[#This Row],[Region]]</f>
        <v>SQL DB Premium P2 Secondary Geo Database HoursB11</v>
      </c>
      <c r="B1629">
        <v>11</v>
      </c>
      <c r="C1629" t="s">
        <v>701</v>
      </c>
      <c r="D1629" t="s">
        <v>182</v>
      </c>
      <c r="E1629">
        <v>1.0293000000000001</v>
      </c>
      <c r="F1629" t="s">
        <v>1081</v>
      </c>
      <c r="G1629" s="784" t="s">
        <v>3674</v>
      </c>
      <c r="H1629" s="784" t="s">
        <v>3675</v>
      </c>
      <c r="I1629" s="784" t="s">
        <v>5066</v>
      </c>
    </row>
    <row r="1630" spans="1:9" hidden="1">
      <c r="A1630" t="str">
        <f>Table_wabobpsvr_AzureCalc_AzureCalcRateCard[[#This Row],[ServiceName]]&amp;Table_wabobpsvr_AzureCalc_AzureCalcRateCard[[#This Row],[Price_Level]]&amp;Table_wabobpsvr_AzureCalc_AzureCalcRateCard[[#This Row],[Region]]</f>
        <v>SQL DB Premium P2 Secondary Geo Database HoursC11</v>
      </c>
      <c r="B1630">
        <v>11</v>
      </c>
      <c r="C1630" t="s">
        <v>701</v>
      </c>
      <c r="D1630" t="s">
        <v>184</v>
      </c>
      <c r="E1630">
        <v>0.99644999999999995</v>
      </c>
      <c r="F1630" t="s">
        <v>1081</v>
      </c>
      <c r="G1630" s="784" t="s">
        <v>3674</v>
      </c>
      <c r="H1630" s="784" t="s">
        <v>3675</v>
      </c>
      <c r="I1630" s="784" t="s">
        <v>5066</v>
      </c>
    </row>
    <row r="1631" spans="1:9" hidden="1">
      <c r="A1631" t="str">
        <f>Table_wabobpsvr_AzureCalc_AzureCalcRateCard[[#This Row],[ServiceName]]&amp;Table_wabobpsvr_AzureCalc_AzureCalcRateCard[[#This Row],[Price_Level]]&amp;Table_wabobpsvr_AzureCalc_AzureCalcRateCard[[#This Row],[Region]]</f>
        <v>SQL DB Premium P2 Secondary Geo Database HoursD11</v>
      </c>
      <c r="B1631">
        <v>11</v>
      </c>
      <c r="C1631" t="s">
        <v>701</v>
      </c>
      <c r="D1631" t="s">
        <v>183</v>
      </c>
      <c r="E1631">
        <v>0.96360000000000001</v>
      </c>
      <c r="F1631" t="s">
        <v>1081</v>
      </c>
      <c r="G1631" s="784" t="s">
        <v>3674</v>
      </c>
      <c r="H1631" s="784" t="s">
        <v>3675</v>
      </c>
      <c r="I1631" s="784" t="s">
        <v>5066</v>
      </c>
    </row>
    <row r="1632" spans="1:9" hidden="1">
      <c r="A1632" t="str">
        <f>Table_wabobpsvr_AzureCalc_AzureCalcRateCard[[#This Row],[ServiceName]]&amp;Table_wabobpsvr_AzureCalc_AzureCalcRateCard[[#This Row],[Price_Level]]&amp;Table_wabobpsvr_AzureCalc_AzureCalcRateCard[[#This Row],[Region]]</f>
        <v>SQL DB Premium P2 Secondary Geo Database HoursMOSP12</v>
      </c>
      <c r="B1632">
        <v>12</v>
      </c>
      <c r="C1632" t="s">
        <v>701</v>
      </c>
      <c r="D1632" t="s">
        <v>627</v>
      </c>
      <c r="E1632">
        <v>1.095</v>
      </c>
      <c r="F1632" t="s">
        <v>1081</v>
      </c>
      <c r="G1632" s="784" t="s">
        <v>4431</v>
      </c>
      <c r="H1632" s="784" t="s">
        <v>4431</v>
      </c>
      <c r="I1632" s="784" t="s">
        <v>5067</v>
      </c>
    </row>
    <row r="1633" spans="1:9" hidden="1">
      <c r="A1633" t="str">
        <f>Table_wabobpsvr_AzureCalc_AzureCalcRateCard[[#This Row],[ServiceName]]&amp;Table_wabobpsvr_AzureCalc_AzureCalcRateCard[[#This Row],[Price_Level]]&amp;Table_wabobpsvr_AzureCalc_AzureCalcRateCard[[#This Row],[Region]]</f>
        <v>SQL DB Premium P1 Database HoursA14</v>
      </c>
      <c r="B1633">
        <v>14</v>
      </c>
      <c r="C1633" t="s">
        <v>701</v>
      </c>
      <c r="D1633" t="s">
        <v>181</v>
      </c>
      <c r="E1633">
        <v>0.75800000000000001</v>
      </c>
      <c r="F1633" t="s">
        <v>1080</v>
      </c>
      <c r="G1633" s="784" t="s">
        <v>3312</v>
      </c>
      <c r="H1633" s="784" t="s">
        <v>3313</v>
      </c>
      <c r="I1633" s="784" t="s">
        <v>5065</v>
      </c>
    </row>
    <row r="1634" spans="1:9" hidden="1">
      <c r="A1634" s="784" t="str">
        <f>Table_wabobpsvr_AzureCalc_AzureCalcRateCard[[#This Row],[ServiceName]]&amp;Table_wabobpsvr_AzureCalc_AzureCalcRateCard[[#This Row],[Price_Level]]&amp;Table_wabobpsvr_AzureCalc_AzureCalcRateCard[[#This Row],[Region]]</f>
        <v>SQL DB Premium P2 Secondary Geo Database HoursA12</v>
      </c>
      <c r="B1634" s="784">
        <v>12</v>
      </c>
      <c r="C1634" s="784" t="s">
        <v>701</v>
      </c>
      <c r="D1634" s="784" t="s">
        <v>181</v>
      </c>
      <c r="E1634" s="784">
        <v>1.0621499999999999</v>
      </c>
      <c r="F1634" s="784" t="s">
        <v>1081</v>
      </c>
      <c r="G1634" s="784" t="s">
        <v>3676</v>
      </c>
      <c r="H1634" s="784" t="s">
        <v>3677</v>
      </c>
      <c r="I1634" s="784" t="s">
        <v>5067</v>
      </c>
    </row>
    <row r="1635" spans="1:9" hidden="1">
      <c r="A1635" t="str">
        <f>Table_wabobpsvr_AzureCalc_AzureCalcRateCard[[#This Row],[ServiceName]]&amp;Table_wabobpsvr_AzureCalc_AzureCalcRateCard[[#This Row],[Price_Level]]&amp;Table_wabobpsvr_AzureCalc_AzureCalcRateCard[[#This Row],[Region]]</f>
        <v>SQL DB Premium P2 Secondary Geo Database HoursB12</v>
      </c>
      <c r="B1635">
        <v>12</v>
      </c>
      <c r="C1635" t="s">
        <v>701</v>
      </c>
      <c r="D1635" t="s">
        <v>182</v>
      </c>
      <c r="E1635">
        <v>1.0293000000000001</v>
      </c>
      <c r="F1635" t="s">
        <v>1081</v>
      </c>
      <c r="G1635" s="784" t="s">
        <v>3676</v>
      </c>
      <c r="H1635" s="784" t="s">
        <v>3677</v>
      </c>
      <c r="I1635" s="784" t="s">
        <v>5067</v>
      </c>
    </row>
    <row r="1636" spans="1:9" hidden="1">
      <c r="A1636" t="str">
        <f>Table_wabobpsvr_AzureCalc_AzureCalcRateCard[[#This Row],[ServiceName]]&amp;Table_wabobpsvr_AzureCalc_AzureCalcRateCard[[#This Row],[Price_Level]]&amp;Table_wabobpsvr_AzureCalc_AzureCalcRateCard[[#This Row],[Region]]</f>
        <v>SQL DB Premium P2 Secondary Geo Database HoursC12</v>
      </c>
      <c r="B1636">
        <v>12</v>
      </c>
      <c r="C1636" t="s">
        <v>701</v>
      </c>
      <c r="D1636" t="s">
        <v>184</v>
      </c>
      <c r="E1636">
        <v>0.99644999999999995</v>
      </c>
      <c r="F1636" t="s">
        <v>1081</v>
      </c>
      <c r="G1636" s="784" t="s">
        <v>3676</v>
      </c>
      <c r="H1636" s="784" t="s">
        <v>3677</v>
      </c>
      <c r="I1636" s="784" t="s">
        <v>5067</v>
      </c>
    </row>
    <row r="1637" spans="1:9" hidden="1">
      <c r="A1637" t="str">
        <f>Table_wabobpsvr_AzureCalc_AzureCalcRateCard[[#This Row],[ServiceName]]&amp;Table_wabobpsvr_AzureCalc_AzureCalcRateCard[[#This Row],[Price_Level]]&amp;Table_wabobpsvr_AzureCalc_AzureCalcRateCard[[#This Row],[Region]]</f>
        <v>SQL DB Premium P2 Secondary Geo Database HoursD12</v>
      </c>
      <c r="B1637">
        <v>12</v>
      </c>
      <c r="C1637" t="s">
        <v>701</v>
      </c>
      <c r="D1637" t="s">
        <v>183</v>
      </c>
      <c r="E1637">
        <v>0.96360000000000001</v>
      </c>
      <c r="F1637" t="s">
        <v>1081</v>
      </c>
      <c r="G1637" s="784" t="s">
        <v>3676</v>
      </c>
      <c r="H1637" s="784" t="s">
        <v>3677</v>
      </c>
      <c r="I1637" s="784" t="s">
        <v>5067</v>
      </c>
    </row>
    <row r="1638" spans="1:9" hidden="1">
      <c r="A1638" t="str">
        <f>Table_wabobpsvr_AzureCalc_AzureCalcRateCard[[#This Row],[ServiceName]]&amp;Table_wabobpsvr_AzureCalc_AzureCalcRateCard[[#This Row],[Price_Level]]&amp;Table_wabobpsvr_AzureCalc_AzureCalcRateCard[[#This Row],[Region]]</f>
        <v>SQL DB Premium P2 Secondary Geo Database HoursMOSP14</v>
      </c>
      <c r="B1638">
        <v>14</v>
      </c>
      <c r="C1638" t="s">
        <v>701</v>
      </c>
      <c r="D1638" t="s">
        <v>627</v>
      </c>
      <c r="E1638">
        <v>999999</v>
      </c>
      <c r="F1638" t="s">
        <v>1081</v>
      </c>
      <c r="G1638" s="784" t="s">
        <v>4431</v>
      </c>
      <c r="H1638" s="784" t="s">
        <v>4431</v>
      </c>
      <c r="I1638" s="784" t="s">
        <v>5068</v>
      </c>
    </row>
    <row r="1639" spans="1:9" hidden="1">
      <c r="A1639" t="str">
        <f>Table_wabobpsvr_AzureCalc_AzureCalcRateCard[[#This Row],[ServiceName]]&amp;Table_wabobpsvr_AzureCalc_AzureCalcRateCard[[#This Row],[Price_Level]]&amp;Table_wabobpsvr_AzureCalc_AzureCalcRateCard[[#This Row],[Region]]</f>
        <v>SQL DB Premium P2 Secondary Geo Database HoursA14</v>
      </c>
      <c r="B1639">
        <v>14</v>
      </c>
      <c r="C1639" t="s">
        <v>701</v>
      </c>
      <c r="D1639" t="s">
        <v>181</v>
      </c>
      <c r="E1639">
        <v>1.136920833</v>
      </c>
      <c r="F1639" t="s">
        <v>1081</v>
      </c>
      <c r="G1639" s="784" t="s">
        <v>3678</v>
      </c>
      <c r="H1639" s="784" t="s">
        <v>3679</v>
      </c>
      <c r="I1639" s="784" t="s">
        <v>5068</v>
      </c>
    </row>
    <row r="1640" spans="1:9" hidden="1">
      <c r="A1640" t="str">
        <f>Table_wabobpsvr_AzureCalc_AzureCalcRateCard[[#This Row],[ServiceName]]&amp;Table_wabobpsvr_AzureCalc_AzureCalcRateCard[[#This Row],[Price_Level]]&amp;Table_wabobpsvr_AzureCalc_AzureCalcRateCard[[#This Row],[Region]]</f>
        <v>SQL DB Premium P2 Secondary Geo Database HoursB14</v>
      </c>
      <c r="B1640">
        <v>14</v>
      </c>
      <c r="C1640" t="s">
        <v>701</v>
      </c>
      <c r="D1640" t="s">
        <v>182</v>
      </c>
      <c r="E1640">
        <v>1.101758333</v>
      </c>
      <c r="F1640" t="s">
        <v>1081</v>
      </c>
      <c r="G1640" s="784" t="s">
        <v>3678</v>
      </c>
      <c r="H1640" s="784" t="s">
        <v>3679</v>
      </c>
      <c r="I1640" s="784" t="s">
        <v>5068</v>
      </c>
    </row>
    <row r="1641" spans="1:9" hidden="1">
      <c r="A1641" t="str">
        <f>Table_wabobpsvr_AzureCalc_AzureCalcRateCard[[#This Row],[ServiceName]]&amp;Table_wabobpsvr_AzureCalc_AzureCalcRateCard[[#This Row],[Price_Level]]&amp;Table_wabobpsvr_AzureCalc_AzureCalcRateCard[[#This Row],[Region]]</f>
        <v>SQL DB Premium P2 Secondary Geo Database HoursC14</v>
      </c>
      <c r="B1641">
        <v>14</v>
      </c>
      <c r="C1641" t="s">
        <v>701</v>
      </c>
      <c r="D1641" t="s">
        <v>184</v>
      </c>
      <c r="E1641">
        <v>1.066595833</v>
      </c>
      <c r="F1641" t="s">
        <v>1081</v>
      </c>
      <c r="G1641" s="784" t="s">
        <v>3678</v>
      </c>
      <c r="H1641" s="784" t="s">
        <v>3679</v>
      </c>
      <c r="I1641" s="784" t="s">
        <v>5068</v>
      </c>
    </row>
    <row r="1642" spans="1:9" hidden="1">
      <c r="A1642" t="str">
        <f>Table_wabobpsvr_AzureCalc_AzureCalcRateCard[[#This Row],[ServiceName]]&amp;Table_wabobpsvr_AzureCalc_AzureCalcRateCard[[#This Row],[Price_Level]]&amp;Table_wabobpsvr_AzureCalc_AzureCalcRateCard[[#This Row],[Region]]</f>
        <v>SQL DB Premium P1 Database HoursB14</v>
      </c>
      <c r="B1642">
        <v>14</v>
      </c>
      <c r="C1642" t="s">
        <v>701</v>
      </c>
      <c r="D1642" t="s">
        <v>182</v>
      </c>
      <c r="E1642">
        <v>0.73399999999999999</v>
      </c>
      <c r="F1642" t="s">
        <v>1080</v>
      </c>
      <c r="G1642" s="784" t="s">
        <v>3312</v>
      </c>
      <c r="H1642" s="784" t="s">
        <v>3313</v>
      </c>
      <c r="I1642" s="784" t="s">
        <v>5065</v>
      </c>
    </row>
    <row r="1643" spans="1:9" hidden="1">
      <c r="A1643" t="str">
        <f>Table_wabobpsvr_AzureCalc_AzureCalcRateCard[[#This Row],[ServiceName]]&amp;Table_wabobpsvr_AzureCalc_AzureCalcRateCard[[#This Row],[Price_Level]]&amp;Table_wabobpsvr_AzureCalc_AzureCalcRateCard[[#This Row],[Region]]</f>
        <v>SQL DB Premium P2 Secondary Geo Database HoursD14</v>
      </c>
      <c r="B1643">
        <v>14</v>
      </c>
      <c r="C1643" t="s">
        <v>701</v>
      </c>
      <c r="D1643" t="s">
        <v>183</v>
      </c>
      <c r="E1643">
        <v>1.0314333330000001</v>
      </c>
      <c r="F1643" t="s">
        <v>1081</v>
      </c>
      <c r="G1643" s="784" t="s">
        <v>3678</v>
      </c>
      <c r="H1643" s="784" t="s">
        <v>3679</v>
      </c>
      <c r="I1643" s="784" t="s">
        <v>5068</v>
      </c>
    </row>
    <row r="1644" spans="1:9" hidden="1">
      <c r="A1644" t="str">
        <f>Table_wabobpsvr_AzureCalc_AzureCalcRateCard[[#This Row],[ServiceName]]&amp;Table_wabobpsvr_AzureCalc_AzureCalcRateCard[[#This Row],[Price_Level]]&amp;Table_wabobpsvr_AzureCalc_AzureCalcRateCard[[#This Row],[Region]]</f>
        <v>SQL DB Premium P3 Database HoursMOSP</v>
      </c>
      <c r="C1644" t="s">
        <v>701</v>
      </c>
      <c r="D1644" t="s">
        <v>627</v>
      </c>
      <c r="E1644">
        <v>5</v>
      </c>
      <c r="F1644" t="s">
        <v>1082</v>
      </c>
      <c r="G1644" s="784" t="s">
        <v>4431</v>
      </c>
      <c r="H1644" s="784" t="s">
        <v>4431</v>
      </c>
      <c r="I1644" s="784" t="s">
        <v>5069</v>
      </c>
    </row>
    <row r="1645" spans="1:9" hidden="1">
      <c r="A1645" t="str">
        <f>Table_wabobpsvr_AzureCalc_AzureCalcRateCard[[#This Row],[ServiceName]]&amp;Table_wabobpsvr_AzureCalc_AzureCalcRateCard[[#This Row],[Price_Level]]&amp;Table_wabobpsvr_AzureCalc_AzureCalcRateCard[[#This Row],[Region]]</f>
        <v>SQL DB Premium P3 Database HoursA</v>
      </c>
      <c r="C1645" t="s">
        <v>701</v>
      </c>
      <c r="D1645" t="s">
        <v>181</v>
      </c>
      <c r="E1645">
        <v>4.8499999999999996</v>
      </c>
      <c r="F1645" t="s">
        <v>1082</v>
      </c>
      <c r="G1645" s="784" t="s">
        <v>2024</v>
      </c>
      <c r="H1645" s="784" t="s">
        <v>3314</v>
      </c>
      <c r="I1645" s="784" t="s">
        <v>5069</v>
      </c>
    </row>
    <row r="1646" spans="1:9" hidden="1">
      <c r="A1646" t="str">
        <f>Table_wabobpsvr_AzureCalc_AzureCalcRateCard[[#This Row],[ServiceName]]&amp;Table_wabobpsvr_AzureCalc_AzureCalcRateCard[[#This Row],[Price_Level]]&amp;Table_wabobpsvr_AzureCalc_AzureCalcRateCard[[#This Row],[Region]]</f>
        <v>SQL DB Premium P3 Database HoursB</v>
      </c>
      <c r="C1646" t="s">
        <v>701</v>
      </c>
      <c r="D1646" t="s">
        <v>182</v>
      </c>
      <c r="E1646">
        <v>4.7</v>
      </c>
      <c r="F1646" t="s">
        <v>1082</v>
      </c>
      <c r="G1646" s="784" t="s">
        <v>2024</v>
      </c>
      <c r="H1646" s="784" t="s">
        <v>3314</v>
      </c>
      <c r="I1646" s="784" t="s">
        <v>5069</v>
      </c>
    </row>
    <row r="1647" spans="1:9" hidden="1">
      <c r="A1647" t="str">
        <f>Table_wabobpsvr_AzureCalc_AzureCalcRateCard[[#This Row],[ServiceName]]&amp;Table_wabobpsvr_AzureCalc_AzureCalcRateCard[[#This Row],[Price_Level]]&amp;Table_wabobpsvr_AzureCalc_AzureCalcRateCard[[#This Row],[Region]]</f>
        <v>SQL DB Premium P3 Database HoursC</v>
      </c>
      <c r="C1647" t="s">
        <v>701</v>
      </c>
      <c r="D1647" t="s">
        <v>184</v>
      </c>
      <c r="E1647">
        <v>4.55</v>
      </c>
      <c r="F1647" t="s">
        <v>1082</v>
      </c>
      <c r="G1647" s="784" t="s">
        <v>2024</v>
      </c>
      <c r="H1647" s="784" t="s">
        <v>3314</v>
      </c>
      <c r="I1647" s="784" t="s">
        <v>5069</v>
      </c>
    </row>
    <row r="1648" spans="1:9" hidden="1">
      <c r="A1648" s="784" t="str">
        <f>Table_wabobpsvr_AzureCalc_AzureCalcRateCard[[#This Row],[ServiceName]]&amp;Table_wabobpsvr_AzureCalc_AzureCalcRateCard[[#This Row],[Price_Level]]&amp;Table_wabobpsvr_AzureCalc_AzureCalcRateCard[[#This Row],[Region]]</f>
        <v>SQL DB Premium P3 Database HoursD</v>
      </c>
      <c r="B1648" s="784"/>
      <c r="C1648" s="784" t="s">
        <v>701</v>
      </c>
      <c r="D1648" s="784" t="s">
        <v>183</v>
      </c>
      <c r="E1648" s="784">
        <v>4.4000000000000004</v>
      </c>
      <c r="F1648" s="784" t="s">
        <v>1082</v>
      </c>
      <c r="G1648" s="784" t="s">
        <v>2024</v>
      </c>
      <c r="H1648" s="784" t="s">
        <v>3314</v>
      </c>
      <c r="I1648" s="784" t="s">
        <v>5069</v>
      </c>
    </row>
    <row r="1649" spans="1:9" hidden="1">
      <c r="A1649" s="784" t="str">
        <f>Table_wabobpsvr_AzureCalc_AzureCalcRateCard[[#This Row],[ServiceName]]&amp;Table_wabobpsvr_AzureCalc_AzureCalcRateCard[[#This Row],[Price_Level]]&amp;Table_wabobpsvr_AzureCalc_AzureCalcRateCard[[#This Row],[Region]]</f>
        <v>SQL DB Premium P3 Database HoursMOSP13</v>
      </c>
      <c r="B1649" s="784">
        <v>13</v>
      </c>
      <c r="C1649" s="784" t="s">
        <v>701</v>
      </c>
      <c r="D1649" s="784" t="s">
        <v>627</v>
      </c>
      <c r="E1649" s="784">
        <v>6.05</v>
      </c>
      <c r="F1649" s="784" t="s">
        <v>1082</v>
      </c>
      <c r="G1649" s="784" t="s">
        <v>4431</v>
      </c>
      <c r="H1649" s="784" t="s">
        <v>4431</v>
      </c>
      <c r="I1649" s="784" t="s">
        <v>5013</v>
      </c>
    </row>
    <row r="1650" spans="1:9" hidden="1">
      <c r="A1650" s="784" t="str">
        <f>Table_wabobpsvr_AzureCalc_AzureCalcRateCard[[#This Row],[ServiceName]]&amp;Table_wabobpsvr_AzureCalc_AzureCalcRateCard[[#This Row],[Price_Level]]&amp;Table_wabobpsvr_AzureCalc_AzureCalcRateCard[[#This Row],[Region]]</f>
        <v>SQL DB Premium P3 Database HoursA13</v>
      </c>
      <c r="B1650" s="784">
        <v>13</v>
      </c>
      <c r="C1650" s="784" t="s">
        <v>701</v>
      </c>
      <c r="D1650" s="784" t="s">
        <v>181</v>
      </c>
      <c r="E1650" s="784">
        <v>5.8689999999999998</v>
      </c>
      <c r="F1650" s="784" t="s">
        <v>1082</v>
      </c>
      <c r="G1650" s="784" t="s">
        <v>2027</v>
      </c>
      <c r="H1650" s="784" t="s">
        <v>3297</v>
      </c>
      <c r="I1650" s="784" t="s">
        <v>5013</v>
      </c>
    </row>
    <row r="1651" spans="1:9" hidden="1">
      <c r="A1651" s="784" t="str">
        <f>Table_wabobpsvr_AzureCalc_AzureCalcRateCard[[#This Row],[ServiceName]]&amp;Table_wabobpsvr_AzureCalc_AzureCalcRateCard[[#This Row],[Price_Level]]&amp;Table_wabobpsvr_AzureCalc_AzureCalcRateCard[[#This Row],[Region]]</f>
        <v>SQL DB Premium P1 Database HoursC14</v>
      </c>
      <c r="B1651" s="784">
        <v>14</v>
      </c>
      <c r="C1651" s="784" t="s">
        <v>701</v>
      </c>
      <c r="D1651" s="784" t="s">
        <v>184</v>
      </c>
      <c r="E1651" s="784">
        <v>0.71099999999999997</v>
      </c>
      <c r="F1651" s="784" t="s">
        <v>1080</v>
      </c>
      <c r="G1651" s="784" t="s">
        <v>3312</v>
      </c>
      <c r="H1651" s="784" t="s">
        <v>3313</v>
      </c>
      <c r="I1651" s="784" t="s">
        <v>5065</v>
      </c>
    </row>
    <row r="1652" spans="1:9" hidden="1">
      <c r="A1652" s="784" t="str">
        <f>Table_wabobpsvr_AzureCalc_AzureCalcRateCard[[#This Row],[ServiceName]]&amp;Table_wabobpsvr_AzureCalc_AzureCalcRateCard[[#This Row],[Price_Level]]&amp;Table_wabobpsvr_AzureCalc_AzureCalcRateCard[[#This Row],[Region]]</f>
        <v>SQL DB Premium P1 Database HoursD14</v>
      </c>
      <c r="B1652" s="784">
        <v>14</v>
      </c>
      <c r="C1652" s="784" t="s">
        <v>701</v>
      </c>
      <c r="D1652" s="784" t="s">
        <v>183</v>
      </c>
      <c r="E1652" s="784">
        <v>0.68799999999999994</v>
      </c>
      <c r="F1652" s="784" t="s">
        <v>1080</v>
      </c>
      <c r="G1652" s="784" t="s">
        <v>3312</v>
      </c>
      <c r="H1652" s="784" t="s">
        <v>3313</v>
      </c>
      <c r="I1652" s="784" t="s">
        <v>5065</v>
      </c>
    </row>
    <row r="1653" spans="1:9" hidden="1">
      <c r="A1653" s="784" t="str">
        <f>Table_wabobpsvr_AzureCalc_AzureCalcRateCard[[#This Row],[ServiceName]]&amp;Table_wabobpsvr_AzureCalc_AzureCalcRateCard[[#This Row],[Price_Level]]&amp;Table_wabobpsvr_AzureCalc_AzureCalcRateCard[[#This Row],[Region]]</f>
        <v>SQL DB Premium P1 Secondary Active Geo Database HoursMOSP</v>
      </c>
      <c r="B1653" s="784"/>
      <c r="C1653" s="784" t="s">
        <v>701</v>
      </c>
      <c r="D1653" s="784" t="s">
        <v>627</v>
      </c>
      <c r="E1653" s="784">
        <v>0.64580000000000004</v>
      </c>
      <c r="F1653" s="784" t="s">
        <v>1083</v>
      </c>
      <c r="G1653" s="784" t="s">
        <v>4431</v>
      </c>
      <c r="H1653" s="784" t="s">
        <v>4431</v>
      </c>
      <c r="I1653" s="784" t="s">
        <v>5070</v>
      </c>
    </row>
    <row r="1654" spans="1:9" hidden="1">
      <c r="A1654" s="784" t="str">
        <f>Table_wabobpsvr_AzureCalc_AzureCalcRateCard[[#This Row],[ServiceName]]&amp;Table_wabobpsvr_AzureCalc_AzureCalcRateCard[[#This Row],[Price_Level]]&amp;Table_wabobpsvr_AzureCalc_AzureCalcRateCard[[#This Row],[Region]]</f>
        <v>SQL DB Premium P1 Secondary Active Geo Database HoursA</v>
      </c>
      <c r="B1654" s="784"/>
      <c r="C1654" s="784" t="s">
        <v>701</v>
      </c>
      <c r="D1654" s="784" t="s">
        <v>181</v>
      </c>
      <c r="E1654" s="784">
        <v>0.62642600000000004</v>
      </c>
      <c r="F1654" s="784" t="s">
        <v>1083</v>
      </c>
      <c r="G1654" s="784" t="s">
        <v>3680</v>
      </c>
      <c r="H1654" s="784" t="s">
        <v>3681</v>
      </c>
      <c r="I1654" s="784" t="s">
        <v>5070</v>
      </c>
    </row>
    <row r="1655" spans="1:9" hidden="1">
      <c r="A1655" s="784" t="str">
        <f>Table_wabobpsvr_AzureCalc_AzureCalcRateCard[[#This Row],[ServiceName]]&amp;Table_wabobpsvr_AzureCalc_AzureCalcRateCard[[#This Row],[Price_Level]]&amp;Table_wabobpsvr_AzureCalc_AzureCalcRateCard[[#This Row],[Region]]</f>
        <v>SQL DB Premium P1 Secondary Active Geo Database HoursB</v>
      </c>
      <c r="B1655" s="784"/>
      <c r="C1655" s="784" t="s">
        <v>701</v>
      </c>
      <c r="D1655" s="784" t="s">
        <v>182</v>
      </c>
      <c r="E1655" s="784">
        <v>0.60705200000000004</v>
      </c>
      <c r="F1655" s="784" t="s">
        <v>1083</v>
      </c>
      <c r="G1655" s="784" t="s">
        <v>3680</v>
      </c>
      <c r="H1655" s="784" t="s">
        <v>3681</v>
      </c>
      <c r="I1655" s="784" t="s">
        <v>5070</v>
      </c>
    </row>
    <row r="1656" spans="1:9" hidden="1">
      <c r="A1656" s="784" t="str">
        <f>Table_wabobpsvr_AzureCalc_AzureCalcRateCard[[#This Row],[ServiceName]]&amp;Table_wabobpsvr_AzureCalc_AzureCalcRateCard[[#This Row],[Price_Level]]&amp;Table_wabobpsvr_AzureCalc_AzureCalcRateCard[[#This Row],[Region]]</f>
        <v>SQL DB Premium P1 Secondary Active Geo Database HoursC</v>
      </c>
      <c r="B1656" s="784"/>
      <c r="C1656" s="784" t="s">
        <v>701</v>
      </c>
      <c r="D1656" s="784" t="s">
        <v>184</v>
      </c>
      <c r="E1656" s="784">
        <v>0.58767800000000003</v>
      </c>
      <c r="F1656" s="784" t="s">
        <v>1083</v>
      </c>
      <c r="G1656" s="784" t="s">
        <v>3680</v>
      </c>
      <c r="H1656" s="784" t="s">
        <v>3681</v>
      </c>
      <c r="I1656" s="784" t="s">
        <v>5070</v>
      </c>
    </row>
    <row r="1657" spans="1:9" hidden="1">
      <c r="A1657" s="784" t="str">
        <f>Table_wabobpsvr_AzureCalc_AzureCalcRateCard[[#This Row],[ServiceName]]&amp;Table_wabobpsvr_AzureCalc_AzureCalcRateCard[[#This Row],[Price_Level]]&amp;Table_wabobpsvr_AzureCalc_AzureCalcRateCard[[#This Row],[Region]]</f>
        <v>SQL DB Premium P1 Secondary Active Geo Database HoursD</v>
      </c>
      <c r="B1657" s="784"/>
      <c r="C1657" s="784" t="s">
        <v>701</v>
      </c>
      <c r="D1657" s="784" t="s">
        <v>183</v>
      </c>
      <c r="E1657" s="784">
        <v>0.56830400000000003</v>
      </c>
      <c r="F1657" s="784" t="s">
        <v>1083</v>
      </c>
      <c r="G1657" s="784" t="s">
        <v>3680</v>
      </c>
      <c r="H1657" s="784" t="s">
        <v>3681</v>
      </c>
      <c r="I1657" s="784" t="s">
        <v>5070</v>
      </c>
    </row>
    <row r="1658" spans="1:9" hidden="1">
      <c r="A1658" s="784" t="str">
        <f>Table_wabobpsvr_AzureCalc_AzureCalcRateCard[[#This Row],[ServiceName]]&amp;Table_wabobpsvr_AzureCalc_AzureCalcRateCard[[#This Row],[Price_Level]]&amp;Table_wabobpsvr_AzureCalc_AzureCalcRateCard[[#This Row],[Region]]</f>
        <v>SQL DB Premium P1 Secondary Active Geo Database HoursMOSP13</v>
      </c>
      <c r="B1658" s="784">
        <v>13</v>
      </c>
      <c r="C1658" s="784" t="s">
        <v>701</v>
      </c>
      <c r="D1658" s="784" t="s">
        <v>627</v>
      </c>
      <c r="E1658" s="784">
        <v>0.78139999999999998</v>
      </c>
      <c r="F1658" s="784" t="s">
        <v>1083</v>
      </c>
      <c r="G1658" s="784" t="s">
        <v>4431</v>
      </c>
      <c r="H1658" s="784" t="s">
        <v>4431</v>
      </c>
      <c r="I1658" s="784" t="s">
        <v>5071</v>
      </c>
    </row>
    <row r="1659" spans="1:9" hidden="1">
      <c r="A1659" s="784" t="str">
        <f>Table_wabobpsvr_AzureCalc_AzureCalcRateCard[[#This Row],[ServiceName]]&amp;Table_wabobpsvr_AzureCalc_AzureCalcRateCard[[#This Row],[Price_Level]]&amp;Table_wabobpsvr_AzureCalc_AzureCalcRateCard[[#This Row],[Region]]</f>
        <v>SQL DB Premium P1 Secondary Active Geo Database HoursA13</v>
      </c>
      <c r="B1659" s="784">
        <v>13</v>
      </c>
      <c r="C1659" s="784" t="s">
        <v>701</v>
      </c>
      <c r="D1659" s="784" t="s">
        <v>181</v>
      </c>
      <c r="E1659" s="784">
        <v>0.75795800000000002</v>
      </c>
      <c r="F1659" s="784" t="s">
        <v>1083</v>
      </c>
      <c r="G1659" s="784" t="s">
        <v>3682</v>
      </c>
      <c r="H1659" s="784" t="s">
        <v>3683</v>
      </c>
      <c r="I1659" s="784" t="s">
        <v>5071</v>
      </c>
    </row>
    <row r="1660" spans="1:9" hidden="1">
      <c r="A1660" s="784" t="str">
        <f>Table_wabobpsvr_AzureCalc_AzureCalcRateCard[[#This Row],[ServiceName]]&amp;Table_wabobpsvr_AzureCalc_AzureCalcRateCard[[#This Row],[Price_Level]]&amp;Table_wabobpsvr_AzureCalc_AzureCalcRateCard[[#This Row],[Region]]</f>
        <v>SQL DB Premium P1 Secondary Active Geo Database HoursB13</v>
      </c>
      <c r="B1660" s="784">
        <v>13</v>
      </c>
      <c r="C1660" s="784" t="s">
        <v>701</v>
      </c>
      <c r="D1660" s="784" t="s">
        <v>182</v>
      </c>
      <c r="E1660" s="784">
        <v>0.73451599999999995</v>
      </c>
      <c r="F1660" s="784" t="s">
        <v>1083</v>
      </c>
      <c r="G1660" s="784" t="s">
        <v>3682</v>
      </c>
      <c r="H1660" s="784" t="s">
        <v>3683</v>
      </c>
      <c r="I1660" s="784" t="s">
        <v>5071</v>
      </c>
    </row>
    <row r="1661" spans="1:9" hidden="1">
      <c r="A1661" s="784" t="str">
        <f>Table_wabobpsvr_AzureCalc_AzureCalcRateCard[[#This Row],[ServiceName]]&amp;Table_wabobpsvr_AzureCalc_AzureCalcRateCard[[#This Row],[Price_Level]]&amp;Table_wabobpsvr_AzureCalc_AzureCalcRateCard[[#This Row],[Region]]</f>
        <v>SQL DB Premium P1 Secondary Active Geo Database HoursC13</v>
      </c>
      <c r="B1661" s="784">
        <v>13</v>
      </c>
      <c r="C1661" s="784" t="s">
        <v>701</v>
      </c>
      <c r="D1661" s="784" t="s">
        <v>184</v>
      </c>
      <c r="E1661" s="784">
        <v>0.71107399999999998</v>
      </c>
      <c r="F1661" s="784" t="s">
        <v>1083</v>
      </c>
      <c r="G1661" s="784" t="s">
        <v>3682</v>
      </c>
      <c r="H1661" s="784" t="s">
        <v>3683</v>
      </c>
      <c r="I1661" s="784" t="s">
        <v>5071</v>
      </c>
    </row>
    <row r="1662" spans="1:9" hidden="1">
      <c r="A1662" s="784" t="str">
        <f>Table_wabobpsvr_AzureCalc_AzureCalcRateCard[[#This Row],[ServiceName]]&amp;Table_wabobpsvr_AzureCalc_AzureCalcRateCard[[#This Row],[Price_Level]]&amp;Table_wabobpsvr_AzureCalc_AzureCalcRateCard[[#This Row],[Region]]</f>
        <v>SQL DB Premium P1 Secondary Active Geo Database HoursD13</v>
      </c>
      <c r="B1662" s="784">
        <v>13</v>
      </c>
      <c r="C1662" s="784" t="s">
        <v>701</v>
      </c>
      <c r="D1662" s="784" t="s">
        <v>183</v>
      </c>
      <c r="E1662" s="784">
        <v>0.68763200000000002</v>
      </c>
      <c r="F1662" s="784" t="s">
        <v>1083</v>
      </c>
      <c r="G1662" s="784" t="s">
        <v>3682</v>
      </c>
      <c r="H1662" s="784" t="s">
        <v>3683</v>
      </c>
      <c r="I1662" s="784" t="s">
        <v>5071</v>
      </c>
    </row>
    <row r="1663" spans="1:9" hidden="1">
      <c r="A1663" t="str">
        <f>Table_wabobpsvr_AzureCalc_AzureCalcRateCard[[#This Row],[ServiceName]]&amp;Table_wabobpsvr_AzureCalc_AzureCalcRateCard[[#This Row],[Price_Level]]&amp;Table_wabobpsvr_AzureCalc_AzureCalcRateCard[[#This Row],[Region]]</f>
        <v>SQL DB Premium P1 Secondary Active Geo Database HoursMOSP11</v>
      </c>
      <c r="B1663">
        <v>11</v>
      </c>
      <c r="C1663" t="s">
        <v>701</v>
      </c>
      <c r="D1663" t="s">
        <v>627</v>
      </c>
      <c r="E1663">
        <v>0.7298</v>
      </c>
      <c r="F1663" t="s">
        <v>1083</v>
      </c>
      <c r="G1663" s="784" t="s">
        <v>4431</v>
      </c>
      <c r="H1663" s="784" t="s">
        <v>4431</v>
      </c>
      <c r="I1663" s="784" t="s">
        <v>4952</v>
      </c>
    </row>
    <row r="1664" spans="1:9" hidden="1">
      <c r="A1664" t="str">
        <f>Table_wabobpsvr_AzureCalc_AzureCalcRateCard[[#This Row],[ServiceName]]&amp;Table_wabobpsvr_AzureCalc_AzureCalcRateCard[[#This Row],[Price_Level]]&amp;Table_wabobpsvr_AzureCalc_AzureCalcRateCard[[#This Row],[Region]]</f>
        <v>SQL DB Premium P1 Secondary Active Geo Database HoursA11</v>
      </c>
      <c r="B1664">
        <v>11</v>
      </c>
      <c r="C1664" t="s">
        <v>701</v>
      </c>
      <c r="D1664" t="s">
        <v>181</v>
      </c>
      <c r="E1664">
        <v>0.70790600000000004</v>
      </c>
      <c r="F1664" t="s">
        <v>1083</v>
      </c>
      <c r="G1664" s="784" t="s">
        <v>3684</v>
      </c>
      <c r="H1664" s="784" t="s">
        <v>3685</v>
      </c>
      <c r="I1664" s="784" t="s">
        <v>4952</v>
      </c>
    </row>
    <row r="1665" spans="1:9" hidden="1">
      <c r="A1665" t="str">
        <f>Table_wabobpsvr_AzureCalc_AzureCalcRateCard[[#This Row],[ServiceName]]&amp;Table_wabobpsvr_AzureCalc_AzureCalcRateCard[[#This Row],[Price_Level]]&amp;Table_wabobpsvr_AzureCalc_AzureCalcRateCard[[#This Row],[Region]]</f>
        <v>SQL DB Premium P1 Secondary Active Geo Database HoursB11</v>
      </c>
      <c r="B1665">
        <v>11</v>
      </c>
      <c r="C1665" t="s">
        <v>701</v>
      </c>
      <c r="D1665" t="s">
        <v>182</v>
      </c>
      <c r="E1665">
        <v>0.68601199999999996</v>
      </c>
      <c r="F1665" t="s">
        <v>1083</v>
      </c>
      <c r="G1665" s="784" t="s">
        <v>3684</v>
      </c>
      <c r="H1665" s="784" t="s">
        <v>3685</v>
      </c>
      <c r="I1665" s="784" t="s">
        <v>4952</v>
      </c>
    </row>
    <row r="1666" spans="1:9" hidden="1">
      <c r="A1666" t="str">
        <f>Table_wabobpsvr_AzureCalc_AzureCalcRateCard[[#This Row],[ServiceName]]&amp;Table_wabobpsvr_AzureCalc_AzureCalcRateCard[[#This Row],[Price_Level]]&amp;Table_wabobpsvr_AzureCalc_AzureCalcRateCard[[#This Row],[Region]]</f>
        <v>Basic_D2 VM (Non-Windows)A13</v>
      </c>
      <c r="B1666">
        <v>13</v>
      </c>
      <c r="C1666" t="s">
        <v>701</v>
      </c>
      <c r="D1666" t="s">
        <v>181</v>
      </c>
      <c r="E1666">
        <v>0.18429999999999999</v>
      </c>
      <c r="F1666" t="s">
        <v>1144</v>
      </c>
      <c r="G1666" s="784" t="s">
        <v>4431</v>
      </c>
      <c r="H1666" s="784" t="s">
        <v>4431</v>
      </c>
      <c r="I1666" s="784" t="s">
        <v>5072</v>
      </c>
    </row>
    <row r="1667" spans="1:9" hidden="1">
      <c r="A1667" t="str">
        <f>Table_wabobpsvr_AzureCalc_AzureCalcRateCard[[#This Row],[ServiceName]]&amp;Table_wabobpsvr_AzureCalc_AzureCalcRateCard[[#This Row],[Price_Level]]&amp;Table_wabobpsvr_AzureCalc_AzureCalcRateCard[[#This Row],[Region]]</f>
        <v>Basic_D2 VM (Non-Windows)B13</v>
      </c>
      <c r="B1667">
        <v>13</v>
      </c>
      <c r="C1667" t="s">
        <v>701</v>
      </c>
      <c r="D1667" t="s">
        <v>182</v>
      </c>
      <c r="E1667">
        <v>0.17860000000000001</v>
      </c>
      <c r="F1667" t="s">
        <v>1144</v>
      </c>
      <c r="G1667" s="784" t="s">
        <v>4431</v>
      </c>
      <c r="H1667" s="784" t="s">
        <v>4431</v>
      </c>
      <c r="I1667" s="784" t="s">
        <v>5072</v>
      </c>
    </row>
    <row r="1668" spans="1:9" hidden="1">
      <c r="A1668" t="str">
        <f>Table_wabobpsvr_AzureCalc_AzureCalcRateCard[[#This Row],[ServiceName]]&amp;Table_wabobpsvr_AzureCalc_AzureCalcRateCard[[#This Row],[Price_Level]]&amp;Table_wabobpsvr_AzureCalc_AzureCalcRateCard[[#This Row],[Region]]</f>
        <v>Basic_D2 VM (Non-Windows)C13</v>
      </c>
      <c r="B1668">
        <v>13</v>
      </c>
      <c r="C1668" t="s">
        <v>701</v>
      </c>
      <c r="D1668" t="s">
        <v>184</v>
      </c>
      <c r="E1668">
        <v>0.1729</v>
      </c>
      <c r="F1668" t="s">
        <v>1144</v>
      </c>
      <c r="G1668" s="784" t="s">
        <v>4431</v>
      </c>
      <c r="H1668" s="784" t="s">
        <v>4431</v>
      </c>
      <c r="I1668" s="784" t="s">
        <v>5072</v>
      </c>
    </row>
    <row r="1669" spans="1:9" hidden="1">
      <c r="A1669" t="str">
        <f>Table_wabobpsvr_AzureCalc_AzureCalcRateCard[[#This Row],[ServiceName]]&amp;Table_wabobpsvr_AzureCalc_AzureCalcRateCard[[#This Row],[Price_Level]]&amp;Table_wabobpsvr_AzureCalc_AzureCalcRateCard[[#This Row],[Region]]</f>
        <v>Basic_D2 VM (Non-Windows)D13</v>
      </c>
      <c r="B1669">
        <v>13</v>
      </c>
      <c r="C1669" t="s">
        <v>701</v>
      </c>
      <c r="D1669" t="s">
        <v>183</v>
      </c>
      <c r="E1669">
        <v>0.16719999999999999</v>
      </c>
      <c r="F1669" t="s">
        <v>1144</v>
      </c>
      <c r="G1669" s="784" t="s">
        <v>4431</v>
      </c>
      <c r="H1669" s="784" t="s">
        <v>4431</v>
      </c>
      <c r="I1669" s="784" t="s">
        <v>5072</v>
      </c>
    </row>
    <row r="1670" spans="1:9" hidden="1">
      <c r="A1670" t="str">
        <f>Table_wabobpsvr_AzureCalc_AzureCalcRateCard[[#This Row],[ServiceName]]&amp;Table_wabobpsvr_AzureCalc_AzureCalcRateCard[[#This Row],[Price_Level]]&amp;Table_wabobpsvr_AzureCalc_AzureCalcRateCard[[#This Row],[Region]]</f>
        <v>Basic_D2 VM (Non-Windows)MOSP7</v>
      </c>
      <c r="B1670">
        <v>7</v>
      </c>
      <c r="C1670" t="s">
        <v>701</v>
      </c>
      <c r="D1670" t="s">
        <v>627</v>
      </c>
      <c r="E1670">
        <v>0.154</v>
      </c>
      <c r="F1670" t="s">
        <v>1144</v>
      </c>
      <c r="G1670" s="784" t="s">
        <v>4431</v>
      </c>
      <c r="H1670" s="784" t="s">
        <v>4431</v>
      </c>
      <c r="I1670" s="784" t="s">
        <v>5073</v>
      </c>
    </row>
    <row r="1671" spans="1:9" hidden="1">
      <c r="A1671" t="str">
        <f>Table_wabobpsvr_AzureCalc_AzureCalcRateCard[[#This Row],[ServiceName]]&amp;Table_wabobpsvr_AzureCalc_AzureCalcRateCard[[#This Row],[Price_Level]]&amp;Table_wabobpsvr_AzureCalc_AzureCalcRateCard[[#This Row],[Region]]</f>
        <v>Basic_D2 VM (Non-Windows)A7</v>
      </c>
      <c r="B1671">
        <v>7</v>
      </c>
      <c r="C1671" t="s">
        <v>701</v>
      </c>
      <c r="D1671" t="s">
        <v>181</v>
      </c>
      <c r="E1671">
        <v>0.14938000000000001</v>
      </c>
      <c r="F1671" t="s">
        <v>1144</v>
      </c>
      <c r="G1671" s="784" t="s">
        <v>4431</v>
      </c>
      <c r="H1671" s="784" t="s">
        <v>4431</v>
      </c>
      <c r="I1671" s="784" t="s">
        <v>5073</v>
      </c>
    </row>
    <row r="1672" spans="1:9" hidden="1">
      <c r="A1672" t="str">
        <f>Table_wabobpsvr_AzureCalc_AzureCalcRateCard[[#This Row],[ServiceName]]&amp;Table_wabobpsvr_AzureCalc_AzureCalcRateCard[[#This Row],[Price_Level]]&amp;Table_wabobpsvr_AzureCalc_AzureCalcRateCard[[#This Row],[Region]]</f>
        <v>Basic_D2 VM (Non-Windows)B7</v>
      </c>
      <c r="B1672">
        <v>7</v>
      </c>
      <c r="C1672" t="s">
        <v>701</v>
      </c>
      <c r="D1672" t="s">
        <v>182</v>
      </c>
      <c r="E1672">
        <v>0.14476</v>
      </c>
      <c r="F1672" t="s">
        <v>1144</v>
      </c>
      <c r="G1672" s="784" t="s">
        <v>4431</v>
      </c>
      <c r="H1672" s="784" t="s">
        <v>4431</v>
      </c>
      <c r="I1672" s="784" t="s">
        <v>5073</v>
      </c>
    </row>
    <row r="1673" spans="1:9" hidden="1">
      <c r="A1673" t="str">
        <f>Table_wabobpsvr_AzureCalc_AzureCalcRateCard[[#This Row],[ServiceName]]&amp;Table_wabobpsvr_AzureCalc_AzureCalcRateCard[[#This Row],[Price_Level]]&amp;Table_wabobpsvr_AzureCalc_AzureCalcRateCard[[#This Row],[Region]]</f>
        <v>Basic_D2 VM (Non-Windows)C7</v>
      </c>
      <c r="B1673">
        <v>7</v>
      </c>
      <c r="C1673" t="s">
        <v>701</v>
      </c>
      <c r="D1673" t="s">
        <v>184</v>
      </c>
      <c r="E1673">
        <v>0.14013999999999999</v>
      </c>
      <c r="F1673" t="s">
        <v>1144</v>
      </c>
      <c r="G1673" s="784" t="s">
        <v>4431</v>
      </c>
      <c r="H1673" s="784" t="s">
        <v>4431</v>
      </c>
      <c r="I1673" s="784" t="s">
        <v>5073</v>
      </c>
    </row>
    <row r="1674" spans="1:9" hidden="1">
      <c r="A1674" t="str">
        <f>Table_wabobpsvr_AzureCalc_AzureCalcRateCard[[#This Row],[ServiceName]]&amp;Table_wabobpsvr_AzureCalc_AzureCalcRateCard[[#This Row],[Price_Level]]&amp;Table_wabobpsvr_AzureCalc_AzureCalcRateCard[[#This Row],[Region]]</f>
        <v>Basic_D2 VM (Non-Windows)D7</v>
      </c>
      <c r="B1674">
        <v>7</v>
      </c>
      <c r="C1674" t="s">
        <v>701</v>
      </c>
      <c r="D1674" t="s">
        <v>183</v>
      </c>
      <c r="E1674">
        <v>0.13552</v>
      </c>
      <c r="F1674" t="s">
        <v>1144</v>
      </c>
      <c r="G1674" s="784" t="s">
        <v>4431</v>
      </c>
      <c r="H1674" s="784" t="s">
        <v>4431</v>
      </c>
      <c r="I1674" s="784" t="s">
        <v>5073</v>
      </c>
    </row>
    <row r="1675" spans="1:9" hidden="1">
      <c r="A1675" t="str">
        <f>Table_wabobpsvr_AzureCalc_AzureCalcRateCard[[#This Row],[ServiceName]]&amp;Table_wabobpsvr_AzureCalc_AzureCalcRateCard[[#This Row],[Price_Level]]&amp;Table_wabobpsvr_AzureCalc_AzureCalcRateCard[[#This Row],[Region]]</f>
        <v>Basic_D2 VM (Non-Windows)MOSP8</v>
      </c>
      <c r="B1675">
        <v>8</v>
      </c>
      <c r="C1675" t="s">
        <v>701</v>
      </c>
      <c r="D1675" t="s">
        <v>627</v>
      </c>
      <c r="E1675">
        <v>0.188</v>
      </c>
      <c r="F1675" t="s">
        <v>1144</v>
      </c>
      <c r="G1675" s="784" t="s">
        <v>4431</v>
      </c>
      <c r="H1675" s="784" t="s">
        <v>4431</v>
      </c>
      <c r="I1675" s="784" t="s">
        <v>5074</v>
      </c>
    </row>
    <row r="1676" spans="1:9" hidden="1">
      <c r="A1676" t="str">
        <f>Table_wabobpsvr_AzureCalc_AzureCalcRateCard[[#This Row],[ServiceName]]&amp;Table_wabobpsvr_AzureCalc_AzureCalcRateCard[[#This Row],[Price_Level]]&amp;Table_wabobpsvr_AzureCalc_AzureCalcRateCard[[#This Row],[Region]]</f>
        <v>Basic_D2 VM (Non-Windows)A8</v>
      </c>
      <c r="B1676">
        <v>8</v>
      </c>
      <c r="C1676" t="s">
        <v>701</v>
      </c>
      <c r="D1676" t="s">
        <v>181</v>
      </c>
      <c r="E1676">
        <v>0.18235999999999999</v>
      </c>
      <c r="F1676" t="s">
        <v>1144</v>
      </c>
      <c r="G1676" s="784" t="s">
        <v>4431</v>
      </c>
      <c r="H1676" s="784" t="s">
        <v>4431</v>
      </c>
      <c r="I1676" s="784" t="s">
        <v>5074</v>
      </c>
    </row>
    <row r="1677" spans="1:9" hidden="1">
      <c r="A1677" t="str">
        <f>Table_wabobpsvr_AzureCalc_AzureCalcRateCard[[#This Row],[ServiceName]]&amp;Table_wabobpsvr_AzureCalc_AzureCalcRateCard[[#This Row],[Price_Level]]&amp;Table_wabobpsvr_AzureCalc_AzureCalcRateCard[[#This Row],[Region]]</f>
        <v>Basic_D2 VM (Non-Windows)B8</v>
      </c>
      <c r="B1677">
        <v>8</v>
      </c>
      <c r="C1677" t="s">
        <v>701</v>
      </c>
      <c r="D1677" t="s">
        <v>182</v>
      </c>
      <c r="E1677">
        <v>0.17671999999999999</v>
      </c>
      <c r="F1677" t="s">
        <v>1144</v>
      </c>
      <c r="G1677" s="784" t="s">
        <v>4431</v>
      </c>
      <c r="H1677" s="784" t="s">
        <v>4431</v>
      </c>
      <c r="I1677" s="784" t="s">
        <v>5074</v>
      </c>
    </row>
    <row r="1678" spans="1:9" hidden="1">
      <c r="A1678" t="str">
        <f>Table_wabobpsvr_AzureCalc_AzureCalcRateCard[[#This Row],[ServiceName]]&amp;Table_wabobpsvr_AzureCalc_AzureCalcRateCard[[#This Row],[Price_Level]]&amp;Table_wabobpsvr_AzureCalc_AzureCalcRateCard[[#This Row],[Region]]</f>
        <v>Basic_D2 VM (Non-Windows)C8</v>
      </c>
      <c r="B1678">
        <v>8</v>
      </c>
      <c r="C1678" t="s">
        <v>701</v>
      </c>
      <c r="D1678" t="s">
        <v>184</v>
      </c>
      <c r="E1678">
        <v>0.17108000000000001</v>
      </c>
      <c r="F1678" t="s">
        <v>1144</v>
      </c>
      <c r="G1678" s="784" t="s">
        <v>4431</v>
      </c>
      <c r="H1678" s="784" t="s">
        <v>4431</v>
      </c>
      <c r="I1678" s="784" t="s">
        <v>5074</v>
      </c>
    </row>
    <row r="1679" spans="1:9" hidden="1">
      <c r="A1679" t="str">
        <f>Table_wabobpsvr_AzureCalc_AzureCalcRateCard[[#This Row],[ServiceName]]&amp;Table_wabobpsvr_AzureCalc_AzureCalcRateCard[[#This Row],[Price_Level]]&amp;Table_wabobpsvr_AzureCalc_AzureCalcRateCard[[#This Row],[Region]]</f>
        <v>Basic_D2 VM (Non-Windows)D8</v>
      </c>
      <c r="B1679">
        <v>8</v>
      </c>
      <c r="C1679" t="s">
        <v>701</v>
      </c>
      <c r="D1679" t="s">
        <v>183</v>
      </c>
      <c r="E1679">
        <v>0.16544</v>
      </c>
      <c r="F1679" t="s">
        <v>1144</v>
      </c>
      <c r="G1679" s="784" t="s">
        <v>4431</v>
      </c>
      <c r="H1679" s="784" t="s">
        <v>4431</v>
      </c>
      <c r="I1679" s="784" t="s">
        <v>5074</v>
      </c>
    </row>
    <row r="1680" spans="1:9" hidden="1">
      <c r="A1680" t="str">
        <f>Table_wabobpsvr_AzureCalc_AzureCalcRateCard[[#This Row],[ServiceName]]&amp;Table_wabobpsvr_AzureCalc_AzureCalcRateCard[[#This Row],[Price_Level]]&amp;Table_wabobpsvr_AzureCalc_AzureCalcRateCard[[#This Row],[Region]]</f>
        <v>Basic_D2 VM (Non-Windows)MOSP11</v>
      </c>
      <c r="B1680">
        <v>11</v>
      </c>
      <c r="C1680" t="s">
        <v>701</v>
      </c>
      <c r="D1680" t="s">
        <v>627</v>
      </c>
      <c r="E1680">
        <v>0.23200000000000001</v>
      </c>
      <c r="F1680" t="s">
        <v>1144</v>
      </c>
      <c r="G1680" s="784" t="s">
        <v>4431</v>
      </c>
      <c r="H1680" s="784" t="s">
        <v>4431</v>
      </c>
      <c r="I1680" s="784" t="s">
        <v>5075</v>
      </c>
    </row>
    <row r="1681" spans="1:9" hidden="1">
      <c r="A1681" t="str">
        <f>Table_wabobpsvr_AzureCalc_AzureCalcRateCard[[#This Row],[ServiceName]]&amp;Table_wabobpsvr_AzureCalc_AzureCalcRateCard[[#This Row],[Price_Level]]&amp;Table_wabobpsvr_AzureCalc_AzureCalcRateCard[[#This Row],[Region]]</f>
        <v>Basic_D2 VM (Non-Windows)A11</v>
      </c>
      <c r="B1681">
        <v>11</v>
      </c>
      <c r="C1681" t="s">
        <v>701</v>
      </c>
      <c r="D1681" t="s">
        <v>181</v>
      </c>
      <c r="E1681">
        <v>0.22503999999999999</v>
      </c>
      <c r="F1681" t="s">
        <v>1144</v>
      </c>
      <c r="G1681" s="784" t="s">
        <v>4431</v>
      </c>
      <c r="H1681" s="784" t="s">
        <v>4431</v>
      </c>
      <c r="I1681" s="784" t="s">
        <v>5075</v>
      </c>
    </row>
    <row r="1682" spans="1:9" hidden="1">
      <c r="A1682" t="str">
        <f>Table_wabobpsvr_AzureCalc_AzureCalcRateCard[[#This Row],[ServiceName]]&amp;Table_wabobpsvr_AzureCalc_AzureCalcRateCard[[#This Row],[Price_Level]]&amp;Table_wabobpsvr_AzureCalc_AzureCalcRateCard[[#This Row],[Region]]</f>
        <v>Basic_D2 VM (Non-Windows)B11</v>
      </c>
      <c r="B1682">
        <v>11</v>
      </c>
      <c r="C1682" t="s">
        <v>701</v>
      </c>
      <c r="D1682" t="s">
        <v>182</v>
      </c>
      <c r="E1682">
        <v>0.21808</v>
      </c>
      <c r="F1682" t="s">
        <v>1144</v>
      </c>
      <c r="G1682" s="784" t="s">
        <v>4431</v>
      </c>
      <c r="H1682" s="784" t="s">
        <v>4431</v>
      </c>
      <c r="I1682" s="784" t="s">
        <v>5075</v>
      </c>
    </row>
    <row r="1683" spans="1:9" hidden="1">
      <c r="A1683" t="str">
        <f>Table_wabobpsvr_AzureCalc_AzureCalcRateCard[[#This Row],[ServiceName]]&amp;Table_wabobpsvr_AzureCalc_AzureCalcRateCard[[#This Row],[Price_Level]]&amp;Table_wabobpsvr_AzureCalc_AzureCalcRateCard[[#This Row],[Region]]</f>
        <v>Basic_D2 VM (Non-Windows)C11</v>
      </c>
      <c r="B1683">
        <v>11</v>
      </c>
      <c r="C1683" t="s">
        <v>701</v>
      </c>
      <c r="D1683" t="s">
        <v>184</v>
      </c>
      <c r="E1683">
        <v>0.21112</v>
      </c>
      <c r="F1683" t="s">
        <v>1144</v>
      </c>
      <c r="G1683" s="784" t="s">
        <v>4431</v>
      </c>
      <c r="H1683" s="784" t="s">
        <v>4431</v>
      </c>
      <c r="I1683" s="784" t="s">
        <v>5075</v>
      </c>
    </row>
    <row r="1684" spans="1:9" hidden="1">
      <c r="A1684" t="str">
        <f>Table_wabobpsvr_AzureCalc_AzureCalcRateCard[[#This Row],[ServiceName]]&amp;Table_wabobpsvr_AzureCalc_AzureCalcRateCard[[#This Row],[Price_Level]]&amp;Table_wabobpsvr_AzureCalc_AzureCalcRateCard[[#This Row],[Region]]</f>
        <v>Basic_D2 VM (Non-Windows)D11</v>
      </c>
      <c r="B1684">
        <v>11</v>
      </c>
      <c r="C1684" t="s">
        <v>701</v>
      </c>
      <c r="D1684" t="s">
        <v>183</v>
      </c>
      <c r="E1684">
        <v>0.20416000000000001</v>
      </c>
      <c r="F1684" t="s">
        <v>1144</v>
      </c>
      <c r="G1684" s="784" t="s">
        <v>4431</v>
      </c>
      <c r="H1684" s="784" t="s">
        <v>4431</v>
      </c>
      <c r="I1684" s="784" t="s">
        <v>5075</v>
      </c>
    </row>
    <row r="1685" spans="1:9" hidden="1">
      <c r="A1685" t="str">
        <f>Table_wabobpsvr_AzureCalc_AzureCalcRateCard[[#This Row],[ServiceName]]&amp;Table_wabobpsvr_AzureCalc_AzureCalcRateCard[[#This Row],[Price_Level]]&amp;Table_wabobpsvr_AzureCalc_AzureCalcRateCard[[#This Row],[Region]]</f>
        <v>Basic_D2 VM (Non-Windows)MOSP12</v>
      </c>
      <c r="B1685">
        <v>12</v>
      </c>
      <c r="C1685" t="s">
        <v>701</v>
      </c>
      <c r="D1685" t="s">
        <v>627</v>
      </c>
      <c r="E1685">
        <v>0.20200000000000001</v>
      </c>
      <c r="F1685" t="s">
        <v>1144</v>
      </c>
      <c r="G1685" s="784" t="s">
        <v>4431</v>
      </c>
      <c r="H1685" s="784" t="s">
        <v>4431</v>
      </c>
      <c r="I1685" s="784" t="s">
        <v>5076</v>
      </c>
    </row>
    <row r="1686" spans="1:9" hidden="1">
      <c r="A1686" t="str">
        <f>Table_wabobpsvr_AzureCalc_AzureCalcRateCard[[#This Row],[ServiceName]]&amp;Table_wabobpsvr_AzureCalc_AzureCalcRateCard[[#This Row],[Price_Level]]&amp;Table_wabobpsvr_AzureCalc_AzureCalcRateCard[[#This Row],[Region]]</f>
        <v>Basic_D2 VM (Non-Windows)A12</v>
      </c>
      <c r="B1686">
        <v>12</v>
      </c>
      <c r="C1686" t="s">
        <v>701</v>
      </c>
      <c r="D1686" t="s">
        <v>181</v>
      </c>
      <c r="E1686">
        <v>0.19594</v>
      </c>
      <c r="F1686" t="s">
        <v>1144</v>
      </c>
      <c r="G1686" s="784" t="s">
        <v>4431</v>
      </c>
      <c r="H1686" s="784" t="s">
        <v>4431</v>
      </c>
      <c r="I1686" s="784" t="s">
        <v>5076</v>
      </c>
    </row>
    <row r="1687" spans="1:9" hidden="1">
      <c r="A1687" t="str">
        <f>Table_wabobpsvr_AzureCalc_AzureCalcRateCard[[#This Row],[ServiceName]]&amp;Table_wabobpsvr_AzureCalc_AzureCalcRateCard[[#This Row],[Price_Level]]&amp;Table_wabobpsvr_AzureCalc_AzureCalcRateCard[[#This Row],[Region]]</f>
        <v>Basic_D2 VM (Non-Windows)B12</v>
      </c>
      <c r="B1687">
        <v>12</v>
      </c>
      <c r="C1687" t="s">
        <v>701</v>
      </c>
      <c r="D1687" t="s">
        <v>182</v>
      </c>
      <c r="E1687">
        <v>0.18987999999999999</v>
      </c>
      <c r="F1687" t="s">
        <v>1144</v>
      </c>
      <c r="G1687" s="784" t="s">
        <v>4431</v>
      </c>
      <c r="H1687" s="784" t="s">
        <v>4431</v>
      </c>
      <c r="I1687" s="784" t="s">
        <v>5076</v>
      </c>
    </row>
    <row r="1688" spans="1:9" hidden="1">
      <c r="A1688" t="str">
        <f>Table_wabobpsvr_AzureCalc_AzureCalcRateCard[[#This Row],[ServiceName]]&amp;Table_wabobpsvr_AzureCalc_AzureCalcRateCard[[#This Row],[Price_Level]]&amp;Table_wabobpsvr_AzureCalc_AzureCalcRateCard[[#This Row],[Region]]</f>
        <v>Basic_D2 VM (Non-Windows)C12</v>
      </c>
      <c r="B1688">
        <v>12</v>
      </c>
      <c r="C1688" t="s">
        <v>701</v>
      </c>
      <c r="D1688" t="s">
        <v>184</v>
      </c>
      <c r="E1688">
        <v>0.18382000000000001</v>
      </c>
      <c r="F1688" t="s">
        <v>1144</v>
      </c>
      <c r="G1688" s="784" t="s">
        <v>4431</v>
      </c>
      <c r="H1688" s="784" t="s">
        <v>4431</v>
      </c>
      <c r="I1688" s="784" t="s">
        <v>5076</v>
      </c>
    </row>
    <row r="1689" spans="1:9" hidden="1">
      <c r="A1689" t="str">
        <f>Table_wabobpsvr_AzureCalc_AzureCalcRateCard[[#This Row],[ServiceName]]&amp;Table_wabobpsvr_AzureCalc_AzureCalcRateCard[[#This Row],[Price_Level]]&amp;Table_wabobpsvr_AzureCalc_AzureCalcRateCard[[#This Row],[Region]]</f>
        <v>Basic_D2 VM (Non-Windows)D12</v>
      </c>
      <c r="B1689">
        <v>12</v>
      </c>
      <c r="C1689" t="s">
        <v>701</v>
      </c>
      <c r="D1689" t="s">
        <v>183</v>
      </c>
      <c r="E1689">
        <v>0.17776</v>
      </c>
      <c r="F1689" t="s">
        <v>1144</v>
      </c>
      <c r="G1689" s="784" t="s">
        <v>4431</v>
      </c>
      <c r="H1689" s="784" t="s">
        <v>4431</v>
      </c>
      <c r="I1689" s="784" t="s">
        <v>5076</v>
      </c>
    </row>
    <row r="1690" spans="1:9" hidden="1">
      <c r="A1690" t="str">
        <f>Table_wabobpsvr_AzureCalc_AzureCalcRateCard[[#This Row],[ServiceName]]&amp;Table_wabobpsvr_AzureCalc_AzureCalcRateCard[[#This Row],[Price_Level]]&amp;Table_wabobpsvr_AzureCalc_AzureCalcRateCard[[#This Row],[Region]]</f>
        <v>Basic_D2 VM (Non-Windows)MOSP3</v>
      </c>
      <c r="B1690">
        <v>3</v>
      </c>
      <c r="C1690" t="s">
        <v>701</v>
      </c>
      <c r="D1690" t="s">
        <v>627</v>
      </c>
      <c r="E1690">
        <v>0.154</v>
      </c>
      <c r="F1690" t="s">
        <v>1144</v>
      </c>
      <c r="G1690" s="784" t="s">
        <v>4431</v>
      </c>
      <c r="H1690" s="784" t="s">
        <v>4431</v>
      </c>
      <c r="I1690" s="784" t="s">
        <v>5077</v>
      </c>
    </row>
    <row r="1691" spans="1:9" hidden="1">
      <c r="A1691" t="str">
        <f>Table_wabobpsvr_AzureCalc_AzureCalcRateCard[[#This Row],[ServiceName]]&amp;Table_wabobpsvr_AzureCalc_AzureCalcRateCard[[#This Row],[Price_Level]]&amp;Table_wabobpsvr_AzureCalc_AzureCalcRateCard[[#This Row],[Region]]</f>
        <v>Basic_D2 VM (Non-Windows)A3</v>
      </c>
      <c r="B1691">
        <v>3</v>
      </c>
      <c r="C1691" t="s">
        <v>701</v>
      </c>
      <c r="D1691" t="s">
        <v>181</v>
      </c>
      <c r="E1691">
        <v>0.14938000000000001</v>
      </c>
      <c r="F1691" t="s">
        <v>1144</v>
      </c>
      <c r="G1691" s="784" t="s">
        <v>4431</v>
      </c>
      <c r="H1691" s="784" t="s">
        <v>4431</v>
      </c>
      <c r="I1691" s="784" t="s">
        <v>5077</v>
      </c>
    </row>
    <row r="1692" spans="1:9" hidden="1">
      <c r="A1692" t="str">
        <f>Table_wabobpsvr_AzureCalc_AzureCalcRateCard[[#This Row],[ServiceName]]&amp;Table_wabobpsvr_AzureCalc_AzureCalcRateCard[[#This Row],[Price_Level]]&amp;Table_wabobpsvr_AzureCalc_AzureCalcRateCard[[#This Row],[Region]]</f>
        <v>Basic_D2 VM (Non-Windows)B3</v>
      </c>
      <c r="B1692">
        <v>3</v>
      </c>
      <c r="C1692" t="s">
        <v>701</v>
      </c>
      <c r="D1692" t="s">
        <v>182</v>
      </c>
      <c r="E1692">
        <v>0.14476</v>
      </c>
      <c r="F1692" t="s">
        <v>1144</v>
      </c>
      <c r="G1692" s="784" t="s">
        <v>4431</v>
      </c>
      <c r="H1692" s="784" t="s">
        <v>4431</v>
      </c>
      <c r="I1692" s="784" t="s">
        <v>5077</v>
      </c>
    </row>
    <row r="1693" spans="1:9" hidden="1">
      <c r="A1693" t="str">
        <f>Table_wabobpsvr_AzureCalc_AzureCalcRateCard[[#This Row],[ServiceName]]&amp;Table_wabobpsvr_AzureCalc_AzureCalcRateCard[[#This Row],[Price_Level]]&amp;Table_wabobpsvr_AzureCalc_AzureCalcRateCard[[#This Row],[Region]]</f>
        <v>Basic_D2 VM (Non-Windows)C3</v>
      </c>
      <c r="B1693">
        <v>3</v>
      </c>
      <c r="C1693" t="s">
        <v>701</v>
      </c>
      <c r="D1693" t="s">
        <v>184</v>
      </c>
      <c r="E1693">
        <v>0.14013999999999999</v>
      </c>
      <c r="F1693" t="s">
        <v>1144</v>
      </c>
      <c r="G1693" s="784" t="s">
        <v>4431</v>
      </c>
      <c r="H1693" s="784" t="s">
        <v>4431</v>
      </c>
      <c r="I1693" s="784" t="s">
        <v>5077</v>
      </c>
    </row>
    <row r="1694" spans="1:9" hidden="1">
      <c r="A1694" t="str">
        <f>Table_wabobpsvr_AzureCalc_AzureCalcRateCard[[#This Row],[ServiceName]]&amp;Table_wabobpsvr_AzureCalc_AzureCalcRateCard[[#This Row],[Price_Level]]&amp;Table_wabobpsvr_AzureCalc_AzureCalcRateCard[[#This Row],[Region]]</f>
        <v>Basic_D2 VM (Non-Windows)D3</v>
      </c>
      <c r="B1694">
        <v>3</v>
      </c>
      <c r="C1694" t="s">
        <v>701</v>
      </c>
      <c r="D1694" t="s">
        <v>183</v>
      </c>
      <c r="E1694">
        <v>0.13552</v>
      </c>
      <c r="F1694" t="s">
        <v>1144</v>
      </c>
      <c r="G1694" s="784" t="s">
        <v>4431</v>
      </c>
      <c r="H1694" s="784" t="s">
        <v>4431</v>
      </c>
      <c r="I1694" s="784" t="s">
        <v>5077</v>
      </c>
    </row>
    <row r="1695" spans="1:9" hidden="1">
      <c r="A1695" t="str">
        <f>Table_wabobpsvr_AzureCalc_AzureCalcRateCard[[#This Row],[ServiceName]]&amp;Table_wabobpsvr_AzureCalc_AzureCalcRateCard[[#This Row],[Price_Level]]&amp;Table_wabobpsvr_AzureCalc_AzureCalcRateCard[[#This Row],[Region]]</f>
        <v>Basic_D2 VM (Non-Windows)MOSP6</v>
      </c>
      <c r="B1695">
        <v>6</v>
      </c>
      <c r="C1695" t="s">
        <v>701</v>
      </c>
      <c r="D1695" t="s">
        <v>627</v>
      </c>
      <c r="E1695">
        <v>0.154</v>
      </c>
      <c r="F1695" t="s">
        <v>1144</v>
      </c>
      <c r="G1695" s="784" t="s">
        <v>4431</v>
      </c>
      <c r="H1695" s="784" t="s">
        <v>4431</v>
      </c>
      <c r="I1695" s="784" t="s">
        <v>5078</v>
      </c>
    </row>
    <row r="1696" spans="1:9" hidden="1">
      <c r="A1696" t="str">
        <f>Table_wabobpsvr_AzureCalc_AzureCalcRateCard[[#This Row],[ServiceName]]&amp;Table_wabobpsvr_AzureCalc_AzureCalcRateCard[[#This Row],[Price_Level]]&amp;Table_wabobpsvr_AzureCalc_AzureCalcRateCard[[#This Row],[Region]]</f>
        <v>Basic_D2 VM (Non-Windows)A6</v>
      </c>
      <c r="B1696">
        <v>6</v>
      </c>
      <c r="C1696" t="s">
        <v>701</v>
      </c>
      <c r="D1696" t="s">
        <v>181</v>
      </c>
      <c r="E1696">
        <v>0.14938000000000001</v>
      </c>
      <c r="F1696" t="s">
        <v>1144</v>
      </c>
      <c r="G1696" s="784" t="s">
        <v>4431</v>
      </c>
      <c r="H1696" s="784" t="s">
        <v>4431</v>
      </c>
      <c r="I1696" s="784" t="s">
        <v>5078</v>
      </c>
    </row>
    <row r="1697" spans="1:9" hidden="1">
      <c r="A1697" t="str">
        <f>Table_wabobpsvr_AzureCalc_AzureCalcRateCard[[#This Row],[ServiceName]]&amp;Table_wabobpsvr_AzureCalc_AzureCalcRateCard[[#This Row],[Price_Level]]&amp;Table_wabobpsvr_AzureCalc_AzureCalcRateCard[[#This Row],[Region]]</f>
        <v>Basic_D2 VM (Non-Windows)B6</v>
      </c>
      <c r="B1697">
        <v>6</v>
      </c>
      <c r="C1697" t="s">
        <v>701</v>
      </c>
      <c r="D1697" t="s">
        <v>182</v>
      </c>
      <c r="E1697">
        <v>0.14476</v>
      </c>
      <c r="F1697" t="s">
        <v>1144</v>
      </c>
      <c r="G1697" s="784" t="s">
        <v>4431</v>
      </c>
      <c r="H1697" s="784" t="s">
        <v>4431</v>
      </c>
      <c r="I1697" s="784" t="s">
        <v>5078</v>
      </c>
    </row>
    <row r="1698" spans="1:9" hidden="1">
      <c r="A1698" t="str">
        <f>Table_wabobpsvr_AzureCalc_AzureCalcRateCard[[#This Row],[ServiceName]]&amp;Table_wabobpsvr_AzureCalc_AzureCalcRateCard[[#This Row],[Price_Level]]&amp;Table_wabobpsvr_AzureCalc_AzureCalcRateCard[[#This Row],[Region]]</f>
        <v>Basic_D2 VM (Non-Windows)C6</v>
      </c>
      <c r="B1698">
        <v>6</v>
      </c>
      <c r="C1698" t="s">
        <v>701</v>
      </c>
      <c r="D1698" t="s">
        <v>184</v>
      </c>
      <c r="E1698">
        <v>0.14013999999999999</v>
      </c>
      <c r="F1698" t="s">
        <v>1144</v>
      </c>
      <c r="G1698" s="784" t="s">
        <v>4431</v>
      </c>
      <c r="H1698" s="784" t="s">
        <v>4431</v>
      </c>
      <c r="I1698" s="784" t="s">
        <v>5078</v>
      </c>
    </row>
    <row r="1699" spans="1:9" hidden="1">
      <c r="A1699" t="str">
        <f>Table_wabobpsvr_AzureCalc_AzureCalcRateCard[[#This Row],[ServiceName]]&amp;Table_wabobpsvr_AzureCalc_AzureCalcRateCard[[#This Row],[Price_Level]]&amp;Table_wabobpsvr_AzureCalc_AzureCalcRateCard[[#This Row],[Region]]</f>
        <v>Basic_D2 VM (Non-Windows)D6</v>
      </c>
      <c r="B1699">
        <v>6</v>
      </c>
      <c r="C1699" t="s">
        <v>701</v>
      </c>
      <c r="D1699" t="s">
        <v>183</v>
      </c>
      <c r="E1699">
        <v>0.13552</v>
      </c>
      <c r="F1699" t="s">
        <v>1144</v>
      </c>
      <c r="G1699" s="784" t="s">
        <v>4431</v>
      </c>
      <c r="H1699" s="784" t="s">
        <v>4431</v>
      </c>
      <c r="I1699" s="784" t="s">
        <v>5078</v>
      </c>
    </row>
    <row r="1700" spans="1:9" hidden="1">
      <c r="A1700" t="str">
        <f>Table_wabobpsvr_AzureCalc_AzureCalcRateCard[[#This Row],[ServiceName]]&amp;Table_wabobpsvr_AzureCalc_AzureCalcRateCard[[#This Row],[Price_Level]]&amp;Table_wabobpsvr_AzureCalc_AzureCalcRateCard[[#This Row],[Region]]</f>
        <v>Basic_D2 VM (Non-Windows)MOSP2</v>
      </c>
      <c r="B1700">
        <v>2</v>
      </c>
      <c r="C1700" t="s">
        <v>701</v>
      </c>
      <c r="D1700" t="s">
        <v>627</v>
      </c>
      <c r="E1700">
        <v>0.14000000000000001</v>
      </c>
      <c r="F1700" t="s">
        <v>1144</v>
      </c>
      <c r="G1700" s="784" t="s">
        <v>4431</v>
      </c>
      <c r="H1700" s="784" t="s">
        <v>4431</v>
      </c>
      <c r="I1700" s="784" t="s">
        <v>5079</v>
      </c>
    </row>
    <row r="1701" spans="1:9" hidden="1">
      <c r="A1701" t="str">
        <f>Table_wabobpsvr_AzureCalc_AzureCalcRateCard[[#This Row],[ServiceName]]&amp;Table_wabobpsvr_AzureCalc_AzureCalcRateCard[[#This Row],[Price_Level]]&amp;Table_wabobpsvr_AzureCalc_AzureCalcRateCard[[#This Row],[Region]]</f>
        <v>Basic_D2 VM (Non-Windows)A2</v>
      </c>
      <c r="B1701">
        <v>2</v>
      </c>
      <c r="C1701" t="s">
        <v>701</v>
      </c>
      <c r="D1701" t="s">
        <v>181</v>
      </c>
      <c r="E1701">
        <v>0.1358</v>
      </c>
      <c r="F1701" t="s">
        <v>1144</v>
      </c>
      <c r="G1701" s="784" t="s">
        <v>4431</v>
      </c>
      <c r="H1701" s="784" t="s">
        <v>4431</v>
      </c>
      <c r="I1701" s="784" t="s">
        <v>5079</v>
      </c>
    </row>
    <row r="1702" spans="1:9" hidden="1">
      <c r="A1702" t="str">
        <f>Table_wabobpsvr_AzureCalc_AzureCalcRateCard[[#This Row],[ServiceName]]&amp;Table_wabobpsvr_AzureCalc_AzureCalcRateCard[[#This Row],[Price_Level]]&amp;Table_wabobpsvr_AzureCalc_AzureCalcRateCard[[#This Row],[Region]]</f>
        <v>Basic_D2 VM (Non-Windows)B2</v>
      </c>
      <c r="B1702">
        <v>2</v>
      </c>
      <c r="C1702" t="s">
        <v>701</v>
      </c>
      <c r="D1702" t="s">
        <v>182</v>
      </c>
      <c r="E1702">
        <v>0.13159999999999999</v>
      </c>
      <c r="F1702" t="s">
        <v>1144</v>
      </c>
      <c r="G1702" s="784" t="s">
        <v>4431</v>
      </c>
      <c r="H1702" s="784" t="s">
        <v>4431</v>
      </c>
      <c r="I1702" s="784" t="s">
        <v>5079</v>
      </c>
    </row>
    <row r="1703" spans="1:9" hidden="1">
      <c r="A1703" t="str">
        <f>Table_wabobpsvr_AzureCalc_AzureCalcRateCard[[#This Row],[ServiceName]]&amp;Table_wabobpsvr_AzureCalc_AzureCalcRateCard[[#This Row],[Price_Level]]&amp;Table_wabobpsvr_AzureCalc_AzureCalcRateCard[[#This Row],[Region]]</f>
        <v>Basic_D2 VM (Non-Windows)C2</v>
      </c>
      <c r="B1703">
        <v>2</v>
      </c>
      <c r="C1703" t="s">
        <v>701</v>
      </c>
      <c r="D1703" t="s">
        <v>184</v>
      </c>
      <c r="E1703">
        <v>0.12740000000000001</v>
      </c>
      <c r="F1703" t="s">
        <v>1144</v>
      </c>
      <c r="G1703" s="784" t="s">
        <v>4431</v>
      </c>
      <c r="H1703" s="784" t="s">
        <v>4431</v>
      </c>
      <c r="I1703" s="784" t="s">
        <v>5079</v>
      </c>
    </row>
    <row r="1704" spans="1:9" hidden="1">
      <c r="A1704" t="str">
        <f>Table_wabobpsvr_AzureCalc_AzureCalcRateCard[[#This Row],[ServiceName]]&amp;Table_wabobpsvr_AzureCalc_AzureCalcRateCard[[#This Row],[Price_Level]]&amp;Table_wabobpsvr_AzureCalc_AzureCalcRateCard[[#This Row],[Region]]</f>
        <v>Basic_D2 VM (Non-Windows)D2</v>
      </c>
      <c r="B1704">
        <v>2</v>
      </c>
      <c r="C1704" t="s">
        <v>701</v>
      </c>
      <c r="D1704" t="s">
        <v>183</v>
      </c>
      <c r="E1704">
        <v>0.1232</v>
      </c>
      <c r="F1704" t="s">
        <v>1144</v>
      </c>
      <c r="G1704" s="784" t="s">
        <v>4431</v>
      </c>
      <c r="H1704" s="784" t="s">
        <v>4431</v>
      </c>
      <c r="I1704" s="784" t="s">
        <v>5079</v>
      </c>
    </row>
    <row r="1705" spans="1:9" hidden="1">
      <c r="A1705" t="str">
        <f>Table_wabobpsvr_AzureCalc_AzureCalcRateCard[[#This Row],[ServiceName]]&amp;Table_wabobpsvr_AzureCalc_AzureCalcRateCard[[#This Row],[Price_Level]]&amp;Table_wabobpsvr_AzureCalc_AzureCalcRateCard[[#This Row],[Region]]</f>
        <v>Basic_D2 VM (Non-Windows)MOSP5</v>
      </c>
      <c r="B1705">
        <v>5</v>
      </c>
      <c r="C1705" t="s">
        <v>701</v>
      </c>
      <c r="D1705" t="s">
        <v>627</v>
      </c>
      <c r="E1705">
        <v>0.154</v>
      </c>
      <c r="F1705" t="s">
        <v>1144</v>
      </c>
      <c r="G1705" s="784" t="s">
        <v>4431</v>
      </c>
      <c r="H1705" s="784" t="s">
        <v>4431</v>
      </c>
      <c r="I1705" s="784" t="s">
        <v>5080</v>
      </c>
    </row>
    <row r="1706" spans="1:9" hidden="1">
      <c r="A1706" t="str">
        <f>Table_wabobpsvr_AzureCalc_AzureCalcRateCard[[#This Row],[ServiceName]]&amp;Table_wabobpsvr_AzureCalc_AzureCalcRateCard[[#This Row],[Price_Level]]&amp;Table_wabobpsvr_AzureCalc_AzureCalcRateCard[[#This Row],[Region]]</f>
        <v>Basic_D2 VM (Non-Windows)A5</v>
      </c>
      <c r="B1706">
        <v>5</v>
      </c>
      <c r="C1706" t="s">
        <v>701</v>
      </c>
      <c r="D1706" t="s">
        <v>181</v>
      </c>
      <c r="E1706">
        <v>0.14938000000000001</v>
      </c>
      <c r="F1706" t="s">
        <v>1144</v>
      </c>
      <c r="G1706" s="784" t="s">
        <v>4431</v>
      </c>
      <c r="H1706" s="784" t="s">
        <v>4431</v>
      </c>
      <c r="I1706" s="784" t="s">
        <v>5080</v>
      </c>
    </row>
    <row r="1707" spans="1:9" hidden="1">
      <c r="A1707" t="str">
        <f>Table_wabobpsvr_AzureCalc_AzureCalcRateCard[[#This Row],[ServiceName]]&amp;Table_wabobpsvr_AzureCalc_AzureCalcRateCard[[#This Row],[Price_Level]]&amp;Table_wabobpsvr_AzureCalc_AzureCalcRateCard[[#This Row],[Region]]</f>
        <v>Basic_D2 VM (Non-Windows)B5</v>
      </c>
      <c r="B1707">
        <v>5</v>
      </c>
      <c r="C1707" t="s">
        <v>701</v>
      </c>
      <c r="D1707" t="s">
        <v>182</v>
      </c>
      <c r="E1707">
        <v>0.14476</v>
      </c>
      <c r="F1707" t="s">
        <v>1144</v>
      </c>
      <c r="G1707" s="784" t="s">
        <v>4431</v>
      </c>
      <c r="H1707" s="784" t="s">
        <v>4431</v>
      </c>
      <c r="I1707" s="784" t="s">
        <v>5080</v>
      </c>
    </row>
    <row r="1708" spans="1:9" hidden="1">
      <c r="A1708" t="str">
        <f>Table_wabobpsvr_AzureCalc_AzureCalcRateCard[[#This Row],[ServiceName]]&amp;Table_wabobpsvr_AzureCalc_AzureCalcRateCard[[#This Row],[Price_Level]]&amp;Table_wabobpsvr_AzureCalc_AzureCalcRateCard[[#This Row],[Region]]</f>
        <v>Basic_D2 VM (Non-Windows)C5</v>
      </c>
      <c r="B1708">
        <v>5</v>
      </c>
      <c r="C1708" t="s">
        <v>701</v>
      </c>
      <c r="D1708" t="s">
        <v>184</v>
      </c>
      <c r="E1708">
        <v>0.14013999999999999</v>
      </c>
      <c r="F1708" t="s">
        <v>1144</v>
      </c>
      <c r="G1708" s="784" t="s">
        <v>4431</v>
      </c>
      <c r="H1708" s="784" t="s">
        <v>4431</v>
      </c>
      <c r="I1708" s="784" t="s">
        <v>5080</v>
      </c>
    </row>
    <row r="1709" spans="1:9" hidden="1">
      <c r="A1709" t="str">
        <f>Table_wabobpsvr_AzureCalc_AzureCalcRateCard[[#This Row],[ServiceName]]&amp;Table_wabobpsvr_AzureCalc_AzureCalcRateCard[[#This Row],[Price_Level]]&amp;Table_wabobpsvr_AzureCalc_AzureCalcRateCard[[#This Row],[Region]]</f>
        <v>Basic_D2 VM (Non-Windows)D5</v>
      </c>
      <c r="B1709">
        <v>5</v>
      </c>
      <c r="C1709" t="s">
        <v>701</v>
      </c>
      <c r="D1709" t="s">
        <v>183</v>
      </c>
      <c r="E1709">
        <v>0.13552</v>
      </c>
      <c r="F1709" t="s">
        <v>1144</v>
      </c>
      <c r="G1709" s="784" t="s">
        <v>4431</v>
      </c>
      <c r="H1709" s="784" t="s">
        <v>4431</v>
      </c>
      <c r="I1709" s="784" t="s">
        <v>5080</v>
      </c>
    </row>
    <row r="1710" spans="1:9" hidden="1">
      <c r="A1710" t="str">
        <f>Table_wabobpsvr_AzureCalc_AzureCalcRateCard[[#This Row],[ServiceName]]&amp;Table_wabobpsvr_AzureCalc_AzureCalcRateCard[[#This Row],[Price_Level]]&amp;Table_wabobpsvr_AzureCalc_AzureCalcRateCard[[#This Row],[Region]]</f>
        <v>Basic_D2 VM (Non-Windows)MOSP1</v>
      </c>
      <c r="B1710">
        <v>1</v>
      </c>
      <c r="C1710" t="s">
        <v>701</v>
      </c>
      <c r="D1710" t="s">
        <v>627</v>
      </c>
      <c r="E1710">
        <v>0.14000000000000001</v>
      </c>
      <c r="F1710" t="s">
        <v>1144</v>
      </c>
      <c r="G1710" s="784" t="s">
        <v>4431</v>
      </c>
      <c r="H1710" s="784" t="s">
        <v>4431</v>
      </c>
      <c r="I1710" s="784" t="s">
        <v>5081</v>
      </c>
    </row>
    <row r="1711" spans="1:9" hidden="1">
      <c r="A1711" t="str">
        <f>Table_wabobpsvr_AzureCalc_AzureCalcRateCard[[#This Row],[ServiceName]]&amp;Table_wabobpsvr_AzureCalc_AzureCalcRateCard[[#This Row],[Price_Level]]&amp;Table_wabobpsvr_AzureCalc_AzureCalcRateCard[[#This Row],[Region]]</f>
        <v>Basic_D2 VM (Non-Windows)A1</v>
      </c>
      <c r="B1711">
        <v>1</v>
      </c>
      <c r="C1711" t="s">
        <v>701</v>
      </c>
      <c r="D1711" t="s">
        <v>181</v>
      </c>
      <c r="E1711">
        <v>0.1358</v>
      </c>
      <c r="F1711" t="s">
        <v>1144</v>
      </c>
      <c r="G1711" s="784" t="s">
        <v>4431</v>
      </c>
      <c r="H1711" s="784" t="s">
        <v>4431</v>
      </c>
      <c r="I1711" s="784" t="s">
        <v>5081</v>
      </c>
    </row>
    <row r="1712" spans="1:9" hidden="1">
      <c r="A1712" t="str">
        <f>Table_wabobpsvr_AzureCalc_AzureCalcRateCard[[#This Row],[ServiceName]]&amp;Table_wabobpsvr_AzureCalc_AzureCalcRateCard[[#This Row],[Price_Level]]&amp;Table_wabobpsvr_AzureCalc_AzureCalcRateCard[[#This Row],[Region]]</f>
        <v>Basic_D2 VM (Non-Windows)B1</v>
      </c>
      <c r="B1712">
        <v>1</v>
      </c>
      <c r="C1712" t="s">
        <v>701</v>
      </c>
      <c r="D1712" t="s">
        <v>182</v>
      </c>
      <c r="E1712">
        <v>0.13159999999999999</v>
      </c>
      <c r="F1712" t="s">
        <v>1144</v>
      </c>
      <c r="G1712" s="784" t="s">
        <v>4431</v>
      </c>
      <c r="H1712" s="784" t="s">
        <v>4431</v>
      </c>
      <c r="I1712" s="784" t="s">
        <v>5081</v>
      </c>
    </row>
    <row r="1713" spans="1:9" hidden="1">
      <c r="A1713" t="str">
        <f>Table_wabobpsvr_AzureCalc_AzureCalcRateCard[[#This Row],[ServiceName]]&amp;Table_wabobpsvr_AzureCalc_AzureCalcRateCard[[#This Row],[Price_Level]]&amp;Table_wabobpsvr_AzureCalc_AzureCalcRateCard[[#This Row],[Region]]</f>
        <v>Basic_D2 VM (Non-Windows)C1</v>
      </c>
      <c r="B1713">
        <v>1</v>
      </c>
      <c r="C1713" t="s">
        <v>701</v>
      </c>
      <c r="D1713" t="s">
        <v>184</v>
      </c>
      <c r="E1713">
        <v>0.12740000000000001</v>
      </c>
      <c r="F1713" t="s">
        <v>1144</v>
      </c>
      <c r="G1713" s="784" t="s">
        <v>4431</v>
      </c>
      <c r="H1713" s="784" t="s">
        <v>4431</v>
      </c>
      <c r="I1713" s="784" t="s">
        <v>5081</v>
      </c>
    </row>
    <row r="1714" spans="1:9" hidden="1">
      <c r="A1714" t="str">
        <f>Table_wabobpsvr_AzureCalc_AzureCalcRateCard[[#This Row],[ServiceName]]&amp;Table_wabobpsvr_AzureCalc_AzureCalcRateCard[[#This Row],[Price_Level]]&amp;Table_wabobpsvr_AzureCalc_AzureCalcRateCard[[#This Row],[Region]]</f>
        <v>Basic_D2 VM (Non-Windows)D1</v>
      </c>
      <c r="B1714">
        <v>1</v>
      </c>
      <c r="C1714" t="s">
        <v>701</v>
      </c>
      <c r="D1714" t="s">
        <v>183</v>
      </c>
      <c r="E1714">
        <v>0.1232</v>
      </c>
      <c r="F1714" t="s">
        <v>1144</v>
      </c>
      <c r="G1714" s="784" t="s">
        <v>4431</v>
      </c>
      <c r="H1714" s="784" t="s">
        <v>4431</v>
      </c>
      <c r="I1714" s="784" t="s">
        <v>5081</v>
      </c>
    </row>
    <row r="1715" spans="1:9" hidden="1">
      <c r="A1715" t="str">
        <f>Table_wabobpsvr_AzureCalc_AzureCalcRateCard[[#This Row],[ServiceName]]&amp;Table_wabobpsvr_AzureCalc_AzureCalcRateCard[[#This Row],[Price_Level]]&amp;Table_wabobpsvr_AzureCalc_AzureCalcRateCard[[#This Row],[Region]]</f>
        <v>Basic_D2 VM (Non-Windows)MOSP4</v>
      </c>
      <c r="B1715">
        <v>4</v>
      </c>
      <c r="C1715" t="s">
        <v>701</v>
      </c>
      <c r="D1715" t="s">
        <v>627</v>
      </c>
      <c r="E1715">
        <v>0.154</v>
      </c>
      <c r="F1715" t="s">
        <v>1144</v>
      </c>
      <c r="G1715" s="784" t="s">
        <v>4431</v>
      </c>
      <c r="H1715" s="784" t="s">
        <v>4431</v>
      </c>
      <c r="I1715" s="784" t="s">
        <v>5082</v>
      </c>
    </row>
    <row r="1716" spans="1:9" hidden="1">
      <c r="A1716" t="str">
        <f>Table_wabobpsvr_AzureCalc_AzureCalcRateCard[[#This Row],[ServiceName]]&amp;Table_wabobpsvr_AzureCalc_AzureCalcRateCard[[#This Row],[Price_Level]]&amp;Table_wabobpsvr_AzureCalc_AzureCalcRateCard[[#This Row],[Region]]</f>
        <v>Basic_D2 VM (Non-Windows)A4</v>
      </c>
      <c r="B1716">
        <v>4</v>
      </c>
      <c r="C1716" t="s">
        <v>701</v>
      </c>
      <c r="D1716" t="s">
        <v>181</v>
      </c>
      <c r="E1716">
        <v>0.14938000000000001</v>
      </c>
      <c r="F1716" t="s">
        <v>1144</v>
      </c>
      <c r="G1716" s="784" t="s">
        <v>4431</v>
      </c>
      <c r="H1716" s="784" t="s">
        <v>4431</v>
      </c>
      <c r="I1716" s="784" t="s">
        <v>5082</v>
      </c>
    </row>
    <row r="1717" spans="1:9" hidden="1">
      <c r="A1717" t="str">
        <f>Table_wabobpsvr_AzureCalc_AzureCalcRateCard[[#This Row],[ServiceName]]&amp;Table_wabobpsvr_AzureCalc_AzureCalcRateCard[[#This Row],[Price_Level]]&amp;Table_wabobpsvr_AzureCalc_AzureCalcRateCard[[#This Row],[Region]]</f>
        <v>Basic_D2 VM (Non-Windows)B4</v>
      </c>
      <c r="B1717">
        <v>4</v>
      </c>
      <c r="C1717" t="s">
        <v>701</v>
      </c>
      <c r="D1717" t="s">
        <v>182</v>
      </c>
      <c r="E1717">
        <v>0.14476</v>
      </c>
      <c r="F1717" t="s">
        <v>1144</v>
      </c>
      <c r="G1717" s="784" t="s">
        <v>4431</v>
      </c>
      <c r="H1717" s="784" t="s">
        <v>4431</v>
      </c>
      <c r="I1717" s="784" t="s">
        <v>5082</v>
      </c>
    </row>
    <row r="1718" spans="1:9" hidden="1">
      <c r="A1718" t="str">
        <f>Table_wabobpsvr_AzureCalc_AzureCalcRateCard[[#This Row],[ServiceName]]&amp;Table_wabobpsvr_AzureCalc_AzureCalcRateCard[[#This Row],[Price_Level]]&amp;Table_wabobpsvr_AzureCalc_AzureCalcRateCard[[#This Row],[Region]]</f>
        <v>Basic_D2 VM (Non-Windows)C4</v>
      </c>
      <c r="B1718">
        <v>4</v>
      </c>
      <c r="C1718" t="s">
        <v>701</v>
      </c>
      <c r="D1718" t="s">
        <v>184</v>
      </c>
      <c r="E1718">
        <v>0.14013999999999999</v>
      </c>
      <c r="F1718" t="s">
        <v>1144</v>
      </c>
      <c r="G1718" s="784" t="s">
        <v>4431</v>
      </c>
      <c r="H1718" s="784" t="s">
        <v>4431</v>
      </c>
      <c r="I1718" s="784" t="s">
        <v>5082</v>
      </c>
    </row>
    <row r="1719" spans="1:9" hidden="1">
      <c r="A1719" s="784" t="str">
        <f>Table_wabobpsvr_AzureCalc_AzureCalcRateCard[[#This Row],[ServiceName]]&amp;Table_wabobpsvr_AzureCalc_AzureCalcRateCard[[#This Row],[Price_Level]]&amp;Table_wabobpsvr_AzureCalc_AzureCalcRateCard[[#This Row],[Region]]</f>
        <v>Basic_D2 VM (Non-Windows)D4</v>
      </c>
      <c r="B1719" s="784">
        <v>4</v>
      </c>
      <c r="C1719" s="784" t="s">
        <v>701</v>
      </c>
      <c r="D1719" s="784" t="s">
        <v>183</v>
      </c>
      <c r="E1719" s="784">
        <v>0.13552</v>
      </c>
      <c r="F1719" s="784" t="s">
        <v>1144</v>
      </c>
      <c r="G1719" s="784" t="s">
        <v>4431</v>
      </c>
      <c r="H1719" s="784" t="s">
        <v>4431</v>
      </c>
      <c r="I1719" s="784" t="s">
        <v>5082</v>
      </c>
    </row>
    <row r="1720" spans="1:9" hidden="1">
      <c r="A1720" s="784" t="str">
        <f>Table_wabobpsvr_AzureCalc_AzureCalcRateCard[[#This Row],[ServiceName]]&amp;Table_wabobpsvr_AzureCalc_AzureCalcRateCard[[#This Row],[Price_Level]]&amp;Table_wabobpsvr_AzureCalc_AzureCalcRateCard[[#This Row],[Region]]</f>
        <v>Basic_D2 VM (Non-Windows)MOSP14</v>
      </c>
      <c r="B1720" s="784">
        <v>14</v>
      </c>
      <c r="C1720" s="784" t="s">
        <v>701</v>
      </c>
      <c r="D1720" s="784" t="s">
        <v>627</v>
      </c>
      <c r="E1720" s="784">
        <v>999999</v>
      </c>
      <c r="F1720" s="784" t="s">
        <v>1144</v>
      </c>
      <c r="G1720" s="784" t="s">
        <v>4431</v>
      </c>
      <c r="H1720" s="784" t="s">
        <v>4431</v>
      </c>
      <c r="I1720" s="784" t="s">
        <v>5083</v>
      </c>
    </row>
    <row r="1721" spans="1:9" hidden="1">
      <c r="A1721" s="784" t="str">
        <f>Table_wabobpsvr_AzureCalc_AzureCalcRateCard[[#This Row],[ServiceName]]&amp;Table_wabobpsvr_AzureCalc_AzureCalcRateCard[[#This Row],[Price_Level]]&amp;Table_wabobpsvr_AzureCalc_AzureCalcRateCard[[#This Row],[Region]]</f>
        <v>Basic_D2 VM (Non-Windows)A14</v>
      </c>
      <c r="B1721" s="784">
        <v>14</v>
      </c>
      <c r="C1721" s="784" t="s">
        <v>701</v>
      </c>
      <c r="D1721" s="784" t="s">
        <v>181</v>
      </c>
      <c r="E1721" s="784">
        <v>0.16975000000000001</v>
      </c>
      <c r="F1721" s="784" t="s">
        <v>1144</v>
      </c>
      <c r="G1721" s="784" t="s">
        <v>4431</v>
      </c>
      <c r="H1721" s="784" t="s">
        <v>4431</v>
      </c>
      <c r="I1721" s="784" t="s">
        <v>5083</v>
      </c>
    </row>
    <row r="1722" spans="1:9" hidden="1">
      <c r="A1722" t="str">
        <f>Table_wabobpsvr_AzureCalc_AzureCalcRateCard[[#This Row],[ServiceName]]&amp;Table_wabobpsvr_AzureCalc_AzureCalcRateCard[[#This Row],[Price_Level]]&amp;Table_wabobpsvr_AzureCalc_AzureCalcRateCard[[#This Row],[Region]]</f>
        <v>Basic_D2 VM (Non-Windows)B14</v>
      </c>
      <c r="B1722">
        <v>14</v>
      </c>
      <c r="C1722" t="s">
        <v>701</v>
      </c>
      <c r="D1722" t="s">
        <v>182</v>
      </c>
      <c r="E1722">
        <v>0.16450000000000001</v>
      </c>
      <c r="F1722" t="s">
        <v>1144</v>
      </c>
      <c r="G1722" s="784" t="s">
        <v>4431</v>
      </c>
      <c r="H1722" s="784" t="s">
        <v>4431</v>
      </c>
      <c r="I1722" s="784" t="s">
        <v>5083</v>
      </c>
    </row>
    <row r="1723" spans="1:9" hidden="1">
      <c r="A1723" t="str">
        <f>Table_wabobpsvr_AzureCalc_AzureCalcRateCard[[#This Row],[ServiceName]]&amp;Table_wabobpsvr_AzureCalc_AzureCalcRateCard[[#This Row],[Price_Level]]&amp;Table_wabobpsvr_AzureCalc_AzureCalcRateCard[[#This Row],[Region]]</f>
        <v>Basic_D2 VM (Non-Windows)C14</v>
      </c>
      <c r="B1723">
        <v>14</v>
      </c>
      <c r="C1723" t="s">
        <v>701</v>
      </c>
      <c r="D1723" t="s">
        <v>184</v>
      </c>
      <c r="E1723">
        <v>0.15925</v>
      </c>
      <c r="F1723" t="s">
        <v>1144</v>
      </c>
      <c r="G1723" s="784" t="s">
        <v>4431</v>
      </c>
      <c r="H1723" s="784" t="s">
        <v>4431</v>
      </c>
      <c r="I1723" s="784" t="s">
        <v>5083</v>
      </c>
    </row>
    <row r="1724" spans="1:9" hidden="1">
      <c r="A1724" t="str">
        <f>Table_wabobpsvr_AzureCalc_AzureCalcRateCard[[#This Row],[ServiceName]]&amp;Table_wabobpsvr_AzureCalc_AzureCalcRateCard[[#This Row],[Price_Level]]&amp;Table_wabobpsvr_AzureCalc_AzureCalcRateCard[[#This Row],[Region]]</f>
        <v>Basic_D2 VM (Non-Windows)D14</v>
      </c>
      <c r="B1724">
        <v>14</v>
      </c>
      <c r="C1724" t="s">
        <v>701</v>
      </c>
      <c r="D1724" t="s">
        <v>183</v>
      </c>
      <c r="E1724">
        <v>0.154</v>
      </c>
      <c r="F1724" t="s">
        <v>1144</v>
      </c>
      <c r="G1724" s="784" t="s">
        <v>4431</v>
      </c>
      <c r="H1724" s="784" t="s">
        <v>4431</v>
      </c>
      <c r="I1724" s="784" t="s">
        <v>5083</v>
      </c>
    </row>
    <row r="1725" spans="1:9" hidden="1">
      <c r="A1725" t="str">
        <f>Table_wabobpsvr_AzureCalc_AzureCalcRateCard[[#This Row],[ServiceName]]&amp;Table_wabobpsvr_AzureCalc_AzureCalcRateCard[[#This Row],[Price_Level]]&amp;Table_wabobpsvr_AzureCalc_AzureCalcRateCard[[#This Row],[Region]]</f>
        <v>Basic_D2 VM (Non-Windows)MOSP</v>
      </c>
      <c r="C1725" t="s">
        <v>701</v>
      </c>
      <c r="D1725" t="s">
        <v>627</v>
      </c>
      <c r="E1725">
        <v>0.14000000000000001</v>
      </c>
      <c r="F1725" t="s">
        <v>1144</v>
      </c>
      <c r="G1725" s="784" t="s">
        <v>4431</v>
      </c>
      <c r="H1725" s="784" t="s">
        <v>4431</v>
      </c>
      <c r="I1725" s="784" t="s">
        <v>5084</v>
      </c>
    </row>
    <row r="1726" spans="1:9" hidden="1">
      <c r="A1726" s="784" t="str">
        <f>Table_wabobpsvr_AzureCalc_AzureCalcRateCard[[#This Row],[ServiceName]]&amp;Table_wabobpsvr_AzureCalc_AzureCalcRateCard[[#This Row],[Price_Level]]&amp;Table_wabobpsvr_AzureCalc_AzureCalcRateCard[[#This Row],[Region]]</f>
        <v>Basic_D2 VM (Non-Windows)A</v>
      </c>
      <c r="B1726" s="784"/>
      <c r="C1726" s="784" t="s">
        <v>701</v>
      </c>
      <c r="D1726" s="784" t="s">
        <v>181</v>
      </c>
      <c r="E1726" s="784">
        <v>0.1358</v>
      </c>
      <c r="F1726" s="784" t="s">
        <v>1144</v>
      </c>
      <c r="G1726" s="784" t="s">
        <v>3686</v>
      </c>
      <c r="H1726" s="784" t="s">
        <v>3687</v>
      </c>
      <c r="I1726" s="784" t="s">
        <v>5084</v>
      </c>
    </row>
    <row r="1727" spans="1:9" hidden="1">
      <c r="A1727" t="str">
        <f>Table_wabobpsvr_AzureCalc_AzureCalcRateCard[[#This Row],[ServiceName]]&amp;Table_wabobpsvr_AzureCalc_AzureCalcRateCard[[#This Row],[Price_Level]]&amp;Table_wabobpsvr_AzureCalc_AzureCalcRateCard[[#This Row],[Region]]</f>
        <v>Basic_D2 VM (Non-Windows)B</v>
      </c>
      <c r="C1727" t="s">
        <v>701</v>
      </c>
      <c r="D1727" t="s">
        <v>182</v>
      </c>
      <c r="E1727">
        <v>0.13159999999999999</v>
      </c>
      <c r="F1727" t="s">
        <v>1144</v>
      </c>
      <c r="G1727" s="784" t="s">
        <v>3686</v>
      </c>
      <c r="H1727" s="784" t="s">
        <v>3687</v>
      </c>
      <c r="I1727" s="784" t="s">
        <v>5084</v>
      </c>
    </row>
    <row r="1728" spans="1:9" hidden="1">
      <c r="A1728" s="784" t="str">
        <f>Table_wabobpsvr_AzureCalc_AzureCalcRateCard[[#This Row],[ServiceName]]&amp;Table_wabobpsvr_AzureCalc_AzureCalcRateCard[[#This Row],[Price_Level]]&amp;Table_wabobpsvr_AzureCalc_AzureCalcRateCard[[#This Row],[Region]]</f>
        <v>Basic_D2 VM (Non-Windows)C</v>
      </c>
      <c r="B1728" s="784"/>
      <c r="C1728" s="784" t="s">
        <v>701</v>
      </c>
      <c r="D1728" s="784" t="s">
        <v>184</v>
      </c>
      <c r="E1728" s="784">
        <v>0.12740000000000001</v>
      </c>
      <c r="F1728" s="784" t="s">
        <v>1144</v>
      </c>
      <c r="G1728" s="784" t="s">
        <v>3686</v>
      </c>
      <c r="H1728" s="784" t="s">
        <v>3687</v>
      </c>
      <c r="I1728" s="784" t="s">
        <v>5084</v>
      </c>
    </row>
    <row r="1729" spans="1:9" hidden="1">
      <c r="A1729" s="784" t="str">
        <f>Table_wabobpsvr_AzureCalc_AzureCalcRateCard[[#This Row],[ServiceName]]&amp;Table_wabobpsvr_AzureCalc_AzureCalcRateCard[[#This Row],[Price_Level]]&amp;Table_wabobpsvr_AzureCalc_AzureCalcRateCard[[#This Row],[Region]]</f>
        <v>Basic_D2 VM (Non-Windows)D</v>
      </c>
      <c r="B1729" s="784"/>
      <c r="C1729" s="784" t="s">
        <v>701</v>
      </c>
      <c r="D1729" s="784" t="s">
        <v>183</v>
      </c>
      <c r="E1729" s="784">
        <v>0.1232</v>
      </c>
      <c r="F1729" s="784" t="s">
        <v>1144</v>
      </c>
      <c r="G1729" s="784" t="s">
        <v>3686</v>
      </c>
      <c r="H1729" s="784" t="s">
        <v>3687</v>
      </c>
      <c r="I1729" s="784" t="s">
        <v>5084</v>
      </c>
    </row>
    <row r="1730" spans="1:9" hidden="1">
      <c r="A1730" s="784" t="str">
        <f>Table_wabobpsvr_AzureCalc_AzureCalcRateCard[[#This Row],[ServiceName]]&amp;Table_wabobpsvr_AzureCalc_AzureCalcRateCard[[#This Row],[Price_Level]]&amp;Table_wabobpsvr_AzureCalc_AzureCalcRateCard[[#This Row],[Region]]</f>
        <v>Basic_D2 VM (Windows)MOSP10</v>
      </c>
      <c r="B1730" s="784">
        <v>10</v>
      </c>
      <c r="C1730" s="784" t="s">
        <v>701</v>
      </c>
      <c r="D1730" s="784" t="s">
        <v>627</v>
      </c>
      <c r="E1730" s="784">
        <v>0.36799999999999999</v>
      </c>
      <c r="F1730" s="784" t="s">
        <v>1145</v>
      </c>
      <c r="G1730" s="784" t="s">
        <v>4431</v>
      </c>
      <c r="H1730" s="784" t="s">
        <v>4431</v>
      </c>
      <c r="I1730" s="784" t="s">
        <v>5085</v>
      </c>
    </row>
    <row r="1731" spans="1:9" hidden="1">
      <c r="A1731" s="784" t="str">
        <f>Table_wabobpsvr_AzureCalc_AzureCalcRateCard[[#This Row],[ServiceName]]&amp;Table_wabobpsvr_AzureCalc_AzureCalcRateCard[[#This Row],[Price_Level]]&amp;Table_wabobpsvr_AzureCalc_AzureCalcRateCard[[#This Row],[Region]]</f>
        <v>Basic_D2 VM (Windows)A10</v>
      </c>
      <c r="B1731" s="784">
        <v>10</v>
      </c>
      <c r="C1731" s="784" t="s">
        <v>701</v>
      </c>
      <c r="D1731" s="784" t="s">
        <v>181</v>
      </c>
      <c r="E1731" s="784">
        <v>0.35696</v>
      </c>
      <c r="F1731" s="784" t="s">
        <v>1145</v>
      </c>
      <c r="G1731" s="784" t="s">
        <v>4431</v>
      </c>
      <c r="H1731" s="784" t="s">
        <v>4431</v>
      </c>
      <c r="I1731" s="784" t="s">
        <v>5085</v>
      </c>
    </row>
    <row r="1732" spans="1:9" hidden="1">
      <c r="A1732" s="784" t="str">
        <f>Table_wabobpsvr_AzureCalc_AzureCalcRateCard[[#This Row],[ServiceName]]&amp;Table_wabobpsvr_AzureCalc_AzureCalcRateCard[[#This Row],[Price_Level]]&amp;Table_wabobpsvr_AzureCalc_AzureCalcRateCard[[#This Row],[Region]]</f>
        <v>Basic_D2 VM (Windows)B10</v>
      </c>
      <c r="B1732" s="784">
        <v>10</v>
      </c>
      <c r="C1732" s="784" t="s">
        <v>701</v>
      </c>
      <c r="D1732" s="784" t="s">
        <v>182</v>
      </c>
      <c r="E1732" s="784">
        <v>0.34592000000000001</v>
      </c>
      <c r="F1732" s="784" t="s">
        <v>1145</v>
      </c>
      <c r="G1732" s="784" t="s">
        <v>4431</v>
      </c>
      <c r="H1732" s="784" t="s">
        <v>4431</v>
      </c>
      <c r="I1732" s="784" t="s">
        <v>5085</v>
      </c>
    </row>
    <row r="1733" spans="1:9" hidden="1">
      <c r="A1733" s="784" t="str">
        <f>Table_wabobpsvr_AzureCalc_AzureCalcRateCard[[#This Row],[ServiceName]]&amp;Table_wabobpsvr_AzureCalc_AzureCalcRateCard[[#This Row],[Price_Level]]&amp;Table_wabobpsvr_AzureCalc_AzureCalcRateCard[[#This Row],[Region]]</f>
        <v>Basic_D2 VM (Windows)C10</v>
      </c>
      <c r="B1733" s="784">
        <v>10</v>
      </c>
      <c r="C1733" s="784" t="s">
        <v>701</v>
      </c>
      <c r="D1733" s="784" t="s">
        <v>184</v>
      </c>
      <c r="E1733" s="784">
        <v>0.33488000000000001</v>
      </c>
      <c r="F1733" s="784" t="s">
        <v>1145</v>
      </c>
      <c r="G1733" s="784" t="s">
        <v>4431</v>
      </c>
      <c r="H1733" s="784" t="s">
        <v>4431</v>
      </c>
      <c r="I1733" s="784" t="s">
        <v>5085</v>
      </c>
    </row>
    <row r="1734" spans="1:9" hidden="1">
      <c r="A1734" s="784" t="str">
        <f>Table_wabobpsvr_AzureCalc_AzureCalcRateCard[[#This Row],[ServiceName]]&amp;Table_wabobpsvr_AzureCalc_AzureCalcRateCard[[#This Row],[Price_Level]]&amp;Table_wabobpsvr_AzureCalc_AzureCalcRateCard[[#This Row],[Region]]</f>
        <v>Basic_D2 VM (Windows)D10</v>
      </c>
      <c r="B1734" s="784">
        <v>10</v>
      </c>
      <c r="C1734" s="784" t="s">
        <v>701</v>
      </c>
      <c r="D1734" s="784" t="s">
        <v>183</v>
      </c>
      <c r="E1734" s="784">
        <v>0.32384000000000002</v>
      </c>
      <c r="F1734" s="784" t="s">
        <v>1145</v>
      </c>
      <c r="G1734" s="784" t="s">
        <v>4431</v>
      </c>
      <c r="H1734" s="784" t="s">
        <v>4431</v>
      </c>
      <c r="I1734" s="784" t="s">
        <v>5085</v>
      </c>
    </row>
    <row r="1735" spans="1:9" hidden="1">
      <c r="A1735" s="784" t="str">
        <f>Table_wabobpsvr_AzureCalc_AzureCalcRateCard[[#This Row],[ServiceName]]&amp;Table_wabobpsvr_AzureCalc_AzureCalcRateCard[[#This Row],[Price_Level]]&amp;Table_wabobpsvr_AzureCalc_AzureCalcRateCard[[#This Row],[Region]]</f>
        <v>Basic_D2 VM (Windows)MOSP9</v>
      </c>
      <c r="B1735" s="784">
        <v>9</v>
      </c>
      <c r="C1735" s="784" t="s">
        <v>701</v>
      </c>
      <c r="D1735" s="784" t="s">
        <v>627</v>
      </c>
      <c r="E1735" s="784">
        <v>0.32</v>
      </c>
      <c r="F1735" s="784" t="s">
        <v>1145</v>
      </c>
      <c r="G1735" s="784" t="s">
        <v>4431</v>
      </c>
      <c r="H1735" s="784" t="s">
        <v>4431</v>
      </c>
      <c r="I1735" s="784" t="s">
        <v>5086</v>
      </c>
    </row>
    <row r="1736" spans="1:9" hidden="1">
      <c r="A1736" s="784" t="str">
        <f>Table_wabobpsvr_AzureCalc_AzureCalcRateCard[[#This Row],[ServiceName]]&amp;Table_wabobpsvr_AzureCalc_AzureCalcRateCard[[#This Row],[Price_Level]]&amp;Table_wabobpsvr_AzureCalc_AzureCalcRateCard[[#This Row],[Region]]</f>
        <v>Basic_D2 VM (Windows)A9</v>
      </c>
      <c r="B1736" s="784">
        <v>9</v>
      </c>
      <c r="C1736" s="784" t="s">
        <v>701</v>
      </c>
      <c r="D1736" s="784" t="s">
        <v>181</v>
      </c>
      <c r="E1736" s="784">
        <v>0.31040000000000001</v>
      </c>
      <c r="F1736" s="784" t="s">
        <v>1145</v>
      </c>
      <c r="G1736" s="784" t="s">
        <v>4431</v>
      </c>
      <c r="H1736" s="784" t="s">
        <v>4431</v>
      </c>
      <c r="I1736" s="784" t="s">
        <v>5086</v>
      </c>
    </row>
    <row r="1737" spans="1:9" hidden="1">
      <c r="A1737" s="784" t="str">
        <f>Table_wabobpsvr_AzureCalc_AzureCalcRateCard[[#This Row],[ServiceName]]&amp;Table_wabobpsvr_AzureCalc_AzureCalcRateCard[[#This Row],[Price_Level]]&amp;Table_wabobpsvr_AzureCalc_AzureCalcRateCard[[#This Row],[Region]]</f>
        <v>Basic_D2 VM (Windows)B9</v>
      </c>
      <c r="B1737" s="784">
        <v>9</v>
      </c>
      <c r="C1737" s="784" t="s">
        <v>701</v>
      </c>
      <c r="D1737" s="784" t="s">
        <v>182</v>
      </c>
      <c r="E1737" s="784">
        <v>0.30080000000000001</v>
      </c>
      <c r="F1737" s="784" t="s">
        <v>1145</v>
      </c>
      <c r="G1737" s="784" t="s">
        <v>4431</v>
      </c>
      <c r="H1737" s="784" t="s">
        <v>4431</v>
      </c>
      <c r="I1737" s="784" t="s">
        <v>5086</v>
      </c>
    </row>
    <row r="1738" spans="1:9" hidden="1">
      <c r="A1738" s="784" t="str">
        <f>Table_wabobpsvr_AzureCalc_AzureCalcRateCard[[#This Row],[ServiceName]]&amp;Table_wabobpsvr_AzureCalc_AzureCalcRateCard[[#This Row],[Price_Level]]&amp;Table_wabobpsvr_AzureCalc_AzureCalcRateCard[[#This Row],[Region]]</f>
        <v>Basic_D2 VM (Windows)C9</v>
      </c>
      <c r="B1738" s="784">
        <v>9</v>
      </c>
      <c r="C1738" s="784" t="s">
        <v>701</v>
      </c>
      <c r="D1738" s="784" t="s">
        <v>184</v>
      </c>
      <c r="E1738" s="784">
        <v>0.29120000000000001</v>
      </c>
      <c r="F1738" s="784" t="s">
        <v>1145</v>
      </c>
      <c r="G1738" s="784" t="s">
        <v>4431</v>
      </c>
      <c r="H1738" s="784" t="s">
        <v>4431</v>
      </c>
      <c r="I1738" s="784" t="s">
        <v>5086</v>
      </c>
    </row>
    <row r="1739" spans="1:9" hidden="1">
      <c r="A1739" s="784" t="str">
        <f>Table_wabobpsvr_AzureCalc_AzureCalcRateCard[[#This Row],[ServiceName]]&amp;Table_wabobpsvr_AzureCalc_AzureCalcRateCard[[#This Row],[Price_Level]]&amp;Table_wabobpsvr_AzureCalc_AzureCalcRateCard[[#This Row],[Region]]</f>
        <v>Basic_D2 VM (Windows)D9</v>
      </c>
      <c r="B1739" s="784">
        <v>9</v>
      </c>
      <c r="C1739" s="784" t="s">
        <v>701</v>
      </c>
      <c r="D1739" s="784" t="s">
        <v>183</v>
      </c>
      <c r="E1739" s="784">
        <v>0.28160000000000002</v>
      </c>
      <c r="F1739" s="784" t="s">
        <v>1145</v>
      </c>
      <c r="G1739" s="784" t="s">
        <v>4431</v>
      </c>
      <c r="H1739" s="784" t="s">
        <v>4431</v>
      </c>
      <c r="I1739" s="784" t="s">
        <v>5086</v>
      </c>
    </row>
    <row r="1740" spans="1:9" hidden="1">
      <c r="A1740" s="784" t="str">
        <f>Table_wabobpsvr_AzureCalc_AzureCalcRateCard[[#This Row],[ServiceName]]&amp;Table_wabobpsvr_AzureCalc_AzureCalcRateCard[[#This Row],[Price_Level]]&amp;Table_wabobpsvr_AzureCalc_AzureCalcRateCard[[#This Row],[Region]]</f>
        <v>Premium Storage - Page Blob/P10 (Units)MOSP4</v>
      </c>
      <c r="B1740" s="784">
        <v>4</v>
      </c>
      <c r="C1740" s="784" t="s">
        <v>81</v>
      </c>
      <c r="D1740" s="784" t="s">
        <v>627</v>
      </c>
      <c r="E1740" s="784">
        <v>19.71</v>
      </c>
      <c r="F1740" s="784" t="s">
        <v>3344</v>
      </c>
      <c r="G1740" s="784" t="s">
        <v>4431</v>
      </c>
      <c r="H1740" s="784" t="s">
        <v>4431</v>
      </c>
      <c r="I1740" s="784" t="s">
        <v>5087</v>
      </c>
    </row>
    <row r="1741" spans="1:9" hidden="1">
      <c r="A1741" s="784" t="str">
        <f>Table_wabobpsvr_AzureCalc_AzureCalcRateCard[[#This Row],[ServiceName]]&amp;Table_wabobpsvr_AzureCalc_AzureCalcRateCard[[#This Row],[Price_Level]]&amp;Table_wabobpsvr_AzureCalc_AzureCalcRateCard[[#This Row],[Region]]</f>
        <v>Premium Storage - Page Blob/P10 (Units)A4</v>
      </c>
      <c r="B1741" s="784">
        <v>4</v>
      </c>
      <c r="C1741" s="784" t="s">
        <v>81</v>
      </c>
      <c r="D1741" s="784" t="s">
        <v>181</v>
      </c>
      <c r="E1741" s="784">
        <v>19.12</v>
      </c>
      <c r="F1741" s="784" t="s">
        <v>3344</v>
      </c>
      <c r="G1741" s="784" t="s">
        <v>3422</v>
      </c>
      <c r="H1741" s="784" t="s">
        <v>3423</v>
      </c>
      <c r="I1741" s="784" t="s">
        <v>5087</v>
      </c>
    </row>
    <row r="1742" spans="1:9" hidden="1">
      <c r="A1742" s="784" t="str">
        <f>Table_wabobpsvr_AzureCalc_AzureCalcRateCard[[#This Row],[ServiceName]]&amp;Table_wabobpsvr_AzureCalc_AzureCalcRateCard[[#This Row],[Price_Level]]&amp;Table_wabobpsvr_AzureCalc_AzureCalcRateCard[[#This Row],[Region]]</f>
        <v>Premium Storage - Page Blob/P10 (Units)B4</v>
      </c>
      <c r="B1742" s="784">
        <v>4</v>
      </c>
      <c r="C1742" s="784" t="s">
        <v>81</v>
      </c>
      <c r="D1742" s="784" t="s">
        <v>182</v>
      </c>
      <c r="E1742" s="784">
        <v>18.53</v>
      </c>
      <c r="F1742" s="784" t="s">
        <v>3344</v>
      </c>
      <c r="G1742" s="784" t="s">
        <v>3422</v>
      </c>
      <c r="H1742" s="784" t="s">
        <v>3423</v>
      </c>
      <c r="I1742" s="784" t="s">
        <v>5087</v>
      </c>
    </row>
    <row r="1743" spans="1:9" hidden="1">
      <c r="A1743" t="str">
        <f>Table_wabobpsvr_AzureCalc_AzureCalcRateCard[[#This Row],[ServiceName]]&amp;Table_wabobpsvr_AzureCalc_AzureCalcRateCard[[#This Row],[Price_Level]]&amp;Table_wabobpsvr_AzureCalc_AzureCalcRateCard[[#This Row],[Region]]</f>
        <v>Premium Storage - Page Blob/P10 (Units)C4</v>
      </c>
      <c r="B1743">
        <v>4</v>
      </c>
      <c r="C1743" t="s">
        <v>81</v>
      </c>
      <c r="D1743" t="s">
        <v>184</v>
      </c>
      <c r="E1743">
        <v>17.940000000000001</v>
      </c>
      <c r="F1743" t="s">
        <v>3344</v>
      </c>
      <c r="G1743" s="784" t="s">
        <v>3422</v>
      </c>
      <c r="H1743" s="784" t="s">
        <v>3423</v>
      </c>
      <c r="I1743" s="784" t="s">
        <v>5087</v>
      </c>
    </row>
    <row r="1744" spans="1:9" hidden="1">
      <c r="A1744" t="str">
        <f>Table_wabobpsvr_AzureCalc_AzureCalcRateCard[[#This Row],[ServiceName]]&amp;Table_wabobpsvr_AzureCalc_AzureCalcRateCard[[#This Row],[Price_Level]]&amp;Table_wabobpsvr_AzureCalc_AzureCalcRateCard[[#This Row],[Region]]</f>
        <v>Premium Storage - Page Blob/P10 (Units)D4</v>
      </c>
      <c r="B1744">
        <v>4</v>
      </c>
      <c r="C1744" t="s">
        <v>81</v>
      </c>
      <c r="D1744" t="s">
        <v>183</v>
      </c>
      <c r="E1744">
        <v>17.34</v>
      </c>
      <c r="F1744" t="s">
        <v>3344</v>
      </c>
      <c r="G1744" s="784" t="s">
        <v>3422</v>
      </c>
      <c r="H1744" s="784" t="s">
        <v>3423</v>
      </c>
      <c r="I1744" s="784" t="s">
        <v>5087</v>
      </c>
    </row>
    <row r="1745" spans="1:9" hidden="1">
      <c r="A1745" t="str">
        <f>Table_wabobpsvr_AzureCalc_AzureCalcRateCard[[#This Row],[ServiceName]]&amp;Table_wabobpsvr_AzureCalc_AzureCalcRateCard[[#This Row],[Price_Level]]&amp;Table_wabobpsvr_AzureCalc_AzureCalcRateCard[[#This Row],[Region]]</f>
        <v>Basic_D4 VM (Windows)B12</v>
      </c>
      <c r="B1745">
        <v>12</v>
      </c>
      <c r="C1745" t="s">
        <v>701</v>
      </c>
      <c r="D1745" t="s">
        <v>182</v>
      </c>
      <c r="E1745">
        <v>1.1279999999999999</v>
      </c>
      <c r="F1745" t="s">
        <v>1149</v>
      </c>
      <c r="G1745" s="784" t="s">
        <v>4431</v>
      </c>
      <c r="H1745" s="784" t="s">
        <v>4431</v>
      </c>
      <c r="I1745" s="784" t="s">
        <v>5088</v>
      </c>
    </row>
    <row r="1746" spans="1:9" hidden="1">
      <c r="A1746" t="str">
        <f>Table_wabobpsvr_AzureCalc_AzureCalcRateCard[[#This Row],[ServiceName]]&amp;Table_wabobpsvr_AzureCalc_AzureCalcRateCard[[#This Row],[Price_Level]]&amp;Table_wabobpsvr_AzureCalc_AzureCalcRateCard[[#This Row],[Region]]</f>
        <v>Basic_D4 VM (Windows)C12</v>
      </c>
      <c r="B1746">
        <v>12</v>
      </c>
      <c r="C1746" t="s">
        <v>701</v>
      </c>
      <c r="D1746" t="s">
        <v>184</v>
      </c>
      <c r="E1746">
        <v>1.0920000000000001</v>
      </c>
      <c r="F1746" t="s">
        <v>1149</v>
      </c>
      <c r="G1746" s="784" t="s">
        <v>4431</v>
      </c>
      <c r="H1746" s="784" t="s">
        <v>4431</v>
      </c>
      <c r="I1746" s="784" t="s">
        <v>5088</v>
      </c>
    </row>
    <row r="1747" spans="1:9" hidden="1">
      <c r="A1747" t="str">
        <f>Table_wabobpsvr_AzureCalc_AzureCalcRateCard[[#This Row],[ServiceName]]&amp;Table_wabobpsvr_AzureCalc_AzureCalcRateCard[[#This Row],[Price_Level]]&amp;Table_wabobpsvr_AzureCalc_AzureCalcRateCard[[#This Row],[Region]]</f>
        <v>Basic_D4 VM (Windows)D12</v>
      </c>
      <c r="B1747">
        <v>12</v>
      </c>
      <c r="C1747" t="s">
        <v>701</v>
      </c>
      <c r="D1747" t="s">
        <v>183</v>
      </c>
      <c r="E1747">
        <v>1.056</v>
      </c>
      <c r="F1747" t="s">
        <v>1149</v>
      </c>
      <c r="G1747" s="784" t="s">
        <v>4431</v>
      </c>
      <c r="H1747" s="784" t="s">
        <v>4431</v>
      </c>
      <c r="I1747" s="784" t="s">
        <v>5088</v>
      </c>
    </row>
    <row r="1748" spans="1:9" hidden="1">
      <c r="A1748" t="str">
        <f>Table_wabobpsvr_AzureCalc_AzureCalcRateCard[[#This Row],[ServiceName]]&amp;Table_wabobpsvr_AzureCalc_AzureCalcRateCard[[#This Row],[Price_Level]]&amp;Table_wabobpsvr_AzureCalc_AzureCalcRateCard[[#This Row],[Region]]</f>
        <v>Basic_D4 VM (Windows)MOSP3</v>
      </c>
      <c r="B1748">
        <v>3</v>
      </c>
      <c r="C1748" t="s">
        <v>701</v>
      </c>
      <c r="D1748" t="s">
        <v>627</v>
      </c>
      <c r="E1748">
        <v>1.1200000000000001</v>
      </c>
      <c r="F1748" t="s">
        <v>1149</v>
      </c>
      <c r="G1748" s="784" t="s">
        <v>4431</v>
      </c>
      <c r="H1748" s="784" t="s">
        <v>4431</v>
      </c>
      <c r="I1748" s="784" t="s">
        <v>5089</v>
      </c>
    </row>
    <row r="1749" spans="1:9" hidden="1">
      <c r="A1749" t="str">
        <f>Table_wabobpsvr_AzureCalc_AzureCalcRateCard[[#This Row],[ServiceName]]&amp;Table_wabobpsvr_AzureCalc_AzureCalcRateCard[[#This Row],[Price_Level]]&amp;Table_wabobpsvr_AzureCalc_AzureCalcRateCard[[#This Row],[Region]]</f>
        <v>Basic_D4 VM (Windows)A3</v>
      </c>
      <c r="B1749">
        <v>3</v>
      </c>
      <c r="C1749" t="s">
        <v>701</v>
      </c>
      <c r="D1749" t="s">
        <v>181</v>
      </c>
      <c r="E1749">
        <v>1.0864</v>
      </c>
      <c r="F1749" t="s">
        <v>1149</v>
      </c>
      <c r="G1749" s="784" t="s">
        <v>4431</v>
      </c>
      <c r="H1749" s="784" t="s">
        <v>4431</v>
      </c>
      <c r="I1749" s="784" t="s">
        <v>5089</v>
      </c>
    </row>
    <row r="1750" spans="1:9" hidden="1">
      <c r="A1750" t="str">
        <f>Table_wabobpsvr_AzureCalc_AzureCalcRateCard[[#This Row],[ServiceName]]&amp;Table_wabobpsvr_AzureCalc_AzureCalcRateCard[[#This Row],[Price_Level]]&amp;Table_wabobpsvr_AzureCalc_AzureCalcRateCard[[#This Row],[Region]]</f>
        <v>Basic_D4 VM (Windows)B3</v>
      </c>
      <c r="B1750">
        <v>3</v>
      </c>
      <c r="C1750" t="s">
        <v>701</v>
      </c>
      <c r="D1750" t="s">
        <v>182</v>
      </c>
      <c r="E1750">
        <v>1.0528</v>
      </c>
      <c r="F1750" t="s">
        <v>1149</v>
      </c>
      <c r="G1750" s="784" t="s">
        <v>4431</v>
      </c>
      <c r="H1750" s="784" t="s">
        <v>4431</v>
      </c>
      <c r="I1750" s="784" t="s">
        <v>5089</v>
      </c>
    </row>
    <row r="1751" spans="1:9" hidden="1">
      <c r="A1751" t="str">
        <f>Table_wabobpsvr_AzureCalc_AzureCalcRateCard[[#This Row],[ServiceName]]&amp;Table_wabobpsvr_AzureCalc_AzureCalcRateCard[[#This Row],[Price_Level]]&amp;Table_wabobpsvr_AzureCalc_AzureCalcRateCard[[#This Row],[Region]]</f>
        <v>Basic_D4 VM (Windows)C3</v>
      </c>
      <c r="B1751">
        <v>3</v>
      </c>
      <c r="C1751" t="s">
        <v>701</v>
      </c>
      <c r="D1751" t="s">
        <v>184</v>
      </c>
      <c r="E1751">
        <v>1.0192000000000001</v>
      </c>
      <c r="F1751" t="s">
        <v>1149</v>
      </c>
      <c r="G1751" s="784" t="s">
        <v>4431</v>
      </c>
      <c r="H1751" s="784" t="s">
        <v>4431</v>
      </c>
      <c r="I1751" s="784" t="s">
        <v>5089</v>
      </c>
    </row>
    <row r="1752" spans="1:9" hidden="1">
      <c r="A1752" t="str">
        <f>Table_wabobpsvr_AzureCalc_AzureCalcRateCard[[#This Row],[ServiceName]]&amp;Table_wabobpsvr_AzureCalc_AzureCalcRateCard[[#This Row],[Price_Level]]&amp;Table_wabobpsvr_AzureCalc_AzureCalcRateCard[[#This Row],[Region]]</f>
        <v>Basic_D4 VM (Windows)D3</v>
      </c>
      <c r="B1752">
        <v>3</v>
      </c>
      <c r="C1752" t="s">
        <v>701</v>
      </c>
      <c r="D1752" t="s">
        <v>183</v>
      </c>
      <c r="E1752">
        <v>0.98560000000000003</v>
      </c>
      <c r="F1752" t="s">
        <v>1149</v>
      </c>
      <c r="G1752" s="784" t="s">
        <v>4431</v>
      </c>
      <c r="H1752" s="784" t="s">
        <v>4431</v>
      </c>
      <c r="I1752" s="784" t="s">
        <v>5089</v>
      </c>
    </row>
    <row r="1753" spans="1:9" hidden="1">
      <c r="A1753" t="str">
        <f>Table_wabobpsvr_AzureCalc_AzureCalcRateCard[[#This Row],[ServiceName]]&amp;Table_wabobpsvr_AzureCalc_AzureCalcRateCard[[#This Row],[Price_Level]]&amp;Table_wabobpsvr_AzureCalc_AzureCalcRateCard[[#This Row],[Region]]</f>
        <v>Basic_D4 VM (Windows)MOSP6</v>
      </c>
      <c r="B1753">
        <v>6</v>
      </c>
      <c r="C1753" t="s">
        <v>701</v>
      </c>
      <c r="D1753" t="s">
        <v>627</v>
      </c>
      <c r="E1753">
        <v>1.1200000000000001</v>
      </c>
      <c r="F1753" t="s">
        <v>1149</v>
      </c>
      <c r="G1753" s="784" t="s">
        <v>4431</v>
      </c>
      <c r="H1753" s="784" t="s">
        <v>4431</v>
      </c>
      <c r="I1753" s="784" t="s">
        <v>5090</v>
      </c>
    </row>
    <row r="1754" spans="1:9" hidden="1">
      <c r="A1754" t="str">
        <f>Table_wabobpsvr_AzureCalc_AzureCalcRateCard[[#This Row],[ServiceName]]&amp;Table_wabobpsvr_AzureCalc_AzureCalcRateCard[[#This Row],[Price_Level]]&amp;Table_wabobpsvr_AzureCalc_AzureCalcRateCard[[#This Row],[Region]]</f>
        <v>Basic_D4 VM (Windows)A6</v>
      </c>
      <c r="B1754">
        <v>6</v>
      </c>
      <c r="C1754" t="s">
        <v>701</v>
      </c>
      <c r="D1754" t="s">
        <v>181</v>
      </c>
      <c r="E1754">
        <v>1.0864</v>
      </c>
      <c r="F1754" t="s">
        <v>1149</v>
      </c>
      <c r="G1754" s="784" t="s">
        <v>4431</v>
      </c>
      <c r="H1754" s="784" t="s">
        <v>4431</v>
      </c>
      <c r="I1754" s="784" t="s">
        <v>5090</v>
      </c>
    </row>
    <row r="1755" spans="1:9" hidden="1">
      <c r="A1755" t="str">
        <f>Table_wabobpsvr_AzureCalc_AzureCalcRateCard[[#This Row],[ServiceName]]&amp;Table_wabobpsvr_AzureCalc_AzureCalcRateCard[[#This Row],[Price_Level]]&amp;Table_wabobpsvr_AzureCalc_AzureCalcRateCard[[#This Row],[Region]]</f>
        <v>Basic_D4 VM (Windows)B6</v>
      </c>
      <c r="B1755">
        <v>6</v>
      </c>
      <c r="C1755" t="s">
        <v>701</v>
      </c>
      <c r="D1755" t="s">
        <v>182</v>
      </c>
      <c r="E1755">
        <v>1.0528</v>
      </c>
      <c r="F1755" t="s">
        <v>1149</v>
      </c>
      <c r="G1755" s="784" t="s">
        <v>4431</v>
      </c>
      <c r="H1755" s="784" t="s">
        <v>4431</v>
      </c>
      <c r="I1755" s="784" t="s">
        <v>5090</v>
      </c>
    </row>
    <row r="1756" spans="1:9" hidden="1">
      <c r="A1756" t="str">
        <f>Table_wabobpsvr_AzureCalc_AzureCalcRateCard[[#This Row],[ServiceName]]&amp;Table_wabobpsvr_AzureCalc_AzureCalcRateCard[[#This Row],[Price_Level]]&amp;Table_wabobpsvr_AzureCalc_AzureCalcRateCard[[#This Row],[Region]]</f>
        <v>Basic_D4 VM (Windows)C6</v>
      </c>
      <c r="B1756">
        <v>6</v>
      </c>
      <c r="C1756" t="s">
        <v>701</v>
      </c>
      <c r="D1756" t="s">
        <v>184</v>
      </c>
      <c r="E1756">
        <v>1.0192000000000001</v>
      </c>
      <c r="F1756" t="s">
        <v>1149</v>
      </c>
      <c r="G1756" s="784" t="s">
        <v>4431</v>
      </c>
      <c r="H1756" s="784" t="s">
        <v>4431</v>
      </c>
      <c r="I1756" s="784" t="s">
        <v>5090</v>
      </c>
    </row>
    <row r="1757" spans="1:9" hidden="1">
      <c r="A1757" t="str">
        <f>Table_wabobpsvr_AzureCalc_AzureCalcRateCard[[#This Row],[ServiceName]]&amp;Table_wabobpsvr_AzureCalc_AzureCalcRateCard[[#This Row],[Price_Level]]&amp;Table_wabobpsvr_AzureCalc_AzureCalcRateCard[[#This Row],[Region]]</f>
        <v>Basic_D4 VM (Windows)D6</v>
      </c>
      <c r="B1757">
        <v>6</v>
      </c>
      <c r="C1757" t="s">
        <v>701</v>
      </c>
      <c r="D1757" t="s">
        <v>183</v>
      </c>
      <c r="E1757">
        <v>0.98560000000000003</v>
      </c>
      <c r="F1757" t="s">
        <v>1149</v>
      </c>
      <c r="G1757" s="784" t="s">
        <v>4431</v>
      </c>
      <c r="H1757" s="784" t="s">
        <v>4431</v>
      </c>
      <c r="I1757" s="784" t="s">
        <v>5090</v>
      </c>
    </row>
    <row r="1758" spans="1:9" hidden="1">
      <c r="A1758" t="str">
        <f>Table_wabobpsvr_AzureCalc_AzureCalcRateCard[[#This Row],[ServiceName]]&amp;Table_wabobpsvr_AzureCalc_AzureCalcRateCard[[#This Row],[Price_Level]]&amp;Table_wabobpsvr_AzureCalc_AzureCalcRateCard[[#This Row],[Region]]</f>
        <v>Basic_D4 VM (Windows)MOSP2</v>
      </c>
      <c r="B1758">
        <v>2</v>
      </c>
      <c r="C1758" t="s">
        <v>701</v>
      </c>
      <c r="D1758" t="s">
        <v>627</v>
      </c>
      <c r="E1758">
        <v>1.04</v>
      </c>
      <c r="F1758" t="s">
        <v>1149</v>
      </c>
      <c r="G1758" s="784" t="s">
        <v>4431</v>
      </c>
      <c r="H1758" s="784" t="s">
        <v>4431</v>
      </c>
      <c r="I1758" s="784" t="s">
        <v>5091</v>
      </c>
    </row>
    <row r="1759" spans="1:9" hidden="1">
      <c r="A1759" t="str">
        <f>Table_wabobpsvr_AzureCalc_AzureCalcRateCard[[#This Row],[ServiceName]]&amp;Table_wabobpsvr_AzureCalc_AzureCalcRateCard[[#This Row],[Price_Level]]&amp;Table_wabobpsvr_AzureCalc_AzureCalcRateCard[[#This Row],[Region]]</f>
        <v>Basic_D4 VM (Windows)A2</v>
      </c>
      <c r="B1759">
        <v>2</v>
      </c>
      <c r="C1759" t="s">
        <v>701</v>
      </c>
      <c r="D1759" t="s">
        <v>181</v>
      </c>
      <c r="E1759">
        <v>1.0087999999999999</v>
      </c>
      <c r="F1759" t="s">
        <v>1149</v>
      </c>
      <c r="G1759" s="784" t="s">
        <v>4431</v>
      </c>
      <c r="H1759" s="784" t="s">
        <v>4431</v>
      </c>
      <c r="I1759" s="784" t="s">
        <v>5091</v>
      </c>
    </row>
    <row r="1760" spans="1:9" hidden="1">
      <c r="A1760" t="str">
        <f>Table_wabobpsvr_AzureCalc_AzureCalcRateCard[[#This Row],[ServiceName]]&amp;Table_wabobpsvr_AzureCalc_AzureCalcRateCard[[#This Row],[Price_Level]]&amp;Table_wabobpsvr_AzureCalc_AzureCalcRateCard[[#This Row],[Region]]</f>
        <v>Basic_D4 VM (Windows)B2</v>
      </c>
      <c r="B1760">
        <v>2</v>
      </c>
      <c r="C1760" t="s">
        <v>701</v>
      </c>
      <c r="D1760" t="s">
        <v>182</v>
      </c>
      <c r="E1760">
        <v>0.97760000000000002</v>
      </c>
      <c r="F1760" t="s">
        <v>1149</v>
      </c>
      <c r="G1760" s="784" t="s">
        <v>4431</v>
      </c>
      <c r="H1760" s="784" t="s">
        <v>4431</v>
      </c>
      <c r="I1760" s="784" t="s">
        <v>5091</v>
      </c>
    </row>
    <row r="1761" spans="1:9" hidden="1">
      <c r="A1761" t="str">
        <f>Table_wabobpsvr_AzureCalc_AzureCalcRateCard[[#This Row],[ServiceName]]&amp;Table_wabobpsvr_AzureCalc_AzureCalcRateCard[[#This Row],[Price_Level]]&amp;Table_wabobpsvr_AzureCalc_AzureCalcRateCard[[#This Row],[Region]]</f>
        <v>Basic_D4 VM (Windows)C2</v>
      </c>
      <c r="B1761">
        <v>2</v>
      </c>
      <c r="C1761" t="s">
        <v>701</v>
      </c>
      <c r="D1761" t="s">
        <v>184</v>
      </c>
      <c r="E1761">
        <v>0.94640000000000002</v>
      </c>
      <c r="F1761" t="s">
        <v>1149</v>
      </c>
      <c r="G1761" s="784" t="s">
        <v>4431</v>
      </c>
      <c r="H1761" s="784" t="s">
        <v>4431</v>
      </c>
      <c r="I1761" s="784" t="s">
        <v>5091</v>
      </c>
    </row>
    <row r="1762" spans="1:9" hidden="1">
      <c r="A1762" t="str">
        <f>Table_wabobpsvr_AzureCalc_AzureCalcRateCard[[#This Row],[ServiceName]]&amp;Table_wabobpsvr_AzureCalc_AzureCalcRateCard[[#This Row],[Price_Level]]&amp;Table_wabobpsvr_AzureCalc_AzureCalcRateCard[[#This Row],[Region]]</f>
        <v>Basic_D4 VM (Windows)D2</v>
      </c>
      <c r="B1762">
        <v>2</v>
      </c>
      <c r="C1762" t="s">
        <v>701</v>
      </c>
      <c r="D1762" t="s">
        <v>183</v>
      </c>
      <c r="E1762">
        <v>0.91520000000000001</v>
      </c>
      <c r="F1762" t="s">
        <v>1149</v>
      </c>
      <c r="G1762" s="784" t="s">
        <v>4431</v>
      </c>
      <c r="H1762" s="784" t="s">
        <v>4431</v>
      </c>
      <c r="I1762" s="784" t="s">
        <v>5091</v>
      </c>
    </row>
    <row r="1763" spans="1:9" hidden="1">
      <c r="A1763" t="str">
        <f>Table_wabobpsvr_AzureCalc_AzureCalcRateCard[[#This Row],[ServiceName]]&amp;Table_wabobpsvr_AzureCalc_AzureCalcRateCard[[#This Row],[Price_Level]]&amp;Table_wabobpsvr_AzureCalc_AzureCalcRateCard[[#This Row],[Region]]</f>
        <v>Basic_D4 VM (Windows)MOSP5</v>
      </c>
      <c r="B1763">
        <v>5</v>
      </c>
      <c r="C1763" t="s">
        <v>701</v>
      </c>
      <c r="D1763" t="s">
        <v>627</v>
      </c>
      <c r="E1763">
        <v>1.1200000000000001</v>
      </c>
      <c r="F1763" t="s">
        <v>1149</v>
      </c>
      <c r="G1763" s="784" t="s">
        <v>4431</v>
      </c>
      <c r="H1763" s="784" t="s">
        <v>4431</v>
      </c>
      <c r="I1763" s="784" t="s">
        <v>5092</v>
      </c>
    </row>
    <row r="1764" spans="1:9" hidden="1">
      <c r="A1764" t="str">
        <f>Table_wabobpsvr_AzureCalc_AzureCalcRateCard[[#This Row],[ServiceName]]&amp;Table_wabobpsvr_AzureCalc_AzureCalcRateCard[[#This Row],[Price_Level]]&amp;Table_wabobpsvr_AzureCalc_AzureCalcRateCard[[#This Row],[Region]]</f>
        <v>Basic_D4 VM (Windows)A5</v>
      </c>
      <c r="B1764">
        <v>5</v>
      </c>
      <c r="C1764" t="s">
        <v>701</v>
      </c>
      <c r="D1764" t="s">
        <v>181</v>
      </c>
      <c r="E1764">
        <v>1.0864</v>
      </c>
      <c r="F1764" t="s">
        <v>1149</v>
      </c>
      <c r="G1764" s="784" t="s">
        <v>4431</v>
      </c>
      <c r="H1764" s="784" t="s">
        <v>4431</v>
      </c>
      <c r="I1764" s="784" t="s">
        <v>5092</v>
      </c>
    </row>
    <row r="1765" spans="1:9" hidden="1">
      <c r="A1765" t="str">
        <f>Table_wabobpsvr_AzureCalc_AzureCalcRateCard[[#This Row],[ServiceName]]&amp;Table_wabobpsvr_AzureCalc_AzureCalcRateCard[[#This Row],[Price_Level]]&amp;Table_wabobpsvr_AzureCalc_AzureCalcRateCard[[#This Row],[Region]]</f>
        <v>Basic_D4 VM (Windows)B5</v>
      </c>
      <c r="B1765">
        <v>5</v>
      </c>
      <c r="C1765" t="s">
        <v>701</v>
      </c>
      <c r="D1765" t="s">
        <v>182</v>
      </c>
      <c r="E1765">
        <v>1.0528</v>
      </c>
      <c r="F1765" t="s">
        <v>1149</v>
      </c>
      <c r="G1765" s="784" t="s">
        <v>4431</v>
      </c>
      <c r="H1765" s="784" t="s">
        <v>4431</v>
      </c>
      <c r="I1765" s="784" t="s">
        <v>5092</v>
      </c>
    </row>
    <row r="1766" spans="1:9" hidden="1">
      <c r="A1766" t="str">
        <f>Table_wabobpsvr_AzureCalc_AzureCalcRateCard[[#This Row],[ServiceName]]&amp;Table_wabobpsvr_AzureCalc_AzureCalcRateCard[[#This Row],[Price_Level]]&amp;Table_wabobpsvr_AzureCalc_AzureCalcRateCard[[#This Row],[Region]]</f>
        <v>Basic_D4 VM (Windows)C5</v>
      </c>
      <c r="B1766">
        <v>5</v>
      </c>
      <c r="C1766" t="s">
        <v>701</v>
      </c>
      <c r="D1766" t="s">
        <v>184</v>
      </c>
      <c r="E1766">
        <v>1.0192000000000001</v>
      </c>
      <c r="F1766" t="s">
        <v>1149</v>
      </c>
      <c r="G1766" s="784" t="s">
        <v>4431</v>
      </c>
      <c r="H1766" s="784" t="s">
        <v>4431</v>
      </c>
      <c r="I1766" s="784" t="s">
        <v>5092</v>
      </c>
    </row>
    <row r="1767" spans="1:9" hidden="1">
      <c r="A1767" t="str">
        <f>Table_wabobpsvr_AzureCalc_AzureCalcRateCard[[#This Row],[ServiceName]]&amp;Table_wabobpsvr_AzureCalc_AzureCalcRateCard[[#This Row],[Price_Level]]&amp;Table_wabobpsvr_AzureCalc_AzureCalcRateCard[[#This Row],[Region]]</f>
        <v>Basic_D4 VM (Windows)D5</v>
      </c>
      <c r="B1767">
        <v>5</v>
      </c>
      <c r="C1767" t="s">
        <v>701</v>
      </c>
      <c r="D1767" t="s">
        <v>183</v>
      </c>
      <c r="E1767">
        <v>0.98560000000000003</v>
      </c>
      <c r="F1767" t="s">
        <v>1149</v>
      </c>
      <c r="G1767" s="784" t="s">
        <v>4431</v>
      </c>
      <c r="H1767" s="784" t="s">
        <v>4431</v>
      </c>
      <c r="I1767" s="784" t="s">
        <v>5092</v>
      </c>
    </row>
    <row r="1768" spans="1:9" hidden="1">
      <c r="A1768" s="784" t="str">
        <f>Table_wabobpsvr_AzureCalc_AzureCalcRateCard[[#This Row],[ServiceName]]&amp;Table_wabobpsvr_AzureCalc_AzureCalcRateCard[[#This Row],[Price_Level]]&amp;Table_wabobpsvr_AzureCalc_AzureCalcRateCard[[#This Row],[Region]]</f>
        <v>Basic_D4 VM (Windows)MOSP1</v>
      </c>
      <c r="B1768" s="784">
        <v>1</v>
      </c>
      <c r="C1768" s="784" t="s">
        <v>701</v>
      </c>
      <c r="D1768" s="784" t="s">
        <v>627</v>
      </c>
      <c r="E1768" s="784">
        <v>1.04</v>
      </c>
      <c r="F1768" s="784" t="s">
        <v>1149</v>
      </c>
      <c r="G1768" s="784" t="s">
        <v>4431</v>
      </c>
      <c r="H1768" s="784" t="s">
        <v>4431</v>
      </c>
      <c r="I1768" s="784" t="s">
        <v>5093</v>
      </c>
    </row>
    <row r="1769" spans="1:9" hidden="1">
      <c r="A1769" s="784" t="str">
        <f>Table_wabobpsvr_AzureCalc_AzureCalcRateCard[[#This Row],[ServiceName]]&amp;Table_wabobpsvr_AzureCalc_AzureCalcRateCard[[#This Row],[Price_Level]]&amp;Table_wabobpsvr_AzureCalc_AzureCalcRateCard[[#This Row],[Region]]</f>
        <v>Basic_D4 VM (Windows)A1</v>
      </c>
      <c r="B1769" s="784">
        <v>1</v>
      </c>
      <c r="C1769" s="784" t="s">
        <v>701</v>
      </c>
      <c r="D1769" s="784" t="s">
        <v>181</v>
      </c>
      <c r="E1769" s="784">
        <v>1.0087999999999999</v>
      </c>
      <c r="F1769" s="784" t="s">
        <v>1149</v>
      </c>
      <c r="G1769" s="784" t="s">
        <v>4431</v>
      </c>
      <c r="H1769" s="784" t="s">
        <v>4431</v>
      </c>
      <c r="I1769" s="784" t="s">
        <v>5093</v>
      </c>
    </row>
    <row r="1770" spans="1:9" hidden="1">
      <c r="A1770" s="784" t="str">
        <f>Table_wabobpsvr_AzureCalc_AzureCalcRateCard[[#This Row],[ServiceName]]&amp;Table_wabobpsvr_AzureCalc_AzureCalcRateCard[[#This Row],[Price_Level]]&amp;Table_wabobpsvr_AzureCalc_AzureCalcRateCard[[#This Row],[Region]]</f>
        <v>Basic_D4 VM (Windows)B1</v>
      </c>
      <c r="B1770" s="784">
        <v>1</v>
      </c>
      <c r="C1770" s="784" t="s">
        <v>701</v>
      </c>
      <c r="D1770" s="784" t="s">
        <v>182</v>
      </c>
      <c r="E1770" s="784">
        <v>0.97760000000000002</v>
      </c>
      <c r="F1770" s="784" t="s">
        <v>1149</v>
      </c>
      <c r="G1770" s="784" t="s">
        <v>4431</v>
      </c>
      <c r="H1770" s="784" t="s">
        <v>4431</v>
      </c>
      <c r="I1770" s="784" t="s">
        <v>5093</v>
      </c>
    </row>
    <row r="1771" spans="1:9" hidden="1">
      <c r="A1771" s="784" t="str">
        <f>Table_wabobpsvr_AzureCalc_AzureCalcRateCard[[#This Row],[ServiceName]]&amp;Table_wabobpsvr_AzureCalc_AzureCalcRateCard[[#This Row],[Price_Level]]&amp;Table_wabobpsvr_AzureCalc_AzureCalcRateCard[[#This Row],[Region]]</f>
        <v>Basic_D4 VM (Windows)C1</v>
      </c>
      <c r="B1771" s="784">
        <v>1</v>
      </c>
      <c r="C1771" s="784" t="s">
        <v>701</v>
      </c>
      <c r="D1771" s="784" t="s">
        <v>184</v>
      </c>
      <c r="E1771" s="784">
        <v>0.94640000000000002</v>
      </c>
      <c r="F1771" s="784" t="s">
        <v>1149</v>
      </c>
      <c r="G1771" s="784" t="s">
        <v>4431</v>
      </c>
      <c r="H1771" s="784" t="s">
        <v>4431</v>
      </c>
      <c r="I1771" s="784" t="s">
        <v>5093</v>
      </c>
    </row>
    <row r="1772" spans="1:9" hidden="1">
      <c r="A1772" s="784" t="str">
        <f>Table_wabobpsvr_AzureCalc_AzureCalcRateCard[[#This Row],[ServiceName]]&amp;Table_wabobpsvr_AzureCalc_AzureCalcRateCard[[#This Row],[Price_Level]]&amp;Table_wabobpsvr_AzureCalc_AzureCalcRateCard[[#This Row],[Region]]</f>
        <v>Basic_D4 VM (Windows)D1</v>
      </c>
      <c r="B1772" s="784">
        <v>1</v>
      </c>
      <c r="C1772" s="784" t="s">
        <v>701</v>
      </c>
      <c r="D1772" s="784" t="s">
        <v>183</v>
      </c>
      <c r="E1772" s="784">
        <v>0.91520000000000001</v>
      </c>
      <c r="F1772" s="784" t="s">
        <v>1149</v>
      </c>
      <c r="G1772" s="784" t="s">
        <v>4431</v>
      </c>
      <c r="H1772" s="784" t="s">
        <v>4431</v>
      </c>
      <c r="I1772" s="784" t="s">
        <v>5093</v>
      </c>
    </row>
    <row r="1773" spans="1:9" hidden="1">
      <c r="A1773" t="str">
        <f>Table_wabobpsvr_AzureCalc_AzureCalcRateCard[[#This Row],[ServiceName]]&amp;Table_wabobpsvr_AzureCalc_AzureCalcRateCard[[#This Row],[Price_Level]]&amp;Table_wabobpsvr_AzureCalc_AzureCalcRateCard[[#This Row],[Region]]</f>
        <v>Basic_D4 VM (Windows)MOSP4</v>
      </c>
      <c r="B1773">
        <v>4</v>
      </c>
      <c r="C1773" t="s">
        <v>701</v>
      </c>
      <c r="D1773" t="s">
        <v>627</v>
      </c>
      <c r="E1773">
        <v>1.1200000000000001</v>
      </c>
      <c r="F1773" t="s">
        <v>1149</v>
      </c>
      <c r="G1773" s="784" t="s">
        <v>4431</v>
      </c>
      <c r="H1773" s="784" t="s">
        <v>4431</v>
      </c>
      <c r="I1773" s="784" t="s">
        <v>5094</v>
      </c>
    </row>
    <row r="1774" spans="1:9" hidden="1">
      <c r="A1774" t="str">
        <f>Table_wabobpsvr_AzureCalc_AzureCalcRateCard[[#This Row],[ServiceName]]&amp;Table_wabobpsvr_AzureCalc_AzureCalcRateCard[[#This Row],[Price_Level]]&amp;Table_wabobpsvr_AzureCalc_AzureCalcRateCard[[#This Row],[Region]]</f>
        <v>Basic_D4 VM (Windows)A4</v>
      </c>
      <c r="B1774">
        <v>4</v>
      </c>
      <c r="C1774" t="s">
        <v>701</v>
      </c>
      <c r="D1774" t="s">
        <v>181</v>
      </c>
      <c r="E1774">
        <v>1.0864</v>
      </c>
      <c r="F1774" t="s">
        <v>1149</v>
      </c>
      <c r="G1774" s="784" t="s">
        <v>4431</v>
      </c>
      <c r="H1774" s="784" t="s">
        <v>4431</v>
      </c>
      <c r="I1774" s="784" t="s">
        <v>5094</v>
      </c>
    </row>
    <row r="1775" spans="1:9" hidden="1">
      <c r="A1775" t="str">
        <f>Table_wabobpsvr_AzureCalc_AzureCalcRateCard[[#This Row],[ServiceName]]&amp;Table_wabobpsvr_AzureCalc_AzureCalcRateCard[[#This Row],[Price_Level]]&amp;Table_wabobpsvr_AzureCalc_AzureCalcRateCard[[#This Row],[Region]]</f>
        <v>Basic_D4 VM (Windows)B4</v>
      </c>
      <c r="B1775">
        <v>4</v>
      </c>
      <c r="C1775" t="s">
        <v>701</v>
      </c>
      <c r="D1775" t="s">
        <v>182</v>
      </c>
      <c r="E1775">
        <v>1.0528</v>
      </c>
      <c r="F1775" t="s">
        <v>1149</v>
      </c>
      <c r="G1775" s="784" t="s">
        <v>4431</v>
      </c>
      <c r="H1775" s="784" t="s">
        <v>4431</v>
      </c>
      <c r="I1775" s="784" t="s">
        <v>5094</v>
      </c>
    </row>
    <row r="1776" spans="1:9" hidden="1">
      <c r="A1776" t="str">
        <f>Table_wabobpsvr_AzureCalc_AzureCalcRateCard[[#This Row],[ServiceName]]&amp;Table_wabobpsvr_AzureCalc_AzureCalcRateCard[[#This Row],[Price_Level]]&amp;Table_wabobpsvr_AzureCalc_AzureCalcRateCard[[#This Row],[Region]]</f>
        <v>Basic_D4 VM (Windows)C4</v>
      </c>
      <c r="B1776">
        <v>4</v>
      </c>
      <c r="C1776" t="s">
        <v>701</v>
      </c>
      <c r="D1776" t="s">
        <v>184</v>
      </c>
      <c r="E1776">
        <v>1.0192000000000001</v>
      </c>
      <c r="F1776" t="s">
        <v>1149</v>
      </c>
      <c r="G1776" s="784" t="s">
        <v>4431</v>
      </c>
      <c r="H1776" s="784" t="s">
        <v>4431</v>
      </c>
      <c r="I1776" s="784" t="s">
        <v>5094</v>
      </c>
    </row>
    <row r="1777" spans="1:9" hidden="1">
      <c r="A1777" t="str">
        <f>Table_wabobpsvr_AzureCalc_AzureCalcRateCard[[#This Row],[ServiceName]]&amp;Table_wabobpsvr_AzureCalc_AzureCalcRateCard[[#This Row],[Price_Level]]&amp;Table_wabobpsvr_AzureCalc_AzureCalcRateCard[[#This Row],[Region]]</f>
        <v>Basic_D4 VM (Windows)D4</v>
      </c>
      <c r="B1777">
        <v>4</v>
      </c>
      <c r="C1777" t="s">
        <v>701</v>
      </c>
      <c r="D1777" t="s">
        <v>183</v>
      </c>
      <c r="E1777">
        <v>0.98560000000000003</v>
      </c>
      <c r="F1777" t="s">
        <v>1149</v>
      </c>
      <c r="G1777" s="784" t="s">
        <v>4431</v>
      </c>
      <c r="H1777" s="784" t="s">
        <v>4431</v>
      </c>
      <c r="I1777" s="784" t="s">
        <v>5094</v>
      </c>
    </row>
    <row r="1778" spans="1:9" hidden="1">
      <c r="A1778" t="str">
        <f>Table_wabobpsvr_AzureCalc_AzureCalcRateCard[[#This Row],[ServiceName]]&amp;Table_wabobpsvr_AzureCalc_AzureCalcRateCard[[#This Row],[Price_Level]]&amp;Table_wabobpsvr_AzureCalc_AzureCalcRateCard[[#This Row],[Region]]</f>
        <v>Basic_D4 VM (Windows)MOSP14</v>
      </c>
      <c r="B1778">
        <v>14</v>
      </c>
      <c r="C1778" t="s">
        <v>701</v>
      </c>
      <c r="D1778" t="s">
        <v>627</v>
      </c>
      <c r="E1778">
        <v>999999</v>
      </c>
      <c r="F1778" t="s">
        <v>1149</v>
      </c>
      <c r="G1778" s="784" t="s">
        <v>4431</v>
      </c>
      <c r="H1778" s="784" t="s">
        <v>4431</v>
      </c>
      <c r="I1778" s="784" t="s">
        <v>5095</v>
      </c>
    </row>
    <row r="1779" spans="1:9" hidden="1">
      <c r="A1779" t="str">
        <f>Table_wabobpsvr_AzureCalc_AzureCalcRateCard[[#This Row],[ServiceName]]&amp;Table_wabobpsvr_AzureCalc_AzureCalcRateCard[[#This Row],[Price_Level]]&amp;Table_wabobpsvr_AzureCalc_AzureCalcRateCard[[#This Row],[Region]]</f>
        <v>Basic_D4 VM (Windows)A14</v>
      </c>
      <c r="B1779">
        <v>14</v>
      </c>
      <c r="C1779" t="s">
        <v>701</v>
      </c>
      <c r="D1779" t="s">
        <v>181</v>
      </c>
      <c r="E1779">
        <v>1.2609999999999999</v>
      </c>
      <c r="F1779" t="s">
        <v>1149</v>
      </c>
      <c r="G1779" s="784" t="s">
        <v>4431</v>
      </c>
      <c r="H1779" s="784" t="s">
        <v>4431</v>
      </c>
      <c r="I1779" s="784" t="s">
        <v>5095</v>
      </c>
    </row>
    <row r="1780" spans="1:9" hidden="1">
      <c r="A1780" t="str">
        <f>Table_wabobpsvr_AzureCalc_AzureCalcRateCard[[#This Row],[ServiceName]]&amp;Table_wabobpsvr_AzureCalc_AzureCalcRateCard[[#This Row],[Price_Level]]&amp;Table_wabobpsvr_AzureCalc_AzureCalcRateCard[[#This Row],[Region]]</f>
        <v>Basic_D4 VM (Windows)B14</v>
      </c>
      <c r="B1780">
        <v>14</v>
      </c>
      <c r="C1780" t="s">
        <v>701</v>
      </c>
      <c r="D1780" t="s">
        <v>182</v>
      </c>
      <c r="E1780">
        <v>1.222</v>
      </c>
      <c r="F1780" t="s">
        <v>1149</v>
      </c>
      <c r="G1780" s="784" t="s">
        <v>4431</v>
      </c>
      <c r="H1780" s="784" t="s">
        <v>4431</v>
      </c>
      <c r="I1780" s="784" t="s">
        <v>5095</v>
      </c>
    </row>
    <row r="1781" spans="1:9" hidden="1">
      <c r="A1781" t="str">
        <f>Table_wabobpsvr_AzureCalc_AzureCalcRateCard[[#This Row],[ServiceName]]&amp;Table_wabobpsvr_AzureCalc_AzureCalcRateCard[[#This Row],[Price_Level]]&amp;Table_wabobpsvr_AzureCalc_AzureCalcRateCard[[#This Row],[Region]]</f>
        <v>Basic_D4 VM (Windows)C14</v>
      </c>
      <c r="B1781">
        <v>14</v>
      </c>
      <c r="C1781" t="s">
        <v>701</v>
      </c>
      <c r="D1781" t="s">
        <v>184</v>
      </c>
      <c r="E1781">
        <v>1.1830000000000001</v>
      </c>
      <c r="F1781" t="s">
        <v>1149</v>
      </c>
      <c r="G1781" s="784" t="s">
        <v>4431</v>
      </c>
      <c r="H1781" s="784" t="s">
        <v>4431</v>
      </c>
      <c r="I1781" s="784" t="s">
        <v>5095</v>
      </c>
    </row>
    <row r="1782" spans="1:9" hidden="1">
      <c r="A1782" t="str">
        <f>Table_wabobpsvr_AzureCalc_AzureCalcRateCard[[#This Row],[ServiceName]]&amp;Table_wabobpsvr_AzureCalc_AzureCalcRateCard[[#This Row],[Price_Level]]&amp;Table_wabobpsvr_AzureCalc_AzureCalcRateCard[[#This Row],[Region]]</f>
        <v>Basic_D4 VM (Windows)D14</v>
      </c>
      <c r="B1782">
        <v>14</v>
      </c>
      <c r="C1782" t="s">
        <v>701</v>
      </c>
      <c r="D1782" t="s">
        <v>183</v>
      </c>
      <c r="E1782">
        <v>1.1439999999999999</v>
      </c>
      <c r="F1782" t="s">
        <v>1149</v>
      </c>
      <c r="G1782" s="784" t="s">
        <v>4431</v>
      </c>
      <c r="H1782" s="784" t="s">
        <v>4431</v>
      </c>
      <c r="I1782" s="784" t="s">
        <v>5095</v>
      </c>
    </row>
    <row r="1783" spans="1:9" hidden="1">
      <c r="A1783" t="str">
        <f>Table_wabobpsvr_AzureCalc_AzureCalcRateCard[[#This Row],[ServiceName]]&amp;Table_wabobpsvr_AzureCalc_AzureCalcRateCard[[#This Row],[Price_Level]]&amp;Table_wabobpsvr_AzureCalc_AzureCalcRateCard[[#This Row],[Region]]</f>
        <v>Basic_D4 VM (Windows)MOSP</v>
      </c>
      <c r="C1783" t="s">
        <v>701</v>
      </c>
      <c r="D1783" t="s">
        <v>627</v>
      </c>
      <c r="E1783">
        <v>1.04</v>
      </c>
      <c r="F1783" t="s">
        <v>1149</v>
      </c>
      <c r="G1783" s="784" t="s">
        <v>4431</v>
      </c>
      <c r="H1783" s="784" t="s">
        <v>4431</v>
      </c>
      <c r="I1783" s="784" t="s">
        <v>5096</v>
      </c>
    </row>
    <row r="1784" spans="1:9" hidden="1">
      <c r="A1784" t="str">
        <f>Table_wabobpsvr_AzureCalc_AzureCalcRateCard[[#This Row],[ServiceName]]&amp;Table_wabobpsvr_AzureCalc_AzureCalcRateCard[[#This Row],[Price_Level]]&amp;Table_wabobpsvr_AzureCalc_AzureCalcRateCard[[#This Row],[Region]]</f>
        <v>Basic_D4 VM (Windows)A</v>
      </c>
      <c r="C1784" t="s">
        <v>701</v>
      </c>
      <c r="D1784" t="s">
        <v>181</v>
      </c>
      <c r="E1784">
        <v>1.0087999999999999</v>
      </c>
      <c r="F1784" t="s">
        <v>1149</v>
      </c>
      <c r="G1784" s="784" t="s">
        <v>3688</v>
      </c>
      <c r="H1784" s="784" t="s">
        <v>3689</v>
      </c>
      <c r="I1784" s="784" t="s">
        <v>5096</v>
      </c>
    </row>
    <row r="1785" spans="1:9" hidden="1">
      <c r="A1785" t="str">
        <f>Table_wabobpsvr_AzureCalc_AzureCalcRateCard[[#This Row],[ServiceName]]&amp;Table_wabobpsvr_AzureCalc_AzureCalcRateCard[[#This Row],[Price_Level]]&amp;Table_wabobpsvr_AzureCalc_AzureCalcRateCard[[#This Row],[Region]]</f>
        <v>Basic_D4 VM (Windows)B</v>
      </c>
      <c r="C1785" t="s">
        <v>701</v>
      </c>
      <c r="D1785" t="s">
        <v>182</v>
      </c>
      <c r="E1785">
        <v>0.97760000000000002</v>
      </c>
      <c r="F1785" t="s">
        <v>1149</v>
      </c>
      <c r="G1785" s="784" t="s">
        <v>3688</v>
      </c>
      <c r="H1785" s="784" t="s">
        <v>3689</v>
      </c>
      <c r="I1785" s="784" t="s">
        <v>5096</v>
      </c>
    </row>
    <row r="1786" spans="1:9" hidden="1">
      <c r="A1786" t="str">
        <f>Table_wabobpsvr_AzureCalc_AzureCalcRateCard[[#This Row],[ServiceName]]&amp;Table_wabobpsvr_AzureCalc_AzureCalcRateCard[[#This Row],[Price_Level]]&amp;Table_wabobpsvr_AzureCalc_AzureCalcRateCard[[#This Row],[Region]]</f>
        <v>Basic_D4 VM (Windows)C</v>
      </c>
      <c r="C1786" t="s">
        <v>701</v>
      </c>
      <c r="D1786" t="s">
        <v>184</v>
      </c>
      <c r="E1786">
        <v>0.94640000000000002</v>
      </c>
      <c r="F1786" t="s">
        <v>1149</v>
      </c>
      <c r="G1786" s="784" t="s">
        <v>3688</v>
      </c>
      <c r="H1786" s="784" t="s">
        <v>3689</v>
      </c>
      <c r="I1786" s="784" t="s">
        <v>5096</v>
      </c>
    </row>
    <row r="1787" spans="1:9" hidden="1">
      <c r="A1787" t="str">
        <f>Table_wabobpsvr_AzureCalc_AzureCalcRateCard[[#This Row],[ServiceName]]&amp;Table_wabobpsvr_AzureCalc_AzureCalcRateCard[[#This Row],[Price_Level]]&amp;Table_wabobpsvr_AzureCalc_AzureCalcRateCard[[#This Row],[Region]]</f>
        <v>Basic_D4 VM (Windows)D</v>
      </c>
      <c r="C1787" t="s">
        <v>701</v>
      </c>
      <c r="D1787" t="s">
        <v>183</v>
      </c>
      <c r="E1787">
        <v>0.91520000000000001</v>
      </c>
      <c r="F1787" t="s">
        <v>1149</v>
      </c>
      <c r="G1787" s="784" t="s">
        <v>3688</v>
      </c>
      <c r="H1787" s="784" t="s">
        <v>3689</v>
      </c>
      <c r="I1787" s="784" t="s">
        <v>5096</v>
      </c>
    </row>
    <row r="1788" spans="1:9" hidden="1">
      <c r="A1788" t="str">
        <f>Table_wabobpsvr_AzureCalc_AzureCalcRateCard[[#This Row],[ServiceName]]&amp;Table_wabobpsvr_AzureCalc_AzureCalcRateCard[[#This Row],[Price_Level]]&amp;Table_wabobpsvr_AzureCalc_AzureCalcRateCard[[#This Row],[Region]]</f>
        <v>Basic_D5 VM (Non-Windows)MOSP10</v>
      </c>
      <c r="B1788">
        <v>10</v>
      </c>
      <c r="C1788" t="s">
        <v>701</v>
      </c>
      <c r="D1788" t="s">
        <v>627</v>
      </c>
      <c r="E1788">
        <v>1.627</v>
      </c>
      <c r="F1788" t="s">
        <v>1150</v>
      </c>
      <c r="G1788" s="784" t="s">
        <v>4431</v>
      </c>
      <c r="H1788" s="784" t="s">
        <v>4431</v>
      </c>
      <c r="I1788" s="784" t="s">
        <v>5097</v>
      </c>
    </row>
    <row r="1789" spans="1:9" hidden="1">
      <c r="A1789" t="str">
        <f>Table_wabobpsvr_AzureCalc_AzureCalcRateCard[[#This Row],[ServiceName]]&amp;Table_wabobpsvr_AzureCalc_AzureCalcRateCard[[#This Row],[Price_Level]]&amp;Table_wabobpsvr_AzureCalc_AzureCalcRateCard[[#This Row],[Region]]</f>
        <v>Basic_D5 VM (Non-Windows)A10</v>
      </c>
      <c r="B1789">
        <v>10</v>
      </c>
      <c r="C1789" t="s">
        <v>701</v>
      </c>
      <c r="D1789" t="s">
        <v>181</v>
      </c>
      <c r="E1789">
        <v>1.57819</v>
      </c>
      <c r="F1789" t="s">
        <v>1150</v>
      </c>
      <c r="G1789" s="784" t="s">
        <v>4431</v>
      </c>
      <c r="H1789" s="784" t="s">
        <v>4431</v>
      </c>
      <c r="I1789" s="784" t="s">
        <v>5097</v>
      </c>
    </row>
    <row r="1790" spans="1:9" hidden="1">
      <c r="A1790" t="str">
        <f>Table_wabobpsvr_AzureCalc_AzureCalcRateCard[[#This Row],[ServiceName]]&amp;Table_wabobpsvr_AzureCalc_AzureCalcRateCard[[#This Row],[Price_Level]]&amp;Table_wabobpsvr_AzureCalc_AzureCalcRateCard[[#This Row],[Region]]</f>
        <v>Basic_D5 VM (Non-Windows)B10</v>
      </c>
      <c r="B1790">
        <v>10</v>
      </c>
      <c r="C1790" t="s">
        <v>701</v>
      </c>
      <c r="D1790" t="s">
        <v>182</v>
      </c>
      <c r="E1790">
        <v>1.52938</v>
      </c>
      <c r="F1790" t="s">
        <v>1150</v>
      </c>
      <c r="G1790" s="784" t="s">
        <v>4431</v>
      </c>
      <c r="H1790" s="784" t="s">
        <v>4431</v>
      </c>
      <c r="I1790" s="784" t="s">
        <v>5097</v>
      </c>
    </row>
    <row r="1791" spans="1:9" hidden="1">
      <c r="A1791" s="784" t="str">
        <f>Table_wabobpsvr_AzureCalc_AzureCalcRateCard[[#This Row],[ServiceName]]&amp;Table_wabobpsvr_AzureCalc_AzureCalcRateCard[[#This Row],[Price_Level]]&amp;Table_wabobpsvr_AzureCalc_AzureCalcRateCard[[#This Row],[Region]]</f>
        <v>Basic_D5 VM (Non-Windows)C10</v>
      </c>
      <c r="B1791" s="784">
        <v>10</v>
      </c>
      <c r="C1791" s="784" t="s">
        <v>701</v>
      </c>
      <c r="D1791" s="784" t="s">
        <v>184</v>
      </c>
      <c r="E1791" s="784">
        <v>1.4805699999999999</v>
      </c>
      <c r="F1791" s="784" t="s">
        <v>1150</v>
      </c>
      <c r="G1791" s="784" t="s">
        <v>4431</v>
      </c>
      <c r="H1791" s="784" t="s">
        <v>4431</v>
      </c>
      <c r="I1791" s="784" t="s">
        <v>5097</v>
      </c>
    </row>
    <row r="1792" spans="1:9" hidden="1">
      <c r="A1792" t="str">
        <f>Table_wabobpsvr_AzureCalc_AzureCalcRateCard[[#This Row],[ServiceName]]&amp;Table_wabobpsvr_AzureCalc_AzureCalcRateCard[[#This Row],[Price_Level]]&amp;Table_wabobpsvr_AzureCalc_AzureCalcRateCard[[#This Row],[Region]]</f>
        <v>Basic_D5 VM (Non-Windows)D10</v>
      </c>
      <c r="B1792">
        <v>10</v>
      </c>
      <c r="C1792" t="s">
        <v>701</v>
      </c>
      <c r="D1792" t="s">
        <v>183</v>
      </c>
      <c r="E1792">
        <v>1.4317599999999999</v>
      </c>
      <c r="F1792" t="s">
        <v>1150</v>
      </c>
      <c r="G1792" s="784" t="s">
        <v>4431</v>
      </c>
      <c r="H1792" s="784" t="s">
        <v>4431</v>
      </c>
      <c r="I1792" s="784" t="s">
        <v>5097</v>
      </c>
    </row>
    <row r="1793" spans="1:9" hidden="1">
      <c r="A1793" t="str">
        <f>Table_wabobpsvr_AzureCalc_AzureCalcRateCard[[#This Row],[ServiceName]]&amp;Table_wabobpsvr_AzureCalc_AzureCalcRateCard[[#This Row],[Price_Level]]&amp;Table_wabobpsvr_AzureCalc_AzureCalcRateCard[[#This Row],[Region]]</f>
        <v>Basic_D5 VM (Non-Windows)MOSP9</v>
      </c>
      <c r="B1793">
        <v>9</v>
      </c>
      <c r="C1793" t="s">
        <v>701</v>
      </c>
      <c r="D1793" t="s">
        <v>627</v>
      </c>
      <c r="E1793">
        <v>1.411</v>
      </c>
      <c r="F1793" t="s">
        <v>1150</v>
      </c>
      <c r="G1793" s="784" t="s">
        <v>4431</v>
      </c>
      <c r="H1793" s="784" t="s">
        <v>4431</v>
      </c>
      <c r="I1793" s="784" t="s">
        <v>5098</v>
      </c>
    </row>
    <row r="1794" spans="1:9" hidden="1">
      <c r="A1794" s="784" t="str">
        <f>Table_wabobpsvr_AzureCalc_AzureCalcRateCard[[#This Row],[ServiceName]]&amp;Table_wabobpsvr_AzureCalc_AzureCalcRateCard[[#This Row],[Price_Level]]&amp;Table_wabobpsvr_AzureCalc_AzureCalcRateCard[[#This Row],[Region]]</f>
        <v>Basic_D5 VM (Non-Windows)A9</v>
      </c>
      <c r="B1794" s="784">
        <v>9</v>
      </c>
      <c r="C1794" s="784" t="s">
        <v>701</v>
      </c>
      <c r="D1794" s="784" t="s">
        <v>181</v>
      </c>
      <c r="E1794" s="784">
        <v>1.3686700000000001</v>
      </c>
      <c r="F1794" s="784" t="s">
        <v>1150</v>
      </c>
      <c r="G1794" s="784" t="s">
        <v>4431</v>
      </c>
      <c r="H1794" s="784" t="s">
        <v>4431</v>
      </c>
      <c r="I1794" s="784" t="s">
        <v>5098</v>
      </c>
    </row>
    <row r="1795" spans="1:9" hidden="1">
      <c r="A1795" s="784" t="str">
        <f>Table_wabobpsvr_AzureCalc_AzureCalcRateCard[[#This Row],[ServiceName]]&amp;Table_wabobpsvr_AzureCalc_AzureCalcRateCard[[#This Row],[Price_Level]]&amp;Table_wabobpsvr_AzureCalc_AzureCalcRateCard[[#This Row],[Region]]</f>
        <v>Basic_D5 VM (Non-Windows)B9</v>
      </c>
      <c r="B1795" s="784">
        <v>9</v>
      </c>
      <c r="C1795" s="784" t="s">
        <v>701</v>
      </c>
      <c r="D1795" s="784" t="s">
        <v>182</v>
      </c>
      <c r="E1795" s="784">
        <v>1.3263400000000001</v>
      </c>
      <c r="F1795" s="784" t="s">
        <v>1150</v>
      </c>
      <c r="G1795" s="784" t="s">
        <v>4431</v>
      </c>
      <c r="H1795" s="784" t="s">
        <v>4431</v>
      </c>
      <c r="I1795" s="784" t="s">
        <v>5098</v>
      </c>
    </row>
    <row r="1796" spans="1:9" hidden="1">
      <c r="A1796" s="784" t="str">
        <f>Table_wabobpsvr_AzureCalc_AzureCalcRateCard[[#This Row],[ServiceName]]&amp;Table_wabobpsvr_AzureCalc_AzureCalcRateCard[[#This Row],[Price_Level]]&amp;Table_wabobpsvr_AzureCalc_AzureCalcRateCard[[#This Row],[Region]]</f>
        <v>Basic_D5 VM (Non-Windows)C9</v>
      </c>
      <c r="B1796" s="784">
        <v>9</v>
      </c>
      <c r="C1796" s="784" t="s">
        <v>701</v>
      </c>
      <c r="D1796" s="784" t="s">
        <v>184</v>
      </c>
      <c r="E1796" s="784">
        <v>1.2840100000000001</v>
      </c>
      <c r="F1796" s="784" t="s">
        <v>1150</v>
      </c>
      <c r="G1796" s="784" t="s">
        <v>4431</v>
      </c>
      <c r="H1796" s="784" t="s">
        <v>4431</v>
      </c>
      <c r="I1796" s="784" t="s">
        <v>5098</v>
      </c>
    </row>
    <row r="1797" spans="1:9" hidden="1">
      <c r="A1797" s="784" t="str">
        <f>Table_wabobpsvr_AzureCalc_AzureCalcRateCard[[#This Row],[ServiceName]]&amp;Table_wabobpsvr_AzureCalc_AzureCalcRateCard[[#This Row],[Price_Level]]&amp;Table_wabobpsvr_AzureCalc_AzureCalcRateCard[[#This Row],[Region]]</f>
        <v>Basic_D5 VM (Non-Windows)D9</v>
      </c>
      <c r="B1797" s="784">
        <v>9</v>
      </c>
      <c r="C1797" s="784" t="s">
        <v>701</v>
      </c>
      <c r="D1797" s="784" t="s">
        <v>183</v>
      </c>
      <c r="E1797" s="784">
        <v>1.2416799999999999</v>
      </c>
      <c r="F1797" s="784" t="s">
        <v>1150</v>
      </c>
      <c r="G1797" s="784" t="s">
        <v>4431</v>
      </c>
      <c r="H1797" s="784" t="s">
        <v>4431</v>
      </c>
      <c r="I1797" s="784" t="s">
        <v>5098</v>
      </c>
    </row>
    <row r="1798" spans="1:9" hidden="1">
      <c r="A1798" t="str">
        <f>Table_wabobpsvr_AzureCalc_AzureCalcRateCard[[#This Row],[ServiceName]]&amp;Table_wabobpsvr_AzureCalc_AzureCalcRateCard[[#This Row],[Price_Level]]&amp;Table_wabobpsvr_AzureCalc_AzureCalcRateCard[[#This Row],[Region]]</f>
        <v>Premium Encoder (Output GB) - Tier 4MOSP</v>
      </c>
      <c r="C1798" t="s">
        <v>10</v>
      </c>
      <c r="D1798" t="s">
        <v>627</v>
      </c>
      <c r="E1798">
        <v>2.99</v>
      </c>
      <c r="F1798" t="s">
        <v>3315</v>
      </c>
      <c r="G1798" s="784" t="s">
        <v>4431</v>
      </c>
      <c r="H1798" s="784" t="s">
        <v>4431</v>
      </c>
      <c r="I1798" s="784" t="s">
        <v>5051</v>
      </c>
    </row>
    <row r="1799" spans="1:9" hidden="1">
      <c r="A1799" t="str">
        <f>Table_wabobpsvr_AzureCalc_AzureCalcRateCard[[#This Row],[ServiceName]]&amp;Table_wabobpsvr_AzureCalc_AzureCalcRateCard[[#This Row],[Price_Level]]&amp;Table_wabobpsvr_AzureCalc_AzureCalcRateCard[[#This Row],[Region]]</f>
        <v>Premium Encoder (Output GB) - Tier 4A</v>
      </c>
      <c r="C1799" t="s">
        <v>10</v>
      </c>
      <c r="D1799" t="s">
        <v>181</v>
      </c>
      <c r="E1799">
        <v>2.9003000000000001</v>
      </c>
      <c r="F1799" t="s">
        <v>3315</v>
      </c>
      <c r="G1799" s="784" t="s">
        <v>3247</v>
      </c>
      <c r="H1799" s="784" t="s">
        <v>3248</v>
      </c>
      <c r="I1799" s="784" t="s">
        <v>5051</v>
      </c>
    </row>
    <row r="1800" spans="1:9" hidden="1">
      <c r="A1800" t="str">
        <f>Table_wabobpsvr_AzureCalc_AzureCalcRateCard[[#This Row],[ServiceName]]&amp;Table_wabobpsvr_AzureCalc_AzureCalcRateCard[[#This Row],[Price_Level]]&amp;Table_wabobpsvr_AzureCalc_AzureCalcRateCard[[#This Row],[Region]]</f>
        <v>Premium Encoder (Output GB) - Tier 4B</v>
      </c>
      <c r="C1800" t="s">
        <v>10</v>
      </c>
      <c r="D1800" t="s">
        <v>182</v>
      </c>
      <c r="E1800">
        <v>2.8106</v>
      </c>
      <c r="F1800" t="s">
        <v>3315</v>
      </c>
      <c r="G1800" s="784" t="s">
        <v>3247</v>
      </c>
      <c r="H1800" s="784" t="s">
        <v>3248</v>
      </c>
      <c r="I1800" s="784" t="s">
        <v>5051</v>
      </c>
    </row>
    <row r="1801" spans="1:9" hidden="1">
      <c r="A1801" t="str">
        <f>Table_wabobpsvr_AzureCalc_AzureCalcRateCard[[#This Row],[ServiceName]]&amp;Table_wabobpsvr_AzureCalc_AzureCalcRateCard[[#This Row],[Price_Level]]&amp;Table_wabobpsvr_AzureCalc_AzureCalcRateCard[[#This Row],[Region]]</f>
        <v>Premium Encoder (Output GB) - Tier 4C</v>
      </c>
      <c r="C1801" t="s">
        <v>10</v>
      </c>
      <c r="D1801" t="s">
        <v>184</v>
      </c>
      <c r="E1801">
        <v>2.7208999999999999</v>
      </c>
      <c r="F1801" t="s">
        <v>3315</v>
      </c>
      <c r="G1801" s="784" t="s">
        <v>3247</v>
      </c>
      <c r="H1801" s="784" t="s">
        <v>3248</v>
      </c>
      <c r="I1801" s="784" t="s">
        <v>5051</v>
      </c>
    </row>
    <row r="1802" spans="1:9" hidden="1">
      <c r="A1802" t="str">
        <f>Table_wabobpsvr_AzureCalc_AzureCalcRateCard[[#This Row],[ServiceName]]&amp;Table_wabobpsvr_AzureCalc_AzureCalcRateCard[[#This Row],[Price_Level]]&amp;Table_wabobpsvr_AzureCalc_AzureCalcRateCard[[#This Row],[Region]]</f>
        <v>Premium Encoder (Output GB) - Tier 4D</v>
      </c>
      <c r="C1802" t="s">
        <v>10</v>
      </c>
      <c r="D1802" t="s">
        <v>183</v>
      </c>
      <c r="E1802">
        <v>2.6312000000000002</v>
      </c>
      <c r="F1802" t="s">
        <v>3315</v>
      </c>
      <c r="G1802" s="784" t="s">
        <v>3247</v>
      </c>
      <c r="H1802" s="784" t="s">
        <v>3248</v>
      </c>
      <c r="I1802" s="784" t="s">
        <v>5051</v>
      </c>
    </row>
    <row r="1803" spans="1:9" hidden="1">
      <c r="A1803" t="str">
        <f>Table_wabobpsvr_AzureCalc_AzureCalcRateCard[[#This Row],[ServiceName]]&amp;Table_wabobpsvr_AzureCalc_AzureCalcRateCard[[#This Row],[Price_Level]]&amp;Table_wabobpsvr_AzureCalc_AzureCalcRateCard[[#This Row],[Region]]</f>
        <v>Premium Encoder (Output GB) - Tier 5MOSP</v>
      </c>
      <c r="C1803" t="s">
        <v>10</v>
      </c>
      <c r="D1803" t="s">
        <v>627</v>
      </c>
      <c r="E1803">
        <v>2.59</v>
      </c>
      <c r="F1803" t="s">
        <v>3316</v>
      </c>
      <c r="G1803" s="784" t="s">
        <v>4431</v>
      </c>
      <c r="H1803" s="784" t="s">
        <v>4431</v>
      </c>
      <c r="I1803" s="784" t="s">
        <v>5051</v>
      </c>
    </row>
    <row r="1804" spans="1:9" hidden="1">
      <c r="A1804" t="str">
        <f>Table_wabobpsvr_AzureCalc_AzureCalcRateCard[[#This Row],[ServiceName]]&amp;Table_wabobpsvr_AzureCalc_AzureCalcRateCard[[#This Row],[Price_Level]]&amp;Table_wabobpsvr_AzureCalc_AzureCalcRateCard[[#This Row],[Region]]</f>
        <v>Premium Encoder (Output GB) - Tier 5A</v>
      </c>
      <c r="C1804" t="s">
        <v>10</v>
      </c>
      <c r="D1804" t="s">
        <v>181</v>
      </c>
      <c r="E1804">
        <v>2.5123000000000002</v>
      </c>
      <c r="F1804" t="s">
        <v>3316</v>
      </c>
      <c r="G1804" s="784" t="s">
        <v>3247</v>
      </c>
      <c r="H1804" s="784" t="s">
        <v>3248</v>
      </c>
      <c r="I1804" s="784" t="s">
        <v>5051</v>
      </c>
    </row>
    <row r="1805" spans="1:9" hidden="1">
      <c r="A1805" s="784" t="str">
        <f>Table_wabobpsvr_AzureCalc_AzureCalcRateCard[[#This Row],[ServiceName]]&amp;Table_wabobpsvr_AzureCalc_AzureCalcRateCard[[#This Row],[Price_Level]]&amp;Table_wabobpsvr_AzureCalc_AzureCalcRateCard[[#This Row],[Region]]</f>
        <v>Basic_D5 VM (Non-Windows)MOSP13</v>
      </c>
      <c r="B1805" s="784">
        <v>13</v>
      </c>
      <c r="C1805" s="784" t="s">
        <v>701</v>
      </c>
      <c r="D1805" s="784" t="s">
        <v>627</v>
      </c>
      <c r="E1805" s="784">
        <v>1.3680000000000001</v>
      </c>
      <c r="F1805" s="784" t="s">
        <v>1150</v>
      </c>
      <c r="G1805" s="784" t="s">
        <v>4431</v>
      </c>
      <c r="H1805" s="784" t="s">
        <v>4431</v>
      </c>
      <c r="I1805" s="784" t="s">
        <v>5099</v>
      </c>
    </row>
    <row r="1806" spans="1:9" hidden="1">
      <c r="A1806" t="str">
        <f>Table_wabobpsvr_AzureCalc_AzureCalcRateCard[[#This Row],[ServiceName]]&amp;Table_wabobpsvr_AzureCalc_AzureCalcRateCard[[#This Row],[Price_Level]]&amp;Table_wabobpsvr_AzureCalc_AzureCalcRateCard[[#This Row],[Region]]</f>
        <v>Basic_D5 VM (Non-Windows)A13</v>
      </c>
      <c r="B1806">
        <v>13</v>
      </c>
      <c r="C1806" t="s">
        <v>701</v>
      </c>
      <c r="D1806" t="s">
        <v>181</v>
      </c>
      <c r="E1806">
        <v>1.3269599999999999</v>
      </c>
      <c r="F1806" t="s">
        <v>1150</v>
      </c>
      <c r="G1806" s="784" t="s">
        <v>4431</v>
      </c>
      <c r="H1806" s="784" t="s">
        <v>4431</v>
      </c>
      <c r="I1806" s="784" t="s">
        <v>5099</v>
      </c>
    </row>
    <row r="1807" spans="1:9" hidden="1">
      <c r="A1807" t="str">
        <f>Table_wabobpsvr_AzureCalc_AzureCalcRateCard[[#This Row],[ServiceName]]&amp;Table_wabobpsvr_AzureCalc_AzureCalcRateCard[[#This Row],[Price_Level]]&amp;Table_wabobpsvr_AzureCalc_AzureCalcRateCard[[#This Row],[Region]]</f>
        <v>Basic_D5 VM (Non-Windows)B13</v>
      </c>
      <c r="B1807">
        <v>13</v>
      </c>
      <c r="C1807" t="s">
        <v>701</v>
      </c>
      <c r="D1807" t="s">
        <v>182</v>
      </c>
      <c r="E1807">
        <v>1.28592</v>
      </c>
      <c r="F1807" t="s">
        <v>1150</v>
      </c>
      <c r="G1807" s="784" t="s">
        <v>4431</v>
      </c>
      <c r="H1807" s="784" t="s">
        <v>4431</v>
      </c>
      <c r="I1807" s="784" t="s">
        <v>5099</v>
      </c>
    </row>
    <row r="1808" spans="1:9" hidden="1">
      <c r="A1808" s="784" t="str">
        <f>Table_wabobpsvr_AzureCalc_AzureCalcRateCard[[#This Row],[ServiceName]]&amp;Table_wabobpsvr_AzureCalc_AzureCalcRateCard[[#This Row],[Price_Level]]&amp;Table_wabobpsvr_AzureCalc_AzureCalcRateCard[[#This Row],[Region]]</f>
        <v>Basic_D5 VM (Non-Windows)C13</v>
      </c>
      <c r="B1808" s="784">
        <v>13</v>
      </c>
      <c r="C1808" s="784" t="s">
        <v>701</v>
      </c>
      <c r="D1808" s="784" t="s">
        <v>184</v>
      </c>
      <c r="E1808" s="784">
        <v>1.24488</v>
      </c>
      <c r="F1808" s="784" t="s">
        <v>1150</v>
      </c>
      <c r="G1808" s="784" t="s">
        <v>4431</v>
      </c>
      <c r="H1808" s="784" t="s">
        <v>4431</v>
      </c>
      <c r="I1808" s="784" t="s">
        <v>5099</v>
      </c>
    </row>
    <row r="1809" spans="1:9" hidden="1">
      <c r="A1809" s="784" t="str">
        <f>Table_wabobpsvr_AzureCalc_AzureCalcRateCard[[#This Row],[ServiceName]]&amp;Table_wabobpsvr_AzureCalc_AzureCalcRateCard[[#This Row],[Price_Level]]&amp;Table_wabobpsvr_AzureCalc_AzureCalcRateCard[[#This Row],[Region]]</f>
        <v>Basic_D5 VM (Non-Windows)D13</v>
      </c>
      <c r="B1809" s="784">
        <v>13</v>
      </c>
      <c r="C1809" s="784" t="s">
        <v>701</v>
      </c>
      <c r="D1809" s="784" t="s">
        <v>183</v>
      </c>
      <c r="E1809" s="784">
        <v>1.20384</v>
      </c>
      <c r="F1809" s="784" t="s">
        <v>1150</v>
      </c>
      <c r="G1809" s="784" t="s">
        <v>4431</v>
      </c>
      <c r="H1809" s="784" t="s">
        <v>4431</v>
      </c>
      <c r="I1809" s="784" t="s">
        <v>5099</v>
      </c>
    </row>
    <row r="1810" spans="1:9" hidden="1">
      <c r="A1810" s="784" t="str">
        <f>Table_wabobpsvr_AzureCalc_AzureCalcRateCard[[#This Row],[ServiceName]]&amp;Table_wabobpsvr_AzureCalc_AzureCalcRateCard[[#This Row],[Price_Level]]&amp;Table_wabobpsvr_AzureCalc_AzureCalcRateCard[[#This Row],[Region]]</f>
        <v>Basic_D5 VM (Non-Windows)MOSP7</v>
      </c>
      <c r="B1810" s="784">
        <v>7</v>
      </c>
      <c r="C1810" s="784" t="s">
        <v>701</v>
      </c>
      <c r="D1810" s="784" t="s">
        <v>627</v>
      </c>
      <c r="E1810" s="784">
        <v>1.109</v>
      </c>
      <c r="F1810" s="784" t="s">
        <v>1150</v>
      </c>
      <c r="G1810" s="784" t="s">
        <v>4431</v>
      </c>
      <c r="H1810" s="784" t="s">
        <v>4431</v>
      </c>
      <c r="I1810" s="784" t="s">
        <v>5100</v>
      </c>
    </row>
    <row r="1811" spans="1:9" hidden="1">
      <c r="A1811" s="784" t="str">
        <f>Table_wabobpsvr_AzureCalc_AzureCalcRateCard[[#This Row],[ServiceName]]&amp;Table_wabobpsvr_AzureCalc_AzureCalcRateCard[[#This Row],[Price_Level]]&amp;Table_wabobpsvr_AzureCalc_AzureCalcRateCard[[#This Row],[Region]]</f>
        <v>Basic_D5 VM (Non-Windows)A7</v>
      </c>
      <c r="B1811" s="784">
        <v>7</v>
      </c>
      <c r="C1811" s="784" t="s">
        <v>701</v>
      </c>
      <c r="D1811" s="784" t="s">
        <v>181</v>
      </c>
      <c r="E1811" s="784">
        <v>1.0757300000000001</v>
      </c>
      <c r="F1811" s="784" t="s">
        <v>1150</v>
      </c>
      <c r="G1811" s="784" t="s">
        <v>4431</v>
      </c>
      <c r="H1811" s="784" t="s">
        <v>4431</v>
      </c>
      <c r="I1811" s="784" t="s">
        <v>5100</v>
      </c>
    </row>
    <row r="1812" spans="1:9" hidden="1">
      <c r="A1812" s="784" t="str">
        <f>Table_wabobpsvr_AzureCalc_AzureCalcRateCard[[#This Row],[ServiceName]]&amp;Table_wabobpsvr_AzureCalc_AzureCalcRateCard[[#This Row],[Price_Level]]&amp;Table_wabobpsvr_AzureCalc_AzureCalcRateCard[[#This Row],[Region]]</f>
        <v>Basic_D5 VM (Non-Windows)B7</v>
      </c>
      <c r="B1812" s="784">
        <v>7</v>
      </c>
      <c r="C1812" s="784" t="s">
        <v>701</v>
      </c>
      <c r="D1812" s="784" t="s">
        <v>182</v>
      </c>
      <c r="E1812" s="784">
        <v>1.0424599999999999</v>
      </c>
      <c r="F1812" s="784" t="s">
        <v>1150</v>
      </c>
      <c r="G1812" s="784" t="s">
        <v>4431</v>
      </c>
      <c r="H1812" s="784" t="s">
        <v>4431</v>
      </c>
      <c r="I1812" s="784" t="s">
        <v>5100</v>
      </c>
    </row>
    <row r="1813" spans="1:9" hidden="1">
      <c r="A1813" s="784" t="str">
        <f>Table_wabobpsvr_AzureCalc_AzureCalcRateCard[[#This Row],[ServiceName]]&amp;Table_wabobpsvr_AzureCalc_AzureCalcRateCard[[#This Row],[Price_Level]]&amp;Table_wabobpsvr_AzureCalc_AzureCalcRateCard[[#This Row],[Region]]</f>
        <v>Basic_D5 VM (Non-Windows)C7</v>
      </c>
      <c r="B1813" s="784">
        <v>7</v>
      </c>
      <c r="C1813" s="784" t="s">
        <v>701</v>
      </c>
      <c r="D1813" s="784" t="s">
        <v>184</v>
      </c>
      <c r="E1813" s="784">
        <v>1.00919</v>
      </c>
      <c r="F1813" s="784" t="s">
        <v>1150</v>
      </c>
      <c r="G1813" s="784" t="s">
        <v>4431</v>
      </c>
      <c r="H1813" s="784" t="s">
        <v>4431</v>
      </c>
      <c r="I1813" s="784" t="s">
        <v>5100</v>
      </c>
    </row>
    <row r="1814" spans="1:9" hidden="1">
      <c r="A1814" s="784" t="str">
        <f>Table_wabobpsvr_AzureCalc_AzureCalcRateCard[[#This Row],[ServiceName]]&amp;Table_wabobpsvr_AzureCalc_AzureCalcRateCard[[#This Row],[Price_Level]]&amp;Table_wabobpsvr_AzureCalc_AzureCalcRateCard[[#This Row],[Region]]</f>
        <v>Basic_D5 VM (Non-Windows)D7</v>
      </c>
      <c r="B1814" s="784">
        <v>7</v>
      </c>
      <c r="C1814" s="784" t="s">
        <v>701</v>
      </c>
      <c r="D1814" s="784" t="s">
        <v>183</v>
      </c>
      <c r="E1814" s="784">
        <v>0.97592000000000001</v>
      </c>
      <c r="F1814" s="784" t="s">
        <v>1150</v>
      </c>
      <c r="G1814" s="784" t="s">
        <v>4431</v>
      </c>
      <c r="H1814" s="784" t="s">
        <v>4431</v>
      </c>
      <c r="I1814" s="784" t="s">
        <v>5100</v>
      </c>
    </row>
    <row r="1815" spans="1:9" hidden="1">
      <c r="A1815" s="784" t="str">
        <f>Table_wabobpsvr_AzureCalc_AzureCalcRateCard[[#This Row],[ServiceName]]&amp;Table_wabobpsvr_AzureCalc_AzureCalcRateCard[[#This Row],[Price_Level]]&amp;Table_wabobpsvr_AzureCalc_AzureCalcRateCard[[#This Row],[Region]]</f>
        <v>Basic_D5 VM (Non-Windows)MOSP8</v>
      </c>
      <c r="B1815" s="784">
        <v>8</v>
      </c>
      <c r="C1815" s="784" t="s">
        <v>701</v>
      </c>
      <c r="D1815" s="784" t="s">
        <v>627</v>
      </c>
      <c r="E1815" s="784">
        <v>1.3540000000000001</v>
      </c>
      <c r="F1815" s="784" t="s">
        <v>1150</v>
      </c>
      <c r="G1815" s="784" t="s">
        <v>4431</v>
      </c>
      <c r="H1815" s="784" t="s">
        <v>4431</v>
      </c>
      <c r="I1815" s="784" t="s">
        <v>5101</v>
      </c>
    </row>
    <row r="1816" spans="1:9" hidden="1">
      <c r="A1816" t="str">
        <f>Table_wabobpsvr_AzureCalc_AzureCalcRateCard[[#This Row],[ServiceName]]&amp;Table_wabobpsvr_AzureCalc_AzureCalcRateCard[[#This Row],[Price_Level]]&amp;Table_wabobpsvr_AzureCalc_AzureCalcRateCard[[#This Row],[Region]]</f>
        <v>Basic_D5 VM (Non-Windows)A8</v>
      </c>
      <c r="B1816">
        <v>8</v>
      </c>
      <c r="C1816" t="s">
        <v>701</v>
      </c>
      <c r="D1816" t="s">
        <v>181</v>
      </c>
      <c r="E1816">
        <v>1.31338</v>
      </c>
      <c r="F1816" t="s">
        <v>1150</v>
      </c>
      <c r="G1816" s="784" t="s">
        <v>4431</v>
      </c>
      <c r="H1816" s="784" t="s">
        <v>4431</v>
      </c>
      <c r="I1816" s="784" t="s">
        <v>5101</v>
      </c>
    </row>
    <row r="1817" spans="1:9" hidden="1">
      <c r="A1817" s="784" t="str">
        <f>Table_wabobpsvr_AzureCalc_AzureCalcRateCard[[#This Row],[ServiceName]]&amp;Table_wabobpsvr_AzureCalc_AzureCalcRateCard[[#This Row],[Price_Level]]&amp;Table_wabobpsvr_AzureCalc_AzureCalcRateCard[[#This Row],[Region]]</f>
        <v>Basic_D5 VM (Non-Windows)B8</v>
      </c>
      <c r="B1817" s="784">
        <v>8</v>
      </c>
      <c r="C1817" s="784" t="s">
        <v>701</v>
      </c>
      <c r="D1817" s="784" t="s">
        <v>182</v>
      </c>
      <c r="E1817" s="784">
        <v>1.2727599999999999</v>
      </c>
      <c r="F1817" s="784" t="s">
        <v>1150</v>
      </c>
      <c r="G1817" s="784" t="s">
        <v>4431</v>
      </c>
      <c r="H1817" s="784" t="s">
        <v>4431</v>
      </c>
      <c r="I1817" s="784" t="s">
        <v>5101</v>
      </c>
    </row>
    <row r="1818" spans="1:9" hidden="1">
      <c r="A1818" t="str">
        <f>Table_wabobpsvr_AzureCalc_AzureCalcRateCard[[#This Row],[ServiceName]]&amp;Table_wabobpsvr_AzureCalc_AzureCalcRateCard[[#This Row],[Price_Level]]&amp;Table_wabobpsvr_AzureCalc_AzureCalcRateCard[[#This Row],[Region]]</f>
        <v>Basic_D5 VM (Non-Windows)C8</v>
      </c>
      <c r="B1818">
        <v>8</v>
      </c>
      <c r="C1818" t="s">
        <v>701</v>
      </c>
      <c r="D1818" t="s">
        <v>184</v>
      </c>
      <c r="E1818">
        <v>1.23214</v>
      </c>
      <c r="F1818" t="s">
        <v>1150</v>
      </c>
      <c r="G1818" s="784" t="s">
        <v>4431</v>
      </c>
      <c r="H1818" s="784" t="s">
        <v>4431</v>
      </c>
      <c r="I1818" s="784" t="s">
        <v>5101</v>
      </c>
    </row>
    <row r="1819" spans="1:9" hidden="1">
      <c r="A1819" t="str">
        <f>Table_wabobpsvr_AzureCalc_AzureCalcRateCard[[#This Row],[ServiceName]]&amp;Table_wabobpsvr_AzureCalc_AzureCalcRateCard[[#This Row],[Price_Level]]&amp;Table_wabobpsvr_AzureCalc_AzureCalcRateCard[[#This Row],[Region]]</f>
        <v>Basic_D5 VM (Non-Windows)D8</v>
      </c>
      <c r="B1819">
        <v>8</v>
      </c>
      <c r="C1819" t="s">
        <v>701</v>
      </c>
      <c r="D1819" t="s">
        <v>183</v>
      </c>
      <c r="E1819">
        <v>1.1915199999999999</v>
      </c>
      <c r="F1819" t="s">
        <v>1150</v>
      </c>
      <c r="G1819" s="784" t="s">
        <v>4431</v>
      </c>
      <c r="H1819" s="784" t="s">
        <v>4431</v>
      </c>
      <c r="I1819" s="784" t="s">
        <v>5101</v>
      </c>
    </row>
    <row r="1820" spans="1:9" hidden="1">
      <c r="A1820" t="str">
        <f>Table_wabobpsvr_AzureCalc_AzureCalcRateCard[[#This Row],[ServiceName]]&amp;Table_wabobpsvr_AzureCalc_AzureCalcRateCard[[#This Row],[Price_Level]]&amp;Table_wabobpsvr_AzureCalc_AzureCalcRateCard[[#This Row],[Region]]</f>
        <v>Basic_D5 VM (Non-Windows)MOSP11</v>
      </c>
      <c r="B1820">
        <v>11</v>
      </c>
      <c r="C1820" t="s">
        <v>701</v>
      </c>
      <c r="D1820" t="s">
        <v>627</v>
      </c>
      <c r="E1820">
        <v>1.67</v>
      </c>
      <c r="F1820" t="s">
        <v>1150</v>
      </c>
      <c r="G1820" s="784" t="s">
        <v>4431</v>
      </c>
      <c r="H1820" s="784" t="s">
        <v>4431</v>
      </c>
      <c r="I1820" s="784" t="s">
        <v>5102</v>
      </c>
    </row>
    <row r="1821" spans="1:9" hidden="1">
      <c r="A1821" t="str">
        <f>Table_wabobpsvr_AzureCalc_AzureCalcRateCard[[#This Row],[ServiceName]]&amp;Table_wabobpsvr_AzureCalc_AzureCalcRateCard[[#This Row],[Price_Level]]&amp;Table_wabobpsvr_AzureCalc_AzureCalcRateCard[[#This Row],[Region]]</f>
        <v>Basic_D5 VM (Non-Windows)A11</v>
      </c>
      <c r="B1821">
        <v>11</v>
      </c>
      <c r="C1821" t="s">
        <v>701</v>
      </c>
      <c r="D1821" t="s">
        <v>181</v>
      </c>
      <c r="E1821">
        <v>1.6198999999999999</v>
      </c>
      <c r="F1821" t="s">
        <v>1150</v>
      </c>
      <c r="G1821" s="784" t="s">
        <v>4431</v>
      </c>
      <c r="H1821" s="784" t="s">
        <v>4431</v>
      </c>
      <c r="I1821" s="784" t="s">
        <v>5102</v>
      </c>
    </row>
    <row r="1822" spans="1:9" hidden="1">
      <c r="A1822" t="str">
        <f>Table_wabobpsvr_AzureCalc_AzureCalcRateCard[[#This Row],[ServiceName]]&amp;Table_wabobpsvr_AzureCalc_AzureCalcRateCard[[#This Row],[Price_Level]]&amp;Table_wabobpsvr_AzureCalc_AzureCalcRateCard[[#This Row],[Region]]</f>
        <v>Standard_D1 VM (Non-Windows)A8</v>
      </c>
      <c r="B1822">
        <v>8</v>
      </c>
      <c r="C1822" t="s">
        <v>701</v>
      </c>
      <c r="D1822" t="s">
        <v>181</v>
      </c>
      <c r="E1822">
        <v>0.1115</v>
      </c>
      <c r="F1822" t="s">
        <v>1155</v>
      </c>
      <c r="G1822" s="784" t="s">
        <v>4431</v>
      </c>
      <c r="H1822" s="784" t="s">
        <v>4431</v>
      </c>
      <c r="I1822" s="784" t="s">
        <v>5103</v>
      </c>
    </row>
    <row r="1823" spans="1:9" hidden="1">
      <c r="A1823" t="str">
        <f>Table_wabobpsvr_AzureCalc_AzureCalcRateCard[[#This Row],[ServiceName]]&amp;Table_wabobpsvr_AzureCalc_AzureCalcRateCard[[#This Row],[Price_Level]]&amp;Table_wabobpsvr_AzureCalc_AzureCalcRateCard[[#This Row],[Region]]</f>
        <v>Standard_D1 VM (Non-Windows)B8</v>
      </c>
      <c r="B1823">
        <v>8</v>
      </c>
      <c r="C1823" t="s">
        <v>701</v>
      </c>
      <c r="D1823" t="s">
        <v>182</v>
      </c>
      <c r="E1823">
        <v>7.8960000000000002E-2</v>
      </c>
      <c r="F1823" t="s">
        <v>1155</v>
      </c>
      <c r="G1823" s="784" t="s">
        <v>4431</v>
      </c>
      <c r="H1823" s="784" t="s">
        <v>4431</v>
      </c>
      <c r="I1823" s="784" t="s">
        <v>5103</v>
      </c>
    </row>
    <row r="1824" spans="1:9" hidden="1">
      <c r="A1824" t="str">
        <f>Table_wabobpsvr_AzureCalc_AzureCalcRateCard[[#This Row],[ServiceName]]&amp;Table_wabobpsvr_AzureCalc_AzureCalcRateCard[[#This Row],[Price_Level]]&amp;Table_wabobpsvr_AzureCalc_AzureCalcRateCard[[#This Row],[Region]]</f>
        <v>Standard_D1 VM (Non-Windows)C8</v>
      </c>
      <c r="B1824">
        <v>8</v>
      </c>
      <c r="C1824" t="s">
        <v>701</v>
      </c>
      <c r="D1824" t="s">
        <v>184</v>
      </c>
      <c r="E1824">
        <v>0.1046</v>
      </c>
      <c r="F1824" t="s">
        <v>1155</v>
      </c>
      <c r="G1824" s="784" t="s">
        <v>4431</v>
      </c>
      <c r="H1824" s="784" t="s">
        <v>4431</v>
      </c>
      <c r="I1824" s="784" t="s">
        <v>5103</v>
      </c>
    </row>
    <row r="1825" spans="1:9" hidden="1">
      <c r="A1825" t="str">
        <f>Table_wabobpsvr_AzureCalc_AzureCalcRateCard[[#This Row],[ServiceName]]&amp;Table_wabobpsvr_AzureCalc_AzureCalcRateCard[[#This Row],[Price_Level]]&amp;Table_wabobpsvr_AzureCalc_AzureCalcRateCard[[#This Row],[Region]]</f>
        <v>Standard_D1 VM (Non-Windows)D8</v>
      </c>
      <c r="B1825">
        <v>8</v>
      </c>
      <c r="C1825" t="s">
        <v>701</v>
      </c>
      <c r="D1825" t="s">
        <v>183</v>
      </c>
      <c r="E1825">
        <v>7.392E-2</v>
      </c>
      <c r="F1825" t="s">
        <v>1155</v>
      </c>
      <c r="G1825" s="784" t="s">
        <v>4431</v>
      </c>
      <c r="H1825" s="784" t="s">
        <v>4431</v>
      </c>
      <c r="I1825" s="784" t="s">
        <v>5103</v>
      </c>
    </row>
    <row r="1826" spans="1:9" hidden="1">
      <c r="A1826" t="str">
        <f>Table_wabobpsvr_AzureCalc_AzureCalcRateCard[[#This Row],[ServiceName]]&amp;Table_wabobpsvr_AzureCalc_AzureCalcRateCard[[#This Row],[Price_Level]]&amp;Table_wabobpsvr_AzureCalc_AzureCalcRateCard[[#This Row],[Region]]</f>
        <v>Standard_D1 VM (Non-Windows)MOSP11</v>
      </c>
      <c r="B1826">
        <v>11</v>
      </c>
      <c r="C1826" t="s">
        <v>701</v>
      </c>
      <c r="D1826" t="s">
        <v>627</v>
      </c>
      <c r="E1826">
        <v>0.11</v>
      </c>
      <c r="F1826" t="s">
        <v>1155</v>
      </c>
      <c r="G1826" s="784" t="s">
        <v>4431</v>
      </c>
      <c r="H1826" s="784" t="s">
        <v>4431</v>
      </c>
      <c r="I1826" s="784" t="s">
        <v>5104</v>
      </c>
    </row>
    <row r="1827" spans="1:9" hidden="1">
      <c r="A1827" t="str">
        <f>Table_wabobpsvr_AzureCalc_AzureCalcRateCard[[#This Row],[ServiceName]]&amp;Table_wabobpsvr_AzureCalc_AzureCalcRateCard[[#This Row],[Price_Level]]&amp;Table_wabobpsvr_AzureCalc_AzureCalcRateCard[[#This Row],[Region]]</f>
        <v>Standard_D1 VM (Non-Windows)A11</v>
      </c>
      <c r="B1827">
        <v>11</v>
      </c>
      <c r="C1827" t="s">
        <v>701</v>
      </c>
      <c r="D1827" t="s">
        <v>181</v>
      </c>
      <c r="E1827">
        <v>0.1067</v>
      </c>
      <c r="F1827" t="s">
        <v>1155</v>
      </c>
      <c r="G1827" s="784" t="s">
        <v>4431</v>
      </c>
      <c r="H1827" s="784" t="s">
        <v>4431</v>
      </c>
      <c r="I1827" s="784" t="s">
        <v>5104</v>
      </c>
    </row>
    <row r="1828" spans="1:9" hidden="1">
      <c r="A1828" t="str">
        <f>Table_wabobpsvr_AzureCalc_AzureCalcRateCard[[#This Row],[ServiceName]]&amp;Table_wabobpsvr_AzureCalc_AzureCalcRateCard[[#This Row],[Price_Level]]&amp;Table_wabobpsvr_AzureCalc_AzureCalcRateCard[[#This Row],[Region]]</f>
        <v>Standard_D1 VM (Non-Windows)B11</v>
      </c>
      <c r="B1828">
        <v>11</v>
      </c>
      <c r="C1828" t="s">
        <v>701</v>
      </c>
      <c r="D1828" t="s">
        <v>182</v>
      </c>
      <c r="E1828">
        <v>0.10340000000000001</v>
      </c>
      <c r="F1828" t="s">
        <v>1155</v>
      </c>
      <c r="G1828" s="784" t="s">
        <v>4431</v>
      </c>
      <c r="H1828" s="784" t="s">
        <v>4431</v>
      </c>
      <c r="I1828" s="784" t="s">
        <v>5104</v>
      </c>
    </row>
    <row r="1829" spans="1:9" hidden="1">
      <c r="A1829" t="str">
        <f>Table_wabobpsvr_AzureCalc_AzureCalcRateCard[[#This Row],[ServiceName]]&amp;Table_wabobpsvr_AzureCalc_AzureCalcRateCard[[#This Row],[Price_Level]]&amp;Table_wabobpsvr_AzureCalc_AzureCalcRateCard[[#This Row],[Region]]</f>
        <v>Standard_D1 VM (Non-Windows)C11</v>
      </c>
      <c r="B1829">
        <v>11</v>
      </c>
      <c r="C1829" t="s">
        <v>701</v>
      </c>
      <c r="D1829" t="s">
        <v>184</v>
      </c>
      <c r="E1829">
        <v>0.10009999999999999</v>
      </c>
      <c r="F1829" t="s">
        <v>1155</v>
      </c>
      <c r="G1829" s="784" t="s">
        <v>4431</v>
      </c>
      <c r="H1829" s="784" t="s">
        <v>4431</v>
      </c>
      <c r="I1829" s="784" t="s">
        <v>5104</v>
      </c>
    </row>
    <row r="1830" spans="1:9" hidden="1">
      <c r="A1830" t="str">
        <f>Table_wabobpsvr_AzureCalc_AzureCalcRateCard[[#This Row],[ServiceName]]&amp;Table_wabobpsvr_AzureCalc_AzureCalcRateCard[[#This Row],[Price_Level]]&amp;Table_wabobpsvr_AzureCalc_AzureCalcRateCard[[#This Row],[Region]]</f>
        <v>Standard_D1 VM (Non-Windows)D11</v>
      </c>
      <c r="B1830">
        <v>11</v>
      </c>
      <c r="C1830" t="s">
        <v>701</v>
      </c>
      <c r="D1830" t="s">
        <v>183</v>
      </c>
      <c r="E1830">
        <v>9.6799999999999997E-2</v>
      </c>
      <c r="F1830" t="s">
        <v>1155</v>
      </c>
      <c r="G1830" s="784" t="s">
        <v>4431</v>
      </c>
      <c r="H1830" s="784" t="s">
        <v>4431</v>
      </c>
      <c r="I1830" s="784" t="s">
        <v>5104</v>
      </c>
    </row>
    <row r="1831" spans="1:9" hidden="1">
      <c r="A1831" t="str">
        <f>Table_wabobpsvr_AzureCalc_AzureCalcRateCard[[#This Row],[ServiceName]]&amp;Table_wabobpsvr_AzureCalc_AzureCalcRateCard[[#This Row],[Price_Level]]&amp;Table_wabobpsvr_AzureCalc_AzureCalcRateCard[[#This Row],[Region]]</f>
        <v>Standard_D1 VM (Non-Windows)MOSP12</v>
      </c>
      <c r="B1831">
        <v>12</v>
      </c>
      <c r="C1831" t="s">
        <v>701</v>
      </c>
      <c r="D1831" t="s">
        <v>627</v>
      </c>
      <c r="E1831">
        <v>9.6000000000000002E-2</v>
      </c>
      <c r="F1831" t="s">
        <v>1155</v>
      </c>
      <c r="G1831" s="784" t="s">
        <v>4431</v>
      </c>
      <c r="H1831" s="784" t="s">
        <v>4431</v>
      </c>
      <c r="I1831" s="784" t="s">
        <v>5105</v>
      </c>
    </row>
    <row r="1832" spans="1:9" hidden="1">
      <c r="A1832" t="str">
        <f>Table_wabobpsvr_AzureCalc_AzureCalcRateCard[[#This Row],[ServiceName]]&amp;Table_wabobpsvr_AzureCalc_AzureCalcRateCard[[#This Row],[Price_Level]]&amp;Table_wabobpsvr_AzureCalc_AzureCalcRateCard[[#This Row],[Region]]</f>
        <v>Standard_D1 VM (Non-Windows)A12</v>
      </c>
      <c r="B1832">
        <v>12</v>
      </c>
      <c r="C1832" t="s">
        <v>701</v>
      </c>
      <c r="D1832" t="s">
        <v>181</v>
      </c>
      <c r="E1832">
        <v>9.3119999999999994E-2</v>
      </c>
      <c r="F1832" t="s">
        <v>1155</v>
      </c>
      <c r="G1832" s="784" t="s">
        <v>4431</v>
      </c>
      <c r="H1832" s="784" t="s">
        <v>4431</v>
      </c>
      <c r="I1832" s="784" t="s">
        <v>5105</v>
      </c>
    </row>
    <row r="1833" spans="1:9" hidden="1">
      <c r="A1833" t="str">
        <f>Table_wabobpsvr_AzureCalc_AzureCalcRateCard[[#This Row],[ServiceName]]&amp;Table_wabobpsvr_AzureCalc_AzureCalcRateCard[[#This Row],[Price_Level]]&amp;Table_wabobpsvr_AzureCalc_AzureCalcRateCard[[#This Row],[Region]]</f>
        <v>Standard_D1 VM (Non-Windows)B12</v>
      </c>
      <c r="B1833">
        <v>12</v>
      </c>
      <c r="C1833" t="s">
        <v>701</v>
      </c>
      <c r="D1833" t="s">
        <v>182</v>
      </c>
      <c r="E1833">
        <v>9.0240000000000001E-2</v>
      </c>
      <c r="F1833" t="s">
        <v>1155</v>
      </c>
      <c r="G1833" s="784" t="s">
        <v>4431</v>
      </c>
      <c r="H1833" s="784" t="s">
        <v>4431</v>
      </c>
      <c r="I1833" s="784" t="s">
        <v>5105</v>
      </c>
    </row>
    <row r="1834" spans="1:9" hidden="1">
      <c r="A1834" t="str">
        <f>Table_wabobpsvr_AzureCalc_AzureCalcRateCard[[#This Row],[ServiceName]]&amp;Table_wabobpsvr_AzureCalc_AzureCalcRateCard[[#This Row],[Price_Level]]&amp;Table_wabobpsvr_AzureCalc_AzureCalcRateCard[[#This Row],[Region]]</f>
        <v>Standard_D1 VM (Non-Windows)C12</v>
      </c>
      <c r="B1834">
        <v>12</v>
      </c>
      <c r="C1834" t="s">
        <v>701</v>
      </c>
      <c r="D1834" t="s">
        <v>184</v>
      </c>
      <c r="E1834">
        <v>8.7359999999999993E-2</v>
      </c>
      <c r="F1834" t="s">
        <v>1155</v>
      </c>
      <c r="G1834" s="784" t="s">
        <v>4431</v>
      </c>
      <c r="H1834" s="784" t="s">
        <v>4431</v>
      </c>
      <c r="I1834" s="784" t="s">
        <v>5105</v>
      </c>
    </row>
    <row r="1835" spans="1:9" hidden="1">
      <c r="A1835" t="str">
        <f>Table_wabobpsvr_AzureCalc_AzureCalcRateCard[[#This Row],[ServiceName]]&amp;Table_wabobpsvr_AzureCalc_AzureCalcRateCard[[#This Row],[Price_Level]]&amp;Table_wabobpsvr_AzureCalc_AzureCalcRateCard[[#This Row],[Region]]</f>
        <v>Standard_D1 VM (Non-Windows)D12</v>
      </c>
      <c r="B1835">
        <v>12</v>
      </c>
      <c r="C1835" t="s">
        <v>701</v>
      </c>
      <c r="D1835" t="s">
        <v>183</v>
      </c>
      <c r="E1835">
        <v>8.448E-2</v>
      </c>
      <c r="F1835" t="s">
        <v>1155</v>
      </c>
      <c r="G1835" s="784" t="s">
        <v>4431</v>
      </c>
      <c r="H1835" s="784" t="s">
        <v>4431</v>
      </c>
      <c r="I1835" s="784" t="s">
        <v>5105</v>
      </c>
    </row>
    <row r="1836" spans="1:9" hidden="1">
      <c r="A1836" t="str">
        <f>Table_wabobpsvr_AzureCalc_AzureCalcRateCard[[#This Row],[ServiceName]]&amp;Table_wabobpsvr_AzureCalc_AzureCalcRateCard[[#This Row],[Price_Level]]&amp;Table_wabobpsvr_AzureCalc_AzureCalcRateCard[[#This Row],[Region]]</f>
        <v>Standard_D1 VM (Non-Windows)MOSP3</v>
      </c>
      <c r="B1836">
        <v>3</v>
      </c>
      <c r="C1836" t="s">
        <v>701</v>
      </c>
      <c r="D1836" t="s">
        <v>627</v>
      </c>
      <c r="E1836">
        <v>7.6999999999999999E-2</v>
      </c>
      <c r="F1836" t="s">
        <v>1155</v>
      </c>
      <c r="G1836" s="784" t="s">
        <v>4431</v>
      </c>
      <c r="H1836" s="784" t="s">
        <v>4431</v>
      </c>
      <c r="I1836" s="784" t="s">
        <v>5106</v>
      </c>
    </row>
    <row r="1837" spans="1:9" hidden="1">
      <c r="A1837" t="str">
        <f>Table_wabobpsvr_AzureCalc_AzureCalcRateCard[[#This Row],[ServiceName]]&amp;Table_wabobpsvr_AzureCalc_AzureCalcRateCard[[#This Row],[Price_Level]]&amp;Table_wabobpsvr_AzureCalc_AzureCalcRateCard[[#This Row],[Region]]</f>
        <v>Standard_D1 VM (Non-Windows)A3</v>
      </c>
      <c r="B1837">
        <v>3</v>
      </c>
      <c r="C1837" t="s">
        <v>701</v>
      </c>
      <c r="D1837" t="s">
        <v>181</v>
      </c>
      <c r="E1837">
        <v>7.4690000000000006E-2</v>
      </c>
      <c r="F1837" t="s">
        <v>1155</v>
      </c>
      <c r="G1837" s="784" t="s">
        <v>4431</v>
      </c>
      <c r="H1837" s="784" t="s">
        <v>4431</v>
      </c>
      <c r="I1837" s="784" t="s">
        <v>5106</v>
      </c>
    </row>
    <row r="1838" spans="1:9" hidden="1">
      <c r="A1838" t="str">
        <f>Table_wabobpsvr_AzureCalc_AzureCalcRateCard[[#This Row],[ServiceName]]&amp;Table_wabobpsvr_AzureCalc_AzureCalcRateCard[[#This Row],[Price_Level]]&amp;Table_wabobpsvr_AzureCalc_AzureCalcRateCard[[#This Row],[Region]]</f>
        <v>Standard_D1 VM (Non-Windows)B3</v>
      </c>
      <c r="B1838">
        <v>3</v>
      </c>
      <c r="C1838" t="s">
        <v>701</v>
      </c>
      <c r="D1838" t="s">
        <v>182</v>
      </c>
      <c r="E1838">
        <v>7.238E-2</v>
      </c>
      <c r="F1838" t="s">
        <v>1155</v>
      </c>
      <c r="G1838" s="784" t="s">
        <v>4431</v>
      </c>
      <c r="H1838" s="784" t="s">
        <v>4431</v>
      </c>
      <c r="I1838" s="784" t="s">
        <v>5106</v>
      </c>
    </row>
    <row r="1839" spans="1:9" hidden="1">
      <c r="A1839" s="784" t="str">
        <f>Table_wabobpsvr_AzureCalc_AzureCalcRateCard[[#This Row],[ServiceName]]&amp;Table_wabobpsvr_AzureCalc_AzureCalcRateCard[[#This Row],[Price_Level]]&amp;Table_wabobpsvr_AzureCalc_AzureCalcRateCard[[#This Row],[Region]]</f>
        <v>Standard_D1 VM (Non-Windows)C3</v>
      </c>
      <c r="B1839" s="784">
        <v>3</v>
      </c>
      <c r="C1839" s="784" t="s">
        <v>701</v>
      </c>
      <c r="D1839" s="784" t="s">
        <v>184</v>
      </c>
      <c r="E1839" s="784">
        <v>7.0069999999999993E-2</v>
      </c>
      <c r="F1839" s="784" t="s">
        <v>1155</v>
      </c>
      <c r="G1839" s="784" t="s">
        <v>4431</v>
      </c>
      <c r="H1839" s="784" t="s">
        <v>4431</v>
      </c>
      <c r="I1839" s="784" t="s">
        <v>5106</v>
      </c>
    </row>
    <row r="1840" spans="1:9" hidden="1">
      <c r="A1840" t="str">
        <f>Table_wabobpsvr_AzureCalc_AzureCalcRateCard[[#This Row],[ServiceName]]&amp;Table_wabobpsvr_AzureCalc_AzureCalcRateCard[[#This Row],[Price_Level]]&amp;Table_wabobpsvr_AzureCalc_AzureCalcRateCard[[#This Row],[Region]]</f>
        <v>Standard_D1 VM (Non-Windows)D3</v>
      </c>
      <c r="B1840">
        <v>3</v>
      </c>
      <c r="C1840" t="s">
        <v>701</v>
      </c>
      <c r="D1840" t="s">
        <v>183</v>
      </c>
      <c r="E1840">
        <v>6.7760000000000001E-2</v>
      </c>
      <c r="F1840" t="s">
        <v>1155</v>
      </c>
      <c r="G1840" s="784" t="s">
        <v>4431</v>
      </c>
      <c r="H1840" s="784" t="s">
        <v>4431</v>
      </c>
      <c r="I1840" s="784" t="s">
        <v>5106</v>
      </c>
    </row>
    <row r="1841" spans="1:9" hidden="1">
      <c r="A1841" t="str">
        <f>Table_wabobpsvr_AzureCalc_AzureCalcRateCard[[#This Row],[ServiceName]]&amp;Table_wabobpsvr_AzureCalc_AzureCalcRateCard[[#This Row],[Price_Level]]&amp;Table_wabobpsvr_AzureCalc_AzureCalcRateCard[[#This Row],[Region]]</f>
        <v>Standard_D1 VM (Non-Windows)MOSP6</v>
      </c>
      <c r="B1841">
        <v>6</v>
      </c>
      <c r="C1841" t="s">
        <v>701</v>
      </c>
      <c r="D1841" t="s">
        <v>627</v>
      </c>
      <c r="E1841">
        <v>7.6999999999999999E-2</v>
      </c>
      <c r="F1841" t="s">
        <v>1155</v>
      </c>
      <c r="G1841" s="784" t="s">
        <v>4431</v>
      </c>
      <c r="H1841" s="784" t="s">
        <v>4431</v>
      </c>
      <c r="I1841" s="784" t="s">
        <v>5107</v>
      </c>
    </row>
    <row r="1842" spans="1:9" hidden="1">
      <c r="A1842" t="str">
        <f>Table_wabobpsvr_AzureCalc_AzureCalcRateCard[[#This Row],[ServiceName]]&amp;Table_wabobpsvr_AzureCalc_AzureCalcRateCard[[#This Row],[Price_Level]]&amp;Table_wabobpsvr_AzureCalc_AzureCalcRateCard[[#This Row],[Region]]</f>
        <v>Standard_D1 VM (Non-Windows)A6</v>
      </c>
      <c r="B1842">
        <v>6</v>
      </c>
      <c r="C1842" t="s">
        <v>701</v>
      </c>
      <c r="D1842" t="s">
        <v>181</v>
      </c>
      <c r="E1842">
        <v>7.4690000000000006E-2</v>
      </c>
      <c r="F1842" t="s">
        <v>1155</v>
      </c>
      <c r="G1842" s="784" t="s">
        <v>4431</v>
      </c>
      <c r="H1842" s="784" t="s">
        <v>4431</v>
      </c>
      <c r="I1842" s="784" t="s">
        <v>5107</v>
      </c>
    </row>
    <row r="1843" spans="1:9" hidden="1">
      <c r="A1843" t="str">
        <f>Table_wabobpsvr_AzureCalc_AzureCalcRateCard[[#This Row],[ServiceName]]&amp;Table_wabobpsvr_AzureCalc_AzureCalcRateCard[[#This Row],[Price_Level]]&amp;Table_wabobpsvr_AzureCalc_AzureCalcRateCard[[#This Row],[Region]]</f>
        <v>Standard_D1 VM (Non-Windows)B6</v>
      </c>
      <c r="B1843">
        <v>6</v>
      </c>
      <c r="C1843" t="s">
        <v>701</v>
      </c>
      <c r="D1843" t="s">
        <v>182</v>
      </c>
      <c r="E1843">
        <v>7.238E-2</v>
      </c>
      <c r="F1843" t="s">
        <v>1155</v>
      </c>
      <c r="G1843" s="784" t="s">
        <v>4431</v>
      </c>
      <c r="H1843" s="784" t="s">
        <v>4431</v>
      </c>
      <c r="I1843" s="784" t="s">
        <v>5107</v>
      </c>
    </row>
    <row r="1844" spans="1:9" hidden="1">
      <c r="A1844" t="str">
        <f>Table_wabobpsvr_AzureCalc_AzureCalcRateCard[[#This Row],[ServiceName]]&amp;Table_wabobpsvr_AzureCalc_AzureCalcRateCard[[#This Row],[Price_Level]]&amp;Table_wabobpsvr_AzureCalc_AzureCalcRateCard[[#This Row],[Region]]</f>
        <v>Standard_D1 VM (Non-Windows)C6</v>
      </c>
      <c r="B1844">
        <v>6</v>
      </c>
      <c r="C1844" t="s">
        <v>701</v>
      </c>
      <c r="D1844" t="s">
        <v>184</v>
      </c>
      <c r="E1844">
        <v>7.0069999999999993E-2</v>
      </c>
      <c r="F1844" t="s">
        <v>1155</v>
      </c>
      <c r="G1844" s="784" t="s">
        <v>4431</v>
      </c>
      <c r="H1844" s="784" t="s">
        <v>4431</v>
      </c>
      <c r="I1844" s="784" t="s">
        <v>5107</v>
      </c>
    </row>
    <row r="1845" spans="1:9" hidden="1">
      <c r="A1845" t="str">
        <f>Table_wabobpsvr_AzureCalc_AzureCalcRateCard[[#This Row],[ServiceName]]&amp;Table_wabobpsvr_AzureCalc_AzureCalcRateCard[[#This Row],[Price_Level]]&amp;Table_wabobpsvr_AzureCalc_AzureCalcRateCard[[#This Row],[Region]]</f>
        <v>Standard_D1 VM (Non-Windows)D6</v>
      </c>
      <c r="B1845">
        <v>6</v>
      </c>
      <c r="C1845" t="s">
        <v>701</v>
      </c>
      <c r="D1845" t="s">
        <v>183</v>
      </c>
      <c r="E1845">
        <v>6.7760000000000001E-2</v>
      </c>
      <c r="F1845" t="s">
        <v>1155</v>
      </c>
      <c r="G1845" s="784" t="s">
        <v>4431</v>
      </c>
      <c r="H1845" s="784" t="s">
        <v>4431</v>
      </c>
      <c r="I1845" s="784" t="s">
        <v>5107</v>
      </c>
    </row>
    <row r="1846" spans="1:9" hidden="1">
      <c r="A1846" t="str">
        <f>Table_wabobpsvr_AzureCalc_AzureCalcRateCard[[#This Row],[ServiceName]]&amp;Table_wabobpsvr_AzureCalc_AzureCalcRateCard[[#This Row],[Price_Level]]&amp;Table_wabobpsvr_AzureCalc_AzureCalcRateCard[[#This Row],[Region]]</f>
        <v>Standard_D1 VM (Non-Windows)MOSP2</v>
      </c>
      <c r="B1846">
        <v>2</v>
      </c>
      <c r="C1846" t="s">
        <v>701</v>
      </c>
      <c r="D1846" t="s">
        <v>627</v>
      </c>
      <c r="E1846">
        <v>6.7000000000000004E-2</v>
      </c>
      <c r="F1846" t="s">
        <v>1155</v>
      </c>
      <c r="G1846" s="784" t="s">
        <v>4431</v>
      </c>
      <c r="H1846" s="784" t="s">
        <v>4431</v>
      </c>
      <c r="I1846" s="784" t="s">
        <v>5108</v>
      </c>
    </row>
    <row r="1847" spans="1:9" hidden="1">
      <c r="A1847" t="str">
        <f>Table_wabobpsvr_AzureCalc_AzureCalcRateCard[[#This Row],[ServiceName]]&amp;Table_wabobpsvr_AzureCalc_AzureCalcRateCard[[#This Row],[Price_Level]]&amp;Table_wabobpsvr_AzureCalc_AzureCalcRateCard[[#This Row],[Region]]</f>
        <v>Standard_D1 VM (Non-Windows)A2</v>
      </c>
      <c r="B1847">
        <v>2</v>
      </c>
      <c r="C1847" t="s">
        <v>701</v>
      </c>
      <c r="D1847" t="s">
        <v>181</v>
      </c>
      <c r="E1847">
        <v>8.2400000000000001E-2</v>
      </c>
      <c r="F1847" t="s">
        <v>1155</v>
      </c>
      <c r="G1847" s="784" t="s">
        <v>4431</v>
      </c>
      <c r="H1847" s="784" t="s">
        <v>4431</v>
      </c>
      <c r="I1847" s="784" t="s">
        <v>5108</v>
      </c>
    </row>
    <row r="1848" spans="1:9" hidden="1">
      <c r="A1848" t="str">
        <f>Table_wabobpsvr_AzureCalc_AzureCalcRateCard[[#This Row],[ServiceName]]&amp;Table_wabobpsvr_AzureCalc_AzureCalcRateCard[[#This Row],[Price_Level]]&amp;Table_wabobpsvr_AzureCalc_AzureCalcRateCard[[#This Row],[Region]]</f>
        <v>Standard_D1 VM (Non-Windows)B2</v>
      </c>
      <c r="B1848">
        <v>2</v>
      </c>
      <c r="C1848" t="s">
        <v>701</v>
      </c>
      <c r="D1848" t="s">
        <v>182</v>
      </c>
      <c r="E1848">
        <v>6.2979999999999994E-2</v>
      </c>
      <c r="F1848" t="s">
        <v>1155</v>
      </c>
      <c r="G1848" s="784" t="s">
        <v>4431</v>
      </c>
      <c r="H1848" s="784" t="s">
        <v>4431</v>
      </c>
      <c r="I1848" s="784" t="s">
        <v>5108</v>
      </c>
    </row>
    <row r="1849" spans="1:9" hidden="1">
      <c r="A1849" t="str">
        <f>Table_wabobpsvr_AzureCalc_AzureCalcRateCard[[#This Row],[ServiceName]]&amp;Table_wabobpsvr_AzureCalc_AzureCalcRateCard[[#This Row],[Price_Level]]&amp;Table_wabobpsvr_AzureCalc_AzureCalcRateCard[[#This Row],[Region]]</f>
        <v>Standard_D1 VM (Non-Windows)C2</v>
      </c>
      <c r="B1849">
        <v>2</v>
      </c>
      <c r="C1849" t="s">
        <v>701</v>
      </c>
      <c r="D1849" t="s">
        <v>184</v>
      </c>
      <c r="E1849">
        <v>7.7299999999999994E-2</v>
      </c>
      <c r="F1849" t="s">
        <v>1155</v>
      </c>
      <c r="G1849" s="784" t="s">
        <v>4431</v>
      </c>
      <c r="H1849" s="784" t="s">
        <v>4431</v>
      </c>
      <c r="I1849" s="784" t="s">
        <v>5108</v>
      </c>
    </row>
    <row r="1850" spans="1:9" hidden="1">
      <c r="A1850" t="str">
        <f>Table_wabobpsvr_AzureCalc_AzureCalcRateCard[[#This Row],[ServiceName]]&amp;Table_wabobpsvr_AzureCalc_AzureCalcRateCard[[#This Row],[Price_Level]]&amp;Table_wabobpsvr_AzureCalc_AzureCalcRateCard[[#This Row],[Region]]</f>
        <v>Standard_D1 VM (Non-Windows)D2</v>
      </c>
      <c r="B1850">
        <v>2</v>
      </c>
      <c r="C1850" t="s">
        <v>701</v>
      </c>
      <c r="D1850" t="s">
        <v>183</v>
      </c>
      <c r="E1850">
        <v>5.8959999999999999E-2</v>
      </c>
      <c r="F1850" t="s">
        <v>1155</v>
      </c>
      <c r="G1850" s="784" t="s">
        <v>4431</v>
      </c>
      <c r="H1850" s="784" t="s">
        <v>4431</v>
      </c>
      <c r="I1850" s="784" t="s">
        <v>5108</v>
      </c>
    </row>
    <row r="1851" spans="1:9" hidden="1">
      <c r="A1851" s="784" t="str">
        <f>Table_wabobpsvr_AzureCalc_AzureCalcRateCard[[#This Row],[ServiceName]]&amp;Table_wabobpsvr_AzureCalc_AzureCalcRateCard[[#This Row],[Price_Level]]&amp;Table_wabobpsvr_AzureCalc_AzureCalcRateCard[[#This Row],[Region]]</f>
        <v>Standard_D1 VM (Non-Windows)MOSP5</v>
      </c>
      <c r="B1851" s="784">
        <v>5</v>
      </c>
      <c r="C1851" s="784" t="s">
        <v>701</v>
      </c>
      <c r="D1851" s="784" t="s">
        <v>627</v>
      </c>
      <c r="E1851" s="784">
        <v>7.6999999999999999E-2</v>
      </c>
      <c r="F1851" s="784" t="s">
        <v>1155</v>
      </c>
      <c r="G1851" s="784" t="s">
        <v>4431</v>
      </c>
      <c r="H1851" s="784" t="s">
        <v>4431</v>
      </c>
      <c r="I1851" s="784" t="s">
        <v>5109</v>
      </c>
    </row>
    <row r="1852" spans="1:9" hidden="1">
      <c r="A1852" t="str">
        <f>Table_wabobpsvr_AzureCalc_AzureCalcRateCard[[#This Row],[ServiceName]]&amp;Table_wabobpsvr_AzureCalc_AzureCalcRateCard[[#This Row],[Price_Level]]&amp;Table_wabobpsvr_AzureCalc_AzureCalcRateCard[[#This Row],[Region]]</f>
        <v>Standard_D1 VM (Non-Windows)A5</v>
      </c>
      <c r="B1852">
        <v>5</v>
      </c>
      <c r="C1852" t="s">
        <v>701</v>
      </c>
      <c r="D1852" t="s">
        <v>181</v>
      </c>
      <c r="E1852">
        <v>7.4690000000000006E-2</v>
      </c>
      <c r="F1852" t="s">
        <v>1155</v>
      </c>
      <c r="G1852" s="784" t="s">
        <v>4431</v>
      </c>
      <c r="H1852" s="784" t="s">
        <v>4431</v>
      </c>
      <c r="I1852" s="784" t="s">
        <v>5109</v>
      </c>
    </row>
    <row r="1853" spans="1:9" hidden="1">
      <c r="A1853" s="784" t="str">
        <f>Table_wabobpsvr_AzureCalc_AzureCalcRateCard[[#This Row],[ServiceName]]&amp;Table_wabobpsvr_AzureCalc_AzureCalcRateCard[[#This Row],[Price_Level]]&amp;Table_wabobpsvr_AzureCalc_AzureCalcRateCard[[#This Row],[Region]]</f>
        <v>Standard_D1 VM (Non-Windows)B5</v>
      </c>
      <c r="B1853" s="784">
        <v>5</v>
      </c>
      <c r="C1853" s="784" t="s">
        <v>701</v>
      </c>
      <c r="D1853" s="784" t="s">
        <v>182</v>
      </c>
      <c r="E1853" s="784">
        <v>7.238E-2</v>
      </c>
      <c r="F1853" s="784" t="s">
        <v>1155</v>
      </c>
      <c r="G1853" s="784" t="s">
        <v>4431</v>
      </c>
      <c r="H1853" s="784" t="s">
        <v>4431</v>
      </c>
      <c r="I1853" s="784" t="s">
        <v>5109</v>
      </c>
    </row>
    <row r="1854" spans="1:9" hidden="1">
      <c r="A1854" t="str">
        <f>Table_wabobpsvr_AzureCalc_AzureCalcRateCard[[#This Row],[ServiceName]]&amp;Table_wabobpsvr_AzureCalc_AzureCalcRateCard[[#This Row],[Price_Level]]&amp;Table_wabobpsvr_AzureCalc_AzureCalcRateCard[[#This Row],[Region]]</f>
        <v>Standard_D1 VM (Non-Windows)C5</v>
      </c>
      <c r="B1854">
        <v>5</v>
      </c>
      <c r="C1854" t="s">
        <v>701</v>
      </c>
      <c r="D1854" t="s">
        <v>184</v>
      </c>
      <c r="E1854">
        <v>7.0069999999999993E-2</v>
      </c>
      <c r="F1854" t="s">
        <v>1155</v>
      </c>
      <c r="G1854" s="784" t="s">
        <v>4431</v>
      </c>
      <c r="H1854" s="784" t="s">
        <v>4431</v>
      </c>
      <c r="I1854" s="784" t="s">
        <v>5109</v>
      </c>
    </row>
    <row r="1855" spans="1:9" hidden="1">
      <c r="A1855" t="str">
        <f>Table_wabobpsvr_AzureCalc_AzureCalcRateCard[[#This Row],[ServiceName]]&amp;Table_wabobpsvr_AzureCalc_AzureCalcRateCard[[#This Row],[Price_Level]]&amp;Table_wabobpsvr_AzureCalc_AzureCalcRateCard[[#This Row],[Region]]</f>
        <v>Standard_D1 VM (Non-Windows)D5</v>
      </c>
      <c r="B1855">
        <v>5</v>
      </c>
      <c r="C1855" t="s">
        <v>701</v>
      </c>
      <c r="D1855" t="s">
        <v>183</v>
      </c>
      <c r="E1855">
        <v>6.7760000000000001E-2</v>
      </c>
      <c r="F1855" t="s">
        <v>1155</v>
      </c>
      <c r="G1855" s="784" t="s">
        <v>4431</v>
      </c>
      <c r="H1855" s="784" t="s">
        <v>4431</v>
      </c>
      <c r="I1855" s="784" t="s">
        <v>5109</v>
      </c>
    </row>
    <row r="1856" spans="1:9" hidden="1">
      <c r="A1856" t="str">
        <f>Table_wabobpsvr_AzureCalc_AzureCalcRateCard[[#This Row],[ServiceName]]&amp;Table_wabobpsvr_AzureCalc_AzureCalcRateCard[[#This Row],[Price_Level]]&amp;Table_wabobpsvr_AzureCalc_AzureCalcRateCard[[#This Row],[Region]]</f>
        <v>Standard_D1 VM (Non-Windows)MOSP1</v>
      </c>
      <c r="B1856">
        <v>1</v>
      </c>
      <c r="C1856" t="s">
        <v>701</v>
      </c>
      <c r="D1856" t="s">
        <v>627</v>
      </c>
      <c r="E1856">
        <v>6.7000000000000004E-2</v>
      </c>
      <c r="F1856" t="s">
        <v>1155</v>
      </c>
      <c r="G1856" s="784" t="s">
        <v>4431</v>
      </c>
      <c r="H1856" s="784" t="s">
        <v>4431</v>
      </c>
      <c r="I1856" s="784" t="s">
        <v>5110</v>
      </c>
    </row>
    <row r="1857" spans="1:9" hidden="1">
      <c r="A1857" t="str">
        <f>Table_wabobpsvr_AzureCalc_AzureCalcRateCard[[#This Row],[ServiceName]]&amp;Table_wabobpsvr_AzureCalc_AzureCalcRateCard[[#This Row],[Price_Level]]&amp;Table_wabobpsvr_AzureCalc_AzureCalcRateCard[[#This Row],[Region]]</f>
        <v>Standard_D1 VM (Non-Windows)A1</v>
      </c>
      <c r="B1857">
        <v>1</v>
      </c>
      <c r="C1857" t="s">
        <v>701</v>
      </c>
      <c r="D1857" t="s">
        <v>181</v>
      </c>
      <c r="E1857">
        <v>8.2400000000000001E-2</v>
      </c>
      <c r="F1857" t="s">
        <v>1155</v>
      </c>
      <c r="G1857" s="784" t="s">
        <v>4431</v>
      </c>
      <c r="H1857" s="784" t="s">
        <v>4431</v>
      </c>
      <c r="I1857" s="784" t="s">
        <v>5110</v>
      </c>
    </row>
    <row r="1858" spans="1:9" hidden="1">
      <c r="A1858" t="str">
        <f>Table_wabobpsvr_AzureCalc_AzureCalcRateCard[[#This Row],[ServiceName]]&amp;Table_wabobpsvr_AzureCalc_AzureCalcRateCard[[#This Row],[Price_Level]]&amp;Table_wabobpsvr_AzureCalc_AzureCalcRateCard[[#This Row],[Region]]</f>
        <v>Standard_D1 VM (Non-Windows)B1</v>
      </c>
      <c r="B1858">
        <v>1</v>
      </c>
      <c r="C1858" t="s">
        <v>701</v>
      </c>
      <c r="D1858" t="s">
        <v>182</v>
      </c>
      <c r="E1858">
        <v>6.2979999999999994E-2</v>
      </c>
      <c r="F1858" t="s">
        <v>1155</v>
      </c>
      <c r="G1858" s="784" t="s">
        <v>4431</v>
      </c>
      <c r="H1858" s="784" t="s">
        <v>4431</v>
      </c>
      <c r="I1858" s="784" t="s">
        <v>5110</v>
      </c>
    </row>
    <row r="1859" spans="1:9" hidden="1">
      <c r="A1859" t="str">
        <f>Table_wabobpsvr_AzureCalc_AzureCalcRateCard[[#This Row],[ServiceName]]&amp;Table_wabobpsvr_AzureCalc_AzureCalcRateCard[[#This Row],[Price_Level]]&amp;Table_wabobpsvr_AzureCalc_AzureCalcRateCard[[#This Row],[Region]]</f>
        <v>Standard_D1 VM (Non-Windows)C1</v>
      </c>
      <c r="B1859">
        <v>1</v>
      </c>
      <c r="C1859" t="s">
        <v>701</v>
      </c>
      <c r="D1859" t="s">
        <v>184</v>
      </c>
      <c r="E1859">
        <v>7.7299999999999994E-2</v>
      </c>
      <c r="F1859" t="s">
        <v>1155</v>
      </c>
      <c r="G1859" s="784" t="s">
        <v>4431</v>
      </c>
      <c r="H1859" s="784" t="s">
        <v>4431</v>
      </c>
      <c r="I1859" s="784" t="s">
        <v>5110</v>
      </c>
    </row>
    <row r="1860" spans="1:9" hidden="1">
      <c r="A1860" t="str">
        <f>Table_wabobpsvr_AzureCalc_AzureCalcRateCard[[#This Row],[ServiceName]]&amp;Table_wabobpsvr_AzureCalc_AzureCalcRateCard[[#This Row],[Price_Level]]&amp;Table_wabobpsvr_AzureCalc_AzureCalcRateCard[[#This Row],[Region]]</f>
        <v>Standard_D1 VM (Non-Windows)D1</v>
      </c>
      <c r="B1860">
        <v>1</v>
      </c>
      <c r="C1860" t="s">
        <v>701</v>
      </c>
      <c r="D1860" t="s">
        <v>183</v>
      </c>
      <c r="E1860">
        <v>5.8959999999999999E-2</v>
      </c>
      <c r="F1860" t="s">
        <v>1155</v>
      </c>
      <c r="G1860" s="784" t="s">
        <v>4431</v>
      </c>
      <c r="H1860" s="784" t="s">
        <v>4431</v>
      </c>
      <c r="I1860" s="784" t="s">
        <v>5110</v>
      </c>
    </row>
    <row r="1861" spans="1:9" hidden="1">
      <c r="A1861" t="str">
        <f>Table_wabobpsvr_AzureCalc_AzureCalcRateCard[[#This Row],[ServiceName]]&amp;Table_wabobpsvr_AzureCalc_AzureCalcRateCard[[#This Row],[Price_Level]]&amp;Table_wabobpsvr_AzureCalc_AzureCalcRateCard[[#This Row],[Region]]</f>
        <v>Standard_D1 VM (Non-Windows)MOSP4</v>
      </c>
      <c r="B1861">
        <v>4</v>
      </c>
      <c r="C1861" t="s">
        <v>701</v>
      </c>
      <c r="D1861" t="s">
        <v>627</v>
      </c>
      <c r="E1861">
        <v>7.6999999999999999E-2</v>
      </c>
      <c r="F1861" t="s">
        <v>1155</v>
      </c>
      <c r="G1861" s="784" t="s">
        <v>4431</v>
      </c>
      <c r="H1861" s="784" t="s">
        <v>4431</v>
      </c>
      <c r="I1861" s="784" t="s">
        <v>5111</v>
      </c>
    </row>
    <row r="1862" spans="1:9" hidden="1">
      <c r="A1862" t="str">
        <f>Table_wabobpsvr_AzureCalc_AzureCalcRateCard[[#This Row],[ServiceName]]&amp;Table_wabobpsvr_AzureCalc_AzureCalcRateCard[[#This Row],[Price_Level]]&amp;Table_wabobpsvr_AzureCalc_AzureCalcRateCard[[#This Row],[Region]]</f>
        <v>Standard_D1 VM (Non-Windows)A4</v>
      </c>
      <c r="B1862">
        <v>4</v>
      </c>
      <c r="C1862" t="s">
        <v>701</v>
      </c>
      <c r="D1862" t="s">
        <v>181</v>
      </c>
      <c r="E1862">
        <v>7.4690000000000006E-2</v>
      </c>
      <c r="F1862" t="s">
        <v>1155</v>
      </c>
      <c r="G1862" s="784" t="s">
        <v>4431</v>
      </c>
      <c r="H1862" s="784" t="s">
        <v>4431</v>
      </c>
      <c r="I1862" s="784" t="s">
        <v>5111</v>
      </c>
    </row>
    <row r="1863" spans="1:9" hidden="1">
      <c r="A1863" t="str">
        <f>Table_wabobpsvr_AzureCalc_AzureCalcRateCard[[#This Row],[ServiceName]]&amp;Table_wabobpsvr_AzureCalc_AzureCalcRateCard[[#This Row],[Price_Level]]&amp;Table_wabobpsvr_AzureCalc_AzureCalcRateCard[[#This Row],[Region]]</f>
        <v>Standard_D1 VM (Non-Windows)B4</v>
      </c>
      <c r="B1863">
        <v>4</v>
      </c>
      <c r="C1863" t="s">
        <v>701</v>
      </c>
      <c r="D1863" t="s">
        <v>182</v>
      </c>
      <c r="E1863">
        <v>7.238E-2</v>
      </c>
      <c r="F1863" t="s">
        <v>1155</v>
      </c>
      <c r="G1863" s="784" t="s">
        <v>4431</v>
      </c>
      <c r="H1863" s="784" t="s">
        <v>4431</v>
      </c>
      <c r="I1863" s="784" t="s">
        <v>5111</v>
      </c>
    </row>
    <row r="1864" spans="1:9" hidden="1">
      <c r="A1864" t="str">
        <f>Table_wabobpsvr_AzureCalc_AzureCalcRateCard[[#This Row],[ServiceName]]&amp;Table_wabobpsvr_AzureCalc_AzureCalcRateCard[[#This Row],[Price_Level]]&amp;Table_wabobpsvr_AzureCalc_AzureCalcRateCard[[#This Row],[Region]]</f>
        <v>Standard_D1 VM (Non-Windows)C4</v>
      </c>
      <c r="B1864">
        <v>4</v>
      </c>
      <c r="C1864" t="s">
        <v>701</v>
      </c>
      <c r="D1864" t="s">
        <v>184</v>
      </c>
      <c r="E1864">
        <v>7.0069999999999993E-2</v>
      </c>
      <c r="F1864" t="s">
        <v>1155</v>
      </c>
      <c r="G1864" s="784" t="s">
        <v>4431</v>
      </c>
      <c r="H1864" s="784" t="s">
        <v>4431</v>
      </c>
      <c r="I1864" s="784" t="s">
        <v>5111</v>
      </c>
    </row>
    <row r="1865" spans="1:9" hidden="1">
      <c r="A1865" t="str">
        <f>Table_wabobpsvr_AzureCalc_AzureCalcRateCard[[#This Row],[ServiceName]]&amp;Table_wabobpsvr_AzureCalc_AzureCalcRateCard[[#This Row],[Price_Level]]&amp;Table_wabobpsvr_AzureCalc_AzureCalcRateCard[[#This Row],[Region]]</f>
        <v>Standard_D1 VM (Non-Windows)D4</v>
      </c>
      <c r="B1865">
        <v>4</v>
      </c>
      <c r="C1865" t="s">
        <v>701</v>
      </c>
      <c r="D1865" t="s">
        <v>183</v>
      </c>
      <c r="E1865">
        <v>6.7760000000000001E-2</v>
      </c>
      <c r="F1865" t="s">
        <v>1155</v>
      </c>
      <c r="G1865" s="784" t="s">
        <v>4431</v>
      </c>
      <c r="H1865" s="784" t="s">
        <v>4431</v>
      </c>
      <c r="I1865" s="784" t="s">
        <v>5111</v>
      </c>
    </row>
    <row r="1866" spans="1:9" hidden="1">
      <c r="A1866" t="str">
        <f>Table_wabobpsvr_AzureCalc_AzureCalcRateCard[[#This Row],[ServiceName]]&amp;Table_wabobpsvr_AzureCalc_AzureCalcRateCard[[#This Row],[Price_Level]]&amp;Table_wabobpsvr_AzureCalc_AzureCalcRateCard[[#This Row],[Region]]</f>
        <v>Standard_D1 VM (Non-Windows)MOSP14</v>
      </c>
      <c r="B1866">
        <v>14</v>
      </c>
      <c r="C1866" t="s">
        <v>701</v>
      </c>
      <c r="D1866" t="s">
        <v>627</v>
      </c>
      <c r="E1866">
        <v>8.4000000000000005E-2</v>
      </c>
      <c r="F1866" t="s">
        <v>1155</v>
      </c>
      <c r="G1866" s="784" t="s">
        <v>4431</v>
      </c>
      <c r="H1866" s="784" t="s">
        <v>4431</v>
      </c>
      <c r="I1866" s="784" t="s">
        <v>5112</v>
      </c>
    </row>
    <row r="1867" spans="1:9" hidden="1">
      <c r="A1867" t="str">
        <f>Table_wabobpsvr_AzureCalc_AzureCalcRateCard[[#This Row],[ServiceName]]&amp;Table_wabobpsvr_AzureCalc_AzureCalcRateCard[[#This Row],[Price_Level]]&amp;Table_wabobpsvr_AzureCalc_AzureCalcRateCard[[#This Row],[Region]]</f>
        <v>Standard_D1 VM (Non-Windows)A14</v>
      </c>
      <c r="B1867">
        <v>14</v>
      </c>
      <c r="C1867" t="s">
        <v>701</v>
      </c>
      <c r="D1867" t="s">
        <v>181</v>
      </c>
      <c r="E1867">
        <v>8.1479999999999997E-2</v>
      </c>
      <c r="F1867" t="s">
        <v>1155</v>
      </c>
      <c r="G1867" s="784" t="s">
        <v>4431</v>
      </c>
      <c r="H1867" s="784" t="s">
        <v>4431</v>
      </c>
      <c r="I1867" s="784" t="s">
        <v>5112</v>
      </c>
    </row>
    <row r="1868" spans="1:9" hidden="1">
      <c r="A1868" t="str">
        <f>Table_wabobpsvr_AzureCalc_AzureCalcRateCard[[#This Row],[ServiceName]]&amp;Table_wabobpsvr_AzureCalc_AzureCalcRateCard[[#This Row],[Price_Level]]&amp;Table_wabobpsvr_AzureCalc_AzureCalcRateCard[[#This Row],[Region]]</f>
        <v>Standard_D1 VM (Non-Windows)B14</v>
      </c>
      <c r="B1868">
        <v>14</v>
      </c>
      <c r="C1868" t="s">
        <v>701</v>
      </c>
      <c r="D1868" t="s">
        <v>182</v>
      </c>
      <c r="E1868">
        <v>7.8960000000000002E-2</v>
      </c>
      <c r="F1868" t="s">
        <v>1155</v>
      </c>
      <c r="G1868" s="784" t="s">
        <v>4431</v>
      </c>
      <c r="H1868" s="784" t="s">
        <v>4431</v>
      </c>
      <c r="I1868" s="784" t="s">
        <v>5112</v>
      </c>
    </row>
    <row r="1869" spans="1:9" hidden="1">
      <c r="A1869" t="str">
        <f>Table_wabobpsvr_AzureCalc_AzureCalcRateCard[[#This Row],[ServiceName]]&amp;Table_wabobpsvr_AzureCalc_AzureCalcRateCard[[#This Row],[Price_Level]]&amp;Table_wabobpsvr_AzureCalc_AzureCalcRateCard[[#This Row],[Region]]</f>
        <v>Standard_D1 VM (Non-Windows)C14</v>
      </c>
      <c r="B1869">
        <v>14</v>
      </c>
      <c r="C1869" t="s">
        <v>701</v>
      </c>
      <c r="D1869" t="s">
        <v>184</v>
      </c>
      <c r="E1869">
        <v>7.6439999999999994E-2</v>
      </c>
      <c r="F1869" t="s">
        <v>1155</v>
      </c>
      <c r="G1869" s="784" t="s">
        <v>4431</v>
      </c>
      <c r="H1869" s="784" t="s">
        <v>4431</v>
      </c>
      <c r="I1869" s="784" t="s">
        <v>5112</v>
      </c>
    </row>
    <row r="1870" spans="1:9" hidden="1">
      <c r="A1870" t="str">
        <f>Table_wabobpsvr_AzureCalc_AzureCalcRateCard[[#This Row],[ServiceName]]&amp;Table_wabobpsvr_AzureCalc_AzureCalcRateCard[[#This Row],[Price_Level]]&amp;Table_wabobpsvr_AzureCalc_AzureCalcRateCard[[#This Row],[Region]]</f>
        <v>Standard_D1 VM (Non-Windows)D14</v>
      </c>
      <c r="B1870">
        <v>14</v>
      </c>
      <c r="C1870" t="s">
        <v>701</v>
      </c>
      <c r="D1870" t="s">
        <v>183</v>
      </c>
      <c r="E1870">
        <v>7.392E-2</v>
      </c>
      <c r="F1870" t="s">
        <v>1155</v>
      </c>
      <c r="G1870" s="784" t="s">
        <v>4431</v>
      </c>
      <c r="H1870" s="784" t="s">
        <v>4431</v>
      </c>
      <c r="I1870" s="784" t="s">
        <v>5112</v>
      </c>
    </row>
    <row r="1871" spans="1:9" hidden="1">
      <c r="A1871" t="str">
        <f>Table_wabobpsvr_AzureCalc_AzureCalcRateCard[[#This Row],[ServiceName]]&amp;Table_wabobpsvr_AzureCalc_AzureCalcRateCard[[#This Row],[Price_Level]]&amp;Table_wabobpsvr_AzureCalc_AzureCalcRateCard[[#This Row],[Region]]</f>
        <v>Standard_D1 VM (Non-Windows)MOSP</v>
      </c>
      <c r="C1871" t="s">
        <v>701</v>
      </c>
      <c r="D1871" t="s">
        <v>627</v>
      </c>
      <c r="E1871">
        <v>6.7000000000000004E-2</v>
      </c>
      <c r="F1871" t="s">
        <v>1155</v>
      </c>
      <c r="G1871" s="784" t="s">
        <v>4431</v>
      </c>
      <c r="H1871" s="784" t="s">
        <v>4431</v>
      </c>
      <c r="I1871" s="784" t="s">
        <v>5113</v>
      </c>
    </row>
    <row r="1872" spans="1:9" hidden="1">
      <c r="A1872" t="str">
        <f>Table_wabobpsvr_AzureCalc_AzureCalcRateCard[[#This Row],[ServiceName]]&amp;Table_wabobpsvr_AzureCalc_AzureCalcRateCard[[#This Row],[Price_Level]]&amp;Table_wabobpsvr_AzureCalc_AzureCalcRateCard[[#This Row],[Region]]</f>
        <v>Standard_D1 VM (Non-Windows)A</v>
      </c>
      <c r="C1872" t="s">
        <v>701</v>
      </c>
      <c r="D1872" t="s">
        <v>181</v>
      </c>
      <c r="E1872">
        <v>8.2400000000000001E-2</v>
      </c>
      <c r="F1872" t="s">
        <v>1155</v>
      </c>
      <c r="G1872" s="784" t="s">
        <v>3690</v>
      </c>
      <c r="H1872" s="784" t="s">
        <v>3691</v>
      </c>
      <c r="I1872" s="784" t="s">
        <v>5113</v>
      </c>
    </row>
    <row r="1873" spans="1:9" hidden="1">
      <c r="A1873" s="784" t="str">
        <f>Table_wabobpsvr_AzureCalc_AzureCalcRateCard[[#This Row],[ServiceName]]&amp;Table_wabobpsvr_AzureCalc_AzureCalcRateCard[[#This Row],[Price_Level]]&amp;Table_wabobpsvr_AzureCalc_AzureCalcRateCard[[#This Row],[Region]]</f>
        <v>Standard_D1 VM (Non-Windows)B</v>
      </c>
      <c r="B1873" s="784"/>
      <c r="C1873" s="784" t="s">
        <v>701</v>
      </c>
      <c r="D1873" s="784" t="s">
        <v>182</v>
      </c>
      <c r="E1873" s="784">
        <v>6.2979999999999994E-2</v>
      </c>
      <c r="F1873" s="784" t="s">
        <v>1155</v>
      </c>
      <c r="G1873" s="784" t="s">
        <v>3690</v>
      </c>
      <c r="H1873" s="784" t="s">
        <v>3691</v>
      </c>
      <c r="I1873" s="784" t="s">
        <v>5113</v>
      </c>
    </row>
    <row r="1874" spans="1:9" hidden="1">
      <c r="A1874" s="784" t="str">
        <f>Table_wabobpsvr_AzureCalc_AzureCalcRateCard[[#This Row],[ServiceName]]&amp;Table_wabobpsvr_AzureCalc_AzureCalcRateCard[[#This Row],[Price_Level]]&amp;Table_wabobpsvr_AzureCalc_AzureCalcRateCard[[#This Row],[Region]]</f>
        <v>Standard_D1 VM (Non-Windows)C</v>
      </c>
      <c r="B1874" s="784"/>
      <c r="C1874" s="784" t="s">
        <v>701</v>
      </c>
      <c r="D1874" s="784" t="s">
        <v>184</v>
      </c>
      <c r="E1874" s="784">
        <v>7.7299999999999994E-2</v>
      </c>
      <c r="F1874" s="784" t="s">
        <v>1155</v>
      </c>
      <c r="G1874" s="784" t="s">
        <v>3690</v>
      </c>
      <c r="H1874" s="784" t="s">
        <v>3691</v>
      </c>
      <c r="I1874" s="784" t="s">
        <v>5113</v>
      </c>
    </row>
    <row r="1875" spans="1:9" hidden="1">
      <c r="A1875" s="784" t="str">
        <f>Table_wabobpsvr_AzureCalc_AzureCalcRateCard[[#This Row],[ServiceName]]&amp;Table_wabobpsvr_AzureCalc_AzureCalcRateCard[[#This Row],[Price_Level]]&amp;Table_wabobpsvr_AzureCalc_AzureCalcRateCard[[#This Row],[Region]]</f>
        <v>Standard_D1 VM (Non-Windows)D</v>
      </c>
      <c r="B1875" s="784"/>
      <c r="C1875" s="784" t="s">
        <v>701</v>
      </c>
      <c r="D1875" s="784" t="s">
        <v>183</v>
      </c>
      <c r="E1875" s="784">
        <v>5.8959999999999999E-2</v>
      </c>
      <c r="F1875" s="784" t="s">
        <v>1155</v>
      </c>
      <c r="G1875" s="784" t="s">
        <v>3690</v>
      </c>
      <c r="H1875" s="784" t="s">
        <v>3691</v>
      </c>
      <c r="I1875" s="784" t="s">
        <v>5113</v>
      </c>
    </row>
    <row r="1876" spans="1:9" hidden="1">
      <c r="A1876" s="784" t="str">
        <f>Table_wabobpsvr_AzureCalc_AzureCalcRateCard[[#This Row],[ServiceName]]&amp;Table_wabobpsvr_AzureCalc_AzureCalcRateCard[[#This Row],[Price_Level]]&amp;Table_wabobpsvr_AzureCalc_AzureCalcRateCard[[#This Row],[Region]]</f>
        <v>Standard_D1 VM (Windows)MOSP10</v>
      </c>
      <c r="B1876" s="784">
        <v>10</v>
      </c>
      <c r="C1876" s="784" t="s">
        <v>701</v>
      </c>
      <c r="D1876" s="784" t="s">
        <v>627</v>
      </c>
      <c r="E1876" s="784">
        <v>0.185</v>
      </c>
      <c r="F1876" s="784" t="s">
        <v>1156</v>
      </c>
      <c r="G1876" s="784" t="s">
        <v>4431</v>
      </c>
      <c r="H1876" s="784" t="s">
        <v>4431</v>
      </c>
      <c r="I1876" s="784" t="s">
        <v>5114</v>
      </c>
    </row>
    <row r="1877" spans="1:9" hidden="1">
      <c r="A1877" s="784" t="str">
        <f>Table_wabobpsvr_AzureCalc_AzureCalcRateCard[[#This Row],[ServiceName]]&amp;Table_wabobpsvr_AzureCalc_AzureCalcRateCard[[#This Row],[Price_Level]]&amp;Table_wabobpsvr_AzureCalc_AzureCalcRateCard[[#This Row],[Region]]</f>
        <v>Standard_D1 VM (Windows)A10</v>
      </c>
      <c r="B1877" s="784">
        <v>10</v>
      </c>
      <c r="C1877" s="784" t="s">
        <v>701</v>
      </c>
      <c r="D1877" s="784" t="s">
        <v>181</v>
      </c>
      <c r="E1877" s="784">
        <v>0.17945</v>
      </c>
      <c r="F1877" s="784" t="s">
        <v>1156</v>
      </c>
      <c r="G1877" s="784" t="s">
        <v>4431</v>
      </c>
      <c r="H1877" s="784" t="s">
        <v>4431</v>
      </c>
      <c r="I1877" s="784" t="s">
        <v>5114</v>
      </c>
    </row>
    <row r="1878" spans="1:9" hidden="1">
      <c r="A1878" t="str">
        <f>Table_wabobpsvr_AzureCalc_AzureCalcRateCard[[#This Row],[ServiceName]]&amp;Table_wabobpsvr_AzureCalc_AzureCalcRateCard[[#This Row],[Price_Level]]&amp;Table_wabobpsvr_AzureCalc_AzureCalcRateCard[[#This Row],[Region]]</f>
        <v>Standard_D1 VM (Windows)B10</v>
      </c>
      <c r="B1878">
        <v>10</v>
      </c>
      <c r="C1878" t="s">
        <v>701</v>
      </c>
      <c r="D1878" t="s">
        <v>182</v>
      </c>
      <c r="E1878">
        <v>0.1739</v>
      </c>
      <c r="F1878" t="s">
        <v>1156</v>
      </c>
      <c r="G1878" s="784" t="s">
        <v>4431</v>
      </c>
      <c r="H1878" s="784" t="s">
        <v>4431</v>
      </c>
      <c r="I1878" s="784" t="s">
        <v>5114</v>
      </c>
    </row>
    <row r="1879" spans="1:9" hidden="1">
      <c r="A1879" t="str">
        <f>Table_wabobpsvr_AzureCalc_AzureCalcRateCard[[#This Row],[ServiceName]]&amp;Table_wabobpsvr_AzureCalc_AzureCalcRateCard[[#This Row],[Price_Level]]&amp;Table_wabobpsvr_AzureCalc_AzureCalcRateCard[[#This Row],[Region]]</f>
        <v>Standard_D1 VM (Windows)C10</v>
      </c>
      <c r="B1879">
        <v>10</v>
      </c>
      <c r="C1879" t="s">
        <v>701</v>
      </c>
      <c r="D1879" t="s">
        <v>184</v>
      </c>
      <c r="E1879">
        <v>0.16835</v>
      </c>
      <c r="F1879" t="s">
        <v>1156</v>
      </c>
      <c r="G1879" s="784" t="s">
        <v>4431</v>
      </c>
      <c r="H1879" s="784" t="s">
        <v>4431</v>
      </c>
      <c r="I1879" s="784" t="s">
        <v>5114</v>
      </c>
    </row>
    <row r="1880" spans="1:9" hidden="1">
      <c r="A1880" t="str">
        <f>Table_wabobpsvr_AzureCalc_AzureCalcRateCard[[#This Row],[ServiceName]]&amp;Table_wabobpsvr_AzureCalc_AzureCalcRateCard[[#This Row],[Price_Level]]&amp;Table_wabobpsvr_AzureCalc_AzureCalcRateCard[[#This Row],[Region]]</f>
        <v>Standard_D1 VM (Windows)D10</v>
      </c>
      <c r="B1880">
        <v>10</v>
      </c>
      <c r="C1880" t="s">
        <v>701</v>
      </c>
      <c r="D1880" t="s">
        <v>183</v>
      </c>
      <c r="E1880">
        <v>0.1628</v>
      </c>
      <c r="F1880" t="s">
        <v>1156</v>
      </c>
      <c r="G1880" s="784" t="s">
        <v>4431</v>
      </c>
      <c r="H1880" s="784" t="s">
        <v>4431</v>
      </c>
      <c r="I1880" s="784" t="s">
        <v>5114</v>
      </c>
    </row>
    <row r="1881" spans="1:9" hidden="1">
      <c r="A1881" t="str">
        <f>Table_wabobpsvr_AzureCalc_AzureCalcRateCard[[#This Row],[ServiceName]]&amp;Table_wabobpsvr_AzureCalc_AzureCalcRateCard[[#This Row],[Price_Level]]&amp;Table_wabobpsvr_AzureCalc_AzureCalcRateCard[[#This Row],[Region]]</f>
        <v>Standard_D1 VM (Windows)MOSP9</v>
      </c>
      <c r="B1881">
        <v>9</v>
      </c>
      <c r="C1881" t="s">
        <v>701</v>
      </c>
      <c r="D1881" t="s">
        <v>627</v>
      </c>
      <c r="E1881">
        <v>0.161</v>
      </c>
      <c r="F1881" t="s">
        <v>1156</v>
      </c>
      <c r="G1881" s="784" t="s">
        <v>4431</v>
      </c>
      <c r="H1881" s="784" t="s">
        <v>4431</v>
      </c>
      <c r="I1881" s="784" t="s">
        <v>5115</v>
      </c>
    </row>
    <row r="1882" spans="1:9" hidden="1">
      <c r="A1882" t="str">
        <f>Table_wabobpsvr_AzureCalc_AzureCalcRateCard[[#This Row],[ServiceName]]&amp;Table_wabobpsvr_AzureCalc_AzureCalcRateCard[[#This Row],[Price_Level]]&amp;Table_wabobpsvr_AzureCalc_AzureCalcRateCard[[#This Row],[Region]]</f>
        <v>Standard_D1 VM (Windows)A9</v>
      </c>
      <c r="B1882">
        <v>9</v>
      </c>
      <c r="C1882" t="s">
        <v>701</v>
      </c>
      <c r="D1882" t="s">
        <v>181</v>
      </c>
      <c r="E1882">
        <v>0.18909999999999999</v>
      </c>
      <c r="F1882" t="s">
        <v>1156</v>
      </c>
      <c r="G1882" s="784" t="s">
        <v>4431</v>
      </c>
      <c r="H1882" s="784" t="s">
        <v>4431</v>
      </c>
      <c r="I1882" s="784" t="s">
        <v>5115</v>
      </c>
    </row>
    <row r="1883" spans="1:9" hidden="1">
      <c r="A1883" t="str">
        <f>Table_wabobpsvr_AzureCalc_AzureCalcRateCard[[#This Row],[ServiceName]]&amp;Table_wabobpsvr_AzureCalc_AzureCalcRateCard[[#This Row],[Price_Level]]&amp;Table_wabobpsvr_AzureCalc_AzureCalcRateCard[[#This Row],[Region]]</f>
        <v>Standard_D1 VM (Windows)B9</v>
      </c>
      <c r="B1883">
        <v>9</v>
      </c>
      <c r="C1883" t="s">
        <v>701</v>
      </c>
      <c r="D1883" t="s">
        <v>182</v>
      </c>
      <c r="E1883">
        <v>0.15134</v>
      </c>
      <c r="F1883" t="s">
        <v>1156</v>
      </c>
      <c r="G1883" s="784" t="s">
        <v>4431</v>
      </c>
      <c r="H1883" s="784" t="s">
        <v>4431</v>
      </c>
      <c r="I1883" s="784" t="s">
        <v>5115</v>
      </c>
    </row>
    <row r="1884" spans="1:9" hidden="1">
      <c r="A1884" t="str">
        <f>Table_wabobpsvr_AzureCalc_AzureCalcRateCard[[#This Row],[ServiceName]]&amp;Table_wabobpsvr_AzureCalc_AzureCalcRateCard[[#This Row],[Price_Level]]&amp;Table_wabobpsvr_AzureCalc_AzureCalcRateCard[[#This Row],[Region]]</f>
        <v>Standard_D1 VM (Windows)C9</v>
      </c>
      <c r="B1884">
        <v>9</v>
      </c>
      <c r="C1884" t="s">
        <v>701</v>
      </c>
      <c r="D1884" t="s">
        <v>184</v>
      </c>
      <c r="E1884">
        <v>0.1774</v>
      </c>
      <c r="F1884" t="s">
        <v>1156</v>
      </c>
      <c r="G1884" s="784" t="s">
        <v>4431</v>
      </c>
      <c r="H1884" s="784" t="s">
        <v>4431</v>
      </c>
      <c r="I1884" s="784" t="s">
        <v>5115</v>
      </c>
    </row>
    <row r="1885" spans="1:9" hidden="1">
      <c r="A1885" s="784" t="str">
        <f>Table_wabobpsvr_AzureCalc_AzureCalcRateCard[[#This Row],[ServiceName]]&amp;Table_wabobpsvr_AzureCalc_AzureCalcRateCard[[#This Row],[Price_Level]]&amp;Table_wabobpsvr_AzureCalc_AzureCalcRateCard[[#This Row],[Region]]</f>
        <v>Standard_D1 VM (Windows)D9</v>
      </c>
      <c r="B1885" s="784">
        <v>9</v>
      </c>
      <c r="C1885" s="784" t="s">
        <v>701</v>
      </c>
      <c r="D1885" s="784" t="s">
        <v>183</v>
      </c>
      <c r="E1885" s="784">
        <v>0.14168</v>
      </c>
      <c r="F1885" s="784" t="s">
        <v>1156</v>
      </c>
      <c r="G1885" s="784" t="s">
        <v>4431</v>
      </c>
      <c r="H1885" s="784" t="s">
        <v>4431</v>
      </c>
      <c r="I1885" s="784" t="s">
        <v>5115</v>
      </c>
    </row>
    <row r="1886" spans="1:9" hidden="1">
      <c r="A1886" s="784" t="str">
        <f>Table_wabobpsvr_AzureCalc_AzureCalcRateCard[[#This Row],[ServiceName]]&amp;Table_wabobpsvr_AzureCalc_AzureCalcRateCard[[#This Row],[Price_Level]]&amp;Table_wabobpsvr_AzureCalc_AzureCalcRateCard[[#This Row],[Region]]</f>
        <v>Premium Encoder (Output GB) - Tier 5B</v>
      </c>
      <c r="B1886" s="784"/>
      <c r="C1886" s="784" t="s">
        <v>10</v>
      </c>
      <c r="D1886" s="784" t="s">
        <v>182</v>
      </c>
      <c r="E1886" s="784">
        <v>2.4346000000000001</v>
      </c>
      <c r="F1886" s="784" t="s">
        <v>3316</v>
      </c>
      <c r="G1886" s="784" t="s">
        <v>3247</v>
      </c>
      <c r="H1886" s="784" t="s">
        <v>3248</v>
      </c>
      <c r="I1886" s="784" t="s">
        <v>5051</v>
      </c>
    </row>
    <row r="1887" spans="1:9" hidden="1">
      <c r="A1887" t="str">
        <f>Table_wabobpsvr_AzureCalc_AzureCalcRateCard[[#This Row],[ServiceName]]&amp;Table_wabobpsvr_AzureCalc_AzureCalcRateCard[[#This Row],[Price_Level]]&amp;Table_wabobpsvr_AzureCalc_AzureCalcRateCard[[#This Row],[Region]]</f>
        <v>Premium Encoder (Output GB) - Tier 5C</v>
      </c>
      <c r="C1887" t="s">
        <v>10</v>
      </c>
      <c r="D1887" t="s">
        <v>184</v>
      </c>
      <c r="E1887">
        <v>2.3569</v>
      </c>
      <c r="F1887" t="s">
        <v>3316</v>
      </c>
      <c r="G1887" s="784" t="s">
        <v>3247</v>
      </c>
      <c r="H1887" s="784" t="s">
        <v>3248</v>
      </c>
      <c r="I1887" s="784" t="s">
        <v>5051</v>
      </c>
    </row>
    <row r="1888" spans="1:9" hidden="1">
      <c r="A1888" t="str">
        <f>Table_wabobpsvr_AzureCalc_AzureCalcRateCard[[#This Row],[ServiceName]]&amp;Table_wabobpsvr_AzureCalc_AzureCalcRateCard[[#This Row],[Price_Level]]&amp;Table_wabobpsvr_AzureCalc_AzureCalcRateCard[[#This Row],[Region]]</f>
        <v>Premium Encoder (Output GB) - Tier 5D</v>
      </c>
      <c r="C1888" t="s">
        <v>10</v>
      </c>
      <c r="D1888" t="s">
        <v>183</v>
      </c>
      <c r="E1888">
        <v>2.2791999999999999</v>
      </c>
      <c r="F1888" t="s">
        <v>3316</v>
      </c>
      <c r="G1888" s="784" t="s">
        <v>3247</v>
      </c>
      <c r="H1888" s="784" t="s">
        <v>3248</v>
      </c>
      <c r="I1888" s="784" t="s">
        <v>5051</v>
      </c>
    </row>
    <row r="1889" spans="1:9" hidden="1">
      <c r="A1889" t="str">
        <f>Table_wabobpsvr_AzureCalc_AzureCalcRateCard[[#This Row],[ServiceName]]&amp;Table_wabobpsvr_AzureCalc_AzureCalcRateCard[[#This Row],[Price_Level]]&amp;Table_wabobpsvr_AzureCalc_AzureCalcRateCard[[#This Row],[Region]]</f>
        <v>Standard Overage Session HoursD</v>
      </c>
      <c r="C1889" t="s">
        <v>91</v>
      </c>
      <c r="D1889" t="s">
        <v>183</v>
      </c>
      <c r="E1889">
        <v>0.17599999999999999</v>
      </c>
      <c r="F1889" t="s">
        <v>3302</v>
      </c>
      <c r="G1889" s="784" t="s">
        <v>3303</v>
      </c>
      <c r="H1889" s="784" t="s">
        <v>3304</v>
      </c>
      <c r="I1889" s="784" t="s">
        <v>5116</v>
      </c>
    </row>
    <row r="1890" spans="1:9" hidden="1">
      <c r="A1890" t="str">
        <f>Table_wabobpsvr_AzureCalc_AzureCalcRateCard[[#This Row],[ServiceName]]&amp;Table_wabobpsvr_AzureCalc_AzureCalcRateCard[[#This Row],[Price_Level]]&amp;Table_wabobpsvr_AzureCalc_AzureCalcRateCard[[#This Row],[Region]]</f>
        <v>Standard_D1 VM (Windows)MOSP13</v>
      </c>
      <c r="B1890">
        <v>13</v>
      </c>
      <c r="C1890" t="s">
        <v>701</v>
      </c>
      <c r="D1890" t="s">
        <v>627</v>
      </c>
      <c r="E1890">
        <v>0.158</v>
      </c>
      <c r="F1890" t="s">
        <v>1156</v>
      </c>
      <c r="G1890" s="784" t="s">
        <v>4431</v>
      </c>
      <c r="H1890" s="784" t="s">
        <v>4431</v>
      </c>
      <c r="I1890" s="784" t="s">
        <v>5117</v>
      </c>
    </row>
    <row r="1891" spans="1:9" hidden="1">
      <c r="A1891" t="str">
        <f>Table_wabobpsvr_AzureCalc_AzureCalcRateCard[[#This Row],[ServiceName]]&amp;Table_wabobpsvr_AzureCalc_AzureCalcRateCard[[#This Row],[Price_Level]]&amp;Table_wabobpsvr_AzureCalc_AzureCalcRateCard[[#This Row],[Region]]</f>
        <v>Standard_D1 VM (Windows)A13</v>
      </c>
      <c r="B1891">
        <v>13</v>
      </c>
      <c r="C1891" t="s">
        <v>701</v>
      </c>
      <c r="D1891" t="s">
        <v>181</v>
      </c>
      <c r="E1891">
        <v>0.15326000000000001</v>
      </c>
      <c r="F1891" t="s">
        <v>1156</v>
      </c>
      <c r="G1891" s="784" t="s">
        <v>4431</v>
      </c>
      <c r="H1891" s="784" t="s">
        <v>4431</v>
      </c>
      <c r="I1891" s="784" t="s">
        <v>5117</v>
      </c>
    </row>
    <row r="1892" spans="1:9" hidden="1">
      <c r="A1892" t="str">
        <f>Table_wabobpsvr_AzureCalc_AzureCalcRateCard[[#This Row],[ServiceName]]&amp;Table_wabobpsvr_AzureCalc_AzureCalcRateCard[[#This Row],[Price_Level]]&amp;Table_wabobpsvr_AzureCalc_AzureCalcRateCard[[#This Row],[Region]]</f>
        <v>Standard_D1 VM (Windows)B13</v>
      </c>
      <c r="B1892">
        <v>13</v>
      </c>
      <c r="C1892" t="s">
        <v>701</v>
      </c>
      <c r="D1892" t="s">
        <v>182</v>
      </c>
      <c r="E1892">
        <v>0.14852000000000001</v>
      </c>
      <c r="F1892" t="s">
        <v>1156</v>
      </c>
      <c r="G1892" s="784" t="s">
        <v>4431</v>
      </c>
      <c r="H1892" s="784" t="s">
        <v>4431</v>
      </c>
      <c r="I1892" s="784" t="s">
        <v>5117</v>
      </c>
    </row>
    <row r="1893" spans="1:9" hidden="1">
      <c r="A1893" t="str">
        <f>Table_wabobpsvr_AzureCalc_AzureCalcRateCard[[#This Row],[ServiceName]]&amp;Table_wabobpsvr_AzureCalc_AzureCalcRateCard[[#This Row],[Price_Level]]&amp;Table_wabobpsvr_AzureCalc_AzureCalcRateCard[[#This Row],[Region]]</f>
        <v>Standard_D1 VM (Windows)C13</v>
      </c>
      <c r="B1893">
        <v>13</v>
      </c>
      <c r="C1893" t="s">
        <v>701</v>
      </c>
      <c r="D1893" t="s">
        <v>184</v>
      </c>
      <c r="E1893">
        <v>0.14377999999999999</v>
      </c>
      <c r="F1893" t="s">
        <v>1156</v>
      </c>
      <c r="G1893" s="784" t="s">
        <v>4431</v>
      </c>
      <c r="H1893" s="784" t="s">
        <v>4431</v>
      </c>
      <c r="I1893" s="784" t="s">
        <v>5117</v>
      </c>
    </row>
    <row r="1894" spans="1:9" hidden="1">
      <c r="A1894" t="str">
        <f>Table_wabobpsvr_AzureCalc_AzureCalcRateCard[[#This Row],[ServiceName]]&amp;Table_wabobpsvr_AzureCalc_AzureCalcRateCard[[#This Row],[Price_Level]]&amp;Table_wabobpsvr_AzureCalc_AzureCalcRateCard[[#This Row],[Region]]</f>
        <v>Standard_D1 VM (Windows)D13</v>
      </c>
      <c r="B1894">
        <v>13</v>
      </c>
      <c r="C1894" t="s">
        <v>701</v>
      </c>
      <c r="D1894" t="s">
        <v>183</v>
      </c>
      <c r="E1894">
        <v>0.13904</v>
      </c>
      <c r="F1894" t="s">
        <v>1156</v>
      </c>
      <c r="G1894" s="784" t="s">
        <v>4431</v>
      </c>
      <c r="H1894" s="784" t="s">
        <v>4431</v>
      </c>
      <c r="I1894" s="784" t="s">
        <v>5117</v>
      </c>
    </row>
    <row r="1895" spans="1:9" hidden="1">
      <c r="A1895" t="str">
        <f>Table_wabobpsvr_AzureCalc_AzureCalcRateCard[[#This Row],[ServiceName]]&amp;Table_wabobpsvr_AzureCalc_AzureCalcRateCard[[#This Row],[Price_Level]]&amp;Table_wabobpsvr_AzureCalc_AzureCalcRateCard[[#This Row],[Region]]</f>
        <v>Standard_D1 VM (Windows)MOSP7</v>
      </c>
      <c r="B1895">
        <v>7</v>
      </c>
      <c r="C1895" t="s">
        <v>701</v>
      </c>
      <c r="D1895" t="s">
        <v>627</v>
      </c>
      <c r="E1895">
        <v>0.129</v>
      </c>
      <c r="F1895" t="s">
        <v>1156</v>
      </c>
      <c r="G1895" s="784" t="s">
        <v>4431</v>
      </c>
      <c r="H1895" s="784" t="s">
        <v>4431</v>
      </c>
      <c r="I1895" s="784" t="s">
        <v>5118</v>
      </c>
    </row>
    <row r="1896" spans="1:9" hidden="1">
      <c r="A1896" t="str">
        <f>Table_wabobpsvr_AzureCalc_AzureCalcRateCard[[#This Row],[ServiceName]]&amp;Table_wabobpsvr_AzureCalc_AzureCalcRateCard[[#This Row],[Price_Level]]&amp;Table_wabobpsvr_AzureCalc_AzureCalcRateCard[[#This Row],[Region]]</f>
        <v>Basic_D2 VM (Windows)MOSP13</v>
      </c>
      <c r="B1896">
        <v>13</v>
      </c>
      <c r="C1896" t="s">
        <v>701</v>
      </c>
      <c r="D1896" t="s">
        <v>627</v>
      </c>
      <c r="E1896">
        <v>0.316</v>
      </c>
      <c r="F1896" t="s">
        <v>1145</v>
      </c>
      <c r="G1896" s="784" t="s">
        <v>4431</v>
      </c>
      <c r="H1896" s="784" t="s">
        <v>4431</v>
      </c>
      <c r="I1896" s="784" t="s">
        <v>5119</v>
      </c>
    </row>
    <row r="1897" spans="1:9" hidden="1">
      <c r="A1897" t="str">
        <f>Table_wabobpsvr_AzureCalc_AzureCalcRateCard[[#This Row],[ServiceName]]&amp;Table_wabobpsvr_AzureCalc_AzureCalcRateCard[[#This Row],[Price_Level]]&amp;Table_wabobpsvr_AzureCalc_AzureCalcRateCard[[#This Row],[Region]]</f>
        <v>Basic_D2 VM (Windows)A13</v>
      </c>
      <c r="B1897">
        <v>13</v>
      </c>
      <c r="C1897" t="s">
        <v>701</v>
      </c>
      <c r="D1897" t="s">
        <v>181</v>
      </c>
      <c r="E1897">
        <v>0.30652000000000001</v>
      </c>
      <c r="F1897" t="s">
        <v>1145</v>
      </c>
      <c r="G1897" s="784" t="s">
        <v>4431</v>
      </c>
      <c r="H1897" s="784" t="s">
        <v>4431</v>
      </c>
      <c r="I1897" s="784" t="s">
        <v>5119</v>
      </c>
    </row>
    <row r="1898" spans="1:9" hidden="1">
      <c r="A1898" t="str">
        <f>Table_wabobpsvr_AzureCalc_AzureCalcRateCard[[#This Row],[ServiceName]]&amp;Table_wabobpsvr_AzureCalc_AzureCalcRateCard[[#This Row],[Price_Level]]&amp;Table_wabobpsvr_AzureCalc_AzureCalcRateCard[[#This Row],[Region]]</f>
        <v>Basic_D2 VM (Windows)B13</v>
      </c>
      <c r="B1898">
        <v>13</v>
      </c>
      <c r="C1898" t="s">
        <v>701</v>
      </c>
      <c r="D1898" t="s">
        <v>182</v>
      </c>
      <c r="E1898">
        <v>0.29704000000000003</v>
      </c>
      <c r="F1898" t="s">
        <v>1145</v>
      </c>
      <c r="G1898" s="784" t="s">
        <v>4431</v>
      </c>
      <c r="H1898" s="784" t="s">
        <v>4431</v>
      </c>
      <c r="I1898" s="784" t="s">
        <v>5119</v>
      </c>
    </row>
    <row r="1899" spans="1:9" hidden="1">
      <c r="A1899" t="str">
        <f>Table_wabobpsvr_AzureCalc_AzureCalcRateCard[[#This Row],[ServiceName]]&amp;Table_wabobpsvr_AzureCalc_AzureCalcRateCard[[#This Row],[Price_Level]]&amp;Table_wabobpsvr_AzureCalc_AzureCalcRateCard[[#This Row],[Region]]</f>
        <v>Basic_D2 VM (Windows)C13</v>
      </c>
      <c r="B1899">
        <v>13</v>
      </c>
      <c r="C1899" t="s">
        <v>701</v>
      </c>
      <c r="D1899" t="s">
        <v>184</v>
      </c>
      <c r="E1899">
        <v>0.28755999999999998</v>
      </c>
      <c r="F1899" t="s">
        <v>1145</v>
      </c>
      <c r="G1899" s="784" t="s">
        <v>4431</v>
      </c>
      <c r="H1899" s="784" t="s">
        <v>4431</v>
      </c>
      <c r="I1899" s="784" t="s">
        <v>5119</v>
      </c>
    </row>
    <row r="1900" spans="1:9" hidden="1">
      <c r="A1900" t="str">
        <f>Table_wabobpsvr_AzureCalc_AzureCalcRateCard[[#This Row],[ServiceName]]&amp;Table_wabobpsvr_AzureCalc_AzureCalcRateCard[[#This Row],[Price_Level]]&amp;Table_wabobpsvr_AzureCalc_AzureCalcRateCard[[#This Row],[Region]]</f>
        <v>Basic_D2 VM (Windows)D13</v>
      </c>
      <c r="B1900">
        <v>13</v>
      </c>
      <c r="C1900" t="s">
        <v>701</v>
      </c>
      <c r="D1900" t="s">
        <v>183</v>
      </c>
      <c r="E1900">
        <v>0.27807999999999999</v>
      </c>
      <c r="F1900" t="s">
        <v>1145</v>
      </c>
      <c r="G1900" s="784" t="s">
        <v>4431</v>
      </c>
      <c r="H1900" s="784" t="s">
        <v>4431</v>
      </c>
      <c r="I1900" s="784" t="s">
        <v>5119</v>
      </c>
    </row>
    <row r="1901" spans="1:9" hidden="1">
      <c r="A1901" t="str">
        <f>Table_wabobpsvr_AzureCalc_AzureCalcRateCard[[#This Row],[ServiceName]]&amp;Table_wabobpsvr_AzureCalc_AzureCalcRateCard[[#This Row],[Price_Level]]&amp;Table_wabobpsvr_AzureCalc_AzureCalcRateCard[[#This Row],[Region]]</f>
        <v>Basic_D2 VM (Windows)MOSP7</v>
      </c>
      <c r="B1901">
        <v>7</v>
      </c>
      <c r="C1901" t="s">
        <v>701</v>
      </c>
      <c r="D1901" t="s">
        <v>627</v>
      </c>
      <c r="E1901">
        <v>0.26</v>
      </c>
      <c r="F1901" t="s">
        <v>1145</v>
      </c>
      <c r="G1901" s="784" t="s">
        <v>4431</v>
      </c>
      <c r="H1901" s="784" t="s">
        <v>4431</v>
      </c>
      <c r="I1901" s="784" t="s">
        <v>5120</v>
      </c>
    </row>
    <row r="1902" spans="1:9" hidden="1">
      <c r="A1902" t="str">
        <f>Table_wabobpsvr_AzureCalc_AzureCalcRateCard[[#This Row],[ServiceName]]&amp;Table_wabobpsvr_AzureCalc_AzureCalcRateCard[[#This Row],[Price_Level]]&amp;Table_wabobpsvr_AzureCalc_AzureCalcRateCard[[#This Row],[Region]]</f>
        <v>Basic_D2 VM (Windows)A7</v>
      </c>
      <c r="B1902">
        <v>7</v>
      </c>
      <c r="C1902" t="s">
        <v>701</v>
      </c>
      <c r="D1902" t="s">
        <v>181</v>
      </c>
      <c r="E1902">
        <v>0.25219999999999998</v>
      </c>
      <c r="F1902" t="s">
        <v>1145</v>
      </c>
      <c r="G1902" s="784" t="s">
        <v>4431</v>
      </c>
      <c r="H1902" s="784" t="s">
        <v>4431</v>
      </c>
      <c r="I1902" s="784" t="s">
        <v>5120</v>
      </c>
    </row>
    <row r="1903" spans="1:9" hidden="1">
      <c r="A1903" t="str">
        <f>Table_wabobpsvr_AzureCalc_AzureCalcRateCard[[#This Row],[ServiceName]]&amp;Table_wabobpsvr_AzureCalc_AzureCalcRateCard[[#This Row],[Price_Level]]&amp;Table_wabobpsvr_AzureCalc_AzureCalcRateCard[[#This Row],[Region]]</f>
        <v>Basic_D2 VM (Windows)B7</v>
      </c>
      <c r="B1903">
        <v>7</v>
      </c>
      <c r="C1903" t="s">
        <v>701</v>
      </c>
      <c r="D1903" t="s">
        <v>182</v>
      </c>
      <c r="E1903">
        <v>0.24440000000000001</v>
      </c>
      <c r="F1903" t="s">
        <v>1145</v>
      </c>
      <c r="G1903" s="784" t="s">
        <v>4431</v>
      </c>
      <c r="H1903" s="784" t="s">
        <v>4431</v>
      </c>
      <c r="I1903" s="784" t="s">
        <v>5120</v>
      </c>
    </row>
    <row r="1904" spans="1:9" hidden="1">
      <c r="A1904" t="str">
        <f>Table_wabobpsvr_AzureCalc_AzureCalcRateCard[[#This Row],[ServiceName]]&amp;Table_wabobpsvr_AzureCalc_AzureCalcRateCard[[#This Row],[Price_Level]]&amp;Table_wabobpsvr_AzureCalc_AzureCalcRateCard[[#This Row],[Region]]</f>
        <v>Basic_D2 VM (Windows)C7</v>
      </c>
      <c r="B1904">
        <v>7</v>
      </c>
      <c r="C1904" t="s">
        <v>701</v>
      </c>
      <c r="D1904" t="s">
        <v>184</v>
      </c>
      <c r="E1904">
        <v>0.2366</v>
      </c>
      <c r="F1904" t="s">
        <v>1145</v>
      </c>
      <c r="G1904" s="784" t="s">
        <v>4431</v>
      </c>
      <c r="H1904" s="784" t="s">
        <v>4431</v>
      </c>
      <c r="I1904" s="784" t="s">
        <v>5120</v>
      </c>
    </row>
    <row r="1905" spans="1:9" hidden="1">
      <c r="A1905" t="str">
        <f>Table_wabobpsvr_AzureCalc_AzureCalcRateCard[[#This Row],[ServiceName]]&amp;Table_wabobpsvr_AzureCalc_AzureCalcRateCard[[#This Row],[Price_Level]]&amp;Table_wabobpsvr_AzureCalc_AzureCalcRateCard[[#This Row],[Region]]</f>
        <v>Basic_D2 VM (Windows)D7</v>
      </c>
      <c r="B1905">
        <v>7</v>
      </c>
      <c r="C1905" t="s">
        <v>701</v>
      </c>
      <c r="D1905" t="s">
        <v>183</v>
      </c>
      <c r="E1905">
        <v>0.2288</v>
      </c>
      <c r="F1905" t="s">
        <v>1145</v>
      </c>
      <c r="G1905" s="784" t="s">
        <v>4431</v>
      </c>
      <c r="H1905" s="784" t="s">
        <v>4431</v>
      </c>
      <c r="I1905" s="784" t="s">
        <v>5120</v>
      </c>
    </row>
    <row r="1906" spans="1:9" hidden="1">
      <c r="A1906" t="str">
        <f>Table_wabobpsvr_AzureCalc_AzureCalcRateCard[[#This Row],[ServiceName]]&amp;Table_wabobpsvr_AzureCalc_AzureCalcRateCard[[#This Row],[Price_Level]]&amp;Table_wabobpsvr_AzureCalc_AzureCalcRateCard[[#This Row],[Region]]</f>
        <v>Basic_D2 VM (Windows)MOSP8</v>
      </c>
      <c r="B1906">
        <v>8</v>
      </c>
      <c r="C1906" t="s">
        <v>701</v>
      </c>
      <c r="D1906" t="s">
        <v>627</v>
      </c>
      <c r="E1906">
        <v>0.3</v>
      </c>
      <c r="F1906" t="s">
        <v>1145</v>
      </c>
      <c r="G1906" s="784" t="s">
        <v>4431</v>
      </c>
      <c r="H1906" s="784" t="s">
        <v>4431</v>
      </c>
      <c r="I1906" s="784" t="s">
        <v>5121</v>
      </c>
    </row>
    <row r="1907" spans="1:9" hidden="1">
      <c r="A1907" t="str">
        <f>Table_wabobpsvr_AzureCalc_AzureCalcRateCard[[#This Row],[ServiceName]]&amp;Table_wabobpsvr_AzureCalc_AzureCalcRateCard[[#This Row],[Price_Level]]&amp;Table_wabobpsvr_AzureCalc_AzureCalcRateCard[[#This Row],[Region]]</f>
        <v>Basic_D2 VM (Windows)A8</v>
      </c>
      <c r="B1907">
        <v>8</v>
      </c>
      <c r="C1907" t="s">
        <v>701</v>
      </c>
      <c r="D1907" t="s">
        <v>181</v>
      </c>
      <c r="E1907">
        <v>0.29099999999999998</v>
      </c>
      <c r="F1907" t="s">
        <v>1145</v>
      </c>
      <c r="G1907" s="784" t="s">
        <v>4431</v>
      </c>
      <c r="H1907" s="784" t="s">
        <v>4431</v>
      </c>
      <c r="I1907" s="784" t="s">
        <v>5121</v>
      </c>
    </row>
    <row r="1908" spans="1:9" hidden="1">
      <c r="A1908" t="str">
        <f>Table_wabobpsvr_AzureCalc_AzureCalcRateCard[[#This Row],[ServiceName]]&amp;Table_wabobpsvr_AzureCalc_AzureCalcRateCard[[#This Row],[Price_Level]]&amp;Table_wabobpsvr_AzureCalc_AzureCalcRateCard[[#This Row],[Region]]</f>
        <v>Basic_D2 VM (Windows)B8</v>
      </c>
      <c r="B1908">
        <v>8</v>
      </c>
      <c r="C1908" t="s">
        <v>701</v>
      </c>
      <c r="D1908" t="s">
        <v>182</v>
      </c>
      <c r="E1908">
        <v>0.28199999999999997</v>
      </c>
      <c r="F1908" t="s">
        <v>1145</v>
      </c>
      <c r="G1908" s="784" t="s">
        <v>4431</v>
      </c>
      <c r="H1908" s="784" t="s">
        <v>4431</v>
      </c>
      <c r="I1908" s="784" t="s">
        <v>5121</v>
      </c>
    </row>
    <row r="1909" spans="1:9" hidden="1">
      <c r="A1909" t="str">
        <f>Table_wabobpsvr_AzureCalc_AzureCalcRateCard[[#This Row],[ServiceName]]&amp;Table_wabobpsvr_AzureCalc_AzureCalcRateCard[[#This Row],[Price_Level]]&amp;Table_wabobpsvr_AzureCalc_AzureCalcRateCard[[#This Row],[Region]]</f>
        <v>Basic_D2 VM (Windows)C8</v>
      </c>
      <c r="B1909">
        <v>8</v>
      </c>
      <c r="C1909" t="s">
        <v>701</v>
      </c>
      <c r="D1909" t="s">
        <v>184</v>
      </c>
      <c r="E1909">
        <v>0.27300000000000002</v>
      </c>
      <c r="F1909" t="s">
        <v>1145</v>
      </c>
      <c r="G1909" s="784" t="s">
        <v>4431</v>
      </c>
      <c r="H1909" s="784" t="s">
        <v>4431</v>
      </c>
      <c r="I1909" s="784" t="s">
        <v>5121</v>
      </c>
    </row>
    <row r="1910" spans="1:9" hidden="1">
      <c r="A1910" t="str">
        <f>Table_wabobpsvr_AzureCalc_AzureCalcRateCard[[#This Row],[ServiceName]]&amp;Table_wabobpsvr_AzureCalc_AzureCalcRateCard[[#This Row],[Price_Level]]&amp;Table_wabobpsvr_AzureCalc_AzureCalcRateCard[[#This Row],[Region]]</f>
        <v>Basic_D2 VM (Windows)D8</v>
      </c>
      <c r="B1910">
        <v>8</v>
      </c>
      <c r="C1910" t="s">
        <v>701</v>
      </c>
      <c r="D1910" t="s">
        <v>183</v>
      </c>
      <c r="E1910">
        <v>0.26400000000000001</v>
      </c>
      <c r="F1910" t="s">
        <v>1145</v>
      </c>
      <c r="G1910" s="784" t="s">
        <v>4431</v>
      </c>
      <c r="H1910" s="784" t="s">
        <v>4431</v>
      </c>
      <c r="I1910" s="784" t="s">
        <v>5121</v>
      </c>
    </row>
    <row r="1911" spans="1:9" hidden="1">
      <c r="A1911" t="str">
        <f>Table_wabobpsvr_AzureCalc_AzureCalcRateCard[[#This Row],[ServiceName]]&amp;Table_wabobpsvr_AzureCalc_AzureCalcRateCard[[#This Row],[Price_Level]]&amp;Table_wabobpsvr_AzureCalc_AzureCalcRateCard[[#This Row],[Region]]</f>
        <v>Basic_D2 VM (Windows)MOSP11</v>
      </c>
      <c r="B1911">
        <v>11</v>
      </c>
      <c r="C1911" t="s">
        <v>701</v>
      </c>
      <c r="D1911" t="s">
        <v>627</v>
      </c>
      <c r="E1911">
        <v>0.34599999999999997</v>
      </c>
      <c r="F1911" t="s">
        <v>1145</v>
      </c>
      <c r="G1911" s="784" t="s">
        <v>4431</v>
      </c>
      <c r="H1911" s="784" t="s">
        <v>4431</v>
      </c>
      <c r="I1911" s="784" t="s">
        <v>5122</v>
      </c>
    </row>
    <row r="1912" spans="1:9" hidden="1">
      <c r="A1912" t="str">
        <f>Table_wabobpsvr_AzureCalc_AzureCalcRateCard[[#This Row],[ServiceName]]&amp;Table_wabobpsvr_AzureCalc_AzureCalcRateCard[[#This Row],[Price_Level]]&amp;Table_wabobpsvr_AzureCalc_AzureCalcRateCard[[#This Row],[Region]]</f>
        <v>Basic_D2 VM (Windows)A11</v>
      </c>
      <c r="B1912">
        <v>11</v>
      </c>
      <c r="C1912" t="s">
        <v>701</v>
      </c>
      <c r="D1912" t="s">
        <v>181</v>
      </c>
      <c r="E1912">
        <v>0.33561999999999997</v>
      </c>
      <c r="F1912" t="s">
        <v>1145</v>
      </c>
      <c r="G1912" s="784" t="s">
        <v>4431</v>
      </c>
      <c r="H1912" s="784" t="s">
        <v>4431</v>
      </c>
      <c r="I1912" s="784" t="s">
        <v>5122</v>
      </c>
    </row>
    <row r="1913" spans="1:9" hidden="1">
      <c r="A1913" t="str">
        <f>Table_wabobpsvr_AzureCalc_AzureCalcRateCard[[#This Row],[ServiceName]]&amp;Table_wabobpsvr_AzureCalc_AzureCalcRateCard[[#This Row],[Price_Level]]&amp;Table_wabobpsvr_AzureCalc_AzureCalcRateCard[[#This Row],[Region]]</f>
        <v>Basic_D2 VM (Windows)B11</v>
      </c>
      <c r="B1913">
        <v>11</v>
      </c>
      <c r="C1913" t="s">
        <v>701</v>
      </c>
      <c r="D1913" t="s">
        <v>182</v>
      </c>
      <c r="E1913">
        <v>0.32523999999999997</v>
      </c>
      <c r="F1913" t="s">
        <v>1145</v>
      </c>
      <c r="G1913" s="784" t="s">
        <v>4431</v>
      </c>
      <c r="H1913" s="784" t="s">
        <v>4431</v>
      </c>
      <c r="I1913" s="784" t="s">
        <v>5122</v>
      </c>
    </row>
    <row r="1914" spans="1:9" hidden="1">
      <c r="A1914" t="str">
        <f>Table_wabobpsvr_AzureCalc_AzureCalcRateCard[[#This Row],[ServiceName]]&amp;Table_wabobpsvr_AzureCalc_AzureCalcRateCard[[#This Row],[Price_Level]]&amp;Table_wabobpsvr_AzureCalc_AzureCalcRateCard[[#This Row],[Region]]</f>
        <v>Basic_D2 VM (Windows)C11</v>
      </c>
      <c r="B1914">
        <v>11</v>
      </c>
      <c r="C1914" t="s">
        <v>701</v>
      </c>
      <c r="D1914" t="s">
        <v>184</v>
      </c>
      <c r="E1914">
        <v>0.31485999999999997</v>
      </c>
      <c r="F1914" t="s">
        <v>1145</v>
      </c>
      <c r="G1914" s="784" t="s">
        <v>4431</v>
      </c>
      <c r="H1914" s="784" t="s">
        <v>4431</v>
      </c>
      <c r="I1914" s="784" t="s">
        <v>5122</v>
      </c>
    </row>
    <row r="1915" spans="1:9" hidden="1">
      <c r="A1915" t="str">
        <f>Table_wabobpsvr_AzureCalc_AzureCalcRateCard[[#This Row],[ServiceName]]&amp;Table_wabobpsvr_AzureCalc_AzureCalcRateCard[[#This Row],[Price_Level]]&amp;Table_wabobpsvr_AzureCalc_AzureCalcRateCard[[#This Row],[Region]]</f>
        <v>Basic_D2 VM (Windows)D11</v>
      </c>
      <c r="B1915">
        <v>11</v>
      </c>
      <c r="C1915" t="s">
        <v>701</v>
      </c>
      <c r="D1915" t="s">
        <v>183</v>
      </c>
      <c r="E1915">
        <v>0.30447999999999997</v>
      </c>
      <c r="F1915" t="s">
        <v>1145</v>
      </c>
      <c r="G1915" s="784" t="s">
        <v>4431</v>
      </c>
      <c r="H1915" s="784" t="s">
        <v>4431</v>
      </c>
      <c r="I1915" s="784" t="s">
        <v>5122</v>
      </c>
    </row>
    <row r="1916" spans="1:9" hidden="1">
      <c r="A1916" t="str">
        <f>Table_wabobpsvr_AzureCalc_AzureCalcRateCard[[#This Row],[ServiceName]]&amp;Table_wabobpsvr_AzureCalc_AzureCalcRateCard[[#This Row],[Price_Level]]&amp;Table_wabobpsvr_AzureCalc_AzureCalcRateCard[[#This Row],[Region]]</f>
        <v>Basic_D2 VM (Windows)MOSP12</v>
      </c>
      <c r="B1916">
        <v>12</v>
      </c>
      <c r="C1916" t="s">
        <v>701</v>
      </c>
      <c r="D1916" t="s">
        <v>627</v>
      </c>
      <c r="E1916">
        <v>0.3</v>
      </c>
      <c r="F1916" t="s">
        <v>1145</v>
      </c>
      <c r="G1916" s="784" t="s">
        <v>4431</v>
      </c>
      <c r="H1916" s="784" t="s">
        <v>4431</v>
      </c>
      <c r="I1916" s="784" t="s">
        <v>5123</v>
      </c>
    </row>
    <row r="1917" spans="1:9" hidden="1">
      <c r="A1917" t="str">
        <f>Table_wabobpsvr_AzureCalc_AzureCalcRateCard[[#This Row],[ServiceName]]&amp;Table_wabobpsvr_AzureCalc_AzureCalcRateCard[[#This Row],[Price_Level]]&amp;Table_wabobpsvr_AzureCalc_AzureCalcRateCard[[#This Row],[Region]]</f>
        <v>Basic_D2 VM (Windows)A12</v>
      </c>
      <c r="B1917">
        <v>12</v>
      </c>
      <c r="C1917" t="s">
        <v>701</v>
      </c>
      <c r="D1917" t="s">
        <v>181</v>
      </c>
      <c r="E1917">
        <v>0.29099999999999998</v>
      </c>
      <c r="F1917" t="s">
        <v>1145</v>
      </c>
      <c r="G1917" s="784" t="s">
        <v>4431</v>
      </c>
      <c r="H1917" s="784" t="s">
        <v>4431</v>
      </c>
      <c r="I1917" s="784" t="s">
        <v>5123</v>
      </c>
    </row>
    <row r="1918" spans="1:9" hidden="1">
      <c r="A1918" t="str">
        <f>Table_wabobpsvr_AzureCalc_AzureCalcRateCard[[#This Row],[ServiceName]]&amp;Table_wabobpsvr_AzureCalc_AzureCalcRateCard[[#This Row],[Price_Level]]&amp;Table_wabobpsvr_AzureCalc_AzureCalcRateCard[[#This Row],[Region]]</f>
        <v>Basic_D2 VM (Windows)B12</v>
      </c>
      <c r="B1918">
        <v>12</v>
      </c>
      <c r="C1918" t="s">
        <v>701</v>
      </c>
      <c r="D1918" t="s">
        <v>182</v>
      </c>
      <c r="E1918">
        <v>0.28199999999999997</v>
      </c>
      <c r="F1918" t="s">
        <v>1145</v>
      </c>
      <c r="G1918" s="784" t="s">
        <v>4431</v>
      </c>
      <c r="H1918" s="784" t="s">
        <v>4431</v>
      </c>
      <c r="I1918" s="784" t="s">
        <v>5123</v>
      </c>
    </row>
    <row r="1919" spans="1:9" hidden="1">
      <c r="A1919" t="str">
        <f>Table_wabobpsvr_AzureCalc_AzureCalcRateCard[[#This Row],[ServiceName]]&amp;Table_wabobpsvr_AzureCalc_AzureCalcRateCard[[#This Row],[Price_Level]]&amp;Table_wabobpsvr_AzureCalc_AzureCalcRateCard[[#This Row],[Region]]</f>
        <v>Basic_D2 VM (Windows)C12</v>
      </c>
      <c r="B1919">
        <v>12</v>
      </c>
      <c r="C1919" t="s">
        <v>701</v>
      </c>
      <c r="D1919" t="s">
        <v>184</v>
      </c>
      <c r="E1919">
        <v>0.27300000000000002</v>
      </c>
      <c r="F1919" t="s">
        <v>1145</v>
      </c>
      <c r="G1919" s="784" t="s">
        <v>4431</v>
      </c>
      <c r="H1919" s="784" t="s">
        <v>4431</v>
      </c>
      <c r="I1919" s="784" t="s">
        <v>5123</v>
      </c>
    </row>
    <row r="1920" spans="1:9" hidden="1">
      <c r="A1920" s="784" t="str">
        <f>Table_wabobpsvr_AzureCalc_AzureCalcRateCard[[#This Row],[ServiceName]]&amp;Table_wabobpsvr_AzureCalc_AzureCalcRateCard[[#This Row],[Price_Level]]&amp;Table_wabobpsvr_AzureCalc_AzureCalcRateCard[[#This Row],[Region]]</f>
        <v>Basic_D2 VM (Windows)D12</v>
      </c>
      <c r="B1920" s="784">
        <v>12</v>
      </c>
      <c r="C1920" s="784" t="s">
        <v>701</v>
      </c>
      <c r="D1920" s="784" t="s">
        <v>183</v>
      </c>
      <c r="E1920" s="784">
        <v>0.26400000000000001</v>
      </c>
      <c r="F1920" s="784" t="s">
        <v>1145</v>
      </c>
      <c r="G1920" s="784" t="s">
        <v>4431</v>
      </c>
      <c r="H1920" s="784" t="s">
        <v>4431</v>
      </c>
      <c r="I1920" s="784" t="s">
        <v>5123</v>
      </c>
    </row>
    <row r="1921" spans="1:9" hidden="1">
      <c r="A1921" t="str">
        <f>Table_wabobpsvr_AzureCalc_AzureCalcRateCard[[#This Row],[ServiceName]]&amp;Table_wabobpsvr_AzureCalc_AzureCalcRateCard[[#This Row],[Price_Level]]&amp;Table_wabobpsvr_AzureCalc_AzureCalcRateCard[[#This Row],[Region]]</f>
        <v>Basic_D2 VM (Windows)MOSP3</v>
      </c>
      <c r="B1921">
        <v>3</v>
      </c>
      <c r="C1921" t="s">
        <v>701</v>
      </c>
      <c r="D1921" t="s">
        <v>627</v>
      </c>
      <c r="E1921">
        <v>0.28000000000000003</v>
      </c>
      <c r="F1921" t="s">
        <v>1145</v>
      </c>
      <c r="G1921" s="784" t="s">
        <v>4431</v>
      </c>
      <c r="H1921" s="784" t="s">
        <v>4431</v>
      </c>
      <c r="I1921" s="784" t="s">
        <v>5124</v>
      </c>
    </row>
    <row r="1922" spans="1:9" hidden="1">
      <c r="A1922" t="str">
        <f>Table_wabobpsvr_AzureCalc_AzureCalcRateCard[[#This Row],[ServiceName]]&amp;Table_wabobpsvr_AzureCalc_AzureCalcRateCard[[#This Row],[Price_Level]]&amp;Table_wabobpsvr_AzureCalc_AzureCalcRateCard[[#This Row],[Region]]</f>
        <v>Basic_D2 VM (Windows)A3</v>
      </c>
      <c r="B1922">
        <v>3</v>
      </c>
      <c r="C1922" t="s">
        <v>701</v>
      </c>
      <c r="D1922" t="s">
        <v>181</v>
      </c>
      <c r="E1922">
        <v>0.27160000000000001</v>
      </c>
      <c r="F1922" t="s">
        <v>1145</v>
      </c>
      <c r="G1922" s="784" t="s">
        <v>4431</v>
      </c>
      <c r="H1922" s="784" t="s">
        <v>4431</v>
      </c>
      <c r="I1922" s="784" t="s">
        <v>5124</v>
      </c>
    </row>
    <row r="1923" spans="1:9" hidden="1">
      <c r="A1923" t="str">
        <f>Table_wabobpsvr_AzureCalc_AzureCalcRateCard[[#This Row],[ServiceName]]&amp;Table_wabobpsvr_AzureCalc_AzureCalcRateCard[[#This Row],[Price_Level]]&amp;Table_wabobpsvr_AzureCalc_AzureCalcRateCard[[#This Row],[Region]]</f>
        <v>Basic_D2 VM (Windows)B3</v>
      </c>
      <c r="B1923">
        <v>3</v>
      </c>
      <c r="C1923" t="s">
        <v>701</v>
      </c>
      <c r="D1923" t="s">
        <v>182</v>
      </c>
      <c r="E1923">
        <v>0.26319999999999999</v>
      </c>
      <c r="F1923" t="s">
        <v>1145</v>
      </c>
      <c r="G1923" s="784" t="s">
        <v>4431</v>
      </c>
      <c r="H1923" s="784" t="s">
        <v>4431</v>
      </c>
      <c r="I1923" s="784" t="s">
        <v>5124</v>
      </c>
    </row>
    <row r="1924" spans="1:9" hidden="1">
      <c r="A1924" t="str">
        <f>Table_wabobpsvr_AzureCalc_AzureCalcRateCard[[#This Row],[ServiceName]]&amp;Table_wabobpsvr_AzureCalc_AzureCalcRateCard[[#This Row],[Price_Level]]&amp;Table_wabobpsvr_AzureCalc_AzureCalcRateCard[[#This Row],[Region]]</f>
        <v>Basic_D2 VM (Windows)C3</v>
      </c>
      <c r="B1924">
        <v>3</v>
      </c>
      <c r="C1924" t="s">
        <v>701</v>
      </c>
      <c r="D1924" t="s">
        <v>184</v>
      </c>
      <c r="E1924">
        <v>0.25480000000000003</v>
      </c>
      <c r="F1924" t="s">
        <v>1145</v>
      </c>
      <c r="G1924" s="784" t="s">
        <v>4431</v>
      </c>
      <c r="H1924" s="784" t="s">
        <v>4431</v>
      </c>
      <c r="I1924" s="784" t="s">
        <v>5124</v>
      </c>
    </row>
    <row r="1925" spans="1:9" hidden="1">
      <c r="A1925" t="str">
        <f>Table_wabobpsvr_AzureCalc_AzureCalcRateCard[[#This Row],[ServiceName]]&amp;Table_wabobpsvr_AzureCalc_AzureCalcRateCard[[#This Row],[Price_Level]]&amp;Table_wabobpsvr_AzureCalc_AzureCalcRateCard[[#This Row],[Region]]</f>
        <v>Basic_D2 VM (Windows)D3</v>
      </c>
      <c r="B1925">
        <v>3</v>
      </c>
      <c r="C1925" t="s">
        <v>701</v>
      </c>
      <c r="D1925" t="s">
        <v>183</v>
      </c>
      <c r="E1925">
        <v>0.24640000000000001</v>
      </c>
      <c r="F1925" t="s">
        <v>1145</v>
      </c>
      <c r="G1925" s="784" t="s">
        <v>4431</v>
      </c>
      <c r="H1925" s="784" t="s">
        <v>4431</v>
      </c>
      <c r="I1925" s="784" t="s">
        <v>5124</v>
      </c>
    </row>
    <row r="1926" spans="1:9" hidden="1">
      <c r="A1926" t="str">
        <f>Table_wabobpsvr_AzureCalc_AzureCalcRateCard[[#This Row],[ServiceName]]&amp;Table_wabobpsvr_AzureCalc_AzureCalcRateCard[[#This Row],[Price_Level]]&amp;Table_wabobpsvr_AzureCalc_AzureCalcRateCard[[#This Row],[Region]]</f>
        <v>Basic_D2 VM (Windows)MOSP6</v>
      </c>
      <c r="B1926">
        <v>6</v>
      </c>
      <c r="C1926" t="s">
        <v>701</v>
      </c>
      <c r="D1926" t="s">
        <v>627</v>
      </c>
      <c r="E1926">
        <v>0.28000000000000003</v>
      </c>
      <c r="F1926" t="s">
        <v>1145</v>
      </c>
      <c r="G1926" s="784" t="s">
        <v>4431</v>
      </c>
      <c r="H1926" s="784" t="s">
        <v>4431</v>
      </c>
      <c r="I1926" s="784" t="s">
        <v>5125</v>
      </c>
    </row>
    <row r="1927" spans="1:9" hidden="1">
      <c r="A1927" s="784" t="str">
        <f>Table_wabobpsvr_AzureCalc_AzureCalcRateCard[[#This Row],[ServiceName]]&amp;Table_wabobpsvr_AzureCalc_AzureCalcRateCard[[#This Row],[Price_Level]]&amp;Table_wabobpsvr_AzureCalc_AzureCalcRateCard[[#This Row],[Region]]</f>
        <v>Basic_D2 VM (Windows)A6</v>
      </c>
      <c r="B1927" s="784">
        <v>6</v>
      </c>
      <c r="C1927" s="784" t="s">
        <v>701</v>
      </c>
      <c r="D1927" s="784" t="s">
        <v>181</v>
      </c>
      <c r="E1927" s="784">
        <v>0.27160000000000001</v>
      </c>
      <c r="F1927" s="784" t="s">
        <v>1145</v>
      </c>
      <c r="G1927" s="784" t="s">
        <v>4431</v>
      </c>
      <c r="H1927" s="784" t="s">
        <v>4431</v>
      </c>
      <c r="I1927" s="784" t="s">
        <v>5125</v>
      </c>
    </row>
    <row r="1928" spans="1:9" hidden="1">
      <c r="A1928" t="str">
        <f>Table_wabobpsvr_AzureCalc_AzureCalcRateCard[[#This Row],[ServiceName]]&amp;Table_wabobpsvr_AzureCalc_AzureCalcRateCard[[#This Row],[Price_Level]]&amp;Table_wabobpsvr_AzureCalc_AzureCalcRateCard[[#This Row],[Region]]</f>
        <v>Basic_D2 VM (Windows)B6</v>
      </c>
      <c r="B1928">
        <v>6</v>
      </c>
      <c r="C1928" t="s">
        <v>701</v>
      </c>
      <c r="D1928" t="s">
        <v>182</v>
      </c>
      <c r="E1928">
        <v>0.26319999999999999</v>
      </c>
      <c r="F1928" t="s">
        <v>1145</v>
      </c>
      <c r="G1928" s="784" t="s">
        <v>4431</v>
      </c>
      <c r="H1928" s="784" t="s">
        <v>4431</v>
      </c>
      <c r="I1928" s="784" t="s">
        <v>5125</v>
      </c>
    </row>
    <row r="1929" spans="1:9" hidden="1">
      <c r="A1929" t="str">
        <f>Table_wabobpsvr_AzureCalc_AzureCalcRateCard[[#This Row],[ServiceName]]&amp;Table_wabobpsvr_AzureCalc_AzureCalcRateCard[[#This Row],[Price_Level]]&amp;Table_wabobpsvr_AzureCalc_AzureCalcRateCard[[#This Row],[Region]]</f>
        <v>Basic_D2 VM (Windows)C6</v>
      </c>
      <c r="B1929">
        <v>6</v>
      </c>
      <c r="C1929" t="s">
        <v>701</v>
      </c>
      <c r="D1929" t="s">
        <v>184</v>
      </c>
      <c r="E1929">
        <v>0.25480000000000003</v>
      </c>
      <c r="F1929" t="s">
        <v>1145</v>
      </c>
      <c r="G1929" s="784" t="s">
        <v>4431</v>
      </c>
      <c r="H1929" s="784" t="s">
        <v>4431</v>
      </c>
      <c r="I1929" s="784" t="s">
        <v>5125</v>
      </c>
    </row>
    <row r="1930" spans="1:9" hidden="1">
      <c r="A1930" t="str">
        <f>Table_wabobpsvr_AzureCalc_AzureCalcRateCard[[#This Row],[ServiceName]]&amp;Table_wabobpsvr_AzureCalc_AzureCalcRateCard[[#This Row],[Price_Level]]&amp;Table_wabobpsvr_AzureCalc_AzureCalcRateCard[[#This Row],[Region]]</f>
        <v>Basic_D2 VM (Windows)D6</v>
      </c>
      <c r="B1930">
        <v>6</v>
      </c>
      <c r="C1930" t="s">
        <v>701</v>
      </c>
      <c r="D1930" t="s">
        <v>183</v>
      </c>
      <c r="E1930">
        <v>0.24640000000000001</v>
      </c>
      <c r="F1930" t="s">
        <v>1145</v>
      </c>
      <c r="G1930" s="784" t="s">
        <v>4431</v>
      </c>
      <c r="H1930" s="784" t="s">
        <v>4431</v>
      </c>
      <c r="I1930" s="784" t="s">
        <v>5125</v>
      </c>
    </row>
    <row r="1931" spans="1:9" hidden="1">
      <c r="A1931" t="str">
        <f>Table_wabobpsvr_AzureCalc_AzureCalcRateCard[[#This Row],[ServiceName]]&amp;Table_wabobpsvr_AzureCalc_AzureCalcRateCard[[#This Row],[Price_Level]]&amp;Table_wabobpsvr_AzureCalc_AzureCalcRateCard[[#This Row],[Region]]</f>
        <v>Basic_D2 VM (Windows)MOSP2</v>
      </c>
      <c r="B1931">
        <v>2</v>
      </c>
      <c r="C1931" t="s">
        <v>701</v>
      </c>
      <c r="D1931" t="s">
        <v>627</v>
      </c>
      <c r="E1931">
        <v>0.26</v>
      </c>
      <c r="F1931" t="s">
        <v>1145</v>
      </c>
      <c r="G1931" s="784" t="s">
        <v>4431</v>
      </c>
      <c r="H1931" s="784" t="s">
        <v>4431</v>
      </c>
      <c r="I1931" s="784" t="s">
        <v>5126</v>
      </c>
    </row>
    <row r="1932" spans="1:9" hidden="1">
      <c r="A1932" t="str">
        <f>Table_wabobpsvr_AzureCalc_AzureCalcRateCard[[#This Row],[ServiceName]]&amp;Table_wabobpsvr_AzureCalc_AzureCalcRateCard[[#This Row],[Price_Level]]&amp;Table_wabobpsvr_AzureCalc_AzureCalcRateCard[[#This Row],[Region]]</f>
        <v>Basic_D2 VM (Windows)A2</v>
      </c>
      <c r="B1932">
        <v>2</v>
      </c>
      <c r="C1932" t="s">
        <v>701</v>
      </c>
      <c r="D1932" t="s">
        <v>181</v>
      </c>
      <c r="E1932">
        <v>0.25219999999999998</v>
      </c>
      <c r="F1932" t="s">
        <v>1145</v>
      </c>
      <c r="G1932" s="784" t="s">
        <v>4431</v>
      </c>
      <c r="H1932" s="784" t="s">
        <v>4431</v>
      </c>
      <c r="I1932" s="784" t="s">
        <v>5126</v>
      </c>
    </row>
    <row r="1933" spans="1:9" hidden="1">
      <c r="A1933" t="str">
        <f>Table_wabobpsvr_AzureCalc_AzureCalcRateCard[[#This Row],[ServiceName]]&amp;Table_wabobpsvr_AzureCalc_AzureCalcRateCard[[#This Row],[Price_Level]]&amp;Table_wabobpsvr_AzureCalc_AzureCalcRateCard[[#This Row],[Region]]</f>
        <v>Basic_D2 VM (Windows)B2</v>
      </c>
      <c r="B1933">
        <v>2</v>
      </c>
      <c r="C1933" t="s">
        <v>701</v>
      </c>
      <c r="D1933" t="s">
        <v>182</v>
      </c>
      <c r="E1933">
        <v>0.24440000000000001</v>
      </c>
      <c r="F1933" t="s">
        <v>1145</v>
      </c>
      <c r="G1933" s="784" t="s">
        <v>4431</v>
      </c>
      <c r="H1933" s="784" t="s">
        <v>4431</v>
      </c>
      <c r="I1933" s="784" t="s">
        <v>5126</v>
      </c>
    </row>
    <row r="1934" spans="1:9" hidden="1">
      <c r="A1934" t="str">
        <f>Table_wabobpsvr_AzureCalc_AzureCalcRateCard[[#This Row],[ServiceName]]&amp;Table_wabobpsvr_AzureCalc_AzureCalcRateCard[[#This Row],[Price_Level]]&amp;Table_wabobpsvr_AzureCalc_AzureCalcRateCard[[#This Row],[Region]]</f>
        <v>Basic_D2 VM (Windows)C2</v>
      </c>
      <c r="B1934">
        <v>2</v>
      </c>
      <c r="C1934" t="s">
        <v>701</v>
      </c>
      <c r="D1934" t="s">
        <v>184</v>
      </c>
      <c r="E1934">
        <v>0.2366</v>
      </c>
      <c r="F1934" t="s">
        <v>1145</v>
      </c>
      <c r="G1934" s="784" t="s">
        <v>4431</v>
      </c>
      <c r="H1934" s="784" t="s">
        <v>4431</v>
      </c>
      <c r="I1934" s="784" t="s">
        <v>5126</v>
      </c>
    </row>
    <row r="1935" spans="1:9" hidden="1">
      <c r="A1935" t="str">
        <f>Table_wabobpsvr_AzureCalc_AzureCalcRateCard[[#This Row],[ServiceName]]&amp;Table_wabobpsvr_AzureCalc_AzureCalcRateCard[[#This Row],[Price_Level]]&amp;Table_wabobpsvr_AzureCalc_AzureCalcRateCard[[#This Row],[Region]]</f>
        <v>Basic_D2 VM (Windows)D2</v>
      </c>
      <c r="B1935">
        <v>2</v>
      </c>
      <c r="C1935" t="s">
        <v>701</v>
      </c>
      <c r="D1935" t="s">
        <v>183</v>
      </c>
      <c r="E1935">
        <v>0.2288</v>
      </c>
      <c r="F1935" t="s">
        <v>1145</v>
      </c>
      <c r="G1935" s="784" t="s">
        <v>4431</v>
      </c>
      <c r="H1935" s="784" t="s">
        <v>4431</v>
      </c>
      <c r="I1935" s="784" t="s">
        <v>5126</v>
      </c>
    </row>
    <row r="1936" spans="1:9" hidden="1">
      <c r="A1936" t="str">
        <f>Table_wabobpsvr_AzureCalc_AzureCalcRateCard[[#This Row],[ServiceName]]&amp;Table_wabobpsvr_AzureCalc_AzureCalcRateCard[[#This Row],[Price_Level]]&amp;Table_wabobpsvr_AzureCalc_AzureCalcRateCard[[#This Row],[Region]]</f>
        <v>Basic_D2 VM (Windows)MOSP5</v>
      </c>
      <c r="B1936">
        <v>5</v>
      </c>
      <c r="C1936" t="s">
        <v>701</v>
      </c>
      <c r="D1936" t="s">
        <v>627</v>
      </c>
      <c r="E1936">
        <v>0.28000000000000003</v>
      </c>
      <c r="F1936" t="s">
        <v>1145</v>
      </c>
      <c r="G1936" s="784" t="s">
        <v>4431</v>
      </c>
      <c r="H1936" s="784" t="s">
        <v>4431</v>
      </c>
      <c r="I1936" s="784" t="s">
        <v>5127</v>
      </c>
    </row>
    <row r="1937" spans="1:9" hidden="1">
      <c r="A1937" t="str">
        <f>Table_wabobpsvr_AzureCalc_AzureCalcRateCard[[#This Row],[ServiceName]]&amp;Table_wabobpsvr_AzureCalc_AzureCalcRateCard[[#This Row],[Price_Level]]&amp;Table_wabobpsvr_AzureCalc_AzureCalcRateCard[[#This Row],[Region]]</f>
        <v>Basic_D2 VM (Windows)A5</v>
      </c>
      <c r="B1937">
        <v>5</v>
      </c>
      <c r="C1937" t="s">
        <v>701</v>
      </c>
      <c r="D1937" t="s">
        <v>181</v>
      </c>
      <c r="E1937">
        <v>0.27160000000000001</v>
      </c>
      <c r="F1937" t="s">
        <v>1145</v>
      </c>
      <c r="G1937" s="784" t="s">
        <v>4431</v>
      </c>
      <c r="H1937" s="784" t="s">
        <v>4431</v>
      </c>
      <c r="I1937" s="784" t="s">
        <v>5127</v>
      </c>
    </row>
    <row r="1938" spans="1:9" hidden="1">
      <c r="A1938" t="str">
        <f>Table_wabobpsvr_AzureCalc_AzureCalcRateCard[[#This Row],[ServiceName]]&amp;Table_wabobpsvr_AzureCalc_AzureCalcRateCard[[#This Row],[Price_Level]]&amp;Table_wabobpsvr_AzureCalc_AzureCalcRateCard[[#This Row],[Region]]</f>
        <v>Basic_D2 VM (Windows)B5</v>
      </c>
      <c r="B1938">
        <v>5</v>
      </c>
      <c r="C1938" t="s">
        <v>701</v>
      </c>
      <c r="D1938" t="s">
        <v>182</v>
      </c>
      <c r="E1938">
        <v>0.26319999999999999</v>
      </c>
      <c r="F1938" t="s">
        <v>1145</v>
      </c>
      <c r="G1938" s="784" t="s">
        <v>4431</v>
      </c>
      <c r="H1938" s="784" t="s">
        <v>4431</v>
      </c>
      <c r="I1938" s="784" t="s">
        <v>5127</v>
      </c>
    </row>
    <row r="1939" spans="1:9" hidden="1">
      <c r="A1939" t="str">
        <f>Table_wabobpsvr_AzureCalc_AzureCalcRateCard[[#This Row],[ServiceName]]&amp;Table_wabobpsvr_AzureCalc_AzureCalcRateCard[[#This Row],[Price_Level]]&amp;Table_wabobpsvr_AzureCalc_AzureCalcRateCard[[#This Row],[Region]]</f>
        <v>Basic_D2 VM (Windows)C5</v>
      </c>
      <c r="B1939">
        <v>5</v>
      </c>
      <c r="C1939" t="s">
        <v>701</v>
      </c>
      <c r="D1939" t="s">
        <v>184</v>
      </c>
      <c r="E1939">
        <v>0.25480000000000003</v>
      </c>
      <c r="F1939" t="s">
        <v>1145</v>
      </c>
      <c r="G1939" s="784" t="s">
        <v>4431</v>
      </c>
      <c r="H1939" s="784" t="s">
        <v>4431</v>
      </c>
      <c r="I1939" s="784" t="s">
        <v>5127</v>
      </c>
    </row>
    <row r="1940" spans="1:9" hidden="1">
      <c r="A1940" t="str">
        <f>Table_wabobpsvr_AzureCalc_AzureCalcRateCard[[#This Row],[ServiceName]]&amp;Table_wabobpsvr_AzureCalc_AzureCalcRateCard[[#This Row],[Price_Level]]&amp;Table_wabobpsvr_AzureCalc_AzureCalcRateCard[[#This Row],[Region]]</f>
        <v>Basic_D2 VM (Windows)D5</v>
      </c>
      <c r="B1940">
        <v>5</v>
      </c>
      <c r="C1940" t="s">
        <v>701</v>
      </c>
      <c r="D1940" t="s">
        <v>183</v>
      </c>
      <c r="E1940">
        <v>0.24640000000000001</v>
      </c>
      <c r="F1940" t="s">
        <v>1145</v>
      </c>
      <c r="G1940" s="784" t="s">
        <v>4431</v>
      </c>
      <c r="H1940" s="784" t="s">
        <v>4431</v>
      </c>
      <c r="I1940" s="784" t="s">
        <v>5127</v>
      </c>
    </row>
    <row r="1941" spans="1:9" hidden="1">
      <c r="A1941" t="str">
        <f>Table_wabobpsvr_AzureCalc_AzureCalcRateCard[[#This Row],[ServiceName]]&amp;Table_wabobpsvr_AzureCalc_AzureCalcRateCard[[#This Row],[Price_Level]]&amp;Table_wabobpsvr_AzureCalc_AzureCalcRateCard[[#This Row],[Region]]</f>
        <v>Basic_D12 VM (Windows)MOSP10</v>
      </c>
      <c r="B1941">
        <v>10</v>
      </c>
      <c r="C1941" t="s">
        <v>701</v>
      </c>
      <c r="D1941" t="s">
        <v>627</v>
      </c>
      <c r="E1941">
        <v>0.74199999999999999</v>
      </c>
      <c r="F1941" t="s">
        <v>1139</v>
      </c>
      <c r="G1941" s="784" t="s">
        <v>4431</v>
      </c>
      <c r="H1941" s="784" t="s">
        <v>4431</v>
      </c>
      <c r="I1941" s="784" t="s">
        <v>5128</v>
      </c>
    </row>
    <row r="1942" spans="1:9" hidden="1">
      <c r="A1942" t="str">
        <f>Table_wabobpsvr_AzureCalc_AzureCalcRateCard[[#This Row],[ServiceName]]&amp;Table_wabobpsvr_AzureCalc_AzureCalcRateCard[[#This Row],[Price_Level]]&amp;Table_wabobpsvr_AzureCalc_AzureCalcRateCard[[#This Row],[Region]]</f>
        <v>Basic_D12 VM (Windows)A10</v>
      </c>
      <c r="B1942">
        <v>10</v>
      </c>
      <c r="C1942" t="s">
        <v>701</v>
      </c>
      <c r="D1942" t="s">
        <v>181</v>
      </c>
      <c r="E1942">
        <v>0.71974000000000005</v>
      </c>
      <c r="F1942" t="s">
        <v>1139</v>
      </c>
      <c r="G1942" s="784" t="s">
        <v>4431</v>
      </c>
      <c r="H1942" s="784" t="s">
        <v>4431</v>
      </c>
      <c r="I1942" s="784" t="s">
        <v>5128</v>
      </c>
    </row>
    <row r="1943" spans="1:9" hidden="1">
      <c r="A1943" t="str">
        <f>Table_wabobpsvr_AzureCalc_AzureCalcRateCard[[#This Row],[ServiceName]]&amp;Table_wabobpsvr_AzureCalc_AzureCalcRateCard[[#This Row],[Price_Level]]&amp;Table_wabobpsvr_AzureCalc_AzureCalcRateCard[[#This Row],[Region]]</f>
        <v>Basic_D12 VM (Windows)B10</v>
      </c>
      <c r="B1943">
        <v>10</v>
      </c>
      <c r="C1943" t="s">
        <v>701</v>
      </c>
      <c r="D1943" t="s">
        <v>182</v>
      </c>
      <c r="E1943">
        <v>0.69747999999999999</v>
      </c>
      <c r="F1943" t="s">
        <v>1139</v>
      </c>
      <c r="G1943" s="784" t="s">
        <v>4431</v>
      </c>
      <c r="H1943" s="784" t="s">
        <v>4431</v>
      </c>
      <c r="I1943" s="784" t="s">
        <v>5128</v>
      </c>
    </row>
    <row r="1944" spans="1:9" hidden="1">
      <c r="A1944" t="str">
        <f>Table_wabobpsvr_AzureCalc_AzureCalcRateCard[[#This Row],[ServiceName]]&amp;Table_wabobpsvr_AzureCalc_AzureCalcRateCard[[#This Row],[Price_Level]]&amp;Table_wabobpsvr_AzureCalc_AzureCalcRateCard[[#This Row],[Region]]</f>
        <v>Basic_D12 VM (Windows)C10</v>
      </c>
      <c r="B1944">
        <v>10</v>
      </c>
      <c r="C1944" t="s">
        <v>701</v>
      </c>
      <c r="D1944" t="s">
        <v>184</v>
      </c>
      <c r="E1944">
        <v>0.67522000000000004</v>
      </c>
      <c r="F1944" t="s">
        <v>1139</v>
      </c>
      <c r="G1944" s="784" t="s">
        <v>4431</v>
      </c>
      <c r="H1944" s="784" t="s">
        <v>4431</v>
      </c>
      <c r="I1944" s="784" t="s">
        <v>5128</v>
      </c>
    </row>
    <row r="1945" spans="1:9" hidden="1">
      <c r="A1945" t="str">
        <f>Table_wabobpsvr_AzureCalc_AzureCalcRateCard[[#This Row],[ServiceName]]&amp;Table_wabobpsvr_AzureCalc_AzureCalcRateCard[[#This Row],[Price_Level]]&amp;Table_wabobpsvr_AzureCalc_AzureCalcRateCard[[#This Row],[Region]]</f>
        <v>Basic_D12 VM (Windows)D10</v>
      </c>
      <c r="B1945">
        <v>10</v>
      </c>
      <c r="C1945" t="s">
        <v>701</v>
      </c>
      <c r="D1945" t="s">
        <v>183</v>
      </c>
      <c r="E1945">
        <v>0.65295999999999998</v>
      </c>
      <c r="F1945" t="s">
        <v>1139</v>
      </c>
      <c r="G1945" s="784" t="s">
        <v>4431</v>
      </c>
      <c r="H1945" s="784" t="s">
        <v>4431</v>
      </c>
      <c r="I1945" s="784" t="s">
        <v>5128</v>
      </c>
    </row>
    <row r="1946" spans="1:9" hidden="1">
      <c r="A1946" t="str">
        <f>Table_wabobpsvr_AzureCalc_AzureCalcRateCard[[#This Row],[ServiceName]]&amp;Table_wabobpsvr_AzureCalc_AzureCalcRateCard[[#This Row],[Price_Level]]&amp;Table_wabobpsvr_AzureCalc_AzureCalcRateCard[[#This Row],[Region]]</f>
        <v>Basic_D12 VM (Windows)MOSP9</v>
      </c>
      <c r="B1946">
        <v>9</v>
      </c>
      <c r="C1946" t="s">
        <v>701</v>
      </c>
      <c r="D1946" t="s">
        <v>627</v>
      </c>
      <c r="E1946">
        <v>0.64600000000000002</v>
      </c>
      <c r="F1946" t="s">
        <v>1139</v>
      </c>
      <c r="G1946" s="784" t="s">
        <v>4431</v>
      </c>
      <c r="H1946" s="784" t="s">
        <v>4431</v>
      </c>
      <c r="I1946" s="784" t="s">
        <v>5129</v>
      </c>
    </row>
    <row r="1947" spans="1:9" hidden="1">
      <c r="A1947" t="str">
        <f>Table_wabobpsvr_AzureCalc_AzureCalcRateCard[[#This Row],[ServiceName]]&amp;Table_wabobpsvr_AzureCalc_AzureCalcRateCard[[#This Row],[Price_Level]]&amp;Table_wabobpsvr_AzureCalc_AzureCalcRateCard[[#This Row],[Region]]</f>
        <v>Basic_D12 VM (Windows)A9</v>
      </c>
      <c r="B1947">
        <v>9</v>
      </c>
      <c r="C1947" t="s">
        <v>701</v>
      </c>
      <c r="D1947" t="s">
        <v>181</v>
      </c>
      <c r="E1947">
        <v>0.62661999999999995</v>
      </c>
      <c r="F1947" t="s">
        <v>1139</v>
      </c>
      <c r="G1947" s="784" t="s">
        <v>4431</v>
      </c>
      <c r="H1947" s="784" t="s">
        <v>4431</v>
      </c>
      <c r="I1947" s="784" t="s">
        <v>5129</v>
      </c>
    </row>
    <row r="1948" spans="1:9" hidden="1">
      <c r="A1948" t="str">
        <f>Table_wabobpsvr_AzureCalc_AzureCalcRateCard[[#This Row],[ServiceName]]&amp;Table_wabobpsvr_AzureCalc_AzureCalcRateCard[[#This Row],[Price_Level]]&amp;Table_wabobpsvr_AzureCalc_AzureCalcRateCard[[#This Row],[Region]]</f>
        <v>Basic_D12 VM (Windows)B9</v>
      </c>
      <c r="B1948">
        <v>9</v>
      </c>
      <c r="C1948" t="s">
        <v>701</v>
      </c>
      <c r="D1948" t="s">
        <v>182</v>
      </c>
      <c r="E1948">
        <v>0.60724</v>
      </c>
      <c r="F1948" t="s">
        <v>1139</v>
      </c>
      <c r="G1948" s="784" t="s">
        <v>4431</v>
      </c>
      <c r="H1948" s="784" t="s">
        <v>4431</v>
      </c>
      <c r="I1948" s="784" t="s">
        <v>5129</v>
      </c>
    </row>
    <row r="1949" spans="1:9" hidden="1">
      <c r="A1949" t="str">
        <f>Table_wabobpsvr_AzureCalc_AzureCalcRateCard[[#This Row],[ServiceName]]&amp;Table_wabobpsvr_AzureCalc_AzureCalcRateCard[[#This Row],[Price_Level]]&amp;Table_wabobpsvr_AzureCalc_AzureCalcRateCard[[#This Row],[Region]]</f>
        <v>Basic_D12 VM (Windows)C9</v>
      </c>
      <c r="B1949">
        <v>9</v>
      </c>
      <c r="C1949" t="s">
        <v>701</v>
      </c>
      <c r="D1949" t="s">
        <v>184</v>
      </c>
      <c r="E1949">
        <v>0.58786000000000005</v>
      </c>
      <c r="F1949" t="s">
        <v>1139</v>
      </c>
      <c r="G1949" s="784" t="s">
        <v>4431</v>
      </c>
      <c r="H1949" s="784" t="s">
        <v>4431</v>
      </c>
      <c r="I1949" s="784" t="s">
        <v>5129</v>
      </c>
    </row>
    <row r="1950" spans="1:9" hidden="1">
      <c r="A1950" t="str">
        <f>Table_wabobpsvr_AzureCalc_AzureCalcRateCard[[#This Row],[ServiceName]]&amp;Table_wabobpsvr_AzureCalc_AzureCalcRateCard[[#This Row],[Price_Level]]&amp;Table_wabobpsvr_AzureCalc_AzureCalcRateCard[[#This Row],[Region]]</f>
        <v>Basic_D12 VM (Windows)D9</v>
      </c>
      <c r="B1950">
        <v>9</v>
      </c>
      <c r="C1950" t="s">
        <v>701</v>
      </c>
      <c r="D1950" t="s">
        <v>183</v>
      </c>
      <c r="E1950">
        <v>0.56847999999999999</v>
      </c>
      <c r="F1950" t="s">
        <v>1139</v>
      </c>
      <c r="G1950" s="784" t="s">
        <v>4431</v>
      </c>
      <c r="H1950" s="784" t="s">
        <v>4431</v>
      </c>
      <c r="I1950" s="784" t="s">
        <v>5129</v>
      </c>
    </row>
    <row r="1951" spans="1:9" hidden="1">
      <c r="A1951" t="str">
        <f>Table_wabobpsvr_AzureCalc_AzureCalcRateCard[[#This Row],[ServiceName]]&amp;Table_wabobpsvr_AzureCalc_AzureCalcRateCard[[#This Row],[Price_Level]]&amp;Table_wabobpsvr_AzureCalc_AzureCalcRateCard[[#This Row],[Region]]</f>
        <v>Cache StandardD3</v>
      </c>
      <c r="B1951">
        <v>3</v>
      </c>
      <c r="C1951" t="s">
        <v>4431</v>
      </c>
      <c r="D1951" t="s">
        <v>183</v>
      </c>
      <c r="E1951">
        <v>999999</v>
      </c>
      <c r="F1951" t="s">
        <v>790</v>
      </c>
      <c r="G1951" s="784" t="s">
        <v>4431</v>
      </c>
      <c r="H1951" s="784" t="s">
        <v>4431</v>
      </c>
      <c r="I1951" s="784" t="s">
        <v>4431</v>
      </c>
    </row>
    <row r="1952" spans="1:9" hidden="1">
      <c r="A1952" t="str">
        <f>Table_wabobpsvr_AzureCalc_AzureCalcRateCard[[#This Row],[ServiceName]]&amp;Table_wabobpsvr_AzureCalc_AzureCalcRateCard[[#This Row],[Price_Level]]&amp;Table_wabobpsvr_AzureCalc_AzureCalcRateCard[[#This Row],[Region]]</f>
        <v>Premium Encoder (Output GB)MOSP13</v>
      </c>
      <c r="B1952">
        <v>13</v>
      </c>
      <c r="C1952" t="s">
        <v>4431</v>
      </c>
      <c r="D1952" t="s">
        <v>627</v>
      </c>
      <c r="E1952">
        <v>999999</v>
      </c>
      <c r="F1952" t="s">
        <v>3246</v>
      </c>
      <c r="G1952" s="784" t="s">
        <v>4431</v>
      </c>
      <c r="H1952" s="784" t="s">
        <v>4431</v>
      </c>
      <c r="I1952" s="784" t="s">
        <v>4431</v>
      </c>
    </row>
    <row r="1953" spans="1:9" hidden="1">
      <c r="A1953" t="str">
        <f>Table_wabobpsvr_AzureCalc_AzureCalcRateCard[[#This Row],[ServiceName]]&amp;Table_wabobpsvr_AzureCalc_AzureCalcRateCard[[#This Row],[Price_Level]]&amp;Table_wabobpsvr_AzureCalc_AzureCalcRateCard[[#This Row],[Region]]</f>
        <v>Basic_D12 VM (Windows)MOSP13</v>
      </c>
      <c r="B1953">
        <v>13</v>
      </c>
      <c r="C1953" t="s">
        <v>701</v>
      </c>
      <c r="D1953" t="s">
        <v>627</v>
      </c>
      <c r="E1953">
        <v>0.81599999999999995</v>
      </c>
      <c r="F1953" t="s">
        <v>1139</v>
      </c>
      <c r="G1953" s="784" t="s">
        <v>4431</v>
      </c>
      <c r="H1953" s="784" t="s">
        <v>4431</v>
      </c>
      <c r="I1953" s="784" t="s">
        <v>5130</v>
      </c>
    </row>
    <row r="1954" spans="1:9" hidden="1">
      <c r="A1954" t="str">
        <f>Table_wabobpsvr_AzureCalc_AzureCalcRateCard[[#This Row],[ServiceName]]&amp;Table_wabobpsvr_AzureCalc_AzureCalcRateCard[[#This Row],[Price_Level]]&amp;Table_wabobpsvr_AzureCalc_AzureCalcRateCard[[#This Row],[Region]]</f>
        <v>Basic_D12 VM (Windows)A13</v>
      </c>
      <c r="B1954">
        <v>13</v>
      </c>
      <c r="C1954" t="s">
        <v>701</v>
      </c>
      <c r="D1954" t="s">
        <v>181</v>
      </c>
      <c r="E1954">
        <v>0.79152</v>
      </c>
      <c r="F1954" t="s">
        <v>1139</v>
      </c>
      <c r="G1954" s="784" t="s">
        <v>4431</v>
      </c>
      <c r="H1954" s="784" t="s">
        <v>4431</v>
      </c>
      <c r="I1954" s="784" t="s">
        <v>5130</v>
      </c>
    </row>
    <row r="1955" spans="1:9" hidden="1">
      <c r="A1955" t="str">
        <f>Table_wabobpsvr_AzureCalc_AzureCalcRateCard[[#This Row],[ServiceName]]&amp;Table_wabobpsvr_AzureCalc_AzureCalcRateCard[[#This Row],[Price_Level]]&amp;Table_wabobpsvr_AzureCalc_AzureCalcRateCard[[#This Row],[Region]]</f>
        <v>Basic_D12 VM (Windows)B13</v>
      </c>
      <c r="B1955">
        <v>13</v>
      </c>
      <c r="C1955" t="s">
        <v>701</v>
      </c>
      <c r="D1955" t="s">
        <v>182</v>
      </c>
      <c r="E1955">
        <v>0.76704000000000006</v>
      </c>
      <c r="F1955" t="s">
        <v>1139</v>
      </c>
      <c r="G1955" s="784" t="s">
        <v>4431</v>
      </c>
      <c r="H1955" s="784" t="s">
        <v>4431</v>
      </c>
      <c r="I1955" s="784" t="s">
        <v>5130</v>
      </c>
    </row>
    <row r="1956" spans="1:9" hidden="1">
      <c r="A1956" t="str">
        <f>Table_wabobpsvr_AzureCalc_AzureCalcRateCard[[#This Row],[ServiceName]]&amp;Table_wabobpsvr_AzureCalc_AzureCalcRateCard[[#This Row],[Price_Level]]&amp;Table_wabobpsvr_AzureCalc_AzureCalcRateCard[[#This Row],[Region]]</f>
        <v>Basic_D12 VM (Windows)C13</v>
      </c>
      <c r="B1956">
        <v>13</v>
      </c>
      <c r="C1956" t="s">
        <v>701</v>
      </c>
      <c r="D1956" t="s">
        <v>184</v>
      </c>
      <c r="E1956">
        <v>0.74256</v>
      </c>
      <c r="F1956" t="s">
        <v>1139</v>
      </c>
      <c r="G1956" s="784" t="s">
        <v>4431</v>
      </c>
      <c r="H1956" s="784" t="s">
        <v>4431</v>
      </c>
      <c r="I1956" s="784" t="s">
        <v>5130</v>
      </c>
    </row>
    <row r="1957" spans="1:9" hidden="1">
      <c r="A1957" t="str">
        <f>Table_wabobpsvr_AzureCalc_AzureCalcRateCard[[#This Row],[ServiceName]]&amp;Table_wabobpsvr_AzureCalc_AzureCalcRateCard[[#This Row],[Price_Level]]&amp;Table_wabobpsvr_AzureCalc_AzureCalcRateCard[[#This Row],[Region]]</f>
        <v>Basic_D12 VM (Windows)D13</v>
      </c>
      <c r="B1957">
        <v>13</v>
      </c>
      <c r="C1957" t="s">
        <v>701</v>
      </c>
      <c r="D1957" t="s">
        <v>183</v>
      </c>
      <c r="E1957">
        <v>0.71808000000000005</v>
      </c>
      <c r="F1957" t="s">
        <v>1139</v>
      </c>
      <c r="G1957" s="784" t="s">
        <v>4431</v>
      </c>
      <c r="H1957" s="784" t="s">
        <v>4431</v>
      </c>
      <c r="I1957" s="784" t="s">
        <v>5130</v>
      </c>
    </row>
    <row r="1958" spans="1:9" hidden="1">
      <c r="A1958" s="784" t="str">
        <f>Table_wabobpsvr_AzureCalc_AzureCalcRateCard[[#This Row],[ServiceName]]&amp;Table_wabobpsvr_AzureCalc_AzureCalcRateCard[[#This Row],[Price_Level]]&amp;Table_wabobpsvr_AzureCalc_AzureCalcRateCard[[#This Row],[Region]]</f>
        <v>Basic_D12 VM (Windows)MOSP7</v>
      </c>
      <c r="B1958" s="784">
        <v>7</v>
      </c>
      <c r="C1958" s="784" t="s">
        <v>701</v>
      </c>
      <c r="D1958" s="784" t="s">
        <v>627</v>
      </c>
      <c r="E1958" s="784">
        <v>0.6</v>
      </c>
      <c r="F1958" s="784" t="s">
        <v>1139</v>
      </c>
      <c r="G1958" s="784" t="s">
        <v>4431</v>
      </c>
      <c r="H1958" s="784" t="s">
        <v>4431</v>
      </c>
      <c r="I1958" s="784" t="s">
        <v>5027</v>
      </c>
    </row>
    <row r="1959" spans="1:9" hidden="1">
      <c r="A1959" s="784" t="str">
        <f>Table_wabobpsvr_AzureCalc_AzureCalcRateCard[[#This Row],[ServiceName]]&amp;Table_wabobpsvr_AzureCalc_AzureCalcRateCard[[#This Row],[Price_Level]]&amp;Table_wabobpsvr_AzureCalc_AzureCalcRateCard[[#This Row],[Region]]</f>
        <v>Basic_D12 VM (Windows)A7</v>
      </c>
      <c r="B1959" s="784">
        <v>7</v>
      </c>
      <c r="C1959" s="784" t="s">
        <v>701</v>
      </c>
      <c r="D1959" s="784" t="s">
        <v>181</v>
      </c>
      <c r="E1959" s="784">
        <v>0.58199999999999996</v>
      </c>
      <c r="F1959" s="784" t="s">
        <v>1139</v>
      </c>
      <c r="G1959" s="784" t="s">
        <v>4431</v>
      </c>
      <c r="H1959" s="784" t="s">
        <v>4431</v>
      </c>
      <c r="I1959" s="784" t="s">
        <v>5027</v>
      </c>
    </row>
    <row r="1960" spans="1:9" hidden="1">
      <c r="A1960" s="784" t="str">
        <f>Table_wabobpsvr_AzureCalc_AzureCalcRateCard[[#This Row],[ServiceName]]&amp;Table_wabobpsvr_AzureCalc_AzureCalcRateCard[[#This Row],[Price_Level]]&amp;Table_wabobpsvr_AzureCalc_AzureCalcRateCard[[#This Row],[Region]]</f>
        <v>Basic_D12 VM (Windows)B7</v>
      </c>
      <c r="B1960" s="784">
        <v>7</v>
      </c>
      <c r="C1960" s="784" t="s">
        <v>701</v>
      </c>
      <c r="D1960" s="784" t="s">
        <v>182</v>
      </c>
      <c r="E1960" s="784">
        <v>0.56399999999999995</v>
      </c>
      <c r="F1960" s="784" t="s">
        <v>1139</v>
      </c>
      <c r="G1960" s="784" t="s">
        <v>4431</v>
      </c>
      <c r="H1960" s="784" t="s">
        <v>4431</v>
      </c>
      <c r="I1960" s="784" t="s">
        <v>5027</v>
      </c>
    </row>
    <row r="1961" spans="1:9" hidden="1">
      <c r="A1961" t="str">
        <f>Table_wabobpsvr_AzureCalc_AzureCalcRateCard[[#This Row],[ServiceName]]&amp;Table_wabobpsvr_AzureCalc_AzureCalcRateCard[[#This Row],[Price_Level]]&amp;Table_wabobpsvr_AzureCalc_AzureCalcRateCard[[#This Row],[Region]]</f>
        <v>Basic_D11 VM (Non-Windows)A3</v>
      </c>
      <c r="B1961">
        <v>3</v>
      </c>
      <c r="C1961" t="s">
        <v>701</v>
      </c>
      <c r="D1961" t="s">
        <v>181</v>
      </c>
      <c r="E1961">
        <v>0.18915000000000001</v>
      </c>
      <c r="F1961" t="s">
        <v>1136</v>
      </c>
      <c r="G1961" s="784" t="s">
        <v>4431</v>
      </c>
      <c r="H1961" s="784" t="s">
        <v>4431</v>
      </c>
      <c r="I1961" s="784" t="s">
        <v>5131</v>
      </c>
    </row>
    <row r="1962" spans="1:9" hidden="1">
      <c r="A1962" s="784" t="str">
        <f>Table_wabobpsvr_AzureCalc_AzureCalcRateCard[[#This Row],[ServiceName]]&amp;Table_wabobpsvr_AzureCalc_AzureCalcRateCard[[#This Row],[Price_Level]]&amp;Table_wabobpsvr_AzureCalc_AzureCalcRateCard[[#This Row],[Region]]</f>
        <v>Basic_D11 VM (Non-Windows)B3</v>
      </c>
      <c r="B1962" s="784">
        <v>3</v>
      </c>
      <c r="C1962" s="784" t="s">
        <v>701</v>
      </c>
      <c r="D1962" s="784" t="s">
        <v>182</v>
      </c>
      <c r="E1962" s="784">
        <v>0.18329999999999999</v>
      </c>
      <c r="F1962" s="784" t="s">
        <v>1136</v>
      </c>
      <c r="G1962" s="784" t="s">
        <v>4431</v>
      </c>
      <c r="H1962" s="784" t="s">
        <v>4431</v>
      </c>
      <c r="I1962" s="784" t="s">
        <v>5131</v>
      </c>
    </row>
    <row r="1963" spans="1:9" hidden="1">
      <c r="A1963" t="str">
        <f>Table_wabobpsvr_AzureCalc_AzureCalcRateCard[[#This Row],[ServiceName]]&amp;Table_wabobpsvr_AzureCalc_AzureCalcRateCard[[#This Row],[Price_Level]]&amp;Table_wabobpsvr_AzureCalc_AzureCalcRateCard[[#This Row],[Region]]</f>
        <v>Basic_D11 VM (Non-Windows)C3</v>
      </c>
      <c r="B1963">
        <v>3</v>
      </c>
      <c r="C1963" t="s">
        <v>701</v>
      </c>
      <c r="D1963" t="s">
        <v>184</v>
      </c>
      <c r="E1963">
        <v>0.17745</v>
      </c>
      <c r="F1963" t="s">
        <v>1136</v>
      </c>
      <c r="G1963" s="784" t="s">
        <v>4431</v>
      </c>
      <c r="H1963" s="784" t="s">
        <v>4431</v>
      </c>
      <c r="I1963" s="784" t="s">
        <v>5131</v>
      </c>
    </row>
    <row r="1964" spans="1:9" hidden="1">
      <c r="A1964" t="str">
        <f>Table_wabobpsvr_AzureCalc_AzureCalcRateCard[[#This Row],[ServiceName]]&amp;Table_wabobpsvr_AzureCalc_AzureCalcRateCard[[#This Row],[Price_Level]]&amp;Table_wabobpsvr_AzureCalc_AzureCalcRateCard[[#This Row],[Region]]</f>
        <v>Basic_D11 VM (Non-Windows)D3</v>
      </c>
      <c r="B1964">
        <v>3</v>
      </c>
      <c r="C1964" t="s">
        <v>701</v>
      </c>
      <c r="D1964" t="s">
        <v>183</v>
      </c>
      <c r="E1964">
        <v>0.1716</v>
      </c>
      <c r="F1964" t="s">
        <v>1136</v>
      </c>
      <c r="G1964" s="784" t="s">
        <v>4431</v>
      </c>
      <c r="H1964" s="784" t="s">
        <v>4431</v>
      </c>
      <c r="I1964" s="784" t="s">
        <v>5131</v>
      </c>
    </row>
    <row r="1965" spans="1:9" hidden="1">
      <c r="A1965" t="str">
        <f>Table_wabobpsvr_AzureCalc_AzureCalcRateCard[[#This Row],[ServiceName]]&amp;Table_wabobpsvr_AzureCalc_AzureCalcRateCard[[#This Row],[Price_Level]]&amp;Table_wabobpsvr_AzureCalc_AzureCalcRateCard[[#This Row],[Region]]</f>
        <v>Basic_D11 VM (Non-Windows)MOSP6</v>
      </c>
      <c r="B1965">
        <v>6</v>
      </c>
      <c r="C1965" t="s">
        <v>701</v>
      </c>
      <c r="D1965" t="s">
        <v>627</v>
      </c>
      <c r="E1965">
        <v>0.19500000000000001</v>
      </c>
      <c r="F1965" t="s">
        <v>1136</v>
      </c>
      <c r="G1965" s="784" t="s">
        <v>4431</v>
      </c>
      <c r="H1965" s="784" t="s">
        <v>4431</v>
      </c>
      <c r="I1965" s="784" t="s">
        <v>5132</v>
      </c>
    </row>
    <row r="1966" spans="1:9" hidden="1">
      <c r="A1966" t="str">
        <f>Table_wabobpsvr_AzureCalc_AzureCalcRateCard[[#This Row],[ServiceName]]&amp;Table_wabobpsvr_AzureCalc_AzureCalcRateCard[[#This Row],[Price_Level]]&amp;Table_wabobpsvr_AzureCalc_AzureCalcRateCard[[#This Row],[Region]]</f>
        <v>Basic_D11 VM (Non-Windows)A6</v>
      </c>
      <c r="B1966">
        <v>6</v>
      </c>
      <c r="C1966" t="s">
        <v>701</v>
      </c>
      <c r="D1966" t="s">
        <v>181</v>
      </c>
      <c r="E1966">
        <v>0.18915000000000001</v>
      </c>
      <c r="F1966" t="s">
        <v>1136</v>
      </c>
      <c r="G1966" s="784" t="s">
        <v>4431</v>
      </c>
      <c r="H1966" s="784" t="s">
        <v>4431</v>
      </c>
      <c r="I1966" s="784" t="s">
        <v>5132</v>
      </c>
    </row>
    <row r="1967" spans="1:9" hidden="1">
      <c r="A1967" t="str">
        <f>Table_wabobpsvr_AzureCalc_AzureCalcRateCard[[#This Row],[ServiceName]]&amp;Table_wabobpsvr_AzureCalc_AzureCalcRateCard[[#This Row],[Price_Level]]&amp;Table_wabobpsvr_AzureCalc_AzureCalcRateCard[[#This Row],[Region]]</f>
        <v>Basic_D11 VM (Non-Windows)B6</v>
      </c>
      <c r="B1967">
        <v>6</v>
      </c>
      <c r="C1967" t="s">
        <v>701</v>
      </c>
      <c r="D1967" t="s">
        <v>182</v>
      </c>
      <c r="E1967">
        <v>0.18329999999999999</v>
      </c>
      <c r="F1967" t="s">
        <v>1136</v>
      </c>
      <c r="G1967" s="784" t="s">
        <v>4431</v>
      </c>
      <c r="H1967" s="784" t="s">
        <v>4431</v>
      </c>
      <c r="I1967" s="784" t="s">
        <v>5132</v>
      </c>
    </row>
    <row r="1968" spans="1:9" hidden="1">
      <c r="A1968" t="str">
        <f>Table_wabobpsvr_AzureCalc_AzureCalcRateCard[[#This Row],[ServiceName]]&amp;Table_wabobpsvr_AzureCalc_AzureCalcRateCard[[#This Row],[Price_Level]]&amp;Table_wabobpsvr_AzureCalc_AzureCalcRateCard[[#This Row],[Region]]</f>
        <v>Basic_D11 VM (Non-Windows)C6</v>
      </c>
      <c r="B1968">
        <v>6</v>
      </c>
      <c r="C1968" t="s">
        <v>701</v>
      </c>
      <c r="D1968" t="s">
        <v>184</v>
      </c>
      <c r="E1968">
        <v>0.17745</v>
      </c>
      <c r="F1968" t="s">
        <v>1136</v>
      </c>
      <c r="G1968" s="784" t="s">
        <v>4431</v>
      </c>
      <c r="H1968" s="784" t="s">
        <v>4431</v>
      </c>
      <c r="I1968" s="784" t="s">
        <v>5132</v>
      </c>
    </row>
    <row r="1969" spans="1:9" hidden="1">
      <c r="A1969" t="str">
        <f>Table_wabobpsvr_AzureCalc_AzureCalcRateCard[[#This Row],[ServiceName]]&amp;Table_wabobpsvr_AzureCalc_AzureCalcRateCard[[#This Row],[Price_Level]]&amp;Table_wabobpsvr_AzureCalc_AzureCalcRateCard[[#This Row],[Region]]</f>
        <v>Basic_D11 VM (Non-Windows)D6</v>
      </c>
      <c r="B1969">
        <v>6</v>
      </c>
      <c r="C1969" t="s">
        <v>701</v>
      </c>
      <c r="D1969" t="s">
        <v>183</v>
      </c>
      <c r="E1969">
        <v>0.1716</v>
      </c>
      <c r="F1969" t="s">
        <v>1136</v>
      </c>
      <c r="G1969" s="784" t="s">
        <v>4431</v>
      </c>
      <c r="H1969" s="784" t="s">
        <v>4431</v>
      </c>
      <c r="I1969" s="784" t="s">
        <v>5132</v>
      </c>
    </row>
    <row r="1970" spans="1:9" hidden="1">
      <c r="A1970" t="str">
        <f>Table_wabobpsvr_AzureCalc_AzureCalcRateCard[[#This Row],[ServiceName]]&amp;Table_wabobpsvr_AzureCalc_AzureCalcRateCard[[#This Row],[Price_Level]]&amp;Table_wabobpsvr_AzureCalc_AzureCalcRateCard[[#This Row],[Region]]</f>
        <v>Basic_D11 VM (Non-Windows)MOSP2</v>
      </c>
      <c r="B1970">
        <v>2</v>
      </c>
      <c r="C1970" t="s">
        <v>701</v>
      </c>
      <c r="D1970" t="s">
        <v>627</v>
      </c>
      <c r="E1970">
        <v>0.17499999999999999</v>
      </c>
      <c r="F1970" t="s">
        <v>1136</v>
      </c>
      <c r="G1970" s="784" t="s">
        <v>4431</v>
      </c>
      <c r="H1970" s="784" t="s">
        <v>4431</v>
      </c>
      <c r="I1970" s="784" t="s">
        <v>5133</v>
      </c>
    </row>
    <row r="1971" spans="1:9" hidden="1">
      <c r="A1971" t="str">
        <f>Table_wabobpsvr_AzureCalc_AzureCalcRateCard[[#This Row],[ServiceName]]&amp;Table_wabobpsvr_AzureCalc_AzureCalcRateCard[[#This Row],[Price_Level]]&amp;Table_wabobpsvr_AzureCalc_AzureCalcRateCard[[#This Row],[Region]]</f>
        <v>Basic_D11 VM (Non-Windows)A2</v>
      </c>
      <c r="B1971">
        <v>2</v>
      </c>
      <c r="C1971" t="s">
        <v>701</v>
      </c>
      <c r="D1971" t="s">
        <v>181</v>
      </c>
      <c r="E1971">
        <v>0.16975000000000001</v>
      </c>
      <c r="F1971" t="s">
        <v>1136</v>
      </c>
      <c r="G1971" s="784" t="s">
        <v>4431</v>
      </c>
      <c r="H1971" s="784" t="s">
        <v>4431</v>
      </c>
      <c r="I1971" s="784" t="s">
        <v>5133</v>
      </c>
    </row>
    <row r="1972" spans="1:9" hidden="1">
      <c r="A1972" t="str">
        <f>Table_wabobpsvr_AzureCalc_AzureCalcRateCard[[#This Row],[ServiceName]]&amp;Table_wabobpsvr_AzureCalc_AzureCalcRateCard[[#This Row],[Price_Level]]&amp;Table_wabobpsvr_AzureCalc_AzureCalcRateCard[[#This Row],[Region]]</f>
        <v>Basic_D11 VM (Non-Windows)B2</v>
      </c>
      <c r="B1972">
        <v>2</v>
      </c>
      <c r="C1972" t="s">
        <v>701</v>
      </c>
      <c r="D1972" t="s">
        <v>182</v>
      </c>
      <c r="E1972">
        <v>0.16450000000000001</v>
      </c>
      <c r="F1972" t="s">
        <v>1136</v>
      </c>
      <c r="G1972" s="784" t="s">
        <v>4431</v>
      </c>
      <c r="H1972" s="784" t="s">
        <v>4431</v>
      </c>
      <c r="I1972" s="784" t="s">
        <v>5133</v>
      </c>
    </row>
    <row r="1973" spans="1:9" hidden="1">
      <c r="A1973" t="str">
        <f>Table_wabobpsvr_AzureCalc_AzureCalcRateCard[[#This Row],[ServiceName]]&amp;Table_wabobpsvr_AzureCalc_AzureCalcRateCard[[#This Row],[Price_Level]]&amp;Table_wabobpsvr_AzureCalc_AzureCalcRateCard[[#This Row],[Region]]</f>
        <v>Basic_D11 VM (Non-Windows)C2</v>
      </c>
      <c r="B1973">
        <v>2</v>
      </c>
      <c r="C1973" t="s">
        <v>701</v>
      </c>
      <c r="D1973" t="s">
        <v>184</v>
      </c>
      <c r="E1973">
        <v>0.15925</v>
      </c>
      <c r="F1973" t="s">
        <v>1136</v>
      </c>
      <c r="G1973" s="784" t="s">
        <v>4431</v>
      </c>
      <c r="H1973" s="784" t="s">
        <v>4431</v>
      </c>
      <c r="I1973" s="784" t="s">
        <v>5133</v>
      </c>
    </row>
    <row r="1974" spans="1:9" hidden="1">
      <c r="A1974" t="str">
        <f>Table_wabobpsvr_AzureCalc_AzureCalcRateCard[[#This Row],[ServiceName]]&amp;Table_wabobpsvr_AzureCalc_AzureCalcRateCard[[#This Row],[Price_Level]]&amp;Table_wabobpsvr_AzureCalc_AzureCalcRateCard[[#This Row],[Region]]</f>
        <v>Basic_D11 VM (Non-Windows)D2</v>
      </c>
      <c r="B1974">
        <v>2</v>
      </c>
      <c r="C1974" t="s">
        <v>701</v>
      </c>
      <c r="D1974" t="s">
        <v>183</v>
      </c>
      <c r="E1974">
        <v>0.154</v>
      </c>
      <c r="F1974" t="s">
        <v>1136</v>
      </c>
      <c r="G1974" s="784" t="s">
        <v>4431</v>
      </c>
      <c r="H1974" s="784" t="s">
        <v>4431</v>
      </c>
      <c r="I1974" s="784" t="s">
        <v>5133</v>
      </c>
    </row>
    <row r="1975" spans="1:9" hidden="1">
      <c r="A1975" t="str">
        <f>Table_wabobpsvr_AzureCalc_AzureCalcRateCard[[#This Row],[ServiceName]]&amp;Table_wabobpsvr_AzureCalc_AzureCalcRateCard[[#This Row],[Price_Level]]&amp;Table_wabobpsvr_AzureCalc_AzureCalcRateCard[[#This Row],[Region]]</f>
        <v>Basic_D11 VM (Non-Windows)MOSP5</v>
      </c>
      <c r="B1975">
        <v>5</v>
      </c>
      <c r="C1975" t="s">
        <v>701</v>
      </c>
      <c r="D1975" t="s">
        <v>627</v>
      </c>
      <c r="E1975">
        <v>0.19500000000000001</v>
      </c>
      <c r="F1975" t="s">
        <v>1136</v>
      </c>
      <c r="G1975" s="784" t="s">
        <v>4431</v>
      </c>
      <c r="H1975" s="784" t="s">
        <v>4431</v>
      </c>
      <c r="I1975" s="784" t="s">
        <v>5134</v>
      </c>
    </row>
    <row r="1976" spans="1:9" hidden="1">
      <c r="A1976" t="str">
        <f>Table_wabobpsvr_AzureCalc_AzureCalcRateCard[[#This Row],[ServiceName]]&amp;Table_wabobpsvr_AzureCalc_AzureCalcRateCard[[#This Row],[Price_Level]]&amp;Table_wabobpsvr_AzureCalc_AzureCalcRateCard[[#This Row],[Region]]</f>
        <v>Basic_D11 VM (Non-Windows)A5</v>
      </c>
      <c r="B1976">
        <v>5</v>
      </c>
      <c r="C1976" t="s">
        <v>701</v>
      </c>
      <c r="D1976" t="s">
        <v>181</v>
      </c>
      <c r="E1976">
        <v>0.18915000000000001</v>
      </c>
      <c r="F1976" t="s">
        <v>1136</v>
      </c>
      <c r="G1976" s="784" t="s">
        <v>4431</v>
      </c>
      <c r="H1976" s="784" t="s">
        <v>4431</v>
      </c>
      <c r="I1976" s="784" t="s">
        <v>5134</v>
      </c>
    </row>
    <row r="1977" spans="1:9" hidden="1">
      <c r="A1977" t="str">
        <f>Table_wabobpsvr_AzureCalc_AzureCalcRateCard[[#This Row],[ServiceName]]&amp;Table_wabobpsvr_AzureCalc_AzureCalcRateCard[[#This Row],[Price_Level]]&amp;Table_wabobpsvr_AzureCalc_AzureCalcRateCard[[#This Row],[Region]]</f>
        <v>Basic_D11 VM (Non-Windows)B5</v>
      </c>
      <c r="B1977">
        <v>5</v>
      </c>
      <c r="C1977" t="s">
        <v>701</v>
      </c>
      <c r="D1977" t="s">
        <v>182</v>
      </c>
      <c r="E1977">
        <v>0.18329999999999999</v>
      </c>
      <c r="F1977" t="s">
        <v>1136</v>
      </c>
      <c r="G1977" s="784" t="s">
        <v>4431</v>
      </c>
      <c r="H1977" s="784" t="s">
        <v>4431</v>
      </c>
      <c r="I1977" s="784" t="s">
        <v>5134</v>
      </c>
    </row>
    <row r="1978" spans="1:9" hidden="1">
      <c r="A1978" t="str">
        <f>Table_wabobpsvr_AzureCalc_AzureCalcRateCard[[#This Row],[ServiceName]]&amp;Table_wabobpsvr_AzureCalc_AzureCalcRateCard[[#This Row],[Price_Level]]&amp;Table_wabobpsvr_AzureCalc_AzureCalcRateCard[[#This Row],[Region]]</f>
        <v>Basic_D11 VM (Non-Windows)C5</v>
      </c>
      <c r="B1978">
        <v>5</v>
      </c>
      <c r="C1978" t="s">
        <v>701</v>
      </c>
      <c r="D1978" t="s">
        <v>184</v>
      </c>
      <c r="E1978">
        <v>0.17745</v>
      </c>
      <c r="F1978" t="s">
        <v>1136</v>
      </c>
      <c r="G1978" s="784" t="s">
        <v>4431</v>
      </c>
      <c r="H1978" s="784" t="s">
        <v>4431</v>
      </c>
      <c r="I1978" s="784" t="s">
        <v>5134</v>
      </c>
    </row>
    <row r="1979" spans="1:9" hidden="1">
      <c r="A1979" t="str">
        <f>Table_wabobpsvr_AzureCalc_AzureCalcRateCard[[#This Row],[ServiceName]]&amp;Table_wabobpsvr_AzureCalc_AzureCalcRateCard[[#This Row],[Price_Level]]&amp;Table_wabobpsvr_AzureCalc_AzureCalcRateCard[[#This Row],[Region]]</f>
        <v>Basic_D11 VM (Non-Windows)D5</v>
      </c>
      <c r="B1979">
        <v>5</v>
      </c>
      <c r="C1979" t="s">
        <v>701</v>
      </c>
      <c r="D1979" t="s">
        <v>183</v>
      </c>
      <c r="E1979">
        <v>0.1716</v>
      </c>
      <c r="F1979" t="s">
        <v>1136</v>
      </c>
      <c r="G1979" s="784" t="s">
        <v>4431</v>
      </c>
      <c r="H1979" s="784" t="s">
        <v>4431</v>
      </c>
      <c r="I1979" s="784" t="s">
        <v>5134</v>
      </c>
    </row>
    <row r="1980" spans="1:9" hidden="1">
      <c r="A1980" t="str">
        <f>Table_wabobpsvr_AzureCalc_AzureCalcRateCard[[#This Row],[ServiceName]]&amp;Table_wabobpsvr_AzureCalc_AzureCalcRateCard[[#This Row],[Price_Level]]&amp;Table_wabobpsvr_AzureCalc_AzureCalcRateCard[[#This Row],[Region]]</f>
        <v>Basic_D11 VM (Non-Windows)D4</v>
      </c>
      <c r="B1980">
        <v>4</v>
      </c>
      <c r="C1980" t="s">
        <v>701</v>
      </c>
      <c r="D1980" t="s">
        <v>183</v>
      </c>
      <c r="E1980">
        <v>0.1716</v>
      </c>
      <c r="F1980" t="s">
        <v>1136</v>
      </c>
      <c r="G1980" s="784" t="s">
        <v>4431</v>
      </c>
      <c r="H1980" s="784" t="s">
        <v>4431</v>
      </c>
      <c r="I1980" s="784" t="s">
        <v>5135</v>
      </c>
    </row>
    <row r="1981" spans="1:9" hidden="1">
      <c r="A1981" t="str">
        <f>Table_wabobpsvr_AzureCalc_AzureCalcRateCard[[#This Row],[ServiceName]]&amp;Table_wabobpsvr_AzureCalc_AzureCalcRateCard[[#This Row],[Price_Level]]&amp;Table_wabobpsvr_AzureCalc_AzureCalcRateCard[[#This Row],[Region]]</f>
        <v>Basic_D11 VM (Non-Windows)MOSP14</v>
      </c>
      <c r="B1981">
        <v>14</v>
      </c>
      <c r="C1981" t="s">
        <v>701</v>
      </c>
      <c r="D1981" t="s">
        <v>627</v>
      </c>
      <c r="E1981">
        <v>999999</v>
      </c>
      <c r="F1981" t="s">
        <v>1136</v>
      </c>
      <c r="G1981" s="784" t="s">
        <v>4431</v>
      </c>
      <c r="H1981" s="784" t="s">
        <v>4431</v>
      </c>
      <c r="I1981" s="784" t="s">
        <v>5136</v>
      </c>
    </row>
    <row r="1982" spans="1:9" hidden="1">
      <c r="A1982" t="str">
        <f>Table_wabobpsvr_AzureCalc_AzureCalcRateCard[[#This Row],[ServiceName]]&amp;Table_wabobpsvr_AzureCalc_AzureCalcRateCard[[#This Row],[Price_Level]]&amp;Table_wabobpsvr_AzureCalc_AzureCalcRateCard[[#This Row],[Region]]</f>
        <v>Basic_D11 VM (Non-Windows)A14</v>
      </c>
      <c r="B1982">
        <v>14</v>
      </c>
      <c r="C1982" t="s">
        <v>701</v>
      </c>
      <c r="D1982" t="s">
        <v>181</v>
      </c>
      <c r="E1982">
        <v>0.21243000000000001</v>
      </c>
      <c r="F1982" t="s">
        <v>1136</v>
      </c>
      <c r="G1982" s="784" t="s">
        <v>4431</v>
      </c>
      <c r="H1982" s="784" t="s">
        <v>4431</v>
      </c>
      <c r="I1982" s="784" t="s">
        <v>5136</v>
      </c>
    </row>
    <row r="1983" spans="1:9" hidden="1">
      <c r="A1983" t="str">
        <f>Table_wabobpsvr_AzureCalc_AzureCalcRateCard[[#This Row],[ServiceName]]&amp;Table_wabobpsvr_AzureCalc_AzureCalcRateCard[[#This Row],[Price_Level]]&amp;Table_wabobpsvr_AzureCalc_AzureCalcRateCard[[#This Row],[Region]]</f>
        <v>Basic_D11 VM (Non-Windows)B14</v>
      </c>
      <c r="B1983">
        <v>14</v>
      </c>
      <c r="C1983" t="s">
        <v>701</v>
      </c>
      <c r="D1983" t="s">
        <v>182</v>
      </c>
      <c r="E1983">
        <v>0.20585999999999999</v>
      </c>
      <c r="F1983" t="s">
        <v>1136</v>
      </c>
      <c r="G1983" s="784" t="s">
        <v>4431</v>
      </c>
      <c r="H1983" s="784" t="s">
        <v>4431</v>
      </c>
      <c r="I1983" s="784" t="s">
        <v>5136</v>
      </c>
    </row>
    <row r="1984" spans="1:9" hidden="1">
      <c r="A1984" t="str">
        <f>Table_wabobpsvr_AzureCalc_AzureCalcRateCard[[#This Row],[ServiceName]]&amp;Table_wabobpsvr_AzureCalc_AzureCalcRateCard[[#This Row],[Price_Level]]&amp;Table_wabobpsvr_AzureCalc_AzureCalcRateCard[[#This Row],[Region]]</f>
        <v>Basic_D11 VM (Non-Windows)C14</v>
      </c>
      <c r="B1984">
        <v>14</v>
      </c>
      <c r="C1984" t="s">
        <v>701</v>
      </c>
      <c r="D1984" t="s">
        <v>184</v>
      </c>
      <c r="E1984">
        <v>0.19928999999999999</v>
      </c>
      <c r="F1984" t="s">
        <v>1136</v>
      </c>
      <c r="G1984" s="784" t="s">
        <v>4431</v>
      </c>
      <c r="H1984" s="784" t="s">
        <v>4431</v>
      </c>
      <c r="I1984" s="784" t="s">
        <v>5136</v>
      </c>
    </row>
    <row r="1985" spans="1:9" hidden="1">
      <c r="A1985" t="str">
        <f>Table_wabobpsvr_AzureCalc_AzureCalcRateCard[[#This Row],[ServiceName]]&amp;Table_wabobpsvr_AzureCalc_AzureCalcRateCard[[#This Row],[Price_Level]]&amp;Table_wabobpsvr_AzureCalc_AzureCalcRateCard[[#This Row],[Region]]</f>
        <v>Basic_D11 VM (Non-Windows)D14</v>
      </c>
      <c r="B1985">
        <v>14</v>
      </c>
      <c r="C1985" t="s">
        <v>701</v>
      </c>
      <c r="D1985" t="s">
        <v>183</v>
      </c>
      <c r="E1985">
        <v>0.19272</v>
      </c>
      <c r="F1985" t="s">
        <v>1136</v>
      </c>
      <c r="G1985" s="784" t="s">
        <v>4431</v>
      </c>
      <c r="H1985" s="784" t="s">
        <v>4431</v>
      </c>
      <c r="I1985" s="784" t="s">
        <v>5136</v>
      </c>
    </row>
    <row r="1986" spans="1:9" hidden="1">
      <c r="A1986" t="str">
        <f>Table_wabobpsvr_AzureCalc_AzureCalcRateCard[[#This Row],[ServiceName]]&amp;Table_wabobpsvr_AzureCalc_AzureCalcRateCard[[#This Row],[Price_Level]]&amp;Table_wabobpsvr_AzureCalc_AzureCalcRateCard[[#This Row],[Region]]</f>
        <v>Basic_D11 VM (Non-Windows)MOSP</v>
      </c>
      <c r="C1986" t="s">
        <v>701</v>
      </c>
      <c r="D1986" t="s">
        <v>627</v>
      </c>
      <c r="E1986">
        <v>0.17499999999999999</v>
      </c>
      <c r="F1986" t="s">
        <v>1136</v>
      </c>
      <c r="G1986" s="784" t="s">
        <v>4431</v>
      </c>
      <c r="H1986" s="784" t="s">
        <v>4431</v>
      </c>
      <c r="I1986" s="784" t="s">
        <v>5137</v>
      </c>
    </row>
    <row r="1987" spans="1:9" hidden="1">
      <c r="A1987" t="str">
        <f>Table_wabobpsvr_AzureCalc_AzureCalcRateCard[[#This Row],[ServiceName]]&amp;Table_wabobpsvr_AzureCalc_AzureCalcRateCard[[#This Row],[Price_Level]]&amp;Table_wabobpsvr_AzureCalc_AzureCalcRateCard[[#This Row],[Region]]</f>
        <v>Basic_D11 VM (Non-Windows)A</v>
      </c>
      <c r="C1987" t="s">
        <v>701</v>
      </c>
      <c r="D1987" t="s">
        <v>181</v>
      </c>
      <c r="E1987">
        <v>0.16975000000000001</v>
      </c>
      <c r="F1987" t="s">
        <v>1136</v>
      </c>
      <c r="G1987" s="784" t="s">
        <v>3807</v>
      </c>
      <c r="H1987" s="784" t="s">
        <v>3808</v>
      </c>
      <c r="I1987" s="784" t="s">
        <v>5137</v>
      </c>
    </row>
    <row r="1988" spans="1:9" hidden="1">
      <c r="A1988" t="str">
        <f>Table_wabobpsvr_AzureCalc_AzureCalcRateCard[[#This Row],[ServiceName]]&amp;Table_wabobpsvr_AzureCalc_AzureCalcRateCard[[#This Row],[Price_Level]]&amp;Table_wabobpsvr_AzureCalc_AzureCalcRateCard[[#This Row],[Region]]</f>
        <v>Basic_D11 VM (Non-Windows)B</v>
      </c>
      <c r="C1988" t="s">
        <v>701</v>
      </c>
      <c r="D1988" t="s">
        <v>182</v>
      </c>
      <c r="E1988">
        <v>0.16450000000000001</v>
      </c>
      <c r="F1988" t="s">
        <v>1136</v>
      </c>
      <c r="G1988" s="784" t="s">
        <v>3807</v>
      </c>
      <c r="H1988" s="784" t="s">
        <v>3808</v>
      </c>
      <c r="I1988" s="784" t="s">
        <v>5137</v>
      </c>
    </row>
    <row r="1989" spans="1:9" hidden="1">
      <c r="A1989" t="str">
        <f>Table_wabobpsvr_AzureCalc_AzureCalcRateCard[[#This Row],[ServiceName]]&amp;Table_wabobpsvr_AzureCalc_AzureCalcRateCard[[#This Row],[Price_Level]]&amp;Table_wabobpsvr_AzureCalc_AzureCalcRateCard[[#This Row],[Region]]</f>
        <v>Basic_D11 VM (Non-Windows)C</v>
      </c>
      <c r="C1989" t="s">
        <v>701</v>
      </c>
      <c r="D1989" t="s">
        <v>184</v>
      </c>
      <c r="E1989">
        <v>0.15925</v>
      </c>
      <c r="F1989" t="s">
        <v>1136</v>
      </c>
      <c r="G1989" s="784" t="s">
        <v>3807</v>
      </c>
      <c r="H1989" s="784" t="s">
        <v>3808</v>
      </c>
      <c r="I1989" s="784" t="s">
        <v>5137</v>
      </c>
    </row>
    <row r="1990" spans="1:9" hidden="1">
      <c r="A1990" t="str">
        <f>Table_wabobpsvr_AzureCalc_AzureCalcRateCard[[#This Row],[ServiceName]]&amp;Table_wabobpsvr_AzureCalc_AzureCalcRateCard[[#This Row],[Price_Level]]&amp;Table_wabobpsvr_AzureCalc_AzureCalcRateCard[[#This Row],[Region]]</f>
        <v>Basic_D11 VM (Non-Windows)D</v>
      </c>
      <c r="C1990" t="s">
        <v>701</v>
      </c>
      <c r="D1990" t="s">
        <v>183</v>
      </c>
      <c r="E1990">
        <v>0.154</v>
      </c>
      <c r="F1990" t="s">
        <v>1136</v>
      </c>
      <c r="G1990" s="784" t="s">
        <v>3807</v>
      </c>
      <c r="H1990" s="784" t="s">
        <v>3808</v>
      </c>
      <c r="I1990" s="784" t="s">
        <v>5137</v>
      </c>
    </row>
    <row r="1991" spans="1:9" hidden="1">
      <c r="A1991" t="str">
        <f>Table_wabobpsvr_AzureCalc_AzureCalcRateCard[[#This Row],[ServiceName]]&amp;Table_wabobpsvr_AzureCalc_AzureCalcRateCard[[#This Row],[Price_Level]]&amp;Table_wabobpsvr_AzureCalc_AzureCalcRateCard[[#This Row],[Region]]</f>
        <v>Basic_D11 VM (Windows)MOSP10</v>
      </c>
      <c r="B1991">
        <v>10</v>
      </c>
      <c r="C1991" t="s">
        <v>701</v>
      </c>
      <c r="D1991" t="s">
        <v>627</v>
      </c>
      <c r="E1991">
        <v>0.371</v>
      </c>
      <c r="F1991" t="s">
        <v>1137</v>
      </c>
      <c r="G1991" s="784" t="s">
        <v>4431</v>
      </c>
      <c r="H1991" s="784" t="s">
        <v>4431</v>
      </c>
      <c r="I1991" s="784" t="s">
        <v>5138</v>
      </c>
    </row>
    <row r="1992" spans="1:9" hidden="1">
      <c r="A1992" t="str">
        <f>Table_wabobpsvr_AzureCalc_AzureCalcRateCard[[#This Row],[ServiceName]]&amp;Table_wabobpsvr_AzureCalc_AzureCalcRateCard[[#This Row],[Price_Level]]&amp;Table_wabobpsvr_AzureCalc_AzureCalcRateCard[[#This Row],[Region]]</f>
        <v>Basic_D11 VM (Windows)A10</v>
      </c>
      <c r="B1992">
        <v>10</v>
      </c>
      <c r="C1992" t="s">
        <v>701</v>
      </c>
      <c r="D1992" t="s">
        <v>181</v>
      </c>
      <c r="E1992">
        <v>0.35987000000000002</v>
      </c>
      <c r="F1992" t="s">
        <v>1137</v>
      </c>
      <c r="G1992" s="784" t="s">
        <v>4431</v>
      </c>
      <c r="H1992" s="784" t="s">
        <v>4431</v>
      </c>
      <c r="I1992" s="784" t="s">
        <v>5138</v>
      </c>
    </row>
    <row r="1993" spans="1:9" hidden="1">
      <c r="A1993" t="str">
        <f>Table_wabobpsvr_AzureCalc_AzureCalcRateCard[[#This Row],[ServiceName]]&amp;Table_wabobpsvr_AzureCalc_AzureCalcRateCard[[#This Row],[Price_Level]]&amp;Table_wabobpsvr_AzureCalc_AzureCalcRateCard[[#This Row],[Region]]</f>
        <v>Basic_D11 VM (Windows)B10</v>
      </c>
      <c r="B1993">
        <v>10</v>
      </c>
      <c r="C1993" t="s">
        <v>701</v>
      </c>
      <c r="D1993" t="s">
        <v>182</v>
      </c>
      <c r="E1993">
        <v>0.34873999999999999</v>
      </c>
      <c r="F1993" t="s">
        <v>1137</v>
      </c>
      <c r="G1993" s="784" t="s">
        <v>4431</v>
      </c>
      <c r="H1993" s="784" t="s">
        <v>4431</v>
      </c>
      <c r="I1993" s="784" t="s">
        <v>5138</v>
      </c>
    </row>
    <row r="1994" spans="1:9" hidden="1">
      <c r="A1994" t="str">
        <f>Table_wabobpsvr_AzureCalc_AzureCalcRateCard[[#This Row],[ServiceName]]&amp;Table_wabobpsvr_AzureCalc_AzureCalcRateCard[[#This Row],[Price_Level]]&amp;Table_wabobpsvr_AzureCalc_AzureCalcRateCard[[#This Row],[Region]]</f>
        <v>Basic_D11 VM (Windows)C10</v>
      </c>
      <c r="B1994">
        <v>10</v>
      </c>
      <c r="C1994" t="s">
        <v>701</v>
      </c>
      <c r="D1994" t="s">
        <v>184</v>
      </c>
      <c r="E1994">
        <v>0.33761000000000002</v>
      </c>
      <c r="F1994" t="s">
        <v>1137</v>
      </c>
      <c r="G1994" s="784" t="s">
        <v>4431</v>
      </c>
      <c r="H1994" s="784" t="s">
        <v>4431</v>
      </c>
      <c r="I1994" s="784" t="s">
        <v>5138</v>
      </c>
    </row>
    <row r="1995" spans="1:9" hidden="1">
      <c r="A1995" t="str">
        <f>Table_wabobpsvr_AzureCalc_AzureCalcRateCard[[#This Row],[ServiceName]]&amp;Table_wabobpsvr_AzureCalc_AzureCalcRateCard[[#This Row],[Price_Level]]&amp;Table_wabobpsvr_AzureCalc_AzureCalcRateCard[[#This Row],[Region]]</f>
        <v>Basic_D11 VM (Windows)D10</v>
      </c>
      <c r="B1995">
        <v>10</v>
      </c>
      <c r="C1995" t="s">
        <v>701</v>
      </c>
      <c r="D1995" t="s">
        <v>183</v>
      </c>
      <c r="E1995">
        <v>0.32647999999999999</v>
      </c>
      <c r="F1995" t="s">
        <v>1137</v>
      </c>
      <c r="G1995" s="784" t="s">
        <v>4431</v>
      </c>
      <c r="H1995" s="784" t="s">
        <v>4431</v>
      </c>
      <c r="I1995" s="784" t="s">
        <v>5138</v>
      </c>
    </row>
    <row r="1996" spans="1:9" hidden="1">
      <c r="A1996" t="str">
        <f>Table_wabobpsvr_AzureCalc_AzureCalcRateCard[[#This Row],[ServiceName]]&amp;Table_wabobpsvr_AzureCalc_AzureCalcRateCard[[#This Row],[Price_Level]]&amp;Table_wabobpsvr_AzureCalc_AzureCalcRateCard[[#This Row],[Region]]</f>
        <v>Basic_D11 VM (Windows)MOSP9</v>
      </c>
      <c r="B1996">
        <v>9</v>
      </c>
      <c r="C1996" t="s">
        <v>701</v>
      </c>
      <c r="D1996" t="s">
        <v>627</v>
      </c>
      <c r="E1996">
        <v>0.32300000000000001</v>
      </c>
      <c r="F1996" t="s">
        <v>1137</v>
      </c>
      <c r="G1996" s="784" t="s">
        <v>4431</v>
      </c>
      <c r="H1996" s="784" t="s">
        <v>4431</v>
      </c>
      <c r="I1996" s="784" t="s">
        <v>5139</v>
      </c>
    </row>
    <row r="1997" spans="1:9" hidden="1">
      <c r="A1997" t="str">
        <f>Table_wabobpsvr_AzureCalc_AzureCalcRateCard[[#This Row],[ServiceName]]&amp;Table_wabobpsvr_AzureCalc_AzureCalcRateCard[[#This Row],[Price_Level]]&amp;Table_wabobpsvr_AzureCalc_AzureCalcRateCard[[#This Row],[Region]]</f>
        <v>Basic_D11 VM (Windows)A9</v>
      </c>
      <c r="B1997">
        <v>9</v>
      </c>
      <c r="C1997" t="s">
        <v>701</v>
      </c>
      <c r="D1997" t="s">
        <v>181</v>
      </c>
      <c r="E1997">
        <v>0.31330999999999998</v>
      </c>
      <c r="F1997" t="s">
        <v>1137</v>
      </c>
      <c r="G1997" s="784" t="s">
        <v>4431</v>
      </c>
      <c r="H1997" s="784" t="s">
        <v>4431</v>
      </c>
      <c r="I1997" s="784" t="s">
        <v>5139</v>
      </c>
    </row>
    <row r="1998" spans="1:9" hidden="1">
      <c r="A1998" s="784" t="str">
        <f>Table_wabobpsvr_AzureCalc_AzureCalcRateCard[[#This Row],[ServiceName]]&amp;Table_wabobpsvr_AzureCalc_AzureCalcRateCard[[#This Row],[Price_Level]]&amp;Table_wabobpsvr_AzureCalc_AzureCalcRateCard[[#This Row],[Region]]</f>
        <v>Basic_D11 VM (Windows)B9</v>
      </c>
      <c r="B1998" s="784">
        <v>9</v>
      </c>
      <c r="C1998" s="784" t="s">
        <v>701</v>
      </c>
      <c r="D1998" s="784" t="s">
        <v>182</v>
      </c>
      <c r="E1998" s="784">
        <v>0.30362</v>
      </c>
      <c r="F1998" s="784" t="s">
        <v>1137</v>
      </c>
      <c r="G1998" s="784" t="s">
        <v>4431</v>
      </c>
      <c r="H1998" s="784" t="s">
        <v>4431</v>
      </c>
      <c r="I1998" s="784" t="s">
        <v>5139</v>
      </c>
    </row>
    <row r="1999" spans="1:9" hidden="1">
      <c r="A1999" s="784" t="str">
        <f>Table_wabobpsvr_AzureCalc_AzureCalcRateCard[[#This Row],[ServiceName]]&amp;Table_wabobpsvr_AzureCalc_AzureCalcRateCard[[#This Row],[Price_Level]]&amp;Table_wabobpsvr_AzureCalc_AzureCalcRateCard[[#This Row],[Region]]</f>
        <v>Basic_D11 VM (Windows)C9</v>
      </c>
      <c r="B1999" s="784">
        <v>9</v>
      </c>
      <c r="C1999" s="784" t="s">
        <v>701</v>
      </c>
      <c r="D1999" s="784" t="s">
        <v>184</v>
      </c>
      <c r="E1999" s="784">
        <v>0.29393000000000002</v>
      </c>
      <c r="F1999" s="784" t="s">
        <v>1137</v>
      </c>
      <c r="G1999" s="784" t="s">
        <v>4431</v>
      </c>
      <c r="H1999" s="784" t="s">
        <v>4431</v>
      </c>
      <c r="I1999" s="784" t="s">
        <v>5139</v>
      </c>
    </row>
    <row r="2000" spans="1:9" hidden="1">
      <c r="A2000" s="784" t="str">
        <f>Table_wabobpsvr_AzureCalc_AzureCalcRateCard[[#This Row],[ServiceName]]&amp;Table_wabobpsvr_AzureCalc_AzureCalcRateCard[[#This Row],[Price_Level]]&amp;Table_wabobpsvr_AzureCalc_AzureCalcRateCard[[#This Row],[Region]]</f>
        <v>Basic_D11 VM (Windows)D9</v>
      </c>
      <c r="B2000" s="784">
        <v>9</v>
      </c>
      <c r="C2000" s="784" t="s">
        <v>701</v>
      </c>
      <c r="D2000" s="784" t="s">
        <v>183</v>
      </c>
      <c r="E2000" s="784">
        <v>0.28423999999999999</v>
      </c>
      <c r="F2000" s="784" t="s">
        <v>1137</v>
      </c>
      <c r="G2000" s="784" t="s">
        <v>4431</v>
      </c>
      <c r="H2000" s="784" t="s">
        <v>4431</v>
      </c>
      <c r="I2000" s="784" t="s">
        <v>5139</v>
      </c>
    </row>
    <row r="2001" spans="1:9" hidden="1">
      <c r="A2001" s="784" t="str">
        <f>Table_wabobpsvr_AzureCalc_AzureCalcRateCard[[#This Row],[ServiceName]]&amp;Table_wabobpsvr_AzureCalc_AzureCalcRateCard[[#This Row],[Price_Level]]&amp;Table_wabobpsvr_AzureCalc_AzureCalcRateCard[[#This Row],[Region]]</f>
        <v>Premium Encoder (Output GB)A13</v>
      </c>
      <c r="B2001" s="784">
        <v>13</v>
      </c>
      <c r="C2001" s="784" t="s">
        <v>4431</v>
      </c>
      <c r="D2001" s="784" t="s">
        <v>181</v>
      </c>
      <c r="E2001" s="784">
        <v>999999</v>
      </c>
      <c r="F2001" s="784" t="s">
        <v>3246</v>
      </c>
      <c r="G2001" s="784" t="s">
        <v>4431</v>
      </c>
      <c r="H2001" s="784" t="s">
        <v>4431</v>
      </c>
      <c r="I2001" s="784" t="s">
        <v>4431</v>
      </c>
    </row>
    <row r="2002" spans="1:9" hidden="1">
      <c r="A2002" s="784" t="str">
        <f>Table_wabobpsvr_AzureCalc_AzureCalcRateCard[[#This Row],[ServiceName]]&amp;Table_wabobpsvr_AzureCalc_AzureCalcRateCard[[#This Row],[Price_Level]]&amp;Table_wabobpsvr_AzureCalc_AzureCalcRateCard[[#This Row],[Region]]</f>
        <v>Premium Encoder (Output GB)B13</v>
      </c>
      <c r="B2002" s="784">
        <v>13</v>
      </c>
      <c r="C2002" s="784" t="s">
        <v>4431</v>
      </c>
      <c r="D2002" s="784" t="s">
        <v>182</v>
      </c>
      <c r="E2002" s="784">
        <v>999999</v>
      </c>
      <c r="F2002" s="784" t="s">
        <v>3246</v>
      </c>
      <c r="G2002" s="784" t="s">
        <v>4431</v>
      </c>
      <c r="H2002" s="784" t="s">
        <v>4431</v>
      </c>
      <c r="I2002" s="784" t="s">
        <v>4431</v>
      </c>
    </row>
    <row r="2003" spans="1:9" hidden="1">
      <c r="A2003" t="str">
        <f>Table_wabobpsvr_AzureCalc_AzureCalcRateCard[[#This Row],[ServiceName]]&amp;Table_wabobpsvr_AzureCalc_AzureCalcRateCard[[#This Row],[Price_Level]]&amp;Table_wabobpsvr_AzureCalc_AzureCalcRateCard[[#This Row],[Region]]</f>
        <v>Premium Encoder (Output GB)C13</v>
      </c>
      <c r="B2003">
        <v>13</v>
      </c>
      <c r="C2003" t="s">
        <v>4431</v>
      </c>
      <c r="D2003" t="s">
        <v>184</v>
      </c>
      <c r="E2003">
        <v>999999</v>
      </c>
      <c r="F2003" t="s">
        <v>3246</v>
      </c>
      <c r="G2003" s="784" t="s">
        <v>4431</v>
      </c>
      <c r="H2003" s="784" t="s">
        <v>4431</v>
      </c>
      <c r="I2003" s="784" t="s">
        <v>4431</v>
      </c>
    </row>
    <row r="2004" spans="1:9" hidden="1">
      <c r="A2004" t="str">
        <f>Table_wabobpsvr_AzureCalc_AzureCalcRateCard[[#This Row],[ServiceName]]&amp;Table_wabobpsvr_AzureCalc_AzureCalcRateCard[[#This Row],[Price_Level]]&amp;Table_wabobpsvr_AzureCalc_AzureCalcRateCard[[#This Row],[Region]]</f>
        <v>Premium Encoder (Output GB)D13</v>
      </c>
      <c r="B2004">
        <v>13</v>
      </c>
      <c r="C2004" t="s">
        <v>4431</v>
      </c>
      <c r="D2004" t="s">
        <v>183</v>
      </c>
      <c r="E2004">
        <v>999999</v>
      </c>
      <c r="F2004" t="s">
        <v>3246</v>
      </c>
      <c r="G2004" s="784" t="s">
        <v>4431</v>
      </c>
      <c r="H2004" s="784" t="s">
        <v>4431</v>
      </c>
      <c r="I2004" s="784" t="s">
        <v>4431</v>
      </c>
    </row>
    <row r="2005" spans="1:9" hidden="1">
      <c r="A2005" t="str">
        <f>Table_wabobpsvr_AzureCalc_AzureCalcRateCard[[#This Row],[ServiceName]]&amp;Table_wabobpsvr_AzureCalc_AzureCalcRateCard[[#This Row],[Price_Level]]&amp;Table_wabobpsvr_AzureCalc_AzureCalcRateCard[[#This Row],[Region]]</f>
        <v>Basic_D11 VM (Windows)MOSP13</v>
      </c>
      <c r="B2005">
        <v>13</v>
      </c>
      <c r="C2005" t="s">
        <v>701</v>
      </c>
      <c r="D2005" t="s">
        <v>627</v>
      </c>
      <c r="E2005">
        <v>0.40799999999999997</v>
      </c>
      <c r="F2005" t="s">
        <v>1137</v>
      </c>
      <c r="G2005" s="784" t="s">
        <v>4431</v>
      </c>
      <c r="H2005" s="784" t="s">
        <v>4431</v>
      </c>
      <c r="I2005" s="784" t="s">
        <v>5140</v>
      </c>
    </row>
    <row r="2006" spans="1:9" hidden="1">
      <c r="A2006" t="str">
        <f>Table_wabobpsvr_AzureCalc_AzureCalcRateCard[[#This Row],[ServiceName]]&amp;Table_wabobpsvr_AzureCalc_AzureCalcRateCard[[#This Row],[Price_Level]]&amp;Table_wabobpsvr_AzureCalc_AzureCalcRateCard[[#This Row],[Region]]</f>
        <v>Basic_D11 VM (Windows)A13</v>
      </c>
      <c r="B2006">
        <v>13</v>
      </c>
      <c r="C2006" t="s">
        <v>701</v>
      </c>
      <c r="D2006" t="s">
        <v>181</v>
      </c>
      <c r="E2006">
        <v>0.39576</v>
      </c>
      <c r="F2006" t="s">
        <v>1137</v>
      </c>
      <c r="G2006" s="784" t="s">
        <v>4431</v>
      </c>
      <c r="H2006" s="784" t="s">
        <v>4431</v>
      </c>
      <c r="I2006" s="784" t="s">
        <v>5140</v>
      </c>
    </row>
    <row r="2007" spans="1:9" hidden="1">
      <c r="A2007" t="str">
        <f>Table_wabobpsvr_AzureCalc_AzureCalcRateCard[[#This Row],[ServiceName]]&amp;Table_wabobpsvr_AzureCalc_AzureCalcRateCard[[#This Row],[Price_Level]]&amp;Table_wabobpsvr_AzureCalc_AzureCalcRateCard[[#This Row],[Region]]</f>
        <v>Basic_D11 VM (Windows)B13</v>
      </c>
      <c r="B2007">
        <v>13</v>
      </c>
      <c r="C2007" t="s">
        <v>701</v>
      </c>
      <c r="D2007" t="s">
        <v>182</v>
      </c>
      <c r="E2007">
        <v>0.38352000000000003</v>
      </c>
      <c r="F2007" t="s">
        <v>1137</v>
      </c>
      <c r="G2007" s="784" t="s">
        <v>4431</v>
      </c>
      <c r="H2007" s="784" t="s">
        <v>4431</v>
      </c>
      <c r="I2007" s="784" t="s">
        <v>5140</v>
      </c>
    </row>
    <row r="2008" spans="1:9" hidden="1">
      <c r="A2008" t="str">
        <f>Table_wabobpsvr_AzureCalc_AzureCalcRateCard[[#This Row],[ServiceName]]&amp;Table_wabobpsvr_AzureCalc_AzureCalcRateCard[[#This Row],[Price_Level]]&amp;Table_wabobpsvr_AzureCalc_AzureCalcRateCard[[#This Row],[Region]]</f>
        <v>Basic_D11 VM (Windows)C13</v>
      </c>
      <c r="B2008">
        <v>13</v>
      </c>
      <c r="C2008" t="s">
        <v>701</v>
      </c>
      <c r="D2008" t="s">
        <v>184</v>
      </c>
      <c r="E2008">
        <v>0.37128</v>
      </c>
      <c r="F2008" t="s">
        <v>1137</v>
      </c>
      <c r="G2008" s="784" t="s">
        <v>4431</v>
      </c>
      <c r="H2008" s="784" t="s">
        <v>4431</v>
      </c>
      <c r="I2008" s="784" t="s">
        <v>5140</v>
      </c>
    </row>
    <row r="2009" spans="1:9" hidden="1">
      <c r="A2009" t="str">
        <f>Table_wabobpsvr_AzureCalc_AzureCalcRateCard[[#This Row],[ServiceName]]&amp;Table_wabobpsvr_AzureCalc_AzureCalcRateCard[[#This Row],[Price_Level]]&amp;Table_wabobpsvr_AzureCalc_AzureCalcRateCard[[#This Row],[Region]]</f>
        <v>Basic_D11 VM (Windows)D13</v>
      </c>
      <c r="B2009">
        <v>13</v>
      </c>
      <c r="C2009" t="s">
        <v>701</v>
      </c>
      <c r="D2009" t="s">
        <v>183</v>
      </c>
      <c r="E2009">
        <v>0.35904000000000003</v>
      </c>
      <c r="F2009" t="s">
        <v>1137</v>
      </c>
      <c r="G2009" s="784" t="s">
        <v>4431</v>
      </c>
      <c r="H2009" s="784" t="s">
        <v>4431</v>
      </c>
      <c r="I2009" s="784" t="s">
        <v>5140</v>
      </c>
    </row>
    <row r="2010" spans="1:9" hidden="1">
      <c r="A2010" t="str">
        <f>Table_wabobpsvr_AzureCalc_AzureCalcRateCard[[#This Row],[ServiceName]]&amp;Table_wabobpsvr_AzureCalc_AzureCalcRateCard[[#This Row],[Price_Level]]&amp;Table_wabobpsvr_AzureCalc_AzureCalcRateCard[[#This Row],[Region]]</f>
        <v>Basic_D11 VM (Windows)MOSP7</v>
      </c>
      <c r="B2010">
        <v>7</v>
      </c>
      <c r="C2010" t="s">
        <v>701</v>
      </c>
      <c r="D2010" t="s">
        <v>627</v>
      </c>
      <c r="E2010">
        <v>0.3</v>
      </c>
      <c r="F2010" t="s">
        <v>1137</v>
      </c>
      <c r="G2010" s="784" t="s">
        <v>4431</v>
      </c>
      <c r="H2010" s="784" t="s">
        <v>4431</v>
      </c>
      <c r="I2010" s="784" t="s">
        <v>5141</v>
      </c>
    </row>
    <row r="2011" spans="1:9" hidden="1">
      <c r="A2011" t="str">
        <f>Table_wabobpsvr_AzureCalc_AzureCalcRateCard[[#This Row],[ServiceName]]&amp;Table_wabobpsvr_AzureCalc_AzureCalcRateCard[[#This Row],[Price_Level]]&amp;Table_wabobpsvr_AzureCalc_AzureCalcRateCard[[#This Row],[Region]]</f>
        <v>Basic_D11 VM (Windows)A7</v>
      </c>
      <c r="B2011">
        <v>7</v>
      </c>
      <c r="C2011" t="s">
        <v>701</v>
      </c>
      <c r="D2011" t="s">
        <v>181</v>
      </c>
      <c r="E2011">
        <v>0.29099999999999998</v>
      </c>
      <c r="F2011" t="s">
        <v>1137</v>
      </c>
      <c r="G2011" s="784" t="s">
        <v>4431</v>
      </c>
      <c r="H2011" s="784" t="s">
        <v>4431</v>
      </c>
      <c r="I2011" s="784" t="s">
        <v>5141</v>
      </c>
    </row>
    <row r="2012" spans="1:9" hidden="1">
      <c r="A2012" t="str">
        <f>Table_wabobpsvr_AzureCalc_AzureCalcRateCard[[#This Row],[ServiceName]]&amp;Table_wabobpsvr_AzureCalc_AzureCalcRateCard[[#This Row],[Price_Level]]&amp;Table_wabobpsvr_AzureCalc_AzureCalcRateCard[[#This Row],[Region]]</f>
        <v>Basic_D11 VM (Windows)B7</v>
      </c>
      <c r="B2012">
        <v>7</v>
      </c>
      <c r="C2012" t="s">
        <v>701</v>
      </c>
      <c r="D2012" t="s">
        <v>182</v>
      </c>
      <c r="E2012">
        <v>0.28199999999999997</v>
      </c>
      <c r="F2012" t="s">
        <v>1137</v>
      </c>
      <c r="G2012" s="784" t="s">
        <v>4431</v>
      </c>
      <c r="H2012" s="784" t="s">
        <v>4431</v>
      </c>
      <c r="I2012" s="784" t="s">
        <v>5141</v>
      </c>
    </row>
    <row r="2013" spans="1:9" hidden="1">
      <c r="A2013" t="str">
        <f>Table_wabobpsvr_AzureCalc_AzureCalcRateCard[[#This Row],[ServiceName]]&amp;Table_wabobpsvr_AzureCalc_AzureCalcRateCard[[#This Row],[Price_Level]]&amp;Table_wabobpsvr_AzureCalc_AzureCalcRateCard[[#This Row],[Region]]</f>
        <v>Basic_D11 VM (Windows)C7</v>
      </c>
      <c r="B2013">
        <v>7</v>
      </c>
      <c r="C2013" t="s">
        <v>701</v>
      </c>
      <c r="D2013" t="s">
        <v>184</v>
      </c>
      <c r="E2013">
        <v>0.27300000000000002</v>
      </c>
      <c r="F2013" t="s">
        <v>1137</v>
      </c>
      <c r="G2013" s="784" t="s">
        <v>4431</v>
      </c>
      <c r="H2013" s="784" t="s">
        <v>4431</v>
      </c>
      <c r="I2013" s="784" t="s">
        <v>5141</v>
      </c>
    </row>
    <row r="2014" spans="1:9" hidden="1">
      <c r="A2014" t="str">
        <f>Table_wabobpsvr_AzureCalc_AzureCalcRateCard[[#This Row],[ServiceName]]&amp;Table_wabobpsvr_AzureCalc_AzureCalcRateCard[[#This Row],[Price_Level]]&amp;Table_wabobpsvr_AzureCalc_AzureCalcRateCard[[#This Row],[Region]]</f>
        <v>Basic_D11 VM (Windows)D7</v>
      </c>
      <c r="B2014">
        <v>7</v>
      </c>
      <c r="C2014" t="s">
        <v>701</v>
      </c>
      <c r="D2014" t="s">
        <v>183</v>
      </c>
      <c r="E2014">
        <v>0.26400000000000001</v>
      </c>
      <c r="F2014" t="s">
        <v>1137</v>
      </c>
      <c r="G2014" s="784" t="s">
        <v>4431</v>
      </c>
      <c r="H2014" s="784" t="s">
        <v>4431</v>
      </c>
      <c r="I2014" s="784" t="s">
        <v>5141</v>
      </c>
    </row>
    <row r="2015" spans="1:9" hidden="1">
      <c r="A2015" t="str">
        <f>Table_wabobpsvr_AzureCalc_AzureCalcRateCard[[#This Row],[ServiceName]]&amp;Table_wabobpsvr_AzureCalc_AzureCalcRateCard[[#This Row],[Price_Level]]&amp;Table_wabobpsvr_AzureCalc_AzureCalcRateCard[[#This Row],[Region]]</f>
        <v>Basic_D11 VM (Windows)MOSP8</v>
      </c>
      <c r="B2015">
        <v>8</v>
      </c>
      <c r="C2015" t="s">
        <v>701</v>
      </c>
      <c r="D2015" t="s">
        <v>627</v>
      </c>
      <c r="E2015">
        <v>0.34499999999999997</v>
      </c>
      <c r="F2015" t="s">
        <v>1137</v>
      </c>
      <c r="G2015" s="784" t="s">
        <v>4431</v>
      </c>
      <c r="H2015" s="784" t="s">
        <v>4431</v>
      </c>
      <c r="I2015" s="784" t="s">
        <v>5142</v>
      </c>
    </row>
    <row r="2016" spans="1:9" hidden="1">
      <c r="A2016" t="str">
        <f>Table_wabobpsvr_AzureCalc_AzureCalcRateCard[[#This Row],[ServiceName]]&amp;Table_wabobpsvr_AzureCalc_AzureCalcRateCard[[#This Row],[Price_Level]]&amp;Table_wabobpsvr_AzureCalc_AzureCalcRateCard[[#This Row],[Region]]</f>
        <v>Basic_D11 VM (Windows)A8</v>
      </c>
      <c r="B2016">
        <v>8</v>
      </c>
      <c r="C2016" t="s">
        <v>701</v>
      </c>
      <c r="D2016" t="s">
        <v>181</v>
      </c>
      <c r="E2016">
        <v>0.33465</v>
      </c>
      <c r="F2016" t="s">
        <v>1137</v>
      </c>
      <c r="G2016" s="784" t="s">
        <v>4431</v>
      </c>
      <c r="H2016" s="784" t="s">
        <v>4431</v>
      </c>
      <c r="I2016" s="784" t="s">
        <v>5142</v>
      </c>
    </row>
    <row r="2017" spans="1:9" hidden="1">
      <c r="A2017" t="str">
        <f>Table_wabobpsvr_AzureCalc_AzureCalcRateCard[[#This Row],[ServiceName]]&amp;Table_wabobpsvr_AzureCalc_AzureCalcRateCard[[#This Row],[Price_Level]]&amp;Table_wabobpsvr_AzureCalc_AzureCalcRateCard[[#This Row],[Region]]</f>
        <v>Basic_D11 VM (Windows)B8</v>
      </c>
      <c r="B2017">
        <v>8</v>
      </c>
      <c r="C2017" t="s">
        <v>701</v>
      </c>
      <c r="D2017" t="s">
        <v>182</v>
      </c>
      <c r="E2017">
        <v>0.32429999999999998</v>
      </c>
      <c r="F2017" t="s">
        <v>1137</v>
      </c>
      <c r="G2017" s="784" t="s">
        <v>4431</v>
      </c>
      <c r="H2017" s="784" t="s">
        <v>4431</v>
      </c>
      <c r="I2017" s="784" t="s">
        <v>5142</v>
      </c>
    </row>
    <row r="2018" spans="1:9" hidden="1">
      <c r="A2018" t="str">
        <f>Table_wabobpsvr_AzureCalc_AzureCalcRateCard[[#This Row],[ServiceName]]&amp;Table_wabobpsvr_AzureCalc_AzureCalcRateCard[[#This Row],[Price_Level]]&amp;Table_wabobpsvr_AzureCalc_AzureCalcRateCard[[#This Row],[Region]]</f>
        <v>Basic_D11 VM (Windows)C8</v>
      </c>
      <c r="B2018">
        <v>8</v>
      </c>
      <c r="C2018" t="s">
        <v>701</v>
      </c>
      <c r="D2018" t="s">
        <v>184</v>
      </c>
      <c r="E2018">
        <v>0.31395000000000001</v>
      </c>
      <c r="F2018" t="s">
        <v>1137</v>
      </c>
      <c r="G2018" s="784" t="s">
        <v>4431</v>
      </c>
      <c r="H2018" s="784" t="s">
        <v>4431</v>
      </c>
      <c r="I2018" s="784" t="s">
        <v>5142</v>
      </c>
    </row>
    <row r="2019" spans="1:9" hidden="1">
      <c r="A2019" t="str">
        <f>Table_wabobpsvr_AzureCalc_AzureCalcRateCard[[#This Row],[ServiceName]]&amp;Table_wabobpsvr_AzureCalc_AzureCalcRateCard[[#This Row],[Price_Level]]&amp;Table_wabobpsvr_AzureCalc_AzureCalcRateCard[[#This Row],[Region]]</f>
        <v>Basic_D11 VM (Windows)D8</v>
      </c>
      <c r="B2019">
        <v>8</v>
      </c>
      <c r="C2019" t="s">
        <v>701</v>
      </c>
      <c r="D2019" t="s">
        <v>183</v>
      </c>
      <c r="E2019">
        <v>0.30359999999999998</v>
      </c>
      <c r="F2019" t="s">
        <v>1137</v>
      </c>
      <c r="G2019" s="784" t="s">
        <v>4431</v>
      </c>
      <c r="H2019" s="784" t="s">
        <v>4431</v>
      </c>
      <c r="I2019" s="784" t="s">
        <v>5142</v>
      </c>
    </row>
    <row r="2020" spans="1:9" hidden="1">
      <c r="A2020" t="str">
        <f>Table_wabobpsvr_AzureCalc_AzureCalcRateCard[[#This Row],[ServiceName]]&amp;Table_wabobpsvr_AzureCalc_AzureCalcRateCard[[#This Row],[Price_Level]]&amp;Table_wabobpsvr_AzureCalc_AzureCalcRateCard[[#This Row],[Region]]</f>
        <v>Basic_D11 VM (Windows)MOSP11</v>
      </c>
      <c r="B2020">
        <v>11</v>
      </c>
      <c r="C2020" t="s">
        <v>701</v>
      </c>
      <c r="D2020" t="s">
        <v>627</v>
      </c>
      <c r="E2020">
        <v>0.35699999999999998</v>
      </c>
      <c r="F2020" t="s">
        <v>1137</v>
      </c>
      <c r="G2020" s="784" t="s">
        <v>4431</v>
      </c>
      <c r="H2020" s="784" t="s">
        <v>4431</v>
      </c>
      <c r="I2020" s="784" t="s">
        <v>5143</v>
      </c>
    </row>
    <row r="2021" spans="1:9" hidden="1">
      <c r="A2021" t="str">
        <f>Table_wabobpsvr_AzureCalc_AzureCalcRateCard[[#This Row],[ServiceName]]&amp;Table_wabobpsvr_AzureCalc_AzureCalcRateCard[[#This Row],[Price_Level]]&amp;Table_wabobpsvr_AzureCalc_AzureCalcRateCard[[#This Row],[Region]]</f>
        <v>Basic_D11 VM (Windows)A11</v>
      </c>
      <c r="B2021">
        <v>11</v>
      </c>
      <c r="C2021" t="s">
        <v>701</v>
      </c>
      <c r="D2021" t="s">
        <v>181</v>
      </c>
      <c r="E2021">
        <v>0.34628999999999999</v>
      </c>
      <c r="F2021" t="s">
        <v>1137</v>
      </c>
      <c r="G2021" s="784" t="s">
        <v>4431</v>
      </c>
      <c r="H2021" s="784" t="s">
        <v>4431</v>
      </c>
      <c r="I2021" s="784" t="s">
        <v>5143</v>
      </c>
    </row>
    <row r="2022" spans="1:9" hidden="1">
      <c r="A2022" t="str">
        <f>Table_wabobpsvr_AzureCalc_AzureCalcRateCard[[#This Row],[ServiceName]]&amp;Table_wabobpsvr_AzureCalc_AzureCalcRateCard[[#This Row],[Price_Level]]&amp;Table_wabobpsvr_AzureCalc_AzureCalcRateCard[[#This Row],[Region]]</f>
        <v>Basic_D11 VM (Windows)B11</v>
      </c>
      <c r="B2022">
        <v>11</v>
      </c>
      <c r="C2022" t="s">
        <v>701</v>
      </c>
      <c r="D2022" t="s">
        <v>182</v>
      </c>
      <c r="E2022">
        <v>0.33557999999999999</v>
      </c>
      <c r="F2022" t="s">
        <v>1137</v>
      </c>
      <c r="G2022" s="784" t="s">
        <v>4431</v>
      </c>
      <c r="H2022" s="784" t="s">
        <v>4431</v>
      </c>
      <c r="I2022" s="784" t="s">
        <v>5143</v>
      </c>
    </row>
    <row r="2023" spans="1:9" hidden="1">
      <c r="A2023" t="str">
        <f>Table_wabobpsvr_AzureCalc_AzureCalcRateCard[[#This Row],[ServiceName]]&amp;Table_wabobpsvr_AzureCalc_AzureCalcRateCard[[#This Row],[Price_Level]]&amp;Table_wabobpsvr_AzureCalc_AzureCalcRateCard[[#This Row],[Region]]</f>
        <v>Basic_D11 VM (Windows)C11</v>
      </c>
      <c r="B2023">
        <v>11</v>
      </c>
      <c r="C2023" t="s">
        <v>701</v>
      </c>
      <c r="D2023" t="s">
        <v>184</v>
      </c>
      <c r="E2023">
        <v>0.32486999999999999</v>
      </c>
      <c r="F2023" t="s">
        <v>1137</v>
      </c>
      <c r="G2023" s="784" t="s">
        <v>4431</v>
      </c>
      <c r="H2023" s="784" t="s">
        <v>4431</v>
      </c>
      <c r="I2023" s="784" t="s">
        <v>5143</v>
      </c>
    </row>
    <row r="2024" spans="1:9" hidden="1">
      <c r="A2024" t="str">
        <f>Table_wabobpsvr_AzureCalc_AzureCalcRateCard[[#This Row],[ServiceName]]&amp;Table_wabobpsvr_AzureCalc_AzureCalcRateCard[[#This Row],[Price_Level]]&amp;Table_wabobpsvr_AzureCalc_AzureCalcRateCard[[#This Row],[Region]]</f>
        <v>Basic_D11 VM (Windows)D11</v>
      </c>
      <c r="B2024">
        <v>11</v>
      </c>
      <c r="C2024" t="s">
        <v>701</v>
      </c>
      <c r="D2024" t="s">
        <v>183</v>
      </c>
      <c r="E2024">
        <v>0.31415999999999999</v>
      </c>
      <c r="F2024" t="s">
        <v>1137</v>
      </c>
      <c r="G2024" s="784" t="s">
        <v>4431</v>
      </c>
      <c r="H2024" s="784" t="s">
        <v>4431</v>
      </c>
      <c r="I2024" s="784" t="s">
        <v>5143</v>
      </c>
    </row>
    <row r="2025" spans="1:9" hidden="1">
      <c r="A2025" t="str">
        <f>Table_wabobpsvr_AzureCalc_AzureCalcRateCard[[#This Row],[ServiceName]]&amp;Table_wabobpsvr_AzureCalc_AzureCalcRateCard[[#This Row],[Price_Level]]&amp;Table_wabobpsvr_AzureCalc_AzureCalcRateCard[[#This Row],[Region]]</f>
        <v>Basic_D11 VM (Windows)MOSP12</v>
      </c>
      <c r="B2025">
        <v>12</v>
      </c>
      <c r="C2025" t="s">
        <v>701</v>
      </c>
      <c r="D2025" t="s">
        <v>627</v>
      </c>
      <c r="E2025">
        <v>0.31</v>
      </c>
      <c r="F2025" t="s">
        <v>1137</v>
      </c>
      <c r="G2025" s="784" t="s">
        <v>4431</v>
      </c>
      <c r="H2025" s="784" t="s">
        <v>4431</v>
      </c>
      <c r="I2025" s="784" t="s">
        <v>5144</v>
      </c>
    </row>
    <row r="2026" spans="1:9" hidden="1">
      <c r="A2026" t="str">
        <f>Table_wabobpsvr_AzureCalc_AzureCalcRateCard[[#This Row],[ServiceName]]&amp;Table_wabobpsvr_AzureCalc_AzureCalcRateCard[[#This Row],[Price_Level]]&amp;Table_wabobpsvr_AzureCalc_AzureCalcRateCard[[#This Row],[Region]]</f>
        <v>Basic_D11 VM (Windows)A12</v>
      </c>
      <c r="B2026">
        <v>12</v>
      </c>
      <c r="C2026" t="s">
        <v>701</v>
      </c>
      <c r="D2026" t="s">
        <v>181</v>
      </c>
      <c r="E2026">
        <v>0.30070000000000002</v>
      </c>
      <c r="F2026" t="s">
        <v>1137</v>
      </c>
      <c r="G2026" s="784" t="s">
        <v>4431</v>
      </c>
      <c r="H2026" s="784" t="s">
        <v>4431</v>
      </c>
      <c r="I2026" s="784" t="s">
        <v>5144</v>
      </c>
    </row>
    <row r="2027" spans="1:9" hidden="1">
      <c r="A2027" t="str">
        <f>Table_wabobpsvr_AzureCalc_AzureCalcRateCard[[#This Row],[ServiceName]]&amp;Table_wabobpsvr_AzureCalc_AzureCalcRateCard[[#This Row],[Price_Level]]&amp;Table_wabobpsvr_AzureCalc_AzureCalcRateCard[[#This Row],[Region]]</f>
        <v>Basic_D11 VM (Windows)B12</v>
      </c>
      <c r="B2027">
        <v>12</v>
      </c>
      <c r="C2027" t="s">
        <v>701</v>
      </c>
      <c r="D2027" t="s">
        <v>182</v>
      </c>
      <c r="E2027">
        <v>0.29139999999999999</v>
      </c>
      <c r="F2027" t="s">
        <v>1137</v>
      </c>
      <c r="G2027" s="784" t="s">
        <v>4431</v>
      </c>
      <c r="H2027" s="784" t="s">
        <v>4431</v>
      </c>
      <c r="I2027" s="784" t="s">
        <v>5144</v>
      </c>
    </row>
    <row r="2028" spans="1:9" hidden="1">
      <c r="A2028" t="str">
        <f>Table_wabobpsvr_AzureCalc_AzureCalcRateCard[[#This Row],[ServiceName]]&amp;Table_wabobpsvr_AzureCalc_AzureCalcRateCard[[#This Row],[Price_Level]]&amp;Table_wabobpsvr_AzureCalc_AzureCalcRateCard[[#This Row],[Region]]</f>
        <v>Basic_D11 VM (Windows)C12</v>
      </c>
      <c r="B2028">
        <v>12</v>
      </c>
      <c r="C2028" t="s">
        <v>701</v>
      </c>
      <c r="D2028" t="s">
        <v>184</v>
      </c>
      <c r="E2028">
        <v>0.28210000000000002</v>
      </c>
      <c r="F2028" t="s">
        <v>1137</v>
      </c>
      <c r="G2028" s="784" t="s">
        <v>4431</v>
      </c>
      <c r="H2028" s="784" t="s">
        <v>4431</v>
      </c>
      <c r="I2028" s="784" t="s">
        <v>5144</v>
      </c>
    </row>
    <row r="2029" spans="1:9" hidden="1">
      <c r="A2029" t="str">
        <f>Table_wabobpsvr_AzureCalc_AzureCalcRateCard[[#This Row],[ServiceName]]&amp;Table_wabobpsvr_AzureCalc_AzureCalcRateCard[[#This Row],[Price_Level]]&amp;Table_wabobpsvr_AzureCalc_AzureCalcRateCard[[#This Row],[Region]]</f>
        <v>Basic_D11 VM (Windows)D12</v>
      </c>
      <c r="B2029">
        <v>12</v>
      </c>
      <c r="C2029" t="s">
        <v>701</v>
      </c>
      <c r="D2029" t="s">
        <v>183</v>
      </c>
      <c r="E2029">
        <v>0.27279999999999999</v>
      </c>
      <c r="F2029" t="s">
        <v>1137</v>
      </c>
      <c r="G2029" s="784" t="s">
        <v>4431</v>
      </c>
      <c r="H2029" s="784" t="s">
        <v>4431</v>
      </c>
      <c r="I2029" s="784" t="s">
        <v>5144</v>
      </c>
    </row>
    <row r="2030" spans="1:9" hidden="1">
      <c r="A2030" t="str">
        <f>Table_wabobpsvr_AzureCalc_AzureCalcRateCard[[#This Row],[ServiceName]]&amp;Table_wabobpsvr_AzureCalc_AzureCalcRateCard[[#This Row],[Price_Level]]&amp;Table_wabobpsvr_AzureCalc_AzureCalcRateCard[[#This Row],[Region]]</f>
        <v>Basic_D11 VM (Windows)MOSP3</v>
      </c>
      <c r="B2030">
        <v>3</v>
      </c>
      <c r="C2030" t="s">
        <v>701</v>
      </c>
      <c r="D2030" t="s">
        <v>627</v>
      </c>
      <c r="E2030">
        <v>0.33</v>
      </c>
      <c r="F2030" t="s">
        <v>1137</v>
      </c>
      <c r="G2030" s="784" t="s">
        <v>4431</v>
      </c>
      <c r="H2030" s="784" t="s">
        <v>4431</v>
      </c>
      <c r="I2030" s="784" t="s">
        <v>5145</v>
      </c>
    </row>
    <row r="2031" spans="1:9" hidden="1">
      <c r="A2031" t="str">
        <f>Table_wabobpsvr_AzureCalc_AzureCalcRateCard[[#This Row],[ServiceName]]&amp;Table_wabobpsvr_AzureCalc_AzureCalcRateCard[[#This Row],[Price_Level]]&amp;Table_wabobpsvr_AzureCalc_AzureCalcRateCard[[#This Row],[Region]]</f>
        <v>Basic_D11 VM (Windows)A3</v>
      </c>
      <c r="B2031">
        <v>3</v>
      </c>
      <c r="C2031" t="s">
        <v>701</v>
      </c>
      <c r="D2031" t="s">
        <v>181</v>
      </c>
      <c r="E2031">
        <v>0.3201</v>
      </c>
      <c r="F2031" t="s">
        <v>1137</v>
      </c>
      <c r="G2031" s="784" t="s">
        <v>4431</v>
      </c>
      <c r="H2031" s="784" t="s">
        <v>4431</v>
      </c>
      <c r="I2031" s="784" t="s">
        <v>5145</v>
      </c>
    </row>
    <row r="2032" spans="1:9" hidden="1">
      <c r="A2032" t="str">
        <f>Table_wabobpsvr_AzureCalc_AzureCalcRateCard[[#This Row],[ServiceName]]&amp;Table_wabobpsvr_AzureCalc_AzureCalcRateCard[[#This Row],[Price_Level]]&amp;Table_wabobpsvr_AzureCalc_AzureCalcRateCard[[#This Row],[Region]]</f>
        <v>Basic_D11 VM (Windows)B3</v>
      </c>
      <c r="B2032">
        <v>3</v>
      </c>
      <c r="C2032" t="s">
        <v>701</v>
      </c>
      <c r="D2032" t="s">
        <v>182</v>
      </c>
      <c r="E2032">
        <v>0.31019999999999998</v>
      </c>
      <c r="F2032" t="s">
        <v>1137</v>
      </c>
      <c r="G2032" s="784" t="s">
        <v>4431</v>
      </c>
      <c r="H2032" s="784" t="s">
        <v>4431</v>
      </c>
      <c r="I2032" s="784" t="s">
        <v>5145</v>
      </c>
    </row>
    <row r="2033" spans="1:9" hidden="1">
      <c r="A2033" s="784" t="str">
        <f>Table_wabobpsvr_AzureCalc_AzureCalcRateCard[[#This Row],[ServiceName]]&amp;Table_wabobpsvr_AzureCalc_AzureCalcRateCard[[#This Row],[Price_Level]]&amp;Table_wabobpsvr_AzureCalc_AzureCalcRateCard[[#This Row],[Region]]</f>
        <v>Basic_D11 VM (Windows)C3</v>
      </c>
      <c r="B2033" s="784">
        <v>3</v>
      </c>
      <c r="C2033" s="784" t="s">
        <v>701</v>
      </c>
      <c r="D2033" s="784" t="s">
        <v>184</v>
      </c>
      <c r="E2033" s="784">
        <v>0.30030000000000001</v>
      </c>
      <c r="F2033" s="784" t="s">
        <v>1137</v>
      </c>
      <c r="G2033" s="784" t="s">
        <v>4431</v>
      </c>
      <c r="H2033" s="784" t="s">
        <v>4431</v>
      </c>
      <c r="I2033" s="784" t="s">
        <v>5145</v>
      </c>
    </row>
    <row r="2034" spans="1:9" hidden="1">
      <c r="A2034" t="str">
        <f>Table_wabobpsvr_AzureCalc_AzureCalcRateCard[[#This Row],[ServiceName]]&amp;Table_wabobpsvr_AzureCalc_AzureCalcRateCard[[#This Row],[Price_Level]]&amp;Table_wabobpsvr_AzureCalc_AzureCalcRateCard[[#This Row],[Region]]</f>
        <v>Basic_D11 VM (Windows)D3</v>
      </c>
      <c r="B2034">
        <v>3</v>
      </c>
      <c r="C2034" t="s">
        <v>701</v>
      </c>
      <c r="D2034" t="s">
        <v>183</v>
      </c>
      <c r="E2034">
        <v>0.29039999999999999</v>
      </c>
      <c r="F2034" t="s">
        <v>1137</v>
      </c>
      <c r="G2034" s="784" t="s">
        <v>4431</v>
      </c>
      <c r="H2034" s="784" t="s">
        <v>4431</v>
      </c>
      <c r="I2034" s="784" t="s">
        <v>5145</v>
      </c>
    </row>
    <row r="2035" spans="1:9" hidden="1">
      <c r="A2035" t="str">
        <f>Table_wabobpsvr_AzureCalc_AzureCalcRateCard[[#This Row],[ServiceName]]&amp;Table_wabobpsvr_AzureCalc_AzureCalcRateCard[[#This Row],[Price_Level]]&amp;Table_wabobpsvr_AzureCalc_AzureCalcRateCard[[#This Row],[Region]]</f>
        <v>Premium Storage - Page Blob/P10 (Units)MOSP2</v>
      </c>
      <c r="B2035">
        <v>2</v>
      </c>
      <c r="C2035" t="s">
        <v>81</v>
      </c>
      <c r="D2035" t="s">
        <v>627</v>
      </c>
      <c r="E2035">
        <v>21.68</v>
      </c>
      <c r="F2035" t="s">
        <v>3344</v>
      </c>
      <c r="G2035" s="784" t="s">
        <v>4431</v>
      </c>
      <c r="H2035" s="784" t="s">
        <v>4431</v>
      </c>
      <c r="I2035" s="784" t="s">
        <v>5146</v>
      </c>
    </row>
    <row r="2036" spans="1:9" hidden="1">
      <c r="A2036" t="str">
        <f>Table_wabobpsvr_AzureCalc_AzureCalcRateCard[[#This Row],[ServiceName]]&amp;Table_wabobpsvr_AzureCalc_AzureCalcRateCard[[#This Row],[Price_Level]]&amp;Table_wabobpsvr_AzureCalc_AzureCalcRateCard[[#This Row],[Region]]</f>
        <v>Premium Storage - Page Blob/P10 (Units)A2</v>
      </c>
      <c r="B2036">
        <v>2</v>
      </c>
      <c r="C2036" t="s">
        <v>81</v>
      </c>
      <c r="D2036" t="s">
        <v>181</v>
      </c>
      <c r="E2036">
        <v>21.03</v>
      </c>
      <c r="F2036" t="s">
        <v>3344</v>
      </c>
      <c r="G2036" s="784" t="s">
        <v>3362</v>
      </c>
      <c r="H2036" s="784" t="s">
        <v>3363</v>
      </c>
      <c r="I2036" s="784" t="s">
        <v>5146</v>
      </c>
    </row>
    <row r="2037" spans="1:9" hidden="1">
      <c r="A2037" t="str">
        <f>Table_wabobpsvr_AzureCalc_AzureCalcRateCard[[#This Row],[ServiceName]]&amp;Table_wabobpsvr_AzureCalc_AzureCalcRateCard[[#This Row],[Price_Level]]&amp;Table_wabobpsvr_AzureCalc_AzureCalcRateCard[[#This Row],[Region]]</f>
        <v>Premium Storage - Page Blob/P10 (Units)B2</v>
      </c>
      <c r="B2037">
        <v>2</v>
      </c>
      <c r="C2037" t="s">
        <v>81</v>
      </c>
      <c r="D2037" t="s">
        <v>182</v>
      </c>
      <c r="E2037">
        <v>20.38</v>
      </c>
      <c r="F2037" t="s">
        <v>3344</v>
      </c>
      <c r="G2037" s="784" t="s">
        <v>3362</v>
      </c>
      <c r="H2037" s="784" t="s">
        <v>3363</v>
      </c>
      <c r="I2037" s="784" t="s">
        <v>5146</v>
      </c>
    </row>
    <row r="2038" spans="1:9" hidden="1">
      <c r="A2038" s="784" t="str">
        <f>Table_wabobpsvr_AzureCalc_AzureCalcRateCard[[#This Row],[ServiceName]]&amp;Table_wabobpsvr_AzureCalc_AzureCalcRateCard[[#This Row],[Price_Level]]&amp;Table_wabobpsvr_AzureCalc_AzureCalcRateCard[[#This Row],[Region]]</f>
        <v>Premium Storage - Page Blob/P10 (Units)C2</v>
      </c>
      <c r="B2038" s="784">
        <v>2</v>
      </c>
      <c r="C2038" s="784" t="s">
        <v>81</v>
      </c>
      <c r="D2038" s="784" t="s">
        <v>184</v>
      </c>
      <c r="E2038" s="784">
        <v>19.73</v>
      </c>
      <c r="F2038" s="784" t="s">
        <v>3344</v>
      </c>
      <c r="G2038" s="784" t="s">
        <v>3362</v>
      </c>
      <c r="H2038" s="784" t="s">
        <v>3363</v>
      </c>
      <c r="I2038" s="784" t="s">
        <v>5146</v>
      </c>
    </row>
    <row r="2039" spans="1:9" hidden="1">
      <c r="A2039" s="784" t="str">
        <f>Table_wabobpsvr_AzureCalc_AzureCalcRateCard[[#This Row],[ServiceName]]&amp;Table_wabobpsvr_AzureCalc_AzureCalcRateCard[[#This Row],[Price_Level]]&amp;Table_wabobpsvr_AzureCalc_AzureCalcRateCard[[#This Row],[Region]]</f>
        <v>Premium Storage - Page Blob/P10 (Units)D2</v>
      </c>
      <c r="B2039" s="784">
        <v>2</v>
      </c>
      <c r="C2039" s="784" t="s">
        <v>81</v>
      </c>
      <c r="D2039" s="784" t="s">
        <v>183</v>
      </c>
      <c r="E2039" s="784">
        <v>19.079999999999998</v>
      </c>
      <c r="F2039" s="784" t="s">
        <v>3344</v>
      </c>
      <c r="G2039" s="784" t="s">
        <v>3362</v>
      </c>
      <c r="H2039" s="784" t="s">
        <v>3363</v>
      </c>
      <c r="I2039" s="784" t="s">
        <v>5146</v>
      </c>
    </row>
    <row r="2040" spans="1:9" hidden="1">
      <c r="A2040" s="784" t="str">
        <f>Table_wabobpsvr_AzureCalc_AzureCalcRateCard[[#This Row],[ServiceName]]&amp;Table_wabobpsvr_AzureCalc_AzureCalcRateCard[[#This Row],[Price_Level]]&amp;Table_wabobpsvr_AzureCalc_AzureCalcRateCard[[#This Row],[Region]]</f>
        <v>Premium Storage - Page Blob/P10 (Units)MOSP8</v>
      </c>
      <c r="B2040" s="784">
        <v>8</v>
      </c>
      <c r="C2040" s="784" t="s">
        <v>81</v>
      </c>
      <c r="D2040" s="784" t="s">
        <v>627</v>
      </c>
      <c r="E2040" s="784">
        <v>21.68</v>
      </c>
      <c r="F2040" s="784" t="s">
        <v>3344</v>
      </c>
      <c r="G2040" s="784" t="s">
        <v>4431</v>
      </c>
      <c r="H2040" s="784" t="s">
        <v>4431</v>
      </c>
      <c r="I2040" s="784" t="s">
        <v>5147</v>
      </c>
    </row>
    <row r="2041" spans="1:9" hidden="1">
      <c r="A2041" s="784" t="str">
        <f>Table_wabobpsvr_AzureCalc_AzureCalcRateCard[[#This Row],[ServiceName]]&amp;Table_wabobpsvr_AzureCalc_AzureCalcRateCard[[#This Row],[Price_Level]]&amp;Table_wabobpsvr_AzureCalc_AzureCalcRateCard[[#This Row],[Region]]</f>
        <v>Premium Storage - Page Blob/P10 (Units)A8</v>
      </c>
      <c r="B2041" s="784">
        <v>8</v>
      </c>
      <c r="C2041" s="784" t="s">
        <v>81</v>
      </c>
      <c r="D2041" s="784" t="s">
        <v>181</v>
      </c>
      <c r="E2041" s="784">
        <v>21.03</v>
      </c>
      <c r="F2041" s="784" t="s">
        <v>3344</v>
      </c>
      <c r="G2041" s="784" t="s">
        <v>3345</v>
      </c>
      <c r="H2041" s="784" t="s">
        <v>3346</v>
      </c>
      <c r="I2041" s="784" t="s">
        <v>5147</v>
      </c>
    </row>
    <row r="2042" spans="1:9" hidden="1">
      <c r="A2042" s="784" t="str">
        <f>Table_wabobpsvr_AzureCalc_AzureCalcRateCard[[#This Row],[ServiceName]]&amp;Table_wabobpsvr_AzureCalc_AzureCalcRateCard[[#This Row],[Price_Level]]&amp;Table_wabobpsvr_AzureCalc_AzureCalcRateCard[[#This Row],[Region]]</f>
        <v>Premium Storage - Page Blob/P10 (Units)B8</v>
      </c>
      <c r="B2042" s="784">
        <v>8</v>
      </c>
      <c r="C2042" s="784" t="s">
        <v>81</v>
      </c>
      <c r="D2042" s="784" t="s">
        <v>182</v>
      </c>
      <c r="E2042" s="784">
        <v>20.38</v>
      </c>
      <c r="F2042" s="784" t="s">
        <v>3344</v>
      </c>
      <c r="G2042" s="784" t="s">
        <v>3345</v>
      </c>
      <c r="H2042" s="784" t="s">
        <v>3346</v>
      </c>
      <c r="I2042" s="784" t="s">
        <v>5147</v>
      </c>
    </row>
    <row r="2043" spans="1:9" hidden="1">
      <c r="A2043" s="784" t="str">
        <f>Table_wabobpsvr_AzureCalc_AzureCalcRateCard[[#This Row],[ServiceName]]&amp;Table_wabobpsvr_AzureCalc_AzureCalcRateCard[[#This Row],[Price_Level]]&amp;Table_wabobpsvr_AzureCalc_AzureCalcRateCard[[#This Row],[Region]]</f>
        <v>Premium Storage - Page Blob/P10 (Units)C8</v>
      </c>
      <c r="B2043" s="784">
        <v>8</v>
      </c>
      <c r="C2043" s="784" t="s">
        <v>81</v>
      </c>
      <c r="D2043" s="784" t="s">
        <v>184</v>
      </c>
      <c r="E2043" s="784">
        <v>19.73</v>
      </c>
      <c r="F2043" s="784" t="s">
        <v>3344</v>
      </c>
      <c r="G2043" s="784" t="s">
        <v>3345</v>
      </c>
      <c r="H2043" s="784" t="s">
        <v>3346</v>
      </c>
      <c r="I2043" s="784" t="s">
        <v>5147</v>
      </c>
    </row>
    <row r="2044" spans="1:9" hidden="1">
      <c r="A2044" s="784" t="str">
        <f>Table_wabobpsvr_AzureCalc_AzureCalcRateCard[[#This Row],[ServiceName]]&amp;Table_wabobpsvr_AzureCalc_AzureCalcRateCard[[#This Row],[Price_Level]]&amp;Table_wabobpsvr_AzureCalc_AzureCalcRateCard[[#This Row],[Region]]</f>
        <v>ExpressRoute (Carrier) 1 Gbps ConnectionsMOSP14</v>
      </c>
      <c r="B2044" s="784">
        <v>14</v>
      </c>
      <c r="C2044" s="784" t="s">
        <v>4431</v>
      </c>
      <c r="D2044" s="784" t="s">
        <v>627</v>
      </c>
      <c r="E2044" s="784">
        <v>999999</v>
      </c>
      <c r="F2044" s="784" t="s">
        <v>843</v>
      </c>
      <c r="G2044" s="784" t="s">
        <v>4431</v>
      </c>
      <c r="H2044" s="784" t="s">
        <v>4431</v>
      </c>
      <c r="I2044" s="784" t="s">
        <v>4431</v>
      </c>
    </row>
    <row r="2045" spans="1:9" hidden="1">
      <c r="A2045" s="784" t="str">
        <f>Table_wabobpsvr_AzureCalc_AzureCalcRateCard[[#This Row],[ServiceName]]&amp;Table_wabobpsvr_AzureCalc_AzureCalcRateCard[[#This Row],[Price_Level]]&amp;Table_wabobpsvr_AzureCalc_AzureCalcRateCard[[#This Row],[Region]]</f>
        <v>ExpressRoute (Carrier) 1 Gbps ConnectionsA14</v>
      </c>
      <c r="B2045" s="784">
        <v>14</v>
      </c>
      <c r="C2045" s="784" t="s">
        <v>4431</v>
      </c>
      <c r="D2045" s="784" t="s">
        <v>181</v>
      </c>
      <c r="E2045" s="784">
        <v>999999</v>
      </c>
      <c r="F2045" s="784" t="s">
        <v>843</v>
      </c>
      <c r="G2045" s="784" t="s">
        <v>4431</v>
      </c>
      <c r="H2045" s="784" t="s">
        <v>4431</v>
      </c>
      <c r="I2045" s="784" t="s">
        <v>4431</v>
      </c>
    </row>
    <row r="2046" spans="1:9" hidden="1">
      <c r="A2046" s="784" t="str">
        <f>Table_wabobpsvr_AzureCalc_AzureCalcRateCard[[#This Row],[ServiceName]]&amp;Table_wabobpsvr_AzureCalc_AzureCalcRateCard[[#This Row],[Price_Level]]&amp;Table_wabobpsvr_AzureCalc_AzureCalcRateCard[[#This Row],[Region]]</f>
        <v>ExpressRoute (Carrier) 1 Gbps ConnectionsB14</v>
      </c>
      <c r="B2046" s="784">
        <v>14</v>
      </c>
      <c r="C2046" s="784" t="s">
        <v>4431</v>
      </c>
      <c r="D2046" s="784" t="s">
        <v>182</v>
      </c>
      <c r="E2046" s="784">
        <v>999999</v>
      </c>
      <c r="F2046" s="784" t="s">
        <v>843</v>
      </c>
      <c r="G2046" s="784" t="s">
        <v>4431</v>
      </c>
      <c r="H2046" s="784" t="s">
        <v>4431</v>
      </c>
      <c r="I2046" s="784" t="s">
        <v>4431</v>
      </c>
    </row>
    <row r="2047" spans="1:9" hidden="1">
      <c r="A2047" s="784" t="str">
        <f>Table_wabobpsvr_AzureCalc_AzureCalcRateCard[[#This Row],[ServiceName]]&amp;Table_wabobpsvr_AzureCalc_AzureCalcRateCard[[#This Row],[Price_Level]]&amp;Table_wabobpsvr_AzureCalc_AzureCalcRateCard[[#This Row],[Region]]</f>
        <v>ExpressRoute (Carrier) 1 Gbps ConnectionsC14</v>
      </c>
      <c r="B2047" s="784">
        <v>14</v>
      </c>
      <c r="C2047" s="784" t="s">
        <v>4431</v>
      </c>
      <c r="D2047" s="784" t="s">
        <v>184</v>
      </c>
      <c r="E2047" s="784">
        <v>999999</v>
      </c>
      <c r="F2047" s="784" t="s">
        <v>843</v>
      </c>
      <c r="G2047" s="784" t="s">
        <v>4431</v>
      </c>
      <c r="H2047" s="784" t="s">
        <v>4431</v>
      </c>
      <c r="I2047" s="784" t="s">
        <v>4431</v>
      </c>
    </row>
    <row r="2048" spans="1:9" hidden="1">
      <c r="A2048" s="784" t="str">
        <f>Table_wabobpsvr_AzureCalc_AzureCalcRateCard[[#This Row],[ServiceName]]&amp;Table_wabobpsvr_AzureCalc_AzureCalcRateCard[[#This Row],[Price_Level]]&amp;Table_wabobpsvr_AzureCalc_AzureCalcRateCard[[#This Row],[Region]]</f>
        <v>ExpressRoute (Carrier) 1 Gbps ConnectionsD14</v>
      </c>
      <c r="B2048" s="784">
        <v>14</v>
      </c>
      <c r="C2048" s="784" t="s">
        <v>4431</v>
      </c>
      <c r="D2048" s="784" t="s">
        <v>183</v>
      </c>
      <c r="E2048" s="784">
        <v>999999</v>
      </c>
      <c r="F2048" s="784" t="s">
        <v>843</v>
      </c>
      <c r="G2048" s="784" t="s">
        <v>4431</v>
      </c>
      <c r="H2048" s="784" t="s">
        <v>4431</v>
      </c>
      <c r="I2048" s="784" t="s">
        <v>4431</v>
      </c>
    </row>
    <row r="2049" spans="1:9" hidden="1">
      <c r="A2049" s="784" t="str">
        <f>Table_wabobpsvr_AzureCalc_AzureCalcRateCard[[#This Row],[ServiceName]]&amp;Table_wabobpsvr_AzureCalc_AzureCalcRateCard[[#This Row],[Price_Level]]&amp;Table_wabobpsvr_AzureCalc_AzureCalcRateCard[[#This Row],[Region]]</f>
        <v>ExpressRoute (Carrier) 10 Mbps ConnectionsMOSP14</v>
      </c>
      <c r="B2049" s="784">
        <v>14</v>
      </c>
      <c r="C2049" s="784" t="s">
        <v>4431</v>
      </c>
      <c r="D2049" s="784" t="s">
        <v>627</v>
      </c>
      <c r="E2049" s="784">
        <v>999999</v>
      </c>
      <c r="F2049" s="784" t="s">
        <v>845</v>
      </c>
      <c r="G2049" s="784" t="s">
        <v>4431</v>
      </c>
      <c r="H2049" s="784" t="s">
        <v>4431</v>
      </c>
      <c r="I2049" s="784" t="s">
        <v>4431</v>
      </c>
    </row>
    <row r="2050" spans="1:9" hidden="1">
      <c r="A2050" s="784" t="str">
        <f>Table_wabobpsvr_AzureCalc_AzureCalcRateCard[[#This Row],[ServiceName]]&amp;Table_wabobpsvr_AzureCalc_AzureCalcRateCard[[#This Row],[Price_Level]]&amp;Table_wabobpsvr_AzureCalc_AzureCalcRateCard[[#This Row],[Region]]</f>
        <v>ExpressRoute (Carrier) 10 Mbps ConnectionsA14</v>
      </c>
      <c r="B2050" s="784">
        <v>14</v>
      </c>
      <c r="C2050" s="784" t="s">
        <v>4431</v>
      </c>
      <c r="D2050" s="784" t="s">
        <v>181</v>
      </c>
      <c r="E2050" s="784">
        <v>999999</v>
      </c>
      <c r="F2050" s="784" t="s">
        <v>845</v>
      </c>
      <c r="G2050" s="784" t="s">
        <v>4431</v>
      </c>
      <c r="H2050" s="784" t="s">
        <v>4431</v>
      </c>
      <c r="I2050" s="784" t="s">
        <v>4431</v>
      </c>
    </row>
    <row r="2051" spans="1:9" hidden="1">
      <c r="A2051" s="784" t="str">
        <f>Table_wabobpsvr_AzureCalc_AzureCalcRateCard[[#This Row],[ServiceName]]&amp;Table_wabobpsvr_AzureCalc_AzureCalcRateCard[[#This Row],[Price_Level]]&amp;Table_wabobpsvr_AzureCalc_AzureCalcRateCard[[#This Row],[Region]]</f>
        <v>ExpressRoute (Carrier) 10 Mbps ConnectionsB14</v>
      </c>
      <c r="B2051" s="784">
        <v>14</v>
      </c>
      <c r="C2051" s="784" t="s">
        <v>4431</v>
      </c>
      <c r="D2051" s="784" t="s">
        <v>182</v>
      </c>
      <c r="E2051" s="784">
        <v>999999</v>
      </c>
      <c r="F2051" s="784" t="s">
        <v>845</v>
      </c>
      <c r="G2051" s="784" t="s">
        <v>4431</v>
      </c>
      <c r="H2051" s="784" t="s">
        <v>4431</v>
      </c>
      <c r="I2051" s="784" t="s">
        <v>4431</v>
      </c>
    </row>
    <row r="2052" spans="1:9" hidden="1">
      <c r="A2052" s="784" t="str">
        <f>Table_wabobpsvr_AzureCalc_AzureCalcRateCard[[#This Row],[ServiceName]]&amp;Table_wabobpsvr_AzureCalc_AzureCalcRateCard[[#This Row],[Price_Level]]&amp;Table_wabobpsvr_AzureCalc_AzureCalcRateCard[[#This Row],[Region]]</f>
        <v>ExpressRoute (Carrier) 10 Mbps ConnectionsC14</v>
      </c>
      <c r="B2052" s="784">
        <v>14</v>
      </c>
      <c r="C2052" s="784" t="s">
        <v>4431</v>
      </c>
      <c r="D2052" s="784" t="s">
        <v>184</v>
      </c>
      <c r="E2052" s="784">
        <v>999999</v>
      </c>
      <c r="F2052" s="784" t="s">
        <v>845</v>
      </c>
      <c r="G2052" s="784" t="s">
        <v>4431</v>
      </c>
      <c r="H2052" s="784" t="s">
        <v>4431</v>
      </c>
      <c r="I2052" s="784" t="s">
        <v>4431</v>
      </c>
    </row>
    <row r="2053" spans="1:9" hidden="1">
      <c r="A2053" t="str">
        <f>Table_wabobpsvr_AzureCalc_AzureCalcRateCard[[#This Row],[ServiceName]]&amp;Table_wabobpsvr_AzureCalc_AzureCalcRateCard[[#This Row],[Price_Level]]&amp;Table_wabobpsvr_AzureCalc_AzureCalcRateCard[[#This Row],[Region]]</f>
        <v>Media Services E1 Encoding Daily Reserved UnitsB3</v>
      </c>
      <c r="B2053">
        <v>3</v>
      </c>
      <c r="C2053" t="s">
        <v>4431</v>
      </c>
      <c r="D2053" t="s">
        <v>182</v>
      </c>
      <c r="E2053">
        <v>999999</v>
      </c>
      <c r="F2053" t="s">
        <v>807</v>
      </c>
      <c r="G2053" s="784" t="s">
        <v>4431</v>
      </c>
      <c r="H2053" s="784" t="s">
        <v>4431</v>
      </c>
      <c r="I2053" s="784" t="s">
        <v>4431</v>
      </c>
    </row>
    <row r="2054" spans="1:9" hidden="1">
      <c r="A2054" t="str">
        <f>Table_wabobpsvr_AzureCalc_AzureCalcRateCard[[#This Row],[ServiceName]]&amp;Table_wabobpsvr_AzureCalc_AzureCalcRateCard[[#This Row],[Price_Level]]&amp;Table_wabobpsvr_AzureCalc_AzureCalcRateCard[[#This Row],[Region]]</f>
        <v>Media Services E1 Encoding Daily Reserved UnitsC3</v>
      </c>
      <c r="B2054">
        <v>3</v>
      </c>
      <c r="C2054" t="s">
        <v>4431</v>
      </c>
      <c r="D2054" t="s">
        <v>184</v>
      </c>
      <c r="E2054">
        <v>999999</v>
      </c>
      <c r="F2054" t="s">
        <v>807</v>
      </c>
      <c r="G2054" s="784" t="s">
        <v>4431</v>
      </c>
      <c r="H2054" s="784" t="s">
        <v>4431</v>
      </c>
      <c r="I2054" s="784" t="s">
        <v>4431</v>
      </c>
    </row>
    <row r="2055" spans="1:9" hidden="1">
      <c r="A2055" t="str">
        <f>Table_wabobpsvr_AzureCalc_AzureCalcRateCard[[#This Row],[ServiceName]]&amp;Table_wabobpsvr_AzureCalc_AzureCalcRateCard[[#This Row],[Price_Level]]&amp;Table_wabobpsvr_AzureCalc_AzureCalcRateCard[[#This Row],[Region]]</f>
        <v>Media Services E1 Encoding Daily Reserved UnitsD3</v>
      </c>
      <c r="B2055">
        <v>3</v>
      </c>
      <c r="C2055" t="s">
        <v>4431</v>
      </c>
      <c r="D2055" t="s">
        <v>183</v>
      </c>
      <c r="E2055">
        <v>999999</v>
      </c>
      <c r="F2055" t="s">
        <v>807</v>
      </c>
      <c r="G2055" s="784" t="s">
        <v>4431</v>
      </c>
      <c r="H2055" s="784" t="s">
        <v>4431</v>
      </c>
      <c r="I2055" s="784" t="s">
        <v>4431</v>
      </c>
    </row>
    <row r="2056" spans="1:9" hidden="1">
      <c r="A2056" t="str">
        <f>Table_wabobpsvr_AzureCalc_AzureCalcRateCard[[#This Row],[ServiceName]]&amp;Table_wabobpsvr_AzureCalc_AzureCalcRateCard[[#This Row],[Price_Level]]&amp;Table_wabobpsvr_AzureCalc_AzureCalcRateCard[[#This Row],[Region]]</f>
        <v>Media Services E1 Encoding Daily Reserved UnitsMOSP2</v>
      </c>
      <c r="B2056">
        <v>2</v>
      </c>
      <c r="C2056" t="s">
        <v>4431</v>
      </c>
      <c r="D2056" t="s">
        <v>627</v>
      </c>
      <c r="E2056">
        <v>999999</v>
      </c>
      <c r="F2056" t="s">
        <v>807</v>
      </c>
      <c r="G2056" s="784" t="s">
        <v>4431</v>
      </c>
      <c r="H2056" s="784" t="s">
        <v>4431</v>
      </c>
      <c r="I2056" s="784" t="s">
        <v>4431</v>
      </c>
    </row>
    <row r="2057" spans="1:9" hidden="1">
      <c r="A2057" t="str">
        <f>Table_wabobpsvr_AzureCalc_AzureCalcRateCard[[#This Row],[ServiceName]]&amp;Table_wabobpsvr_AzureCalc_AzureCalcRateCard[[#This Row],[Price_Level]]&amp;Table_wabobpsvr_AzureCalc_AzureCalcRateCard[[#This Row],[Region]]</f>
        <v>Media Services E1 Encoding Daily Reserved UnitsA2</v>
      </c>
      <c r="B2057">
        <v>2</v>
      </c>
      <c r="C2057" t="s">
        <v>4431</v>
      </c>
      <c r="D2057" t="s">
        <v>181</v>
      </c>
      <c r="E2057">
        <v>999999</v>
      </c>
      <c r="F2057" t="s">
        <v>807</v>
      </c>
      <c r="G2057" s="784" t="s">
        <v>4431</v>
      </c>
      <c r="H2057" s="784" t="s">
        <v>4431</v>
      </c>
      <c r="I2057" s="784" t="s">
        <v>4431</v>
      </c>
    </row>
    <row r="2058" spans="1:9" hidden="1">
      <c r="A2058" t="str">
        <f>Table_wabobpsvr_AzureCalc_AzureCalcRateCard[[#This Row],[ServiceName]]&amp;Table_wabobpsvr_AzureCalc_AzureCalcRateCard[[#This Row],[Price_Level]]&amp;Table_wabobpsvr_AzureCalc_AzureCalcRateCard[[#This Row],[Region]]</f>
        <v>Media Services E1 Encoding Daily Reserved UnitsB2</v>
      </c>
      <c r="B2058">
        <v>2</v>
      </c>
      <c r="C2058" t="s">
        <v>4431</v>
      </c>
      <c r="D2058" t="s">
        <v>182</v>
      </c>
      <c r="E2058">
        <v>999999</v>
      </c>
      <c r="F2058" t="s">
        <v>807</v>
      </c>
      <c r="G2058" s="784" t="s">
        <v>4431</v>
      </c>
      <c r="H2058" s="784" t="s">
        <v>4431</v>
      </c>
      <c r="I2058" s="784" t="s">
        <v>4431</v>
      </c>
    </row>
    <row r="2059" spans="1:9" hidden="1">
      <c r="A2059" t="str">
        <f>Table_wabobpsvr_AzureCalc_AzureCalcRateCard[[#This Row],[ServiceName]]&amp;Table_wabobpsvr_AzureCalc_AzureCalcRateCard[[#This Row],[Price_Level]]&amp;Table_wabobpsvr_AzureCalc_AzureCalcRateCard[[#This Row],[Region]]</f>
        <v>Media Services E1 Encoding Daily Reserved UnitsC2</v>
      </c>
      <c r="B2059">
        <v>2</v>
      </c>
      <c r="C2059" t="s">
        <v>4431</v>
      </c>
      <c r="D2059" t="s">
        <v>184</v>
      </c>
      <c r="E2059">
        <v>999999</v>
      </c>
      <c r="F2059" t="s">
        <v>807</v>
      </c>
      <c r="G2059" s="784" t="s">
        <v>4431</v>
      </c>
      <c r="H2059" s="784" t="s">
        <v>4431</v>
      </c>
      <c r="I2059" s="784" t="s">
        <v>4431</v>
      </c>
    </row>
    <row r="2060" spans="1:9" hidden="1">
      <c r="A2060" t="str">
        <f>Table_wabobpsvr_AzureCalc_AzureCalcRateCard[[#This Row],[ServiceName]]&amp;Table_wabobpsvr_AzureCalc_AzureCalcRateCard[[#This Row],[Price_Level]]&amp;Table_wabobpsvr_AzureCalc_AzureCalcRateCard[[#This Row],[Region]]</f>
        <v>Media Services E1 Encoding Daily Reserved UnitsD2</v>
      </c>
      <c r="B2060">
        <v>2</v>
      </c>
      <c r="C2060" t="s">
        <v>4431</v>
      </c>
      <c r="D2060" t="s">
        <v>183</v>
      </c>
      <c r="E2060">
        <v>999999</v>
      </c>
      <c r="F2060" t="s">
        <v>807</v>
      </c>
      <c r="G2060" s="784" t="s">
        <v>4431</v>
      </c>
      <c r="H2060" s="784" t="s">
        <v>4431</v>
      </c>
      <c r="I2060" s="784" t="s">
        <v>4431</v>
      </c>
    </row>
    <row r="2061" spans="1:9" hidden="1">
      <c r="A2061" t="str">
        <f>Table_wabobpsvr_AzureCalc_AzureCalcRateCard[[#This Row],[ServiceName]]&amp;Table_wabobpsvr_AzureCalc_AzureCalcRateCard[[#This Row],[Price_Level]]&amp;Table_wabobpsvr_AzureCalc_AzureCalcRateCard[[#This Row],[Region]]</f>
        <v>Media Services E1 Encoding Daily Reserved UnitsMOSP13</v>
      </c>
      <c r="B2061">
        <v>13</v>
      </c>
      <c r="C2061" t="s">
        <v>4431</v>
      </c>
      <c r="D2061" t="s">
        <v>627</v>
      </c>
      <c r="E2061">
        <v>999999</v>
      </c>
      <c r="F2061" t="s">
        <v>807</v>
      </c>
      <c r="G2061" s="784" t="s">
        <v>4431</v>
      </c>
      <c r="H2061" s="784" t="s">
        <v>4431</v>
      </c>
      <c r="I2061" s="784" t="s">
        <v>4431</v>
      </c>
    </row>
    <row r="2062" spans="1:9" hidden="1">
      <c r="A2062" s="784" t="str">
        <f>Table_wabobpsvr_AzureCalc_AzureCalcRateCard[[#This Row],[ServiceName]]&amp;Table_wabobpsvr_AzureCalc_AzureCalcRateCard[[#This Row],[Price_Level]]&amp;Table_wabobpsvr_AzureCalc_AzureCalcRateCard[[#This Row],[Region]]</f>
        <v>Media Services E1 Encoding Daily Reserved UnitsA13</v>
      </c>
      <c r="B2062" s="784">
        <v>13</v>
      </c>
      <c r="C2062" s="784" t="s">
        <v>4431</v>
      </c>
      <c r="D2062" s="784" t="s">
        <v>181</v>
      </c>
      <c r="E2062" s="784">
        <v>999999</v>
      </c>
      <c r="F2062" s="784" t="s">
        <v>807</v>
      </c>
      <c r="G2062" s="784" t="s">
        <v>4431</v>
      </c>
      <c r="H2062" s="784" t="s">
        <v>4431</v>
      </c>
      <c r="I2062" s="784" t="s">
        <v>4431</v>
      </c>
    </row>
    <row r="2063" spans="1:9" hidden="1">
      <c r="A2063" t="str">
        <f>Table_wabobpsvr_AzureCalc_AzureCalcRateCard[[#This Row],[ServiceName]]&amp;Table_wabobpsvr_AzureCalc_AzureCalcRateCard[[#This Row],[Price_Level]]&amp;Table_wabobpsvr_AzureCalc_AzureCalcRateCard[[#This Row],[Region]]</f>
        <v>Media Services E1 Encoding Daily Reserved UnitsB13</v>
      </c>
      <c r="B2063">
        <v>13</v>
      </c>
      <c r="C2063" t="s">
        <v>4431</v>
      </c>
      <c r="D2063" t="s">
        <v>182</v>
      </c>
      <c r="E2063">
        <v>999999</v>
      </c>
      <c r="F2063" t="s">
        <v>807</v>
      </c>
      <c r="G2063" s="784" t="s">
        <v>4431</v>
      </c>
      <c r="H2063" s="784" t="s">
        <v>4431</v>
      </c>
      <c r="I2063" s="784" t="s">
        <v>4431</v>
      </c>
    </row>
    <row r="2064" spans="1:9" hidden="1">
      <c r="A2064" t="str">
        <f>Table_wabobpsvr_AzureCalc_AzureCalcRateCard[[#This Row],[ServiceName]]&amp;Table_wabobpsvr_AzureCalc_AzureCalcRateCard[[#This Row],[Price_Level]]&amp;Table_wabobpsvr_AzureCalc_AzureCalcRateCard[[#This Row],[Region]]</f>
        <v>Media Services E1 Encoding Daily Reserved UnitsC13</v>
      </c>
      <c r="B2064">
        <v>13</v>
      </c>
      <c r="C2064" t="s">
        <v>4431</v>
      </c>
      <c r="D2064" t="s">
        <v>184</v>
      </c>
      <c r="E2064">
        <v>999999</v>
      </c>
      <c r="F2064" t="s">
        <v>807</v>
      </c>
      <c r="G2064" s="784" t="s">
        <v>4431</v>
      </c>
      <c r="H2064" s="784" t="s">
        <v>4431</v>
      </c>
      <c r="I2064" s="784" t="s">
        <v>4431</v>
      </c>
    </row>
    <row r="2065" spans="1:9" hidden="1">
      <c r="A2065" t="str">
        <f>Table_wabobpsvr_AzureCalc_AzureCalcRateCard[[#This Row],[ServiceName]]&amp;Table_wabobpsvr_AzureCalc_AzureCalcRateCard[[#This Row],[Price_Level]]&amp;Table_wabobpsvr_AzureCalc_AzureCalcRateCard[[#This Row],[Region]]</f>
        <v>Media Services E1 Encoding Daily Reserved UnitsD13</v>
      </c>
      <c r="B2065">
        <v>13</v>
      </c>
      <c r="C2065" t="s">
        <v>4431</v>
      </c>
      <c r="D2065" t="s">
        <v>183</v>
      </c>
      <c r="E2065">
        <v>999999</v>
      </c>
      <c r="F2065" t="s">
        <v>807</v>
      </c>
      <c r="G2065" s="784" t="s">
        <v>4431</v>
      </c>
      <c r="H2065" s="784" t="s">
        <v>4431</v>
      </c>
      <c r="I2065" s="784" t="s">
        <v>4431</v>
      </c>
    </row>
    <row r="2066" spans="1:9" hidden="1">
      <c r="A2066" t="str">
        <f>Table_wabobpsvr_AzureCalc_AzureCalcRateCard[[#This Row],[ServiceName]]&amp;Table_wabobpsvr_AzureCalc_AzureCalcRateCard[[#This Row],[Price_Level]]&amp;Table_wabobpsvr_AzureCalc_AzureCalcRateCard[[#This Row],[Region]]</f>
        <v>Media Services E2 Encoding Daily Reserved UnitsMOSP13</v>
      </c>
      <c r="B2066">
        <v>13</v>
      </c>
      <c r="C2066" t="s">
        <v>4431</v>
      </c>
      <c r="D2066" t="s">
        <v>627</v>
      </c>
      <c r="E2066">
        <v>999999</v>
      </c>
      <c r="F2066" t="s">
        <v>808</v>
      </c>
      <c r="G2066" s="784" t="s">
        <v>4431</v>
      </c>
      <c r="H2066" s="784" t="s">
        <v>4431</v>
      </c>
      <c r="I2066" s="784" t="s">
        <v>4431</v>
      </c>
    </row>
    <row r="2067" spans="1:9" hidden="1">
      <c r="A2067" t="str">
        <f>Table_wabobpsvr_AzureCalc_AzureCalcRateCard[[#This Row],[ServiceName]]&amp;Table_wabobpsvr_AzureCalc_AzureCalcRateCard[[#This Row],[Price_Level]]&amp;Table_wabobpsvr_AzureCalc_AzureCalcRateCard[[#This Row],[Region]]</f>
        <v>Media Services E2 Encoding Daily Reserved UnitsA13</v>
      </c>
      <c r="B2067">
        <v>13</v>
      </c>
      <c r="C2067" t="s">
        <v>4431</v>
      </c>
      <c r="D2067" t="s">
        <v>181</v>
      </c>
      <c r="E2067">
        <v>999999</v>
      </c>
      <c r="F2067" t="s">
        <v>808</v>
      </c>
      <c r="G2067" s="784" t="s">
        <v>4431</v>
      </c>
      <c r="H2067" s="784" t="s">
        <v>4431</v>
      </c>
      <c r="I2067" s="784" t="s">
        <v>4431</v>
      </c>
    </row>
    <row r="2068" spans="1:9" hidden="1">
      <c r="A2068" s="784" t="str">
        <f>Table_wabobpsvr_AzureCalc_AzureCalcRateCard[[#This Row],[ServiceName]]&amp;Table_wabobpsvr_AzureCalc_AzureCalcRateCard[[#This Row],[Price_Level]]&amp;Table_wabobpsvr_AzureCalc_AzureCalcRateCard[[#This Row],[Region]]</f>
        <v>Media Services E2 Encoding Daily Reserved UnitsB13</v>
      </c>
      <c r="B2068" s="784">
        <v>13</v>
      </c>
      <c r="C2068" s="784" t="s">
        <v>4431</v>
      </c>
      <c r="D2068" s="784" t="s">
        <v>182</v>
      </c>
      <c r="E2068" s="784">
        <v>999999</v>
      </c>
      <c r="F2068" s="784" t="s">
        <v>808</v>
      </c>
      <c r="G2068" s="784" t="s">
        <v>4431</v>
      </c>
      <c r="H2068" s="784" t="s">
        <v>4431</v>
      </c>
      <c r="I2068" s="784" t="s">
        <v>4431</v>
      </c>
    </row>
    <row r="2069" spans="1:9" hidden="1">
      <c r="A2069" s="784" t="str">
        <f>Table_wabobpsvr_AzureCalc_AzureCalcRateCard[[#This Row],[ServiceName]]&amp;Table_wabobpsvr_AzureCalc_AzureCalcRateCard[[#This Row],[Price_Level]]&amp;Table_wabobpsvr_AzureCalc_AzureCalcRateCard[[#This Row],[Region]]</f>
        <v>Media Services E2 Encoding Daily Reserved UnitsC13</v>
      </c>
      <c r="B2069" s="784">
        <v>13</v>
      </c>
      <c r="C2069" s="784" t="s">
        <v>4431</v>
      </c>
      <c r="D2069" s="784" t="s">
        <v>184</v>
      </c>
      <c r="E2069" s="784">
        <v>999999</v>
      </c>
      <c r="F2069" s="784" t="s">
        <v>808</v>
      </c>
      <c r="G2069" s="784" t="s">
        <v>4431</v>
      </c>
      <c r="H2069" s="784" t="s">
        <v>4431</v>
      </c>
      <c r="I2069" s="784" t="s">
        <v>4431</v>
      </c>
    </row>
    <row r="2070" spans="1:9" hidden="1">
      <c r="A2070" s="784" t="str">
        <f>Table_wabobpsvr_AzureCalc_AzureCalcRateCard[[#This Row],[ServiceName]]&amp;Table_wabobpsvr_AzureCalc_AzureCalcRateCard[[#This Row],[Price_Level]]&amp;Table_wabobpsvr_AzureCalc_AzureCalcRateCard[[#This Row],[Region]]</f>
        <v>Media Services E2 Encoding Daily Reserved UnitsD13</v>
      </c>
      <c r="B2070" s="784">
        <v>13</v>
      </c>
      <c r="C2070" s="784" t="s">
        <v>4431</v>
      </c>
      <c r="D2070" s="784" t="s">
        <v>183</v>
      </c>
      <c r="E2070" s="784">
        <v>999999</v>
      </c>
      <c r="F2070" s="784" t="s">
        <v>808</v>
      </c>
      <c r="G2070" s="784" t="s">
        <v>4431</v>
      </c>
      <c r="H2070" s="784" t="s">
        <v>4431</v>
      </c>
      <c r="I2070" s="784" t="s">
        <v>4431</v>
      </c>
    </row>
    <row r="2071" spans="1:9" hidden="1">
      <c r="A2071" s="784" t="str">
        <f>Table_wabobpsvr_AzureCalc_AzureCalcRateCard[[#This Row],[ServiceName]]&amp;Table_wabobpsvr_AzureCalc_AzureCalcRateCard[[#This Row],[Price_Level]]&amp;Table_wabobpsvr_AzureCalc_AzureCalcRateCard[[#This Row],[Region]]</f>
        <v>Mobile Services BasicMOSP9</v>
      </c>
      <c r="B2071" s="784">
        <v>9</v>
      </c>
      <c r="C2071" s="784" t="s">
        <v>4431</v>
      </c>
      <c r="D2071" s="784" t="s">
        <v>627</v>
      </c>
      <c r="E2071" s="784">
        <v>999999</v>
      </c>
      <c r="F2071" s="784" t="s">
        <v>776</v>
      </c>
      <c r="G2071" s="784" t="s">
        <v>4431</v>
      </c>
      <c r="H2071" s="784" t="s">
        <v>4431</v>
      </c>
      <c r="I2071" s="784" t="s">
        <v>4431</v>
      </c>
    </row>
    <row r="2072" spans="1:9" hidden="1">
      <c r="A2072" s="784" t="str">
        <f>Table_wabobpsvr_AzureCalc_AzureCalcRateCard[[#This Row],[ServiceName]]&amp;Table_wabobpsvr_AzureCalc_AzureCalcRateCard[[#This Row],[Price_Level]]&amp;Table_wabobpsvr_AzureCalc_AzureCalcRateCard[[#This Row],[Region]]</f>
        <v>Mobile Services FreeD8</v>
      </c>
      <c r="B2072" s="784">
        <v>8</v>
      </c>
      <c r="C2072" s="784" t="s">
        <v>4431</v>
      </c>
      <c r="D2072" s="784" t="s">
        <v>183</v>
      </c>
      <c r="E2072" s="784">
        <v>999999</v>
      </c>
      <c r="F2072" s="784" t="s">
        <v>777</v>
      </c>
      <c r="G2072" s="784" t="s">
        <v>4431</v>
      </c>
      <c r="H2072" s="784" t="s">
        <v>4431</v>
      </c>
      <c r="I2072" s="784" t="s">
        <v>4431</v>
      </c>
    </row>
    <row r="2073" spans="1:9" hidden="1">
      <c r="A2073" s="784" t="str">
        <f>Table_wabobpsvr_AzureCalc_AzureCalcRateCard[[#This Row],[ServiceName]]&amp;Table_wabobpsvr_AzureCalc_AzureCalcRateCard[[#This Row],[Price_Level]]&amp;Table_wabobpsvr_AzureCalc_AzureCalcRateCard[[#This Row],[Region]]</f>
        <v>Mobile Services FreeMOSP9</v>
      </c>
      <c r="B2073" s="784">
        <v>9</v>
      </c>
      <c r="C2073" s="784" t="s">
        <v>4431</v>
      </c>
      <c r="D2073" s="784" t="s">
        <v>627</v>
      </c>
      <c r="E2073" s="784">
        <v>999999</v>
      </c>
      <c r="F2073" s="784" t="s">
        <v>777</v>
      </c>
      <c r="G2073" s="784" t="s">
        <v>4431</v>
      </c>
      <c r="H2073" s="784" t="s">
        <v>4431</v>
      </c>
      <c r="I2073" s="784" t="s">
        <v>4431</v>
      </c>
    </row>
    <row r="2074" spans="1:9" hidden="1">
      <c r="A2074" s="784" t="str">
        <f>Table_wabobpsvr_AzureCalc_AzureCalcRateCard[[#This Row],[ServiceName]]&amp;Table_wabobpsvr_AzureCalc_AzureCalcRateCard[[#This Row],[Price_Level]]&amp;Table_wabobpsvr_AzureCalc_AzureCalcRateCard[[#This Row],[Region]]</f>
        <v>Mobile Services FreeA9</v>
      </c>
      <c r="B2074" s="784">
        <v>9</v>
      </c>
      <c r="C2074" s="784" t="s">
        <v>4431</v>
      </c>
      <c r="D2074" s="784" t="s">
        <v>181</v>
      </c>
      <c r="E2074" s="784">
        <v>999999</v>
      </c>
      <c r="F2074" s="784" t="s">
        <v>777</v>
      </c>
      <c r="G2074" s="784" t="s">
        <v>4431</v>
      </c>
      <c r="H2074" s="784" t="s">
        <v>4431</v>
      </c>
      <c r="I2074" s="784" t="s">
        <v>4431</v>
      </c>
    </row>
    <row r="2075" spans="1:9" hidden="1">
      <c r="A2075" s="784" t="str">
        <f>Table_wabobpsvr_AzureCalc_AzureCalcRateCard[[#This Row],[ServiceName]]&amp;Table_wabobpsvr_AzureCalc_AzureCalcRateCard[[#This Row],[Price_Level]]&amp;Table_wabobpsvr_AzureCalc_AzureCalcRateCard[[#This Row],[Region]]</f>
        <v>Mobile Services FreeB9</v>
      </c>
      <c r="B2075" s="784">
        <v>9</v>
      </c>
      <c r="C2075" s="784" t="s">
        <v>4431</v>
      </c>
      <c r="D2075" s="784" t="s">
        <v>182</v>
      </c>
      <c r="E2075" s="784">
        <v>999999</v>
      </c>
      <c r="F2075" s="784" t="s">
        <v>777</v>
      </c>
      <c r="G2075" s="784" t="s">
        <v>4431</v>
      </c>
      <c r="H2075" s="784" t="s">
        <v>4431</v>
      </c>
      <c r="I2075" s="784" t="s">
        <v>4431</v>
      </c>
    </row>
    <row r="2076" spans="1:9" hidden="1">
      <c r="A2076" s="784" t="str">
        <f>Table_wabobpsvr_AzureCalc_AzureCalcRateCard[[#This Row],[ServiceName]]&amp;Table_wabobpsvr_AzureCalc_AzureCalcRateCard[[#This Row],[Price_Level]]&amp;Table_wabobpsvr_AzureCalc_AzureCalcRateCard[[#This Row],[Region]]</f>
        <v>Mobile Services FreeC9</v>
      </c>
      <c r="B2076" s="784">
        <v>9</v>
      </c>
      <c r="C2076" s="784" t="s">
        <v>4431</v>
      </c>
      <c r="D2076" s="784" t="s">
        <v>184</v>
      </c>
      <c r="E2076" s="784">
        <v>999999</v>
      </c>
      <c r="F2076" s="784" t="s">
        <v>777</v>
      </c>
      <c r="G2076" s="784" t="s">
        <v>4431</v>
      </c>
      <c r="H2076" s="784" t="s">
        <v>4431</v>
      </c>
      <c r="I2076" s="784" t="s">
        <v>4431</v>
      </c>
    </row>
    <row r="2077" spans="1:9" hidden="1">
      <c r="A2077" s="784" t="str">
        <f>Table_wabobpsvr_AzureCalc_AzureCalcRateCard[[#This Row],[ServiceName]]&amp;Table_wabobpsvr_AzureCalc_AzureCalcRateCard[[#This Row],[Price_Level]]&amp;Table_wabobpsvr_AzureCalc_AzureCalcRateCard[[#This Row],[Region]]</f>
        <v>Mobile Services FreeD9</v>
      </c>
      <c r="B2077" s="784">
        <v>9</v>
      </c>
      <c r="C2077" s="784" t="s">
        <v>4431</v>
      </c>
      <c r="D2077" s="784" t="s">
        <v>183</v>
      </c>
      <c r="E2077" s="784">
        <v>999999</v>
      </c>
      <c r="F2077" s="784" t="s">
        <v>777</v>
      </c>
      <c r="G2077" s="784" t="s">
        <v>4431</v>
      </c>
      <c r="H2077" s="784" t="s">
        <v>4431</v>
      </c>
      <c r="I2077" s="784" t="s">
        <v>4431</v>
      </c>
    </row>
    <row r="2078" spans="1:9" hidden="1">
      <c r="A2078" t="str">
        <f>Table_wabobpsvr_AzureCalc_AzureCalcRateCard[[#This Row],[ServiceName]]&amp;Table_wabobpsvr_AzureCalc_AzureCalcRateCard[[#This Row],[Price_Level]]&amp;Table_wabobpsvr_AzureCalc_AzureCalcRateCard[[#This Row],[Region]]</f>
        <v>Mobile Services BasicA9</v>
      </c>
      <c r="B2078">
        <v>9</v>
      </c>
      <c r="C2078" t="s">
        <v>4431</v>
      </c>
      <c r="D2078" t="s">
        <v>181</v>
      </c>
      <c r="E2078">
        <v>999999</v>
      </c>
      <c r="F2078" t="s">
        <v>776</v>
      </c>
      <c r="G2078" s="784" t="s">
        <v>4431</v>
      </c>
      <c r="H2078" s="784" t="s">
        <v>4431</v>
      </c>
      <c r="I2078" s="784" t="s">
        <v>4431</v>
      </c>
    </row>
    <row r="2079" spans="1:9" hidden="1">
      <c r="A2079" t="str">
        <f>Table_wabobpsvr_AzureCalc_AzureCalcRateCard[[#This Row],[ServiceName]]&amp;Table_wabobpsvr_AzureCalc_AzureCalcRateCard[[#This Row],[Price_Level]]&amp;Table_wabobpsvr_AzureCalc_AzureCalcRateCard[[#This Row],[Region]]</f>
        <v>Mobile Services FreeMOSP3</v>
      </c>
      <c r="B2079">
        <v>3</v>
      </c>
      <c r="C2079" t="s">
        <v>4431</v>
      </c>
      <c r="D2079" t="s">
        <v>627</v>
      </c>
      <c r="E2079">
        <v>999999</v>
      </c>
      <c r="F2079" t="s">
        <v>777</v>
      </c>
      <c r="G2079" s="784" t="s">
        <v>4431</v>
      </c>
      <c r="H2079" s="784" t="s">
        <v>4431</v>
      </c>
      <c r="I2079" s="784" t="s">
        <v>4431</v>
      </c>
    </row>
    <row r="2080" spans="1:9" hidden="1">
      <c r="A2080" t="str">
        <f>Table_wabobpsvr_AzureCalc_AzureCalcRateCard[[#This Row],[ServiceName]]&amp;Table_wabobpsvr_AzureCalc_AzureCalcRateCard[[#This Row],[Price_Level]]&amp;Table_wabobpsvr_AzureCalc_AzureCalcRateCard[[#This Row],[Region]]</f>
        <v>Mobile Services FreeA3</v>
      </c>
      <c r="B2080">
        <v>3</v>
      </c>
      <c r="C2080" t="s">
        <v>4431</v>
      </c>
      <c r="D2080" t="s">
        <v>181</v>
      </c>
      <c r="E2080">
        <v>999999</v>
      </c>
      <c r="F2080" t="s">
        <v>777</v>
      </c>
      <c r="G2080" s="784" t="s">
        <v>4431</v>
      </c>
      <c r="H2080" s="784" t="s">
        <v>4431</v>
      </c>
      <c r="I2080" s="784" t="s">
        <v>4431</v>
      </c>
    </row>
    <row r="2081" spans="1:9" hidden="1">
      <c r="A2081" t="str">
        <f>Table_wabobpsvr_AzureCalc_AzureCalcRateCard[[#This Row],[ServiceName]]&amp;Table_wabobpsvr_AzureCalc_AzureCalcRateCard[[#This Row],[Price_Level]]&amp;Table_wabobpsvr_AzureCalc_AzureCalcRateCard[[#This Row],[Region]]</f>
        <v>Mobile Services FreeB3</v>
      </c>
      <c r="B2081">
        <v>3</v>
      </c>
      <c r="C2081" t="s">
        <v>4431</v>
      </c>
      <c r="D2081" t="s">
        <v>182</v>
      </c>
      <c r="E2081">
        <v>999999</v>
      </c>
      <c r="F2081" t="s">
        <v>777</v>
      </c>
      <c r="G2081" s="784" t="s">
        <v>4431</v>
      </c>
      <c r="H2081" s="784" t="s">
        <v>4431</v>
      </c>
      <c r="I2081" s="784" t="s">
        <v>4431</v>
      </c>
    </row>
    <row r="2082" spans="1:9" hidden="1">
      <c r="A2082" t="str">
        <f>Table_wabobpsvr_AzureCalc_AzureCalcRateCard[[#This Row],[ServiceName]]&amp;Table_wabobpsvr_AzureCalc_AzureCalcRateCard[[#This Row],[Price_Level]]&amp;Table_wabobpsvr_AzureCalc_AzureCalcRateCard[[#This Row],[Region]]</f>
        <v>Mobile Services FreeC3</v>
      </c>
      <c r="B2082">
        <v>3</v>
      </c>
      <c r="C2082" t="s">
        <v>4431</v>
      </c>
      <c r="D2082" t="s">
        <v>184</v>
      </c>
      <c r="E2082">
        <v>999999</v>
      </c>
      <c r="F2082" t="s">
        <v>777</v>
      </c>
      <c r="G2082" s="784" t="s">
        <v>4431</v>
      </c>
      <c r="H2082" s="784" t="s">
        <v>4431</v>
      </c>
      <c r="I2082" s="784" t="s">
        <v>4431</v>
      </c>
    </row>
    <row r="2083" spans="1:9" hidden="1">
      <c r="A2083" s="784" t="str">
        <f>Table_wabobpsvr_AzureCalc_AzureCalcRateCard[[#This Row],[ServiceName]]&amp;Table_wabobpsvr_AzureCalc_AzureCalcRateCard[[#This Row],[Price_Level]]&amp;Table_wabobpsvr_AzureCalc_AzureCalcRateCard[[#This Row],[Region]]</f>
        <v>Mobile Services FreeD3</v>
      </c>
      <c r="B2083" s="784">
        <v>3</v>
      </c>
      <c r="C2083" s="784" t="s">
        <v>4431</v>
      </c>
      <c r="D2083" s="784" t="s">
        <v>183</v>
      </c>
      <c r="E2083" s="784">
        <v>999999</v>
      </c>
      <c r="F2083" s="784" t="s">
        <v>777</v>
      </c>
      <c r="G2083" s="784" t="s">
        <v>4431</v>
      </c>
      <c r="H2083" s="784" t="s">
        <v>4431</v>
      </c>
      <c r="I2083" s="784" t="s">
        <v>4431</v>
      </c>
    </row>
    <row r="2084" spans="1:9" hidden="1">
      <c r="A2084" s="784" t="str">
        <f>Table_wabobpsvr_AzureCalc_AzureCalcRateCard[[#This Row],[ServiceName]]&amp;Table_wabobpsvr_AzureCalc_AzureCalcRateCard[[#This Row],[Price_Level]]&amp;Table_wabobpsvr_AzureCalc_AzureCalcRateCard[[#This Row],[Region]]</f>
        <v>Mobile Services FreeMOSP2</v>
      </c>
      <c r="B2084" s="784">
        <v>2</v>
      </c>
      <c r="C2084" s="784" t="s">
        <v>4431</v>
      </c>
      <c r="D2084" s="784" t="s">
        <v>627</v>
      </c>
      <c r="E2084" s="784">
        <v>999999</v>
      </c>
      <c r="F2084" s="784" t="s">
        <v>777</v>
      </c>
      <c r="G2084" s="784" t="s">
        <v>4431</v>
      </c>
      <c r="H2084" s="784" t="s">
        <v>4431</v>
      </c>
      <c r="I2084" s="784" t="s">
        <v>4431</v>
      </c>
    </row>
    <row r="2085" spans="1:9" hidden="1">
      <c r="A2085" s="784" t="str">
        <f>Table_wabobpsvr_AzureCalc_AzureCalcRateCard[[#This Row],[ServiceName]]&amp;Table_wabobpsvr_AzureCalc_AzureCalcRateCard[[#This Row],[Price_Level]]&amp;Table_wabobpsvr_AzureCalc_AzureCalcRateCard[[#This Row],[Region]]</f>
        <v>Mobile Services BasicB9</v>
      </c>
      <c r="B2085" s="784">
        <v>9</v>
      </c>
      <c r="C2085" s="784" t="s">
        <v>4431</v>
      </c>
      <c r="D2085" s="784" t="s">
        <v>182</v>
      </c>
      <c r="E2085" s="784">
        <v>999999</v>
      </c>
      <c r="F2085" s="784" t="s">
        <v>776</v>
      </c>
      <c r="G2085" s="784" t="s">
        <v>4431</v>
      </c>
      <c r="H2085" s="784" t="s">
        <v>4431</v>
      </c>
      <c r="I2085" s="784" t="s">
        <v>4431</v>
      </c>
    </row>
    <row r="2086" spans="1:9" hidden="1">
      <c r="A2086" s="784" t="str">
        <f>Table_wabobpsvr_AzureCalc_AzureCalcRateCard[[#This Row],[ServiceName]]&amp;Table_wabobpsvr_AzureCalc_AzureCalcRateCard[[#This Row],[Price_Level]]&amp;Table_wabobpsvr_AzureCalc_AzureCalcRateCard[[#This Row],[Region]]</f>
        <v>Mobile Services BasicC9</v>
      </c>
      <c r="B2086" s="784">
        <v>9</v>
      </c>
      <c r="C2086" s="784" t="s">
        <v>4431</v>
      </c>
      <c r="D2086" s="784" t="s">
        <v>184</v>
      </c>
      <c r="E2086" s="784">
        <v>999999</v>
      </c>
      <c r="F2086" s="784" t="s">
        <v>776</v>
      </c>
      <c r="G2086" s="784" t="s">
        <v>4431</v>
      </c>
      <c r="H2086" s="784" t="s">
        <v>4431</v>
      </c>
      <c r="I2086" s="784" t="s">
        <v>4431</v>
      </c>
    </row>
    <row r="2087" spans="1:9" hidden="1">
      <c r="A2087" s="784" t="str">
        <f>Table_wabobpsvr_AzureCalc_AzureCalcRateCard[[#This Row],[ServiceName]]&amp;Table_wabobpsvr_AzureCalc_AzureCalcRateCard[[#This Row],[Price_Level]]&amp;Table_wabobpsvr_AzureCalc_AzureCalcRateCard[[#This Row],[Region]]</f>
        <v>Mobile Services BasicD9</v>
      </c>
      <c r="B2087" s="784">
        <v>9</v>
      </c>
      <c r="C2087" s="784" t="s">
        <v>4431</v>
      </c>
      <c r="D2087" s="784" t="s">
        <v>183</v>
      </c>
      <c r="E2087" s="784">
        <v>999999</v>
      </c>
      <c r="F2087" s="784" t="s">
        <v>776</v>
      </c>
      <c r="G2087" s="784" t="s">
        <v>4431</v>
      </c>
      <c r="H2087" s="784" t="s">
        <v>4431</v>
      </c>
      <c r="I2087" s="784" t="s">
        <v>4431</v>
      </c>
    </row>
    <row r="2088" spans="1:9" hidden="1">
      <c r="A2088" t="str">
        <f>Table_wabobpsvr_AzureCalc_AzureCalcRateCard[[#This Row],[ServiceName]]&amp;Table_wabobpsvr_AzureCalc_AzureCalcRateCard[[#This Row],[Price_Level]]&amp;Table_wabobpsvr_AzureCalc_AzureCalcRateCard[[#This Row],[Region]]</f>
        <v>Mobile Services BasicMOSP11</v>
      </c>
      <c r="B2088">
        <v>11</v>
      </c>
      <c r="C2088" t="s">
        <v>4431</v>
      </c>
      <c r="D2088" t="s">
        <v>627</v>
      </c>
      <c r="E2088">
        <v>999999</v>
      </c>
      <c r="F2088" t="s">
        <v>776</v>
      </c>
      <c r="G2088" s="784" t="s">
        <v>4431</v>
      </c>
      <c r="H2088" s="784" t="s">
        <v>4431</v>
      </c>
      <c r="I2088" s="784" t="s">
        <v>4431</v>
      </c>
    </row>
    <row r="2089" spans="1:9" hidden="1">
      <c r="A2089" t="str">
        <f>Table_wabobpsvr_AzureCalc_AzureCalcRateCard[[#This Row],[ServiceName]]&amp;Table_wabobpsvr_AzureCalc_AzureCalcRateCard[[#This Row],[Price_Level]]&amp;Table_wabobpsvr_AzureCalc_AzureCalcRateCard[[#This Row],[Region]]</f>
        <v>Mobile Services BasicA11</v>
      </c>
      <c r="B2089">
        <v>11</v>
      </c>
      <c r="C2089" t="s">
        <v>4431</v>
      </c>
      <c r="D2089" t="s">
        <v>181</v>
      </c>
      <c r="E2089">
        <v>999999</v>
      </c>
      <c r="F2089" t="s">
        <v>776</v>
      </c>
      <c r="G2089" s="784" t="s">
        <v>4431</v>
      </c>
      <c r="H2089" s="784" t="s">
        <v>4431</v>
      </c>
      <c r="I2089" s="784" t="s">
        <v>4431</v>
      </c>
    </row>
    <row r="2090" spans="1:9" hidden="1">
      <c r="A2090" t="str">
        <f>Table_wabobpsvr_AzureCalc_AzureCalcRateCard[[#This Row],[ServiceName]]&amp;Table_wabobpsvr_AzureCalc_AzureCalcRateCard[[#This Row],[Price_Level]]&amp;Table_wabobpsvr_AzureCalc_AzureCalcRateCard[[#This Row],[Region]]</f>
        <v>Mobile Services BasicB11</v>
      </c>
      <c r="B2090">
        <v>11</v>
      </c>
      <c r="C2090" t="s">
        <v>4431</v>
      </c>
      <c r="D2090" t="s">
        <v>182</v>
      </c>
      <c r="E2090">
        <v>999999</v>
      </c>
      <c r="F2090" t="s">
        <v>776</v>
      </c>
      <c r="G2090" s="784" t="s">
        <v>4431</v>
      </c>
      <c r="H2090" s="784" t="s">
        <v>4431</v>
      </c>
      <c r="I2090" s="784" t="s">
        <v>4431</v>
      </c>
    </row>
    <row r="2091" spans="1:9" hidden="1">
      <c r="A2091" t="str">
        <f>Table_wabobpsvr_AzureCalc_AzureCalcRateCard[[#This Row],[ServiceName]]&amp;Table_wabobpsvr_AzureCalc_AzureCalcRateCard[[#This Row],[Price_Level]]&amp;Table_wabobpsvr_AzureCalc_AzureCalcRateCard[[#This Row],[Region]]</f>
        <v>Mobile Services BasicC11</v>
      </c>
      <c r="B2091">
        <v>11</v>
      </c>
      <c r="C2091" t="s">
        <v>4431</v>
      </c>
      <c r="D2091" t="s">
        <v>184</v>
      </c>
      <c r="E2091">
        <v>999999</v>
      </c>
      <c r="F2091" t="s">
        <v>776</v>
      </c>
      <c r="G2091" s="784" t="s">
        <v>4431</v>
      </c>
      <c r="H2091" s="784" t="s">
        <v>4431</v>
      </c>
      <c r="I2091" s="784" t="s">
        <v>4431</v>
      </c>
    </row>
    <row r="2092" spans="1:9" hidden="1">
      <c r="A2092" t="str">
        <f>Table_wabobpsvr_AzureCalc_AzureCalcRateCard[[#This Row],[ServiceName]]&amp;Table_wabobpsvr_AzureCalc_AzureCalcRateCard[[#This Row],[Price_Level]]&amp;Table_wabobpsvr_AzureCalc_AzureCalcRateCard[[#This Row],[Region]]</f>
        <v>Mobile Services BasicD11</v>
      </c>
      <c r="B2092">
        <v>11</v>
      </c>
      <c r="C2092" t="s">
        <v>4431</v>
      </c>
      <c r="D2092" t="s">
        <v>183</v>
      </c>
      <c r="E2092">
        <v>999999</v>
      </c>
      <c r="F2092" t="s">
        <v>776</v>
      </c>
      <c r="G2092" s="784" t="s">
        <v>4431</v>
      </c>
      <c r="H2092" s="784" t="s">
        <v>4431</v>
      </c>
      <c r="I2092" s="784" t="s">
        <v>4431</v>
      </c>
    </row>
    <row r="2093" spans="1:9" hidden="1">
      <c r="A2093" t="str">
        <f>Table_wabobpsvr_AzureCalc_AzureCalcRateCard[[#This Row],[ServiceName]]&amp;Table_wabobpsvr_AzureCalc_AzureCalcRateCard[[#This Row],[Price_Level]]&amp;Table_wabobpsvr_AzureCalc_AzureCalcRateCard[[#This Row],[Region]]</f>
        <v>Mobile Services BasicMOSP12</v>
      </c>
      <c r="B2093">
        <v>12</v>
      </c>
      <c r="C2093" t="s">
        <v>4431</v>
      </c>
      <c r="D2093" t="s">
        <v>627</v>
      </c>
      <c r="E2093">
        <v>999999</v>
      </c>
      <c r="F2093" t="s">
        <v>776</v>
      </c>
      <c r="G2093" s="784" t="s">
        <v>4431</v>
      </c>
      <c r="H2093" s="784" t="s">
        <v>4431</v>
      </c>
      <c r="I2093" s="784" t="s">
        <v>4431</v>
      </c>
    </row>
    <row r="2094" spans="1:9" hidden="1">
      <c r="A2094" t="str">
        <f>Table_wabobpsvr_AzureCalc_AzureCalcRateCard[[#This Row],[ServiceName]]&amp;Table_wabobpsvr_AzureCalc_AzureCalcRateCard[[#This Row],[Price_Level]]&amp;Table_wabobpsvr_AzureCalc_AzureCalcRateCard[[#This Row],[Region]]</f>
        <v>Mobile Services BasicA12</v>
      </c>
      <c r="B2094">
        <v>12</v>
      </c>
      <c r="C2094" t="s">
        <v>4431</v>
      </c>
      <c r="D2094" t="s">
        <v>181</v>
      </c>
      <c r="E2094">
        <v>999999</v>
      </c>
      <c r="F2094" t="s">
        <v>776</v>
      </c>
      <c r="G2094" s="784" t="s">
        <v>4431</v>
      </c>
      <c r="H2094" s="784" t="s">
        <v>4431</v>
      </c>
      <c r="I2094" s="784" t="s">
        <v>4431</v>
      </c>
    </row>
    <row r="2095" spans="1:9" hidden="1">
      <c r="A2095" t="str">
        <f>Table_wabobpsvr_AzureCalc_AzureCalcRateCard[[#This Row],[ServiceName]]&amp;Table_wabobpsvr_AzureCalc_AzureCalcRateCard[[#This Row],[Price_Level]]&amp;Table_wabobpsvr_AzureCalc_AzureCalcRateCard[[#This Row],[Region]]</f>
        <v>Mobile Services BasicB12</v>
      </c>
      <c r="B2095">
        <v>12</v>
      </c>
      <c r="C2095" t="s">
        <v>4431</v>
      </c>
      <c r="D2095" t="s">
        <v>182</v>
      </c>
      <c r="E2095">
        <v>999999</v>
      </c>
      <c r="F2095" t="s">
        <v>776</v>
      </c>
      <c r="G2095" s="784" t="s">
        <v>4431</v>
      </c>
      <c r="H2095" s="784" t="s">
        <v>4431</v>
      </c>
      <c r="I2095" s="784" t="s">
        <v>4431</v>
      </c>
    </row>
    <row r="2096" spans="1:9" hidden="1">
      <c r="A2096" t="str">
        <f>Table_wabobpsvr_AzureCalc_AzureCalcRateCard[[#This Row],[ServiceName]]&amp;Table_wabobpsvr_AzureCalc_AzureCalcRateCard[[#This Row],[Price_Level]]&amp;Table_wabobpsvr_AzureCalc_AzureCalcRateCard[[#This Row],[Region]]</f>
        <v>Mobile Services BasicC12</v>
      </c>
      <c r="B2096">
        <v>12</v>
      </c>
      <c r="C2096" t="s">
        <v>4431</v>
      </c>
      <c r="D2096" t="s">
        <v>184</v>
      </c>
      <c r="E2096">
        <v>999999</v>
      </c>
      <c r="F2096" t="s">
        <v>776</v>
      </c>
      <c r="G2096" s="784" t="s">
        <v>4431</v>
      </c>
      <c r="H2096" s="784" t="s">
        <v>4431</v>
      </c>
      <c r="I2096" s="784" t="s">
        <v>4431</v>
      </c>
    </row>
    <row r="2097" spans="1:9" hidden="1">
      <c r="A2097" t="str">
        <f>Table_wabobpsvr_AzureCalc_AzureCalcRateCard[[#This Row],[ServiceName]]&amp;Table_wabobpsvr_AzureCalc_AzureCalcRateCard[[#This Row],[Price_Level]]&amp;Table_wabobpsvr_AzureCalc_AzureCalcRateCard[[#This Row],[Region]]</f>
        <v>Mobile Services BasicD12</v>
      </c>
      <c r="B2097">
        <v>12</v>
      </c>
      <c r="C2097" t="s">
        <v>4431</v>
      </c>
      <c r="D2097" t="s">
        <v>183</v>
      </c>
      <c r="E2097">
        <v>999999</v>
      </c>
      <c r="F2097" t="s">
        <v>776</v>
      </c>
      <c r="G2097" s="784" t="s">
        <v>4431</v>
      </c>
      <c r="H2097" s="784" t="s">
        <v>4431</v>
      </c>
      <c r="I2097" s="784" t="s">
        <v>4431</v>
      </c>
    </row>
    <row r="2098" spans="1:9" hidden="1">
      <c r="A2098" t="str">
        <f>Table_wabobpsvr_AzureCalc_AzureCalcRateCard[[#This Row],[ServiceName]]&amp;Table_wabobpsvr_AzureCalc_AzureCalcRateCard[[#This Row],[Price_Level]]&amp;Table_wabobpsvr_AzureCalc_AzureCalcRateCard[[#This Row],[Region]]</f>
        <v>Mobile Services BasicMOSP13</v>
      </c>
      <c r="B2098">
        <v>13</v>
      </c>
      <c r="C2098" t="s">
        <v>4431</v>
      </c>
      <c r="D2098" t="s">
        <v>627</v>
      </c>
      <c r="E2098">
        <v>999999</v>
      </c>
      <c r="F2098" t="s">
        <v>776</v>
      </c>
      <c r="G2098" s="784" t="s">
        <v>4431</v>
      </c>
      <c r="H2098" s="784" t="s">
        <v>4431</v>
      </c>
      <c r="I2098" s="784" t="s">
        <v>4431</v>
      </c>
    </row>
    <row r="2099" spans="1:9" hidden="1">
      <c r="A2099" t="str">
        <f>Table_wabobpsvr_AzureCalc_AzureCalcRateCard[[#This Row],[ServiceName]]&amp;Table_wabobpsvr_AzureCalc_AzureCalcRateCard[[#This Row],[Price_Level]]&amp;Table_wabobpsvr_AzureCalc_AzureCalcRateCard[[#This Row],[Region]]</f>
        <v>Mobile Services BasicA13</v>
      </c>
      <c r="B2099">
        <v>13</v>
      </c>
      <c r="C2099" t="s">
        <v>4431</v>
      </c>
      <c r="D2099" t="s">
        <v>181</v>
      </c>
      <c r="E2099">
        <v>999999</v>
      </c>
      <c r="F2099" t="s">
        <v>776</v>
      </c>
      <c r="G2099" s="784" t="s">
        <v>4431</v>
      </c>
      <c r="H2099" s="784" t="s">
        <v>4431</v>
      </c>
      <c r="I2099" s="784" t="s">
        <v>4431</v>
      </c>
    </row>
    <row r="2100" spans="1:9" hidden="1">
      <c r="A2100" t="str">
        <f>Table_wabobpsvr_AzureCalc_AzureCalcRateCard[[#This Row],[ServiceName]]&amp;Table_wabobpsvr_AzureCalc_AzureCalcRateCard[[#This Row],[Price_Level]]&amp;Table_wabobpsvr_AzureCalc_AzureCalcRateCard[[#This Row],[Region]]</f>
        <v>Mobile Services FreeA12</v>
      </c>
      <c r="B2100">
        <v>12</v>
      </c>
      <c r="C2100" t="s">
        <v>4431</v>
      </c>
      <c r="D2100" t="s">
        <v>181</v>
      </c>
      <c r="E2100">
        <v>999999</v>
      </c>
      <c r="F2100" t="s">
        <v>777</v>
      </c>
      <c r="G2100" s="784" t="s">
        <v>4431</v>
      </c>
      <c r="H2100" s="784" t="s">
        <v>4431</v>
      </c>
      <c r="I2100" s="784" t="s">
        <v>4431</v>
      </c>
    </row>
    <row r="2101" spans="1:9" hidden="1">
      <c r="A2101" t="str">
        <f>Table_wabobpsvr_AzureCalc_AzureCalcRateCard[[#This Row],[ServiceName]]&amp;Table_wabobpsvr_AzureCalc_AzureCalcRateCard[[#This Row],[Price_Level]]&amp;Table_wabobpsvr_AzureCalc_AzureCalcRateCard[[#This Row],[Region]]</f>
        <v>Mobile Services FreeB12</v>
      </c>
      <c r="B2101">
        <v>12</v>
      </c>
      <c r="C2101" t="s">
        <v>4431</v>
      </c>
      <c r="D2101" t="s">
        <v>182</v>
      </c>
      <c r="E2101">
        <v>999999</v>
      </c>
      <c r="F2101" t="s">
        <v>777</v>
      </c>
      <c r="G2101" s="784" t="s">
        <v>4431</v>
      </c>
      <c r="H2101" s="784" t="s">
        <v>4431</v>
      </c>
      <c r="I2101" s="784" t="s">
        <v>4431</v>
      </c>
    </row>
    <row r="2102" spans="1:9" hidden="1">
      <c r="A2102" t="str">
        <f>Table_wabobpsvr_AzureCalc_AzureCalcRateCard[[#This Row],[ServiceName]]&amp;Table_wabobpsvr_AzureCalc_AzureCalcRateCard[[#This Row],[Price_Level]]&amp;Table_wabobpsvr_AzureCalc_AzureCalcRateCard[[#This Row],[Region]]</f>
        <v>Mobile Services FreeC12</v>
      </c>
      <c r="B2102">
        <v>12</v>
      </c>
      <c r="C2102" t="s">
        <v>4431</v>
      </c>
      <c r="D2102" t="s">
        <v>184</v>
      </c>
      <c r="E2102">
        <v>999999</v>
      </c>
      <c r="F2102" t="s">
        <v>777</v>
      </c>
      <c r="G2102" s="784" t="s">
        <v>4431</v>
      </c>
      <c r="H2102" s="784" t="s">
        <v>4431</v>
      </c>
      <c r="I2102" s="784" t="s">
        <v>4431</v>
      </c>
    </row>
    <row r="2103" spans="1:9" hidden="1">
      <c r="A2103" t="str">
        <f>Table_wabobpsvr_AzureCalc_AzureCalcRateCard[[#This Row],[ServiceName]]&amp;Table_wabobpsvr_AzureCalc_AzureCalcRateCard[[#This Row],[Price_Level]]&amp;Table_wabobpsvr_AzureCalc_AzureCalcRateCard[[#This Row],[Region]]</f>
        <v>Mobile Services FreeD12</v>
      </c>
      <c r="B2103">
        <v>12</v>
      </c>
      <c r="C2103" t="s">
        <v>4431</v>
      </c>
      <c r="D2103" t="s">
        <v>183</v>
      </c>
      <c r="E2103">
        <v>999999</v>
      </c>
      <c r="F2103" t="s">
        <v>777</v>
      </c>
      <c r="G2103" s="784" t="s">
        <v>4431</v>
      </c>
      <c r="H2103" s="784" t="s">
        <v>4431</v>
      </c>
      <c r="I2103" s="784" t="s">
        <v>4431</v>
      </c>
    </row>
    <row r="2104" spans="1:9" hidden="1">
      <c r="A2104" t="str">
        <f>Table_wabobpsvr_AzureCalc_AzureCalcRateCard[[#This Row],[ServiceName]]&amp;Table_wabobpsvr_AzureCalc_AzureCalcRateCard[[#This Row],[Price_Level]]&amp;Table_wabobpsvr_AzureCalc_AzureCalcRateCard[[#This Row],[Region]]</f>
        <v>Mobile Services FreeMOSP13</v>
      </c>
      <c r="B2104">
        <v>13</v>
      </c>
      <c r="C2104" t="s">
        <v>4431</v>
      </c>
      <c r="D2104" t="s">
        <v>627</v>
      </c>
      <c r="E2104">
        <v>999999</v>
      </c>
      <c r="F2104" t="s">
        <v>777</v>
      </c>
      <c r="G2104" s="784" t="s">
        <v>4431</v>
      </c>
      <c r="H2104" s="784" t="s">
        <v>4431</v>
      </c>
      <c r="I2104" s="784" t="s">
        <v>4431</v>
      </c>
    </row>
    <row r="2105" spans="1:9" hidden="1">
      <c r="A2105" s="784" t="str">
        <f>Table_wabobpsvr_AzureCalc_AzureCalcRateCard[[#This Row],[ServiceName]]&amp;Table_wabobpsvr_AzureCalc_AzureCalcRateCard[[#This Row],[Price_Level]]&amp;Table_wabobpsvr_AzureCalc_AzureCalcRateCard[[#This Row],[Region]]</f>
        <v>Mobile Services FreeA13</v>
      </c>
      <c r="B2105" s="784">
        <v>13</v>
      </c>
      <c r="C2105" s="784" t="s">
        <v>4431</v>
      </c>
      <c r="D2105" s="784" t="s">
        <v>181</v>
      </c>
      <c r="E2105" s="784">
        <v>999999</v>
      </c>
      <c r="F2105" s="784" t="s">
        <v>777</v>
      </c>
      <c r="G2105" s="784" t="s">
        <v>4431</v>
      </c>
      <c r="H2105" s="784" t="s">
        <v>4431</v>
      </c>
      <c r="I2105" s="784" t="s">
        <v>4431</v>
      </c>
    </row>
    <row r="2106" spans="1:9" hidden="1">
      <c r="A2106" t="str">
        <f>Table_wabobpsvr_AzureCalc_AzureCalcRateCard[[#This Row],[ServiceName]]&amp;Table_wabobpsvr_AzureCalc_AzureCalcRateCard[[#This Row],[Price_Level]]&amp;Table_wabobpsvr_AzureCalc_AzureCalcRateCard[[#This Row],[Region]]</f>
        <v>Mobile Services BasicB13</v>
      </c>
      <c r="B2106">
        <v>13</v>
      </c>
      <c r="C2106" t="s">
        <v>4431</v>
      </c>
      <c r="D2106" t="s">
        <v>182</v>
      </c>
      <c r="E2106">
        <v>999999</v>
      </c>
      <c r="F2106" t="s">
        <v>776</v>
      </c>
      <c r="G2106" s="784" t="s">
        <v>4431</v>
      </c>
      <c r="H2106" s="784" t="s">
        <v>4431</v>
      </c>
      <c r="I2106" s="784" t="s">
        <v>4431</v>
      </c>
    </row>
    <row r="2107" spans="1:9" hidden="1">
      <c r="A2107" t="str">
        <f>Table_wabobpsvr_AzureCalc_AzureCalcRateCard[[#This Row],[ServiceName]]&amp;Table_wabobpsvr_AzureCalc_AzureCalcRateCard[[#This Row],[Price_Level]]&amp;Table_wabobpsvr_AzureCalc_AzureCalcRateCard[[#This Row],[Region]]</f>
        <v>Mobile Services BasicC13</v>
      </c>
      <c r="B2107">
        <v>13</v>
      </c>
      <c r="C2107" t="s">
        <v>4431</v>
      </c>
      <c r="D2107" t="s">
        <v>184</v>
      </c>
      <c r="E2107">
        <v>999999</v>
      </c>
      <c r="F2107" t="s">
        <v>776</v>
      </c>
      <c r="G2107" s="784" t="s">
        <v>4431</v>
      </c>
      <c r="H2107" s="784" t="s">
        <v>4431</v>
      </c>
      <c r="I2107" s="784" t="s">
        <v>4431</v>
      </c>
    </row>
    <row r="2108" spans="1:9" hidden="1">
      <c r="A2108" t="str">
        <f>Table_wabobpsvr_AzureCalc_AzureCalcRateCard[[#This Row],[ServiceName]]&amp;Table_wabobpsvr_AzureCalc_AzureCalcRateCard[[#This Row],[Price_Level]]&amp;Table_wabobpsvr_AzureCalc_AzureCalcRateCard[[#This Row],[Region]]</f>
        <v>Mobile Services BasicD13</v>
      </c>
      <c r="B2108">
        <v>13</v>
      </c>
      <c r="C2108" t="s">
        <v>4431</v>
      </c>
      <c r="D2108" t="s">
        <v>183</v>
      </c>
      <c r="E2108">
        <v>999999</v>
      </c>
      <c r="F2108" t="s">
        <v>776</v>
      </c>
      <c r="G2108" s="784" t="s">
        <v>4431</v>
      </c>
      <c r="H2108" s="784" t="s">
        <v>4431</v>
      </c>
      <c r="I2108" s="784" t="s">
        <v>4431</v>
      </c>
    </row>
    <row r="2109" spans="1:9" hidden="1">
      <c r="A2109" t="str">
        <f>Table_wabobpsvr_AzureCalc_AzureCalcRateCard[[#This Row],[ServiceName]]&amp;Table_wabobpsvr_AzureCalc_AzureCalcRateCard[[#This Row],[Price_Level]]&amp;Table_wabobpsvr_AzureCalc_AzureCalcRateCard[[#This Row],[Region]]</f>
        <v>Zone Redundant Storage Standard IO - Block Blob - Tier 3A</v>
      </c>
      <c r="C2109" t="s">
        <v>785</v>
      </c>
      <c r="D2109" t="s">
        <v>181</v>
      </c>
      <c r="E2109">
        <v>2.8000000000000001E-2</v>
      </c>
      <c r="F2109" t="s">
        <v>1024</v>
      </c>
      <c r="G2109" s="784" t="s">
        <v>2699</v>
      </c>
      <c r="H2109" s="784" t="s">
        <v>2700</v>
      </c>
      <c r="I2109" s="784" t="s">
        <v>5148</v>
      </c>
    </row>
    <row r="2110" spans="1:9" hidden="1">
      <c r="A2110" t="str">
        <f>Table_wabobpsvr_AzureCalc_AzureCalcRateCard[[#This Row],[ServiceName]]&amp;Table_wabobpsvr_AzureCalc_AzureCalcRateCard[[#This Row],[Price_Level]]&amp;Table_wabobpsvr_AzureCalc_AzureCalcRateCard[[#This Row],[Region]]</f>
        <v>Zone Redundant Storage Standard IO - Block Blob - Tier 3B</v>
      </c>
      <c r="C2110" t="s">
        <v>785</v>
      </c>
      <c r="D2110" t="s">
        <v>182</v>
      </c>
      <c r="E2110">
        <v>2.8000000000000001E-2</v>
      </c>
      <c r="F2110" t="s">
        <v>1024</v>
      </c>
      <c r="G2110" s="784" t="s">
        <v>2699</v>
      </c>
      <c r="H2110" s="784" t="s">
        <v>2700</v>
      </c>
      <c r="I2110" s="784" t="s">
        <v>5148</v>
      </c>
    </row>
    <row r="2111" spans="1:9" hidden="1">
      <c r="A2111" t="str">
        <f>Table_wabobpsvr_AzureCalc_AzureCalcRateCard[[#This Row],[ServiceName]]&amp;Table_wabobpsvr_AzureCalc_AzureCalcRateCard[[#This Row],[Price_Level]]&amp;Table_wabobpsvr_AzureCalc_AzureCalcRateCard[[#This Row],[Region]]</f>
        <v>Zone Redundant Storage Standard IO - Block Blob - Tier 3C</v>
      </c>
      <c r="C2111" t="s">
        <v>785</v>
      </c>
      <c r="D2111" t="s">
        <v>184</v>
      </c>
      <c r="E2111">
        <v>2.8000000000000001E-2</v>
      </c>
      <c r="F2111" t="s">
        <v>1024</v>
      </c>
      <c r="G2111" s="784" t="s">
        <v>2699</v>
      </c>
      <c r="H2111" s="784" t="s">
        <v>2700</v>
      </c>
      <c r="I2111" s="784" t="s">
        <v>5148</v>
      </c>
    </row>
    <row r="2112" spans="1:9" hidden="1">
      <c r="A2112" t="str">
        <f>Table_wabobpsvr_AzureCalc_AzureCalcRateCard[[#This Row],[ServiceName]]&amp;Table_wabobpsvr_AzureCalc_AzureCalcRateCard[[#This Row],[Price_Level]]&amp;Table_wabobpsvr_AzureCalc_AzureCalcRateCard[[#This Row],[Region]]</f>
        <v>Zone Redundant Storage Standard IO - Block Blob - Tier 3D</v>
      </c>
      <c r="C2112" t="s">
        <v>785</v>
      </c>
      <c r="D2112" t="s">
        <v>183</v>
      </c>
      <c r="E2112">
        <v>2.8000000000000001E-2</v>
      </c>
      <c r="F2112" t="s">
        <v>1024</v>
      </c>
      <c r="G2112" s="784" t="s">
        <v>2699</v>
      </c>
      <c r="H2112" s="784" t="s">
        <v>2700</v>
      </c>
      <c r="I2112" s="784" t="s">
        <v>5148</v>
      </c>
    </row>
    <row r="2113" spans="1:9" hidden="1">
      <c r="A2113" s="784" t="str">
        <f>Table_wabobpsvr_AzureCalc_AzureCalcRateCard[[#This Row],[ServiceName]]&amp;Table_wabobpsvr_AzureCalc_AzureCalcRateCard[[#This Row],[Price_Level]]&amp;Table_wabobpsvr_AzureCalc_AzureCalcRateCard[[#This Row],[Region]]</f>
        <v>Mobile Services FreeB13</v>
      </c>
      <c r="B2113" s="784">
        <v>13</v>
      </c>
      <c r="C2113" s="784" t="s">
        <v>4431</v>
      </c>
      <c r="D2113" s="784" t="s">
        <v>182</v>
      </c>
      <c r="E2113" s="784">
        <v>999999</v>
      </c>
      <c r="F2113" s="784" t="s">
        <v>777</v>
      </c>
      <c r="G2113" s="784" t="s">
        <v>4431</v>
      </c>
      <c r="H2113" s="784" t="s">
        <v>4431</v>
      </c>
      <c r="I2113" s="784" t="s">
        <v>4431</v>
      </c>
    </row>
    <row r="2114" spans="1:9" hidden="1">
      <c r="A2114" s="784" t="str">
        <f>Table_wabobpsvr_AzureCalc_AzureCalcRateCard[[#This Row],[ServiceName]]&amp;Table_wabobpsvr_AzureCalc_AzureCalcRateCard[[#This Row],[Price_Level]]&amp;Table_wabobpsvr_AzureCalc_AzureCalcRateCard[[#This Row],[Region]]</f>
        <v>Mobile Services FreeC13</v>
      </c>
      <c r="B2114" s="784">
        <v>13</v>
      </c>
      <c r="C2114" s="784" t="s">
        <v>4431</v>
      </c>
      <c r="D2114" s="784" t="s">
        <v>184</v>
      </c>
      <c r="E2114" s="784">
        <v>999999</v>
      </c>
      <c r="F2114" s="784" t="s">
        <v>777</v>
      </c>
      <c r="G2114" s="784" t="s">
        <v>4431</v>
      </c>
      <c r="H2114" s="784" t="s">
        <v>4431</v>
      </c>
      <c r="I2114" s="784" t="s">
        <v>4431</v>
      </c>
    </row>
    <row r="2115" spans="1:9" hidden="1">
      <c r="A2115" s="784" t="str">
        <f>Table_wabobpsvr_AzureCalc_AzureCalcRateCard[[#This Row],[ServiceName]]&amp;Table_wabobpsvr_AzureCalc_AzureCalcRateCard[[#This Row],[Price_Level]]&amp;Table_wabobpsvr_AzureCalc_AzureCalcRateCard[[#This Row],[Region]]</f>
        <v>Mobile Services FreeD13</v>
      </c>
      <c r="B2115" s="784">
        <v>13</v>
      </c>
      <c r="C2115" s="784" t="s">
        <v>4431</v>
      </c>
      <c r="D2115" s="784" t="s">
        <v>183</v>
      </c>
      <c r="E2115" s="784">
        <v>999999</v>
      </c>
      <c r="F2115" s="784" t="s">
        <v>777</v>
      </c>
      <c r="G2115" s="784" t="s">
        <v>4431</v>
      </c>
      <c r="H2115" s="784" t="s">
        <v>4431</v>
      </c>
      <c r="I2115" s="784" t="s">
        <v>4431</v>
      </c>
    </row>
    <row r="2116" spans="1:9" hidden="1">
      <c r="A2116" s="784" t="str">
        <f>Table_wabobpsvr_AzureCalc_AzureCalcRateCard[[#This Row],[ServiceName]]&amp;Table_wabobpsvr_AzureCalc_AzureCalcRateCard[[#This Row],[Price_Level]]&amp;Table_wabobpsvr_AzureCalc_AzureCalcRateCard[[#This Row],[Region]]</f>
        <v>Mobile Services StandardMOSP3</v>
      </c>
      <c r="B2116" s="784">
        <v>3</v>
      </c>
      <c r="C2116" s="784" t="s">
        <v>4431</v>
      </c>
      <c r="D2116" s="784" t="s">
        <v>627</v>
      </c>
      <c r="E2116" s="784">
        <v>999999</v>
      </c>
      <c r="F2116" s="784" t="s">
        <v>778</v>
      </c>
      <c r="G2116" s="784" t="s">
        <v>4431</v>
      </c>
      <c r="H2116" s="784" t="s">
        <v>4431</v>
      </c>
      <c r="I2116" s="784" t="s">
        <v>4431</v>
      </c>
    </row>
    <row r="2117" spans="1:9" hidden="1">
      <c r="A2117" t="str">
        <f>Table_wabobpsvr_AzureCalc_AzureCalcRateCard[[#This Row],[ServiceName]]&amp;Table_wabobpsvr_AzureCalc_AzureCalcRateCard[[#This Row],[Price_Level]]&amp;Table_wabobpsvr_AzureCalc_AzureCalcRateCard[[#This Row],[Region]]</f>
        <v>Mobile Services StandardA3</v>
      </c>
      <c r="B2117">
        <v>3</v>
      </c>
      <c r="C2117" t="s">
        <v>4431</v>
      </c>
      <c r="D2117" t="s">
        <v>181</v>
      </c>
      <c r="E2117">
        <v>999999</v>
      </c>
      <c r="F2117" t="s">
        <v>778</v>
      </c>
      <c r="G2117" s="784" t="s">
        <v>4431</v>
      </c>
      <c r="H2117" s="784" t="s">
        <v>4431</v>
      </c>
      <c r="I2117" s="784" t="s">
        <v>4431</v>
      </c>
    </row>
    <row r="2118" spans="1:9" hidden="1">
      <c r="A2118" s="784" t="str">
        <f>Table_wabobpsvr_AzureCalc_AzureCalcRateCard[[#This Row],[ServiceName]]&amp;Table_wabobpsvr_AzureCalc_AzureCalcRateCard[[#This Row],[Price_Level]]&amp;Table_wabobpsvr_AzureCalc_AzureCalcRateCard[[#This Row],[Region]]</f>
        <v>Mobile Services StandardB3</v>
      </c>
      <c r="B2118" s="784">
        <v>3</v>
      </c>
      <c r="C2118" s="784" t="s">
        <v>4431</v>
      </c>
      <c r="D2118" s="784" t="s">
        <v>182</v>
      </c>
      <c r="E2118" s="784">
        <v>999999</v>
      </c>
      <c r="F2118" s="784" t="s">
        <v>778</v>
      </c>
      <c r="G2118" s="784" t="s">
        <v>4431</v>
      </c>
      <c r="H2118" s="784" t="s">
        <v>4431</v>
      </c>
      <c r="I2118" s="784" t="s">
        <v>4431</v>
      </c>
    </row>
    <row r="2119" spans="1:9" hidden="1">
      <c r="A2119" s="784" t="str">
        <f>Table_wabobpsvr_AzureCalc_AzureCalcRateCard[[#This Row],[ServiceName]]&amp;Table_wabobpsvr_AzureCalc_AzureCalcRateCard[[#This Row],[Price_Level]]&amp;Table_wabobpsvr_AzureCalc_AzureCalcRateCard[[#This Row],[Region]]</f>
        <v>Mobile Services StandardC3</v>
      </c>
      <c r="B2119" s="784">
        <v>3</v>
      </c>
      <c r="C2119" s="784" t="s">
        <v>4431</v>
      </c>
      <c r="D2119" s="784" t="s">
        <v>184</v>
      </c>
      <c r="E2119" s="784">
        <v>999999</v>
      </c>
      <c r="F2119" s="784" t="s">
        <v>778</v>
      </c>
      <c r="G2119" s="784" t="s">
        <v>4431</v>
      </c>
      <c r="H2119" s="784" t="s">
        <v>4431</v>
      </c>
      <c r="I2119" s="784" t="s">
        <v>4431</v>
      </c>
    </row>
    <row r="2120" spans="1:9" hidden="1">
      <c r="A2120" s="784" t="str">
        <f>Table_wabobpsvr_AzureCalc_AzureCalcRateCard[[#This Row],[ServiceName]]&amp;Table_wabobpsvr_AzureCalc_AzureCalcRateCard[[#This Row],[Price_Level]]&amp;Table_wabobpsvr_AzureCalc_AzureCalcRateCard[[#This Row],[Region]]</f>
        <v>Mobile Services StandardD3</v>
      </c>
      <c r="B2120" s="784">
        <v>3</v>
      </c>
      <c r="C2120" s="784" t="s">
        <v>4431</v>
      </c>
      <c r="D2120" s="784" t="s">
        <v>183</v>
      </c>
      <c r="E2120" s="784">
        <v>999999</v>
      </c>
      <c r="F2120" s="784" t="s">
        <v>778</v>
      </c>
      <c r="G2120" s="784" t="s">
        <v>4431</v>
      </c>
      <c r="H2120" s="784" t="s">
        <v>4431</v>
      </c>
      <c r="I2120" s="784" t="s">
        <v>4431</v>
      </c>
    </row>
    <row r="2121" spans="1:9" hidden="1">
      <c r="A2121" s="784" t="str">
        <f>Table_wabobpsvr_AzureCalc_AzureCalcRateCard[[#This Row],[ServiceName]]&amp;Table_wabobpsvr_AzureCalc_AzureCalcRateCard[[#This Row],[Price_Level]]&amp;Table_wabobpsvr_AzureCalc_AzureCalcRateCard[[#This Row],[Region]]</f>
        <v>A11 HDInsight (Non-Windows)D11</v>
      </c>
      <c r="B2121" s="784">
        <v>11</v>
      </c>
      <c r="C2121" s="784" t="s">
        <v>91</v>
      </c>
      <c r="D2121" s="784" t="s">
        <v>183</v>
      </c>
      <c r="E2121" s="784">
        <v>1.738</v>
      </c>
      <c r="F2121" s="784" t="s">
        <v>4029</v>
      </c>
      <c r="G2121" s="784" t="s">
        <v>4061</v>
      </c>
      <c r="H2121" s="784" t="s">
        <v>4062</v>
      </c>
      <c r="I2121" s="784" t="s">
        <v>5149</v>
      </c>
    </row>
    <row r="2122" spans="1:9" hidden="1">
      <c r="A2122" s="784" t="str">
        <f>Table_wabobpsvr_AzureCalc_AzureCalcRateCard[[#This Row],[ServiceName]]&amp;Table_wabobpsvr_AzureCalc_AzureCalcRateCard[[#This Row],[Price_Level]]&amp;Table_wabobpsvr_AzureCalc_AzureCalcRateCard[[#This Row],[Region]]</f>
        <v>A8 HDInsightD11</v>
      </c>
      <c r="B2122" s="784">
        <v>11</v>
      </c>
      <c r="C2122" s="784" t="s">
        <v>91</v>
      </c>
      <c r="D2122" s="784" t="s">
        <v>183</v>
      </c>
      <c r="E2122" s="784">
        <v>1.5680000000000001</v>
      </c>
      <c r="F2122" s="784" t="s">
        <v>4008</v>
      </c>
      <c r="G2122" s="784" t="s">
        <v>4051</v>
      </c>
      <c r="H2122" s="784" t="s">
        <v>4052</v>
      </c>
      <c r="I2122" s="784" t="s">
        <v>5150</v>
      </c>
    </row>
    <row r="2123" spans="1:9" hidden="1">
      <c r="A2123" s="784" t="str">
        <f>Table_wabobpsvr_AzureCalc_AzureCalcRateCard[[#This Row],[ServiceName]]&amp;Table_wabobpsvr_AzureCalc_AzureCalcRateCard[[#This Row],[Price_Level]]&amp;Table_wabobpsvr_AzureCalc_AzureCalcRateCard[[#This Row],[Region]]</f>
        <v>A9 HDInsight (Non-Windows)MOSP9</v>
      </c>
      <c r="B2123" s="784">
        <v>9</v>
      </c>
      <c r="C2123" s="784" t="s">
        <v>91</v>
      </c>
      <c r="D2123" s="784" t="s">
        <v>627</v>
      </c>
      <c r="E2123" s="784">
        <v>2.4500000000000002</v>
      </c>
      <c r="F2123" s="784" t="s">
        <v>3551</v>
      </c>
      <c r="G2123" s="784" t="s">
        <v>4431</v>
      </c>
      <c r="H2123" s="784" t="s">
        <v>4431</v>
      </c>
      <c r="I2123" s="784" t="s">
        <v>5151</v>
      </c>
    </row>
    <row r="2124" spans="1:9" hidden="1">
      <c r="A2124" s="784" t="str">
        <f>Table_wabobpsvr_AzureCalc_AzureCalcRateCard[[#This Row],[ServiceName]]&amp;Table_wabobpsvr_AzureCalc_AzureCalcRateCard[[#This Row],[Price_Level]]&amp;Table_wabobpsvr_AzureCalc_AzureCalcRateCard[[#This Row],[Region]]</f>
        <v>Zone Redundant Storage Standard IO - Block Blob - Tier 4MOSP</v>
      </c>
      <c r="B2124" s="784"/>
      <c r="C2124" s="784" t="s">
        <v>785</v>
      </c>
      <c r="D2124" s="784" t="s">
        <v>627</v>
      </c>
      <c r="E2124" s="784">
        <v>2.8500000000000001E-2</v>
      </c>
      <c r="F2124" s="784" t="s">
        <v>1025</v>
      </c>
      <c r="G2124" s="784" t="s">
        <v>4431</v>
      </c>
      <c r="H2124" s="784" t="s">
        <v>4431</v>
      </c>
      <c r="I2124" s="784" t="s">
        <v>5148</v>
      </c>
    </row>
    <row r="2125" spans="1:9" hidden="1">
      <c r="A2125" s="784" t="str">
        <f>Table_wabobpsvr_AzureCalc_AzureCalcRateCard[[#This Row],[ServiceName]]&amp;Table_wabobpsvr_AzureCalc_AzureCalcRateCard[[#This Row],[Price_Level]]&amp;Table_wabobpsvr_AzureCalc_AzureCalcRateCard[[#This Row],[Region]]</f>
        <v>Mobile Services StandardMOSP2</v>
      </c>
      <c r="B2125" s="784">
        <v>2</v>
      </c>
      <c r="C2125" s="784" t="s">
        <v>4431</v>
      </c>
      <c r="D2125" s="784" t="s">
        <v>627</v>
      </c>
      <c r="E2125" s="784">
        <v>999999</v>
      </c>
      <c r="F2125" s="784" t="s">
        <v>778</v>
      </c>
      <c r="G2125" s="784" t="s">
        <v>4431</v>
      </c>
      <c r="H2125" s="784" t="s">
        <v>4431</v>
      </c>
      <c r="I2125" s="784" t="s">
        <v>4431</v>
      </c>
    </row>
    <row r="2126" spans="1:9" hidden="1">
      <c r="A2126" s="784" t="str">
        <f>Table_wabobpsvr_AzureCalc_AzureCalcRateCard[[#This Row],[ServiceName]]&amp;Table_wabobpsvr_AzureCalc_AzureCalcRateCard[[#This Row],[Price_Level]]&amp;Table_wabobpsvr_AzureCalc_AzureCalcRateCard[[#This Row],[Region]]</f>
        <v>Zone Redundant Storage Standard IO - Block Blob - Tier 4A</v>
      </c>
      <c r="B2126" s="784"/>
      <c r="C2126" s="784" t="s">
        <v>785</v>
      </c>
      <c r="D2126" s="784" t="s">
        <v>181</v>
      </c>
      <c r="E2126" s="784">
        <v>2.8000000000000001E-2</v>
      </c>
      <c r="F2126" s="784" t="s">
        <v>1025</v>
      </c>
      <c r="G2126" s="784" t="s">
        <v>2699</v>
      </c>
      <c r="H2126" s="784" t="s">
        <v>2700</v>
      </c>
      <c r="I2126" s="784" t="s">
        <v>5148</v>
      </c>
    </row>
    <row r="2127" spans="1:9" hidden="1">
      <c r="A2127" s="784" t="str">
        <f>Table_wabobpsvr_AzureCalc_AzureCalcRateCard[[#This Row],[ServiceName]]&amp;Table_wabobpsvr_AzureCalc_AzureCalcRateCard[[#This Row],[Price_Level]]&amp;Table_wabobpsvr_AzureCalc_AzureCalcRateCard[[#This Row],[Region]]</f>
        <v>Zone Redundant Storage Standard IO - Block Blob - Tier 4B</v>
      </c>
      <c r="B2127" s="784"/>
      <c r="C2127" s="784" t="s">
        <v>785</v>
      </c>
      <c r="D2127" s="784" t="s">
        <v>182</v>
      </c>
      <c r="E2127" s="784">
        <v>2.8000000000000001E-2</v>
      </c>
      <c r="F2127" s="784" t="s">
        <v>1025</v>
      </c>
      <c r="G2127" s="784" t="s">
        <v>2699</v>
      </c>
      <c r="H2127" s="784" t="s">
        <v>2700</v>
      </c>
      <c r="I2127" s="784" t="s">
        <v>5148</v>
      </c>
    </row>
    <row r="2128" spans="1:9" hidden="1">
      <c r="A2128" t="str">
        <f>Table_wabobpsvr_AzureCalc_AzureCalcRateCard[[#This Row],[ServiceName]]&amp;Table_wabobpsvr_AzureCalc_AzureCalcRateCard[[#This Row],[Price_Level]]&amp;Table_wabobpsvr_AzureCalc_AzureCalcRateCard[[#This Row],[Region]]</f>
        <v>Zone Redundant Storage Standard IO - Block Blob - Tier 4C</v>
      </c>
      <c r="C2128" t="s">
        <v>785</v>
      </c>
      <c r="D2128" t="s">
        <v>184</v>
      </c>
      <c r="E2128">
        <v>2.8000000000000001E-2</v>
      </c>
      <c r="F2128" t="s">
        <v>1025</v>
      </c>
      <c r="G2128" s="784" t="s">
        <v>2699</v>
      </c>
      <c r="H2128" s="784" t="s">
        <v>2700</v>
      </c>
      <c r="I2128" s="784" t="s">
        <v>5148</v>
      </c>
    </row>
    <row r="2129" spans="1:9" hidden="1">
      <c r="A2129" t="str">
        <f>Table_wabobpsvr_AzureCalc_AzureCalcRateCard[[#This Row],[ServiceName]]&amp;Table_wabobpsvr_AzureCalc_AzureCalcRateCard[[#This Row],[Price_Level]]&amp;Table_wabobpsvr_AzureCalc_AzureCalcRateCard[[#This Row],[Region]]</f>
        <v>Zone Redundant Storage Standard IO - Block Blob - Tier 4D</v>
      </c>
      <c r="C2129" t="s">
        <v>785</v>
      </c>
      <c r="D2129" t="s">
        <v>183</v>
      </c>
      <c r="E2129">
        <v>2.8000000000000001E-2</v>
      </c>
      <c r="F2129" t="s">
        <v>1025</v>
      </c>
      <c r="G2129" s="784" t="s">
        <v>2699</v>
      </c>
      <c r="H2129" s="784" t="s">
        <v>2700</v>
      </c>
      <c r="I2129" s="784" t="s">
        <v>5148</v>
      </c>
    </row>
    <row r="2130" spans="1:9" hidden="1">
      <c r="A2130" t="str">
        <f>Table_wabobpsvr_AzureCalc_AzureCalcRateCard[[#This Row],[ServiceName]]&amp;Table_wabobpsvr_AzureCalc_AzureCalcRateCard[[#This Row],[Price_Level]]&amp;Table_wabobpsvr_AzureCalc_AzureCalcRateCard[[#This Row],[Region]]</f>
        <v>Zone Redundant Storage Standard IO - Block Blob - Tier 5MOSP</v>
      </c>
      <c r="C2130" t="s">
        <v>785</v>
      </c>
      <c r="D2130" t="s">
        <v>627</v>
      </c>
      <c r="E2130">
        <v>2.8000000000000001E-2</v>
      </c>
      <c r="F2130" t="s">
        <v>1026</v>
      </c>
      <c r="G2130" s="784" t="s">
        <v>4431</v>
      </c>
      <c r="H2130" s="784" t="s">
        <v>4431</v>
      </c>
      <c r="I2130" s="784" t="s">
        <v>5148</v>
      </c>
    </row>
    <row r="2131" spans="1:9" hidden="1">
      <c r="A2131" t="str">
        <f>Table_wabobpsvr_AzureCalc_AzureCalcRateCard[[#This Row],[ServiceName]]&amp;Table_wabobpsvr_AzureCalc_AzureCalcRateCard[[#This Row],[Price_Level]]&amp;Table_wabobpsvr_AzureCalc_AzureCalcRateCard[[#This Row],[Region]]</f>
        <v>Zone Redundant Storage Standard IO - Block Blob - Tier 5A</v>
      </c>
      <c r="C2131" t="s">
        <v>785</v>
      </c>
      <c r="D2131" t="s">
        <v>181</v>
      </c>
      <c r="E2131">
        <v>2.8000000000000001E-2</v>
      </c>
      <c r="F2131" t="s">
        <v>1026</v>
      </c>
      <c r="G2131" s="784" t="s">
        <v>2699</v>
      </c>
      <c r="H2131" s="784" t="s">
        <v>2700</v>
      </c>
      <c r="I2131" s="784" t="s">
        <v>5148</v>
      </c>
    </row>
    <row r="2132" spans="1:9" hidden="1">
      <c r="A2132" t="str">
        <f>Table_wabobpsvr_AzureCalc_AzureCalcRateCard[[#This Row],[ServiceName]]&amp;Table_wabobpsvr_AzureCalc_AzureCalcRateCard[[#This Row],[Price_Level]]&amp;Table_wabobpsvr_AzureCalc_AzureCalcRateCard[[#This Row],[Region]]</f>
        <v>Mobile Services StandardA2</v>
      </c>
      <c r="B2132">
        <v>2</v>
      </c>
      <c r="C2132" t="s">
        <v>4431</v>
      </c>
      <c r="D2132" t="s">
        <v>181</v>
      </c>
      <c r="E2132">
        <v>999999</v>
      </c>
      <c r="F2132" t="s">
        <v>778</v>
      </c>
      <c r="G2132" s="784" t="s">
        <v>4431</v>
      </c>
      <c r="H2132" s="784" t="s">
        <v>4431</v>
      </c>
      <c r="I2132" s="784" t="s">
        <v>4431</v>
      </c>
    </row>
    <row r="2133" spans="1:9" hidden="1">
      <c r="A2133" t="str">
        <f>Table_wabobpsvr_AzureCalc_AzureCalcRateCard[[#This Row],[ServiceName]]&amp;Table_wabobpsvr_AzureCalc_AzureCalcRateCard[[#This Row],[Price_Level]]&amp;Table_wabobpsvr_AzureCalc_AzureCalcRateCard[[#This Row],[Region]]</f>
        <v>Zone Redundant Storage Standard IO - Block Blob - Tier 5B</v>
      </c>
      <c r="C2133" t="s">
        <v>785</v>
      </c>
      <c r="D2133" t="s">
        <v>182</v>
      </c>
      <c r="E2133">
        <v>2.8000000000000001E-2</v>
      </c>
      <c r="F2133" t="s">
        <v>1026</v>
      </c>
      <c r="G2133" s="784" t="s">
        <v>2699</v>
      </c>
      <c r="H2133" s="784" t="s">
        <v>2700</v>
      </c>
      <c r="I2133" s="784" t="s">
        <v>5148</v>
      </c>
    </row>
    <row r="2134" spans="1:9" hidden="1">
      <c r="A2134" t="str">
        <f>Table_wabobpsvr_AzureCalc_AzureCalcRateCard[[#This Row],[ServiceName]]&amp;Table_wabobpsvr_AzureCalc_AzureCalcRateCard[[#This Row],[Price_Level]]&amp;Table_wabobpsvr_AzureCalc_AzureCalcRateCard[[#This Row],[Region]]</f>
        <v>Zone Redundant Storage Standard IO - Block Blob - Tier 5C</v>
      </c>
      <c r="C2134" t="s">
        <v>785</v>
      </c>
      <c r="D2134" t="s">
        <v>184</v>
      </c>
      <c r="E2134">
        <v>2.8000000000000001E-2</v>
      </c>
      <c r="F2134" t="s">
        <v>1026</v>
      </c>
      <c r="G2134" s="784" t="s">
        <v>2699</v>
      </c>
      <c r="H2134" s="784" t="s">
        <v>2700</v>
      </c>
      <c r="I2134" s="784" t="s">
        <v>5148</v>
      </c>
    </row>
    <row r="2135" spans="1:9" hidden="1">
      <c r="A2135" t="str">
        <f>Table_wabobpsvr_AzureCalc_AzureCalcRateCard[[#This Row],[ServiceName]]&amp;Table_wabobpsvr_AzureCalc_AzureCalcRateCard[[#This Row],[Price_Level]]&amp;Table_wabobpsvr_AzureCalc_AzureCalcRateCard[[#This Row],[Region]]</f>
        <v>Zone Redundant Storage Standard IO - Block Blob - Tier 5D</v>
      </c>
      <c r="C2135" t="s">
        <v>785</v>
      </c>
      <c r="D2135" t="s">
        <v>183</v>
      </c>
      <c r="E2135">
        <v>2.8000000000000001E-2</v>
      </c>
      <c r="F2135" t="s">
        <v>1026</v>
      </c>
      <c r="G2135" s="784" t="s">
        <v>2699</v>
      </c>
      <c r="H2135" s="784" t="s">
        <v>2700</v>
      </c>
      <c r="I2135" s="784" t="s">
        <v>5148</v>
      </c>
    </row>
    <row r="2136" spans="1:9" hidden="1">
      <c r="A2136" t="str">
        <f>Table_wabobpsvr_AzureCalc_AzureCalcRateCard[[#This Row],[ServiceName]]&amp;Table_wabobpsvr_AzureCalc_AzureCalcRateCard[[#This Row],[Price_Level]]&amp;Table_wabobpsvr_AzureCalc_AzureCalcRateCard[[#This Row],[Region]]</f>
        <v>Zone Redundant Storage Standard IO - Block Blob - Tier 6MOSP</v>
      </c>
      <c r="C2136" t="s">
        <v>785</v>
      </c>
      <c r="D2136" t="s">
        <v>627</v>
      </c>
      <c r="E2136">
        <v>2.8000000000000001E-2</v>
      </c>
      <c r="F2136" t="s">
        <v>1027</v>
      </c>
      <c r="G2136" s="784" t="s">
        <v>4431</v>
      </c>
      <c r="H2136" s="784" t="s">
        <v>4431</v>
      </c>
      <c r="I2136" s="784" t="s">
        <v>5148</v>
      </c>
    </row>
    <row r="2137" spans="1:9" hidden="1">
      <c r="A2137" t="str">
        <f>Table_wabobpsvr_AzureCalc_AzureCalcRateCard[[#This Row],[ServiceName]]&amp;Table_wabobpsvr_AzureCalc_AzureCalcRateCard[[#This Row],[Price_Level]]&amp;Table_wabobpsvr_AzureCalc_AzureCalcRateCard[[#This Row],[Region]]</f>
        <v>Zone Redundant Storage Standard IO - Block Blob - Tier 6A</v>
      </c>
      <c r="C2137" t="s">
        <v>785</v>
      </c>
      <c r="D2137" t="s">
        <v>181</v>
      </c>
      <c r="E2137">
        <v>2.8000000000000001E-2</v>
      </c>
      <c r="F2137" t="s">
        <v>1027</v>
      </c>
      <c r="G2137" s="784" t="s">
        <v>2699</v>
      </c>
      <c r="H2137" s="784" t="s">
        <v>2700</v>
      </c>
      <c r="I2137" s="784" t="s">
        <v>5148</v>
      </c>
    </row>
    <row r="2138" spans="1:9" hidden="1">
      <c r="A2138" t="str">
        <f>Table_wabobpsvr_AzureCalc_AzureCalcRateCard[[#This Row],[ServiceName]]&amp;Table_wabobpsvr_AzureCalc_AzureCalcRateCard[[#This Row],[Price_Level]]&amp;Table_wabobpsvr_AzureCalc_AzureCalcRateCard[[#This Row],[Region]]</f>
        <v>Zone Redundant Storage Standard IO - Block Blob - Tier 6B</v>
      </c>
      <c r="C2138" t="s">
        <v>785</v>
      </c>
      <c r="D2138" t="s">
        <v>182</v>
      </c>
      <c r="E2138">
        <v>2.8000000000000001E-2</v>
      </c>
      <c r="F2138" t="s">
        <v>1027</v>
      </c>
      <c r="G2138" s="784" t="s">
        <v>2699</v>
      </c>
      <c r="H2138" s="784" t="s">
        <v>2700</v>
      </c>
      <c r="I2138" s="784" t="s">
        <v>5148</v>
      </c>
    </row>
    <row r="2139" spans="1:9" hidden="1">
      <c r="A2139" t="str">
        <f>Table_wabobpsvr_AzureCalc_AzureCalcRateCard[[#This Row],[ServiceName]]&amp;Table_wabobpsvr_AzureCalc_AzureCalcRateCard[[#This Row],[Price_Level]]&amp;Table_wabobpsvr_AzureCalc_AzureCalcRateCard[[#This Row],[Region]]</f>
        <v>Mobile Services StandardB2</v>
      </c>
      <c r="B2139">
        <v>2</v>
      </c>
      <c r="C2139" t="s">
        <v>4431</v>
      </c>
      <c r="D2139" t="s">
        <v>182</v>
      </c>
      <c r="E2139">
        <v>999999</v>
      </c>
      <c r="F2139" t="s">
        <v>778</v>
      </c>
      <c r="G2139" s="784" t="s">
        <v>4431</v>
      </c>
      <c r="H2139" s="784" t="s">
        <v>4431</v>
      </c>
      <c r="I2139" s="784" t="s">
        <v>4431</v>
      </c>
    </row>
    <row r="2140" spans="1:9" hidden="1">
      <c r="A2140" t="str">
        <f>Table_wabobpsvr_AzureCalc_AzureCalcRateCard[[#This Row],[ServiceName]]&amp;Table_wabobpsvr_AzureCalc_AzureCalcRateCard[[#This Row],[Price_Level]]&amp;Table_wabobpsvr_AzureCalc_AzureCalcRateCard[[#This Row],[Region]]</f>
        <v>BizTalk Services Basic BizTalk UnitsMOSP3</v>
      </c>
      <c r="B2140">
        <v>3</v>
      </c>
      <c r="C2140" t="s">
        <v>4431</v>
      </c>
      <c r="D2140" t="s">
        <v>627</v>
      </c>
      <c r="E2140">
        <v>999999</v>
      </c>
      <c r="F2140" t="s">
        <v>813</v>
      </c>
      <c r="G2140" s="784" t="s">
        <v>4431</v>
      </c>
      <c r="H2140" s="784" t="s">
        <v>4431</v>
      </c>
      <c r="I2140" s="784" t="s">
        <v>4431</v>
      </c>
    </row>
    <row r="2141" spans="1:9" hidden="1">
      <c r="A2141" t="str">
        <f>Table_wabobpsvr_AzureCalc_AzureCalcRateCard[[#This Row],[ServiceName]]&amp;Table_wabobpsvr_AzureCalc_AzureCalcRateCard[[#This Row],[Price_Level]]&amp;Table_wabobpsvr_AzureCalc_AzureCalcRateCard[[#This Row],[Region]]</f>
        <v>BizTalk Services Basic BizTalk UnitsA3</v>
      </c>
      <c r="B2141">
        <v>3</v>
      </c>
      <c r="C2141" t="s">
        <v>4431</v>
      </c>
      <c r="D2141" t="s">
        <v>181</v>
      </c>
      <c r="E2141">
        <v>999999</v>
      </c>
      <c r="F2141" t="s">
        <v>813</v>
      </c>
      <c r="G2141" s="784" t="s">
        <v>4431</v>
      </c>
      <c r="H2141" s="784" t="s">
        <v>4431</v>
      </c>
      <c r="I2141" s="784" t="s">
        <v>4431</v>
      </c>
    </row>
    <row r="2142" spans="1:9" hidden="1">
      <c r="A2142" t="str">
        <f>Table_wabobpsvr_AzureCalc_AzureCalcRateCard[[#This Row],[ServiceName]]&amp;Table_wabobpsvr_AzureCalc_AzureCalcRateCard[[#This Row],[Price_Level]]&amp;Table_wabobpsvr_AzureCalc_AzureCalcRateCard[[#This Row],[Region]]</f>
        <v>BizTalk Services Basic BizTalk UnitsB3</v>
      </c>
      <c r="B2142">
        <v>3</v>
      </c>
      <c r="C2142" t="s">
        <v>4431</v>
      </c>
      <c r="D2142" t="s">
        <v>182</v>
      </c>
      <c r="E2142">
        <v>999999</v>
      </c>
      <c r="F2142" t="s">
        <v>813</v>
      </c>
      <c r="G2142" s="784" t="s">
        <v>4431</v>
      </c>
      <c r="H2142" s="784" t="s">
        <v>4431</v>
      </c>
      <c r="I2142" s="784" t="s">
        <v>4431</v>
      </c>
    </row>
    <row r="2143" spans="1:9" hidden="1">
      <c r="A2143" t="str">
        <f>Table_wabobpsvr_AzureCalc_AzureCalcRateCard[[#This Row],[ServiceName]]&amp;Table_wabobpsvr_AzureCalc_AzureCalcRateCard[[#This Row],[Price_Level]]&amp;Table_wabobpsvr_AzureCalc_AzureCalcRateCard[[#This Row],[Region]]</f>
        <v>BizTalk Services Basic BizTalk UnitsC3</v>
      </c>
      <c r="B2143">
        <v>3</v>
      </c>
      <c r="C2143" t="s">
        <v>4431</v>
      </c>
      <c r="D2143" t="s">
        <v>184</v>
      </c>
      <c r="E2143">
        <v>999999</v>
      </c>
      <c r="F2143" t="s">
        <v>813</v>
      </c>
      <c r="G2143" s="784" t="s">
        <v>4431</v>
      </c>
      <c r="H2143" s="784" t="s">
        <v>4431</v>
      </c>
      <c r="I2143" s="784" t="s">
        <v>4431</v>
      </c>
    </row>
    <row r="2144" spans="1:9" hidden="1">
      <c r="A2144" t="str">
        <f>Table_wabobpsvr_AzureCalc_AzureCalcRateCard[[#This Row],[ServiceName]]&amp;Table_wabobpsvr_AzureCalc_AzureCalcRateCard[[#This Row],[Price_Level]]&amp;Table_wabobpsvr_AzureCalc_AzureCalcRateCard[[#This Row],[Region]]</f>
        <v>BizTalk Services Basic BizTalk UnitsD3</v>
      </c>
      <c r="B2144">
        <v>3</v>
      </c>
      <c r="C2144" t="s">
        <v>4431</v>
      </c>
      <c r="D2144" t="s">
        <v>183</v>
      </c>
      <c r="E2144">
        <v>999999</v>
      </c>
      <c r="F2144" t="s">
        <v>813</v>
      </c>
      <c r="G2144" s="784" t="s">
        <v>4431</v>
      </c>
      <c r="H2144" s="784" t="s">
        <v>4431</v>
      </c>
      <c r="I2144" s="784" t="s">
        <v>4431</v>
      </c>
    </row>
    <row r="2145" spans="1:9" hidden="1">
      <c r="A2145" t="str">
        <f>Table_wabobpsvr_AzureCalc_AzureCalcRateCard[[#This Row],[ServiceName]]&amp;Table_wabobpsvr_AzureCalc_AzureCalcRateCard[[#This Row],[Price_Level]]&amp;Table_wabobpsvr_AzureCalc_AzureCalcRateCard[[#This Row],[Region]]</f>
        <v>BizTalk Services Basic BizTalk UnitsMOSP2</v>
      </c>
      <c r="B2145">
        <v>2</v>
      </c>
      <c r="C2145" t="s">
        <v>4431</v>
      </c>
      <c r="D2145" t="s">
        <v>627</v>
      </c>
      <c r="E2145">
        <v>999999</v>
      </c>
      <c r="F2145" t="s">
        <v>813</v>
      </c>
      <c r="G2145" s="784" t="s">
        <v>4431</v>
      </c>
      <c r="H2145" s="784" t="s">
        <v>4431</v>
      </c>
      <c r="I2145" s="784" t="s">
        <v>4431</v>
      </c>
    </row>
    <row r="2146" spans="1:9" hidden="1">
      <c r="A2146" t="str">
        <f>Table_wabobpsvr_AzureCalc_AzureCalcRateCard[[#This Row],[ServiceName]]&amp;Table_wabobpsvr_AzureCalc_AzureCalcRateCard[[#This Row],[Price_Level]]&amp;Table_wabobpsvr_AzureCalc_AzureCalcRateCard[[#This Row],[Region]]</f>
        <v>Mobile Services StandardC2</v>
      </c>
      <c r="B2146">
        <v>2</v>
      </c>
      <c r="C2146" t="s">
        <v>4431</v>
      </c>
      <c r="D2146" t="s">
        <v>184</v>
      </c>
      <c r="E2146">
        <v>999999</v>
      </c>
      <c r="F2146" t="s">
        <v>778</v>
      </c>
      <c r="G2146" s="784" t="s">
        <v>4431</v>
      </c>
      <c r="H2146" s="784" t="s">
        <v>4431</v>
      </c>
      <c r="I2146" s="784" t="s">
        <v>4431</v>
      </c>
    </row>
    <row r="2147" spans="1:9">
      <c r="A2147" s="784" t="str">
        <f>Table_wabobpsvr_AzureCalc_AzureCalcRateCard[[#This Row],[ServiceName]]&amp;Table_wabobpsvr_AzureCalc_AzureCalcRateCard[[#This Row],[Price_Level]]&amp;Table_wabobpsvr_AzureCalc_AzureCalcRateCard[[#This Row],[Region]]</f>
        <v>Site Recovery Additional storage for VM replicated to AzureMOSP</v>
      </c>
      <c r="B2147" s="784"/>
      <c r="C2147" s="784" t="s">
        <v>785</v>
      </c>
      <c r="D2147" s="784" t="s">
        <v>627</v>
      </c>
      <c r="E2147" s="784">
        <v>0.14000000000000001</v>
      </c>
      <c r="F2147" s="784" t="s">
        <v>1041</v>
      </c>
      <c r="G2147" s="784" t="s">
        <v>4431</v>
      </c>
      <c r="H2147" s="784" t="s">
        <v>4431</v>
      </c>
      <c r="I2147" s="784" t="s">
        <v>5152</v>
      </c>
    </row>
    <row r="2148" spans="1:9">
      <c r="A2148" t="str">
        <f>Table_wabobpsvr_AzureCalc_AzureCalcRateCard[[#This Row],[ServiceName]]&amp;Table_wabobpsvr_AzureCalc_AzureCalcRateCard[[#This Row],[Price_Level]]&amp;Table_wabobpsvr_AzureCalc_AzureCalcRateCard[[#This Row],[Region]]</f>
        <v>Site Recovery Additional storage for VM replicated to AzureA</v>
      </c>
      <c r="C2148" t="s">
        <v>785</v>
      </c>
      <c r="D2148" t="s">
        <v>181</v>
      </c>
      <c r="E2148">
        <v>1.0200000000000001E-2</v>
      </c>
      <c r="F2148" t="s">
        <v>1041</v>
      </c>
      <c r="G2148" s="784" t="s">
        <v>2705</v>
      </c>
      <c r="H2148" s="784" t="s">
        <v>2706</v>
      </c>
      <c r="I2148" s="784" t="s">
        <v>5152</v>
      </c>
    </row>
    <row r="2149" spans="1:9" hidden="1">
      <c r="A2149" t="str">
        <f>Table_wabobpsvr_AzureCalc_AzureCalcRateCard[[#This Row],[ServiceName]]&amp;Table_wabobpsvr_AzureCalc_AzureCalcRateCard[[#This Row],[Price_Level]]&amp;Table_wabobpsvr_AzureCalc_AzureCalcRateCard[[#This Row],[Region]]</f>
        <v>Standard Notification Hubs PushesB</v>
      </c>
      <c r="C2149" t="s">
        <v>1203</v>
      </c>
      <c r="D2149" t="s">
        <v>182</v>
      </c>
      <c r="E2149">
        <v>9.4</v>
      </c>
      <c r="F2149" t="s">
        <v>1204</v>
      </c>
      <c r="G2149" s="784" t="s">
        <v>2688</v>
      </c>
      <c r="H2149" s="784" t="s">
        <v>2689</v>
      </c>
      <c r="I2149" s="784" t="s">
        <v>5153</v>
      </c>
    </row>
    <row r="2150" spans="1:9" hidden="1">
      <c r="A2150" t="str">
        <f>Table_wabobpsvr_AzureCalc_AzureCalcRateCard[[#This Row],[ServiceName]]&amp;Table_wabobpsvr_AzureCalc_AzureCalcRateCard[[#This Row],[Price_Level]]&amp;Table_wabobpsvr_AzureCalc_AzureCalcRateCard[[#This Row],[Region]]</f>
        <v>Standard Notification Hubs PushesC</v>
      </c>
      <c r="C2150" t="s">
        <v>1203</v>
      </c>
      <c r="D2150" t="s">
        <v>184</v>
      </c>
      <c r="E2150">
        <v>9.1</v>
      </c>
      <c r="F2150" t="s">
        <v>1204</v>
      </c>
      <c r="G2150" s="784" t="s">
        <v>2688</v>
      </c>
      <c r="H2150" s="784" t="s">
        <v>2689</v>
      </c>
      <c r="I2150" s="784" t="s">
        <v>5153</v>
      </c>
    </row>
    <row r="2151" spans="1:9" hidden="1">
      <c r="A2151" t="str">
        <f>Table_wabobpsvr_AzureCalc_AzureCalcRateCard[[#This Row],[ServiceName]]&amp;Table_wabobpsvr_AzureCalc_AzureCalcRateCard[[#This Row],[Price_Level]]&amp;Table_wabobpsvr_AzureCalc_AzureCalcRateCard[[#This Row],[Region]]</f>
        <v>Standard Notification Hubs PushesD</v>
      </c>
      <c r="C2151" t="s">
        <v>1203</v>
      </c>
      <c r="D2151" t="s">
        <v>183</v>
      </c>
      <c r="E2151">
        <v>8.8000000000000007</v>
      </c>
      <c r="F2151" t="s">
        <v>1204</v>
      </c>
      <c r="G2151" s="784" t="s">
        <v>2688</v>
      </c>
      <c r="H2151" s="784" t="s">
        <v>2689</v>
      </c>
      <c r="I2151" s="784" t="s">
        <v>5153</v>
      </c>
    </row>
    <row r="2152" spans="1:9" hidden="1">
      <c r="A2152" t="str">
        <f>Table_wabobpsvr_AzureCalc_AzureCalcRateCard[[#This Row],[ServiceName]]&amp;Table_wabobpsvr_AzureCalc_AzureCalcRateCard[[#This Row],[Price_Level]]&amp;Table_wabobpsvr_AzureCalc_AzureCalcRateCard[[#This Row],[Region]]</f>
        <v>Standard Notification Hubs Pushes - Tier 2MOSP</v>
      </c>
      <c r="C2152" t="s">
        <v>1203</v>
      </c>
      <c r="D2152" t="s">
        <v>627</v>
      </c>
      <c r="E2152">
        <v>2.5</v>
      </c>
      <c r="F2152" t="s">
        <v>1205</v>
      </c>
      <c r="G2152" s="784" t="s">
        <v>4431</v>
      </c>
      <c r="H2152" s="784" t="s">
        <v>4431</v>
      </c>
      <c r="I2152" s="784" t="s">
        <v>5153</v>
      </c>
    </row>
    <row r="2153" spans="1:9" hidden="1">
      <c r="A2153" s="784" t="str">
        <f>Table_wabobpsvr_AzureCalc_AzureCalcRateCard[[#This Row],[ServiceName]]&amp;Table_wabobpsvr_AzureCalc_AzureCalcRateCard[[#This Row],[Price_Level]]&amp;Table_wabobpsvr_AzureCalc_AzureCalcRateCard[[#This Row],[Region]]</f>
        <v>Standard Notification Hubs Pushes - Tier 2A</v>
      </c>
      <c r="B2153" s="784"/>
      <c r="C2153" s="784" t="s">
        <v>1203</v>
      </c>
      <c r="D2153" s="784" t="s">
        <v>181</v>
      </c>
      <c r="E2153" s="784">
        <v>9.6999999999999993</v>
      </c>
      <c r="F2153" s="784" t="s">
        <v>1205</v>
      </c>
      <c r="G2153" s="784" t="s">
        <v>2688</v>
      </c>
      <c r="H2153" s="784" t="s">
        <v>2689</v>
      </c>
      <c r="I2153" s="784" t="s">
        <v>5153</v>
      </c>
    </row>
    <row r="2154" spans="1:9" hidden="1">
      <c r="A2154" s="784" t="str">
        <f>Table_wabobpsvr_AzureCalc_AzureCalcRateCard[[#This Row],[ServiceName]]&amp;Table_wabobpsvr_AzureCalc_AzureCalcRateCard[[#This Row],[Price_Level]]&amp;Table_wabobpsvr_AzureCalc_AzureCalcRateCard[[#This Row],[Region]]</f>
        <v>Standard Notification Hubs Pushes - Tier 2B</v>
      </c>
      <c r="B2154" s="784"/>
      <c r="C2154" s="784" t="s">
        <v>1203</v>
      </c>
      <c r="D2154" s="784" t="s">
        <v>182</v>
      </c>
      <c r="E2154" s="784">
        <v>9.4</v>
      </c>
      <c r="F2154" s="784" t="s">
        <v>1205</v>
      </c>
      <c r="G2154" s="784" t="s">
        <v>2688</v>
      </c>
      <c r="H2154" s="784" t="s">
        <v>2689</v>
      </c>
      <c r="I2154" s="784" t="s">
        <v>5153</v>
      </c>
    </row>
    <row r="2155" spans="1:9" hidden="1">
      <c r="A2155" s="784" t="str">
        <f>Table_wabobpsvr_AzureCalc_AzureCalcRateCard[[#This Row],[ServiceName]]&amp;Table_wabobpsvr_AzureCalc_AzureCalcRateCard[[#This Row],[Price_Level]]&amp;Table_wabobpsvr_AzureCalc_AzureCalcRateCard[[#This Row],[Region]]</f>
        <v>Basic_D1 VM (Non-Windows)B5</v>
      </c>
      <c r="B2155" s="784">
        <v>5</v>
      </c>
      <c r="C2155" s="784" t="s">
        <v>701</v>
      </c>
      <c r="D2155" s="784" t="s">
        <v>182</v>
      </c>
      <c r="E2155" s="784">
        <v>7.238E-2</v>
      </c>
      <c r="F2155" s="784" t="s">
        <v>1134</v>
      </c>
      <c r="G2155" s="784" t="s">
        <v>4431</v>
      </c>
      <c r="H2155" s="784" t="s">
        <v>4431</v>
      </c>
      <c r="I2155" s="784" t="s">
        <v>5154</v>
      </c>
    </row>
    <row r="2156" spans="1:9" hidden="1">
      <c r="A2156" s="784" t="str">
        <f>Table_wabobpsvr_AzureCalc_AzureCalcRateCard[[#This Row],[ServiceName]]&amp;Table_wabobpsvr_AzureCalc_AzureCalcRateCard[[#This Row],[Price_Level]]&amp;Table_wabobpsvr_AzureCalc_AzureCalcRateCard[[#This Row],[Region]]</f>
        <v>Machine Learning API Service Prediction HoursMOSP6</v>
      </c>
      <c r="B2156" s="784">
        <v>6</v>
      </c>
      <c r="C2156" s="784" t="s">
        <v>4431</v>
      </c>
      <c r="D2156" s="784" t="s">
        <v>627</v>
      </c>
      <c r="E2156" s="784">
        <v>999999</v>
      </c>
      <c r="F2156" s="784" t="s">
        <v>1130</v>
      </c>
      <c r="G2156" s="784" t="s">
        <v>4431</v>
      </c>
      <c r="H2156" s="784" t="s">
        <v>4431</v>
      </c>
      <c r="I2156" s="784" t="s">
        <v>4431</v>
      </c>
    </row>
    <row r="2157" spans="1:9" hidden="1">
      <c r="A2157" s="784" t="str">
        <f>Table_wabobpsvr_AzureCalc_AzureCalcRateCard[[#This Row],[ServiceName]]&amp;Table_wabobpsvr_AzureCalc_AzureCalcRateCard[[#This Row],[Price_Level]]&amp;Table_wabobpsvr_AzureCalc_AzureCalcRateCard[[#This Row],[Region]]</f>
        <v>Machine Learning API Service Prediction HoursA6</v>
      </c>
      <c r="B2157" s="784">
        <v>6</v>
      </c>
      <c r="C2157" s="784" t="s">
        <v>4431</v>
      </c>
      <c r="D2157" s="784" t="s">
        <v>181</v>
      </c>
      <c r="E2157" s="784">
        <v>999999</v>
      </c>
      <c r="F2157" s="784" t="s">
        <v>1130</v>
      </c>
      <c r="G2157" s="784" t="s">
        <v>4431</v>
      </c>
      <c r="H2157" s="784" t="s">
        <v>4431</v>
      </c>
      <c r="I2157" s="784" t="s">
        <v>4431</v>
      </c>
    </row>
    <row r="2158" spans="1:9" hidden="1">
      <c r="A2158" s="784" t="str">
        <f>Table_wabobpsvr_AzureCalc_AzureCalcRateCard[[#This Row],[ServiceName]]&amp;Table_wabobpsvr_AzureCalc_AzureCalcRateCard[[#This Row],[Price_Level]]&amp;Table_wabobpsvr_AzureCalc_AzureCalcRateCard[[#This Row],[Region]]</f>
        <v>Machine Learning API Service Prediction HoursB6</v>
      </c>
      <c r="B2158" s="784">
        <v>6</v>
      </c>
      <c r="C2158" s="784" t="s">
        <v>4431</v>
      </c>
      <c r="D2158" s="784" t="s">
        <v>182</v>
      </c>
      <c r="E2158" s="784">
        <v>999999</v>
      </c>
      <c r="F2158" s="784" t="s">
        <v>1130</v>
      </c>
      <c r="G2158" s="784" t="s">
        <v>4431</v>
      </c>
      <c r="H2158" s="784" t="s">
        <v>4431</v>
      </c>
      <c r="I2158" s="784" t="s">
        <v>4431</v>
      </c>
    </row>
    <row r="2159" spans="1:9" hidden="1">
      <c r="A2159" s="784" t="str">
        <f>Table_wabobpsvr_AzureCalc_AzureCalcRateCard[[#This Row],[ServiceName]]&amp;Table_wabobpsvr_AzureCalc_AzureCalcRateCard[[#This Row],[Price_Level]]&amp;Table_wabobpsvr_AzureCalc_AzureCalcRateCard[[#This Row],[Region]]</f>
        <v>Machine Learning API Service Prediction HoursC6</v>
      </c>
      <c r="B2159" s="784">
        <v>6</v>
      </c>
      <c r="C2159" s="784" t="s">
        <v>4431</v>
      </c>
      <c r="D2159" s="784" t="s">
        <v>184</v>
      </c>
      <c r="E2159" s="784">
        <v>999999</v>
      </c>
      <c r="F2159" s="784" t="s">
        <v>1130</v>
      </c>
      <c r="G2159" s="784" t="s">
        <v>4431</v>
      </c>
      <c r="H2159" s="784" t="s">
        <v>4431</v>
      </c>
      <c r="I2159" s="784" t="s">
        <v>4431</v>
      </c>
    </row>
    <row r="2160" spans="1:9" hidden="1">
      <c r="A2160" s="784" t="str">
        <f>Table_wabobpsvr_AzureCalc_AzureCalcRateCard[[#This Row],[ServiceName]]&amp;Table_wabobpsvr_AzureCalc_AzureCalcRateCard[[#This Row],[Price_Level]]&amp;Table_wabobpsvr_AzureCalc_AzureCalcRateCard[[#This Row],[Region]]</f>
        <v>Machine Learning API Service Prediction HoursD6</v>
      </c>
      <c r="B2160" s="784">
        <v>6</v>
      </c>
      <c r="C2160" s="784" t="s">
        <v>4431</v>
      </c>
      <c r="D2160" s="784" t="s">
        <v>183</v>
      </c>
      <c r="E2160" s="784">
        <v>999999</v>
      </c>
      <c r="F2160" s="784" t="s">
        <v>1130</v>
      </c>
      <c r="G2160" s="784" t="s">
        <v>4431</v>
      </c>
      <c r="H2160" s="784" t="s">
        <v>4431</v>
      </c>
      <c r="I2160" s="784" t="s">
        <v>4431</v>
      </c>
    </row>
    <row r="2161" spans="1:9" hidden="1">
      <c r="A2161" s="784" t="str">
        <f>Table_wabobpsvr_AzureCalc_AzureCalcRateCard[[#This Row],[ServiceName]]&amp;Table_wabobpsvr_AzureCalc_AzureCalcRateCard[[#This Row],[Price_Level]]&amp;Table_wabobpsvr_AzureCalc_AzureCalcRateCard[[#This Row],[Region]]</f>
        <v>Machine Learning API Service Prediction HoursMOSP2</v>
      </c>
      <c r="B2161" s="784">
        <v>2</v>
      </c>
      <c r="C2161" s="784" t="s">
        <v>4431</v>
      </c>
      <c r="D2161" s="784" t="s">
        <v>627</v>
      </c>
      <c r="E2161" s="784">
        <v>999999</v>
      </c>
      <c r="F2161" s="784" t="s">
        <v>1130</v>
      </c>
      <c r="G2161" s="784" t="s">
        <v>4431</v>
      </c>
      <c r="H2161" s="784" t="s">
        <v>4431</v>
      </c>
      <c r="I2161" s="784" t="s">
        <v>4431</v>
      </c>
    </row>
    <row r="2162" spans="1:9" hidden="1">
      <c r="A2162" s="784" t="str">
        <f>Table_wabobpsvr_AzureCalc_AzureCalcRateCard[[#This Row],[ServiceName]]&amp;Table_wabobpsvr_AzureCalc_AzureCalcRateCard[[#This Row],[Price_Level]]&amp;Table_wabobpsvr_AzureCalc_AzureCalcRateCard[[#This Row],[Region]]</f>
        <v>Machine Learning API Service Prediction HoursA2</v>
      </c>
      <c r="B2162" s="784">
        <v>2</v>
      </c>
      <c r="C2162" s="784" t="s">
        <v>4431</v>
      </c>
      <c r="D2162" s="784" t="s">
        <v>181</v>
      </c>
      <c r="E2162" s="784">
        <v>999999</v>
      </c>
      <c r="F2162" s="784" t="s">
        <v>1130</v>
      </c>
      <c r="G2162" s="784" t="s">
        <v>4431</v>
      </c>
      <c r="H2162" s="784" t="s">
        <v>4431</v>
      </c>
      <c r="I2162" s="784" t="s">
        <v>4431</v>
      </c>
    </row>
    <row r="2163" spans="1:9" hidden="1">
      <c r="A2163" s="784" t="str">
        <f>Table_wabobpsvr_AzureCalc_AzureCalcRateCard[[#This Row],[ServiceName]]&amp;Table_wabobpsvr_AzureCalc_AzureCalcRateCard[[#This Row],[Price_Level]]&amp;Table_wabobpsvr_AzureCalc_AzureCalcRateCard[[#This Row],[Region]]</f>
        <v>Machine Learning API Service Prediction HoursB2</v>
      </c>
      <c r="B2163" s="784">
        <v>2</v>
      </c>
      <c r="C2163" s="784" t="s">
        <v>4431</v>
      </c>
      <c r="D2163" s="784" t="s">
        <v>182</v>
      </c>
      <c r="E2163" s="784">
        <v>999999</v>
      </c>
      <c r="F2163" s="784" t="s">
        <v>1130</v>
      </c>
      <c r="G2163" s="784" t="s">
        <v>4431</v>
      </c>
      <c r="H2163" s="784" t="s">
        <v>4431</v>
      </c>
      <c r="I2163" s="784" t="s">
        <v>4431</v>
      </c>
    </row>
    <row r="2164" spans="1:9" hidden="1">
      <c r="A2164" s="784" t="str">
        <f>Table_wabobpsvr_AzureCalc_AzureCalcRateCard[[#This Row],[ServiceName]]&amp;Table_wabobpsvr_AzureCalc_AzureCalcRateCard[[#This Row],[Price_Level]]&amp;Table_wabobpsvr_AzureCalc_AzureCalcRateCard[[#This Row],[Region]]</f>
        <v>Basic_D1 VM (Non-Windows)C5</v>
      </c>
      <c r="B2164" s="784">
        <v>5</v>
      </c>
      <c r="C2164" s="784" t="s">
        <v>701</v>
      </c>
      <c r="D2164" s="784" t="s">
        <v>184</v>
      </c>
      <c r="E2164" s="784">
        <v>7.0069999999999993E-2</v>
      </c>
      <c r="F2164" s="784" t="s">
        <v>1134</v>
      </c>
      <c r="G2164" s="784" t="s">
        <v>4431</v>
      </c>
      <c r="H2164" s="784" t="s">
        <v>4431</v>
      </c>
      <c r="I2164" s="784" t="s">
        <v>5154</v>
      </c>
    </row>
    <row r="2165" spans="1:9" hidden="1">
      <c r="A2165" s="784" t="str">
        <f>Table_wabobpsvr_AzureCalc_AzureCalcRateCard[[#This Row],[ServiceName]]&amp;Table_wabobpsvr_AzureCalc_AzureCalcRateCard[[#This Row],[Price_Level]]&amp;Table_wabobpsvr_AzureCalc_AzureCalcRateCard[[#This Row],[Region]]</f>
        <v>Machine Learning API Service Prediction HoursA4</v>
      </c>
      <c r="B2165" s="784">
        <v>4</v>
      </c>
      <c r="C2165" s="784" t="s">
        <v>4431</v>
      </c>
      <c r="D2165" s="784" t="s">
        <v>181</v>
      </c>
      <c r="E2165" s="784">
        <v>999999</v>
      </c>
      <c r="F2165" s="784" t="s">
        <v>1130</v>
      </c>
      <c r="G2165" s="784" t="s">
        <v>4431</v>
      </c>
      <c r="H2165" s="784" t="s">
        <v>4431</v>
      </c>
      <c r="I2165" s="784" t="s">
        <v>4431</v>
      </c>
    </row>
    <row r="2166" spans="1:9" hidden="1">
      <c r="A2166" s="784" t="str">
        <f>Table_wabobpsvr_AzureCalc_AzureCalcRateCard[[#This Row],[ServiceName]]&amp;Table_wabobpsvr_AzureCalc_AzureCalcRateCard[[#This Row],[Price_Level]]&amp;Table_wabobpsvr_AzureCalc_AzureCalcRateCard[[#This Row],[Region]]</f>
        <v>Machine Learning API Service Prediction HoursC4</v>
      </c>
      <c r="B2166" s="784">
        <v>4</v>
      </c>
      <c r="C2166" s="784" t="s">
        <v>4431</v>
      </c>
      <c r="D2166" s="784" t="s">
        <v>184</v>
      </c>
      <c r="E2166" s="784">
        <v>999999</v>
      </c>
      <c r="F2166" s="784" t="s">
        <v>1130</v>
      </c>
      <c r="G2166" s="784" t="s">
        <v>4431</v>
      </c>
      <c r="H2166" s="784" t="s">
        <v>4431</v>
      </c>
      <c r="I2166" s="784" t="s">
        <v>4431</v>
      </c>
    </row>
    <row r="2167" spans="1:9" hidden="1">
      <c r="A2167" s="784" t="str">
        <f>Table_wabobpsvr_AzureCalc_AzureCalcRateCard[[#This Row],[ServiceName]]&amp;Table_wabobpsvr_AzureCalc_AzureCalcRateCard[[#This Row],[Price_Level]]&amp;Table_wabobpsvr_AzureCalc_AzureCalcRateCard[[#This Row],[Region]]</f>
        <v>Machine Learning API Service Prediction HoursD4</v>
      </c>
      <c r="B2167" s="784">
        <v>4</v>
      </c>
      <c r="C2167" s="784" t="s">
        <v>4431</v>
      </c>
      <c r="D2167" s="784" t="s">
        <v>183</v>
      </c>
      <c r="E2167" s="784">
        <v>999999</v>
      </c>
      <c r="F2167" s="784" t="s">
        <v>1130</v>
      </c>
      <c r="G2167" s="784" t="s">
        <v>4431</v>
      </c>
      <c r="H2167" s="784" t="s">
        <v>4431</v>
      </c>
      <c r="I2167" s="784" t="s">
        <v>4431</v>
      </c>
    </row>
    <row r="2168" spans="1:9" hidden="1">
      <c r="A2168" t="str">
        <f>Table_wabobpsvr_AzureCalc_AzureCalcRateCard[[#This Row],[ServiceName]]&amp;Table_wabobpsvr_AzureCalc_AzureCalcRateCard[[#This Row],[Price_Level]]&amp;Table_wabobpsvr_AzureCalc_AzureCalcRateCard[[#This Row],[Region]]</f>
        <v>Machine Learning API Service Prediction HoursMOSP5</v>
      </c>
      <c r="B2168">
        <v>5</v>
      </c>
      <c r="C2168" t="s">
        <v>4431</v>
      </c>
      <c r="D2168" t="s">
        <v>627</v>
      </c>
      <c r="E2168">
        <v>999999</v>
      </c>
      <c r="F2168" t="s">
        <v>1130</v>
      </c>
      <c r="G2168" s="784" t="s">
        <v>4431</v>
      </c>
      <c r="H2168" s="784" t="s">
        <v>4431</v>
      </c>
      <c r="I2168" s="784" t="s">
        <v>4431</v>
      </c>
    </row>
    <row r="2169" spans="1:9" hidden="1">
      <c r="A2169" t="str">
        <f>Table_wabobpsvr_AzureCalc_AzureCalcRateCard[[#This Row],[ServiceName]]&amp;Table_wabobpsvr_AzureCalc_AzureCalcRateCard[[#This Row],[Price_Level]]&amp;Table_wabobpsvr_AzureCalc_AzureCalcRateCard[[#This Row],[Region]]</f>
        <v>Machine Learning API Service Prediction HoursA5</v>
      </c>
      <c r="B2169">
        <v>5</v>
      </c>
      <c r="C2169" t="s">
        <v>4431</v>
      </c>
      <c r="D2169" t="s">
        <v>181</v>
      </c>
      <c r="E2169">
        <v>999999</v>
      </c>
      <c r="F2169" t="s">
        <v>1130</v>
      </c>
      <c r="G2169" s="784" t="s">
        <v>4431</v>
      </c>
      <c r="H2169" s="784" t="s">
        <v>4431</v>
      </c>
      <c r="I2169" s="784" t="s">
        <v>4431</v>
      </c>
    </row>
    <row r="2170" spans="1:9" hidden="1">
      <c r="A2170" t="str">
        <f>Table_wabobpsvr_AzureCalc_AzureCalcRateCard[[#This Row],[ServiceName]]&amp;Table_wabobpsvr_AzureCalc_AzureCalcRateCard[[#This Row],[Price_Level]]&amp;Table_wabobpsvr_AzureCalc_AzureCalcRateCard[[#This Row],[Region]]</f>
        <v>Machine Learning API Service Prediction HoursB5</v>
      </c>
      <c r="B2170">
        <v>5</v>
      </c>
      <c r="C2170" t="s">
        <v>4431</v>
      </c>
      <c r="D2170" t="s">
        <v>182</v>
      </c>
      <c r="E2170">
        <v>999999</v>
      </c>
      <c r="F2170" t="s">
        <v>1130</v>
      </c>
      <c r="G2170" s="784" t="s">
        <v>4431</v>
      </c>
      <c r="H2170" s="784" t="s">
        <v>4431</v>
      </c>
      <c r="I2170" s="784" t="s">
        <v>4431</v>
      </c>
    </row>
    <row r="2171" spans="1:9" hidden="1">
      <c r="A2171" t="str">
        <f>Table_wabobpsvr_AzureCalc_AzureCalcRateCard[[#This Row],[ServiceName]]&amp;Table_wabobpsvr_AzureCalc_AzureCalcRateCard[[#This Row],[Price_Level]]&amp;Table_wabobpsvr_AzureCalc_AzureCalcRateCard[[#This Row],[Region]]</f>
        <v>Machine Learning API Service Prediction HoursC5</v>
      </c>
      <c r="B2171">
        <v>5</v>
      </c>
      <c r="C2171" t="s">
        <v>4431</v>
      </c>
      <c r="D2171" t="s">
        <v>184</v>
      </c>
      <c r="E2171">
        <v>999999</v>
      </c>
      <c r="F2171" t="s">
        <v>1130</v>
      </c>
      <c r="G2171" s="784" t="s">
        <v>4431</v>
      </c>
      <c r="H2171" s="784" t="s">
        <v>4431</v>
      </c>
      <c r="I2171" s="784" t="s">
        <v>4431</v>
      </c>
    </row>
    <row r="2172" spans="1:9" hidden="1">
      <c r="A2172" t="str">
        <f>Table_wabobpsvr_AzureCalc_AzureCalcRateCard[[#This Row],[ServiceName]]&amp;Table_wabobpsvr_AzureCalc_AzureCalcRateCard[[#This Row],[Price_Level]]&amp;Table_wabobpsvr_AzureCalc_AzureCalcRateCard[[#This Row],[Region]]</f>
        <v>Machine Learning API Service Prediction HoursD5</v>
      </c>
      <c r="B2172">
        <v>5</v>
      </c>
      <c r="C2172" t="s">
        <v>4431</v>
      </c>
      <c r="D2172" t="s">
        <v>183</v>
      </c>
      <c r="E2172">
        <v>999999</v>
      </c>
      <c r="F2172" t="s">
        <v>1130</v>
      </c>
      <c r="G2172" s="784" t="s">
        <v>4431</v>
      </c>
      <c r="H2172" s="784" t="s">
        <v>4431</v>
      </c>
      <c r="I2172" s="784" t="s">
        <v>4431</v>
      </c>
    </row>
    <row r="2173" spans="1:9" hidden="1">
      <c r="A2173" t="str">
        <f>Table_wabobpsvr_AzureCalc_AzureCalcRateCard[[#This Row],[ServiceName]]&amp;Table_wabobpsvr_AzureCalc_AzureCalcRateCard[[#This Row],[Price_Level]]&amp;Table_wabobpsvr_AzureCalc_AzureCalcRateCard[[#This Row],[Region]]</f>
        <v>Basic_D1 VM (Non-Windows)D5</v>
      </c>
      <c r="B2173">
        <v>5</v>
      </c>
      <c r="C2173" t="s">
        <v>701</v>
      </c>
      <c r="D2173" t="s">
        <v>183</v>
      </c>
      <c r="E2173">
        <v>6.7760000000000001E-2</v>
      </c>
      <c r="F2173" t="s">
        <v>1134</v>
      </c>
      <c r="G2173" s="784" t="s">
        <v>4431</v>
      </c>
      <c r="H2173" s="784" t="s">
        <v>4431</v>
      </c>
      <c r="I2173" s="784" t="s">
        <v>5154</v>
      </c>
    </row>
    <row r="2174" spans="1:9" hidden="1">
      <c r="A2174" t="str">
        <f>Table_wabobpsvr_AzureCalc_AzureCalcRateCard[[#This Row],[ServiceName]]&amp;Table_wabobpsvr_AzureCalc_AzureCalcRateCard[[#This Row],[Price_Level]]&amp;Table_wabobpsvr_AzureCalc_AzureCalcRateCard[[#This Row],[Region]]</f>
        <v>Basic_D1 VM (Non-Windows)MOSP1</v>
      </c>
      <c r="B2174">
        <v>1</v>
      </c>
      <c r="C2174" t="s">
        <v>701</v>
      </c>
      <c r="D2174" t="s">
        <v>627</v>
      </c>
      <c r="E2174">
        <v>7.0000000000000007E-2</v>
      </c>
      <c r="F2174" t="s">
        <v>1134</v>
      </c>
      <c r="G2174" s="784" t="s">
        <v>4431</v>
      </c>
      <c r="H2174" s="784" t="s">
        <v>4431</v>
      </c>
      <c r="I2174" s="784" t="s">
        <v>5155</v>
      </c>
    </row>
    <row r="2175" spans="1:9" hidden="1">
      <c r="A2175" t="str">
        <f>Table_wabobpsvr_AzureCalc_AzureCalcRateCard[[#This Row],[ServiceName]]&amp;Table_wabobpsvr_AzureCalc_AzureCalcRateCard[[#This Row],[Price_Level]]&amp;Table_wabobpsvr_AzureCalc_AzureCalcRateCard[[#This Row],[Region]]</f>
        <v>Basic_D1 VM (Non-Windows)A1</v>
      </c>
      <c r="B2175">
        <v>1</v>
      </c>
      <c r="C2175" t="s">
        <v>701</v>
      </c>
      <c r="D2175" t="s">
        <v>181</v>
      </c>
      <c r="E2175">
        <v>6.7900000000000002E-2</v>
      </c>
      <c r="F2175" t="s">
        <v>1134</v>
      </c>
      <c r="G2175" s="784" t="s">
        <v>4431</v>
      </c>
      <c r="H2175" s="784" t="s">
        <v>4431</v>
      </c>
      <c r="I2175" s="784" t="s">
        <v>5155</v>
      </c>
    </row>
    <row r="2176" spans="1:9" hidden="1">
      <c r="A2176" t="str">
        <f>Table_wabobpsvr_AzureCalc_AzureCalcRateCard[[#This Row],[ServiceName]]&amp;Table_wabobpsvr_AzureCalc_AzureCalcRateCard[[#This Row],[Price_Level]]&amp;Table_wabobpsvr_AzureCalc_AzureCalcRateCard[[#This Row],[Region]]</f>
        <v>Basic_D1 VM (Non-Windows)B1</v>
      </c>
      <c r="B2176">
        <v>1</v>
      </c>
      <c r="C2176" t="s">
        <v>701</v>
      </c>
      <c r="D2176" t="s">
        <v>182</v>
      </c>
      <c r="E2176">
        <v>6.5799999999999997E-2</v>
      </c>
      <c r="F2176" t="s">
        <v>1134</v>
      </c>
      <c r="G2176" s="784" t="s">
        <v>4431</v>
      </c>
      <c r="H2176" s="784" t="s">
        <v>4431</v>
      </c>
      <c r="I2176" s="784" t="s">
        <v>5155</v>
      </c>
    </row>
    <row r="2177" spans="1:9" hidden="1">
      <c r="A2177" t="str">
        <f>Table_wabobpsvr_AzureCalc_AzureCalcRateCard[[#This Row],[ServiceName]]&amp;Table_wabobpsvr_AzureCalc_AzureCalcRateCard[[#This Row],[Price_Level]]&amp;Table_wabobpsvr_AzureCalc_AzureCalcRateCard[[#This Row],[Region]]</f>
        <v>Basic_D1 VM (Non-Windows)C1</v>
      </c>
      <c r="B2177">
        <v>1</v>
      </c>
      <c r="C2177" t="s">
        <v>701</v>
      </c>
      <c r="D2177" t="s">
        <v>184</v>
      </c>
      <c r="E2177">
        <v>6.3700000000000007E-2</v>
      </c>
      <c r="F2177" t="s">
        <v>1134</v>
      </c>
      <c r="G2177" s="784" t="s">
        <v>4431</v>
      </c>
      <c r="H2177" s="784" t="s">
        <v>4431</v>
      </c>
      <c r="I2177" s="784" t="s">
        <v>5155</v>
      </c>
    </row>
    <row r="2178" spans="1:9" hidden="1">
      <c r="A2178" t="str">
        <f>Table_wabobpsvr_AzureCalc_AzureCalcRateCard[[#This Row],[ServiceName]]&amp;Table_wabobpsvr_AzureCalc_AzureCalcRateCard[[#This Row],[Price_Level]]&amp;Table_wabobpsvr_AzureCalc_AzureCalcRateCard[[#This Row],[Region]]</f>
        <v>Basic_D1 VM (Non-Windows)D1</v>
      </c>
      <c r="B2178">
        <v>1</v>
      </c>
      <c r="C2178" t="s">
        <v>701</v>
      </c>
      <c r="D2178" t="s">
        <v>183</v>
      </c>
      <c r="E2178">
        <v>6.1600000000000002E-2</v>
      </c>
      <c r="F2178" t="s">
        <v>1134</v>
      </c>
      <c r="G2178" s="784" t="s">
        <v>4431</v>
      </c>
      <c r="H2178" s="784" t="s">
        <v>4431</v>
      </c>
      <c r="I2178" s="784" t="s">
        <v>5155</v>
      </c>
    </row>
    <row r="2179" spans="1:9" hidden="1">
      <c r="A2179" t="str">
        <f>Table_wabobpsvr_AzureCalc_AzureCalcRateCard[[#This Row],[ServiceName]]&amp;Table_wabobpsvr_AzureCalc_AzureCalcRateCard[[#This Row],[Price_Level]]&amp;Table_wabobpsvr_AzureCalc_AzureCalcRateCard[[#This Row],[Region]]</f>
        <v>Basic_D1 VM (Non-Windows)MOSP4</v>
      </c>
      <c r="B2179">
        <v>4</v>
      </c>
      <c r="C2179" t="s">
        <v>701</v>
      </c>
      <c r="D2179" t="s">
        <v>627</v>
      </c>
      <c r="E2179">
        <v>7.6999999999999999E-2</v>
      </c>
      <c r="F2179" t="s">
        <v>1134</v>
      </c>
      <c r="G2179" s="784" t="s">
        <v>4431</v>
      </c>
      <c r="H2179" s="784" t="s">
        <v>4431</v>
      </c>
      <c r="I2179" s="784" t="s">
        <v>5156</v>
      </c>
    </row>
    <row r="2180" spans="1:9" hidden="1">
      <c r="A2180" t="str">
        <f>Table_wabobpsvr_AzureCalc_AzureCalcRateCard[[#This Row],[ServiceName]]&amp;Table_wabobpsvr_AzureCalc_AzureCalcRateCard[[#This Row],[Price_Level]]&amp;Table_wabobpsvr_AzureCalc_AzureCalcRateCard[[#This Row],[Region]]</f>
        <v>Basic_D1 VM (Non-Windows)A4</v>
      </c>
      <c r="B2180">
        <v>4</v>
      </c>
      <c r="C2180" t="s">
        <v>701</v>
      </c>
      <c r="D2180" t="s">
        <v>181</v>
      </c>
      <c r="E2180">
        <v>7.4690000000000006E-2</v>
      </c>
      <c r="F2180" t="s">
        <v>1134</v>
      </c>
      <c r="G2180" s="784" t="s">
        <v>4431</v>
      </c>
      <c r="H2180" s="784" t="s">
        <v>4431</v>
      </c>
      <c r="I2180" s="784" t="s">
        <v>5156</v>
      </c>
    </row>
    <row r="2181" spans="1:9" hidden="1">
      <c r="A2181" t="str">
        <f>Table_wabobpsvr_AzureCalc_AzureCalcRateCard[[#This Row],[ServiceName]]&amp;Table_wabobpsvr_AzureCalc_AzureCalcRateCard[[#This Row],[Price_Level]]&amp;Table_wabobpsvr_AzureCalc_AzureCalcRateCard[[#This Row],[Region]]</f>
        <v>Basic_D1 VM (Non-Windows)B4</v>
      </c>
      <c r="B2181">
        <v>4</v>
      </c>
      <c r="C2181" t="s">
        <v>701</v>
      </c>
      <c r="D2181" t="s">
        <v>182</v>
      </c>
      <c r="E2181">
        <v>7.238E-2</v>
      </c>
      <c r="F2181" t="s">
        <v>1134</v>
      </c>
      <c r="G2181" s="784" t="s">
        <v>4431</v>
      </c>
      <c r="H2181" s="784" t="s">
        <v>4431</v>
      </c>
      <c r="I2181" s="784" t="s">
        <v>5156</v>
      </c>
    </row>
    <row r="2182" spans="1:9" hidden="1">
      <c r="A2182" t="str">
        <f>Table_wabobpsvr_AzureCalc_AzureCalcRateCard[[#This Row],[ServiceName]]&amp;Table_wabobpsvr_AzureCalc_AzureCalcRateCard[[#This Row],[Price_Level]]&amp;Table_wabobpsvr_AzureCalc_AzureCalcRateCard[[#This Row],[Region]]</f>
        <v>Basic_D1 VM (Non-Windows)C4</v>
      </c>
      <c r="B2182">
        <v>4</v>
      </c>
      <c r="C2182" t="s">
        <v>701</v>
      </c>
      <c r="D2182" t="s">
        <v>184</v>
      </c>
      <c r="E2182">
        <v>7.0069999999999993E-2</v>
      </c>
      <c r="F2182" t="s">
        <v>1134</v>
      </c>
      <c r="G2182" s="784" t="s">
        <v>4431</v>
      </c>
      <c r="H2182" s="784" t="s">
        <v>4431</v>
      </c>
      <c r="I2182" s="784" t="s">
        <v>5156</v>
      </c>
    </row>
    <row r="2183" spans="1:9" hidden="1">
      <c r="A2183" t="str">
        <f>Table_wabobpsvr_AzureCalc_AzureCalcRateCard[[#This Row],[ServiceName]]&amp;Table_wabobpsvr_AzureCalc_AzureCalcRateCard[[#This Row],[Price_Level]]&amp;Table_wabobpsvr_AzureCalc_AzureCalcRateCard[[#This Row],[Region]]</f>
        <v>Basic_D1 VM (Non-Windows)D4</v>
      </c>
      <c r="B2183">
        <v>4</v>
      </c>
      <c r="C2183" t="s">
        <v>701</v>
      </c>
      <c r="D2183" t="s">
        <v>183</v>
      </c>
      <c r="E2183">
        <v>6.7760000000000001E-2</v>
      </c>
      <c r="F2183" t="s">
        <v>1134</v>
      </c>
      <c r="G2183" s="784" t="s">
        <v>4431</v>
      </c>
      <c r="H2183" s="784" t="s">
        <v>4431</v>
      </c>
      <c r="I2183" s="784" t="s">
        <v>5156</v>
      </c>
    </row>
    <row r="2184" spans="1:9" hidden="1">
      <c r="A2184" t="str">
        <f>Table_wabobpsvr_AzureCalc_AzureCalcRateCard[[#This Row],[ServiceName]]&amp;Table_wabobpsvr_AzureCalc_AzureCalcRateCard[[#This Row],[Price_Level]]&amp;Table_wabobpsvr_AzureCalc_AzureCalcRateCard[[#This Row],[Region]]</f>
        <v>Basic_D1 VM (Non-Windows)MOSP14</v>
      </c>
      <c r="B2184">
        <v>14</v>
      </c>
      <c r="C2184" t="s">
        <v>701</v>
      </c>
      <c r="D2184" t="s">
        <v>627</v>
      </c>
      <c r="E2184">
        <v>999999</v>
      </c>
      <c r="F2184" t="s">
        <v>1134</v>
      </c>
      <c r="G2184" s="784" t="s">
        <v>4431</v>
      </c>
      <c r="H2184" s="784" t="s">
        <v>4431</v>
      </c>
      <c r="I2184" s="784" t="s">
        <v>5157</v>
      </c>
    </row>
    <row r="2185" spans="1:9" hidden="1">
      <c r="A2185" t="str">
        <f>Table_wabobpsvr_AzureCalc_AzureCalcRateCard[[#This Row],[ServiceName]]&amp;Table_wabobpsvr_AzureCalc_AzureCalcRateCard[[#This Row],[Price_Level]]&amp;Table_wabobpsvr_AzureCalc_AzureCalcRateCard[[#This Row],[Region]]</f>
        <v>Basic_D1 VM (Non-Windows)A14</v>
      </c>
      <c r="B2185">
        <v>14</v>
      </c>
      <c r="C2185" t="s">
        <v>701</v>
      </c>
      <c r="D2185" t="s">
        <v>181</v>
      </c>
      <c r="E2185">
        <v>8.6330000000000004E-2</v>
      </c>
      <c r="F2185" t="s">
        <v>1134</v>
      </c>
      <c r="G2185" s="784" t="s">
        <v>4431</v>
      </c>
      <c r="H2185" s="784" t="s">
        <v>4431</v>
      </c>
      <c r="I2185" s="784" t="s">
        <v>5157</v>
      </c>
    </row>
    <row r="2186" spans="1:9" hidden="1">
      <c r="A2186" t="str">
        <f>Table_wabobpsvr_AzureCalc_AzureCalcRateCard[[#This Row],[ServiceName]]&amp;Table_wabobpsvr_AzureCalc_AzureCalcRateCard[[#This Row],[Price_Level]]&amp;Table_wabobpsvr_AzureCalc_AzureCalcRateCard[[#This Row],[Region]]</f>
        <v>Basic_D1 VM (Non-Windows)B14</v>
      </c>
      <c r="B2186">
        <v>14</v>
      </c>
      <c r="C2186" t="s">
        <v>701</v>
      </c>
      <c r="D2186" t="s">
        <v>182</v>
      </c>
      <c r="E2186">
        <v>8.3659999999999998E-2</v>
      </c>
      <c r="F2186" t="s">
        <v>1134</v>
      </c>
      <c r="G2186" s="784" t="s">
        <v>4431</v>
      </c>
      <c r="H2186" s="784" t="s">
        <v>4431</v>
      </c>
      <c r="I2186" s="784" t="s">
        <v>5157</v>
      </c>
    </row>
    <row r="2187" spans="1:9" hidden="1">
      <c r="A2187" t="str">
        <f>Table_wabobpsvr_AzureCalc_AzureCalcRateCard[[#This Row],[ServiceName]]&amp;Table_wabobpsvr_AzureCalc_AzureCalcRateCard[[#This Row],[Price_Level]]&amp;Table_wabobpsvr_AzureCalc_AzureCalcRateCard[[#This Row],[Region]]</f>
        <v>Basic_D1 VM (Non-Windows)C14</v>
      </c>
      <c r="B2187">
        <v>14</v>
      </c>
      <c r="C2187" t="s">
        <v>701</v>
      </c>
      <c r="D2187" t="s">
        <v>184</v>
      </c>
      <c r="E2187">
        <v>8.0990000000000006E-2</v>
      </c>
      <c r="F2187" t="s">
        <v>1134</v>
      </c>
      <c r="G2187" s="784" t="s">
        <v>4431</v>
      </c>
      <c r="H2187" s="784" t="s">
        <v>4431</v>
      </c>
      <c r="I2187" s="784" t="s">
        <v>5157</v>
      </c>
    </row>
    <row r="2188" spans="1:9" hidden="1">
      <c r="A2188" t="str">
        <f>Table_wabobpsvr_AzureCalc_AzureCalcRateCard[[#This Row],[ServiceName]]&amp;Table_wabobpsvr_AzureCalc_AzureCalcRateCard[[#This Row],[Price_Level]]&amp;Table_wabobpsvr_AzureCalc_AzureCalcRateCard[[#This Row],[Region]]</f>
        <v>Basic_D1 VM (Non-Windows)D14</v>
      </c>
      <c r="B2188">
        <v>14</v>
      </c>
      <c r="C2188" t="s">
        <v>701</v>
      </c>
      <c r="D2188" t="s">
        <v>183</v>
      </c>
      <c r="E2188">
        <v>7.8320000000000001E-2</v>
      </c>
      <c r="F2188" t="s">
        <v>1134</v>
      </c>
      <c r="G2188" s="784" t="s">
        <v>4431</v>
      </c>
      <c r="H2188" s="784" t="s">
        <v>4431</v>
      </c>
      <c r="I2188" s="784" t="s">
        <v>5157</v>
      </c>
    </row>
    <row r="2189" spans="1:9" hidden="1">
      <c r="A2189" t="str">
        <f>Table_wabobpsvr_AzureCalc_AzureCalcRateCard[[#This Row],[ServiceName]]&amp;Table_wabobpsvr_AzureCalc_AzureCalcRateCard[[#This Row],[Price_Level]]&amp;Table_wabobpsvr_AzureCalc_AzureCalcRateCard[[#This Row],[Region]]</f>
        <v>Basic_D1 VM (Non-Windows)MOSP</v>
      </c>
      <c r="C2189" t="s">
        <v>701</v>
      </c>
      <c r="D2189" t="s">
        <v>627</v>
      </c>
      <c r="E2189">
        <v>7.0000000000000007E-2</v>
      </c>
      <c r="F2189" t="s">
        <v>1134</v>
      </c>
      <c r="G2189" s="784" t="s">
        <v>4431</v>
      </c>
      <c r="H2189" s="784" t="s">
        <v>4431</v>
      </c>
      <c r="I2189" s="784" t="s">
        <v>4999</v>
      </c>
    </row>
    <row r="2190" spans="1:9" hidden="1">
      <c r="A2190" t="str">
        <f>Table_wabobpsvr_AzureCalc_AzureCalcRateCard[[#This Row],[ServiceName]]&amp;Table_wabobpsvr_AzureCalc_AzureCalcRateCard[[#This Row],[Price_Level]]&amp;Table_wabobpsvr_AzureCalc_AzureCalcRateCard[[#This Row],[Region]]</f>
        <v>Basic_D1 VM (Non-Windows)A</v>
      </c>
      <c r="C2190" t="s">
        <v>701</v>
      </c>
      <c r="D2190" t="s">
        <v>181</v>
      </c>
      <c r="E2190">
        <v>6.7900000000000002E-2</v>
      </c>
      <c r="F2190" t="s">
        <v>1134</v>
      </c>
      <c r="G2190" s="784" t="s">
        <v>3970</v>
      </c>
      <c r="H2190" s="784" t="s">
        <v>3971</v>
      </c>
      <c r="I2190" s="784" t="s">
        <v>4999</v>
      </c>
    </row>
    <row r="2191" spans="1:9" hidden="1">
      <c r="A2191" t="str">
        <f>Table_wabobpsvr_AzureCalc_AzureCalcRateCard[[#This Row],[ServiceName]]&amp;Table_wabobpsvr_AzureCalc_AzureCalcRateCard[[#This Row],[Price_Level]]&amp;Table_wabobpsvr_AzureCalc_AzureCalcRateCard[[#This Row],[Region]]</f>
        <v>Locally Redundant Storage Standard IO - FilesB14</v>
      </c>
      <c r="B2191">
        <v>14</v>
      </c>
      <c r="C2191" t="s">
        <v>785</v>
      </c>
      <c r="D2191" t="s">
        <v>182</v>
      </c>
      <c r="E2191">
        <v>9.4E-2</v>
      </c>
      <c r="F2191" t="s">
        <v>1067</v>
      </c>
      <c r="G2191" s="784" t="s">
        <v>2686</v>
      </c>
      <c r="H2191" s="784" t="s">
        <v>2687</v>
      </c>
      <c r="I2191" s="784" t="s">
        <v>5158</v>
      </c>
    </row>
    <row r="2192" spans="1:9" hidden="1">
      <c r="A2192" t="str">
        <f>Table_wabobpsvr_AzureCalc_AzureCalcRateCard[[#This Row],[ServiceName]]&amp;Table_wabobpsvr_AzureCalc_AzureCalcRateCard[[#This Row],[Price_Level]]&amp;Table_wabobpsvr_AzureCalc_AzureCalcRateCard[[#This Row],[Region]]</f>
        <v>Locally Redundant Storage Standard IO - FilesC14</v>
      </c>
      <c r="B2192">
        <v>14</v>
      </c>
      <c r="C2192" t="s">
        <v>785</v>
      </c>
      <c r="D2192" t="s">
        <v>184</v>
      </c>
      <c r="E2192">
        <v>9.0999999999999998E-2</v>
      </c>
      <c r="F2192" t="s">
        <v>1067</v>
      </c>
      <c r="G2192" s="784" t="s">
        <v>2686</v>
      </c>
      <c r="H2192" s="784" t="s">
        <v>2687</v>
      </c>
      <c r="I2192" s="784" t="s">
        <v>5158</v>
      </c>
    </row>
    <row r="2193" spans="1:9" hidden="1">
      <c r="A2193" t="str">
        <f>Table_wabobpsvr_AzureCalc_AzureCalcRateCard[[#This Row],[ServiceName]]&amp;Table_wabobpsvr_AzureCalc_AzureCalcRateCard[[#This Row],[Price_Level]]&amp;Table_wabobpsvr_AzureCalc_AzureCalcRateCard[[#This Row],[Region]]</f>
        <v>Locally Redundant Storage Standard IO - FilesD14</v>
      </c>
      <c r="B2193">
        <v>14</v>
      </c>
      <c r="C2193" t="s">
        <v>785</v>
      </c>
      <c r="D2193" t="s">
        <v>183</v>
      </c>
      <c r="E2193">
        <v>8.7999999999999995E-2</v>
      </c>
      <c r="F2193" t="s">
        <v>1067</v>
      </c>
      <c r="G2193" s="784" t="s">
        <v>2686</v>
      </c>
      <c r="H2193" s="784" t="s">
        <v>2687</v>
      </c>
      <c r="I2193" s="784" t="s">
        <v>5158</v>
      </c>
    </row>
    <row r="2194" spans="1:9" hidden="1">
      <c r="A2194" t="str">
        <f>Table_wabobpsvr_AzureCalc_AzureCalcRateCard[[#This Row],[ServiceName]]&amp;Table_wabobpsvr_AzureCalc_AzureCalcRateCard[[#This Row],[Price_Level]]&amp;Table_wabobpsvr_AzureCalc_AzureCalcRateCard[[#This Row],[Region]]</f>
        <v>Locally Redundant Storage Standard IO - Page Blob/DiskMOSP14</v>
      </c>
      <c r="B2194">
        <v>14</v>
      </c>
      <c r="C2194" t="s">
        <v>785</v>
      </c>
      <c r="D2194" t="s">
        <v>627</v>
      </c>
      <c r="E2194">
        <v>999999</v>
      </c>
      <c r="F2194" t="s">
        <v>977</v>
      </c>
      <c r="G2194" s="784" t="s">
        <v>4431</v>
      </c>
      <c r="H2194" s="784" t="s">
        <v>4431</v>
      </c>
      <c r="I2194" s="784" t="s">
        <v>5159</v>
      </c>
    </row>
    <row r="2195" spans="1:9" hidden="1">
      <c r="A2195" t="str">
        <f>Table_wabobpsvr_AzureCalc_AzureCalcRateCard[[#This Row],[ServiceName]]&amp;Table_wabobpsvr_AzureCalc_AzureCalcRateCard[[#This Row],[Price_Level]]&amp;Table_wabobpsvr_AzureCalc_AzureCalcRateCard[[#This Row],[Region]]</f>
        <v>Locally Redundant Storage Standard IO - Page Blob/DiskA14</v>
      </c>
      <c r="B2195">
        <v>14</v>
      </c>
      <c r="C2195" t="s">
        <v>785</v>
      </c>
      <c r="D2195" t="s">
        <v>181</v>
      </c>
      <c r="E2195">
        <v>5.6250000000000001E-2</v>
      </c>
      <c r="F2195" t="s">
        <v>977</v>
      </c>
      <c r="G2195" s="784" t="s">
        <v>2707</v>
      </c>
      <c r="H2195" s="784" t="s">
        <v>2708</v>
      </c>
      <c r="I2195" s="784" t="s">
        <v>5159</v>
      </c>
    </row>
    <row r="2196" spans="1:9" hidden="1">
      <c r="A2196" t="str">
        <f>Table_wabobpsvr_AzureCalc_AzureCalcRateCard[[#This Row],[ServiceName]]&amp;Table_wabobpsvr_AzureCalc_AzureCalcRateCard[[#This Row],[Price_Level]]&amp;Table_wabobpsvr_AzureCalc_AzureCalcRateCard[[#This Row],[Region]]</f>
        <v>Locally Redundant Storage Standard IO - Page Blob/DiskB14</v>
      </c>
      <c r="B2196">
        <v>14</v>
      </c>
      <c r="C2196" t="s">
        <v>785</v>
      </c>
      <c r="D2196" t="s">
        <v>182</v>
      </c>
      <c r="E2196">
        <v>5.6250000000000001E-2</v>
      </c>
      <c r="F2196" t="s">
        <v>977</v>
      </c>
      <c r="G2196" s="784" t="s">
        <v>2707</v>
      </c>
      <c r="H2196" s="784" t="s">
        <v>2708</v>
      </c>
      <c r="I2196" s="784" t="s">
        <v>5159</v>
      </c>
    </row>
    <row r="2197" spans="1:9" hidden="1">
      <c r="A2197" t="str">
        <f>Table_wabobpsvr_AzureCalc_AzureCalcRateCard[[#This Row],[ServiceName]]&amp;Table_wabobpsvr_AzureCalc_AzureCalcRateCard[[#This Row],[Price_Level]]&amp;Table_wabobpsvr_AzureCalc_AzureCalcRateCard[[#This Row],[Region]]</f>
        <v>Locally Redundant Storage Standard IO - Page Blob/DiskC14</v>
      </c>
      <c r="B2197">
        <v>14</v>
      </c>
      <c r="C2197" t="s">
        <v>785</v>
      </c>
      <c r="D2197" t="s">
        <v>184</v>
      </c>
      <c r="E2197">
        <v>5.6250000000000001E-2</v>
      </c>
      <c r="F2197" t="s">
        <v>977</v>
      </c>
      <c r="G2197" s="784" t="s">
        <v>2707</v>
      </c>
      <c r="H2197" s="784" t="s">
        <v>2708</v>
      </c>
      <c r="I2197" s="784" t="s">
        <v>5159</v>
      </c>
    </row>
    <row r="2198" spans="1:9" hidden="1">
      <c r="A2198" t="str">
        <f>Table_wabobpsvr_AzureCalc_AzureCalcRateCard[[#This Row],[ServiceName]]&amp;Table_wabobpsvr_AzureCalc_AzureCalcRateCard[[#This Row],[Price_Level]]&amp;Table_wabobpsvr_AzureCalc_AzureCalcRateCard[[#This Row],[Region]]</f>
        <v>Locally Redundant Storage Standard IO - Page Blob/DiskD14</v>
      </c>
      <c r="B2198">
        <v>14</v>
      </c>
      <c r="C2198" t="s">
        <v>785</v>
      </c>
      <c r="D2198" t="s">
        <v>183</v>
      </c>
      <c r="E2198">
        <v>5.6250000000000001E-2</v>
      </c>
      <c r="F2198" t="s">
        <v>977</v>
      </c>
      <c r="G2198" s="784" t="s">
        <v>2707</v>
      </c>
      <c r="H2198" s="784" t="s">
        <v>2708</v>
      </c>
      <c r="I2198" s="784" t="s">
        <v>5159</v>
      </c>
    </row>
    <row r="2199" spans="1:9" hidden="1">
      <c r="A2199" s="784" t="str">
        <f>Table_wabobpsvr_AzureCalc_AzureCalcRateCard[[#This Row],[ServiceName]]&amp;Table_wabobpsvr_AzureCalc_AzureCalcRateCard[[#This Row],[Price_Level]]&amp;Table_wabobpsvr_AzureCalc_AzureCalcRateCard[[#This Row],[Region]]</f>
        <v>Locally Redundant Storage Standard IO - Page Blob/Disk - Tier 2MOSP14</v>
      </c>
      <c r="B2199" s="784">
        <v>14</v>
      </c>
      <c r="C2199" s="784" t="s">
        <v>785</v>
      </c>
      <c r="D2199" s="784" t="s">
        <v>627</v>
      </c>
      <c r="E2199" s="784">
        <v>999999</v>
      </c>
      <c r="F2199" s="784" t="s">
        <v>978</v>
      </c>
      <c r="G2199" s="784" t="s">
        <v>4431</v>
      </c>
      <c r="H2199" s="784" t="s">
        <v>4431</v>
      </c>
      <c r="I2199" s="784" t="s">
        <v>5159</v>
      </c>
    </row>
    <row r="2200" spans="1:9" hidden="1">
      <c r="A2200" s="784" t="str">
        <f>Table_wabobpsvr_AzureCalc_AzureCalcRateCard[[#This Row],[ServiceName]]&amp;Table_wabobpsvr_AzureCalc_AzureCalcRateCard[[#This Row],[Price_Level]]&amp;Table_wabobpsvr_AzureCalc_AzureCalcRateCard[[#This Row],[Region]]</f>
        <v>Locally Redundant Storage Standard IO - Page Blob/Disk - Tier 2A14</v>
      </c>
      <c r="B2200" s="784">
        <v>14</v>
      </c>
      <c r="C2200" s="784" t="s">
        <v>785</v>
      </c>
      <c r="D2200" s="784" t="s">
        <v>181</v>
      </c>
      <c r="E2200" s="784">
        <v>5.6250000000000001E-2</v>
      </c>
      <c r="F2200" s="784" t="s">
        <v>978</v>
      </c>
      <c r="G2200" s="784" t="s">
        <v>2707</v>
      </c>
      <c r="H2200" s="784" t="s">
        <v>2708</v>
      </c>
      <c r="I2200" s="784" t="s">
        <v>5159</v>
      </c>
    </row>
    <row r="2201" spans="1:9" hidden="1">
      <c r="A2201" s="784" t="str">
        <f>Table_wabobpsvr_AzureCalc_AzureCalcRateCard[[#This Row],[ServiceName]]&amp;Table_wabobpsvr_AzureCalc_AzureCalcRateCard[[#This Row],[Price_Level]]&amp;Table_wabobpsvr_AzureCalc_AzureCalcRateCard[[#This Row],[Region]]</f>
        <v>Locally Redundant Storage Standard IO - Page Blob/Disk - Tier 2B14</v>
      </c>
      <c r="B2201" s="784">
        <v>14</v>
      </c>
      <c r="C2201" s="784" t="s">
        <v>785</v>
      </c>
      <c r="D2201" s="784" t="s">
        <v>182</v>
      </c>
      <c r="E2201" s="784">
        <v>5.6250000000000001E-2</v>
      </c>
      <c r="F2201" s="784" t="s">
        <v>978</v>
      </c>
      <c r="G2201" s="784" t="s">
        <v>2707</v>
      </c>
      <c r="H2201" s="784" t="s">
        <v>2708</v>
      </c>
      <c r="I2201" s="784" t="s">
        <v>5159</v>
      </c>
    </row>
    <row r="2202" spans="1:9" hidden="1">
      <c r="A2202" t="str">
        <f>Table_wabobpsvr_AzureCalc_AzureCalcRateCard[[#This Row],[ServiceName]]&amp;Table_wabobpsvr_AzureCalc_AzureCalcRateCard[[#This Row],[Price_Level]]&amp;Table_wabobpsvr_AzureCalc_AzureCalcRateCard[[#This Row],[Region]]</f>
        <v>Locally Redundant Storage Standard IO - Page Blob/Disk - Tier 2C14</v>
      </c>
      <c r="B2202">
        <v>14</v>
      </c>
      <c r="C2202" t="s">
        <v>785</v>
      </c>
      <c r="D2202" t="s">
        <v>184</v>
      </c>
      <c r="E2202">
        <v>5.6250000000000001E-2</v>
      </c>
      <c r="F2202" t="s">
        <v>978</v>
      </c>
      <c r="G2202" s="784" t="s">
        <v>2707</v>
      </c>
      <c r="H2202" s="784" t="s">
        <v>2708</v>
      </c>
      <c r="I2202" s="784" t="s">
        <v>5159</v>
      </c>
    </row>
    <row r="2203" spans="1:9" hidden="1">
      <c r="A2203" t="str">
        <f>Table_wabobpsvr_AzureCalc_AzureCalcRateCard[[#This Row],[ServiceName]]&amp;Table_wabobpsvr_AzureCalc_AzureCalcRateCard[[#This Row],[Price_Level]]&amp;Table_wabobpsvr_AzureCalc_AzureCalcRateCard[[#This Row],[Region]]</f>
        <v>Locally Redundant Storage Standard IO - Page Blob/Disk - Tier 2D14</v>
      </c>
      <c r="B2203">
        <v>14</v>
      </c>
      <c r="C2203" t="s">
        <v>785</v>
      </c>
      <c r="D2203" t="s">
        <v>183</v>
      </c>
      <c r="E2203">
        <v>5.6250000000000001E-2</v>
      </c>
      <c r="F2203" t="s">
        <v>978</v>
      </c>
      <c r="G2203" s="784" t="s">
        <v>2707</v>
      </c>
      <c r="H2203" s="784" t="s">
        <v>2708</v>
      </c>
      <c r="I2203" s="784" t="s">
        <v>5159</v>
      </c>
    </row>
    <row r="2204" spans="1:9" hidden="1">
      <c r="A2204" t="str">
        <f>Table_wabobpsvr_AzureCalc_AzureCalcRateCard[[#This Row],[ServiceName]]&amp;Table_wabobpsvr_AzureCalc_AzureCalcRateCard[[#This Row],[Price_Level]]&amp;Table_wabobpsvr_AzureCalc_AzureCalcRateCard[[#This Row],[Region]]</f>
        <v>Locally Redundant Storage Standard IO - Page Blob/Disk - Tier 3MOSP14</v>
      </c>
      <c r="B2204">
        <v>14</v>
      </c>
      <c r="C2204" t="s">
        <v>785</v>
      </c>
      <c r="D2204" t="s">
        <v>627</v>
      </c>
      <c r="E2204">
        <v>999999</v>
      </c>
      <c r="F2204" t="s">
        <v>979</v>
      </c>
      <c r="G2204" s="784" t="s">
        <v>4431</v>
      </c>
      <c r="H2204" s="784" t="s">
        <v>4431</v>
      </c>
      <c r="I2204" s="784" t="s">
        <v>5159</v>
      </c>
    </row>
    <row r="2205" spans="1:9" hidden="1">
      <c r="A2205" t="str">
        <f>Table_wabobpsvr_AzureCalc_AzureCalcRateCard[[#This Row],[ServiceName]]&amp;Table_wabobpsvr_AzureCalc_AzureCalcRateCard[[#This Row],[Price_Level]]&amp;Table_wabobpsvr_AzureCalc_AzureCalcRateCard[[#This Row],[Region]]</f>
        <v>Locally Redundant Storage Standard IO - Page Blob/Disk - Tier 3A14</v>
      </c>
      <c r="B2205">
        <v>14</v>
      </c>
      <c r="C2205" t="s">
        <v>785</v>
      </c>
      <c r="D2205" t="s">
        <v>181</v>
      </c>
      <c r="E2205">
        <v>5.6250000000000001E-2</v>
      </c>
      <c r="F2205" t="s">
        <v>979</v>
      </c>
      <c r="G2205" s="784" t="s">
        <v>2707</v>
      </c>
      <c r="H2205" s="784" t="s">
        <v>2708</v>
      </c>
      <c r="I2205" s="784" t="s">
        <v>5159</v>
      </c>
    </row>
    <row r="2206" spans="1:9" hidden="1">
      <c r="A2206" t="str">
        <f>Table_wabobpsvr_AzureCalc_AzureCalcRateCard[[#This Row],[ServiceName]]&amp;Table_wabobpsvr_AzureCalc_AzureCalcRateCard[[#This Row],[Price_Level]]&amp;Table_wabobpsvr_AzureCalc_AzureCalcRateCard[[#This Row],[Region]]</f>
        <v>Locally Redundant Storage Standard IO - Page Blob/Disk - Tier 3B14</v>
      </c>
      <c r="B2206">
        <v>14</v>
      </c>
      <c r="C2206" t="s">
        <v>785</v>
      </c>
      <c r="D2206" t="s">
        <v>182</v>
      </c>
      <c r="E2206">
        <v>5.6250000000000001E-2</v>
      </c>
      <c r="F2206" t="s">
        <v>979</v>
      </c>
      <c r="G2206" s="784" t="s">
        <v>2707</v>
      </c>
      <c r="H2206" s="784" t="s">
        <v>2708</v>
      </c>
      <c r="I2206" s="784" t="s">
        <v>5159</v>
      </c>
    </row>
    <row r="2207" spans="1:9" hidden="1">
      <c r="A2207" t="str">
        <f>Table_wabobpsvr_AzureCalc_AzureCalcRateCard[[#This Row],[ServiceName]]&amp;Table_wabobpsvr_AzureCalc_AzureCalcRateCard[[#This Row],[Price_Level]]&amp;Table_wabobpsvr_AzureCalc_AzureCalcRateCard[[#This Row],[Region]]</f>
        <v>Locally Redundant Storage Standard IO - Page Blob/Disk - Tier 3C14</v>
      </c>
      <c r="B2207">
        <v>14</v>
      </c>
      <c r="C2207" t="s">
        <v>785</v>
      </c>
      <c r="D2207" t="s">
        <v>184</v>
      </c>
      <c r="E2207">
        <v>5.6250000000000001E-2</v>
      </c>
      <c r="F2207" t="s">
        <v>979</v>
      </c>
      <c r="G2207" s="784" t="s">
        <v>2707</v>
      </c>
      <c r="H2207" s="784" t="s">
        <v>2708</v>
      </c>
      <c r="I2207" s="784" t="s">
        <v>5159</v>
      </c>
    </row>
    <row r="2208" spans="1:9" hidden="1">
      <c r="A2208" s="784" t="str">
        <f>Table_wabobpsvr_AzureCalc_AzureCalcRateCard[[#This Row],[ServiceName]]&amp;Table_wabobpsvr_AzureCalc_AzureCalcRateCard[[#This Row],[Price_Level]]&amp;Table_wabobpsvr_AzureCalc_AzureCalcRateCard[[#This Row],[Region]]</f>
        <v>Locally Redundant Storage Standard IO - Page Blob/Disk - Tier 3D14</v>
      </c>
      <c r="B2208" s="784">
        <v>14</v>
      </c>
      <c r="C2208" s="784" t="s">
        <v>785</v>
      </c>
      <c r="D2208" s="784" t="s">
        <v>183</v>
      </c>
      <c r="E2208" s="784">
        <v>5.6250000000000001E-2</v>
      </c>
      <c r="F2208" s="784" t="s">
        <v>979</v>
      </c>
      <c r="G2208" s="784" t="s">
        <v>2707</v>
      </c>
      <c r="H2208" s="784" t="s">
        <v>2708</v>
      </c>
      <c r="I2208" s="784" t="s">
        <v>5159</v>
      </c>
    </row>
    <row r="2209" spans="1:9" hidden="1">
      <c r="A2209" s="784" t="str">
        <f>Table_wabobpsvr_AzureCalc_AzureCalcRateCard[[#This Row],[ServiceName]]&amp;Table_wabobpsvr_AzureCalc_AzureCalcRateCard[[#This Row],[Price_Level]]&amp;Table_wabobpsvr_AzureCalc_AzureCalcRateCard[[#This Row],[Region]]</f>
        <v>Locally Redundant Storage Standard IO - Page Blob/Disk - Tier 4MOSP14</v>
      </c>
      <c r="B2209" s="784">
        <v>14</v>
      </c>
      <c r="C2209" s="784" t="s">
        <v>785</v>
      </c>
      <c r="D2209" s="784" t="s">
        <v>627</v>
      </c>
      <c r="E2209" s="784">
        <v>999999</v>
      </c>
      <c r="F2209" s="784" t="s">
        <v>980</v>
      </c>
      <c r="G2209" s="784" t="s">
        <v>4431</v>
      </c>
      <c r="H2209" s="784" t="s">
        <v>4431</v>
      </c>
      <c r="I2209" s="784" t="s">
        <v>5159</v>
      </c>
    </row>
    <row r="2210" spans="1:9" hidden="1">
      <c r="A2210" s="784" t="str">
        <f>Table_wabobpsvr_AzureCalc_AzureCalcRateCard[[#This Row],[ServiceName]]&amp;Table_wabobpsvr_AzureCalc_AzureCalcRateCard[[#This Row],[Price_Level]]&amp;Table_wabobpsvr_AzureCalc_AzureCalcRateCard[[#This Row],[Region]]</f>
        <v>Locally Redundant Storage Standard IO - Page Blob/Disk - Tier 4A14</v>
      </c>
      <c r="B2210" s="784">
        <v>14</v>
      </c>
      <c r="C2210" s="784" t="s">
        <v>785</v>
      </c>
      <c r="D2210" s="784" t="s">
        <v>181</v>
      </c>
      <c r="E2210" s="784">
        <v>5.6250000000000001E-2</v>
      </c>
      <c r="F2210" s="784" t="s">
        <v>980</v>
      </c>
      <c r="G2210" s="784" t="s">
        <v>2707</v>
      </c>
      <c r="H2210" s="784" t="s">
        <v>2708</v>
      </c>
      <c r="I2210" s="784" t="s">
        <v>5159</v>
      </c>
    </row>
    <row r="2211" spans="1:9" hidden="1">
      <c r="A2211" s="784" t="str">
        <f>Table_wabobpsvr_AzureCalc_AzureCalcRateCard[[#This Row],[ServiceName]]&amp;Table_wabobpsvr_AzureCalc_AzureCalcRateCard[[#This Row],[Price_Level]]&amp;Table_wabobpsvr_AzureCalc_AzureCalcRateCard[[#This Row],[Region]]</f>
        <v>Locally Redundant Storage Standard IO - Page Blob/Disk - Tier 4B14</v>
      </c>
      <c r="B2211" s="784">
        <v>14</v>
      </c>
      <c r="C2211" s="784" t="s">
        <v>785</v>
      </c>
      <c r="D2211" s="784" t="s">
        <v>182</v>
      </c>
      <c r="E2211" s="784">
        <v>5.6250000000000001E-2</v>
      </c>
      <c r="F2211" s="784" t="s">
        <v>980</v>
      </c>
      <c r="G2211" s="784" t="s">
        <v>2707</v>
      </c>
      <c r="H2211" s="784" t="s">
        <v>2708</v>
      </c>
      <c r="I2211" s="784" t="s">
        <v>5159</v>
      </c>
    </row>
    <row r="2212" spans="1:9" hidden="1">
      <c r="A2212" s="784" t="str">
        <f>Table_wabobpsvr_AzureCalc_AzureCalcRateCard[[#This Row],[ServiceName]]&amp;Table_wabobpsvr_AzureCalc_AzureCalcRateCard[[#This Row],[Price_Level]]&amp;Table_wabobpsvr_AzureCalc_AzureCalcRateCard[[#This Row],[Region]]</f>
        <v>Locally Redundant Storage Standard IO - Page Blob/Disk - Tier 4C14</v>
      </c>
      <c r="B2212" s="784">
        <v>14</v>
      </c>
      <c r="C2212" s="784" t="s">
        <v>785</v>
      </c>
      <c r="D2212" s="784" t="s">
        <v>184</v>
      </c>
      <c r="E2212" s="784">
        <v>5.6250000000000001E-2</v>
      </c>
      <c r="F2212" s="784" t="s">
        <v>980</v>
      </c>
      <c r="G2212" s="784" t="s">
        <v>2707</v>
      </c>
      <c r="H2212" s="784" t="s">
        <v>2708</v>
      </c>
      <c r="I2212" s="784" t="s">
        <v>5159</v>
      </c>
    </row>
    <row r="2213" spans="1:9" hidden="1">
      <c r="A2213" t="str">
        <f>Table_wabobpsvr_AzureCalc_AzureCalcRateCard[[#This Row],[ServiceName]]&amp;Table_wabobpsvr_AzureCalc_AzureCalcRateCard[[#This Row],[Price_Level]]&amp;Table_wabobpsvr_AzureCalc_AzureCalcRateCard[[#This Row],[Region]]</f>
        <v>Locally Redundant Storage Standard IO - Page Blob/Disk - Tier 4D14</v>
      </c>
      <c r="B2213">
        <v>14</v>
      </c>
      <c r="C2213" t="s">
        <v>785</v>
      </c>
      <c r="D2213" t="s">
        <v>183</v>
      </c>
      <c r="E2213">
        <v>5.6250000000000001E-2</v>
      </c>
      <c r="F2213" t="s">
        <v>980</v>
      </c>
      <c r="G2213" s="784" t="s">
        <v>2707</v>
      </c>
      <c r="H2213" s="784" t="s">
        <v>2708</v>
      </c>
      <c r="I2213" s="784" t="s">
        <v>5159</v>
      </c>
    </row>
    <row r="2214" spans="1:9" hidden="1">
      <c r="A2214" s="784" t="str">
        <f>Table_wabobpsvr_AzureCalc_AzureCalcRateCard[[#This Row],[ServiceName]]&amp;Table_wabobpsvr_AzureCalc_AzureCalcRateCard[[#This Row],[Price_Level]]&amp;Table_wabobpsvr_AzureCalc_AzureCalcRateCard[[#This Row],[Region]]</f>
        <v>Locally Redundant Storage Standard IO - Page Blob/Disk - Tier 5MOSP14</v>
      </c>
      <c r="B2214" s="784">
        <v>14</v>
      </c>
      <c r="C2214" s="784" t="s">
        <v>785</v>
      </c>
      <c r="D2214" s="784" t="s">
        <v>627</v>
      </c>
      <c r="E2214" s="784">
        <v>999999</v>
      </c>
      <c r="F2214" s="784" t="s">
        <v>981</v>
      </c>
      <c r="G2214" s="784" t="s">
        <v>4431</v>
      </c>
      <c r="H2214" s="784" t="s">
        <v>4431</v>
      </c>
      <c r="I2214" s="784" t="s">
        <v>5159</v>
      </c>
    </row>
    <row r="2215" spans="1:9" hidden="1">
      <c r="A2215" s="784" t="str">
        <f>Table_wabobpsvr_AzureCalc_AzureCalcRateCard[[#This Row],[ServiceName]]&amp;Table_wabobpsvr_AzureCalc_AzureCalcRateCard[[#This Row],[Price_Level]]&amp;Table_wabobpsvr_AzureCalc_AzureCalcRateCard[[#This Row],[Region]]</f>
        <v>Locally Redundant Storage Standard IO - Page Blob/Disk - Tier 5A14</v>
      </c>
      <c r="B2215" s="784">
        <v>14</v>
      </c>
      <c r="C2215" s="784" t="s">
        <v>785</v>
      </c>
      <c r="D2215" s="784" t="s">
        <v>181</v>
      </c>
      <c r="E2215" s="784">
        <v>5.6250000000000001E-2</v>
      </c>
      <c r="F2215" s="784" t="s">
        <v>981</v>
      </c>
      <c r="G2215" s="784" t="s">
        <v>2707</v>
      </c>
      <c r="H2215" s="784" t="s">
        <v>2708</v>
      </c>
      <c r="I2215" s="784" t="s">
        <v>5159</v>
      </c>
    </row>
    <row r="2216" spans="1:9" hidden="1">
      <c r="A2216" s="784" t="str">
        <f>Table_wabobpsvr_AzureCalc_AzureCalcRateCard[[#This Row],[ServiceName]]&amp;Table_wabobpsvr_AzureCalc_AzureCalcRateCard[[#This Row],[Price_Level]]&amp;Table_wabobpsvr_AzureCalc_AzureCalcRateCard[[#This Row],[Region]]</f>
        <v>Locally Redundant Storage Standard IO - Page Blob/Disk - Tier 5B14</v>
      </c>
      <c r="B2216" s="784">
        <v>14</v>
      </c>
      <c r="C2216" s="784" t="s">
        <v>785</v>
      </c>
      <c r="D2216" s="784" t="s">
        <v>182</v>
      </c>
      <c r="E2216" s="784">
        <v>5.6250000000000001E-2</v>
      </c>
      <c r="F2216" s="784" t="s">
        <v>981</v>
      </c>
      <c r="G2216" s="784" t="s">
        <v>2707</v>
      </c>
      <c r="H2216" s="784" t="s">
        <v>2708</v>
      </c>
      <c r="I2216" s="784" t="s">
        <v>5159</v>
      </c>
    </row>
    <row r="2217" spans="1:9" hidden="1">
      <c r="A2217" s="784" t="str">
        <f>Table_wabobpsvr_AzureCalc_AzureCalcRateCard[[#This Row],[ServiceName]]&amp;Table_wabobpsvr_AzureCalc_AzureCalcRateCard[[#This Row],[Price_Level]]&amp;Table_wabobpsvr_AzureCalc_AzureCalcRateCard[[#This Row],[Region]]</f>
        <v>Locally Redundant Storage Standard IO - Page Blob/Disk - Tier 5C14</v>
      </c>
      <c r="B2217" s="784">
        <v>14</v>
      </c>
      <c r="C2217" s="784" t="s">
        <v>785</v>
      </c>
      <c r="D2217" s="784" t="s">
        <v>184</v>
      </c>
      <c r="E2217" s="784">
        <v>5.6250000000000001E-2</v>
      </c>
      <c r="F2217" s="784" t="s">
        <v>981</v>
      </c>
      <c r="G2217" s="784" t="s">
        <v>2707</v>
      </c>
      <c r="H2217" s="784" t="s">
        <v>2708</v>
      </c>
      <c r="I2217" s="784" t="s">
        <v>5159</v>
      </c>
    </row>
    <row r="2218" spans="1:9" hidden="1">
      <c r="A2218" s="784" t="str">
        <f>Table_wabobpsvr_AzureCalc_AzureCalcRateCard[[#This Row],[ServiceName]]&amp;Table_wabobpsvr_AzureCalc_AzureCalcRateCard[[#This Row],[Price_Level]]&amp;Table_wabobpsvr_AzureCalc_AzureCalcRateCard[[#This Row],[Region]]</f>
        <v>Locally Redundant Storage Standard IO - Page Blob/Disk - Tier 5D14</v>
      </c>
      <c r="B2218" s="784">
        <v>14</v>
      </c>
      <c r="C2218" s="784" t="s">
        <v>785</v>
      </c>
      <c r="D2218" s="784" t="s">
        <v>183</v>
      </c>
      <c r="E2218" s="784">
        <v>5.6250000000000001E-2</v>
      </c>
      <c r="F2218" s="784" t="s">
        <v>981</v>
      </c>
      <c r="G2218" s="784" t="s">
        <v>2707</v>
      </c>
      <c r="H2218" s="784" t="s">
        <v>2708</v>
      </c>
      <c r="I2218" s="784" t="s">
        <v>5159</v>
      </c>
    </row>
    <row r="2219" spans="1:9" hidden="1">
      <c r="A2219" t="str">
        <f>Table_wabobpsvr_AzureCalc_AzureCalcRateCard[[#This Row],[ServiceName]]&amp;Table_wabobpsvr_AzureCalc_AzureCalcRateCard[[#This Row],[Price_Level]]&amp;Table_wabobpsvr_AzureCalc_AzureCalcRateCard[[#This Row],[Region]]</f>
        <v>Locally Redundant Storage Standard IO - Page Blob/Disk - Tier 6MOSP14</v>
      </c>
      <c r="B2219">
        <v>14</v>
      </c>
      <c r="C2219" t="s">
        <v>785</v>
      </c>
      <c r="D2219" t="s">
        <v>627</v>
      </c>
      <c r="E2219">
        <v>999999</v>
      </c>
      <c r="F2219" t="s">
        <v>982</v>
      </c>
      <c r="G2219" s="784" t="s">
        <v>4431</v>
      </c>
      <c r="H2219" s="784" t="s">
        <v>4431</v>
      </c>
      <c r="I2219" s="784" t="s">
        <v>5159</v>
      </c>
    </row>
    <row r="2220" spans="1:9" hidden="1">
      <c r="A2220" s="784" t="str">
        <f>Table_wabobpsvr_AzureCalc_AzureCalcRateCard[[#This Row],[ServiceName]]&amp;Table_wabobpsvr_AzureCalc_AzureCalcRateCard[[#This Row],[Price_Level]]&amp;Table_wabobpsvr_AzureCalc_AzureCalcRateCard[[#This Row],[Region]]</f>
        <v>Locally Redundant Storage Standard IO - Page Blob/Disk - Tier 6A14</v>
      </c>
      <c r="B2220" s="784">
        <v>14</v>
      </c>
      <c r="C2220" s="784" t="s">
        <v>785</v>
      </c>
      <c r="D2220" s="784" t="s">
        <v>181</v>
      </c>
      <c r="E2220" s="784">
        <v>5.6250000000000001E-2</v>
      </c>
      <c r="F2220" s="784" t="s">
        <v>982</v>
      </c>
      <c r="G2220" s="784" t="s">
        <v>2707</v>
      </c>
      <c r="H2220" s="784" t="s">
        <v>2708</v>
      </c>
      <c r="I2220" s="784" t="s">
        <v>5159</v>
      </c>
    </row>
    <row r="2221" spans="1:9" hidden="1">
      <c r="A2221" t="str">
        <f>Table_wabobpsvr_AzureCalc_AzureCalcRateCard[[#This Row],[ServiceName]]&amp;Table_wabobpsvr_AzureCalc_AzureCalcRateCard[[#This Row],[Price_Level]]&amp;Table_wabobpsvr_AzureCalc_AzureCalcRateCard[[#This Row],[Region]]</f>
        <v>Locally Redundant Storage Standard IO - Page Blob/Disk - Tier 6B14</v>
      </c>
      <c r="B2221">
        <v>14</v>
      </c>
      <c r="C2221" t="s">
        <v>785</v>
      </c>
      <c r="D2221" t="s">
        <v>182</v>
      </c>
      <c r="E2221">
        <v>5.6250000000000001E-2</v>
      </c>
      <c r="F2221" t="s">
        <v>982</v>
      </c>
      <c r="G2221" s="784" t="s">
        <v>2707</v>
      </c>
      <c r="H2221" s="784" t="s">
        <v>2708</v>
      </c>
      <c r="I2221" s="784" t="s">
        <v>5159</v>
      </c>
    </row>
    <row r="2222" spans="1:9" hidden="1">
      <c r="A2222" t="str">
        <f>Table_wabobpsvr_AzureCalc_AzureCalcRateCard[[#This Row],[ServiceName]]&amp;Table_wabobpsvr_AzureCalc_AzureCalcRateCard[[#This Row],[Price_Level]]&amp;Table_wabobpsvr_AzureCalc_AzureCalcRateCard[[#This Row],[Region]]</f>
        <v>Locally Redundant Storage Standard IO - Page Blob/Disk - Tier 6C14</v>
      </c>
      <c r="B2222">
        <v>14</v>
      </c>
      <c r="C2222" t="s">
        <v>785</v>
      </c>
      <c r="D2222" t="s">
        <v>184</v>
      </c>
      <c r="E2222">
        <v>5.6250000000000001E-2</v>
      </c>
      <c r="F2222" t="s">
        <v>982</v>
      </c>
      <c r="G2222" s="784" t="s">
        <v>2707</v>
      </c>
      <c r="H2222" s="784" t="s">
        <v>2708</v>
      </c>
      <c r="I2222" s="784" t="s">
        <v>5159</v>
      </c>
    </row>
    <row r="2223" spans="1:9" hidden="1">
      <c r="A2223" s="784" t="str">
        <f>Table_wabobpsvr_AzureCalc_AzureCalcRateCard[[#This Row],[ServiceName]]&amp;Table_wabobpsvr_AzureCalc_AzureCalcRateCard[[#This Row],[Price_Level]]&amp;Table_wabobpsvr_AzureCalc_AzureCalcRateCard[[#This Row],[Region]]</f>
        <v>Locally Redundant Storage Standard IO - Page Blob/Disk - Tier 6D14</v>
      </c>
      <c r="B2223" s="784">
        <v>14</v>
      </c>
      <c r="C2223" s="784" t="s">
        <v>785</v>
      </c>
      <c r="D2223" s="784" t="s">
        <v>183</v>
      </c>
      <c r="E2223" s="784">
        <v>5.6250000000000001E-2</v>
      </c>
      <c r="F2223" s="784" t="s">
        <v>982</v>
      </c>
      <c r="G2223" s="784" t="s">
        <v>2707</v>
      </c>
      <c r="H2223" s="784" t="s">
        <v>2708</v>
      </c>
      <c r="I2223" s="784" t="s">
        <v>5159</v>
      </c>
    </row>
    <row r="2224" spans="1:9" hidden="1">
      <c r="A2224" t="str">
        <f>Table_wabobpsvr_AzureCalc_AzureCalcRateCard[[#This Row],[ServiceName]]&amp;Table_wabobpsvr_AzureCalc_AzureCalcRateCard[[#This Row],[Price_Level]]&amp;Table_wabobpsvr_AzureCalc_AzureCalcRateCard[[#This Row],[Region]]</f>
        <v>Locally Redundant Storage Standard IO - Table/QueueMOSP14</v>
      </c>
      <c r="B2224">
        <v>14</v>
      </c>
      <c r="C2224" t="s">
        <v>785</v>
      </c>
      <c r="D2224" t="s">
        <v>627</v>
      </c>
      <c r="E2224">
        <v>999999</v>
      </c>
      <c r="F2224" t="s">
        <v>929</v>
      </c>
      <c r="G2224" s="784" t="s">
        <v>4431</v>
      </c>
      <c r="H2224" s="784" t="s">
        <v>4431</v>
      </c>
      <c r="I2224" s="784" t="s">
        <v>5160</v>
      </c>
    </row>
    <row r="2225" spans="1:9" hidden="1">
      <c r="A2225" s="784" t="str">
        <f>Table_wabobpsvr_AzureCalc_AzureCalcRateCard[[#This Row],[ServiceName]]&amp;Table_wabobpsvr_AzureCalc_AzureCalcRateCard[[#This Row],[Price_Level]]&amp;Table_wabobpsvr_AzureCalc_AzureCalcRateCard[[#This Row],[Region]]</f>
        <v>Locally Redundant Storage Standard IO - Table/QueueA14</v>
      </c>
      <c r="B2225" s="784">
        <v>14</v>
      </c>
      <c r="C2225" s="784" t="s">
        <v>785</v>
      </c>
      <c r="D2225" s="784" t="s">
        <v>181</v>
      </c>
      <c r="E2225" s="784">
        <v>5.6250000000000001E-2</v>
      </c>
      <c r="F2225" s="784" t="s">
        <v>929</v>
      </c>
      <c r="G2225" s="784" t="s">
        <v>2709</v>
      </c>
      <c r="H2225" s="784" t="s">
        <v>2710</v>
      </c>
      <c r="I2225" s="784" t="s">
        <v>5160</v>
      </c>
    </row>
    <row r="2226" spans="1:9" hidden="1">
      <c r="A2226" s="784" t="str">
        <f>Table_wabobpsvr_AzureCalc_AzureCalcRateCard[[#This Row],[ServiceName]]&amp;Table_wabobpsvr_AzureCalc_AzureCalcRateCard[[#This Row],[Price_Level]]&amp;Table_wabobpsvr_AzureCalc_AzureCalcRateCard[[#This Row],[Region]]</f>
        <v>Locally Redundant Storage Standard IO - Table/QueueB14</v>
      </c>
      <c r="B2226" s="784">
        <v>14</v>
      </c>
      <c r="C2226" s="784" t="s">
        <v>785</v>
      </c>
      <c r="D2226" s="784" t="s">
        <v>182</v>
      </c>
      <c r="E2226" s="784">
        <v>5.6250000000000001E-2</v>
      </c>
      <c r="F2226" s="784" t="s">
        <v>929</v>
      </c>
      <c r="G2226" s="784" t="s">
        <v>2709</v>
      </c>
      <c r="H2226" s="784" t="s">
        <v>2710</v>
      </c>
      <c r="I2226" s="784" t="s">
        <v>5160</v>
      </c>
    </row>
    <row r="2227" spans="1:9" hidden="1">
      <c r="A2227" s="784" t="str">
        <f>Table_wabobpsvr_AzureCalc_AzureCalcRateCard[[#This Row],[ServiceName]]&amp;Table_wabobpsvr_AzureCalc_AzureCalcRateCard[[#This Row],[Price_Level]]&amp;Table_wabobpsvr_AzureCalc_AzureCalcRateCard[[#This Row],[Region]]</f>
        <v>Locally Redundant Storage Standard IO - Table/QueueC14</v>
      </c>
      <c r="B2227" s="784">
        <v>14</v>
      </c>
      <c r="C2227" s="784" t="s">
        <v>785</v>
      </c>
      <c r="D2227" s="784" t="s">
        <v>184</v>
      </c>
      <c r="E2227" s="784">
        <v>5.6250000000000001E-2</v>
      </c>
      <c r="F2227" s="784" t="s">
        <v>929</v>
      </c>
      <c r="G2227" s="784" t="s">
        <v>2709</v>
      </c>
      <c r="H2227" s="784" t="s">
        <v>2710</v>
      </c>
      <c r="I2227" s="784" t="s">
        <v>5160</v>
      </c>
    </row>
    <row r="2228" spans="1:9" hidden="1">
      <c r="A2228" t="str">
        <f>Table_wabobpsvr_AzureCalc_AzureCalcRateCard[[#This Row],[ServiceName]]&amp;Table_wabobpsvr_AzureCalc_AzureCalcRateCard[[#This Row],[Price_Level]]&amp;Table_wabobpsvr_AzureCalc_AzureCalcRateCard[[#This Row],[Region]]</f>
        <v>Locally Redundant Storage Standard IO - Table/QueueD14</v>
      </c>
      <c r="B2228">
        <v>14</v>
      </c>
      <c r="C2228" t="s">
        <v>785</v>
      </c>
      <c r="D2228" t="s">
        <v>183</v>
      </c>
      <c r="E2228">
        <v>5.6250000000000001E-2</v>
      </c>
      <c r="F2228" t="s">
        <v>929</v>
      </c>
      <c r="G2228" s="784" t="s">
        <v>2709</v>
      </c>
      <c r="H2228" s="784" t="s">
        <v>2710</v>
      </c>
      <c r="I2228" s="784" t="s">
        <v>5160</v>
      </c>
    </row>
    <row r="2229" spans="1:9" hidden="1">
      <c r="A2229" t="str">
        <f>Table_wabobpsvr_AzureCalc_AzureCalcRateCard[[#This Row],[ServiceName]]&amp;Table_wabobpsvr_AzureCalc_AzureCalcRateCard[[#This Row],[Price_Level]]&amp;Table_wabobpsvr_AzureCalc_AzureCalcRateCard[[#This Row],[Region]]</f>
        <v>ExpressRoute (IXP) Data Transfer Out at 200 Mbps (GB) - Zone 1D</v>
      </c>
      <c r="C2229" t="s">
        <v>785</v>
      </c>
      <c r="D2229" t="s">
        <v>183</v>
      </c>
      <c r="E2229">
        <v>2.1999999999999999E-2</v>
      </c>
      <c r="F2229" t="s">
        <v>848</v>
      </c>
      <c r="G2229" s="784" t="s">
        <v>2595</v>
      </c>
      <c r="H2229" s="784" t="s">
        <v>2596</v>
      </c>
      <c r="I2229" s="784" t="s">
        <v>5161</v>
      </c>
    </row>
    <row r="2230" spans="1:9" hidden="1">
      <c r="A2230" t="str">
        <f>Table_wabobpsvr_AzureCalc_AzureCalcRateCard[[#This Row],[ServiceName]]&amp;Table_wabobpsvr_AzureCalc_AzureCalcRateCard[[#This Row],[Price_Level]]&amp;Table_wabobpsvr_AzureCalc_AzureCalcRateCard[[#This Row],[Region]]</f>
        <v>ExpressRoute (IXP) Data Transfer Out at 200 Mbps (GB) - Zone 1MOSP</v>
      </c>
      <c r="C2230" t="s">
        <v>785</v>
      </c>
      <c r="D2230" t="s">
        <v>627</v>
      </c>
      <c r="E2230">
        <v>2.5000000000000001E-2</v>
      </c>
      <c r="F2230" t="s">
        <v>848</v>
      </c>
      <c r="G2230" s="784" t="s">
        <v>4431</v>
      </c>
      <c r="H2230" s="784" t="s">
        <v>4431</v>
      </c>
      <c r="I2230" s="784" t="s">
        <v>5161</v>
      </c>
    </row>
    <row r="2231" spans="1:9" hidden="1">
      <c r="A2231" t="str">
        <f>Table_wabobpsvr_AzureCalc_AzureCalcRateCard[[#This Row],[ServiceName]]&amp;Table_wabobpsvr_AzureCalc_AzureCalcRateCard[[#This Row],[Price_Level]]&amp;Table_wabobpsvr_AzureCalc_AzureCalcRateCard[[#This Row],[Region]]</f>
        <v>ExpressRoute (IXP) Data Transfer Out at 200 Mbps (GB) - Zone 1A</v>
      </c>
      <c r="C2231" t="s">
        <v>785</v>
      </c>
      <c r="D2231" t="s">
        <v>181</v>
      </c>
      <c r="E2231">
        <v>2.4250000000000001E-2</v>
      </c>
      <c r="F2231" t="s">
        <v>848</v>
      </c>
      <c r="G2231" s="784" t="s">
        <v>2595</v>
      </c>
      <c r="H2231" s="784" t="s">
        <v>2596</v>
      </c>
      <c r="I2231" s="784" t="s">
        <v>5161</v>
      </c>
    </row>
    <row r="2232" spans="1:9" hidden="1">
      <c r="A2232" t="str">
        <f>Table_wabobpsvr_AzureCalc_AzureCalcRateCard[[#This Row],[ServiceName]]&amp;Table_wabobpsvr_AzureCalc_AzureCalcRateCard[[#This Row],[Price_Level]]&amp;Table_wabobpsvr_AzureCalc_AzureCalcRateCard[[#This Row],[Region]]</f>
        <v>ExpressRoute (IXP) Data Transfer Out at 500 Mbps (GB) - Zone 3A</v>
      </c>
      <c r="C2232" t="s">
        <v>785</v>
      </c>
      <c r="D2232" t="s">
        <v>181</v>
      </c>
      <c r="E2232">
        <v>9.7000000000000003E-2</v>
      </c>
      <c r="F2232" t="s">
        <v>859</v>
      </c>
      <c r="G2232" s="784" t="s">
        <v>4073</v>
      </c>
      <c r="H2232" s="784" t="s">
        <v>4074</v>
      </c>
      <c r="I2232" s="784" t="s">
        <v>5162</v>
      </c>
    </row>
    <row r="2233" spans="1:9" hidden="1">
      <c r="A2233" s="784" t="str">
        <f>Table_wabobpsvr_AzureCalc_AzureCalcRateCard[[#This Row],[ServiceName]]&amp;Table_wabobpsvr_AzureCalc_AzureCalcRateCard[[#This Row],[Price_Level]]&amp;Table_wabobpsvr_AzureCalc_AzureCalcRateCard[[#This Row],[Region]]</f>
        <v>ExpressRoute (IXP) Data Transfer Out at 500 Mbps (GB) - Zone 3B</v>
      </c>
      <c r="B2233" s="784"/>
      <c r="C2233" s="784" t="s">
        <v>785</v>
      </c>
      <c r="D2233" s="784" t="s">
        <v>182</v>
      </c>
      <c r="E2233" s="784">
        <v>9.4E-2</v>
      </c>
      <c r="F2233" s="784" t="s">
        <v>859</v>
      </c>
      <c r="G2233" s="784" t="s">
        <v>4073</v>
      </c>
      <c r="H2233" s="784" t="s">
        <v>4074</v>
      </c>
      <c r="I2233" s="784" t="s">
        <v>5162</v>
      </c>
    </row>
    <row r="2234" spans="1:9" hidden="1">
      <c r="A2234" s="784" t="str">
        <f>Table_wabobpsvr_AzureCalc_AzureCalcRateCard[[#This Row],[ServiceName]]&amp;Table_wabobpsvr_AzureCalc_AzureCalcRateCard[[#This Row],[Price_Level]]&amp;Table_wabobpsvr_AzureCalc_AzureCalcRateCard[[#This Row],[Region]]</f>
        <v>ExpressRoute (IXP) Data Transfer Out at 500 Mbps (GB) - Zone 3C</v>
      </c>
      <c r="B2234" s="784"/>
      <c r="C2234" s="784" t="s">
        <v>785</v>
      </c>
      <c r="D2234" s="784" t="s">
        <v>184</v>
      </c>
      <c r="E2234" s="784">
        <v>9.0999999999999998E-2</v>
      </c>
      <c r="F2234" s="784" t="s">
        <v>859</v>
      </c>
      <c r="G2234" s="784" t="s">
        <v>4073</v>
      </c>
      <c r="H2234" s="784" t="s">
        <v>4074</v>
      </c>
      <c r="I2234" s="784" t="s">
        <v>5162</v>
      </c>
    </row>
    <row r="2235" spans="1:9" hidden="1">
      <c r="A2235" s="784" t="str">
        <f>Table_wabobpsvr_AzureCalc_AzureCalcRateCard[[#This Row],[ServiceName]]&amp;Table_wabobpsvr_AzureCalc_AzureCalcRateCard[[#This Row],[Price_Level]]&amp;Table_wabobpsvr_AzureCalc_AzureCalcRateCard[[#This Row],[Region]]</f>
        <v>ExpressRoute (IXP) Data Transfer Out at 500 Mbps (GB) - Zone 3D</v>
      </c>
      <c r="B2235" s="784"/>
      <c r="C2235" s="784" t="s">
        <v>785</v>
      </c>
      <c r="D2235" s="784" t="s">
        <v>183</v>
      </c>
      <c r="E2235" s="784">
        <v>8.7999999999999995E-2</v>
      </c>
      <c r="F2235" s="784" t="s">
        <v>859</v>
      </c>
      <c r="G2235" s="784" t="s">
        <v>4073</v>
      </c>
      <c r="H2235" s="784" t="s">
        <v>4074</v>
      </c>
      <c r="I2235" s="784" t="s">
        <v>5162</v>
      </c>
    </row>
    <row r="2236" spans="1:9" hidden="1">
      <c r="A2236" t="str">
        <f>Table_wabobpsvr_AzureCalc_AzureCalcRateCard[[#This Row],[ServiceName]]&amp;Table_wabobpsvr_AzureCalc_AzureCalcRateCard[[#This Row],[Price_Level]]&amp;Table_wabobpsvr_AzureCalc_AzureCalcRateCard[[#This Row],[Region]]</f>
        <v>ExpressRoute (IXP) Data Transfer Out at 500 Mbps (GB) - Zone 1MOSP</v>
      </c>
      <c r="C2236" t="s">
        <v>785</v>
      </c>
      <c r="D2236" t="s">
        <v>627</v>
      </c>
      <c r="E2236">
        <v>2.5000000000000001E-2</v>
      </c>
      <c r="F2236" t="s">
        <v>860</v>
      </c>
      <c r="G2236" s="784" t="s">
        <v>4431</v>
      </c>
      <c r="H2236" s="784" t="s">
        <v>4431</v>
      </c>
      <c r="I2236" s="784" t="s">
        <v>5163</v>
      </c>
    </row>
    <row r="2237" spans="1:9" hidden="1">
      <c r="A2237" s="784" t="str">
        <f>Table_wabobpsvr_AzureCalc_AzureCalcRateCard[[#This Row],[ServiceName]]&amp;Table_wabobpsvr_AzureCalc_AzureCalcRateCard[[#This Row],[Price_Level]]&amp;Table_wabobpsvr_AzureCalc_AzureCalcRateCard[[#This Row],[Region]]</f>
        <v>ExpressRoute (IXP) Data Transfer Out at 500 Mbps (GB) - Zone 1A</v>
      </c>
      <c r="B2237" s="784"/>
      <c r="C2237" s="784" t="s">
        <v>785</v>
      </c>
      <c r="D2237" s="784" t="s">
        <v>181</v>
      </c>
      <c r="E2237" s="784">
        <v>2.4250000000000001E-2</v>
      </c>
      <c r="F2237" s="784" t="s">
        <v>860</v>
      </c>
      <c r="G2237" s="784" t="s">
        <v>2711</v>
      </c>
      <c r="H2237" s="784" t="s">
        <v>2596</v>
      </c>
      <c r="I2237" s="784" t="s">
        <v>5163</v>
      </c>
    </row>
    <row r="2238" spans="1:9" hidden="1">
      <c r="A2238" s="784" t="str">
        <f>Table_wabobpsvr_AzureCalc_AzureCalcRateCard[[#This Row],[ServiceName]]&amp;Table_wabobpsvr_AzureCalc_AzureCalcRateCard[[#This Row],[Price_Level]]&amp;Table_wabobpsvr_AzureCalc_AzureCalcRateCard[[#This Row],[Region]]</f>
        <v>ExpressRoute (IXP) Data Transfer Out at 500 Mbps (GB) - Zone 1B</v>
      </c>
      <c r="B2238" s="784"/>
      <c r="C2238" s="784" t="s">
        <v>785</v>
      </c>
      <c r="D2238" s="784" t="s">
        <v>182</v>
      </c>
      <c r="E2238" s="784">
        <v>2.35E-2</v>
      </c>
      <c r="F2238" s="784" t="s">
        <v>860</v>
      </c>
      <c r="G2238" s="784" t="s">
        <v>2711</v>
      </c>
      <c r="H2238" s="784" t="s">
        <v>2596</v>
      </c>
      <c r="I2238" s="784" t="s">
        <v>5163</v>
      </c>
    </row>
    <row r="2239" spans="1:9" hidden="1">
      <c r="A2239" s="784" t="str">
        <f>Table_wabobpsvr_AzureCalc_AzureCalcRateCard[[#This Row],[ServiceName]]&amp;Table_wabobpsvr_AzureCalc_AzureCalcRateCard[[#This Row],[Price_Level]]&amp;Table_wabobpsvr_AzureCalc_AzureCalcRateCard[[#This Row],[Region]]</f>
        <v>ExpressRoute (IXP) Data Transfer Out at 500 Mbps (GB) - Zone 1C</v>
      </c>
      <c r="B2239" s="784"/>
      <c r="C2239" s="784" t="s">
        <v>785</v>
      </c>
      <c r="D2239" s="784" t="s">
        <v>184</v>
      </c>
      <c r="E2239" s="784">
        <v>2.2749999999999999E-2</v>
      </c>
      <c r="F2239" s="784" t="s">
        <v>860</v>
      </c>
      <c r="G2239" s="784" t="s">
        <v>2711</v>
      </c>
      <c r="H2239" s="784" t="s">
        <v>2596</v>
      </c>
      <c r="I2239" s="784" t="s">
        <v>5163</v>
      </c>
    </row>
    <row r="2240" spans="1:9" hidden="1">
      <c r="A2240" s="784" t="str">
        <f>Table_wabobpsvr_AzureCalc_AzureCalcRateCard[[#This Row],[ServiceName]]&amp;Table_wabobpsvr_AzureCalc_AzureCalcRateCard[[#This Row],[Price_Level]]&amp;Table_wabobpsvr_AzureCalc_AzureCalcRateCard[[#This Row],[Region]]</f>
        <v>ExpressRoute (IXP) Data Transfer Out at 500 Mbps (GB) - Zone 1D</v>
      </c>
      <c r="B2240" s="784"/>
      <c r="C2240" s="784" t="s">
        <v>785</v>
      </c>
      <c r="D2240" s="784" t="s">
        <v>183</v>
      </c>
      <c r="E2240" s="784">
        <v>2.1999999999999999E-2</v>
      </c>
      <c r="F2240" s="784" t="s">
        <v>860</v>
      </c>
      <c r="G2240" s="784" t="s">
        <v>2711</v>
      </c>
      <c r="H2240" s="784" t="s">
        <v>2596</v>
      </c>
      <c r="I2240" s="784" t="s">
        <v>5163</v>
      </c>
    </row>
    <row r="2241" spans="1:9" hidden="1">
      <c r="A2241" s="784" t="str">
        <f>Table_wabobpsvr_AzureCalc_AzureCalcRateCard[[#This Row],[ServiceName]]&amp;Table_wabobpsvr_AzureCalc_AzureCalcRateCard[[#This Row],[Price_Level]]&amp;Table_wabobpsvr_AzureCalc_AzureCalcRateCard[[#This Row],[Region]]</f>
        <v>ExpressRoute (IXP) Data Transfer Out at 500 Mbps (GB) - Zone 2MOSP</v>
      </c>
      <c r="B2241" s="784"/>
      <c r="C2241" s="784" t="s">
        <v>785</v>
      </c>
      <c r="D2241" s="784" t="s">
        <v>627</v>
      </c>
      <c r="E2241" s="784">
        <v>0.05</v>
      </c>
      <c r="F2241" s="784" t="s">
        <v>861</v>
      </c>
      <c r="G2241" s="784" t="s">
        <v>4431</v>
      </c>
      <c r="H2241" s="784" t="s">
        <v>4431</v>
      </c>
      <c r="I2241" s="784" t="s">
        <v>5164</v>
      </c>
    </row>
    <row r="2242" spans="1:9" hidden="1">
      <c r="A2242" s="784" t="str">
        <f>Table_wabobpsvr_AzureCalc_AzureCalcRateCard[[#This Row],[ServiceName]]&amp;Table_wabobpsvr_AzureCalc_AzureCalcRateCard[[#This Row],[Price_Level]]&amp;Table_wabobpsvr_AzureCalc_AzureCalcRateCard[[#This Row],[Region]]</f>
        <v>ExpressRoute (IXP) Data Transfer Out at 500 Mbps (GB) - Zone 2A</v>
      </c>
      <c r="B2242" s="784"/>
      <c r="C2242" s="784" t="s">
        <v>785</v>
      </c>
      <c r="D2242" s="784" t="s">
        <v>181</v>
      </c>
      <c r="E2242" s="784">
        <v>4.8500000000000001E-2</v>
      </c>
      <c r="F2242" s="784" t="s">
        <v>861</v>
      </c>
      <c r="G2242" s="784" t="s">
        <v>2712</v>
      </c>
      <c r="H2242" s="784" t="s">
        <v>2596</v>
      </c>
      <c r="I2242" s="784" t="s">
        <v>5164</v>
      </c>
    </row>
    <row r="2243" spans="1:9" hidden="1">
      <c r="A2243" s="784" t="str">
        <f>Table_wabobpsvr_AzureCalc_AzureCalcRateCard[[#This Row],[ServiceName]]&amp;Table_wabobpsvr_AzureCalc_AzureCalcRateCard[[#This Row],[Price_Level]]&amp;Table_wabobpsvr_AzureCalc_AzureCalcRateCard[[#This Row],[Region]]</f>
        <v>ExpressRoute (IXP) Data Transfer Out at 500 Mbps (GB) - Zone 2B</v>
      </c>
      <c r="B2243" s="784"/>
      <c r="C2243" s="784" t="s">
        <v>785</v>
      </c>
      <c r="D2243" s="784" t="s">
        <v>182</v>
      </c>
      <c r="E2243" s="784">
        <v>4.7E-2</v>
      </c>
      <c r="F2243" s="784" t="s">
        <v>861</v>
      </c>
      <c r="G2243" s="784" t="s">
        <v>2712</v>
      </c>
      <c r="H2243" s="784" t="s">
        <v>2596</v>
      </c>
      <c r="I2243" s="784" t="s">
        <v>5164</v>
      </c>
    </row>
    <row r="2244" spans="1:9" hidden="1">
      <c r="A2244" s="784" t="str">
        <f>Table_wabobpsvr_AzureCalc_AzureCalcRateCard[[#This Row],[ServiceName]]&amp;Table_wabobpsvr_AzureCalc_AzureCalcRateCard[[#This Row],[Price_Level]]&amp;Table_wabobpsvr_AzureCalc_AzureCalcRateCard[[#This Row],[Region]]</f>
        <v>ExpressRoute (IXP) Data Transfer Out at 500 Mbps (GB) - Zone 2C</v>
      </c>
      <c r="B2244" s="784"/>
      <c r="C2244" s="784" t="s">
        <v>785</v>
      </c>
      <c r="D2244" s="784" t="s">
        <v>184</v>
      </c>
      <c r="E2244" s="784">
        <v>4.5499999999999999E-2</v>
      </c>
      <c r="F2244" s="784" t="s">
        <v>861</v>
      </c>
      <c r="G2244" s="784" t="s">
        <v>2712</v>
      </c>
      <c r="H2244" s="784" t="s">
        <v>2596</v>
      </c>
      <c r="I2244" s="784" t="s">
        <v>5164</v>
      </c>
    </row>
    <row r="2245" spans="1:9" hidden="1">
      <c r="A2245" s="784" t="str">
        <f>Table_wabobpsvr_AzureCalc_AzureCalcRateCard[[#This Row],[ServiceName]]&amp;Table_wabobpsvr_AzureCalc_AzureCalcRateCard[[#This Row],[Price_Level]]&amp;Table_wabobpsvr_AzureCalc_AzureCalcRateCard[[#This Row],[Region]]</f>
        <v>ExpressRoute (IXP) Data Transfer Out at 500 Mbps (GB) - Zone 2D</v>
      </c>
      <c r="B2245" s="784"/>
      <c r="C2245" s="784" t="s">
        <v>785</v>
      </c>
      <c r="D2245" s="784" t="s">
        <v>183</v>
      </c>
      <c r="E2245" s="784">
        <v>4.3999999999999997E-2</v>
      </c>
      <c r="F2245" s="784" t="s">
        <v>861</v>
      </c>
      <c r="G2245" s="784" t="s">
        <v>2712</v>
      </c>
      <c r="H2245" s="784" t="s">
        <v>2596</v>
      </c>
      <c r="I2245" s="784" t="s">
        <v>5164</v>
      </c>
    </row>
    <row r="2246" spans="1:9" hidden="1">
      <c r="A2246" s="784" t="str">
        <f>Table_wabobpsvr_AzureCalc_AzureCalcRateCard[[#This Row],[ServiceName]]&amp;Table_wabobpsvr_AzureCalc_AzureCalcRateCard[[#This Row],[Price_Level]]&amp;Table_wabobpsvr_AzureCalc_AzureCalcRateCard[[#This Row],[Region]]</f>
        <v>A11 HDInsight (Non-Windows)MOSP12</v>
      </c>
      <c r="B2246" s="784">
        <v>12</v>
      </c>
      <c r="C2246" s="784" t="s">
        <v>91</v>
      </c>
      <c r="D2246" s="784" t="s">
        <v>627</v>
      </c>
      <c r="E2246" s="784">
        <v>1.75</v>
      </c>
      <c r="F2246" s="784" t="s">
        <v>4029</v>
      </c>
      <c r="G2246" s="784" t="s">
        <v>4431</v>
      </c>
      <c r="H2246" s="784" t="s">
        <v>4431</v>
      </c>
      <c r="I2246" s="784" t="s">
        <v>4989</v>
      </c>
    </row>
    <row r="2247" spans="1:9" hidden="1">
      <c r="A2247" s="784" t="str">
        <f>Table_wabobpsvr_AzureCalc_AzureCalcRateCard[[#This Row],[ServiceName]]&amp;Table_wabobpsvr_AzureCalc_AzureCalcRateCard[[#This Row],[Price_Level]]&amp;Table_wabobpsvr_AzureCalc_AzureCalcRateCard[[#This Row],[Region]]</f>
        <v>A11 HDInsight (Non-Windows)A12</v>
      </c>
      <c r="B2247" s="784">
        <v>12</v>
      </c>
      <c r="C2247" s="784" t="s">
        <v>91</v>
      </c>
      <c r="D2247" s="784" t="s">
        <v>181</v>
      </c>
      <c r="E2247" s="784">
        <v>1.6970000000000001</v>
      </c>
      <c r="F2247" s="784" t="s">
        <v>4029</v>
      </c>
      <c r="G2247" s="784" t="s">
        <v>3697</v>
      </c>
      <c r="H2247" s="784" t="s">
        <v>3698</v>
      </c>
      <c r="I2247" s="784" t="s">
        <v>4989</v>
      </c>
    </row>
    <row r="2248" spans="1:9" hidden="1">
      <c r="A2248" t="str">
        <f>Table_wabobpsvr_AzureCalc_AzureCalcRateCard[[#This Row],[ServiceName]]&amp;Table_wabobpsvr_AzureCalc_AzureCalcRateCard[[#This Row],[Price_Level]]&amp;Table_wabobpsvr_AzureCalc_AzureCalcRateCard[[#This Row],[Region]]</f>
        <v>A11 HDInsight (Non-Windows)B12</v>
      </c>
      <c r="B2248">
        <v>12</v>
      </c>
      <c r="C2248" t="s">
        <v>91</v>
      </c>
      <c r="D2248" t="s">
        <v>182</v>
      </c>
      <c r="E2248">
        <v>1.645</v>
      </c>
      <c r="F2248" t="s">
        <v>4029</v>
      </c>
      <c r="G2248" s="784" t="s">
        <v>3697</v>
      </c>
      <c r="H2248" s="784" t="s">
        <v>3698</v>
      </c>
      <c r="I2248" s="784" t="s">
        <v>4989</v>
      </c>
    </row>
    <row r="2249" spans="1:9" hidden="1">
      <c r="A2249" t="str">
        <f>Table_wabobpsvr_AzureCalc_AzureCalcRateCard[[#This Row],[ServiceName]]&amp;Table_wabobpsvr_AzureCalc_AzureCalcRateCard[[#This Row],[Price_Level]]&amp;Table_wabobpsvr_AzureCalc_AzureCalcRateCard[[#This Row],[Region]]</f>
        <v>A11 HDInsight (Non-Windows)C12</v>
      </c>
      <c r="B2249">
        <v>12</v>
      </c>
      <c r="C2249" t="s">
        <v>91</v>
      </c>
      <c r="D2249" t="s">
        <v>184</v>
      </c>
      <c r="E2249">
        <v>1.5920000000000001</v>
      </c>
      <c r="F2249" t="s">
        <v>4029</v>
      </c>
      <c r="G2249" s="784" t="s">
        <v>3697</v>
      </c>
      <c r="H2249" s="784" t="s">
        <v>3698</v>
      </c>
      <c r="I2249" s="784" t="s">
        <v>4989</v>
      </c>
    </row>
    <row r="2250" spans="1:9" hidden="1">
      <c r="A2250" t="str">
        <f>Table_wabobpsvr_AzureCalc_AzureCalcRateCard[[#This Row],[ServiceName]]&amp;Table_wabobpsvr_AzureCalc_AzureCalcRateCard[[#This Row],[Price_Level]]&amp;Table_wabobpsvr_AzureCalc_AzureCalcRateCard[[#This Row],[Region]]</f>
        <v>A11 HDInsight (Non-Windows)D12</v>
      </c>
      <c r="B2250">
        <v>12</v>
      </c>
      <c r="C2250" t="s">
        <v>91</v>
      </c>
      <c r="D2250" t="s">
        <v>183</v>
      </c>
      <c r="E2250">
        <v>1.54</v>
      </c>
      <c r="F2250" t="s">
        <v>4029</v>
      </c>
      <c r="G2250" s="784" t="s">
        <v>3697</v>
      </c>
      <c r="H2250" s="784" t="s">
        <v>3698</v>
      </c>
      <c r="I2250" s="784" t="s">
        <v>4989</v>
      </c>
    </row>
    <row r="2251" spans="1:9" hidden="1">
      <c r="A2251" t="str">
        <f>Table_wabobpsvr_AzureCalc_AzureCalcRateCard[[#This Row],[ServiceName]]&amp;Table_wabobpsvr_AzureCalc_AzureCalcRateCard[[#This Row],[Price_Level]]&amp;Table_wabobpsvr_AzureCalc_AzureCalcRateCard[[#This Row],[Region]]</f>
        <v>A5 HDInsightMOSP10</v>
      </c>
      <c r="B2251">
        <v>10</v>
      </c>
      <c r="C2251" t="s">
        <v>91</v>
      </c>
      <c r="D2251" t="s">
        <v>627</v>
      </c>
      <c r="E2251">
        <v>0.36</v>
      </c>
      <c r="F2251" t="s">
        <v>4036</v>
      </c>
      <c r="G2251" s="784" t="s">
        <v>4431</v>
      </c>
      <c r="H2251" s="784" t="s">
        <v>4431</v>
      </c>
      <c r="I2251" s="784" t="s">
        <v>5165</v>
      </c>
    </row>
    <row r="2252" spans="1:9" hidden="1">
      <c r="A2252" s="784" t="str">
        <f>Table_wabobpsvr_AzureCalc_AzureCalcRateCard[[#This Row],[ServiceName]]&amp;Table_wabobpsvr_AzureCalc_AzureCalcRateCard[[#This Row],[Price_Level]]&amp;Table_wabobpsvr_AzureCalc_AzureCalcRateCard[[#This Row],[Region]]</f>
        <v>A5 HDInsightA10</v>
      </c>
      <c r="B2252" s="784">
        <v>10</v>
      </c>
      <c r="C2252" s="784" t="s">
        <v>91</v>
      </c>
      <c r="D2252" s="784" t="s">
        <v>181</v>
      </c>
      <c r="E2252" s="784">
        <v>0.26279999999999998</v>
      </c>
      <c r="F2252" s="784" t="s">
        <v>4036</v>
      </c>
      <c r="G2252" s="784" t="s">
        <v>4075</v>
      </c>
      <c r="H2252" s="784" t="s">
        <v>4076</v>
      </c>
      <c r="I2252" s="784" t="s">
        <v>5165</v>
      </c>
    </row>
    <row r="2253" spans="1:9" hidden="1">
      <c r="A2253" t="str">
        <f>Table_wabobpsvr_AzureCalc_AzureCalcRateCard[[#This Row],[ServiceName]]&amp;Table_wabobpsvr_AzureCalc_AzureCalcRateCard[[#This Row],[Price_Level]]&amp;Table_wabobpsvr_AzureCalc_AzureCalcRateCard[[#This Row],[Region]]</f>
        <v>A8 HDInsight (Non-Windows)MOSP</v>
      </c>
      <c r="C2253" t="s">
        <v>91</v>
      </c>
      <c r="D2253" t="s">
        <v>627</v>
      </c>
      <c r="E2253">
        <v>1.2250000000000001</v>
      </c>
      <c r="F2253" t="s">
        <v>3550</v>
      </c>
      <c r="G2253" s="784" t="s">
        <v>4431</v>
      </c>
      <c r="H2253" s="784" t="s">
        <v>4431</v>
      </c>
      <c r="I2253" s="784" t="s">
        <v>4912</v>
      </c>
    </row>
    <row r="2254" spans="1:9" hidden="1">
      <c r="A2254" s="784" t="str">
        <f>Table_wabobpsvr_AzureCalc_AzureCalcRateCard[[#This Row],[ServiceName]]&amp;Table_wabobpsvr_AzureCalc_AzureCalcRateCard[[#This Row],[Price_Level]]&amp;Table_wabobpsvr_AzureCalc_AzureCalcRateCard[[#This Row],[Region]]</f>
        <v>Standard SupportC</v>
      </c>
      <c r="B2254" s="784"/>
      <c r="C2254" s="784" t="s">
        <v>823</v>
      </c>
      <c r="D2254" s="784" t="s">
        <v>184</v>
      </c>
      <c r="E2254" s="784">
        <v>300</v>
      </c>
      <c r="F2254" s="784" t="s">
        <v>825</v>
      </c>
      <c r="G2254" s="784" t="s">
        <v>2084</v>
      </c>
      <c r="H2254" s="784" t="s">
        <v>2085</v>
      </c>
      <c r="I2254" s="784" t="s">
        <v>4431</v>
      </c>
    </row>
    <row r="2255" spans="1:9" hidden="1">
      <c r="A2255" t="str">
        <f>Table_wabobpsvr_AzureCalc_AzureCalcRateCard[[#This Row],[ServiceName]]&amp;Table_wabobpsvr_AzureCalc_AzureCalcRateCard[[#This Row],[Price_Level]]&amp;Table_wabobpsvr_AzureCalc_AzureCalcRateCard[[#This Row],[Region]]</f>
        <v>Standard SupportD</v>
      </c>
      <c r="C2255" t="s">
        <v>823</v>
      </c>
      <c r="D2255" t="s">
        <v>183</v>
      </c>
      <c r="E2255">
        <v>300</v>
      </c>
      <c r="F2255" t="s">
        <v>825</v>
      </c>
      <c r="G2255" s="784" t="s">
        <v>2084</v>
      </c>
      <c r="H2255" s="784" t="s">
        <v>2085</v>
      </c>
      <c r="I2255" s="784" t="s">
        <v>4431</v>
      </c>
    </row>
    <row r="2256" spans="1:9" hidden="1">
      <c r="A2256" t="str">
        <f>Table_wabobpsvr_AzureCalc_AzureCalcRateCard[[#This Row],[ServiceName]]&amp;Table_wabobpsvr_AzureCalc_AzureCalcRateCard[[#This Row],[Price_Level]]&amp;Table_wabobpsvr_AzureCalc_AzureCalcRateCard[[#This Row],[Region]]</f>
        <v>Traffic Manager Azure EndpointsMOSP</v>
      </c>
      <c r="C2256" t="s">
        <v>594</v>
      </c>
      <c r="D2256" t="s">
        <v>627</v>
      </c>
      <c r="E2256">
        <v>0.36</v>
      </c>
      <c r="F2256" t="s">
        <v>862</v>
      </c>
      <c r="G2256" s="784" t="s">
        <v>4431</v>
      </c>
      <c r="H2256" s="784" t="s">
        <v>4431</v>
      </c>
      <c r="I2256" s="784" t="s">
        <v>5166</v>
      </c>
    </row>
    <row r="2257" spans="1:9" hidden="1">
      <c r="A2257" t="str">
        <f>Table_wabobpsvr_AzureCalc_AzureCalcRateCard[[#This Row],[ServiceName]]&amp;Table_wabobpsvr_AzureCalc_AzureCalcRateCard[[#This Row],[Price_Level]]&amp;Table_wabobpsvr_AzureCalc_AzureCalcRateCard[[#This Row],[Region]]</f>
        <v>Traffic Manager Azure EndpointsA</v>
      </c>
      <c r="C2257" t="s">
        <v>594</v>
      </c>
      <c r="D2257" t="s">
        <v>181</v>
      </c>
      <c r="E2257">
        <v>0.34920000000000001</v>
      </c>
      <c r="F2257" t="s">
        <v>862</v>
      </c>
      <c r="G2257" s="784" t="s">
        <v>2713</v>
      </c>
      <c r="H2257" s="784" t="s">
        <v>2714</v>
      </c>
      <c r="I2257" s="784" t="s">
        <v>5166</v>
      </c>
    </row>
    <row r="2258" spans="1:9" hidden="1">
      <c r="A2258" t="str">
        <f>Table_wabobpsvr_AzureCalc_AzureCalcRateCard[[#This Row],[ServiceName]]&amp;Table_wabobpsvr_AzureCalc_AzureCalcRateCard[[#This Row],[Price_Level]]&amp;Table_wabobpsvr_AzureCalc_AzureCalcRateCard[[#This Row],[Region]]</f>
        <v>Traffic Manager Azure EndpointsB</v>
      </c>
      <c r="C2258" t="s">
        <v>594</v>
      </c>
      <c r="D2258" t="s">
        <v>182</v>
      </c>
      <c r="E2258">
        <v>0.33839999999999998</v>
      </c>
      <c r="F2258" t="s">
        <v>862</v>
      </c>
      <c r="G2258" s="784" t="s">
        <v>2713</v>
      </c>
      <c r="H2258" s="784" t="s">
        <v>2714</v>
      </c>
      <c r="I2258" s="784" t="s">
        <v>5166</v>
      </c>
    </row>
    <row r="2259" spans="1:9" hidden="1">
      <c r="A2259" t="str">
        <f>Table_wabobpsvr_AzureCalc_AzureCalcRateCard[[#This Row],[ServiceName]]&amp;Table_wabobpsvr_AzureCalc_AzureCalcRateCard[[#This Row],[Price_Level]]&amp;Table_wabobpsvr_AzureCalc_AzureCalcRateCard[[#This Row],[Region]]</f>
        <v>Traffic Manager Azure EndpointsC</v>
      </c>
      <c r="C2259" t="s">
        <v>594</v>
      </c>
      <c r="D2259" t="s">
        <v>184</v>
      </c>
      <c r="E2259">
        <v>0.3276</v>
      </c>
      <c r="F2259" t="s">
        <v>862</v>
      </c>
      <c r="G2259" s="784" t="s">
        <v>2713</v>
      </c>
      <c r="H2259" s="784" t="s">
        <v>2714</v>
      </c>
      <c r="I2259" s="784" t="s">
        <v>5166</v>
      </c>
    </row>
    <row r="2260" spans="1:9" hidden="1">
      <c r="A2260" t="str">
        <f>Table_wabobpsvr_AzureCalc_AzureCalcRateCard[[#This Row],[ServiceName]]&amp;Table_wabobpsvr_AzureCalc_AzureCalcRateCard[[#This Row],[Price_Level]]&amp;Table_wabobpsvr_AzureCalc_AzureCalcRateCard[[#This Row],[Region]]</f>
        <v>Traffic Manager Azure EndpointsD</v>
      </c>
      <c r="C2260" t="s">
        <v>594</v>
      </c>
      <c r="D2260" t="s">
        <v>183</v>
      </c>
      <c r="E2260">
        <v>0.31680000000000003</v>
      </c>
      <c r="F2260" t="s">
        <v>862</v>
      </c>
      <c r="G2260" s="784" t="s">
        <v>2713</v>
      </c>
      <c r="H2260" s="784" t="s">
        <v>2714</v>
      </c>
      <c r="I2260" s="784" t="s">
        <v>5166</v>
      </c>
    </row>
    <row r="2261" spans="1:9" hidden="1">
      <c r="A2261" t="str">
        <f>Table_wabobpsvr_AzureCalc_AzureCalcRateCard[[#This Row],[ServiceName]]&amp;Table_wabobpsvr_AzureCalc_AzureCalcRateCard[[#This Row],[Price_Level]]&amp;Table_wabobpsvr_AzureCalc_AzureCalcRateCard[[#This Row],[Region]]</f>
        <v>Monthly FeeD5</v>
      </c>
      <c r="B2261">
        <v>5</v>
      </c>
      <c r="C2261" t="s">
        <v>4431</v>
      </c>
      <c r="D2261" t="s">
        <v>183</v>
      </c>
      <c r="E2261">
        <v>999999</v>
      </c>
      <c r="F2261" t="s">
        <v>3556</v>
      </c>
      <c r="G2261" s="784" t="s">
        <v>4431</v>
      </c>
      <c r="H2261" s="784" t="s">
        <v>4431</v>
      </c>
      <c r="I2261" s="784" t="s">
        <v>4431</v>
      </c>
    </row>
    <row r="2262" spans="1:9" hidden="1">
      <c r="A2262" t="str">
        <f>Table_wabobpsvr_AzureCalc_AzureCalcRateCard[[#This Row],[ServiceName]]&amp;Table_wabobpsvr_AzureCalc_AzureCalcRateCard[[#This Row],[Price_Level]]&amp;Table_wabobpsvr_AzureCalc_AzureCalcRateCard[[#This Row],[Region]]</f>
        <v>Traffic Manager External EndpointsMOSP</v>
      </c>
      <c r="C2262" t="s">
        <v>594</v>
      </c>
      <c r="D2262" t="s">
        <v>627</v>
      </c>
      <c r="E2262">
        <v>0.54</v>
      </c>
      <c r="F2262" t="s">
        <v>863</v>
      </c>
      <c r="G2262" s="784" t="s">
        <v>4431</v>
      </c>
      <c r="H2262" s="784" t="s">
        <v>4431</v>
      </c>
      <c r="I2262" s="784" t="s">
        <v>5167</v>
      </c>
    </row>
    <row r="2263" spans="1:9" hidden="1">
      <c r="A2263" t="str">
        <f>Table_wabobpsvr_AzureCalc_AzureCalcRateCard[[#This Row],[ServiceName]]&amp;Table_wabobpsvr_AzureCalc_AzureCalcRateCard[[#This Row],[Price_Level]]&amp;Table_wabobpsvr_AzureCalc_AzureCalcRateCard[[#This Row],[Region]]</f>
        <v>Traffic Manager External EndpointsA</v>
      </c>
      <c r="C2263" t="s">
        <v>594</v>
      </c>
      <c r="D2263" t="s">
        <v>181</v>
      </c>
      <c r="E2263">
        <v>0.52380000000000004</v>
      </c>
      <c r="F2263" t="s">
        <v>863</v>
      </c>
      <c r="G2263" s="784" t="s">
        <v>2715</v>
      </c>
      <c r="H2263" s="784" t="s">
        <v>2716</v>
      </c>
      <c r="I2263" s="784" t="s">
        <v>5167</v>
      </c>
    </row>
    <row r="2264" spans="1:9" hidden="1">
      <c r="A2264" t="str">
        <f>Table_wabobpsvr_AzureCalc_AzureCalcRateCard[[#This Row],[ServiceName]]&amp;Table_wabobpsvr_AzureCalc_AzureCalcRateCard[[#This Row],[Price_Level]]&amp;Table_wabobpsvr_AzureCalc_AzureCalcRateCard[[#This Row],[Region]]</f>
        <v>Traffic Manager External EndpointsB</v>
      </c>
      <c r="C2264" t="s">
        <v>594</v>
      </c>
      <c r="D2264" t="s">
        <v>182</v>
      </c>
      <c r="E2264">
        <v>0.50760000000000005</v>
      </c>
      <c r="F2264" t="s">
        <v>863</v>
      </c>
      <c r="G2264" s="784" t="s">
        <v>2715</v>
      </c>
      <c r="H2264" s="784" t="s">
        <v>2716</v>
      </c>
      <c r="I2264" s="784" t="s">
        <v>5167</v>
      </c>
    </row>
    <row r="2265" spans="1:9" hidden="1">
      <c r="A2265" t="str">
        <f>Table_wabobpsvr_AzureCalc_AzureCalcRateCard[[#This Row],[ServiceName]]&amp;Table_wabobpsvr_AzureCalc_AzureCalcRateCard[[#This Row],[Price_Level]]&amp;Table_wabobpsvr_AzureCalc_AzureCalcRateCard[[#This Row],[Region]]</f>
        <v>Traffic Manager External EndpointsC</v>
      </c>
      <c r="C2265" t="s">
        <v>594</v>
      </c>
      <c r="D2265" t="s">
        <v>184</v>
      </c>
      <c r="E2265">
        <v>0.4914</v>
      </c>
      <c r="F2265" t="s">
        <v>863</v>
      </c>
      <c r="G2265" s="784" t="s">
        <v>2715</v>
      </c>
      <c r="H2265" s="784" t="s">
        <v>2716</v>
      </c>
      <c r="I2265" s="784" t="s">
        <v>5167</v>
      </c>
    </row>
    <row r="2266" spans="1:9" hidden="1">
      <c r="A2266" t="str">
        <f>Table_wabobpsvr_AzureCalc_AzureCalcRateCard[[#This Row],[ServiceName]]&amp;Table_wabobpsvr_AzureCalc_AzureCalcRateCard[[#This Row],[Price_Level]]&amp;Table_wabobpsvr_AzureCalc_AzureCalcRateCard[[#This Row],[Region]]</f>
        <v>Traffic Manager External EndpointsD</v>
      </c>
      <c r="C2266" t="s">
        <v>594</v>
      </c>
      <c r="D2266" t="s">
        <v>183</v>
      </c>
      <c r="E2266">
        <v>0.47520000000000001</v>
      </c>
      <c r="F2266" t="s">
        <v>863</v>
      </c>
      <c r="G2266" s="784" t="s">
        <v>2715</v>
      </c>
      <c r="H2266" s="784" t="s">
        <v>2716</v>
      </c>
      <c r="I2266" s="784" t="s">
        <v>5167</v>
      </c>
    </row>
    <row r="2267" spans="1:9" hidden="1">
      <c r="A2267" t="str">
        <f>Table_wabobpsvr_AzureCalc_AzureCalcRateCard[[#This Row],[ServiceName]]&amp;Table_wabobpsvr_AzureCalc_AzureCalcRateCard[[#This Row],[Price_Level]]&amp;Table_wabobpsvr_AzureCalc_AzureCalcRateCard[[#This Row],[Region]]</f>
        <v>Traffic Manager DNS QueriesMOSP</v>
      </c>
      <c r="C2267" t="s">
        <v>864</v>
      </c>
      <c r="D2267" t="s">
        <v>627</v>
      </c>
      <c r="E2267">
        <v>0.54</v>
      </c>
      <c r="F2267" t="s">
        <v>865</v>
      </c>
      <c r="G2267" s="784" t="s">
        <v>4431</v>
      </c>
      <c r="H2267" s="784" t="s">
        <v>4431</v>
      </c>
      <c r="I2267" s="784" t="s">
        <v>5168</v>
      </c>
    </row>
    <row r="2268" spans="1:9" hidden="1">
      <c r="A2268" t="str">
        <f>Table_wabobpsvr_AzureCalc_AzureCalcRateCard[[#This Row],[ServiceName]]&amp;Table_wabobpsvr_AzureCalc_AzureCalcRateCard[[#This Row],[Price_Level]]&amp;Table_wabobpsvr_AzureCalc_AzureCalcRateCard[[#This Row],[Region]]</f>
        <v>Traffic Manager DNS QueriesA</v>
      </c>
      <c r="C2268" t="s">
        <v>864</v>
      </c>
      <c r="D2268" t="s">
        <v>181</v>
      </c>
      <c r="E2268">
        <v>0.52380000000000004</v>
      </c>
      <c r="F2268" t="s">
        <v>865</v>
      </c>
      <c r="G2268" s="784" t="s">
        <v>2387</v>
      </c>
      <c r="H2268" s="784" t="s">
        <v>2388</v>
      </c>
      <c r="I2268" s="784" t="s">
        <v>5168</v>
      </c>
    </row>
    <row r="2269" spans="1:9" hidden="1">
      <c r="A2269" t="str">
        <f>Table_wabobpsvr_AzureCalc_AzureCalcRateCard[[#This Row],[ServiceName]]&amp;Table_wabobpsvr_AzureCalc_AzureCalcRateCard[[#This Row],[Price_Level]]&amp;Table_wabobpsvr_AzureCalc_AzureCalcRateCard[[#This Row],[Region]]</f>
        <v>A5 HDInsightB10</v>
      </c>
      <c r="B2269">
        <v>10</v>
      </c>
      <c r="C2269" t="s">
        <v>91</v>
      </c>
      <c r="D2269" t="s">
        <v>182</v>
      </c>
      <c r="E2269">
        <v>0.252</v>
      </c>
      <c r="F2269" t="s">
        <v>4036</v>
      </c>
      <c r="G2269" s="784" t="s">
        <v>4075</v>
      </c>
      <c r="H2269" s="784" t="s">
        <v>4076</v>
      </c>
      <c r="I2269" s="784" t="s">
        <v>5165</v>
      </c>
    </row>
    <row r="2270" spans="1:9" hidden="1">
      <c r="A2270" t="str">
        <f>Table_wabobpsvr_AzureCalc_AzureCalcRateCard[[#This Row],[ServiceName]]&amp;Table_wabobpsvr_AzureCalc_AzureCalcRateCard[[#This Row],[Price_Level]]&amp;Table_wabobpsvr_AzureCalc_AzureCalcRateCard[[#This Row],[Region]]</f>
        <v>A5 HDInsightC10</v>
      </c>
      <c r="B2270">
        <v>10</v>
      </c>
      <c r="C2270" t="s">
        <v>91</v>
      </c>
      <c r="D2270" t="s">
        <v>184</v>
      </c>
      <c r="E2270">
        <v>0.2412</v>
      </c>
      <c r="F2270" t="s">
        <v>4036</v>
      </c>
      <c r="G2270" s="784" t="s">
        <v>4075</v>
      </c>
      <c r="H2270" s="784" t="s">
        <v>4076</v>
      </c>
      <c r="I2270" s="784" t="s">
        <v>5165</v>
      </c>
    </row>
    <row r="2271" spans="1:9" hidden="1">
      <c r="A2271" t="str">
        <f>Table_wabobpsvr_AzureCalc_AzureCalcRateCard[[#This Row],[ServiceName]]&amp;Table_wabobpsvr_AzureCalc_AzureCalcRateCard[[#This Row],[Price_Level]]&amp;Table_wabobpsvr_AzureCalc_AzureCalcRateCard[[#This Row],[Region]]</f>
        <v>A5 HDInsightD10</v>
      </c>
      <c r="B2271">
        <v>10</v>
      </c>
      <c r="C2271" t="s">
        <v>91</v>
      </c>
      <c r="D2271" t="s">
        <v>183</v>
      </c>
      <c r="E2271">
        <v>0.23039999999999999</v>
      </c>
      <c r="F2271" t="s">
        <v>4036</v>
      </c>
      <c r="G2271" s="784" t="s">
        <v>4075</v>
      </c>
      <c r="H2271" s="784" t="s">
        <v>4076</v>
      </c>
      <c r="I2271" s="784" t="s">
        <v>5165</v>
      </c>
    </row>
    <row r="2272" spans="1:9" hidden="1">
      <c r="A2272" t="str">
        <f>Table_wabobpsvr_AzureCalc_AzureCalcRateCard[[#This Row],[ServiceName]]&amp;Table_wabobpsvr_AzureCalc_AzureCalcRateCard[[#This Row],[Price_Level]]&amp;Table_wabobpsvr_AzureCalc_AzureCalcRateCard[[#This Row],[Region]]</f>
        <v>A5 HDInsightMOSP9</v>
      </c>
      <c r="B2272">
        <v>9</v>
      </c>
      <c r="C2272" t="s">
        <v>91</v>
      </c>
      <c r="D2272" t="s">
        <v>627</v>
      </c>
      <c r="E2272">
        <v>0.32</v>
      </c>
      <c r="F2272" t="s">
        <v>4036</v>
      </c>
      <c r="G2272" s="784" t="s">
        <v>4431</v>
      </c>
      <c r="H2272" s="784" t="s">
        <v>4431</v>
      </c>
      <c r="I2272" s="784" t="s">
        <v>5169</v>
      </c>
    </row>
    <row r="2273" spans="1:9" hidden="1">
      <c r="A2273" t="str">
        <f>Table_wabobpsvr_AzureCalc_AzureCalcRateCard[[#This Row],[ServiceName]]&amp;Table_wabobpsvr_AzureCalc_AzureCalcRateCard[[#This Row],[Price_Level]]&amp;Table_wabobpsvr_AzureCalc_AzureCalcRateCard[[#This Row],[Region]]</f>
        <v>A5 HDInsightA9</v>
      </c>
      <c r="B2273">
        <v>9</v>
      </c>
      <c r="C2273" t="s">
        <v>91</v>
      </c>
      <c r="D2273" t="s">
        <v>181</v>
      </c>
      <c r="E2273">
        <v>0.2336</v>
      </c>
      <c r="F2273" t="s">
        <v>4036</v>
      </c>
      <c r="G2273" s="784" t="s">
        <v>4077</v>
      </c>
      <c r="H2273" s="784" t="s">
        <v>4078</v>
      </c>
      <c r="I2273" s="784" t="s">
        <v>5169</v>
      </c>
    </row>
    <row r="2274" spans="1:9" hidden="1">
      <c r="A2274" t="str">
        <f>Table_wabobpsvr_AzureCalc_AzureCalcRateCard[[#This Row],[ServiceName]]&amp;Table_wabobpsvr_AzureCalc_AzureCalcRateCard[[#This Row],[Price_Level]]&amp;Table_wabobpsvr_AzureCalc_AzureCalcRateCard[[#This Row],[Region]]</f>
        <v>A5 HDInsightB9</v>
      </c>
      <c r="B2274">
        <v>9</v>
      </c>
      <c r="C2274" t="s">
        <v>91</v>
      </c>
      <c r="D2274" t="s">
        <v>182</v>
      </c>
      <c r="E2274">
        <v>0.224</v>
      </c>
      <c r="F2274" t="s">
        <v>4036</v>
      </c>
      <c r="G2274" s="784" t="s">
        <v>4077</v>
      </c>
      <c r="H2274" s="784" t="s">
        <v>4078</v>
      </c>
      <c r="I2274" s="784" t="s">
        <v>5169</v>
      </c>
    </row>
    <row r="2275" spans="1:9" hidden="1">
      <c r="A2275" t="str">
        <f>Table_wabobpsvr_AzureCalc_AzureCalcRateCard[[#This Row],[ServiceName]]&amp;Table_wabobpsvr_AzureCalc_AzureCalcRateCard[[#This Row],[Price_Level]]&amp;Table_wabobpsvr_AzureCalc_AzureCalcRateCard[[#This Row],[Region]]</f>
        <v>A5 HDInsightC9</v>
      </c>
      <c r="B2275">
        <v>9</v>
      </c>
      <c r="C2275" t="s">
        <v>91</v>
      </c>
      <c r="D2275" t="s">
        <v>184</v>
      </c>
      <c r="E2275">
        <v>0.21440000000000001</v>
      </c>
      <c r="F2275" t="s">
        <v>4036</v>
      </c>
      <c r="G2275" s="784" t="s">
        <v>4077</v>
      </c>
      <c r="H2275" s="784" t="s">
        <v>4078</v>
      </c>
      <c r="I2275" s="784" t="s">
        <v>5169</v>
      </c>
    </row>
    <row r="2276" spans="1:9" hidden="1">
      <c r="A2276" t="str">
        <f>Table_wabobpsvr_AzureCalc_AzureCalcRateCard[[#This Row],[ServiceName]]&amp;Table_wabobpsvr_AzureCalc_AzureCalcRateCard[[#This Row],[Price_Level]]&amp;Table_wabobpsvr_AzureCalc_AzureCalcRateCard[[#This Row],[Region]]</f>
        <v>A5 HDInsightD9</v>
      </c>
      <c r="B2276">
        <v>9</v>
      </c>
      <c r="C2276" t="s">
        <v>91</v>
      </c>
      <c r="D2276" t="s">
        <v>183</v>
      </c>
      <c r="E2276">
        <v>0.20480000000000001</v>
      </c>
      <c r="F2276" t="s">
        <v>4036</v>
      </c>
      <c r="G2276" s="784" t="s">
        <v>4077</v>
      </c>
      <c r="H2276" s="784" t="s">
        <v>4078</v>
      </c>
      <c r="I2276" s="784" t="s">
        <v>5169</v>
      </c>
    </row>
    <row r="2277" spans="1:9" hidden="1">
      <c r="A2277" t="str">
        <f>Table_wabobpsvr_AzureCalc_AzureCalcRateCard[[#This Row],[ServiceName]]&amp;Table_wabobpsvr_AzureCalc_AzureCalcRateCard[[#This Row],[Price_Level]]&amp;Table_wabobpsvr_AzureCalc_AzureCalcRateCard[[#This Row],[Region]]</f>
        <v>A5 HDInsightMOSP15</v>
      </c>
      <c r="B2277">
        <v>15</v>
      </c>
      <c r="C2277" t="s">
        <v>91</v>
      </c>
      <c r="D2277" t="s">
        <v>627</v>
      </c>
      <c r="E2277">
        <v>0.46600000000000003</v>
      </c>
      <c r="F2277" t="s">
        <v>4036</v>
      </c>
      <c r="G2277" s="784" t="s">
        <v>4431</v>
      </c>
      <c r="H2277" s="784" t="s">
        <v>4431</v>
      </c>
      <c r="I2277" s="784" t="s">
        <v>5170</v>
      </c>
    </row>
    <row r="2278" spans="1:9" hidden="1">
      <c r="A2278" t="str">
        <f>Table_wabobpsvr_AzureCalc_AzureCalcRateCard[[#This Row],[ServiceName]]&amp;Table_wabobpsvr_AzureCalc_AzureCalcRateCard[[#This Row],[Price_Level]]&amp;Table_wabobpsvr_AzureCalc_AzureCalcRateCard[[#This Row],[Region]]</f>
        <v>A8 HDInsightMOSP12</v>
      </c>
      <c r="B2278">
        <v>12</v>
      </c>
      <c r="C2278" t="s">
        <v>91</v>
      </c>
      <c r="D2278" t="s">
        <v>627</v>
      </c>
      <c r="E2278">
        <v>2.4500000000000002</v>
      </c>
      <c r="F2278" t="s">
        <v>4008</v>
      </c>
      <c r="G2278" s="784" t="s">
        <v>4431</v>
      </c>
      <c r="H2278" s="784" t="s">
        <v>4431</v>
      </c>
      <c r="I2278" s="784" t="s">
        <v>5171</v>
      </c>
    </row>
    <row r="2279" spans="1:9" hidden="1">
      <c r="A2279" t="str">
        <f>Table_wabobpsvr_AzureCalc_AzureCalcRateCard[[#This Row],[ServiceName]]&amp;Table_wabobpsvr_AzureCalc_AzureCalcRateCard[[#This Row],[Price_Level]]&amp;Table_wabobpsvr_AzureCalc_AzureCalcRateCard[[#This Row],[Region]]</f>
        <v>A8 HDInsightA12</v>
      </c>
      <c r="B2279">
        <v>12</v>
      </c>
      <c r="C2279" t="s">
        <v>91</v>
      </c>
      <c r="D2279" t="s">
        <v>181</v>
      </c>
      <c r="E2279">
        <v>1.788</v>
      </c>
      <c r="F2279" t="s">
        <v>4008</v>
      </c>
      <c r="G2279" s="784" t="s">
        <v>4079</v>
      </c>
      <c r="H2279" s="784" t="s">
        <v>4080</v>
      </c>
      <c r="I2279" s="784" t="s">
        <v>5171</v>
      </c>
    </row>
    <row r="2280" spans="1:9" hidden="1">
      <c r="A2280" t="str">
        <f>Table_wabobpsvr_AzureCalc_AzureCalcRateCard[[#This Row],[ServiceName]]&amp;Table_wabobpsvr_AzureCalc_AzureCalcRateCard[[#This Row],[Price_Level]]&amp;Table_wabobpsvr_AzureCalc_AzureCalcRateCard[[#This Row],[Region]]</f>
        <v>A8 HDInsightB12</v>
      </c>
      <c r="B2280">
        <v>12</v>
      </c>
      <c r="C2280" t="s">
        <v>91</v>
      </c>
      <c r="D2280" t="s">
        <v>182</v>
      </c>
      <c r="E2280">
        <v>1.7150000000000001</v>
      </c>
      <c r="F2280" t="s">
        <v>4008</v>
      </c>
      <c r="G2280" s="784" t="s">
        <v>4079</v>
      </c>
      <c r="H2280" s="784" t="s">
        <v>4080</v>
      </c>
      <c r="I2280" s="784" t="s">
        <v>5171</v>
      </c>
    </row>
    <row r="2281" spans="1:9" hidden="1">
      <c r="A2281" t="str">
        <f>Table_wabobpsvr_AzureCalc_AzureCalcRateCard[[#This Row],[ServiceName]]&amp;Table_wabobpsvr_AzureCalc_AzureCalcRateCard[[#This Row],[Price_Level]]&amp;Table_wabobpsvr_AzureCalc_AzureCalcRateCard[[#This Row],[Region]]</f>
        <v>A8 HDInsightC12</v>
      </c>
      <c r="B2281">
        <v>12</v>
      </c>
      <c r="C2281" t="s">
        <v>91</v>
      </c>
      <c r="D2281" t="s">
        <v>184</v>
      </c>
      <c r="E2281">
        <v>1.641</v>
      </c>
      <c r="F2281" t="s">
        <v>4008</v>
      </c>
      <c r="G2281" s="784" t="s">
        <v>4079</v>
      </c>
      <c r="H2281" s="784" t="s">
        <v>4080</v>
      </c>
      <c r="I2281" s="784" t="s">
        <v>5171</v>
      </c>
    </row>
    <row r="2282" spans="1:9" hidden="1">
      <c r="A2282" t="str">
        <f>Table_wabobpsvr_AzureCalc_AzureCalcRateCard[[#This Row],[ServiceName]]&amp;Table_wabobpsvr_AzureCalc_AzureCalcRateCard[[#This Row],[Price_Level]]&amp;Table_wabobpsvr_AzureCalc_AzureCalcRateCard[[#This Row],[Region]]</f>
        <v>A8 HDInsightD12</v>
      </c>
      <c r="B2282">
        <v>12</v>
      </c>
      <c r="C2282" t="s">
        <v>91</v>
      </c>
      <c r="D2282" t="s">
        <v>183</v>
      </c>
      <c r="E2282">
        <v>1.5680000000000001</v>
      </c>
      <c r="F2282" t="s">
        <v>4008</v>
      </c>
      <c r="G2282" s="784" t="s">
        <v>4079</v>
      </c>
      <c r="H2282" s="784" t="s">
        <v>4080</v>
      </c>
      <c r="I2282" s="784" t="s">
        <v>5171</v>
      </c>
    </row>
    <row r="2283" spans="1:9" hidden="1">
      <c r="A2283" t="str">
        <f>Table_wabobpsvr_AzureCalc_AzureCalcRateCard[[#This Row],[ServiceName]]&amp;Table_wabobpsvr_AzureCalc_AzureCalcRateCard[[#This Row],[Price_Level]]&amp;Table_wabobpsvr_AzureCalc_AzureCalcRateCard[[#This Row],[Region]]</f>
        <v>A8 HDInsight (Non-Windows)MOSP10</v>
      </c>
      <c r="B2283">
        <v>10</v>
      </c>
      <c r="C2283" t="s">
        <v>91</v>
      </c>
      <c r="D2283" t="s">
        <v>627</v>
      </c>
      <c r="E2283">
        <v>1.2250000000000001</v>
      </c>
      <c r="F2283" t="s">
        <v>3550</v>
      </c>
      <c r="G2283" s="784" t="s">
        <v>4431</v>
      </c>
      <c r="H2283" s="784" t="s">
        <v>4431</v>
      </c>
      <c r="I2283" s="784" t="s">
        <v>5172</v>
      </c>
    </row>
    <row r="2284" spans="1:9" hidden="1">
      <c r="A2284" t="str">
        <f>Table_wabobpsvr_AzureCalc_AzureCalcRateCard[[#This Row],[ServiceName]]&amp;Table_wabobpsvr_AzureCalc_AzureCalcRateCard[[#This Row],[Price_Level]]&amp;Table_wabobpsvr_AzureCalc_AzureCalcRateCard[[#This Row],[Region]]</f>
        <v>A8 HDInsight (Non-Windows)A10</v>
      </c>
      <c r="B2284">
        <v>10</v>
      </c>
      <c r="C2284" t="s">
        <v>91</v>
      </c>
      <c r="D2284" t="s">
        <v>181</v>
      </c>
      <c r="E2284">
        <v>0.89400000000000002</v>
      </c>
      <c r="F2284" t="s">
        <v>3550</v>
      </c>
      <c r="G2284" s="784" t="s">
        <v>4081</v>
      </c>
      <c r="H2284" s="784" t="s">
        <v>4082</v>
      </c>
      <c r="I2284" s="784" t="s">
        <v>5172</v>
      </c>
    </row>
    <row r="2285" spans="1:9" hidden="1">
      <c r="A2285" t="str">
        <f>Table_wabobpsvr_AzureCalc_AzureCalcRateCard[[#This Row],[ServiceName]]&amp;Table_wabobpsvr_AzureCalc_AzureCalcRateCard[[#This Row],[Price_Level]]&amp;Table_wabobpsvr_AzureCalc_AzureCalcRateCard[[#This Row],[Region]]</f>
        <v>A8 HDInsight (Non-Windows)B10</v>
      </c>
      <c r="B2285">
        <v>10</v>
      </c>
      <c r="C2285" t="s">
        <v>91</v>
      </c>
      <c r="D2285" t="s">
        <v>182</v>
      </c>
      <c r="E2285">
        <v>0.85699999999999998</v>
      </c>
      <c r="F2285" t="s">
        <v>3550</v>
      </c>
      <c r="G2285" s="784" t="s">
        <v>4081</v>
      </c>
      <c r="H2285" s="784" t="s">
        <v>4082</v>
      </c>
      <c r="I2285" s="784" t="s">
        <v>5172</v>
      </c>
    </row>
    <row r="2286" spans="1:9" hidden="1">
      <c r="A2286" t="str">
        <f>Table_wabobpsvr_AzureCalc_AzureCalcRateCard[[#This Row],[ServiceName]]&amp;Table_wabobpsvr_AzureCalc_AzureCalcRateCard[[#This Row],[Price_Level]]&amp;Table_wabobpsvr_AzureCalc_AzureCalcRateCard[[#This Row],[Region]]</f>
        <v>A8 HDInsight (Non-Windows)C10</v>
      </c>
      <c r="B2286">
        <v>10</v>
      </c>
      <c r="C2286" t="s">
        <v>91</v>
      </c>
      <c r="D2286" t="s">
        <v>184</v>
      </c>
      <c r="E2286">
        <v>0.82099999999999995</v>
      </c>
      <c r="F2286" t="s">
        <v>3550</v>
      </c>
      <c r="G2286" s="784" t="s">
        <v>4081</v>
      </c>
      <c r="H2286" s="784" t="s">
        <v>4082</v>
      </c>
      <c r="I2286" s="784" t="s">
        <v>5172</v>
      </c>
    </row>
    <row r="2287" spans="1:9" hidden="1">
      <c r="A2287" t="str">
        <f>Table_wabobpsvr_AzureCalc_AzureCalcRateCard[[#This Row],[ServiceName]]&amp;Table_wabobpsvr_AzureCalc_AzureCalcRateCard[[#This Row],[Price_Level]]&amp;Table_wabobpsvr_AzureCalc_AzureCalcRateCard[[#This Row],[Region]]</f>
        <v>D13 HDInsightMOSP10</v>
      </c>
      <c r="B2287">
        <v>10</v>
      </c>
      <c r="C2287" t="s">
        <v>91</v>
      </c>
      <c r="D2287" t="s">
        <v>627</v>
      </c>
      <c r="E2287">
        <v>1.631</v>
      </c>
      <c r="F2287" t="s">
        <v>4144</v>
      </c>
      <c r="G2287" s="784" t="s">
        <v>4431</v>
      </c>
      <c r="H2287" s="784" t="s">
        <v>4431</v>
      </c>
      <c r="I2287" s="784" t="s">
        <v>5173</v>
      </c>
    </row>
    <row r="2288" spans="1:9" hidden="1">
      <c r="A2288" t="str">
        <f>Table_wabobpsvr_AzureCalc_AzureCalcRateCard[[#This Row],[ServiceName]]&amp;Table_wabobpsvr_AzureCalc_AzureCalcRateCard[[#This Row],[Price_Level]]&amp;Table_wabobpsvr_AzureCalc_AzureCalcRateCard[[#This Row],[Region]]</f>
        <v>D13 HDInsightA10</v>
      </c>
      <c r="B2288">
        <v>10</v>
      </c>
      <c r="C2288" t="s">
        <v>91</v>
      </c>
      <c r="D2288" t="s">
        <v>181</v>
      </c>
      <c r="E2288">
        <v>1.5820000000000001</v>
      </c>
      <c r="F2288" t="s">
        <v>4144</v>
      </c>
      <c r="G2288" s="784" t="s">
        <v>4233</v>
      </c>
      <c r="H2288" s="784" t="s">
        <v>4234</v>
      </c>
      <c r="I2288" s="784" t="s">
        <v>5173</v>
      </c>
    </row>
    <row r="2289" spans="1:9" hidden="1">
      <c r="A2289" t="str">
        <f>Table_wabobpsvr_AzureCalc_AzureCalcRateCard[[#This Row],[ServiceName]]&amp;Table_wabobpsvr_AzureCalc_AzureCalcRateCard[[#This Row],[Price_Level]]&amp;Table_wabobpsvr_AzureCalc_AzureCalcRateCard[[#This Row],[Region]]</f>
        <v>D13 HDInsightB10</v>
      </c>
      <c r="B2289">
        <v>10</v>
      </c>
      <c r="C2289" t="s">
        <v>91</v>
      </c>
      <c r="D2289" t="s">
        <v>182</v>
      </c>
      <c r="E2289">
        <v>1.5329999999999999</v>
      </c>
      <c r="F2289" t="s">
        <v>4144</v>
      </c>
      <c r="G2289" s="784" t="s">
        <v>4233</v>
      </c>
      <c r="H2289" s="784" t="s">
        <v>4234</v>
      </c>
      <c r="I2289" s="784" t="s">
        <v>5173</v>
      </c>
    </row>
    <row r="2290" spans="1:9" hidden="1">
      <c r="A2290" t="str">
        <f>Table_wabobpsvr_AzureCalc_AzureCalcRateCard[[#This Row],[ServiceName]]&amp;Table_wabobpsvr_AzureCalc_AzureCalcRateCard[[#This Row],[Price_Level]]&amp;Table_wabobpsvr_AzureCalc_AzureCalcRateCard[[#This Row],[Region]]</f>
        <v>D13 HDInsightC10</v>
      </c>
      <c r="B2290">
        <v>10</v>
      </c>
      <c r="C2290" t="s">
        <v>91</v>
      </c>
      <c r="D2290" t="s">
        <v>184</v>
      </c>
      <c r="E2290">
        <v>1.484</v>
      </c>
      <c r="F2290" t="s">
        <v>4144</v>
      </c>
      <c r="G2290" s="784" t="s">
        <v>4233</v>
      </c>
      <c r="H2290" s="784" t="s">
        <v>4234</v>
      </c>
      <c r="I2290" s="784" t="s">
        <v>5173</v>
      </c>
    </row>
    <row r="2291" spans="1:9" hidden="1">
      <c r="A2291" t="str">
        <f>Table_wabobpsvr_AzureCalc_AzureCalcRateCard[[#This Row],[ServiceName]]&amp;Table_wabobpsvr_AzureCalc_AzureCalcRateCard[[#This Row],[Price_Level]]&amp;Table_wabobpsvr_AzureCalc_AzureCalcRateCard[[#This Row],[Region]]</f>
        <v>D13 HDInsightD10</v>
      </c>
      <c r="B2291">
        <v>10</v>
      </c>
      <c r="C2291" t="s">
        <v>91</v>
      </c>
      <c r="D2291" t="s">
        <v>183</v>
      </c>
      <c r="E2291">
        <v>1.4350000000000001</v>
      </c>
      <c r="F2291" t="s">
        <v>4144</v>
      </c>
      <c r="G2291" s="784" t="s">
        <v>4233</v>
      </c>
      <c r="H2291" s="784" t="s">
        <v>4234</v>
      </c>
      <c r="I2291" s="784" t="s">
        <v>5173</v>
      </c>
    </row>
    <row r="2292" spans="1:9" hidden="1">
      <c r="A2292" t="str">
        <f>Table_wabobpsvr_AzureCalc_AzureCalcRateCard[[#This Row],[ServiceName]]&amp;Table_wabobpsvr_AzureCalc_AzureCalcRateCard[[#This Row],[Price_Level]]&amp;Table_wabobpsvr_AzureCalc_AzureCalcRateCard[[#This Row],[Region]]</f>
        <v>D13 HDInsightMOSP9</v>
      </c>
      <c r="B2292">
        <v>9</v>
      </c>
      <c r="C2292" t="s">
        <v>91</v>
      </c>
      <c r="D2292" t="s">
        <v>627</v>
      </c>
      <c r="E2292">
        <v>1.4179999999999999</v>
      </c>
      <c r="F2292" t="s">
        <v>4144</v>
      </c>
      <c r="G2292" s="784" t="s">
        <v>4431</v>
      </c>
      <c r="H2292" s="784" t="s">
        <v>4431</v>
      </c>
      <c r="I2292" s="784" t="s">
        <v>5174</v>
      </c>
    </row>
    <row r="2293" spans="1:9" hidden="1">
      <c r="A2293" t="str">
        <f>Table_wabobpsvr_AzureCalc_AzureCalcRateCard[[#This Row],[ServiceName]]&amp;Table_wabobpsvr_AzureCalc_AzureCalcRateCard[[#This Row],[Price_Level]]&amp;Table_wabobpsvr_AzureCalc_AzureCalcRateCard[[#This Row],[Region]]</f>
        <v>D13 HDInsightA9</v>
      </c>
      <c r="B2293">
        <v>9</v>
      </c>
      <c r="C2293" t="s">
        <v>91</v>
      </c>
      <c r="D2293" t="s">
        <v>181</v>
      </c>
      <c r="E2293">
        <v>1.375</v>
      </c>
      <c r="F2293" t="s">
        <v>4144</v>
      </c>
      <c r="G2293" s="784" t="s">
        <v>4229</v>
      </c>
      <c r="H2293" s="784" t="s">
        <v>4230</v>
      </c>
      <c r="I2293" s="784" t="s">
        <v>5174</v>
      </c>
    </row>
    <row r="2294" spans="1:9" hidden="1">
      <c r="A2294" t="str">
        <f>Table_wabobpsvr_AzureCalc_AzureCalcRateCard[[#This Row],[ServiceName]]&amp;Table_wabobpsvr_AzureCalc_AzureCalcRateCard[[#This Row],[Price_Level]]&amp;Table_wabobpsvr_AzureCalc_AzureCalcRateCard[[#This Row],[Region]]</f>
        <v>D13 HDInsightB9</v>
      </c>
      <c r="B2294">
        <v>9</v>
      </c>
      <c r="C2294" t="s">
        <v>91</v>
      </c>
      <c r="D2294" t="s">
        <v>182</v>
      </c>
      <c r="E2294">
        <v>1.333</v>
      </c>
      <c r="F2294" t="s">
        <v>4144</v>
      </c>
      <c r="G2294" s="784" t="s">
        <v>4229</v>
      </c>
      <c r="H2294" s="784" t="s">
        <v>4230</v>
      </c>
      <c r="I2294" s="784" t="s">
        <v>5174</v>
      </c>
    </row>
    <row r="2295" spans="1:9" hidden="1">
      <c r="A2295" t="str">
        <f>Table_wabobpsvr_AzureCalc_AzureCalcRateCard[[#This Row],[ServiceName]]&amp;Table_wabobpsvr_AzureCalc_AzureCalcRateCard[[#This Row],[Price_Level]]&amp;Table_wabobpsvr_AzureCalc_AzureCalcRateCard[[#This Row],[Region]]</f>
        <v>D13 HDInsightC9</v>
      </c>
      <c r="B2295">
        <v>9</v>
      </c>
      <c r="C2295" t="s">
        <v>91</v>
      </c>
      <c r="D2295" t="s">
        <v>184</v>
      </c>
      <c r="E2295">
        <v>1.29</v>
      </c>
      <c r="F2295" t="s">
        <v>4144</v>
      </c>
      <c r="G2295" s="784" t="s">
        <v>4229</v>
      </c>
      <c r="H2295" s="784" t="s">
        <v>4230</v>
      </c>
      <c r="I2295" s="784" t="s">
        <v>5174</v>
      </c>
    </row>
    <row r="2296" spans="1:9" hidden="1">
      <c r="A2296" t="str">
        <f>Table_wabobpsvr_AzureCalc_AzureCalcRateCard[[#This Row],[ServiceName]]&amp;Table_wabobpsvr_AzureCalc_AzureCalcRateCard[[#This Row],[Price_Level]]&amp;Table_wabobpsvr_AzureCalc_AzureCalcRateCard[[#This Row],[Region]]</f>
        <v>A5 HDInsightA15</v>
      </c>
      <c r="B2296">
        <v>15</v>
      </c>
      <c r="C2296" t="s">
        <v>91</v>
      </c>
      <c r="D2296" t="s">
        <v>181</v>
      </c>
      <c r="E2296">
        <v>0.3402</v>
      </c>
      <c r="F2296" t="s">
        <v>4036</v>
      </c>
      <c r="G2296" s="784" t="s">
        <v>4083</v>
      </c>
      <c r="H2296" s="784" t="s">
        <v>4084</v>
      </c>
      <c r="I2296" s="784" t="s">
        <v>5170</v>
      </c>
    </row>
    <row r="2297" spans="1:9" hidden="1">
      <c r="A2297" t="str">
        <f>Table_wabobpsvr_AzureCalc_AzureCalcRateCard[[#This Row],[ServiceName]]&amp;Table_wabobpsvr_AzureCalc_AzureCalcRateCard[[#This Row],[Price_Level]]&amp;Table_wabobpsvr_AzureCalc_AzureCalcRateCard[[#This Row],[Region]]</f>
        <v>A5 HDInsightB15</v>
      </c>
      <c r="B2297">
        <v>15</v>
      </c>
      <c r="C2297" t="s">
        <v>91</v>
      </c>
      <c r="D2297" t="s">
        <v>182</v>
      </c>
      <c r="E2297">
        <v>0.32619999999999999</v>
      </c>
      <c r="F2297" t="s">
        <v>4036</v>
      </c>
      <c r="G2297" s="784" t="s">
        <v>4083</v>
      </c>
      <c r="H2297" s="784" t="s">
        <v>4084</v>
      </c>
      <c r="I2297" s="784" t="s">
        <v>5170</v>
      </c>
    </row>
    <row r="2298" spans="1:9" hidden="1">
      <c r="A2298" t="str">
        <f>Table_wabobpsvr_AzureCalc_AzureCalcRateCard[[#This Row],[ServiceName]]&amp;Table_wabobpsvr_AzureCalc_AzureCalcRateCard[[#This Row],[Price_Level]]&amp;Table_wabobpsvr_AzureCalc_AzureCalcRateCard[[#This Row],[Region]]</f>
        <v>A5 HDInsightC15</v>
      </c>
      <c r="B2298">
        <v>15</v>
      </c>
      <c r="C2298" t="s">
        <v>91</v>
      </c>
      <c r="D2298" t="s">
        <v>184</v>
      </c>
      <c r="E2298">
        <v>0.31219999999999998</v>
      </c>
      <c r="F2298" t="s">
        <v>4036</v>
      </c>
      <c r="G2298" s="784" t="s">
        <v>4083</v>
      </c>
      <c r="H2298" s="784" t="s">
        <v>4084</v>
      </c>
      <c r="I2298" s="784" t="s">
        <v>5170</v>
      </c>
    </row>
    <row r="2299" spans="1:9" hidden="1">
      <c r="A2299" t="str">
        <f>Table_wabobpsvr_AzureCalc_AzureCalcRateCard[[#This Row],[ServiceName]]&amp;Table_wabobpsvr_AzureCalc_AzureCalcRateCard[[#This Row],[Price_Level]]&amp;Table_wabobpsvr_AzureCalc_AzureCalcRateCard[[#This Row],[Region]]</f>
        <v>A5 HDInsightD15</v>
      </c>
      <c r="B2299">
        <v>15</v>
      </c>
      <c r="C2299" t="s">
        <v>91</v>
      </c>
      <c r="D2299" t="s">
        <v>183</v>
      </c>
      <c r="E2299">
        <v>0.29820000000000002</v>
      </c>
      <c r="F2299" t="s">
        <v>4036</v>
      </c>
      <c r="G2299" s="784" t="s">
        <v>4083</v>
      </c>
      <c r="H2299" s="784" t="s">
        <v>4084</v>
      </c>
      <c r="I2299" s="784" t="s">
        <v>5170</v>
      </c>
    </row>
    <row r="2300" spans="1:9" hidden="1">
      <c r="A2300" t="str">
        <f>Table_wabobpsvr_AzureCalc_AzureCalcRateCard[[#This Row],[ServiceName]]&amp;Table_wabobpsvr_AzureCalc_AzureCalcRateCard[[#This Row],[Price_Level]]&amp;Table_wabobpsvr_AzureCalc_AzureCalcRateCard[[#This Row],[Region]]</f>
        <v>SQL DB Basic Database HoursA16</v>
      </c>
      <c r="B2300">
        <v>16</v>
      </c>
      <c r="C2300" t="s">
        <v>91</v>
      </c>
      <c r="D2300" t="s">
        <v>181</v>
      </c>
      <c r="E2300">
        <v>7.3720000000000001E-3</v>
      </c>
      <c r="F2300" t="s">
        <v>1079</v>
      </c>
      <c r="G2300" s="784" t="s">
        <v>3279</v>
      </c>
      <c r="H2300" s="784" t="s">
        <v>3280</v>
      </c>
      <c r="I2300" s="784" t="s">
        <v>4431</v>
      </c>
    </row>
    <row r="2301" spans="1:9" hidden="1">
      <c r="A2301" t="str">
        <f>Table_wabobpsvr_AzureCalc_AzureCalcRateCard[[#This Row],[ServiceName]]&amp;Table_wabobpsvr_AzureCalc_AzureCalcRateCard[[#This Row],[Price_Level]]&amp;Table_wabobpsvr_AzureCalc_AzureCalcRateCard[[#This Row],[Region]]</f>
        <v>ExpressRoute (IXP) 500 Mbps ConnectionsD14</v>
      </c>
      <c r="B2301">
        <v>14</v>
      </c>
      <c r="C2301" t="s">
        <v>594</v>
      </c>
      <c r="D2301" t="s">
        <v>183</v>
      </c>
      <c r="E2301">
        <v>999999</v>
      </c>
      <c r="F2301" t="s">
        <v>847</v>
      </c>
      <c r="G2301" s="784" t="s">
        <v>2717</v>
      </c>
      <c r="H2301" s="784" t="s">
        <v>2718</v>
      </c>
      <c r="I2301" s="784" t="s">
        <v>5175</v>
      </c>
    </row>
    <row r="2302" spans="1:9" hidden="1">
      <c r="A2302" t="str">
        <f>Table_wabobpsvr_AzureCalc_AzureCalcRateCard[[#This Row],[ServiceName]]&amp;Table_wabobpsvr_AzureCalc_AzureCalcRateCard[[#This Row],[Price_Level]]&amp;Table_wabobpsvr_AzureCalc_AzureCalcRateCard[[#This Row],[Region]]</f>
        <v>ExpressRoute (IXP) Data Transfer Out at 1 Gbps (GB) - US GovMOSP14</v>
      </c>
      <c r="B2302">
        <v>14</v>
      </c>
      <c r="C2302" t="s">
        <v>785</v>
      </c>
      <c r="D2302" t="s">
        <v>627</v>
      </c>
      <c r="E2302">
        <v>999999</v>
      </c>
      <c r="F2302" t="s">
        <v>1068</v>
      </c>
      <c r="G2302" s="784" t="s">
        <v>4431</v>
      </c>
      <c r="H2302" s="784" t="s">
        <v>4431</v>
      </c>
      <c r="I2302" s="784" t="s">
        <v>5176</v>
      </c>
    </row>
    <row r="2303" spans="1:9" hidden="1">
      <c r="A2303" t="str">
        <f>Table_wabobpsvr_AzureCalc_AzureCalcRateCard[[#This Row],[ServiceName]]&amp;Table_wabobpsvr_AzureCalc_AzureCalcRateCard[[#This Row],[Price_Level]]&amp;Table_wabobpsvr_AzureCalc_AzureCalcRateCard[[#This Row],[Region]]</f>
        <v>ExpressRoute (IXP) Data Transfer Out at 1 Gbps (GB) - US GovA14</v>
      </c>
      <c r="B2303">
        <v>14</v>
      </c>
      <c r="C2303" t="s">
        <v>785</v>
      </c>
      <c r="D2303" t="s">
        <v>181</v>
      </c>
      <c r="E2303">
        <v>999999</v>
      </c>
      <c r="F2303" t="s">
        <v>1068</v>
      </c>
      <c r="G2303" s="784" t="s">
        <v>2719</v>
      </c>
      <c r="H2303" s="784" t="s">
        <v>2720</v>
      </c>
      <c r="I2303" s="784" t="s">
        <v>5176</v>
      </c>
    </row>
    <row r="2304" spans="1:9" hidden="1">
      <c r="A2304" t="str">
        <f>Table_wabobpsvr_AzureCalc_AzureCalcRateCard[[#This Row],[ServiceName]]&amp;Table_wabobpsvr_AzureCalc_AzureCalcRateCard[[#This Row],[Price_Level]]&amp;Table_wabobpsvr_AzureCalc_AzureCalcRateCard[[#This Row],[Region]]</f>
        <v>ExpressRoute (IXP) Data Transfer Out at 1 Gbps (GB) - US GovB14</v>
      </c>
      <c r="B2304">
        <v>14</v>
      </c>
      <c r="C2304" t="s">
        <v>785</v>
      </c>
      <c r="D2304" t="s">
        <v>182</v>
      </c>
      <c r="E2304">
        <v>999999</v>
      </c>
      <c r="F2304" t="s">
        <v>1068</v>
      </c>
      <c r="G2304" s="784" t="s">
        <v>2719</v>
      </c>
      <c r="H2304" s="784" t="s">
        <v>2720</v>
      </c>
      <c r="I2304" s="784" t="s">
        <v>5176</v>
      </c>
    </row>
    <row r="2305" spans="1:9" hidden="1">
      <c r="A2305" t="str">
        <f>Table_wabobpsvr_AzureCalc_AzureCalcRateCard[[#This Row],[ServiceName]]&amp;Table_wabobpsvr_AzureCalc_AzureCalcRateCard[[#This Row],[Price_Level]]&amp;Table_wabobpsvr_AzureCalc_AzureCalcRateCard[[#This Row],[Region]]</f>
        <v>ExpressRoute (IXP) Data Transfer Out at 1 Gbps (GB) - US GovC14</v>
      </c>
      <c r="B2305">
        <v>14</v>
      </c>
      <c r="C2305" t="s">
        <v>785</v>
      </c>
      <c r="D2305" t="s">
        <v>184</v>
      </c>
      <c r="E2305">
        <v>999999</v>
      </c>
      <c r="F2305" t="s">
        <v>1068</v>
      </c>
      <c r="G2305" s="784" t="s">
        <v>2719</v>
      </c>
      <c r="H2305" s="784" t="s">
        <v>2720</v>
      </c>
      <c r="I2305" s="784" t="s">
        <v>5176</v>
      </c>
    </row>
    <row r="2306" spans="1:9" hidden="1">
      <c r="A2306" t="str">
        <f>Table_wabobpsvr_AzureCalc_AzureCalcRateCard[[#This Row],[ServiceName]]&amp;Table_wabobpsvr_AzureCalc_AzureCalcRateCard[[#This Row],[Price_Level]]&amp;Table_wabobpsvr_AzureCalc_AzureCalcRateCard[[#This Row],[Region]]</f>
        <v>A0 Cloud ServicesC14</v>
      </c>
      <c r="B2306">
        <v>14</v>
      </c>
      <c r="C2306" t="s">
        <v>701</v>
      </c>
      <c r="D2306" t="s">
        <v>184</v>
      </c>
      <c r="E2306">
        <v>1.6379999999999999E-2</v>
      </c>
      <c r="F2306" t="s">
        <v>720</v>
      </c>
      <c r="G2306" s="784" t="s">
        <v>2721</v>
      </c>
      <c r="H2306" s="784" t="s">
        <v>2722</v>
      </c>
      <c r="I2306" s="784" t="s">
        <v>5177</v>
      </c>
    </row>
    <row r="2307" spans="1:9" hidden="1">
      <c r="A2307" t="str">
        <f>Table_wabobpsvr_AzureCalc_AzureCalcRateCard[[#This Row],[ServiceName]]&amp;Table_wabobpsvr_AzureCalc_AzureCalcRateCard[[#This Row],[Price_Level]]&amp;Table_wabobpsvr_AzureCalc_AzureCalcRateCard[[#This Row],[Region]]</f>
        <v>ExpressRoute (IXP) Data Transfer Out at 1 Gbps (GB) - US GovD14</v>
      </c>
      <c r="B2307">
        <v>14</v>
      </c>
      <c r="C2307" t="s">
        <v>785</v>
      </c>
      <c r="D2307" t="s">
        <v>183</v>
      </c>
      <c r="E2307">
        <v>999999</v>
      </c>
      <c r="F2307" t="s">
        <v>1068</v>
      </c>
      <c r="G2307" s="784" t="s">
        <v>2719</v>
      </c>
      <c r="H2307" s="784" t="s">
        <v>2720</v>
      </c>
      <c r="I2307" s="784" t="s">
        <v>5176</v>
      </c>
    </row>
    <row r="2308" spans="1:9" hidden="1">
      <c r="A2308" t="str">
        <f>Table_wabobpsvr_AzureCalc_AzureCalcRateCard[[#This Row],[ServiceName]]&amp;Table_wabobpsvr_AzureCalc_AzureCalcRateCard[[#This Row],[Price_Level]]&amp;Table_wabobpsvr_AzureCalc_AzureCalcRateCard[[#This Row],[Region]]</f>
        <v>Geo Redundant Storage Standard IO - Block BlobMOSP14</v>
      </c>
      <c r="B2308">
        <v>14</v>
      </c>
      <c r="C2308" t="s">
        <v>785</v>
      </c>
      <c r="D2308" t="s">
        <v>627</v>
      </c>
      <c r="E2308">
        <v>999999</v>
      </c>
      <c r="F2308" t="s">
        <v>786</v>
      </c>
      <c r="G2308" s="784" t="s">
        <v>4431</v>
      </c>
      <c r="H2308" s="784" t="s">
        <v>4431</v>
      </c>
      <c r="I2308" s="784" t="s">
        <v>5178</v>
      </c>
    </row>
    <row r="2309" spans="1:9" hidden="1">
      <c r="A2309" t="str">
        <f>Table_wabobpsvr_AzureCalc_AzureCalcRateCard[[#This Row],[ServiceName]]&amp;Table_wabobpsvr_AzureCalc_AzureCalcRateCard[[#This Row],[Price_Level]]&amp;Table_wabobpsvr_AzureCalc_AzureCalcRateCard[[#This Row],[Region]]</f>
        <v>Geo Redundant Storage Standard IO - Block BlobA14</v>
      </c>
      <c r="B2309">
        <v>14</v>
      </c>
      <c r="C2309" t="s">
        <v>785</v>
      </c>
      <c r="D2309" t="s">
        <v>181</v>
      </c>
      <c r="E2309">
        <v>5.6000000000000001E-2</v>
      </c>
      <c r="F2309" t="s">
        <v>786</v>
      </c>
      <c r="G2309" s="784" t="s">
        <v>2723</v>
      </c>
      <c r="H2309" s="784" t="s">
        <v>2724</v>
      </c>
      <c r="I2309" s="784" t="s">
        <v>5178</v>
      </c>
    </row>
    <row r="2310" spans="1:9" hidden="1">
      <c r="A2310" s="784" t="str">
        <f>Table_wabobpsvr_AzureCalc_AzureCalcRateCard[[#This Row],[ServiceName]]&amp;Table_wabobpsvr_AzureCalc_AzureCalcRateCard[[#This Row],[Price_Level]]&amp;Table_wabobpsvr_AzureCalc_AzureCalcRateCard[[#This Row],[Region]]</f>
        <v>Geo Redundant Storage Standard IO - Block BlobB14</v>
      </c>
      <c r="B2310" s="784">
        <v>14</v>
      </c>
      <c r="C2310" s="784" t="s">
        <v>785</v>
      </c>
      <c r="D2310" s="784" t="s">
        <v>182</v>
      </c>
      <c r="E2310" s="784">
        <v>5.6000000000000001E-2</v>
      </c>
      <c r="F2310" s="784" t="s">
        <v>786</v>
      </c>
      <c r="G2310" s="784" t="s">
        <v>2723</v>
      </c>
      <c r="H2310" s="784" t="s">
        <v>2724</v>
      </c>
      <c r="I2310" s="784" t="s">
        <v>5178</v>
      </c>
    </row>
    <row r="2311" spans="1:9" hidden="1">
      <c r="A2311" s="784" t="str">
        <f>Table_wabobpsvr_AzureCalc_AzureCalcRateCard[[#This Row],[ServiceName]]&amp;Table_wabobpsvr_AzureCalc_AzureCalcRateCard[[#This Row],[Price_Level]]&amp;Table_wabobpsvr_AzureCalc_AzureCalcRateCard[[#This Row],[Region]]</f>
        <v>Geo Redundant Storage Standard IO - Block BlobC14</v>
      </c>
      <c r="B2311" s="784">
        <v>14</v>
      </c>
      <c r="C2311" s="784" t="s">
        <v>785</v>
      </c>
      <c r="D2311" s="784" t="s">
        <v>184</v>
      </c>
      <c r="E2311" s="784">
        <v>5.6000000000000001E-2</v>
      </c>
      <c r="F2311" s="784" t="s">
        <v>786</v>
      </c>
      <c r="G2311" s="784" t="s">
        <v>2723</v>
      </c>
      <c r="H2311" s="784" t="s">
        <v>2724</v>
      </c>
      <c r="I2311" s="784" t="s">
        <v>5178</v>
      </c>
    </row>
    <row r="2312" spans="1:9" hidden="1">
      <c r="A2312" t="str">
        <f>Table_wabobpsvr_AzureCalc_AzureCalcRateCard[[#This Row],[ServiceName]]&amp;Table_wabobpsvr_AzureCalc_AzureCalcRateCard[[#This Row],[Price_Level]]&amp;Table_wabobpsvr_AzureCalc_AzureCalcRateCard[[#This Row],[Region]]</f>
        <v>Geo Redundant Storage Standard IO - Block BlobD14</v>
      </c>
      <c r="B2312">
        <v>14</v>
      </c>
      <c r="C2312" t="s">
        <v>785</v>
      </c>
      <c r="D2312" t="s">
        <v>183</v>
      </c>
      <c r="E2312">
        <v>5.6000000000000001E-2</v>
      </c>
      <c r="F2312" t="s">
        <v>786</v>
      </c>
      <c r="G2312" s="784" t="s">
        <v>2723</v>
      </c>
      <c r="H2312" s="784" t="s">
        <v>2724</v>
      </c>
      <c r="I2312" s="784" t="s">
        <v>5178</v>
      </c>
    </row>
    <row r="2313" spans="1:9" hidden="1">
      <c r="A2313" t="str">
        <f>Table_wabobpsvr_AzureCalc_AzureCalcRateCard[[#This Row],[ServiceName]]&amp;Table_wabobpsvr_AzureCalc_AzureCalcRateCard[[#This Row],[Price_Level]]&amp;Table_wabobpsvr_AzureCalc_AzureCalcRateCard[[#This Row],[Region]]</f>
        <v>Geo Redundant Storage Standard IO - Block Blob - Tier 2MOSP14</v>
      </c>
      <c r="B2313">
        <v>14</v>
      </c>
      <c r="C2313" t="s">
        <v>785</v>
      </c>
      <c r="D2313" t="s">
        <v>627</v>
      </c>
      <c r="E2313">
        <v>999999</v>
      </c>
      <c r="F2313" t="s">
        <v>893</v>
      </c>
      <c r="G2313" s="784" t="s">
        <v>4431</v>
      </c>
      <c r="H2313" s="784" t="s">
        <v>4431</v>
      </c>
      <c r="I2313" s="784" t="s">
        <v>5178</v>
      </c>
    </row>
    <row r="2314" spans="1:9" hidden="1">
      <c r="A2314" t="str">
        <f>Table_wabobpsvr_AzureCalc_AzureCalcRateCard[[#This Row],[ServiceName]]&amp;Table_wabobpsvr_AzureCalc_AzureCalcRateCard[[#This Row],[Price_Level]]&amp;Table_wabobpsvr_AzureCalc_AzureCalcRateCard[[#This Row],[Region]]</f>
        <v>Geo Redundant Storage Standard IO - Block Blob - Tier 2A14</v>
      </c>
      <c r="B2314">
        <v>14</v>
      </c>
      <c r="C2314" t="s">
        <v>785</v>
      </c>
      <c r="D2314" t="s">
        <v>181</v>
      </c>
      <c r="E2314">
        <v>5.6000000000000001E-2</v>
      </c>
      <c r="F2314" t="s">
        <v>893</v>
      </c>
      <c r="G2314" s="784" t="s">
        <v>2723</v>
      </c>
      <c r="H2314" s="784" t="s">
        <v>2724</v>
      </c>
      <c r="I2314" s="784" t="s">
        <v>5178</v>
      </c>
    </row>
    <row r="2315" spans="1:9" hidden="1">
      <c r="A2315" t="str">
        <f>Table_wabobpsvr_AzureCalc_AzureCalcRateCard[[#This Row],[ServiceName]]&amp;Table_wabobpsvr_AzureCalc_AzureCalcRateCard[[#This Row],[Price_Level]]&amp;Table_wabobpsvr_AzureCalc_AzureCalcRateCard[[#This Row],[Region]]</f>
        <v>A0 Cloud ServicesD14</v>
      </c>
      <c r="B2315">
        <v>14</v>
      </c>
      <c r="C2315" t="s">
        <v>701</v>
      </c>
      <c r="D2315" t="s">
        <v>183</v>
      </c>
      <c r="E2315">
        <v>1.584E-2</v>
      </c>
      <c r="F2315" t="s">
        <v>720</v>
      </c>
      <c r="G2315" s="784" t="s">
        <v>2721</v>
      </c>
      <c r="H2315" s="784" t="s">
        <v>2722</v>
      </c>
      <c r="I2315" s="784" t="s">
        <v>5177</v>
      </c>
    </row>
    <row r="2316" spans="1:9" hidden="1">
      <c r="A2316" t="str">
        <f>Table_wabobpsvr_AzureCalc_AzureCalcRateCard[[#This Row],[ServiceName]]&amp;Table_wabobpsvr_AzureCalc_AzureCalcRateCard[[#This Row],[Price_Level]]&amp;Table_wabobpsvr_AzureCalc_AzureCalcRateCard[[#This Row],[Region]]</f>
        <v>Geo Redundant Storage Standard IO - Block Blob - Tier 2B14</v>
      </c>
      <c r="B2316">
        <v>14</v>
      </c>
      <c r="C2316" t="s">
        <v>785</v>
      </c>
      <c r="D2316" t="s">
        <v>182</v>
      </c>
      <c r="E2316">
        <v>5.6000000000000001E-2</v>
      </c>
      <c r="F2316" t="s">
        <v>893</v>
      </c>
      <c r="G2316" s="784" t="s">
        <v>2723</v>
      </c>
      <c r="H2316" s="784" t="s">
        <v>2724</v>
      </c>
      <c r="I2316" s="784" t="s">
        <v>5178</v>
      </c>
    </row>
    <row r="2317" spans="1:9" hidden="1">
      <c r="A2317" t="str">
        <f>Table_wabobpsvr_AzureCalc_AzureCalcRateCard[[#This Row],[ServiceName]]&amp;Table_wabobpsvr_AzureCalc_AzureCalcRateCard[[#This Row],[Price_Level]]&amp;Table_wabobpsvr_AzureCalc_AzureCalcRateCard[[#This Row],[Region]]</f>
        <v>Geo Redundant Storage Standard IO - Block Blob - Tier 2C14</v>
      </c>
      <c r="B2317">
        <v>14</v>
      </c>
      <c r="C2317" t="s">
        <v>785</v>
      </c>
      <c r="D2317" t="s">
        <v>184</v>
      </c>
      <c r="E2317">
        <v>5.6000000000000001E-2</v>
      </c>
      <c r="F2317" t="s">
        <v>893</v>
      </c>
      <c r="G2317" s="784" t="s">
        <v>2723</v>
      </c>
      <c r="H2317" s="784" t="s">
        <v>2724</v>
      </c>
      <c r="I2317" s="784" t="s">
        <v>5178</v>
      </c>
    </row>
    <row r="2318" spans="1:9" hidden="1">
      <c r="A2318" s="784" t="str">
        <f>Table_wabobpsvr_AzureCalc_AzureCalcRateCard[[#This Row],[ServiceName]]&amp;Table_wabobpsvr_AzureCalc_AzureCalcRateCard[[#This Row],[Price_Level]]&amp;Table_wabobpsvr_AzureCalc_AzureCalcRateCard[[#This Row],[Region]]</f>
        <v>Geo Redundant Storage Standard IO - Block Blob - Tier 2D14</v>
      </c>
      <c r="B2318" s="784">
        <v>14</v>
      </c>
      <c r="C2318" s="784" t="s">
        <v>785</v>
      </c>
      <c r="D2318" s="784" t="s">
        <v>183</v>
      </c>
      <c r="E2318" s="784">
        <v>5.6000000000000001E-2</v>
      </c>
      <c r="F2318" s="784" t="s">
        <v>893</v>
      </c>
      <c r="G2318" s="784" t="s">
        <v>2723</v>
      </c>
      <c r="H2318" s="784" t="s">
        <v>2724</v>
      </c>
      <c r="I2318" s="784" t="s">
        <v>5178</v>
      </c>
    </row>
    <row r="2319" spans="1:9" hidden="1">
      <c r="A2319" s="784" t="str">
        <f>Table_wabobpsvr_AzureCalc_AzureCalcRateCard[[#This Row],[ServiceName]]&amp;Table_wabobpsvr_AzureCalc_AzureCalcRateCard[[#This Row],[Price_Level]]&amp;Table_wabobpsvr_AzureCalc_AzureCalcRateCard[[#This Row],[Region]]</f>
        <v>Geo Redundant Storage Standard IO - Block Blob - Tier 3MOSP14</v>
      </c>
      <c r="B2319" s="784">
        <v>14</v>
      </c>
      <c r="C2319" s="784" t="s">
        <v>785</v>
      </c>
      <c r="D2319" s="784" t="s">
        <v>627</v>
      </c>
      <c r="E2319" s="784">
        <v>999999</v>
      </c>
      <c r="F2319" s="784" t="s">
        <v>894</v>
      </c>
      <c r="G2319" s="784" t="s">
        <v>4431</v>
      </c>
      <c r="H2319" s="784" t="s">
        <v>4431</v>
      </c>
      <c r="I2319" s="784" t="s">
        <v>5178</v>
      </c>
    </row>
    <row r="2320" spans="1:9" hidden="1">
      <c r="A2320" s="784" t="str">
        <f>Table_wabobpsvr_AzureCalc_AzureCalcRateCard[[#This Row],[ServiceName]]&amp;Table_wabobpsvr_AzureCalc_AzureCalcRateCard[[#This Row],[Price_Level]]&amp;Table_wabobpsvr_AzureCalc_AzureCalcRateCard[[#This Row],[Region]]</f>
        <v>Geo Redundant Storage Standard IO - Block Blob - Tier 3A14</v>
      </c>
      <c r="B2320" s="784">
        <v>14</v>
      </c>
      <c r="C2320" s="784" t="s">
        <v>785</v>
      </c>
      <c r="D2320" s="784" t="s">
        <v>181</v>
      </c>
      <c r="E2320" s="784">
        <v>5.6000000000000001E-2</v>
      </c>
      <c r="F2320" s="784" t="s">
        <v>894</v>
      </c>
      <c r="G2320" s="784" t="s">
        <v>2723</v>
      </c>
      <c r="H2320" s="784" t="s">
        <v>2724</v>
      </c>
      <c r="I2320" s="784" t="s">
        <v>5178</v>
      </c>
    </row>
    <row r="2321" spans="1:9" hidden="1">
      <c r="A2321" s="784" t="str">
        <f>Table_wabobpsvr_AzureCalc_AzureCalcRateCard[[#This Row],[ServiceName]]&amp;Table_wabobpsvr_AzureCalc_AzureCalcRateCard[[#This Row],[Price_Level]]&amp;Table_wabobpsvr_AzureCalc_AzureCalcRateCard[[#This Row],[Region]]</f>
        <v>Geo Redundant Storage Standard IO - Block Blob - Tier 3B14</v>
      </c>
      <c r="B2321" s="784">
        <v>14</v>
      </c>
      <c r="C2321" s="784" t="s">
        <v>785</v>
      </c>
      <c r="D2321" s="784" t="s">
        <v>182</v>
      </c>
      <c r="E2321" s="784">
        <v>5.6000000000000001E-2</v>
      </c>
      <c r="F2321" s="784" t="s">
        <v>894</v>
      </c>
      <c r="G2321" s="784" t="s">
        <v>2723</v>
      </c>
      <c r="H2321" s="784" t="s">
        <v>2724</v>
      </c>
      <c r="I2321" s="784" t="s">
        <v>5178</v>
      </c>
    </row>
    <row r="2322" spans="1:9" hidden="1">
      <c r="A2322" s="784" t="str">
        <f>Table_wabobpsvr_AzureCalc_AzureCalcRateCard[[#This Row],[ServiceName]]&amp;Table_wabobpsvr_AzureCalc_AzureCalcRateCard[[#This Row],[Price_Level]]&amp;Table_wabobpsvr_AzureCalc_AzureCalcRateCard[[#This Row],[Region]]</f>
        <v>Geo Redundant Storage Standard IO - Block Blob - Tier 3C14</v>
      </c>
      <c r="B2322" s="784">
        <v>14</v>
      </c>
      <c r="C2322" s="784" t="s">
        <v>785</v>
      </c>
      <c r="D2322" s="784" t="s">
        <v>184</v>
      </c>
      <c r="E2322" s="784">
        <v>5.6000000000000001E-2</v>
      </c>
      <c r="F2322" s="784" t="s">
        <v>894</v>
      </c>
      <c r="G2322" s="784" t="s">
        <v>2723</v>
      </c>
      <c r="H2322" s="784" t="s">
        <v>2724</v>
      </c>
      <c r="I2322" s="784" t="s">
        <v>5178</v>
      </c>
    </row>
    <row r="2323" spans="1:9" hidden="1">
      <c r="A2323" s="784" t="str">
        <f>Table_wabobpsvr_AzureCalc_AzureCalcRateCard[[#This Row],[ServiceName]]&amp;Table_wabobpsvr_AzureCalc_AzureCalcRateCard[[#This Row],[Price_Level]]&amp;Table_wabobpsvr_AzureCalc_AzureCalcRateCard[[#This Row],[Region]]</f>
        <v>Geo Redundant Storage Standard IO - Block Blob - Tier 3D14</v>
      </c>
      <c r="B2323" s="784">
        <v>14</v>
      </c>
      <c r="C2323" s="784" t="s">
        <v>785</v>
      </c>
      <c r="D2323" s="784" t="s">
        <v>183</v>
      </c>
      <c r="E2323" s="784">
        <v>5.6000000000000001E-2</v>
      </c>
      <c r="F2323" s="784" t="s">
        <v>894</v>
      </c>
      <c r="G2323" s="784" t="s">
        <v>2723</v>
      </c>
      <c r="H2323" s="784" t="s">
        <v>2724</v>
      </c>
      <c r="I2323" s="784" t="s">
        <v>5178</v>
      </c>
    </row>
    <row r="2324" spans="1:9" hidden="1">
      <c r="A2324" s="784" t="str">
        <f>Table_wabobpsvr_AzureCalc_AzureCalcRateCard[[#This Row],[ServiceName]]&amp;Table_wabobpsvr_AzureCalc_AzureCalcRateCard[[#This Row],[Price_Level]]&amp;Table_wabobpsvr_AzureCalc_AzureCalcRateCard[[#This Row],[Region]]</f>
        <v>A1 Cloud ServicesMOSP14</v>
      </c>
      <c r="B2324" s="784">
        <v>14</v>
      </c>
      <c r="C2324" s="784" t="s">
        <v>701</v>
      </c>
      <c r="D2324" s="784" t="s">
        <v>627</v>
      </c>
      <c r="E2324" s="784">
        <v>999999</v>
      </c>
      <c r="F2324" s="784" t="s">
        <v>702</v>
      </c>
      <c r="G2324" s="784" t="s">
        <v>4431</v>
      </c>
      <c r="H2324" s="784" t="s">
        <v>4431</v>
      </c>
      <c r="I2324" s="784" t="s">
        <v>5179</v>
      </c>
    </row>
    <row r="2325" spans="1:9" hidden="1">
      <c r="A2325" s="784" t="str">
        <f>Table_wabobpsvr_AzureCalc_AzureCalcRateCard[[#This Row],[ServiceName]]&amp;Table_wabobpsvr_AzureCalc_AzureCalcRateCard[[#This Row],[Price_Level]]&amp;Table_wabobpsvr_AzureCalc_AzureCalcRateCard[[#This Row],[Region]]</f>
        <v>A1 Cloud ServicesA14</v>
      </c>
      <c r="B2325" s="784">
        <v>14</v>
      </c>
      <c r="C2325" s="784" t="s">
        <v>701</v>
      </c>
      <c r="D2325" s="784" t="s">
        <v>181</v>
      </c>
      <c r="E2325" s="784">
        <v>7.0809999999999998E-2</v>
      </c>
      <c r="F2325" s="784" t="s">
        <v>702</v>
      </c>
      <c r="G2325" s="784" t="s">
        <v>2725</v>
      </c>
      <c r="H2325" s="784" t="s">
        <v>2726</v>
      </c>
      <c r="I2325" s="784" t="s">
        <v>5179</v>
      </c>
    </row>
    <row r="2326" spans="1:9" hidden="1">
      <c r="A2326" s="784" t="str">
        <f>Table_wabobpsvr_AzureCalc_AzureCalcRateCard[[#This Row],[ServiceName]]&amp;Table_wabobpsvr_AzureCalc_AzureCalcRateCard[[#This Row],[Price_Level]]&amp;Table_wabobpsvr_AzureCalc_AzureCalcRateCard[[#This Row],[Region]]</f>
        <v>A1 Cloud ServicesB14</v>
      </c>
      <c r="B2326" s="784">
        <v>14</v>
      </c>
      <c r="C2326" s="784" t="s">
        <v>701</v>
      </c>
      <c r="D2326" s="784" t="s">
        <v>182</v>
      </c>
      <c r="E2326" s="784">
        <v>6.862E-2</v>
      </c>
      <c r="F2326" s="784" t="s">
        <v>702</v>
      </c>
      <c r="G2326" s="784" t="s">
        <v>2725</v>
      </c>
      <c r="H2326" s="784" t="s">
        <v>2726</v>
      </c>
      <c r="I2326" s="784" t="s">
        <v>5179</v>
      </c>
    </row>
    <row r="2327" spans="1:9" hidden="1">
      <c r="A2327" s="784" t="str">
        <f>Table_wabobpsvr_AzureCalc_AzureCalcRateCard[[#This Row],[ServiceName]]&amp;Table_wabobpsvr_AzureCalc_AzureCalcRateCard[[#This Row],[Price_Level]]&amp;Table_wabobpsvr_AzureCalc_AzureCalcRateCard[[#This Row],[Region]]</f>
        <v>A1 Cloud ServicesC14</v>
      </c>
      <c r="B2327" s="784">
        <v>14</v>
      </c>
      <c r="C2327" s="784" t="s">
        <v>701</v>
      </c>
      <c r="D2327" s="784" t="s">
        <v>184</v>
      </c>
      <c r="E2327" s="784">
        <v>6.6430000000000003E-2</v>
      </c>
      <c r="F2327" s="784" t="s">
        <v>702</v>
      </c>
      <c r="G2327" s="784" t="s">
        <v>2725</v>
      </c>
      <c r="H2327" s="784" t="s">
        <v>2726</v>
      </c>
      <c r="I2327" s="784" t="s">
        <v>5179</v>
      </c>
    </row>
    <row r="2328" spans="1:9" hidden="1">
      <c r="A2328" t="str">
        <f>Table_wabobpsvr_AzureCalc_AzureCalcRateCard[[#This Row],[ServiceName]]&amp;Table_wabobpsvr_AzureCalc_AzureCalcRateCard[[#This Row],[Price_Level]]&amp;Table_wabobpsvr_AzureCalc_AzureCalcRateCard[[#This Row],[Region]]</f>
        <v>A1 Cloud ServicesD14</v>
      </c>
      <c r="B2328">
        <v>14</v>
      </c>
      <c r="C2328" t="s">
        <v>701</v>
      </c>
      <c r="D2328" t="s">
        <v>183</v>
      </c>
      <c r="E2328">
        <v>6.4240000000000005E-2</v>
      </c>
      <c r="F2328" t="s">
        <v>702</v>
      </c>
      <c r="G2328" s="784" t="s">
        <v>2725</v>
      </c>
      <c r="H2328" s="784" t="s">
        <v>2726</v>
      </c>
      <c r="I2328" s="784" t="s">
        <v>5179</v>
      </c>
    </row>
    <row r="2329" spans="1:9" hidden="1">
      <c r="A2329" t="str">
        <f>Table_wabobpsvr_AzureCalc_AzureCalcRateCard[[#This Row],[ServiceName]]&amp;Table_wabobpsvr_AzureCalc_AzureCalcRateCard[[#This Row],[Price_Level]]&amp;Table_wabobpsvr_AzureCalc_AzureCalcRateCard[[#This Row],[Region]]</f>
        <v>A5 Cloud ServicesMOSP14</v>
      </c>
      <c r="B2329">
        <v>14</v>
      </c>
      <c r="C2329" t="s">
        <v>701</v>
      </c>
      <c r="D2329" t="s">
        <v>627</v>
      </c>
      <c r="E2329">
        <v>999999</v>
      </c>
      <c r="F2329" t="s">
        <v>709</v>
      </c>
      <c r="G2329" s="784" t="s">
        <v>4431</v>
      </c>
      <c r="H2329" s="784" t="s">
        <v>4431</v>
      </c>
      <c r="I2329" s="784" t="s">
        <v>5180</v>
      </c>
    </row>
    <row r="2330" spans="1:9" hidden="1">
      <c r="A2330" t="str">
        <f>Table_wabobpsvr_AzureCalc_AzureCalcRateCard[[#This Row],[ServiceName]]&amp;Table_wabobpsvr_AzureCalc_AzureCalcRateCard[[#This Row],[Price_Level]]&amp;Table_wabobpsvr_AzureCalc_AzureCalcRateCard[[#This Row],[Region]]</f>
        <v>A5 Cloud ServicesA14</v>
      </c>
      <c r="B2330">
        <v>14</v>
      </c>
      <c r="C2330" t="s">
        <v>701</v>
      </c>
      <c r="D2330" t="s">
        <v>181</v>
      </c>
      <c r="E2330">
        <v>0.30846000000000001</v>
      </c>
      <c r="F2330" t="s">
        <v>709</v>
      </c>
      <c r="G2330" s="784" t="s">
        <v>2727</v>
      </c>
      <c r="H2330" s="784" t="s">
        <v>2728</v>
      </c>
      <c r="I2330" s="784" t="s">
        <v>5180</v>
      </c>
    </row>
    <row r="2331" spans="1:9" hidden="1">
      <c r="A2331" t="str">
        <f>Table_wabobpsvr_AzureCalc_AzureCalcRateCard[[#This Row],[ServiceName]]&amp;Table_wabobpsvr_AzureCalc_AzureCalcRateCard[[#This Row],[Price_Level]]&amp;Table_wabobpsvr_AzureCalc_AzureCalcRateCard[[#This Row],[Region]]</f>
        <v>A5 Cloud ServicesB14</v>
      </c>
      <c r="B2331">
        <v>14</v>
      </c>
      <c r="C2331" t="s">
        <v>701</v>
      </c>
      <c r="D2331" t="s">
        <v>182</v>
      </c>
      <c r="E2331">
        <v>0.29892000000000002</v>
      </c>
      <c r="F2331" t="s">
        <v>709</v>
      </c>
      <c r="G2331" s="784" t="s">
        <v>2727</v>
      </c>
      <c r="H2331" s="784" t="s">
        <v>2728</v>
      </c>
      <c r="I2331" s="784" t="s">
        <v>5180</v>
      </c>
    </row>
    <row r="2332" spans="1:9" hidden="1">
      <c r="A2332" t="str">
        <f>Table_wabobpsvr_AzureCalc_AzureCalcRateCard[[#This Row],[ServiceName]]&amp;Table_wabobpsvr_AzureCalc_AzureCalcRateCard[[#This Row],[Price_Level]]&amp;Table_wabobpsvr_AzureCalc_AzureCalcRateCard[[#This Row],[Region]]</f>
        <v>A5 Cloud ServicesC14</v>
      </c>
      <c r="B2332">
        <v>14</v>
      </c>
      <c r="C2332" t="s">
        <v>701</v>
      </c>
      <c r="D2332" t="s">
        <v>184</v>
      </c>
      <c r="E2332">
        <v>0.28938000000000003</v>
      </c>
      <c r="F2332" t="s">
        <v>709</v>
      </c>
      <c r="G2332" s="784" t="s">
        <v>2727</v>
      </c>
      <c r="H2332" s="784" t="s">
        <v>2728</v>
      </c>
      <c r="I2332" s="784" t="s">
        <v>5180</v>
      </c>
    </row>
    <row r="2333" spans="1:9" hidden="1">
      <c r="A2333" t="str">
        <f>Table_wabobpsvr_AzureCalc_AzureCalcRateCard[[#This Row],[ServiceName]]&amp;Table_wabobpsvr_AzureCalc_AzureCalcRateCard[[#This Row],[Price_Level]]&amp;Table_wabobpsvr_AzureCalc_AzureCalcRateCard[[#This Row],[Region]]</f>
        <v>A5 Cloud ServicesD14</v>
      </c>
      <c r="B2333">
        <v>14</v>
      </c>
      <c r="C2333" t="s">
        <v>701</v>
      </c>
      <c r="D2333" t="s">
        <v>183</v>
      </c>
      <c r="E2333">
        <v>0.27983999999999998</v>
      </c>
      <c r="F2333" t="s">
        <v>709</v>
      </c>
      <c r="G2333" s="784" t="s">
        <v>2727</v>
      </c>
      <c r="H2333" s="784" t="s">
        <v>2728</v>
      </c>
      <c r="I2333" s="784" t="s">
        <v>5180</v>
      </c>
    </row>
    <row r="2334" spans="1:9" hidden="1">
      <c r="A2334" t="str">
        <f>Table_wabobpsvr_AzureCalc_AzureCalcRateCard[[#This Row],[ServiceName]]&amp;Table_wabobpsvr_AzureCalc_AzureCalcRateCard[[#This Row],[Price_Level]]&amp;Table_wabobpsvr_AzureCalc_AzureCalcRateCard[[#This Row],[Region]]</f>
        <v>Geo Redundant Storage Standard IO - Block Blob - Tier 4MOSP14</v>
      </c>
      <c r="B2334">
        <v>14</v>
      </c>
      <c r="C2334" t="s">
        <v>785</v>
      </c>
      <c r="D2334" t="s">
        <v>627</v>
      </c>
      <c r="E2334">
        <v>999999</v>
      </c>
      <c r="F2334" t="s">
        <v>895</v>
      </c>
      <c r="G2334" s="784" t="s">
        <v>4431</v>
      </c>
      <c r="H2334" s="784" t="s">
        <v>4431</v>
      </c>
      <c r="I2334" s="784" t="s">
        <v>5178</v>
      </c>
    </row>
    <row r="2335" spans="1:9" hidden="1">
      <c r="A2335" s="784" t="str">
        <f>Table_wabobpsvr_AzureCalc_AzureCalcRateCard[[#This Row],[ServiceName]]&amp;Table_wabobpsvr_AzureCalc_AzureCalcRateCard[[#This Row],[Price_Level]]&amp;Table_wabobpsvr_AzureCalc_AzureCalcRateCard[[#This Row],[Region]]</f>
        <v>Geo Redundant Storage Standard IO - Block Blob - Tier 4A14</v>
      </c>
      <c r="B2335" s="784">
        <v>14</v>
      </c>
      <c r="C2335" s="784" t="s">
        <v>785</v>
      </c>
      <c r="D2335" s="784" t="s">
        <v>181</v>
      </c>
      <c r="E2335" s="784">
        <v>5.6000000000000001E-2</v>
      </c>
      <c r="F2335" s="784" t="s">
        <v>895</v>
      </c>
      <c r="G2335" s="784" t="s">
        <v>2723</v>
      </c>
      <c r="H2335" s="784" t="s">
        <v>2724</v>
      </c>
      <c r="I2335" s="784" t="s">
        <v>5178</v>
      </c>
    </row>
    <row r="2336" spans="1:9" hidden="1">
      <c r="A2336" s="784" t="str">
        <f>Table_wabobpsvr_AzureCalc_AzureCalcRateCard[[#This Row],[ServiceName]]&amp;Table_wabobpsvr_AzureCalc_AzureCalcRateCard[[#This Row],[Price_Level]]&amp;Table_wabobpsvr_AzureCalc_AzureCalcRateCard[[#This Row],[Region]]</f>
        <v>Geo Redundant Storage Standard IO - Block Blob - Tier 4B14</v>
      </c>
      <c r="B2336" s="784">
        <v>14</v>
      </c>
      <c r="C2336" s="784" t="s">
        <v>785</v>
      </c>
      <c r="D2336" s="784" t="s">
        <v>182</v>
      </c>
      <c r="E2336" s="784">
        <v>5.6000000000000001E-2</v>
      </c>
      <c r="F2336" s="784" t="s">
        <v>895</v>
      </c>
      <c r="G2336" s="784" t="s">
        <v>2723</v>
      </c>
      <c r="H2336" s="784" t="s">
        <v>2724</v>
      </c>
      <c r="I2336" s="784" t="s">
        <v>5178</v>
      </c>
    </row>
    <row r="2337" spans="1:9" hidden="1">
      <c r="A2337" t="str">
        <f>Table_wabobpsvr_AzureCalc_AzureCalcRateCard[[#This Row],[ServiceName]]&amp;Table_wabobpsvr_AzureCalc_AzureCalcRateCard[[#This Row],[Price_Level]]&amp;Table_wabobpsvr_AzureCalc_AzureCalcRateCard[[#This Row],[Region]]</f>
        <v>Geo Redundant Storage Standard IO - Block Blob - Tier 4C14</v>
      </c>
      <c r="B2337">
        <v>14</v>
      </c>
      <c r="C2337" t="s">
        <v>785</v>
      </c>
      <c r="D2337" t="s">
        <v>184</v>
      </c>
      <c r="E2337">
        <v>5.6000000000000001E-2</v>
      </c>
      <c r="F2337" t="s">
        <v>895</v>
      </c>
      <c r="G2337" s="784" t="s">
        <v>2723</v>
      </c>
      <c r="H2337" s="784" t="s">
        <v>2724</v>
      </c>
      <c r="I2337" s="784" t="s">
        <v>5178</v>
      </c>
    </row>
    <row r="2338" spans="1:9" hidden="1">
      <c r="A2338" t="str">
        <f>Table_wabobpsvr_AzureCalc_AzureCalcRateCard[[#This Row],[ServiceName]]&amp;Table_wabobpsvr_AzureCalc_AzureCalcRateCard[[#This Row],[Price_Level]]&amp;Table_wabobpsvr_AzureCalc_AzureCalcRateCard[[#This Row],[Region]]</f>
        <v>Geo Redundant Storage Standard IO - Block Blob - Tier 4D14</v>
      </c>
      <c r="B2338">
        <v>14</v>
      </c>
      <c r="C2338" t="s">
        <v>785</v>
      </c>
      <c r="D2338" t="s">
        <v>183</v>
      </c>
      <c r="E2338">
        <v>5.6000000000000001E-2</v>
      </c>
      <c r="F2338" t="s">
        <v>895</v>
      </c>
      <c r="G2338" s="784" t="s">
        <v>2723</v>
      </c>
      <c r="H2338" s="784" t="s">
        <v>2724</v>
      </c>
      <c r="I2338" s="784" t="s">
        <v>5178</v>
      </c>
    </row>
    <row r="2339" spans="1:9" hidden="1">
      <c r="A2339" t="str">
        <f>Table_wabobpsvr_AzureCalc_AzureCalcRateCard[[#This Row],[ServiceName]]&amp;Table_wabobpsvr_AzureCalc_AzureCalcRateCard[[#This Row],[Price_Level]]&amp;Table_wabobpsvr_AzureCalc_AzureCalcRateCard[[#This Row],[Region]]</f>
        <v>Geo Redundant Storage Standard IO - Block Blob - Tier 5MOSP14</v>
      </c>
      <c r="B2339">
        <v>14</v>
      </c>
      <c r="C2339" t="s">
        <v>785</v>
      </c>
      <c r="D2339" t="s">
        <v>627</v>
      </c>
      <c r="E2339">
        <v>999999</v>
      </c>
      <c r="F2339" t="s">
        <v>896</v>
      </c>
      <c r="G2339" s="784" t="s">
        <v>4431</v>
      </c>
      <c r="H2339" s="784" t="s">
        <v>4431</v>
      </c>
      <c r="I2339" s="784" t="s">
        <v>5178</v>
      </c>
    </row>
    <row r="2340" spans="1:9" hidden="1">
      <c r="A2340" t="str">
        <f>Table_wabobpsvr_AzureCalc_AzureCalcRateCard[[#This Row],[ServiceName]]&amp;Table_wabobpsvr_AzureCalc_AzureCalcRateCard[[#This Row],[Price_Level]]&amp;Table_wabobpsvr_AzureCalc_AzureCalcRateCard[[#This Row],[Region]]</f>
        <v>Geo Redundant Storage Standard IO - Block Blob - Tier 5A14</v>
      </c>
      <c r="B2340">
        <v>14</v>
      </c>
      <c r="C2340" t="s">
        <v>785</v>
      </c>
      <c r="D2340" t="s">
        <v>181</v>
      </c>
      <c r="E2340">
        <v>5.6000000000000001E-2</v>
      </c>
      <c r="F2340" t="s">
        <v>896</v>
      </c>
      <c r="G2340" s="784" t="s">
        <v>2723</v>
      </c>
      <c r="H2340" s="784" t="s">
        <v>2724</v>
      </c>
      <c r="I2340" s="784" t="s">
        <v>5178</v>
      </c>
    </row>
    <row r="2341" spans="1:9" hidden="1">
      <c r="A2341" t="str">
        <f>Table_wabobpsvr_AzureCalc_AzureCalcRateCard[[#This Row],[ServiceName]]&amp;Table_wabobpsvr_AzureCalc_AzureCalcRateCard[[#This Row],[Price_Level]]&amp;Table_wabobpsvr_AzureCalc_AzureCalcRateCard[[#This Row],[Region]]</f>
        <v>Geo Redundant Storage Standard IO - Block Blob - Tier 5B14</v>
      </c>
      <c r="B2341">
        <v>14</v>
      </c>
      <c r="C2341" t="s">
        <v>785</v>
      </c>
      <c r="D2341" t="s">
        <v>182</v>
      </c>
      <c r="E2341">
        <v>5.6000000000000001E-2</v>
      </c>
      <c r="F2341" t="s">
        <v>896</v>
      </c>
      <c r="G2341" s="784" t="s">
        <v>2723</v>
      </c>
      <c r="H2341" s="784" t="s">
        <v>2724</v>
      </c>
      <c r="I2341" s="784" t="s">
        <v>5178</v>
      </c>
    </row>
    <row r="2342" spans="1:9" hidden="1">
      <c r="A2342" t="str">
        <f>Table_wabobpsvr_AzureCalc_AzureCalcRateCard[[#This Row],[ServiceName]]&amp;Table_wabobpsvr_AzureCalc_AzureCalcRateCard[[#This Row],[Price_Level]]&amp;Table_wabobpsvr_AzureCalc_AzureCalcRateCard[[#This Row],[Region]]</f>
        <v>A6 Cloud ServicesMOSP14</v>
      </c>
      <c r="B2342">
        <v>14</v>
      </c>
      <c r="C2342" t="s">
        <v>701</v>
      </c>
      <c r="D2342" t="s">
        <v>627</v>
      </c>
      <c r="E2342">
        <v>999999</v>
      </c>
      <c r="F2342" t="s">
        <v>704</v>
      </c>
      <c r="G2342" s="784" t="s">
        <v>4431</v>
      </c>
      <c r="H2342" s="784" t="s">
        <v>4431</v>
      </c>
      <c r="I2342" s="784" t="s">
        <v>5181</v>
      </c>
    </row>
    <row r="2343" spans="1:9" hidden="1">
      <c r="A2343" t="str">
        <f>Table_wabobpsvr_AzureCalc_AzureCalcRateCard[[#This Row],[ServiceName]]&amp;Table_wabobpsvr_AzureCalc_AzureCalcRateCard[[#This Row],[Price_Level]]&amp;Table_wabobpsvr_AzureCalc_AzureCalcRateCard[[#This Row],[Region]]</f>
        <v>Geo Redundant Storage Standard IO - Block Blob - Tier 5C14</v>
      </c>
      <c r="B2343">
        <v>14</v>
      </c>
      <c r="C2343" t="s">
        <v>785</v>
      </c>
      <c r="D2343" t="s">
        <v>184</v>
      </c>
      <c r="E2343">
        <v>5.6000000000000001E-2</v>
      </c>
      <c r="F2343" t="s">
        <v>896</v>
      </c>
      <c r="G2343" s="784" t="s">
        <v>2723</v>
      </c>
      <c r="H2343" s="784" t="s">
        <v>2724</v>
      </c>
      <c r="I2343" s="784" t="s">
        <v>5178</v>
      </c>
    </row>
    <row r="2344" spans="1:9" hidden="1">
      <c r="A2344" t="str">
        <f>Table_wabobpsvr_AzureCalc_AzureCalcRateCard[[#This Row],[ServiceName]]&amp;Table_wabobpsvr_AzureCalc_AzureCalcRateCard[[#This Row],[Price_Level]]&amp;Table_wabobpsvr_AzureCalc_AzureCalcRateCard[[#This Row],[Region]]</f>
        <v>Geo Redundant Storage Standard IO - Block Blob - Tier 5D14</v>
      </c>
      <c r="B2344">
        <v>14</v>
      </c>
      <c r="C2344" t="s">
        <v>785</v>
      </c>
      <c r="D2344" t="s">
        <v>183</v>
      </c>
      <c r="E2344">
        <v>5.6000000000000001E-2</v>
      </c>
      <c r="F2344" t="s">
        <v>896</v>
      </c>
      <c r="G2344" s="784" t="s">
        <v>2723</v>
      </c>
      <c r="H2344" s="784" t="s">
        <v>2724</v>
      </c>
      <c r="I2344" s="784" t="s">
        <v>5178</v>
      </c>
    </row>
    <row r="2345" spans="1:9" hidden="1">
      <c r="A2345" t="str">
        <f>Table_wabobpsvr_AzureCalc_AzureCalcRateCard[[#This Row],[ServiceName]]&amp;Table_wabobpsvr_AzureCalc_AzureCalcRateCard[[#This Row],[Price_Level]]&amp;Table_wabobpsvr_AzureCalc_AzureCalcRateCard[[#This Row],[Region]]</f>
        <v>Geo Redundant Storage Standard IO - Block Blob - Tier 6MOSP14</v>
      </c>
      <c r="B2345">
        <v>14</v>
      </c>
      <c r="C2345" t="s">
        <v>785</v>
      </c>
      <c r="D2345" t="s">
        <v>627</v>
      </c>
      <c r="E2345">
        <v>999999</v>
      </c>
      <c r="F2345" t="s">
        <v>897</v>
      </c>
      <c r="G2345" s="784" t="s">
        <v>4431</v>
      </c>
      <c r="H2345" s="784" t="s">
        <v>4431</v>
      </c>
      <c r="I2345" s="784" t="s">
        <v>5178</v>
      </c>
    </row>
    <row r="2346" spans="1:9" hidden="1">
      <c r="A2346" t="str">
        <f>Table_wabobpsvr_AzureCalc_AzureCalcRateCard[[#This Row],[ServiceName]]&amp;Table_wabobpsvr_AzureCalc_AzureCalcRateCard[[#This Row],[Price_Level]]&amp;Table_wabobpsvr_AzureCalc_AzureCalcRateCard[[#This Row],[Region]]</f>
        <v>Geo Redundant Storage Standard IO - Block Blob - Tier 6A14</v>
      </c>
      <c r="B2346">
        <v>14</v>
      </c>
      <c r="C2346" t="s">
        <v>785</v>
      </c>
      <c r="D2346" t="s">
        <v>181</v>
      </c>
      <c r="E2346">
        <v>5.6000000000000001E-2</v>
      </c>
      <c r="F2346" t="s">
        <v>897</v>
      </c>
      <c r="G2346" s="784" t="s">
        <v>2723</v>
      </c>
      <c r="H2346" s="784" t="s">
        <v>2724</v>
      </c>
      <c r="I2346" s="784" t="s">
        <v>5178</v>
      </c>
    </row>
    <row r="2347" spans="1:9" hidden="1">
      <c r="A2347" t="str">
        <f>Table_wabobpsvr_AzureCalc_AzureCalcRateCard[[#This Row],[ServiceName]]&amp;Table_wabobpsvr_AzureCalc_AzureCalcRateCard[[#This Row],[Price_Level]]&amp;Table_wabobpsvr_AzureCalc_AzureCalcRateCard[[#This Row],[Region]]</f>
        <v>Geo Redundant Storage Standard IO - Block Blob - Tier 6B14</v>
      </c>
      <c r="B2347">
        <v>14</v>
      </c>
      <c r="C2347" t="s">
        <v>785</v>
      </c>
      <c r="D2347" t="s">
        <v>182</v>
      </c>
      <c r="E2347">
        <v>5.6000000000000001E-2</v>
      </c>
      <c r="F2347" t="s">
        <v>897</v>
      </c>
      <c r="G2347" s="784" t="s">
        <v>2723</v>
      </c>
      <c r="H2347" s="784" t="s">
        <v>2724</v>
      </c>
      <c r="I2347" s="784" t="s">
        <v>5178</v>
      </c>
    </row>
    <row r="2348" spans="1:9" hidden="1">
      <c r="A2348" t="str">
        <f>Table_wabobpsvr_AzureCalc_AzureCalcRateCard[[#This Row],[ServiceName]]&amp;Table_wabobpsvr_AzureCalc_AzureCalcRateCard[[#This Row],[Price_Level]]&amp;Table_wabobpsvr_AzureCalc_AzureCalcRateCard[[#This Row],[Region]]</f>
        <v>Geo Redundant Storage Standard IO - Block Blob - Tier 6C14</v>
      </c>
      <c r="B2348">
        <v>14</v>
      </c>
      <c r="C2348" t="s">
        <v>785</v>
      </c>
      <c r="D2348" t="s">
        <v>184</v>
      </c>
      <c r="E2348">
        <v>5.6000000000000001E-2</v>
      </c>
      <c r="F2348" t="s">
        <v>897</v>
      </c>
      <c r="G2348" s="784" t="s">
        <v>2723</v>
      </c>
      <c r="H2348" s="784" t="s">
        <v>2724</v>
      </c>
      <c r="I2348" s="784" t="s">
        <v>5178</v>
      </c>
    </row>
    <row r="2349" spans="1:9" hidden="1">
      <c r="A2349" t="str">
        <f>Table_wabobpsvr_AzureCalc_AzureCalcRateCard[[#This Row],[ServiceName]]&amp;Table_wabobpsvr_AzureCalc_AzureCalcRateCard[[#This Row],[Price_Level]]&amp;Table_wabobpsvr_AzureCalc_AzureCalcRateCard[[#This Row],[Region]]</f>
        <v>Geo Redundant Storage Standard IO - Block Blob - Tier 6D14</v>
      </c>
      <c r="B2349">
        <v>14</v>
      </c>
      <c r="C2349" t="s">
        <v>785</v>
      </c>
      <c r="D2349" t="s">
        <v>183</v>
      </c>
      <c r="E2349">
        <v>5.6000000000000001E-2</v>
      </c>
      <c r="F2349" t="s">
        <v>897</v>
      </c>
      <c r="G2349" s="784" t="s">
        <v>2723</v>
      </c>
      <c r="H2349" s="784" t="s">
        <v>2724</v>
      </c>
      <c r="I2349" s="784" t="s">
        <v>5178</v>
      </c>
    </row>
    <row r="2350" spans="1:9" hidden="1">
      <c r="A2350" t="str">
        <f>Table_wabobpsvr_AzureCalc_AzureCalcRateCard[[#This Row],[ServiceName]]&amp;Table_wabobpsvr_AzureCalc_AzureCalcRateCard[[#This Row],[Price_Level]]&amp;Table_wabobpsvr_AzureCalc_AzureCalcRateCard[[#This Row],[Region]]</f>
        <v>Geo Redundant Storage Standard IO - FilesMOSP14</v>
      </c>
      <c r="B2350">
        <v>14</v>
      </c>
      <c r="C2350" t="s">
        <v>785</v>
      </c>
      <c r="D2350" t="s">
        <v>627</v>
      </c>
      <c r="E2350">
        <v>999999</v>
      </c>
      <c r="F2350" t="s">
        <v>1069</v>
      </c>
      <c r="G2350" s="784" t="s">
        <v>4431</v>
      </c>
      <c r="H2350" s="784" t="s">
        <v>4431</v>
      </c>
      <c r="I2350" s="784" t="s">
        <v>5182</v>
      </c>
    </row>
    <row r="2351" spans="1:9" hidden="1">
      <c r="A2351" t="str">
        <f>Table_wabobpsvr_AzureCalc_AzureCalcRateCard[[#This Row],[ServiceName]]&amp;Table_wabobpsvr_AzureCalc_AzureCalcRateCard[[#This Row],[Price_Level]]&amp;Table_wabobpsvr_AzureCalc_AzureCalcRateCard[[#This Row],[Region]]</f>
        <v>A6 Cloud ServicesA14</v>
      </c>
      <c r="B2351">
        <v>14</v>
      </c>
      <c r="C2351" t="s">
        <v>701</v>
      </c>
      <c r="D2351" t="s">
        <v>181</v>
      </c>
      <c r="E2351">
        <v>0.62565000000000004</v>
      </c>
      <c r="F2351" t="s">
        <v>704</v>
      </c>
      <c r="G2351" s="784" t="s">
        <v>2729</v>
      </c>
      <c r="H2351" s="784" t="s">
        <v>2730</v>
      </c>
      <c r="I2351" s="784" t="s">
        <v>5181</v>
      </c>
    </row>
    <row r="2352" spans="1:9" hidden="1">
      <c r="A2352" t="str">
        <f>Table_wabobpsvr_AzureCalc_AzureCalcRateCard[[#This Row],[ServiceName]]&amp;Table_wabobpsvr_AzureCalc_AzureCalcRateCard[[#This Row],[Price_Level]]&amp;Table_wabobpsvr_AzureCalc_AzureCalcRateCard[[#This Row],[Region]]</f>
        <v>A6 Cloud ServicesB14</v>
      </c>
      <c r="B2352">
        <v>14</v>
      </c>
      <c r="C2352" t="s">
        <v>701</v>
      </c>
      <c r="D2352" t="s">
        <v>182</v>
      </c>
      <c r="E2352">
        <v>0.60629999999999995</v>
      </c>
      <c r="F2352" t="s">
        <v>704</v>
      </c>
      <c r="G2352" s="784" t="s">
        <v>2729</v>
      </c>
      <c r="H2352" s="784" t="s">
        <v>2730</v>
      </c>
      <c r="I2352" s="784" t="s">
        <v>5181</v>
      </c>
    </row>
    <row r="2353" spans="1:9" hidden="1">
      <c r="A2353" t="str">
        <f>Table_wabobpsvr_AzureCalc_AzureCalcRateCard[[#This Row],[ServiceName]]&amp;Table_wabobpsvr_AzureCalc_AzureCalcRateCard[[#This Row],[Price_Level]]&amp;Table_wabobpsvr_AzureCalc_AzureCalcRateCard[[#This Row],[Region]]</f>
        <v>A6 Cloud ServicesC14</v>
      </c>
      <c r="B2353">
        <v>14</v>
      </c>
      <c r="C2353" t="s">
        <v>701</v>
      </c>
      <c r="D2353" t="s">
        <v>184</v>
      </c>
      <c r="E2353">
        <v>0.58694999999999997</v>
      </c>
      <c r="F2353" t="s">
        <v>704</v>
      </c>
      <c r="G2353" s="784" t="s">
        <v>2729</v>
      </c>
      <c r="H2353" s="784" t="s">
        <v>2730</v>
      </c>
      <c r="I2353" s="784" t="s">
        <v>5181</v>
      </c>
    </row>
    <row r="2354" spans="1:9" hidden="1">
      <c r="A2354" t="str">
        <f>Table_wabobpsvr_AzureCalc_AzureCalcRateCard[[#This Row],[ServiceName]]&amp;Table_wabobpsvr_AzureCalc_AzureCalcRateCard[[#This Row],[Price_Level]]&amp;Table_wabobpsvr_AzureCalc_AzureCalcRateCard[[#This Row],[Region]]</f>
        <v>A6 Cloud ServicesD14</v>
      </c>
      <c r="B2354">
        <v>14</v>
      </c>
      <c r="C2354" t="s">
        <v>701</v>
      </c>
      <c r="D2354" t="s">
        <v>183</v>
      </c>
      <c r="E2354">
        <v>0.56759999999999999</v>
      </c>
      <c r="F2354" t="s">
        <v>704</v>
      </c>
      <c r="G2354" s="784" t="s">
        <v>2729</v>
      </c>
      <c r="H2354" s="784" t="s">
        <v>2730</v>
      </c>
      <c r="I2354" s="784" t="s">
        <v>5181</v>
      </c>
    </row>
    <row r="2355" spans="1:9" hidden="1">
      <c r="A2355" t="str">
        <f>Table_wabobpsvr_AzureCalc_AzureCalcRateCard[[#This Row],[ServiceName]]&amp;Table_wabobpsvr_AzureCalc_AzureCalcRateCard[[#This Row],[Price_Level]]&amp;Table_wabobpsvr_AzureCalc_AzureCalcRateCard[[#This Row],[Region]]</f>
        <v>A7 Cloud ServicesMOSP14</v>
      </c>
      <c r="B2355">
        <v>14</v>
      </c>
      <c r="C2355" t="s">
        <v>701</v>
      </c>
      <c r="D2355" t="s">
        <v>627</v>
      </c>
      <c r="E2355">
        <v>999999</v>
      </c>
      <c r="F2355" t="s">
        <v>705</v>
      </c>
      <c r="G2355" s="784" t="s">
        <v>4431</v>
      </c>
      <c r="H2355" s="784" t="s">
        <v>4431</v>
      </c>
      <c r="I2355" s="784" t="s">
        <v>5183</v>
      </c>
    </row>
    <row r="2356" spans="1:9" hidden="1">
      <c r="A2356" t="str">
        <f>Table_wabobpsvr_AzureCalc_AzureCalcRateCard[[#This Row],[ServiceName]]&amp;Table_wabobpsvr_AzureCalc_AzureCalcRateCard[[#This Row],[Price_Level]]&amp;Table_wabobpsvr_AzureCalc_AzureCalcRateCard[[#This Row],[Region]]</f>
        <v>A7 Cloud ServicesA14</v>
      </c>
      <c r="B2356">
        <v>14</v>
      </c>
      <c r="C2356" t="s">
        <v>701</v>
      </c>
      <c r="D2356" t="s">
        <v>181</v>
      </c>
      <c r="E2356">
        <v>1.2435400000000001</v>
      </c>
      <c r="F2356" t="s">
        <v>705</v>
      </c>
      <c r="G2356" s="784" t="s">
        <v>2731</v>
      </c>
      <c r="H2356" s="784" t="s">
        <v>2732</v>
      </c>
      <c r="I2356" s="784" t="s">
        <v>5183</v>
      </c>
    </row>
    <row r="2357" spans="1:9" hidden="1">
      <c r="A2357" t="str">
        <f>Table_wabobpsvr_AzureCalc_AzureCalcRateCard[[#This Row],[ServiceName]]&amp;Table_wabobpsvr_AzureCalc_AzureCalcRateCard[[#This Row],[Price_Level]]&amp;Table_wabobpsvr_AzureCalc_AzureCalcRateCard[[#This Row],[Region]]</f>
        <v>A7 Cloud ServicesB14</v>
      </c>
      <c r="B2357">
        <v>14</v>
      </c>
      <c r="C2357" t="s">
        <v>701</v>
      </c>
      <c r="D2357" t="s">
        <v>182</v>
      </c>
      <c r="E2357">
        <v>1.2050799999999999</v>
      </c>
      <c r="F2357" t="s">
        <v>705</v>
      </c>
      <c r="G2357" s="784" t="s">
        <v>2731</v>
      </c>
      <c r="H2357" s="784" t="s">
        <v>2732</v>
      </c>
      <c r="I2357" s="784" t="s">
        <v>5183</v>
      </c>
    </row>
    <row r="2358" spans="1:9" hidden="1">
      <c r="A2358" s="784" t="str">
        <f>Table_wabobpsvr_AzureCalc_AzureCalcRateCard[[#This Row],[ServiceName]]&amp;Table_wabobpsvr_AzureCalc_AzureCalcRateCard[[#This Row],[Price_Level]]&amp;Table_wabobpsvr_AzureCalc_AzureCalcRateCard[[#This Row],[Region]]</f>
        <v>A7 Cloud ServicesC14</v>
      </c>
      <c r="B2358" s="784">
        <v>14</v>
      </c>
      <c r="C2358" s="784" t="s">
        <v>701</v>
      </c>
      <c r="D2358" s="784" t="s">
        <v>184</v>
      </c>
      <c r="E2358" s="784">
        <v>1.16662</v>
      </c>
      <c r="F2358" s="784" t="s">
        <v>705</v>
      </c>
      <c r="G2358" s="784" t="s">
        <v>2731</v>
      </c>
      <c r="H2358" s="784" t="s">
        <v>2732</v>
      </c>
      <c r="I2358" s="784" t="s">
        <v>5183</v>
      </c>
    </row>
    <row r="2359" spans="1:9" hidden="1">
      <c r="A2359" s="784" t="str">
        <f>Table_wabobpsvr_AzureCalc_AzureCalcRateCard[[#This Row],[ServiceName]]&amp;Table_wabobpsvr_AzureCalc_AzureCalcRateCard[[#This Row],[Price_Level]]&amp;Table_wabobpsvr_AzureCalc_AzureCalcRateCard[[#This Row],[Region]]</f>
        <v>A7 Cloud ServicesD14</v>
      </c>
      <c r="B2359" s="784">
        <v>14</v>
      </c>
      <c r="C2359" s="784" t="s">
        <v>701</v>
      </c>
      <c r="D2359" s="784" t="s">
        <v>183</v>
      </c>
      <c r="E2359" s="784">
        <v>1.1281600000000001</v>
      </c>
      <c r="F2359" s="784" t="s">
        <v>705</v>
      </c>
      <c r="G2359" s="784" t="s">
        <v>2731</v>
      </c>
      <c r="H2359" s="784" t="s">
        <v>2732</v>
      </c>
      <c r="I2359" s="784" t="s">
        <v>5183</v>
      </c>
    </row>
    <row r="2360" spans="1:9" hidden="1">
      <c r="A2360" s="784" t="str">
        <f>Table_wabobpsvr_AzureCalc_AzureCalcRateCard[[#This Row],[ServiceName]]&amp;Table_wabobpsvr_AzureCalc_AzureCalcRateCard[[#This Row],[Price_Level]]&amp;Table_wabobpsvr_AzureCalc_AzureCalcRateCard[[#This Row],[Region]]</f>
        <v>A8 Cloud ServicesMOSP14</v>
      </c>
      <c r="B2360" s="784">
        <v>14</v>
      </c>
      <c r="C2360" s="784" t="s">
        <v>701</v>
      </c>
      <c r="D2360" s="784" t="s">
        <v>627</v>
      </c>
      <c r="E2360" s="784">
        <v>999999</v>
      </c>
      <c r="F2360" s="784" t="s">
        <v>716</v>
      </c>
      <c r="G2360" s="784" t="s">
        <v>4431</v>
      </c>
      <c r="H2360" s="784" t="s">
        <v>4431</v>
      </c>
      <c r="I2360" s="784" t="s">
        <v>5184</v>
      </c>
    </row>
    <row r="2361" spans="1:9" hidden="1">
      <c r="A2361" t="str">
        <f>Table_wabobpsvr_AzureCalc_AzureCalcRateCard[[#This Row],[ServiceName]]&amp;Table_wabobpsvr_AzureCalc_AzureCalcRateCard[[#This Row],[Price_Level]]&amp;Table_wabobpsvr_AzureCalc_AzureCalcRateCard[[#This Row],[Region]]</f>
        <v>A8 Cloud ServicesA14</v>
      </c>
      <c r="B2361">
        <v>14</v>
      </c>
      <c r="C2361" t="s">
        <v>701</v>
      </c>
      <c r="D2361" t="s">
        <v>181</v>
      </c>
      <c r="E2361">
        <v>999999</v>
      </c>
      <c r="F2361" t="s">
        <v>716</v>
      </c>
      <c r="G2361" s="784" t="s">
        <v>2733</v>
      </c>
      <c r="H2361" s="784" t="s">
        <v>2734</v>
      </c>
      <c r="I2361" s="784" t="s">
        <v>5184</v>
      </c>
    </row>
    <row r="2362" spans="1:9" hidden="1">
      <c r="A2362" s="784" t="str">
        <f>Table_wabobpsvr_AzureCalc_AzureCalcRateCard[[#This Row],[ServiceName]]&amp;Table_wabobpsvr_AzureCalc_AzureCalcRateCard[[#This Row],[Price_Level]]&amp;Table_wabobpsvr_AzureCalc_AzureCalcRateCard[[#This Row],[Region]]</f>
        <v>A8 Cloud ServicesB14</v>
      </c>
      <c r="B2362" s="784">
        <v>14</v>
      </c>
      <c r="C2362" s="784" t="s">
        <v>701</v>
      </c>
      <c r="D2362" s="784" t="s">
        <v>182</v>
      </c>
      <c r="E2362" s="784">
        <v>999999</v>
      </c>
      <c r="F2362" s="784" t="s">
        <v>716</v>
      </c>
      <c r="G2362" s="784" t="s">
        <v>2733</v>
      </c>
      <c r="H2362" s="784" t="s">
        <v>2734</v>
      </c>
      <c r="I2362" s="784" t="s">
        <v>5184</v>
      </c>
    </row>
    <row r="2363" spans="1:9" hidden="1">
      <c r="A2363" s="784" t="str">
        <f>Table_wabobpsvr_AzureCalc_AzureCalcRateCard[[#This Row],[ServiceName]]&amp;Table_wabobpsvr_AzureCalc_AzureCalcRateCard[[#This Row],[Price_Level]]&amp;Table_wabobpsvr_AzureCalc_AzureCalcRateCard[[#This Row],[Region]]</f>
        <v>A8 Cloud ServicesC14</v>
      </c>
      <c r="B2363" s="784">
        <v>14</v>
      </c>
      <c r="C2363" s="784" t="s">
        <v>701</v>
      </c>
      <c r="D2363" s="784" t="s">
        <v>184</v>
      </c>
      <c r="E2363" s="784">
        <v>999999</v>
      </c>
      <c r="F2363" s="784" t="s">
        <v>716</v>
      </c>
      <c r="G2363" s="784" t="s">
        <v>2733</v>
      </c>
      <c r="H2363" s="784" t="s">
        <v>2734</v>
      </c>
      <c r="I2363" s="784" t="s">
        <v>5184</v>
      </c>
    </row>
    <row r="2364" spans="1:9" hidden="1">
      <c r="A2364" s="784" t="str">
        <f>Table_wabobpsvr_AzureCalc_AzureCalcRateCard[[#This Row],[ServiceName]]&amp;Table_wabobpsvr_AzureCalc_AzureCalcRateCard[[#This Row],[Price_Level]]&amp;Table_wabobpsvr_AzureCalc_AzureCalcRateCard[[#This Row],[Region]]</f>
        <v>A8 Cloud ServicesD14</v>
      </c>
      <c r="B2364" s="784">
        <v>14</v>
      </c>
      <c r="C2364" s="784" t="s">
        <v>701</v>
      </c>
      <c r="D2364" s="784" t="s">
        <v>183</v>
      </c>
      <c r="E2364" s="784">
        <v>999999</v>
      </c>
      <c r="F2364" s="784" t="s">
        <v>716</v>
      </c>
      <c r="G2364" s="784" t="s">
        <v>2733</v>
      </c>
      <c r="H2364" s="784" t="s">
        <v>2734</v>
      </c>
      <c r="I2364" s="784" t="s">
        <v>5184</v>
      </c>
    </row>
    <row r="2365" spans="1:9" hidden="1">
      <c r="A2365" s="784" t="str">
        <f>Table_wabobpsvr_AzureCalc_AzureCalcRateCard[[#This Row],[ServiceName]]&amp;Table_wabobpsvr_AzureCalc_AzureCalcRateCard[[#This Row],[Price_Level]]&amp;Table_wabobpsvr_AzureCalc_AzureCalcRateCard[[#This Row],[Region]]</f>
        <v>A9 Cloud ServicesMOSP14</v>
      </c>
      <c r="B2365" s="784">
        <v>14</v>
      </c>
      <c r="C2365" s="784" t="s">
        <v>701</v>
      </c>
      <c r="D2365" s="784" t="s">
        <v>627</v>
      </c>
      <c r="E2365" s="784">
        <v>999999</v>
      </c>
      <c r="F2365" s="784" t="s">
        <v>718</v>
      </c>
      <c r="G2365" s="784" t="s">
        <v>4431</v>
      </c>
      <c r="H2365" s="784" t="s">
        <v>4431</v>
      </c>
      <c r="I2365" s="784" t="s">
        <v>5185</v>
      </c>
    </row>
    <row r="2366" spans="1:9" hidden="1">
      <c r="A2366" s="784" t="str">
        <f>Table_wabobpsvr_AzureCalc_AzureCalcRateCard[[#This Row],[ServiceName]]&amp;Table_wabobpsvr_AzureCalc_AzureCalcRateCard[[#This Row],[Price_Level]]&amp;Table_wabobpsvr_AzureCalc_AzureCalcRateCard[[#This Row],[Region]]</f>
        <v>A9 Cloud ServicesA14</v>
      </c>
      <c r="B2366" s="784">
        <v>14</v>
      </c>
      <c r="C2366" s="784" t="s">
        <v>701</v>
      </c>
      <c r="D2366" s="784" t="s">
        <v>181</v>
      </c>
      <c r="E2366" s="784">
        <v>999999</v>
      </c>
      <c r="F2366" s="784" t="s">
        <v>718</v>
      </c>
      <c r="G2366" s="784" t="s">
        <v>2735</v>
      </c>
      <c r="H2366" s="784" t="s">
        <v>2736</v>
      </c>
      <c r="I2366" s="784" t="s">
        <v>5185</v>
      </c>
    </row>
    <row r="2367" spans="1:9" hidden="1">
      <c r="A2367" s="784" t="str">
        <f>Table_wabobpsvr_AzureCalc_AzureCalcRateCard[[#This Row],[ServiceName]]&amp;Table_wabobpsvr_AzureCalc_AzureCalcRateCard[[#This Row],[Price_Level]]&amp;Table_wabobpsvr_AzureCalc_AzureCalcRateCard[[#This Row],[Region]]</f>
        <v>A9 Cloud ServicesB14</v>
      </c>
      <c r="B2367" s="784">
        <v>14</v>
      </c>
      <c r="C2367" s="784" t="s">
        <v>701</v>
      </c>
      <c r="D2367" s="784" t="s">
        <v>182</v>
      </c>
      <c r="E2367" s="784">
        <v>999999</v>
      </c>
      <c r="F2367" s="784" t="s">
        <v>718</v>
      </c>
      <c r="G2367" s="784" t="s">
        <v>2735</v>
      </c>
      <c r="H2367" s="784" t="s">
        <v>2736</v>
      </c>
      <c r="I2367" s="784" t="s">
        <v>5185</v>
      </c>
    </row>
    <row r="2368" spans="1:9" hidden="1">
      <c r="A2368" s="784" t="str">
        <f>Table_wabobpsvr_AzureCalc_AzureCalcRateCard[[#This Row],[ServiceName]]&amp;Table_wabobpsvr_AzureCalc_AzureCalcRateCard[[#This Row],[Price_Level]]&amp;Table_wabobpsvr_AzureCalc_AzureCalcRateCard[[#This Row],[Region]]</f>
        <v>A9 Cloud ServicesC14</v>
      </c>
      <c r="B2368" s="784">
        <v>14</v>
      </c>
      <c r="C2368" s="784" t="s">
        <v>701</v>
      </c>
      <c r="D2368" s="784" t="s">
        <v>184</v>
      </c>
      <c r="E2368" s="784">
        <v>999999</v>
      </c>
      <c r="F2368" s="784" t="s">
        <v>718</v>
      </c>
      <c r="G2368" s="784" t="s">
        <v>2735</v>
      </c>
      <c r="H2368" s="784" t="s">
        <v>2736</v>
      </c>
      <c r="I2368" s="784" t="s">
        <v>5185</v>
      </c>
    </row>
    <row r="2369" spans="1:9" hidden="1">
      <c r="A2369" s="784" t="str">
        <f>Table_wabobpsvr_AzureCalc_AzureCalcRateCard[[#This Row],[ServiceName]]&amp;Table_wabobpsvr_AzureCalc_AzureCalcRateCard[[#This Row],[Price_Level]]&amp;Table_wabobpsvr_AzureCalc_AzureCalcRateCard[[#This Row],[Region]]</f>
        <v>A9 Cloud ServicesD14</v>
      </c>
      <c r="B2369" s="784">
        <v>14</v>
      </c>
      <c r="C2369" s="784" t="s">
        <v>701</v>
      </c>
      <c r="D2369" s="784" t="s">
        <v>183</v>
      </c>
      <c r="E2369" s="784">
        <v>999999</v>
      </c>
      <c r="F2369" s="784" t="s">
        <v>718</v>
      </c>
      <c r="G2369" s="784" t="s">
        <v>2735</v>
      </c>
      <c r="H2369" s="784" t="s">
        <v>2736</v>
      </c>
      <c r="I2369" s="784" t="s">
        <v>5185</v>
      </c>
    </row>
    <row r="2370" spans="1:9" hidden="1">
      <c r="A2370" s="784" t="str">
        <f>Table_wabobpsvr_AzureCalc_AzureCalcRateCard[[#This Row],[ServiceName]]&amp;Table_wabobpsvr_AzureCalc_AzureCalcRateCard[[#This Row],[Price_Level]]&amp;Table_wabobpsvr_AzureCalc_AzureCalcRateCard[[#This Row],[Region]]</f>
        <v>Data Transfer Out - US GovMOSP14</v>
      </c>
      <c r="B2370" s="784">
        <v>14</v>
      </c>
      <c r="C2370" s="784" t="s">
        <v>785</v>
      </c>
      <c r="D2370" s="784" t="s">
        <v>627</v>
      </c>
      <c r="E2370" s="784">
        <v>999999</v>
      </c>
      <c r="F2370" s="784" t="s">
        <v>1070</v>
      </c>
      <c r="G2370" s="784" t="s">
        <v>4431</v>
      </c>
      <c r="H2370" s="784" t="s">
        <v>4431</v>
      </c>
      <c r="I2370" s="784" t="s">
        <v>5186</v>
      </c>
    </row>
    <row r="2371" spans="1:9" hidden="1">
      <c r="A2371" s="784" t="str">
        <f>Table_wabobpsvr_AzureCalc_AzureCalcRateCard[[#This Row],[ServiceName]]&amp;Table_wabobpsvr_AzureCalc_AzureCalcRateCard[[#This Row],[Price_Level]]&amp;Table_wabobpsvr_AzureCalc_AzureCalcRateCard[[#This Row],[Region]]</f>
        <v>Data Transfer Out - US GovA14</v>
      </c>
      <c r="B2371" s="784">
        <v>14</v>
      </c>
      <c r="C2371" s="784" t="s">
        <v>785</v>
      </c>
      <c r="D2371" s="784" t="s">
        <v>181</v>
      </c>
      <c r="E2371" s="784">
        <v>0.105818182</v>
      </c>
      <c r="F2371" s="784" t="s">
        <v>1070</v>
      </c>
      <c r="G2371" s="784" t="s">
        <v>2489</v>
      </c>
      <c r="H2371" s="784" t="s">
        <v>2490</v>
      </c>
      <c r="I2371" s="784" t="s">
        <v>5186</v>
      </c>
    </row>
    <row r="2372" spans="1:9" hidden="1">
      <c r="A2372" s="784" t="str">
        <f>Table_wabobpsvr_AzureCalc_AzureCalcRateCard[[#This Row],[ServiceName]]&amp;Table_wabobpsvr_AzureCalc_AzureCalcRateCard[[#This Row],[Price_Level]]&amp;Table_wabobpsvr_AzureCalc_AzureCalcRateCard[[#This Row],[Region]]</f>
        <v>Data Transfer Out - US GovB14</v>
      </c>
      <c r="B2372" s="784">
        <v>14</v>
      </c>
      <c r="C2372" s="784" t="s">
        <v>785</v>
      </c>
      <c r="D2372" s="784" t="s">
        <v>182</v>
      </c>
      <c r="E2372" s="784">
        <v>0.10254545499999999</v>
      </c>
      <c r="F2372" s="784" t="s">
        <v>1070</v>
      </c>
      <c r="G2372" s="784" t="s">
        <v>2489</v>
      </c>
      <c r="H2372" s="784" t="s">
        <v>2490</v>
      </c>
      <c r="I2372" s="784" t="s">
        <v>5186</v>
      </c>
    </row>
    <row r="2373" spans="1:9" hidden="1">
      <c r="A2373" t="str">
        <f>Table_wabobpsvr_AzureCalc_AzureCalcRateCard[[#This Row],[ServiceName]]&amp;Table_wabobpsvr_AzureCalc_AzureCalcRateCard[[#This Row],[Price_Level]]&amp;Table_wabobpsvr_AzureCalc_AzureCalcRateCard[[#This Row],[Region]]</f>
        <v>Data Transfer Out - US GovC14</v>
      </c>
      <c r="B2373">
        <v>14</v>
      </c>
      <c r="C2373" t="s">
        <v>785</v>
      </c>
      <c r="D2373" t="s">
        <v>184</v>
      </c>
      <c r="E2373">
        <v>9.9272727000000005E-2</v>
      </c>
      <c r="F2373" t="s">
        <v>1070</v>
      </c>
      <c r="G2373" s="784" t="s">
        <v>2489</v>
      </c>
      <c r="H2373" s="784" t="s">
        <v>2490</v>
      </c>
      <c r="I2373" s="784" t="s">
        <v>5186</v>
      </c>
    </row>
    <row r="2374" spans="1:9" hidden="1">
      <c r="A2374" s="784" t="str">
        <f>Table_wabobpsvr_AzureCalc_AzureCalcRateCard[[#This Row],[ServiceName]]&amp;Table_wabobpsvr_AzureCalc_AzureCalcRateCard[[#This Row],[Price_Level]]&amp;Table_wabobpsvr_AzureCalc_AzureCalcRateCard[[#This Row],[Region]]</f>
        <v>Data Transfer Out - US GovD14</v>
      </c>
      <c r="B2374" s="784">
        <v>14</v>
      </c>
      <c r="C2374" s="784" t="s">
        <v>785</v>
      </c>
      <c r="D2374" s="784" t="s">
        <v>183</v>
      </c>
      <c r="E2374" s="784">
        <v>9.6000000000000002E-2</v>
      </c>
      <c r="F2374" s="784" t="s">
        <v>1070</v>
      </c>
      <c r="G2374" s="784" t="s">
        <v>2489</v>
      </c>
      <c r="H2374" s="784" t="s">
        <v>2490</v>
      </c>
      <c r="I2374" s="784" t="s">
        <v>5186</v>
      </c>
    </row>
    <row r="2375" spans="1:9" hidden="1">
      <c r="A2375" s="784" t="str">
        <f>Table_wabobpsvr_AzureCalc_AzureCalcRateCard[[#This Row],[ServiceName]]&amp;Table_wabobpsvr_AzureCalc_AzureCalcRateCard[[#This Row],[Price_Level]]&amp;Table_wabobpsvr_AzureCalc_AzureCalcRateCard[[#This Row],[Region]]</f>
        <v>Data Transfer Out - US Gov - Tier 2MOSP14</v>
      </c>
      <c r="B2375" s="784">
        <v>14</v>
      </c>
      <c r="C2375" s="784" t="s">
        <v>785</v>
      </c>
      <c r="D2375" s="784" t="s">
        <v>627</v>
      </c>
      <c r="E2375" s="784">
        <v>999999</v>
      </c>
      <c r="F2375" s="784" t="s">
        <v>1071</v>
      </c>
      <c r="G2375" s="784" t="s">
        <v>4431</v>
      </c>
      <c r="H2375" s="784" t="s">
        <v>4431</v>
      </c>
      <c r="I2375" s="784" t="s">
        <v>5186</v>
      </c>
    </row>
    <row r="2376" spans="1:9" hidden="1">
      <c r="A2376" s="784" t="str">
        <f>Table_wabobpsvr_AzureCalc_AzureCalcRateCard[[#This Row],[ServiceName]]&amp;Table_wabobpsvr_AzureCalc_AzureCalcRateCard[[#This Row],[Price_Level]]&amp;Table_wabobpsvr_AzureCalc_AzureCalcRateCard[[#This Row],[Region]]</f>
        <v>Data Transfer Out - US Gov - Tier 2A14</v>
      </c>
      <c r="B2376" s="784">
        <v>14</v>
      </c>
      <c r="C2376" s="784" t="s">
        <v>785</v>
      </c>
      <c r="D2376" s="784" t="s">
        <v>181</v>
      </c>
      <c r="E2376" s="784">
        <v>0.105818182</v>
      </c>
      <c r="F2376" s="784" t="s">
        <v>1071</v>
      </c>
      <c r="G2376" s="784" t="s">
        <v>2489</v>
      </c>
      <c r="H2376" s="784" t="s">
        <v>2490</v>
      </c>
      <c r="I2376" s="784" t="s">
        <v>5186</v>
      </c>
    </row>
    <row r="2377" spans="1:9" hidden="1">
      <c r="A2377" s="784" t="str">
        <f>Table_wabobpsvr_AzureCalc_AzureCalcRateCard[[#This Row],[ServiceName]]&amp;Table_wabobpsvr_AzureCalc_AzureCalcRateCard[[#This Row],[Price_Level]]&amp;Table_wabobpsvr_AzureCalc_AzureCalcRateCard[[#This Row],[Region]]</f>
        <v>Data Transfer Out - US Gov - Tier 2B14</v>
      </c>
      <c r="B2377" s="784">
        <v>14</v>
      </c>
      <c r="C2377" s="784" t="s">
        <v>785</v>
      </c>
      <c r="D2377" s="784" t="s">
        <v>182</v>
      </c>
      <c r="E2377" s="784">
        <v>0.10254545499999999</v>
      </c>
      <c r="F2377" s="784" t="s">
        <v>1071</v>
      </c>
      <c r="G2377" s="784" t="s">
        <v>2489</v>
      </c>
      <c r="H2377" s="784" t="s">
        <v>2490</v>
      </c>
      <c r="I2377" s="784" t="s">
        <v>5186</v>
      </c>
    </row>
    <row r="2378" spans="1:9" hidden="1">
      <c r="A2378" s="784" t="str">
        <f>Table_wabobpsvr_AzureCalc_AzureCalcRateCard[[#This Row],[ServiceName]]&amp;Table_wabobpsvr_AzureCalc_AzureCalcRateCard[[#This Row],[Price_Level]]&amp;Table_wabobpsvr_AzureCalc_AzureCalcRateCard[[#This Row],[Region]]</f>
        <v>Data Transfer Out - US Gov - Tier 2C14</v>
      </c>
      <c r="B2378" s="784">
        <v>14</v>
      </c>
      <c r="C2378" s="784" t="s">
        <v>785</v>
      </c>
      <c r="D2378" s="784" t="s">
        <v>184</v>
      </c>
      <c r="E2378" s="784">
        <v>9.9272727000000005E-2</v>
      </c>
      <c r="F2378" s="784" t="s">
        <v>1071</v>
      </c>
      <c r="G2378" s="784" t="s">
        <v>2489</v>
      </c>
      <c r="H2378" s="784" t="s">
        <v>2490</v>
      </c>
      <c r="I2378" s="784" t="s">
        <v>5186</v>
      </c>
    </row>
    <row r="2379" spans="1:9" hidden="1">
      <c r="A2379" s="784" t="str">
        <f>Table_wabobpsvr_AzureCalc_AzureCalcRateCard[[#This Row],[ServiceName]]&amp;Table_wabobpsvr_AzureCalc_AzureCalcRateCard[[#This Row],[Price_Level]]&amp;Table_wabobpsvr_AzureCalc_AzureCalcRateCard[[#This Row],[Region]]</f>
        <v>ExpressRoute (IXP) 1 Gbps ConnectionsMOSP14</v>
      </c>
      <c r="B2379" s="784">
        <v>14</v>
      </c>
      <c r="C2379" s="784" t="s">
        <v>594</v>
      </c>
      <c r="D2379" s="784" t="s">
        <v>627</v>
      </c>
      <c r="E2379" s="784">
        <v>999999</v>
      </c>
      <c r="F2379" s="784" t="s">
        <v>820</v>
      </c>
      <c r="G2379" s="784" t="s">
        <v>4431</v>
      </c>
      <c r="H2379" s="784" t="s">
        <v>4431</v>
      </c>
      <c r="I2379" s="784" t="s">
        <v>5187</v>
      </c>
    </row>
    <row r="2380" spans="1:9" hidden="1">
      <c r="A2380" s="784" t="str">
        <f>Table_wabobpsvr_AzureCalc_AzureCalcRateCard[[#This Row],[ServiceName]]&amp;Table_wabobpsvr_AzureCalc_AzureCalcRateCard[[#This Row],[Price_Level]]&amp;Table_wabobpsvr_AzureCalc_AzureCalcRateCard[[#This Row],[Region]]</f>
        <v>ExpressRoute (IXP) 1 Gbps ConnectionsA14</v>
      </c>
      <c r="B2380" s="784">
        <v>14</v>
      </c>
      <c r="C2380" s="784" t="s">
        <v>594</v>
      </c>
      <c r="D2380" s="784" t="s">
        <v>181</v>
      </c>
      <c r="E2380" s="784">
        <v>999999</v>
      </c>
      <c r="F2380" s="784" t="s">
        <v>820</v>
      </c>
      <c r="G2380" s="784" t="s">
        <v>2485</v>
      </c>
      <c r="H2380" s="784" t="s">
        <v>2486</v>
      </c>
      <c r="I2380" s="784" t="s">
        <v>5187</v>
      </c>
    </row>
    <row r="2381" spans="1:9" hidden="1">
      <c r="A2381" s="784" t="str">
        <f>Table_wabobpsvr_AzureCalc_AzureCalcRateCard[[#This Row],[ServiceName]]&amp;Table_wabobpsvr_AzureCalc_AzureCalcRateCard[[#This Row],[Price_Level]]&amp;Table_wabobpsvr_AzureCalc_AzureCalcRateCard[[#This Row],[Region]]</f>
        <v>SQL Database BusinessD16</v>
      </c>
      <c r="B2381" s="784">
        <v>16</v>
      </c>
      <c r="C2381" s="784" t="s">
        <v>1280</v>
      </c>
      <c r="D2381" s="784" t="s">
        <v>183</v>
      </c>
      <c r="E2381" s="784">
        <v>70.329599999999999</v>
      </c>
      <c r="F2381" s="784" t="s">
        <v>784</v>
      </c>
      <c r="G2381" s="784" t="s">
        <v>3646</v>
      </c>
      <c r="H2381" s="784" t="s">
        <v>3647</v>
      </c>
      <c r="I2381" s="784" t="s">
        <v>4431</v>
      </c>
    </row>
    <row r="2382" spans="1:9" hidden="1">
      <c r="A2382" s="784" t="str">
        <f>Table_wabobpsvr_AzureCalc_AzureCalcRateCard[[#This Row],[ServiceName]]&amp;Table_wabobpsvr_AzureCalc_AzureCalcRateCard[[#This Row],[Price_Level]]&amp;Table_wabobpsvr_AzureCalc_AzureCalcRateCard[[#This Row],[Region]]</f>
        <v>A8 HDInsight (Non-Windows)D10</v>
      </c>
      <c r="B2382" s="784">
        <v>10</v>
      </c>
      <c r="C2382" s="784" t="s">
        <v>91</v>
      </c>
      <c r="D2382" s="784" t="s">
        <v>183</v>
      </c>
      <c r="E2382" s="784">
        <v>0.78400000000000003</v>
      </c>
      <c r="F2382" s="784" t="s">
        <v>3550</v>
      </c>
      <c r="G2382" s="784" t="s">
        <v>4081</v>
      </c>
      <c r="H2382" s="784" t="s">
        <v>4082</v>
      </c>
      <c r="I2382" s="784" t="s">
        <v>5172</v>
      </c>
    </row>
    <row r="2383" spans="1:9" hidden="1">
      <c r="A2383" s="784" t="str">
        <f>Table_wabobpsvr_AzureCalc_AzureCalcRateCard[[#This Row],[ServiceName]]&amp;Table_wabobpsvr_AzureCalc_AzureCalcRateCard[[#This Row],[Price_Level]]&amp;Table_wabobpsvr_AzureCalc_AzureCalcRateCard[[#This Row],[Region]]</f>
        <v>Monthly FeeB2</v>
      </c>
      <c r="B2383" s="784">
        <v>2</v>
      </c>
      <c r="C2383" s="784" t="s">
        <v>4431</v>
      </c>
      <c r="D2383" s="784" t="s">
        <v>182</v>
      </c>
      <c r="E2383" s="784">
        <v>999999</v>
      </c>
      <c r="F2383" s="784" t="s">
        <v>3556</v>
      </c>
      <c r="G2383" s="784" t="s">
        <v>4431</v>
      </c>
      <c r="H2383" s="784" t="s">
        <v>4431</v>
      </c>
      <c r="I2383" s="784" t="s">
        <v>4431</v>
      </c>
    </row>
    <row r="2384" spans="1:9" hidden="1">
      <c r="A2384" s="784" t="str">
        <f>Table_wabobpsvr_AzureCalc_AzureCalcRateCard[[#This Row],[ServiceName]]&amp;Table_wabobpsvr_AzureCalc_AzureCalcRateCard[[#This Row],[Price_Level]]&amp;Table_wabobpsvr_AzureCalc_AzureCalcRateCard[[#This Row],[Region]]</f>
        <v>A11 VM (Non-Windows)D9</v>
      </c>
      <c r="B2384" s="784">
        <v>9</v>
      </c>
      <c r="C2384" s="784" t="s">
        <v>91</v>
      </c>
      <c r="D2384" s="784" t="s">
        <v>183</v>
      </c>
      <c r="E2384" s="784">
        <v>2.1030000000000002</v>
      </c>
      <c r="F2384" s="784" t="s">
        <v>1285</v>
      </c>
      <c r="G2384" s="784" t="s">
        <v>4515</v>
      </c>
      <c r="H2384" s="784" t="s">
        <v>4516</v>
      </c>
      <c r="I2384" s="784" t="s">
        <v>5188</v>
      </c>
    </row>
    <row r="2385" spans="1:9" hidden="1">
      <c r="A2385" s="784" t="str">
        <f>Table_wabobpsvr_AzureCalc_AzureCalcRateCard[[#This Row],[ServiceName]]&amp;Table_wabobpsvr_AzureCalc_AzureCalcRateCard[[#This Row],[Price_Level]]&amp;Table_wabobpsvr_AzureCalc_AzureCalcRateCard[[#This Row],[Region]]</f>
        <v>A11 VM (Non-Windows)MOSP15</v>
      </c>
      <c r="B2385" s="784">
        <v>15</v>
      </c>
      <c r="C2385" s="784" t="s">
        <v>91</v>
      </c>
      <c r="D2385" s="784" t="s">
        <v>627</v>
      </c>
      <c r="E2385" s="784">
        <v>2.39</v>
      </c>
      <c r="F2385" s="784" t="s">
        <v>1285</v>
      </c>
      <c r="G2385" s="784" t="s">
        <v>4431</v>
      </c>
      <c r="H2385" s="784" t="s">
        <v>4431</v>
      </c>
      <c r="I2385" s="784" t="s">
        <v>5189</v>
      </c>
    </row>
    <row r="2386" spans="1:9" hidden="1">
      <c r="A2386" s="784" t="str">
        <f>Table_wabobpsvr_AzureCalc_AzureCalcRateCard[[#This Row],[ServiceName]]&amp;Table_wabobpsvr_AzureCalc_AzureCalcRateCard[[#This Row],[Price_Level]]&amp;Table_wabobpsvr_AzureCalc_AzureCalcRateCard[[#This Row],[Region]]</f>
        <v>A11 VM (Non-Windows)A15</v>
      </c>
      <c r="B2386" s="784">
        <v>15</v>
      </c>
      <c r="C2386" s="784" t="s">
        <v>91</v>
      </c>
      <c r="D2386" s="784" t="s">
        <v>181</v>
      </c>
      <c r="E2386" s="784">
        <v>2.3180000000000001</v>
      </c>
      <c r="F2386" s="784" t="s">
        <v>1285</v>
      </c>
      <c r="G2386" s="784" t="s">
        <v>3831</v>
      </c>
      <c r="H2386" s="784" t="s">
        <v>3832</v>
      </c>
      <c r="I2386" s="784" t="s">
        <v>5189</v>
      </c>
    </row>
    <row r="2387" spans="1:9" hidden="1">
      <c r="A2387" s="784" t="str">
        <f>Table_wabobpsvr_AzureCalc_AzureCalcRateCard[[#This Row],[ServiceName]]&amp;Table_wabobpsvr_AzureCalc_AzureCalcRateCard[[#This Row],[Price_Level]]&amp;Table_wabobpsvr_AzureCalc_AzureCalcRateCard[[#This Row],[Region]]</f>
        <v>A11 VM (Non-Windows)B15</v>
      </c>
      <c r="B2387" s="784">
        <v>15</v>
      </c>
      <c r="C2387" s="784" t="s">
        <v>91</v>
      </c>
      <c r="D2387" s="784" t="s">
        <v>182</v>
      </c>
      <c r="E2387" s="784">
        <v>2.2469999999999999</v>
      </c>
      <c r="F2387" s="784" t="s">
        <v>1285</v>
      </c>
      <c r="G2387" s="784" t="s">
        <v>3831</v>
      </c>
      <c r="H2387" s="784" t="s">
        <v>3832</v>
      </c>
      <c r="I2387" s="784" t="s">
        <v>5189</v>
      </c>
    </row>
    <row r="2388" spans="1:9" hidden="1">
      <c r="A2388" s="784" t="str">
        <f>Table_wabobpsvr_AzureCalc_AzureCalcRateCard[[#This Row],[ServiceName]]&amp;Table_wabobpsvr_AzureCalc_AzureCalcRateCard[[#This Row],[Price_Level]]&amp;Table_wabobpsvr_AzureCalc_AzureCalcRateCard[[#This Row],[Region]]</f>
        <v>A11 VM (Non-Windows)C15</v>
      </c>
      <c r="B2388" s="784">
        <v>15</v>
      </c>
      <c r="C2388" s="784" t="s">
        <v>91</v>
      </c>
      <c r="D2388" s="784" t="s">
        <v>184</v>
      </c>
      <c r="E2388" s="784">
        <v>2.1749999999999998</v>
      </c>
      <c r="F2388" s="784" t="s">
        <v>1285</v>
      </c>
      <c r="G2388" s="784" t="s">
        <v>3831</v>
      </c>
      <c r="H2388" s="784" t="s">
        <v>3832</v>
      </c>
      <c r="I2388" s="784" t="s">
        <v>5189</v>
      </c>
    </row>
    <row r="2389" spans="1:9" hidden="1">
      <c r="A2389" s="784" t="str">
        <f>Table_wabobpsvr_AzureCalc_AzureCalcRateCard[[#This Row],[ServiceName]]&amp;Table_wabobpsvr_AzureCalc_AzureCalcRateCard[[#This Row],[Price_Level]]&amp;Table_wabobpsvr_AzureCalc_AzureCalcRateCard[[#This Row],[Region]]</f>
        <v>A11 VM (Non-Windows)D15</v>
      </c>
      <c r="B2389" s="784">
        <v>15</v>
      </c>
      <c r="C2389" s="784" t="s">
        <v>91</v>
      </c>
      <c r="D2389" s="784" t="s">
        <v>183</v>
      </c>
      <c r="E2389" s="784">
        <v>2.1030000000000002</v>
      </c>
      <c r="F2389" s="784" t="s">
        <v>1285</v>
      </c>
      <c r="G2389" s="784" t="s">
        <v>3831</v>
      </c>
      <c r="H2389" s="784" t="s">
        <v>3832</v>
      </c>
      <c r="I2389" s="784" t="s">
        <v>5189</v>
      </c>
    </row>
    <row r="2390" spans="1:9" hidden="1">
      <c r="A2390" t="str">
        <f>Table_wabobpsvr_AzureCalc_AzureCalcRateCard[[#This Row],[ServiceName]]&amp;Table_wabobpsvr_AzureCalc_AzureCalcRateCard[[#This Row],[Price_Level]]&amp;Table_wabobpsvr_AzureCalc_AzureCalcRateCard[[#This Row],[Region]]</f>
        <v>A11 VM (Non-Windows)MOSP16</v>
      </c>
      <c r="B2390">
        <v>16</v>
      </c>
      <c r="C2390" t="s">
        <v>91</v>
      </c>
      <c r="D2390" t="s">
        <v>627</v>
      </c>
      <c r="E2390">
        <v>2.39</v>
      </c>
      <c r="F2390" t="s">
        <v>1285</v>
      </c>
      <c r="G2390" s="784" t="s">
        <v>4431</v>
      </c>
      <c r="H2390" s="784" t="s">
        <v>4431</v>
      </c>
      <c r="I2390" s="784" t="s">
        <v>5190</v>
      </c>
    </row>
    <row r="2391" spans="1:9" hidden="1">
      <c r="A2391" s="784" t="str">
        <f>Table_wabobpsvr_AzureCalc_AzureCalcRateCard[[#This Row],[ServiceName]]&amp;Table_wabobpsvr_AzureCalc_AzureCalcRateCard[[#This Row],[Price_Level]]&amp;Table_wabobpsvr_AzureCalc_AzureCalcRateCard[[#This Row],[Region]]</f>
        <v>A11 VM (Non-Windows)A16</v>
      </c>
      <c r="B2391" s="784">
        <v>16</v>
      </c>
      <c r="C2391" s="784" t="s">
        <v>91</v>
      </c>
      <c r="D2391" s="784" t="s">
        <v>181</v>
      </c>
      <c r="E2391" s="784">
        <v>2.3180000000000001</v>
      </c>
      <c r="F2391" s="784" t="s">
        <v>1285</v>
      </c>
      <c r="G2391" s="784" t="s">
        <v>3658</v>
      </c>
      <c r="H2391" s="784" t="s">
        <v>3659</v>
      </c>
      <c r="I2391" s="784" t="s">
        <v>5190</v>
      </c>
    </row>
    <row r="2392" spans="1:9" hidden="1">
      <c r="A2392" s="784" t="str">
        <f>Table_wabobpsvr_AzureCalc_AzureCalcRateCard[[#This Row],[ServiceName]]&amp;Table_wabobpsvr_AzureCalc_AzureCalcRateCard[[#This Row],[Price_Level]]&amp;Table_wabobpsvr_AzureCalc_AzureCalcRateCard[[#This Row],[Region]]</f>
        <v>A11 VM (Non-Windows)B16</v>
      </c>
      <c r="B2392" s="784">
        <v>16</v>
      </c>
      <c r="C2392" s="784" t="s">
        <v>91</v>
      </c>
      <c r="D2392" s="784" t="s">
        <v>182</v>
      </c>
      <c r="E2392" s="784">
        <v>2.2469999999999999</v>
      </c>
      <c r="F2392" s="784" t="s">
        <v>1285</v>
      </c>
      <c r="G2392" s="784" t="s">
        <v>3658</v>
      </c>
      <c r="H2392" s="784" t="s">
        <v>3659</v>
      </c>
      <c r="I2392" s="784" t="s">
        <v>5190</v>
      </c>
    </row>
    <row r="2393" spans="1:9" hidden="1">
      <c r="A2393" t="str">
        <f>Table_wabobpsvr_AzureCalc_AzureCalcRateCard[[#This Row],[ServiceName]]&amp;Table_wabobpsvr_AzureCalc_AzureCalcRateCard[[#This Row],[Price_Level]]&amp;Table_wabobpsvr_AzureCalc_AzureCalcRateCard[[#This Row],[Region]]</f>
        <v>Streaming UnitsD1</v>
      </c>
      <c r="B2393">
        <v>1</v>
      </c>
      <c r="C2393" t="s">
        <v>4431</v>
      </c>
      <c r="D2393" t="s">
        <v>183</v>
      </c>
      <c r="E2393">
        <v>999999</v>
      </c>
      <c r="F2393" t="s">
        <v>1361</v>
      </c>
      <c r="G2393" s="784" t="s">
        <v>4431</v>
      </c>
      <c r="H2393" s="784" t="s">
        <v>4431</v>
      </c>
      <c r="I2393" s="784" t="s">
        <v>4431</v>
      </c>
    </row>
    <row r="2394" spans="1:9" hidden="1">
      <c r="A2394" t="str">
        <f>Table_wabobpsvr_AzureCalc_AzureCalcRateCard[[#This Row],[ServiceName]]&amp;Table_wabobpsvr_AzureCalc_AzureCalcRateCard[[#This Row],[Price_Level]]&amp;Table_wabobpsvr_AzureCalc_AzureCalcRateCard[[#This Row],[Region]]</f>
        <v>Streaming UnitsMOSP1</v>
      </c>
      <c r="B2394">
        <v>1</v>
      </c>
      <c r="C2394" t="s">
        <v>4431</v>
      </c>
      <c r="D2394" t="s">
        <v>627</v>
      </c>
      <c r="E2394">
        <v>999999</v>
      </c>
      <c r="F2394" t="s">
        <v>1361</v>
      </c>
      <c r="G2394" s="784" t="s">
        <v>4431</v>
      </c>
      <c r="H2394" s="784" t="s">
        <v>4431</v>
      </c>
      <c r="I2394" s="784" t="s">
        <v>4431</v>
      </c>
    </row>
    <row r="2395" spans="1:9" hidden="1">
      <c r="A2395" t="str">
        <f>Table_wabobpsvr_AzureCalc_AzureCalcRateCard[[#This Row],[ServiceName]]&amp;Table_wabobpsvr_AzureCalc_AzureCalcRateCard[[#This Row],[Price_Level]]&amp;Table_wabobpsvr_AzureCalc_AzureCalcRateCard[[#This Row],[Region]]</f>
        <v>Streaming UnitsA1</v>
      </c>
      <c r="B2395">
        <v>1</v>
      </c>
      <c r="C2395" t="s">
        <v>4431</v>
      </c>
      <c r="D2395" t="s">
        <v>181</v>
      </c>
      <c r="E2395">
        <v>999999</v>
      </c>
      <c r="F2395" t="s">
        <v>1361</v>
      </c>
      <c r="G2395" s="784" t="s">
        <v>4431</v>
      </c>
      <c r="H2395" s="784" t="s">
        <v>4431</v>
      </c>
      <c r="I2395" s="784" t="s">
        <v>4431</v>
      </c>
    </row>
    <row r="2396" spans="1:9" hidden="1">
      <c r="A2396" t="str">
        <f>Table_wabobpsvr_AzureCalc_AzureCalcRateCard[[#This Row],[ServiceName]]&amp;Table_wabobpsvr_AzureCalc_AzureCalcRateCard[[#This Row],[Price_Level]]&amp;Table_wabobpsvr_AzureCalc_AzureCalcRateCard[[#This Row],[Region]]</f>
        <v>Streaming UnitsB1</v>
      </c>
      <c r="B2396">
        <v>1</v>
      </c>
      <c r="C2396" t="s">
        <v>4431</v>
      </c>
      <c r="D2396" t="s">
        <v>182</v>
      </c>
      <c r="E2396">
        <v>999999</v>
      </c>
      <c r="F2396" t="s">
        <v>1361</v>
      </c>
      <c r="G2396" s="784" t="s">
        <v>4431</v>
      </c>
      <c r="H2396" s="784" t="s">
        <v>4431</v>
      </c>
      <c r="I2396" s="784" t="s">
        <v>4431</v>
      </c>
    </row>
    <row r="2397" spans="1:9" hidden="1">
      <c r="A2397" t="str">
        <f>Table_wabobpsvr_AzureCalc_AzureCalcRateCard[[#This Row],[ServiceName]]&amp;Table_wabobpsvr_AzureCalc_AzureCalcRateCard[[#This Row],[Price_Level]]&amp;Table_wabobpsvr_AzureCalc_AzureCalcRateCard[[#This Row],[Region]]</f>
        <v>Streaming UnitsC1</v>
      </c>
      <c r="B2397">
        <v>1</v>
      </c>
      <c r="C2397" t="s">
        <v>4431</v>
      </c>
      <c r="D2397" t="s">
        <v>184</v>
      </c>
      <c r="E2397">
        <v>999999</v>
      </c>
      <c r="F2397" t="s">
        <v>1361</v>
      </c>
      <c r="G2397" s="784" t="s">
        <v>4431</v>
      </c>
      <c r="H2397" s="784" t="s">
        <v>4431</v>
      </c>
      <c r="I2397" s="784" t="s">
        <v>4431</v>
      </c>
    </row>
    <row r="2398" spans="1:9" hidden="1">
      <c r="A2398" t="str">
        <f>Table_wabobpsvr_AzureCalc_AzureCalcRateCard[[#This Row],[ServiceName]]&amp;Table_wabobpsvr_AzureCalc_AzureCalcRateCard[[#This Row],[Price_Level]]&amp;Table_wabobpsvr_AzureCalc_AzureCalcRateCard[[#This Row],[Region]]</f>
        <v>Streaming UnitsD1</v>
      </c>
      <c r="B2398">
        <v>1</v>
      </c>
      <c r="C2398" t="s">
        <v>4431</v>
      </c>
      <c r="D2398" t="s">
        <v>183</v>
      </c>
      <c r="E2398">
        <v>999999</v>
      </c>
      <c r="F2398" t="s">
        <v>1361</v>
      </c>
      <c r="G2398" s="784" t="s">
        <v>4431</v>
      </c>
      <c r="H2398" s="784" t="s">
        <v>4431</v>
      </c>
      <c r="I2398" s="784" t="s">
        <v>4431</v>
      </c>
    </row>
    <row r="2399" spans="1:9" hidden="1">
      <c r="A2399" t="str">
        <f>Table_wabobpsvr_AzureCalc_AzureCalcRateCard[[#This Row],[ServiceName]]&amp;Table_wabobpsvr_AzureCalc_AzureCalcRateCard[[#This Row],[Price_Level]]&amp;Table_wabobpsvr_AzureCalc_AzureCalcRateCard[[#This Row],[Region]]</f>
        <v>Import/ExportMOSP15</v>
      </c>
      <c r="B2399">
        <v>15</v>
      </c>
      <c r="C2399" t="s">
        <v>4431</v>
      </c>
      <c r="D2399" t="s">
        <v>627</v>
      </c>
      <c r="E2399">
        <v>999999</v>
      </c>
      <c r="F2399" t="s">
        <v>623</v>
      </c>
      <c r="G2399" s="784" t="s">
        <v>4431</v>
      </c>
      <c r="H2399" s="784" t="s">
        <v>4431</v>
      </c>
      <c r="I2399" s="784" t="s">
        <v>4431</v>
      </c>
    </row>
    <row r="2400" spans="1:9" hidden="1">
      <c r="A2400" t="str">
        <f>Table_wabobpsvr_AzureCalc_AzureCalcRateCard[[#This Row],[ServiceName]]&amp;Table_wabobpsvr_AzureCalc_AzureCalcRateCard[[#This Row],[Price_Level]]&amp;Table_wabobpsvr_AzureCalc_AzureCalcRateCard[[#This Row],[Region]]</f>
        <v>Import/ExportA15</v>
      </c>
      <c r="B2400">
        <v>15</v>
      </c>
      <c r="C2400" t="s">
        <v>4431</v>
      </c>
      <c r="D2400" t="s">
        <v>181</v>
      </c>
      <c r="E2400">
        <v>999999</v>
      </c>
      <c r="F2400" t="s">
        <v>623</v>
      </c>
      <c r="G2400" s="784" t="s">
        <v>4431</v>
      </c>
      <c r="H2400" s="784" t="s">
        <v>4431</v>
      </c>
      <c r="I2400" s="784" t="s">
        <v>4431</v>
      </c>
    </row>
    <row r="2401" spans="1:9" hidden="1">
      <c r="A2401" t="str">
        <f>Table_wabobpsvr_AzureCalc_AzureCalcRateCard[[#This Row],[ServiceName]]&amp;Table_wabobpsvr_AzureCalc_AzureCalcRateCard[[#This Row],[Price_Level]]&amp;Table_wabobpsvr_AzureCalc_AzureCalcRateCard[[#This Row],[Region]]</f>
        <v>Import/ExportB15</v>
      </c>
      <c r="B2401">
        <v>15</v>
      </c>
      <c r="C2401" t="s">
        <v>4431</v>
      </c>
      <c r="D2401" t="s">
        <v>182</v>
      </c>
      <c r="E2401">
        <v>999999</v>
      </c>
      <c r="F2401" t="s">
        <v>623</v>
      </c>
      <c r="G2401" s="784" t="s">
        <v>4431</v>
      </c>
      <c r="H2401" s="784" t="s">
        <v>4431</v>
      </c>
      <c r="I2401" s="784" t="s">
        <v>4431</v>
      </c>
    </row>
    <row r="2402" spans="1:9" hidden="1">
      <c r="A2402" t="str">
        <f>Table_wabobpsvr_AzureCalc_AzureCalcRateCard[[#This Row],[ServiceName]]&amp;Table_wabobpsvr_AzureCalc_AzureCalcRateCard[[#This Row],[Price_Level]]&amp;Table_wabobpsvr_AzureCalc_AzureCalcRateCard[[#This Row],[Region]]</f>
        <v>Import/ExportC15</v>
      </c>
      <c r="B2402">
        <v>15</v>
      </c>
      <c r="C2402" t="s">
        <v>4431</v>
      </c>
      <c r="D2402" t="s">
        <v>184</v>
      </c>
      <c r="E2402">
        <v>999999</v>
      </c>
      <c r="F2402" t="s">
        <v>623</v>
      </c>
      <c r="G2402" s="784" t="s">
        <v>4431</v>
      </c>
      <c r="H2402" s="784" t="s">
        <v>4431</v>
      </c>
      <c r="I2402" s="784" t="s">
        <v>4431</v>
      </c>
    </row>
    <row r="2403" spans="1:9" hidden="1">
      <c r="A2403" s="784" t="str">
        <f>Table_wabobpsvr_AzureCalc_AzureCalcRateCard[[#This Row],[ServiceName]]&amp;Table_wabobpsvr_AzureCalc_AzureCalcRateCard[[#This Row],[Price_Level]]&amp;Table_wabobpsvr_AzureCalc_AzureCalcRateCard[[#This Row],[Region]]</f>
        <v>Import/ExportD15</v>
      </c>
      <c r="B2403" s="784">
        <v>15</v>
      </c>
      <c r="C2403" s="784" t="s">
        <v>4431</v>
      </c>
      <c r="D2403" s="784" t="s">
        <v>183</v>
      </c>
      <c r="E2403" s="784">
        <v>999999</v>
      </c>
      <c r="F2403" s="784" t="s">
        <v>623</v>
      </c>
      <c r="G2403" s="784" t="s">
        <v>4431</v>
      </c>
      <c r="H2403" s="784" t="s">
        <v>4431</v>
      </c>
      <c r="I2403" s="784" t="s">
        <v>4431</v>
      </c>
    </row>
    <row r="2404" spans="1:9" hidden="1">
      <c r="A2404" s="784" t="str">
        <f>Table_wabobpsvr_AzureCalc_AzureCalcRateCard[[#This Row],[ServiceName]]&amp;Table_wabobpsvr_AzureCalc_AzureCalcRateCard[[#This Row],[Price_Level]]&amp;Table_wabobpsvr_AzureCalc_AzureCalcRateCard[[#This Row],[Region]]</f>
        <v>SQL Basic Database DaysA16</v>
      </c>
      <c r="B2404" s="784">
        <v>16</v>
      </c>
      <c r="C2404" s="784" t="s">
        <v>1119</v>
      </c>
      <c r="D2404" s="784" t="s">
        <v>181</v>
      </c>
      <c r="E2404" s="784">
        <v>0.171787</v>
      </c>
      <c r="F2404" s="784" t="s">
        <v>779</v>
      </c>
      <c r="G2404" s="784" t="s">
        <v>4431</v>
      </c>
      <c r="H2404" s="784" t="s">
        <v>2623</v>
      </c>
      <c r="I2404" s="784" t="s">
        <v>4431</v>
      </c>
    </row>
    <row r="2405" spans="1:9" hidden="1">
      <c r="A2405" s="784" t="str">
        <f>Table_wabobpsvr_AzureCalc_AzureCalcRateCard[[#This Row],[ServiceName]]&amp;Table_wabobpsvr_AzureCalc_AzureCalcRateCard[[#This Row],[Price_Level]]&amp;Table_wabobpsvr_AzureCalc_AzureCalcRateCard[[#This Row],[Region]]</f>
        <v>SQL Basic Database DaysB16</v>
      </c>
      <c r="B2405" s="784">
        <v>16</v>
      </c>
      <c r="C2405" s="784" t="s">
        <v>1119</v>
      </c>
      <c r="D2405" s="784" t="s">
        <v>182</v>
      </c>
      <c r="E2405" s="784">
        <v>0.16647400000000001</v>
      </c>
      <c r="F2405" s="784" t="s">
        <v>779</v>
      </c>
      <c r="G2405" s="784" t="s">
        <v>4431</v>
      </c>
      <c r="H2405" s="784" t="s">
        <v>2623</v>
      </c>
      <c r="I2405" s="784" t="s">
        <v>4431</v>
      </c>
    </row>
    <row r="2406" spans="1:9" hidden="1">
      <c r="A2406" s="784" t="str">
        <f>Table_wabobpsvr_AzureCalc_AzureCalcRateCard[[#This Row],[ServiceName]]&amp;Table_wabobpsvr_AzureCalc_AzureCalcRateCard[[#This Row],[Price_Level]]&amp;Table_wabobpsvr_AzureCalc_AzureCalcRateCard[[#This Row],[Region]]</f>
        <v>SQL DB Standard S0 Database HoursC11</v>
      </c>
      <c r="B2406" s="784">
        <v>11</v>
      </c>
      <c r="C2406" s="784" t="s">
        <v>701</v>
      </c>
      <c r="D2406" s="784" t="s">
        <v>184</v>
      </c>
      <c r="E2406" s="784">
        <v>2.1385000000000001E-2</v>
      </c>
      <c r="F2406" s="784" t="s">
        <v>1094</v>
      </c>
      <c r="G2406" s="784" t="s">
        <v>3801</v>
      </c>
      <c r="H2406" s="784" t="s">
        <v>3802</v>
      </c>
      <c r="I2406" s="784" t="s">
        <v>5191</v>
      </c>
    </row>
    <row r="2407" spans="1:9" hidden="1">
      <c r="A2407" s="784" t="str">
        <f>Table_wabobpsvr_AzureCalc_AzureCalcRateCard[[#This Row],[ServiceName]]&amp;Table_wabobpsvr_AzureCalc_AzureCalcRateCard[[#This Row],[Price_Level]]&amp;Table_wabobpsvr_AzureCalc_AzureCalcRateCard[[#This Row],[Region]]</f>
        <v>SQL DB Standard S0 Database HoursD11</v>
      </c>
      <c r="B2407" s="784">
        <v>11</v>
      </c>
      <c r="C2407" s="784" t="s">
        <v>701</v>
      </c>
      <c r="D2407" s="784" t="s">
        <v>183</v>
      </c>
      <c r="E2407" s="784">
        <v>2.068E-2</v>
      </c>
      <c r="F2407" s="784" t="s">
        <v>1094</v>
      </c>
      <c r="G2407" s="784" t="s">
        <v>3801</v>
      </c>
      <c r="H2407" s="784" t="s">
        <v>3802</v>
      </c>
      <c r="I2407" s="784" t="s">
        <v>5191</v>
      </c>
    </row>
    <row r="2408" spans="1:9" hidden="1">
      <c r="A2408" s="784" t="str">
        <f>Table_wabobpsvr_AzureCalc_AzureCalcRateCard[[#This Row],[ServiceName]]&amp;Table_wabobpsvr_AzureCalc_AzureCalcRateCard[[#This Row],[Price_Level]]&amp;Table_wabobpsvr_AzureCalc_AzureCalcRateCard[[#This Row],[Region]]</f>
        <v>SQL DB Standard S0 Database HoursMOSP12</v>
      </c>
      <c r="B2408" s="784">
        <v>12</v>
      </c>
      <c r="C2408" s="784" t="s">
        <v>701</v>
      </c>
      <c r="D2408" s="784" t="s">
        <v>627</v>
      </c>
      <c r="E2408" s="784">
        <v>2.35E-2</v>
      </c>
      <c r="F2408" s="784" t="s">
        <v>1094</v>
      </c>
      <c r="G2408" s="784" t="s">
        <v>4431</v>
      </c>
      <c r="H2408" s="784" t="s">
        <v>4431</v>
      </c>
      <c r="I2408" s="784" t="s">
        <v>5192</v>
      </c>
    </row>
    <row r="2409" spans="1:9" hidden="1">
      <c r="A2409" s="784" t="str">
        <f>Table_wabobpsvr_AzureCalc_AzureCalcRateCard[[#This Row],[ServiceName]]&amp;Table_wabobpsvr_AzureCalc_AzureCalcRateCard[[#This Row],[Price_Level]]&amp;Table_wabobpsvr_AzureCalc_AzureCalcRateCard[[#This Row],[Region]]</f>
        <v>SQL DB Standard S0 Database HoursA12</v>
      </c>
      <c r="B2409" s="784">
        <v>12</v>
      </c>
      <c r="C2409" s="784" t="s">
        <v>701</v>
      </c>
      <c r="D2409" s="784" t="s">
        <v>181</v>
      </c>
      <c r="E2409" s="784">
        <v>2.2794999999999999E-2</v>
      </c>
      <c r="F2409" s="784" t="s">
        <v>1094</v>
      </c>
      <c r="G2409" s="784" t="s">
        <v>4087</v>
      </c>
      <c r="H2409" s="784" t="s">
        <v>4088</v>
      </c>
      <c r="I2409" s="784" t="s">
        <v>5192</v>
      </c>
    </row>
    <row r="2410" spans="1:9" hidden="1">
      <c r="A2410" s="784" t="str">
        <f>Table_wabobpsvr_AzureCalc_AzureCalcRateCard[[#This Row],[ServiceName]]&amp;Table_wabobpsvr_AzureCalc_AzureCalcRateCard[[#This Row],[Price_Level]]&amp;Table_wabobpsvr_AzureCalc_AzureCalcRateCard[[#This Row],[Region]]</f>
        <v>SQL DB Standard S0 Database HoursB12</v>
      </c>
      <c r="B2410" s="784">
        <v>12</v>
      </c>
      <c r="C2410" s="784" t="s">
        <v>701</v>
      </c>
      <c r="D2410" s="784" t="s">
        <v>182</v>
      </c>
      <c r="E2410" s="784">
        <v>2.2089999999999999E-2</v>
      </c>
      <c r="F2410" s="784" t="s">
        <v>1094</v>
      </c>
      <c r="G2410" s="784" t="s">
        <v>4087</v>
      </c>
      <c r="H2410" s="784" t="s">
        <v>4088</v>
      </c>
      <c r="I2410" s="784" t="s">
        <v>5192</v>
      </c>
    </row>
    <row r="2411" spans="1:9" hidden="1">
      <c r="A2411" s="784" t="str">
        <f>Table_wabobpsvr_AzureCalc_AzureCalcRateCard[[#This Row],[ServiceName]]&amp;Table_wabobpsvr_AzureCalc_AzureCalcRateCard[[#This Row],[Price_Level]]&amp;Table_wabobpsvr_AzureCalc_AzureCalcRateCard[[#This Row],[Region]]</f>
        <v>SQL DB Standard S0 Database HoursC12</v>
      </c>
      <c r="B2411" s="784">
        <v>12</v>
      </c>
      <c r="C2411" s="784" t="s">
        <v>701</v>
      </c>
      <c r="D2411" s="784" t="s">
        <v>184</v>
      </c>
      <c r="E2411" s="784">
        <v>2.1385000000000001E-2</v>
      </c>
      <c r="F2411" s="784" t="s">
        <v>1094</v>
      </c>
      <c r="G2411" s="784" t="s">
        <v>4087</v>
      </c>
      <c r="H2411" s="784" t="s">
        <v>4088</v>
      </c>
      <c r="I2411" s="784" t="s">
        <v>5192</v>
      </c>
    </row>
    <row r="2412" spans="1:9" hidden="1">
      <c r="A2412" s="784" t="str">
        <f>Table_wabobpsvr_AzureCalc_AzureCalcRateCard[[#This Row],[ServiceName]]&amp;Table_wabobpsvr_AzureCalc_AzureCalcRateCard[[#This Row],[Price_Level]]&amp;Table_wabobpsvr_AzureCalc_AzureCalcRateCard[[#This Row],[Region]]</f>
        <v>SQL DB Standard S0 Database HoursD12</v>
      </c>
      <c r="B2412" s="784">
        <v>12</v>
      </c>
      <c r="C2412" s="784" t="s">
        <v>701</v>
      </c>
      <c r="D2412" s="784" t="s">
        <v>183</v>
      </c>
      <c r="E2412" s="784">
        <v>2.068E-2</v>
      </c>
      <c r="F2412" s="784" t="s">
        <v>1094</v>
      </c>
      <c r="G2412" s="784" t="s">
        <v>4087</v>
      </c>
      <c r="H2412" s="784" t="s">
        <v>4088</v>
      </c>
      <c r="I2412" s="784" t="s">
        <v>5192</v>
      </c>
    </row>
    <row r="2413" spans="1:9" hidden="1">
      <c r="A2413" t="str">
        <f>Table_wabobpsvr_AzureCalc_AzureCalcRateCard[[#This Row],[ServiceName]]&amp;Table_wabobpsvr_AzureCalc_AzureCalcRateCard[[#This Row],[Price_Level]]&amp;Table_wabobpsvr_AzureCalc_AzureCalcRateCard[[#This Row],[Region]]</f>
        <v>SQL DB Standard S0 Database HoursMOSP14</v>
      </c>
      <c r="B2413">
        <v>14</v>
      </c>
      <c r="C2413" t="s">
        <v>701</v>
      </c>
      <c r="D2413" t="s">
        <v>627</v>
      </c>
      <c r="E2413">
        <v>999999</v>
      </c>
      <c r="F2413" t="s">
        <v>1094</v>
      </c>
      <c r="G2413" s="784" t="s">
        <v>4431</v>
      </c>
      <c r="H2413" s="784" t="s">
        <v>4431</v>
      </c>
      <c r="I2413" s="784" t="s">
        <v>5193</v>
      </c>
    </row>
    <row r="2414" spans="1:9" hidden="1">
      <c r="A2414" t="str">
        <f>Table_wabobpsvr_AzureCalc_AzureCalcRateCard[[#This Row],[ServiceName]]&amp;Table_wabobpsvr_AzureCalc_AzureCalcRateCard[[#This Row],[Price_Level]]&amp;Table_wabobpsvr_AzureCalc_AzureCalcRateCard[[#This Row],[Region]]</f>
        <v>SQL DB Standard S0 Database HoursA14</v>
      </c>
      <c r="B2414">
        <v>14</v>
      </c>
      <c r="C2414" t="s">
        <v>701</v>
      </c>
      <c r="D2414" t="s">
        <v>181</v>
      </c>
      <c r="E2414">
        <v>2.4654167000000001E-2</v>
      </c>
      <c r="F2414" t="s">
        <v>1094</v>
      </c>
      <c r="G2414" s="784" t="s">
        <v>4089</v>
      </c>
      <c r="H2414" s="784" t="s">
        <v>4090</v>
      </c>
      <c r="I2414" s="784" t="s">
        <v>5193</v>
      </c>
    </row>
    <row r="2415" spans="1:9" hidden="1">
      <c r="A2415" t="str">
        <f>Table_wabobpsvr_AzureCalc_AzureCalcRateCard[[#This Row],[ServiceName]]&amp;Table_wabobpsvr_AzureCalc_AzureCalcRateCard[[#This Row],[Price_Level]]&amp;Table_wabobpsvr_AzureCalc_AzureCalcRateCard[[#This Row],[Region]]</f>
        <v>SQL DB Standard S0 Database HoursB14</v>
      </c>
      <c r="B2415">
        <v>14</v>
      </c>
      <c r="C2415" t="s">
        <v>701</v>
      </c>
      <c r="D2415" t="s">
        <v>182</v>
      </c>
      <c r="E2415">
        <v>2.3891666999999998E-2</v>
      </c>
      <c r="F2415" t="s">
        <v>1094</v>
      </c>
      <c r="G2415" s="784" t="s">
        <v>4089</v>
      </c>
      <c r="H2415" s="784" t="s">
        <v>4090</v>
      </c>
      <c r="I2415" s="784" t="s">
        <v>5193</v>
      </c>
    </row>
    <row r="2416" spans="1:9" hidden="1">
      <c r="A2416" t="str">
        <f>Table_wabobpsvr_AzureCalc_AzureCalcRateCard[[#This Row],[ServiceName]]&amp;Table_wabobpsvr_AzureCalc_AzureCalcRateCard[[#This Row],[Price_Level]]&amp;Table_wabobpsvr_AzureCalc_AzureCalcRateCard[[#This Row],[Region]]</f>
        <v>SQL DB Standard S0 Database HoursC14</v>
      </c>
      <c r="B2416">
        <v>14</v>
      </c>
      <c r="C2416" t="s">
        <v>701</v>
      </c>
      <c r="D2416" t="s">
        <v>184</v>
      </c>
      <c r="E2416">
        <v>2.3129166999999999E-2</v>
      </c>
      <c r="F2416" t="s">
        <v>1094</v>
      </c>
      <c r="G2416" s="784" t="s">
        <v>4089</v>
      </c>
      <c r="H2416" s="784" t="s">
        <v>4090</v>
      </c>
      <c r="I2416" s="784" t="s">
        <v>5193</v>
      </c>
    </row>
    <row r="2417" spans="1:9" hidden="1">
      <c r="A2417" t="str">
        <f>Table_wabobpsvr_AzureCalc_AzureCalcRateCard[[#This Row],[ServiceName]]&amp;Table_wabobpsvr_AzureCalc_AzureCalcRateCard[[#This Row],[Price_Level]]&amp;Table_wabobpsvr_AzureCalc_AzureCalcRateCard[[#This Row],[Region]]</f>
        <v>SQL DB Standard S0 Database HoursD14</v>
      </c>
      <c r="B2417">
        <v>14</v>
      </c>
      <c r="C2417" t="s">
        <v>701</v>
      </c>
      <c r="D2417" t="s">
        <v>183</v>
      </c>
      <c r="E2417">
        <v>2.2366667E-2</v>
      </c>
      <c r="F2417" t="s">
        <v>1094</v>
      </c>
      <c r="G2417" s="784" t="s">
        <v>4089</v>
      </c>
      <c r="H2417" s="784" t="s">
        <v>4090</v>
      </c>
      <c r="I2417" s="784" t="s">
        <v>5193</v>
      </c>
    </row>
    <row r="2418" spans="1:9" hidden="1">
      <c r="A2418" s="784" t="str">
        <f>Table_wabobpsvr_AzureCalc_AzureCalcRateCard[[#This Row],[ServiceName]]&amp;Table_wabobpsvr_AzureCalc_AzureCalcRateCard[[#This Row],[Price_Level]]&amp;Table_wabobpsvr_AzureCalc_AzureCalcRateCard[[#This Row],[Region]]</f>
        <v>SQL DB Standard S0 Secondary Database HoursMOSP</v>
      </c>
      <c r="B2418" s="784"/>
      <c r="C2418" s="784" t="s">
        <v>701</v>
      </c>
      <c r="D2418" s="784" t="s">
        <v>627</v>
      </c>
      <c r="E2418" s="784">
        <v>1.5599999999999999E-2</v>
      </c>
      <c r="F2418" s="784" t="s">
        <v>1095</v>
      </c>
      <c r="G2418" s="784" t="s">
        <v>4431</v>
      </c>
      <c r="H2418" s="784" t="s">
        <v>4431</v>
      </c>
      <c r="I2418" s="784" t="s">
        <v>5194</v>
      </c>
    </row>
    <row r="2419" spans="1:9" hidden="1">
      <c r="A2419" t="str">
        <f>Table_wabobpsvr_AzureCalc_AzureCalcRateCard[[#This Row],[ServiceName]]&amp;Table_wabobpsvr_AzureCalc_AzureCalcRateCard[[#This Row],[Price_Level]]&amp;Table_wabobpsvr_AzureCalc_AzureCalcRateCard[[#This Row],[Region]]</f>
        <v>SQL DB Standard S0 Secondary Database HoursA</v>
      </c>
      <c r="C2419" t="s">
        <v>701</v>
      </c>
      <c r="D2419" t="s">
        <v>181</v>
      </c>
      <c r="E2419">
        <v>1.5132E-2</v>
      </c>
      <c r="F2419" t="s">
        <v>1095</v>
      </c>
      <c r="G2419" s="784" t="s">
        <v>4091</v>
      </c>
      <c r="H2419" s="784" t="s">
        <v>4092</v>
      </c>
      <c r="I2419" s="784" t="s">
        <v>5194</v>
      </c>
    </row>
    <row r="2420" spans="1:9" hidden="1">
      <c r="A2420" t="str">
        <f>Table_wabobpsvr_AzureCalc_AzureCalcRateCard[[#This Row],[ServiceName]]&amp;Table_wabobpsvr_AzureCalc_AzureCalcRateCard[[#This Row],[Price_Level]]&amp;Table_wabobpsvr_AzureCalc_AzureCalcRateCard[[#This Row],[Region]]</f>
        <v>SQL DB Standard S0 Secondary Database HoursB</v>
      </c>
      <c r="C2420" t="s">
        <v>701</v>
      </c>
      <c r="D2420" t="s">
        <v>182</v>
      </c>
      <c r="E2420">
        <v>1.4664E-2</v>
      </c>
      <c r="F2420" t="s">
        <v>1095</v>
      </c>
      <c r="G2420" s="784" t="s">
        <v>4091</v>
      </c>
      <c r="H2420" s="784" t="s">
        <v>4092</v>
      </c>
      <c r="I2420" s="784" t="s">
        <v>5194</v>
      </c>
    </row>
    <row r="2421" spans="1:9" hidden="1">
      <c r="A2421" t="str">
        <f>Table_wabobpsvr_AzureCalc_AzureCalcRateCard[[#This Row],[ServiceName]]&amp;Table_wabobpsvr_AzureCalc_AzureCalcRateCard[[#This Row],[Price_Level]]&amp;Table_wabobpsvr_AzureCalc_AzureCalcRateCard[[#This Row],[Region]]</f>
        <v>SQL DB Standard S0 Secondary Database HoursC</v>
      </c>
      <c r="C2421" t="s">
        <v>701</v>
      </c>
      <c r="D2421" t="s">
        <v>184</v>
      </c>
      <c r="E2421">
        <v>1.4196E-2</v>
      </c>
      <c r="F2421" t="s">
        <v>1095</v>
      </c>
      <c r="G2421" s="784" t="s">
        <v>4091</v>
      </c>
      <c r="H2421" s="784" t="s">
        <v>4092</v>
      </c>
      <c r="I2421" s="784" t="s">
        <v>5194</v>
      </c>
    </row>
    <row r="2422" spans="1:9" hidden="1">
      <c r="A2422" s="784" t="str">
        <f>Table_wabobpsvr_AzureCalc_AzureCalcRateCard[[#This Row],[ServiceName]]&amp;Table_wabobpsvr_AzureCalc_AzureCalcRateCard[[#This Row],[Price_Level]]&amp;Table_wabobpsvr_AzureCalc_AzureCalcRateCard[[#This Row],[Region]]</f>
        <v>SQL DB Standard S0 Secondary Database HoursD</v>
      </c>
      <c r="B2422" s="784"/>
      <c r="C2422" s="784" t="s">
        <v>701</v>
      </c>
      <c r="D2422" s="784" t="s">
        <v>183</v>
      </c>
      <c r="E2422" s="784">
        <v>1.3728000000000001E-2</v>
      </c>
      <c r="F2422" s="784" t="s">
        <v>1095</v>
      </c>
      <c r="G2422" s="784" t="s">
        <v>4091</v>
      </c>
      <c r="H2422" s="784" t="s">
        <v>4092</v>
      </c>
      <c r="I2422" s="784" t="s">
        <v>5194</v>
      </c>
    </row>
    <row r="2423" spans="1:9" hidden="1">
      <c r="A2423" t="str">
        <f>Table_wabobpsvr_AzureCalc_AzureCalcRateCard[[#This Row],[ServiceName]]&amp;Table_wabobpsvr_AzureCalc_AzureCalcRateCard[[#This Row],[Price_Level]]&amp;Table_wabobpsvr_AzureCalc_AzureCalcRateCard[[#This Row],[Region]]</f>
        <v>SQL DB Standard S0 Secondary Database HoursMOSP13</v>
      </c>
      <c r="B2423">
        <v>13</v>
      </c>
      <c r="C2423" t="s">
        <v>701</v>
      </c>
      <c r="D2423" t="s">
        <v>627</v>
      </c>
      <c r="E2423">
        <v>1.89E-2</v>
      </c>
      <c r="F2423" t="s">
        <v>1095</v>
      </c>
      <c r="G2423" s="784" t="s">
        <v>4431</v>
      </c>
      <c r="H2423" s="784" t="s">
        <v>4431</v>
      </c>
      <c r="I2423" s="784" t="s">
        <v>5195</v>
      </c>
    </row>
    <row r="2424" spans="1:9" hidden="1">
      <c r="A2424" t="str">
        <f>Table_wabobpsvr_AzureCalc_AzureCalcRateCard[[#This Row],[ServiceName]]&amp;Table_wabobpsvr_AzureCalc_AzureCalcRateCard[[#This Row],[Price_Level]]&amp;Table_wabobpsvr_AzureCalc_AzureCalcRateCard[[#This Row],[Region]]</f>
        <v>SQL DB Standard S0 Secondary Database HoursA13</v>
      </c>
      <c r="B2424">
        <v>13</v>
      </c>
      <c r="C2424" t="s">
        <v>701</v>
      </c>
      <c r="D2424" t="s">
        <v>181</v>
      </c>
      <c r="E2424">
        <v>1.8332999999999999E-2</v>
      </c>
      <c r="F2424" t="s">
        <v>1095</v>
      </c>
      <c r="G2424" s="784" t="s">
        <v>4093</v>
      </c>
      <c r="H2424" s="784" t="s">
        <v>4094</v>
      </c>
      <c r="I2424" s="784" t="s">
        <v>5195</v>
      </c>
    </row>
    <row r="2425" spans="1:9" hidden="1">
      <c r="A2425" t="str">
        <f>Table_wabobpsvr_AzureCalc_AzureCalcRateCard[[#This Row],[ServiceName]]&amp;Table_wabobpsvr_AzureCalc_AzureCalcRateCard[[#This Row],[Price_Level]]&amp;Table_wabobpsvr_AzureCalc_AzureCalcRateCard[[#This Row],[Region]]</f>
        <v>SQL DB Standard S0 Secondary Database HoursB13</v>
      </c>
      <c r="B2425">
        <v>13</v>
      </c>
      <c r="C2425" t="s">
        <v>701</v>
      </c>
      <c r="D2425" t="s">
        <v>182</v>
      </c>
      <c r="E2425">
        <v>1.7766000000000001E-2</v>
      </c>
      <c r="F2425" t="s">
        <v>1095</v>
      </c>
      <c r="G2425" s="784" t="s">
        <v>4093</v>
      </c>
      <c r="H2425" s="784" t="s">
        <v>4094</v>
      </c>
      <c r="I2425" s="784" t="s">
        <v>5195</v>
      </c>
    </row>
    <row r="2426" spans="1:9" hidden="1">
      <c r="A2426" t="str">
        <f>Table_wabobpsvr_AzureCalc_AzureCalcRateCard[[#This Row],[ServiceName]]&amp;Table_wabobpsvr_AzureCalc_AzureCalcRateCard[[#This Row],[Price_Level]]&amp;Table_wabobpsvr_AzureCalc_AzureCalcRateCard[[#This Row],[Region]]</f>
        <v>SQL DB Standard S0 Secondary Database HoursC13</v>
      </c>
      <c r="B2426">
        <v>13</v>
      </c>
      <c r="C2426" t="s">
        <v>701</v>
      </c>
      <c r="D2426" t="s">
        <v>184</v>
      </c>
      <c r="E2426">
        <v>1.7198999999999999E-2</v>
      </c>
      <c r="F2426" t="s">
        <v>1095</v>
      </c>
      <c r="G2426" s="784" t="s">
        <v>4093</v>
      </c>
      <c r="H2426" s="784" t="s">
        <v>4094</v>
      </c>
      <c r="I2426" s="784" t="s">
        <v>5195</v>
      </c>
    </row>
    <row r="2427" spans="1:9" hidden="1">
      <c r="A2427" t="str">
        <f>Table_wabobpsvr_AzureCalc_AzureCalcRateCard[[#This Row],[ServiceName]]&amp;Table_wabobpsvr_AzureCalc_AzureCalcRateCard[[#This Row],[Price_Level]]&amp;Table_wabobpsvr_AzureCalc_AzureCalcRateCard[[#This Row],[Region]]</f>
        <v>SQL DB Standard S0 Secondary Database HoursD13</v>
      </c>
      <c r="B2427">
        <v>13</v>
      </c>
      <c r="C2427" t="s">
        <v>701</v>
      </c>
      <c r="D2427" t="s">
        <v>183</v>
      </c>
      <c r="E2427">
        <v>1.6632000000000001E-2</v>
      </c>
      <c r="F2427" t="s">
        <v>1095</v>
      </c>
      <c r="G2427" s="784" t="s">
        <v>4093</v>
      </c>
      <c r="H2427" s="784" t="s">
        <v>4094</v>
      </c>
      <c r="I2427" s="784" t="s">
        <v>5195</v>
      </c>
    </row>
    <row r="2428" spans="1:9" hidden="1">
      <c r="A2428" s="784" t="str">
        <f>Table_wabobpsvr_AzureCalc_AzureCalcRateCard[[#This Row],[ServiceName]]&amp;Table_wabobpsvr_AzureCalc_AzureCalcRateCard[[#This Row],[Price_Level]]&amp;Table_wabobpsvr_AzureCalc_AzureCalcRateCard[[#This Row],[Region]]</f>
        <v>SQL DB Standard S0 Secondary Database HoursMOSP11</v>
      </c>
      <c r="B2428" s="784">
        <v>11</v>
      </c>
      <c r="C2428" s="784" t="s">
        <v>701</v>
      </c>
      <c r="D2428" s="784" t="s">
        <v>627</v>
      </c>
      <c r="E2428" s="784">
        <v>1.7600000000000001E-2</v>
      </c>
      <c r="F2428" s="784" t="s">
        <v>1095</v>
      </c>
      <c r="G2428" s="784" t="s">
        <v>4431</v>
      </c>
      <c r="H2428" s="784" t="s">
        <v>4431</v>
      </c>
      <c r="I2428" s="784" t="s">
        <v>5196</v>
      </c>
    </row>
    <row r="2429" spans="1:9" hidden="1">
      <c r="A2429" s="784" t="str">
        <f>Table_wabobpsvr_AzureCalc_AzureCalcRateCard[[#This Row],[ServiceName]]&amp;Table_wabobpsvr_AzureCalc_AzureCalcRateCard[[#This Row],[Price_Level]]&amp;Table_wabobpsvr_AzureCalc_AzureCalcRateCard[[#This Row],[Region]]</f>
        <v>SQL DB Standard S0 Secondary Database HoursA11</v>
      </c>
      <c r="B2429" s="784">
        <v>11</v>
      </c>
      <c r="C2429" s="784" t="s">
        <v>701</v>
      </c>
      <c r="D2429" s="784" t="s">
        <v>181</v>
      </c>
      <c r="E2429" s="784">
        <v>1.7072E-2</v>
      </c>
      <c r="F2429" s="784" t="s">
        <v>1095</v>
      </c>
      <c r="G2429" s="784" t="s">
        <v>4095</v>
      </c>
      <c r="H2429" s="784" t="s">
        <v>4096</v>
      </c>
      <c r="I2429" s="784" t="s">
        <v>5196</v>
      </c>
    </row>
    <row r="2430" spans="1:9" hidden="1">
      <c r="A2430" s="784" t="str">
        <f>Table_wabobpsvr_AzureCalc_AzureCalcRateCard[[#This Row],[ServiceName]]&amp;Table_wabobpsvr_AzureCalc_AzureCalcRateCard[[#This Row],[Price_Level]]&amp;Table_wabobpsvr_AzureCalc_AzureCalcRateCard[[#This Row],[Region]]</f>
        <v>SQL DB Standard S0 Secondary Database HoursB11</v>
      </c>
      <c r="B2430" s="784">
        <v>11</v>
      </c>
      <c r="C2430" s="784" t="s">
        <v>701</v>
      </c>
      <c r="D2430" s="784" t="s">
        <v>182</v>
      </c>
      <c r="E2430" s="784">
        <v>1.6544E-2</v>
      </c>
      <c r="F2430" s="784" t="s">
        <v>1095</v>
      </c>
      <c r="G2430" s="784" t="s">
        <v>4095</v>
      </c>
      <c r="H2430" s="784" t="s">
        <v>4096</v>
      </c>
      <c r="I2430" s="784" t="s">
        <v>5196</v>
      </c>
    </row>
    <row r="2431" spans="1:9" hidden="1">
      <c r="A2431" t="str">
        <f>Table_wabobpsvr_AzureCalc_AzureCalcRateCard[[#This Row],[ServiceName]]&amp;Table_wabobpsvr_AzureCalc_AzureCalcRateCard[[#This Row],[Price_Level]]&amp;Table_wabobpsvr_AzureCalc_AzureCalcRateCard[[#This Row],[Region]]</f>
        <v>SQL DB Standard S0 Secondary Database HoursC11</v>
      </c>
      <c r="B2431">
        <v>11</v>
      </c>
      <c r="C2431" t="s">
        <v>701</v>
      </c>
      <c r="D2431" t="s">
        <v>184</v>
      </c>
      <c r="E2431">
        <v>1.6015999999999999E-2</v>
      </c>
      <c r="F2431" t="s">
        <v>1095</v>
      </c>
      <c r="G2431" s="784" t="s">
        <v>4095</v>
      </c>
      <c r="H2431" s="784" t="s">
        <v>4096</v>
      </c>
      <c r="I2431" s="784" t="s">
        <v>5196</v>
      </c>
    </row>
    <row r="2432" spans="1:9" hidden="1">
      <c r="A2432" t="str">
        <f>Table_wabobpsvr_AzureCalc_AzureCalcRateCard[[#This Row],[ServiceName]]&amp;Table_wabobpsvr_AzureCalc_AzureCalcRateCard[[#This Row],[Price_Level]]&amp;Table_wabobpsvr_AzureCalc_AzureCalcRateCard[[#This Row],[Region]]</f>
        <v>SQL DB Standard S0 Secondary Database HoursD11</v>
      </c>
      <c r="B2432">
        <v>11</v>
      </c>
      <c r="C2432" t="s">
        <v>701</v>
      </c>
      <c r="D2432" t="s">
        <v>183</v>
      </c>
      <c r="E2432">
        <v>1.5488E-2</v>
      </c>
      <c r="F2432" t="s">
        <v>1095</v>
      </c>
      <c r="G2432" s="784" t="s">
        <v>4095</v>
      </c>
      <c r="H2432" s="784" t="s">
        <v>4096</v>
      </c>
      <c r="I2432" s="784" t="s">
        <v>5196</v>
      </c>
    </row>
    <row r="2433" spans="1:9" hidden="1">
      <c r="A2433" t="str">
        <f>Table_wabobpsvr_AzureCalc_AzureCalcRateCard[[#This Row],[ServiceName]]&amp;Table_wabobpsvr_AzureCalc_AzureCalcRateCard[[#This Row],[Price_Level]]&amp;Table_wabobpsvr_AzureCalc_AzureCalcRateCard[[#This Row],[Region]]</f>
        <v>SQL DB Standard S0 Secondary Database HoursMOSP12</v>
      </c>
      <c r="B2433">
        <v>12</v>
      </c>
      <c r="C2433" t="s">
        <v>701</v>
      </c>
      <c r="D2433" t="s">
        <v>627</v>
      </c>
      <c r="E2433">
        <v>1.7600000000000001E-2</v>
      </c>
      <c r="F2433" t="s">
        <v>1095</v>
      </c>
      <c r="G2433" s="784" t="s">
        <v>4431</v>
      </c>
      <c r="H2433" s="784" t="s">
        <v>4431</v>
      </c>
      <c r="I2433" s="784" t="s">
        <v>5197</v>
      </c>
    </row>
    <row r="2434" spans="1:9" hidden="1">
      <c r="A2434" t="str">
        <f>Table_wabobpsvr_AzureCalc_AzureCalcRateCard[[#This Row],[ServiceName]]&amp;Table_wabobpsvr_AzureCalc_AzureCalcRateCard[[#This Row],[Price_Level]]&amp;Table_wabobpsvr_AzureCalc_AzureCalcRateCard[[#This Row],[Region]]</f>
        <v>SQL DB Standard S0 Secondary Database HoursA12</v>
      </c>
      <c r="B2434">
        <v>12</v>
      </c>
      <c r="C2434" t="s">
        <v>701</v>
      </c>
      <c r="D2434" t="s">
        <v>181</v>
      </c>
      <c r="E2434">
        <v>1.7072E-2</v>
      </c>
      <c r="F2434" t="s">
        <v>1095</v>
      </c>
      <c r="G2434" s="784" t="s">
        <v>4097</v>
      </c>
      <c r="H2434" s="784" t="s">
        <v>4098</v>
      </c>
      <c r="I2434" s="784" t="s">
        <v>5197</v>
      </c>
    </row>
    <row r="2435" spans="1:9" hidden="1">
      <c r="A2435" t="str">
        <f>Table_wabobpsvr_AzureCalc_AzureCalcRateCard[[#This Row],[ServiceName]]&amp;Table_wabobpsvr_AzureCalc_AzureCalcRateCard[[#This Row],[Price_Level]]&amp;Table_wabobpsvr_AzureCalc_AzureCalcRateCard[[#This Row],[Region]]</f>
        <v>SQL DB Standard S0 Secondary Database HoursB12</v>
      </c>
      <c r="B2435">
        <v>12</v>
      </c>
      <c r="C2435" t="s">
        <v>701</v>
      </c>
      <c r="D2435" t="s">
        <v>182</v>
      </c>
      <c r="E2435">
        <v>1.6544E-2</v>
      </c>
      <c r="F2435" t="s">
        <v>1095</v>
      </c>
      <c r="G2435" s="784" t="s">
        <v>4097</v>
      </c>
      <c r="H2435" s="784" t="s">
        <v>4098</v>
      </c>
      <c r="I2435" s="784" t="s">
        <v>5197</v>
      </c>
    </row>
    <row r="2436" spans="1:9" hidden="1">
      <c r="A2436" t="str">
        <f>Table_wabobpsvr_AzureCalc_AzureCalcRateCard[[#This Row],[ServiceName]]&amp;Table_wabobpsvr_AzureCalc_AzureCalcRateCard[[#This Row],[Price_Level]]&amp;Table_wabobpsvr_AzureCalc_AzureCalcRateCard[[#This Row],[Region]]</f>
        <v>SQL DB Standard S0 Secondary Database HoursC12</v>
      </c>
      <c r="B2436">
        <v>12</v>
      </c>
      <c r="C2436" t="s">
        <v>701</v>
      </c>
      <c r="D2436" t="s">
        <v>184</v>
      </c>
      <c r="E2436">
        <v>1.6015999999999999E-2</v>
      </c>
      <c r="F2436" t="s">
        <v>1095</v>
      </c>
      <c r="G2436" s="784" t="s">
        <v>4097</v>
      </c>
      <c r="H2436" s="784" t="s">
        <v>4098</v>
      </c>
      <c r="I2436" s="784" t="s">
        <v>5197</v>
      </c>
    </row>
    <row r="2437" spans="1:9" hidden="1">
      <c r="A2437" t="str">
        <f>Table_wabobpsvr_AzureCalc_AzureCalcRateCard[[#This Row],[ServiceName]]&amp;Table_wabobpsvr_AzureCalc_AzureCalcRateCard[[#This Row],[Price_Level]]&amp;Table_wabobpsvr_AzureCalc_AzureCalcRateCard[[#This Row],[Region]]</f>
        <v>SQL DB Standard S0 Secondary Database HoursD12</v>
      </c>
      <c r="B2437">
        <v>12</v>
      </c>
      <c r="C2437" t="s">
        <v>701</v>
      </c>
      <c r="D2437" t="s">
        <v>183</v>
      </c>
      <c r="E2437">
        <v>1.5488E-2</v>
      </c>
      <c r="F2437" t="s">
        <v>1095</v>
      </c>
      <c r="G2437" s="784" t="s">
        <v>4097</v>
      </c>
      <c r="H2437" s="784" t="s">
        <v>4098</v>
      </c>
      <c r="I2437" s="784" t="s">
        <v>5197</v>
      </c>
    </row>
    <row r="2438" spans="1:9" hidden="1">
      <c r="A2438" s="784" t="str">
        <f>Table_wabobpsvr_AzureCalc_AzureCalcRateCard[[#This Row],[ServiceName]]&amp;Table_wabobpsvr_AzureCalc_AzureCalcRateCard[[#This Row],[Price_Level]]&amp;Table_wabobpsvr_AzureCalc_AzureCalcRateCard[[#This Row],[Region]]</f>
        <v>SQL DB Standard S0 Secondary Database HoursMOSP14</v>
      </c>
      <c r="B2438" s="784">
        <v>14</v>
      </c>
      <c r="C2438" s="784" t="s">
        <v>701</v>
      </c>
      <c r="D2438" s="784" t="s">
        <v>627</v>
      </c>
      <c r="E2438" s="784">
        <v>999999</v>
      </c>
      <c r="F2438" s="784" t="s">
        <v>1095</v>
      </c>
      <c r="G2438" s="784" t="s">
        <v>4431</v>
      </c>
      <c r="H2438" s="784" t="s">
        <v>4431</v>
      </c>
      <c r="I2438" s="784" t="s">
        <v>5198</v>
      </c>
    </row>
    <row r="2439" spans="1:9" hidden="1">
      <c r="A2439" s="784" t="str">
        <f>Table_wabobpsvr_AzureCalc_AzureCalcRateCard[[#This Row],[ServiceName]]&amp;Table_wabobpsvr_AzureCalc_AzureCalcRateCard[[#This Row],[Price_Level]]&amp;Table_wabobpsvr_AzureCalc_AzureCalcRateCard[[#This Row],[Region]]</f>
        <v>SQL DB Standard S0 Secondary Database HoursA14</v>
      </c>
      <c r="B2439" s="784">
        <v>14</v>
      </c>
      <c r="C2439" s="784" t="s">
        <v>701</v>
      </c>
      <c r="D2439" s="784" t="s">
        <v>181</v>
      </c>
      <c r="E2439" s="784">
        <v>1.8187499999999999E-2</v>
      </c>
      <c r="F2439" s="784" t="s">
        <v>1095</v>
      </c>
      <c r="G2439" s="784" t="s">
        <v>4099</v>
      </c>
      <c r="H2439" s="784" t="s">
        <v>4100</v>
      </c>
      <c r="I2439" s="784" t="s">
        <v>5198</v>
      </c>
    </row>
    <row r="2440" spans="1:9" hidden="1">
      <c r="A2440" t="str">
        <f>Table_wabobpsvr_AzureCalc_AzureCalcRateCard[[#This Row],[ServiceName]]&amp;Table_wabobpsvr_AzureCalc_AzureCalcRateCard[[#This Row],[Price_Level]]&amp;Table_wabobpsvr_AzureCalc_AzureCalcRateCard[[#This Row],[Region]]</f>
        <v>SQL DB Standard S0 Secondary Database HoursB14</v>
      </c>
      <c r="B2440">
        <v>14</v>
      </c>
      <c r="C2440" t="s">
        <v>701</v>
      </c>
      <c r="D2440" t="s">
        <v>182</v>
      </c>
      <c r="E2440">
        <v>1.7624999999999998E-2</v>
      </c>
      <c r="F2440" t="s">
        <v>1095</v>
      </c>
      <c r="G2440" s="784" t="s">
        <v>4099</v>
      </c>
      <c r="H2440" s="784" t="s">
        <v>4100</v>
      </c>
      <c r="I2440" s="784" t="s">
        <v>5198</v>
      </c>
    </row>
    <row r="2441" spans="1:9" hidden="1">
      <c r="A2441" s="784" t="str">
        <f>Table_wabobpsvr_AzureCalc_AzureCalcRateCard[[#This Row],[ServiceName]]&amp;Table_wabobpsvr_AzureCalc_AzureCalcRateCard[[#This Row],[Price_Level]]&amp;Table_wabobpsvr_AzureCalc_AzureCalcRateCard[[#This Row],[Region]]</f>
        <v>SQL DB Standard S0 Secondary Database HoursC14</v>
      </c>
      <c r="B2441" s="784">
        <v>14</v>
      </c>
      <c r="C2441" s="784" t="s">
        <v>701</v>
      </c>
      <c r="D2441" s="784" t="s">
        <v>184</v>
      </c>
      <c r="E2441" s="784">
        <v>1.7062500000000001E-2</v>
      </c>
      <c r="F2441" s="784" t="s">
        <v>1095</v>
      </c>
      <c r="G2441" s="784" t="s">
        <v>4099</v>
      </c>
      <c r="H2441" s="784" t="s">
        <v>4100</v>
      </c>
      <c r="I2441" s="784" t="s">
        <v>5198</v>
      </c>
    </row>
    <row r="2442" spans="1:9" hidden="1">
      <c r="A2442" s="784" t="str">
        <f>Table_wabobpsvr_AzureCalc_AzureCalcRateCard[[#This Row],[ServiceName]]&amp;Table_wabobpsvr_AzureCalc_AzureCalcRateCard[[#This Row],[Price_Level]]&amp;Table_wabobpsvr_AzureCalc_AzureCalcRateCard[[#This Row],[Region]]</f>
        <v>SQL DB Standard S0 Secondary Database HoursD14</v>
      </c>
      <c r="B2442" s="784">
        <v>14</v>
      </c>
      <c r="C2442" s="784" t="s">
        <v>701</v>
      </c>
      <c r="D2442" s="784" t="s">
        <v>183</v>
      </c>
      <c r="E2442" s="784">
        <v>1.6500000000000001E-2</v>
      </c>
      <c r="F2442" s="784" t="s">
        <v>1095</v>
      </c>
      <c r="G2442" s="784" t="s">
        <v>4099</v>
      </c>
      <c r="H2442" s="784" t="s">
        <v>4100</v>
      </c>
      <c r="I2442" s="784" t="s">
        <v>5198</v>
      </c>
    </row>
    <row r="2443" spans="1:9" hidden="1">
      <c r="A2443" s="784" t="str">
        <f>Table_wabobpsvr_AzureCalc_AzureCalcRateCard[[#This Row],[ServiceName]]&amp;Table_wabobpsvr_AzureCalc_AzureCalcRateCard[[#This Row],[Price_Level]]&amp;Table_wabobpsvr_AzureCalc_AzureCalcRateCard[[#This Row],[Region]]</f>
        <v>SQL DB Standard S1 Database HoursMOSP</v>
      </c>
      <c r="B2443" s="784"/>
      <c r="C2443" s="784" t="s">
        <v>701</v>
      </c>
      <c r="D2443" s="784" t="s">
        <v>627</v>
      </c>
      <c r="E2443" s="784">
        <v>4.1700000000000001E-2</v>
      </c>
      <c r="F2443" s="784" t="s">
        <v>1096</v>
      </c>
      <c r="G2443" s="784" t="s">
        <v>4431</v>
      </c>
      <c r="H2443" s="784" t="s">
        <v>4431</v>
      </c>
      <c r="I2443" s="784" t="s">
        <v>5199</v>
      </c>
    </row>
    <row r="2444" spans="1:9" hidden="1">
      <c r="A2444" s="784" t="str">
        <f>Table_wabobpsvr_AzureCalc_AzureCalcRateCard[[#This Row],[ServiceName]]&amp;Table_wabobpsvr_AzureCalc_AzureCalcRateCard[[#This Row],[Price_Level]]&amp;Table_wabobpsvr_AzureCalc_AzureCalcRateCard[[#This Row],[Region]]</f>
        <v>SQL DB Standard S1 Database HoursA</v>
      </c>
      <c r="B2444" s="784"/>
      <c r="C2444" s="784" t="s">
        <v>701</v>
      </c>
      <c r="D2444" s="784" t="s">
        <v>181</v>
      </c>
      <c r="E2444" s="784">
        <v>4.0448999999999999E-2</v>
      </c>
      <c r="F2444" s="784" t="s">
        <v>1096</v>
      </c>
      <c r="G2444" s="784" t="s">
        <v>1686</v>
      </c>
      <c r="H2444" s="784" t="s">
        <v>3233</v>
      </c>
      <c r="I2444" s="784" t="s">
        <v>5199</v>
      </c>
    </row>
    <row r="2445" spans="1:9" hidden="1">
      <c r="A2445" s="784" t="str">
        <f>Table_wabobpsvr_AzureCalc_AzureCalcRateCard[[#This Row],[ServiceName]]&amp;Table_wabobpsvr_AzureCalc_AzureCalcRateCard[[#This Row],[Price_Level]]&amp;Table_wabobpsvr_AzureCalc_AzureCalcRateCard[[#This Row],[Region]]</f>
        <v>SQL DB Standard S1 Database HoursB</v>
      </c>
      <c r="B2445" s="784"/>
      <c r="C2445" s="784" t="s">
        <v>701</v>
      </c>
      <c r="D2445" s="784" t="s">
        <v>182</v>
      </c>
      <c r="E2445" s="784">
        <v>3.9197999999999997E-2</v>
      </c>
      <c r="F2445" s="784" t="s">
        <v>1096</v>
      </c>
      <c r="G2445" s="784" t="s">
        <v>1686</v>
      </c>
      <c r="H2445" s="784" t="s">
        <v>3233</v>
      </c>
      <c r="I2445" s="784" t="s">
        <v>5199</v>
      </c>
    </row>
    <row r="2446" spans="1:9" hidden="1">
      <c r="A2446" s="784" t="str">
        <f>Table_wabobpsvr_AzureCalc_AzureCalcRateCard[[#This Row],[ServiceName]]&amp;Table_wabobpsvr_AzureCalc_AzureCalcRateCard[[#This Row],[Price_Level]]&amp;Table_wabobpsvr_AzureCalc_AzureCalcRateCard[[#This Row],[Region]]</f>
        <v>SQL DB Standard S1 Database HoursC</v>
      </c>
      <c r="B2446" s="784"/>
      <c r="C2446" s="784" t="s">
        <v>701</v>
      </c>
      <c r="D2446" s="784" t="s">
        <v>184</v>
      </c>
      <c r="E2446" s="784">
        <v>3.7947000000000002E-2</v>
      </c>
      <c r="F2446" s="784" t="s">
        <v>1096</v>
      </c>
      <c r="G2446" s="784" t="s">
        <v>1686</v>
      </c>
      <c r="H2446" s="784" t="s">
        <v>3233</v>
      </c>
      <c r="I2446" s="784" t="s">
        <v>5199</v>
      </c>
    </row>
    <row r="2447" spans="1:9" hidden="1">
      <c r="A2447" s="784" t="str">
        <f>Table_wabobpsvr_AzureCalc_AzureCalcRateCard[[#This Row],[ServiceName]]&amp;Table_wabobpsvr_AzureCalc_AzureCalcRateCard[[#This Row],[Price_Level]]&amp;Table_wabobpsvr_AzureCalc_AzureCalcRateCard[[#This Row],[Region]]</f>
        <v>SQL DB Standard S1 Database HoursD</v>
      </c>
      <c r="B2447" s="784"/>
      <c r="C2447" s="784" t="s">
        <v>701</v>
      </c>
      <c r="D2447" s="784" t="s">
        <v>183</v>
      </c>
      <c r="E2447" s="784">
        <v>3.6695999999999999E-2</v>
      </c>
      <c r="F2447" s="784" t="s">
        <v>1096</v>
      </c>
      <c r="G2447" s="784" t="s">
        <v>1686</v>
      </c>
      <c r="H2447" s="784" t="s">
        <v>3233</v>
      </c>
      <c r="I2447" s="784" t="s">
        <v>5199</v>
      </c>
    </row>
    <row r="2448" spans="1:9" hidden="1">
      <c r="A2448" s="784" t="str">
        <f>Table_wabobpsvr_AzureCalc_AzureCalcRateCard[[#This Row],[ServiceName]]&amp;Table_wabobpsvr_AzureCalc_AzureCalcRateCard[[#This Row],[Price_Level]]&amp;Table_wabobpsvr_AzureCalc_AzureCalcRateCard[[#This Row],[Region]]</f>
        <v>SQL DB Standard S1 Database HoursMOSP13</v>
      </c>
      <c r="B2448" s="784">
        <v>13</v>
      </c>
      <c r="C2448" s="784" t="s">
        <v>701</v>
      </c>
      <c r="D2448" s="784" t="s">
        <v>627</v>
      </c>
      <c r="E2448" s="784">
        <v>5.0500000000000003E-2</v>
      </c>
      <c r="F2448" s="784" t="s">
        <v>1096</v>
      </c>
      <c r="G2448" s="784" t="s">
        <v>4431</v>
      </c>
      <c r="H2448" s="784" t="s">
        <v>4431</v>
      </c>
      <c r="I2448" s="784" t="s">
        <v>5200</v>
      </c>
    </row>
    <row r="2449" spans="1:9" hidden="1">
      <c r="A2449" s="784" t="str">
        <f>Table_wabobpsvr_AzureCalc_AzureCalcRateCard[[#This Row],[ServiceName]]&amp;Table_wabobpsvr_AzureCalc_AzureCalcRateCard[[#This Row],[Price_Level]]&amp;Table_wabobpsvr_AzureCalc_AzureCalcRateCard[[#This Row],[Region]]</f>
        <v>SQL DB Standard S1 Database HoursA13</v>
      </c>
      <c r="B2449" s="784">
        <v>13</v>
      </c>
      <c r="C2449" s="784" t="s">
        <v>701</v>
      </c>
      <c r="D2449" s="784" t="s">
        <v>181</v>
      </c>
      <c r="E2449" s="784">
        <v>4.8985000000000001E-2</v>
      </c>
      <c r="F2449" s="784" t="s">
        <v>1096</v>
      </c>
      <c r="G2449" s="784" t="s">
        <v>1758</v>
      </c>
      <c r="H2449" s="784" t="s">
        <v>3234</v>
      </c>
      <c r="I2449" s="784" t="s">
        <v>5200</v>
      </c>
    </row>
    <row r="2450" spans="1:9" hidden="1">
      <c r="A2450" s="784" t="str">
        <f>Table_wabobpsvr_AzureCalc_AzureCalcRateCard[[#This Row],[ServiceName]]&amp;Table_wabobpsvr_AzureCalc_AzureCalcRateCard[[#This Row],[Price_Level]]&amp;Table_wabobpsvr_AzureCalc_AzureCalcRateCard[[#This Row],[Region]]</f>
        <v>SQL DB Standard S1 Database HoursB13</v>
      </c>
      <c r="B2450" s="784">
        <v>13</v>
      </c>
      <c r="C2450" s="784" t="s">
        <v>701</v>
      </c>
      <c r="D2450" s="784" t="s">
        <v>182</v>
      </c>
      <c r="E2450" s="784">
        <v>4.7469999999999998E-2</v>
      </c>
      <c r="F2450" s="784" t="s">
        <v>1096</v>
      </c>
      <c r="G2450" s="784" t="s">
        <v>1758</v>
      </c>
      <c r="H2450" s="784" t="s">
        <v>3234</v>
      </c>
      <c r="I2450" s="784" t="s">
        <v>5200</v>
      </c>
    </row>
    <row r="2451" spans="1:9" hidden="1">
      <c r="A2451" s="784" t="str">
        <f>Table_wabobpsvr_AzureCalc_AzureCalcRateCard[[#This Row],[ServiceName]]&amp;Table_wabobpsvr_AzureCalc_AzureCalcRateCard[[#This Row],[Price_Level]]&amp;Table_wabobpsvr_AzureCalc_AzureCalcRateCard[[#This Row],[Region]]</f>
        <v>SQL DB Standard S1 Database HoursC13</v>
      </c>
      <c r="B2451" s="784">
        <v>13</v>
      </c>
      <c r="C2451" s="784" t="s">
        <v>701</v>
      </c>
      <c r="D2451" s="784" t="s">
        <v>184</v>
      </c>
      <c r="E2451" s="784">
        <v>4.5955000000000003E-2</v>
      </c>
      <c r="F2451" s="784" t="s">
        <v>1096</v>
      </c>
      <c r="G2451" s="784" t="s">
        <v>1758</v>
      </c>
      <c r="H2451" s="784" t="s">
        <v>3234</v>
      </c>
      <c r="I2451" s="784" t="s">
        <v>5200</v>
      </c>
    </row>
    <row r="2452" spans="1:9" hidden="1">
      <c r="A2452" s="784" t="str">
        <f>Table_wabobpsvr_AzureCalc_AzureCalcRateCard[[#This Row],[ServiceName]]&amp;Table_wabobpsvr_AzureCalc_AzureCalcRateCard[[#This Row],[Price_Level]]&amp;Table_wabobpsvr_AzureCalc_AzureCalcRateCard[[#This Row],[Region]]</f>
        <v>SQL DB Standard S1 Database HoursD13</v>
      </c>
      <c r="B2452" s="784">
        <v>13</v>
      </c>
      <c r="C2452" s="784" t="s">
        <v>701</v>
      </c>
      <c r="D2452" s="784" t="s">
        <v>183</v>
      </c>
      <c r="E2452" s="784">
        <v>4.444E-2</v>
      </c>
      <c r="F2452" s="784" t="s">
        <v>1096</v>
      </c>
      <c r="G2452" s="784" t="s">
        <v>1758</v>
      </c>
      <c r="H2452" s="784" t="s">
        <v>3234</v>
      </c>
      <c r="I2452" s="784" t="s">
        <v>5200</v>
      </c>
    </row>
    <row r="2453" spans="1:9" hidden="1">
      <c r="A2453" s="784" t="str">
        <f>Table_wabobpsvr_AzureCalc_AzureCalcRateCard[[#This Row],[ServiceName]]&amp;Table_wabobpsvr_AzureCalc_AzureCalcRateCard[[#This Row],[Price_Level]]&amp;Table_wabobpsvr_AzureCalc_AzureCalcRateCard[[#This Row],[Region]]</f>
        <v>SQL DB Standard S1 Database HoursMOSP11</v>
      </c>
      <c r="B2453" s="784">
        <v>11</v>
      </c>
      <c r="C2453" s="784" t="s">
        <v>701</v>
      </c>
      <c r="D2453" s="784" t="s">
        <v>627</v>
      </c>
      <c r="E2453" s="784">
        <v>4.7100000000000003E-2</v>
      </c>
      <c r="F2453" s="784" t="s">
        <v>1096</v>
      </c>
      <c r="G2453" s="784" t="s">
        <v>4431</v>
      </c>
      <c r="H2453" s="784" t="s">
        <v>4431</v>
      </c>
      <c r="I2453" s="784" t="s">
        <v>5201</v>
      </c>
    </row>
    <row r="2454" spans="1:9" hidden="1">
      <c r="A2454" s="784" t="str">
        <f>Table_wabobpsvr_AzureCalc_AzureCalcRateCard[[#This Row],[ServiceName]]&amp;Table_wabobpsvr_AzureCalc_AzureCalcRateCard[[#This Row],[Price_Level]]&amp;Table_wabobpsvr_AzureCalc_AzureCalcRateCard[[#This Row],[Region]]</f>
        <v>SQL DB Standard S1 Database HoursA11</v>
      </c>
      <c r="B2454" s="784">
        <v>11</v>
      </c>
      <c r="C2454" s="784" t="s">
        <v>701</v>
      </c>
      <c r="D2454" s="784" t="s">
        <v>181</v>
      </c>
      <c r="E2454" s="784">
        <v>4.5686999999999998E-2</v>
      </c>
      <c r="F2454" s="784" t="s">
        <v>1096</v>
      </c>
      <c r="G2454" s="784" t="s">
        <v>1688</v>
      </c>
      <c r="H2454" s="784" t="s">
        <v>3235</v>
      </c>
      <c r="I2454" s="784" t="s">
        <v>5201</v>
      </c>
    </row>
    <row r="2455" spans="1:9" hidden="1">
      <c r="A2455" s="784" t="str">
        <f>Table_wabobpsvr_AzureCalc_AzureCalcRateCard[[#This Row],[ServiceName]]&amp;Table_wabobpsvr_AzureCalc_AzureCalcRateCard[[#This Row],[Price_Level]]&amp;Table_wabobpsvr_AzureCalc_AzureCalcRateCard[[#This Row],[Region]]</f>
        <v>SQL DB Standard S1 Database HoursB11</v>
      </c>
      <c r="B2455" s="784">
        <v>11</v>
      </c>
      <c r="C2455" s="784" t="s">
        <v>701</v>
      </c>
      <c r="D2455" s="784" t="s">
        <v>182</v>
      </c>
      <c r="E2455" s="784">
        <v>4.4274000000000001E-2</v>
      </c>
      <c r="F2455" s="784" t="s">
        <v>1096</v>
      </c>
      <c r="G2455" s="784" t="s">
        <v>1688</v>
      </c>
      <c r="H2455" s="784" t="s">
        <v>3235</v>
      </c>
      <c r="I2455" s="784" t="s">
        <v>5201</v>
      </c>
    </row>
    <row r="2456" spans="1:9" hidden="1">
      <c r="A2456" s="784" t="str">
        <f>Table_wabobpsvr_AzureCalc_AzureCalcRateCard[[#This Row],[ServiceName]]&amp;Table_wabobpsvr_AzureCalc_AzureCalcRateCard[[#This Row],[Price_Level]]&amp;Table_wabobpsvr_AzureCalc_AzureCalcRateCard[[#This Row],[Region]]</f>
        <v>SQL DB Standard S1 Database HoursC11</v>
      </c>
      <c r="B2456" s="784">
        <v>11</v>
      </c>
      <c r="C2456" s="784" t="s">
        <v>701</v>
      </c>
      <c r="D2456" s="784" t="s">
        <v>184</v>
      </c>
      <c r="E2456" s="784">
        <v>4.2861000000000003E-2</v>
      </c>
      <c r="F2456" s="784" t="s">
        <v>1096</v>
      </c>
      <c r="G2456" s="784" t="s">
        <v>1688</v>
      </c>
      <c r="H2456" s="784" t="s">
        <v>3235</v>
      </c>
      <c r="I2456" s="784" t="s">
        <v>5201</v>
      </c>
    </row>
    <row r="2457" spans="1:9" hidden="1">
      <c r="A2457" s="784" t="str">
        <f>Table_wabobpsvr_AzureCalc_AzureCalcRateCard[[#This Row],[ServiceName]]&amp;Table_wabobpsvr_AzureCalc_AzureCalcRateCard[[#This Row],[Price_Level]]&amp;Table_wabobpsvr_AzureCalc_AzureCalcRateCard[[#This Row],[Region]]</f>
        <v>SQL DB Standard S1 Database HoursD11</v>
      </c>
      <c r="B2457" s="784">
        <v>11</v>
      </c>
      <c r="C2457" s="784" t="s">
        <v>701</v>
      </c>
      <c r="D2457" s="784" t="s">
        <v>183</v>
      </c>
      <c r="E2457" s="784">
        <v>4.1447999999999999E-2</v>
      </c>
      <c r="F2457" s="784" t="s">
        <v>1096</v>
      </c>
      <c r="G2457" s="784" t="s">
        <v>1688</v>
      </c>
      <c r="H2457" s="784" t="s">
        <v>3235</v>
      </c>
      <c r="I2457" s="784" t="s">
        <v>5201</v>
      </c>
    </row>
    <row r="2458" spans="1:9" hidden="1">
      <c r="A2458" s="784" t="str">
        <f>Table_wabobpsvr_AzureCalc_AzureCalcRateCard[[#This Row],[ServiceName]]&amp;Table_wabobpsvr_AzureCalc_AzureCalcRateCard[[#This Row],[Price_Level]]&amp;Table_wabobpsvr_AzureCalc_AzureCalcRateCard[[#This Row],[Region]]</f>
        <v>SQL DB Standard S1 Database HoursMOSP12</v>
      </c>
      <c r="B2458" s="784">
        <v>12</v>
      </c>
      <c r="C2458" s="784" t="s">
        <v>701</v>
      </c>
      <c r="D2458" s="784" t="s">
        <v>627</v>
      </c>
      <c r="E2458" s="784">
        <v>4.7100000000000003E-2</v>
      </c>
      <c r="F2458" s="784" t="s">
        <v>1096</v>
      </c>
      <c r="G2458" s="784" t="s">
        <v>4431</v>
      </c>
      <c r="H2458" s="784" t="s">
        <v>4431</v>
      </c>
      <c r="I2458" s="784" t="s">
        <v>5202</v>
      </c>
    </row>
    <row r="2459" spans="1:9" hidden="1">
      <c r="A2459" s="784" t="str">
        <f>Table_wabobpsvr_AzureCalc_AzureCalcRateCard[[#This Row],[ServiceName]]&amp;Table_wabobpsvr_AzureCalc_AzureCalcRateCard[[#This Row],[Price_Level]]&amp;Table_wabobpsvr_AzureCalc_AzureCalcRateCard[[#This Row],[Region]]</f>
        <v>SQL DB Standard S1 Database HoursA12</v>
      </c>
      <c r="B2459" s="784">
        <v>12</v>
      </c>
      <c r="C2459" s="784" t="s">
        <v>701</v>
      </c>
      <c r="D2459" s="784" t="s">
        <v>181</v>
      </c>
      <c r="E2459" s="784">
        <v>4.5686999999999998E-2</v>
      </c>
      <c r="F2459" s="784" t="s">
        <v>1096</v>
      </c>
      <c r="G2459" s="784" t="s">
        <v>1756</v>
      </c>
      <c r="H2459" s="784" t="s">
        <v>3236</v>
      </c>
      <c r="I2459" s="784" t="s">
        <v>5202</v>
      </c>
    </row>
    <row r="2460" spans="1:9" hidden="1">
      <c r="A2460" s="784" t="str">
        <f>Table_wabobpsvr_AzureCalc_AzureCalcRateCard[[#This Row],[ServiceName]]&amp;Table_wabobpsvr_AzureCalc_AzureCalcRateCard[[#This Row],[Price_Level]]&amp;Table_wabobpsvr_AzureCalc_AzureCalcRateCard[[#This Row],[Region]]</f>
        <v>SQL DB Standard S1 Database HoursB12</v>
      </c>
      <c r="B2460" s="784">
        <v>12</v>
      </c>
      <c r="C2460" s="784" t="s">
        <v>701</v>
      </c>
      <c r="D2460" s="784" t="s">
        <v>182</v>
      </c>
      <c r="E2460" s="784">
        <v>4.4274000000000001E-2</v>
      </c>
      <c r="F2460" s="784" t="s">
        <v>1096</v>
      </c>
      <c r="G2460" s="784" t="s">
        <v>1756</v>
      </c>
      <c r="H2460" s="784" t="s">
        <v>3236</v>
      </c>
      <c r="I2460" s="784" t="s">
        <v>5202</v>
      </c>
    </row>
    <row r="2461" spans="1:9" hidden="1">
      <c r="A2461" s="784" t="str">
        <f>Table_wabobpsvr_AzureCalc_AzureCalcRateCard[[#This Row],[ServiceName]]&amp;Table_wabobpsvr_AzureCalc_AzureCalcRateCard[[#This Row],[Price_Level]]&amp;Table_wabobpsvr_AzureCalc_AzureCalcRateCard[[#This Row],[Region]]</f>
        <v>SQL DB Standard S1 Database HoursC12</v>
      </c>
      <c r="B2461" s="784">
        <v>12</v>
      </c>
      <c r="C2461" s="784" t="s">
        <v>701</v>
      </c>
      <c r="D2461" s="784" t="s">
        <v>184</v>
      </c>
      <c r="E2461" s="784">
        <v>4.2861000000000003E-2</v>
      </c>
      <c r="F2461" s="784" t="s">
        <v>1096</v>
      </c>
      <c r="G2461" s="784" t="s">
        <v>1756</v>
      </c>
      <c r="H2461" s="784" t="s">
        <v>3236</v>
      </c>
      <c r="I2461" s="784" t="s">
        <v>5202</v>
      </c>
    </row>
    <row r="2462" spans="1:9" hidden="1">
      <c r="A2462" s="784" t="str">
        <f>Table_wabobpsvr_AzureCalc_AzureCalcRateCard[[#This Row],[ServiceName]]&amp;Table_wabobpsvr_AzureCalc_AzureCalcRateCard[[#This Row],[Price_Level]]&amp;Table_wabobpsvr_AzureCalc_AzureCalcRateCard[[#This Row],[Region]]</f>
        <v>SQL DB Standard S1 Database HoursD12</v>
      </c>
      <c r="B2462" s="784">
        <v>12</v>
      </c>
      <c r="C2462" s="784" t="s">
        <v>701</v>
      </c>
      <c r="D2462" s="784" t="s">
        <v>183</v>
      </c>
      <c r="E2462" s="784">
        <v>4.1447999999999999E-2</v>
      </c>
      <c r="F2462" s="784" t="s">
        <v>1096</v>
      </c>
      <c r="G2462" s="784" t="s">
        <v>1756</v>
      </c>
      <c r="H2462" s="784" t="s">
        <v>3236</v>
      </c>
      <c r="I2462" s="784" t="s">
        <v>5202</v>
      </c>
    </row>
    <row r="2463" spans="1:9" hidden="1">
      <c r="A2463" s="784" t="str">
        <f>Table_wabobpsvr_AzureCalc_AzureCalcRateCard[[#This Row],[ServiceName]]&amp;Table_wabobpsvr_AzureCalc_AzureCalcRateCard[[#This Row],[Price_Level]]&amp;Table_wabobpsvr_AzureCalc_AzureCalcRateCard[[#This Row],[Region]]</f>
        <v>Basic_D1 VM (Non-Windows)D9</v>
      </c>
      <c r="B2463" s="784">
        <v>9</v>
      </c>
      <c r="C2463" s="784" t="s">
        <v>701</v>
      </c>
      <c r="D2463" s="784" t="s">
        <v>183</v>
      </c>
      <c r="E2463" s="784">
        <v>8.6239999999999997E-2</v>
      </c>
      <c r="F2463" s="784" t="s">
        <v>1134</v>
      </c>
      <c r="G2463" s="784" t="s">
        <v>4431</v>
      </c>
      <c r="H2463" s="784" t="s">
        <v>4431</v>
      </c>
      <c r="I2463" s="784" t="s">
        <v>5203</v>
      </c>
    </row>
    <row r="2464" spans="1:9" hidden="1">
      <c r="A2464" s="784" t="str">
        <f>Table_wabobpsvr_AzureCalc_AzureCalcRateCard[[#This Row],[ServiceName]]&amp;Table_wabobpsvr_AzureCalc_AzureCalcRateCard[[#This Row],[Price_Level]]&amp;Table_wabobpsvr_AzureCalc_AzureCalcRateCard[[#This Row],[Region]]</f>
        <v>Standard_G2 VM (Windows)D4</v>
      </c>
      <c r="B2464" s="784">
        <v>4</v>
      </c>
      <c r="C2464" s="784" t="s">
        <v>91</v>
      </c>
      <c r="D2464" s="784" t="s">
        <v>183</v>
      </c>
      <c r="E2464" s="784">
        <v>1.179</v>
      </c>
      <c r="F2464" s="784" t="s">
        <v>3228</v>
      </c>
      <c r="G2464" s="784" t="s">
        <v>3229</v>
      </c>
      <c r="H2464" s="784" t="s">
        <v>3230</v>
      </c>
      <c r="I2464" s="784" t="s">
        <v>5204</v>
      </c>
    </row>
    <row r="2465" spans="1:9" hidden="1">
      <c r="A2465" t="str">
        <f>Table_wabobpsvr_AzureCalc_AzureCalcRateCard[[#This Row],[ServiceName]]&amp;Table_wabobpsvr_AzureCalc_AzureCalcRateCard[[#This Row],[Price_Level]]&amp;Table_wabobpsvr_AzureCalc_AzureCalcRateCard[[#This Row],[Region]]</f>
        <v>Machine Learning API Service Prediction HoursA10</v>
      </c>
      <c r="B2465">
        <v>10</v>
      </c>
      <c r="C2465" t="s">
        <v>4431</v>
      </c>
      <c r="D2465" t="s">
        <v>181</v>
      </c>
      <c r="E2465">
        <v>999999</v>
      </c>
      <c r="F2465" t="s">
        <v>1130</v>
      </c>
      <c r="G2465" s="784" t="s">
        <v>4431</v>
      </c>
      <c r="H2465" s="784" t="s">
        <v>4431</v>
      </c>
      <c r="I2465" s="784" t="s">
        <v>4431</v>
      </c>
    </row>
    <row r="2466" spans="1:9" hidden="1">
      <c r="A2466" s="784" t="str">
        <f>Table_wabobpsvr_AzureCalc_AzureCalcRateCard[[#This Row],[ServiceName]]&amp;Table_wabobpsvr_AzureCalc_AzureCalcRateCard[[#This Row],[Price_Level]]&amp;Table_wabobpsvr_AzureCalc_AzureCalcRateCard[[#This Row],[Region]]</f>
        <v>Machine Learning API Service Prediction HoursB10</v>
      </c>
      <c r="B2466" s="784">
        <v>10</v>
      </c>
      <c r="C2466" s="784" t="s">
        <v>4431</v>
      </c>
      <c r="D2466" s="784" t="s">
        <v>182</v>
      </c>
      <c r="E2466" s="784">
        <v>999999</v>
      </c>
      <c r="F2466" s="784" t="s">
        <v>1130</v>
      </c>
      <c r="G2466" s="784" t="s">
        <v>4431</v>
      </c>
      <c r="H2466" s="784" t="s">
        <v>4431</v>
      </c>
      <c r="I2466" s="784" t="s">
        <v>4431</v>
      </c>
    </row>
    <row r="2467" spans="1:9" hidden="1">
      <c r="A2467" t="str">
        <f>Table_wabobpsvr_AzureCalc_AzureCalcRateCard[[#This Row],[ServiceName]]&amp;Table_wabobpsvr_AzureCalc_AzureCalcRateCard[[#This Row],[Price_Level]]&amp;Table_wabobpsvr_AzureCalc_AzureCalcRateCard[[#This Row],[Region]]</f>
        <v>Machine Learning API Service Prediction HoursC10</v>
      </c>
      <c r="B2467">
        <v>10</v>
      </c>
      <c r="C2467" t="s">
        <v>4431</v>
      </c>
      <c r="D2467" t="s">
        <v>184</v>
      </c>
      <c r="E2467">
        <v>999999</v>
      </c>
      <c r="F2467" t="s">
        <v>1130</v>
      </c>
      <c r="G2467" s="784" t="s">
        <v>4431</v>
      </c>
      <c r="H2467" s="784" t="s">
        <v>4431</v>
      </c>
      <c r="I2467" s="784" t="s">
        <v>4431</v>
      </c>
    </row>
    <row r="2468" spans="1:9" hidden="1">
      <c r="A2468" s="784" t="str">
        <f>Table_wabobpsvr_AzureCalc_AzureCalcRateCard[[#This Row],[ServiceName]]&amp;Table_wabobpsvr_AzureCalc_AzureCalcRateCard[[#This Row],[Price_Level]]&amp;Table_wabobpsvr_AzureCalc_AzureCalcRateCard[[#This Row],[Region]]</f>
        <v>Machine Learning API Service Prediction HoursD10</v>
      </c>
      <c r="B2468" s="784">
        <v>10</v>
      </c>
      <c r="C2468" s="784" t="s">
        <v>4431</v>
      </c>
      <c r="D2468" s="784" t="s">
        <v>183</v>
      </c>
      <c r="E2468" s="784">
        <v>999999</v>
      </c>
      <c r="F2468" s="784" t="s">
        <v>1130</v>
      </c>
      <c r="G2468" s="784" t="s">
        <v>4431</v>
      </c>
      <c r="H2468" s="784" t="s">
        <v>4431</v>
      </c>
      <c r="I2468" s="784" t="s">
        <v>4431</v>
      </c>
    </row>
    <row r="2469" spans="1:9" hidden="1">
      <c r="A2469" s="784" t="str">
        <f>Table_wabobpsvr_AzureCalc_AzureCalcRateCard[[#This Row],[ServiceName]]&amp;Table_wabobpsvr_AzureCalc_AzureCalcRateCard[[#This Row],[Price_Level]]&amp;Table_wabobpsvr_AzureCalc_AzureCalcRateCard[[#This Row],[Region]]</f>
        <v>Machine Learning API Service Prediction HoursMOSP11</v>
      </c>
      <c r="B2469" s="784">
        <v>11</v>
      </c>
      <c r="C2469" s="784" t="s">
        <v>4431</v>
      </c>
      <c r="D2469" s="784" t="s">
        <v>627</v>
      </c>
      <c r="E2469" s="784">
        <v>999999</v>
      </c>
      <c r="F2469" s="784" t="s">
        <v>1130</v>
      </c>
      <c r="G2469" s="784" t="s">
        <v>4431</v>
      </c>
      <c r="H2469" s="784" t="s">
        <v>4431</v>
      </c>
      <c r="I2469" s="784" t="s">
        <v>4431</v>
      </c>
    </row>
    <row r="2470" spans="1:9" hidden="1">
      <c r="A2470" t="str">
        <f>Table_wabobpsvr_AzureCalc_AzureCalcRateCard[[#This Row],[ServiceName]]&amp;Table_wabobpsvr_AzureCalc_AzureCalcRateCard[[#This Row],[Price_Level]]&amp;Table_wabobpsvr_AzureCalc_AzureCalcRateCard[[#This Row],[Region]]</f>
        <v>Machine Learning API Service Prediction HoursA11</v>
      </c>
      <c r="B2470">
        <v>11</v>
      </c>
      <c r="C2470" t="s">
        <v>4431</v>
      </c>
      <c r="D2470" t="s">
        <v>181</v>
      </c>
      <c r="E2470">
        <v>999999</v>
      </c>
      <c r="F2470" t="s">
        <v>1130</v>
      </c>
      <c r="G2470" s="784" t="s">
        <v>4431</v>
      </c>
      <c r="H2470" s="784" t="s">
        <v>4431</v>
      </c>
      <c r="I2470" s="784" t="s">
        <v>4431</v>
      </c>
    </row>
    <row r="2471" spans="1:9" hidden="1">
      <c r="A2471" s="784" t="str">
        <f>Table_wabobpsvr_AzureCalc_AzureCalcRateCard[[#This Row],[ServiceName]]&amp;Table_wabobpsvr_AzureCalc_AzureCalcRateCard[[#This Row],[Price_Level]]&amp;Table_wabobpsvr_AzureCalc_AzureCalcRateCard[[#This Row],[Region]]</f>
        <v>Machine Learning API Service Prediction HoursB11</v>
      </c>
      <c r="B2471" s="784">
        <v>11</v>
      </c>
      <c r="C2471" s="784" t="s">
        <v>4431</v>
      </c>
      <c r="D2471" s="784" t="s">
        <v>182</v>
      </c>
      <c r="E2471" s="784">
        <v>999999</v>
      </c>
      <c r="F2471" s="784" t="s">
        <v>1130</v>
      </c>
      <c r="G2471" s="784" t="s">
        <v>4431</v>
      </c>
      <c r="H2471" s="784" t="s">
        <v>4431</v>
      </c>
      <c r="I2471" s="784" t="s">
        <v>4431</v>
      </c>
    </row>
    <row r="2472" spans="1:9" hidden="1">
      <c r="A2472" s="784" t="str">
        <f>Table_wabobpsvr_AzureCalc_AzureCalcRateCard[[#This Row],[ServiceName]]&amp;Table_wabobpsvr_AzureCalc_AzureCalcRateCard[[#This Row],[Price_Level]]&amp;Table_wabobpsvr_AzureCalc_AzureCalcRateCard[[#This Row],[Region]]</f>
        <v>Machine Learning API Service Prediction HoursC11</v>
      </c>
      <c r="B2472" s="784">
        <v>11</v>
      </c>
      <c r="C2472" s="784" t="s">
        <v>4431</v>
      </c>
      <c r="D2472" s="784" t="s">
        <v>184</v>
      </c>
      <c r="E2472" s="784">
        <v>999999</v>
      </c>
      <c r="F2472" s="784" t="s">
        <v>1130</v>
      </c>
      <c r="G2472" s="784" t="s">
        <v>4431</v>
      </c>
      <c r="H2472" s="784" t="s">
        <v>4431</v>
      </c>
      <c r="I2472" s="784" t="s">
        <v>4431</v>
      </c>
    </row>
    <row r="2473" spans="1:9" hidden="1">
      <c r="A2473" t="str">
        <f>Table_wabobpsvr_AzureCalc_AzureCalcRateCard[[#This Row],[ServiceName]]&amp;Table_wabobpsvr_AzureCalc_AzureCalcRateCard[[#This Row],[Price_Level]]&amp;Table_wabobpsvr_AzureCalc_AzureCalcRateCard[[#This Row],[Region]]</f>
        <v>Machine Learning API Service Prediction HoursD11</v>
      </c>
      <c r="B2473">
        <v>11</v>
      </c>
      <c r="C2473" t="s">
        <v>4431</v>
      </c>
      <c r="D2473" t="s">
        <v>183</v>
      </c>
      <c r="E2473">
        <v>999999</v>
      </c>
      <c r="F2473" t="s">
        <v>1130</v>
      </c>
      <c r="G2473" s="784" t="s">
        <v>4431</v>
      </c>
      <c r="H2473" s="784" t="s">
        <v>4431</v>
      </c>
      <c r="I2473" s="784" t="s">
        <v>4431</v>
      </c>
    </row>
    <row r="2474" spans="1:9" hidden="1">
      <c r="A2474" t="str">
        <f>Table_wabobpsvr_AzureCalc_AzureCalcRateCard[[#This Row],[ServiceName]]&amp;Table_wabobpsvr_AzureCalc_AzureCalcRateCard[[#This Row],[Price_Level]]&amp;Table_wabobpsvr_AzureCalc_AzureCalcRateCard[[#This Row],[Region]]</f>
        <v>Machine Learning API Service Prediction HoursMOSP12</v>
      </c>
      <c r="B2474">
        <v>12</v>
      </c>
      <c r="C2474" t="s">
        <v>4431</v>
      </c>
      <c r="D2474" t="s">
        <v>627</v>
      </c>
      <c r="E2474">
        <v>999999</v>
      </c>
      <c r="F2474" t="s">
        <v>1130</v>
      </c>
      <c r="G2474" s="784" t="s">
        <v>4431</v>
      </c>
      <c r="H2474" s="784" t="s">
        <v>4431</v>
      </c>
      <c r="I2474" s="784" t="s">
        <v>4431</v>
      </c>
    </row>
    <row r="2475" spans="1:9" hidden="1">
      <c r="A2475" t="str">
        <f>Table_wabobpsvr_AzureCalc_AzureCalcRateCard[[#This Row],[ServiceName]]&amp;Table_wabobpsvr_AzureCalc_AzureCalcRateCard[[#This Row],[Price_Level]]&amp;Table_wabobpsvr_AzureCalc_AzureCalcRateCard[[#This Row],[Region]]</f>
        <v>Machine Learning API Service Prediction HoursA12</v>
      </c>
      <c r="B2475">
        <v>12</v>
      </c>
      <c r="C2475" t="s">
        <v>4431</v>
      </c>
      <c r="D2475" t="s">
        <v>181</v>
      </c>
      <c r="E2475">
        <v>999999</v>
      </c>
      <c r="F2475" t="s">
        <v>1130</v>
      </c>
      <c r="G2475" s="784" t="s">
        <v>4431</v>
      </c>
      <c r="H2475" s="784" t="s">
        <v>4431</v>
      </c>
      <c r="I2475" s="784" t="s">
        <v>4431</v>
      </c>
    </row>
    <row r="2476" spans="1:9" hidden="1">
      <c r="A2476" t="str">
        <f>Table_wabobpsvr_AzureCalc_AzureCalcRateCard[[#This Row],[ServiceName]]&amp;Table_wabobpsvr_AzureCalc_AzureCalcRateCard[[#This Row],[Price_Level]]&amp;Table_wabobpsvr_AzureCalc_AzureCalcRateCard[[#This Row],[Region]]</f>
        <v>Machine Learning API Service Prediction HoursB12</v>
      </c>
      <c r="B2476">
        <v>12</v>
      </c>
      <c r="C2476" t="s">
        <v>4431</v>
      </c>
      <c r="D2476" t="s">
        <v>182</v>
      </c>
      <c r="E2476">
        <v>999999</v>
      </c>
      <c r="F2476" t="s">
        <v>1130</v>
      </c>
      <c r="G2476" s="784" t="s">
        <v>4431</v>
      </c>
      <c r="H2476" s="784" t="s">
        <v>4431</v>
      </c>
      <c r="I2476" s="784" t="s">
        <v>4431</v>
      </c>
    </row>
    <row r="2477" spans="1:9" hidden="1">
      <c r="A2477" t="str">
        <f>Table_wabobpsvr_AzureCalc_AzureCalcRateCard[[#This Row],[ServiceName]]&amp;Table_wabobpsvr_AzureCalc_AzureCalcRateCard[[#This Row],[Price_Level]]&amp;Table_wabobpsvr_AzureCalc_AzureCalcRateCard[[#This Row],[Region]]</f>
        <v>Machine Learning API Service Prediction HoursC12</v>
      </c>
      <c r="B2477">
        <v>12</v>
      </c>
      <c r="C2477" t="s">
        <v>4431</v>
      </c>
      <c r="D2477" t="s">
        <v>184</v>
      </c>
      <c r="E2477">
        <v>999999</v>
      </c>
      <c r="F2477" t="s">
        <v>1130</v>
      </c>
      <c r="G2477" s="784" t="s">
        <v>4431</v>
      </c>
      <c r="H2477" s="784" t="s">
        <v>4431</v>
      </c>
      <c r="I2477" s="784" t="s">
        <v>4431</v>
      </c>
    </row>
    <row r="2478" spans="1:9" hidden="1">
      <c r="A2478" t="str">
        <f>Table_wabobpsvr_AzureCalc_AzureCalcRateCard[[#This Row],[ServiceName]]&amp;Table_wabobpsvr_AzureCalc_AzureCalcRateCard[[#This Row],[Price_Level]]&amp;Table_wabobpsvr_AzureCalc_AzureCalcRateCard[[#This Row],[Region]]</f>
        <v>Machine Learning API Service Prediction HoursD12</v>
      </c>
      <c r="B2478">
        <v>12</v>
      </c>
      <c r="C2478" t="s">
        <v>4431</v>
      </c>
      <c r="D2478" t="s">
        <v>183</v>
      </c>
      <c r="E2478">
        <v>999999</v>
      </c>
      <c r="F2478" t="s">
        <v>1130</v>
      </c>
      <c r="G2478" s="784" t="s">
        <v>4431</v>
      </c>
      <c r="H2478" s="784" t="s">
        <v>4431</v>
      </c>
      <c r="I2478" s="784" t="s">
        <v>4431</v>
      </c>
    </row>
    <row r="2479" spans="1:9" hidden="1">
      <c r="A2479" t="str">
        <f>Table_wabobpsvr_AzureCalc_AzureCalcRateCard[[#This Row],[ServiceName]]&amp;Table_wabobpsvr_AzureCalc_AzureCalcRateCard[[#This Row],[Price_Level]]&amp;Table_wabobpsvr_AzureCalc_AzureCalcRateCard[[#This Row],[Region]]</f>
        <v>Machine Learning API Service Prediction HoursMOSP13</v>
      </c>
      <c r="B2479">
        <v>13</v>
      </c>
      <c r="C2479" t="s">
        <v>4431</v>
      </c>
      <c r="D2479" t="s">
        <v>627</v>
      </c>
      <c r="E2479">
        <v>999999</v>
      </c>
      <c r="F2479" t="s">
        <v>1130</v>
      </c>
      <c r="G2479" s="784" t="s">
        <v>4431</v>
      </c>
      <c r="H2479" s="784" t="s">
        <v>4431</v>
      </c>
      <c r="I2479" s="784" t="s">
        <v>4431</v>
      </c>
    </row>
    <row r="2480" spans="1:9" hidden="1">
      <c r="A2480" t="str">
        <f>Table_wabobpsvr_AzureCalc_AzureCalcRateCard[[#This Row],[ServiceName]]&amp;Table_wabobpsvr_AzureCalc_AzureCalcRateCard[[#This Row],[Price_Level]]&amp;Table_wabobpsvr_AzureCalc_AzureCalcRateCard[[#This Row],[Region]]</f>
        <v>Machine Learning API Service Prediction HoursA13</v>
      </c>
      <c r="B2480">
        <v>13</v>
      </c>
      <c r="C2480" t="s">
        <v>4431</v>
      </c>
      <c r="D2480" t="s">
        <v>181</v>
      </c>
      <c r="E2480">
        <v>999999</v>
      </c>
      <c r="F2480" t="s">
        <v>1130</v>
      </c>
      <c r="G2480" s="784" t="s">
        <v>4431</v>
      </c>
      <c r="H2480" s="784" t="s">
        <v>4431</v>
      </c>
      <c r="I2480" s="784" t="s">
        <v>4431</v>
      </c>
    </row>
    <row r="2481" spans="1:9" hidden="1">
      <c r="A2481" t="str">
        <f>Table_wabobpsvr_AzureCalc_AzureCalcRateCard[[#This Row],[ServiceName]]&amp;Table_wabobpsvr_AzureCalc_AzureCalcRateCard[[#This Row],[Price_Level]]&amp;Table_wabobpsvr_AzureCalc_AzureCalcRateCard[[#This Row],[Region]]</f>
        <v>Machine Learning API Service Prediction HoursB13</v>
      </c>
      <c r="B2481">
        <v>13</v>
      </c>
      <c r="C2481" t="s">
        <v>4431</v>
      </c>
      <c r="D2481" t="s">
        <v>182</v>
      </c>
      <c r="E2481">
        <v>999999</v>
      </c>
      <c r="F2481" t="s">
        <v>1130</v>
      </c>
      <c r="G2481" s="784" t="s">
        <v>4431</v>
      </c>
      <c r="H2481" s="784" t="s">
        <v>4431</v>
      </c>
      <c r="I2481" s="784" t="s">
        <v>4431</v>
      </c>
    </row>
    <row r="2482" spans="1:9" hidden="1">
      <c r="A2482" t="str">
        <f>Table_wabobpsvr_AzureCalc_AzureCalcRateCard[[#This Row],[ServiceName]]&amp;Table_wabobpsvr_AzureCalc_AzureCalcRateCard[[#This Row],[Price_Level]]&amp;Table_wabobpsvr_AzureCalc_AzureCalcRateCard[[#This Row],[Region]]</f>
        <v>Machine Learning API Service Prediction HoursC13</v>
      </c>
      <c r="B2482">
        <v>13</v>
      </c>
      <c r="C2482" t="s">
        <v>4431</v>
      </c>
      <c r="D2482" t="s">
        <v>184</v>
      </c>
      <c r="E2482">
        <v>999999</v>
      </c>
      <c r="F2482" t="s">
        <v>1130</v>
      </c>
      <c r="G2482" s="784" t="s">
        <v>4431</v>
      </c>
      <c r="H2482" s="784" t="s">
        <v>4431</v>
      </c>
      <c r="I2482" s="784" t="s">
        <v>4431</v>
      </c>
    </row>
    <row r="2483" spans="1:9" hidden="1">
      <c r="A2483" s="784" t="str">
        <f>Table_wabobpsvr_AzureCalc_AzureCalcRateCard[[#This Row],[ServiceName]]&amp;Table_wabobpsvr_AzureCalc_AzureCalcRateCard[[#This Row],[Price_Level]]&amp;Table_wabobpsvr_AzureCalc_AzureCalcRateCard[[#This Row],[Region]]</f>
        <v>Machine Learning API Service Prediction HoursD13</v>
      </c>
      <c r="B2483" s="784">
        <v>13</v>
      </c>
      <c r="C2483" s="784" t="s">
        <v>4431</v>
      </c>
      <c r="D2483" s="784" t="s">
        <v>183</v>
      </c>
      <c r="E2483" s="784">
        <v>999999</v>
      </c>
      <c r="F2483" s="784" t="s">
        <v>1130</v>
      </c>
      <c r="G2483" s="784" t="s">
        <v>4431</v>
      </c>
      <c r="H2483" s="784" t="s">
        <v>4431</v>
      </c>
      <c r="I2483" s="784" t="s">
        <v>4431</v>
      </c>
    </row>
    <row r="2484" spans="1:9" hidden="1">
      <c r="A2484" s="784" t="str">
        <f>Table_wabobpsvr_AzureCalc_AzureCalcRateCard[[#This Row],[ServiceName]]&amp;Table_wabobpsvr_AzureCalc_AzureCalcRateCard[[#This Row],[Price_Level]]&amp;Table_wabobpsvr_AzureCalc_AzureCalcRateCard[[#This Row],[Region]]</f>
        <v>Standard_G3 VM (Windows)MOSP4</v>
      </c>
      <c r="B2484" s="784">
        <v>4</v>
      </c>
      <c r="C2484" s="784" t="s">
        <v>91</v>
      </c>
      <c r="D2484" s="784" t="s">
        <v>627</v>
      </c>
      <c r="E2484" s="784">
        <v>2.68</v>
      </c>
      <c r="F2484" s="784" t="s">
        <v>3237</v>
      </c>
      <c r="G2484" s="784" t="s">
        <v>4431</v>
      </c>
      <c r="H2484" s="784" t="s">
        <v>4431</v>
      </c>
      <c r="I2484" s="784" t="s">
        <v>5205</v>
      </c>
    </row>
    <row r="2485" spans="1:9" hidden="1">
      <c r="A2485" s="784" t="str">
        <f>Table_wabobpsvr_AzureCalc_AzureCalcRateCard[[#This Row],[ServiceName]]&amp;Table_wabobpsvr_AzureCalc_AzureCalcRateCard[[#This Row],[Price_Level]]&amp;Table_wabobpsvr_AzureCalc_AzureCalcRateCard[[#This Row],[Region]]</f>
        <v>Websites Standard MediumA</v>
      </c>
      <c r="B2485" s="784"/>
      <c r="C2485" s="784" t="s">
        <v>91</v>
      </c>
      <c r="D2485" s="784" t="s">
        <v>181</v>
      </c>
      <c r="E2485" s="784">
        <v>0.18396000000000001</v>
      </c>
      <c r="F2485" s="784" t="s">
        <v>1296</v>
      </c>
      <c r="G2485" s="784" t="s">
        <v>2621</v>
      </c>
      <c r="H2485" s="784" t="s">
        <v>2622</v>
      </c>
      <c r="I2485" s="784" t="s">
        <v>4431</v>
      </c>
    </row>
    <row r="2486" spans="1:9" hidden="1">
      <c r="A2486" s="784" t="str">
        <f>Table_wabobpsvr_AzureCalc_AzureCalcRateCard[[#This Row],[ServiceName]]&amp;Table_wabobpsvr_AzureCalc_AzureCalcRateCard[[#This Row],[Price_Level]]&amp;Table_wabobpsvr_AzureCalc_AzureCalcRateCard[[#This Row],[Region]]</f>
        <v>Websites Standard MediumB</v>
      </c>
      <c r="B2486" s="784"/>
      <c r="C2486" s="784" t="s">
        <v>91</v>
      </c>
      <c r="D2486" s="784" t="s">
        <v>182</v>
      </c>
      <c r="E2486" s="784">
        <v>0.1764</v>
      </c>
      <c r="F2486" s="784" t="s">
        <v>1296</v>
      </c>
      <c r="G2486" s="784" t="s">
        <v>2621</v>
      </c>
      <c r="H2486" s="784" t="s">
        <v>2622</v>
      </c>
      <c r="I2486" s="784" t="s">
        <v>4431</v>
      </c>
    </row>
    <row r="2487" spans="1:9" hidden="1">
      <c r="A2487" s="784" t="str">
        <f>Table_wabobpsvr_AzureCalc_AzureCalcRateCard[[#This Row],[ServiceName]]&amp;Table_wabobpsvr_AzureCalc_AzureCalcRateCard[[#This Row],[Price_Level]]&amp;Table_wabobpsvr_AzureCalc_AzureCalcRateCard[[#This Row],[Region]]</f>
        <v>Websites Standard MediumC</v>
      </c>
      <c r="B2487" s="784"/>
      <c r="C2487" s="784" t="s">
        <v>91</v>
      </c>
      <c r="D2487" s="784" t="s">
        <v>184</v>
      </c>
      <c r="E2487" s="784">
        <v>0.16883999999999999</v>
      </c>
      <c r="F2487" s="784" t="s">
        <v>1296</v>
      </c>
      <c r="G2487" s="784" t="s">
        <v>2621</v>
      </c>
      <c r="H2487" s="784" t="s">
        <v>2622</v>
      </c>
      <c r="I2487" s="784" t="s">
        <v>4431</v>
      </c>
    </row>
    <row r="2488" spans="1:9" hidden="1">
      <c r="A2488" s="784" t="str">
        <f>Table_wabobpsvr_AzureCalc_AzureCalcRateCard[[#This Row],[ServiceName]]&amp;Table_wabobpsvr_AzureCalc_AzureCalcRateCard[[#This Row],[Price_Level]]&amp;Table_wabobpsvr_AzureCalc_AzureCalcRateCard[[#This Row],[Region]]</f>
        <v>Websites Standard MediumD</v>
      </c>
      <c r="B2488" s="784"/>
      <c r="C2488" s="784" t="s">
        <v>91</v>
      </c>
      <c r="D2488" s="784" t="s">
        <v>183</v>
      </c>
      <c r="E2488" s="784">
        <v>0.16128000000000001</v>
      </c>
      <c r="F2488" s="784" t="s">
        <v>1296</v>
      </c>
      <c r="G2488" s="784" t="s">
        <v>2621</v>
      </c>
      <c r="H2488" s="784" t="s">
        <v>2622</v>
      </c>
      <c r="I2488" s="784" t="s">
        <v>4431</v>
      </c>
    </row>
    <row r="2489" spans="1:9" hidden="1">
      <c r="A2489" s="784" t="str">
        <f>Table_wabobpsvr_AzureCalc_AzureCalcRateCard[[#This Row],[ServiceName]]&amp;Table_wabobpsvr_AzureCalc_AzureCalcRateCard[[#This Row],[Price_Level]]&amp;Table_wabobpsvr_AzureCalc_AzureCalcRateCard[[#This Row],[Region]]</f>
        <v>Websites Standard SmallMOSP</v>
      </c>
      <c r="B2489" s="784"/>
      <c r="C2489" s="784" t="s">
        <v>91</v>
      </c>
      <c r="D2489" s="784" t="s">
        <v>627</v>
      </c>
      <c r="E2489" s="784">
        <v>0.126</v>
      </c>
      <c r="F2489" s="784" t="s">
        <v>1425</v>
      </c>
      <c r="G2489" s="784" t="s">
        <v>4431</v>
      </c>
      <c r="H2489" s="784" t="s">
        <v>4431</v>
      </c>
      <c r="I2489" s="784" t="s">
        <v>4431</v>
      </c>
    </row>
    <row r="2490" spans="1:9" hidden="1">
      <c r="A2490" s="784" t="str">
        <f>Table_wabobpsvr_AzureCalc_AzureCalcRateCard[[#This Row],[ServiceName]]&amp;Table_wabobpsvr_AzureCalc_AzureCalcRateCard[[#This Row],[Price_Level]]&amp;Table_wabobpsvr_AzureCalc_AzureCalcRateCard[[#This Row],[Region]]</f>
        <v>Websites Standard SmallA</v>
      </c>
      <c r="B2490" s="784"/>
      <c r="C2490" s="784" t="s">
        <v>91</v>
      </c>
      <c r="D2490" s="784" t="s">
        <v>181</v>
      </c>
      <c r="E2490" s="784">
        <v>9.1980000000000006E-2</v>
      </c>
      <c r="F2490" s="784" t="s">
        <v>1425</v>
      </c>
      <c r="G2490" s="784" t="s">
        <v>2626</v>
      </c>
      <c r="H2490" s="784" t="s">
        <v>2627</v>
      </c>
      <c r="I2490" s="784" t="s">
        <v>4431</v>
      </c>
    </row>
    <row r="2491" spans="1:9" hidden="1">
      <c r="A2491" s="784" t="str">
        <f>Table_wabobpsvr_AzureCalc_AzureCalcRateCard[[#This Row],[ServiceName]]&amp;Table_wabobpsvr_AzureCalc_AzureCalcRateCard[[#This Row],[Price_Level]]&amp;Table_wabobpsvr_AzureCalc_AzureCalcRateCard[[#This Row],[Region]]</f>
        <v>Websites Standard SmallB</v>
      </c>
      <c r="B2491" s="784"/>
      <c r="C2491" s="784" t="s">
        <v>91</v>
      </c>
      <c r="D2491" s="784" t="s">
        <v>182</v>
      </c>
      <c r="E2491" s="784">
        <v>8.8200000000000001E-2</v>
      </c>
      <c r="F2491" s="784" t="s">
        <v>1425</v>
      </c>
      <c r="G2491" s="784" t="s">
        <v>2626</v>
      </c>
      <c r="H2491" s="784" t="s">
        <v>2627</v>
      </c>
      <c r="I2491" s="784" t="s">
        <v>4431</v>
      </c>
    </row>
    <row r="2492" spans="1:9" hidden="1">
      <c r="A2492" s="784" t="str">
        <f>Table_wabobpsvr_AzureCalc_AzureCalcRateCard[[#This Row],[ServiceName]]&amp;Table_wabobpsvr_AzureCalc_AzureCalcRateCard[[#This Row],[Price_Level]]&amp;Table_wabobpsvr_AzureCalc_AzureCalcRateCard[[#This Row],[Region]]</f>
        <v>Websites Standard SmallC</v>
      </c>
      <c r="B2492" s="784"/>
      <c r="C2492" s="784" t="s">
        <v>91</v>
      </c>
      <c r="D2492" s="784" t="s">
        <v>184</v>
      </c>
      <c r="E2492" s="784">
        <v>8.4419999999999995E-2</v>
      </c>
      <c r="F2492" s="784" t="s">
        <v>1425</v>
      </c>
      <c r="G2492" s="784" t="s">
        <v>2626</v>
      </c>
      <c r="H2492" s="784" t="s">
        <v>2627</v>
      </c>
      <c r="I2492" s="784" t="s">
        <v>4431</v>
      </c>
    </row>
    <row r="2493" spans="1:9" hidden="1">
      <c r="A2493" t="str">
        <f>Table_wabobpsvr_AzureCalc_AzureCalcRateCard[[#This Row],[ServiceName]]&amp;Table_wabobpsvr_AzureCalc_AzureCalcRateCard[[#This Row],[Price_Level]]&amp;Table_wabobpsvr_AzureCalc_AzureCalcRateCard[[#This Row],[Region]]</f>
        <v>Websites Standard SmallD</v>
      </c>
      <c r="C2493" t="s">
        <v>91</v>
      </c>
      <c r="D2493" t="s">
        <v>183</v>
      </c>
      <c r="E2493">
        <v>8.0640000000000003E-2</v>
      </c>
      <c r="F2493" t="s">
        <v>1425</v>
      </c>
      <c r="G2493" s="784" t="s">
        <v>2626</v>
      </c>
      <c r="H2493" s="784" t="s">
        <v>2627</v>
      </c>
      <c r="I2493" s="784" t="s">
        <v>4431</v>
      </c>
    </row>
    <row r="2494" spans="1:9" hidden="1">
      <c r="A2494" t="str">
        <f>Table_wabobpsvr_AzureCalc_AzureCalcRateCard[[#This Row],[ServiceName]]&amp;Table_wabobpsvr_AzureCalc_AzureCalcRateCard[[#This Row],[Price_Level]]&amp;Table_wabobpsvr_AzureCalc_AzureCalcRateCard[[#This Row],[Region]]</f>
        <v>Zone Redundant Storage Standard IO - Block BlobMOSP</v>
      </c>
      <c r="C2494" t="s">
        <v>10</v>
      </c>
      <c r="D2494" t="s">
        <v>627</v>
      </c>
      <c r="E2494">
        <v>3.3000000000000002E-2</v>
      </c>
      <c r="F2494" t="s">
        <v>1029</v>
      </c>
      <c r="G2494" s="784" t="s">
        <v>4431</v>
      </c>
      <c r="H2494" s="784" t="s">
        <v>4431</v>
      </c>
      <c r="I2494" s="784" t="s">
        <v>4431</v>
      </c>
    </row>
    <row r="2495" spans="1:9" hidden="1">
      <c r="A2495" t="str">
        <f>Table_wabobpsvr_AzureCalc_AzureCalcRateCard[[#This Row],[ServiceName]]&amp;Table_wabobpsvr_AzureCalc_AzureCalcRateCard[[#This Row],[Price_Level]]&amp;Table_wabobpsvr_AzureCalc_AzureCalcRateCard[[#This Row],[Region]]</f>
        <v>Zone Redundant Storage Standard IO - Block BlobA</v>
      </c>
      <c r="C2495" t="s">
        <v>10</v>
      </c>
      <c r="D2495" t="s">
        <v>181</v>
      </c>
      <c r="E2495">
        <v>3.2009999999999997E-2</v>
      </c>
      <c r="F2495" t="s">
        <v>1029</v>
      </c>
      <c r="G2495" s="784" t="s">
        <v>2769</v>
      </c>
      <c r="H2495" s="784" t="s">
        <v>2770</v>
      </c>
      <c r="I2495" s="784" t="s">
        <v>4431</v>
      </c>
    </row>
    <row r="2496" spans="1:9" hidden="1">
      <c r="A2496" t="str">
        <f>Table_wabobpsvr_AzureCalc_AzureCalcRateCard[[#This Row],[ServiceName]]&amp;Table_wabobpsvr_AzureCalc_AzureCalcRateCard[[#This Row],[Price_Level]]&amp;Table_wabobpsvr_AzureCalc_AzureCalcRateCard[[#This Row],[Region]]</f>
        <v>Zone Redundant Storage Standard IO - Block BlobB</v>
      </c>
      <c r="C2496" t="s">
        <v>10</v>
      </c>
      <c r="D2496" t="s">
        <v>182</v>
      </c>
      <c r="E2496">
        <v>3.1019999999999999E-2</v>
      </c>
      <c r="F2496" t="s">
        <v>1029</v>
      </c>
      <c r="G2496" s="784" t="s">
        <v>2769</v>
      </c>
      <c r="H2496" s="784" t="s">
        <v>2770</v>
      </c>
      <c r="I2496" s="784" t="s">
        <v>4431</v>
      </c>
    </row>
    <row r="2497" spans="1:9" hidden="1">
      <c r="A2497" t="str">
        <f>Table_wabobpsvr_AzureCalc_AzureCalcRateCard[[#This Row],[ServiceName]]&amp;Table_wabobpsvr_AzureCalc_AzureCalcRateCard[[#This Row],[Price_Level]]&amp;Table_wabobpsvr_AzureCalc_AzureCalcRateCard[[#This Row],[Region]]</f>
        <v>Zone Redundant Storage Standard IO - Block BlobC</v>
      </c>
      <c r="C2497" t="s">
        <v>10</v>
      </c>
      <c r="D2497" t="s">
        <v>184</v>
      </c>
      <c r="E2497">
        <v>3.0030000000000001E-2</v>
      </c>
      <c r="F2497" t="s">
        <v>1029</v>
      </c>
      <c r="G2497" s="784" t="s">
        <v>2769</v>
      </c>
      <c r="H2497" s="784" t="s">
        <v>2770</v>
      </c>
      <c r="I2497" s="784" t="s">
        <v>4431</v>
      </c>
    </row>
    <row r="2498" spans="1:9" hidden="1">
      <c r="A2498" t="str">
        <f>Table_wabobpsvr_AzureCalc_AzureCalcRateCard[[#This Row],[ServiceName]]&amp;Table_wabobpsvr_AzureCalc_AzureCalcRateCard[[#This Row],[Price_Level]]&amp;Table_wabobpsvr_AzureCalc_AzureCalcRateCard[[#This Row],[Region]]</f>
        <v>Zone Redundant Storage Standard IO - Block BlobD</v>
      </c>
      <c r="C2498" t="s">
        <v>10</v>
      </c>
      <c r="D2498" t="s">
        <v>183</v>
      </c>
      <c r="E2498">
        <v>2.904E-2</v>
      </c>
      <c r="F2498" t="s">
        <v>1029</v>
      </c>
      <c r="G2498" s="784" t="s">
        <v>2769</v>
      </c>
      <c r="H2498" s="784" t="s">
        <v>2770</v>
      </c>
      <c r="I2498" s="784" t="s">
        <v>4431</v>
      </c>
    </row>
    <row r="2499" spans="1:9" hidden="1">
      <c r="A2499" t="str">
        <f>Table_wabobpsvr_AzureCalc_AzureCalcRateCard[[#This Row],[ServiceName]]&amp;Table_wabobpsvr_AzureCalc_AzureCalcRateCard[[#This Row],[Price_Level]]&amp;Table_wabobpsvr_AzureCalc_AzureCalcRateCard[[#This Row],[Region]]</f>
        <v>A10 VM (Non-Windows)MOSP10</v>
      </c>
      <c r="B2499">
        <v>10</v>
      </c>
      <c r="C2499" t="s">
        <v>91</v>
      </c>
      <c r="D2499" t="s">
        <v>627</v>
      </c>
      <c r="E2499">
        <v>1.51</v>
      </c>
      <c r="F2499" t="s">
        <v>1283</v>
      </c>
      <c r="G2499" s="784" t="s">
        <v>4431</v>
      </c>
      <c r="H2499" s="784" t="s">
        <v>4431</v>
      </c>
      <c r="I2499" s="784" t="s">
        <v>5206</v>
      </c>
    </row>
    <row r="2500" spans="1:9" hidden="1">
      <c r="A2500" t="str">
        <f>Table_wabobpsvr_AzureCalc_AzureCalcRateCard[[#This Row],[ServiceName]]&amp;Table_wabobpsvr_AzureCalc_AzureCalcRateCard[[#This Row],[Price_Level]]&amp;Table_wabobpsvr_AzureCalc_AzureCalcRateCard[[#This Row],[Region]]</f>
        <v>A10 VM (Non-Windows)A10</v>
      </c>
      <c r="B2500">
        <v>10</v>
      </c>
      <c r="C2500" t="s">
        <v>91</v>
      </c>
      <c r="D2500" t="s">
        <v>181</v>
      </c>
      <c r="E2500">
        <v>1.4650000000000001</v>
      </c>
      <c r="F2500" t="s">
        <v>1283</v>
      </c>
      <c r="G2500" s="784" t="s">
        <v>4478</v>
      </c>
      <c r="H2500" s="784" t="s">
        <v>4479</v>
      </c>
      <c r="I2500" s="784" t="s">
        <v>5206</v>
      </c>
    </row>
    <row r="2501" spans="1:9" hidden="1">
      <c r="A2501" t="str">
        <f>Table_wabobpsvr_AzureCalc_AzureCalcRateCard[[#This Row],[ServiceName]]&amp;Table_wabobpsvr_AzureCalc_AzureCalcRateCard[[#This Row],[Price_Level]]&amp;Table_wabobpsvr_AzureCalc_AzureCalcRateCard[[#This Row],[Region]]</f>
        <v>A10 VM (Non-Windows)B10</v>
      </c>
      <c r="B2501">
        <v>10</v>
      </c>
      <c r="C2501" t="s">
        <v>91</v>
      </c>
      <c r="D2501" t="s">
        <v>182</v>
      </c>
      <c r="E2501">
        <v>1.419</v>
      </c>
      <c r="F2501" t="s">
        <v>1283</v>
      </c>
      <c r="G2501" s="784" t="s">
        <v>4478</v>
      </c>
      <c r="H2501" s="784" t="s">
        <v>4479</v>
      </c>
      <c r="I2501" s="784" t="s">
        <v>5206</v>
      </c>
    </row>
    <row r="2502" spans="1:9" hidden="1">
      <c r="A2502" t="str">
        <f>Table_wabobpsvr_AzureCalc_AzureCalcRateCard[[#This Row],[ServiceName]]&amp;Table_wabobpsvr_AzureCalc_AzureCalcRateCard[[#This Row],[Price_Level]]&amp;Table_wabobpsvr_AzureCalc_AzureCalcRateCard[[#This Row],[Region]]</f>
        <v>A10 VM (Non-Windows)C10</v>
      </c>
      <c r="B2502">
        <v>10</v>
      </c>
      <c r="C2502" t="s">
        <v>91</v>
      </c>
      <c r="D2502" t="s">
        <v>184</v>
      </c>
      <c r="E2502">
        <v>1.3740000000000001</v>
      </c>
      <c r="F2502" t="s">
        <v>1283</v>
      </c>
      <c r="G2502" s="784" t="s">
        <v>4478</v>
      </c>
      <c r="H2502" s="784" t="s">
        <v>4479</v>
      </c>
      <c r="I2502" s="784" t="s">
        <v>5206</v>
      </c>
    </row>
    <row r="2503" spans="1:9" hidden="1">
      <c r="A2503" t="str">
        <f>Table_wabobpsvr_AzureCalc_AzureCalcRateCard[[#This Row],[ServiceName]]&amp;Table_wabobpsvr_AzureCalc_AzureCalcRateCard[[#This Row],[Price_Level]]&amp;Table_wabobpsvr_AzureCalc_AzureCalcRateCard[[#This Row],[Region]]</f>
        <v>A10 VM (Non-Windows)D6</v>
      </c>
      <c r="B2503">
        <v>6</v>
      </c>
      <c r="C2503" t="s">
        <v>91</v>
      </c>
      <c r="D2503" t="s">
        <v>183</v>
      </c>
      <c r="E2503">
        <v>1.0209999999999999</v>
      </c>
      <c r="F2503" t="s">
        <v>1283</v>
      </c>
      <c r="G2503" s="784" t="s">
        <v>4482</v>
      </c>
      <c r="H2503" s="784" t="s">
        <v>4483</v>
      </c>
      <c r="I2503" s="784" t="s">
        <v>5207</v>
      </c>
    </row>
    <row r="2504" spans="1:9" hidden="1">
      <c r="A2504" t="str">
        <f>Table_wabobpsvr_AzureCalc_AzureCalcRateCard[[#This Row],[ServiceName]]&amp;Table_wabobpsvr_AzureCalc_AzureCalcRateCard[[#This Row],[Price_Level]]&amp;Table_wabobpsvr_AzureCalc_AzureCalcRateCard[[#This Row],[Region]]</f>
        <v>A10 VM (Non-Windows)MOSP2</v>
      </c>
      <c r="B2504">
        <v>2</v>
      </c>
      <c r="C2504" t="s">
        <v>91</v>
      </c>
      <c r="D2504" t="s">
        <v>627</v>
      </c>
      <c r="E2504">
        <v>1.1599999999999999</v>
      </c>
      <c r="F2504" t="s">
        <v>1283</v>
      </c>
      <c r="G2504" s="784" t="s">
        <v>4431</v>
      </c>
      <c r="H2504" s="784" t="s">
        <v>4431</v>
      </c>
      <c r="I2504" s="784" t="s">
        <v>5208</v>
      </c>
    </row>
    <row r="2505" spans="1:9" hidden="1">
      <c r="A2505" t="str">
        <f>Table_wabobpsvr_AzureCalc_AzureCalcRateCard[[#This Row],[ServiceName]]&amp;Table_wabobpsvr_AzureCalc_AzureCalcRateCard[[#This Row],[Price_Level]]&amp;Table_wabobpsvr_AzureCalc_AzureCalcRateCard[[#This Row],[Region]]</f>
        <v>A10 VM (Non-Windows)A2</v>
      </c>
      <c r="B2505">
        <v>2</v>
      </c>
      <c r="C2505" t="s">
        <v>91</v>
      </c>
      <c r="D2505" t="s">
        <v>181</v>
      </c>
      <c r="E2505">
        <v>1.125</v>
      </c>
      <c r="F2505" t="s">
        <v>1283</v>
      </c>
      <c r="G2505" s="784" t="s">
        <v>4554</v>
      </c>
      <c r="H2505" s="784" t="s">
        <v>4555</v>
      </c>
      <c r="I2505" s="784" t="s">
        <v>5208</v>
      </c>
    </row>
    <row r="2506" spans="1:9" hidden="1">
      <c r="A2506" t="str">
        <f>Table_wabobpsvr_AzureCalc_AzureCalcRateCard[[#This Row],[ServiceName]]&amp;Table_wabobpsvr_AzureCalc_AzureCalcRateCard[[#This Row],[Price_Level]]&amp;Table_wabobpsvr_AzureCalc_AzureCalcRateCard[[#This Row],[Region]]</f>
        <v>A10 VM (Non-Windows)B2</v>
      </c>
      <c r="B2506">
        <v>2</v>
      </c>
      <c r="C2506" t="s">
        <v>91</v>
      </c>
      <c r="D2506" t="s">
        <v>182</v>
      </c>
      <c r="E2506">
        <v>1.0900000000000001</v>
      </c>
      <c r="F2506" t="s">
        <v>1283</v>
      </c>
      <c r="G2506" s="784" t="s">
        <v>4554</v>
      </c>
      <c r="H2506" s="784" t="s">
        <v>4555</v>
      </c>
      <c r="I2506" s="784" t="s">
        <v>5208</v>
      </c>
    </row>
    <row r="2507" spans="1:9" hidden="1">
      <c r="A2507" t="str">
        <f>Table_wabobpsvr_AzureCalc_AzureCalcRateCard[[#This Row],[ServiceName]]&amp;Table_wabobpsvr_AzureCalc_AzureCalcRateCard[[#This Row],[Price_Level]]&amp;Table_wabobpsvr_AzureCalc_AzureCalcRateCard[[#This Row],[Region]]</f>
        <v>A10 VM (Non-Windows)C2</v>
      </c>
      <c r="B2507">
        <v>2</v>
      </c>
      <c r="C2507" t="s">
        <v>91</v>
      </c>
      <c r="D2507" t="s">
        <v>184</v>
      </c>
      <c r="E2507">
        <v>1.056</v>
      </c>
      <c r="F2507" t="s">
        <v>1283</v>
      </c>
      <c r="G2507" s="784" t="s">
        <v>4554</v>
      </c>
      <c r="H2507" s="784" t="s">
        <v>4555</v>
      </c>
      <c r="I2507" s="784" t="s">
        <v>5208</v>
      </c>
    </row>
    <row r="2508" spans="1:9" hidden="1">
      <c r="A2508" t="str">
        <f>Table_wabobpsvr_AzureCalc_AzureCalcRateCard[[#This Row],[ServiceName]]&amp;Table_wabobpsvr_AzureCalc_AzureCalcRateCard[[#This Row],[Price_Level]]&amp;Table_wabobpsvr_AzureCalc_AzureCalcRateCard[[#This Row],[Region]]</f>
        <v>A10 VM (Non-Windows)D2</v>
      </c>
      <c r="B2508">
        <v>2</v>
      </c>
      <c r="C2508" t="s">
        <v>91</v>
      </c>
      <c r="D2508" t="s">
        <v>183</v>
      </c>
      <c r="E2508">
        <v>1.0209999999999999</v>
      </c>
      <c r="F2508" t="s">
        <v>1283</v>
      </c>
      <c r="G2508" s="784" t="s">
        <v>4554</v>
      </c>
      <c r="H2508" s="784" t="s">
        <v>4555</v>
      </c>
      <c r="I2508" s="784" t="s">
        <v>5208</v>
      </c>
    </row>
    <row r="2509" spans="1:9" hidden="1">
      <c r="A2509" t="str">
        <f>Table_wabobpsvr_AzureCalc_AzureCalcRateCard[[#This Row],[ServiceName]]&amp;Table_wabobpsvr_AzureCalc_AzureCalcRateCard[[#This Row],[Price_Level]]&amp;Table_wabobpsvr_AzureCalc_AzureCalcRateCard[[#This Row],[Region]]</f>
        <v>A10 VM (Non-Windows)MOSP5</v>
      </c>
      <c r="B2509">
        <v>5</v>
      </c>
      <c r="C2509" t="s">
        <v>91</v>
      </c>
      <c r="D2509" t="s">
        <v>627</v>
      </c>
      <c r="E2509">
        <v>1.1599999999999999</v>
      </c>
      <c r="F2509" t="s">
        <v>1283</v>
      </c>
      <c r="G2509" s="784" t="s">
        <v>4431</v>
      </c>
      <c r="H2509" s="784" t="s">
        <v>4431</v>
      </c>
      <c r="I2509" s="784" t="s">
        <v>5209</v>
      </c>
    </row>
    <row r="2510" spans="1:9" hidden="1">
      <c r="A2510" t="str">
        <f>Table_wabobpsvr_AzureCalc_AzureCalcRateCard[[#This Row],[ServiceName]]&amp;Table_wabobpsvr_AzureCalc_AzureCalcRateCard[[#This Row],[Price_Level]]&amp;Table_wabobpsvr_AzureCalc_AzureCalcRateCard[[#This Row],[Region]]</f>
        <v>A10 VM (Non-Windows)A5</v>
      </c>
      <c r="B2510">
        <v>5</v>
      </c>
      <c r="C2510" t="s">
        <v>91</v>
      </c>
      <c r="D2510" t="s">
        <v>181</v>
      </c>
      <c r="E2510">
        <v>1.125</v>
      </c>
      <c r="F2510" t="s">
        <v>1283</v>
      </c>
      <c r="G2510" s="784" t="s">
        <v>4556</v>
      </c>
      <c r="H2510" s="784" t="s">
        <v>4557</v>
      </c>
      <c r="I2510" s="784" t="s">
        <v>5209</v>
      </c>
    </row>
    <row r="2511" spans="1:9" hidden="1">
      <c r="A2511" t="str">
        <f>Table_wabobpsvr_AzureCalc_AzureCalcRateCard[[#This Row],[ServiceName]]&amp;Table_wabobpsvr_AzureCalc_AzureCalcRateCard[[#This Row],[Price_Level]]&amp;Table_wabobpsvr_AzureCalc_AzureCalcRateCard[[#This Row],[Region]]</f>
        <v>A10 VM (Non-Windows)B5</v>
      </c>
      <c r="B2511">
        <v>5</v>
      </c>
      <c r="C2511" t="s">
        <v>91</v>
      </c>
      <c r="D2511" t="s">
        <v>182</v>
      </c>
      <c r="E2511">
        <v>1.0900000000000001</v>
      </c>
      <c r="F2511" t="s">
        <v>1283</v>
      </c>
      <c r="G2511" s="784" t="s">
        <v>4556</v>
      </c>
      <c r="H2511" s="784" t="s">
        <v>4557</v>
      </c>
      <c r="I2511" s="784" t="s">
        <v>5209</v>
      </c>
    </row>
    <row r="2512" spans="1:9" hidden="1">
      <c r="A2512" t="str">
        <f>Table_wabobpsvr_AzureCalc_AzureCalcRateCard[[#This Row],[ServiceName]]&amp;Table_wabobpsvr_AzureCalc_AzureCalcRateCard[[#This Row],[Price_Level]]&amp;Table_wabobpsvr_AzureCalc_AzureCalcRateCard[[#This Row],[Region]]</f>
        <v>A10 VM (Non-Windows)C5</v>
      </c>
      <c r="B2512">
        <v>5</v>
      </c>
      <c r="C2512" t="s">
        <v>91</v>
      </c>
      <c r="D2512" t="s">
        <v>184</v>
      </c>
      <c r="E2512">
        <v>1.056</v>
      </c>
      <c r="F2512" t="s">
        <v>1283</v>
      </c>
      <c r="G2512" s="784" t="s">
        <v>4556</v>
      </c>
      <c r="H2512" s="784" t="s">
        <v>4557</v>
      </c>
      <c r="I2512" s="784" t="s">
        <v>5209</v>
      </c>
    </row>
    <row r="2513" spans="1:9" hidden="1">
      <c r="A2513" s="784" t="str">
        <f>Table_wabobpsvr_AzureCalc_AzureCalcRateCard[[#This Row],[ServiceName]]&amp;Table_wabobpsvr_AzureCalc_AzureCalcRateCard[[#This Row],[Price_Level]]&amp;Table_wabobpsvr_AzureCalc_AzureCalcRateCard[[#This Row],[Region]]</f>
        <v>A10 VM (Non-Windows)D5</v>
      </c>
      <c r="B2513" s="784">
        <v>5</v>
      </c>
      <c r="C2513" s="784" t="s">
        <v>91</v>
      </c>
      <c r="D2513" s="784" t="s">
        <v>183</v>
      </c>
      <c r="E2513" s="784">
        <v>1.0209999999999999</v>
      </c>
      <c r="F2513" s="784" t="s">
        <v>1283</v>
      </c>
      <c r="G2513" s="784" t="s">
        <v>4556</v>
      </c>
      <c r="H2513" s="784" t="s">
        <v>4557</v>
      </c>
      <c r="I2513" s="784" t="s">
        <v>5209</v>
      </c>
    </row>
    <row r="2514" spans="1:9" hidden="1">
      <c r="A2514" s="784" t="str">
        <f>Table_wabobpsvr_AzureCalc_AzureCalcRateCard[[#This Row],[ServiceName]]&amp;Table_wabobpsvr_AzureCalc_AzureCalcRateCard[[#This Row],[Price_Level]]&amp;Table_wabobpsvr_AzureCalc_AzureCalcRateCard[[#This Row],[Region]]</f>
        <v>A10 VM (Non-Windows)MOSP1</v>
      </c>
      <c r="B2514" s="784">
        <v>1</v>
      </c>
      <c r="C2514" s="784" t="s">
        <v>91</v>
      </c>
      <c r="D2514" s="784" t="s">
        <v>627</v>
      </c>
      <c r="E2514" s="784">
        <v>1.1599999999999999</v>
      </c>
      <c r="F2514" s="784" t="s">
        <v>1283</v>
      </c>
      <c r="G2514" s="784" t="s">
        <v>4431</v>
      </c>
      <c r="H2514" s="784" t="s">
        <v>4431</v>
      </c>
      <c r="I2514" s="784" t="s">
        <v>5210</v>
      </c>
    </row>
    <row r="2515" spans="1:9" hidden="1">
      <c r="A2515" s="784" t="str">
        <f>Table_wabobpsvr_AzureCalc_AzureCalcRateCard[[#This Row],[ServiceName]]&amp;Table_wabobpsvr_AzureCalc_AzureCalcRateCard[[#This Row],[Price_Level]]&amp;Table_wabobpsvr_AzureCalc_AzureCalcRateCard[[#This Row],[Region]]</f>
        <v>A10 VM (Non-Windows)A1</v>
      </c>
      <c r="B2515" s="784">
        <v>1</v>
      </c>
      <c r="C2515" s="784" t="s">
        <v>91</v>
      </c>
      <c r="D2515" s="784" t="s">
        <v>181</v>
      </c>
      <c r="E2515" s="784">
        <v>1.125</v>
      </c>
      <c r="F2515" s="784" t="s">
        <v>1283</v>
      </c>
      <c r="G2515" s="784" t="s">
        <v>4558</v>
      </c>
      <c r="H2515" s="784" t="s">
        <v>4559</v>
      </c>
      <c r="I2515" s="784" t="s">
        <v>5210</v>
      </c>
    </row>
    <row r="2516" spans="1:9" hidden="1">
      <c r="A2516" t="str">
        <f>Table_wabobpsvr_AzureCalc_AzureCalcRateCard[[#This Row],[ServiceName]]&amp;Table_wabobpsvr_AzureCalc_AzureCalcRateCard[[#This Row],[Price_Level]]&amp;Table_wabobpsvr_AzureCalc_AzureCalcRateCard[[#This Row],[Region]]</f>
        <v>A10 VM (Non-Windows)B1</v>
      </c>
      <c r="B2516">
        <v>1</v>
      </c>
      <c r="C2516" t="s">
        <v>91</v>
      </c>
      <c r="D2516" t="s">
        <v>182</v>
      </c>
      <c r="E2516">
        <v>1.0900000000000001</v>
      </c>
      <c r="F2516" t="s">
        <v>1283</v>
      </c>
      <c r="G2516" s="784" t="s">
        <v>4558</v>
      </c>
      <c r="H2516" s="784" t="s">
        <v>4559</v>
      </c>
      <c r="I2516" s="784" t="s">
        <v>5210</v>
      </c>
    </row>
    <row r="2517" spans="1:9" hidden="1">
      <c r="A2517" t="str">
        <f>Table_wabobpsvr_AzureCalc_AzureCalcRateCard[[#This Row],[ServiceName]]&amp;Table_wabobpsvr_AzureCalc_AzureCalcRateCard[[#This Row],[Price_Level]]&amp;Table_wabobpsvr_AzureCalc_AzureCalcRateCard[[#This Row],[Region]]</f>
        <v>A10 VM (Non-Windows)C1</v>
      </c>
      <c r="B2517">
        <v>1</v>
      </c>
      <c r="C2517" t="s">
        <v>91</v>
      </c>
      <c r="D2517" t="s">
        <v>184</v>
      </c>
      <c r="E2517">
        <v>1.056</v>
      </c>
      <c r="F2517" t="s">
        <v>1283</v>
      </c>
      <c r="G2517" s="784" t="s">
        <v>4558</v>
      </c>
      <c r="H2517" s="784" t="s">
        <v>4559</v>
      </c>
      <c r="I2517" s="784" t="s">
        <v>5210</v>
      </c>
    </row>
    <row r="2518" spans="1:9" hidden="1">
      <c r="A2518" s="784" t="str">
        <f>Table_wabobpsvr_AzureCalc_AzureCalcRateCard[[#This Row],[ServiceName]]&amp;Table_wabobpsvr_AzureCalc_AzureCalcRateCard[[#This Row],[Price_Level]]&amp;Table_wabobpsvr_AzureCalc_AzureCalcRateCard[[#This Row],[Region]]</f>
        <v>A10 VM (Non-Windows)D1</v>
      </c>
      <c r="B2518" s="784">
        <v>1</v>
      </c>
      <c r="C2518" s="784" t="s">
        <v>91</v>
      </c>
      <c r="D2518" s="784" t="s">
        <v>183</v>
      </c>
      <c r="E2518" s="784">
        <v>1.0209999999999999</v>
      </c>
      <c r="F2518" s="784" t="s">
        <v>1283</v>
      </c>
      <c r="G2518" s="784" t="s">
        <v>4558</v>
      </c>
      <c r="H2518" s="784" t="s">
        <v>4559</v>
      </c>
      <c r="I2518" s="784" t="s">
        <v>5210</v>
      </c>
    </row>
    <row r="2519" spans="1:9" hidden="1">
      <c r="A2519" s="784" t="str">
        <f>Table_wabobpsvr_AzureCalc_AzureCalcRateCard[[#This Row],[ServiceName]]&amp;Table_wabobpsvr_AzureCalc_AzureCalcRateCard[[#This Row],[Price_Level]]&amp;Table_wabobpsvr_AzureCalc_AzureCalcRateCard[[#This Row],[Region]]</f>
        <v>A10 VM (Non-Windows)MOSP4</v>
      </c>
      <c r="B2519" s="784">
        <v>4</v>
      </c>
      <c r="C2519" s="784" t="s">
        <v>91</v>
      </c>
      <c r="D2519" s="784" t="s">
        <v>627</v>
      </c>
      <c r="E2519" s="784">
        <v>1.1599999999999999</v>
      </c>
      <c r="F2519" s="784" t="s">
        <v>1283</v>
      </c>
      <c r="G2519" s="784" t="s">
        <v>4431</v>
      </c>
      <c r="H2519" s="784" t="s">
        <v>4431</v>
      </c>
      <c r="I2519" s="784" t="s">
        <v>5211</v>
      </c>
    </row>
    <row r="2520" spans="1:9" hidden="1">
      <c r="A2520" s="784" t="str">
        <f>Table_wabobpsvr_AzureCalc_AzureCalcRateCard[[#This Row],[ServiceName]]&amp;Table_wabobpsvr_AzureCalc_AzureCalcRateCard[[#This Row],[Price_Level]]&amp;Table_wabobpsvr_AzureCalc_AzureCalcRateCard[[#This Row],[Region]]</f>
        <v>A10 VM (Non-Windows)A4</v>
      </c>
      <c r="B2520" s="784">
        <v>4</v>
      </c>
      <c r="C2520" s="784" t="s">
        <v>91</v>
      </c>
      <c r="D2520" s="784" t="s">
        <v>181</v>
      </c>
      <c r="E2520" s="784">
        <v>1.125</v>
      </c>
      <c r="F2520" s="784" t="s">
        <v>1283</v>
      </c>
      <c r="G2520" s="784" t="s">
        <v>4560</v>
      </c>
      <c r="H2520" s="784" t="s">
        <v>4561</v>
      </c>
      <c r="I2520" s="784" t="s">
        <v>5211</v>
      </c>
    </row>
    <row r="2521" spans="1:9" hidden="1">
      <c r="A2521" s="784" t="str">
        <f>Table_wabobpsvr_AzureCalc_AzureCalcRateCard[[#This Row],[ServiceName]]&amp;Table_wabobpsvr_AzureCalc_AzureCalcRateCard[[#This Row],[Price_Level]]&amp;Table_wabobpsvr_AzureCalc_AzureCalcRateCard[[#This Row],[Region]]</f>
        <v>A10 VM (Non-Windows)B4</v>
      </c>
      <c r="B2521" s="784">
        <v>4</v>
      </c>
      <c r="C2521" s="784" t="s">
        <v>91</v>
      </c>
      <c r="D2521" s="784" t="s">
        <v>182</v>
      </c>
      <c r="E2521" s="784">
        <v>1.0900000000000001</v>
      </c>
      <c r="F2521" s="784" t="s">
        <v>1283</v>
      </c>
      <c r="G2521" s="784" t="s">
        <v>4560</v>
      </c>
      <c r="H2521" s="784" t="s">
        <v>4561</v>
      </c>
      <c r="I2521" s="784" t="s">
        <v>5211</v>
      </c>
    </row>
    <row r="2522" spans="1:9" hidden="1">
      <c r="A2522" s="784" t="str">
        <f>Table_wabobpsvr_AzureCalc_AzureCalcRateCard[[#This Row],[ServiceName]]&amp;Table_wabobpsvr_AzureCalc_AzureCalcRateCard[[#This Row],[Price_Level]]&amp;Table_wabobpsvr_AzureCalc_AzureCalcRateCard[[#This Row],[Region]]</f>
        <v>A10 VM (Non-Windows)C4</v>
      </c>
      <c r="B2522" s="784">
        <v>4</v>
      </c>
      <c r="C2522" s="784" t="s">
        <v>91</v>
      </c>
      <c r="D2522" s="784" t="s">
        <v>184</v>
      </c>
      <c r="E2522" s="784">
        <v>1.056</v>
      </c>
      <c r="F2522" s="784" t="s">
        <v>1283</v>
      </c>
      <c r="G2522" s="784" t="s">
        <v>4560</v>
      </c>
      <c r="H2522" s="784" t="s">
        <v>4561</v>
      </c>
      <c r="I2522" s="784" t="s">
        <v>5211</v>
      </c>
    </row>
    <row r="2523" spans="1:9" hidden="1">
      <c r="A2523" s="784" t="str">
        <f>Table_wabobpsvr_AzureCalc_AzureCalcRateCard[[#This Row],[ServiceName]]&amp;Table_wabobpsvr_AzureCalc_AzureCalcRateCard[[#This Row],[Price_Level]]&amp;Table_wabobpsvr_AzureCalc_AzureCalcRateCard[[#This Row],[Region]]</f>
        <v>A10 VM (Non-Windows)D4</v>
      </c>
      <c r="B2523" s="784">
        <v>4</v>
      </c>
      <c r="C2523" s="784" t="s">
        <v>91</v>
      </c>
      <c r="D2523" s="784" t="s">
        <v>183</v>
      </c>
      <c r="E2523" s="784">
        <v>1.0209999999999999</v>
      </c>
      <c r="F2523" s="784" t="s">
        <v>1283</v>
      </c>
      <c r="G2523" s="784" t="s">
        <v>4560</v>
      </c>
      <c r="H2523" s="784" t="s">
        <v>4561</v>
      </c>
      <c r="I2523" s="784" t="s">
        <v>5211</v>
      </c>
    </row>
    <row r="2524" spans="1:9" hidden="1">
      <c r="A2524" s="784" t="str">
        <f>Table_wabobpsvr_AzureCalc_AzureCalcRateCard[[#This Row],[ServiceName]]&amp;Table_wabobpsvr_AzureCalc_AzureCalcRateCard[[#This Row],[Price_Level]]&amp;Table_wabobpsvr_AzureCalc_AzureCalcRateCard[[#This Row],[Region]]</f>
        <v>A10 VM (Windows)MOSP10</v>
      </c>
      <c r="B2524" s="784">
        <v>10</v>
      </c>
      <c r="C2524" s="784" t="s">
        <v>91</v>
      </c>
      <c r="D2524" s="784" t="s">
        <v>627</v>
      </c>
      <c r="E2524" s="784">
        <v>2.13</v>
      </c>
      <c r="F2524" s="784" t="s">
        <v>1284</v>
      </c>
      <c r="G2524" s="784" t="s">
        <v>4431</v>
      </c>
      <c r="H2524" s="784" t="s">
        <v>4431</v>
      </c>
      <c r="I2524" s="784" t="s">
        <v>5212</v>
      </c>
    </row>
    <row r="2525" spans="1:9" hidden="1">
      <c r="A2525" s="784" t="str">
        <f>Table_wabobpsvr_AzureCalc_AzureCalcRateCard[[#This Row],[ServiceName]]&amp;Table_wabobpsvr_AzureCalc_AzureCalcRateCard[[#This Row],[Price_Level]]&amp;Table_wabobpsvr_AzureCalc_AzureCalcRateCard[[#This Row],[Region]]</f>
        <v>A10 VM (Windows)A10</v>
      </c>
      <c r="B2525" s="784">
        <v>10</v>
      </c>
      <c r="C2525" s="784" t="s">
        <v>91</v>
      </c>
      <c r="D2525" s="784" t="s">
        <v>181</v>
      </c>
      <c r="E2525" s="784">
        <v>2.0659999999999998</v>
      </c>
      <c r="F2525" s="784" t="s">
        <v>1284</v>
      </c>
      <c r="G2525" s="784" t="s">
        <v>4562</v>
      </c>
      <c r="H2525" s="784" t="s">
        <v>4563</v>
      </c>
      <c r="I2525" s="784" t="s">
        <v>5212</v>
      </c>
    </row>
    <row r="2526" spans="1:9" hidden="1">
      <c r="A2526" s="784" t="str">
        <f>Table_wabobpsvr_AzureCalc_AzureCalcRateCard[[#This Row],[ServiceName]]&amp;Table_wabobpsvr_AzureCalc_AzureCalcRateCard[[#This Row],[Price_Level]]&amp;Table_wabobpsvr_AzureCalc_AzureCalcRateCard[[#This Row],[Region]]</f>
        <v>A10 VM (Windows)B10</v>
      </c>
      <c r="B2526" s="784">
        <v>10</v>
      </c>
      <c r="C2526" s="784" t="s">
        <v>91</v>
      </c>
      <c r="D2526" s="784" t="s">
        <v>182</v>
      </c>
      <c r="E2526" s="784">
        <v>2.0019999999999998</v>
      </c>
      <c r="F2526" s="784" t="s">
        <v>1284</v>
      </c>
      <c r="G2526" s="784" t="s">
        <v>4562</v>
      </c>
      <c r="H2526" s="784" t="s">
        <v>4563</v>
      </c>
      <c r="I2526" s="784" t="s">
        <v>5212</v>
      </c>
    </row>
    <row r="2527" spans="1:9" hidden="1">
      <c r="A2527" s="784" t="str">
        <f>Table_wabobpsvr_AzureCalc_AzureCalcRateCard[[#This Row],[ServiceName]]&amp;Table_wabobpsvr_AzureCalc_AzureCalcRateCard[[#This Row],[Price_Level]]&amp;Table_wabobpsvr_AzureCalc_AzureCalcRateCard[[#This Row],[Region]]</f>
        <v>A10 VM (Windows)C10</v>
      </c>
      <c r="B2527" s="784">
        <v>10</v>
      </c>
      <c r="C2527" s="784" t="s">
        <v>91</v>
      </c>
      <c r="D2527" s="784" t="s">
        <v>184</v>
      </c>
      <c r="E2527" s="784">
        <v>1.9379999999999999</v>
      </c>
      <c r="F2527" s="784" t="s">
        <v>1284</v>
      </c>
      <c r="G2527" s="784" t="s">
        <v>4562</v>
      </c>
      <c r="H2527" s="784" t="s">
        <v>4563</v>
      </c>
      <c r="I2527" s="784" t="s">
        <v>5212</v>
      </c>
    </row>
    <row r="2528" spans="1:9" hidden="1">
      <c r="A2528" s="784" t="str">
        <f>Table_wabobpsvr_AzureCalc_AzureCalcRateCard[[#This Row],[ServiceName]]&amp;Table_wabobpsvr_AzureCalc_AzureCalcRateCard[[#This Row],[Price_Level]]&amp;Table_wabobpsvr_AzureCalc_AzureCalcRateCard[[#This Row],[Region]]</f>
        <v>A10 VM (Windows)D10</v>
      </c>
      <c r="B2528" s="784">
        <v>10</v>
      </c>
      <c r="C2528" s="784" t="s">
        <v>91</v>
      </c>
      <c r="D2528" s="784" t="s">
        <v>183</v>
      </c>
      <c r="E2528" s="784">
        <v>1.8740000000000001</v>
      </c>
      <c r="F2528" s="784" t="s">
        <v>1284</v>
      </c>
      <c r="G2528" s="784" t="s">
        <v>4562</v>
      </c>
      <c r="H2528" s="784" t="s">
        <v>4563</v>
      </c>
      <c r="I2528" s="784" t="s">
        <v>5212</v>
      </c>
    </row>
    <row r="2529" spans="1:9" hidden="1">
      <c r="A2529" s="784" t="str">
        <f>Table_wabobpsvr_AzureCalc_AzureCalcRateCard[[#This Row],[ServiceName]]&amp;Table_wabobpsvr_AzureCalc_AzureCalcRateCard[[#This Row],[Price_Level]]&amp;Table_wabobpsvr_AzureCalc_AzureCalcRateCard[[#This Row],[Region]]</f>
        <v>A10 VM (Windows)MOSP9</v>
      </c>
      <c r="B2529" s="784">
        <v>9</v>
      </c>
      <c r="C2529" s="784" t="s">
        <v>91</v>
      </c>
      <c r="D2529" s="784" t="s">
        <v>627</v>
      </c>
      <c r="E2529" s="784">
        <v>1.89</v>
      </c>
      <c r="F2529" s="784" t="s">
        <v>1284</v>
      </c>
      <c r="G2529" s="784" t="s">
        <v>4431</v>
      </c>
      <c r="H2529" s="784" t="s">
        <v>4431</v>
      </c>
      <c r="I2529" s="784" t="s">
        <v>5213</v>
      </c>
    </row>
    <row r="2530" spans="1:9" hidden="1">
      <c r="A2530" s="784" t="str">
        <f>Table_wabobpsvr_AzureCalc_AzureCalcRateCard[[#This Row],[ServiceName]]&amp;Table_wabobpsvr_AzureCalc_AzureCalcRateCard[[#This Row],[Price_Level]]&amp;Table_wabobpsvr_AzureCalc_AzureCalcRateCard[[#This Row],[Region]]</f>
        <v>A10 VM (Windows)A9</v>
      </c>
      <c r="B2530" s="784">
        <v>9</v>
      </c>
      <c r="C2530" s="784" t="s">
        <v>91</v>
      </c>
      <c r="D2530" s="784" t="s">
        <v>181</v>
      </c>
      <c r="E2530" s="784">
        <v>1.833</v>
      </c>
      <c r="F2530" s="784" t="s">
        <v>1284</v>
      </c>
      <c r="G2530" s="784" t="s">
        <v>4564</v>
      </c>
      <c r="H2530" s="784" t="s">
        <v>4565</v>
      </c>
      <c r="I2530" s="784" t="s">
        <v>5213</v>
      </c>
    </row>
    <row r="2531" spans="1:9" hidden="1">
      <c r="A2531" s="784" t="str">
        <f>Table_wabobpsvr_AzureCalc_AzureCalcRateCard[[#This Row],[ServiceName]]&amp;Table_wabobpsvr_AzureCalc_AzureCalcRateCard[[#This Row],[Price_Level]]&amp;Table_wabobpsvr_AzureCalc_AzureCalcRateCard[[#This Row],[Region]]</f>
        <v>A10 VM (Windows)B9</v>
      </c>
      <c r="B2531" s="784">
        <v>9</v>
      </c>
      <c r="C2531" s="784" t="s">
        <v>91</v>
      </c>
      <c r="D2531" s="784" t="s">
        <v>182</v>
      </c>
      <c r="E2531" s="784">
        <v>1.7769999999999999</v>
      </c>
      <c r="F2531" s="784" t="s">
        <v>1284</v>
      </c>
      <c r="G2531" s="784" t="s">
        <v>4564</v>
      </c>
      <c r="H2531" s="784" t="s">
        <v>4565</v>
      </c>
      <c r="I2531" s="784" t="s">
        <v>5213</v>
      </c>
    </row>
    <row r="2532" spans="1:9" hidden="1">
      <c r="A2532" s="784" t="str">
        <f>Table_wabobpsvr_AzureCalc_AzureCalcRateCard[[#This Row],[ServiceName]]&amp;Table_wabobpsvr_AzureCalc_AzureCalcRateCard[[#This Row],[Price_Level]]&amp;Table_wabobpsvr_AzureCalc_AzureCalcRateCard[[#This Row],[Region]]</f>
        <v>A10 VM (Windows)C9</v>
      </c>
      <c r="B2532" s="784">
        <v>9</v>
      </c>
      <c r="C2532" s="784" t="s">
        <v>91</v>
      </c>
      <c r="D2532" s="784" t="s">
        <v>184</v>
      </c>
      <c r="E2532" s="784">
        <v>1.72</v>
      </c>
      <c r="F2532" s="784" t="s">
        <v>1284</v>
      </c>
      <c r="G2532" s="784" t="s">
        <v>4564</v>
      </c>
      <c r="H2532" s="784" t="s">
        <v>4565</v>
      </c>
      <c r="I2532" s="784" t="s">
        <v>5213</v>
      </c>
    </row>
    <row r="2533" spans="1:9" hidden="1">
      <c r="A2533" s="784" t="str">
        <f>Table_wabobpsvr_AzureCalc_AzureCalcRateCard[[#This Row],[ServiceName]]&amp;Table_wabobpsvr_AzureCalc_AzureCalcRateCard[[#This Row],[Price_Level]]&amp;Table_wabobpsvr_AzureCalc_AzureCalcRateCard[[#This Row],[Region]]</f>
        <v>A10 VM (Windows)D9</v>
      </c>
      <c r="B2533" s="784">
        <v>9</v>
      </c>
      <c r="C2533" s="784" t="s">
        <v>91</v>
      </c>
      <c r="D2533" s="784" t="s">
        <v>183</v>
      </c>
      <c r="E2533" s="784">
        <v>1.663</v>
      </c>
      <c r="F2533" s="784" t="s">
        <v>1284</v>
      </c>
      <c r="G2533" s="784" t="s">
        <v>4564</v>
      </c>
      <c r="H2533" s="784" t="s">
        <v>4565</v>
      </c>
      <c r="I2533" s="784" t="s">
        <v>5213</v>
      </c>
    </row>
    <row r="2534" spans="1:9" hidden="1">
      <c r="A2534" s="784" t="str">
        <f>Table_wabobpsvr_AzureCalc_AzureCalcRateCard[[#This Row],[ServiceName]]&amp;Table_wabobpsvr_AzureCalc_AzureCalcRateCard[[#This Row],[Price_Level]]&amp;Table_wabobpsvr_AzureCalc_AzureCalcRateCard[[#This Row],[Region]]</f>
        <v>A10 VM (Windows)MOSP15</v>
      </c>
      <c r="B2534" s="784">
        <v>15</v>
      </c>
      <c r="C2534" s="784" t="s">
        <v>91</v>
      </c>
      <c r="D2534" s="784" t="s">
        <v>627</v>
      </c>
      <c r="E2534" s="784">
        <v>1.89</v>
      </c>
      <c r="F2534" s="784" t="s">
        <v>1284</v>
      </c>
      <c r="G2534" s="784" t="s">
        <v>4431</v>
      </c>
      <c r="H2534" s="784" t="s">
        <v>4431</v>
      </c>
      <c r="I2534" s="784" t="s">
        <v>5214</v>
      </c>
    </row>
    <row r="2535" spans="1:9" hidden="1">
      <c r="A2535" s="784" t="str">
        <f>Table_wabobpsvr_AzureCalc_AzureCalcRateCard[[#This Row],[ServiceName]]&amp;Table_wabobpsvr_AzureCalc_AzureCalcRateCard[[#This Row],[Price_Level]]&amp;Table_wabobpsvr_AzureCalc_AzureCalcRateCard[[#This Row],[Region]]</f>
        <v>A10 VM (Windows)A15</v>
      </c>
      <c r="B2535" s="784">
        <v>15</v>
      </c>
      <c r="C2535" s="784" t="s">
        <v>91</v>
      </c>
      <c r="D2535" s="784" t="s">
        <v>181</v>
      </c>
      <c r="E2535" s="784">
        <v>1.833</v>
      </c>
      <c r="F2535" s="784" t="s">
        <v>1284</v>
      </c>
      <c r="G2535" s="784" t="s">
        <v>3829</v>
      </c>
      <c r="H2535" s="784" t="s">
        <v>3830</v>
      </c>
      <c r="I2535" s="784" t="s">
        <v>5214</v>
      </c>
    </row>
    <row r="2536" spans="1:9" hidden="1">
      <c r="A2536" s="784" t="str">
        <f>Table_wabobpsvr_AzureCalc_AzureCalcRateCard[[#This Row],[ServiceName]]&amp;Table_wabobpsvr_AzureCalc_AzureCalcRateCard[[#This Row],[Price_Level]]&amp;Table_wabobpsvr_AzureCalc_AzureCalcRateCard[[#This Row],[Region]]</f>
        <v>A10 VM (Windows)B15</v>
      </c>
      <c r="B2536" s="784">
        <v>15</v>
      </c>
      <c r="C2536" s="784" t="s">
        <v>91</v>
      </c>
      <c r="D2536" s="784" t="s">
        <v>182</v>
      </c>
      <c r="E2536" s="784">
        <v>1.7769999999999999</v>
      </c>
      <c r="F2536" s="784" t="s">
        <v>1284</v>
      </c>
      <c r="G2536" s="784" t="s">
        <v>3829</v>
      </c>
      <c r="H2536" s="784" t="s">
        <v>3830</v>
      </c>
      <c r="I2536" s="784" t="s">
        <v>5214</v>
      </c>
    </row>
    <row r="2537" spans="1:9" hidden="1">
      <c r="A2537" s="784" t="str">
        <f>Table_wabobpsvr_AzureCalc_AzureCalcRateCard[[#This Row],[ServiceName]]&amp;Table_wabobpsvr_AzureCalc_AzureCalcRateCard[[#This Row],[Price_Level]]&amp;Table_wabobpsvr_AzureCalc_AzureCalcRateCard[[#This Row],[Region]]</f>
        <v>A10 VM (Windows)C15</v>
      </c>
      <c r="B2537" s="784">
        <v>15</v>
      </c>
      <c r="C2537" s="784" t="s">
        <v>91</v>
      </c>
      <c r="D2537" s="784" t="s">
        <v>184</v>
      </c>
      <c r="E2537" s="784">
        <v>1.72</v>
      </c>
      <c r="F2537" s="784" t="s">
        <v>1284</v>
      </c>
      <c r="G2537" s="784" t="s">
        <v>3829</v>
      </c>
      <c r="H2537" s="784" t="s">
        <v>3830</v>
      </c>
      <c r="I2537" s="784" t="s">
        <v>5214</v>
      </c>
    </row>
    <row r="2538" spans="1:9" hidden="1">
      <c r="A2538" s="784" t="str">
        <f>Table_wabobpsvr_AzureCalc_AzureCalcRateCard[[#This Row],[ServiceName]]&amp;Table_wabobpsvr_AzureCalc_AzureCalcRateCard[[#This Row],[Price_Level]]&amp;Table_wabobpsvr_AzureCalc_AzureCalcRateCard[[#This Row],[Region]]</f>
        <v>A10 VM (Windows)D15</v>
      </c>
      <c r="B2538" s="784">
        <v>15</v>
      </c>
      <c r="C2538" s="784" t="s">
        <v>91</v>
      </c>
      <c r="D2538" s="784" t="s">
        <v>183</v>
      </c>
      <c r="E2538" s="784">
        <v>1.663</v>
      </c>
      <c r="F2538" s="784" t="s">
        <v>1284</v>
      </c>
      <c r="G2538" s="784" t="s">
        <v>3829</v>
      </c>
      <c r="H2538" s="784" t="s">
        <v>3830</v>
      </c>
      <c r="I2538" s="784" t="s">
        <v>5214</v>
      </c>
    </row>
    <row r="2539" spans="1:9" hidden="1">
      <c r="A2539" s="784" t="str">
        <f>Table_wabobpsvr_AzureCalc_AzureCalcRateCard[[#This Row],[ServiceName]]&amp;Table_wabobpsvr_AzureCalc_AzureCalcRateCard[[#This Row],[Price_Level]]&amp;Table_wabobpsvr_AzureCalc_AzureCalcRateCard[[#This Row],[Region]]</f>
        <v>A10 VM (Windows)MOSP16</v>
      </c>
      <c r="B2539" s="784">
        <v>16</v>
      </c>
      <c r="C2539" s="784" t="s">
        <v>91</v>
      </c>
      <c r="D2539" s="784" t="s">
        <v>627</v>
      </c>
      <c r="E2539" s="784">
        <v>1.89</v>
      </c>
      <c r="F2539" s="784" t="s">
        <v>1284</v>
      </c>
      <c r="G2539" s="784" t="s">
        <v>4431</v>
      </c>
      <c r="H2539" s="784" t="s">
        <v>4431</v>
      </c>
      <c r="I2539" s="784" t="s">
        <v>5215</v>
      </c>
    </row>
    <row r="2540" spans="1:9" hidden="1">
      <c r="A2540" s="784" t="str">
        <f>Table_wabobpsvr_AzureCalc_AzureCalcRateCard[[#This Row],[ServiceName]]&amp;Table_wabobpsvr_AzureCalc_AzureCalcRateCard[[#This Row],[Price_Level]]&amp;Table_wabobpsvr_AzureCalc_AzureCalcRateCard[[#This Row],[Region]]</f>
        <v>A10 VM (Windows)A16</v>
      </c>
      <c r="B2540" s="784">
        <v>16</v>
      </c>
      <c r="C2540" s="784" t="s">
        <v>91</v>
      </c>
      <c r="D2540" s="784" t="s">
        <v>181</v>
      </c>
      <c r="E2540" s="784">
        <v>1.833</v>
      </c>
      <c r="F2540" s="784" t="s">
        <v>1284</v>
      </c>
      <c r="G2540" s="784" t="s">
        <v>3656</v>
      </c>
      <c r="H2540" s="784" t="s">
        <v>3657</v>
      </c>
      <c r="I2540" s="784" t="s">
        <v>5215</v>
      </c>
    </row>
    <row r="2541" spans="1:9" hidden="1">
      <c r="A2541" s="784" t="str">
        <f>Table_wabobpsvr_AzureCalc_AzureCalcRateCard[[#This Row],[ServiceName]]&amp;Table_wabobpsvr_AzureCalc_AzureCalcRateCard[[#This Row],[Price_Level]]&amp;Table_wabobpsvr_AzureCalc_AzureCalcRateCard[[#This Row],[Region]]</f>
        <v>A10 VM (Windows)B16</v>
      </c>
      <c r="B2541" s="784">
        <v>16</v>
      </c>
      <c r="C2541" s="784" t="s">
        <v>91</v>
      </c>
      <c r="D2541" s="784" t="s">
        <v>182</v>
      </c>
      <c r="E2541" s="784">
        <v>1.7769999999999999</v>
      </c>
      <c r="F2541" s="784" t="s">
        <v>1284</v>
      </c>
      <c r="G2541" s="784" t="s">
        <v>3656</v>
      </c>
      <c r="H2541" s="784" t="s">
        <v>3657</v>
      </c>
      <c r="I2541" s="784" t="s">
        <v>5215</v>
      </c>
    </row>
    <row r="2542" spans="1:9" hidden="1">
      <c r="A2542" s="784" t="str">
        <f>Table_wabobpsvr_AzureCalc_AzureCalcRateCard[[#This Row],[ServiceName]]&amp;Table_wabobpsvr_AzureCalc_AzureCalcRateCard[[#This Row],[Price_Level]]&amp;Table_wabobpsvr_AzureCalc_AzureCalcRateCard[[#This Row],[Region]]</f>
        <v>A10 VM (Windows)C16</v>
      </c>
      <c r="B2542" s="784">
        <v>16</v>
      </c>
      <c r="C2542" s="784" t="s">
        <v>91</v>
      </c>
      <c r="D2542" s="784" t="s">
        <v>184</v>
      </c>
      <c r="E2542" s="784">
        <v>1.72</v>
      </c>
      <c r="F2542" s="784" t="s">
        <v>1284</v>
      </c>
      <c r="G2542" s="784" t="s">
        <v>3656</v>
      </c>
      <c r="H2542" s="784" t="s">
        <v>3657</v>
      </c>
      <c r="I2542" s="784" t="s">
        <v>5215</v>
      </c>
    </row>
    <row r="2543" spans="1:9" hidden="1">
      <c r="A2543" t="str">
        <f>Table_wabobpsvr_AzureCalc_AzureCalcRateCard[[#This Row],[ServiceName]]&amp;Table_wabobpsvr_AzureCalc_AzureCalcRateCard[[#This Row],[Price_Level]]&amp;Table_wabobpsvr_AzureCalc_AzureCalcRateCard[[#This Row],[Region]]</f>
        <v>A10 VM (Windows)D16</v>
      </c>
      <c r="B2543">
        <v>16</v>
      </c>
      <c r="C2543" t="s">
        <v>91</v>
      </c>
      <c r="D2543" t="s">
        <v>183</v>
      </c>
      <c r="E2543">
        <v>1.663</v>
      </c>
      <c r="F2543" t="s">
        <v>1284</v>
      </c>
      <c r="G2543" s="784" t="s">
        <v>3656</v>
      </c>
      <c r="H2543" s="784" t="s">
        <v>3657</v>
      </c>
      <c r="I2543" s="784" t="s">
        <v>5215</v>
      </c>
    </row>
    <row r="2544" spans="1:9" hidden="1">
      <c r="A2544" t="str">
        <f>Table_wabobpsvr_AzureCalc_AzureCalcRateCard[[#This Row],[ServiceName]]&amp;Table_wabobpsvr_AzureCalc_AzureCalcRateCard[[#This Row],[Price_Level]]&amp;Table_wabobpsvr_AzureCalc_AzureCalcRateCard[[#This Row],[Region]]</f>
        <v>A10 VM (Windows)MOSP13</v>
      </c>
      <c r="B2544">
        <v>13</v>
      </c>
      <c r="C2544" t="s">
        <v>91</v>
      </c>
      <c r="D2544" t="s">
        <v>627</v>
      </c>
      <c r="E2544">
        <v>2.21</v>
      </c>
      <c r="F2544" t="s">
        <v>1284</v>
      </c>
      <c r="G2544" s="784" t="s">
        <v>4431</v>
      </c>
      <c r="H2544" s="784" t="s">
        <v>4431</v>
      </c>
      <c r="I2544" s="784" t="s">
        <v>5216</v>
      </c>
    </row>
    <row r="2545" spans="1:9" hidden="1">
      <c r="A2545" t="str">
        <f>Table_wabobpsvr_AzureCalc_AzureCalcRateCard[[#This Row],[ServiceName]]&amp;Table_wabobpsvr_AzureCalc_AzureCalcRateCard[[#This Row],[Price_Level]]&amp;Table_wabobpsvr_AzureCalc_AzureCalcRateCard[[#This Row],[Region]]</f>
        <v>A10 VM (Windows)A13</v>
      </c>
      <c r="B2545">
        <v>13</v>
      </c>
      <c r="C2545" t="s">
        <v>91</v>
      </c>
      <c r="D2545" t="s">
        <v>181</v>
      </c>
      <c r="E2545">
        <v>2.1440000000000001</v>
      </c>
      <c r="F2545" t="s">
        <v>1284</v>
      </c>
      <c r="G2545" s="784" t="s">
        <v>4566</v>
      </c>
      <c r="H2545" s="784" t="s">
        <v>4567</v>
      </c>
      <c r="I2545" s="784" t="s">
        <v>5216</v>
      </c>
    </row>
    <row r="2546" spans="1:9" hidden="1">
      <c r="A2546" t="str">
        <f>Table_wabobpsvr_AzureCalc_AzureCalcRateCard[[#This Row],[ServiceName]]&amp;Table_wabobpsvr_AzureCalc_AzureCalcRateCard[[#This Row],[Price_Level]]&amp;Table_wabobpsvr_AzureCalc_AzureCalcRateCard[[#This Row],[Region]]</f>
        <v>A10 VM (Windows)B13</v>
      </c>
      <c r="B2546">
        <v>13</v>
      </c>
      <c r="C2546" t="s">
        <v>91</v>
      </c>
      <c r="D2546" t="s">
        <v>182</v>
      </c>
      <c r="E2546">
        <v>2.077</v>
      </c>
      <c r="F2546" t="s">
        <v>1284</v>
      </c>
      <c r="G2546" s="784" t="s">
        <v>4566</v>
      </c>
      <c r="H2546" s="784" t="s">
        <v>4567</v>
      </c>
      <c r="I2546" s="784" t="s">
        <v>5216</v>
      </c>
    </row>
    <row r="2547" spans="1:9" hidden="1">
      <c r="A2547" t="str">
        <f>Table_wabobpsvr_AzureCalc_AzureCalcRateCard[[#This Row],[ServiceName]]&amp;Table_wabobpsvr_AzureCalc_AzureCalcRateCard[[#This Row],[Price_Level]]&amp;Table_wabobpsvr_AzureCalc_AzureCalcRateCard[[#This Row],[Region]]</f>
        <v>A10 VM (Windows)C13</v>
      </c>
      <c r="B2547">
        <v>13</v>
      </c>
      <c r="C2547" t="s">
        <v>91</v>
      </c>
      <c r="D2547" t="s">
        <v>184</v>
      </c>
      <c r="E2547">
        <v>2.0110000000000001</v>
      </c>
      <c r="F2547" t="s">
        <v>1284</v>
      </c>
      <c r="G2547" s="784" t="s">
        <v>4566</v>
      </c>
      <c r="H2547" s="784" t="s">
        <v>4567</v>
      </c>
      <c r="I2547" s="784" t="s">
        <v>5216</v>
      </c>
    </row>
    <row r="2548" spans="1:9" hidden="1">
      <c r="A2548" s="784" t="str">
        <f>Table_wabobpsvr_AzureCalc_AzureCalcRateCard[[#This Row],[ServiceName]]&amp;Table_wabobpsvr_AzureCalc_AzureCalcRateCard[[#This Row],[Price_Level]]&amp;Table_wabobpsvr_AzureCalc_AzureCalcRateCard[[#This Row],[Region]]</f>
        <v>A10 VM (Windows)D13</v>
      </c>
      <c r="B2548" s="784">
        <v>13</v>
      </c>
      <c r="C2548" s="784" t="s">
        <v>91</v>
      </c>
      <c r="D2548" s="784" t="s">
        <v>183</v>
      </c>
      <c r="E2548" s="784">
        <v>1.9450000000000001</v>
      </c>
      <c r="F2548" s="784" t="s">
        <v>1284</v>
      </c>
      <c r="G2548" s="784" t="s">
        <v>4566</v>
      </c>
      <c r="H2548" s="784" t="s">
        <v>4567</v>
      </c>
      <c r="I2548" s="784" t="s">
        <v>5216</v>
      </c>
    </row>
    <row r="2549" spans="1:9" hidden="1">
      <c r="A2549" t="str">
        <f>Table_wabobpsvr_AzureCalc_AzureCalcRateCard[[#This Row],[ServiceName]]&amp;Table_wabobpsvr_AzureCalc_AzureCalcRateCard[[#This Row],[Price_Level]]&amp;Table_wabobpsvr_AzureCalc_AzureCalcRateCard[[#This Row],[Region]]</f>
        <v>A10 VM (Windows)MOSP7</v>
      </c>
      <c r="B2549">
        <v>7</v>
      </c>
      <c r="C2549" t="s">
        <v>91</v>
      </c>
      <c r="D2549" t="s">
        <v>627</v>
      </c>
      <c r="E2549">
        <v>1.89</v>
      </c>
      <c r="F2549" t="s">
        <v>1284</v>
      </c>
      <c r="G2549" s="784" t="s">
        <v>4431</v>
      </c>
      <c r="H2549" s="784" t="s">
        <v>4431</v>
      </c>
      <c r="I2549" s="784" t="s">
        <v>5217</v>
      </c>
    </row>
    <row r="2550" spans="1:9" hidden="1">
      <c r="A2550" s="784" t="str">
        <f>Table_wabobpsvr_AzureCalc_AzureCalcRateCard[[#This Row],[ServiceName]]&amp;Table_wabobpsvr_AzureCalc_AzureCalcRateCard[[#This Row],[Price_Level]]&amp;Table_wabobpsvr_AzureCalc_AzureCalcRateCard[[#This Row],[Region]]</f>
        <v>A10 VM (Windows)A7</v>
      </c>
      <c r="B2550" s="784">
        <v>7</v>
      </c>
      <c r="C2550" s="784" t="s">
        <v>91</v>
      </c>
      <c r="D2550" s="784" t="s">
        <v>181</v>
      </c>
      <c r="E2550" s="784">
        <v>1.833</v>
      </c>
      <c r="F2550" s="784" t="s">
        <v>1284</v>
      </c>
      <c r="G2550" s="784" t="s">
        <v>4566</v>
      </c>
      <c r="H2550" s="784" t="s">
        <v>4568</v>
      </c>
      <c r="I2550" s="784" t="s">
        <v>5217</v>
      </c>
    </row>
    <row r="2551" spans="1:9" hidden="1">
      <c r="A2551" s="784" t="str">
        <f>Table_wabobpsvr_AzureCalc_AzureCalcRateCard[[#This Row],[ServiceName]]&amp;Table_wabobpsvr_AzureCalc_AzureCalcRateCard[[#This Row],[Price_Level]]&amp;Table_wabobpsvr_AzureCalc_AzureCalcRateCard[[#This Row],[Region]]</f>
        <v>A10 VM (Windows)B7</v>
      </c>
      <c r="B2551" s="784">
        <v>7</v>
      </c>
      <c r="C2551" s="784" t="s">
        <v>91</v>
      </c>
      <c r="D2551" s="784" t="s">
        <v>182</v>
      </c>
      <c r="E2551" s="784">
        <v>1.7769999999999999</v>
      </c>
      <c r="F2551" s="784" t="s">
        <v>1284</v>
      </c>
      <c r="G2551" s="784" t="s">
        <v>4566</v>
      </c>
      <c r="H2551" s="784" t="s">
        <v>4568</v>
      </c>
      <c r="I2551" s="784" t="s">
        <v>5217</v>
      </c>
    </row>
    <row r="2552" spans="1:9" hidden="1">
      <c r="A2552" s="784" t="str">
        <f>Table_wabobpsvr_AzureCalc_AzureCalcRateCard[[#This Row],[ServiceName]]&amp;Table_wabobpsvr_AzureCalc_AzureCalcRateCard[[#This Row],[Price_Level]]&amp;Table_wabobpsvr_AzureCalc_AzureCalcRateCard[[#This Row],[Region]]</f>
        <v>A10 VM (Windows)C7</v>
      </c>
      <c r="B2552" s="784">
        <v>7</v>
      </c>
      <c r="C2552" s="784" t="s">
        <v>91</v>
      </c>
      <c r="D2552" s="784" t="s">
        <v>184</v>
      </c>
      <c r="E2552" s="784">
        <v>1.72</v>
      </c>
      <c r="F2552" s="784" t="s">
        <v>1284</v>
      </c>
      <c r="G2552" s="784" t="s">
        <v>4566</v>
      </c>
      <c r="H2552" s="784" t="s">
        <v>4568</v>
      </c>
      <c r="I2552" s="784" t="s">
        <v>5217</v>
      </c>
    </row>
    <row r="2553" spans="1:9" hidden="1">
      <c r="A2553" t="str">
        <f>Table_wabobpsvr_AzureCalc_AzureCalcRateCard[[#This Row],[ServiceName]]&amp;Table_wabobpsvr_AzureCalc_AzureCalcRateCard[[#This Row],[Price_Level]]&amp;Table_wabobpsvr_AzureCalc_AzureCalcRateCard[[#This Row],[Region]]</f>
        <v>A10 VM (Windows)D7</v>
      </c>
      <c r="B2553">
        <v>7</v>
      </c>
      <c r="C2553" t="s">
        <v>91</v>
      </c>
      <c r="D2553" t="s">
        <v>183</v>
      </c>
      <c r="E2553">
        <v>1.663</v>
      </c>
      <c r="F2553" t="s">
        <v>1284</v>
      </c>
      <c r="G2553" s="784" t="s">
        <v>4566</v>
      </c>
      <c r="H2553" s="784" t="s">
        <v>4568</v>
      </c>
      <c r="I2553" s="784" t="s">
        <v>5217</v>
      </c>
    </row>
    <row r="2554" spans="1:9" hidden="1">
      <c r="A2554" t="str">
        <f>Table_wabobpsvr_AzureCalc_AzureCalcRateCard[[#This Row],[ServiceName]]&amp;Table_wabobpsvr_AzureCalc_AzureCalcRateCard[[#This Row],[Price_Level]]&amp;Table_wabobpsvr_AzureCalc_AzureCalcRateCard[[#This Row],[Region]]</f>
        <v>A10 VM (Windows)MOSP8</v>
      </c>
      <c r="B2554">
        <v>8</v>
      </c>
      <c r="C2554" t="s">
        <v>91</v>
      </c>
      <c r="D2554" t="s">
        <v>627</v>
      </c>
      <c r="E2554">
        <v>1.89</v>
      </c>
      <c r="F2554" t="s">
        <v>1284</v>
      </c>
      <c r="G2554" s="784" t="s">
        <v>4431</v>
      </c>
      <c r="H2554" s="784" t="s">
        <v>4431</v>
      </c>
      <c r="I2554" s="784" t="s">
        <v>5218</v>
      </c>
    </row>
    <row r="2555" spans="1:9" hidden="1">
      <c r="A2555" t="str">
        <f>Table_wabobpsvr_AzureCalc_AzureCalcRateCard[[#This Row],[ServiceName]]&amp;Table_wabobpsvr_AzureCalc_AzureCalcRateCard[[#This Row],[Price_Level]]&amp;Table_wabobpsvr_AzureCalc_AzureCalcRateCard[[#This Row],[Region]]</f>
        <v>A10 VM (Windows)A8</v>
      </c>
      <c r="B2555">
        <v>8</v>
      </c>
      <c r="C2555" t="s">
        <v>91</v>
      </c>
      <c r="D2555" t="s">
        <v>181</v>
      </c>
      <c r="E2555">
        <v>1.833</v>
      </c>
      <c r="F2555" t="s">
        <v>1284</v>
      </c>
      <c r="G2555" s="784" t="s">
        <v>4569</v>
      </c>
      <c r="H2555" s="784" t="s">
        <v>4570</v>
      </c>
      <c r="I2555" s="784" t="s">
        <v>5218</v>
      </c>
    </row>
    <row r="2556" spans="1:9" hidden="1">
      <c r="A2556" t="str">
        <f>Table_wabobpsvr_AzureCalc_AzureCalcRateCard[[#This Row],[ServiceName]]&amp;Table_wabobpsvr_AzureCalc_AzureCalcRateCard[[#This Row],[Price_Level]]&amp;Table_wabobpsvr_AzureCalc_AzureCalcRateCard[[#This Row],[Region]]</f>
        <v>A10 VM (Windows)B8</v>
      </c>
      <c r="B2556">
        <v>8</v>
      </c>
      <c r="C2556" t="s">
        <v>91</v>
      </c>
      <c r="D2556" t="s">
        <v>182</v>
      </c>
      <c r="E2556">
        <v>1.7769999999999999</v>
      </c>
      <c r="F2556" t="s">
        <v>1284</v>
      </c>
      <c r="G2556" s="784" t="s">
        <v>4569</v>
      </c>
      <c r="H2556" s="784" t="s">
        <v>4570</v>
      </c>
      <c r="I2556" s="784" t="s">
        <v>5218</v>
      </c>
    </row>
    <row r="2557" spans="1:9" hidden="1">
      <c r="A2557" t="str">
        <f>Table_wabobpsvr_AzureCalc_AzureCalcRateCard[[#This Row],[ServiceName]]&amp;Table_wabobpsvr_AzureCalc_AzureCalcRateCard[[#This Row],[Price_Level]]&amp;Table_wabobpsvr_AzureCalc_AzureCalcRateCard[[#This Row],[Region]]</f>
        <v>A10 VM (Windows)C8</v>
      </c>
      <c r="B2557">
        <v>8</v>
      </c>
      <c r="C2557" t="s">
        <v>91</v>
      </c>
      <c r="D2557" t="s">
        <v>184</v>
      </c>
      <c r="E2557">
        <v>1.72</v>
      </c>
      <c r="F2557" t="s">
        <v>1284</v>
      </c>
      <c r="G2557" s="784" t="s">
        <v>4569</v>
      </c>
      <c r="H2557" s="784" t="s">
        <v>4570</v>
      </c>
      <c r="I2557" s="784" t="s">
        <v>5218</v>
      </c>
    </row>
    <row r="2558" spans="1:9" hidden="1">
      <c r="A2558" t="str">
        <f>Table_wabobpsvr_AzureCalc_AzureCalcRateCard[[#This Row],[ServiceName]]&amp;Table_wabobpsvr_AzureCalc_AzureCalcRateCard[[#This Row],[Price_Level]]&amp;Table_wabobpsvr_AzureCalc_AzureCalcRateCard[[#This Row],[Region]]</f>
        <v>A10 VM (Windows)D8</v>
      </c>
      <c r="B2558">
        <v>8</v>
      </c>
      <c r="C2558" t="s">
        <v>91</v>
      </c>
      <c r="D2558" t="s">
        <v>183</v>
      </c>
      <c r="E2558">
        <v>1.663</v>
      </c>
      <c r="F2558" t="s">
        <v>1284</v>
      </c>
      <c r="G2558" s="784" t="s">
        <v>4569</v>
      </c>
      <c r="H2558" s="784" t="s">
        <v>4570</v>
      </c>
      <c r="I2558" s="784" t="s">
        <v>5218</v>
      </c>
    </row>
    <row r="2559" spans="1:9" hidden="1">
      <c r="A2559" t="str">
        <f>Table_wabobpsvr_AzureCalc_AzureCalcRateCard[[#This Row],[ServiceName]]&amp;Table_wabobpsvr_AzureCalc_AzureCalcRateCard[[#This Row],[Price_Level]]&amp;Table_wabobpsvr_AzureCalc_AzureCalcRateCard[[#This Row],[Region]]</f>
        <v>A10 VM (Windows)MOSP11</v>
      </c>
      <c r="B2559">
        <v>11</v>
      </c>
      <c r="C2559" t="s">
        <v>91</v>
      </c>
      <c r="D2559" t="s">
        <v>627</v>
      </c>
      <c r="E2559">
        <v>2.13</v>
      </c>
      <c r="F2559" t="s">
        <v>1284</v>
      </c>
      <c r="G2559" s="784" t="s">
        <v>4431</v>
      </c>
      <c r="H2559" s="784" t="s">
        <v>4431</v>
      </c>
      <c r="I2559" s="784" t="s">
        <v>5218</v>
      </c>
    </row>
    <row r="2560" spans="1:9" hidden="1">
      <c r="A2560" t="str">
        <f>Table_wabobpsvr_AzureCalc_AzureCalcRateCard[[#This Row],[ServiceName]]&amp;Table_wabobpsvr_AzureCalc_AzureCalcRateCard[[#This Row],[Price_Level]]&amp;Table_wabobpsvr_AzureCalc_AzureCalcRateCard[[#This Row],[Region]]</f>
        <v>A10 VM (Windows)A11</v>
      </c>
      <c r="B2560">
        <v>11</v>
      </c>
      <c r="C2560" t="s">
        <v>91</v>
      </c>
      <c r="D2560" t="s">
        <v>181</v>
      </c>
      <c r="E2560">
        <v>2.0659999999999998</v>
      </c>
      <c r="F2560" t="s">
        <v>1284</v>
      </c>
      <c r="G2560" s="784" t="s">
        <v>4571</v>
      </c>
      <c r="H2560" s="784" t="s">
        <v>4572</v>
      </c>
      <c r="I2560" s="784" t="s">
        <v>5218</v>
      </c>
    </row>
    <row r="2561" spans="1:9" hidden="1">
      <c r="A2561" t="str">
        <f>Table_wabobpsvr_AzureCalc_AzureCalcRateCard[[#This Row],[ServiceName]]&amp;Table_wabobpsvr_AzureCalc_AzureCalcRateCard[[#This Row],[Price_Level]]&amp;Table_wabobpsvr_AzureCalc_AzureCalcRateCard[[#This Row],[Region]]</f>
        <v>A10 VM (Windows)B11</v>
      </c>
      <c r="B2561">
        <v>11</v>
      </c>
      <c r="C2561" t="s">
        <v>91</v>
      </c>
      <c r="D2561" t="s">
        <v>182</v>
      </c>
      <c r="E2561">
        <v>2.0019999999999998</v>
      </c>
      <c r="F2561" t="s">
        <v>1284</v>
      </c>
      <c r="G2561" s="784" t="s">
        <v>4571</v>
      </c>
      <c r="H2561" s="784" t="s">
        <v>4572</v>
      </c>
      <c r="I2561" s="784" t="s">
        <v>5218</v>
      </c>
    </row>
    <row r="2562" spans="1:9" hidden="1">
      <c r="A2562" t="str">
        <f>Table_wabobpsvr_AzureCalc_AzureCalcRateCard[[#This Row],[ServiceName]]&amp;Table_wabobpsvr_AzureCalc_AzureCalcRateCard[[#This Row],[Price_Level]]&amp;Table_wabobpsvr_AzureCalc_AzureCalcRateCard[[#This Row],[Region]]</f>
        <v>A10 VM (Windows)C11</v>
      </c>
      <c r="B2562">
        <v>11</v>
      </c>
      <c r="C2562" t="s">
        <v>91</v>
      </c>
      <c r="D2562" t="s">
        <v>184</v>
      </c>
      <c r="E2562">
        <v>1.9379999999999999</v>
      </c>
      <c r="F2562" t="s">
        <v>1284</v>
      </c>
      <c r="G2562" s="784" t="s">
        <v>4571</v>
      </c>
      <c r="H2562" s="784" t="s">
        <v>4572</v>
      </c>
      <c r="I2562" s="784" t="s">
        <v>5218</v>
      </c>
    </row>
    <row r="2563" spans="1:9" hidden="1">
      <c r="A2563" s="784" t="str">
        <f>Table_wabobpsvr_AzureCalc_AzureCalcRateCard[[#This Row],[ServiceName]]&amp;Table_wabobpsvr_AzureCalc_AzureCalcRateCard[[#This Row],[Price_Level]]&amp;Table_wabobpsvr_AzureCalc_AzureCalcRateCard[[#This Row],[Region]]</f>
        <v>A10 VM (Windows)D11</v>
      </c>
      <c r="B2563" s="784">
        <v>11</v>
      </c>
      <c r="C2563" s="784" t="s">
        <v>91</v>
      </c>
      <c r="D2563" s="784" t="s">
        <v>183</v>
      </c>
      <c r="E2563" s="784">
        <v>1.8740000000000001</v>
      </c>
      <c r="F2563" s="784" t="s">
        <v>1284</v>
      </c>
      <c r="G2563" s="784" t="s">
        <v>4571</v>
      </c>
      <c r="H2563" s="784" t="s">
        <v>4572</v>
      </c>
      <c r="I2563" s="784" t="s">
        <v>5218</v>
      </c>
    </row>
    <row r="2564" spans="1:9" hidden="1">
      <c r="A2564" s="784" t="str">
        <f>Table_wabobpsvr_AzureCalc_AzureCalcRateCard[[#This Row],[ServiceName]]&amp;Table_wabobpsvr_AzureCalc_AzureCalcRateCard[[#This Row],[Price_Level]]&amp;Table_wabobpsvr_AzureCalc_AzureCalcRateCard[[#This Row],[Region]]</f>
        <v>A10 VM (Windows)MOSP12</v>
      </c>
      <c r="B2564" s="784">
        <v>12</v>
      </c>
      <c r="C2564" s="784" t="s">
        <v>91</v>
      </c>
      <c r="D2564" s="784" t="s">
        <v>627</v>
      </c>
      <c r="E2564" s="784">
        <v>1.89</v>
      </c>
      <c r="F2564" s="784" t="s">
        <v>1284</v>
      </c>
      <c r="G2564" s="784" t="s">
        <v>4431</v>
      </c>
      <c r="H2564" s="784" t="s">
        <v>4431</v>
      </c>
      <c r="I2564" s="784" t="s">
        <v>5219</v>
      </c>
    </row>
    <row r="2565" spans="1:9" hidden="1">
      <c r="A2565" s="784" t="str">
        <f>Table_wabobpsvr_AzureCalc_AzureCalcRateCard[[#This Row],[ServiceName]]&amp;Table_wabobpsvr_AzureCalc_AzureCalcRateCard[[#This Row],[Price_Level]]&amp;Table_wabobpsvr_AzureCalc_AzureCalcRateCard[[#This Row],[Region]]</f>
        <v>A10 VM (Windows)A12</v>
      </c>
      <c r="B2565" s="784">
        <v>12</v>
      </c>
      <c r="C2565" s="784" t="s">
        <v>91</v>
      </c>
      <c r="D2565" s="784" t="s">
        <v>181</v>
      </c>
      <c r="E2565" s="784">
        <v>1.833</v>
      </c>
      <c r="F2565" s="784" t="s">
        <v>1284</v>
      </c>
      <c r="G2565" s="784" t="s">
        <v>4573</v>
      </c>
      <c r="H2565" s="784" t="s">
        <v>4574</v>
      </c>
      <c r="I2565" s="784" t="s">
        <v>5219</v>
      </c>
    </row>
    <row r="2566" spans="1:9" hidden="1">
      <c r="A2566" t="str">
        <f>Table_wabobpsvr_AzureCalc_AzureCalcRateCard[[#This Row],[ServiceName]]&amp;Table_wabobpsvr_AzureCalc_AzureCalcRateCard[[#This Row],[Price_Level]]&amp;Table_wabobpsvr_AzureCalc_AzureCalcRateCard[[#This Row],[Region]]</f>
        <v>A10 VM (Windows)B12</v>
      </c>
      <c r="B2566">
        <v>12</v>
      </c>
      <c r="C2566" t="s">
        <v>91</v>
      </c>
      <c r="D2566" t="s">
        <v>182</v>
      </c>
      <c r="E2566">
        <v>1.7769999999999999</v>
      </c>
      <c r="F2566" t="s">
        <v>1284</v>
      </c>
      <c r="G2566" s="784" t="s">
        <v>4573</v>
      </c>
      <c r="H2566" s="784" t="s">
        <v>4574</v>
      </c>
      <c r="I2566" s="784" t="s">
        <v>5219</v>
      </c>
    </row>
    <row r="2567" spans="1:9" hidden="1">
      <c r="A2567" s="784" t="str">
        <f>Table_wabobpsvr_AzureCalc_AzureCalcRateCard[[#This Row],[ServiceName]]&amp;Table_wabobpsvr_AzureCalc_AzureCalcRateCard[[#This Row],[Price_Level]]&amp;Table_wabobpsvr_AzureCalc_AzureCalcRateCard[[#This Row],[Region]]</f>
        <v>A10 VM (Windows)C12</v>
      </c>
      <c r="B2567" s="784">
        <v>12</v>
      </c>
      <c r="C2567" s="784" t="s">
        <v>91</v>
      </c>
      <c r="D2567" s="784" t="s">
        <v>184</v>
      </c>
      <c r="E2567" s="784">
        <v>1.72</v>
      </c>
      <c r="F2567" s="784" t="s">
        <v>1284</v>
      </c>
      <c r="G2567" s="784" t="s">
        <v>4573</v>
      </c>
      <c r="H2567" s="784" t="s">
        <v>4574</v>
      </c>
      <c r="I2567" s="784" t="s">
        <v>5219</v>
      </c>
    </row>
    <row r="2568" spans="1:9" hidden="1">
      <c r="A2568" s="784" t="str">
        <f>Table_wabobpsvr_AzureCalc_AzureCalcRateCard[[#This Row],[ServiceName]]&amp;Table_wabobpsvr_AzureCalc_AzureCalcRateCard[[#This Row],[Price_Level]]&amp;Table_wabobpsvr_AzureCalc_AzureCalcRateCard[[#This Row],[Region]]</f>
        <v>A10 VM (Windows)D12</v>
      </c>
      <c r="B2568" s="784">
        <v>12</v>
      </c>
      <c r="C2568" s="784" t="s">
        <v>91</v>
      </c>
      <c r="D2568" s="784" t="s">
        <v>183</v>
      </c>
      <c r="E2568" s="784">
        <v>1.663</v>
      </c>
      <c r="F2568" s="784" t="s">
        <v>1284</v>
      </c>
      <c r="G2568" s="784" t="s">
        <v>4573</v>
      </c>
      <c r="H2568" s="784" t="s">
        <v>4574</v>
      </c>
      <c r="I2568" s="784" t="s">
        <v>5219</v>
      </c>
    </row>
    <row r="2569" spans="1:9" hidden="1">
      <c r="A2569" s="784" t="str">
        <f>Table_wabobpsvr_AzureCalc_AzureCalcRateCard[[#This Row],[ServiceName]]&amp;Table_wabobpsvr_AzureCalc_AzureCalcRateCard[[#This Row],[Price_Level]]&amp;Table_wabobpsvr_AzureCalc_AzureCalcRateCard[[#This Row],[Region]]</f>
        <v>A10 VM (Windows)MOSP3</v>
      </c>
      <c r="B2569" s="784">
        <v>3</v>
      </c>
      <c r="C2569" s="784" t="s">
        <v>91</v>
      </c>
      <c r="D2569" s="784" t="s">
        <v>627</v>
      </c>
      <c r="E2569" s="784">
        <v>1.64</v>
      </c>
      <c r="F2569" s="784" t="s">
        <v>1284</v>
      </c>
      <c r="G2569" s="784" t="s">
        <v>4431</v>
      </c>
      <c r="H2569" s="784" t="s">
        <v>4431</v>
      </c>
      <c r="I2569" s="784" t="s">
        <v>5220</v>
      </c>
    </row>
    <row r="2570" spans="1:9" hidden="1">
      <c r="A2570" s="784" t="str">
        <f>Table_wabobpsvr_AzureCalc_AzureCalcRateCard[[#This Row],[ServiceName]]&amp;Table_wabobpsvr_AzureCalc_AzureCalcRateCard[[#This Row],[Price_Level]]&amp;Table_wabobpsvr_AzureCalc_AzureCalcRateCard[[#This Row],[Region]]</f>
        <v>A10 VM (Windows)A3</v>
      </c>
      <c r="B2570" s="784">
        <v>3</v>
      </c>
      <c r="C2570" s="784" t="s">
        <v>91</v>
      </c>
      <c r="D2570" s="784" t="s">
        <v>181</v>
      </c>
      <c r="E2570" s="784">
        <v>1.591</v>
      </c>
      <c r="F2570" s="784" t="s">
        <v>1284</v>
      </c>
      <c r="G2570" s="784" t="s">
        <v>4575</v>
      </c>
      <c r="H2570" s="784" t="s">
        <v>4576</v>
      </c>
      <c r="I2570" s="784" t="s">
        <v>5220</v>
      </c>
    </row>
    <row r="2571" spans="1:9" hidden="1">
      <c r="A2571" s="784" t="str">
        <f>Table_wabobpsvr_AzureCalc_AzureCalcRateCard[[#This Row],[ServiceName]]&amp;Table_wabobpsvr_AzureCalc_AzureCalcRateCard[[#This Row],[Price_Level]]&amp;Table_wabobpsvr_AzureCalc_AzureCalcRateCard[[#This Row],[Region]]</f>
        <v>A10 VM (Windows)B3</v>
      </c>
      <c r="B2571" s="784">
        <v>3</v>
      </c>
      <c r="C2571" s="784" t="s">
        <v>91</v>
      </c>
      <c r="D2571" s="784" t="s">
        <v>182</v>
      </c>
      <c r="E2571" s="784">
        <v>1.542</v>
      </c>
      <c r="F2571" s="784" t="s">
        <v>1284</v>
      </c>
      <c r="G2571" s="784" t="s">
        <v>4575</v>
      </c>
      <c r="H2571" s="784" t="s">
        <v>4576</v>
      </c>
      <c r="I2571" s="784" t="s">
        <v>5220</v>
      </c>
    </row>
    <row r="2572" spans="1:9" hidden="1">
      <c r="A2572" s="784" t="str">
        <f>Table_wabobpsvr_AzureCalc_AzureCalcRateCard[[#This Row],[ServiceName]]&amp;Table_wabobpsvr_AzureCalc_AzureCalcRateCard[[#This Row],[Price_Level]]&amp;Table_wabobpsvr_AzureCalc_AzureCalcRateCard[[#This Row],[Region]]</f>
        <v>A10 VM (Windows)C3</v>
      </c>
      <c r="B2572" s="784">
        <v>3</v>
      </c>
      <c r="C2572" s="784" t="s">
        <v>91</v>
      </c>
      <c r="D2572" s="784" t="s">
        <v>184</v>
      </c>
      <c r="E2572" s="784">
        <v>1.492</v>
      </c>
      <c r="F2572" s="784" t="s">
        <v>1284</v>
      </c>
      <c r="G2572" s="784" t="s">
        <v>4575</v>
      </c>
      <c r="H2572" s="784" t="s">
        <v>4576</v>
      </c>
      <c r="I2572" s="784" t="s">
        <v>5220</v>
      </c>
    </row>
    <row r="2573" spans="1:9" hidden="1">
      <c r="A2573" t="str">
        <f>Table_wabobpsvr_AzureCalc_AzureCalcRateCard[[#This Row],[ServiceName]]&amp;Table_wabobpsvr_AzureCalc_AzureCalcRateCard[[#This Row],[Price_Level]]&amp;Table_wabobpsvr_AzureCalc_AzureCalcRateCard[[#This Row],[Region]]</f>
        <v>A10 VM (Windows)D3</v>
      </c>
      <c r="B2573">
        <v>3</v>
      </c>
      <c r="C2573" t="s">
        <v>91</v>
      </c>
      <c r="D2573" t="s">
        <v>183</v>
      </c>
      <c r="E2573">
        <v>1.4430000000000001</v>
      </c>
      <c r="F2573" t="s">
        <v>1284</v>
      </c>
      <c r="G2573" s="784" t="s">
        <v>4575</v>
      </c>
      <c r="H2573" s="784" t="s">
        <v>4576</v>
      </c>
      <c r="I2573" s="784" t="s">
        <v>5220</v>
      </c>
    </row>
    <row r="2574" spans="1:9" hidden="1">
      <c r="A2574" t="str">
        <f>Table_wabobpsvr_AzureCalc_AzureCalcRateCard[[#This Row],[ServiceName]]&amp;Table_wabobpsvr_AzureCalc_AzureCalcRateCard[[#This Row],[Price_Level]]&amp;Table_wabobpsvr_AzureCalc_AzureCalcRateCard[[#This Row],[Region]]</f>
        <v>A10 VM (Windows)MOSP6</v>
      </c>
      <c r="B2574">
        <v>6</v>
      </c>
      <c r="C2574" t="s">
        <v>91</v>
      </c>
      <c r="D2574" t="s">
        <v>627</v>
      </c>
      <c r="E2574">
        <v>1.64</v>
      </c>
      <c r="F2574" t="s">
        <v>1284</v>
      </c>
      <c r="G2574" s="784" t="s">
        <v>4431</v>
      </c>
      <c r="H2574" s="784" t="s">
        <v>4431</v>
      </c>
      <c r="I2574" s="784" t="s">
        <v>5221</v>
      </c>
    </row>
    <row r="2575" spans="1:9" hidden="1">
      <c r="A2575" t="str">
        <f>Table_wabobpsvr_AzureCalc_AzureCalcRateCard[[#This Row],[ServiceName]]&amp;Table_wabobpsvr_AzureCalc_AzureCalcRateCard[[#This Row],[Price_Level]]&amp;Table_wabobpsvr_AzureCalc_AzureCalcRateCard[[#This Row],[Region]]</f>
        <v>A10 VM (Windows)A6</v>
      </c>
      <c r="B2575">
        <v>6</v>
      </c>
      <c r="C2575" t="s">
        <v>91</v>
      </c>
      <c r="D2575" t="s">
        <v>181</v>
      </c>
      <c r="E2575">
        <v>1.591</v>
      </c>
      <c r="F2575" t="s">
        <v>1284</v>
      </c>
      <c r="G2575" s="784" t="s">
        <v>4577</v>
      </c>
      <c r="H2575" s="784" t="s">
        <v>4578</v>
      </c>
      <c r="I2575" s="784" t="s">
        <v>5221</v>
      </c>
    </row>
    <row r="2576" spans="1:9" hidden="1">
      <c r="A2576" t="str">
        <f>Table_wabobpsvr_AzureCalc_AzureCalcRateCard[[#This Row],[ServiceName]]&amp;Table_wabobpsvr_AzureCalc_AzureCalcRateCard[[#This Row],[Price_Level]]&amp;Table_wabobpsvr_AzureCalc_AzureCalcRateCard[[#This Row],[Region]]</f>
        <v>A10 VM (Windows)B6</v>
      </c>
      <c r="B2576">
        <v>6</v>
      </c>
      <c r="C2576" t="s">
        <v>91</v>
      </c>
      <c r="D2576" t="s">
        <v>182</v>
      </c>
      <c r="E2576">
        <v>1.542</v>
      </c>
      <c r="F2576" t="s">
        <v>1284</v>
      </c>
      <c r="G2576" s="784" t="s">
        <v>4577</v>
      </c>
      <c r="H2576" s="784" t="s">
        <v>4578</v>
      </c>
      <c r="I2576" s="784" t="s">
        <v>5221</v>
      </c>
    </row>
    <row r="2577" spans="1:9" hidden="1">
      <c r="A2577" t="str">
        <f>Table_wabobpsvr_AzureCalc_AzureCalcRateCard[[#This Row],[ServiceName]]&amp;Table_wabobpsvr_AzureCalc_AzureCalcRateCard[[#This Row],[Price_Level]]&amp;Table_wabobpsvr_AzureCalc_AzureCalcRateCard[[#This Row],[Region]]</f>
        <v>A10 VM (Windows)C6</v>
      </c>
      <c r="B2577">
        <v>6</v>
      </c>
      <c r="C2577" t="s">
        <v>91</v>
      </c>
      <c r="D2577" t="s">
        <v>184</v>
      </c>
      <c r="E2577">
        <v>1.4910000000000001</v>
      </c>
      <c r="F2577" t="s">
        <v>1284</v>
      </c>
      <c r="G2577" s="784" t="s">
        <v>4577</v>
      </c>
      <c r="H2577" s="784" t="s">
        <v>4578</v>
      </c>
      <c r="I2577" s="784" t="s">
        <v>5221</v>
      </c>
    </row>
    <row r="2578" spans="1:9" hidden="1">
      <c r="A2578" t="str">
        <f>Table_wabobpsvr_AzureCalc_AzureCalcRateCard[[#This Row],[ServiceName]]&amp;Table_wabobpsvr_AzureCalc_AzureCalcRateCard[[#This Row],[Price_Level]]&amp;Table_wabobpsvr_AzureCalc_AzureCalcRateCard[[#This Row],[Region]]</f>
        <v>A10 VM (Windows)D6</v>
      </c>
      <c r="B2578">
        <v>6</v>
      </c>
      <c r="C2578" t="s">
        <v>91</v>
      </c>
      <c r="D2578" t="s">
        <v>183</v>
      </c>
      <c r="E2578">
        <v>1.4430000000000001</v>
      </c>
      <c r="F2578" t="s">
        <v>1284</v>
      </c>
      <c r="G2578" s="784" t="s">
        <v>4577</v>
      </c>
      <c r="H2578" s="784" t="s">
        <v>4578</v>
      </c>
      <c r="I2578" s="784" t="s">
        <v>5221</v>
      </c>
    </row>
    <row r="2579" spans="1:9" hidden="1">
      <c r="A2579" t="str">
        <f>Table_wabobpsvr_AzureCalc_AzureCalcRateCard[[#This Row],[ServiceName]]&amp;Table_wabobpsvr_AzureCalc_AzureCalcRateCard[[#This Row],[Price_Level]]&amp;Table_wabobpsvr_AzureCalc_AzureCalcRateCard[[#This Row],[Region]]</f>
        <v>A10 VM (Windows)MOSP2</v>
      </c>
      <c r="B2579">
        <v>2</v>
      </c>
      <c r="C2579" t="s">
        <v>91</v>
      </c>
      <c r="D2579" t="s">
        <v>627</v>
      </c>
      <c r="E2579">
        <v>1.64</v>
      </c>
      <c r="F2579" t="s">
        <v>1284</v>
      </c>
      <c r="G2579" s="784" t="s">
        <v>4431</v>
      </c>
      <c r="H2579" s="784" t="s">
        <v>4431</v>
      </c>
      <c r="I2579" s="784" t="s">
        <v>5222</v>
      </c>
    </row>
    <row r="2580" spans="1:9" hidden="1">
      <c r="A2580" t="str">
        <f>Table_wabobpsvr_AzureCalc_AzureCalcRateCard[[#This Row],[ServiceName]]&amp;Table_wabobpsvr_AzureCalc_AzureCalcRateCard[[#This Row],[Price_Level]]&amp;Table_wabobpsvr_AzureCalc_AzureCalcRateCard[[#This Row],[Region]]</f>
        <v>A10 VM (Windows)A2</v>
      </c>
      <c r="B2580">
        <v>2</v>
      </c>
      <c r="C2580" t="s">
        <v>91</v>
      </c>
      <c r="D2580" t="s">
        <v>181</v>
      </c>
      <c r="E2580">
        <v>1.591</v>
      </c>
      <c r="F2580" t="s">
        <v>1284</v>
      </c>
      <c r="G2580" s="784" t="s">
        <v>4579</v>
      </c>
      <c r="H2580" s="784" t="s">
        <v>4580</v>
      </c>
      <c r="I2580" s="784" t="s">
        <v>5222</v>
      </c>
    </row>
    <row r="2581" spans="1:9" hidden="1">
      <c r="A2581" t="str">
        <f>Table_wabobpsvr_AzureCalc_AzureCalcRateCard[[#This Row],[ServiceName]]&amp;Table_wabobpsvr_AzureCalc_AzureCalcRateCard[[#This Row],[Price_Level]]&amp;Table_wabobpsvr_AzureCalc_AzureCalcRateCard[[#This Row],[Region]]</f>
        <v>A10 VM (Windows)B2</v>
      </c>
      <c r="B2581">
        <v>2</v>
      </c>
      <c r="C2581" t="s">
        <v>91</v>
      </c>
      <c r="D2581" t="s">
        <v>182</v>
      </c>
      <c r="E2581">
        <v>1.542</v>
      </c>
      <c r="F2581" t="s">
        <v>1284</v>
      </c>
      <c r="G2581" s="784" t="s">
        <v>4579</v>
      </c>
      <c r="H2581" s="784" t="s">
        <v>4580</v>
      </c>
      <c r="I2581" s="784" t="s">
        <v>5222</v>
      </c>
    </row>
    <row r="2582" spans="1:9" hidden="1">
      <c r="A2582" t="str">
        <f>Table_wabobpsvr_AzureCalc_AzureCalcRateCard[[#This Row],[ServiceName]]&amp;Table_wabobpsvr_AzureCalc_AzureCalcRateCard[[#This Row],[Price_Level]]&amp;Table_wabobpsvr_AzureCalc_AzureCalcRateCard[[#This Row],[Region]]</f>
        <v>A10 VM (Windows)C2</v>
      </c>
      <c r="B2582">
        <v>2</v>
      </c>
      <c r="C2582" t="s">
        <v>91</v>
      </c>
      <c r="D2582" t="s">
        <v>184</v>
      </c>
      <c r="E2582">
        <v>1.492</v>
      </c>
      <c r="F2582" t="s">
        <v>1284</v>
      </c>
      <c r="G2582" s="784" t="s">
        <v>4579</v>
      </c>
      <c r="H2582" s="784" t="s">
        <v>4580</v>
      </c>
      <c r="I2582" s="784" t="s">
        <v>5222</v>
      </c>
    </row>
    <row r="2583" spans="1:9" hidden="1">
      <c r="A2583" t="str">
        <f>Table_wabobpsvr_AzureCalc_AzureCalcRateCard[[#This Row],[ServiceName]]&amp;Table_wabobpsvr_AzureCalc_AzureCalcRateCard[[#This Row],[Price_Level]]&amp;Table_wabobpsvr_AzureCalc_AzureCalcRateCard[[#This Row],[Region]]</f>
        <v>A10 VM (Windows)D2</v>
      </c>
      <c r="B2583">
        <v>2</v>
      </c>
      <c r="C2583" t="s">
        <v>91</v>
      </c>
      <c r="D2583" t="s">
        <v>183</v>
      </c>
      <c r="E2583">
        <v>1.4430000000000001</v>
      </c>
      <c r="F2583" t="s">
        <v>1284</v>
      </c>
      <c r="G2583" s="784" t="s">
        <v>4579</v>
      </c>
      <c r="H2583" s="784" t="s">
        <v>4580</v>
      </c>
      <c r="I2583" s="784" t="s">
        <v>5222</v>
      </c>
    </row>
    <row r="2584" spans="1:9" hidden="1">
      <c r="A2584" t="str">
        <f>Table_wabobpsvr_AzureCalc_AzureCalcRateCard[[#This Row],[ServiceName]]&amp;Table_wabobpsvr_AzureCalc_AzureCalcRateCard[[#This Row],[Price_Level]]&amp;Table_wabobpsvr_AzureCalc_AzureCalcRateCard[[#This Row],[Region]]</f>
        <v>A10 VM (Windows)MOSP5</v>
      </c>
      <c r="B2584">
        <v>5</v>
      </c>
      <c r="C2584" t="s">
        <v>91</v>
      </c>
      <c r="D2584" t="s">
        <v>627</v>
      </c>
      <c r="E2584">
        <v>1.64</v>
      </c>
      <c r="F2584" t="s">
        <v>1284</v>
      </c>
      <c r="G2584" s="784" t="s">
        <v>4431</v>
      </c>
      <c r="H2584" s="784" t="s">
        <v>4431</v>
      </c>
      <c r="I2584" s="784" t="s">
        <v>5223</v>
      </c>
    </row>
    <row r="2585" spans="1:9" hidden="1">
      <c r="A2585" t="str">
        <f>Table_wabobpsvr_AzureCalc_AzureCalcRateCard[[#This Row],[ServiceName]]&amp;Table_wabobpsvr_AzureCalc_AzureCalcRateCard[[#This Row],[Price_Level]]&amp;Table_wabobpsvr_AzureCalc_AzureCalcRateCard[[#This Row],[Region]]</f>
        <v>A10 VM (Windows)A5</v>
      </c>
      <c r="B2585">
        <v>5</v>
      </c>
      <c r="C2585" t="s">
        <v>91</v>
      </c>
      <c r="D2585" t="s">
        <v>181</v>
      </c>
      <c r="E2585">
        <v>1.591</v>
      </c>
      <c r="F2585" t="s">
        <v>1284</v>
      </c>
      <c r="G2585" s="784" t="s">
        <v>4581</v>
      </c>
      <c r="H2585" s="784" t="s">
        <v>4582</v>
      </c>
      <c r="I2585" s="784" t="s">
        <v>5223</v>
      </c>
    </row>
    <row r="2586" spans="1:9" hidden="1">
      <c r="A2586" t="str">
        <f>Table_wabobpsvr_AzureCalc_AzureCalcRateCard[[#This Row],[ServiceName]]&amp;Table_wabobpsvr_AzureCalc_AzureCalcRateCard[[#This Row],[Price_Level]]&amp;Table_wabobpsvr_AzureCalc_AzureCalcRateCard[[#This Row],[Region]]</f>
        <v>A10 VM (Windows)B5</v>
      </c>
      <c r="B2586">
        <v>5</v>
      </c>
      <c r="C2586" t="s">
        <v>91</v>
      </c>
      <c r="D2586" t="s">
        <v>182</v>
      </c>
      <c r="E2586">
        <v>1.542</v>
      </c>
      <c r="F2586" t="s">
        <v>1284</v>
      </c>
      <c r="G2586" s="784" t="s">
        <v>4581</v>
      </c>
      <c r="H2586" s="784" t="s">
        <v>4582</v>
      </c>
      <c r="I2586" s="784" t="s">
        <v>5223</v>
      </c>
    </row>
    <row r="2587" spans="1:9" hidden="1">
      <c r="A2587" t="str">
        <f>Table_wabobpsvr_AzureCalc_AzureCalcRateCard[[#This Row],[ServiceName]]&amp;Table_wabobpsvr_AzureCalc_AzureCalcRateCard[[#This Row],[Price_Level]]&amp;Table_wabobpsvr_AzureCalc_AzureCalcRateCard[[#This Row],[Region]]</f>
        <v>A10 VM (Windows)C5</v>
      </c>
      <c r="B2587">
        <v>5</v>
      </c>
      <c r="C2587" t="s">
        <v>91</v>
      </c>
      <c r="D2587" t="s">
        <v>184</v>
      </c>
      <c r="E2587">
        <v>1.492</v>
      </c>
      <c r="F2587" t="s">
        <v>1284</v>
      </c>
      <c r="G2587" s="784" t="s">
        <v>4581</v>
      </c>
      <c r="H2587" s="784" t="s">
        <v>4582</v>
      </c>
      <c r="I2587" s="784" t="s">
        <v>5223</v>
      </c>
    </row>
    <row r="2588" spans="1:9" hidden="1">
      <c r="A2588" t="str">
        <f>Table_wabobpsvr_AzureCalc_AzureCalcRateCard[[#This Row],[ServiceName]]&amp;Table_wabobpsvr_AzureCalc_AzureCalcRateCard[[#This Row],[Price_Level]]&amp;Table_wabobpsvr_AzureCalc_AzureCalcRateCard[[#This Row],[Region]]</f>
        <v>A10 VM (Windows)D5</v>
      </c>
      <c r="B2588">
        <v>5</v>
      </c>
      <c r="C2588" t="s">
        <v>91</v>
      </c>
      <c r="D2588" t="s">
        <v>183</v>
      </c>
      <c r="E2588">
        <v>1.4430000000000001</v>
      </c>
      <c r="F2588" t="s">
        <v>1284</v>
      </c>
      <c r="G2588" s="784" t="s">
        <v>4581</v>
      </c>
      <c r="H2588" s="784" t="s">
        <v>4582</v>
      </c>
      <c r="I2588" s="784" t="s">
        <v>5223</v>
      </c>
    </row>
    <row r="2589" spans="1:9" hidden="1">
      <c r="A2589" t="str">
        <f>Table_wabobpsvr_AzureCalc_AzureCalcRateCard[[#This Row],[ServiceName]]&amp;Table_wabobpsvr_AzureCalc_AzureCalcRateCard[[#This Row],[Price_Level]]&amp;Table_wabobpsvr_AzureCalc_AzureCalcRateCard[[#This Row],[Region]]</f>
        <v>A10 VM (Windows)MOSP1</v>
      </c>
      <c r="B2589">
        <v>1</v>
      </c>
      <c r="C2589" t="s">
        <v>91</v>
      </c>
      <c r="D2589" t="s">
        <v>627</v>
      </c>
      <c r="E2589">
        <v>1.64</v>
      </c>
      <c r="F2589" t="s">
        <v>1284</v>
      </c>
      <c r="G2589" s="784" t="s">
        <v>4431</v>
      </c>
      <c r="H2589" s="784" t="s">
        <v>4431</v>
      </c>
      <c r="I2589" s="784" t="s">
        <v>5224</v>
      </c>
    </row>
    <row r="2590" spans="1:9" hidden="1">
      <c r="A2590" t="str">
        <f>Table_wabobpsvr_AzureCalc_AzureCalcRateCard[[#This Row],[ServiceName]]&amp;Table_wabobpsvr_AzureCalc_AzureCalcRateCard[[#This Row],[Price_Level]]&amp;Table_wabobpsvr_AzureCalc_AzureCalcRateCard[[#This Row],[Region]]</f>
        <v>A10 VM (Windows)A1</v>
      </c>
      <c r="B2590">
        <v>1</v>
      </c>
      <c r="C2590" t="s">
        <v>91</v>
      </c>
      <c r="D2590" t="s">
        <v>181</v>
      </c>
      <c r="E2590">
        <v>1.591</v>
      </c>
      <c r="F2590" t="s">
        <v>1284</v>
      </c>
      <c r="G2590" s="784" t="s">
        <v>4583</v>
      </c>
      <c r="H2590" s="784" t="s">
        <v>4584</v>
      </c>
      <c r="I2590" s="784" t="s">
        <v>5224</v>
      </c>
    </row>
    <row r="2591" spans="1:9" hidden="1">
      <c r="A2591" s="784" t="str">
        <f>Table_wabobpsvr_AzureCalc_AzureCalcRateCard[[#This Row],[ServiceName]]&amp;Table_wabobpsvr_AzureCalc_AzureCalcRateCard[[#This Row],[Price_Level]]&amp;Table_wabobpsvr_AzureCalc_AzureCalcRateCard[[#This Row],[Region]]</f>
        <v>A10 VM (Windows)B1</v>
      </c>
      <c r="B2591" s="784">
        <v>1</v>
      </c>
      <c r="C2591" s="784" t="s">
        <v>91</v>
      </c>
      <c r="D2591" s="784" t="s">
        <v>182</v>
      </c>
      <c r="E2591" s="784">
        <v>1.542</v>
      </c>
      <c r="F2591" s="784" t="s">
        <v>1284</v>
      </c>
      <c r="G2591" s="784" t="s">
        <v>4583</v>
      </c>
      <c r="H2591" s="784" t="s">
        <v>4584</v>
      </c>
      <c r="I2591" s="784" t="s">
        <v>5224</v>
      </c>
    </row>
    <row r="2592" spans="1:9" hidden="1">
      <c r="A2592" t="str">
        <f>Table_wabobpsvr_AzureCalc_AzureCalcRateCard[[#This Row],[ServiceName]]&amp;Table_wabobpsvr_AzureCalc_AzureCalcRateCard[[#This Row],[Price_Level]]&amp;Table_wabobpsvr_AzureCalc_AzureCalcRateCard[[#This Row],[Region]]</f>
        <v>A10 VM (Windows)C1</v>
      </c>
      <c r="B2592">
        <v>1</v>
      </c>
      <c r="C2592" t="s">
        <v>91</v>
      </c>
      <c r="D2592" t="s">
        <v>184</v>
      </c>
      <c r="E2592">
        <v>1.492</v>
      </c>
      <c r="F2592" t="s">
        <v>1284</v>
      </c>
      <c r="G2592" s="784" t="s">
        <v>4583</v>
      </c>
      <c r="H2592" s="784" t="s">
        <v>4584</v>
      </c>
      <c r="I2592" s="784" t="s">
        <v>5224</v>
      </c>
    </row>
    <row r="2593" spans="1:9" hidden="1">
      <c r="A2593" s="784" t="str">
        <f>Table_wabobpsvr_AzureCalc_AzureCalcRateCard[[#This Row],[ServiceName]]&amp;Table_wabobpsvr_AzureCalc_AzureCalcRateCard[[#This Row],[Price_Level]]&amp;Table_wabobpsvr_AzureCalc_AzureCalcRateCard[[#This Row],[Region]]</f>
        <v>A10 VM (Windows)D1</v>
      </c>
      <c r="B2593" s="784">
        <v>1</v>
      </c>
      <c r="C2593" s="784" t="s">
        <v>91</v>
      </c>
      <c r="D2593" s="784" t="s">
        <v>183</v>
      </c>
      <c r="E2593" s="784">
        <v>1.4430000000000001</v>
      </c>
      <c r="F2593" s="784" t="s">
        <v>1284</v>
      </c>
      <c r="G2593" s="784" t="s">
        <v>4583</v>
      </c>
      <c r="H2593" s="784" t="s">
        <v>4584</v>
      </c>
      <c r="I2593" s="784" t="s">
        <v>5224</v>
      </c>
    </row>
    <row r="2594" spans="1:9" hidden="1">
      <c r="A2594" s="784" t="str">
        <f>Table_wabobpsvr_AzureCalc_AzureCalcRateCard[[#This Row],[ServiceName]]&amp;Table_wabobpsvr_AzureCalc_AzureCalcRateCard[[#This Row],[Price_Level]]&amp;Table_wabobpsvr_AzureCalc_AzureCalcRateCard[[#This Row],[Region]]</f>
        <v>A10 VM (Windows)MOSP4</v>
      </c>
      <c r="B2594" s="784">
        <v>4</v>
      </c>
      <c r="C2594" s="784" t="s">
        <v>91</v>
      </c>
      <c r="D2594" s="784" t="s">
        <v>627</v>
      </c>
      <c r="E2594" s="784">
        <v>1.64</v>
      </c>
      <c r="F2594" s="784" t="s">
        <v>1284</v>
      </c>
      <c r="G2594" s="784" t="s">
        <v>4431</v>
      </c>
      <c r="H2594" s="784" t="s">
        <v>4431</v>
      </c>
      <c r="I2594" s="784" t="s">
        <v>5225</v>
      </c>
    </row>
    <row r="2595" spans="1:9" hidden="1">
      <c r="A2595" s="784" t="str">
        <f>Table_wabobpsvr_AzureCalc_AzureCalcRateCard[[#This Row],[ServiceName]]&amp;Table_wabobpsvr_AzureCalc_AzureCalcRateCard[[#This Row],[Price_Level]]&amp;Table_wabobpsvr_AzureCalc_AzureCalcRateCard[[#This Row],[Region]]</f>
        <v>A10 VM (Windows)A4</v>
      </c>
      <c r="B2595" s="784">
        <v>4</v>
      </c>
      <c r="C2595" s="784" t="s">
        <v>91</v>
      </c>
      <c r="D2595" s="784" t="s">
        <v>181</v>
      </c>
      <c r="E2595" s="784">
        <v>1.591</v>
      </c>
      <c r="F2595" s="784" t="s">
        <v>1284</v>
      </c>
      <c r="G2595" s="784" t="s">
        <v>4585</v>
      </c>
      <c r="H2595" s="784" t="s">
        <v>4586</v>
      </c>
      <c r="I2595" s="784" t="s">
        <v>5225</v>
      </c>
    </row>
    <row r="2596" spans="1:9" hidden="1">
      <c r="A2596" s="784" t="str">
        <f>Table_wabobpsvr_AzureCalc_AzureCalcRateCard[[#This Row],[ServiceName]]&amp;Table_wabobpsvr_AzureCalc_AzureCalcRateCard[[#This Row],[Price_Level]]&amp;Table_wabobpsvr_AzureCalc_AzureCalcRateCard[[#This Row],[Region]]</f>
        <v>A10 VM (Windows)B4</v>
      </c>
      <c r="B2596" s="784">
        <v>4</v>
      </c>
      <c r="C2596" s="784" t="s">
        <v>91</v>
      </c>
      <c r="D2596" s="784" t="s">
        <v>182</v>
      </c>
      <c r="E2596" s="784">
        <v>1.542</v>
      </c>
      <c r="F2596" s="784" t="s">
        <v>1284</v>
      </c>
      <c r="G2596" s="784" t="s">
        <v>4585</v>
      </c>
      <c r="H2596" s="784" t="s">
        <v>4586</v>
      </c>
      <c r="I2596" s="784" t="s">
        <v>5225</v>
      </c>
    </row>
    <row r="2597" spans="1:9" hidden="1">
      <c r="A2597" s="784" t="str">
        <f>Table_wabobpsvr_AzureCalc_AzureCalcRateCard[[#This Row],[ServiceName]]&amp;Table_wabobpsvr_AzureCalc_AzureCalcRateCard[[#This Row],[Price_Level]]&amp;Table_wabobpsvr_AzureCalc_AzureCalcRateCard[[#This Row],[Region]]</f>
        <v>A10 VM (Windows)C4</v>
      </c>
      <c r="B2597" s="784">
        <v>4</v>
      </c>
      <c r="C2597" s="784" t="s">
        <v>91</v>
      </c>
      <c r="D2597" s="784" t="s">
        <v>184</v>
      </c>
      <c r="E2597" s="784">
        <v>1.492</v>
      </c>
      <c r="F2597" s="784" t="s">
        <v>1284</v>
      </c>
      <c r="G2597" s="784" t="s">
        <v>4585</v>
      </c>
      <c r="H2597" s="784" t="s">
        <v>4586</v>
      </c>
      <c r="I2597" s="784" t="s">
        <v>5225</v>
      </c>
    </row>
    <row r="2598" spans="1:9" hidden="1">
      <c r="A2598" t="str">
        <f>Table_wabobpsvr_AzureCalc_AzureCalcRateCard[[#This Row],[ServiceName]]&amp;Table_wabobpsvr_AzureCalc_AzureCalcRateCard[[#This Row],[Price_Level]]&amp;Table_wabobpsvr_AzureCalc_AzureCalcRateCard[[#This Row],[Region]]</f>
        <v>A10 VM (Windows)D4</v>
      </c>
      <c r="B2598">
        <v>4</v>
      </c>
      <c r="C2598" t="s">
        <v>91</v>
      </c>
      <c r="D2598" t="s">
        <v>183</v>
      </c>
      <c r="E2598">
        <v>1.4430000000000001</v>
      </c>
      <c r="F2598" t="s">
        <v>1284</v>
      </c>
      <c r="G2598" s="784" t="s">
        <v>4585</v>
      </c>
      <c r="H2598" s="784" t="s">
        <v>4586</v>
      </c>
      <c r="I2598" s="784" t="s">
        <v>5225</v>
      </c>
    </row>
    <row r="2599" spans="1:9" hidden="1">
      <c r="A2599" s="784" t="str">
        <f>Table_wabobpsvr_AzureCalc_AzureCalcRateCard[[#This Row],[ServiceName]]&amp;Table_wabobpsvr_AzureCalc_AzureCalcRateCard[[#This Row],[Price_Level]]&amp;Table_wabobpsvr_AzureCalc_AzureCalcRateCard[[#This Row],[Region]]</f>
        <v>Protected Instances - 50 to 500GBC</v>
      </c>
      <c r="B2599" s="784"/>
      <c r="C2599" s="784" t="s">
        <v>629</v>
      </c>
      <c r="D2599" s="784" t="s">
        <v>184</v>
      </c>
      <c r="E2599" s="784">
        <v>9.1</v>
      </c>
      <c r="F2599" s="784" t="s">
        <v>4587</v>
      </c>
      <c r="G2599" s="784" t="s">
        <v>4588</v>
      </c>
      <c r="H2599" s="784" t="s">
        <v>4589</v>
      </c>
      <c r="I2599" s="784" t="s">
        <v>5226</v>
      </c>
    </row>
    <row r="2600" spans="1:9" hidden="1">
      <c r="A2600" t="str">
        <f>Table_wabobpsvr_AzureCalc_AzureCalcRateCard[[#This Row],[ServiceName]]&amp;Table_wabobpsvr_AzureCalc_AzureCalcRateCard[[#This Row],[Price_Level]]&amp;Table_wabobpsvr_AzureCalc_AzureCalcRateCard[[#This Row],[Region]]</f>
        <v>Protected Instances - 50 to 500GBD</v>
      </c>
      <c r="C2600" t="s">
        <v>629</v>
      </c>
      <c r="D2600" t="s">
        <v>183</v>
      </c>
      <c r="E2600">
        <v>8.8000000000000007</v>
      </c>
      <c r="F2600" t="s">
        <v>4587</v>
      </c>
      <c r="G2600" s="784" t="s">
        <v>4588</v>
      </c>
      <c r="H2600" s="784" t="s">
        <v>4589</v>
      </c>
      <c r="I2600" s="784" t="s">
        <v>5226</v>
      </c>
    </row>
    <row r="2601" spans="1:9" hidden="1">
      <c r="A2601" t="str">
        <f>Table_wabobpsvr_AzureCalc_AzureCalcRateCard[[#This Row],[ServiceName]]&amp;Table_wabobpsvr_AzureCalc_AzureCalcRateCard[[#This Row],[Price_Level]]&amp;Table_wabobpsvr_AzureCalc_AzureCalcRateCard[[#This Row],[Region]]</f>
        <v>Protected Instances - Greater than 500GBMOSP</v>
      </c>
      <c r="C2601" t="s">
        <v>629</v>
      </c>
      <c r="D2601" t="s">
        <v>627</v>
      </c>
      <c r="E2601">
        <v>10</v>
      </c>
      <c r="F2601" t="s">
        <v>4590</v>
      </c>
      <c r="G2601" s="784" t="s">
        <v>4431</v>
      </c>
      <c r="H2601" s="784" t="s">
        <v>4431</v>
      </c>
      <c r="I2601" s="784" t="s">
        <v>5226</v>
      </c>
    </row>
    <row r="2602" spans="1:9" hidden="1">
      <c r="A2602" t="str">
        <f>Table_wabobpsvr_AzureCalc_AzureCalcRateCard[[#This Row],[ServiceName]]&amp;Table_wabobpsvr_AzureCalc_AzureCalcRateCard[[#This Row],[Price_Level]]&amp;Table_wabobpsvr_AzureCalc_AzureCalcRateCard[[#This Row],[Region]]</f>
        <v>A11 VM (Non-Windows)MOSP6</v>
      </c>
      <c r="B2602">
        <v>6</v>
      </c>
      <c r="C2602" t="s">
        <v>91</v>
      </c>
      <c r="D2602" t="s">
        <v>627</v>
      </c>
      <c r="E2602">
        <v>2.08</v>
      </c>
      <c r="F2602" t="s">
        <v>1285</v>
      </c>
      <c r="G2602" s="784" t="s">
        <v>4431</v>
      </c>
      <c r="H2602" s="784" t="s">
        <v>4431</v>
      </c>
      <c r="I2602" s="784" t="s">
        <v>5227</v>
      </c>
    </row>
    <row r="2603" spans="1:9" hidden="1">
      <c r="A2603" s="784" t="str">
        <f>Table_wabobpsvr_AzureCalc_AzureCalcRateCard[[#This Row],[ServiceName]]&amp;Table_wabobpsvr_AzureCalc_AzureCalcRateCard[[#This Row],[Price_Level]]&amp;Table_wabobpsvr_AzureCalc_AzureCalcRateCard[[#This Row],[Region]]</f>
        <v>Protected Instances - Greater than 500GBA</v>
      </c>
      <c r="B2603" s="784"/>
      <c r="C2603" s="784" t="s">
        <v>629</v>
      </c>
      <c r="D2603" s="784" t="s">
        <v>181</v>
      </c>
      <c r="E2603" s="784">
        <v>9.6999999999999993</v>
      </c>
      <c r="F2603" s="784" t="s">
        <v>4590</v>
      </c>
      <c r="G2603" s="784" t="s">
        <v>4588</v>
      </c>
      <c r="H2603" s="784" t="s">
        <v>4589</v>
      </c>
      <c r="I2603" s="784" t="s">
        <v>5226</v>
      </c>
    </row>
    <row r="2604" spans="1:9" hidden="1">
      <c r="A2604" s="784" t="str">
        <f>Table_wabobpsvr_AzureCalc_AzureCalcRateCard[[#This Row],[ServiceName]]&amp;Table_wabobpsvr_AzureCalc_AzureCalcRateCard[[#This Row],[Price_Level]]&amp;Table_wabobpsvr_AzureCalc_AzureCalcRateCard[[#This Row],[Region]]</f>
        <v>Protected Instances - Greater than 500GBB</v>
      </c>
      <c r="B2604" s="784"/>
      <c r="C2604" s="784" t="s">
        <v>629</v>
      </c>
      <c r="D2604" s="784" t="s">
        <v>182</v>
      </c>
      <c r="E2604" s="784">
        <v>9.4</v>
      </c>
      <c r="F2604" s="784" t="s">
        <v>4590</v>
      </c>
      <c r="G2604" s="784" t="s">
        <v>4588</v>
      </c>
      <c r="H2604" s="784" t="s">
        <v>4589</v>
      </c>
      <c r="I2604" s="784" t="s">
        <v>5226</v>
      </c>
    </row>
    <row r="2605" spans="1:9" hidden="1">
      <c r="A2605" s="784" t="str">
        <f>Table_wabobpsvr_AzureCalc_AzureCalcRateCard[[#This Row],[ServiceName]]&amp;Table_wabobpsvr_AzureCalc_AzureCalcRateCard[[#This Row],[Price_Level]]&amp;Table_wabobpsvr_AzureCalc_AzureCalcRateCard[[#This Row],[Region]]</f>
        <v>Protected Instances - Greater than 500GBC</v>
      </c>
      <c r="B2605" s="784"/>
      <c r="C2605" s="784" t="s">
        <v>629</v>
      </c>
      <c r="D2605" s="784" t="s">
        <v>184</v>
      </c>
      <c r="E2605" s="784">
        <v>9.1</v>
      </c>
      <c r="F2605" s="784" t="s">
        <v>4590</v>
      </c>
      <c r="G2605" s="784" t="s">
        <v>4588</v>
      </c>
      <c r="H2605" s="784" t="s">
        <v>4589</v>
      </c>
      <c r="I2605" s="784" t="s">
        <v>5226</v>
      </c>
    </row>
    <row r="2606" spans="1:9" hidden="1">
      <c r="A2606" s="784" t="str">
        <f>Table_wabobpsvr_AzureCalc_AzureCalcRateCard[[#This Row],[ServiceName]]&amp;Table_wabobpsvr_AzureCalc_AzureCalcRateCard[[#This Row],[Price_Level]]&amp;Table_wabobpsvr_AzureCalc_AzureCalcRateCard[[#This Row],[Region]]</f>
        <v>Protected Instances - Greater than 500GBD</v>
      </c>
      <c r="B2606" s="784"/>
      <c r="C2606" s="784" t="s">
        <v>629</v>
      </c>
      <c r="D2606" s="784" t="s">
        <v>183</v>
      </c>
      <c r="E2606" s="784">
        <v>8.8000000000000007</v>
      </c>
      <c r="F2606" s="784" t="s">
        <v>4590</v>
      </c>
      <c r="G2606" s="784" t="s">
        <v>4588</v>
      </c>
      <c r="H2606" s="784" t="s">
        <v>4589</v>
      </c>
      <c r="I2606" s="784" t="s">
        <v>5226</v>
      </c>
    </row>
    <row r="2607" spans="1:9" hidden="1">
      <c r="A2607" s="784" t="str">
        <f>Table_wabobpsvr_AzureCalc_AzureCalcRateCard[[#This Row],[ServiceName]]&amp;Table_wabobpsvr_AzureCalc_AzureCalcRateCard[[#This Row],[Price_Level]]&amp;Table_wabobpsvr_AzureCalc_AzureCalcRateCard[[#This Row],[Region]]</f>
        <v>Protected Instances - Up to 50 GBMOSP3</v>
      </c>
      <c r="B2607" s="784">
        <v>3</v>
      </c>
      <c r="C2607" s="784" t="s">
        <v>4431</v>
      </c>
      <c r="D2607" s="784" t="s">
        <v>627</v>
      </c>
      <c r="E2607" s="784">
        <v>999999</v>
      </c>
      <c r="F2607" s="784" t="s">
        <v>4599</v>
      </c>
      <c r="G2607" s="784" t="s">
        <v>4431</v>
      </c>
      <c r="H2607" s="784" t="s">
        <v>4431</v>
      </c>
      <c r="I2607" s="784" t="s">
        <v>4431</v>
      </c>
    </row>
    <row r="2608" spans="1:9" hidden="1">
      <c r="A2608" s="784" t="str">
        <f>Table_wabobpsvr_AzureCalc_AzureCalcRateCard[[#This Row],[ServiceName]]&amp;Table_wabobpsvr_AzureCalc_AzureCalcRateCard[[#This Row],[Price_Level]]&amp;Table_wabobpsvr_AzureCalc_AzureCalcRateCard[[#This Row],[Region]]</f>
        <v>Protected Instances - Up to 50 GBA3</v>
      </c>
      <c r="B2608" s="784">
        <v>3</v>
      </c>
      <c r="C2608" s="784" t="s">
        <v>4431</v>
      </c>
      <c r="D2608" s="784" t="s">
        <v>181</v>
      </c>
      <c r="E2608" s="784">
        <v>999999</v>
      </c>
      <c r="F2608" s="784" t="s">
        <v>4599</v>
      </c>
      <c r="G2608" s="784" t="s">
        <v>4431</v>
      </c>
      <c r="H2608" s="784" t="s">
        <v>4431</v>
      </c>
      <c r="I2608" s="784" t="s">
        <v>4431</v>
      </c>
    </row>
    <row r="2609" spans="1:9" hidden="1">
      <c r="A2609" s="784" t="str">
        <f>Table_wabobpsvr_AzureCalc_AzureCalcRateCard[[#This Row],[ServiceName]]&amp;Table_wabobpsvr_AzureCalc_AzureCalcRateCard[[#This Row],[Price_Level]]&amp;Table_wabobpsvr_AzureCalc_AzureCalcRateCard[[#This Row],[Region]]</f>
        <v>Protected Instances - Up to 50 GBB3</v>
      </c>
      <c r="B2609" s="784">
        <v>3</v>
      </c>
      <c r="C2609" s="784" t="s">
        <v>4431</v>
      </c>
      <c r="D2609" s="784" t="s">
        <v>182</v>
      </c>
      <c r="E2609" s="784">
        <v>999999</v>
      </c>
      <c r="F2609" s="784" t="s">
        <v>4599</v>
      </c>
      <c r="G2609" s="784" t="s">
        <v>4431</v>
      </c>
      <c r="H2609" s="784" t="s">
        <v>4431</v>
      </c>
      <c r="I2609" s="784" t="s">
        <v>4431</v>
      </c>
    </row>
    <row r="2610" spans="1:9" hidden="1">
      <c r="A2610" s="784" t="str">
        <f>Table_wabobpsvr_AzureCalc_AzureCalcRateCard[[#This Row],[ServiceName]]&amp;Table_wabobpsvr_AzureCalc_AzureCalcRateCard[[#This Row],[Price_Level]]&amp;Table_wabobpsvr_AzureCalc_AzureCalcRateCard[[#This Row],[Region]]</f>
        <v>Protected Instances - Up to 50 GBC3</v>
      </c>
      <c r="B2610" s="784">
        <v>3</v>
      </c>
      <c r="C2610" s="784" t="s">
        <v>4431</v>
      </c>
      <c r="D2610" s="784" t="s">
        <v>184</v>
      </c>
      <c r="E2610" s="784">
        <v>999999</v>
      </c>
      <c r="F2610" s="784" t="s">
        <v>4599</v>
      </c>
      <c r="G2610" s="784" t="s">
        <v>4431</v>
      </c>
      <c r="H2610" s="784" t="s">
        <v>4431</v>
      </c>
      <c r="I2610" s="784" t="s">
        <v>4431</v>
      </c>
    </row>
    <row r="2611" spans="1:9" hidden="1">
      <c r="A2611" s="784" t="str">
        <f>Table_wabobpsvr_AzureCalc_AzureCalcRateCard[[#This Row],[ServiceName]]&amp;Table_wabobpsvr_AzureCalc_AzureCalcRateCard[[#This Row],[Price_Level]]&amp;Table_wabobpsvr_AzureCalc_AzureCalcRateCard[[#This Row],[Region]]</f>
        <v>A11 VM (Non-Windows)A6</v>
      </c>
      <c r="B2611" s="784">
        <v>6</v>
      </c>
      <c r="C2611" s="784" t="s">
        <v>91</v>
      </c>
      <c r="D2611" s="784" t="s">
        <v>181</v>
      </c>
      <c r="E2611" s="784">
        <v>2.0179999999999998</v>
      </c>
      <c r="F2611" s="784" t="s">
        <v>1285</v>
      </c>
      <c r="G2611" s="784" t="s">
        <v>4591</v>
      </c>
      <c r="H2611" s="784" t="s">
        <v>4592</v>
      </c>
      <c r="I2611" s="784" t="s">
        <v>5227</v>
      </c>
    </row>
    <row r="2612" spans="1:9" hidden="1">
      <c r="A2612" s="784" t="str">
        <f>Table_wabobpsvr_AzureCalc_AzureCalcRateCard[[#This Row],[ServiceName]]&amp;Table_wabobpsvr_AzureCalc_AzureCalcRateCard[[#This Row],[Price_Level]]&amp;Table_wabobpsvr_AzureCalc_AzureCalcRateCard[[#This Row],[Region]]</f>
        <v>Protected Instances - Up to 50 GBD3</v>
      </c>
      <c r="B2612" s="784">
        <v>3</v>
      </c>
      <c r="C2612" s="784" t="s">
        <v>4431</v>
      </c>
      <c r="D2612" s="784" t="s">
        <v>183</v>
      </c>
      <c r="E2612" s="784">
        <v>999999</v>
      </c>
      <c r="F2612" s="784" t="s">
        <v>4599</v>
      </c>
      <c r="G2612" s="784" t="s">
        <v>4431</v>
      </c>
      <c r="H2612" s="784" t="s">
        <v>4431</v>
      </c>
      <c r="I2612" s="784" t="s">
        <v>4431</v>
      </c>
    </row>
    <row r="2613" spans="1:9" hidden="1">
      <c r="A2613" t="str">
        <f>Table_wabobpsvr_AzureCalc_AzureCalcRateCard[[#This Row],[ServiceName]]&amp;Table_wabobpsvr_AzureCalc_AzureCalcRateCard[[#This Row],[Price_Level]]&amp;Table_wabobpsvr_AzureCalc_AzureCalcRateCard[[#This Row],[Region]]</f>
        <v>Protected Instances - Up to 50 GBMOSP2</v>
      </c>
      <c r="B2613">
        <v>2</v>
      </c>
      <c r="C2613" t="s">
        <v>4431</v>
      </c>
      <c r="D2613" t="s">
        <v>627</v>
      </c>
      <c r="E2613">
        <v>999999</v>
      </c>
      <c r="F2613" t="s">
        <v>4599</v>
      </c>
      <c r="G2613" s="784" t="s">
        <v>4431</v>
      </c>
      <c r="H2613" s="784" t="s">
        <v>4431</v>
      </c>
      <c r="I2613" s="784" t="s">
        <v>4431</v>
      </c>
    </row>
    <row r="2614" spans="1:9" hidden="1">
      <c r="A2614" t="str">
        <f>Table_wabobpsvr_AzureCalc_AzureCalcRateCard[[#This Row],[ServiceName]]&amp;Table_wabobpsvr_AzureCalc_AzureCalcRateCard[[#This Row],[Price_Level]]&amp;Table_wabobpsvr_AzureCalc_AzureCalcRateCard[[#This Row],[Region]]</f>
        <v>Protected Instances - Up to 50 GBA2</v>
      </c>
      <c r="B2614">
        <v>2</v>
      </c>
      <c r="C2614" t="s">
        <v>4431</v>
      </c>
      <c r="D2614" t="s">
        <v>181</v>
      </c>
      <c r="E2614">
        <v>999999</v>
      </c>
      <c r="F2614" t="s">
        <v>4599</v>
      </c>
      <c r="G2614" s="784" t="s">
        <v>4431</v>
      </c>
      <c r="H2614" s="784" t="s">
        <v>4431</v>
      </c>
      <c r="I2614" s="784" t="s">
        <v>4431</v>
      </c>
    </row>
    <row r="2615" spans="1:9" hidden="1">
      <c r="A2615" s="784" t="str">
        <f>Table_wabobpsvr_AzureCalc_AzureCalcRateCard[[#This Row],[ServiceName]]&amp;Table_wabobpsvr_AzureCalc_AzureCalcRateCard[[#This Row],[Price_Level]]&amp;Table_wabobpsvr_AzureCalc_AzureCalcRateCard[[#This Row],[Region]]</f>
        <v>Protected Instances - Up to 50 GBB2</v>
      </c>
      <c r="B2615" s="784">
        <v>2</v>
      </c>
      <c r="C2615" s="784" t="s">
        <v>4431</v>
      </c>
      <c r="D2615" s="784" t="s">
        <v>182</v>
      </c>
      <c r="E2615" s="784">
        <v>999999</v>
      </c>
      <c r="F2615" s="784" t="s">
        <v>4599</v>
      </c>
      <c r="G2615" s="784" t="s">
        <v>4431</v>
      </c>
      <c r="H2615" s="784" t="s">
        <v>4431</v>
      </c>
      <c r="I2615" s="784" t="s">
        <v>4431</v>
      </c>
    </row>
    <row r="2616" spans="1:9" hidden="1">
      <c r="A2616" t="str">
        <f>Table_wabobpsvr_AzureCalc_AzureCalcRateCard[[#This Row],[ServiceName]]&amp;Table_wabobpsvr_AzureCalc_AzureCalcRateCard[[#This Row],[Price_Level]]&amp;Table_wabobpsvr_AzureCalc_AzureCalcRateCard[[#This Row],[Region]]</f>
        <v>Protected Instances - Up to 50 GBC2</v>
      </c>
      <c r="B2616">
        <v>2</v>
      </c>
      <c r="C2616" t="s">
        <v>4431</v>
      </c>
      <c r="D2616" t="s">
        <v>184</v>
      </c>
      <c r="E2616">
        <v>999999</v>
      </c>
      <c r="F2616" t="s">
        <v>4599</v>
      </c>
      <c r="G2616" s="784" t="s">
        <v>4431</v>
      </c>
      <c r="H2616" s="784" t="s">
        <v>4431</v>
      </c>
      <c r="I2616" s="784" t="s">
        <v>4431</v>
      </c>
    </row>
    <row r="2617" spans="1:9" hidden="1">
      <c r="A2617" t="str">
        <f>Table_wabobpsvr_AzureCalc_AzureCalcRateCard[[#This Row],[ServiceName]]&amp;Table_wabobpsvr_AzureCalc_AzureCalcRateCard[[#This Row],[Price_Level]]&amp;Table_wabobpsvr_AzureCalc_AzureCalcRateCard[[#This Row],[Region]]</f>
        <v>Protected Instances - Up to 50 GBD2</v>
      </c>
      <c r="B2617">
        <v>2</v>
      </c>
      <c r="C2617" t="s">
        <v>4431</v>
      </c>
      <c r="D2617" t="s">
        <v>183</v>
      </c>
      <c r="E2617">
        <v>999999</v>
      </c>
      <c r="F2617" t="s">
        <v>4599</v>
      </c>
      <c r="G2617" s="784" t="s">
        <v>4431</v>
      </c>
      <c r="H2617" s="784" t="s">
        <v>4431</v>
      </c>
      <c r="I2617" s="784" t="s">
        <v>4431</v>
      </c>
    </row>
    <row r="2618" spans="1:9" hidden="1">
      <c r="A2618" t="str">
        <f>Table_wabobpsvr_AzureCalc_AzureCalcRateCard[[#This Row],[ServiceName]]&amp;Table_wabobpsvr_AzureCalc_AzureCalcRateCard[[#This Row],[Price_Level]]&amp;Table_wabobpsvr_AzureCalc_AzureCalcRateCard[[#This Row],[Region]]</f>
        <v>Protected Instances - Up to 50 GBMOSP5</v>
      </c>
      <c r="B2618">
        <v>5</v>
      </c>
      <c r="C2618" t="s">
        <v>4431</v>
      </c>
      <c r="D2618" t="s">
        <v>627</v>
      </c>
      <c r="E2618">
        <v>999999</v>
      </c>
      <c r="F2618" t="s">
        <v>4599</v>
      </c>
      <c r="G2618" s="784" t="s">
        <v>4431</v>
      </c>
      <c r="H2618" s="784" t="s">
        <v>4431</v>
      </c>
      <c r="I2618" s="784" t="s">
        <v>4431</v>
      </c>
    </row>
    <row r="2619" spans="1:9" hidden="1">
      <c r="A2619" t="str">
        <f>Table_wabobpsvr_AzureCalc_AzureCalcRateCard[[#This Row],[ServiceName]]&amp;Table_wabobpsvr_AzureCalc_AzureCalcRateCard[[#This Row],[Price_Level]]&amp;Table_wabobpsvr_AzureCalc_AzureCalcRateCard[[#This Row],[Region]]</f>
        <v>Protected Instances - Up to 50 GBA5</v>
      </c>
      <c r="B2619">
        <v>5</v>
      </c>
      <c r="C2619" t="s">
        <v>4431</v>
      </c>
      <c r="D2619" t="s">
        <v>181</v>
      </c>
      <c r="E2619">
        <v>999999</v>
      </c>
      <c r="F2619" t="s">
        <v>4599</v>
      </c>
      <c r="G2619" s="784" t="s">
        <v>4431</v>
      </c>
      <c r="H2619" s="784" t="s">
        <v>4431</v>
      </c>
      <c r="I2619" s="784" t="s">
        <v>4431</v>
      </c>
    </row>
    <row r="2620" spans="1:9" hidden="1">
      <c r="A2620" t="str">
        <f>Table_wabobpsvr_AzureCalc_AzureCalcRateCard[[#This Row],[ServiceName]]&amp;Table_wabobpsvr_AzureCalc_AzureCalcRateCard[[#This Row],[Price_Level]]&amp;Table_wabobpsvr_AzureCalc_AzureCalcRateCard[[#This Row],[Region]]</f>
        <v>A11 VM (Non-Windows)B6</v>
      </c>
      <c r="B2620">
        <v>6</v>
      </c>
      <c r="C2620" t="s">
        <v>91</v>
      </c>
      <c r="D2620" t="s">
        <v>182</v>
      </c>
      <c r="E2620">
        <v>1.9550000000000001</v>
      </c>
      <c r="F2620" t="s">
        <v>1285</v>
      </c>
      <c r="G2620" s="784" t="s">
        <v>4591</v>
      </c>
      <c r="H2620" s="784" t="s">
        <v>4592</v>
      </c>
      <c r="I2620" s="784" t="s">
        <v>5227</v>
      </c>
    </row>
    <row r="2621" spans="1:9" hidden="1">
      <c r="A2621" t="str">
        <f>Table_wabobpsvr_AzureCalc_AzureCalcRateCard[[#This Row],[ServiceName]]&amp;Table_wabobpsvr_AzureCalc_AzureCalcRateCard[[#This Row],[Price_Level]]&amp;Table_wabobpsvr_AzureCalc_AzureCalcRateCard[[#This Row],[Region]]</f>
        <v>Protected Instances - Up to 50 GBB5</v>
      </c>
      <c r="B2621">
        <v>5</v>
      </c>
      <c r="C2621" t="s">
        <v>4431</v>
      </c>
      <c r="D2621" t="s">
        <v>182</v>
      </c>
      <c r="E2621">
        <v>999999</v>
      </c>
      <c r="F2621" t="s">
        <v>4599</v>
      </c>
      <c r="G2621" s="784" t="s">
        <v>4431</v>
      </c>
      <c r="H2621" s="784" t="s">
        <v>4431</v>
      </c>
      <c r="I2621" s="784" t="s">
        <v>4431</v>
      </c>
    </row>
    <row r="2622" spans="1:9" hidden="1">
      <c r="A2622" t="str">
        <f>Table_wabobpsvr_AzureCalc_AzureCalcRateCard[[#This Row],[ServiceName]]&amp;Table_wabobpsvr_AzureCalc_AzureCalcRateCard[[#This Row],[Price_Level]]&amp;Table_wabobpsvr_AzureCalc_AzureCalcRateCard[[#This Row],[Region]]</f>
        <v>Protected Instances - Up to 50 GBC5</v>
      </c>
      <c r="B2622">
        <v>5</v>
      </c>
      <c r="C2622" t="s">
        <v>4431</v>
      </c>
      <c r="D2622" t="s">
        <v>184</v>
      </c>
      <c r="E2622">
        <v>999999</v>
      </c>
      <c r="F2622" t="s">
        <v>4599</v>
      </c>
      <c r="G2622" s="784" t="s">
        <v>4431</v>
      </c>
      <c r="H2622" s="784" t="s">
        <v>4431</v>
      </c>
      <c r="I2622" s="784" t="s">
        <v>4431</v>
      </c>
    </row>
    <row r="2623" spans="1:9" hidden="1">
      <c r="A2623" s="784" t="str">
        <f>Table_wabobpsvr_AzureCalc_AzureCalcRateCard[[#This Row],[ServiceName]]&amp;Table_wabobpsvr_AzureCalc_AzureCalcRateCard[[#This Row],[Price_Level]]&amp;Table_wabobpsvr_AzureCalc_AzureCalcRateCard[[#This Row],[Region]]</f>
        <v>Protected Instances - Up to 50 GBD5</v>
      </c>
      <c r="B2623" s="784">
        <v>5</v>
      </c>
      <c r="C2623" s="784" t="s">
        <v>4431</v>
      </c>
      <c r="D2623" s="784" t="s">
        <v>183</v>
      </c>
      <c r="E2623" s="784">
        <v>999999</v>
      </c>
      <c r="F2623" s="784" t="s">
        <v>4599</v>
      </c>
      <c r="G2623" s="784" t="s">
        <v>4431</v>
      </c>
      <c r="H2623" s="784" t="s">
        <v>4431</v>
      </c>
      <c r="I2623" s="784" t="s">
        <v>4431</v>
      </c>
    </row>
    <row r="2624" spans="1:9" hidden="1">
      <c r="A2624" s="784" t="str">
        <f>Table_wabobpsvr_AzureCalc_AzureCalcRateCard[[#This Row],[ServiceName]]&amp;Table_wabobpsvr_AzureCalc_AzureCalcRateCard[[#This Row],[Price_Level]]&amp;Table_wabobpsvr_AzureCalc_AzureCalcRateCard[[#This Row],[Region]]</f>
        <v>Protected Instances - Up to 50 GBMOSP1</v>
      </c>
      <c r="B2624" s="784">
        <v>1</v>
      </c>
      <c r="C2624" s="784" t="s">
        <v>4431</v>
      </c>
      <c r="D2624" s="784" t="s">
        <v>627</v>
      </c>
      <c r="E2624" s="784">
        <v>999999</v>
      </c>
      <c r="F2624" s="784" t="s">
        <v>4599</v>
      </c>
      <c r="G2624" s="784" t="s">
        <v>4431</v>
      </c>
      <c r="H2624" s="784" t="s">
        <v>4431</v>
      </c>
      <c r="I2624" s="784" t="s">
        <v>4431</v>
      </c>
    </row>
    <row r="2625" spans="1:9" hidden="1">
      <c r="A2625" s="784" t="str">
        <f>Table_wabobpsvr_AzureCalc_AzureCalcRateCard[[#This Row],[ServiceName]]&amp;Table_wabobpsvr_AzureCalc_AzureCalcRateCard[[#This Row],[Price_Level]]&amp;Table_wabobpsvr_AzureCalc_AzureCalcRateCard[[#This Row],[Region]]</f>
        <v>Protected Instances - Up to 50 GBA1</v>
      </c>
      <c r="B2625" s="784">
        <v>1</v>
      </c>
      <c r="C2625" s="784" t="s">
        <v>4431</v>
      </c>
      <c r="D2625" s="784" t="s">
        <v>181</v>
      </c>
      <c r="E2625" s="784">
        <v>999999</v>
      </c>
      <c r="F2625" s="784" t="s">
        <v>4599</v>
      </c>
      <c r="G2625" s="784" t="s">
        <v>4431</v>
      </c>
      <c r="H2625" s="784" t="s">
        <v>4431</v>
      </c>
      <c r="I2625" s="784" t="s">
        <v>4431</v>
      </c>
    </row>
    <row r="2626" spans="1:9" hidden="1">
      <c r="A2626" s="784" t="str">
        <f>Table_wabobpsvr_AzureCalc_AzureCalcRateCard[[#This Row],[ServiceName]]&amp;Table_wabobpsvr_AzureCalc_AzureCalcRateCard[[#This Row],[Price_Level]]&amp;Table_wabobpsvr_AzureCalc_AzureCalcRateCard[[#This Row],[Region]]</f>
        <v>Protected Instances - Up to 50 GBB1</v>
      </c>
      <c r="B2626" s="784">
        <v>1</v>
      </c>
      <c r="C2626" s="784" t="s">
        <v>4431</v>
      </c>
      <c r="D2626" s="784" t="s">
        <v>182</v>
      </c>
      <c r="E2626" s="784">
        <v>999999</v>
      </c>
      <c r="F2626" s="784" t="s">
        <v>4599</v>
      </c>
      <c r="G2626" s="784" t="s">
        <v>4431</v>
      </c>
      <c r="H2626" s="784" t="s">
        <v>4431</v>
      </c>
      <c r="I2626" s="784" t="s">
        <v>4431</v>
      </c>
    </row>
    <row r="2627" spans="1:9" hidden="1">
      <c r="A2627" s="784" t="str">
        <f>Table_wabobpsvr_AzureCalc_AzureCalcRateCard[[#This Row],[ServiceName]]&amp;Table_wabobpsvr_AzureCalc_AzureCalcRateCard[[#This Row],[Price_Level]]&amp;Table_wabobpsvr_AzureCalc_AzureCalcRateCard[[#This Row],[Region]]</f>
        <v>Protected Instances - Up to 50 GBC1</v>
      </c>
      <c r="B2627" s="784">
        <v>1</v>
      </c>
      <c r="C2627" s="784" t="s">
        <v>4431</v>
      </c>
      <c r="D2627" s="784" t="s">
        <v>184</v>
      </c>
      <c r="E2627" s="784">
        <v>999999</v>
      </c>
      <c r="F2627" s="784" t="s">
        <v>4599</v>
      </c>
      <c r="G2627" s="784" t="s">
        <v>4431</v>
      </c>
      <c r="H2627" s="784" t="s">
        <v>4431</v>
      </c>
      <c r="I2627" s="784" t="s">
        <v>4431</v>
      </c>
    </row>
    <row r="2628" spans="1:9" hidden="1">
      <c r="A2628" s="784" t="str">
        <f>Table_wabobpsvr_AzureCalc_AzureCalcRateCard[[#This Row],[ServiceName]]&amp;Table_wabobpsvr_AzureCalc_AzureCalcRateCard[[#This Row],[Price_Level]]&amp;Table_wabobpsvr_AzureCalc_AzureCalcRateCard[[#This Row],[Region]]</f>
        <v>Protected Instances - Up to 50 GBD1</v>
      </c>
      <c r="B2628" s="784">
        <v>1</v>
      </c>
      <c r="C2628" s="784" t="s">
        <v>4431</v>
      </c>
      <c r="D2628" s="784" t="s">
        <v>183</v>
      </c>
      <c r="E2628" s="784">
        <v>999999</v>
      </c>
      <c r="F2628" s="784" t="s">
        <v>4599</v>
      </c>
      <c r="G2628" s="784" t="s">
        <v>4431</v>
      </c>
      <c r="H2628" s="784" t="s">
        <v>4431</v>
      </c>
      <c r="I2628" s="784" t="s">
        <v>4431</v>
      </c>
    </row>
    <row r="2629" spans="1:9" hidden="1">
      <c r="A2629" s="784" t="str">
        <f>Table_wabobpsvr_AzureCalc_AzureCalcRateCard[[#This Row],[ServiceName]]&amp;Table_wabobpsvr_AzureCalc_AzureCalcRateCard[[#This Row],[Price_Level]]&amp;Table_wabobpsvr_AzureCalc_AzureCalcRateCard[[#This Row],[Region]]</f>
        <v>A11 VM (Non-Windows)C6</v>
      </c>
      <c r="B2629" s="784">
        <v>6</v>
      </c>
      <c r="C2629" s="784" t="s">
        <v>91</v>
      </c>
      <c r="D2629" s="784" t="s">
        <v>184</v>
      </c>
      <c r="E2629" s="784">
        <v>1.893</v>
      </c>
      <c r="F2629" s="784" t="s">
        <v>1285</v>
      </c>
      <c r="G2629" s="784" t="s">
        <v>4591</v>
      </c>
      <c r="H2629" s="784" t="s">
        <v>4592</v>
      </c>
      <c r="I2629" s="784" t="s">
        <v>5227</v>
      </c>
    </row>
    <row r="2630" spans="1:9" hidden="1">
      <c r="A2630" s="784" t="str">
        <f>Table_wabobpsvr_AzureCalc_AzureCalcRateCard[[#This Row],[ServiceName]]&amp;Table_wabobpsvr_AzureCalc_AzureCalcRateCard[[#This Row],[Price_Level]]&amp;Table_wabobpsvr_AzureCalc_AzureCalcRateCard[[#This Row],[Region]]</f>
        <v>Protected Instances - Up to 50 GBMOSP13</v>
      </c>
      <c r="B2630" s="784">
        <v>13</v>
      </c>
      <c r="C2630" s="784" t="s">
        <v>4431</v>
      </c>
      <c r="D2630" s="784" t="s">
        <v>627</v>
      </c>
      <c r="E2630" s="784">
        <v>999999</v>
      </c>
      <c r="F2630" s="784" t="s">
        <v>4599</v>
      </c>
      <c r="G2630" s="784" t="s">
        <v>4431</v>
      </c>
      <c r="H2630" s="784" t="s">
        <v>4431</v>
      </c>
      <c r="I2630" s="784" t="s">
        <v>4431</v>
      </c>
    </row>
    <row r="2631" spans="1:9" hidden="1">
      <c r="A2631" s="784" t="str">
        <f>Table_wabobpsvr_AzureCalc_AzureCalcRateCard[[#This Row],[ServiceName]]&amp;Table_wabobpsvr_AzureCalc_AzureCalcRateCard[[#This Row],[Price_Level]]&amp;Table_wabobpsvr_AzureCalc_AzureCalcRateCard[[#This Row],[Region]]</f>
        <v>Protected Instances - Up to 50 GBA13</v>
      </c>
      <c r="B2631" s="784">
        <v>13</v>
      </c>
      <c r="C2631" s="784" t="s">
        <v>4431</v>
      </c>
      <c r="D2631" s="784" t="s">
        <v>181</v>
      </c>
      <c r="E2631" s="784">
        <v>999999</v>
      </c>
      <c r="F2631" s="784" t="s">
        <v>4599</v>
      </c>
      <c r="G2631" s="784" t="s">
        <v>4431</v>
      </c>
      <c r="H2631" s="784" t="s">
        <v>4431</v>
      </c>
      <c r="I2631" s="784" t="s">
        <v>4431</v>
      </c>
    </row>
    <row r="2632" spans="1:9" hidden="1">
      <c r="A2632" s="784" t="str">
        <f>Table_wabobpsvr_AzureCalc_AzureCalcRateCard[[#This Row],[ServiceName]]&amp;Table_wabobpsvr_AzureCalc_AzureCalcRateCard[[#This Row],[Price_Level]]&amp;Table_wabobpsvr_AzureCalc_AzureCalcRateCard[[#This Row],[Region]]</f>
        <v>Protected Instances - Up to 50 GBB13</v>
      </c>
      <c r="B2632" s="784">
        <v>13</v>
      </c>
      <c r="C2632" s="784" t="s">
        <v>4431</v>
      </c>
      <c r="D2632" s="784" t="s">
        <v>182</v>
      </c>
      <c r="E2632" s="784">
        <v>999999</v>
      </c>
      <c r="F2632" s="784" t="s">
        <v>4599</v>
      </c>
      <c r="G2632" s="784" t="s">
        <v>4431</v>
      </c>
      <c r="H2632" s="784" t="s">
        <v>4431</v>
      </c>
      <c r="I2632" s="784" t="s">
        <v>4431</v>
      </c>
    </row>
    <row r="2633" spans="1:9" hidden="1">
      <c r="A2633" s="784" t="str">
        <f>Table_wabobpsvr_AzureCalc_AzureCalcRateCard[[#This Row],[ServiceName]]&amp;Table_wabobpsvr_AzureCalc_AzureCalcRateCard[[#This Row],[Price_Level]]&amp;Table_wabobpsvr_AzureCalc_AzureCalcRateCard[[#This Row],[Region]]</f>
        <v>Protected Instances - Up to 50 GBC13</v>
      </c>
      <c r="B2633" s="784">
        <v>13</v>
      </c>
      <c r="C2633" s="784" t="s">
        <v>4431</v>
      </c>
      <c r="D2633" s="784" t="s">
        <v>184</v>
      </c>
      <c r="E2633" s="784">
        <v>999999</v>
      </c>
      <c r="F2633" s="784" t="s">
        <v>4599</v>
      </c>
      <c r="G2633" s="784" t="s">
        <v>4431</v>
      </c>
      <c r="H2633" s="784" t="s">
        <v>4431</v>
      </c>
      <c r="I2633" s="784" t="s">
        <v>4431</v>
      </c>
    </row>
    <row r="2634" spans="1:9" hidden="1">
      <c r="A2634" t="str">
        <f>Table_wabobpsvr_AzureCalc_AzureCalcRateCard[[#This Row],[ServiceName]]&amp;Table_wabobpsvr_AzureCalc_AzureCalcRateCard[[#This Row],[Price_Level]]&amp;Table_wabobpsvr_AzureCalc_AzureCalcRateCard[[#This Row],[Region]]</f>
        <v>Protected Instances - Up to 50 GBD13</v>
      </c>
      <c r="B2634">
        <v>13</v>
      </c>
      <c r="C2634" t="s">
        <v>4431</v>
      </c>
      <c r="D2634" t="s">
        <v>183</v>
      </c>
      <c r="E2634">
        <v>999999</v>
      </c>
      <c r="F2634" t="s">
        <v>4599</v>
      </c>
      <c r="G2634" s="784" t="s">
        <v>4431</v>
      </c>
      <c r="H2634" s="784" t="s">
        <v>4431</v>
      </c>
      <c r="I2634" s="784" t="s">
        <v>4431</v>
      </c>
    </row>
    <row r="2635" spans="1:9" hidden="1">
      <c r="A2635" t="str">
        <f>Table_wabobpsvr_AzureCalc_AzureCalcRateCard[[#This Row],[ServiceName]]&amp;Table_wabobpsvr_AzureCalc_AzureCalcRateCard[[#This Row],[Price_Level]]&amp;Table_wabobpsvr_AzureCalc_AzureCalcRateCard[[#This Row],[Region]]</f>
        <v>Protected Instances - Up to 50 GBMOSP14</v>
      </c>
      <c r="B2635">
        <v>14</v>
      </c>
      <c r="C2635" t="s">
        <v>4431</v>
      </c>
      <c r="D2635" t="s">
        <v>627</v>
      </c>
      <c r="E2635">
        <v>999999</v>
      </c>
      <c r="F2635" t="s">
        <v>4599</v>
      </c>
      <c r="G2635" s="784" t="s">
        <v>4431</v>
      </c>
      <c r="H2635" s="784" t="s">
        <v>4431</v>
      </c>
      <c r="I2635" s="784" t="s">
        <v>4431</v>
      </c>
    </row>
    <row r="2636" spans="1:9" hidden="1">
      <c r="A2636" t="str">
        <f>Table_wabobpsvr_AzureCalc_AzureCalcRateCard[[#This Row],[ServiceName]]&amp;Table_wabobpsvr_AzureCalc_AzureCalcRateCard[[#This Row],[Price_Level]]&amp;Table_wabobpsvr_AzureCalc_AzureCalcRateCard[[#This Row],[Region]]</f>
        <v>Protected Instances - Up to 50 GBA14</v>
      </c>
      <c r="B2636">
        <v>14</v>
      </c>
      <c r="C2636" t="s">
        <v>4431</v>
      </c>
      <c r="D2636" t="s">
        <v>181</v>
      </c>
      <c r="E2636">
        <v>999999</v>
      </c>
      <c r="F2636" t="s">
        <v>4599</v>
      </c>
      <c r="G2636" s="784" t="s">
        <v>4431</v>
      </c>
      <c r="H2636" s="784" t="s">
        <v>4431</v>
      </c>
      <c r="I2636" s="784" t="s">
        <v>4431</v>
      </c>
    </row>
    <row r="2637" spans="1:9" hidden="1">
      <c r="A2637" t="str">
        <f>Table_wabobpsvr_AzureCalc_AzureCalcRateCard[[#This Row],[ServiceName]]&amp;Table_wabobpsvr_AzureCalc_AzureCalcRateCard[[#This Row],[Price_Level]]&amp;Table_wabobpsvr_AzureCalc_AzureCalcRateCard[[#This Row],[Region]]</f>
        <v>Protected Instances - Up to 50 GBB14</v>
      </c>
      <c r="B2637">
        <v>14</v>
      </c>
      <c r="C2637" t="s">
        <v>4431</v>
      </c>
      <c r="D2637" t="s">
        <v>182</v>
      </c>
      <c r="E2637">
        <v>999999</v>
      </c>
      <c r="F2637" t="s">
        <v>4599</v>
      </c>
      <c r="G2637" s="784" t="s">
        <v>4431</v>
      </c>
      <c r="H2637" s="784" t="s">
        <v>4431</v>
      </c>
      <c r="I2637" s="784" t="s">
        <v>4431</v>
      </c>
    </row>
    <row r="2638" spans="1:9" hidden="1">
      <c r="A2638" t="str">
        <f>Table_wabobpsvr_AzureCalc_AzureCalcRateCard[[#This Row],[ServiceName]]&amp;Table_wabobpsvr_AzureCalc_AzureCalcRateCard[[#This Row],[Price_Level]]&amp;Table_wabobpsvr_AzureCalc_AzureCalcRateCard[[#This Row],[Region]]</f>
        <v>A11 VM (Non-Windows)D6</v>
      </c>
      <c r="B2638">
        <v>6</v>
      </c>
      <c r="C2638" t="s">
        <v>91</v>
      </c>
      <c r="D2638" t="s">
        <v>183</v>
      </c>
      <c r="E2638">
        <v>1.83</v>
      </c>
      <c r="F2638" t="s">
        <v>1285</v>
      </c>
      <c r="G2638" s="784" t="s">
        <v>4591</v>
      </c>
      <c r="H2638" s="784" t="s">
        <v>4592</v>
      </c>
      <c r="I2638" s="784" t="s">
        <v>5227</v>
      </c>
    </row>
    <row r="2639" spans="1:9" hidden="1">
      <c r="A2639" t="str">
        <f>Table_wabobpsvr_AzureCalc_AzureCalcRateCard[[#This Row],[ServiceName]]&amp;Table_wabobpsvr_AzureCalc_AzureCalcRateCard[[#This Row],[Price_Level]]&amp;Table_wabobpsvr_AzureCalc_AzureCalcRateCard[[#This Row],[Region]]</f>
        <v>Standard S1 Search HourMOSP10</v>
      </c>
      <c r="B2639">
        <v>10</v>
      </c>
      <c r="C2639" t="s">
        <v>91</v>
      </c>
      <c r="D2639" t="s">
        <v>627</v>
      </c>
      <c r="E2639">
        <v>0.44400000000000001</v>
      </c>
      <c r="F2639" t="s">
        <v>4529</v>
      </c>
      <c r="G2639" s="784" t="s">
        <v>4431</v>
      </c>
      <c r="H2639" s="784" t="s">
        <v>4431</v>
      </c>
      <c r="I2639" s="784" t="s">
        <v>5228</v>
      </c>
    </row>
    <row r="2640" spans="1:9" hidden="1">
      <c r="A2640" t="str">
        <f>Table_wabobpsvr_AzureCalc_AzureCalcRateCard[[#This Row],[ServiceName]]&amp;Table_wabobpsvr_AzureCalc_AzureCalcRateCard[[#This Row],[Price_Level]]&amp;Table_wabobpsvr_AzureCalc_AzureCalcRateCard[[#This Row],[Region]]</f>
        <v>Standard S1 Search HourA10</v>
      </c>
      <c r="B2640">
        <v>10</v>
      </c>
      <c r="C2640" t="s">
        <v>91</v>
      </c>
      <c r="D2640" t="s">
        <v>181</v>
      </c>
      <c r="E2640">
        <v>0.43068000000000001</v>
      </c>
      <c r="F2640" t="s">
        <v>4529</v>
      </c>
      <c r="G2640" s="784" t="s">
        <v>4593</v>
      </c>
      <c r="H2640" s="784" t="s">
        <v>4594</v>
      </c>
      <c r="I2640" s="784" t="s">
        <v>5228</v>
      </c>
    </row>
    <row r="2641" spans="1:9" hidden="1">
      <c r="A2641" t="str">
        <f>Table_wabobpsvr_AzureCalc_AzureCalcRateCard[[#This Row],[ServiceName]]&amp;Table_wabobpsvr_AzureCalc_AzureCalcRateCard[[#This Row],[Price_Level]]&amp;Table_wabobpsvr_AzureCalc_AzureCalcRateCard[[#This Row],[Region]]</f>
        <v>Standard S1 Search HourA9</v>
      </c>
      <c r="B2641">
        <v>9</v>
      </c>
      <c r="C2641" t="s">
        <v>91</v>
      </c>
      <c r="D2641" t="s">
        <v>181</v>
      </c>
      <c r="E2641">
        <v>0.43068000000000001</v>
      </c>
      <c r="F2641" t="s">
        <v>4529</v>
      </c>
      <c r="G2641" s="784" t="s">
        <v>4530</v>
      </c>
      <c r="H2641" s="784" t="s">
        <v>4531</v>
      </c>
      <c r="I2641" s="784" t="s">
        <v>4871</v>
      </c>
    </row>
    <row r="2642" spans="1:9" hidden="1">
      <c r="A2642" t="str">
        <f>Table_wabobpsvr_AzureCalc_AzureCalcRateCard[[#This Row],[ServiceName]]&amp;Table_wabobpsvr_AzureCalc_AzureCalcRateCard[[#This Row],[Price_Level]]&amp;Table_wabobpsvr_AzureCalc_AzureCalcRateCard[[#This Row],[Region]]</f>
        <v>Standard S1 Search HourA15</v>
      </c>
      <c r="B2642">
        <v>15</v>
      </c>
      <c r="C2642" t="s">
        <v>91</v>
      </c>
      <c r="D2642" t="s">
        <v>181</v>
      </c>
      <c r="E2642">
        <v>0.43068000000000001</v>
      </c>
      <c r="F2642" t="s">
        <v>4529</v>
      </c>
      <c r="G2642" s="784" t="s">
        <v>7138</v>
      </c>
      <c r="H2642" s="784" t="s">
        <v>7139</v>
      </c>
      <c r="I2642" s="784" t="s">
        <v>4872</v>
      </c>
    </row>
    <row r="2643" spans="1:9" hidden="1">
      <c r="A2643" t="str">
        <f>Table_wabobpsvr_AzureCalc_AzureCalcRateCard[[#This Row],[ServiceName]]&amp;Table_wabobpsvr_AzureCalc_AzureCalcRateCard[[#This Row],[Price_Level]]&amp;Table_wabobpsvr_AzureCalc_AzureCalcRateCard[[#This Row],[Region]]</f>
        <v>Standard S1 Search HourA16</v>
      </c>
      <c r="B2643">
        <v>16</v>
      </c>
      <c r="C2643" t="s">
        <v>91</v>
      </c>
      <c r="D2643" t="s">
        <v>181</v>
      </c>
      <c r="E2643">
        <v>0.43068000000000001</v>
      </c>
      <c r="F2643" t="s">
        <v>4529</v>
      </c>
      <c r="G2643" s="784" t="s">
        <v>7140</v>
      </c>
      <c r="H2643" s="784" t="s">
        <v>7141</v>
      </c>
      <c r="I2643" s="784" t="s">
        <v>5603</v>
      </c>
    </row>
    <row r="2644" spans="1:9" hidden="1">
      <c r="A2644" t="str">
        <f>Table_wabobpsvr_AzureCalc_AzureCalcRateCard[[#This Row],[ServiceName]]&amp;Table_wabobpsvr_AzureCalc_AzureCalcRateCard[[#This Row],[Price_Level]]&amp;Table_wabobpsvr_AzureCalc_AzureCalcRateCard[[#This Row],[Region]]</f>
        <v>Standard S2 Search HourA9</v>
      </c>
      <c r="B2644">
        <v>9</v>
      </c>
      <c r="C2644" t="s">
        <v>91</v>
      </c>
      <c r="D2644" t="s">
        <v>181</v>
      </c>
      <c r="E2644">
        <v>1.72078</v>
      </c>
      <c r="F2644" t="s">
        <v>5607</v>
      </c>
      <c r="G2644" s="784" t="s">
        <v>7150</v>
      </c>
      <c r="H2644" s="784" t="s">
        <v>7151</v>
      </c>
      <c r="I2644" s="784" t="s">
        <v>5609</v>
      </c>
    </row>
    <row r="2645" spans="1:9" hidden="1">
      <c r="A2645" t="str">
        <f>Table_wabobpsvr_AzureCalc_AzureCalcRateCard[[#This Row],[ServiceName]]&amp;Table_wabobpsvr_AzureCalc_AzureCalcRateCard[[#This Row],[Price_Level]]&amp;Table_wabobpsvr_AzureCalc_AzureCalcRateCard[[#This Row],[Region]]</f>
        <v>A11 VM (Non-Windows)MOSP2</v>
      </c>
      <c r="B2645">
        <v>2</v>
      </c>
      <c r="C2645" t="s">
        <v>91</v>
      </c>
      <c r="D2645" t="s">
        <v>627</v>
      </c>
      <c r="E2645">
        <v>2.08</v>
      </c>
      <c r="F2645" t="s">
        <v>1285</v>
      </c>
      <c r="G2645" s="784" t="s">
        <v>4431</v>
      </c>
      <c r="H2645" s="784" t="s">
        <v>4431</v>
      </c>
      <c r="I2645" s="784" t="s">
        <v>5229</v>
      </c>
    </row>
    <row r="2646" spans="1:9" hidden="1">
      <c r="A2646" t="str">
        <f>Table_wabobpsvr_AzureCalc_AzureCalcRateCard[[#This Row],[ServiceName]]&amp;Table_wabobpsvr_AzureCalc_AzureCalcRateCard[[#This Row],[Price_Level]]&amp;Table_wabobpsvr_AzureCalc_AzureCalcRateCard[[#This Row],[Region]]</f>
        <v>A11 VM (Windows)C16</v>
      </c>
      <c r="B2646">
        <v>16</v>
      </c>
      <c r="C2646" t="s">
        <v>91</v>
      </c>
      <c r="D2646" t="s">
        <v>184</v>
      </c>
      <c r="E2646">
        <v>3.1850000000000001</v>
      </c>
      <c r="F2646" t="s">
        <v>1274</v>
      </c>
      <c r="G2646" s="784" t="s">
        <v>3660</v>
      </c>
      <c r="H2646" s="784" t="s">
        <v>3661</v>
      </c>
      <c r="I2646" s="784" t="s">
        <v>5230</v>
      </c>
    </row>
    <row r="2647" spans="1:9" hidden="1">
      <c r="A2647" t="str">
        <f>Table_wabobpsvr_AzureCalc_AzureCalcRateCard[[#This Row],[ServiceName]]&amp;Table_wabobpsvr_AzureCalc_AzureCalcRateCard[[#This Row],[Price_Level]]&amp;Table_wabobpsvr_AzureCalc_AzureCalcRateCard[[#This Row],[Region]]</f>
        <v>A11 VM (Windows)D16</v>
      </c>
      <c r="B2647">
        <v>16</v>
      </c>
      <c r="C2647" t="s">
        <v>91</v>
      </c>
      <c r="D2647" t="s">
        <v>183</v>
      </c>
      <c r="E2647">
        <v>3.08</v>
      </c>
      <c r="F2647" t="s">
        <v>1274</v>
      </c>
      <c r="G2647" s="784" t="s">
        <v>3660</v>
      </c>
      <c r="H2647" s="784" t="s">
        <v>3661</v>
      </c>
      <c r="I2647" s="784" t="s">
        <v>5230</v>
      </c>
    </row>
    <row r="2648" spans="1:9" hidden="1">
      <c r="A2648" s="784" t="str">
        <f>Table_wabobpsvr_AzureCalc_AzureCalcRateCard[[#This Row],[ServiceName]]&amp;Table_wabobpsvr_AzureCalc_AzureCalcRateCard[[#This Row],[Price_Level]]&amp;Table_wabobpsvr_AzureCalc_AzureCalcRateCard[[#This Row],[Region]]</f>
        <v>A11 VM (Windows)MOSP13</v>
      </c>
      <c r="B2648" s="784">
        <v>13</v>
      </c>
      <c r="C2648" s="784" t="s">
        <v>91</v>
      </c>
      <c r="D2648" s="784" t="s">
        <v>627</v>
      </c>
      <c r="E2648" s="784">
        <v>4.0999999999999996</v>
      </c>
      <c r="F2648" s="784" t="s">
        <v>1274</v>
      </c>
      <c r="G2648" s="784" t="s">
        <v>4431</v>
      </c>
      <c r="H2648" s="784" t="s">
        <v>4431</v>
      </c>
      <c r="I2648" s="784" t="s">
        <v>5231</v>
      </c>
    </row>
    <row r="2649" spans="1:9" hidden="1">
      <c r="A2649" s="784" t="str">
        <f>Table_wabobpsvr_AzureCalc_AzureCalcRateCard[[#This Row],[ServiceName]]&amp;Table_wabobpsvr_AzureCalc_AzureCalcRateCard[[#This Row],[Price_Level]]&amp;Table_wabobpsvr_AzureCalc_AzureCalcRateCard[[#This Row],[Region]]</f>
        <v>A11 VM (Windows)A13</v>
      </c>
      <c r="B2649" s="784">
        <v>13</v>
      </c>
      <c r="C2649" s="784" t="s">
        <v>91</v>
      </c>
      <c r="D2649" s="784" t="s">
        <v>181</v>
      </c>
      <c r="E2649" s="784">
        <v>3.9769999999999999</v>
      </c>
      <c r="F2649" s="784" t="s">
        <v>1274</v>
      </c>
      <c r="G2649" s="784" t="s">
        <v>4595</v>
      </c>
      <c r="H2649" s="784" t="s">
        <v>4596</v>
      </c>
      <c r="I2649" s="784" t="s">
        <v>5231</v>
      </c>
    </row>
    <row r="2650" spans="1:9" hidden="1">
      <c r="A2650" s="784" t="str">
        <f>Table_wabobpsvr_AzureCalc_AzureCalcRateCard[[#This Row],[ServiceName]]&amp;Table_wabobpsvr_AzureCalc_AzureCalcRateCard[[#This Row],[Price_Level]]&amp;Table_wabobpsvr_AzureCalc_AzureCalcRateCard[[#This Row],[Region]]</f>
        <v>A11 VM (Windows)B13</v>
      </c>
      <c r="B2650" s="784">
        <v>13</v>
      </c>
      <c r="C2650" s="784" t="s">
        <v>91</v>
      </c>
      <c r="D2650" s="784" t="s">
        <v>182</v>
      </c>
      <c r="E2650" s="784">
        <v>3.8540000000000001</v>
      </c>
      <c r="F2650" s="784" t="s">
        <v>1274</v>
      </c>
      <c r="G2650" s="784" t="s">
        <v>4595</v>
      </c>
      <c r="H2650" s="784" t="s">
        <v>4596</v>
      </c>
      <c r="I2650" s="784" t="s">
        <v>5231</v>
      </c>
    </row>
    <row r="2651" spans="1:9" hidden="1">
      <c r="A2651" s="784" t="str">
        <f>Table_wabobpsvr_AzureCalc_AzureCalcRateCard[[#This Row],[ServiceName]]&amp;Table_wabobpsvr_AzureCalc_AzureCalcRateCard[[#This Row],[Price_Level]]&amp;Table_wabobpsvr_AzureCalc_AzureCalcRateCard[[#This Row],[Region]]</f>
        <v>A11 VM (Windows)C13</v>
      </c>
      <c r="B2651" s="784">
        <v>13</v>
      </c>
      <c r="C2651" s="784" t="s">
        <v>91</v>
      </c>
      <c r="D2651" s="784" t="s">
        <v>184</v>
      </c>
      <c r="E2651" s="784">
        <v>3.7309999999999999</v>
      </c>
      <c r="F2651" s="784" t="s">
        <v>1274</v>
      </c>
      <c r="G2651" s="784" t="s">
        <v>4595</v>
      </c>
      <c r="H2651" s="784" t="s">
        <v>4596</v>
      </c>
      <c r="I2651" s="784" t="s">
        <v>5231</v>
      </c>
    </row>
    <row r="2652" spans="1:9" hidden="1">
      <c r="A2652" s="784" t="str">
        <f>Table_wabobpsvr_AzureCalc_AzureCalcRateCard[[#This Row],[ServiceName]]&amp;Table_wabobpsvr_AzureCalc_AzureCalcRateCard[[#This Row],[Price_Level]]&amp;Table_wabobpsvr_AzureCalc_AzureCalcRateCard[[#This Row],[Region]]</f>
        <v>A11 VM (Windows)D13</v>
      </c>
      <c r="B2652" s="784">
        <v>13</v>
      </c>
      <c r="C2652" s="784" t="s">
        <v>91</v>
      </c>
      <c r="D2652" s="784" t="s">
        <v>183</v>
      </c>
      <c r="E2652" s="784">
        <v>3.6080000000000001</v>
      </c>
      <c r="F2652" s="784" t="s">
        <v>1274</v>
      </c>
      <c r="G2652" s="784" t="s">
        <v>4595</v>
      </c>
      <c r="H2652" s="784" t="s">
        <v>4596</v>
      </c>
      <c r="I2652" s="784" t="s">
        <v>5231</v>
      </c>
    </row>
    <row r="2653" spans="1:9" hidden="1">
      <c r="A2653" t="str">
        <f>Table_wabobpsvr_AzureCalc_AzureCalcRateCard[[#This Row],[ServiceName]]&amp;Table_wabobpsvr_AzureCalc_AzureCalcRateCard[[#This Row],[Price_Level]]&amp;Table_wabobpsvr_AzureCalc_AzureCalcRateCard[[#This Row],[Region]]</f>
        <v>A11 VM (Non-Windows)A2</v>
      </c>
      <c r="B2653">
        <v>2</v>
      </c>
      <c r="C2653" t="s">
        <v>91</v>
      </c>
      <c r="D2653" t="s">
        <v>181</v>
      </c>
      <c r="E2653">
        <v>2.0179999999999998</v>
      </c>
      <c r="F2653" t="s">
        <v>1285</v>
      </c>
      <c r="G2653" s="784" t="s">
        <v>4597</v>
      </c>
      <c r="H2653" s="784" t="s">
        <v>4598</v>
      </c>
      <c r="I2653" s="784" t="s">
        <v>5229</v>
      </c>
    </row>
    <row r="2654" spans="1:9" hidden="1">
      <c r="A2654" t="str">
        <f>Table_wabobpsvr_AzureCalc_AzureCalcRateCard[[#This Row],[ServiceName]]&amp;Table_wabobpsvr_AzureCalc_AzureCalcRateCard[[#This Row],[Price_Level]]&amp;Table_wabobpsvr_AzureCalc_AzureCalcRateCard[[#This Row],[Region]]</f>
        <v>Protected Instances - Up to 50 GBMOSP</v>
      </c>
      <c r="C2654" t="s">
        <v>629</v>
      </c>
      <c r="D2654" t="s">
        <v>627</v>
      </c>
      <c r="E2654">
        <v>5</v>
      </c>
      <c r="F2654" t="s">
        <v>4599</v>
      </c>
      <c r="G2654" s="784" t="s">
        <v>4431</v>
      </c>
      <c r="H2654" s="784" t="s">
        <v>4431</v>
      </c>
      <c r="I2654" s="784" t="s">
        <v>5226</v>
      </c>
    </row>
    <row r="2655" spans="1:9" hidden="1">
      <c r="A2655" t="str">
        <f>Table_wabobpsvr_AzureCalc_AzureCalcRateCard[[#This Row],[ServiceName]]&amp;Table_wabobpsvr_AzureCalc_AzureCalcRateCard[[#This Row],[Price_Level]]&amp;Table_wabobpsvr_AzureCalc_AzureCalcRateCard[[#This Row],[Region]]</f>
        <v>Protected Instances - Up to 50 GBA</v>
      </c>
      <c r="C2655" t="s">
        <v>629</v>
      </c>
      <c r="D2655" t="s">
        <v>181</v>
      </c>
      <c r="E2655">
        <v>4.8499999999999996</v>
      </c>
      <c r="F2655" t="s">
        <v>4599</v>
      </c>
      <c r="G2655" s="784" t="s">
        <v>4588</v>
      </c>
      <c r="H2655" s="784" t="s">
        <v>4589</v>
      </c>
      <c r="I2655" s="784" t="s">
        <v>5226</v>
      </c>
    </row>
    <row r="2656" spans="1:9" hidden="1">
      <c r="A2656" t="str">
        <f>Table_wabobpsvr_AzureCalc_AzureCalcRateCard[[#This Row],[ServiceName]]&amp;Table_wabobpsvr_AzureCalc_AzureCalcRateCard[[#This Row],[Price_Level]]&amp;Table_wabobpsvr_AzureCalc_AzureCalcRateCard[[#This Row],[Region]]</f>
        <v>Protected Instances - Up to 50 GBB</v>
      </c>
      <c r="C2656" t="s">
        <v>629</v>
      </c>
      <c r="D2656" t="s">
        <v>182</v>
      </c>
      <c r="E2656">
        <v>4.7</v>
      </c>
      <c r="F2656" t="s">
        <v>4599</v>
      </c>
      <c r="G2656" s="784" t="s">
        <v>4588</v>
      </c>
      <c r="H2656" s="784" t="s">
        <v>4589</v>
      </c>
      <c r="I2656" s="784" t="s">
        <v>5226</v>
      </c>
    </row>
    <row r="2657" spans="1:9" hidden="1">
      <c r="A2657" t="str">
        <f>Table_wabobpsvr_AzureCalc_AzureCalcRateCard[[#This Row],[ServiceName]]&amp;Table_wabobpsvr_AzureCalc_AzureCalcRateCard[[#This Row],[Price_Level]]&amp;Table_wabobpsvr_AzureCalc_AzureCalcRateCard[[#This Row],[Region]]</f>
        <v>Protected Instances - Up to 50 GBC</v>
      </c>
      <c r="C2657" t="s">
        <v>629</v>
      </c>
      <c r="D2657" t="s">
        <v>184</v>
      </c>
      <c r="E2657">
        <v>4.55</v>
      </c>
      <c r="F2657" t="s">
        <v>4599</v>
      </c>
      <c r="G2657" s="784" t="s">
        <v>4588</v>
      </c>
      <c r="H2657" s="784" t="s">
        <v>4589</v>
      </c>
      <c r="I2657" s="784" t="s">
        <v>5226</v>
      </c>
    </row>
    <row r="2658" spans="1:9" hidden="1">
      <c r="A2658" t="str">
        <f>Table_wabobpsvr_AzureCalc_AzureCalcRateCard[[#This Row],[ServiceName]]&amp;Table_wabobpsvr_AzureCalc_AzureCalcRateCard[[#This Row],[Price_Level]]&amp;Table_wabobpsvr_AzureCalc_AzureCalcRateCard[[#This Row],[Region]]</f>
        <v>Protected Instances - Up to 50 GBD</v>
      </c>
      <c r="C2658" t="s">
        <v>629</v>
      </c>
      <c r="D2658" t="s">
        <v>183</v>
      </c>
      <c r="E2658">
        <v>4.4000000000000004</v>
      </c>
      <c r="F2658" t="s">
        <v>4599</v>
      </c>
      <c r="G2658" s="784" t="s">
        <v>4588</v>
      </c>
      <c r="H2658" s="784" t="s">
        <v>4589</v>
      </c>
      <c r="I2658" s="784" t="s">
        <v>5226</v>
      </c>
    </row>
    <row r="2659" spans="1:9" hidden="1">
      <c r="A2659" t="str">
        <f>Table_wabobpsvr_AzureCalc_AzureCalcRateCard[[#This Row],[ServiceName]]&amp;Table_wabobpsvr_AzureCalc_AzureCalcRateCard[[#This Row],[Price_Level]]&amp;Table_wabobpsvr_AzureCalc_AzureCalcRateCard[[#This Row],[Region]]</f>
        <v>Protected Instances - 50 to 500GBMOSP</v>
      </c>
      <c r="C2659" t="s">
        <v>629</v>
      </c>
      <c r="D2659" t="s">
        <v>627</v>
      </c>
      <c r="E2659">
        <v>10</v>
      </c>
      <c r="F2659" t="s">
        <v>4587</v>
      </c>
      <c r="G2659" s="784" t="s">
        <v>4431</v>
      </c>
      <c r="H2659" s="784" t="s">
        <v>4431</v>
      </c>
      <c r="I2659" s="784" t="s">
        <v>5226</v>
      </c>
    </row>
    <row r="2660" spans="1:9" hidden="1">
      <c r="A2660" t="str">
        <f>Table_wabobpsvr_AzureCalc_AzureCalcRateCard[[#This Row],[ServiceName]]&amp;Table_wabobpsvr_AzureCalc_AzureCalcRateCard[[#This Row],[Price_Level]]&amp;Table_wabobpsvr_AzureCalc_AzureCalcRateCard[[#This Row],[Region]]</f>
        <v>Protected Instances - 50 to 500GBA</v>
      </c>
      <c r="C2660" t="s">
        <v>629</v>
      </c>
      <c r="D2660" t="s">
        <v>181</v>
      </c>
      <c r="E2660">
        <v>9.6999999999999993</v>
      </c>
      <c r="F2660" t="s">
        <v>4587</v>
      </c>
      <c r="G2660" s="784" t="s">
        <v>4588</v>
      </c>
      <c r="H2660" s="784" t="s">
        <v>4589</v>
      </c>
      <c r="I2660" s="784" t="s">
        <v>5226</v>
      </c>
    </row>
    <row r="2661" spans="1:9" hidden="1">
      <c r="A2661" t="str">
        <f>Table_wabobpsvr_AzureCalc_AzureCalcRateCard[[#This Row],[ServiceName]]&amp;Table_wabobpsvr_AzureCalc_AzureCalcRateCard[[#This Row],[Price_Level]]&amp;Table_wabobpsvr_AzureCalc_AzureCalcRateCard[[#This Row],[Region]]</f>
        <v>Protected Instances - 50 to 500GBB</v>
      </c>
      <c r="C2661" t="s">
        <v>629</v>
      </c>
      <c r="D2661" t="s">
        <v>182</v>
      </c>
      <c r="E2661">
        <v>9.4</v>
      </c>
      <c r="F2661" t="s">
        <v>4587</v>
      </c>
      <c r="G2661" s="784" t="s">
        <v>4588</v>
      </c>
      <c r="H2661" s="784" t="s">
        <v>4589</v>
      </c>
      <c r="I2661" s="784" t="s">
        <v>5226</v>
      </c>
    </row>
    <row r="2662" spans="1:9" hidden="1">
      <c r="A2662" t="str">
        <f>Table_wabobpsvr_AzureCalc_AzureCalcRateCard[[#This Row],[ServiceName]]&amp;Table_wabobpsvr_AzureCalc_AzureCalcRateCard[[#This Row],[Price_Level]]&amp;Table_wabobpsvr_AzureCalc_AzureCalcRateCard[[#This Row],[Region]]</f>
        <v>A11 VM (Non-Windows)B2</v>
      </c>
      <c r="B2662">
        <v>2</v>
      </c>
      <c r="C2662" t="s">
        <v>91</v>
      </c>
      <c r="D2662" t="s">
        <v>182</v>
      </c>
      <c r="E2662">
        <v>1.9550000000000001</v>
      </c>
      <c r="F2662" t="s">
        <v>1285</v>
      </c>
      <c r="G2662" s="784" t="s">
        <v>4597</v>
      </c>
      <c r="H2662" s="784" t="s">
        <v>4598</v>
      </c>
      <c r="I2662" s="784" t="s">
        <v>5229</v>
      </c>
    </row>
    <row r="2663" spans="1:9" hidden="1">
      <c r="A2663" t="str">
        <f>Table_wabobpsvr_AzureCalc_AzureCalcRateCard[[#This Row],[ServiceName]]&amp;Table_wabobpsvr_AzureCalc_AzureCalcRateCard[[#This Row],[Price_Level]]&amp;Table_wabobpsvr_AzureCalc_AzureCalcRateCard[[#This Row],[Region]]</f>
        <v>A11 VM (Non-Windows)C2</v>
      </c>
      <c r="B2663">
        <v>2</v>
      </c>
      <c r="C2663" t="s">
        <v>91</v>
      </c>
      <c r="D2663" t="s">
        <v>184</v>
      </c>
      <c r="E2663">
        <v>1.893</v>
      </c>
      <c r="F2663" t="s">
        <v>1285</v>
      </c>
      <c r="G2663" s="784" t="s">
        <v>4597</v>
      </c>
      <c r="H2663" s="784" t="s">
        <v>4598</v>
      </c>
      <c r="I2663" s="784" t="s">
        <v>5229</v>
      </c>
    </row>
    <row r="2664" spans="1:9" hidden="1">
      <c r="A2664" t="str">
        <f>Table_wabobpsvr_AzureCalc_AzureCalcRateCard[[#This Row],[ServiceName]]&amp;Table_wabobpsvr_AzureCalc_AzureCalcRateCard[[#This Row],[Price_Level]]&amp;Table_wabobpsvr_AzureCalc_AzureCalcRateCard[[#This Row],[Region]]</f>
        <v>A11 VM (Non-Windows)D2</v>
      </c>
      <c r="B2664">
        <v>2</v>
      </c>
      <c r="C2664" t="s">
        <v>91</v>
      </c>
      <c r="D2664" t="s">
        <v>183</v>
      </c>
      <c r="E2664">
        <v>1.83</v>
      </c>
      <c r="F2664" t="s">
        <v>1285</v>
      </c>
      <c r="G2664" s="784" t="s">
        <v>4597</v>
      </c>
      <c r="H2664" s="784" t="s">
        <v>4598</v>
      </c>
      <c r="I2664" s="784" t="s">
        <v>5229</v>
      </c>
    </row>
    <row r="2665" spans="1:9" hidden="1">
      <c r="A2665" t="str">
        <f>Table_wabobpsvr_AzureCalc_AzureCalcRateCard[[#This Row],[ServiceName]]&amp;Table_wabobpsvr_AzureCalc_AzureCalcRateCard[[#This Row],[Price_Level]]&amp;Table_wabobpsvr_AzureCalc_AzureCalcRateCard[[#This Row],[Region]]</f>
        <v>A11 VM (Non-Windows)MOSP5</v>
      </c>
      <c r="B2665">
        <v>5</v>
      </c>
      <c r="C2665" t="s">
        <v>91</v>
      </c>
      <c r="D2665" t="s">
        <v>627</v>
      </c>
      <c r="E2665">
        <v>2.08</v>
      </c>
      <c r="F2665" t="s">
        <v>1285</v>
      </c>
      <c r="G2665" s="784" t="s">
        <v>4431</v>
      </c>
      <c r="H2665" s="784" t="s">
        <v>4431</v>
      </c>
      <c r="I2665" s="784" t="s">
        <v>5232</v>
      </c>
    </row>
    <row r="2666" spans="1:9" hidden="1">
      <c r="A2666" t="str">
        <f>Table_wabobpsvr_AzureCalc_AzureCalcRateCard[[#This Row],[ServiceName]]&amp;Table_wabobpsvr_AzureCalc_AzureCalcRateCard[[#This Row],[Price_Level]]&amp;Table_wabobpsvr_AzureCalc_AzureCalcRateCard[[#This Row],[Region]]</f>
        <v>A11 VM (Non-Windows)A5</v>
      </c>
      <c r="B2666">
        <v>5</v>
      </c>
      <c r="C2666" t="s">
        <v>91</v>
      </c>
      <c r="D2666" t="s">
        <v>181</v>
      </c>
      <c r="E2666">
        <v>2.0179999999999998</v>
      </c>
      <c r="F2666" t="s">
        <v>1285</v>
      </c>
      <c r="G2666" s="784" t="s">
        <v>4600</v>
      </c>
      <c r="H2666" s="784" t="s">
        <v>4601</v>
      </c>
      <c r="I2666" s="784" t="s">
        <v>5232</v>
      </c>
    </row>
    <row r="2667" spans="1:9" hidden="1">
      <c r="A2667" t="str">
        <f>Table_wabobpsvr_AzureCalc_AzureCalcRateCard[[#This Row],[ServiceName]]&amp;Table_wabobpsvr_AzureCalc_AzureCalcRateCard[[#This Row],[Price_Level]]&amp;Table_wabobpsvr_AzureCalc_AzureCalcRateCard[[#This Row],[Region]]</f>
        <v>A11 VM (Non-Windows)B5</v>
      </c>
      <c r="B2667">
        <v>5</v>
      </c>
      <c r="C2667" t="s">
        <v>91</v>
      </c>
      <c r="D2667" t="s">
        <v>182</v>
      </c>
      <c r="E2667">
        <v>1.9550000000000001</v>
      </c>
      <c r="F2667" t="s">
        <v>1285</v>
      </c>
      <c r="G2667" s="784" t="s">
        <v>4600</v>
      </c>
      <c r="H2667" s="784" t="s">
        <v>4601</v>
      </c>
      <c r="I2667" s="784" t="s">
        <v>5232</v>
      </c>
    </row>
    <row r="2668" spans="1:9" hidden="1">
      <c r="A2668" t="str">
        <f>Table_wabobpsvr_AzureCalc_AzureCalcRateCard[[#This Row],[ServiceName]]&amp;Table_wabobpsvr_AzureCalc_AzureCalcRateCard[[#This Row],[Price_Level]]&amp;Table_wabobpsvr_AzureCalc_AzureCalcRateCard[[#This Row],[Region]]</f>
        <v>A11 VM (Non-Windows)C5</v>
      </c>
      <c r="B2668">
        <v>5</v>
      </c>
      <c r="C2668" t="s">
        <v>91</v>
      </c>
      <c r="D2668" t="s">
        <v>184</v>
      </c>
      <c r="E2668">
        <v>1.893</v>
      </c>
      <c r="F2668" t="s">
        <v>1285</v>
      </c>
      <c r="G2668" s="784" t="s">
        <v>4600</v>
      </c>
      <c r="H2668" s="784" t="s">
        <v>4601</v>
      </c>
      <c r="I2668" s="784" t="s">
        <v>5232</v>
      </c>
    </row>
    <row r="2669" spans="1:9" hidden="1">
      <c r="A2669" t="str">
        <f>Table_wabobpsvr_AzureCalc_AzureCalcRateCard[[#This Row],[ServiceName]]&amp;Table_wabobpsvr_AzureCalc_AzureCalcRateCard[[#This Row],[Price_Level]]&amp;Table_wabobpsvr_AzureCalc_AzureCalcRateCard[[#This Row],[Region]]</f>
        <v>A11 VM (Non-Windows)D5</v>
      </c>
      <c r="B2669">
        <v>5</v>
      </c>
      <c r="C2669" t="s">
        <v>91</v>
      </c>
      <c r="D2669" t="s">
        <v>183</v>
      </c>
      <c r="E2669">
        <v>1.83</v>
      </c>
      <c r="F2669" t="s">
        <v>1285</v>
      </c>
      <c r="G2669" s="784" t="s">
        <v>4600</v>
      </c>
      <c r="H2669" s="784" t="s">
        <v>4601</v>
      </c>
      <c r="I2669" s="784" t="s">
        <v>5232</v>
      </c>
    </row>
    <row r="2670" spans="1:9" hidden="1">
      <c r="A2670" t="str">
        <f>Table_wabobpsvr_AzureCalc_AzureCalcRateCard[[#This Row],[ServiceName]]&amp;Table_wabobpsvr_AzureCalc_AzureCalcRateCard[[#This Row],[Price_Level]]&amp;Table_wabobpsvr_AzureCalc_AzureCalcRateCard[[#This Row],[Region]]</f>
        <v>A11 VM (Non-Windows)MOSP1</v>
      </c>
      <c r="B2670">
        <v>1</v>
      </c>
      <c r="C2670" t="s">
        <v>91</v>
      </c>
      <c r="D2670" t="s">
        <v>627</v>
      </c>
      <c r="E2670">
        <v>2.08</v>
      </c>
      <c r="F2670" t="s">
        <v>1285</v>
      </c>
      <c r="G2670" s="784" t="s">
        <v>4431</v>
      </c>
      <c r="H2670" s="784" t="s">
        <v>4431</v>
      </c>
      <c r="I2670" s="784" t="s">
        <v>5233</v>
      </c>
    </row>
    <row r="2671" spans="1:9" hidden="1">
      <c r="A2671" t="str">
        <f>Table_wabobpsvr_AzureCalc_AzureCalcRateCard[[#This Row],[ServiceName]]&amp;Table_wabobpsvr_AzureCalc_AzureCalcRateCard[[#This Row],[Price_Level]]&amp;Table_wabobpsvr_AzureCalc_AzureCalcRateCard[[#This Row],[Region]]</f>
        <v>A11 VM (Non-Windows)A1</v>
      </c>
      <c r="B2671">
        <v>1</v>
      </c>
      <c r="C2671" t="s">
        <v>91</v>
      </c>
      <c r="D2671" t="s">
        <v>181</v>
      </c>
      <c r="E2671">
        <v>2.0179999999999998</v>
      </c>
      <c r="F2671" t="s">
        <v>1285</v>
      </c>
      <c r="G2671" s="784" t="s">
        <v>4602</v>
      </c>
      <c r="H2671" s="784" t="s">
        <v>4603</v>
      </c>
      <c r="I2671" s="784" t="s">
        <v>5233</v>
      </c>
    </row>
    <row r="2672" spans="1:9" hidden="1">
      <c r="A2672" t="str">
        <f>Table_wabobpsvr_AzureCalc_AzureCalcRateCard[[#This Row],[ServiceName]]&amp;Table_wabobpsvr_AzureCalc_AzureCalcRateCard[[#This Row],[Price_Level]]&amp;Table_wabobpsvr_AzureCalc_AzureCalcRateCard[[#This Row],[Region]]</f>
        <v>A11 VM (Non-Windows)B1</v>
      </c>
      <c r="B2672">
        <v>1</v>
      </c>
      <c r="C2672" t="s">
        <v>91</v>
      </c>
      <c r="D2672" t="s">
        <v>182</v>
      </c>
      <c r="E2672">
        <v>1.9550000000000001</v>
      </c>
      <c r="F2672" t="s">
        <v>1285</v>
      </c>
      <c r="G2672" s="784" t="s">
        <v>4602</v>
      </c>
      <c r="H2672" s="784" t="s">
        <v>4603</v>
      </c>
      <c r="I2672" s="784" t="s">
        <v>5233</v>
      </c>
    </row>
    <row r="2673" spans="1:9" hidden="1">
      <c r="A2673" t="str">
        <f>Table_wabobpsvr_AzureCalc_AzureCalcRateCard[[#This Row],[ServiceName]]&amp;Table_wabobpsvr_AzureCalc_AzureCalcRateCard[[#This Row],[Price_Level]]&amp;Table_wabobpsvr_AzureCalc_AzureCalcRateCard[[#This Row],[Region]]</f>
        <v>A11 VM (Non-Windows)C1</v>
      </c>
      <c r="B2673">
        <v>1</v>
      </c>
      <c r="C2673" t="s">
        <v>91</v>
      </c>
      <c r="D2673" t="s">
        <v>184</v>
      </c>
      <c r="E2673">
        <v>1.893</v>
      </c>
      <c r="F2673" t="s">
        <v>1285</v>
      </c>
      <c r="G2673" s="784" t="s">
        <v>4602</v>
      </c>
      <c r="H2673" s="784" t="s">
        <v>4603</v>
      </c>
      <c r="I2673" s="784" t="s">
        <v>5233</v>
      </c>
    </row>
    <row r="2674" spans="1:9" hidden="1">
      <c r="A2674" t="str">
        <f>Table_wabobpsvr_AzureCalc_AzureCalcRateCard[[#This Row],[ServiceName]]&amp;Table_wabobpsvr_AzureCalc_AzureCalcRateCard[[#This Row],[Price_Level]]&amp;Table_wabobpsvr_AzureCalc_AzureCalcRateCard[[#This Row],[Region]]</f>
        <v>A11 VM (Non-Windows)D1</v>
      </c>
      <c r="B2674">
        <v>1</v>
      </c>
      <c r="C2674" t="s">
        <v>91</v>
      </c>
      <c r="D2674" t="s">
        <v>183</v>
      </c>
      <c r="E2674">
        <v>1.83</v>
      </c>
      <c r="F2674" t="s">
        <v>1285</v>
      </c>
      <c r="G2674" s="784" t="s">
        <v>4602</v>
      </c>
      <c r="H2674" s="784" t="s">
        <v>4603</v>
      </c>
      <c r="I2674" s="784" t="s">
        <v>5233</v>
      </c>
    </row>
    <row r="2675" spans="1:9" hidden="1">
      <c r="A2675" t="str">
        <f>Table_wabobpsvr_AzureCalc_AzureCalcRateCard[[#This Row],[ServiceName]]&amp;Table_wabobpsvr_AzureCalc_AzureCalcRateCard[[#This Row],[Price_Level]]&amp;Table_wabobpsvr_AzureCalc_AzureCalcRateCard[[#This Row],[Region]]</f>
        <v>A11 VM (Non-Windows)MOSP4</v>
      </c>
      <c r="B2675">
        <v>4</v>
      </c>
      <c r="C2675" t="s">
        <v>91</v>
      </c>
      <c r="D2675" t="s">
        <v>627</v>
      </c>
      <c r="E2675">
        <v>2.08</v>
      </c>
      <c r="F2675" t="s">
        <v>1285</v>
      </c>
      <c r="G2675" s="784" t="s">
        <v>4431</v>
      </c>
      <c r="H2675" s="784" t="s">
        <v>4431</v>
      </c>
      <c r="I2675" s="784" t="s">
        <v>5234</v>
      </c>
    </row>
    <row r="2676" spans="1:9" hidden="1">
      <c r="A2676" t="str">
        <f>Table_wabobpsvr_AzureCalc_AzureCalcRateCard[[#This Row],[ServiceName]]&amp;Table_wabobpsvr_AzureCalc_AzureCalcRateCard[[#This Row],[Price_Level]]&amp;Table_wabobpsvr_AzureCalc_AzureCalcRateCard[[#This Row],[Region]]</f>
        <v>A11 VM (Non-Windows)A4</v>
      </c>
      <c r="B2676">
        <v>4</v>
      </c>
      <c r="C2676" t="s">
        <v>91</v>
      </c>
      <c r="D2676" t="s">
        <v>181</v>
      </c>
      <c r="E2676">
        <v>2.0179999999999998</v>
      </c>
      <c r="F2676" t="s">
        <v>1285</v>
      </c>
      <c r="G2676" s="784" t="s">
        <v>4604</v>
      </c>
      <c r="H2676" s="784" t="s">
        <v>4605</v>
      </c>
      <c r="I2676" s="784" t="s">
        <v>5235</v>
      </c>
    </row>
    <row r="2677" spans="1:9" hidden="1">
      <c r="A2677" t="str">
        <f>Table_wabobpsvr_AzureCalc_AzureCalcRateCard[[#This Row],[ServiceName]]&amp;Table_wabobpsvr_AzureCalc_AzureCalcRateCard[[#This Row],[Price_Level]]&amp;Table_wabobpsvr_AzureCalc_AzureCalcRateCard[[#This Row],[Region]]</f>
        <v>A11 VM (Non-Windows)B4</v>
      </c>
      <c r="B2677">
        <v>4</v>
      </c>
      <c r="C2677" t="s">
        <v>91</v>
      </c>
      <c r="D2677" t="s">
        <v>182</v>
      </c>
      <c r="E2677">
        <v>1.9550000000000001</v>
      </c>
      <c r="F2677" t="s">
        <v>1285</v>
      </c>
      <c r="G2677" s="784" t="s">
        <v>4604</v>
      </c>
      <c r="H2677" s="784" t="s">
        <v>4605</v>
      </c>
      <c r="I2677" s="784" t="s">
        <v>5235</v>
      </c>
    </row>
    <row r="2678" spans="1:9" hidden="1">
      <c r="A2678" t="str">
        <f>Table_wabobpsvr_AzureCalc_AzureCalcRateCard[[#This Row],[ServiceName]]&amp;Table_wabobpsvr_AzureCalc_AzureCalcRateCard[[#This Row],[Price_Level]]&amp;Table_wabobpsvr_AzureCalc_AzureCalcRateCard[[#This Row],[Region]]</f>
        <v>A11 VM (Non-Windows)C4</v>
      </c>
      <c r="B2678">
        <v>4</v>
      </c>
      <c r="C2678" t="s">
        <v>91</v>
      </c>
      <c r="D2678" t="s">
        <v>184</v>
      </c>
      <c r="E2678">
        <v>1.893</v>
      </c>
      <c r="F2678" t="s">
        <v>1285</v>
      </c>
      <c r="G2678" s="784" t="s">
        <v>4604</v>
      </c>
      <c r="H2678" s="784" t="s">
        <v>4605</v>
      </c>
      <c r="I2678" s="784" t="s">
        <v>5235</v>
      </c>
    </row>
    <row r="2679" spans="1:9" hidden="1">
      <c r="A2679" t="str">
        <f>Table_wabobpsvr_AzureCalc_AzureCalcRateCard[[#This Row],[ServiceName]]&amp;Table_wabobpsvr_AzureCalc_AzureCalcRateCard[[#This Row],[Price_Level]]&amp;Table_wabobpsvr_AzureCalc_AzureCalcRateCard[[#This Row],[Region]]</f>
        <v>A11 VM (Non-Windows)D4</v>
      </c>
      <c r="B2679">
        <v>4</v>
      </c>
      <c r="C2679" t="s">
        <v>91</v>
      </c>
      <c r="D2679" t="s">
        <v>183</v>
      </c>
      <c r="E2679">
        <v>1.83</v>
      </c>
      <c r="F2679" t="s">
        <v>1285</v>
      </c>
      <c r="G2679" s="784" t="s">
        <v>4604</v>
      </c>
      <c r="H2679" s="784" t="s">
        <v>4605</v>
      </c>
      <c r="I2679" s="784" t="s">
        <v>5235</v>
      </c>
    </row>
    <row r="2680" spans="1:9" hidden="1">
      <c r="A2680" t="str">
        <f>Table_wabobpsvr_AzureCalc_AzureCalcRateCard[[#This Row],[ServiceName]]&amp;Table_wabobpsvr_AzureCalc_AzureCalcRateCard[[#This Row],[Price_Level]]&amp;Table_wabobpsvr_AzureCalc_AzureCalcRateCard[[#This Row],[Region]]</f>
        <v>A11 VM (Windows)MOSP7</v>
      </c>
      <c r="B2680">
        <v>7</v>
      </c>
      <c r="C2680" t="s">
        <v>91</v>
      </c>
      <c r="D2680" t="s">
        <v>627</v>
      </c>
      <c r="E2680">
        <v>3.5</v>
      </c>
      <c r="F2680" t="s">
        <v>1274</v>
      </c>
      <c r="G2680" s="784" t="s">
        <v>4431</v>
      </c>
      <c r="H2680" s="784" t="s">
        <v>4431</v>
      </c>
      <c r="I2680" s="784" t="s">
        <v>5236</v>
      </c>
    </row>
    <row r="2681" spans="1:9" hidden="1">
      <c r="A2681" t="str">
        <f>Table_wabobpsvr_AzureCalc_AzureCalcRateCard[[#This Row],[ServiceName]]&amp;Table_wabobpsvr_AzureCalc_AzureCalcRateCard[[#This Row],[Price_Level]]&amp;Table_wabobpsvr_AzureCalc_AzureCalcRateCard[[#This Row],[Region]]</f>
        <v>A11 VM (Windows)A7</v>
      </c>
      <c r="B2681">
        <v>7</v>
      </c>
      <c r="C2681" t="s">
        <v>91</v>
      </c>
      <c r="D2681" t="s">
        <v>181</v>
      </c>
      <c r="E2681">
        <v>3.395</v>
      </c>
      <c r="F2681" t="s">
        <v>1274</v>
      </c>
      <c r="G2681" s="784" t="s">
        <v>4606</v>
      </c>
      <c r="H2681" s="784" t="s">
        <v>4607</v>
      </c>
      <c r="I2681" s="784" t="s">
        <v>5236</v>
      </c>
    </row>
    <row r="2682" spans="1:9" hidden="1">
      <c r="A2682" t="str">
        <f>Table_wabobpsvr_AzureCalc_AzureCalcRateCard[[#This Row],[ServiceName]]&amp;Table_wabobpsvr_AzureCalc_AzureCalcRateCard[[#This Row],[Price_Level]]&amp;Table_wabobpsvr_AzureCalc_AzureCalcRateCard[[#This Row],[Region]]</f>
        <v>A11 VM (Windows)b7</v>
      </c>
      <c r="B2682">
        <v>7</v>
      </c>
      <c r="C2682" t="s">
        <v>91</v>
      </c>
      <c r="D2682" t="s">
        <v>4608</v>
      </c>
      <c r="E2682">
        <v>3.29</v>
      </c>
      <c r="F2682" t="s">
        <v>1274</v>
      </c>
      <c r="G2682" s="784" t="s">
        <v>4606</v>
      </c>
      <c r="H2682" s="784" t="s">
        <v>4607</v>
      </c>
      <c r="I2682" s="784" t="s">
        <v>5236</v>
      </c>
    </row>
    <row r="2683" spans="1:9" hidden="1">
      <c r="A2683" t="str">
        <f>Table_wabobpsvr_AzureCalc_AzureCalcRateCard[[#This Row],[ServiceName]]&amp;Table_wabobpsvr_AzureCalc_AzureCalcRateCard[[#This Row],[Price_Level]]&amp;Table_wabobpsvr_AzureCalc_AzureCalcRateCard[[#This Row],[Region]]</f>
        <v>A11 VM (Windows)C7</v>
      </c>
      <c r="B2683">
        <v>7</v>
      </c>
      <c r="C2683" t="s">
        <v>91</v>
      </c>
      <c r="D2683" t="s">
        <v>184</v>
      </c>
      <c r="E2683">
        <v>3.1850000000000001</v>
      </c>
      <c r="F2683" t="s">
        <v>1274</v>
      </c>
      <c r="G2683" s="784" t="s">
        <v>4606</v>
      </c>
      <c r="H2683" s="784" t="s">
        <v>4607</v>
      </c>
      <c r="I2683" s="784" t="s">
        <v>5236</v>
      </c>
    </row>
    <row r="2684" spans="1:9" hidden="1">
      <c r="A2684" t="str">
        <f>Table_wabobpsvr_AzureCalc_AzureCalcRateCard[[#This Row],[ServiceName]]&amp;Table_wabobpsvr_AzureCalc_AzureCalcRateCard[[#This Row],[Price_Level]]&amp;Table_wabobpsvr_AzureCalc_AzureCalcRateCard[[#This Row],[Region]]</f>
        <v>Basic_D3 VM (Non-Windows)D</v>
      </c>
      <c r="C2684" t="s">
        <v>701</v>
      </c>
      <c r="D2684" t="s">
        <v>183</v>
      </c>
      <c r="E2684">
        <v>0.24640000000000001</v>
      </c>
      <c r="F2684" t="s">
        <v>1146</v>
      </c>
      <c r="G2684" s="784" t="s">
        <v>3763</v>
      </c>
      <c r="H2684" s="784" t="s">
        <v>3764</v>
      </c>
      <c r="I2684" s="784" t="s">
        <v>5237</v>
      </c>
    </row>
    <row r="2685" spans="1:9" hidden="1">
      <c r="A2685" t="str">
        <f>Table_wabobpsvr_AzureCalc_AzureCalcRateCard[[#This Row],[ServiceName]]&amp;Table_wabobpsvr_AzureCalc_AzureCalcRateCard[[#This Row],[Price_Level]]&amp;Table_wabobpsvr_AzureCalc_AzureCalcRateCard[[#This Row],[Region]]</f>
        <v>Basic_D3 VM (Windows)MOSP10</v>
      </c>
      <c r="B2685">
        <v>10</v>
      </c>
      <c r="C2685" t="s">
        <v>701</v>
      </c>
      <c r="D2685" t="s">
        <v>627</v>
      </c>
      <c r="E2685">
        <v>0.73599999999999999</v>
      </c>
      <c r="F2685" t="s">
        <v>1147</v>
      </c>
      <c r="G2685" s="784" t="s">
        <v>4431</v>
      </c>
      <c r="H2685" s="784" t="s">
        <v>4431</v>
      </c>
      <c r="I2685" s="784" t="s">
        <v>5238</v>
      </c>
    </row>
    <row r="2686" spans="1:9" hidden="1">
      <c r="A2686" t="str">
        <f>Table_wabobpsvr_AzureCalc_AzureCalcRateCard[[#This Row],[ServiceName]]&amp;Table_wabobpsvr_AzureCalc_AzureCalcRateCard[[#This Row],[Price_Level]]&amp;Table_wabobpsvr_AzureCalc_AzureCalcRateCard[[#This Row],[Region]]</f>
        <v>Basic_D3 VM (Windows)A10</v>
      </c>
      <c r="B2686">
        <v>10</v>
      </c>
      <c r="C2686" t="s">
        <v>701</v>
      </c>
      <c r="D2686" t="s">
        <v>181</v>
      </c>
      <c r="E2686">
        <v>0.71392</v>
      </c>
      <c r="F2686" t="s">
        <v>1147</v>
      </c>
      <c r="G2686" s="784" t="s">
        <v>4431</v>
      </c>
      <c r="H2686" s="784" t="s">
        <v>4431</v>
      </c>
      <c r="I2686" s="784" t="s">
        <v>5238</v>
      </c>
    </row>
    <row r="2687" spans="1:9" hidden="1">
      <c r="A2687" t="str">
        <f>Table_wabobpsvr_AzureCalc_AzureCalcRateCard[[#This Row],[ServiceName]]&amp;Table_wabobpsvr_AzureCalc_AzureCalcRateCard[[#This Row],[Price_Level]]&amp;Table_wabobpsvr_AzureCalc_AzureCalcRateCard[[#This Row],[Region]]</f>
        <v>Basic_D3 VM (Windows)B10</v>
      </c>
      <c r="B2687">
        <v>10</v>
      </c>
      <c r="C2687" t="s">
        <v>701</v>
      </c>
      <c r="D2687" t="s">
        <v>182</v>
      </c>
      <c r="E2687">
        <v>0.69184000000000001</v>
      </c>
      <c r="F2687" t="s">
        <v>1147</v>
      </c>
      <c r="G2687" s="784" t="s">
        <v>4431</v>
      </c>
      <c r="H2687" s="784" t="s">
        <v>4431</v>
      </c>
      <c r="I2687" s="784" t="s">
        <v>5238</v>
      </c>
    </row>
    <row r="2688" spans="1:9" hidden="1">
      <c r="A2688" t="str">
        <f>Table_wabobpsvr_AzureCalc_AzureCalcRateCard[[#This Row],[ServiceName]]&amp;Table_wabobpsvr_AzureCalc_AzureCalcRateCard[[#This Row],[Price_Level]]&amp;Table_wabobpsvr_AzureCalc_AzureCalcRateCard[[#This Row],[Region]]</f>
        <v>Basic_D3 VM (Windows)C10</v>
      </c>
      <c r="B2688">
        <v>10</v>
      </c>
      <c r="C2688" t="s">
        <v>701</v>
      </c>
      <c r="D2688" t="s">
        <v>184</v>
      </c>
      <c r="E2688">
        <v>0.66976000000000002</v>
      </c>
      <c r="F2688" t="s">
        <v>1147</v>
      </c>
      <c r="G2688" s="784" t="s">
        <v>4431</v>
      </c>
      <c r="H2688" s="784" t="s">
        <v>4431</v>
      </c>
      <c r="I2688" s="784" t="s">
        <v>5238</v>
      </c>
    </row>
    <row r="2689" spans="1:9" hidden="1">
      <c r="A2689" t="str">
        <f>Table_wabobpsvr_AzureCalc_AzureCalcRateCard[[#This Row],[ServiceName]]&amp;Table_wabobpsvr_AzureCalc_AzureCalcRateCard[[#This Row],[Price_Level]]&amp;Table_wabobpsvr_AzureCalc_AzureCalcRateCard[[#This Row],[Region]]</f>
        <v>Basic_D3 VM (Windows)D10</v>
      </c>
      <c r="B2689">
        <v>10</v>
      </c>
      <c r="C2689" t="s">
        <v>701</v>
      </c>
      <c r="D2689" t="s">
        <v>183</v>
      </c>
      <c r="E2689">
        <v>0.64768000000000003</v>
      </c>
      <c r="F2689" t="s">
        <v>1147</v>
      </c>
      <c r="G2689" s="784" t="s">
        <v>4431</v>
      </c>
      <c r="H2689" s="784" t="s">
        <v>4431</v>
      </c>
      <c r="I2689" s="784" t="s">
        <v>5238</v>
      </c>
    </row>
    <row r="2690" spans="1:9" hidden="1">
      <c r="A2690" t="str">
        <f>Table_wabobpsvr_AzureCalc_AzureCalcRateCard[[#This Row],[ServiceName]]&amp;Table_wabobpsvr_AzureCalc_AzureCalcRateCard[[#This Row],[Price_Level]]&amp;Table_wabobpsvr_AzureCalc_AzureCalcRateCard[[#This Row],[Region]]</f>
        <v>Basic_D3 VM (Windows)MOSP9</v>
      </c>
      <c r="B2690">
        <v>9</v>
      </c>
      <c r="C2690" t="s">
        <v>701</v>
      </c>
      <c r="D2690" t="s">
        <v>627</v>
      </c>
      <c r="E2690">
        <v>0.64</v>
      </c>
      <c r="F2690" t="s">
        <v>1147</v>
      </c>
      <c r="G2690" s="784" t="s">
        <v>4431</v>
      </c>
      <c r="H2690" s="784" t="s">
        <v>4431</v>
      </c>
      <c r="I2690" s="784" t="s">
        <v>5239</v>
      </c>
    </row>
    <row r="2691" spans="1:9" hidden="1">
      <c r="A2691" t="str">
        <f>Table_wabobpsvr_AzureCalc_AzureCalcRateCard[[#This Row],[ServiceName]]&amp;Table_wabobpsvr_AzureCalc_AzureCalcRateCard[[#This Row],[Price_Level]]&amp;Table_wabobpsvr_AzureCalc_AzureCalcRateCard[[#This Row],[Region]]</f>
        <v>Basic_D3 VM (Windows)A9</v>
      </c>
      <c r="B2691">
        <v>9</v>
      </c>
      <c r="C2691" t="s">
        <v>701</v>
      </c>
      <c r="D2691" t="s">
        <v>181</v>
      </c>
      <c r="E2691">
        <v>0.62080000000000002</v>
      </c>
      <c r="F2691" t="s">
        <v>1147</v>
      </c>
      <c r="G2691" s="784" t="s">
        <v>4431</v>
      </c>
      <c r="H2691" s="784" t="s">
        <v>4431</v>
      </c>
      <c r="I2691" s="784" t="s">
        <v>5239</v>
      </c>
    </row>
    <row r="2692" spans="1:9" hidden="1">
      <c r="A2692" t="str">
        <f>Table_wabobpsvr_AzureCalc_AzureCalcRateCard[[#This Row],[ServiceName]]&amp;Table_wabobpsvr_AzureCalc_AzureCalcRateCard[[#This Row],[Price_Level]]&amp;Table_wabobpsvr_AzureCalc_AzureCalcRateCard[[#This Row],[Region]]</f>
        <v>Basic_D3 VM (Windows)B9</v>
      </c>
      <c r="B2692">
        <v>9</v>
      </c>
      <c r="C2692" t="s">
        <v>701</v>
      </c>
      <c r="D2692" t="s">
        <v>182</v>
      </c>
      <c r="E2692">
        <v>0.60160000000000002</v>
      </c>
      <c r="F2692" t="s">
        <v>1147</v>
      </c>
      <c r="G2692" s="784" t="s">
        <v>4431</v>
      </c>
      <c r="H2692" s="784" t="s">
        <v>4431</v>
      </c>
      <c r="I2692" s="784" t="s">
        <v>5239</v>
      </c>
    </row>
    <row r="2693" spans="1:9" hidden="1">
      <c r="A2693" t="str">
        <f>Table_wabobpsvr_AzureCalc_AzureCalcRateCard[[#This Row],[ServiceName]]&amp;Table_wabobpsvr_AzureCalc_AzureCalcRateCard[[#This Row],[Price_Level]]&amp;Table_wabobpsvr_AzureCalc_AzureCalcRateCard[[#This Row],[Region]]</f>
        <v>Basic_D3 VM (Windows)C9</v>
      </c>
      <c r="B2693">
        <v>9</v>
      </c>
      <c r="C2693" t="s">
        <v>701</v>
      </c>
      <c r="D2693" t="s">
        <v>184</v>
      </c>
      <c r="E2693">
        <v>0.58240000000000003</v>
      </c>
      <c r="F2693" t="s">
        <v>1147</v>
      </c>
      <c r="G2693" s="784" t="s">
        <v>4431</v>
      </c>
      <c r="H2693" s="784" t="s">
        <v>4431</v>
      </c>
      <c r="I2693" s="784" t="s">
        <v>5239</v>
      </c>
    </row>
    <row r="2694" spans="1:9" hidden="1">
      <c r="A2694" t="str">
        <f>Table_wabobpsvr_AzureCalc_AzureCalcRateCard[[#This Row],[ServiceName]]&amp;Table_wabobpsvr_AzureCalc_AzureCalcRateCard[[#This Row],[Price_Level]]&amp;Table_wabobpsvr_AzureCalc_AzureCalcRateCard[[#This Row],[Region]]</f>
        <v>Basic_D3 VM (Windows)D9</v>
      </c>
      <c r="B2694">
        <v>9</v>
      </c>
      <c r="C2694" t="s">
        <v>701</v>
      </c>
      <c r="D2694" t="s">
        <v>183</v>
      </c>
      <c r="E2694">
        <v>0.56320000000000003</v>
      </c>
      <c r="F2694" t="s">
        <v>1147</v>
      </c>
      <c r="G2694" s="784" t="s">
        <v>4431</v>
      </c>
      <c r="H2694" s="784" t="s">
        <v>4431</v>
      </c>
      <c r="I2694" s="784" t="s">
        <v>5239</v>
      </c>
    </row>
    <row r="2695" spans="1:9" hidden="1">
      <c r="A2695" t="str">
        <f>Table_wabobpsvr_AzureCalc_AzureCalcRateCard[[#This Row],[ServiceName]]&amp;Table_wabobpsvr_AzureCalc_AzureCalcRateCard[[#This Row],[Price_Level]]&amp;Table_wabobpsvr_AzureCalc_AzureCalcRateCard[[#This Row],[Region]]</f>
        <v>Standard S3 Database DaysA12</v>
      </c>
      <c r="B2695">
        <v>12</v>
      </c>
      <c r="C2695" t="s">
        <v>91</v>
      </c>
      <c r="D2695" t="s">
        <v>181</v>
      </c>
      <c r="E2695">
        <v>0.2215</v>
      </c>
      <c r="F2695" t="s">
        <v>3249</v>
      </c>
      <c r="G2695" s="784" t="s">
        <v>3270</v>
      </c>
      <c r="H2695" s="784" t="s">
        <v>3271</v>
      </c>
      <c r="I2695" s="784" t="s">
        <v>5240</v>
      </c>
    </row>
    <row r="2696" spans="1:9" hidden="1">
      <c r="A2696" t="str">
        <f>Table_wabobpsvr_AzureCalc_AzureCalcRateCard[[#This Row],[ServiceName]]&amp;Table_wabobpsvr_AzureCalc_AzureCalcRateCard[[#This Row],[Price_Level]]&amp;Table_wabobpsvr_AzureCalc_AzureCalcRateCard[[#This Row],[Region]]</f>
        <v>Basic_D3 VM (Windows)MOSP13</v>
      </c>
      <c r="B2696">
        <v>13</v>
      </c>
      <c r="C2696" t="s">
        <v>701</v>
      </c>
      <c r="D2696" t="s">
        <v>627</v>
      </c>
      <c r="E2696">
        <v>0.63200000000000001</v>
      </c>
      <c r="F2696" t="s">
        <v>1147</v>
      </c>
      <c r="G2696" s="784" t="s">
        <v>4431</v>
      </c>
      <c r="H2696" s="784" t="s">
        <v>4431</v>
      </c>
      <c r="I2696" s="784" t="s">
        <v>5241</v>
      </c>
    </row>
    <row r="2697" spans="1:9" hidden="1">
      <c r="A2697" t="str">
        <f>Table_wabobpsvr_AzureCalc_AzureCalcRateCard[[#This Row],[ServiceName]]&amp;Table_wabobpsvr_AzureCalc_AzureCalcRateCard[[#This Row],[Price_Level]]&amp;Table_wabobpsvr_AzureCalc_AzureCalcRateCard[[#This Row],[Region]]</f>
        <v>Basic_D3 VM (Windows)A13</v>
      </c>
      <c r="B2697">
        <v>13</v>
      </c>
      <c r="C2697" t="s">
        <v>701</v>
      </c>
      <c r="D2697" t="s">
        <v>181</v>
      </c>
      <c r="E2697">
        <v>0.61304000000000003</v>
      </c>
      <c r="F2697" t="s">
        <v>1147</v>
      </c>
      <c r="G2697" s="784" t="s">
        <v>4431</v>
      </c>
      <c r="H2697" s="784" t="s">
        <v>4431</v>
      </c>
      <c r="I2697" s="784" t="s">
        <v>5241</v>
      </c>
    </row>
    <row r="2698" spans="1:9" hidden="1">
      <c r="A2698" t="str">
        <f>Table_wabobpsvr_AzureCalc_AzureCalcRateCard[[#This Row],[ServiceName]]&amp;Table_wabobpsvr_AzureCalc_AzureCalcRateCard[[#This Row],[Price_Level]]&amp;Table_wabobpsvr_AzureCalc_AzureCalcRateCard[[#This Row],[Region]]</f>
        <v>Basic_D3 VM (Windows)B13</v>
      </c>
      <c r="B2698">
        <v>13</v>
      </c>
      <c r="C2698" t="s">
        <v>701</v>
      </c>
      <c r="D2698" t="s">
        <v>182</v>
      </c>
      <c r="E2698">
        <v>0.59408000000000005</v>
      </c>
      <c r="F2698" t="s">
        <v>1147</v>
      </c>
      <c r="G2698" s="784" t="s">
        <v>4431</v>
      </c>
      <c r="H2698" s="784" t="s">
        <v>4431</v>
      </c>
      <c r="I2698" s="784" t="s">
        <v>5241</v>
      </c>
    </row>
    <row r="2699" spans="1:9" hidden="1">
      <c r="A2699" t="str">
        <f>Table_wabobpsvr_AzureCalc_AzureCalcRateCard[[#This Row],[ServiceName]]&amp;Table_wabobpsvr_AzureCalc_AzureCalcRateCard[[#This Row],[Price_Level]]&amp;Table_wabobpsvr_AzureCalc_AzureCalcRateCard[[#This Row],[Region]]</f>
        <v>Basic_D3 VM (Windows)C13</v>
      </c>
      <c r="B2699">
        <v>13</v>
      </c>
      <c r="C2699" t="s">
        <v>701</v>
      </c>
      <c r="D2699" t="s">
        <v>184</v>
      </c>
      <c r="E2699">
        <v>0.57511999999999996</v>
      </c>
      <c r="F2699" t="s">
        <v>1147</v>
      </c>
      <c r="G2699" s="784" t="s">
        <v>4431</v>
      </c>
      <c r="H2699" s="784" t="s">
        <v>4431</v>
      </c>
      <c r="I2699" s="784" t="s">
        <v>5241</v>
      </c>
    </row>
    <row r="2700" spans="1:9" hidden="1">
      <c r="A2700" t="str">
        <f>Table_wabobpsvr_AzureCalc_AzureCalcRateCard[[#This Row],[ServiceName]]&amp;Table_wabobpsvr_AzureCalc_AzureCalcRateCard[[#This Row],[Price_Level]]&amp;Table_wabobpsvr_AzureCalc_AzureCalcRateCard[[#This Row],[Region]]</f>
        <v>Basic_D3 VM (Windows)D13</v>
      </c>
      <c r="B2700">
        <v>13</v>
      </c>
      <c r="C2700" t="s">
        <v>701</v>
      </c>
      <c r="D2700" t="s">
        <v>183</v>
      </c>
      <c r="E2700">
        <v>0.55615999999999999</v>
      </c>
      <c r="F2700" t="s">
        <v>1147</v>
      </c>
      <c r="G2700" s="784" t="s">
        <v>4431</v>
      </c>
      <c r="H2700" s="784" t="s">
        <v>4431</v>
      </c>
      <c r="I2700" s="784" t="s">
        <v>5241</v>
      </c>
    </row>
    <row r="2701" spans="1:9" hidden="1">
      <c r="A2701" t="str">
        <f>Table_wabobpsvr_AzureCalc_AzureCalcRateCard[[#This Row],[ServiceName]]&amp;Table_wabobpsvr_AzureCalc_AzureCalcRateCard[[#This Row],[Price_Level]]&amp;Table_wabobpsvr_AzureCalc_AzureCalcRateCard[[#This Row],[Region]]</f>
        <v>Basic_D3 VM (Windows)MOSP7</v>
      </c>
      <c r="B2701">
        <v>7</v>
      </c>
      <c r="C2701" t="s">
        <v>701</v>
      </c>
      <c r="D2701" t="s">
        <v>627</v>
      </c>
      <c r="E2701">
        <v>0.52</v>
      </c>
      <c r="F2701" t="s">
        <v>1147</v>
      </c>
      <c r="G2701" s="784" t="s">
        <v>4431</v>
      </c>
      <c r="H2701" s="784" t="s">
        <v>4431</v>
      </c>
      <c r="I2701" s="784" t="s">
        <v>5242</v>
      </c>
    </row>
    <row r="2702" spans="1:9" hidden="1">
      <c r="A2702" t="str">
        <f>Table_wabobpsvr_AzureCalc_AzureCalcRateCard[[#This Row],[ServiceName]]&amp;Table_wabobpsvr_AzureCalc_AzureCalcRateCard[[#This Row],[Price_Level]]&amp;Table_wabobpsvr_AzureCalc_AzureCalcRateCard[[#This Row],[Region]]</f>
        <v>Basic_D3 VM (Windows)A7</v>
      </c>
      <c r="B2702">
        <v>7</v>
      </c>
      <c r="C2702" t="s">
        <v>701</v>
      </c>
      <c r="D2702" t="s">
        <v>181</v>
      </c>
      <c r="E2702">
        <v>0.50439999999999996</v>
      </c>
      <c r="F2702" t="s">
        <v>1147</v>
      </c>
      <c r="G2702" s="784" t="s">
        <v>4431</v>
      </c>
      <c r="H2702" s="784" t="s">
        <v>4431</v>
      </c>
      <c r="I2702" s="784" t="s">
        <v>5242</v>
      </c>
    </row>
    <row r="2703" spans="1:9" hidden="1">
      <c r="A2703" t="str">
        <f>Table_wabobpsvr_AzureCalc_AzureCalcRateCard[[#This Row],[ServiceName]]&amp;Table_wabobpsvr_AzureCalc_AzureCalcRateCard[[#This Row],[Price_Level]]&amp;Table_wabobpsvr_AzureCalc_AzureCalcRateCard[[#This Row],[Region]]</f>
        <v>Basic_D3 VM (Windows)B7</v>
      </c>
      <c r="B2703">
        <v>7</v>
      </c>
      <c r="C2703" t="s">
        <v>701</v>
      </c>
      <c r="D2703" t="s">
        <v>182</v>
      </c>
      <c r="E2703">
        <v>0.48880000000000001</v>
      </c>
      <c r="F2703" t="s">
        <v>1147</v>
      </c>
      <c r="G2703" s="784" t="s">
        <v>4431</v>
      </c>
      <c r="H2703" s="784" t="s">
        <v>4431</v>
      </c>
      <c r="I2703" s="784" t="s">
        <v>5242</v>
      </c>
    </row>
    <row r="2704" spans="1:9" hidden="1">
      <c r="A2704" t="str">
        <f>Table_wabobpsvr_AzureCalc_AzureCalcRateCard[[#This Row],[ServiceName]]&amp;Table_wabobpsvr_AzureCalc_AzureCalcRateCard[[#This Row],[Price_Level]]&amp;Table_wabobpsvr_AzureCalc_AzureCalcRateCard[[#This Row],[Region]]</f>
        <v>Basic_D3 VM (Windows)C7</v>
      </c>
      <c r="B2704">
        <v>7</v>
      </c>
      <c r="C2704" t="s">
        <v>701</v>
      </c>
      <c r="D2704" t="s">
        <v>184</v>
      </c>
      <c r="E2704">
        <v>0.47320000000000001</v>
      </c>
      <c r="F2704" t="s">
        <v>1147</v>
      </c>
      <c r="G2704" s="784" t="s">
        <v>4431</v>
      </c>
      <c r="H2704" s="784" t="s">
        <v>4431</v>
      </c>
      <c r="I2704" s="784" t="s">
        <v>5242</v>
      </c>
    </row>
    <row r="2705" spans="1:9" hidden="1">
      <c r="A2705" t="str">
        <f>Table_wabobpsvr_AzureCalc_AzureCalcRateCard[[#This Row],[ServiceName]]&amp;Table_wabobpsvr_AzureCalc_AzureCalcRateCard[[#This Row],[Price_Level]]&amp;Table_wabobpsvr_AzureCalc_AzureCalcRateCard[[#This Row],[Region]]</f>
        <v>Basic_D3 VM (Windows)D7</v>
      </c>
      <c r="B2705">
        <v>7</v>
      </c>
      <c r="C2705" t="s">
        <v>701</v>
      </c>
      <c r="D2705" t="s">
        <v>183</v>
      </c>
      <c r="E2705">
        <v>0.45760000000000001</v>
      </c>
      <c r="F2705" t="s">
        <v>1147</v>
      </c>
      <c r="G2705" s="784" t="s">
        <v>4431</v>
      </c>
      <c r="H2705" s="784" t="s">
        <v>4431</v>
      </c>
      <c r="I2705" s="784" t="s">
        <v>5242</v>
      </c>
    </row>
    <row r="2706" spans="1:9" hidden="1">
      <c r="A2706" t="str">
        <f>Table_wabobpsvr_AzureCalc_AzureCalcRateCard[[#This Row],[ServiceName]]&amp;Table_wabobpsvr_AzureCalc_AzureCalcRateCard[[#This Row],[Price_Level]]&amp;Table_wabobpsvr_AzureCalc_AzureCalcRateCard[[#This Row],[Region]]</f>
        <v>Basic_D3 VM (Windows)MOSP8</v>
      </c>
      <c r="B2706">
        <v>8</v>
      </c>
      <c r="C2706" t="s">
        <v>701</v>
      </c>
      <c r="D2706" t="s">
        <v>627</v>
      </c>
      <c r="E2706">
        <v>0.6</v>
      </c>
      <c r="F2706" t="s">
        <v>1147</v>
      </c>
      <c r="G2706" s="784" t="s">
        <v>4431</v>
      </c>
      <c r="H2706" s="784" t="s">
        <v>4431</v>
      </c>
      <c r="I2706" s="784" t="s">
        <v>5243</v>
      </c>
    </row>
    <row r="2707" spans="1:9" hidden="1">
      <c r="A2707" t="str">
        <f>Table_wabobpsvr_AzureCalc_AzureCalcRateCard[[#This Row],[ServiceName]]&amp;Table_wabobpsvr_AzureCalc_AzureCalcRateCard[[#This Row],[Price_Level]]&amp;Table_wabobpsvr_AzureCalc_AzureCalcRateCard[[#This Row],[Region]]</f>
        <v>Basic_D3 VM (Windows)A8</v>
      </c>
      <c r="B2707">
        <v>8</v>
      </c>
      <c r="C2707" t="s">
        <v>701</v>
      </c>
      <c r="D2707" t="s">
        <v>181</v>
      </c>
      <c r="E2707">
        <v>0.58199999999999996</v>
      </c>
      <c r="F2707" t="s">
        <v>1147</v>
      </c>
      <c r="G2707" s="784" t="s">
        <v>4431</v>
      </c>
      <c r="H2707" s="784" t="s">
        <v>4431</v>
      </c>
      <c r="I2707" s="784" t="s">
        <v>5243</v>
      </c>
    </row>
    <row r="2708" spans="1:9" hidden="1">
      <c r="A2708" t="str">
        <f>Table_wabobpsvr_AzureCalc_AzureCalcRateCard[[#This Row],[ServiceName]]&amp;Table_wabobpsvr_AzureCalc_AzureCalcRateCard[[#This Row],[Price_Level]]&amp;Table_wabobpsvr_AzureCalc_AzureCalcRateCard[[#This Row],[Region]]</f>
        <v>Basic_D3 VM (Windows)B8</v>
      </c>
      <c r="B2708">
        <v>8</v>
      </c>
      <c r="C2708" t="s">
        <v>701</v>
      </c>
      <c r="D2708" t="s">
        <v>182</v>
      </c>
      <c r="E2708">
        <v>0.56399999999999995</v>
      </c>
      <c r="F2708" t="s">
        <v>1147</v>
      </c>
      <c r="G2708" s="784" t="s">
        <v>4431</v>
      </c>
      <c r="H2708" s="784" t="s">
        <v>4431</v>
      </c>
      <c r="I2708" s="784" t="s">
        <v>5243</v>
      </c>
    </row>
    <row r="2709" spans="1:9" hidden="1">
      <c r="A2709" t="str">
        <f>Table_wabobpsvr_AzureCalc_AzureCalcRateCard[[#This Row],[ServiceName]]&amp;Table_wabobpsvr_AzureCalc_AzureCalcRateCard[[#This Row],[Price_Level]]&amp;Table_wabobpsvr_AzureCalc_AzureCalcRateCard[[#This Row],[Region]]</f>
        <v>Basic_D3 VM (Windows)C8</v>
      </c>
      <c r="B2709">
        <v>8</v>
      </c>
      <c r="C2709" t="s">
        <v>701</v>
      </c>
      <c r="D2709" t="s">
        <v>184</v>
      </c>
      <c r="E2709">
        <v>0.54600000000000004</v>
      </c>
      <c r="F2709" t="s">
        <v>1147</v>
      </c>
      <c r="G2709" s="784" t="s">
        <v>4431</v>
      </c>
      <c r="H2709" s="784" t="s">
        <v>4431</v>
      </c>
      <c r="I2709" s="784" t="s">
        <v>5243</v>
      </c>
    </row>
    <row r="2710" spans="1:9" hidden="1">
      <c r="A2710" t="str">
        <f>Table_wabobpsvr_AzureCalc_AzureCalcRateCard[[#This Row],[ServiceName]]&amp;Table_wabobpsvr_AzureCalc_AzureCalcRateCard[[#This Row],[Price_Level]]&amp;Table_wabobpsvr_AzureCalc_AzureCalcRateCard[[#This Row],[Region]]</f>
        <v>Basic_D3 VM (Windows)D8</v>
      </c>
      <c r="B2710">
        <v>8</v>
      </c>
      <c r="C2710" t="s">
        <v>701</v>
      </c>
      <c r="D2710" t="s">
        <v>183</v>
      </c>
      <c r="E2710">
        <v>0.52800000000000002</v>
      </c>
      <c r="F2710" t="s">
        <v>1147</v>
      </c>
      <c r="G2710" s="784" t="s">
        <v>4431</v>
      </c>
      <c r="H2710" s="784" t="s">
        <v>4431</v>
      </c>
      <c r="I2710" s="784" t="s">
        <v>5243</v>
      </c>
    </row>
    <row r="2711" spans="1:9" hidden="1">
      <c r="A2711" t="str">
        <f>Table_wabobpsvr_AzureCalc_AzureCalcRateCard[[#This Row],[ServiceName]]&amp;Table_wabobpsvr_AzureCalc_AzureCalcRateCard[[#This Row],[Price_Level]]&amp;Table_wabobpsvr_AzureCalc_AzureCalcRateCard[[#This Row],[Region]]</f>
        <v>Basic_D3 VM (Windows)MOSP11</v>
      </c>
      <c r="B2711">
        <v>11</v>
      </c>
      <c r="C2711" t="s">
        <v>701</v>
      </c>
      <c r="D2711" t="s">
        <v>627</v>
      </c>
      <c r="E2711">
        <v>0.69199999999999995</v>
      </c>
      <c r="F2711" t="s">
        <v>1147</v>
      </c>
      <c r="G2711" s="784" t="s">
        <v>4431</v>
      </c>
      <c r="H2711" s="784" t="s">
        <v>4431</v>
      </c>
      <c r="I2711" s="784" t="s">
        <v>5244</v>
      </c>
    </row>
    <row r="2712" spans="1:9" hidden="1">
      <c r="A2712" t="str">
        <f>Table_wabobpsvr_AzureCalc_AzureCalcRateCard[[#This Row],[ServiceName]]&amp;Table_wabobpsvr_AzureCalc_AzureCalcRateCard[[#This Row],[Price_Level]]&amp;Table_wabobpsvr_AzureCalc_AzureCalcRateCard[[#This Row],[Region]]</f>
        <v>Basic_D3 VM (Windows)A11</v>
      </c>
      <c r="B2712">
        <v>11</v>
      </c>
      <c r="C2712" t="s">
        <v>701</v>
      </c>
      <c r="D2712" t="s">
        <v>181</v>
      </c>
      <c r="E2712">
        <v>0.67123999999999995</v>
      </c>
      <c r="F2712" t="s">
        <v>1147</v>
      </c>
      <c r="G2712" s="784" t="s">
        <v>4431</v>
      </c>
      <c r="H2712" s="784" t="s">
        <v>4431</v>
      </c>
      <c r="I2712" s="784" t="s">
        <v>5244</v>
      </c>
    </row>
    <row r="2713" spans="1:9" hidden="1">
      <c r="A2713" t="str">
        <f>Table_wabobpsvr_AzureCalc_AzureCalcRateCard[[#This Row],[ServiceName]]&amp;Table_wabobpsvr_AzureCalc_AzureCalcRateCard[[#This Row],[Price_Level]]&amp;Table_wabobpsvr_AzureCalc_AzureCalcRateCard[[#This Row],[Region]]</f>
        <v>Basic_D3 VM (Windows)B11</v>
      </c>
      <c r="B2713">
        <v>11</v>
      </c>
      <c r="C2713" t="s">
        <v>701</v>
      </c>
      <c r="D2713" t="s">
        <v>182</v>
      </c>
      <c r="E2713">
        <v>0.65047999999999995</v>
      </c>
      <c r="F2713" t="s">
        <v>1147</v>
      </c>
      <c r="G2713" s="784" t="s">
        <v>4431</v>
      </c>
      <c r="H2713" s="784" t="s">
        <v>4431</v>
      </c>
      <c r="I2713" s="784" t="s">
        <v>5244</v>
      </c>
    </row>
    <row r="2714" spans="1:9" hidden="1">
      <c r="A2714" t="str">
        <f>Table_wabobpsvr_AzureCalc_AzureCalcRateCard[[#This Row],[ServiceName]]&amp;Table_wabobpsvr_AzureCalc_AzureCalcRateCard[[#This Row],[Price_Level]]&amp;Table_wabobpsvr_AzureCalc_AzureCalcRateCard[[#This Row],[Region]]</f>
        <v>Basic_D3 VM (Windows)C11</v>
      </c>
      <c r="B2714">
        <v>11</v>
      </c>
      <c r="C2714" t="s">
        <v>701</v>
      </c>
      <c r="D2714" t="s">
        <v>184</v>
      </c>
      <c r="E2714">
        <v>0.62971999999999995</v>
      </c>
      <c r="F2714" t="s">
        <v>1147</v>
      </c>
      <c r="G2714" s="784" t="s">
        <v>4431</v>
      </c>
      <c r="H2714" s="784" t="s">
        <v>4431</v>
      </c>
      <c r="I2714" s="784" t="s">
        <v>5244</v>
      </c>
    </row>
    <row r="2715" spans="1:9" hidden="1">
      <c r="A2715" t="str">
        <f>Table_wabobpsvr_AzureCalc_AzureCalcRateCard[[#This Row],[ServiceName]]&amp;Table_wabobpsvr_AzureCalc_AzureCalcRateCard[[#This Row],[Price_Level]]&amp;Table_wabobpsvr_AzureCalc_AzureCalcRateCard[[#This Row],[Region]]</f>
        <v>Basic_D3 VM (Windows)D11</v>
      </c>
      <c r="B2715">
        <v>11</v>
      </c>
      <c r="C2715" t="s">
        <v>701</v>
      </c>
      <c r="D2715" t="s">
        <v>183</v>
      </c>
      <c r="E2715">
        <v>0.60895999999999995</v>
      </c>
      <c r="F2715" t="s">
        <v>1147</v>
      </c>
      <c r="G2715" s="784" t="s">
        <v>4431</v>
      </c>
      <c r="H2715" s="784" t="s">
        <v>4431</v>
      </c>
      <c r="I2715" s="784" t="s">
        <v>5244</v>
      </c>
    </row>
    <row r="2716" spans="1:9" hidden="1">
      <c r="A2716" t="str">
        <f>Table_wabobpsvr_AzureCalc_AzureCalcRateCard[[#This Row],[ServiceName]]&amp;Table_wabobpsvr_AzureCalc_AzureCalcRateCard[[#This Row],[Price_Level]]&amp;Table_wabobpsvr_AzureCalc_AzureCalcRateCard[[#This Row],[Region]]</f>
        <v>Basic_D3 VM (Windows)MOSP12</v>
      </c>
      <c r="B2716">
        <v>12</v>
      </c>
      <c r="C2716" t="s">
        <v>701</v>
      </c>
      <c r="D2716" t="s">
        <v>627</v>
      </c>
      <c r="E2716">
        <v>0.6</v>
      </c>
      <c r="F2716" t="s">
        <v>1147</v>
      </c>
      <c r="G2716" s="784" t="s">
        <v>4431</v>
      </c>
      <c r="H2716" s="784" t="s">
        <v>4431</v>
      </c>
      <c r="I2716" s="784" t="s">
        <v>5245</v>
      </c>
    </row>
    <row r="2717" spans="1:9" hidden="1">
      <c r="A2717" t="str">
        <f>Table_wabobpsvr_AzureCalc_AzureCalcRateCard[[#This Row],[ServiceName]]&amp;Table_wabobpsvr_AzureCalc_AzureCalcRateCard[[#This Row],[Price_Level]]&amp;Table_wabobpsvr_AzureCalc_AzureCalcRateCard[[#This Row],[Region]]</f>
        <v>Basic_D3 VM (Windows)A12</v>
      </c>
      <c r="B2717">
        <v>12</v>
      </c>
      <c r="C2717" t="s">
        <v>701</v>
      </c>
      <c r="D2717" t="s">
        <v>181</v>
      </c>
      <c r="E2717">
        <v>0.58199999999999996</v>
      </c>
      <c r="F2717" t="s">
        <v>1147</v>
      </c>
      <c r="G2717" s="784" t="s">
        <v>4431</v>
      </c>
      <c r="H2717" s="784" t="s">
        <v>4431</v>
      </c>
      <c r="I2717" s="784" t="s">
        <v>5245</v>
      </c>
    </row>
    <row r="2718" spans="1:9" hidden="1">
      <c r="A2718" t="str">
        <f>Table_wabobpsvr_AzureCalc_AzureCalcRateCard[[#This Row],[ServiceName]]&amp;Table_wabobpsvr_AzureCalc_AzureCalcRateCard[[#This Row],[Price_Level]]&amp;Table_wabobpsvr_AzureCalc_AzureCalcRateCard[[#This Row],[Region]]</f>
        <v>Basic_D3 VM (Windows)B12</v>
      </c>
      <c r="B2718">
        <v>12</v>
      </c>
      <c r="C2718" t="s">
        <v>701</v>
      </c>
      <c r="D2718" t="s">
        <v>182</v>
      </c>
      <c r="E2718">
        <v>0.56399999999999995</v>
      </c>
      <c r="F2718" t="s">
        <v>1147</v>
      </c>
      <c r="G2718" s="784" t="s">
        <v>4431</v>
      </c>
      <c r="H2718" s="784" t="s">
        <v>4431</v>
      </c>
      <c r="I2718" s="784" t="s">
        <v>5245</v>
      </c>
    </row>
    <row r="2719" spans="1:9" hidden="1">
      <c r="A2719" t="str">
        <f>Table_wabobpsvr_AzureCalc_AzureCalcRateCard[[#This Row],[ServiceName]]&amp;Table_wabobpsvr_AzureCalc_AzureCalcRateCard[[#This Row],[Price_Level]]&amp;Table_wabobpsvr_AzureCalc_AzureCalcRateCard[[#This Row],[Region]]</f>
        <v>Basic_D3 VM (Windows)C12</v>
      </c>
      <c r="B2719">
        <v>12</v>
      </c>
      <c r="C2719" t="s">
        <v>701</v>
      </c>
      <c r="D2719" t="s">
        <v>184</v>
      </c>
      <c r="E2719">
        <v>0.54600000000000004</v>
      </c>
      <c r="F2719" t="s">
        <v>1147</v>
      </c>
      <c r="G2719" s="784" t="s">
        <v>4431</v>
      </c>
      <c r="H2719" s="784" t="s">
        <v>4431</v>
      </c>
      <c r="I2719" s="784" t="s">
        <v>5245</v>
      </c>
    </row>
    <row r="2720" spans="1:9" hidden="1">
      <c r="A2720" t="str">
        <f>Table_wabobpsvr_AzureCalc_AzureCalcRateCard[[#This Row],[ServiceName]]&amp;Table_wabobpsvr_AzureCalc_AzureCalcRateCard[[#This Row],[Price_Level]]&amp;Table_wabobpsvr_AzureCalc_AzureCalcRateCard[[#This Row],[Region]]</f>
        <v>Basic_D3 VM (Windows)D12</v>
      </c>
      <c r="B2720">
        <v>12</v>
      </c>
      <c r="C2720" t="s">
        <v>701</v>
      </c>
      <c r="D2720" t="s">
        <v>183</v>
      </c>
      <c r="E2720">
        <v>0.52800000000000002</v>
      </c>
      <c r="F2720" t="s">
        <v>1147</v>
      </c>
      <c r="G2720" s="784" t="s">
        <v>4431</v>
      </c>
      <c r="H2720" s="784" t="s">
        <v>4431</v>
      </c>
      <c r="I2720" s="784" t="s">
        <v>5245</v>
      </c>
    </row>
    <row r="2721" spans="1:9" hidden="1">
      <c r="A2721" t="str">
        <f>Table_wabobpsvr_AzureCalc_AzureCalcRateCard[[#This Row],[ServiceName]]&amp;Table_wabobpsvr_AzureCalc_AzureCalcRateCard[[#This Row],[Price_Level]]&amp;Table_wabobpsvr_AzureCalc_AzureCalcRateCard[[#This Row],[Region]]</f>
        <v>Basic_D3 VM (Windows)MOSP3</v>
      </c>
      <c r="B2721">
        <v>3</v>
      </c>
      <c r="C2721" t="s">
        <v>701</v>
      </c>
      <c r="D2721" t="s">
        <v>627</v>
      </c>
      <c r="E2721">
        <v>0.56000000000000005</v>
      </c>
      <c r="F2721" t="s">
        <v>1147</v>
      </c>
      <c r="G2721" s="784" t="s">
        <v>4431</v>
      </c>
      <c r="H2721" s="784" t="s">
        <v>4431</v>
      </c>
      <c r="I2721" s="784" t="s">
        <v>5246</v>
      </c>
    </row>
    <row r="2722" spans="1:9" hidden="1">
      <c r="A2722" t="str">
        <f>Table_wabobpsvr_AzureCalc_AzureCalcRateCard[[#This Row],[ServiceName]]&amp;Table_wabobpsvr_AzureCalc_AzureCalcRateCard[[#This Row],[Price_Level]]&amp;Table_wabobpsvr_AzureCalc_AzureCalcRateCard[[#This Row],[Region]]</f>
        <v>Basic_D3 VM (Windows)A3</v>
      </c>
      <c r="B2722">
        <v>3</v>
      </c>
      <c r="C2722" t="s">
        <v>701</v>
      </c>
      <c r="D2722" t="s">
        <v>181</v>
      </c>
      <c r="E2722">
        <v>0.54320000000000002</v>
      </c>
      <c r="F2722" t="s">
        <v>1147</v>
      </c>
      <c r="G2722" s="784" t="s">
        <v>4431</v>
      </c>
      <c r="H2722" s="784" t="s">
        <v>4431</v>
      </c>
      <c r="I2722" s="784" t="s">
        <v>5246</v>
      </c>
    </row>
    <row r="2723" spans="1:9" hidden="1">
      <c r="A2723" t="str">
        <f>Table_wabobpsvr_AzureCalc_AzureCalcRateCard[[#This Row],[ServiceName]]&amp;Table_wabobpsvr_AzureCalc_AzureCalcRateCard[[#This Row],[Price_Level]]&amp;Table_wabobpsvr_AzureCalc_AzureCalcRateCard[[#This Row],[Region]]</f>
        <v>Basic_D3 VM (Windows)B3</v>
      </c>
      <c r="B2723">
        <v>3</v>
      </c>
      <c r="C2723" t="s">
        <v>701</v>
      </c>
      <c r="D2723" t="s">
        <v>182</v>
      </c>
      <c r="E2723">
        <v>0.52639999999999998</v>
      </c>
      <c r="F2723" t="s">
        <v>1147</v>
      </c>
      <c r="G2723" s="784" t="s">
        <v>4431</v>
      </c>
      <c r="H2723" s="784" t="s">
        <v>4431</v>
      </c>
      <c r="I2723" s="784" t="s">
        <v>5246</v>
      </c>
    </row>
    <row r="2724" spans="1:9" hidden="1">
      <c r="A2724" t="str">
        <f>Table_wabobpsvr_AzureCalc_AzureCalcRateCard[[#This Row],[ServiceName]]&amp;Table_wabobpsvr_AzureCalc_AzureCalcRateCard[[#This Row],[Price_Level]]&amp;Table_wabobpsvr_AzureCalc_AzureCalcRateCard[[#This Row],[Region]]</f>
        <v>Basic_D3 VM (Windows)C3</v>
      </c>
      <c r="B2724">
        <v>3</v>
      </c>
      <c r="C2724" t="s">
        <v>701</v>
      </c>
      <c r="D2724" t="s">
        <v>184</v>
      </c>
      <c r="E2724">
        <v>0.50960000000000005</v>
      </c>
      <c r="F2724" t="s">
        <v>1147</v>
      </c>
      <c r="G2724" s="784" t="s">
        <v>4431</v>
      </c>
      <c r="H2724" s="784" t="s">
        <v>4431</v>
      </c>
      <c r="I2724" s="784" t="s">
        <v>5246</v>
      </c>
    </row>
    <row r="2725" spans="1:9" hidden="1">
      <c r="A2725" s="784" t="str">
        <f>Table_wabobpsvr_AzureCalc_AzureCalcRateCard[[#This Row],[ServiceName]]&amp;Table_wabobpsvr_AzureCalc_AzureCalcRateCard[[#This Row],[Price_Level]]&amp;Table_wabobpsvr_AzureCalc_AzureCalcRateCard[[#This Row],[Region]]</f>
        <v>Basic_D3 VM (Windows)D3</v>
      </c>
      <c r="B2725" s="784">
        <v>3</v>
      </c>
      <c r="C2725" s="784" t="s">
        <v>701</v>
      </c>
      <c r="D2725" s="784" t="s">
        <v>183</v>
      </c>
      <c r="E2725" s="784">
        <v>0.49280000000000002</v>
      </c>
      <c r="F2725" s="784" t="s">
        <v>1147</v>
      </c>
      <c r="G2725" s="784" t="s">
        <v>4431</v>
      </c>
      <c r="H2725" s="784" t="s">
        <v>4431</v>
      </c>
      <c r="I2725" s="784" t="s">
        <v>5246</v>
      </c>
    </row>
    <row r="2726" spans="1:9" hidden="1">
      <c r="A2726" s="784" t="str">
        <f>Table_wabobpsvr_AzureCalc_AzureCalcRateCard[[#This Row],[ServiceName]]&amp;Table_wabobpsvr_AzureCalc_AzureCalcRateCard[[#This Row],[Price_Level]]&amp;Table_wabobpsvr_AzureCalc_AzureCalcRateCard[[#This Row],[Region]]</f>
        <v>Basic_D3 VM (Windows)MOSP6</v>
      </c>
      <c r="B2726" s="784">
        <v>6</v>
      </c>
      <c r="C2726" s="784" t="s">
        <v>701</v>
      </c>
      <c r="D2726" s="784" t="s">
        <v>627</v>
      </c>
      <c r="E2726" s="784">
        <v>0.56000000000000005</v>
      </c>
      <c r="F2726" s="784" t="s">
        <v>1147</v>
      </c>
      <c r="G2726" s="784" t="s">
        <v>4431</v>
      </c>
      <c r="H2726" s="784" t="s">
        <v>4431</v>
      </c>
      <c r="I2726" s="784" t="s">
        <v>5247</v>
      </c>
    </row>
    <row r="2727" spans="1:9" hidden="1">
      <c r="A2727" t="str">
        <f>Table_wabobpsvr_AzureCalc_AzureCalcRateCard[[#This Row],[ServiceName]]&amp;Table_wabobpsvr_AzureCalc_AzureCalcRateCard[[#This Row],[Price_Level]]&amp;Table_wabobpsvr_AzureCalc_AzureCalcRateCard[[#This Row],[Region]]</f>
        <v>Basic_D3 VM (Windows)A6</v>
      </c>
      <c r="B2727">
        <v>6</v>
      </c>
      <c r="C2727" t="s">
        <v>701</v>
      </c>
      <c r="D2727" t="s">
        <v>181</v>
      </c>
      <c r="E2727">
        <v>0.54320000000000002</v>
      </c>
      <c r="F2727" t="s">
        <v>1147</v>
      </c>
      <c r="G2727" s="784" t="s">
        <v>4431</v>
      </c>
      <c r="H2727" s="784" t="s">
        <v>4431</v>
      </c>
      <c r="I2727" s="784" t="s">
        <v>5247</v>
      </c>
    </row>
    <row r="2728" spans="1:9" hidden="1">
      <c r="A2728" s="784" t="str">
        <f>Table_wabobpsvr_AzureCalc_AzureCalcRateCard[[#This Row],[ServiceName]]&amp;Table_wabobpsvr_AzureCalc_AzureCalcRateCard[[#This Row],[Price_Level]]&amp;Table_wabobpsvr_AzureCalc_AzureCalcRateCard[[#This Row],[Region]]</f>
        <v>Basic_D6 VM (Non-Windows)A3</v>
      </c>
      <c r="B2728" s="784">
        <v>3</v>
      </c>
      <c r="C2728" s="784" t="s">
        <v>701</v>
      </c>
      <c r="D2728" s="784" t="s">
        <v>181</v>
      </c>
      <c r="E2728" s="784">
        <v>1.9361200000000001</v>
      </c>
      <c r="F2728" s="784" t="s">
        <v>1152</v>
      </c>
      <c r="G2728" s="784" t="s">
        <v>4431</v>
      </c>
      <c r="H2728" s="784" t="s">
        <v>4431</v>
      </c>
      <c r="I2728" s="784" t="s">
        <v>5248</v>
      </c>
    </row>
    <row r="2729" spans="1:9" hidden="1">
      <c r="A2729" t="str">
        <f>Table_wabobpsvr_AzureCalc_AzureCalcRateCard[[#This Row],[ServiceName]]&amp;Table_wabobpsvr_AzureCalc_AzureCalcRateCard[[#This Row],[Price_Level]]&amp;Table_wabobpsvr_AzureCalc_AzureCalcRateCard[[#This Row],[Region]]</f>
        <v>Basic_D6 VM (Non-Windows)B3</v>
      </c>
      <c r="B2729">
        <v>3</v>
      </c>
      <c r="C2729" t="s">
        <v>701</v>
      </c>
      <c r="D2729" t="s">
        <v>182</v>
      </c>
      <c r="E2729">
        <v>1.8762399999999999</v>
      </c>
      <c r="F2729" t="s">
        <v>1152</v>
      </c>
      <c r="G2729" s="784" t="s">
        <v>4431</v>
      </c>
      <c r="H2729" s="784" t="s">
        <v>4431</v>
      </c>
      <c r="I2729" s="784" t="s">
        <v>5248</v>
      </c>
    </row>
    <row r="2730" spans="1:9" hidden="1">
      <c r="A2730" t="str">
        <f>Table_wabobpsvr_AzureCalc_AzureCalcRateCard[[#This Row],[ServiceName]]&amp;Table_wabobpsvr_AzureCalc_AzureCalcRateCard[[#This Row],[Price_Level]]&amp;Table_wabobpsvr_AzureCalc_AzureCalcRateCard[[#This Row],[Region]]</f>
        <v>Basic_D6 VM (Non-Windows)C3</v>
      </c>
      <c r="B2730">
        <v>3</v>
      </c>
      <c r="C2730" t="s">
        <v>701</v>
      </c>
      <c r="D2730" t="s">
        <v>184</v>
      </c>
      <c r="E2730">
        <v>1.81636</v>
      </c>
      <c r="F2730" t="s">
        <v>1152</v>
      </c>
      <c r="G2730" s="784" t="s">
        <v>4431</v>
      </c>
      <c r="H2730" s="784" t="s">
        <v>4431</v>
      </c>
      <c r="I2730" s="784" t="s">
        <v>5248</v>
      </c>
    </row>
    <row r="2731" spans="1:9" hidden="1">
      <c r="A2731" t="str">
        <f>Table_wabobpsvr_AzureCalc_AzureCalcRateCard[[#This Row],[ServiceName]]&amp;Table_wabobpsvr_AzureCalc_AzureCalcRateCard[[#This Row],[Price_Level]]&amp;Table_wabobpsvr_AzureCalc_AzureCalcRateCard[[#This Row],[Region]]</f>
        <v>Basic_D6 VM (Non-Windows)D3</v>
      </c>
      <c r="B2731">
        <v>3</v>
      </c>
      <c r="C2731" t="s">
        <v>701</v>
      </c>
      <c r="D2731" t="s">
        <v>183</v>
      </c>
      <c r="E2731">
        <v>1.75648</v>
      </c>
      <c r="F2731" t="s">
        <v>1152</v>
      </c>
      <c r="G2731" s="784" t="s">
        <v>4431</v>
      </c>
      <c r="H2731" s="784" t="s">
        <v>4431</v>
      </c>
      <c r="I2731" s="784" t="s">
        <v>5248</v>
      </c>
    </row>
    <row r="2732" spans="1:9" hidden="1">
      <c r="A2732" s="784" t="str">
        <f>Table_wabobpsvr_AzureCalc_AzureCalcRateCard[[#This Row],[ServiceName]]&amp;Table_wabobpsvr_AzureCalc_AzureCalcRateCard[[#This Row],[Price_Level]]&amp;Table_wabobpsvr_AzureCalc_AzureCalcRateCard[[#This Row],[Region]]</f>
        <v>Basic_D6 VM (Non-Windows)MOSP6</v>
      </c>
      <c r="B2732" s="784">
        <v>6</v>
      </c>
      <c r="C2732" s="784" t="s">
        <v>701</v>
      </c>
      <c r="D2732" s="784" t="s">
        <v>627</v>
      </c>
      <c r="E2732" s="784">
        <v>1.996</v>
      </c>
      <c r="F2732" s="784" t="s">
        <v>1152</v>
      </c>
      <c r="G2732" s="784" t="s">
        <v>4431</v>
      </c>
      <c r="H2732" s="784" t="s">
        <v>4431</v>
      </c>
      <c r="I2732" s="784" t="s">
        <v>5249</v>
      </c>
    </row>
    <row r="2733" spans="1:9" hidden="1">
      <c r="A2733" t="str">
        <f>Table_wabobpsvr_AzureCalc_AzureCalcRateCard[[#This Row],[ServiceName]]&amp;Table_wabobpsvr_AzureCalc_AzureCalcRateCard[[#This Row],[Price_Level]]&amp;Table_wabobpsvr_AzureCalc_AzureCalcRateCard[[#This Row],[Region]]</f>
        <v>Basic_D6 VM (Non-Windows)A6</v>
      </c>
      <c r="B2733">
        <v>6</v>
      </c>
      <c r="C2733" t="s">
        <v>701</v>
      </c>
      <c r="D2733" t="s">
        <v>181</v>
      </c>
      <c r="E2733">
        <v>1.9361200000000001</v>
      </c>
      <c r="F2733" t="s">
        <v>1152</v>
      </c>
      <c r="G2733" s="784" t="s">
        <v>4431</v>
      </c>
      <c r="H2733" s="784" t="s">
        <v>4431</v>
      </c>
      <c r="I2733" s="784" t="s">
        <v>5249</v>
      </c>
    </row>
    <row r="2734" spans="1:9" hidden="1">
      <c r="A2734" t="str">
        <f>Table_wabobpsvr_AzureCalc_AzureCalcRateCard[[#This Row],[ServiceName]]&amp;Table_wabobpsvr_AzureCalc_AzureCalcRateCard[[#This Row],[Price_Level]]&amp;Table_wabobpsvr_AzureCalc_AzureCalcRateCard[[#This Row],[Region]]</f>
        <v>Basic_D6 VM (Non-Windows)B6</v>
      </c>
      <c r="B2734">
        <v>6</v>
      </c>
      <c r="C2734" t="s">
        <v>701</v>
      </c>
      <c r="D2734" t="s">
        <v>182</v>
      </c>
      <c r="E2734">
        <v>1.8762399999999999</v>
      </c>
      <c r="F2734" t="s">
        <v>1152</v>
      </c>
      <c r="G2734" s="784" t="s">
        <v>4431</v>
      </c>
      <c r="H2734" s="784" t="s">
        <v>4431</v>
      </c>
      <c r="I2734" s="784" t="s">
        <v>5249</v>
      </c>
    </row>
    <row r="2735" spans="1:9" hidden="1">
      <c r="A2735" t="str">
        <f>Table_wabobpsvr_AzureCalc_AzureCalcRateCard[[#This Row],[ServiceName]]&amp;Table_wabobpsvr_AzureCalc_AzureCalcRateCard[[#This Row],[Price_Level]]&amp;Table_wabobpsvr_AzureCalc_AzureCalcRateCard[[#This Row],[Region]]</f>
        <v>Basic_D6 VM (Non-Windows)C6</v>
      </c>
      <c r="B2735">
        <v>6</v>
      </c>
      <c r="C2735" t="s">
        <v>701</v>
      </c>
      <c r="D2735" t="s">
        <v>184</v>
      </c>
      <c r="E2735">
        <v>1.81636</v>
      </c>
      <c r="F2735" t="s">
        <v>1152</v>
      </c>
      <c r="G2735" s="784" t="s">
        <v>4431</v>
      </c>
      <c r="H2735" s="784" t="s">
        <v>4431</v>
      </c>
      <c r="I2735" s="784" t="s">
        <v>5249</v>
      </c>
    </row>
    <row r="2736" spans="1:9" hidden="1">
      <c r="A2736" t="str">
        <f>Table_wabobpsvr_AzureCalc_AzureCalcRateCard[[#This Row],[ServiceName]]&amp;Table_wabobpsvr_AzureCalc_AzureCalcRateCard[[#This Row],[Price_Level]]&amp;Table_wabobpsvr_AzureCalc_AzureCalcRateCard[[#This Row],[Region]]</f>
        <v>Basic_D6 VM (Non-Windows)D6</v>
      </c>
      <c r="B2736">
        <v>6</v>
      </c>
      <c r="C2736" t="s">
        <v>701</v>
      </c>
      <c r="D2736" t="s">
        <v>183</v>
      </c>
      <c r="E2736">
        <v>1.75648</v>
      </c>
      <c r="F2736" t="s">
        <v>1152</v>
      </c>
      <c r="G2736" s="784" t="s">
        <v>4431</v>
      </c>
      <c r="H2736" s="784" t="s">
        <v>4431</v>
      </c>
      <c r="I2736" s="784" t="s">
        <v>5249</v>
      </c>
    </row>
    <row r="2737" spans="1:9" hidden="1">
      <c r="A2737" t="str">
        <f>Table_wabobpsvr_AzureCalc_AzureCalcRateCard[[#This Row],[ServiceName]]&amp;Table_wabobpsvr_AzureCalc_AzureCalcRateCard[[#This Row],[Price_Level]]&amp;Table_wabobpsvr_AzureCalc_AzureCalcRateCard[[#This Row],[Region]]</f>
        <v>Basic_D6 VM (Non-Windows)MOSP2</v>
      </c>
      <c r="B2737">
        <v>2</v>
      </c>
      <c r="C2737" t="s">
        <v>701</v>
      </c>
      <c r="D2737" t="s">
        <v>627</v>
      </c>
      <c r="E2737">
        <v>1.8</v>
      </c>
      <c r="F2737" t="s">
        <v>1152</v>
      </c>
      <c r="G2737" s="784" t="s">
        <v>4431</v>
      </c>
      <c r="H2737" s="784" t="s">
        <v>4431</v>
      </c>
      <c r="I2737" s="784" t="s">
        <v>5250</v>
      </c>
    </row>
    <row r="2738" spans="1:9" hidden="1">
      <c r="A2738" t="str">
        <f>Table_wabobpsvr_AzureCalc_AzureCalcRateCard[[#This Row],[ServiceName]]&amp;Table_wabobpsvr_AzureCalc_AzureCalcRateCard[[#This Row],[Price_Level]]&amp;Table_wabobpsvr_AzureCalc_AzureCalcRateCard[[#This Row],[Region]]</f>
        <v>Basic_D6 VM (Non-Windows)A2</v>
      </c>
      <c r="B2738">
        <v>2</v>
      </c>
      <c r="C2738" t="s">
        <v>701</v>
      </c>
      <c r="D2738" t="s">
        <v>181</v>
      </c>
      <c r="E2738">
        <v>1.746</v>
      </c>
      <c r="F2738" t="s">
        <v>1152</v>
      </c>
      <c r="G2738" s="784" t="s">
        <v>4431</v>
      </c>
      <c r="H2738" s="784" t="s">
        <v>4431</v>
      </c>
      <c r="I2738" s="784" t="s">
        <v>5250</v>
      </c>
    </row>
    <row r="2739" spans="1:9" hidden="1">
      <c r="A2739" t="str">
        <f>Table_wabobpsvr_AzureCalc_AzureCalcRateCard[[#This Row],[ServiceName]]&amp;Table_wabobpsvr_AzureCalc_AzureCalcRateCard[[#This Row],[Price_Level]]&amp;Table_wabobpsvr_AzureCalc_AzureCalcRateCard[[#This Row],[Region]]</f>
        <v>Basic_D6 VM (Non-Windows)B2</v>
      </c>
      <c r="B2739">
        <v>2</v>
      </c>
      <c r="C2739" t="s">
        <v>701</v>
      </c>
      <c r="D2739" t="s">
        <v>182</v>
      </c>
      <c r="E2739">
        <v>1.6919999999999999</v>
      </c>
      <c r="F2739" t="s">
        <v>1152</v>
      </c>
      <c r="G2739" s="784" t="s">
        <v>4431</v>
      </c>
      <c r="H2739" s="784" t="s">
        <v>4431</v>
      </c>
      <c r="I2739" s="784" t="s">
        <v>5250</v>
      </c>
    </row>
    <row r="2740" spans="1:9" hidden="1">
      <c r="A2740" t="str">
        <f>Table_wabobpsvr_AzureCalc_AzureCalcRateCard[[#This Row],[ServiceName]]&amp;Table_wabobpsvr_AzureCalc_AzureCalcRateCard[[#This Row],[Price_Level]]&amp;Table_wabobpsvr_AzureCalc_AzureCalcRateCard[[#This Row],[Region]]</f>
        <v>Basic_D6 VM (Non-Windows)C2</v>
      </c>
      <c r="B2740">
        <v>2</v>
      </c>
      <c r="C2740" t="s">
        <v>701</v>
      </c>
      <c r="D2740" t="s">
        <v>184</v>
      </c>
      <c r="E2740">
        <v>1.6379999999999999</v>
      </c>
      <c r="F2740" t="s">
        <v>1152</v>
      </c>
      <c r="G2740" s="784" t="s">
        <v>4431</v>
      </c>
      <c r="H2740" s="784" t="s">
        <v>4431</v>
      </c>
      <c r="I2740" s="784" t="s">
        <v>5250</v>
      </c>
    </row>
    <row r="2741" spans="1:9" hidden="1">
      <c r="A2741" t="str">
        <f>Table_wabobpsvr_AzureCalc_AzureCalcRateCard[[#This Row],[ServiceName]]&amp;Table_wabobpsvr_AzureCalc_AzureCalcRateCard[[#This Row],[Price_Level]]&amp;Table_wabobpsvr_AzureCalc_AzureCalcRateCard[[#This Row],[Region]]</f>
        <v>Basic_D6 VM (Non-Windows)D2</v>
      </c>
      <c r="B2741">
        <v>2</v>
      </c>
      <c r="C2741" t="s">
        <v>701</v>
      </c>
      <c r="D2741" t="s">
        <v>183</v>
      </c>
      <c r="E2741">
        <v>1.5840000000000001</v>
      </c>
      <c r="F2741" t="s">
        <v>1152</v>
      </c>
      <c r="G2741" s="784" t="s">
        <v>4431</v>
      </c>
      <c r="H2741" s="784" t="s">
        <v>4431</v>
      </c>
      <c r="I2741" s="784" t="s">
        <v>5250</v>
      </c>
    </row>
    <row r="2742" spans="1:9" hidden="1">
      <c r="A2742" t="str">
        <f>Table_wabobpsvr_AzureCalc_AzureCalcRateCard[[#This Row],[ServiceName]]&amp;Table_wabobpsvr_AzureCalc_AzureCalcRateCard[[#This Row],[Price_Level]]&amp;Table_wabobpsvr_AzureCalc_AzureCalcRateCard[[#This Row],[Region]]</f>
        <v>Basic_D6 VM (Non-Windows)MOSP5</v>
      </c>
      <c r="B2742">
        <v>5</v>
      </c>
      <c r="C2742" t="s">
        <v>701</v>
      </c>
      <c r="D2742" t="s">
        <v>627</v>
      </c>
      <c r="E2742">
        <v>1.996</v>
      </c>
      <c r="F2742" t="s">
        <v>1152</v>
      </c>
      <c r="G2742" s="784" t="s">
        <v>4431</v>
      </c>
      <c r="H2742" s="784" t="s">
        <v>4431</v>
      </c>
      <c r="I2742" s="784" t="s">
        <v>5251</v>
      </c>
    </row>
    <row r="2743" spans="1:9" hidden="1">
      <c r="A2743" t="str">
        <f>Table_wabobpsvr_AzureCalc_AzureCalcRateCard[[#This Row],[ServiceName]]&amp;Table_wabobpsvr_AzureCalc_AzureCalcRateCard[[#This Row],[Price_Level]]&amp;Table_wabobpsvr_AzureCalc_AzureCalcRateCard[[#This Row],[Region]]</f>
        <v>Basic_D6 VM (Non-Windows)A5</v>
      </c>
      <c r="B2743">
        <v>5</v>
      </c>
      <c r="C2743" t="s">
        <v>701</v>
      </c>
      <c r="D2743" t="s">
        <v>181</v>
      </c>
      <c r="E2743">
        <v>1.9361200000000001</v>
      </c>
      <c r="F2743" t="s">
        <v>1152</v>
      </c>
      <c r="G2743" s="784" t="s">
        <v>4431</v>
      </c>
      <c r="H2743" s="784" t="s">
        <v>4431</v>
      </c>
      <c r="I2743" s="784" t="s">
        <v>5251</v>
      </c>
    </row>
    <row r="2744" spans="1:9" hidden="1">
      <c r="A2744" t="str">
        <f>Table_wabobpsvr_AzureCalc_AzureCalcRateCard[[#This Row],[ServiceName]]&amp;Table_wabobpsvr_AzureCalc_AzureCalcRateCard[[#This Row],[Price_Level]]&amp;Table_wabobpsvr_AzureCalc_AzureCalcRateCard[[#This Row],[Region]]</f>
        <v>Basic_D6 VM (Non-Windows)B5</v>
      </c>
      <c r="B2744">
        <v>5</v>
      </c>
      <c r="C2744" t="s">
        <v>701</v>
      </c>
      <c r="D2744" t="s">
        <v>182</v>
      </c>
      <c r="E2744">
        <v>1.8762399999999999</v>
      </c>
      <c r="F2744" t="s">
        <v>1152</v>
      </c>
      <c r="G2744" s="784" t="s">
        <v>4431</v>
      </c>
      <c r="H2744" s="784" t="s">
        <v>4431</v>
      </c>
      <c r="I2744" s="784" t="s">
        <v>5251</v>
      </c>
    </row>
    <row r="2745" spans="1:9" hidden="1">
      <c r="A2745" t="str">
        <f>Table_wabobpsvr_AzureCalc_AzureCalcRateCard[[#This Row],[ServiceName]]&amp;Table_wabobpsvr_AzureCalc_AzureCalcRateCard[[#This Row],[Price_Level]]&amp;Table_wabobpsvr_AzureCalc_AzureCalcRateCard[[#This Row],[Region]]</f>
        <v>Basic_D6 VM (Non-Windows)C5</v>
      </c>
      <c r="B2745">
        <v>5</v>
      </c>
      <c r="C2745" t="s">
        <v>701</v>
      </c>
      <c r="D2745" t="s">
        <v>184</v>
      </c>
      <c r="E2745">
        <v>1.81636</v>
      </c>
      <c r="F2745" t="s">
        <v>1152</v>
      </c>
      <c r="G2745" s="784" t="s">
        <v>4431</v>
      </c>
      <c r="H2745" s="784" t="s">
        <v>4431</v>
      </c>
      <c r="I2745" s="784" t="s">
        <v>5251</v>
      </c>
    </row>
    <row r="2746" spans="1:9" hidden="1">
      <c r="A2746" t="str">
        <f>Table_wabobpsvr_AzureCalc_AzureCalcRateCard[[#This Row],[ServiceName]]&amp;Table_wabobpsvr_AzureCalc_AzureCalcRateCard[[#This Row],[Price_Level]]&amp;Table_wabobpsvr_AzureCalc_AzureCalcRateCard[[#This Row],[Region]]</f>
        <v>Basic_D6 VM (Non-Windows)D5</v>
      </c>
      <c r="B2746">
        <v>5</v>
      </c>
      <c r="C2746" t="s">
        <v>701</v>
      </c>
      <c r="D2746" t="s">
        <v>183</v>
      </c>
      <c r="E2746">
        <v>1.75648</v>
      </c>
      <c r="F2746" t="s">
        <v>1152</v>
      </c>
      <c r="G2746" s="784" t="s">
        <v>4431</v>
      </c>
      <c r="H2746" s="784" t="s">
        <v>4431</v>
      </c>
      <c r="I2746" s="784" t="s">
        <v>5251</v>
      </c>
    </row>
    <row r="2747" spans="1:9" hidden="1">
      <c r="A2747" t="str">
        <f>Table_wabobpsvr_AzureCalc_AzureCalcRateCard[[#This Row],[ServiceName]]&amp;Table_wabobpsvr_AzureCalc_AzureCalcRateCard[[#This Row],[Price_Level]]&amp;Table_wabobpsvr_AzureCalc_AzureCalcRateCard[[#This Row],[Region]]</f>
        <v>Basic_D6 VM (Non-Windows)MOSP1</v>
      </c>
      <c r="B2747">
        <v>1</v>
      </c>
      <c r="C2747" t="s">
        <v>701</v>
      </c>
      <c r="D2747" t="s">
        <v>627</v>
      </c>
      <c r="E2747">
        <v>1.8140000000000001</v>
      </c>
      <c r="F2747" t="s">
        <v>1152</v>
      </c>
      <c r="G2747" s="784" t="s">
        <v>4431</v>
      </c>
      <c r="H2747" s="784" t="s">
        <v>4431</v>
      </c>
      <c r="I2747" s="784" t="s">
        <v>5252</v>
      </c>
    </row>
    <row r="2748" spans="1:9" hidden="1">
      <c r="A2748" t="str">
        <f>Table_wabobpsvr_AzureCalc_AzureCalcRateCard[[#This Row],[ServiceName]]&amp;Table_wabobpsvr_AzureCalc_AzureCalcRateCard[[#This Row],[Price_Level]]&amp;Table_wabobpsvr_AzureCalc_AzureCalcRateCard[[#This Row],[Region]]</f>
        <v>Basic_D6 VM (Non-Windows)A1</v>
      </c>
      <c r="B2748">
        <v>1</v>
      </c>
      <c r="C2748" t="s">
        <v>701</v>
      </c>
      <c r="D2748" t="s">
        <v>181</v>
      </c>
      <c r="E2748">
        <v>1.7595799999999999</v>
      </c>
      <c r="F2748" t="s">
        <v>1152</v>
      </c>
      <c r="G2748" s="784" t="s">
        <v>4431</v>
      </c>
      <c r="H2748" s="784" t="s">
        <v>4431</v>
      </c>
      <c r="I2748" s="784" t="s">
        <v>5252</v>
      </c>
    </row>
    <row r="2749" spans="1:9" hidden="1">
      <c r="A2749" t="str">
        <f>Table_wabobpsvr_AzureCalc_AzureCalcRateCard[[#This Row],[ServiceName]]&amp;Table_wabobpsvr_AzureCalc_AzureCalcRateCard[[#This Row],[Price_Level]]&amp;Table_wabobpsvr_AzureCalc_AzureCalcRateCard[[#This Row],[Region]]</f>
        <v>Basic_D6 VM (Non-Windows)B1</v>
      </c>
      <c r="B2749">
        <v>1</v>
      </c>
      <c r="C2749" t="s">
        <v>701</v>
      </c>
      <c r="D2749" t="s">
        <v>182</v>
      </c>
      <c r="E2749">
        <v>1.70516</v>
      </c>
      <c r="F2749" t="s">
        <v>1152</v>
      </c>
      <c r="G2749" s="784" t="s">
        <v>4431</v>
      </c>
      <c r="H2749" s="784" t="s">
        <v>4431</v>
      </c>
      <c r="I2749" s="784" t="s">
        <v>5252</v>
      </c>
    </row>
    <row r="2750" spans="1:9" hidden="1">
      <c r="A2750" t="str">
        <f>Table_wabobpsvr_AzureCalc_AzureCalcRateCard[[#This Row],[ServiceName]]&amp;Table_wabobpsvr_AzureCalc_AzureCalcRateCard[[#This Row],[Price_Level]]&amp;Table_wabobpsvr_AzureCalc_AzureCalcRateCard[[#This Row],[Region]]</f>
        <v>Basic_D6 VM (Non-Windows)C1</v>
      </c>
      <c r="B2750">
        <v>1</v>
      </c>
      <c r="C2750" t="s">
        <v>701</v>
      </c>
      <c r="D2750" t="s">
        <v>184</v>
      </c>
      <c r="E2750">
        <v>1.6507400000000001</v>
      </c>
      <c r="F2750" t="s">
        <v>1152</v>
      </c>
      <c r="G2750" s="784" t="s">
        <v>4431</v>
      </c>
      <c r="H2750" s="784" t="s">
        <v>4431</v>
      </c>
      <c r="I2750" s="784" t="s">
        <v>5252</v>
      </c>
    </row>
    <row r="2751" spans="1:9" hidden="1">
      <c r="A2751" t="str">
        <f>Table_wabobpsvr_AzureCalc_AzureCalcRateCard[[#This Row],[ServiceName]]&amp;Table_wabobpsvr_AzureCalc_AzureCalcRateCard[[#This Row],[Price_Level]]&amp;Table_wabobpsvr_AzureCalc_AzureCalcRateCard[[#This Row],[Region]]</f>
        <v>Basic_D6 VM (Non-Windows)D1</v>
      </c>
      <c r="B2751">
        <v>1</v>
      </c>
      <c r="C2751" t="s">
        <v>701</v>
      </c>
      <c r="D2751" t="s">
        <v>183</v>
      </c>
      <c r="E2751">
        <v>1.59632</v>
      </c>
      <c r="F2751" t="s">
        <v>1152</v>
      </c>
      <c r="G2751" s="784" t="s">
        <v>4431</v>
      </c>
      <c r="H2751" s="784" t="s">
        <v>4431</v>
      </c>
      <c r="I2751" s="784" t="s">
        <v>5252</v>
      </c>
    </row>
    <row r="2752" spans="1:9" hidden="1">
      <c r="A2752" t="str">
        <f>Table_wabobpsvr_AzureCalc_AzureCalcRateCard[[#This Row],[ServiceName]]&amp;Table_wabobpsvr_AzureCalc_AzureCalcRateCard[[#This Row],[Price_Level]]&amp;Table_wabobpsvr_AzureCalc_AzureCalcRateCard[[#This Row],[Region]]</f>
        <v>Basic_D6 VM (Non-Windows)MOSP4</v>
      </c>
      <c r="B2752">
        <v>4</v>
      </c>
      <c r="C2752" t="s">
        <v>701</v>
      </c>
      <c r="D2752" t="s">
        <v>627</v>
      </c>
      <c r="E2752">
        <v>1.996</v>
      </c>
      <c r="F2752" t="s">
        <v>1152</v>
      </c>
      <c r="G2752" s="784" t="s">
        <v>4431</v>
      </c>
      <c r="H2752" s="784" t="s">
        <v>4431</v>
      </c>
      <c r="I2752" s="784" t="s">
        <v>5253</v>
      </c>
    </row>
    <row r="2753" spans="1:9" hidden="1">
      <c r="A2753" t="str">
        <f>Table_wabobpsvr_AzureCalc_AzureCalcRateCard[[#This Row],[ServiceName]]&amp;Table_wabobpsvr_AzureCalc_AzureCalcRateCard[[#This Row],[Price_Level]]&amp;Table_wabobpsvr_AzureCalc_AzureCalcRateCard[[#This Row],[Region]]</f>
        <v>Basic_D6 VM (Non-Windows)A4</v>
      </c>
      <c r="B2753">
        <v>4</v>
      </c>
      <c r="C2753" t="s">
        <v>701</v>
      </c>
      <c r="D2753" t="s">
        <v>181</v>
      </c>
      <c r="E2753">
        <v>1.9361200000000001</v>
      </c>
      <c r="F2753" t="s">
        <v>1152</v>
      </c>
      <c r="G2753" s="784" t="s">
        <v>4431</v>
      </c>
      <c r="H2753" s="784" t="s">
        <v>4431</v>
      </c>
      <c r="I2753" s="784" t="s">
        <v>5253</v>
      </c>
    </row>
    <row r="2754" spans="1:9" hidden="1">
      <c r="A2754" t="str">
        <f>Table_wabobpsvr_AzureCalc_AzureCalcRateCard[[#This Row],[ServiceName]]&amp;Table_wabobpsvr_AzureCalc_AzureCalcRateCard[[#This Row],[Price_Level]]&amp;Table_wabobpsvr_AzureCalc_AzureCalcRateCard[[#This Row],[Region]]</f>
        <v>Basic_D6 VM (Non-Windows)B4</v>
      </c>
      <c r="B2754">
        <v>4</v>
      </c>
      <c r="C2754" t="s">
        <v>701</v>
      </c>
      <c r="D2754" t="s">
        <v>182</v>
      </c>
      <c r="E2754">
        <v>1.8762399999999999</v>
      </c>
      <c r="F2754" t="s">
        <v>1152</v>
      </c>
      <c r="G2754" s="784" t="s">
        <v>4431</v>
      </c>
      <c r="H2754" s="784" t="s">
        <v>4431</v>
      </c>
      <c r="I2754" s="784" t="s">
        <v>5253</v>
      </c>
    </row>
    <row r="2755" spans="1:9" hidden="1">
      <c r="A2755" t="str">
        <f>Table_wabobpsvr_AzureCalc_AzureCalcRateCard[[#This Row],[ServiceName]]&amp;Table_wabobpsvr_AzureCalc_AzureCalcRateCard[[#This Row],[Price_Level]]&amp;Table_wabobpsvr_AzureCalc_AzureCalcRateCard[[#This Row],[Region]]</f>
        <v>Basic_D6 VM (Non-Windows)C4</v>
      </c>
      <c r="B2755">
        <v>4</v>
      </c>
      <c r="C2755" t="s">
        <v>701</v>
      </c>
      <c r="D2755" t="s">
        <v>184</v>
      </c>
      <c r="E2755">
        <v>1.81636</v>
      </c>
      <c r="F2755" t="s">
        <v>1152</v>
      </c>
      <c r="G2755" s="784" t="s">
        <v>4431</v>
      </c>
      <c r="H2755" s="784" t="s">
        <v>4431</v>
      </c>
      <c r="I2755" s="784" t="s">
        <v>5253</v>
      </c>
    </row>
    <row r="2756" spans="1:9" hidden="1">
      <c r="A2756" t="str">
        <f>Table_wabobpsvr_AzureCalc_AzureCalcRateCard[[#This Row],[ServiceName]]&amp;Table_wabobpsvr_AzureCalc_AzureCalcRateCard[[#This Row],[Price_Level]]&amp;Table_wabobpsvr_AzureCalc_AzureCalcRateCard[[#This Row],[Region]]</f>
        <v>Basic_D6 VM (Non-Windows)D4</v>
      </c>
      <c r="B2756">
        <v>4</v>
      </c>
      <c r="C2756" t="s">
        <v>701</v>
      </c>
      <c r="D2756" t="s">
        <v>183</v>
      </c>
      <c r="E2756">
        <v>1.75648</v>
      </c>
      <c r="F2756" t="s">
        <v>1152</v>
      </c>
      <c r="G2756" s="784" t="s">
        <v>4431</v>
      </c>
      <c r="H2756" s="784" t="s">
        <v>4431</v>
      </c>
      <c r="I2756" s="784" t="s">
        <v>5253</v>
      </c>
    </row>
    <row r="2757" spans="1:9" hidden="1">
      <c r="A2757" t="str">
        <f>Table_wabobpsvr_AzureCalc_AzureCalcRateCard[[#This Row],[ServiceName]]&amp;Table_wabobpsvr_AzureCalc_AzureCalcRateCard[[#This Row],[Price_Level]]&amp;Table_wabobpsvr_AzureCalc_AzureCalcRateCard[[#This Row],[Region]]</f>
        <v>Basic_D6 VM (Non-Windows)MOSP14</v>
      </c>
      <c r="B2757">
        <v>14</v>
      </c>
      <c r="C2757" t="s">
        <v>701</v>
      </c>
      <c r="D2757" t="s">
        <v>627</v>
      </c>
      <c r="E2757">
        <v>999999</v>
      </c>
      <c r="F2757" t="s">
        <v>1152</v>
      </c>
      <c r="G2757" s="784" t="s">
        <v>4431</v>
      </c>
      <c r="H2757" s="784" t="s">
        <v>4431</v>
      </c>
      <c r="I2757" s="784" t="s">
        <v>5254</v>
      </c>
    </row>
    <row r="2758" spans="1:9" hidden="1">
      <c r="A2758" t="str">
        <f>Table_wabobpsvr_AzureCalc_AzureCalcRateCard[[#This Row],[ServiceName]]&amp;Table_wabobpsvr_AzureCalc_AzureCalcRateCard[[#This Row],[Price_Level]]&amp;Table_wabobpsvr_AzureCalc_AzureCalcRateCard[[#This Row],[Region]]</f>
        <v>Basic_D6 VM (Non-Windows)A14</v>
      </c>
      <c r="B2758">
        <v>14</v>
      </c>
      <c r="C2758" t="s">
        <v>701</v>
      </c>
      <c r="D2758" t="s">
        <v>181</v>
      </c>
      <c r="E2758">
        <v>2.7160000000000002</v>
      </c>
      <c r="F2758" t="s">
        <v>1152</v>
      </c>
      <c r="G2758" s="784" t="s">
        <v>4431</v>
      </c>
      <c r="H2758" s="784" t="s">
        <v>4431</v>
      </c>
      <c r="I2758" s="784" t="s">
        <v>5254</v>
      </c>
    </row>
    <row r="2759" spans="1:9" hidden="1">
      <c r="A2759" t="str">
        <f>Table_wabobpsvr_AzureCalc_AzureCalcRateCard[[#This Row],[ServiceName]]&amp;Table_wabobpsvr_AzureCalc_AzureCalcRateCard[[#This Row],[Price_Level]]&amp;Table_wabobpsvr_AzureCalc_AzureCalcRateCard[[#This Row],[Region]]</f>
        <v>Basic_D6 VM (Non-Windows)B14</v>
      </c>
      <c r="B2759">
        <v>14</v>
      </c>
      <c r="C2759" t="s">
        <v>701</v>
      </c>
      <c r="D2759" t="s">
        <v>182</v>
      </c>
      <c r="E2759">
        <v>2.6320000000000001</v>
      </c>
      <c r="F2759" t="s">
        <v>1152</v>
      </c>
      <c r="G2759" s="784" t="s">
        <v>4431</v>
      </c>
      <c r="H2759" s="784" t="s">
        <v>4431</v>
      </c>
      <c r="I2759" s="784" t="s">
        <v>5254</v>
      </c>
    </row>
    <row r="2760" spans="1:9" hidden="1">
      <c r="A2760" t="str">
        <f>Table_wabobpsvr_AzureCalc_AzureCalcRateCard[[#This Row],[ServiceName]]&amp;Table_wabobpsvr_AzureCalc_AzureCalcRateCard[[#This Row],[Price_Level]]&amp;Table_wabobpsvr_AzureCalc_AzureCalcRateCard[[#This Row],[Region]]</f>
        <v>Basic_D6 VM (Non-Windows)C14</v>
      </c>
      <c r="B2760">
        <v>14</v>
      </c>
      <c r="C2760" t="s">
        <v>701</v>
      </c>
      <c r="D2760" t="s">
        <v>184</v>
      </c>
      <c r="E2760">
        <v>2.548</v>
      </c>
      <c r="F2760" t="s">
        <v>1152</v>
      </c>
      <c r="G2760" s="784" t="s">
        <v>4431</v>
      </c>
      <c r="H2760" s="784" t="s">
        <v>4431</v>
      </c>
      <c r="I2760" s="784" t="s">
        <v>5254</v>
      </c>
    </row>
    <row r="2761" spans="1:9" hidden="1">
      <c r="A2761" t="str">
        <f>Table_wabobpsvr_AzureCalc_AzureCalcRateCard[[#This Row],[ServiceName]]&amp;Table_wabobpsvr_AzureCalc_AzureCalcRateCard[[#This Row],[Price_Level]]&amp;Table_wabobpsvr_AzureCalc_AzureCalcRateCard[[#This Row],[Region]]</f>
        <v>Basic_D6 VM (Non-Windows)D14</v>
      </c>
      <c r="B2761">
        <v>14</v>
      </c>
      <c r="C2761" t="s">
        <v>701</v>
      </c>
      <c r="D2761" t="s">
        <v>183</v>
      </c>
      <c r="E2761">
        <v>2.464</v>
      </c>
      <c r="F2761" t="s">
        <v>1152</v>
      </c>
      <c r="G2761" s="784" t="s">
        <v>4431</v>
      </c>
      <c r="H2761" s="784" t="s">
        <v>4431</v>
      </c>
      <c r="I2761" s="784" t="s">
        <v>5254</v>
      </c>
    </row>
    <row r="2762" spans="1:9" hidden="1">
      <c r="A2762" t="str">
        <f>Table_wabobpsvr_AzureCalc_AzureCalcRateCard[[#This Row],[ServiceName]]&amp;Table_wabobpsvr_AzureCalc_AzureCalcRateCard[[#This Row],[Price_Level]]&amp;Table_wabobpsvr_AzureCalc_AzureCalcRateCard[[#This Row],[Region]]</f>
        <v>Basic_D6 VM (Non-Windows)MOSP</v>
      </c>
      <c r="C2762" t="s">
        <v>701</v>
      </c>
      <c r="D2762" t="s">
        <v>627</v>
      </c>
      <c r="E2762">
        <v>1.8140000000000001</v>
      </c>
      <c r="F2762" t="s">
        <v>1152</v>
      </c>
      <c r="G2762" s="784" t="s">
        <v>4431</v>
      </c>
      <c r="H2762" s="784" t="s">
        <v>4431</v>
      </c>
      <c r="I2762" s="784" t="s">
        <v>5255</v>
      </c>
    </row>
    <row r="2763" spans="1:9" hidden="1">
      <c r="A2763" t="str">
        <f>Table_wabobpsvr_AzureCalc_AzureCalcRateCard[[#This Row],[ServiceName]]&amp;Table_wabobpsvr_AzureCalc_AzureCalcRateCard[[#This Row],[Price_Level]]&amp;Table_wabobpsvr_AzureCalc_AzureCalcRateCard[[#This Row],[Region]]</f>
        <v>Basic_D6 VM (Non-Windows)A</v>
      </c>
      <c r="C2763" t="s">
        <v>701</v>
      </c>
      <c r="D2763" t="s">
        <v>181</v>
      </c>
      <c r="E2763">
        <v>1.7595799999999999</v>
      </c>
      <c r="F2763" t="s">
        <v>1152</v>
      </c>
      <c r="G2763" s="784" t="s">
        <v>3765</v>
      </c>
      <c r="H2763" s="784" t="s">
        <v>3766</v>
      </c>
      <c r="I2763" s="784" t="s">
        <v>5255</v>
      </c>
    </row>
    <row r="2764" spans="1:9" hidden="1">
      <c r="A2764" t="str">
        <f>Table_wabobpsvr_AzureCalc_AzureCalcRateCard[[#This Row],[ServiceName]]&amp;Table_wabobpsvr_AzureCalc_AzureCalcRateCard[[#This Row],[Price_Level]]&amp;Table_wabobpsvr_AzureCalc_AzureCalcRateCard[[#This Row],[Region]]</f>
        <v>Basic_D6 VM (Non-Windows)B</v>
      </c>
      <c r="C2764" t="s">
        <v>701</v>
      </c>
      <c r="D2764" t="s">
        <v>182</v>
      </c>
      <c r="E2764">
        <v>1.70516</v>
      </c>
      <c r="F2764" t="s">
        <v>1152</v>
      </c>
      <c r="G2764" s="784" t="s">
        <v>3765</v>
      </c>
      <c r="H2764" s="784" t="s">
        <v>3766</v>
      </c>
      <c r="I2764" s="784" t="s">
        <v>5255</v>
      </c>
    </row>
    <row r="2765" spans="1:9" hidden="1">
      <c r="A2765" t="str">
        <f>Table_wabobpsvr_AzureCalc_AzureCalcRateCard[[#This Row],[ServiceName]]&amp;Table_wabobpsvr_AzureCalc_AzureCalcRateCard[[#This Row],[Price_Level]]&amp;Table_wabobpsvr_AzureCalc_AzureCalcRateCard[[#This Row],[Region]]</f>
        <v>Basic_D6 VM (Non-Windows)C</v>
      </c>
      <c r="C2765" t="s">
        <v>701</v>
      </c>
      <c r="D2765" t="s">
        <v>184</v>
      </c>
      <c r="E2765">
        <v>1.6507400000000001</v>
      </c>
      <c r="F2765" t="s">
        <v>1152</v>
      </c>
      <c r="G2765" s="784" t="s">
        <v>3765</v>
      </c>
      <c r="H2765" s="784" t="s">
        <v>3766</v>
      </c>
      <c r="I2765" s="784" t="s">
        <v>5255</v>
      </c>
    </row>
    <row r="2766" spans="1:9" hidden="1">
      <c r="A2766" t="str">
        <f>Table_wabobpsvr_AzureCalc_AzureCalcRateCard[[#This Row],[ServiceName]]&amp;Table_wabobpsvr_AzureCalc_AzureCalcRateCard[[#This Row],[Price_Level]]&amp;Table_wabobpsvr_AzureCalc_AzureCalcRateCard[[#This Row],[Region]]</f>
        <v>Basic_D6 VM (Non-Windows)D</v>
      </c>
      <c r="C2766" t="s">
        <v>701</v>
      </c>
      <c r="D2766" t="s">
        <v>183</v>
      </c>
      <c r="E2766">
        <v>1.59632</v>
      </c>
      <c r="F2766" t="s">
        <v>1152</v>
      </c>
      <c r="G2766" s="784" t="s">
        <v>3765</v>
      </c>
      <c r="H2766" s="784" t="s">
        <v>3766</v>
      </c>
      <c r="I2766" s="784" t="s">
        <v>5255</v>
      </c>
    </row>
    <row r="2767" spans="1:9" hidden="1">
      <c r="A2767" t="str">
        <f>Table_wabobpsvr_AzureCalc_AzureCalcRateCard[[#This Row],[ServiceName]]&amp;Table_wabobpsvr_AzureCalc_AzureCalcRateCard[[#This Row],[Price_Level]]&amp;Table_wabobpsvr_AzureCalc_AzureCalcRateCard[[#This Row],[Region]]</f>
        <v>Basic_D6 VM (Windows)MOSP10</v>
      </c>
      <c r="B2767">
        <v>10</v>
      </c>
      <c r="C2767" t="s">
        <v>701</v>
      </c>
      <c r="D2767" t="s">
        <v>627</v>
      </c>
      <c r="E2767">
        <v>4.7690000000000001</v>
      </c>
      <c r="F2767" t="s">
        <v>1153</v>
      </c>
      <c r="G2767" s="784" t="s">
        <v>4431</v>
      </c>
      <c r="H2767" s="784" t="s">
        <v>4431</v>
      </c>
      <c r="I2767" s="784" t="s">
        <v>5256</v>
      </c>
    </row>
    <row r="2768" spans="1:9" hidden="1">
      <c r="A2768" t="str">
        <f>Table_wabobpsvr_AzureCalc_AzureCalcRateCard[[#This Row],[ServiceName]]&amp;Table_wabobpsvr_AzureCalc_AzureCalcRateCard[[#This Row],[Price_Level]]&amp;Table_wabobpsvr_AzureCalc_AzureCalcRateCard[[#This Row],[Region]]</f>
        <v>Basic_D6 VM (Windows)A10</v>
      </c>
      <c r="B2768">
        <v>10</v>
      </c>
      <c r="C2768" t="s">
        <v>701</v>
      </c>
      <c r="D2768" t="s">
        <v>181</v>
      </c>
      <c r="E2768">
        <v>4.6259300000000003</v>
      </c>
      <c r="F2768" t="s">
        <v>1153</v>
      </c>
      <c r="G2768" s="784" t="s">
        <v>4431</v>
      </c>
      <c r="H2768" s="784" t="s">
        <v>4431</v>
      </c>
      <c r="I2768" s="784" t="s">
        <v>5256</v>
      </c>
    </row>
    <row r="2769" spans="1:9" hidden="1">
      <c r="A2769" t="str">
        <f>Table_wabobpsvr_AzureCalc_AzureCalcRateCard[[#This Row],[ServiceName]]&amp;Table_wabobpsvr_AzureCalc_AzureCalcRateCard[[#This Row],[Price_Level]]&amp;Table_wabobpsvr_AzureCalc_AzureCalcRateCard[[#This Row],[Region]]</f>
        <v>Basic_D6 VM (Windows)B10</v>
      </c>
      <c r="B2769">
        <v>10</v>
      </c>
      <c r="C2769" t="s">
        <v>701</v>
      </c>
      <c r="D2769" t="s">
        <v>182</v>
      </c>
      <c r="E2769">
        <v>4.4828599999999996</v>
      </c>
      <c r="F2769" t="s">
        <v>1153</v>
      </c>
      <c r="G2769" s="784" t="s">
        <v>4431</v>
      </c>
      <c r="H2769" s="784" t="s">
        <v>4431</v>
      </c>
      <c r="I2769" s="784" t="s">
        <v>5256</v>
      </c>
    </row>
    <row r="2770" spans="1:9" hidden="1">
      <c r="A2770" t="str">
        <f>Table_wabobpsvr_AzureCalc_AzureCalcRateCard[[#This Row],[ServiceName]]&amp;Table_wabobpsvr_AzureCalc_AzureCalcRateCard[[#This Row],[Price_Level]]&amp;Table_wabobpsvr_AzureCalc_AzureCalcRateCard[[#This Row],[Region]]</f>
        <v>Basic_D6 VM (Windows)C10</v>
      </c>
      <c r="B2770">
        <v>10</v>
      </c>
      <c r="C2770" t="s">
        <v>701</v>
      </c>
      <c r="D2770" t="s">
        <v>184</v>
      </c>
      <c r="E2770">
        <v>4.3397899999999998</v>
      </c>
      <c r="F2770" t="s">
        <v>1153</v>
      </c>
      <c r="G2770" s="784" t="s">
        <v>4431</v>
      </c>
      <c r="H2770" s="784" t="s">
        <v>4431</v>
      </c>
      <c r="I2770" s="784" t="s">
        <v>5256</v>
      </c>
    </row>
    <row r="2771" spans="1:9" hidden="1">
      <c r="A2771" t="str">
        <f>Table_wabobpsvr_AzureCalc_AzureCalcRateCard[[#This Row],[ServiceName]]&amp;Table_wabobpsvr_AzureCalc_AzureCalcRateCard[[#This Row],[Price_Level]]&amp;Table_wabobpsvr_AzureCalc_AzureCalcRateCard[[#This Row],[Region]]</f>
        <v>Basic_D6 VM (Windows)D10</v>
      </c>
      <c r="B2771">
        <v>10</v>
      </c>
      <c r="C2771" t="s">
        <v>701</v>
      </c>
      <c r="D2771" t="s">
        <v>183</v>
      </c>
      <c r="E2771">
        <v>4.19672</v>
      </c>
      <c r="F2771" t="s">
        <v>1153</v>
      </c>
      <c r="G2771" s="784" t="s">
        <v>4431</v>
      </c>
      <c r="H2771" s="784" t="s">
        <v>4431</v>
      </c>
      <c r="I2771" s="784" t="s">
        <v>5256</v>
      </c>
    </row>
    <row r="2772" spans="1:9" hidden="1">
      <c r="A2772" t="str">
        <f>Table_wabobpsvr_AzureCalc_AzureCalcRateCard[[#This Row],[ServiceName]]&amp;Table_wabobpsvr_AzureCalc_AzureCalcRateCard[[#This Row],[Price_Level]]&amp;Table_wabobpsvr_AzureCalc_AzureCalcRateCard[[#This Row],[Region]]</f>
        <v>Basic_D6 VM (Windows)MOSP9</v>
      </c>
      <c r="B2772">
        <v>9</v>
      </c>
      <c r="C2772" t="s">
        <v>701</v>
      </c>
      <c r="D2772" t="s">
        <v>627</v>
      </c>
      <c r="E2772">
        <v>4.1470000000000002</v>
      </c>
      <c r="F2772" t="s">
        <v>1153</v>
      </c>
      <c r="G2772" s="784" t="s">
        <v>4431</v>
      </c>
      <c r="H2772" s="784" t="s">
        <v>4431</v>
      </c>
      <c r="I2772" s="784" t="s">
        <v>5257</v>
      </c>
    </row>
    <row r="2773" spans="1:9" hidden="1">
      <c r="A2773" t="str">
        <f>Table_wabobpsvr_AzureCalc_AzureCalcRateCard[[#This Row],[ServiceName]]&amp;Table_wabobpsvr_AzureCalc_AzureCalcRateCard[[#This Row],[Price_Level]]&amp;Table_wabobpsvr_AzureCalc_AzureCalcRateCard[[#This Row],[Region]]</f>
        <v>Basic_D6 VM (Windows)A9</v>
      </c>
      <c r="B2773">
        <v>9</v>
      </c>
      <c r="C2773" t="s">
        <v>701</v>
      </c>
      <c r="D2773" t="s">
        <v>181</v>
      </c>
      <c r="E2773">
        <v>4.0225900000000001</v>
      </c>
      <c r="F2773" t="s">
        <v>1153</v>
      </c>
      <c r="G2773" s="784" t="s">
        <v>4431</v>
      </c>
      <c r="H2773" s="784" t="s">
        <v>4431</v>
      </c>
      <c r="I2773" s="784" t="s">
        <v>5257</v>
      </c>
    </row>
    <row r="2774" spans="1:9" hidden="1">
      <c r="A2774" t="str">
        <f>Table_wabobpsvr_AzureCalc_AzureCalcRateCard[[#This Row],[ServiceName]]&amp;Table_wabobpsvr_AzureCalc_AzureCalcRateCard[[#This Row],[Price_Level]]&amp;Table_wabobpsvr_AzureCalc_AzureCalcRateCard[[#This Row],[Region]]</f>
        <v>Basic_D6 VM (Windows)B9</v>
      </c>
      <c r="B2774">
        <v>9</v>
      </c>
      <c r="C2774" t="s">
        <v>701</v>
      </c>
      <c r="D2774" t="s">
        <v>182</v>
      </c>
      <c r="E2774">
        <v>3.89818</v>
      </c>
      <c r="F2774" t="s">
        <v>1153</v>
      </c>
      <c r="G2774" s="784" t="s">
        <v>4431</v>
      </c>
      <c r="H2774" s="784" t="s">
        <v>4431</v>
      </c>
      <c r="I2774" s="784" t="s">
        <v>5257</v>
      </c>
    </row>
    <row r="2775" spans="1:9" hidden="1">
      <c r="A2775" t="str">
        <f>Table_wabobpsvr_AzureCalc_AzureCalcRateCard[[#This Row],[ServiceName]]&amp;Table_wabobpsvr_AzureCalc_AzureCalcRateCard[[#This Row],[Price_Level]]&amp;Table_wabobpsvr_AzureCalc_AzureCalcRateCard[[#This Row],[Region]]</f>
        <v>Basic_D6 VM (Windows)C9</v>
      </c>
      <c r="B2775">
        <v>9</v>
      </c>
      <c r="C2775" t="s">
        <v>701</v>
      </c>
      <c r="D2775" t="s">
        <v>184</v>
      </c>
      <c r="E2775">
        <v>3.7737699999999998</v>
      </c>
      <c r="F2775" t="s">
        <v>1153</v>
      </c>
      <c r="G2775" s="784" t="s">
        <v>4431</v>
      </c>
      <c r="H2775" s="784" t="s">
        <v>4431</v>
      </c>
      <c r="I2775" s="784" t="s">
        <v>5257</v>
      </c>
    </row>
    <row r="2776" spans="1:9" hidden="1">
      <c r="A2776" t="str">
        <f>Table_wabobpsvr_AzureCalc_AzureCalcRateCard[[#This Row],[ServiceName]]&amp;Table_wabobpsvr_AzureCalc_AzureCalcRateCard[[#This Row],[Price_Level]]&amp;Table_wabobpsvr_AzureCalc_AzureCalcRateCard[[#This Row],[Region]]</f>
        <v>Basic_D6 VM (Windows)D9</v>
      </c>
      <c r="B2776">
        <v>9</v>
      </c>
      <c r="C2776" t="s">
        <v>701</v>
      </c>
      <c r="D2776" t="s">
        <v>183</v>
      </c>
      <c r="E2776">
        <v>3.6493600000000002</v>
      </c>
      <c r="F2776" t="s">
        <v>1153</v>
      </c>
      <c r="G2776" s="784" t="s">
        <v>4431</v>
      </c>
      <c r="H2776" s="784" t="s">
        <v>4431</v>
      </c>
      <c r="I2776" s="784" t="s">
        <v>5257</v>
      </c>
    </row>
    <row r="2777" spans="1:9" hidden="1">
      <c r="A2777" t="str">
        <f>Table_wabobpsvr_AzureCalc_AzureCalcRateCard[[#This Row],[ServiceName]]&amp;Table_wabobpsvr_AzureCalc_AzureCalcRateCard[[#This Row],[Price_Level]]&amp;Table_wabobpsvr_AzureCalc_AzureCalcRateCard[[#This Row],[Region]]</f>
        <v>Basic_D6 VM (Windows)MOSP13</v>
      </c>
      <c r="B2777">
        <v>13</v>
      </c>
      <c r="C2777" t="s">
        <v>701</v>
      </c>
      <c r="D2777" t="s">
        <v>627</v>
      </c>
      <c r="E2777">
        <v>4.0949999999999998</v>
      </c>
      <c r="F2777" t="s">
        <v>1153</v>
      </c>
      <c r="G2777" s="784" t="s">
        <v>4431</v>
      </c>
      <c r="H2777" s="784" t="s">
        <v>4431</v>
      </c>
      <c r="I2777" s="784" t="s">
        <v>5258</v>
      </c>
    </row>
    <row r="2778" spans="1:9" hidden="1">
      <c r="A2778" t="str">
        <f>Table_wabobpsvr_AzureCalc_AzureCalcRateCard[[#This Row],[ServiceName]]&amp;Table_wabobpsvr_AzureCalc_AzureCalcRateCard[[#This Row],[Price_Level]]&amp;Table_wabobpsvr_AzureCalc_AzureCalcRateCard[[#This Row],[Region]]</f>
        <v>Basic_D6 VM (Windows)A13</v>
      </c>
      <c r="B2778">
        <v>13</v>
      </c>
      <c r="C2778" t="s">
        <v>701</v>
      </c>
      <c r="D2778" t="s">
        <v>181</v>
      </c>
      <c r="E2778">
        <v>3.9721500000000001</v>
      </c>
      <c r="F2778" t="s">
        <v>1153</v>
      </c>
      <c r="G2778" s="784" t="s">
        <v>4431</v>
      </c>
      <c r="H2778" s="784" t="s">
        <v>4431</v>
      </c>
      <c r="I2778" s="784" t="s">
        <v>5258</v>
      </c>
    </row>
    <row r="2779" spans="1:9" hidden="1">
      <c r="A2779" t="str">
        <f>Table_wabobpsvr_AzureCalc_AzureCalcRateCard[[#This Row],[ServiceName]]&amp;Table_wabobpsvr_AzureCalc_AzureCalcRateCard[[#This Row],[Price_Level]]&amp;Table_wabobpsvr_AzureCalc_AzureCalcRateCard[[#This Row],[Region]]</f>
        <v>Basic_D6 VM (Windows)B13</v>
      </c>
      <c r="B2779">
        <v>13</v>
      </c>
      <c r="C2779" t="s">
        <v>701</v>
      </c>
      <c r="D2779" t="s">
        <v>182</v>
      </c>
      <c r="E2779">
        <v>3.8492999999999999</v>
      </c>
      <c r="F2779" t="s">
        <v>1153</v>
      </c>
      <c r="G2779" s="784" t="s">
        <v>4431</v>
      </c>
      <c r="H2779" s="784" t="s">
        <v>4431</v>
      </c>
      <c r="I2779" s="784" t="s">
        <v>5258</v>
      </c>
    </row>
    <row r="2780" spans="1:9" hidden="1">
      <c r="A2780" t="str">
        <f>Table_wabobpsvr_AzureCalc_AzureCalcRateCard[[#This Row],[ServiceName]]&amp;Table_wabobpsvr_AzureCalc_AzureCalcRateCard[[#This Row],[Price_Level]]&amp;Table_wabobpsvr_AzureCalc_AzureCalcRateCard[[#This Row],[Region]]</f>
        <v>Basic_D6 VM (Windows)C13</v>
      </c>
      <c r="B2780">
        <v>13</v>
      </c>
      <c r="C2780" t="s">
        <v>701</v>
      </c>
      <c r="D2780" t="s">
        <v>184</v>
      </c>
      <c r="E2780">
        <v>3.7264499999999998</v>
      </c>
      <c r="F2780" t="s">
        <v>1153</v>
      </c>
      <c r="G2780" s="784" t="s">
        <v>4431</v>
      </c>
      <c r="H2780" s="784" t="s">
        <v>4431</v>
      </c>
      <c r="I2780" s="784" t="s">
        <v>5258</v>
      </c>
    </row>
    <row r="2781" spans="1:9" hidden="1">
      <c r="A2781" t="str">
        <f>Table_wabobpsvr_AzureCalc_AzureCalcRateCard[[#This Row],[ServiceName]]&amp;Table_wabobpsvr_AzureCalc_AzureCalcRateCard[[#This Row],[Price_Level]]&amp;Table_wabobpsvr_AzureCalc_AzureCalcRateCard[[#This Row],[Region]]</f>
        <v>Basic_D6 VM (Windows)D13</v>
      </c>
      <c r="B2781">
        <v>13</v>
      </c>
      <c r="C2781" t="s">
        <v>701</v>
      </c>
      <c r="D2781" t="s">
        <v>183</v>
      </c>
      <c r="E2781">
        <v>3.6036000000000001</v>
      </c>
      <c r="F2781" t="s">
        <v>1153</v>
      </c>
      <c r="G2781" s="784" t="s">
        <v>4431</v>
      </c>
      <c r="H2781" s="784" t="s">
        <v>4431</v>
      </c>
      <c r="I2781" s="784" t="s">
        <v>5258</v>
      </c>
    </row>
    <row r="2782" spans="1:9" hidden="1">
      <c r="A2782" t="str">
        <f>Table_wabobpsvr_AzureCalc_AzureCalcRateCard[[#This Row],[ServiceName]]&amp;Table_wabobpsvr_AzureCalc_AzureCalcRateCard[[#This Row],[Price_Level]]&amp;Table_wabobpsvr_AzureCalc_AzureCalcRateCard[[#This Row],[Region]]</f>
        <v>Basic_D6 VM (Windows)MOSP7</v>
      </c>
      <c r="B2782">
        <v>7</v>
      </c>
      <c r="C2782" t="s">
        <v>701</v>
      </c>
      <c r="D2782" t="s">
        <v>627</v>
      </c>
      <c r="E2782">
        <v>3.629</v>
      </c>
      <c r="F2782" t="s">
        <v>1153</v>
      </c>
      <c r="G2782" s="784" t="s">
        <v>4431</v>
      </c>
      <c r="H2782" s="784" t="s">
        <v>4431</v>
      </c>
      <c r="I2782" s="784" t="s">
        <v>5259</v>
      </c>
    </row>
    <row r="2783" spans="1:9" hidden="1">
      <c r="A2783" t="str">
        <f>Table_wabobpsvr_AzureCalc_AzureCalcRateCard[[#This Row],[ServiceName]]&amp;Table_wabobpsvr_AzureCalc_AzureCalcRateCard[[#This Row],[Price_Level]]&amp;Table_wabobpsvr_AzureCalc_AzureCalcRateCard[[#This Row],[Region]]</f>
        <v>Basic_D6 VM (Windows)A7</v>
      </c>
      <c r="B2783">
        <v>7</v>
      </c>
      <c r="C2783" t="s">
        <v>701</v>
      </c>
      <c r="D2783" t="s">
        <v>181</v>
      </c>
      <c r="E2783">
        <v>3.52013</v>
      </c>
      <c r="F2783" t="s">
        <v>1153</v>
      </c>
      <c r="G2783" s="784" t="s">
        <v>4431</v>
      </c>
      <c r="H2783" s="784" t="s">
        <v>4431</v>
      </c>
      <c r="I2783" s="784" t="s">
        <v>5259</v>
      </c>
    </row>
    <row r="2784" spans="1:9" hidden="1">
      <c r="A2784" t="str">
        <f>Table_wabobpsvr_AzureCalc_AzureCalcRateCard[[#This Row],[ServiceName]]&amp;Table_wabobpsvr_AzureCalc_AzureCalcRateCard[[#This Row],[Price_Level]]&amp;Table_wabobpsvr_AzureCalc_AzureCalcRateCard[[#This Row],[Region]]</f>
        <v>Basic_D6 VM (Windows)B7</v>
      </c>
      <c r="B2784">
        <v>7</v>
      </c>
      <c r="C2784" t="s">
        <v>701</v>
      </c>
      <c r="D2784" t="s">
        <v>182</v>
      </c>
      <c r="E2784">
        <v>3.41126</v>
      </c>
      <c r="F2784" t="s">
        <v>1153</v>
      </c>
      <c r="G2784" s="784" t="s">
        <v>4431</v>
      </c>
      <c r="H2784" s="784" t="s">
        <v>4431</v>
      </c>
      <c r="I2784" s="784" t="s">
        <v>5259</v>
      </c>
    </row>
    <row r="2785" spans="1:9" hidden="1">
      <c r="A2785" t="str">
        <f>Table_wabobpsvr_AzureCalc_AzureCalcRateCard[[#This Row],[ServiceName]]&amp;Table_wabobpsvr_AzureCalc_AzureCalcRateCard[[#This Row],[Price_Level]]&amp;Table_wabobpsvr_AzureCalc_AzureCalcRateCard[[#This Row],[Region]]</f>
        <v>Basic_D6 VM (Windows)C7</v>
      </c>
      <c r="B2785">
        <v>7</v>
      </c>
      <c r="C2785" t="s">
        <v>701</v>
      </c>
      <c r="D2785" t="s">
        <v>184</v>
      </c>
      <c r="E2785">
        <v>3.3023899999999999</v>
      </c>
      <c r="F2785" t="s">
        <v>1153</v>
      </c>
      <c r="G2785" s="784" t="s">
        <v>4431</v>
      </c>
      <c r="H2785" s="784" t="s">
        <v>4431</v>
      </c>
      <c r="I2785" s="784" t="s">
        <v>5259</v>
      </c>
    </row>
    <row r="2786" spans="1:9" hidden="1">
      <c r="A2786" t="str">
        <f>Table_wabobpsvr_AzureCalc_AzureCalcRateCard[[#This Row],[ServiceName]]&amp;Table_wabobpsvr_AzureCalc_AzureCalcRateCard[[#This Row],[Price_Level]]&amp;Table_wabobpsvr_AzureCalc_AzureCalcRateCard[[#This Row],[Region]]</f>
        <v>Basic_D6 VM (Windows)D7</v>
      </c>
      <c r="B2786">
        <v>7</v>
      </c>
      <c r="C2786" t="s">
        <v>701</v>
      </c>
      <c r="D2786" t="s">
        <v>183</v>
      </c>
      <c r="E2786">
        <v>3.1935199999999999</v>
      </c>
      <c r="F2786" t="s">
        <v>1153</v>
      </c>
      <c r="G2786" s="784" t="s">
        <v>4431</v>
      </c>
      <c r="H2786" s="784" t="s">
        <v>4431</v>
      </c>
      <c r="I2786" s="784" t="s">
        <v>5259</v>
      </c>
    </row>
    <row r="2787" spans="1:9" hidden="1">
      <c r="A2787" t="str">
        <f>Table_wabobpsvr_AzureCalc_AzureCalcRateCard[[#This Row],[ServiceName]]&amp;Table_wabobpsvr_AzureCalc_AzureCalcRateCard[[#This Row],[Price_Level]]&amp;Table_wabobpsvr_AzureCalc_AzureCalcRateCard[[#This Row],[Region]]</f>
        <v>Basic_D6 VM (Windows)MOSP8</v>
      </c>
      <c r="B2787">
        <v>8</v>
      </c>
      <c r="C2787" t="s">
        <v>701</v>
      </c>
      <c r="D2787" t="s">
        <v>627</v>
      </c>
      <c r="E2787">
        <v>3.8879999999999999</v>
      </c>
      <c r="F2787" t="s">
        <v>1153</v>
      </c>
      <c r="G2787" s="784" t="s">
        <v>4431</v>
      </c>
      <c r="H2787" s="784" t="s">
        <v>4431</v>
      </c>
      <c r="I2787" s="784" t="s">
        <v>5260</v>
      </c>
    </row>
    <row r="2788" spans="1:9" hidden="1">
      <c r="A2788" t="str">
        <f>Table_wabobpsvr_AzureCalc_AzureCalcRateCard[[#This Row],[ServiceName]]&amp;Table_wabobpsvr_AzureCalc_AzureCalcRateCard[[#This Row],[Price_Level]]&amp;Table_wabobpsvr_AzureCalc_AzureCalcRateCard[[#This Row],[Region]]</f>
        <v>Basic_D6 VM (Windows)A8</v>
      </c>
      <c r="B2788">
        <v>8</v>
      </c>
      <c r="C2788" t="s">
        <v>701</v>
      </c>
      <c r="D2788" t="s">
        <v>181</v>
      </c>
      <c r="E2788">
        <v>3.77136</v>
      </c>
      <c r="F2788" t="s">
        <v>1153</v>
      </c>
      <c r="G2788" s="784" t="s">
        <v>4431</v>
      </c>
      <c r="H2788" s="784" t="s">
        <v>4431</v>
      </c>
      <c r="I2788" s="784" t="s">
        <v>5260</v>
      </c>
    </row>
    <row r="2789" spans="1:9" hidden="1">
      <c r="A2789" t="str">
        <f>Table_wabobpsvr_AzureCalc_AzureCalcRateCard[[#This Row],[ServiceName]]&amp;Table_wabobpsvr_AzureCalc_AzureCalcRateCard[[#This Row],[Price_Level]]&amp;Table_wabobpsvr_AzureCalc_AzureCalcRateCard[[#This Row],[Region]]</f>
        <v>Basic_D6 VM (Windows)B8</v>
      </c>
      <c r="B2789">
        <v>8</v>
      </c>
      <c r="C2789" t="s">
        <v>701</v>
      </c>
      <c r="D2789" t="s">
        <v>182</v>
      </c>
      <c r="E2789">
        <v>3.6547200000000002</v>
      </c>
      <c r="F2789" t="s">
        <v>1153</v>
      </c>
      <c r="G2789" s="784" t="s">
        <v>4431</v>
      </c>
      <c r="H2789" s="784" t="s">
        <v>4431</v>
      </c>
      <c r="I2789" s="784" t="s">
        <v>5260</v>
      </c>
    </row>
    <row r="2790" spans="1:9" hidden="1">
      <c r="A2790" t="str">
        <f>Table_wabobpsvr_AzureCalc_AzureCalcRateCard[[#This Row],[ServiceName]]&amp;Table_wabobpsvr_AzureCalc_AzureCalcRateCard[[#This Row],[Price_Level]]&amp;Table_wabobpsvr_AzureCalc_AzureCalcRateCard[[#This Row],[Region]]</f>
        <v>Basic_D6 VM (Windows)C8</v>
      </c>
      <c r="B2790">
        <v>8</v>
      </c>
      <c r="C2790" t="s">
        <v>701</v>
      </c>
      <c r="D2790" t="s">
        <v>184</v>
      </c>
      <c r="E2790">
        <v>3.5380799999999999</v>
      </c>
      <c r="F2790" t="s">
        <v>1153</v>
      </c>
      <c r="G2790" s="784" t="s">
        <v>4431</v>
      </c>
      <c r="H2790" s="784" t="s">
        <v>4431</v>
      </c>
      <c r="I2790" s="784" t="s">
        <v>5260</v>
      </c>
    </row>
    <row r="2791" spans="1:9" hidden="1">
      <c r="A2791" t="str">
        <f>Table_wabobpsvr_AzureCalc_AzureCalcRateCard[[#This Row],[ServiceName]]&amp;Table_wabobpsvr_AzureCalc_AzureCalcRateCard[[#This Row],[Price_Level]]&amp;Table_wabobpsvr_AzureCalc_AzureCalcRateCard[[#This Row],[Region]]</f>
        <v>Basic_D6 VM (Windows)D8</v>
      </c>
      <c r="B2791">
        <v>8</v>
      </c>
      <c r="C2791" t="s">
        <v>701</v>
      </c>
      <c r="D2791" t="s">
        <v>183</v>
      </c>
      <c r="E2791">
        <v>3.42144</v>
      </c>
      <c r="F2791" t="s">
        <v>1153</v>
      </c>
      <c r="G2791" s="784" t="s">
        <v>4431</v>
      </c>
      <c r="H2791" s="784" t="s">
        <v>4431</v>
      </c>
      <c r="I2791" s="784" t="s">
        <v>5260</v>
      </c>
    </row>
    <row r="2792" spans="1:9" hidden="1">
      <c r="A2792" s="784" t="str">
        <f>Table_wabobpsvr_AzureCalc_AzureCalcRateCard[[#This Row],[ServiceName]]&amp;Table_wabobpsvr_AzureCalc_AzureCalcRateCard[[#This Row],[Price_Level]]&amp;Table_wabobpsvr_AzureCalc_AzureCalcRateCard[[#This Row],[Region]]</f>
        <v>Basic_D6 VM (Windows)MOSP11</v>
      </c>
      <c r="B2792" s="784">
        <v>11</v>
      </c>
      <c r="C2792" s="784" t="s">
        <v>701</v>
      </c>
      <c r="D2792" s="784" t="s">
        <v>627</v>
      </c>
      <c r="E2792" s="784">
        <v>4.484</v>
      </c>
      <c r="F2792" s="784" t="s">
        <v>1153</v>
      </c>
      <c r="G2792" s="784" t="s">
        <v>4431</v>
      </c>
      <c r="H2792" s="784" t="s">
        <v>4431</v>
      </c>
      <c r="I2792" s="784" t="s">
        <v>5261</v>
      </c>
    </row>
    <row r="2793" spans="1:9" hidden="1">
      <c r="A2793" t="str">
        <f>Table_wabobpsvr_AzureCalc_AzureCalcRateCard[[#This Row],[ServiceName]]&amp;Table_wabobpsvr_AzureCalc_AzureCalcRateCard[[#This Row],[Price_Level]]&amp;Table_wabobpsvr_AzureCalc_AzureCalcRateCard[[#This Row],[Region]]</f>
        <v>Basic_D6 VM (Windows)A11</v>
      </c>
      <c r="B2793">
        <v>11</v>
      </c>
      <c r="C2793" t="s">
        <v>701</v>
      </c>
      <c r="D2793" t="s">
        <v>181</v>
      </c>
      <c r="E2793">
        <v>4.3494799999999998</v>
      </c>
      <c r="F2793" t="s">
        <v>1153</v>
      </c>
      <c r="G2793" s="784" t="s">
        <v>4431</v>
      </c>
      <c r="H2793" s="784" t="s">
        <v>4431</v>
      </c>
      <c r="I2793" s="784" t="s">
        <v>5261</v>
      </c>
    </row>
    <row r="2794" spans="1:9" hidden="1">
      <c r="A2794" t="str">
        <f>Table_wabobpsvr_AzureCalc_AzureCalcRateCard[[#This Row],[ServiceName]]&amp;Table_wabobpsvr_AzureCalc_AzureCalcRateCard[[#This Row],[Price_Level]]&amp;Table_wabobpsvr_AzureCalc_AzureCalcRateCard[[#This Row],[Region]]</f>
        <v>Basic_D6 VM (Windows)B11</v>
      </c>
      <c r="B2794">
        <v>11</v>
      </c>
      <c r="C2794" t="s">
        <v>701</v>
      </c>
      <c r="D2794" t="s">
        <v>182</v>
      </c>
      <c r="E2794">
        <v>4.2149599999999996</v>
      </c>
      <c r="F2794" t="s">
        <v>1153</v>
      </c>
      <c r="G2794" s="784" t="s">
        <v>4431</v>
      </c>
      <c r="H2794" s="784" t="s">
        <v>4431</v>
      </c>
      <c r="I2794" s="784" t="s">
        <v>5261</v>
      </c>
    </row>
    <row r="2795" spans="1:9" hidden="1">
      <c r="A2795" t="str">
        <f>Table_wabobpsvr_AzureCalc_AzureCalcRateCard[[#This Row],[ServiceName]]&amp;Table_wabobpsvr_AzureCalc_AzureCalcRateCard[[#This Row],[Price_Level]]&amp;Table_wabobpsvr_AzureCalc_AzureCalcRateCard[[#This Row],[Region]]</f>
        <v>Basic_D6 VM (Windows)C11</v>
      </c>
      <c r="B2795">
        <v>11</v>
      </c>
      <c r="C2795" t="s">
        <v>701</v>
      </c>
      <c r="D2795" t="s">
        <v>184</v>
      </c>
      <c r="E2795">
        <v>4.0804400000000003</v>
      </c>
      <c r="F2795" t="s">
        <v>1153</v>
      </c>
      <c r="G2795" s="784" t="s">
        <v>4431</v>
      </c>
      <c r="H2795" s="784" t="s">
        <v>4431</v>
      </c>
      <c r="I2795" s="784" t="s">
        <v>5261</v>
      </c>
    </row>
    <row r="2796" spans="1:9" hidden="1">
      <c r="A2796" t="str">
        <f>Table_wabobpsvr_AzureCalc_AzureCalcRateCard[[#This Row],[ServiceName]]&amp;Table_wabobpsvr_AzureCalc_AzureCalcRateCard[[#This Row],[Price_Level]]&amp;Table_wabobpsvr_AzureCalc_AzureCalcRateCard[[#This Row],[Region]]</f>
        <v>Basic_D6 VM (Windows)D11</v>
      </c>
      <c r="B2796">
        <v>11</v>
      </c>
      <c r="C2796" t="s">
        <v>701</v>
      </c>
      <c r="D2796" t="s">
        <v>183</v>
      </c>
      <c r="E2796">
        <v>3.9459200000000001</v>
      </c>
      <c r="F2796" t="s">
        <v>1153</v>
      </c>
      <c r="G2796" s="784" t="s">
        <v>4431</v>
      </c>
      <c r="H2796" s="784" t="s">
        <v>4431</v>
      </c>
      <c r="I2796" s="784" t="s">
        <v>5261</v>
      </c>
    </row>
    <row r="2797" spans="1:9" hidden="1">
      <c r="A2797" t="str">
        <f>Table_wabobpsvr_AzureCalc_AzureCalcRateCard[[#This Row],[ServiceName]]&amp;Table_wabobpsvr_AzureCalc_AzureCalcRateCard[[#This Row],[Price_Level]]&amp;Table_wabobpsvr_AzureCalc_AzureCalcRateCard[[#This Row],[Region]]</f>
        <v>Basic_D6 VM (Windows)MOSP12</v>
      </c>
      <c r="B2797">
        <v>12</v>
      </c>
      <c r="C2797" t="s">
        <v>701</v>
      </c>
      <c r="D2797" t="s">
        <v>627</v>
      </c>
      <c r="E2797">
        <v>3.8879999999999999</v>
      </c>
      <c r="F2797" t="s">
        <v>1153</v>
      </c>
      <c r="G2797" s="784" t="s">
        <v>4431</v>
      </c>
      <c r="H2797" s="784" t="s">
        <v>4431</v>
      </c>
      <c r="I2797" s="784" t="s">
        <v>5262</v>
      </c>
    </row>
    <row r="2798" spans="1:9" hidden="1">
      <c r="A2798" t="str">
        <f>Table_wabobpsvr_AzureCalc_AzureCalcRateCard[[#This Row],[ServiceName]]&amp;Table_wabobpsvr_AzureCalc_AzureCalcRateCard[[#This Row],[Price_Level]]&amp;Table_wabobpsvr_AzureCalc_AzureCalcRateCard[[#This Row],[Region]]</f>
        <v>Standard_D11 Cloud ServicesA13</v>
      </c>
      <c r="B2798">
        <v>13</v>
      </c>
      <c r="C2798" t="s">
        <v>701</v>
      </c>
      <c r="D2798" t="s">
        <v>181</v>
      </c>
      <c r="E2798">
        <v>0.48305999999999999</v>
      </c>
      <c r="F2798" t="s">
        <v>1157</v>
      </c>
      <c r="G2798" s="784" t="s">
        <v>4431</v>
      </c>
      <c r="H2798" s="784" t="s">
        <v>4431</v>
      </c>
      <c r="I2798" s="784" t="s">
        <v>5263</v>
      </c>
    </row>
    <row r="2799" spans="1:9" hidden="1">
      <c r="A2799" t="str">
        <f>Table_wabobpsvr_AzureCalc_AzureCalcRateCard[[#This Row],[ServiceName]]&amp;Table_wabobpsvr_AzureCalc_AzureCalcRateCard[[#This Row],[Price_Level]]&amp;Table_wabobpsvr_AzureCalc_AzureCalcRateCard[[#This Row],[Region]]</f>
        <v>Standard_D11 Cloud ServicesB13</v>
      </c>
      <c r="B2799">
        <v>13</v>
      </c>
      <c r="C2799" t="s">
        <v>701</v>
      </c>
      <c r="D2799" t="s">
        <v>182</v>
      </c>
      <c r="E2799">
        <v>0.46811999999999998</v>
      </c>
      <c r="F2799" t="s">
        <v>1157</v>
      </c>
      <c r="G2799" s="784" t="s">
        <v>4431</v>
      </c>
      <c r="H2799" s="784" t="s">
        <v>4431</v>
      </c>
      <c r="I2799" s="784" t="s">
        <v>5263</v>
      </c>
    </row>
    <row r="2800" spans="1:9" hidden="1">
      <c r="A2800" t="str">
        <f>Table_wabobpsvr_AzureCalc_AzureCalcRateCard[[#This Row],[ServiceName]]&amp;Table_wabobpsvr_AzureCalc_AzureCalcRateCard[[#This Row],[Price_Level]]&amp;Table_wabobpsvr_AzureCalc_AzureCalcRateCard[[#This Row],[Region]]</f>
        <v>Standard_D11 Cloud ServicesC13</v>
      </c>
      <c r="B2800">
        <v>13</v>
      </c>
      <c r="C2800" t="s">
        <v>701</v>
      </c>
      <c r="D2800" t="s">
        <v>184</v>
      </c>
      <c r="E2800">
        <v>0.45318000000000003</v>
      </c>
      <c r="F2800" t="s">
        <v>1157</v>
      </c>
      <c r="G2800" s="784" t="s">
        <v>4431</v>
      </c>
      <c r="H2800" s="784" t="s">
        <v>4431</v>
      </c>
      <c r="I2800" s="784" t="s">
        <v>5263</v>
      </c>
    </row>
    <row r="2801" spans="1:9" hidden="1">
      <c r="A2801" t="str">
        <f>Table_wabobpsvr_AzureCalc_AzureCalcRateCard[[#This Row],[ServiceName]]&amp;Table_wabobpsvr_AzureCalc_AzureCalcRateCard[[#This Row],[Price_Level]]&amp;Table_wabobpsvr_AzureCalc_AzureCalcRateCard[[#This Row],[Region]]</f>
        <v>Standard_D11 Cloud ServicesD13</v>
      </c>
      <c r="B2801">
        <v>13</v>
      </c>
      <c r="C2801" t="s">
        <v>701</v>
      </c>
      <c r="D2801" t="s">
        <v>183</v>
      </c>
      <c r="E2801">
        <v>0.43824000000000002</v>
      </c>
      <c r="F2801" t="s">
        <v>1157</v>
      </c>
      <c r="G2801" s="784" t="s">
        <v>4431</v>
      </c>
      <c r="H2801" s="784" t="s">
        <v>4431</v>
      </c>
      <c r="I2801" s="784" t="s">
        <v>5263</v>
      </c>
    </row>
    <row r="2802" spans="1:9" hidden="1">
      <c r="A2802" t="str">
        <f>Table_wabobpsvr_AzureCalc_AzureCalcRateCard[[#This Row],[ServiceName]]&amp;Table_wabobpsvr_AzureCalc_AzureCalcRateCard[[#This Row],[Price_Level]]&amp;Table_wabobpsvr_AzureCalc_AzureCalcRateCard[[#This Row],[Region]]</f>
        <v>Standard_D11 Cloud ServicesMOSP7</v>
      </c>
      <c r="B2802">
        <v>7</v>
      </c>
      <c r="C2802" t="s">
        <v>701</v>
      </c>
      <c r="D2802" t="s">
        <v>627</v>
      </c>
      <c r="E2802">
        <v>0.36599999999999999</v>
      </c>
      <c r="F2802" t="s">
        <v>1157</v>
      </c>
      <c r="G2802" s="784" t="s">
        <v>4431</v>
      </c>
      <c r="H2802" s="784" t="s">
        <v>4431</v>
      </c>
      <c r="I2802" s="784" t="s">
        <v>5264</v>
      </c>
    </row>
    <row r="2803" spans="1:9" hidden="1">
      <c r="A2803" s="784" t="str">
        <f>Table_wabobpsvr_AzureCalc_AzureCalcRateCard[[#This Row],[ServiceName]]&amp;Table_wabobpsvr_AzureCalc_AzureCalcRateCard[[#This Row],[Price_Level]]&amp;Table_wabobpsvr_AzureCalc_AzureCalcRateCard[[#This Row],[Region]]</f>
        <v>Standard_D11 Cloud ServicesA7</v>
      </c>
      <c r="B2803" s="784">
        <v>7</v>
      </c>
      <c r="C2803" s="784" t="s">
        <v>701</v>
      </c>
      <c r="D2803" s="784" t="s">
        <v>181</v>
      </c>
      <c r="E2803" s="784">
        <v>0.35502</v>
      </c>
      <c r="F2803" s="784" t="s">
        <v>1157</v>
      </c>
      <c r="G2803" s="784" t="s">
        <v>4431</v>
      </c>
      <c r="H2803" s="784" t="s">
        <v>4431</v>
      </c>
      <c r="I2803" s="784" t="s">
        <v>5264</v>
      </c>
    </row>
    <row r="2804" spans="1:9" hidden="1">
      <c r="A2804" s="784" t="str">
        <f>Table_wabobpsvr_AzureCalc_AzureCalcRateCard[[#This Row],[ServiceName]]&amp;Table_wabobpsvr_AzureCalc_AzureCalcRateCard[[#This Row],[Price_Level]]&amp;Table_wabobpsvr_AzureCalc_AzureCalcRateCard[[#This Row],[Region]]</f>
        <v>Standard_D11 Cloud ServicesB7</v>
      </c>
      <c r="B2804" s="784">
        <v>7</v>
      </c>
      <c r="C2804" s="784" t="s">
        <v>701</v>
      </c>
      <c r="D2804" s="784" t="s">
        <v>182</v>
      </c>
      <c r="E2804" s="784">
        <v>0.34404000000000001</v>
      </c>
      <c r="F2804" s="784" t="s">
        <v>1157</v>
      </c>
      <c r="G2804" s="784" t="s">
        <v>4431</v>
      </c>
      <c r="H2804" s="784" t="s">
        <v>4431</v>
      </c>
      <c r="I2804" s="784" t="s">
        <v>5264</v>
      </c>
    </row>
    <row r="2805" spans="1:9" hidden="1">
      <c r="A2805" s="784" t="str">
        <f>Table_wabobpsvr_AzureCalc_AzureCalcRateCard[[#This Row],[ServiceName]]&amp;Table_wabobpsvr_AzureCalc_AzureCalcRateCard[[#This Row],[Price_Level]]&amp;Table_wabobpsvr_AzureCalc_AzureCalcRateCard[[#This Row],[Region]]</f>
        <v>Standard_D11 Cloud ServicesC7</v>
      </c>
      <c r="B2805" s="784">
        <v>7</v>
      </c>
      <c r="C2805" s="784" t="s">
        <v>701</v>
      </c>
      <c r="D2805" s="784" t="s">
        <v>184</v>
      </c>
      <c r="E2805" s="784">
        <v>0.33306000000000002</v>
      </c>
      <c r="F2805" s="784" t="s">
        <v>1157</v>
      </c>
      <c r="G2805" s="784" t="s">
        <v>4431</v>
      </c>
      <c r="H2805" s="784" t="s">
        <v>4431</v>
      </c>
      <c r="I2805" s="784" t="s">
        <v>5264</v>
      </c>
    </row>
    <row r="2806" spans="1:9" hidden="1">
      <c r="A2806" s="784" t="str">
        <f>Table_wabobpsvr_AzureCalc_AzureCalcRateCard[[#This Row],[ServiceName]]&amp;Table_wabobpsvr_AzureCalc_AzureCalcRateCard[[#This Row],[Price_Level]]&amp;Table_wabobpsvr_AzureCalc_AzureCalcRateCard[[#This Row],[Region]]</f>
        <v>Standard_D11 Cloud ServicesD7</v>
      </c>
      <c r="B2806" s="784">
        <v>7</v>
      </c>
      <c r="C2806" s="784" t="s">
        <v>701</v>
      </c>
      <c r="D2806" s="784" t="s">
        <v>183</v>
      </c>
      <c r="E2806" s="784">
        <v>0.32207999999999998</v>
      </c>
      <c r="F2806" s="784" t="s">
        <v>1157</v>
      </c>
      <c r="G2806" s="784" t="s">
        <v>4431</v>
      </c>
      <c r="H2806" s="784" t="s">
        <v>4431</v>
      </c>
      <c r="I2806" s="784" t="s">
        <v>5264</v>
      </c>
    </row>
    <row r="2807" spans="1:9" hidden="1">
      <c r="A2807" s="784" t="str">
        <f>Table_wabobpsvr_AzureCalc_AzureCalcRateCard[[#This Row],[ServiceName]]&amp;Table_wabobpsvr_AzureCalc_AzureCalcRateCard[[#This Row],[Price_Level]]&amp;Table_wabobpsvr_AzureCalc_AzureCalcRateCard[[#This Row],[Region]]</f>
        <v>Standard_D11 Cloud ServicesMOSP8</v>
      </c>
      <c r="B2807" s="784">
        <v>8</v>
      </c>
      <c r="C2807" s="784" t="s">
        <v>701</v>
      </c>
      <c r="D2807" s="784" t="s">
        <v>627</v>
      </c>
      <c r="E2807" s="784">
        <v>0.42099999999999999</v>
      </c>
      <c r="F2807" s="784" t="s">
        <v>1157</v>
      </c>
      <c r="G2807" s="784" t="s">
        <v>4431</v>
      </c>
      <c r="H2807" s="784" t="s">
        <v>4431</v>
      </c>
      <c r="I2807" s="784" t="s">
        <v>5265</v>
      </c>
    </row>
    <row r="2808" spans="1:9" hidden="1">
      <c r="A2808" t="str">
        <f>Table_wabobpsvr_AzureCalc_AzureCalcRateCard[[#This Row],[ServiceName]]&amp;Table_wabobpsvr_AzureCalc_AzureCalcRateCard[[#This Row],[Price_Level]]&amp;Table_wabobpsvr_AzureCalc_AzureCalcRateCard[[#This Row],[Region]]</f>
        <v>Standard_D11 Cloud ServicesA8</v>
      </c>
      <c r="B2808">
        <v>8</v>
      </c>
      <c r="C2808" t="s">
        <v>701</v>
      </c>
      <c r="D2808" t="s">
        <v>181</v>
      </c>
      <c r="E2808">
        <v>0.40837000000000001</v>
      </c>
      <c r="F2808" t="s">
        <v>1157</v>
      </c>
      <c r="G2808" s="784" t="s">
        <v>4431</v>
      </c>
      <c r="H2808" s="784" t="s">
        <v>4431</v>
      </c>
      <c r="I2808" s="784" t="s">
        <v>5265</v>
      </c>
    </row>
    <row r="2809" spans="1:9" hidden="1">
      <c r="A2809" t="str">
        <f>Table_wabobpsvr_AzureCalc_AzureCalcRateCard[[#This Row],[ServiceName]]&amp;Table_wabobpsvr_AzureCalc_AzureCalcRateCard[[#This Row],[Price_Level]]&amp;Table_wabobpsvr_AzureCalc_AzureCalcRateCard[[#This Row],[Region]]</f>
        <v>Standard_D11 Cloud ServicesB8</v>
      </c>
      <c r="B2809">
        <v>8</v>
      </c>
      <c r="C2809" t="s">
        <v>701</v>
      </c>
      <c r="D2809" t="s">
        <v>182</v>
      </c>
      <c r="E2809">
        <v>0.39573999999999998</v>
      </c>
      <c r="F2809" t="s">
        <v>1157</v>
      </c>
      <c r="G2809" s="784" t="s">
        <v>4431</v>
      </c>
      <c r="H2809" s="784" t="s">
        <v>4431</v>
      </c>
      <c r="I2809" s="784" t="s">
        <v>5265</v>
      </c>
    </row>
    <row r="2810" spans="1:9" hidden="1">
      <c r="A2810" t="str">
        <f>Table_wabobpsvr_AzureCalc_AzureCalcRateCard[[#This Row],[ServiceName]]&amp;Table_wabobpsvr_AzureCalc_AzureCalcRateCard[[#This Row],[Price_Level]]&amp;Table_wabobpsvr_AzureCalc_AzureCalcRateCard[[#This Row],[Region]]</f>
        <v>Standard_D11 Cloud ServicesC8</v>
      </c>
      <c r="B2810">
        <v>8</v>
      </c>
      <c r="C2810" t="s">
        <v>701</v>
      </c>
      <c r="D2810" t="s">
        <v>184</v>
      </c>
      <c r="E2810">
        <v>0.38311000000000001</v>
      </c>
      <c r="F2810" t="s">
        <v>1157</v>
      </c>
      <c r="G2810" s="784" t="s">
        <v>4431</v>
      </c>
      <c r="H2810" s="784" t="s">
        <v>4431</v>
      </c>
      <c r="I2810" s="784" t="s">
        <v>5265</v>
      </c>
    </row>
    <row r="2811" spans="1:9" hidden="1">
      <c r="A2811" t="str">
        <f>Table_wabobpsvr_AzureCalc_AzureCalcRateCard[[#This Row],[ServiceName]]&amp;Table_wabobpsvr_AzureCalc_AzureCalcRateCard[[#This Row],[Price_Level]]&amp;Table_wabobpsvr_AzureCalc_AzureCalcRateCard[[#This Row],[Region]]</f>
        <v>Standard_D11 Cloud ServicesD8</v>
      </c>
      <c r="B2811">
        <v>8</v>
      </c>
      <c r="C2811" t="s">
        <v>701</v>
      </c>
      <c r="D2811" t="s">
        <v>183</v>
      </c>
      <c r="E2811">
        <v>0.37047999999999998</v>
      </c>
      <c r="F2811" t="s">
        <v>1157</v>
      </c>
      <c r="G2811" s="784" t="s">
        <v>4431</v>
      </c>
      <c r="H2811" s="784" t="s">
        <v>4431</v>
      </c>
      <c r="I2811" s="784" t="s">
        <v>5265</v>
      </c>
    </row>
    <row r="2812" spans="1:9" hidden="1">
      <c r="A2812" t="str">
        <f>Table_wabobpsvr_AzureCalc_AzureCalcRateCard[[#This Row],[ServiceName]]&amp;Table_wabobpsvr_AzureCalc_AzureCalcRateCard[[#This Row],[Price_Level]]&amp;Table_wabobpsvr_AzureCalc_AzureCalcRateCard[[#This Row],[Region]]</f>
        <v>Standard_D11 Cloud ServicesMOSP11</v>
      </c>
      <c r="B2812">
        <v>11</v>
      </c>
      <c r="C2812" t="s">
        <v>701</v>
      </c>
      <c r="D2812" t="s">
        <v>627</v>
      </c>
      <c r="E2812">
        <v>0.436</v>
      </c>
      <c r="F2812" t="s">
        <v>1157</v>
      </c>
      <c r="G2812" s="784" t="s">
        <v>4431</v>
      </c>
      <c r="H2812" s="784" t="s">
        <v>4431</v>
      </c>
      <c r="I2812" s="784" t="s">
        <v>5266</v>
      </c>
    </row>
    <row r="2813" spans="1:9" hidden="1">
      <c r="A2813" t="str">
        <f>Table_wabobpsvr_AzureCalc_AzureCalcRateCard[[#This Row],[ServiceName]]&amp;Table_wabobpsvr_AzureCalc_AzureCalcRateCard[[#This Row],[Price_Level]]&amp;Table_wabobpsvr_AzureCalc_AzureCalcRateCard[[#This Row],[Region]]</f>
        <v>Standard_D11 Cloud ServicesA11</v>
      </c>
      <c r="B2813">
        <v>11</v>
      </c>
      <c r="C2813" t="s">
        <v>701</v>
      </c>
      <c r="D2813" t="s">
        <v>181</v>
      </c>
      <c r="E2813">
        <v>0.42292000000000002</v>
      </c>
      <c r="F2813" t="s">
        <v>1157</v>
      </c>
      <c r="G2813" s="784" t="s">
        <v>4431</v>
      </c>
      <c r="H2813" s="784" t="s">
        <v>4431</v>
      </c>
      <c r="I2813" s="784" t="s">
        <v>5266</v>
      </c>
    </row>
    <row r="2814" spans="1:9" hidden="1">
      <c r="A2814" t="str">
        <f>Table_wabobpsvr_AzureCalc_AzureCalcRateCard[[#This Row],[ServiceName]]&amp;Table_wabobpsvr_AzureCalc_AzureCalcRateCard[[#This Row],[Price_Level]]&amp;Table_wabobpsvr_AzureCalc_AzureCalcRateCard[[#This Row],[Region]]</f>
        <v>Standard_D11 Cloud ServicesB11</v>
      </c>
      <c r="B2814">
        <v>11</v>
      </c>
      <c r="C2814" t="s">
        <v>701</v>
      </c>
      <c r="D2814" t="s">
        <v>182</v>
      </c>
      <c r="E2814">
        <v>0.40983999999999998</v>
      </c>
      <c r="F2814" t="s">
        <v>1157</v>
      </c>
      <c r="G2814" s="784" t="s">
        <v>4431</v>
      </c>
      <c r="H2814" s="784" t="s">
        <v>4431</v>
      </c>
      <c r="I2814" s="784" t="s">
        <v>5266</v>
      </c>
    </row>
    <row r="2815" spans="1:9" hidden="1">
      <c r="A2815" t="str">
        <f>Table_wabobpsvr_AzureCalc_AzureCalcRateCard[[#This Row],[ServiceName]]&amp;Table_wabobpsvr_AzureCalc_AzureCalcRateCard[[#This Row],[Price_Level]]&amp;Table_wabobpsvr_AzureCalc_AzureCalcRateCard[[#This Row],[Region]]</f>
        <v>Standard_D11 Cloud ServicesC11</v>
      </c>
      <c r="B2815">
        <v>11</v>
      </c>
      <c r="C2815" t="s">
        <v>701</v>
      </c>
      <c r="D2815" t="s">
        <v>184</v>
      </c>
      <c r="E2815">
        <v>0.39676</v>
      </c>
      <c r="F2815" t="s">
        <v>1157</v>
      </c>
      <c r="G2815" s="784" t="s">
        <v>4431</v>
      </c>
      <c r="H2815" s="784" t="s">
        <v>4431</v>
      </c>
      <c r="I2815" s="784" t="s">
        <v>5266</v>
      </c>
    </row>
    <row r="2816" spans="1:9" hidden="1">
      <c r="A2816" t="str">
        <f>Table_wabobpsvr_AzureCalc_AzureCalcRateCard[[#This Row],[ServiceName]]&amp;Table_wabobpsvr_AzureCalc_AzureCalcRateCard[[#This Row],[Price_Level]]&amp;Table_wabobpsvr_AzureCalc_AzureCalcRateCard[[#This Row],[Region]]</f>
        <v>Standard_D11 Cloud ServicesD11</v>
      </c>
      <c r="B2816">
        <v>11</v>
      </c>
      <c r="C2816" t="s">
        <v>701</v>
      </c>
      <c r="D2816" t="s">
        <v>183</v>
      </c>
      <c r="E2816">
        <v>0.38368000000000002</v>
      </c>
      <c r="F2816" t="s">
        <v>1157</v>
      </c>
      <c r="G2816" s="784" t="s">
        <v>4431</v>
      </c>
      <c r="H2816" s="784" t="s">
        <v>4431</v>
      </c>
      <c r="I2816" s="784" t="s">
        <v>5266</v>
      </c>
    </row>
    <row r="2817" spans="1:9" hidden="1">
      <c r="A2817" t="str">
        <f>Table_wabobpsvr_AzureCalc_AzureCalcRateCard[[#This Row],[ServiceName]]&amp;Table_wabobpsvr_AzureCalc_AzureCalcRateCard[[#This Row],[Price_Level]]&amp;Table_wabobpsvr_AzureCalc_AzureCalcRateCard[[#This Row],[Region]]</f>
        <v>Standard_D11 Cloud ServicesMOSP12</v>
      </c>
      <c r="B2817">
        <v>12</v>
      </c>
      <c r="C2817" t="s">
        <v>701</v>
      </c>
      <c r="D2817" t="s">
        <v>627</v>
      </c>
      <c r="E2817">
        <v>0.378</v>
      </c>
      <c r="F2817" t="s">
        <v>1157</v>
      </c>
      <c r="G2817" s="784" t="s">
        <v>4431</v>
      </c>
      <c r="H2817" s="784" t="s">
        <v>4431</v>
      </c>
      <c r="I2817" s="784" t="s">
        <v>5267</v>
      </c>
    </row>
    <row r="2818" spans="1:9" hidden="1">
      <c r="A2818" t="str">
        <f>Table_wabobpsvr_AzureCalc_AzureCalcRateCard[[#This Row],[ServiceName]]&amp;Table_wabobpsvr_AzureCalc_AzureCalcRateCard[[#This Row],[Price_Level]]&amp;Table_wabobpsvr_AzureCalc_AzureCalcRateCard[[#This Row],[Region]]</f>
        <v>Standard_D11 Cloud ServicesA12</v>
      </c>
      <c r="B2818">
        <v>12</v>
      </c>
      <c r="C2818" t="s">
        <v>701</v>
      </c>
      <c r="D2818" t="s">
        <v>181</v>
      </c>
      <c r="E2818">
        <v>0.36665999999999999</v>
      </c>
      <c r="F2818" t="s">
        <v>1157</v>
      </c>
      <c r="G2818" s="784" t="s">
        <v>4431</v>
      </c>
      <c r="H2818" s="784" t="s">
        <v>4431</v>
      </c>
      <c r="I2818" s="784" t="s">
        <v>5267</v>
      </c>
    </row>
    <row r="2819" spans="1:9" hidden="1">
      <c r="A2819" t="str">
        <f>Table_wabobpsvr_AzureCalc_AzureCalcRateCard[[#This Row],[ServiceName]]&amp;Table_wabobpsvr_AzureCalc_AzureCalcRateCard[[#This Row],[Price_Level]]&amp;Table_wabobpsvr_AzureCalc_AzureCalcRateCard[[#This Row],[Region]]</f>
        <v>Standard_D11 Cloud ServicesB12</v>
      </c>
      <c r="B2819">
        <v>12</v>
      </c>
      <c r="C2819" t="s">
        <v>701</v>
      </c>
      <c r="D2819" t="s">
        <v>182</v>
      </c>
      <c r="E2819">
        <v>0.35532000000000002</v>
      </c>
      <c r="F2819" t="s">
        <v>1157</v>
      </c>
      <c r="G2819" s="784" t="s">
        <v>4431</v>
      </c>
      <c r="H2819" s="784" t="s">
        <v>4431</v>
      </c>
      <c r="I2819" s="784" t="s">
        <v>5267</v>
      </c>
    </row>
    <row r="2820" spans="1:9" hidden="1">
      <c r="A2820" t="str">
        <f>Table_wabobpsvr_AzureCalc_AzureCalcRateCard[[#This Row],[ServiceName]]&amp;Table_wabobpsvr_AzureCalc_AzureCalcRateCard[[#This Row],[Price_Level]]&amp;Table_wabobpsvr_AzureCalc_AzureCalcRateCard[[#This Row],[Region]]</f>
        <v>Standard_D11 Cloud ServicesC12</v>
      </c>
      <c r="B2820">
        <v>12</v>
      </c>
      <c r="C2820" t="s">
        <v>701</v>
      </c>
      <c r="D2820" t="s">
        <v>184</v>
      </c>
      <c r="E2820">
        <v>0.34398000000000001</v>
      </c>
      <c r="F2820" t="s">
        <v>1157</v>
      </c>
      <c r="G2820" s="784" t="s">
        <v>4431</v>
      </c>
      <c r="H2820" s="784" t="s">
        <v>4431</v>
      </c>
      <c r="I2820" s="784" t="s">
        <v>5267</v>
      </c>
    </row>
    <row r="2821" spans="1:9" hidden="1">
      <c r="A2821" t="str">
        <f>Table_wabobpsvr_AzureCalc_AzureCalcRateCard[[#This Row],[ServiceName]]&amp;Table_wabobpsvr_AzureCalc_AzureCalcRateCard[[#This Row],[Price_Level]]&amp;Table_wabobpsvr_AzureCalc_AzureCalcRateCard[[#This Row],[Region]]</f>
        <v>Standard_D11 Cloud ServicesD12</v>
      </c>
      <c r="B2821">
        <v>12</v>
      </c>
      <c r="C2821" t="s">
        <v>701</v>
      </c>
      <c r="D2821" t="s">
        <v>183</v>
      </c>
      <c r="E2821">
        <v>0.33263999999999999</v>
      </c>
      <c r="F2821" t="s">
        <v>1157</v>
      </c>
      <c r="G2821" s="784" t="s">
        <v>4431</v>
      </c>
      <c r="H2821" s="784" t="s">
        <v>4431</v>
      </c>
      <c r="I2821" s="784" t="s">
        <v>5267</v>
      </c>
    </row>
    <row r="2822" spans="1:9" hidden="1">
      <c r="A2822" t="str">
        <f>Table_wabobpsvr_AzureCalc_AzureCalcRateCard[[#This Row],[ServiceName]]&amp;Table_wabobpsvr_AzureCalc_AzureCalcRateCard[[#This Row],[Price_Level]]&amp;Table_wabobpsvr_AzureCalc_AzureCalcRateCard[[#This Row],[Region]]</f>
        <v>Standard_D11 Cloud ServicesMOSP3</v>
      </c>
      <c r="B2822">
        <v>3</v>
      </c>
      <c r="C2822" t="s">
        <v>701</v>
      </c>
      <c r="D2822" t="s">
        <v>627</v>
      </c>
      <c r="E2822">
        <v>0.40300000000000002</v>
      </c>
      <c r="F2822" t="s">
        <v>1157</v>
      </c>
      <c r="G2822" s="784" t="s">
        <v>4431</v>
      </c>
      <c r="H2822" s="784" t="s">
        <v>4431</v>
      </c>
      <c r="I2822" s="784" t="s">
        <v>5268</v>
      </c>
    </row>
    <row r="2823" spans="1:9" hidden="1">
      <c r="A2823" t="str">
        <f>Table_wabobpsvr_AzureCalc_AzureCalcRateCard[[#This Row],[ServiceName]]&amp;Table_wabobpsvr_AzureCalc_AzureCalcRateCard[[#This Row],[Price_Level]]&amp;Table_wabobpsvr_AzureCalc_AzureCalcRateCard[[#This Row],[Region]]</f>
        <v>Standard_D11 Cloud ServicesA3</v>
      </c>
      <c r="B2823">
        <v>3</v>
      </c>
      <c r="C2823" t="s">
        <v>701</v>
      </c>
      <c r="D2823" t="s">
        <v>181</v>
      </c>
      <c r="E2823">
        <v>0.39090999999999998</v>
      </c>
      <c r="F2823" t="s">
        <v>1157</v>
      </c>
      <c r="G2823" s="784" t="s">
        <v>4431</v>
      </c>
      <c r="H2823" s="784" t="s">
        <v>4431</v>
      </c>
      <c r="I2823" s="784" t="s">
        <v>5268</v>
      </c>
    </row>
    <row r="2824" spans="1:9" hidden="1">
      <c r="A2824" t="str">
        <f>Table_wabobpsvr_AzureCalc_AzureCalcRateCard[[#This Row],[ServiceName]]&amp;Table_wabobpsvr_AzureCalc_AzureCalcRateCard[[#This Row],[Price_Level]]&amp;Table_wabobpsvr_AzureCalc_AzureCalcRateCard[[#This Row],[Region]]</f>
        <v>Standard_D11 Cloud ServicesB3</v>
      </c>
      <c r="B2824">
        <v>3</v>
      </c>
      <c r="C2824" t="s">
        <v>701</v>
      </c>
      <c r="D2824" t="s">
        <v>182</v>
      </c>
      <c r="E2824">
        <v>0.37881999999999999</v>
      </c>
      <c r="F2824" t="s">
        <v>1157</v>
      </c>
      <c r="G2824" s="784" t="s">
        <v>4431</v>
      </c>
      <c r="H2824" s="784" t="s">
        <v>4431</v>
      </c>
      <c r="I2824" s="784" t="s">
        <v>5268</v>
      </c>
    </row>
    <row r="2825" spans="1:9" hidden="1">
      <c r="A2825" t="str">
        <f>Table_wabobpsvr_AzureCalc_AzureCalcRateCard[[#This Row],[ServiceName]]&amp;Table_wabobpsvr_AzureCalc_AzureCalcRateCard[[#This Row],[Price_Level]]&amp;Table_wabobpsvr_AzureCalc_AzureCalcRateCard[[#This Row],[Region]]</f>
        <v>Standard_D11 Cloud ServicesC3</v>
      </c>
      <c r="B2825">
        <v>3</v>
      </c>
      <c r="C2825" t="s">
        <v>701</v>
      </c>
      <c r="D2825" t="s">
        <v>184</v>
      </c>
      <c r="E2825">
        <v>0.36673</v>
      </c>
      <c r="F2825" t="s">
        <v>1157</v>
      </c>
      <c r="G2825" s="784" t="s">
        <v>4431</v>
      </c>
      <c r="H2825" s="784" t="s">
        <v>4431</v>
      </c>
      <c r="I2825" s="784" t="s">
        <v>5268</v>
      </c>
    </row>
    <row r="2826" spans="1:9" hidden="1">
      <c r="A2826" t="str">
        <f>Table_wabobpsvr_AzureCalc_AzureCalcRateCard[[#This Row],[ServiceName]]&amp;Table_wabobpsvr_AzureCalc_AzureCalcRateCard[[#This Row],[Price_Level]]&amp;Table_wabobpsvr_AzureCalc_AzureCalcRateCard[[#This Row],[Region]]</f>
        <v>Standard_D11 Cloud ServicesD3</v>
      </c>
      <c r="B2826">
        <v>3</v>
      </c>
      <c r="C2826" t="s">
        <v>701</v>
      </c>
      <c r="D2826" t="s">
        <v>183</v>
      </c>
      <c r="E2826">
        <v>0.35464000000000001</v>
      </c>
      <c r="F2826" t="s">
        <v>1157</v>
      </c>
      <c r="G2826" s="784" t="s">
        <v>4431</v>
      </c>
      <c r="H2826" s="784" t="s">
        <v>4431</v>
      </c>
      <c r="I2826" s="784" t="s">
        <v>5268</v>
      </c>
    </row>
    <row r="2827" spans="1:9" hidden="1">
      <c r="A2827" t="str">
        <f>Table_wabobpsvr_AzureCalc_AzureCalcRateCard[[#This Row],[ServiceName]]&amp;Table_wabobpsvr_AzureCalc_AzureCalcRateCard[[#This Row],[Price_Level]]&amp;Table_wabobpsvr_AzureCalc_AzureCalcRateCard[[#This Row],[Region]]</f>
        <v>Standard_D11 Cloud ServicesMOSP6</v>
      </c>
      <c r="B2827">
        <v>6</v>
      </c>
      <c r="C2827" t="s">
        <v>701</v>
      </c>
      <c r="D2827" t="s">
        <v>627</v>
      </c>
      <c r="E2827">
        <v>0.40300000000000002</v>
      </c>
      <c r="F2827" t="s">
        <v>1157</v>
      </c>
      <c r="G2827" s="784" t="s">
        <v>4431</v>
      </c>
      <c r="H2827" s="784" t="s">
        <v>4431</v>
      </c>
      <c r="I2827" s="784" t="s">
        <v>5269</v>
      </c>
    </row>
    <row r="2828" spans="1:9" hidden="1">
      <c r="A2828" s="784" t="str">
        <f>Table_wabobpsvr_AzureCalc_AzureCalcRateCard[[#This Row],[ServiceName]]&amp;Table_wabobpsvr_AzureCalc_AzureCalcRateCard[[#This Row],[Price_Level]]&amp;Table_wabobpsvr_AzureCalc_AzureCalcRateCard[[#This Row],[Region]]</f>
        <v>Standard_D11 Cloud ServicesA6</v>
      </c>
      <c r="B2828" s="784">
        <v>6</v>
      </c>
      <c r="C2828" s="784" t="s">
        <v>701</v>
      </c>
      <c r="D2828" s="784" t="s">
        <v>181</v>
      </c>
      <c r="E2828" s="784">
        <v>0.39090999999999998</v>
      </c>
      <c r="F2828" s="784" t="s">
        <v>1157</v>
      </c>
      <c r="G2828" s="784" t="s">
        <v>4431</v>
      </c>
      <c r="H2828" s="784" t="s">
        <v>4431</v>
      </c>
      <c r="I2828" s="784" t="s">
        <v>5269</v>
      </c>
    </row>
    <row r="2829" spans="1:9" hidden="1">
      <c r="A2829" t="str">
        <f>Table_wabobpsvr_AzureCalc_AzureCalcRateCard[[#This Row],[ServiceName]]&amp;Table_wabobpsvr_AzureCalc_AzureCalcRateCard[[#This Row],[Price_Level]]&amp;Table_wabobpsvr_AzureCalc_AzureCalcRateCard[[#This Row],[Region]]</f>
        <v>Standard_D11 Cloud ServicesB6</v>
      </c>
      <c r="B2829">
        <v>6</v>
      </c>
      <c r="C2829" t="s">
        <v>701</v>
      </c>
      <c r="D2829" t="s">
        <v>182</v>
      </c>
      <c r="E2829">
        <v>0.37881999999999999</v>
      </c>
      <c r="F2829" t="s">
        <v>1157</v>
      </c>
      <c r="G2829" s="784" t="s">
        <v>4431</v>
      </c>
      <c r="H2829" s="784" t="s">
        <v>4431</v>
      </c>
      <c r="I2829" s="784" t="s">
        <v>5269</v>
      </c>
    </row>
    <row r="2830" spans="1:9" hidden="1">
      <c r="A2830" t="str">
        <f>Table_wabobpsvr_AzureCalc_AzureCalcRateCard[[#This Row],[ServiceName]]&amp;Table_wabobpsvr_AzureCalc_AzureCalcRateCard[[#This Row],[Price_Level]]&amp;Table_wabobpsvr_AzureCalc_AzureCalcRateCard[[#This Row],[Region]]</f>
        <v>Standard_D11 Cloud ServicesC6</v>
      </c>
      <c r="B2830">
        <v>6</v>
      </c>
      <c r="C2830" t="s">
        <v>701</v>
      </c>
      <c r="D2830" t="s">
        <v>184</v>
      </c>
      <c r="E2830">
        <v>0.36673</v>
      </c>
      <c r="F2830" t="s">
        <v>1157</v>
      </c>
      <c r="G2830" s="784" t="s">
        <v>4431</v>
      </c>
      <c r="H2830" s="784" t="s">
        <v>4431</v>
      </c>
      <c r="I2830" s="784" t="s">
        <v>5269</v>
      </c>
    </row>
    <row r="2831" spans="1:9" hidden="1">
      <c r="A2831" t="str">
        <f>Table_wabobpsvr_AzureCalc_AzureCalcRateCard[[#This Row],[ServiceName]]&amp;Table_wabobpsvr_AzureCalc_AzureCalcRateCard[[#This Row],[Price_Level]]&amp;Table_wabobpsvr_AzureCalc_AzureCalcRateCard[[#This Row],[Region]]</f>
        <v>Standard_D11 Cloud ServicesD6</v>
      </c>
      <c r="B2831">
        <v>6</v>
      </c>
      <c r="C2831" t="s">
        <v>701</v>
      </c>
      <c r="D2831" t="s">
        <v>183</v>
      </c>
      <c r="E2831">
        <v>0.35464000000000001</v>
      </c>
      <c r="F2831" t="s">
        <v>1157</v>
      </c>
      <c r="G2831" s="784" t="s">
        <v>4431</v>
      </c>
      <c r="H2831" s="784" t="s">
        <v>4431</v>
      </c>
      <c r="I2831" s="784" t="s">
        <v>5269</v>
      </c>
    </row>
    <row r="2832" spans="1:9" hidden="1">
      <c r="A2832" s="784" t="str">
        <f>Table_wabobpsvr_AzureCalc_AzureCalcRateCard[[#This Row],[ServiceName]]&amp;Table_wabobpsvr_AzureCalc_AzureCalcRateCard[[#This Row],[Price_Level]]&amp;Table_wabobpsvr_AzureCalc_AzureCalcRateCard[[#This Row],[Region]]</f>
        <v>Standard_D11 Cloud ServicesMOSP2</v>
      </c>
      <c r="B2832" s="784">
        <v>2</v>
      </c>
      <c r="C2832" s="784" t="s">
        <v>701</v>
      </c>
      <c r="D2832" s="784" t="s">
        <v>627</v>
      </c>
      <c r="E2832" s="784">
        <v>0.36599999999999999</v>
      </c>
      <c r="F2832" s="784" t="s">
        <v>1157</v>
      </c>
      <c r="G2832" s="784" t="s">
        <v>4431</v>
      </c>
      <c r="H2832" s="784" t="s">
        <v>4431</v>
      </c>
      <c r="I2832" s="784" t="s">
        <v>5270</v>
      </c>
    </row>
    <row r="2833" spans="1:9" hidden="1">
      <c r="A2833" t="str">
        <f>Table_wabobpsvr_AzureCalc_AzureCalcRateCard[[#This Row],[ServiceName]]&amp;Table_wabobpsvr_AzureCalc_AzureCalcRateCard[[#This Row],[Price_Level]]&amp;Table_wabobpsvr_AzureCalc_AzureCalcRateCard[[#This Row],[Region]]</f>
        <v>Standard_D11 Cloud ServicesA2</v>
      </c>
      <c r="B2833">
        <v>2</v>
      </c>
      <c r="C2833" t="s">
        <v>701</v>
      </c>
      <c r="D2833" t="s">
        <v>181</v>
      </c>
      <c r="E2833">
        <v>0.35502</v>
      </c>
      <c r="F2833" t="s">
        <v>1157</v>
      </c>
      <c r="G2833" s="784" t="s">
        <v>4431</v>
      </c>
      <c r="H2833" s="784" t="s">
        <v>4431</v>
      </c>
      <c r="I2833" s="784" t="s">
        <v>5270</v>
      </c>
    </row>
    <row r="2834" spans="1:9" hidden="1">
      <c r="A2834" t="str">
        <f>Table_wabobpsvr_AzureCalc_AzureCalcRateCard[[#This Row],[ServiceName]]&amp;Table_wabobpsvr_AzureCalc_AzureCalcRateCard[[#This Row],[Price_Level]]&amp;Table_wabobpsvr_AzureCalc_AzureCalcRateCard[[#This Row],[Region]]</f>
        <v>Standard_D11 Cloud ServicesB2</v>
      </c>
      <c r="B2834">
        <v>2</v>
      </c>
      <c r="C2834" t="s">
        <v>701</v>
      </c>
      <c r="D2834" t="s">
        <v>182</v>
      </c>
      <c r="E2834">
        <v>0.34404000000000001</v>
      </c>
      <c r="F2834" t="s">
        <v>1157</v>
      </c>
      <c r="G2834" s="784" t="s">
        <v>4431</v>
      </c>
      <c r="H2834" s="784" t="s">
        <v>4431</v>
      </c>
      <c r="I2834" s="784" t="s">
        <v>5270</v>
      </c>
    </row>
    <row r="2835" spans="1:9" hidden="1">
      <c r="A2835" t="str">
        <f>Table_wabobpsvr_AzureCalc_AzureCalcRateCard[[#This Row],[ServiceName]]&amp;Table_wabobpsvr_AzureCalc_AzureCalcRateCard[[#This Row],[Price_Level]]&amp;Table_wabobpsvr_AzureCalc_AzureCalcRateCard[[#This Row],[Region]]</f>
        <v>Standard_D11 Cloud ServicesC2</v>
      </c>
      <c r="B2835">
        <v>2</v>
      </c>
      <c r="C2835" t="s">
        <v>701</v>
      </c>
      <c r="D2835" t="s">
        <v>184</v>
      </c>
      <c r="E2835">
        <v>0.33306000000000002</v>
      </c>
      <c r="F2835" t="s">
        <v>1157</v>
      </c>
      <c r="G2835" s="784" t="s">
        <v>4431</v>
      </c>
      <c r="H2835" s="784" t="s">
        <v>4431</v>
      </c>
      <c r="I2835" s="784" t="s">
        <v>5270</v>
      </c>
    </row>
    <row r="2836" spans="1:9" hidden="1">
      <c r="A2836" t="str">
        <f>Table_wabobpsvr_AzureCalc_AzureCalcRateCard[[#This Row],[ServiceName]]&amp;Table_wabobpsvr_AzureCalc_AzureCalcRateCard[[#This Row],[Price_Level]]&amp;Table_wabobpsvr_AzureCalc_AzureCalcRateCard[[#This Row],[Region]]</f>
        <v>Standard_D11 Cloud ServicesD2</v>
      </c>
      <c r="B2836">
        <v>2</v>
      </c>
      <c r="C2836" t="s">
        <v>701</v>
      </c>
      <c r="D2836" t="s">
        <v>183</v>
      </c>
      <c r="E2836">
        <v>0.32207999999999998</v>
      </c>
      <c r="F2836" t="s">
        <v>1157</v>
      </c>
      <c r="G2836" s="784" t="s">
        <v>4431</v>
      </c>
      <c r="H2836" s="784" t="s">
        <v>4431</v>
      </c>
      <c r="I2836" s="784" t="s">
        <v>5270</v>
      </c>
    </row>
    <row r="2837" spans="1:9" hidden="1">
      <c r="A2837" t="str">
        <f>Table_wabobpsvr_AzureCalc_AzureCalcRateCard[[#This Row],[ServiceName]]&amp;Table_wabobpsvr_AzureCalc_AzureCalcRateCard[[#This Row],[Price_Level]]&amp;Table_wabobpsvr_AzureCalc_AzureCalcRateCard[[#This Row],[Region]]</f>
        <v>Standard_D11 Cloud ServicesMOSP5</v>
      </c>
      <c r="B2837">
        <v>5</v>
      </c>
      <c r="C2837" t="s">
        <v>701</v>
      </c>
      <c r="D2837" t="s">
        <v>627</v>
      </c>
      <c r="E2837">
        <v>0.40300000000000002</v>
      </c>
      <c r="F2837" t="s">
        <v>1157</v>
      </c>
      <c r="G2837" s="784" t="s">
        <v>4431</v>
      </c>
      <c r="H2837" s="784" t="s">
        <v>4431</v>
      </c>
      <c r="I2837" s="784" t="s">
        <v>5271</v>
      </c>
    </row>
    <row r="2838" spans="1:9" hidden="1">
      <c r="A2838" s="784" t="str">
        <f>Table_wabobpsvr_AzureCalc_AzureCalcRateCard[[#This Row],[ServiceName]]&amp;Table_wabobpsvr_AzureCalc_AzureCalcRateCard[[#This Row],[Price_Level]]&amp;Table_wabobpsvr_AzureCalc_AzureCalcRateCard[[#This Row],[Region]]</f>
        <v>Standard_D11 Cloud ServicesA5</v>
      </c>
      <c r="B2838" s="784">
        <v>5</v>
      </c>
      <c r="C2838" s="784" t="s">
        <v>701</v>
      </c>
      <c r="D2838" s="784" t="s">
        <v>181</v>
      </c>
      <c r="E2838" s="784">
        <v>0.39090999999999998</v>
      </c>
      <c r="F2838" s="784" t="s">
        <v>1157</v>
      </c>
      <c r="G2838" s="784" t="s">
        <v>4431</v>
      </c>
      <c r="H2838" s="784" t="s">
        <v>4431</v>
      </c>
      <c r="I2838" s="784" t="s">
        <v>5271</v>
      </c>
    </row>
    <row r="2839" spans="1:9" hidden="1">
      <c r="A2839" s="784" t="str">
        <f>Table_wabobpsvr_AzureCalc_AzureCalcRateCard[[#This Row],[ServiceName]]&amp;Table_wabobpsvr_AzureCalc_AzureCalcRateCard[[#This Row],[Price_Level]]&amp;Table_wabobpsvr_AzureCalc_AzureCalcRateCard[[#This Row],[Region]]</f>
        <v>Standard_D11 Cloud ServicesB5</v>
      </c>
      <c r="B2839" s="784">
        <v>5</v>
      </c>
      <c r="C2839" s="784" t="s">
        <v>701</v>
      </c>
      <c r="D2839" s="784" t="s">
        <v>182</v>
      </c>
      <c r="E2839" s="784">
        <v>0.37881999999999999</v>
      </c>
      <c r="F2839" s="784" t="s">
        <v>1157</v>
      </c>
      <c r="G2839" s="784" t="s">
        <v>4431</v>
      </c>
      <c r="H2839" s="784" t="s">
        <v>4431</v>
      </c>
      <c r="I2839" s="784" t="s">
        <v>5271</v>
      </c>
    </row>
    <row r="2840" spans="1:9" hidden="1">
      <c r="A2840" s="784" t="str">
        <f>Table_wabobpsvr_AzureCalc_AzureCalcRateCard[[#This Row],[ServiceName]]&amp;Table_wabobpsvr_AzureCalc_AzureCalcRateCard[[#This Row],[Price_Level]]&amp;Table_wabobpsvr_AzureCalc_AzureCalcRateCard[[#This Row],[Region]]</f>
        <v>Standard_D11 Cloud ServicesC5</v>
      </c>
      <c r="B2840" s="784">
        <v>5</v>
      </c>
      <c r="C2840" s="784" t="s">
        <v>701</v>
      </c>
      <c r="D2840" s="784" t="s">
        <v>184</v>
      </c>
      <c r="E2840" s="784">
        <v>0.36673</v>
      </c>
      <c r="F2840" s="784" t="s">
        <v>1157</v>
      </c>
      <c r="G2840" s="784" t="s">
        <v>4431</v>
      </c>
      <c r="H2840" s="784" t="s">
        <v>4431</v>
      </c>
      <c r="I2840" s="784" t="s">
        <v>5271</v>
      </c>
    </row>
    <row r="2841" spans="1:9" hidden="1">
      <c r="A2841" s="784" t="str">
        <f>Table_wabobpsvr_AzureCalc_AzureCalcRateCard[[#This Row],[ServiceName]]&amp;Table_wabobpsvr_AzureCalc_AzureCalcRateCard[[#This Row],[Price_Level]]&amp;Table_wabobpsvr_AzureCalc_AzureCalcRateCard[[#This Row],[Region]]</f>
        <v>Standard_D11 Cloud ServicesD5</v>
      </c>
      <c r="B2841" s="784">
        <v>5</v>
      </c>
      <c r="C2841" s="784" t="s">
        <v>701</v>
      </c>
      <c r="D2841" s="784" t="s">
        <v>183</v>
      </c>
      <c r="E2841" s="784">
        <v>0.35464000000000001</v>
      </c>
      <c r="F2841" s="784" t="s">
        <v>1157</v>
      </c>
      <c r="G2841" s="784" t="s">
        <v>4431</v>
      </c>
      <c r="H2841" s="784" t="s">
        <v>4431</v>
      </c>
      <c r="I2841" s="784" t="s">
        <v>5271</v>
      </c>
    </row>
    <row r="2842" spans="1:9" hidden="1">
      <c r="A2842" s="784" t="str">
        <f>Table_wabobpsvr_AzureCalc_AzureCalcRateCard[[#This Row],[ServiceName]]&amp;Table_wabobpsvr_AzureCalc_AzureCalcRateCard[[#This Row],[Price_Level]]&amp;Table_wabobpsvr_AzureCalc_AzureCalcRateCard[[#This Row],[Region]]</f>
        <v>Standard_D11 Cloud ServicesMOSP1</v>
      </c>
      <c r="B2842" s="784">
        <v>1</v>
      </c>
      <c r="C2842" s="784" t="s">
        <v>701</v>
      </c>
      <c r="D2842" s="784" t="s">
        <v>627</v>
      </c>
      <c r="E2842" s="784">
        <v>0.36599999999999999</v>
      </c>
      <c r="F2842" s="784" t="s">
        <v>1157</v>
      </c>
      <c r="G2842" s="784" t="s">
        <v>4431</v>
      </c>
      <c r="H2842" s="784" t="s">
        <v>4431</v>
      </c>
      <c r="I2842" s="784" t="s">
        <v>5272</v>
      </c>
    </row>
    <row r="2843" spans="1:9" hidden="1">
      <c r="A2843" s="784" t="str">
        <f>Table_wabobpsvr_AzureCalc_AzureCalcRateCard[[#This Row],[ServiceName]]&amp;Table_wabobpsvr_AzureCalc_AzureCalcRateCard[[#This Row],[Price_Level]]&amp;Table_wabobpsvr_AzureCalc_AzureCalcRateCard[[#This Row],[Region]]</f>
        <v>Standard_D11 Cloud ServicesA1</v>
      </c>
      <c r="B2843" s="784">
        <v>1</v>
      </c>
      <c r="C2843" s="784" t="s">
        <v>701</v>
      </c>
      <c r="D2843" s="784" t="s">
        <v>181</v>
      </c>
      <c r="E2843" s="784">
        <v>0.35502</v>
      </c>
      <c r="F2843" s="784" t="s">
        <v>1157</v>
      </c>
      <c r="G2843" s="784" t="s">
        <v>4431</v>
      </c>
      <c r="H2843" s="784" t="s">
        <v>4431</v>
      </c>
      <c r="I2843" s="784" t="s">
        <v>5272</v>
      </c>
    </row>
    <row r="2844" spans="1:9" hidden="1">
      <c r="A2844" s="784" t="str">
        <f>Table_wabobpsvr_AzureCalc_AzureCalcRateCard[[#This Row],[ServiceName]]&amp;Table_wabobpsvr_AzureCalc_AzureCalcRateCard[[#This Row],[Price_Level]]&amp;Table_wabobpsvr_AzureCalc_AzureCalcRateCard[[#This Row],[Region]]</f>
        <v>Standard_D11 Cloud ServicesB1</v>
      </c>
      <c r="B2844" s="784">
        <v>1</v>
      </c>
      <c r="C2844" s="784" t="s">
        <v>701</v>
      </c>
      <c r="D2844" s="784" t="s">
        <v>182</v>
      </c>
      <c r="E2844" s="784">
        <v>0.34404000000000001</v>
      </c>
      <c r="F2844" s="784" t="s">
        <v>1157</v>
      </c>
      <c r="G2844" s="784" t="s">
        <v>4431</v>
      </c>
      <c r="H2844" s="784" t="s">
        <v>4431</v>
      </c>
      <c r="I2844" s="784" t="s">
        <v>5272</v>
      </c>
    </row>
    <row r="2845" spans="1:9" hidden="1">
      <c r="A2845" s="784" t="str">
        <f>Table_wabobpsvr_AzureCalc_AzureCalcRateCard[[#This Row],[ServiceName]]&amp;Table_wabobpsvr_AzureCalc_AzureCalcRateCard[[#This Row],[Price_Level]]&amp;Table_wabobpsvr_AzureCalc_AzureCalcRateCard[[#This Row],[Region]]</f>
        <v>Standard_D11 Cloud ServicesC1</v>
      </c>
      <c r="B2845" s="784">
        <v>1</v>
      </c>
      <c r="C2845" s="784" t="s">
        <v>701</v>
      </c>
      <c r="D2845" s="784" t="s">
        <v>184</v>
      </c>
      <c r="E2845" s="784">
        <v>0.33306000000000002</v>
      </c>
      <c r="F2845" s="784" t="s">
        <v>1157</v>
      </c>
      <c r="G2845" s="784" t="s">
        <v>4431</v>
      </c>
      <c r="H2845" s="784" t="s">
        <v>4431</v>
      </c>
      <c r="I2845" s="784" t="s">
        <v>5272</v>
      </c>
    </row>
    <row r="2846" spans="1:9" hidden="1">
      <c r="A2846" s="784" t="str">
        <f>Table_wabobpsvr_AzureCalc_AzureCalcRateCard[[#This Row],[ServiceName]]&amp;Table_wabobpsvr_AzureCalc_AzureCalcRateCard[[#This Row],[Price_Level]]&amp;Table_wabobpsvr_AzureCalc_AzureCalcRateCard[[#This Row],[Region]]</f>
        <v>Standard_D11 Cloud ServicesD1</v>
      </c>
      <c r="B2846" s="784">
        <v>1</v>
      </c>
      <c r="C2846" s="784" t="s">
        <v>701</v>
      </c>
      <c r="D2846" s="784" t="s">
        <v>183</v>
      </c>
      <c r="E2846" s="784">
        <v>0.32207999999999998</v>
      </c>
      <c r="F2846" s="784" t="s">
        <v>1157</v>
      </c>
      <c r="G2846" s="784" t="s">
        <v>4431</v>
      </c>
      <c r="H2846" s="784" t="s">
        <v>4431</v>
      </c>
      <c r="I2846" s="784" t="s">
        <v>5272</v>
      </c>
    </row>
    <row r="2847" spans="1:9" hidden="1">
      <c r="A2847" t="str">
        <f>Table_wabobpsvr_AzureCalc_AzureCalcRateCard[[#This Row],[ServiceName]]&amp;Table_wabobpsvr_AzureCalc_AzureCalcRateCard[[#This Row],[Price_Level]]&amp;Table_wabobpsvr_AzureCalc_AzureCalcRateCard[[#This Row],[Region]]</f>
        <v>Standard_D11 Cloud ServicesMOSP4</v>
      </c>
      <c r="B2847">
        <v>4</v>
      </c>
      <c r="C2847" t="s">
        <v>701</v>
      </c>
      <c r="D2847" t="s">
        <v>627</v>
      </c>
      <c r="E2847">
        <v>0.40300000000000002</v>
      </c>
      <c r="F2847" t="s">
        <v>1157</v>
      </c>
      <c r="G2847" s="784" t="s">
        <v>4431</v>
      </c>
      <c r="H2847" s="784" t="s">
        <v>4431</v>
      </c>
      <c r="I2847" s="784" t="s">
        <v>5273</v>
      </c>
    </row>
    <row r="2848" spans="1:9" hidden="1">
      <c r="A2848" s="784" t="str">
        <f>Table_wabobpsvr_AzureCalc_AzureCalcRateCard[[#This Row],[ServiceName]]&amp;Table_wabobpsvr_AzureCalc_AzureCalcRateCard[[#This Row],[Price_Level]]&amp;Table_wabobpsvr_AzureCalc_AzureCalcRateCard[[#This Row],[Region]]</f>
        <v>Standard_D11 Cloud ServicesA4</v>
      </c>
      <c r="B2848" s="784">
        <v>4</v>
      </c>
      <c r="C2848" s="784" t="s">
        <v>701</v>
      </c>
      <c r="D2848" s="784" t="s">
        <v>181</v>
      </c>
      <c r="E2848" s="784">
        <v>0.39090999999999998</v>
      </c>
      <c r="F2848" s="784" t="s">
        <v>1157</v>
      </c>
      <c r="G2848" s="784" t="s">
        <v>4431</v>
      </c>
      <c r="H2848" s="784" t="s">
        <v>4431</v>
      </c>
      <c r="I2848" s="784" t="s">
        <v>5273</v>
      </c>
    </row>
    <row r="2849" spans="1:9" hidden="1">
      <c r="A2849" s="784" t="str">
        <f>Table_wabobpsvr_AzureCalc_AzureCalcRateCard[[#This Row],[ServiceName]]&amp;Table_wabobpsvr_AzureCalc_AzureCalcRateCard[[#This Row],[Price_Level]]&amp;Table_wabobpsvr_AzureCalc_AzureCalcRateCard[[#This Row],[Region]]</f>
        <v>Standard_D11 Cloud ServicesB4</v>
      </c>
      <c r="B2849" s="784">
        <v>4</v>
      </c>
      <c r="C2849" s="784" t="s">
        <v>701</v>
      </c>
      <c r="D2849" s="784" t="s">
        <v>182</v>
      </c>
      <c r="E2849" s="784">
        <v>0.37881999999999999</v>
      </c>
      <c r="F2849" s="784" t="s">
        <v>1157</v>
      </c>
      <c r="G2849" s="784" t="s">
        <v>4431</v>
      </c>
      <c r="H2849" s="784" t="s">
        <v>4431</v>
      </c>
      <c r="I2849" s="784" t="s">
        <v>5273</v>
      </c>
    </row>
    <row r="2850" spans="1:9" hidden="1">
      <c r="A2850" s="784" t="str">
        <f>Table_wabobpsvr_AzureCalc_AzureCalcRateCard[[#This Row],[ServiceName]]&amp;Table_wabobpsvr_AzureCalc_AzureCalcRateCard[[#This Row],[Price_Level]]&amp;Table_wabobpsvr_AzureCalc_AzureCalcRateCard[[#This Row],[Region]]</f>
        <v>Standard_D11 Cloud ServicesC4</v>
      </c>
      <c r="B2850" s="784">
        <v>4</v>
      </c>
      <c r="C2850" s="784" t="s">
        <v>701</v>
      </c>
      <c r="D2850" s="784" t="s">
        <v>184</v>
      </c>
      <c r="E2850" s="784">
        <v>0.36673</v>
      </c>
      <c r="F2850" s="784" t="s">
        <v>1157</v>
      </c>
      <c r="G2850" s="784" t="s">
        <v>4431</v>
      </c>
      <c r="H2850" s="784" t="s">
        <v>4431</v>
      </c>
      <c r="I2850" s="784" t="s">
        <v>5273</v>
      </c>
    </row>
    <row r="2851" spans="1:9" hidden="1">
      <c r="A2851" s="784" t="str">
        <f>Table_wabobpsvr_AzureCalc_AzureCalcRateCard[[#This Row],[ServiceName]]&amp;Table_wabobpsvr_AzureCalc_AzureCalcRateCard[[#This Row],[Price_Level]]&amp;Table_wabobpsvr_AzureCalc_AzureCalcRateCard[[#This Row],[Region]]</f>
        <v>Standard_D11 Cloud ServicesD4</v>
      </c>
      <c r="B2851" s="784">
        <v>4</v>
      </c>
      <c r="C2851" s="784" t="s">
        <v>701</v>
      </c>
      <c r="D2851" s="784" t="s">
        <v>183</v>
      </c>
      <c r="E2851" s="784">
        <v>0.35464000000000001</v>
      </c>
      <c r="F2851" s="784" t="s">
        <v>1157</v>
      </c>
      <c r="G2851" s="784" t="s">
        <v>4431</v>
      </c>
      <c r="H2851" s="784" t="s">
        <v>4431</v>
      </c>
      <c r="I2851" s="784" t="s">
        <v>5273</v>
      </c>
    </row>
    <row r="2852" spans="1:9" hidden="1">
      <c r="A2852" s="784" t="str">
        <f>Table_wabobpsvr_AzureCalc_AzureCalcRateCard[[#This Row],[ServiceName]]&amp;Table_wabobpsvr_AzureCalc_AzureCalcRateCard[[#This Row],[Price_Level]]&amp;Table_wabobpsvr_AzureCalc_AzureCalcRateCard[[#This Row],[Region]]</f>
        <v>Standard_D11 Cloud ServicesMOSP14</v>
      </c>
      <c r="B2852" s="784">
        <v>14</v>
      </c>
      <c r="C2852" s="784" t="s">
        <v>701</v>
      </c>
      <c r="D2852" s="784" t="s">
        <v>627</v>
      </c>
      <c r="E2852" s="784">
        <v>999999</v>
      </c>
      <c r="F2852" s="784" t="s">
        <v>1157</v>
      </c>
      <c r="G2852" s="784" t="s">
        <v>4431</v>
      </c>
      <c r="H2852" s="784" t="s">
        <v>4431</v>
      </c>
      <c r="I2852" s="784" t="s">
        <v>5274</v>
      </c>
    </row>
    <row r="2853" spans="1:9" hidden="1">
      <c r="A2853" s="784" t="str">
        <f>Table_wabobpsvr_AzureCalc_AzureCalcRateCard[[#This Row],[ServiceName]]&amp;Table_wabobpsvr_AzureCalc_AzureCalcRateCard[[#This Row],[Price_Level]]&amp;Table_wabobpsvr_AzureCalc_AzureCalcRateCard[[#This Row],[Region]]</f>
        <v>Standard_D11 Cloud ServicesA14</v>
      </c>
      <c r="B2853" s="784">
        <v>14</v>
      </c>
      <c r="C2853" s="784" t="s">
        <v>701</v>
      </c>
      <c r="D2853" s="784" t="s">
        <v>181</v>
      </c>
      <c r="E2853" s="784">
        <v>0.44425999999999999</v>
      </c>
      <c r="F2853" s="784" t="s">
        <v>1157</v>
      </c>
      <c r="G2853" s="784" t="s">
        <v>4431</v>
      </c>
      <c r="H2853" s="784" t="s">
        <v>4431</v>
      </c>
      <c r="I2853" s="784" t="s">
        <v>5274</v>
      </c>
    </row>
    <row r="2854" spans="1:9" hidden="1">
      <c r="A2854" s="784" t="str">
        <f>Table_wabobpsvr_AzureCalc_AzureCalcRateCard[[#This Row],[ServiceName]]&amp;Table_wabobpsvr_AzureCalc_AzureCalcRateCard[[#This Row],[Price_Level]]&amp;Table_wabobpsvr_AzureCalc_AzureCalcRateCard[[#This Row],[Region]]</f>
        <v>Standard_D11 Cloud ServicesB14</v>
      </c>
      <c r="B2854" s="784">
        <v>14</v>
      </c>
      <c r="C2854" s="784" t="s">
        <v>701</v>
      </c>
      <c r="D2854" s="784" t="s">
        <v>182</v>
      </c>
      <c r="E2854" s="784">
        <v>0.43052000000000001</v>
      </c>
      <c r="F2854" s="784" t="s">
        <v>1157</v>
      </c>
      <c r="G2854" s="784" t="s">
        <v>4431</v>
      </c>
      <c r="H2854" s="784" t="s">
        <v>4431</v>
      </c>
      <c r="I2854" s="784" t="s">
        <v>5274</v>
      </c>
    </row>
    <row r="2855" spans="1:9" hidden="1">
      <c r="A2855" s="784" t="str">
        <f>Table_wabobpsvr_AzureCalc_AzureCalcRateCard[[#This Row],[ServiceName]]&amp;Table_wabobpsvr_AzureCalc_AzureCalcRateCard[[#This Row],[Price_Level]]&amp;Table_wabobpsvr_AzureCalc_AzureCalcRateCard[[#This Row],[Region]]</f>
        <v>Standard_D11 Cloud ServicesC14</v>
      </c>
      <c r="B2855" s="784">
        <v>14</v>
      </c>
      <c r="C2855" s="784" t="s">
        <v>701</v>
      </c>
      <c r="D2855" s="784" t="s">
        <v>184</v>
      </c>
      <c r="E2855" s="784">
        <v>0.41677999999999998</v>
      </c>
      <c r="F2855" s="784" t="s">
        <v>1157</v>
      </c>
      <c r="G2855" s="784" t="s">
        <v>4431</v>
      </c>
      <c r="H2855" s="784" t="s">
        <v>4431</v>
      </c>
      <c r="I2855" s="784" t="s">
        <v>5274</v>
      </c>
    </row>
    <row r="2856" spans="1:9" hidden="1">
      <c r="A2856" s="784" t="str">
        <f>Table_wabobpsvr_AzureCalc_AzureCalcRateCard[[#This Row],[ServiceName]]&amp;Table_wabobpsvr_AzureCalc_AzureCalcRateCard[[#This Row],[Price_Level]]&amp;Table_wabobpsvr_AzureCalc_AzureCalcRateCard[[#This Row],[Region]]</f>
        <v>Standard_D11 Cloud ServicesD14</v>
      </c>
      <c r="B2856" s="784">
        <v>14</v>
      </c>
      <c r="C2856" s="784" t="s">
        <v>701</v>
      </c>
      <c r="D2856" s="784" t="s">
        <v>183</v>
      </c>
      <c r="E2856" s="784">
        <v>0.40304000000000001</v>
      </c>
      <c r="F2856" s="784" t="s">
        <v>1157</v>
      </c>
      <c r="G2856" s="784" t="s">
        <v>4431</v>
      </c>
      <c r="H2856" s="784" t="s">
        <v>4431</v>
      </c>
      <c r="I2856" s="784" t="s">
        <v>5274</v>
      </c>
    </row>
    <row r="2857" spans="1:9" hidden="1">
      <c r="A2857" s="784" t="str">
        <f>Table_wabobpsvr_AzureCalc_AzureCalcRateCard[[#This Row],[ServiceName]]&amp;Table_wabobpsvr_AzureCalc_AzureCalcRateCard[[#This Row],[Price_Level]]&amp;Table_wabobpsvr_AzureCalc_AzureCalcRateCard[[#This Row],[Region]]</f>
        <v>Standard_D11 Cloud ServicesMOSP</v>
      </c>
      <c r="B2857" s="784"/>
      <c r="C2857" s="784" t="s">
        <v>701</v>
      </c>
      <c r="D2857" s="784" t="s">
        <v>627</v>
      </c>
      <c r="E2857" s="784">
        <v>0.36599999999999999</v>
      </c>
      <c r="F2857" s="784" t="s">
        <v>1157</v>
      </c>
      <c r="G2857" s="784" t="s">
        <v>4431</v>
      </c>
      <c r="H2857" s="784" t="s">
        <v>4431</v>
      </c>
      <c r="I2857" s="784" t="s">
        <v>5275</v>
      </c>
    </row>
    <row r="2858" spans="1:9" hidden="1">
      <c r="A2858" t="str">
        <f>Table_wabobpsvr_AzureCalc_AzureCalcRateCard[[#This Row],[ServiceName]]&amp;Table_wabobpsvr_AzureCalc_AzureCalcRateCard[[#This Row],[Price_Level]]&amp;Table_wabobpsvr_AzureCalc_AzureCalcRateCard[[#This Row],[Region]]</f>
        <v>Standard_D11 Cloud ServicesA</v>
      </c>
      <c r="C2858" t="s">
        <v>701</v>
      </c>
      <c r="D2858" t="s">
        <v>181</v>
      </c>
      <c r="E2858">
        <v>0.35502</v>
      </c>
      <c r="F2858" t="s">
        <v>1157</v>
      </c>
      <c r="G2858" s="784" t="s">
        <v>3767</v>
      </c>
      <c r="H2858" s="784" t="s">
        <v>3768</v>
      </c>
      <c r="I2858" s="784" t="s">
        <v>5275</v>
      </c>
    </row>
    <row r="2859" spans="1:9" hidden="1">
      <c r="A2859" t="str">
        <f>Table_wabobpsvr_AzureCalc_AzureCalcRateCard[[#This Row],[ServiceName]]&amp;Table_wabobpsvr_AzureCalc_AzureCalcRateCard[[#This Row],[Price_Level]]&amp;Table_wabobpsvr_AzureCalc_AzureCalcRateCard[[#This Row],[Region]]</f>
        <v>Standard_D11 Cloud ServicesB</v>
      </c>
      <c r="C2859" t="s">
        <v>701</v>
      </c>
      <c r="D2859" t="s">
        <v>182</v>
      </c>
      <c r="E2859">
        <v>0.34404000000000001</v>
      </c>
      <c r="F2859" t="s">
        <v>1157</v>
      </c>
      <c r="G2859" s="784" t="s">
        <v>3767</v>
      </c>
      <c r="H2859" s="784" t="s">
        <v>3768</v>
      </c>
      <c r="I2859" s="784" t="s">
        <v>5275</v>
      </c>
    </row>
    <row r="2860" spans="1:9" hidden="1">
      <c r="A2860" t="str">
        <f>Table_wabobpsvr_AzureCalc_AzureCalcRateCard[[#This Row],[ServiceName]]&amp;Table_wabobpsvr_AzureCalc_AzureCalcRateCard[[#This Row],[Price_Level]]&amp;Table_wabobpsvr_AzureCalc_AzureCalcRateCard[[#This Row],[Region]]</f>
        <v>Standard_D11 Cloud ServicesC</v>
      </c>
      <c r="C2860" t="s">
        <v>701</v>
      </c>
      <c r="D2860" t="s">
        <v>184</v>
      </c>
      <c r="E2860">
        <v>0.33306000000000002</v>
      </c>
      <c r="F2860" t="s">
        <v>1157</v>
      </c>
      <c r="G2860" s="784" t="s">
        <v>3767</v>
      </c>
      <c r="H2860" s="784" t="s">
        <v>3768</v>
      </c>
      <c r="I2860" s="784" t="s">
        <v>5275</v>
      </c>
    </row>
    <row r="2861" spans="1:9" hidden="1">
      <c r="A2861" t="str">
        <f>Table_wabobpsvr_AzureCalc_AzureCalcRateCard[[#This Row],[ServiceName]]&amp;Table_wabobpsvr_AzureCalc_AzureCalcRateCard[[#This Row],[Price_Level]]&amp;Table_wabobpsvr_AzureCalc_AzureCalcRateCard[[#This Row],[Region]]</f>
        <v>Standard_D11 Cloud ServicesD</v>
      </c>
      <c r="C2861" t="s">
        <v>701</v>
      </c>
      <c r="D2861" t="s">
        <v>183</v>
      </c>
      <c r="E2861">
        <v>0.32207999999999998</v>
      </c>
      <c r="F2861" t="s">
        <v>1157</v>
      </c>
      <c r="G2861" s="784" t="s">
        <v>3767</v>
      </c>
      <c r="H2861" s="784" t="s">
        <v>3768</v>
      </c>
      <c r="I2861" s="784" t="s">
        <v>5275</v>
      </c>
    </row>
    <row r="2862" spans="1:9" hidden="1">
      <c r="A2862" t="str">
        <f>Table_wabobpsvr_AzureCalc_AzureCalcRateCard[[#This Row],[ServiceName]]&amp;Table_wabobpsvr_AzureCalc_AzureCalcRateCard[[#This Row],[Price_Level]]&amp;Table_wabobpsvr_AzureCalc_AzureCalcRateCard[[#This Row],[Region]]</f>
        <v>Standard_D11 VM (Non-Windows)MOSP10</v>
      </c>
      <c r="B2862">
        <v>10</v>
      </c>
      <c r="C2862" t="s">
        <v>701</v>
      </c>
      <c r="D2862" t="s">
        <v>627</v>
      </c>
      <c r="E2862">
        <v>0.24199999999999999</v>
      </c>
      <c r="F2862" t="s">
        <v>1158</v>
      </c>
      <c r="G2862" s="784" t="s">
        <v>4431</v>
      </c>
      <c r="H2862" s="784" t="s">
        <v>4431</v>
      </c>
      <c r="I2862" s="784" t="s">
        <v>5276</v>
      </c>
    </row>
    <row r="2863" spans="1:9" hidden="1">
      <c r="A2863" s="784" t="str">
        <f>Table_wabobpsvr_AzureCalc_AzureCalcRateCard[[#This Row],[ServiceName]]&amp;Table_wabobpsvr_AzureCalc_AzureCalcRateCard[[#This Row],[Price_Level]]&amp;Table_wabobpsvr_AzureCalc_AzureCalcRateCard[[#This Row],[Region]]</f>
        <v>Standard_D11 VM (Non-Windows)A10</v>
      </c>
      <c r="B2863" s="784">
        <v>10</v>
      </c>
      <c r="C2863" s="784" t="s">
        <v>701</v>
      </c>
      <c r="D2863" s="784" t="s">
        <v>181</v>
      </c>
      <c r="E2863" s="784">
        <v>0.23474</v>
      </c>
      <c r="F2863" s="784" t="s">
        <v>1158</v>
      </c>
      <c r="G2863" s="784" t="s">
        <v>4431</v>
      </c>
      <c r="H2863" s="784" t="s">
        <v>4431</v>
      </c>
      <c r="I2863" s="784" t="s">
        <v>5276</v>
      </c>
    </row>
    <row r="2864" spans="1:9" hidden="1">
      <c r="A2864" t="str">
        <f>Table_wabobpsvr_AzureCalc_AzureCalcRateCard[[#This Row],[ServiceName]]&amp;Table_wabobpsvr_AzureCalc_AzureCalcRateCard[[#This Row],[Price_Level]]&amp;Table_wabobpsvr_AzureCalc_AzureCalcRateCard[[#This Row],[Region]]</f>
        <v>Standard_D11 VM (Non-Windows)B10</v>
      </c>
      <c r="B2864">
        <v>10</v>
      </c>
      <c r="C2864" t="s">
        <v>701</v>
      </c>
      <c r="D2864" t="s">
        <v>182</v>
      </c>
      <c r="E2864">
        <v>0.22747999999999999</v>
      </c>
      <c r="F2864" t="s">
        <v>1158</v>
      </c>
      <c r="G2864" s="784" t="s">
        <v>4431</v>
      </c>
      <c r="H2864" s="784" t="s">
        <v>4431</v>
      </c>
      <c r="I2864" s="784" t="s">
        <v>5276</v>
      </c>
    </row>
    <row r="2865" spans="1:9" hidden="1">
      <c r="A2865" s="784" t="str">
        <f>Table_wabobpsvr_AzureCalc_AzureCalcRateCard[[#This Row],[ServiceName]]&amp;Table_wabobpsvr_AzureCalc_AzureCalcRateCard[[#This Row],[Price_Level]]&amp;Table_wabobpsvr_AzureCalc_AzureCalcRateCard[[#This Row],[Region]]</f>
        <v>Standard_D11 VM (Non-Windows)C10</v>
      </c>
      <c r="B2865" s="784">
        <v>10</v>
      </c>
      <c r="C2865" s="784" t="s">
        <v>701</v>
      </c>
      <c r="D2865" s="784" t="s">
        <v>184</v>
      </c>
      <c r="E2865" s="784">
        <v>0.22022</v>
      </c>
      <c r="F2865" s="784" t="s">
        <v>1158</v>
      </c>
      <c r="G2865" s="784" t="s">
        <v>4431</v>
      </c>
      <c r="H2865" s="784" t="s">
        <v>4431</v>
      </c>
      <c r="I2865" s="784" t="s">
        <v>5276</v>
      </c>
    </row>
    <row r="2866" spans="1:9" hidden="1">
      <c r="A2866" s="784" t="str">
        <f>Table_wabobpsvr_AzureCalc_AzureCalcRateCard[[#This Row],[ServiceName]]&amp;Table_wabobpsvr_AzureCalc_AzureCalcRateCard[[#This Row],[Price_Level]]&amp;Table_wabobpsvr_AzureCalc_AzureCalcRateCard[[#This Row],[Region]]</f>
        <v>Standard_D11 VM (Non-Windows)D10</v>
      </c>
      <c r="B2866" s="784">
        <v>10</v>
      </c>
      <c r="C2866" s="784" t="s">
        <v>701</v>
      </c>
      <c r="D2866" s="784" t="s">
        <v>183</v>
      </c>
      <c r="E2866" s="784">
        <v>0.21296000000000001</v>
      </c>
      <c r="F2866" s="784" t="s">
        <v>1158</v>
      </c>
      <c r="G2866" s="784" t="s">
        <v>4431</v>
      </c>
      <c r="H2866" s="784" t="s">
        <v>4431</v>
      </c>
      <c r="I2866" s="784" t="s">
        <v>5276</v>
      </c>
    </row>
    <row r="2867" spans="1:9" hidden="1">
      <c r="A2867" s="784" t="str">
        <f>Table_wabobpsvr_AzureCalc_AzureCalcRateCard[[#This Row],[ServiceName]]&amp;Table_wabobpsvr_AzureCalc_AzureCalcRateCard[[#This Row],[Price_Level]]&amp;Table_wabobpsvr_AzureCalc_AzureCalcRateCard[[#This Row],[Region]]</f>
        <v>Standard_D11 VM (Non-Windows)MOSP9</v>
      </c>
      <c r="B2867" s="784">
        <v>9</v>
      </c>
      <c r="C2867" s="784" t="s">
        <v>701</v>
      </c>
      <c r="D2867" s="784" t="s">
        <v>627</v>
      </c>
      <c r="E2867" s="784">
        <v>0.21</v>
      </c>
      <c r="F2867" s="784" t="s">
        <v>1158</v>
      </c>
      <c r="G2867" s="784" t="s">
        <v>4431</v>
      </c>
      <c r="H2867" s="784" t="s">
        <v>4431</v>
      </c>
      <c r="I2867" s="784" t="s">
        <v>5277</v>
      </c>
    </row>
    <row r="2868" spans="1:9" hidden="1">
      <c r="A2868" s="784" t="str">
        <f>Table_wabobpsvr_AzureCalc_AzureCalcRateCard[[#This Row],[ServiceName]]&amp;Table_wabobpsvr_AzureCalc_AzureCalcRateCard[[#This Row],[Price_Level]]&amp;Table_wabobpsvr_AzureCalc_AzureCalcRateCard[[#This Row],[Region]]</f>
        <v>Standard_D11 VM (Non-Windows)A9</v>
      </c>
      <c r="B2868" s="784">
        <v>9</v>
      </c>
      <c r="C2868" s="784" t="s">
        <v>701</v>
      </c>
      <c r="D2868" s="784" t="s">
        <v>181</v>
      </c>
      <c r="E2868" s="784">
        <v>0.20369999999999999</v>
      </c>
      <c r="F2868" s="784" t="s">
        <v>1158</v>
      </c>
      <c r="G2868" s="784" t="s">
        <v>4431</v>
      </c>
      <c r="H2868" s="784" t="s">
        <v>4431</v>
      </c>
      <c r="I2868" s="784" t="s">
        <v>5277</v>
      </c>
    </row>
    <row r="2869" spans="1:9" hidden="1">
      <c r="A2869" s="784" t="str">
        <f>Table_wabobpsvr_AzureCalc_AzureCalcRateCard[[#This Row],[ServiceName]]&amp;Table_wabobpsvr_AzureCalc_AzureCalcRateCard[[#This Row],[Price_Level]]&amp;Table_wabobpsvr_AzureCalc_AzureCalcRateCard[[#This Row],[Region]]</f>
        <v>Media Services Indexer - Tier 4A1</v>
      </c>
      <c r="B2869" s="784">
        <v>1</v>
      </c>
      <c r="C2869" s="784" t="s">
        <v>4431</v>
      </c>
      <c r="D2869" s="784" t="s">
        <v>181</v>
      </c>
      <c r="E2869" s="784">
        <v>999999</v>
      </c>
      <c r="F2869" s="784" t="s">
        <v>1101</v>
      </c>
      <c r="G2869" s="784" t="s">
        <v>4431</v>
      </c>
      <c r="H2869" s="784" t="s">
        <v>4431</v>
      </c>
      <c r="I2869" s="784" t="s">
        <v>4431</v>
      </c>
    </row>
    <row r="2870" spans="1:9" hidden="1">
      <c r="A2870" s="784" t="str">
        <f>Table_wabobpsvr_AzureCalc_AzureCalcRateCard[[#This Row],[ServiceName]]&amp;Table_wabobpsvr_AzureCalc_AzureCalcRateCard[[#This Row],[Price_Level]]&amp;Table_wabobpsvr_AzureCalc_AzureCalcRateCard[[#This Row],[Region]]</f>
        <v>Media Services Indexer - Tier 4B1</v>
      </c>
      <c r="B2870" s="784">
        <v>1</v>
      </c>
      <c r="C2870" s="784" t="s">
        <v>4431</v>
      </c>
      <c r="D2870" s="784" t="s">
        <v>182</v>
      </c>
      <c r="E2870" s="784">
        <v>999999</v>
      </c>
      <c r="F2870" s="784" t="s">
        <v>1101</v>
      </c>
      <c r="G2870" s="784" t="s">
        <v>4431</v>
      </c>
      <c r="H2870" s="784" t="s">
        <v>4431</v>
      </c>
      <c r="I2870" s="784" t="s">
        <v>4431</v>
      </c>
    </row>
    <row r="2871" spans="1:9" hidden="1">
      <c r="A2871" s="784" t="str">
        <f>Table_wabobpsvr_AzureCalc_AzureCalcRateCard[[#This Row],[ServiceName]]&amp;Table_wabobpsvr_AzureCalc_AzureCalcRateCard[[#This Row],[Price_Level]]&amp;Table_wabobpsvr_AzureCalc_AzureCalcRateCard[[#This Row],[Region]]</f>
        <v>Media Services Indexer - Tier 4C1</v>
      </c>
      <c r="B2871" s="784">
        <v>1</v>
      </c>
      <c r="C2871" s="784" t="s">
        <v>4431</v>
      </c>
      <c r="D2871" s="784" t="s">
        <v>184</v>
      </c>
      <c r="E2871" s="784">
        <v>999999</v>
      </c>
      <c r="F2871" s="784" t="s">
        <v>1101</v>
      </c>
      <c r="G2871" s="784" t="s">
        <v>4431</v>
      </c>
      <c r="H2871" s="784" t="s">
        <v>4431</v>
      </c>
      <c r="I2871" s="784" t="s">
        <v>4431</v>
      </c>
    </row>
    <row r="2872" spans="1:9" hidden="1">
      <c r="A2872" s="784" t="str">
        <f>Table_wabobpsvr_AzureCalc_AzureCalcRateCard[[#This Row],[ServiceName]]&amp;Table_wabobpsvr_AzureCalc_AzureCalcRateCard[[#This Row],[Price_Level]]&amp;Table_wabobpsvr_AzureCalc_AzureCalcRateCard[[#This Row],[Region]]</f>
        <v>Media Services Indexer - Tier 4D1</v>
      </c>
      <c r="B2872" s="784">
        <v>1</v>
      </c>
      <c r="C2872" s="784" t="s">
        <v>4431</v>
      </c>
      <c r="D2872" s="784" t="s">
        <v>183</v>
      </c>
      <c r="E2872" s="784">
        <v>999999</v>
      </c>
      <c r="F2872" s="784" t="s">
        <v>1101</v>
      </c>
      <c r="G2872" s="784" t="s">
        <v>4431</v>
      </c>
      <c r="H2872" s="784" t="s">
        <v>4431</v>
      </c>
      <c r="I2872" s="784" t="s">
        <v>4431</v>
      </c>
    </row>
    <row r="2873" spans="1:9" hidden="1">
      <c r="A2873" s="784" t="str">
        <f>Table_wabobpsvr_AzureCalc_AzureCalcRateCard[[#This Row],[ServiceName]]&amp;Table_wabobpsvr_AzureCalc_AzureCalcRateCard[[#This Row],[Price_Level]]&amp;Table_wabobpsvr_AzureCalc_AzureCalcRateCard[[#This Row],[Region]]</f>
        <v>Media Services Indexer - Tier 4MOSP13</v>
      </c>
      <c r="B2873" s="784">
        <v>13</v>
      </c>
      <c r="C2873" s="784" t="s">
        <v>4431</v>
      </c>
      <c r="D2873" s="784" t="s">
        <v>627</v>
      </c>
      <c r="E2873" s="784">
        <v>999999</v>
      </c>
      <c r="F2873" s="784" t="s">
        <v>1101</v>
      </c>
      <c r="G2873" s="784" t="s">
        <v>4431</v>
      </c>
      <c r="H2873" s="784" t="s">
        <v>4431</v>
      </c>
      <c r="I2873" s="784" t="s">
        <v>4431</v>
      </c>
    </row>
    <row r="2874" spans="1:9" hidden="1">
      <c r="A2874" s="784" t="str">
        <f>Table_wabobpsvr_AzureCalc_AzureCalcRateCard[[#This Row],[ServiceName]]&amp;Table_wabobpsvr_AzureCalc_AzureCalcRateCard[[#This Row],[Price_Level]]&amp;Table_wabobpsvr_AzureCalc_AzureCalcRateCard[[#This Row],[Region]]</f>
        <v>Media Services Indexer - Tier 4A13</v>
      </c>
      <c r="B2874" s="784">
        <v>13</v>
      </c>
      <c r="C2874" s="784" t="s">
        <v>4431</v>
      </c>
      <c r="D2874" s="784" t="s">
        <v>181</v>
      </c>
      <c r="E2874" s="784">
        <v>999999</v>
      </c>
      <c r="F2874" s="784" t="s">
        <v>1101</v>
      </c>
      <c r="G2874" s="784" t="s">
        <v>4431</v>
      </c>
      <c r="H2874" s="784" t="s">
        <v>4431</v>
      </c>
      <c r="I2874" s="784" t="s">
        <v>4431</v>
      </c>
    </row>
    <row r="2875" spans="1:9" hidden="1">
      <c r="A2875" s="784" t="str">
        <f>Table_wabobpsvr_AzureCalc_AzureCalcRateCard[[#This Row],[ServiceName]]&amp;Table_wabobpsvr_AzureCalc_AzureCalcRateCard[[#This Row],[Price_Level]]&amp;Table_wabobpsvr_AzureCalc_AzureCalcRateCard[[#This Row],[Region]]</f>
        <v>Media Services Indexer - Tier 4B13</v>
      </c>
      <c r="B2875" s="784">
        <v>13</v>
      </c>
      <c r="C2875" s="784" t="s">
        <v>4431</v>
      </c>
      <c r="D2875" s="784" t="s">
        <v>182</v>
      </c>
      <c r="E2875" s="784">
        <v>999999</v>
      </c>
      <c r="F2875" s="784" t="s">
        <v>1101</v>
      </c>
      <c r="G2875" s="784" t="s">
        <v>4431</v>
      </c>
      <c r="H2875" s="784" t="s">
        <v>4431</v>
      </c>
      <c r="I2875" s="784" t="s">
        <v>4431</v>
      </c>
    </row>
    <row r="2876" spans="1:9" hidden="1">
      <c r="A2876" s="784" t="str">
        <f>Table_wabobpsvr_AzureCalc_AzureCalcRateCard[[#This Row],[ServiceName]]&amp;Table_wabobpsvr_AzureCalc_AzureCalcRateCard[[#This Row],[Price_Level]]&amp;Table_wabobpsvr_AzureCalc_AzureCalcRateCard[[#This Row],[Region]]</f>
        <v>Media Services Indexer - Tier 4C13</v>
      </c>
      <c r="B2876" s="784">
        <v>13</v>
      </c>
      <c r="C2876" s="784" t="s">
        <v>4431</v>
      </c>
      <c r="D2876" s="784" t="s">
        <v>184</v>
      </c>
      <c r="E2876" s="784">
        <v>999999</v>
      </c>
      <c r="F2876" s="784" t="s">
        <v>1101</v>
      </c>
      <c r="G2876" s="784" t="s">
        <v>4431</v>
      </c>
      <c r="H2876" s="784" t="s">
        <v>4431</v>
      </c>
      <c r="I2876" s="784" t="s">
        <v>4431</v>
      </c>
    </row>
    <row r="2877" spans="1:9" hidden="1">
      <c r="A2877" t="str">
        <f>Table_wabobpsvr_AzureCalc_AzureCalcRateCard[[#This Row],[ServiceName]]&amp;Table_wabobpsvr_AzureCalc_AzureCalcRateCard[[#This Row],[Price_Level]]&amp;Table_wabobpsvr_AzureCalc_AzureCalcRateCard[[#This Row],[Region]]</f>
        <v>Media Services Indexer - Tier 4D13</v>
      </c>
      <c r="B2877">
        <v>13</v>
      </c>
      <c r="C2877" t="s">
        <v>4431</v>
      </c>
      <c r="D2877" t="s">
        <v>183</v>
      </c>
      <c r="E2877">
        <v>999999</v>
      </c>
      <c r="F2877" t="s">
        <v>1101</v>
      </c>
      <c r="G2877" s="784" t="s">
        <v>4431</v>
      </c>
      <c r="H2877" s="784" t="s">
        <v>4431</v>
      </c>
      <c r="I2877" s="784" t="s">
        <v>4431</v>
      </c>
    </row>
    <row r="2878" spans="1:9" hidden="1">
      <c r="A2878" t="str">
        <f>Table_wabobpsvr_AzureCalc_AzureCalcRateCard[[#This Row],[ServiceName]]&amp;Table_wabobpsvr_AzureCalc_AzureCalcRateCard[[#This Row],[Price_Level]]&amp;Table_wabobpsvr_AzureCalc_AzureCalcRateCard[[#This Row],[Region]]</f>
        <v>Import/ExportMOSP3</v>
      </c>
      <c r="B2878">
        <v>3</v>
      </c>
      <c r="C2878" t="s">
        <v>4431</v>
      </c>
      <c r="D2878" t="s">
        <v>627</v>
      </c>
      <c r="E2878">
        <v>999999</v>
      </c>
      <c r="F2878" t="s">
        <v>623</v>
      </c>
      <c r="G2878" s="784" t="s">
        <v>4431</v>
      </c>
      <c r="H2878" s="784" t="s">
        <v>4431</v>
      </c>
      <c r="I2878" s="784" t="s">
        <v>4431</v>
      </c>
    </row>
    <row r="2879" spans="1:9" hidden="1">
      <c r="A2879" t="str">
        <f>Table_wabobpsvr_AzureCalc_AzureCalcRateCard[[#This Row],[ServiceName]]&amp;Table_wabobpsvr_AzureCalc_AzureCalcRateCard[[#This Row],[Price_Level]]&amp;Table_wabobpsvr_AzureCalc_AzureCalcRateCard[[#This Row],[Region]]</f>
        <v>Import/ExportA3</v>
      </c>
      <c r="B2879">
        <v>3</v>
      </c>
      <c r="C2879" t="s">
        <v>4431</v>
      </c>
      <c r="D2879" t="s">
        <v>181</v>
      </c>
      <c r="E2879">
        <v>999999</v>
      </c>
      <c r="F2879" t="s">
        <v>623</v>
      </c>
      <c r="G2879" s="784" t="s">
        <v>4431</v>
      </c>
      <c r="H2879" s="784" t="s">
        <v>4431</v>
      </c>
      <c r="I2879" s="784" t="s">
        <v>4431</v>
      </c>
    </row>
    <row r="2880" spans="1:9" hidden="1">
      <c r="A2880" t="str">
        <f>Table_wabobpsvr_AzureCalc_AzureCalcRateCard[[#This Row],[ServiceName]]&amp;Table_wabobpsvr_AzureCalc_AzureCalcRateCard[[#This Row],[Price_Level]]&amp;Table_wabobpsvr_AzureCalc_AzureCalcRateCard[[#This Row],[Region]]</f>
        <v>Import/ExportB3</v>
      </c>
      <c r="B2880">
        <v>3</v>
      </c>
      <c r="C2880" t="s">
        <v>4431</v>
      </c>
      <c r="D2880" t="s">
        <v>182</v>
      </c>
      <c r="E2880">
        <v>999999</v>
      </c>
      <c r="F2880" t="s">
        <v>623</v>
      </c>
      <c r="G2880" s="784" t="s">
        <v>4431</v>
      </c>
      <c r="H2880" s="784" t="s">
        <v>4431</v>
      </c>
      <c r="I2880" s="784" t="s">
        <v>4431</v>
      </c>
    </row>
    <row r="2881" spans="1:9" hidden="1">
      <c r="A2881" t="str">
        <f>Table_wabobpsvr_AzureCalc_AzureCalcRateCard[[#This Row],[ServiceName]]&amp;Table_wabobpsvr_AzureCalc_AzureCalcRateCard[[#This Row],[Price_Level]]&amp;Table_wabobpsvr_AzureCalc_AzureCalcRateCard[[#This Row],[Region]]</f>
        <v>Import/ExportC3</v>
      </c>
      <c r="B2881">
        <v>3</v>
      </c>
      <c r="C2881" t="s">
        <v>4431</v>
      </c>
      <c r="D2881" t="s">
        <v>184</v>
      </c>
      <c r="E2881">
        <v>999999</v>
      </c>
      <c r="F2881" t="s">
        <v>623</v>
      </c>
      <c r="G2881" s="784" t="s">
        <v>4431</v>
      </c>
      <c r="H2881" s="784" t="s">
        <v>4431</v>
      </c>
      <c r="I2881" s="784" t="s">
        <v>4431</v>
      </c>
    </row>
    <row r="2882" spans="1:9" hidden="1">
      <c r="A2882" t="str">
        <f>Table_wabobpsvr_AzureCalc_AzureCalcRateCard[[#This Row],[ServiceName]]&amp;Table_wabobpsvr_AzureCalc_AzureCalcRateCard[[#This Row],[Price_Level]]&amp;Table_wabobpsvr_AzureCalc_AzureCalcRateCard[[#This Row],[Region]]</f>
        <v>Import/ExportD3</v>
      </c>
      <c r="B2882">
        <v>3</v>
      </c>
      <c r="C2882" t="s">
        <v>4431</v>
      </c>
      <c r="D2882" t="s">
        <v>183</v>
      </c>
      <c r="E2882">
        <v>999999</v>
      </c>
      <c r="F2882" t="s">
        <v>623</v>
      </c>
      <c r="G2882" s="784" t="s">
        <v>4431</v>
      </c>
      <c r="H2882" s="784" t="s">
        <v>4431</v>
      </c>
      <c r="I2882" s="784" t="s">
        <v>4431</v>
      </c>
    </row>
    <row r="2883" spans="1:9" hidden="1">
      <c r="A2883" s="784" t="str">
        <f>Table_wabobpsvr_AzureCalc_AzureCalcRateCard[[#This Row],[ServiceName]]&amp;Table_wabobpsvr_AzureCalc_AzureCalcRateCard[[#This Row],[Price_Level]]&amp;Table_wabobpsvr_AzureCalc_AzureCalcRateCard[[#This Row],[Region]]</f>
        <v>Basic_D1 VM (Non-Windows)MOSP10</v>
      </c>
      <c r="B2883" s="784">
        <v>10</v>
      </c>
      <c r="C2883" s="784" t="s">
        <v>701</v>
      </c>
      <c r="D2883" s="784" t="s">
        <v>627</v>
      </c>
      <c r="E2883" s="784">
        <v>0.113</v>
      </c>
      <c r="F2883" s="784" t="s">
        <v>1134</v>
      </c>
      <c r="G2883" s="784" t="s">
        <v>4431</v>
      </c>
      <c r="H2883" s="784" t="s">
        <v>4431</v>
      </c>
      <c r="I2883" s="784" t="s">
        <v>5278</v>
      </c>
    </row>
    <row r="2884" spans="1:9" hidden="1">
      <c r="A2884" s="784" t="str">
        <f>Table_wabobpsvr_AzureCalc_AzureCalcRateCard[[#This Row],[ServiceName]]&amp;Table_wabobpsvr_AzureCalc_AzureCalcRateCard[[#This Row],[Price_Level]]&amp;Table_wabobpsvr_AzureCalc_AzureCalcRateCard[[#This Row],[Region]]</f>
        <v>Basic_D1 VM (Non-Windows)A10</v>
      </c>
      <c r="B2884" s="784">
        <v>10</v>
      </c>
      <c r="C2884" s="784" t="s">
        <v>701</v>
      </c>
      <c r="D2884" s="784" t="s">
        <v>181</v>
      </c>
      <c r="E2884" s="784">
        <v>0.10961</v>
      </c>
      <c r="F2884" s="784" t="s">
        <v>1134</v>
      </c>
      <c r="G2884" s="784" t="s">
        <v>4431</v>
      </c>
      <c r="H2884" s="784" t="s">
        <v>4431</v>
      </c>
      <c r="I2884" s="784" t="s">
        <v>5278</v>
      </c>
    </row>
    <row r="2885" spans="1:9" hidden="1">
      <c r="A2885" s="784" t="str">
        <f>Table_wabobpsvr_AzureCalc_AzureCalcRateCard[[#This Row],[ServiceName]]&amp;Table_wabobpsvr_AzureCalc_AzureCalcRateCard[[#This Row],[Price_Level]]&amp;Table_wabobpsvr_AzureCalc_AzureCalcRateCard[[#This Row],[Region]]</f>
        <v>Basic_D1 VM (Non-Windows)B10</v>
      </c>
      <c r="B2885" s="784">
        <v>10</v>
      </c>
      <c r="C2885" s="784" t="s">
        <v>701</v>
      </c>
      <c r="D2885" s="784" t="s">
        <v>182</v>
      </c>
      <c r="E2885" s="784">
        <v>0.10621999999999999</v>
      </c>
      <c r="F2885" s="784" t="s">
        <v>1134</v>
      </c>
      <c r="G2885" s="784" t="s">
        <v>4431</v>
      </c>
      <c r="H2885" s="784" t="s">
        <v>4431</v>
      </c>
      <c r="I2885" s="784" t="s">
        <v>5278</v>
      </c>
    </row>
    <row r="2886" spans="1:9" hidden="1">
      <c r="A2886" s="784" t="str">
        <f>Table_wabobpsvr_AzureCalc_AzureCalcRateCard[[#This Row],[ServiceName]]&amp;Table_wabobpsvr_AzureCalc_AzureCalcRateCard[[#This Row],[Price_Level]]&amp;Table_wabobpsvr_AzureCalc_AzureCalcRateCard[[#This Row],[Region]]</f>
        <v>Basic_D1 VM (Non-Windows)C10</v>
      </c>
      <c r="B2886" s="784">
        <v>10</v>
      </c>
      <c r="C2886" s="784" t="s">
        <v>701</v>
      </c>
      <c r="D2886" s="784" t="s">
        <v>184</v>
      </c>
      <c r="E2886" s="784">
        <v>0.10283</v>
      </c>
      <c r="F2886" s="784" t="s">
        <v>1134</v>
      </c>
      <c r="G2886" s="784" t="s">
        <v>4431</v>
      </c>
      <c r="H2886" s="784" t="s">
        <v>4431</v>
      </c>
      <c r="I2886" s="784" t="s">
        <v>5278</v>
      </c>
    </row>
    <row r="2887" spans="1:9" hidden="1">
      <c r="A2887" s="784" t="str">
        <f>Table_wabobpsvr_AzureCalc_AzureCalcRateCard[[#This Row],[ServiceName]]&amp;Table_wabobpsvr_AzureCalc_AzureCalcRateCard[[#This Row],[Price_Level]]&amp;Table_wabobpsvr_AzureCalc_AzureCalcRateCard[[#This Row],[Region]]</f>
        <v>Basic_D1 VM (Non-Windows)D10</v>
      </c>
      <c r="B2887" s="784">
        <v>10</v>
      </c>
      <c r="C2887" s="784" t="s">
        <v>701</v>
      </c>
      <c r="D2887" s="784" t="s">
        <v>183</v>
      </c>
      <c r="E2887" s="784">
        <v>9.9440000000000001E-2</v>
      </c>
      <c r="F2887" s="784" t="s">
        <v>1134</v>
      </c>
      <c r="G2887" s="784" t="s">
        <v>4431</v>
      </c>
      <c r="H2887" s="784" t="s">
        <v>4431</v>
      </c>
      <c r="I2887" s="784" t="s">
        <v>5278</v>
      </c>
    </row>
    <row r="2888" spans="1:9" hidden="1">
      <c r="A2888" t="str">
        <f>Table_wabobpsvr_AzureCalc_AzureCalcRateCard[[#This Row],[ServiceName]]&amp;Table_wabobpsvr_AzureCalc_AzureCalcRateCard[[#This Row],[Price_Level]]&amp;Table_wabobpsvr_AzureCalc_AzureCalcRateCard[[#This Row],[Region]]</f>
        <v>Basic_D1 VM (Non-Windows)MOSP9</v>
      </c>
      <c r="B2888">
        <v>9</v>
      </c>
      <c r="C2888" t="s">
        <v>701</v>
      </c>
      <c r="D2888" t="s">
        <v>627</v>
      </c>
      <c r="E2888">
        <v>9.8000000000000004E-2</v>
      </c>
      <c r="F2888" t="s">
        <v>1134</v>
      </c>
      <c r="G2888" s="784" t="s">
        <v>4431</v>
      </c>
      <c r="H2888" s="784" t="s">
        <v>4431</v>
      </c>
      <c r="I2888" s="784" t="s">
        <v>5203</v>
      </c>
    </row>
    <row r="2889" spans="1:9" hidden="1">
      <c r="A2889" t="str">
        <f>Table_wabobpsvr_AzureCalc_AzureCalcRateCard[[#This Row],[ServiceName]]&amp;Table_wabobpsvr_AzureCalc_AzureCalcRateCard[[#This Row],[Price_Level]]&amp;Table_wabobpsvr_AzureCalc_AzureCalcRateCard[[#This Row],[Region]]</f>
        <v>Basic_D1 VM (Non-Windows)A9</v>
      </c>
      <c r="B2889">
        <v>9</v>
      </c>
      <c r="C2889" t="s">
        <v>701</v>
      </c>
      <c r="D2889" t="s">
        <v>181</v>
      </c>
      <c r="E2889">
        <v>9.5060000000000006E-2</v>
      </c>
      <c r="F2889" t="s">
        <v>1134</v>
      </c>
      <c r="G2889" s="784" t="s">
        <v>4431</v>
      </c>
      <c r="H2889" s="784" t="s">
        <v>4431</v>
      </c>
      <c r="I2889" s="784" t="s">
        <v>5203</v>
      </c>
    </row>
    <row r="2890" spans="1:9" hidden="1">
      <c r="A2890" t="str">
        <f>Table_wabobpsvr_AzureCalc_AzureCalcRateCard[[#This Row],[ServiceName]]&amp;Table_wabobpsvr_AzureCalc_AzureCalcRateCard[[#This Row],[Price_Level]]&amp;Table_wabobpsvr_AzureCalc_AzureCalcRateCard[[#This Row],[Region]]</f>
        <v>Basic_D1 VM (Non-Windows)B9</v>
      </c>
      <c r="B2890">
        <v>9</v>
      </c>
      <c r="C2890" t="s">
        <v>701</v>
      </c>
      <c r="D2890" t="s">
        <v>182</v>
      </c>
      <c r="E2890">
        <v>9.2119999999999994E-2</v>
      </c>
      <c r="F2890" t="s">
        <v>1134</v>
      </c>
      <c r="G2890" s="784" t="s">
        <v>4431</v>
      </c>
      <c r="H2890" s="784" t="s">
        <v>4431</v>
      </c>
      <c r="I2890" s="784" t="s">
        <v>5203</v>
      </c>
    </row>
    <row r="2891" spans="1:9" hidden="1">
      <c r="A2891" t="str">
        <f>Table_wabobpsvr_AzureCalc_AzureCalcRateCard[[#This Row],[ServiceName]]&amp;Table_wabobpsvr_AzureCalc_AzureCalcRateCard[[#This Row],[Price_Level]]&amp;Table_wabobpsvr_AzureCalc_AzureCalcRateCard[[#This Row],[Region]]</f>
        <v>Basic_D1 VM (Non-Windows)C9</v>
      </c>
      <c r="B2891">
        <v>9</v>
      </c>
      <c r="C2891" t="s">
        <v>701</v>
      </c>
      <c r="D2891" t="s">
        <v>184</v>
      </c>
      <c r="E2891">
        <v>8.9179999999999995E-2</v>
      </c>
      <c r="F2891" t="s">
        <v>1134</v>
      </c>
      <c r="G2891" s="784" t="s">
        <v>4431</v>
      </c>
      <c r="H2891" s="784" t="s">
        <v>4431</v>
      </c>
      <c r="I2891" s="784" t="s">
        <v>5203</v>
      </c>
    </row>
    <row r="2892" spans="1:9" hidden="1">
      <c r="A2892" t="str">
        <f>Table_wabobpsvr_AzureCalc_AzureCalcRateCard[[#This Row],[ServiceName]]&amp;Table_wabobpsvr_AzureCalc_AzureCalcRateCard[[#This Row],[Price_Level]]&amp;Table_wabobpsvr_AzureCalc_AzureCalcRateCard[[#This Row],[Region]]</f>
        <v>Basic_D1 VM (Windows)A9</v>
      </c>
      <c r="B2892">
        <v>9</v>
      </c>
      <c r="C2892" t="s">
        <v>701</v>
      </c>
      <c r="D2892" t="s">
        <v>181</v>
      </c>
      <c r="E2892">
        <v>0.1552</v>
      </c>
      <c r="F2892" t="s">
        <v>1135</v>
      </c>
      <c r="G2892" s="784" t="s">
        <v>4431</v>
      </c>
      <c r="H2892" s="784" t="s">
        <v>4431</v>
      </c>
      <c r="I2892" s="784" t="s">
        <v>5001</v>
      </c>
    </row>
    <row r="2893" spans="1:9" hidden="1">
      <c r="A2893" t="str">
        <f>Table_wabobpsvr_AzureCalc_AzureCalcRateCard[[#This Row],[ServiceName]]&amp;Table_wabobpsvr_AzureCalc_AzureCalcRateCard[[#This Row],[Price_Level]]&amp;Table_wabobpsvr_AzureCalc_AzureCalcRateCard[[#This Row],[Region]]</f>
        <v>Basic_D1 VM (Windows)B9</v>
      </c>
      <c r="B2893">
        <v>9</v>
      </c>
      <c r="C2893" t="s">
        <v>701</v>
      </c>
      <c r="D2893" t="s">
        <v>182</v>
      </c>
      <c r="E2893">
        <v>0.15040000000000001</v>
      </c>
      <c r="F2893" t="s">
        <v>1135</v>
      </c>
      <c r="G2893" s="784" t="s">
        <v>4431</v>
      </c>
      <c r="H2893" s="784" t="s">
        <v>4431</v>
      </c>
      <c r="I2893" s="784" t="s">
        <v>5001</v>
      </c>
    </row>
    <row r="2894" spans="1:9" hidden="1">
      <c r="A2894" t="str">
        <f>Table_wabobpsvr_AzureCalc_AzureCalcRateCard[[#This Row],[ServiceName]]&amp;Table_wabobpsvr_AzureCalc_AzureCalcRateCard[[#This Row],[Price_Level]]&amp;Table_wabobpsvr_AzureCalc_AzureCalcRateCard[[#This Row],[Region]]</f>
        <v>Basic_D1 VM (Windows)C9</v>
      </c>
      <c r="B2894">
        <v>9</v>
      </c>
      <c r="C2894" t="s">
        <v>701</v>
      </c>
      <c r="D2894" t="s">
        <v>184</v>
      </c>
      <c r="E2894">
        <v>0.14560000000000001</v>
      </c>
      <c r="F2894" t="s">
        <v>1135</v>
      </c>
      <c r="G2894" s="784" t="s">
        <v>4431</v>
      </c>
      <c r="H2894" s="784" t="s">
        <v>4431</v>
      </c>
      <c r="I2894" s="784" t="s">
        <v>5001</v>
      </c>
    </row>
    <row r="2895" spans="1:9" hidden="1">
      <c r="A2895" t="str">
        <f>Table_wabobpsvr_AzureCalc_AzureCalcRateCard[[#This Row],[ServiceName]]&amp;Table_wabobpsvr_AzureCalc_AzureCalcRateCard[[#This Row],[Price_Level]]&amp;Table_wabobpsvr_AzureCalc_AzureCalcRateCard[[#This Row],[Region]]</f>
        <v>Basic_D1 VM (Windows)D9</v>
      </c>
      <c r="B2895">
        <v>9</v>
      </c>
      <c r="C2895" t="s">
        <v>701</v>
      </c>
      <c r="D2895" t="s">
        <v>183</v>
      </c>
      <c r="E2895">
        <v>0.14080000000000001</v>
      </c>
      <c r="F2895" t="s">
        <v>1135</v>
      </c>
      <c r="G2895" s="784" t="s">
        <v>4431</v>
      </c>
      <c r="H2895" s="784" t="s">
        <v>4431</v>
      </c>
      <c r="I2895" s="784" t="s">
        <v>5001</v>
      </c>
    </row>
    <row r="2896" spans="1:9" hidden="1">
      <c r="A2896" t="str">
        <f>Table_wabobpsvr_AzureCalc_AzureCalcRateCard[[#This Row],[ServiceName]]&amp;Table_wabobpsvr_AzureCalc_AzureCalcRateCard[[#This Row],[Price_Level]]&amp;Table_wabobpsvr_AzureCalc_AzureCalcRateCard[[#This Row],[Region]]</f>
        <v>Premium Storage - Page Blob/P20 (Units)MOSP8</v>
      </c>
      <c r="B2896">
        <v>8</v>
      </c>
      <c r="C2896" t="s">
        <v>81</v>
      </c>
      <c r="D2896" t="s">
        <v>627</v>
      </c>
      <c r="E2896">
        <v>80.540000000000006</v>
      </c>
      <c r="F2896" t="s">
        <v>3347</v>
      </c>
      <c r="G2896" s="784" t="s">
        <v>4431</v>
      </c>
      <c r="H2896" s="784" t="s">
        <v>4431</v>
      </c>
      <c r="I2896" s="784" t="s">
        <v>5279</v>
      </c>
    </row>
    <row r="2897" spans="1:9" hidden="1">
      <c r="A2897" t="str">
        <f>Table_wabobpsvr_AzureCalc_AzureCalcRateCard[[#This Row],[ServiceName]]&amp;Table_wabobpsvr_AzureCalc_AzureCalcRateCard[[#This Row],[Price_Level]]&amp;Table_wabobpsvr_AzureCalc_AzureCalcRateCard[[#This Row],[Region]]</f>
        <v>Premium Storage - Page Blob/P20 (Units)A8</v>
      </c>
      <c r="B2897">
        <v>8</v>
      </c>
      <c r="C2897" t="s">
        <v>81</v>
      </c>
      <c r="D2897" t="s">
        <v>181</v>
      </c>
      <c r="E2897">
        <v>78.12</v>
      </c>
      <c r="F2897" t="s">
        <v>3347</v>
      </c>
      <c r="G2897" s="784" t="s">
        <v>3348</v>
      </c>
      <c r="H2897" s="784" t="s">
        <v>3349</v>
      </c>
      <c r="I2897" s="784" t="s">
        <v>5279</v>
      </c>
    </row>
    <row r="2898" spans="1:9" hidden="1">
      <c r="A2898" t="str">
        <f>Table_wabobpsvr_AzureCalc_AzureCalcRateCard[[#This Row],[ServiceName]]&amp;Table_wabobpsvr_AzureCalc_AzureCalcRateCard[[#This Row],[Price_Level]]&amp;Table_wabobpsvr_AzureCalc_AzureCalcRateCard[[#This Row],[Region]]</f>
        <v>Premium Storage - Page Blob/P20 (Units)B8</v>
      </c>
      <c r="B2898">
        <v>8</v>
      </c>
      <c r="C2898" t="s">
        <v>81</v>
      </c>
      <c r="D2898" t="s">
        <v>182</v>
      </c>
      <c r="E2898">
        <v>75.709999999999994</v>
      </c>
      <c r="F2898" t="s">
        <v>3347</v>
      </c>
      <c r="G2898" s="784" t="s">
        <v>3348</v>
      </c>
      <c r="H2898" s="784" t="s">
        <v>3349</v>
      </c>
      <c r="I2898" s="784" t="s">
        <v>5279</v>
      </c>
    </row>
    <row r="2899" spans="1:9" hidden="1">
      <c r="A2899" t="str">
        <f>Table_wabobpsvr_AzureCalc_AzureCalcRateCard[[#This Row],[ServiceName]]&amp;Table_wabobpsvr_AzureCalc_AzureCalcRateCard[[#This Row],[Price_Level]]&amp;Table_wabobpsvr_AzureCalc_AzureCalcRateCard[[#This Row],[Region]]</f>
        <v>Premium Storage - Page Blob/P20 (Units)C8</v>
      </c>
      <c r="B2899">
        <v>8</v>
      </c>
      <c r="C2899" t="s">
        <v>81</v>
      </c>
      <c r="D2899" t="s">
        <v>184</v>
      </c>
      <c r="E2899">
        <v>73.290000000000006</v>
      </c>
      <c r="F2899" t="s">
        <v>3347</v>
      </c>
      <c r="G2899" s="784" t="s">
        <v>3348</v>
      </c>
      <c r="H2899" s="784" t="s">
        <v>3349</v>
      </c>
      <c r="I2899" s="784" t="s">
        <v>5279</v>
      </c>
    </row>
    <row r="2900" spans="1:9" hidden="1">
      <c r="A2900" t="str">
        <f>Table_wabobpsvr_AzureCalc_AzureCalcRateCard[[#This Row],[ServiceName]]&amp;Table_wabobpsvr_AzureCalc_AzureCalcRateCard[[#This Row],[Price_Level]]&amp;Table_wabobpsvr_AzureCalc_AzureCalcRateCard[[#This Row],[Region]]</f>
        <v>Premium Storage - Page Blob/P20 (Units)D8</v>
      </c>
      <c r="B2900">
        <v>8</v>
      </c>
      <c r="C2900" t="s">
        <v>81</v>
      </c>
      <c r="D2900" t="s">
        <v>183</v>
      </c>
      <c r="E2900">
        <v>70.88</v>
      </c>
      <c r="F2900" t="s">
        <v>3347</v>
      </c>
      <c r="G2900" s="784" t="s">
        <v>3348</v>
      </c>
      <c r="H2900" s="784" t="s">
        <v>3349</v>
      </c>
      <c r="I2900" s="784" t="s">
        <v>5279</v>
      </c>
    </row>
    <row r="2901" spans="1:9" hidden="1">
      <c r="A2901" t="str">
        <f>Table_wabobpsvr_AzureCalc_AzureCalcRateCard[[#This Row],[ServiceName]]&amp;Table_wabobpsvr_AzureCalc_AzureCalcRateCard[[#This Row],[Price_Level]]&amp;Table_wabobpsvr_AzureCalc_AzureCalcRateCard[[#This Row],[Region]]</f>
        <v>Premium Storage - Page Blob/P20 (Units)MOSP2</v>
      </c>
      <c r="B2901">
        <v>2</v>
      </c>
      <c r="C2901" t="s">
        <v>81</v>
      </c>
      <c r="D2901" t="s">
        <v>627</v>
      </c>
      <c r="E2901">
        <v>66.56</v>
      </c>
      <c r="F2901" t="s">
        <v>3347</v>
      </c>
      <c r="G2901" s="784" t="s">
        <v>4431</v>
      </c>
      <c r="H2901" s="784" t="s">
        <v>4431</v>
      </c>
      <c r="I2901" s="784" t="s">
        <v>5280</v>
      </c>
    </row>
    <row r="2902" spans="1:9" hidden="1">
      <c r="A2902" t="str">
        <f>Table_wabobpsvr_AzureCalc_AzureCalcRateCard[[#This Row],[ServiceName]]&amp;Table_wabobpsvr_AzureCalc_AzureCalcRateCard[[#This Row],[Price_Level]]&amp;Table_wabobpsvr_AzureCalc_AzureCalcRateCard[[#This Row],[Region]]</f>
        <v>Premium Storage - Page Blob/P20 (Units)A2</v>
      </c>
      <c r="B2902">
        <v>2</v>
      </c>
      <c r="C2902" t="s">
        <v>81</v>
      </c>
      <c r="D2902" t="s">
        <v>181</v>
      </c>
      <c r="E2902">
        <v>64.56</v>
      </c>
      <c r="F2902" t="s">
        <v>3347</v>
      </c>
      <c r="G2902" s="784" t="s">
        <v>3350</v>
      </c>
      <c r="H2902" s="784" t="s">
        <v>3351</v>
      </c>
      <c r="I2902" s="784" t="s">
        <v>5280</v>
      </c>
    </row>
    <row r="2903" spans="1:9" hidden="1">
      <c r="A2903" t="str">
        <f>Table_wabobpsvr_AzureCalc_AzureCalcRateCard[[#This Row],[ServiceName]]&amp;Table_wabobpsvr_AzureCalc_AzureCalcRateCard[[#This Row],[Price_Level]]&amp;Table_wabobpsvr_AzureCalc_AzureCalcRateCard[[#This Row],[Region]]</f>
        <v>Premium Storage - Page Blob/P20 (Units)B2</v>
      </c>
      <c r="B2903">
        <v>2</v>
      </c>
      <c r="C2903" t="s">
        <v>81</v>
      </c>
      <c r="D2903" t="s">
        <v>182</v>
      </c>
      <c r="E2903">
        <v>62.57</v>
      </c>
      <c r="F2903" t="s">
        <v>3347</v>
      </c>
      <c r="G2903" s="784" t="s">
        <v>3350</v>
      </c>
      <c r="H2903" s="784" t="s">
        <v>3351</v>
      </c>
      <c r="I2903" s="784" t="s">
        <v>5280</v>
      </c>
    </row>
    <row r="2904" spans="1:9" hidden="1">
      <c r="A2904" t="str">
        <f>Table_wabobpsvr_AzureCalc_AzureCalcRateCard[[#This Row],[ServiceName]]&amp;Table_wabobpsvr_AzureCalc_AzureCalcRateCard[[#This Row],[Price_Level]]&amp;Table_wabobpsvr_AzureCalc_AzureCalcRateCard[[#This Row],[Region]]</f>
        <v>Basic_D1 VM (Windows)MOSP13</v>
      </c>
      <c r="B2904">
        <v>13</v>
      </c>
      <c r="C2904" t="s">
        <v>701</v>
      </c>
      <c r="D2904" t="s">
        <v>627</v>
      </c>
      <c r="E2904">
        <v>0.158</v>
      </c>
      <c r="F2904" t="s">
        <v>1135</v>
      </c>
      <c r="G2904" s="784" t="s">
        <v>4431</v>
      </c>
      <c r="H2904" s="784" t="s">
        <v>4431</v>
      </c>
      <c r="I2904" s="784" t="s">
        <v>5281</v>
      </c>
    </row>
    <row r="2905" spans="1:9" hidden="1">
      <c r="A2905" t="str">
        <f>Table_wabobpsvr_AzureCalc_AzureCalcRateCard[[#This Row],[ServiceName]]&amp;Table_wabobpsvr_AzureCalc_AzureCalcRateCard[[#This Row],[Price_Level]]&amp;Table_wabobpsvr_AzureCalc_AzureCalcRateCard[[#This Row],[Region]]</f>
        <v>Basic_D1 VM (Windows)A13</v>
      </c>
      <c r="B2905">
        <v>13</v>
      </c>
      <c r="C2905" t="s">
        <v>701</v>
      </c>
      <c r="D2905" t="s">
        <v>181</v>
      </c>
      <c r="E2905">
        <v>0.15326000000000001</v>
      </c>
      <c r="F2905" t="s">
        <v>1135</v>
      </c>
      <c r="G2905" s="784" t="s">
        <v>4431</v>
      </c>
      <c r="H2905" s="784" t="s">
        <v>4431</v>
      </c>
      <c r="I2905" s="784" t="s">
        <v>5281</v>
      </c>
    </row>
    <row r="2906" spans="1:9" hidden="1">
      <c r="A2906" t="str">
        <f>Table_wabobpsvr_AzureCalc_AzureCalcRateCard[[#This Row],[ServiceName]]&amp;Table_wabobpsvr_AzureCalc_AzureCalcRateCard[[#This Row],[Price_Level]]&amp;Table_wabobpsvr_AzureCalc_AzureCalcRateCard[[#This Row],[Region]]</f>
        <v>Basic_D1 VM (Windows)B13</v>
      </c>
      <c r="B2906">
        <v>13</v>
      </c>
      <c r="C2906" t="s">
        <v>701</v>
      </c>
      <c r="D2906" t="s">
        <v>182</v>
      </c>
      <c r="E2906">
        <v>0.14852000000000001</v>
      </c>
      <c r="F2906" t="s">
        <v>1135</v>
      </c>
      <c r="G2906" s="784" t="s">
        <v>4431</v>
      </c>
      <c r="H2906" s="784" t="s">
        <v>4431</v>
      </c>
      <c r="I2906" s="784" t="s">
        <v>5281</v>
      </c>
    </row>
    <row r="2907" spans="1:9" hidden="1">
      <c r="A2907" t="str">
        <f>Table_wabobpsvr_AzureCalc_AzureCalcRateCard[[#This Row],[ServiceName]]&amp;Table_wabobpsvr_AzureCalc_AzureCalcRateCard[[#This Row],[Price_Level]]&amp;Table_wabobpsvr_AzureCalc_AzureCalcRateCard[[#This Row],[Region]]</f>
        <v>Basic_D1 VM (Windows)C13</v>
      </c>
      <c r="B2907">
        <v>13</v>
      </c>
      <c r="C2907" t="s">
        <v>701</v>
      </c>
      <c r="D2907" t="s">
        <v>184</v>
      </c>
      <c r="E2907">
        <v>0.14377999999999999</v>
      </c>
      <c r="F2907" t="s">
        <v>1135</v>
      </c>
      <c r="G2907" s="784" t="s">
        <v>4431</v>
      </c>
      <c r="H2907" s="784" t="s">
        <v>4431</v>
      </c>
      <c r="I2907" s="784" t="s">
        <v>5281</v>
      </c>
    </row>
    <row r="2908" spans="1:9" hidden="1">
      <c r="A2908" s="784" t="str">
        <f>Table_wabobpsvr_AzureCalc_AzureCalcRateCard[[#This Row],[ServiceName]]&amp;Table_wabobpsvr_AzureCalc_AzureCalcRateCard[[#This Row],[Price_Level]]&amp;Table_wabobpsvr_AzureCalc_AzureCalcRateCard[[#This Row],[Region]]</f>
        <v>Basic_D1 VM (Windows)D13</v>
      </c>
      <c r="B2908" s="784">
        <v>13</v>
      </c>
      <c r="C2908" s="784" t="s">
        <v>701</v>
      </c>
      <c r="D2908" s="784" t="s">
        <v>183</v>
      </c>
      <c r="E2908" s="784">
        <v>0.13904</v>
      </c>
      <c r="F2908" s="784" t="s">
        <v>1135</v>
      </c>
      <c r="G2908" s="784" t="s">
        <v>4431</v>
      </c>
      <c r="H2908" s="784" t="s">
        <v>4431</v>
      </c>
      <c r="I2908" s="784" t="s">
        <v>5281</v>
      </c>
    </row>
    <row r="2909" spans="1:9" hidden="1">
      <c r="A2909" s="784" t="str">
        <f>Table_wabobpsvr_AzureCalc_AzureCalcRateCard[[#This Row],[ServiceName]]&amp;Table_wabobpsvr_AzureCalc_AzureCalcRateCard[[#This Row],[Price_Level]]&amp;Table_wabobpsvr_AzureCalc_AzureCalcRateCard[[#This Row],[Region]]</f>
        <v>Basic_D1 VM (Windows)MOSP7</v>
      </c>
      <c r="B2909" s="784">
        <v>7</v>
      </c>
      <c r="C2909" s="784" t="s">
        <v>701</v>
      </c>
      <c r="D2909" s="784" t="s">
        <v>627</v>
      </c>
      <c r="E2909" s="784">
        <v>0.13</v>
      </c>
      <c r="F2909" s="784" t="s">
        <v>1135</v>
      </c>
      <c r="G2909" s="784" t="s">
        <v>4431</v>
      </c>
      <c r="H2909" s="784" t="s">
        <v>4431</v>
      </c>
      <c r="I2909" s="784" t="s">
        <v>5282</v>
      </c>
    </row>
    <row r="2910" spans="1:9" hidden="1">
      <c r="A2910" s="784" t="str">
        <f>Table_wabobpsvr_AzureCalc_AzureCalcRateCard[[#This Row],[ServiceName]]&amp;Table_wabobpsvr_AzureCalc_AzureCalcRateCard[[#This Row],[Price_Level]]&amp;Table_wabobpsvr_AzureCalc_AzureCalcRateCard[[#This Row],[Region]]</f>
        <v>Basic_D1 VM (Windows)A7</v>
      </c>
      <c r="B2910" s="784">
        <v>7</v>
      </c>
      <c r="C2910" s="784" t="s">
        <v>701</v>
      </c>
      <c r="D2910" s="784" t="s">
        <v>181</v>
      </c>
      <c r="E2910" s="784">
        <v>0.12609999999999999</v>
      </c>
      <c r="F2910" s="784" t="s">
        <v>1135</v>
      </c>
      <c r="G2910" s="784" t="s">
        <v>4431</v>
      </c>
      <c r="H2910" s="784" t="s">
        <v>4431</v>
      </c>
      <c r="I2910" s="784" t="s">
        <v>5282</v>
      </c>
    </row>
    <row r="2911" spans="1:9" hidden="1">
      <c r="A2911" s="784" t="str">
        <f>Table_wabobpsvr_AzureCalc_AzureCalcRateCard[[#This Row],[ServiceName]]&amp;Table_wabobpsvr_AzureCalc_AzureCalcRateCard[[#This Row],[Price_Level]]&amp;Table_wabobpsvr_AzureCalc_AzureCalcRateCard[[#This Row],[Region]]</f>
        <v>Basic_D1 VM (Windows)B7</v>
      </c>
      <c r="B2911" s="784">
        <v>7</v>
      </c>
      <c r="C2911" s="784" t="s">
        <v>701</v>
      </c>
      <c r="D2911" s="784" t="s">
        <v>182</v>
      </c>
      <c r="E2911" s="784">
        <v>0.1222</v>
      </c>
      <c r="F2911" s="784" t="s">
        <v>1135</v>
      </c>
      <c r="G2911" s="784" t="s">
        <v>4431</v>
      </c>
      <c r="H2911" s="784" t="s">
        <v>4431</v>
      </c>
      <c r="I2911" s="784" t="s">
        <v>5282</v>
      </c>
    </row>
    <row r="2912" spans="1:9" hidden="1">
      <c r="A2912" s="784" t="str">
        <f>Table_wabobpsvr_AzureCalc_AzureCalcRateCard[[#This Row],[ServiceName]]&amp;Table_wabobpsvr_AzureCalc_AzureCalcRateCard[[#This Row],[Price_Level]]&amp;Table_wabobpsvr_AzureCalc_AzureCalcRateCard[[#This Row],[Region]]</f>
        <v>Basic_D1 VM (Windows)C7</v>
      </c>
      <c r="B2912" s="784">
        <v>7</v>
      </c>
      <c r="C2912" s="784" t="s">
        <v>701</v>
      </c>
      <c r="D2912" s="784" t="s">
        <v>184</v>
      </c>
      <c r="E2912" s="784">
        <v>0.1183</v>
      </c>
      <c r="F2912" s="784" t="s">
        <v>1135</v>
      </c>
      <c r="G2912" s="784" t="s">
        <v>4431</v>
      </c>
      <c r="H2912" s="784" t="s">
        <v>4431</v>
      </c>
      <c r="I2912" s="784" t="s">
        <v>5282</v>
      </c>
    </row>
    <row r="2913" spans="1:9" hidden="1">
      <c r="A2913" s="784" t="str">
        <f>Table_wabobpsvr_AzureCalc_AzureCalcRateCard[[#This Row],[ServiceName]]&amp;Table_wabobpsvr_AzureCalc_AzureCalcRateCard[[#This Row],[Price_Level]]&amp;Table_wabobpsvr_AzureCalc_AzureCalcRateCard[[#This Row],[Region]]</f>
        <v>Basic.A6 VM (Windows)D8</v>
      </c>
      <c r="B2913" s="784">
        <v>8</v>
      </c>
      <c r="C2913" s="784" t="s">
        <v>701</v>
      </c>
      <c r="D2913" s="784" t="s">
        <v>183</v>
      </c>
      <c r="E2913" s="784">
        <v>0.37119999999999997</v>
      </c>
      <c r="F2913" s="784" t="s">
        <v>735</v>
      </c>
      <c r="G2913" s="784" t="s">
        <v>1506</v>
      </c>
      <c r="H2913" s="784" t="s">
        <v>1507</v>
      </c>
      <c r="I2913" s="784" t="s">
        <v>5283</v>
      </c>
    </row>
    <row r="2914" spans="1:9" hidden="1">
      <c r="A2914" s="784" t="str">
        <f>Table_wabobpsvr_AzureCalc_AzureCalcRateCard[[#This Row],[ServiceName]]&amp;Table_wabobpsvr_AzureCalc_AzureCalcRateCard[[#This Row],[Price_Level]]&amp;Table_wabobpsvr_AzureCalc_AzureCalcRateCard[[#This Row],[Region]]</f>
        <v>Basic.A6 VM (Windows)MOSP9</v>
      </c>
      <c r="B2914" s="784">
        <v>9</v>
      </c>
      <c r="C2914" s="784" t="s">
        <v>701</v>
      </c>
      <c r="D2914" s="784" t="s">
        <v>627</v>
      </c>
      <c r="E2914" s="784">
        <v>0.54</v>
      </c>
      <c r="F2914" s="784" t="s">
        <v>735</v>
      </c>
      <c r="G2914" s="784" t="s">
        <v>4431</v>
      </c>
      <c r="H2914" s="784" t="s">
        <v>4431</v>
      </c>
      <c r="I2914" s="784" t="s">
        <v>5284</v>
      </c>
    </row>
    <row r="2915" spans="1:9" hidden="1">
      <c r="A2915" s="784" t="str">
        <f>Table_wabobpsvr_AzureCalc_AzureCalcRateCard[[#This Row],[ServiceName]]&amp;Table_wabobpsvr_AzureCalc_AzureCalcRateCard[[#This Row],[Price_Level]]&amp;Table_wabobpsvr_AzureCalc_AzureCalcRateCard[[#This Row],[Region]]</f>
        <v>Basic.A6 VM (Windows)A9</v>
      </c>
      <c r="B2915" s="784">
        <v>9</v>
      </c>
      <c r="C2915" s="784" t="s">
        <v>701</v>
      </c>
      <c r="D2915" s="784" t="s">
        <v>181</v>
      </c>
      <c r="E2915" s="784">
        <v>0.39419999999999999</v>
      </c>
      <c r="F2915" s="784" t="s">
        <v>735</v>
      </c>
      <c r="G2915" s="784" t="s">
        <v>1508</v>
      </c>
      <c r="H2915" s="784" t="s">
        <v>1509</v>
      </c>
      <c r="I2915" s="784" t="s">
        <v>5284</v>
      </c>
    </row>
    <row r="2916" spans="1:9" hidden="1">
      <c r="A2916" s="784" t="str">
        <f>Table_wabobpsvr_AzureCalc_AzureCalcRateCard[[#This Row],[ServiceName]]&amp;Table_wabobpsvr_AzureCalc_AzureCalcRateCard[[#This Row],[Price_Level]]&amp;Table_wabobpsvr_AzureCalc_AzureCalcRateCard[[#This Row],[Region]]</f>
        <v>Basic.A6 VM (Windows)B9</v>
      </c>
      <c r="B2916" s="784">
        <v>9</v>
      </c>
      <c r="C2916" s="784" t="s">
        <v>701</v>
      </c>
      <c r="D2916" s="784" t="s">
        <v>182</v>
      </c>
      <c r="E2916" s="784">
        <v>0.378</v>
      </c>
      <c r="F2916" s="784" t="s">
        <v>735</v>
      </c>
      <c r="G2916" s="784" t="s">
        <v>1508</v>
      </c>
      <c r="H2916" s="784" t="s">
        <v>1509</v>
      </c>
      <c r="I2916" s="784" t="s">
        <v>5284</v>
      </c>
    </row>
    <row r="2917" spans="1:9" hidden="1">
      <c r="A2917" s="784" t="str">
        <f>Table_wabobpsvr_AzureCalc_AzureCalcRateCard[[#This Row],[ServiceName]]&amp;Table_wabobpsvr_AzureCalc_AzureCalcRateCard[[#This Row],[Price_Level]]&amp;Table_wabobpsvr_AzureCalc_AzureCalcRateCard[[#This Row],[Region]]</f>
        <v>Basic.A6 VM (Windows)C9</v>
      </c>
      <c r="B2917" s="784">
        <v>9</v>
      </c>
      <c r="C2917" s="784" t="s">
        <v>701</v>
      </c>
      <c r="D2917" s="784" t="s">
        <v>184</v>
      </c>
      <c r="E2917" s="784">
        <v>0.36180000000000001</v>
      </c>
      <c r="F2917" s="784" t="s">
        <v>735</v>
      </c>
      <c r="G2917" s="784" t="s">
        <v>1508</v>
      </c>
      <c r="H2917" s="784" t="s">
        <v>1509</v>
      </c>
      <c r="I2917" s="784" t="s">
        <v>5284</v>
      </c>
    </row>
    <row r="2918" spans="1:9" hidden="1">
      <c r="A2918" t="str">
        <f>Table_wabobpsvr_AzureCalc_AzureCalcRateCard[[#This Row],[ServiceName]]&amp;Table_wabobpsvr_AzureCalc_AzureCalcRateCard[[#This Row],[Price_Level]]&amp;Table_wabobpsvr_AzureCalc_AzureCalcRateCard[[#This Row],[Region]]</f>
        <v>Basic.A6 VM (Windows)D9</v>
      </c>
      <c r="B2918">
        <v>9</v>
      </c>
      <c r="C2918" t="s">
        <v>701</v>
      </c>
      <c r="D2918" t="s">
        <v>183</v>
      </c>
      <c r="E2918">
        <v>0.34560000000000002</v>
      </c>
      <c r="F2918" t="s">
        <v>735</v>
      </c>
      <c r="G2918" s="784" t="s">
        <v>1508</v>
      </c>
      <c r="H2918" s="784" t="s">
        <v>1509</v>
      </c>
      <c r="I2918" s="784" t="s">
        <v>5284</v>
      </c>
    </row>
    <row r="2919" spans="1:9" hidden="1">
      <c r="A2919" t="str">
        <f>Table_wabobpsvr_AzureCalc_AzureCalcRateCard[[#This Row],[ServiceName]]&amp;Table_wabobpsvr_AzureCalc_AzureCalcRateCard[[#This Row],[Price_Level]]&amp;Table_wabobpsvr_AzureCalc_AzureCalcRateCard[[#This Row],[Region]]</f>
        <v>Basic.A6 VM (Windows)MOSP10</v>
      </c>
      <c r="B2919">
        <v>10</v>
      </c>
      <c r="C2919" t="s">
        <v>701</v>
      </c>
      <c r="D2919" t="s">
        <v>627</v>
      </c>
      <c r="E2919">
        <v>0.62</v>
      </c>
      <c r="F2919" t="s">
        <v>735</v>
      </c>
      <c r="G2919" s="784" t="s">
        <v>4431</v>
      </c>
      <c r="H2919" s="784" t="s">
        <v>4431</v>
      </c>
      <c r="I2919" s="784" t="s">
        <v>5285</v>
      </c>
    </row>
    <row r="2920" spans="1:9" hidden="1">
      <c r="A2920" t="str">
        <f>Table_wabobpsvr_AzureCalc_AzureCalcRateCard[[#This Row],[ServiceName]]&amp;Table_wabobpsvr_AzureCalc_AzureCalcRateCard[[#This Row],[Price_Level]]&amp;Table_wabobpsvr_AzureCalc_AzureCalcRateCard[[#This Row],[Region]]</f>
        <v>Basic.A6 VM (Windows)A10</v>
      </c>
      <c r="B2920">
        <v>10</v>
      </c>
      <c r="C2920" t="s">
        <v>701</v>
      </c>
      <c r="D2920" t="s">
        <v>181</v>
      </c>
      <c r="E2920">
        <v>0.4526</v>
      </c>
      <c r="F2920" t="s">
        <v>735</v>
      </c>
      <c r="G2920" s="784" t="s">
        <v>1510</v>
      </c>
      <c r="H2920" s="784" t="s">
        <v>1511</v>
      </c>
      <c r="I2920" s="784" t="s">
        <v>5285</v>
      </c>
    </row>
    <row r="2921" spans="1:9" hidden="1">
      <c r="A2921" t="str">
        <f>Table_wabobpsvr_AzureCalc_AzureCalcRateCard[[#This Row],[ServiceName]]&amp;Table_wabobpsvr_AzureCalc_AzureCalcRateCard[[#This Row],[Price_Level]]&amp;Table_wabobpsvr_AzureCalc_AzureCalcRateCard[[#This Row],[Region]]</f>
        <v>Basic.A6 VM (Windows)B10</v>
      </c>
      <c r="B2921">
        <v>10</v>
      </c>
      <c r="C2921" t="s">
        <v>701</v>
      </c>
      <c r="D2921" t="s">
        <v>182</v>
      </c>
      <c r="E2921">
        <v>0.434</v>
      </c>
      <c r="F2921" t="s">
        <v>735</v>
      </c>
      <c r="G2921" s="784" t="s">
        <v>1510</v>
      </c>
      <c r="H2921" s="784" t="s">
        <v>1511</v>
      </c>
      <c r="I2921" s="784" t="s">
        <v>5285</v>
      </c>
    </row>
    <row r="2922" spans="1:9" hidden="1">
      <c r="A2922" t="str">
        <f>Table_wabobpsvr_AzureCalc_AzureCalcRateCard[[#This Row],[ServiceName]]&amp;Table_wabobpsvr_AzureCalc_AzureCalcRateCard[[#This Row],[Price_Level]]&amp;Table_wabobpsvr_AzureCalc_AzureCalcRateCard[[#This Row],[Region]]</f>
        <v>Basic.A6 VM (Windows)C10</v>
      </c>
      <c r="B2922">
        <v>10</v>
      </c>
      <c r="C2922" t="s">
        <v>701</v>
      </c>
      <c r="D2922" t="s">
        <v>184</v>
      </c>
      <c r="E2922">
        <v>0.41539999999999999</v>
      </c>
      <c r="F2922" t="s">
        <v>735</v>
      </c>
      <c r="G2922" s="784" t="s">
        <v>1510</v>
      </c>
      <c r="H2922" s="784" t="s">
        <v>1511</v>
      </c>
      <c r="I2922" s="784" t="s">
        <v>5285</v>
      </c>
    </row>
    <row r="2923" spans="1:9" hidden="1">
      <c r="A2923" t="str">
        <f>Table_wabobpsvr_AzureCalc_AzureCalcRateCard[[#This Row],[ServiceName]]&amp;Table_wabobpsvr_AzureCalc_AzureCalcRateCard[[#This Row],[Price_Level]]&amp;Table_wabobpsvr_AzureCalc_AzureCalcRateCard[[#This Row],[Region]]</f>
        <v>Basic.A6 VM (Windows)D10</v>
      </c>
      <c r="B2923">
        <v>10</v>
      </c>
      <c r="C2923" t="s">
        <v>701</v>
      </c>
      <c r="D2923" t="s">
        <v>183</v>
      </c>
      <c r="E2923">
        <v>0.39679999999999999</v>
      </c>
      <c r="F2923" t="s">
        <v>735</v>
      </c>
      <c r="G2923" s="784" t="s">
        <v>1510</v>
      </c>
      <c r="H2923" s="784" t="s">
        <v>1511</v>
      </c>
      <c r="I2923" s="784" t="s">
        <v>5285</v>
      </c>
    </row>
    <row r="2924" spans="1:9" hidden="1">
      <c r="A2924" t="str">
        <f>Table_wabobpsvr_AzureCalc_AzureCalcRateCard[[#This Row],[ServiceName]]&amp;Table_wabobpsvr_AzureCalc_AzureCalcRateCard[[#This Row],[Price_Level]]&amp;Table_wabobpsvr_AzureCalc_AzureCalcRateCard[[#This Row],[Region]]</f>
        <v>Basic.A6 VM (Windows)MOSP11</v>
      </c>
      <c r="B2924">
        <v>11</v>
      </c>
      <c r="C2924" t="s">
        <v>701</v>
      </c>
      <c r="D2924" t="s">
        <v>627</v>
      </c>
      <c r="E2924">
        <v>0.6</v>
      </c>
      <c r="F2924" t="s">
        <v>735</v>
      </c>
      <c r="G2924" s="784" t="s">
        <v>4431</v>
      </c>
      <c r="H2924" s="784" t="s">
        <v>4431</v>
      </c>
      <c r="I2924" s="784" t="s">
        <v>5286</v>
      </c>
    </row>
    <row r="2925" spans="1:9" hidden="1">
      <c r="A2925" t="str">
        <f>Table_wabobpsvr_AzureCalc_AzureCalcRateCard[[#This Row],[ServiceName]]&amp;Table_wabobpsvr_AzureCalc_AzureCalcRateCard[[#This Row],[Price_Level]]&amp;Table_wabobpsvr_AzureCalc_AzureCalcRateCard[[#This Row],[Region]]</f>
        <v>Basic.A6 VM (Windows)A11</v>
      </c>
      <c r="B2925">
        <v>11</v>
      </c>
      <c r="C2925" t="s">
        <v>701</v>
      </c>
      <c r="D2925" t="s">
        <v>181</v>
      </c>
      <c r="E2925">
        <v>0.438</v>
      </c>
      <c r="F2925" t="s">
        <v>735</v>
      </c>
      <c r="G2925" s="784" t="s">
        <v>1512</v>
      </c>
      <c r="H2925" s="784" t="s">
        <v>1513</v>
      </c>
      <c r="I2925" s="784" t="s">
        <v>5286</v>
      </c>
    </row>
    <row r="2926" spans="1:9" hidden="1">
      <c r="A2926" t="str">
        <f>Table_wabobpsvr_AzureCalc_AzureCalcRateCard[[#This Row],[ServiceName]]&amp;Table_wabobpsvr_AzureCalc_AzureCalcRateCard[[#This Row],[Price_Level]]&amp;Table_wabobpsvr_AzureCalc_AzureCalcRateCard[[#This Row],[Region]]</f>
        <v>Basic.A6 VM (Windows)B11</v>
      </c>
      <c r="B2926">
        <v>11</v>
      </c>
      <c r="C2926" t="s">
        <v>701</v>
      </c>
      <c r="D2926" t="s">
        <v>182</v>
      </c>
      <c r="E2926">
        <v>0.42</v>
      </c>
      <c r="F2926" t="s">
        <v>735</v>
      </c>
      <c r="G2926" s="784" t="s">
        <v>1512</v>
      </c>
      <c r="H2926" s="784" t="s">
        <v>1513</v>
      </c>
      <c r="I2926" s="784" t="s">
        <v>5286</v>
      </c>
    </row>
    <row r="2927" spans="1:9" hidden="1">
      <c r="A2927" t="str">
        <f>Table_wabobpsvr_AzureCalc_AzureCalcRateCard[[#This Row],[ServiceName]]&amp;Table_wabobpsvr_AzureCalc_AzureCalcRateCard[[#This Row],[Price_Level]]&amp;Table_wabobpsvr_AzureCalc_AzureCalcRateCard[[#This Row],[Region]]</f>
        <v>Basic.A6 VM (Windows)C11</v>
      </c>
      <c r="B2927">
        <v>11</v>
      </c>
      <c r="C2927" t="s">
        <v>701</v>
      </c>
      <c r="D2927" t="s">
        <v>184</v>
      </c>
      <c r="E2927">
        <v>0.40200000000000002</v>
      </c>
      <c r="F2927" t="s">
        <v>735</v>
      </c>
      <c r="G2927" s="784" t="s">
        <v>1512</v>
      </c>
      <c r="H2927" s="784" t="s">
        <v>1513</v>
      </c>
      <c r="I2927" s="784" t="s">
        <v>5286</v>
      </c>
    </row>
    <row r="2928" spans="1:9" hidden="1">
      <c r="A2928" t="str">
        <f>Table_wabobpsvr_AzureCalc_AzureCalcRateCard[[#This Row],[ServiceName]]&amp;Table_wabobpsvr_AzureCalc_AzureCalcRateCard[[#This Row],[Price_Level]]&amp;Table_wabobpsvr_AzureCalc_AzureCalcRateCard[[#This Row],[Region]]</f>
        <v>Basic.A6 VM (Windows)D11</v>
      </c>
      <c r="B2928">
        <v>11</v>
      </c>
      <c r="C2928" t="s">
        <v>701</v>
      </c>
      <c r="D2928" t="s">
        <v>183</v>
      </c>
      <c r="E2928">
        <v>0.38400000000000001</v>
      </c>
      <c r="F2928" t="s">
        <v>735</v>
      </c>
      <c r="G2928" s="784" t="s">
        <v>1512</v>
      </c>
      <c r="H2928" s="784" t="s">
        <v>1513</v>
      </c>
      <c r="I2928" s="784" t="s">
        <v>5286</v>
      </c>
    </row>
    <row r="2929" spans="1:9" hidden="1">
      <c r="A2929" t="str">
        <f>Table_wabobpsvr_AzureCalc_AzureCalcRateCard[[#This Row],[ServiceName]]&amp;Table_wabobpsvr_AzureCalc_AzureCalcRateCard[[#This Row],[Price_Level]]&amp;Table_wabobpsvr_AzureCalc_AzureCalcRateCard[[#This Row],[Region]]</f>
        <v>Basic.A6 VM (Windows)MOSP12</v>
      </c>
      <c r="B2929">
        <v>12</v>
      </c>
      <c r="C2929" t="s">
        <v>701</v>
      </c>
      <c r="D2929" t="s">
        <v>627</v>
      </c>
      <c r="E2929">
        <v>0.52</v>
      </c>
      <c r="F2929" t="s">
        <v>735</v>
      </c>
      <c r="G2929" s="784" t="s">
        <v>4431</v>
      </c>
      <c r="H2929" s="784" t="s">
        <v>4431</v>
      </c>
      <c r="I2929" s="784" t="s">
        <v>5287</v>
      </c>
    </row>
    <row r="2930" spans="1:9" hidden="1">
      <c r="A2930" t="str">
        <f>Table_wabobpsvr_AzureCalc_AzureCalcRateCard[[#This Row],[ServiceName]]&amp;Table_wabobpsvr_AzureCalc_AzureCalcRateCard[[#This Row],[Price_Level]]&amp;Table_wabobpsvr_AzureCalc_AzureCalcRateCard[[#This Row],[Region]]</f>
        <v>Basic.A6 VM (Windows)A12</v>
      </c>
      <c r="B2930">
        <v>12</v>
      </c>
      <c r="C2930" t="s">
        <v>701</v>
      </c>
      <c r="D2930" t="s">
        <v>181</v>
      </c>
      <c r="E2930">
        <v>0.37959999999999999</v>
      </c>
      <c r="F2930" t="s">
        <v>735</v>
      </c>
      <c r="G2930" s="784" t="s">
        <v>1514</v>
      </c>
      <c r="H2930" s="784" t="s">
        <v>1515</v>
      </c>
      <c r="I2930" s="784" t="s">
        <v>5287</v>
      </c>
    </row>
    <row r="2931" spans="1:9" hidden="1">
      <c r="A2931" t="str">
        <f>Table_wabobpsvr_AzureCalc_AzureCalcRateCard[[#This Row],[ServiceName]]&amp;Table_wabobpsvr_AzureCalc_AzureCalcRateCard[[#This Row],[Price_Level]]&amp;Table_wabobpsvr_AzureCalc_AzureCalcRateCard[[#This Row],[Region]]</f>
        <v>Basic.A6 VM (Windows)B12</v>
      </c>
      <c r="B2931">
        <v>12</v>
      </c>
      <c r="C2931" t="s">
        <v>701</v>
      </c>
      <c r="D2931" t="s">
        <v>182</v>
      </c>
      <c r="E2931">
        <v>0.36399999999999999</v>
      </c>
      <c r="F2931" t="s">
        <v>735</v>
      </c>
      <c r="G2931" s="784" t="s">
        <v>1514</v>
      </c>
      <c r="H2931" s="784" t="s">
        <v>1515</v>
      </c>
      <c r="I2931" s="784" t="s">
        <v>5287</v>
      </c>
    </row>
    <row r="2932" spans="1:9" hidden="1">
      <c r="A2932" t="str">
        <f>Table_wabobpsvr_AzureCalc_AzureCalcRateCard[[#This Row],[ServiceName]]&amp;Table_wabobpsvr_AzureCalc_AzureCalcRateCard[[#This Row],[Price_Level]]&amp;Table_wabobpsvr_AzureCalc_AzureCalcRateCard[[#This Row],[Region]]</f>
        <v>Basic.A6 VM (Windows)C12</v>
      </c>
      <c r="B2932">
        <v>12</v>
      </c>
      <c r="C2932" t="s">
        <v>701</v>
      </c>
      <c r="D2932" t="s">
        <v>184</v>
      </c>
      <c r="E2932">
        <v>0.34839999999999999</v>
      </c>
      <c r="F2932" t="s">
        <v>735</v>
      </c>
      <c r="G2932" s="784" t="s">
        <v>1514</v>
      </c>
      <c r="H2932" s="784" t="s">
        <v>1515</v>
      </c>
      <c r="I2932" s="784" t="s">
        <v>5287</v>
      </c>
    </row>
    <row r="2933" spans="1:9" hidden="1">
      <c r="A2933" t="str">
        <f>Table_wabobpsvr_AzureCalc_AzureCalcRateCard[[#This Row],[ServiceName]]&amp;Table_wabobpsvr_AzureCalc_AzureCalcRateCard[[#This Row],[Price_Level]]&amp;Table_wabobpsvr_AzureCalc_AzureCalcRateCard[[#This Row],[Region]]</f>
        <v>Basic.A6 VM (Windows)D12</v>
      </c>
      <c r="B2933">
        <v>12</v>
      </c>
      <c r="C2933" t="s">
        <v>701</v>
      </c>
      <c r="D2933" t="s">
        <v>183</v>
      </c>
      <c r="E2933">
        <v>0.33279999999999998</v>
      </c>
      <c r="F2933" t="s">
        <v>735</v>
      </c>
      <c r="G2933" s="784" t="s">
        <v>1514</v>
      </c>
      <c r="H2933" s="784" t="s">
        <v>1515</v>
      </c>
      <c r="I2933" s="784" t="s">
        <v>5287</v>
      </c>
    </row>
    <row r="2934" spans="1:9" hidden="1">
      <c r="A2934" t="str">
        <f>Table_wabobpsvr_AzureCalc_AzureCalcRateCard[[#This Row],[ServiceName]]&amp;Table_wabobpsvr_AzureCalc_AzureCalcRateCard[[#This Row],[Price_Level]]&amp;Table_wabobpsvr_AzureCalc_AzureCalcRateCard[[#This Row],[Region]]</f>
        <v>Basic.A6 VM (Windows)MOSP13</v>
      </c>
      <c r="B2934">
        <v>13</v>
      </c>
      <c r="C2934" t="s">
        <v>701</v>
      </c>
      <c r="D2934" t="s">
        <v>627</v>
      </c>
      <c r="E2934">
        <v>0.73599999999999999</v>
      </c>
      <c r="F2934" t="s">
        <v>735</v>
      </c>
      <c r="G2934" s="784" t="s">
        <v>4431</v>
      </c>
      <c r="H2934" s="784" t="s">
        <v>4431</v>
      </c>
      <c r="I2934" s="784" t="s">
        <v>5288</v>
      </c>
    </row>
    <row r="2935" spans="1:9" hidden="1">
      <c r="A2935" t="str">
        <f>Table_wabobpsvr_AzureCalc_AzureCalcRateCard[[#This Row],[ServiceName]]&amp;Table_wabobpsvr_AzureCalc_AzureCalcRateCard[[#This Row],[Price_Level]]&amp;Table_wabobpsvr_AzureCalc_AzureCalcRateCard[[#This Row],[Region]]</f>
        <v>Basic.A6 VM (Windows)A13</v>
      </c>
      <c r="B2935">
        <v>13</v>
      </c>
      <c r="C2935" t="s">
        <v>701</v>
      </c>
      <c r="D2935" t="s">
        <v>181</v>
      </c>
      <c r="E2935">
        <v>0.53727999999999998</v>
      </c>
      <c r="F2935" t="s">
        <v>735</v>
      </c>
      <c r="G2935" s="784" t="s">
        <v>1516</v>
      </c>
      <c r="H2935" s="784" t="s">
        <v>1517</v>
      </c>
      <c r="I2935" s="784" t="s">
        <v>5288</v>
      </c>
    </row>
    <row r="2936" spans="1:9" hidden="1">
      <c r="A2936" t="str">
        <f>Table_wabobpsvr_AzureCalc_AzureCalcRateCard[[#This Row],[ServiceName]]&amp;Table_wabobpsvr_AzureCalc_AzureCalcRateCard[[#This Row],[Price_Level]]&amp;Table_wabobpsvr_AzureCalc_AzureCalcRateCard[[#This Row],[Region]]</f>
        <v>Basic.A6 VM (Windows)B13</v>
      </c>
      <c r="B2936">
        <v>13</v>
      </c>
      <c r="C2936" t="s">
        <v>701</v>
      </c>
      <c r="D2936" t="s">
        <v>182</v>
      </c>
      <c r="E2936">
        <v>0.51519999999999999</v>
      </c>
      <c r="F2936" t="s">
        <v>735</v>
      </c>
      <c r="G2936" s="784" t="s">
        <v>1516</v>
      </c>
      <c r="H2936" s="784" t="s">
        <v>1517</v>
      </c>
      <c r="I2936" s="784" t="s">
        <v>5288</v>
      </c>
    </row>
    <row r="2937" spans="1:9" hidden="1">
      <c r="A2937" t="str">
        <f>Table_wabobpsvr_AzureCalc_AzureCalcRateCard[[#This Row],[ServiceName]]&amp;Table_wabobpsvr_AzureCalc_AzureCalcRateCard[[#This Row],[Price_Level]]&amp;Table_wabobpsvr_AzureCalc_AzureCalcRateCard[[#This Row],[Region]]</f>
        <v>Basic.A6 VM (Windows)C13</v>
      </c>
      <c r="B2937">
        <v>13</v>
      </c>
      <c r="C2937" t="s">
        <v>701</v>
      </c>
      <c r="D2937" t="s">
        <v>184</v>
      </c>
      <c r="E2937">
        <v>0.49312</v>
      </c>
      <c r="F2937" t="s">
        <v>735</v>
      </c>
      <c r="G2937" s="784" t="s">
        <v>1516</v>
      </c>
      <c r="H2937" s="784" t="s">
        <v>1517</v>
      </c>
      <c r="I2937" s="784" t="s">
        <v>5288</v>
      </c>
    </row>
    <row r="2938" spans="1:9" hidden="1">
      <c r="A2938" t="str">
        <f>Table_wabobpsvr_AzureCalc_AzureCalcRateCard[[#This Row],[ServiceName]]&amp;Table_wabobpsvr_AzureCalc_AzureCalcRateCard[[#This Row],[Price_Level]]&amp;Table_wabobpsvr_AzureCalc_AzureCalcRateCard[[#This Row],[Region]]</f>
        <v>Basic.A6 VM (Windows)D13</v>
      </c>
      <c r="B2938">
        <v>13</v>
      </c>
      <c r="C2938" t="s">
        <v>701</v>
      </c>
      <c r="D2938" t="s">
        <v>183</v>
      </c>
      <c r="E2938">
        <v>0.47104000000000001</v>
      </c>
      <c r="F2938" t="s">
        <v>735</v>
      </c>
      <c r="G2938" s="784" t="s">
        <v>1516</v>
      </c>
      <c r="H2938" s="784" t="s">
        <v>1517</v>
      </c>
      <c r="I2938" s="784" t="s">
        <v>5288</v>
      </c>
    </row>
    <row r="2939" spans="1:9" hidden="1">
      <c r="A2939" t="str">
        <f>Table_wabobpsvr_AzureCalc_AzureCalcRateCard[[#This Row],[ServiceName]]&amp;Table_wabobpsvr_AzureCalc_AzureCalcRateCard[[#This Row],[Price_Level]]&amp;Table_wabobpsvr_AzureCalc_AzureCalcRateCard[[#This Row],[Region]]</f>
        <v>Basic.A7 VM (Non-Windows)MOSP6</v>
      </c>
      <c r="B2939">
        <v>6</v>
      </c>
      <c r="C2939" t="s">
        <v>701</v>
      </c>
      <c r="D2939" t="s">
        <v>627</v>
      </c>
      <c r="E2939">
        <v>0.84</v>
      </c>
      <c r="F2939" t="s">
        <v>736</v>
      </c>
      <c r="G2939" s="784" t="s">
        <v>4431</v>
      </c>
      <c r="H2939" s="784" t="s">
        <v>4431</v>
      </c>
      <c r="I2939" s="784" t="s">
        <v>5289</v>
      </c>
    </row>
    <row r="2940" spans="1:9" hidden="1">
      <c r="A2940" t="str">
        <f>Table_wabobpsvr_AzureCalc_AzureCalcRateCard[[#This Row],[ServiceName]]&amp;Table_wabobpsvr_AzureCalc_AzureCalcRateCard[[#This Row],[Price_Level]]&amp;Table_wabobpsvr_AzureCalc_AzureCalcRateCard[[#This Row],[Region]]</f>
        <v>Basic.A7 VM (Non-Windows)A6</v>
      </c>
      <c r="B2940">
        <v>6</v>
      </c>
      <c r="C2940" t="s">
        <v>701</v>
      </c>
      <c r="D2940" t="s">
        <v>181</v>
      </c>
      <c r="E2940">
        <v>0.61319999999999997</v>
      </c>
      <c r="F2940" t="s">
        <v>736</v>
      </c>
      <c r="G2940" s="784" t="s">
        <v>1518</v>
      </c>
      <c r="H2940" s="784" t="s">
        <v>1519</v>
      </c>
      <c r="I2940" s="784" t="s">
        <v>5289</v>
      </c>
    </row>
    <row r="2941" spans="1:9" hidden="1">
      <c r="A2941" t="str">
        <f>Table_wabobpsvr_AzureCalc_AzureCalcRateCard[[#This Row],[ServiceName]]&amp;Table_wabobpsvr_AzureCalc_AzureCalcRateCard[[#This Row],[Price_Level]]&amp;Table_wabobpsvr_AzureCalc_AzureCalcRateCard[[#This Row],[Region]]</f>
        <v>Basic.A7 VM (Non-Windows)B6</v>
      </c>
      <c r="B2941">
        <v>6</v>
      </c>
      <c r="C2941" t="s">
        <v>701</v>
      </c>
      <c r="D2941" t="s">
        <v>182</v>
      </c>
      <c r="E2941">
        <v>0.58799999999999997</v>
      </c>
      <c r="F2941" t="s">
        <v>736</v>
      </c>
      <c r="G2941" s="784" t="s">
        <v>1518</v>
      </c>
      <c r="H2941" s="784" t="s">
        <v>1519</v>
      </c>
      <c r="I2941" s="784" t="s">
        <v>5289</v>
      </c>
    </row>
    <row r="2942" spans="1:9" hidden="1">
      <c r="A2942" t="str">
        <f>Table_wabobpsvr_AzureCalc_AzureCalcRateCard[[#This Row],[ServiceName]]&amp;Table_wabobpsvr_AzureCalc_AzureCalcRateCard[[#This Row],[Price_Level]]&amp;Table_wabobpsvr_AzureCalc_AzureCalcRateCard[[#This Row],[Region]]</f>
        <v>Basic.A7 VM (Non-Windows)C6</v>
      </c>
      <c r="B2942">
        <v>6</v>
      </c>
      <c r="C2942" t="s">
        <v>701</v>
      </c>
      <c r="D2942" t="s">
        <v>184</v>
      </c>
      <c r="E2942">
        <v>0.56279999999999997</v>
      </c>
      <c r="F2942" t="s">
        <v>736</v>
      </c>
      <c r="G2942" s="784" t="s">
        <v>1518</v>
      </c>
      <c r="H2942" s="784" t="s">
        <v>1519</v>
      </c>
      <c r="I2942" s="784" t="s">
        <v>5289</v>
      </c>
    </row>
    <row r="2943" spans="1:9" hidden="1">
      <c r="A2943" t="str">
        <f>Table_wabobpsvr_AzureCalc_AzureCalcRateCard[[#This Row],[ServiceName]]&amp;Table_wabobpsvr_AzureCalc_AzureCalcRateCard[[#This Row],[Price_Level]]&amp;Table_wabobpsvr_AzureCalc_AzureCalcRateCard[[#This Row],[Region]]</f>
        <v>Basic.A7 VM (Non-Windows)D6</v>
      </c>
      <c r="B2943">
        <v>6</v>
      </c>
      <c r="C2943" t="s">
        <v>701</v>
      </c>
      <c r="D2943" t="s">
        <v>183</v>
      </c>
      <c r="E2943">
        <v>0.53759999999999997</v>
      </c>
      <c r="F2943" t="s">
        <v>736</v>
      </c>
      <c r="G2943" s="784" t="s">
        <v>1518</v>
      </c>
      <c r="H2943" s="784" t="s">
        <v>1519</v>
      </c>
      <c r="I2943" s="784" t="s">
        <v>5289</v>
      </c>
    </row>
    <row r="2944" spans="1:9" hidden="1">
      <c r="A2944" t="str">
        <f>Table_wabobpsvr_AzureCalc_AzureCalcRateCard[[#This Row],[ServiceName]]&amp;Table_wabobpsvr_AzureCalc_AzureCalcRateCard[[#This Row],[Price_Level]]&amp;Table_wabobpsvr_AzureCalc_AzureCalcRateCard[[#This Row],[Region]]</f>
        <v>Basic.A7 VM (Non-Windows)MOSP4</v>
      </c>
      <c r="B2944">
        <v>4</v>
      </c>
      <c r="C2944" t="s">
        <v>701</v>
      </c>
      <c r="D2944" t="s">
        <v>627</v>
      </c>
      <c r="E2944">
        <v>0.84</v>
      </c>
      <c r="F2944" t="s">
        <v>736</v>
      </c>
      <c r="G2944" s="784" t="s">
        <v>4431</v>
      </c>
      <c r="H2944" s="784" t="s">
        <v>4431</v>
      </c>
      <c r="I2944" s="784" t="s">
        <v>5290</v>
      </c>
    </row>
    <row r="2945" spans="1:9" hidden="1">
      <c r="A2945" t="str">
        <f>Table_wabobpsvr_AzureCalc_AzureCalcRateCard[[#This Row],[ServiceName]]&amp;Table_wabobpsvr_AzureCalc_AzureCalcRateCard[[#This Row],[Price_Level]]&amp;Table_wabobpsvr_AzureCalc_AzureCalcRateCard[[#This Row],[Region]]</f>
        <v>Basic.A7 VM (Non-Windows)A4</v>
      </c>
      <c r="B2945">
        <v>4</v>
      </c>
      <c r="C2945" t="s">
        <v>701</v>
      </c>
      <c r="D2945" t="s">
        <v>181</v>
      </c>
      <c r="E2945">
        <v>0.61319999999999997</v>
      </c>
      <c r="F2945" t="s">
        <v>736</v>
      </c>
      <c r="G2945" s="784" t="s">
        <v>1520</v>
      </c>
      <c r="H2945" s="784" t="s">
        <v>1521</v>
      </c>
      <c r="I2945" s="784" t="s">
        <v>5290</v>
      </c>
    </row>
    <row r="2946" spans="1:9" hidden="1">
      <c r="A2946" t="str">
        <f>Table_wabobpsvr_AzureCalc_AzureCalcRateCard[[#This Row],[ServiceName]]&amp;Table_wabobpsvr_AzureCalc_AzureCalcRateCard[[#This Row],[Price_Level]]&amp;Table_wabobpsvr_AzureCalc_AzureCalcRateCard[[#This Row],[Region]]</f>
        <v>Basic.A7 VM (Non-Windows)B4</v>
      </c>
      <c r="B2946">
        <v>4</v>
      </c>
      <c r="C2946" t="s">
        <v>701</v>
      </c>
      <c r="D2946" t="s">
        <v>182</v>
      </c>
      <c r="E2946">
        <v>0.58799999999999997</v>
      </c>
      <c r="F2946" t="s">
        <v>736</v>
      </c>
      <c r="G2946" s="784" t="s">
        <v>1520</v>
      </c>
      <c r="H2946" s="784" t="s">
        <v>1521</v>
      </c>
      <c r="I2946" s="784" t="s">
        <v>5290</v>
      </c>
    </row>
    <row r="2947" spans="1:9" hidden="1">
      <c r="A2947" t="str">
        <f>Table_wabobpsvr_AzureCalc_AzureCalcRateCard[[#This Row],[ServiceName]]&amp;Table_wabobpsvr_AzureCalc_AzureCalcRateCard[[#This Row],[Price_Level]]&amp;Table_wabobpsvr_AzureCalc_AzureCalcRateCard[[#This Row],[Region]]</f>
        <v>Basic.A7 VM (Non-Windows)C4</v>
      </c>
      <c r="B2947">
        <v>4</v>
      </c>
      <c r="C2947" t="s">
        <v>701</v>
      </c>
      <c r="D2947" t="s">
        <v>184</v>
      </c>
      <c r="E2947">
        <v>0.56279999999999997</v>
      </c>
      <c r="F2947" t="s">
        <v>736</v>
      </c>
      <c r="G2947" s="784" t="s">
        <v>1520</v>
      </c>
      <c r="H2947" s="784" t="s">
        <v>1521</v>
      </c>
      <c r="I2947" s="784" t="s">
        <v>5290</v>
      </c>
    </row>
    <row r="2948" spans="1:9" hidden="1">
      <c r="A2948" t="str">
        <f>Table_wabobpsvr_AzureCalc_AzureCalcRateCard[[#This Row],[ServiceName]]&amp;Table_wabobpsvr_AzureCalc_AzureCalcRateCard[[#This Row],[Price_Level]]&amp;Table_wabobpsvr_AzureCalc_AzureCalcRateCard[[#This Row],[Region]]</f>
        <v>Basic.A7 VM (Non-Windows)D4</v>
      </c>
      <c r="B2948">
        <v>4</v>
      </c>
      <c r="C2948" t="s">
        <v>701</v>
      </c>
      <c r="D2948" t="s">
        <v>183</v>
      </c>
      <c r="E2948">
        <v>0.53759999999999997</v>
      </c>
      <c r="F2948" t="s">
        <v>736</v>
      </c>
      <c r="G2948" s="784" t="s">
        <v>1520</v>
      </c>
      <c r="H2948" s="784" t="s">
        <v>1521</v>
      </c>
      <c r="I2948" s="784" t="s">
        <v>5290</v>
      </c>
    </row>
    <row r="2949" spans="1:9" hidden="1">
      <c r="A2949" t="str">
        <f>Table_wabobpsvr_AzureCalc_AzureCalcRateCard[[#This Row],[ServiceName]]&amp;Table_wabobpsvr_AzureCalc_AzureCalcRateCard[[#This Row],[Price_Level]]&amp;Table_wabobpsvr_AzureCalc_AzureCalcRateCard[[#This Row],[Region]]</f>
        <v>Basic.A7 VM (Non-Windows)MOSP5</v>
      </c>
      <c r="B2949">
        <v>5</v>
      </c>
      <c r="C2949" t="s">
        <v>701</v>
      </c>
      <c r="D2949" t="s">
        <v>627</v>
      </c>
      <c r="E2949">
        <v>0.84</v>
      </c>
      <c r="F2949" t="s">
        <v>736</v>
      </c>
      <c r="G2949" s="784" t="s">
        <v>4431</v>
      </c>
      <c r="H2949" s="784" t="s">
        <v>4431</v>
      </c>
      <c r="I2949" s="784" t="s">
        <v>5291</v>
      </c>
    </row>
    <row r="2950" spans="1:9" hidden="1">
      <c r="A2950" t="str">
        <f>Table_wabobpsvr_AzureCalc_AzureCalcRateCard[[#This Row],[ServiceName]]&amp;Table_wabobpsvr_AzureCalc_AzureCalcRateCard[[#This Row],[Price_Level]]&amp;Table_wabobpsvr_AzureCalc_AzureCalcRateCard[[#This Row],[Region]]</f>
        <v>Basic.A7 VM (Non-Windows)A5</v>
      </c>
      <c r="B2950">
        <v>5</v>
      </c>
      <c r="C2950" t="s">
        <v>701</v>
      </c>
      <c r="D2950" t="s">
        <v>181</v>
      </c>
      <c r="E2950">
        <v>0.61319999999999997</v>
      </c>
      <c r="F2950" t="s">
        <v>736</v>
      </c>
      <c r="G2950" s="784" t="s">
        <v>1522</v>
      </c>
      <c r="H2950" s="784" t="s">
        <v>1523</v>
      </c>
      <c r="I2950" s="784" t="s">
        <v>5291</v>
      </c>
    </row>
    <row r="2951" spans="1:9" hidden="1">
      <c r="A2951" t="str">
        <f>Table_wabobpsvr_AzureCalc_AzureCalcRateCard[[#This Row],[ServiceName]]&amp;Table_wabobpsvr_AzureCalc_AzureCalcRateCard[[#This Row],[Price_Level]]&amp;Table_wabobpsvr_AzureCalc_AzureCalcRateCard[[#This Row],[Region]]</f>
        <v>Basic.A7 VM (Non-Windows)B5</v>
      </c>
      <c r="B2951">
        <v>5</v>
      </c>
      <c r="C2951" t="s">
        <v>701</v>
      </c>
      <c r="D2951" t="s">
        <v>182</v>
      </c>
      <c r="E2951">
        <v>0.58799999999999997</v>
      </c>
      <c r="F2951" t="s">
        <v>736</v>
      </c>
      <c r="G2951" s="784" t="s">
        <v>1522</v>
      </c>
      <c r="H2951" s="784" t="s">
        <v>1523</v>
      </c>
      <c r="I2951" s="784" t="s">
        <v>5291</v>
      </c>
    </row>
    <row r="2952" spans="1:9" hidden="1">
      <c r="A2952" t="str">
        <f>Table_wabobpsvr_AzureCalc_AzureCalcRateCard[[#This Row],[ServiceName]]&amp;Table_wabobpsvr_AzureCalc_AzureCalcRateCard[[#This Row],[Price_Level]]&amp;Table_wabobpsvr_AzureCalc_AzureCalcRateCard[[#This Row],[Region]]</f>
        <v>Basic.A7 VM (Non-Windows)C5</v>
      </c>
      <c r="B2952">
        <v>5</v>
      </c>
      <c r="C2952" t="s">
        <v>701</v>
      </c>
      <c r="D2952" t="s">
        <v>184</v>
      </c>
      <c r="E2952">
        <v>0.56279999999999997</v>
      </c>
      <c r="F2952" t="s">
        <v>736</v>
      </c>
      <c r="G2952" s="784" t="s">
        <v>1522</v>
      </c>
      <c r="H2952" s="784" t="s">
        <v>1523</v>
      </c>
      <c r="I2952" s="784" t="s">
        <v>5291</v>
      </c>
    </row>
    <row r="2953" spans="1:9" hidden="1">
      <c r="A2953" t="str">
        <f>Table_wabobpsvr_AzureCalc_AzureCalcRateCard[[#This Row],[ServiceName]]&amp;Table_wabobpsvr_AzureCalc_AzureCalcRateCard[[#This Row],[Price_Level]]&amp;Table_wabobpsvr_AzureCalc_AzureCalcRateCard[[#This Row],[Region]]</f>
        <v>Basic.A7 VM (Non-Windows)D5</v>
      </c>
      <c r="B2953">
        <v>5</v>
      </c>
      <c r="C2953" t="s">
        <v>701</v>
      </c>
      <c r="D2953" t="s">
        <v>183</v>
      </c>
      <c r="E2953">
        <v>0.53759999999999997</v>
      </c>
      <c r="F2953" t="s">
        <v>736</v>
      </c>
      <c r="G2953" s="784" t="s">
        <v>1522</v>
      </c>
      <c r="H2953" s="784" t="s">
        <v>1523</v>
      </c>
      <c r="I2953" s="784" t="s">
        <v>5291</v>
      </c>
    </row>
    <row r="2954" spans="1:9" hidden="1">
      <c r="A2954" t="str">
        <f>Table_wabobpsvr_AzureCalc_AzureCalcRateCard[[#This Row],[ServiceName]]&amp;Table_wabobpsvr_AzureCalc_AzureCalcRateCard[[#This Row],[Price_Level]]&amp;Table_wabobpsvr_AzureCalc_AzureCalcRateCard[[#This Row],[Region]]</f>
        <v>Basic.A7 VM (Non-Windows)MOSP1</v>
      </c>
      <c r="B2954">
        <v>1</v>
      </c>
      <c r="C2954" t="s">
        <v>701</v>
      </c>
      <c r="D2954" t="s">
        <v>627</v>
      </c>
      <c r="E2954">
        <v>0.76</v>
      </c>
      <c r="F2954" t="s">
        <v>736</v>
      </c>
      <c r="G2954" s="784" t="s">
        <v>4431</v>
      </c>
      <c r="H2954" s="784" t="s">
        <v>4431</v>
      </c>
      <c r="I2954" s="784" t="s">
        <v>5292</v>
      </c>
    </row>
    <row r="2955" spans="1:9" hidden="1">
      <c r="A2955" t="str">
        <f>Table_wabobpsvr_AzureCalc_AzureCalcRateCard[[#This Row],[ServiceName]]&amp;Table_wabobpsvr_AzureCalc_AzureCalcRateCard[[#This Row],[Price_Level]]&amp;Table_wabobpsvr_AzureCalc_AzureCalcRateCard[[#This Row],[Region]]</f>
        <v>Basic.A7 VM (Non-Windows)A1</v>
      </c>
      <c r="B2955">
        <v>1</v>
      </c>
      <c r="C2955" t="s">
        <v>701</v>
      </c>
      <c r="D2955" t="s">
        <v>181</v>
      </c>
      <c r="E2955">
        <v>0.55479999999999996</v>
      </c>
      <c r="F2955" t="s">
        <v>736</v>
      </c>
      <c r="G2955" s="784" t="s">
        <v>1524</v>
      </c>
      <c r="H2955" s="784" t="s">
        <v>1525</v>
      </c>
      <c r="I2955" s="784" t="s">
        <v>5292</v>
      </c>
    </row>
    <row r="2956" spans="1:9" hidden="1">
      <c r="A2956" t="str">
        <f>Table_wabobpsvr_AzureCalc_AzureCalcRateCard[[#This Row],[ServiceName]]&amp;Table_wabobpsvr_AzureCalc_AzureCalcRateCard[[#This Row],[Price_Level]]&amp;Table_wabobpsvr_AzureCalc_AzureCalcRateCard[[#This Row],[Region]]</f>
        <v>Basic.A7 VM (Non-Windows)B1</v>
      </c>
      <c r="B2956">
        <v>1</v>
      </c>
      <c r="C2956" t="s">
        <v>701</v>
      </c>
      <c r="D2956" t="s">
        <v>182</v>
      </c>
      <c r="E2956">
        <v>0.53200000000000003</v>
      </c>
      <c r="F2956" t="s">
        <v>736</v>
      </c>
      <c r="G2956" s="784" t="s">
        <v>1524</v>
      </c>
      <c r="H2956" s="784" t="s">
        <v>1525</v>
      </c>
      <c r="I2956" s="784" t="s">
        <v>5292</v>
      </c>
    </row>
    <row r="2957" spans="1:9" hidden="1">
      <c r="A2957" t="str">
        <f>Table_wabobpsvr_AzureCalc_AzureCalcRateCard[[#This Row],[ServiceName]]&amp;Table_wabobpsvr_AzureCalc_AzureCalcRateCard[[#This Row],[Price_Level]]&amp;Table_wabobpsvr_AzureCalc_AzureCalcRateCard[[#This Row],[Region]]</f>
        <v>Basic.A7 VM (Non-Windows)C1</v>
      </c>
      <c r="B2957">
        <v>1</v>
      </c>
      <c r="C2957" t="s">
        <v>701</v>
      </c>
      <c r="D2957" t="s">
        <v>184</v>
      </c>
      <c r="E2957">
        <v>0.50919999999999999</v>
      </c>
      <c r="F2957" t="s">
        <v>736</v>
      </c>
      <c r="G2957" s="784" t="s">
        <v>1524</v>
      </c>
      <c r="H2957" s="784" t="s">
        <v>1525</v>
      </c>
      <c r="I2957" s="784" t="s">
        <v>5292</v>
      </c>
    </row>
    <row r="2958" spans="1:9" hidden="1">
      <c r="A2958" t="str">
        <f>Table_wabobpsvr_AzureCalc_AzureCalcRateCard[[#This Row],[ServiceName]]&amp;Table_wabobpsvr_AzureCalc_AzureCalcRateCard[[#This Row],[Price_Level]]&amp;Table_wabobpsvr_AzureCalc_AzureCalcRateCard[[#This Row],[Region]]</f>
        <v>Basic.A7 VM (Non-Windows)D1</v>
      </c>
      <c r="B2958">
        <v>1</v>
      </c>
      <c r="C2958" t="s">
        <v>701</v>
      </c>
      <c r="D2958" t="s">
        <v>183</v>
      </c>
      <c r="E2958">
        <v>0.4864</v>
      </c>
      <c r="F2958" t="s">
        <v>736</v>
      </c>
      <c r="G2958" s="784" t="s">
        <v>1524</v>
      </c>
      <c r="H2958" s="784" t="s">
        <v>1525</v>
      </c>
      <c r="I2958" s="784" t="s">
        <v>5292</v>
      </c>
    </row>
    <row r="2959" spans="1:9" hidden="1">
      <c r="A2959" t="str">
        <f>Table_wabobpsvr_AzureCalc_AzureCalcRateCard[[#This Row],[ServiceName]]&amp;Table_wabobpsvr_AzureCalc_AzureCalcRateCard[[#This Row],[Price_Level]]&amp;Table_wabobpsvr_AzureCalc_AzureCalcRateCard[[#This Row],[Region]]</f>
        <v>Basic.A7 VM (Non-Windows)MOSP7</v>
      </c>
      <c r="B2959">
        <v>7</v>
      </c>
      <c r="C2959" t="s">
        <v>701</v>
      </c>
      <c r="D2959" t="s">
        <v>627</v>
      </c>
      <c r="E2959">
        <v>0.84</v>
      </c>
      <c r="F2959" t="s">
        <v>736</v>
      </c>
      <c r="G2959" s="784" t="s">
        <v>4431</v>
      </c>
      <c r="H2959" s="784" t="s">
        <v>4431</v>
      </c>
      <c r="I2959" s="784" t="s">
        <v>5293</v>
      </c>
    </row>
    <row r="2960" spans="1:9" hidden="1">
      <c r="A2960" t="str">
        <f>Table_wabobpsvr_AzureCalc_AzureCalcRateCard[[#This Row],[ServiceName]]&amp;Table_wabobpsvr_AzureCalc_AzureCalcRateCard[[#This Row],[Price_Level]]&amp;Table_wabobpsvr_AzureCalc_AzureCalcRateCard[[#This Row],[Region]]</f>
        <v>Basic.A7 VM (Non-Windows)A7</v>
      </c>
      <c r="B2960">
        <v>7</v>
      </c>
      <c r="C2960" t="s">
        <v>701</v>
      </c>
      <c r="D2960" t="s">
        <v>181</v>
      </c>
      <c r="E2960">
        <v>0.61319999999999997</v>
      </c>
      <c r="F2960" t="s">
        <v>736</v>
      </c>
      <c r="G2960" s="784" t="s">
        <v>1526</v>
      </c>
      <c r="H2960" s="784" t="s">
        <v>1527</v>
      </c>
      <c r="I2960" s="784" t="s">
        <v>5293</v>
      </c>
    </row>
    <row r="2961" spans="1:9" hidden="1">
      <c r="A2961" t="str">
        <f>Table_wabobpsvr_AzureCalc_AzureCalcRateCard[[#This Row],[ServiceName]]&amp;Table_wabobpsvr_AzureCalc_AzureCalcRateCard[[#This Row],[Price_Level]]&amp;Table_wabobpsvr_AzureCalc_AzureCalcRateCard[[#This Row],[Region]]</f>
        <v>Basic.A7 VM (Non-Windows)B7</v>
      </c>
      <c r="B2961">
        <v>7</v>
      </c>
      <c r="C2961" t="s">
        <v>701</v>
      </c>
      <c r="D2961" t="s">
        <v>182</v>
      </c>
      <c r="E2961">
        <v>0.58799999999999997</v>
      </c>
      <c r="F2961" t="s">
        <v>736</v>
      </c>
      <c r="G2961" s="784" t="s">
        <v>1526</v>
      </c>
      <c r="H2961" s="784" t="s">
        <v>1527</v>
      </c>
      <c r="I2961" s="784" t="s">
        <v>5293</v>
      </c>
    </row>
    <row r="2962" spans="1:9" hidden="1">
      <c r="A2962" t="str">
        <f>Table_wabobpsvr_AzureCalc_AzureCalcRateCard[[#This Row],[ServiceName]]&amp;Table_wabobpsvr_AzureCalc_AzureCalcRateCard[[#This Row],[Price_Level]]&amp;Table_wabobpsvr_AzureCalc_AzureCalcRateCard[[#This Row],[Region]]</f>
        <v>Basic.A7 VM (Non-Windows)C7</v>
      </c>
      <c r="B2962">
        <v>7</v>
      </c>
      <c r="C2962" t="s">
        <v>701</v>
      </c>
      <c r="D2962" t="s">
        <v>184</v>
      </c>
      <c r="E2962">
        <v>0.56279999999999997</v>
      </c>
      <c r="F2962" t="s">
        <v>736</v>
      </c>
      <c r="G2962" s="784" t="s">
        <v>1526</v>
      </c>
      <c r="H2962" s="784" t="s">
        <v>1527</v>
      </c>
      <c r="I2962" s="784" t="s">
        <v>5293</v>
      </c>
    </row>
    <row r="2963" spans="1:9" hidden="1">
      <c r="A2963" s="784" t="str">
        <f>Table_wabobpsvr_AzureCalc_AzureCalcRateCard[[#This Row],[ServiceName]]&amp;Table_wabobpsvr_AzureCalc_AzureCalcRateCard[[#This Row],[Price_Level]]&amp;Table_wabobpsvr_AzureCalc_AzureCalcRateCard[[#This Row],[Region]]</f>
        <v>Basic.A7 VM (Non-Windows)D7</v>
      </c>
      <c r="B2963" s="784">
        <v>7</v>
      </c>
      <c r="C2963" s="784" t="s">
        <v>701</v>
      </c>
      <c r="D2963" s="784" t="s">
        <v>183</v>
      </c>
      <c r="E2963" s="784">
        <v>0.53759999999999997</v>
      </c>
      <c r="F2963" s="784" t="s">
        <v>736</v>
      </c>
      <c r="G2963" s="784" t="s">
        <v>1526</v>
      </c>
      <c r="H2963" s="784" t="s">
        <v>1527</v>
      </c>
      <c r="I2963" s="784" t="s">
        <v>5293</v>
      </c>
    </row>
    <row r="2964" spans="1:9" hidden="1">
      <c r="A2964" s="784" t="str">
        <f>Table_wabobpsvr_AzureCalc_AzureCalcRateCard[[#This Row],[ServiceName]]&amp;Table_wabobpsvr_AzureCalc_AzureCalcRateCard[[#This Row],[Price_Level]]&amp;Table_wabobpsvr_AzureCalc_AzureCalcRateCard[[#This Row],[Region]]</f>
        <v>Basic.A7 VM (Non-Windows)MOSP8</v>
      </c>
      <c r="B2964" s="784">
        <v>8</v>
      </c>
      <c r="C2964" s="784" t="s">
        <v>701</v>
      </c>
      <c r="D2964" s="784" t="s">
        <v>627</v>
      </c>
      <c r="E2964" s="784">
        <v>0.92</v>
      </c>
      <c r="F2964" s="784" t="s">
        <v>736</v>
      </c>
      <c r="G2964" s="784" t="s">
        <v>4431</v>
      </c>
      <c r="H2964" s="784" t="s">
        <v>4431</v>
      </c>
      <c r="I2964" s="784" t="s">
        <v>5294</v>
      </c>
    </row>
    <row r="2965" spans="1:9" hidden="1">
      <c r="A2965" s="784" t="str">
        <f>Table_wabobpsvr_AzureCalc_AzureCalcRateCard[[#This Row],[ServiceName]]&amp;Table_wabobpsvr_AzureCalc_AzureCalcRateCard[[#This Row],[Price_Level]]&amp;Table_wabobpsvr_AzureCalc_AzureCalcRateCard[[#This Row],[Region]]</f>
        <v>Basic.A7 VM (Non-Windows)A8</v>
      </c>
      <c r="B2965" s="784">
        <v>8</v>
      </c>
      <c r="C2965" s="784" t="s">
        <v>701</v>
      </c>
      <c r="D2965" s="784" t="s">
        <v>181</v>
      </c>
      <c r="E2965" s="784">
        <v>0.67159999999999997</v>
      </c>
      <c r="F2965" s="784" t="s">
        <v>736</v>
      </c>
      <c r="G2965" s="784" t="s">
        <v>1528</v>
      </c>
      <c r="H2965" s="784" t="s">
        <v>1529</v>
      </c>
      <c r="I2965" s="784" t="s">
        <v>5294</v>
      </c>
    </row>
    <row r="2966" spans="1:9" hidden="1">
      <c r="A2966" s="784" t="str">
        <f>Table_wabobpsvr_AzureCalc_AzureCalcRateCard[[#This Row],[ServiceName]]&amp;Table_wabobpsvr_AzureCalc_AzureCalcRateCard[[#This Row],[Price_Level]]&amp;Table_wabobpsvr_AzureCalc_AzureCalcRateCard[[#This Row],[Region]]</f>
        <v>Basic.A7 VM (Non-Windows)B8</v>
      </c>
      <c r="B2966" s="784">
        <v>8</v>
      </c>
      <c r="C2966" s="784" t="s">
        <v>701</v>
      </c>
      <c r="D2966" s="784" t="s">
        <v>182</v>
      </c>
      <c r="E2966" s="784">
        <v>0.64400000000000002</v>
      </c>
      <c r="F2966" s="784" t="s">
        <v>736</v>
      </c>
      <c r="G2966" s="784" t="s">
        <v>1528</v>
      </c>
      <c r="H2966" s="784" t="s">
        <v>1529</v>
      </c>
      <c r="I2966" s="784" t="s">
        <v>5294</v>
      </c>
    </row>
    <row r="2967" spans="1:9" hidden="1">
      <c r="A2967" t="str">
        <f>Table_wabobpsvr_AzureCalc_AzureCalcRateCard[[#This Row],[ServiceName]]&amp;Table_wabobpsvr_AzureCalc_AzureCalcRateCard[[#This Row],[Price_Level]]&amp;Table_wabobpsvr_AzureCalc_AzureCalcRateCard[[#This Row],[Region]]</f>
        <v>Basic.A7 VM (Non-Windows)C8</v>
      </c>
      <c r="B2967">
        <v>8</v>
      </c>
      <c r="C2967" t="s">
        <v>701</v>
      </c>
      <c r="D2967" t="s">
        <v>184</v>
      </c>
      <c r="E2967">
        <v>0.61639999999999995</v>
      </c>
      <c r="F2967" t="s">
        <v>736</v>
      </c>
      <c r="G2967" s="784" t="s">
        <v>1528</v>
      </c>
      <c r="H2967" s="784" t="s">
        <v>1529</v>
      </c>
      <c r="I2967" s="784" t="s">
        <v>5294</v>
      </c>
    </row>
    <row r="2968" spans="1:9" hidden="1">
      <c r="A2968" t="str">
        <f>Table_wabobpsvr_AzureCalc_AzureCalcRateCard[[#This Row],[ServiceName]]&amp;Table_wabobpsvr_AzureCalc_AzureCalcRateCard[[#This Row],[Price_Level]]&amp;Table_wabobpsvr_AzureCalc_AzureCalcRateCard[[#This Row],[Region]]</f>
        <v>Basic.A7 VM (Non-Windows)D8</v>
      </c>
      <c r="B2968">
        <v>8</v>
      </c>
      <c r="C2968" t="s">
        <v>701</v>
      </c>
      <c r="D2968" t="s">
        <v>183</v>
      </c>
      <c r="E2968">
        <v>0.58879999999999999</v>
      </c>
      <c r="F2968" t="s">
        <v>736</v>
      </c>
      <c r="G2968" s="784" t="s">
        <v>1528</v>
      </c>
      <c r="H2968" s="784" t="s">
        <v>1529</v>
      </c>
      <c r="I2968" s="784" t="s">
        <v>5294</v>
      </c>
    </row>
    <row r="2969" spans="1:9" hidden="1">
      <c r="A2969" t="str">
        <f>Table_wabobpsvr_AzureCalc_AzureCalcRateCard[[#This Row],[ServiceName]]&amp;Table_wabobpsvr_AzureCalc_AzureCalcRateCard[[#This Row],[Price_Level]]&amp;Table_wabobpsvr_AzureCalc_AzureCalcRateCard[[#This Row],[Region]]</f>
        <v>Basic.A7 VM (Non-Windows)MOSP9</v>
      </c>
      <c r="B2969">
        <v>9</v>
      </c>
      <c r="C2969" t="s">
        <v>701</v>
      </c>
      <c r="D2969" t="s">
        <v>627</v>
      </c>
      <c r="E2969">
        <v>0.92</v>
      </c>
      <c r="F2969" t="s">
        <v>736</v>
      </c>
      <c r="G2969" s="784" t="s">
        <v>4431</v>
      </c>
      <c r="H2969" s="784" t="s">
        <v>4431</v>
      </c>
      <c r="I2969" s="784" t="s">
        <v>5295</v>
      </c>
    </row>
    <row r="2970" spans="1:9" hidden="1">
      <c r="A2970" t="str">
        <f>Table_wabobpsvr_AzureCalc_AzureCalcRateCard[[#This Row],[ServiceName]]&amp;Table_wabobpsvr_AzureCalc_AzureCalcRateCard[[#This Row],[Price_Level]]&amp;Table_wabobpsvr_AzureCalc_AzureCalcRateCard[[#This Row],[Region]]</f>
        <v>Basic.A7 VM (Non-Windows)A9</v>
      </c>
      <c r="B2970">
        <v>9</v>
      </c>
      <c r="C2970" t="s">
        <v>701</v>
      </c>
      <c r="D2970" t="s">
        <v>181</v>
      </c>
      <c r="E2970">
        <v>0.67159999999999997</v>
      </c>
      <c r="F2970" t="s">
        <v>736</v>
      </c>
      <c r="G2970" s="784" t="s">
        <v>1530</v>
      </c>
      <c r="H2970" s="784" t="s">
        <v>1531</v>
      </c>
      <c r="I2970" s="784" t="s">
        <v>5295</v>
      </c>
    </row>
    <row r="2971" spans="1:9" hidden="1">
      <c r="A2971" s="784" t="str">
        <f>Table_wabobpsvr_AzureCalc_AzureCalcRateCard[[#This Row],[ServiceName]]&amp;Table_wabobpsvr_AzureCalc_AzureCalcRateCard[[#This Row],[Price_Level]]&amp;Table_wabobpsvr_AzureCalc_AzureCalcRateCard[[#This Row],[Region]]</f>
        <v>Basic.A7 VM (Non-Windows)B9</v>
      </c>
      <c r="B2971" s="784">
        <v>9</v>
      </c>
      <c r="C2971" s="784" t="s">
        <v>701</v>
      </c>
      <c r="D2971" s="784" t="s">
        <v>182</v>
      </c>
      <c r="E2971" s="784">
        <v>0.64400000000000002</v>
      </c>
      <c r="F2971" s="784" t="s">
        <v>736</v>
      </c>
      <c r="G2971" s="784" t="s">
        <v>1530</v>
      </c>
      <c r="H2971" s="784" t="s">
        <v>1531</v>
      </c>
      <c r="I2971" s="784" t="s">
        <v>5295</v>
      </c>
    </row>
    <row r="2972" spans="1:9" hidden="1">
      <c r="A2972" s="784" t="str">
        <f>Table_wabobpsvr_AzureCalc_AzureCalcRateCard[[#This Row],[ServiceName]]&amp;Table_wabobpsvr_AzureCalc_AzureCalcRateCard[[#This Row],[Price_Level]]&amp;Table_wabobpsvr_AzureCalc_AzureCalcRateCard[[#This Row],[Region]]</f>
        <v>Basic.A7 VM (Non-Windows)C9</v>
      </c>
      <c r="B2972" s="784">
        <v>9</v>
      </c>
      <c r="C2972" s="784" t="s">
        <v>701</v>
      </c>
      <c r="D2972" s="784" t="s">
        <v>184</v>
      </c>
      <c r="E2972" s="784">
        <v>0.61639999999999995</v>
      </c>
      <c r="F2972" s="784" t="s">
        <v>736</v>
      </c>
      <c r="G2972" s="784" t="s">
        <v>1530</v>
      </c>
      <c r="H2972" s="784" t="s">
        <v>1531</v>
      </c>
      <c r="I2972" s="784" t="s">
        <v>5295</v>
      </c>
    </row>
    <row r="2973" spans="1:9" hidden="1">
      <c r="A2973" s="784" t="str">
        <f>Table_wabobpsvr_AzureCalc_AzureCalcRateCard[[#This Row],[ServiceName]]&amp;Table_wabobpsvr_AzureCalc_AzureCalcRateCard[[#This Row],[Price_Level]]&amp;Table_wabobpsvr_AzureCalc_AzureCalcRateCard[[#This Row],[Region]]</f>
        <v>Basic.A7 VM (Non-Windows)D9</v>
      </c>
      <c r="B2973" s="784">
        <v>9</v>
      </c>
      <c r="C2973" s="784" t="s">
        <v>701</v>
      </c>
      <c r="D2973" s="784" t="s">
        <v>183</v>
      </c>
      <c r="E2973" s="784">
        <v>0.58879999999999999</v>
      </c>
      <c r="F2973" s="784" t="s">
        <v>736</v>
      </c>
      <c r="G2973" s="784" t="s">
        <v>1530</v>
      </c>
      <c r="H2973" s="784" t="s">
        <v>1531</v>
      </c>
      <c r="I2973" s="784" t="s">
        <v>5295</v>
      </c>
    </row>
    <row r="2974" spans="1:9" hidden="1">
      <c r="A2974" s="784" t="str">
        <f>Table_wabobpsvr_AzureCalc_AzureCalcRateCard[[#This Row],[ServiceName]]&amp;Table_wabobpsvr_AzureCalc_AzureCalcRateCard[[#This Row],[Price_Level]]&amp;Table_wabobpsvr_AzureCalc_AzureCalcRateCard[[#This Row],[Region]]</f>
        <v>Basic.A7 VM (Non-Windows)MOSP10</v>
      </c>
      <c r="B2974" s="784">
        <v>10</v>
      </c>
      <c r="C2974" s="784" t="s">
        <v>701</v>
      </c>
      <c r="D2974" s="784" t="s">
        <v>627</v>
      </c>
      <c r="E2974" s="784">
        <v>1</v>
      </c>
      <c r="F2974" s="784" t="s">
        <v>736</v>
      </c>
      <c r="G2974" s="784" t="s">
        <v>4431</v>
      </c>
      <c r="H2974" s="784" t="s">
        <v>4431</v>
      </c>
      <c r="I2974" s="784" t="s">
        <v>5296</v>
      </c>
    </row>
    <row r="2975" spans="1:9" hidden="1">
      <c r="A2975" s="784" t="str">
        <f>Table_wabobpsvr_AzureCalc_AzureCalcRateCard[[#This Row],[ServiceName]]&amp;Table_wabobpsvr_AzureCalc_AzureCalcRateCard[[#This Row],[Price_Level]]&amp;Table_wabobpsvr_AzureCalc_AzureCalcRateCard[[#This Row],[Region]]</f>
        <v>Basic.A7 VM (Non-Windows)A10</v>
      </c>
      <c r="B2975" s="784">
        <v>10</v>
      </c>
      <c r="C2975" s="784" t="s">
        <v>701</v>
      </c>
      <c r="D2975" s="784" t="s">
        <v>181</v>
      </c>
      <c r="E2975" s="784">
        <v>0.73</v>
      </c>
      <c r="F2975" s="784" t="s">
        <v>736</v>
      </c>
      <c r="G2975" s="784" t="s">
        <v>1532</v>
      </c>
      <c r="H2975" s="784" t="s">
        <v>1533</v>
      </c>
      <c r="I2975" s="784" t="s">
        <v>5296</v>
      </c>
    </row>
    <row r="2976" spans="1:9" hidden="1">
      <c r="A2976" t="str">
        <f>Table_wabobpsvr_AzureCalc_AzureCalcRateCard[[#This Row],[ServiceName]]&amp;Table_wabobpsvr_AzureCalc_AzureCalcRateCard[[#This Row],[Price_Level]]&amp;Table_wabobpsvr_AzureCalc_AzureCalcRateCard[[#This Row],[Region]]</f>
        <v>Basic.A7 VM (Non-Windows)B10</v>
      </c>
      <c r="B2976">
        <v>10</v>
      </c>
      <c r="C2976" t="s">
        <v>701</v>
      </c>
      <c r="D2976" t="s">
        <v>182</v>
      </c>
      <c r="E2976">
        <v>0.7</v>
      </c>
      <c r="F2976" t="s">
        <v>736</v>
      </c>
      <c r="G2976" s="784" t="s">
        <v>1532</v>
      </c>
      <c r="H2976" s="784" t="s">
        <v>1533</v>
      </c>
      <c r="I2976" s="784" t="s">
        <v>5296</v>
      </c>
    </row>
    <row r="2977" spans="1:9" hidden="1">
      <c r="A2977" t="str">
        <f>Table_wabobpsvr_AzureCalc_AzureCalcRateCard[[#This Row],[ServiceName]]&amp;Table_wabobpsvr_AzureCalc_AzureCalcRateCard[[#This Row],[Price_Level]]&amp;Table_wabobpsvr_AzureCalc_AzureCalcRateCard[[#This Row],[Region]]</f>
        <v>Basic.A7 VM (Non-Windows)C10</v>
      </c>
      <c r="B2977">
        <v>10</v>
      </c>
      <c r="C2977" t="s">
        <v>701</v>
      </c>
      <c r="D2977" t="s">
        <v>184</v>
      </c>
      <c r="E2977">
        <v>0.67</v>
      </c>
      <c r="F2977" t="s">
        <v>736</v>
      </c>
      <c r="G2977" s="784" t="s">
        <v>1532</v>
      </c>
      <c r="H2977" s="784" t="s">
        <v>1533</v>
      </c>
      <c r="I2977" s="784" t="s">
        <v>5296</v>
      </c>
    </row>
    <row r="2978" spans="1:9" hidden="1">
      <c r="A2978" t="str">
        <f>Table_wabobpsvr_AzureCalc_AzureCalcRateCard[[#This Row],[ServiceName]]&amp;Table_wabobpsvr_AzureCalc_AzureCalcRateCard[[#This Row],[Price_Level]]&amp;Table_wabobpsvr_AzureCalc_AzureCalcRateCard[[#This Row],[Region]]</f>
        <v>Basic.A7 VM (Non-Windows)D10</v>
      </c>
      <c r="B2978">
        <v>10</v>
      </c>
      <c r="C2978" t="s">
        <v>701</v>
      </c>
      <c r="D2978" t="s">
        <v>183</v>
      </c>
      <c r="E2978">
        <v>0.64</v>
      </c>
      <c r="F2978" t="s">
        <v>736</v>
      </c>
      <c r="G2978" s="784" t="s">
        <v>1532</v>
      </c>
      <c r="H2978" s="784" t="s">
        <v>1533</v>
      </c>
      <c r="I2978" s="784" t="s">
        <v>5296</v>
      </c>
    </row>
    <row r="2979" spans="1:9" hidden="1">
      <c r="A2979" s="784" t="str">
        <f>Table_wabobpsvr_AzureCalc_AzureCalcRateCard[[#This Row],[ServiceName]]&amp;Table_wabobpsvr_AzureCalc_AzureCalcRateCard[[#This Row],[Price_Level]]&amp;Table_wabobpsvr_AzureCalc_AzureCalcRateCard[[#This Row],[Region]]</f>
        <v>Basic.A7 VM (Non-Windows)MOSP11</v>
      </c>
      <c r="B2979" s="784">
        <v>11</v>
      </c>
      <c r="C2979" s="784" t="s">
        <v>701</v>
      </c>
      <c r="D2979" s="784" t="s">
        <v>627</v>
      </c>
      <c r="E2979" s="784">
        <v>0.96</v>
      </c>
      <c r="F2979" s="784" t="s">
        <v>736</v>
      </c>
      <c r="G2979" s="784" t="s">
        <v>4431</v>
      </c>
      <c r="H2979" s="784" t="s">
        <v>4431</v>
      </c>
      <c r="I2979" s="784" t="s">
        <v>5297</v>
      </c>
    </row>
    <row r="2980" spans="1:9" hidden="1">
      <c r="A2980" t="str">
        <f>Table_wabobpsvr_AzureCalc_AzureCalcRateCard[[#This Row],[ServiceName]]&amp;Table_wabobpsvr_AzureCalc_AzureCalcRateCard[[#This Row],[Price_Level]]&amp;Table_wabobpsvr_AzureCalc_AzureCalcRateCard[[#This Row],[Region]]</f>
        <v>Basic.A7 VM (Non-Windows)A11</v>
      </c>
      <c r="B2980">
        <v>11</v>
      </c>
      <c r="C2980" t="s">
        <v>701</v>
      </c>
      <c r="D2980" t="s">
        <v>181</v>
      </c>
      <c r="E2980">
        <v>0.70079999999999998</v>
      </c>
      <c r="F2980" t="s">
        <v>736</v>
      </c>
      <c r="G2980" s="784" t="s">
        <v>1534</v>
      </c>
      <c r="H2980" s="784" t="s">
        <v>1535</v>
      </c>
      <c r="I2980" s="784" t="s">
        <v>5297</v>
      </c>
    </row>
    <row r="2981" spans="1:9" hidden="1">
      <c r="A2981" t="str">
        <f>Table_wabobpsvr_AzureCalc_AzureCalcRateCard[[#This Row],[ServiceName]]&amp;Table_wabobpsvr_AzureCalc_AzureCalcRateCard[[#This Row],[Price_Level]]&amp;Table_wabobpsvr_AzureCalc_AzureCalcRateCard[[#This Row],[Region]]</f>
        <v>Basic.A7 VM (Non-Windows)B11</v>
      </c>
      <c r="B2981">
        <v>11</v>
      </c>
      <c r="C2981" t="s">
        <v>701</v>
      </c>
      <c r="D2981" t="s">
        <v>182</v>
      </c>
      <c r="E2981">
        <v>0.67200000000000004</v>
      </c>
      <c r="F2981" t="s">
        <v>736</v>
      </c>
      <c r="G2981" s="784" t="s">
        <v>1534</v>
      </c>
      <c r="H2981" s="784" t="s">
        <v>1535</v>
      </c>
      <c r="I2981" s="784" t="s">
        <v>5297</v>
      </c>
    </row>
    <row r="2982" spans="1:9" hidden="1">
      <c r="A2982" t="str">
        <f>Table_wabobpsvr_AzureCalc_AzureCalcRateCard[[#This Row],[ServiceName]]&amp;Table_wabobpsvr_AzureCalc_AzureCalcRateCard[[#This Row],[Price_Level]]&amp;Table_wabobpsvr_AzureCalc_AzureCalcRateCard[[#This Row],[Region]]</f>
        <v>Basic.A7 VM (Non-Windows)C11</v>
      </c>
      <c r="B2982">
        <v>11</v>
      </c>
      <c r="C2982" t="s">
        <v>701</v>
      </c>
      <c r="D2982" t="s">
        <v>184</v>
      </c>
      <c r="E2982">
        <v>0.64319999999999999</v>
      </c>
      <c r="F2982" t="s">
        <v>736</v>
      </c>
      <c r="G2982" s="784" t="s">
        <v>1534</v>
      </c>
      <c r="H2982" s="784" t="s">
        <v>1535</v>
      </c>
      <c r="I2982" s="784" t="s">
        <v>5297</v>
      </c>
    </row>
    <row r="2983" spans="1:9" hidden="1">
      <c r="A2983" t="str">
        <f>Table_wabobpsvr_AzureCalc_AzureCalcRateCard[[#This Row],[ServiceName]]&amp;Table_wabobpsvr_AzureCalc_AzureCalcRateCard[[#This Row],[Price_Level]]&amp;Table_wabobpsvr_AzureCalc_AzureCalcRateCard[[#This Row],[Region]]</f>
        <v>Basic.A7 VM (Non-Windows)D11</v>
      </c>
      <c r="B2983">
        <v>11</v>
      </c>
      <c r="C2983" t="s">
        <v>701</v>
      </c>
      <c r="D2983" t="s">
        <v>183</v>
      </c>
      <c r="E2983">
        <v>0.61439999999999995</v>
      </c>
      <c r="F2983" t="s">
        <v>736</v>
      </c>
      <c r="G2983" s="784" t="s">
        <v>1534</v>
      </c>
      <c r="H2983" s="784" t="s">
        <v>1535</v>
      </c>
      <c r="I2983" s="784" t="s">
        <v>5297</v>
      </c>
    </row>
    <row r="2984" spans="1:9" hidden="1">
      <c r="A2984" t="str">
        <f>Table_wabobpsvr_AzureCalc_AzureCalcRateCard[[#This Row],[ServiceName]]&amp;Table_wabobpsvr_AzureCalc_AzureCalcRateCard[[#This Row],[Price_Level]]&amp;Table_wabobpsvr_AzureCalc_AzureCalcRateCard[[#This Row],[Region]]</f>
        <v>Basic.A7 VM (Non-Windows)MOSP12</v>
      </c>
      <c r="B2984">
        <v>12</v>
      </c>
      <c r="C2984" t="s">
        <v>701</v>
      </c>
      <c r="D2984" t="s">
        <v>627</v>
      </c>
      <c r="E2984">
        <v>0.88</v>
      </c>
      <c r="F2984" t="s">
        <v>736</v>
      </c>
      <c r="G2984" s="784" t="s">
        <v>4431</v>
      </c>
      <c r="H2984" s="784" t="s">
        <v>4431</v>
      </c>
      <c r="I2984" s="784" t="s">
        <v>5298</v>
      </c>
    </row>
    <row r="2985" spans="1:9" hidden="1">
      <c r="A2985" t="str">
        <f>Table_wabobpsvr_AzureCalc_AzureCalcRateCard[[#This Row],[ServiceName]]&amp;Table_wabobpsvr_AzureCalc_AzureCalcRateCard[[#This Row],[Price_Level]]&amp;Table_wabobpsvr_AzureCalc_AzureCalcRateCard[[#This Row],[Region]]</f>
        <v>Basic.A7 VM (Non-Windows)A12</v>
      </c>
      <c r="B2985">
        <v>12</v>
      </c>
      <c r="C2985" t="s">
        <v>701</v>
      </c>
      <c r="D2985" t="s">
        <v>181</v>
      </c>
      <c r="E2985">
        <v>0.64239999999999997</v>
      </c>
      <c r="F2985" t="s">
        <v>736</v>
      </c>
      <c r="G2985" s="784" t="s">
        <v>1536</v>
      </c>
      <c r="H2985" s="784" t="s">
        <v>1537</v>
      </c>
      <c r="I2985" s="784" t="s">
        <v>5298</v>
      </c>
    </row>
    <row r="2986" spans="1:9" hidden="1">
      <c r="A2986" t="str">
        <f>Table_wabobpsvr_AzureCalc_AzureCalcRateCard[[#This Row],[ServiceName]]&amp;Table_wabobpsvr_AzureCalc_AzureCalcRateCard[[#This Row],[Price_Level]]&amp;Table_wabobpsvr_AzureCalc_AzureCalcRateCard[[#This Row],[Region]]</f>
        <v>Basic.A7 VM (Non-Windows)B12</v>
      </c>
      <c r="B2986">
        <v>12</v>
      </c>
      <c r="C2986" t="s">
        <v>701</v>
      </c>
      <c r="D2986" t="s">
        <v>182</v>
      </c>
      <c r="E2986">
        <v>0.61599999999999999</v>
      </c>
      <c r="F2986" t="s">
        <v>736</v>
      </c>
      <c r="G2986" s="784" t="s">
        <v>1536</v>
      </c>
      <c r="H2986" s="784" t="s">
        <v>1537</v>
      </c>
      <c r="I2986" s="784" t="s">
        <v>5298</v>
      </c>
    </row>
    <row r="2987" spans="1:9" hidden="1">
      <c r="A2987" t="str">
        <f>Table_wabobpsvr_AzureCalc_AzureCalcRateCard[[#This Row],[ServiceName]]&amp;Table_wabobpsvr_AzureCalc_AzureCalcRateCard[[#This Row],[Price_Level]]&amp;Table_wabobpsvr_AzureCalc_AzureCalcRateCard[[#This Row],[Region]]</f>
        <v>Basic.A7 VM (Non-Windows)C12</v>
      </c>
      <c r="B2987">
        <v>12</v>
      </c>
      <c r="C2987" t="s">
        <v>701</v>
      </c>
      <c r="D2987" t="s">
        <v>184</v>
      </c>
      <c r="E2987">
        <v>0.58960000000000001</v>
      </c>
      <c r="F2987" t="s">
        <v>736</v>
      </c>
      <c r="G2987" s="784" t="s">
        <v>1536</v>
      </c>
      <c r="H2987" s="784" t="s">
        <v>1537</v>
      </c>
      <c r="I2987" s="784" t="s">
        <v>5298</v>
      </c>
    </row>
    <row r="2988" spans="1:9" hidden="1">
      <c r="A2988" t="str">
        <f>Table_wabobpsvr_AzureCalc_AzureCalcRateCard[[#This Row],[ServiceName]]&amp;Table_wabobpsvr_AzureCalc_AzureCalcRateCard[[#This Row],[Price_Level]]&amp;Table_wabobpsvr_AzureCalc_AzureCalcRateCard[[#This Row],[Region]]</f>
        <v>Basic.A7 VM (Non-Windows)D12</v>
      </c>
      <c r="B2988">
        <v>12</v>
      </c>
      <c r="C2988" t="s">
        <v>701</v>
      </c>
      <c r="D2988" t="s">
        <v>183</v>
      </c>
      <c r="E2988">
        <v>0.56320000000000003</v>
      </c>
      <c r="F2988" t="s">
        <v>736</v>
      </c>
      <c r="G2988" s="784" t="s">
        <v>1536</v>
      </c>
      <c r="H2988" s="784" t="s">
        <v>1537</v>
      </c>
      <c r="I2988" s="784" t="s">
        <v>5298</v>
      </c>
    </row>
    <row r="2989" spans="1:9" hidden="1">
      <c r="A2989" t="str">
        <f>Table_wabobpsvr_AzureCalc_AzureCalcRateCard[[#This Row],[ServiceName]]&amp;Table_wabobpsvr_AzureCalc_AzureCalcRateCard[[#This Row],[Price_Level]]&amp;Table_wabobpsvr_AzureCalc_AzureCalcRateCard[[#This Row],[Region]]</f>
        <v>Basic.A7 VM (Non-Windows)MOSP13</v>
      </c>
      <c r="B2989">
        <v>13</v>
      </c>
      <c r="C2989" t="s">
        <v>701</v>
      </c>
      <c r="D2989" t="s">
        <v>627</v>
      </c>
      <c r="E2989">
        <v>1</v>
      </c>
      <c r="F2989" t="s">
        <v>736</v>
      </c>
      <c r="G2989" s="784" t="s">
        <v>4431</v>
      </c>
      <c r="H2989" s="784" t="s">
        <v>4431</v>
      </c>
      <c r="I2989" s="784" t="s">
        <v>5299</v>
      </c>
    </row>
    <row r="2990" spans="1:9" hidden="1">
      <c r="A2990" t="str">
        <f>Table_wabobpsvr_AzureCalc_AzureCalcRateCard[[#This Row],[ServiceName]]&amp;Table_wabobpsvr_AzureCalc_AzureCalcRateCard[[#This Row],[Price_Level]]&amp;Table_wabobpsvr_AzureCalc_AzureCalcRateCard[[#This Row],[Region]]</f>
        <v>Basic.A7 VM (Non-Windows)A13</v>
      </c>
      <c r="B2990">
        <v>13</v>
      </c>
      <c r="C2990" t="s">
        <v>701</v>
      </c>
      <c r="D2990" t="s">
        <v>181</v>
      </c>
      <c r="E2990">
        <v>0.73</v>
      </c>
      <c r="F2990" t="s">
        <v>736</v>
      </c>
      <c r="G2990" s="784" t="s">
        <v>1538</v>
      </c>
      <c r="H2990" s="784" t="s">
        <v>1539</v>
      </c>
      <c r="I2990" s="784" t="s">
        <v>5299</v>
      </c>
    </row>
    <row r="2991" spans="1:9" hidden="1">
      <c r="A2991" t="str">
        <f>Table_wabobpsvr_AzureCalc_AzureCalcRateCard[[#This Row],[ServiceName]]&amp;Table_wabobpsvr_AzureCalc_AzureCalcRateCard[[#This Row],[Price_Level]]&amp;Table_wabobpsvr_AzureCalc_AzureCalcRateCard[[#This Row],[Region]]</f>
        <v>Basic.A7 VM (Non-Windows)B13</v>
      </c>
      <c r="B2991">
        <v>13</v>
      </c>
      <c r="C2991" t="s">
        <v>701</v>
      </c>
      <c r="D2991" t="s">
        <v>182</v>
      </c>
      <c r="E2991">
        <v>0.7</v>
      </c>
      <c r="F2991" t="s">
        <v>736</v>
      </c>
      <c r="G2991" s="784" t="s">
        <v>1538</v>
      </c>
      <c r="H2991" s="784" t="s">
        <v>1539</v>
      </c>
      <c r="I2991" s="784" t="s">
        <v>5299</v>
      </c>
    </row>
    <row r="2992" spans="1:9" hidden="1">
      <c r="A2992" t="str">
        <f>Table_wabobpsvr_AzureCalc_AzureCalcRateCard[[#This Row],[ServiceName]]&amp;Table_wabobpsvr_AzureCalc_AzureCalcRateCard[[#This Row],[Price_Level]]&amp;Table_wabobpsvr_AzureCalc_AzureCalcRateCard[[#This Row],[Region]]</f>
        <v>Basic.A7 VM (Non-Windows)C13</v>
      </c>
      <c r="B2992">
        <v>13</v>
      </c>
      <c r="C2992" t="s">
        <v>701</v>
      </c>
      <c r="D2992" t="s">
        <v>184</v>
      </c>
      <c r="E2992">
        <v>0.67</v>
      </c>
      <c r="F2992" t="s">
        <v>736</v>
      </c>
      <c r="G2992" s="784" t="s">
        <v>1538</v>
      </c>
      <c r="H2992" s="784" t="s">
        <v>1539</v>
      </c>
      <c r="I2992" s="784" t="s">
        <v>5299</v>
      </c>
    </row>
    <row r="2993" spans="1:9" hidden="1">
      <c r="A2993" t="str">
        <f>Table_wabobpsvr_AzureCalc_AzureCalcRateCard[[#This Row],[ServiceName]]&amp;Table_wabobpsvr_AzureCalc_AzureCalcRateCard[[#This Row],[Price_Level]]&amp;Table_wabobpsvr_AzureCalc_AzureCalcRateCard[[#This Row],[Region]]</f>
        <v>Basic_D1 VM (Windows)D7</v>
      </c>
      <c r="B2993">
        <v>7</v>
      </c>
      <c r="C2993" t="s">
        <v>701</v>
      </c>
      <c r="D2993" t="s">
        <v>183</v>
      </c>
      <c r="E2993">
        <v>0.1144</v>
      </c>
      <c r="F2993" t="s">
        <v>1135</v>
      </c>
      <c r="G2993" s="784" t="s">
        <v>4431</v>
      </c>
      <c r="H2993" s="784" t="s">
        <v>4431</v>
      </c>
      <c r="I2993" s="784" t="s">
        <v>5282</v>
      </c>
    </row>
    <row r="2994" spans="1:9" hidden="1">
      <c r="A2994" t="str">
        <f>Table_wabobpsvr_AzureCalc_AzureCalcRateCard[[#This Row],[ServiceName]]&amp;Table_wabobpsvr_AzureCalc_AzureCalcRateCard[[#This Row],[Price_Level]]&amp;Table_wabobpsvr_AzureCalc_AzureCalcRateCard[[#This Row],[Region]]</f>
        <v>Basic_D1 VM (Windows)MOSP8</v>
      </c>
      <c r="B2994">
        <v>8</v>
      </c>
      <c r="C2994" t="s">
        <v>701</v>
      </c>
      <c r="D2994" t="s">
        <v>627</v>
      </c>
      <c r="E2994">
        <v>0.15</v>
      </c>
      <c r="F2994" t="s">
        <v>1135</v>
      </c>
      <c r="G2994" s="784" t="s">
        <v>4431</v>
      </c>
      <c r="H2994" s="784" t="s">
        <v>4431</v>
      </c>
      <c r="I2994" s="784" t="s">
        <v>5300</v>
      </c>
    </row>
    <row r="2995" spans="1:9" hidden="1">
      <c r="A2995" t="str">
        <f>Table_wabobpsvr_AzureCalc_AzureCalcRateCard[[#This Row],[ServiceName]]&amp;Table_wabobpsvr_AzureCalc_AzureCalcRateCard[[#This Row],[Price_Level]]&amp;Table_wabobpsvr_AzureCalc_AzureCalcRateCard[[#This Row],[Region]]</f>
        <v>Basic_D1 VM (Windows)A8</v>
      </c>
      <c r="B2995">
        <v>8</v>
      </c>
      <c r="C2995" t="s">
        <v>701</v>
      </c>
      <c r="D2995" t="s">
        <v>181</v>
      </c>
      <c r="E2995">
        <v>0.14549999999999999</v>
      </c>
      <c r="F2995" t="s">
        <v>1135</v>
      </c>
      <c r="G2995" s="784" t="s">
        <v>4431</v>
      </c>
      <c r="H2995" s="784" t="s">
        <v>4431</v>
      </c>
      <c r="I2995" s="784" t="s">
        <v>5300</v>
      </c>
    </row>
    <row r="2996" spans="1:9" hidden="1">
      <c r="A2996" t="str">
        <f>Table_wabobpsvr_AzureCalc_AzureCalcRateCard[[#This Row],[ServiceName]]&amp;Table_wabobpsvr_AzureCalc_AzureCalcRateCard[[#This Row],[Price_Level]]&amp;Table_wabobpsvr_AzureCalc_AzureCalcRateCard[[#This Row],[Region]]</f>
        <v>Basic_D1 VM (Windows)B8</v>
      </c>
      <c r="B2996">
        <v>8</v>
      </c>
      <c r="C2996" t="s">
        <v>701</v>
      </c>
      <c r="D2996" t="s">
        <v>182</v>
      </c>
      <c r="E2996">
        <v>0.14099999999999999</v>
      </c>
      <c r="F2996" t="s">
        <v>1135</v>
      </c>
      <c r="G2996" s="784" t="s">
        <v>4431</v>
      </c>
      <c r="H2996" s="784" t="s">
        <v>4431</v>
      </c>
      <c r="I2996" s="784" t="s">
        <v>5300</v>
      </c>
    </row>
    <row r="2997" spans="1:9" hidden="1">
      <c r="A2997" t="str">
        <f>Table_wabobpsvr_AzureCalc_AzureCalcRateCard[[#This Row],[ServiceName]]&amp;Table_wabobpsvr_AzureCalc_AzureCalcRateCard[[#This Row],[Price_Level]]&amp;Table_wabobpsvr_AzureCalc_AzureCalcRateCard[[#This Row],[Region]]</f>
        <v>Basic_D1 VM (Windows)C8</v>
      </c>
      <c r="B2997">
        <v>8</v>
      </c>
      <c r="C2997" t="s">
        <v>701</v>
      </c>
      <c r="D2997" t="s">
        <v>184</v>
      </c>
      <c r="E2997">
        <v>0.13650000000000001</v>
      </c>
      <c r="F2997" t="s">
        <v>1135</v>
      </c>
      <c r="G2997" s="784" t="s">
        <v>4431</v>
      </c>
      <c r="H2997" s="784" t="s">
        <v>4431</v>
      </c>
      <c r="I2997" s="784" t="s">
        <v>5300</v>
      </c>
    </row>
    <row r="2998" spans="1:9" hidden="1">
      <c r="A2998" t="str">
        <f>Table_wabobpsvr_AzureCalc_AzureCalcRateCard[[#This Row],[ServiceName]]&amp;Table_wabobpsvr_AzureCalc_AzureCalcRateCard[[#This Row],[Price_Level]]&amp;Table_wabobpsvr_AzureCalc_AzureCalcRateCard[[#This Row],[Region]]</f>
        <v>Basic_D1 VM (Windows)D8</v>
      </c>
      <c r="B2998">
        <v>8</v>
      </c>
      <c r="C2998" t="s">
        <v>701</v>
      </c>
      <c r="D2998" t="s">
        <v>183</v>
      </c>
      <c r="E2998">
        <v>0.13200000000000001</v>
      </c>
      <c r="F2998" t="s">
        <v>1135</v>
      </c>
      <c r="G2998" s="784" t="s">
        <v>4431</v>
      </c>
      <c r="H2998" s="784" t="s">
        <v>4431</v>
      </c>
      <c r="I2998" s="784" t="s">
        <v>5300</v>
      </c>
    </row>
    <row r="2999" spans="1:9" hidden="1">
      <c r="A2999" t="str">
        <f>Table_wabobpsvr_AzureCalc_AzureCalcRateCard[[#This Row],[ServiceName]]&amp;Table_wabobpsvr_AzureCalc_AzureCalcRateCard[[#This Row],[Price_Level]]&amp;Table_wabobpsvr_AzureCalc_AzureCalcRateCard[[#This Row],[Region]]</f>
        <v>Basic_D1 VM (Windows)MOSP11</v>
      </c>
      <c r="B2999">
        <v>11</v>
      </c>
      <c r="C2999" t="s">
        <v>701</v>
      </c>
      <c r="D2999" t="s">
        <v>627</v>
      </c>
      <c r="E2999">
        <v>0.17299999999999999</v>
      </c>
      <c r="F2999" t="s">
        <v>1135</v>
      </c>
      <c r="G2999" s="784" t="s">
        <v>4431</v>
      </c>
      <c r="H2999" s="784" t="s">
        <v>4431</v>
      </c>
      <c r="I2999" s="784" t="s">
        <v>5301</v>
      </c>
    </row>
    <row r="3000" spans="1:9" hidden="1">
      <c r="A3000" t="str">
        <f>Table_wabobpsvr_AzureCalc_AzureCalcRateCard[[#This Row],[ServiceName]]&amp;Table_wabobpsvr_AzureCalc_AzureCalcRateCard[[#This Row],[Price_Level]]&amp;Table_wabobpsvr_AzureCalc_AzureCalcRateCard[[#This Row],[Region]]</f>
        <v>Basic_D1 VM (Windows)A11</v>
      </c>
      <c r="B3000">
        <v>11</v>
      </c>
      <c r="C3000" t="s">
        <v>701</v>
      </c>
      <c r="D3000" t="s">
        <v>181</v>
      </c>
      <c r="E3000">
        <v>0.16780999999999999</v>
      </c>
      <c r="F3000" t="s">
        <v>1135</v>
      </c>
      <c r="G3000" s="784" t="s">
        <v>4431</v>
      </c>
      <c r="H3000" s="784" t="s">
        <v>4431</v>
      </c>
      <c r="I3000" s="784" t="s">
        <v>5301</v>
      </c>
    </row>
    <row r="3001" spans="1:9" hidden="1">
      <c r="A3001" t="str">
        <f>Table_wabobpsvr_AzureCalc_AzureCalcRateCard[[#This Row],[ServiceName]]&amp;Table_wabobpsvr_AzureCalc_AzureCalcRateCard[[#This Row],[Price_Level]]&amp;Table_wabobpsvr_AzureCalc_AzureCalcRateCard[[#This Row],[Region]]</f>
        <v>Basic_D1 VM (Windows)B11</v>
      </c>
      <c r="B3001">
        <v>11</v>
      </c>
      <c r="C3001" t="s">
        <v>701</v>
      </c>
      <c r="D3001" t="s">
        <v>182</v>
      </c>
      <c r="E3001">
        <v>0.16261999999999999</v>
      </c>
      <c r="F3001" t="s">
        <v>1135</v>
      </c>
      <c r="G3001" s="784" t="s">
        <v>4431</v>
      </c>
      <c r="H3001" s="784" t="s">
        <v>4431</v>
      </c>
      <c r="I3001" s="784" t="s">
        <v>5301</v>
      </c>
    </row>
    <row r="3002" spans="1:9" hidden="1">
      <c r="A3002" t="str">
        <f>Table_wabobpsvr_AzureCalc_AzureCalcRateCard[[#This Row],[ServiceName]]&amp;Table_wabobpsvr_AzureCalc_AzureCalcRateCard[[#This Row],[Price_Level]]&amp;Table_wabobpsvr_AzureCalc_AzureCalcRateCard[[#This Row],[Region]]</f>
        <v>Basic_D1 VM (Windows)C11</v>
      </c>
      <c r="B3002">
        <v>11</v>
      </c>
      <c r="C3002" t="s">
        <v>701</v>
      </c>
      <c r="D3002" t="s">
        <v>184</v>
      </c>
      <c r="E3002">
        <v>0.15742999999999999</v>
      </c>
      <c r="F3002" t="s">
        <v>1135</v>
      </c>
      <c r="G3002" s="784" t="s">
        <v>4431</v>
      </c>
      <c r="H3002" s="784" t="s">
        <v>4431</v>
      </c>
      <c r="I3002" s="784" t="s">
        <v>5301</v>
      </c>
    </row>
    <row r="3003" spans="1:9" hidden="1">
      <c r="A3003" t="str">
        <f>Table_wabobpsvr_AzureCalc_AzureCalcRateCard[[#This Row],[ServiceName]]&amp;Table_wabobpsvr_AzureCalc_AzureCalcRateCard[[#This Row],[Price_Level]]&amp;Table_wabobpsvr_AzureCalc_AzureCalcRateCard[[#This Row],[Region]]</f>
        <v>Basic_D1 VM (Windows)D11</v>
      </c>
      <c r="B3003">
        <v>11</v>
      </c>
      <c r="C3003" t="s">
        <v>701</v>
      </c>
      <c r="D3003" t="s">
        <v>183</v>
      </c>
      <c r="E3003">
        <v>0.15223999999999999</v>
      </c>
      <c r="F3003" t="s">
        <v>1135</v>
      </c>
      <c r="G3003" s="784" t="s">
        <v>4431</v>
      </c>
      <c r="H3003" s="784" t="s">
        <v>4431</v>
      </c>
      <c r="I3003" s="784" t="s">
        <v>5301</v>
      </c>
    </row>
    <row r="3004" spans="1:9" hidden="1">
      <c r="A3004" t="str">
        <f>Table_wabobpsvr_AzureCalc_AzureCalcRateCard[[#This Row],[ServiceName]]&amp;Table_wabobpsvr_AzureCalc_AzureCalcRateCard[[#This Row],[Price_Level]]&amp;Table_wabobpsvr_AzureCalc_AzureCalcRateCard[[#This Row],[Region]]</f>
        <v>Basic_D1 VM (Windows)MOSP12</v>
      </c>
      <c r="B3004">
        <v>12</v>
      </c>
      <c r="C3004" t="s">
        <v>701</v>
      </c>
      <c r="D3004" t="s">
        <v>627</v>
      </c>
      <c r="E3004">
        <v>0.15</v>
      </c>
      <c r="F3004" t="s">
        <v>1135</v>
      </c>
      <c r="G3004" s="784" t="s">
        <v>4431</v>
      </c>
      <c r="H3004" s="784" t="s">
        <v>4431</v>
      </c>
      <c r="I3004" s="784" t="s">
        <v>5302</v>
      </c>
    </row>
    <row r="3005" spans="1:9" hidden="1">
      <c r="A3005" t="str">
        <f>Table_wabobpsvr_AzureCalc_AzureCalcRateCard[[#This Row],[ServiceName]]&amp;Table_wabobpsvr_AzureCalc_AzureCalcRateCard[[#This Row],[Price_Level]]&amp;Table_wabobpsvr_AzureCalc_AzureCalcRateCard[[#This Row],[Region]]</f>
        <v>Basic_D1 VM (Windows)A12</v>
      </c>
      <c r="B3005">
        <v>12</v>
      </c>
      <c r="C3005" t="s">
        <v>701</v>
      </c>
      <c r="D3005" t="s">
        <v>181</v>
      </c>
      <c r="E3005">
        <v>0.14549999999999999</v>
      </c>
      <c r="F3005" t="s">
        <v>1135</v>
      </c>
      <c r="G3005" s="784" t="s">
        <v>4431</v>
      </c>
      <c r="H3005" s="784" t="s">
        <v>4431</v>
      </c>
      <c r="I3005" s="784" t="s">
        <v>5302</v>
      </c>
    </row>
    <row r="3006" spans="1:9" hidden="1">
      <c r="A3006" t="str">
        <f>Table_wabobpsvr_AzureCalc_AzureCalcRateCard[[#This Row],[ServiceName]]&amp;Table_wabobpsvr_AzureCalc_AzureCalcRateCard[[#This Row],[Price_Level]]&amp;Table_wabobpsvr_AzureCalc_AzureCalcRateCard[[#This Row],[Region]]</f>
        <v>Basic_D1 VM (Windows)B12</v>
      </c>
      <c r="B3006">
        <v>12</v>
      </c>
      <c r="C3006" t="s">
        <v>701</v>
      </c>
      <c r="D3006" t="s">
        <v>182</v>
      </c>
      <c r="E3006">
        <v>0.14099999999999999</v>
      </c>
      <c r="F3006" t="s">
        <v>1135</v>
      </c>
      <c r="G3006" s="784" t="s">
        <v>4431</v>
      </c>
      <c r="H3006" s="784" t="s">
        <v>4431</v>
      </c>
      <c r="I3006" s="784" t="s">
        <v>5302</v>
      </c>
    </row>
    <row r="3007" spans="1:9" hidden="1">
      <c r="A3007" t="str">
        <f>Table_wabobpsvr_AzureCalc_AzureCalcRateCard[[#This Row],[ServiceName]]&amp;Table_wabobpsvr_AzureCalc_AzureCalcRateCard[[#This Row],[Price_Level]]&amp;Table_wabobpsvr_AzureCalc_AzureCalcRateCard[[#This Row],[Region]]</f>
        <v>Basic_D1 VM (Windows)C12</v>
      </c>
      <c r="B3007">
        <v>12</v>
      </c>
      <c r="C3007" t="s">
        <v>701</v>
      </c>
      <c r="D3007" t="s">
        <v>184</v>
      </c>
      <c r="E3007">
        <v>0.13650000000000001</v>
      </c>
      <c r="F3007" t="s">
        <v>1135</v>
      </c>
      <c r="G3007" s="784" t="s">
        <v>4431</v>
      </c>
      <c r="H3007" s="784" t="s">
        <v>4431</v>
      </c>
      <c r="I3007" s="784" t="s">
        <v>5302</v>
      </c>
    </row>
    <row r="3008" spans="1:9" hidden="1">
      <c r="A3008" t="str">
        <f>Table_wabobpsvr_AzureCalc_AzureCalcRateCard[[#This Row],[ServiceName]]&amp;Table_wabobpsvr_AzureCalc_AzureCalcRateCard[[#This Row],[Price_Level]]&amp;Table_wabobpsvr_AzureCalc_AzureCalcRateCard[[#This Row],[Region]]</f>
        <v>Basic_D1 VM (Windows)D12</v>
      </c>
      <c r="B3008">
        <v>12</v>
      </c>
      <c r="C3008" t="s">
        <v>701</v>
      </c>
      <c r="D3008" t="s">
        <v>183</v>
      </c>
      <c r="E3008">
        <v>0.13200000000000001</v>
      </c>
      <c r="F3008" t="s">
        <v>1135</v>
      </c>
      <c r="G3008" s="784" t="s">
        <v>4431</v>
      </c>
      <c r="H3008" s="784" t="s">
        <v>4431</v>
      </c>
      <c r="I3008" s="784" t="s">
        <v>5302</v>
      </c>
    </row>
    <row r="3009" spans="1:9" hidden="1">
      <c r="A3009" t="str">
        <f>Table_wabobpsvr_AzureCalc_AzureCalcRateCard[[#This Row],[ServiceName]]&amp;Table_wabobpsvr_AzureCalc_AzureCalcRateCard[[#This Row],[Price_Level]]&amp;Table_wabobpsvr_AzureCalc_AzureCalcRateCard[[#This Row],[Region]]</f>
        <v>Basic_D1 VM (Windows)MOSP3</v>
      </c>
      <c r="B3009">
        <v>3</v>
      </c>
      <c r="C3009" t="s">
        <v>701</v>
      </c>
      <c r="D3009" t="s">
        <v>627</v>
      </c>
      <c r="E3009">
        <v>0.14000000000000001</v>
      </c>
      <c r="F3009" t="s">
        <v>1135</v>
      </c>
      <c r="G3009" s="784" t="s">
        <v>4431</v>
      </c>
      <c r="H3009" s="784" t="s">
        <v>4431</v>
      </c>
      <c r="I3009" s="784" t="s">
        <v>5303</v>
      </c>
    </row>
    <row r="3010" spans="1:9" hidden="1">
      <c r="A3010" t="str">
        <f>Table_wabobpsvr_AzureCalc_AzureCalcRateCard[[#This Row],[ServiceName]]&amp;Table_wabobpsvr_AzureCalc_AzureCalcRateCard[[#This Row],[Price_Level]]&amp;Table_wabobpsvr_AzureCalc_AzureCalcRateCard[[#This Row],[Region]]</f>
        <v>Basic_D1 VM (Windows)A3</v>
      </c>
      <c r="B3010">
        <v>3</v>
      </c>
      <c r="C3010" t="s">
        <v>701</v>
      </c>
      <c r="D3010" t="s">
        <v>181</v>
      </c>
      <c r="E3010">
        <v>0.1358</v>
      </c>
      <c r="F3010" t="s">
        <v>1135</v>
      </c>
      <c r="G3010" s="784" t="s">
        <v>4431</v>
      </c>
      <c r="H3010" s="784" t="s">
        <v>4431</v>
      </c>
      <c r="I3010" s="784" t="s">
        <v>5303</v>
      </c>
    </row>
    <row r="3011" spans="1:9" hidden="1">
      <c r="A3011" t="str">
        <f>Table_wabobpsvr_AzureCalc_AzureCalcRateCard[[#This Row],[ServiceName]]&amp;Table_wabobpsvr_AzureCalc_AzureCalcRateCard[[#This Row],[Price_Level]]&amp;Table_wabobpsvr_AzureCalc_AzureCalcRateCard[[#This Row],[Region]]</f>
        <v>Basic_D1 VM (Windows)B3</v>
      </c>
      <c r="B3011">
        <v>3</v>
      </c>
      <c r="C3011" t="s">
        <v>701</v>
      </c>
      <c r="D3011" t="s">
        <v>182</v>
      </c>
      <c r="E3011">
        <v>0.13159999999999999</v>
      </c>
      <c r="F3011" t="s">
        <v>1135</v>
      </c>
      <c r="G3011" s="784" t="s">
        <v>4431</v>
      </c>
      <c r="H3011" s="784" t="s">
        <v>4431</v>
      </c>
      <c r="I3011" s="784" t="s">
        <v>5303</v>
      </c>
    </row>
    <row r="3012" spans="1:9" hidden="1">
      <c r="A3012" t="str">
        <f>Table_wabobpsvr_AzureCalc_AzureCalcRateCard[[#This Row],[ServiceName]]&amp;Table_wabobpsvr_AzureCalc_AzureCalcRateCard[[#This Row],[Price_Level]]&amp;Table_wabobpsvr_AzureCalc_AzureCalcRateCard[[#This Row],[Region]]</f>
        <v>Basic_D1 VM (Windows)C3</v>
      </c>
      <c r="B3012">
        <v>3</v>
      </c>
      <c r="C3012" t="s">
        <v>701</v>
      </c>
      <c r="D3012" t="s">
        <v>184</v>
      </c>
      <c r="E3012">
        <v>0.12740000000000001</v>
      </c>
      <c r="F3012" t="s">
        <v>1135</v>
      </c>
      <c r="G3012" s="784" t="s">
        <v>4431</v>
      </c>
      <c r="H3012" s="784" t="s">
        <v>4431</v>
      </c>
      <c r="I3012" s="784" t="s">
        <v>5303</v>
      </c>
    </row>
    <row r="3013" spans="1:9" hidden="1">
      <c r="A3013" t="str">
        <f>Table_wabobpsvr_AzureCalc_AzureCalcRateCard[[#This Row],[ServiceName]]&amp;Table_wabobpsvr_AzureCalc_AzureCalcRateCard[[#This Row],[Price_Level]]&amp;Table_wabobpsvr_AzureCalc_AzureCalcRateCard[[#This Row],[Region]]</f>
        <v>Basic_D1 VM (Windows)D3</v>
      </c>
      <c r="B3013">
        <v>3</v>
      </c>
      <c r="C3013" t="s">
        <v>701</v>
      </c>
      <c r="D3013" t="s">
        <v>183</v>
      </c>
      <c r="E3013">
        <v>0.1232</v>
      </c>
      <c r="F3013" t="s">
        <v>1135</v>
      </c>
      <c r="G3013" s="784" t="s">
        <v>4431</v>
      </c>
      <c r="H3013" s="784" t="s">
        <v>4431</v>
      </c>
      <c r="I3013" s="784" t="s">
        <v>5303</v>
      </c>
    </row>
    <row r="3014" spans="1:9" hidden="1">
      <c r="A3014" t="str">
        <f>Table_wabobpsvr_AzureCalc_AzureCalcRateCard[[#This Row],[ServiceName]]&amp;Table_wabobpsvr_AzureCalc_AzureCalcRateCard[[#This Row],[Price_Level]]&amp;Table_wabobpsvr_AzureCalc_AzureCalcRateCard[[#This Row],[Region]]</f>
        <v>Basic_D1 VM (Windows)MOSP6</v>
      </c>
      <c r="B3014">
        <v>6</v>
      </c>
      <c r="C3014" t="s">
        <v>701</v>
      </c>
      <c r="D3014" t="s">
        <v>627</v>
      </c>
      <c r="E3014">
        <v>0.14000000000000001</v>
      </c>
      <c r="F3014" t="s">
        <v>1135</v>
      </c>
      <c r="G3014" s="784" t="s">
        <v>4431</v>
      </c>
      <c r="H3014" s="784" t="s">
        <v>4431</v>
      </c>
      <c r="I3014" s="784" t="s">
        <v>5304</v>
      </c>
    </row>
    <row r="3015" spans="1:9" hidden="1">
      <c r="A3015" t="str">
        <f>Table_wabobpsvr_AzureCalc_AzureCalcRateCard[[#This Row],[ServiceName]]&amp;Table_wabobpsvr_AzureCalc_AzureCalcRateCard[[#This Row],[Price_Level]]&amp;Table_wabobpsvr_AzureCalc_AzureCalcRateCard[[#This Row],[Region]]</f>
        <v>Basic_D1 VM (Windows)A6</v>
      </c>
      <c r="B3015">
        <v>6</v>
      </c>
      <c r="C3015" t="s">
        <v>701</v>
      </c>
      <c r="D3015" t="s">
        <v>181</v>
      </c>
      <c r="E3015">
        <v>0.1358</v>
      </c>
      <c r="F3015" t="s">
        <v>1135</v>
      </c>
      <c r="G3015" s="784" t="s">
        <v>4431</v>
      </c>
      <c r="H3015" s="784" t="s">
        <v>4431</v>
      </c>
      <c r="I3015" s="784" t="s">
        <v>5304</v>
      </c>
    </row>
    <row r="3016" spans="1:9" hidden="1">
      <c r="A3016" t="str">
        <f>Table_wabobpsvr_AzureCalc_AzureCalcRateCard[[#This Row],[ServiceName]]&amp;Table_wabobpsvr_AzureCalc_AzureCalcRateCard[[#This Row],[Price_Level]]&amp;Table_wabobpsvr_AzureCalc_AzureCalcRateCard[[#This Row],[Region]]</f>
        <v>Basic_D1 VM (Windows)B6</v>
      </c>
      <c r="B3016">
        <v>6</v>
      </c>
      <c r="C3016" t="s">
        <v>701</v>
      </c>
      <c r="D3016" t="s">
        <v>182</v>
      </c>
      <c r="E3016">
        <v>0.13159999999999999</v>
      </c>
      <c r="F3016" t="s">
        <v>1135</v>
      </c>
      <c r="G3016" s="784" t="s">
        <v>4431</v>
      </c>
      <c r="H3016" s="784" t="s">
        <v>4431</v>
      </c>
      <c r="I3016" s="784" t="s">
        <v>5304</v>
      </c>
    </row>
    <row r="3017" spans="1:9" hidden="1">
      <c r="A3017" s="784" t="str">
        <f>Table_wabobpsvr_AzureCalc_AzureCalcRateCard[[#This Row],[ServiceName]]&amp;Table_wabobpsvr_AzureCalc_AzureCalcRateCard[[#This Row],[Price_Level]]&amp;Table_wabobpsvr_AzureCalc_AzureCalcRateCard[[#This Row],[Region]]</f>
        <v>Basic_D1 VM (Windows)C6</v>
      </c>
      <c r="B3017" s="784">
        <v>6</v>
      </c>
      <c r="C3017" s="784" t="s">
        <v>701</v>
      </c>
      <c r="D3017" s="784" t="s">
        <v>184</v>
      </c>
      <c r="E3017" s="784">
        <v>0.12740000000000001</v>
      </c>
      <c r="F3017" s="784" t="s">
        <v>1135</v>
      </c>
      <c r="G3017" s="784" t="s">
        <v>4431</v>
      </c>
      <c r="H3017" s="784" t="s">
        <v>4431</v>
      </c>
      <c r="I3017" s="784" t="s">
        <v>5304</v>
      </c>
    </row>
    <row r="3018" spans="1:9" hidden="1">
      <c r="A3018" t="str">
        <f>Table_wabobpsvr_AzureCalc_AzureCalcRateCard[[#This Row],[ServiceName]]&amp;Table_wabobpsvr_AzureCalc_AzureCalcRateCard[[#This Row],[Price_Level]]&amp;Table_wabobpsvr_AzureCalc_AzureCalcRateCard[[#This Row],[Region]]</f>
        <v>Basic_D1 VM (Windows)D6</v>
      </c>
      <c r="B3018">
        <v>6</v>
      </c>
      <c r="C3018" t="s">
        <v>701</v>
      </c>
      <c r="D3018" t="s">
        <v>183</v>
      </c>
      <c r="E3018">
        <v>0.1232</v>
      </c>
      <c r="F3018" t="s">
        <v>1135</v>
      </c>
      <c r="G3018" s="784" t="s">
        <v>4431</v>
      </c>
      <c r="H3018" s="784" t="s">
        <v>4431</v>
      </c>
      <c r="I3018" s="784" t="s">
        <v>5304</v>
      </c>
    </row>
    <row r="3019" spans="1:9" hidden="1">
      <c r="A3019" t="str">
        <f>Table_wabobpsvr_AzureCalc_AzureCalcRateCard[[#This Row],[ServiceName]]&amp;Table_wabobpsvr_AzureCalc_AzureCalcRateCard[[#This Row],[Price_Level]]&amp;Table_wabobpsvr_AzureCalc_AzureCalcRateCard[[#This Row],[Region]]</f>
        <v>Basic_D1 VM (Windows)MOSP2</v>
      </c>
      <c r="B3019">
        <v>2</v>
      </c>
      <c r="C3019" t="s">
        <v>701</v>
      </c>
      <c r="D3019" t="s">
        <v>627</v>
      </c>
      <c r="E3019">
        <v>0.13</v>
      </c>
      <c r="F3019" t="s">
        <v>1135</v>
      </c>
      <c r="G3019" s="784" t="s">
        <v>4431</v>
      </c>
      <c r="H3019" s="784" t="s">
        <v>4431</v>
      </c>
      <c r="I3019" s="784" t="s">
        <v>5305</v>
      </c>
    </row>
    <row r="3020" spans="1:9" hidden="1">
      <c r="A3020" t="str">
        <f>Table_wabobpsvr_AzureCalc_AzureCalcRateCard[[#This Row],[ServiceName]]&amp;Table_wabobpsvr_AzureCalc_AzureCalcRateCard[[#This Row],[Price_Level]]&amp;Table_wabobpsvr_AzureCalc_AzureCalcRateCard[[#This Row],[Region]]</f>
        <v>Basic_D1 VM (Windows)A2</v>
      </c>
      <c r="B3020">
        <v>2</v>
      </c>
      <c r="C3020" t="s">
        <v>701</v>
      </c>
      <c r="D3020" t="s">
        <v>181</v>
      </c>
      <c r="E3020">
        <v>0.12609999999999999</v>
      </c>
      <c r="F3020" t="s">
        <v>1135</v>
      </c>
      <c r="G3020" s="784" t="s">
        <v>4431</v>
      </c>
      <c r="H3020" s="784" t="s">
        <v>4431</v>
      </c>
      <c r="I3020" s="784" t="s">
        <v>5305</v>
      </c>
    </row>
    <row r="3021" spans="1:9" hidden="1">
      <c r="A3021" t="str">
        <f>Table_wabobpsvr_AzureCalc_AzureCalcRateCard[[#This Row],[ServiceName]]&amp;Table_wabobpsvr_AzureCalc_AzureCalcRateCard[[#This Row],[Price_Level]]&amp;Table_wabobpsvr_AzureCalc_AzureCalcRateCard[[#This Row],[Region]]</f>
        <v>Basic_D1 VM (Windows)B2</v>
      </c>
      <c r="B3021">
        <v>2</v>
      </c>
      <c r="C3021" t="s">
        <v>701</v>
      </c>
      <c r="D3021" t="s">
        <v>182</v>
      </c>
      <c r="E3021">
        <v>0.1222</v>
      </c>
      <c r="F3021" t="s">
        <v>1135</v>
      </c>
      <c r="G3021" s="784" t="s">
        <v>4431</v>
      </c>
      <c r="H3021" s="784" t="s">
        <v>4431</v>
      </c>
      <c r="I3021" s="784" t="s">
        <v>5305</v>
      </c>
    </row>
    <row r="3022" spans="1:9" hidden="1">
      <c r="A3022" t="str">
        <f>Table_wabobpsvr_AzureCalc_AzureCalcRateCard[[#This Row],[ServiceName]]&amp;Table_wabobpsvr_AzureCalc_AzureCalcRateCard[[#This Row],[Price_Level]]&amp;Table_wabobpsvr_AzureCalc_AzureCalcRateCard[[#This Row],[Region]]</f>
        <v>Basic_D1 VM (Windows)C2</v>
      </c>
      <c r="B3022">
        <v>2</v>
      </c>
      <c r="C3022" t="s">
        <v>701</v>
      </c>
      <c r="D3022" t="s">
        <v>184</v>
      </c>
      <c r="E3022">
        <v>0.1183</v>
      </c>
      <c r="F3022" t="s">
        <v>1135</v>
      </c>
      <c r="G3022" s="784" t="s">
        <v>4431</v>
      </c>
      <c r="H3022" s="784" t="s">
        <v>4431</v>
      </c>
      <c r="I3022" s="784" t="s">
        <v>5305</v>
      </c>
    </row>
    <row r="3023" spans="1:9" hidden="1">
      <c r="A3023" t="str">
        <f>Table_wabobpsvr_AzureCalc_AzureCalcRateCard[[#This Row],[ServiceName]]&amp;Table_wabobpsvr_AzureCalc_AzureCalcRateCard[[#This Row],[Price_Level]]&amp;Table_wabobpsvr_AzureCalc_AzureCalcRateCard[[#This Row],[Region]]</f>
        <v>Basic_D1 VM (Windows)D2</v>
      </c>
      <c r="B3023">
        <v>2</v>
      </c>
      <c r="C3023" t="s">
        <v>701</v>
      </c>
      <c r="D3023" t="s">
        <v>183</v>
      </c>
      <c r="E3023">
        <v>0.1144</v>
      </c>
      <c r="F3023" t="s">
        <v>1135</v>
      </c>
      <c r="G3023" s="784" t="s">
        <v>4431</v>
      </c>
      <c r="H3023" s="784" t="s">
        <v>4431</v>
      </c>
      <c r="I3023" s="784" t="s">
        <v>5305</v>
      </c>
    </row>
    <row r="3024" spans="1:9" hidden="1">
      <c r="A3024" t="str">
        <f>Table_wabobpsvr_AzureCalc_AzureCalcRateCard[[#This Row],[ServiceName]]&amp;Table_wabobpsvr_AzureCalc_AzureCalcRateCard[[#This Row],[Price_Level]]&amp;Table_wabobpsvr_AzureCalc_AzureCalcRateCard[[#This Row],[Region]]</f>
        <v>Basic_D1 VM (Windows)MOSP5</v>
      </c>
      <c r="B3024">
        <v>5</v>
      </c>
      <c r="C3024" t="s">
        <v>701</v>
      </c>
      <c r="D3024" t="s">
        <v>627</v>
      </c>
      <c r="E3024">
        <v>0.14000000000000001</v>
      </c>
      <c r="F3024" t="s">
        <v>1135</v>
      </c>
      <c r="G3024" s="784" t="s">
        <v>4431</v>
      </c>
      <c r="H3024" s="784" t="s">
        <v>4431</v>
      </c>
      <c r="I3024" s="784" t="s">
        <v>5306</v>
      </c>
    </row>
    <row r="3025" spans="1:9" hidden="1">
      <c r="A3025" t="str">
        <f>Table_wabobpsvr_AzureCalc_AzureCalcRateCard[[#This Row],[ServiceName]]&amp;Table_wabobpsvr_AzureCalc_AzureCalcRateCard[[#This Row],[Price_Level]]&amp;Table_wabobpsvr_AzureCalc_AzureCalcRateCard[[#This Row],[Region]]</f>
        <v>Basic_D1 VM (Windows)A5</v>
      </c>
      <c r="B3025">
        <v>5</v>
      </c>
      <c r="C3025" t="s">
        <v>701</v>
      </c>
      <c r="D3025" t="s">
        <v>181</v>
      </c>
      <c r="E3025">
        <v>0.1358</v>
      </c>
      <c r="F3025" t="s">
        <v>1135</v>
      </c>
      <c r="G3025" s="784" t="s">
        <v>4431</v>
      </c>
      <c r="H3025" s="784" t="s">
        <v>4431</v>
      </c>
      <c r="I3025" s="784" t="s">
        <v>5306</v>
      </c>
    </row>
    <row r="3026" spans="1:9" hidden="1">
      <c r="A3026" t="str">
        <f>Table_wabobpsvr_AzureCalc_AzureCalcRateCard[[#This Row],[ServiceName]]&amp;Table_wabobpsvr_AzureCalc_AzureCalcRateCard[[#This Row],[Price_Level]]&amp;Table_wabobpsvr_AzureCalc_AzureCalcRateCard[[#This Row],[Region]]</f>
        <v>Basic_D1 VM (Windows)B5</v>
      </c>
      <c r="B3026">
        <v>5</v>
      </c>
      <c r="C3026" t="s">
        <v>701</v>
      </c>
      <c r="D3026" t="s">
        <v>182</v>
      </c>
      <c r="E3026">
        <v>0.13159999999999999</v>
      </c>
      <c r="F3026" t="s">
        <v>1135</v>
      </c>
      <c r="G3026" s="784" t="s">
        <v>4431</v>
      </c>
      <c r="H3026" s="784" t="s">
        <v>4431</v>
      </c>
      <c r="I3026" s="784" t="s">
        <v>5306</v>
      </c>
    </row>
    <row r="3027" spans="1:9" hidden="1">
      <c r="A3027" t="str">
        <f>Table_wabobpsvr_AzureCalc_AzureCalcRateCard[[#This Row],[ServiceName]]&amp;Table_wabobpsvr_AzureCalc_AzureCalcRateCard[[#This Row],[Price_Level]]&amp;Table_wabobpsvr_AzureCalc_AzureCalcRateCard[[#This Row],[Region]]</f>
        <v>Basic_D1 VM (Windows)C5</v>
      </c>
      <c r="B3027">
        <v>5</v>
      </c>
      <c r="C3027" t="s">
        <v>701</v>
      </c>
      <c r="D3027" t="s">
        <v>184</v>
      </c>
      <c r="E3027">
        <v>0.12740000000000001</v>
      </c>
      <c r="F3027" t="s">
        <v>1135</v>
      </c>
      <c r="G3027" s="784" t="s">
        <v>4431</v>
      </c>
      <c r="H3027" s="784" t="s">
        <v>4431</v>
      </c>
      <c r="I3027" s="784" t="s">
        <v>5306</v>
      </c>
    </row>
    <row r="3028" spans="1:9" hidden="1">
      <c r="A3028" t="str">
        <f>Table_wabobpsvr_AzureCalc_AzureCalcRateCard[[#This Row],[ServiceName]]&amp;Table_wabobpsvr_AzureCalc_AzureCalcRateCard[[#This Row],[Price_Level]]&amp;Table_wabobpsvr_AzureCalc_AzureCalcRateCard[[#This Row],[Region]]</f>
        <v>Basic_D1 VM (Windows)D5</v>
      </c>
      <c r="B3028">
        <v>5</v>
      </c>
      <c r="C3028" t="s">
        <v>701</v>
      </c>
      <c r="D3028" t="s">
        <v>183</v>
      </c>
      <c r="E3028">
        <v>0.1232</v>
      </c>
      <c r="F3028" t="s">
        <v>1135</v>
      </c>
      <c r="G3028" s="784" t="s">
        <v>4431</v>
      </c>
      <c r="H3028" s="784" t="s">
        <v>4431</v>
      </c>
      <c r="I3028" s="784" t="s">
        <v>5306</v>
      </c>
    </row>
    <row r="3029" spans="1:9" hidden="1">
      <c r="A3029" t="str">
        <f>Table_wabobpsvr_AzureCalc_AzureCalcRateCard[[#This Row],[ServiceName]]&amp;Table_wabobpsvr_AzureCalc_AzureCalcRateCard[[#This Row],[Price_Level]]&amp;Table_wabobpsvr_AzureCalc_AzureCalcRateCard[[#This Row],[Region]]</f>
        <v>Basic_D1 VM (Windows)MOSP1</v>
      </c>
      <c r="B3029">
        <v>1</v>
      </c>
      <c r="C3029" t="s">
        <v>701</v>
      </c>
      <c r="D3029" t="s">
        <v>627</v>
      </c>
      <c r="E3029">
        <v>0.13</v>
      </c>
      <c r="F3029" t="s">
        <v>1135</v>
      </c>
      <c r="G3029" s="784" t="s">
        <v>4431</v>
      </c>
      <c r="H3029" s="784" t="s">
        <v>4431</v>
      </c>
      <c r="I3029" s="784" t="s">
        <v>5002</v>
      </c>
    </row>
    <row r="3030" spans="1:9" hidden="1">
      <c r="A3030" t="str">
        <f>Table_wabobpsvr_AzureCalc_AzureCalcRateCard[[#This Row],[ServiceName]]&amp;Table_wabobpsvr_AzureCalc_AzureCalcRateCard[[#This Row],[Price_Level]]&amp;Table_wabobpsvr_AzureCalc_AzureCalcRateCard[[#This Row],[Region]]</f>
        <v>Basic_D1 VM (Windows)A1</v>
      </c>
      <c r="B3030">
        <v>1</v>
      </c>
      <c r="C3030" t="s">
        <v>701</v>
      </c>
      <c r="D3030" t="s">
        <v>181</v>
      </c>
      <c r="E3030">
        <v>0.12609999999999999</v>
      </c>
      <c r="F3030" t="s">
        <v>1135</v>
      </c>
      <c r="G3030" s="784" t="s">
        <v>4431</v>
      </c>
      <c r="H3030" s="784" t="s">
        <v>4431</v>
      </c>
      <c r="I3030" s="784" t="s">
        <v>5002</v>
      </c>
    </row>
    <row r="3031" spans="1:9" hidden="1">
      <c r="A3031" t="str">
        <f>Table_wabobpsvr_AzureCalc_AzureCalcRateCard[[#This Row],[ServiceName]]&amp;Table_wabobpsvr_AzureCalc_AzureCalcRateCard[[#This Row],[Price_Level]]&amp;Table_wabobpsvr_AzureCalc_AzureCalcRateCard[[#This Row],[Region]]</f>
        <v>Basic_D1 VM (Windows)B1</v>
      </c>
      <c r="B3031">
        <v>1</v>
      </c>
      <c r="C3031" t="s">
        <v>701</v>
      </c>
      <c r="D3031" t="s">
        <v>182</v>
      </c>
      <c r="E3031">
        <v>0.1222</v>
      </c>
      <c r="F3031" t="s">
        <v>1135</v>
      </c>
      <c r="G3031" s="784" t="s">
        <v>4431</v>
      </c>
      <c r="H3031" s="784" t="s">
        <v>4431</v>
      </c>
      <c r="I3031" s="784" t="s">
        <v>5002</v>
      </c>
    </row>
    <row r="3032" spans="1:9" hidden="1">
      <c r="A3032" t="str">
        <f>Table_wabobpsvr_AzureCalc_AzureCalcRateCard[[#This Row],[ServiceName]]&amp;Table_wabobpsvr_AzureCalc_AzureCalcRateCard[[#This Row],[Price_Level]]&amp;Table_wabobpsvr_AzureCalc_AzureCalcRateCard[[#This Row],[Region]]</f>
        <v>Basic_D1 VM (Windows)C1</v>
      </c>
      <c r="B3032">
        <v>1</v>
      </c>
      <c r="C3032" t="s">
        <v>701</v>
      </c>
      <c r="D3032" t="s">
        <v>184</v>
      </c>
      <c r="E3032">
        <v>0.1183</v>
      </c>
      <c r="F3032" t="s">
        <v>1135</v>
      </c>
      <c r="G3032" s="784" t="s">
        <v>4431</v>
      </c>
      <c r="H3032" s="784" t="s">
        <v>4431</v>
      </c>
      <c r="I3032" s="784" t="s">
        <v>5002</v>
      </c>
    </row>
    <row r="3033" spans="1:9" hidden="1">
      <c r="A3033" t="str">
        <f>Table_wabobpsvr_AzureCalc_AzureCalcRateCard[[#This Row],[ServiceName]]&amp;Table_wabobpsvr_AzureCalc_AzureCalcRateCard[[#This Row],[Price_Level]]&amp;Table_wabobpsvr_AzureCalc_AzureCalcRateCard[[#This Row],[Region]]</f>
        <v>Premium Scheduler UnitsC</v>
      </c>
      <c r="C3033" t="s">
        <v>594</v>
      </c>
      <c r="D3033" t="s">
        <v>184</v>
      </c>
      <c r="E3033">
        <v>127.3909</v>
      </c>
      <c r="F3033" t="s">
        <v>1046</v>
      </c>
      <c r="G3033" s="784" t="s">
        <v>1540</v>
      </c>
      <c r="H3033" s="784" t="s">
        <v>1541</v>
      </c>
      <c r="I3033" s="784" t="s">
        <v>5307</v>
      </c>
    </row>
    <row r="3034" spans="1:9" hidden="1">
      <c r="A3034" t="str">
        <f>Table_wabobpsvr_AzureCalc_AzureCalcRateCard[[#This Row],[ServiceName]]&amp;Table_wabobpsvr_AzureCalc_AzureCalcRateCard[[#This Row],[Price_Level]]&amp;Table_wabobpsvr_AzureCalc_AzureCalcRateCard[[#This Row],[Region]]</f>
        <v>Premium Scheduler UnitsD</v>
      </c>
      <c r="C3034" t="s">
        <v>594</v>
      </c>
      <c r="D3034" t="s">
        <v>183</v>
      </c>
      <c r="E3034">
        <v>123.19119999999999</v>
      </c>
      <c r="F3034" t="s">
        <v>1046</v>
      </c>
      <c r="G3034" s="784" t="s">
        <v>1540</v>
      </c>
      <c r="H3034" s="784" t="s">
        <v>1541</v>
      </c>
      <c r="I3034" s="784" t="s">
        <v>5307</v>
      </c>
    </row>
    <row r="3035" spans="1:9" hidden="1">
      <c r="A3035" t="str">
        <f>Table_wabobpsvr_AzureCalc_AzureCalcRateCard[[#This Row],[ServiceName]]&amp;Table_wabobpsvr_AzureCalc_AzureCalcRateCard[[#This Row],[Price_Level]]&amp;Table_wabobpsvr_AzureCalc_AzureCalcRateCard[[#This Row],[Region]]</f>
        <v>Standard Scheduler UnitsMOSP</v>
      </c>
      <c r="C3035" t="s">
        <v>594</v>
      </c>
      <c r="D3035" t="s">
        <v>627</v>
      </c>
      <c r="E3035">
        <v>13.99</v>
      </c>
      <c r="F3035" t="s">
        <v>1045</v>
      </c>
      <c r="G3035" s="784" t="s">
        <v>4431</v>
      </c>
      <c r="H3035" s="784" t="s">
        <v>4431</v>
      </c>
      <c r="I3035" s="784" t="s">
        <v>5308</v>
      </c>
    </row>
    <row r="3036" spans="1:9" hidden="1">
      <c r="A3036" t="str">
        <f>Table_wabobpsvr_AzureCalc_AzureCalcRateCard[[#This Row],[ServiceName]]&amp;Table_wabobpsvr_AzureCalc_AzureCalcRateCard[[#This Row],[Price_Level]]&amp;Table_wabobpsvr_AzureCalc_AzureCalcRateCard[[#This Row],[Region]]</f>
        <v>Standard Scheduler UnitsA</v>
      </c>
      <c r="C3036" t="s">
        <v>594</v>
      </c>
      <c r="D3036" t="s">
        <v>181</v>
      </c>
      <c r="E3036">
        <v>13.5703</v>
      </c>
      <c r="F3036" t="s">
        <v>1045</v>
      </c>
      <c r="G3036" s="784" t="s">
        <v>1542</v>
      </c>
      <c r="H3036" s="784" t="s">
        <v>1543</v>
      </c>
      <c r="I3036" s="784" t="s">
        <v>5308</v>
      </c>
    </row>
    <row r="3037" spans="1:9" hidden="1">
      <c r="A3037" t="str">
        <f>Table_wabobpsvr_AzureCalc_AzureCalcRateCard[[#This Row],[ServiceName]]&amp;Table_wabobpsvr_AzureCalc_AzureCalcRateCard[[#This Row],[Price_Level]]&amp;Table_wabobpsvr_AzureCalc_AzureCalcRateCard[[#This Row],[Region]]</f>
        <v>Standard Scheduler UnitsB</v>
      </c>
      <c r="C3037" t="s">
        <v>594</v>
      </c>
      <c r="D3037" t="s">
        <v>182</v>
      </c>
      <c r="E3037">
        <v>13.150600000000001</v>
      </c>
      <c r="F3037" t="s">
        <v>1045</v>
      </c>
      <c r="G3037" s="784" t="s">
        <v>1542</v>
      </c>
      <c r="H3037" s="784" t="s">
        <v>1543</v>
      </c>
      <c r="I3037" s="784" t="s">
        <v>5308</v>
      </c>
    </row>
    <row r="3038" spans="1:9" hidden="1">
      <c r="A3038" t="str">
        <f>Table_wabobpsvr_AzureCalc_AzureCalcRateCard[[#This Row],[ServiceName]]&amp;Table_wabobpsvr_AzureCalc_AzureCalcRateCard[[#This Row],[Price_Level]]&amp;Table_wabobpsvr_AzureCalc_AzureCalcRateCard[[#This Row],[Region]]</f>
        <v>Standard Scheduler UnitsC</v>
      </c>
      <c r="C3038" t="s">
        <v>594</v>
      </c>
      <c r="D3038" t="s">
        <v>184</v>
      </c>
      <c r="E3038">
        <v>12.7309</v>
      </c>
      <c r="F3038" t="s">
        <v>1045</v>
      </c>
      <c r="G3038" s="784" t="s">
        <v>1542</v>
      </c>
      <c r="H3038" s="784" t="s">
        <v>1543</v>
      </c>
      <c r="I3038" s="784" t="s">
        <v>5308</v>
      </c>
    </row>
    <row r="3039" spans="1:9" hidden="1">
      <c r="A3039" t="str">
        <f>Table_wabobpsvr_AzureCalc_AzureCalcRateCard[[#This Row],[ServiceName]]&amp;Table_wabobpsvr_AzureCalc_AzureCalcRateCard[[#This Row],[Price_Level]]&amp;Table_wabobpsvr_AzureCalc_AzureCalcRateCard[[#This Row],[Region]]</f>
        <v>Standard Scheduler UnitsD</v>
      </c>
      <c r="C3039" t="s">
        <v>594</v>
      </c>
      <c r="D3039" t="s">
        <v>183</v>
      </c>
      <c r="E3039">
        <v>12.311199999999999</v>
      </c>
      <c r="F3039" t="s">
        <v>1045</v>
      </c>
      <c r="G3039" s="784" t="s">
        <v>1542</v>
      </c>
      <c r="H3039" s="784" t="s">
        <v>1543</v>
      </c>
      <c r="I3039" s="784" t="s">
        <v>5308</v>
      </c>
    </row>
    <row r="3040" spans="1:9" hidden="1">
      <c r="A3040" t="str">
        <f>Table_wabobpsvr_AzureCalc_AzureCalcRateCard[[#This Row],[ServiceName]]&amp;Table_wabobpsvr_AzureCalc_AzureCalcRateCard[[#This Row],[Price_Level]]&amp;Table_wabobpsvr_AzureCalc_AzureCalcRateCard[[#This Row],[Region]]</f>
        <v>Media Services E2 Encoding Daily Reserved UnitsMOSP</v>
      </c>
      <c r="C3040" t="s">
        <v>594</v>
      </c>
      <c r="D3040" t="s">
        <v>627</v>
      </c>
      <c r="E3040">
        <v>139</v>
      </c>
      <c r="F3040" t="s">
        <v>808</v>
      </c>
      <c r="G3040" s="784" t="s">
        <v>4431</v>
      </c>
      <c r="H3040" s="784" t="s">
        <v>4431</v>
      </c>
      <c r="I3040" s="784" t="s">
        <v>5309</v>
      </c>
    </row>
    <row r="3041" spans="1:9" hidden="1">
      <c r="A3041" s="784" t="str">
        <f>Table_wabobpsvr_AzureCalc_AzureCalcRateCard[[#This Row],[ServiceName]]&amp;Table_wabobpsvr_AzureCalc_AzureCalcRateCard[[#This Row],[Price_Level]]&amp;Table_wabobpsvr_AzureCalc_AzureCalcRateCard[[#This Row],[Region]]</f>
        <v>HDInsightMOSP14</v>
      </c>
      <c r="B3041" s="784">
        <v>14</v>
      </c>
      <c r="C3041" s="784" t="s">
        <v>701</v>
      </c>
      <c r="D3041" s="784" t="s">
        <v>627</v>
      </c>
      <c r="E3041" s="784">
        <v>999999</v>
      </c>
      <c r="F3041" s="784" t="s">
        <v>148</v>
      </c>
      <c r="G3041" s="784" t="s">
        <v>4431</v>
      </c>
      <c r="H3041" s="784" t="s">
        <v>4431</v>
      </c>
      <c r="I3041" s="784" t="s">
        <v>5310</v>
      </c>
    </row>
    <row r="3042" spans="1:9" hidden="1">
      <c r="A3042" t="str">
        <f>Table_wabobpsvr_AzureCalc_AzureCalcRateCard[[#This Row],[ServiceName]]&amp;Table_wabobpsvr_AzureCalc_AzureCalcRateCard[[#This Row],[Price_Level]]&amp;Table_wabobpsvr_AzureCalc_AzureCalcRateCard[[#This Row],[Region]]</f>
        <v>HDInsightA14</v>
      </c>
      <c r="B3042">
        <v>14</v>
      </c>
      <c r="C3042" t="s">
        <v>701</v>
      </c>
      <c r="D3042" t="s">
        <v>181</v>
      </c>
      <c r="E3042">
        <v>999999</v>
      </c>
      <c r="F3042" t="s">
        <v>148</v>
      </c>
      <c r="G3042" s="784" t="s">
        <v>1544</v>
      </c>
      <c r="H3042" s="784" t="s">
        <v>1545</v>
      </c>
      <c r="I3042" s="784" t="s">
        <v>5310</v>
      </c>
    </row>
    <row r="3043" spans="1:9" hidden="1">
      <c r="A3043" t="str">
        <f>Table_wabobpsvr_AzureCalc_AzureCalcRateCard[[#This Row],[ServiceName]]&amp;Table_wabobpsvr_AzureCalc_AzureCalcRateCard[[#This Row],[Price_Level]]&amp;Table_wabobpsvr_AzureCalc_AzureCalcRateCard[[#This Row],[Region]]</f>
        <v>HDInsightB14</v>
      </c>
      <c r="B3043">
        <v>14</v>
      </c>
      <c r="C3043" t="s">
        <v>701</v>
      </c>
      <c r="D3043" t="s">
        <v>182</v>
      </c>
      <c r="E3043">
        <v>999999</v>
      </c>
      <c r="F3043" t="s">
        <v>148</v>
      </c>
      <c r="G3043" s="784" t="s">
        <v>1544</v>
      </c>
      <c r="H3043" s="784" t="s">
        <v>1545</v>
      </c>
      <c r="I3043" s="784" t="s">
        <v>5310</v>
      </c>
    </row>
    <row r="3044" spans="1:9" hidden="1">
      <c r="A3044" t="str">
        <f>Table_wabobpsvr_AzureCalc_AzureCalcRateCard[[#This Row],[ServiceName]]&amp;Table_wabobpsvr_AzureCalc_AzureCalcRateCard[[#This Row],[Price_Level]]&amp;Table_wabobpsvr_AzureCalc_AzureCalcRateCard[[#This Row],[Region]]</f>
        <v>HDInsightC14</v>
      </c>
      <c r="B3044">
        <v>14</v>
      </c>
      <c r="C3044" t="s">
        <v>701</v>
      </c>
      <c r="D3044" t="s">
        <v>184</v>
      </c>
      <c r="E3044">
        <v>999999</v>
      </c>
      <c r="F3044" t="s">
        <v>148</v>
      </c>
      <c r="G3044" s="784" t="s">
        <v>1544</v>
      </c>
      <c r="H3044" s="784" t="s">
        <v>1545</v>
      </c>
      <c r="I3044" s="784" t="s">
        <v>5310</v>
      </c>
    </row>
    <row r="3045" spans="1:9" hidden="1">
      <c r="A3045" s="784" t="str">
        <f>Table_wabobpsvr_AzureCalc_AzureCalcRateCard[[#This Row],[ServiceName]]&amp;Table_wabobpsvr_AzureCalc_AzureCalcRateCard[[#This Row],[Price_Level]]&amp;Table_wabobpsvr_AzureCalc_AzureCalcRateCard[[#This Row],[Region]]</f>
        <v>HDInsightD14</v>
      </c>
      <c r="B3045" s="784">
        <v>14</v>
      </c>
      <c r="C3045" s="784" t="s">
        <v>701</v>
      </c>
      <c r="D3045" s="784" t="s">
        <v>183</v>
      </c>
      <c r="E3045" s="784">
        <v>999999</v>
      </c>
      <c r="F3045" s="784" t="s">
        <v>148</v>
      </c>
      <c r="G3045" s="784" t="s">
        <v>1544</v>
      </c>
      <c r="H3045" s="784" t="s">
        <v>1545</v>
      </c>
      <c r="I3045" s="784" t="s">
        <v>5310</v>
      </c>
    </row>
    <row r="3046" spans="1:9" hidden="1">
      <c r="A3046" s="784" t="str">
        <f>Table_wabobpsvr_AzureCalc_AzureCalcRateCard[[#This Row],[ServiceName]]&amp;Table_wabobpsvr_AzureCalc_AzureCalcRateCard[[#This Row],[Price_Level]]&amp;Table_wabobpsvr_AzureCalc_AzureCalcRateCard[[#This Row],[Region]]</f>
        <v>A1 HDInsight (Non-Windows)A11</v>
      </c>
      <c r="B3046" s="784">
        <v>11</v>
      </c>
      <c r="C3046" s="784" t="s">
        <v>91</v>
      </c>
      <c r="D3046" s="784" t="s">
        <v>181</v>
      </c>
      <c r="E3046" s="784">
        <v>3.4700000000000002E-2</v>
      </c>
      <c r="F3046" s="784" t="s">
        <v>3837</v>
      </c>
      <c r="G3046" s="784" t="s">
        <v>3850</v>
      </c>
      <c r="H3046" s="784" t="s">
        <v>3851</v>
      </c>
      <c r="I3046" s="784" t="s">
        <v>5311</v>
      </c>
    </row>
    <row r="3047" spans="1:9" hidden="1">
      <c r="A3047" s="784" t="str">
        <f>Table_wabobpsvr_AzureCalc_AzureCalcRateCard[[#This Row],[ServiceName]]&amp;Table_wabobpsvr_AzureCalc_AzureCalcRateCard[[#This Row],[Price_Level]]&amp;Table_wabobpsvr_AzureCalc_AzureCalcRateCard[[#This Row],[Region]]</f>
        <v>A9 HDInsightD9</v>
      </c>
      <c r="B3047" s="784">
        <v>9</v>
      </c>
      <c r="C3047" s="784" t="s">
        <v>91</v>
      </c>
      <c r="D3047" s="784" t="s">
        <v>183</v>
      </c>
      <c r="E3047" s="784">
        <v>3.1360000000000001</v>
      </c>
      <c r="F3047" s="784" t="s">
        <v>3585</v>
      </c>
      <c r="G3047" s="784" t="s">
        <v>3611</v>
      </c>
      <c r="H3047" s="784" t="s">
        <v>3612</v>
      </c>
      <c r="I3047" s="784" t="s">
        <v>5312</v>
      </c>
    </row>
    <row r="3048" spans="1:9" hidden="1">
      <c r="A3048" s="784" t="str">
        <f>Table_wabobpsvr_AzureCalc_AzureCalcRateCard[[#This Row],[ServiceName]]&amp;Table_wabobpsvr_AzureCalc_AzureCalcRateCard[[#This Row],[Price_Level]]&amp;Table_wabobpsvr_AzureCalc_AzureCalcRateCard[[#This Row],[Region]]</f>
        <v>A1 HDInsight (Non-Windows)B11</v>
      </c>
      <c r="B3048" s="784">
        <v>11</v>
      </c>
      <c r="C3048" s="784" t="s">
        <v>91</v>
      </c>
      <c r="D3048" s="784" t="s">
        <v>182</v>
      </c>
      <c r="E3048" s="784">
        <v>3.32E-2</v>
      </c>
      <c r="F3048" s="784" t="s">
        <v>3837</v>
      </c>
      <c r="G3048" s="784" t="s">
        <v>3850</v>
      </c>
      <c r="H3048" s="784" t="s">
        <v>3851</v>
      </c>
      <c r="I3048" s="784" t="s">
        <v>5311</v>
      </c>
    </row>
    <row r="3049" spans="1:9" hidden="1">
      <c r="A3049" s="784" t="str">
        <f>Table_wabobpsvr_AzureCalc_AzureCalcRateCard[[#This Row],[ServiceName]]&amp;Table_wabobpsvr_AzureCalc_AzureCalcRateCard[[#This Row],[Price_Level]]&amp;Table_wabobpsvr_AzureCalc_AzureCalcRateCard[[#This Row],[Region]]</f>
        <v>A1 HDInsight (Non-Windows)C11</v>
      </c>
      <c r="B3049" s="784">
        <v>11</v>
      </c>
      <c r="C3049" s="784" t="s">
        <v>91</v>
      </c>
      <c r="D3049" s="784" t="s">
        <v>184</v>
      </c>
      <c r="E3049" s="784">
        <v>3.1800000000000002E-2</v>
      </c>
      <c r="F3049" s="784" t="s">
        <v>3837</v>
      </c>
      <c r="G3049" s="784" t="s">
        <v>3850</v>
      </c>
      <c r="H3049" s="784" t="s">
        <v>3851</v>
      </c>
      <c r="I3049" s="784" t="s">
        <v>5311</v>
      </c>
    </row>
    <row r="3050" spans="1:9" hidden="1">
      <c r="A3050" t="str">
        <f>Table_wabobpsvr_AzureCalc_AzureCalcRateCard[[#This Row],[ServiceName]]&amp;Table_wabobpsvr_AzureCalc_AzureCalcRateCard[[#This Row],[Price_Level]]&amp;Table_wabobpsvr_AzureCalc_AzureCalcRateCard[[#This Row],[Region]]</f>
        <v>A1 HDInsight (Non-Windows)D11</v>
      </c>
      <c r="B3050">
        <v>11</v>
      </c>
      <c r="C3050" t="s">
        <v>91</v>
      </c>
      <c r="D3050" t="s">
        <v>183</v>
      </c>
      <c r="E3050">
        <v>3.04E-2</v>
      </c>
      <c r="F3050" t="s">
        <v>3837</v>
      </c>
      <c r="G3050" s="784" t="s">
        <v>3850</v>
      </c>
      <c r="H3050" s="784" t="s">
        <v>3851</v>
      </c>
      <c r="I3050" s="784" t="s">
        <v>5311</v>
      </c>
    </row>
    <row r="3051" spans="1:9" hidden="1">
      <c r="A3051" t="str">
        <f>Table_wabobpsvr_AzureCalc_AzureCalcRateCard[[#This Row],[ServiceName]]&amp;Table_wabobpsvr_AzureCalc_AzureCalcRateCard[[#This Row],[Price_Level]]&amp;Table_wabobpsvr_AzureCalc_AzureCalcRateCard[[#This Row],[Region]]</f>
        <v>A1 HDInsight (Non-Windows)MOSP12</v>
      </c>
      <c r="B3051">
        <v>12</v>
      </c>
      <c r="C3051" t="s">
        <v>91</v>
      </c>
      <c r="D3051" t="s">
        <v>627</v>
      </c>
      <c r="E3051">
        <v>4.2500000000000003E-2</v>
      </c>
      <c r="F3051" t="s">
        <v>3837</v>
      </c>
      <c r="G3051" s="784" t="s">
        <v>4431</v>
      </c>
      <c r="H3051" s="784" t="s">
        <v>4431</v>
      </c>
      <c r="I3051" s="784" t="s">
        <v>5313</v>
      </c>
    </row>
    <row r="3052" spans="1:9" hidden="1">
      <c r="A3052" t="str">
        <f>Table_wabobpsvr_AzureCalc_AzureCalcRateCard[[#This Row],[ServiceName]]&amp;Table_wabobpsvr_AzureCalc_AzureCalcRateCard[[#This Row],[Price_Level]]&amp;Table_wabobpsvr_AzureCalc_AzureCalcRateCard[[#This Row],[Region]]</f>
        <v>A1 HDInsight (Non-Windows)A12</v>
      </c>
      <c r="B3052">
        <v>12</v>
      </c>
      <c r="C3052" t="s">
        <v>91</v>
      </c>
      <c r="D3052" t="s">
        <v>181</v>
      </c>
      <c r="E3052">
        <v>3.1E-2</v>
      </c>
      <c r="F3052" t="s">
        <v>3837</v>
      </c>
      <c r="G3052" s="784" t="s">
        <v>3852</v>
      </c>
      <c r="H3052" s="784" t="s">
        <v>3853</v>
      </c>
      <c r="I3052" s="784" t="s">
        <v>5313</v>
      </c>
    </row>
    <row r="3053" spans="1:9" hidden="1">
      <c r="A3053" t="str">
        <f>Table_wabobpsvr_AzureCalc_AzureCalcRateCard[[#This Row],[ServiceName]]&amp;Table_wabobpsvr_AzureCalc_AzureCalcRateCard[[#This Row],[Price_Level]]&amp;Table_wabobpsvr_AzureCalc_AzureCalcRateCard[[#This Row],[Region]]</f>
        <v>A1 HDInsight (Non-Windows)B12</v>
      </c>
      <c r="B3053">
        <v>12</v>
      </c>
      <c r="C3053" t="s">
        <v>91</v>
      </c>
      <c r="D3053" t="s">
        <v>182</v>
      </c>
      <c r="E3053">
        <v>2.9700000000000001E-2</v>
      </c>
      <c r="F3053" t="s">
        <v>3837</v>
      </c>
      <c r="G3053" s="784" t="s">
        <v>3852</v>
      </c>
      <c r="H3053" s="784" t="s">
        <v>3853</v>
      </c>
      <c r="I3053" s="784" t="s">
        <v>5313</v>
      </c>
    </row>
    <row r="3054" spans="1:9" hidden="1">
      <c r="A3054" s="784" t="str">
        <f>Table_wabobpsvr_AzureCalc_AzureCalcRateCard[[#This Row],[ServiceName]]&amp;Table_wabobpsvr_AzureCalc_AzureCalcRateCard[[#This Row],[Price_Level]]&amp;Table_wabobpsvr_AzureCalc_AzureCalcRateCard[[#This Row],[Region]]</f>
        <v>A1 HDInsight (Non-Windows)C12</v>
      </c>
      <c r="B3054" s="784">
        <v>12</v>
      </c>
      <c r="C3054" s="784" t="s">
        <v>91</v>
      </c>
      <c r="D3054" s="784" t="s">
        <v>184</v>
      </c>
      <c r="E3054" s="784">
        <v>2.8500000000000001E-2</v>
      </c>
      <c r="F3054" s="784" t="s">
        <v>3837</v>
      </c>
      <c r="G3054" s="784" t="s">
        <v>3852</v>
      </c>
      <c r="H3054" s="784" t="s">
        <v>3853</v>
      </c>
      <c r="I3054" s="784" t="s">
        <v>5313</v>
      </c>
    </row>
    <row r="3055" spans="1:9" hidden="1">
      <c r="A3055" s="784" t="str">
        <f>Table_wabobpsvr_AzureCalc_AzureCalcRateCard[[#This Row],[ServiceName]]&amp;Table_wabobpsvr_AzureCalc_AzureCalcRateCard[[#This Row],[Price_Level]]&amp;Table_wabobpsvr_AzureCalc_AzureCalcRateCard[[#This Row],[Region]]</f>
        <v>A1 HDInsight (Non-Windows)D12</v>
      </c>
      <c r="B3055" s="784">
        <v>12</v>
      </c>
      <c r="C3055" s="784" t="s">
        <v>91</v>
      </c>
      <c r="D3055" s="784" t="s">
        <v>183</v>
      </c>
      <c r="E3055" s="784">
        <v>3.7199999999999997E-2</v>
      </c>
      <c r="F3055" s="784" t="s">
        <v>3837</v>
      </c>
      <c r="G3055" s="784" t="s">
        <v>3852</v>
      </c>
      <c r="H3055" s="784" t="s">
        <v>3853</v>
      </c>
      <c r="I3055" s="784" t="s">
        <v>5313</v>
      </c>
    </row>
    <row r="3056" spans="1:9" hidden="1">
      <c r="A3056" s="784" t="str">
        <f>Table_wabobpsvr_AzureCalc_AzureCalcRateCard[[#This Row],[ServiceName]]&amp;Table_wabobpsvr_AzureCalc_AzureCalcRateCard[[#This Row],[Price_Level]]&amp;Table_wabobpsvr_AzureCalc_AzureCalcRateCard[[#This Row],[Region]]</f>
        <v>A10 HDInsightMOSP10</v>
      </c>
      <c r="B3056" s="784">
        <v>10</v>
      </c>
      <c r="C3056" s="784" t="s">
        <v>91</v>
      </c>
      <c r="D3056" s="784" t="s">
        <v>627</v>
      </c>
      <c r="E3056" s="784">
        <v>2.13</v>
      </c>
      <c r="F3056" s="784" t="s">
        <v>3854</v>
      </c>
      <c r="G3056" s="784" t="s">
        <v>4431</v>
      </c>
      <c r="H3056" s="784" t="s">
        <v>4431</v>
      </c>
      <c r="I3056" s="784" t="s">
        <v>5314</v>
      </c>
    </row>
    <row r="3057" spans="1:9" hidden="1">
      <c r="A3057" s="784" t="str">
        <f>Table_wabobpsvr_AzureCalc_AzureCalcRateCard[[#This Row],[ServiceName]]&amp;Table_wabobpsvr_AzureCalc_AzureCalcRateCard[[#This Row],[Price_Level]]&amp;Table_wabobpsvr_AzureCalc_AzureCalcRateCard[[#This Row],[Region]]</f>
        <v>Active UsersB16</v>
      </c>
      <c r="B3057" s="784">
        <v>16</v>
      </c>
      <c r="C3057" s="784" t="s">
        <v>4431</v>
      </c>
      <c r="D3057" s="784" t="s">
        <v>182</v>
      </c>
      <c r="E3057" s="784">
        <v>999999</v>
      </c>
      <c r="F3057" s="784" t="s">
        <v>3705</v>
      </c>
      <c r="G3057" s="784" t="s">
        <v>4431</v>
      </c>
      <c r="H3057" s="784" t="s">
        <v>4431</v>
      </c>
      <c r="I3057" s="784" t="s">
        <v>4431</v>
      </c>
    </row>
    <row r="3058" spans="1:9" hidden="1">
      <c r="A3058" s="784" t="str">
        <f>Table_wabobpsvr_AzureCalc_AzureCalcRateCard[[#This Row],[ServiceName]]&amp;Table_wabobpsvr_AzureCalc_AzureCalcRateCard[[#This Row],[Price_Level]]&amp;Table_wabobpsvr_AzureCalc_AzureCalcRateCard[[#This Row],[Region]]</f>
        <v>Automation Standard UnitsA16</v>
      </c>
      <c r="B3058" s="784">
        <v>16</v>
      </c>
      <c r="C3058" s="784" t="s">
        <v>4431</v>
      </c>
      <c r="D3058" s="784" t="s">
        <v>181</v>
      </c>
      <c r="E3058" s="784">
        <v>999999</v>
      </c>
      <c r="F3058" s="784" t="s">
        <v>1202</v>
      </c>
      <c r="G3058" s="784" t="s">
        <v>4431</v>
      </c>
      <c r="H3058" s="784" t="s">
        <v>4431</v>
      </c>
      <c r="I3058" s="784" t="s">
        <v>4431</v>
      </c>
    </row>
    <row r="3059" spans="1:9" hidden="1">
      <c r="A3059" s="784" t="str">
        <f>Table_wabobpsvr_AzureCalc_AzureCalcRateCard[[#This Row],[ServiceName]]&amp;Table_wabobpsvr_AzureCalc_AzureCalcRateCard[[#This Row],[Price_Level]]&amp;Table_wabobpsvr_AzureCalc_AzureCalcRateCard[[#This Row],[Region]]</f>
        <v>Automation Standard UnitsB16</v>
      </c>
      <c r="B3059" s="784">
        <v>16</v>
      </c>
      <c r="C3059" s="784" t="s">
        <v>4431</v>
      </c>
      <c r="D3059" s="784" t="s">
        <v>182</v>
      </c>
      <c r="E3059" s="784">
        <v>999999</v>
      </c>
      <c r="F3059" s="784" t="s">
        <v>1202</v>
      </c>
      <c r="G3059" s="784" t="s">
        <v>4431</v>
      </c>
      <c r="H3059" s="784" t="s">
        <v>4431</v>
      </c>
      <c r="I3059" s="784" t="s">
        <v>4431</v>
      </c>
    </row>
    <row r="3060" spans="1:9" hidden="1">
      <c r="A3060" s="784" t="str">
        <f>Table_wabobpsvr_AzureCalc_AzureCalcRateCard[[#This Row],[ServiceName]]&amp;Table_wabobpsvr_AzureCalc_AzureCalcRateCard[[#This Row],[Price_Level]]&amp;Table_wabobpsvr_AzureCalc_AzureCalcRateCard[[#This Row],[Region]]</f>
        <v>Automation Standard UnitsC16</v>
      </c>
      <c r="B3060" s="784">
        <v>16</v>
      </c>
      <c r="C3060" s="784" t="s">
        <v>4431</v>
      </c>
      <c r="D3060" s="784" t="s">
        <v>184</v>
      </c>
      <c r="E3060" s="784">
        <v>999999</v>
      </c>
      <c r="F3060" s="784" t="s">
        <v>1202</v>
      </c>
      <c r="G3060" s="784" t="s">
        <v>4431</v>
      </c>
      <c r="H3060" s="784" t="s">
        <v>4431</v>
      </c>
      <c r="I3060" s="784" t="s">
        <v>4431</v>
      </c>
    </row>
    <row r="3061" spans="1:9" hidden="1">
      <c r="A3061" s="784" t="str">
        <f>Table_wabobpsvr_AzureCalc_AzureCalcRateCard[[#This Row],[ServiceName]]&amp;Table_wabobpsvr_AzureCalc_AzureCalcRateCard[[#This Row],[Price_Level]]&amp;Table_wabobpsvr_AzureCalc_AzureCalcRateCard[[#This Row],[Region]]</f>
        <v>A6 HDInsight (Non-Windows)MOSP13</v>
      </c>
      <c r="B3061" s="784">
        <v>13</v>
      </c>
      <c r="C3061" s="784" t="s">
        <v>91</v>
      </c>
      <c r="D3061" s="784" t="s">
        <v>627</v>
      </c>
      <c r="E3061" s="784">
        <v>0.435</v>
      </c>
      <c r="F3061" s="784" t="s">
        <v>3711</v>
      </c>
      <c r="G3061" s="784" t="s">
        <v>4431</v>
      </c>
      <c r="H3061" s="784" t="s">
        <v>4431</v>
      </c>
      <c r="I3061" s="784" t="s">
        <v>5315</v>
      </c>
    </row>
    <row r="3062" spans="1:9" hidden="1">
      <c r="A3062" s="784" t="str">
        <f>Table_wabobpsvr_AzureCalc_AzureCalcRateCard[[#This Row],[ServiceName]]&amp;Table_wabobpsvr_AzureCalc_AzureCalcRateCard[[#This Row],[Price_Level]]&amp;Table_wabobpsvr_AzureCalc_AzureCalcRateCard[[#This Row],[Region]]</f>
        <v>A6 HDInsight (Non-Windows)A13</v>
      </c>
      <c r="B3062" s="784">
        <v>13</v>
      </c>
      <c r="C3062" s="784" t="s">
        <v>91</v>
      </c>
      <c r="D3062" s="784" t="s">
        <v>181</v>
      </c>
      <c r="E3062" s="784">
        <v>0.3175</v>
      </c>
      <c r="F3062" s="784" t="s">
        <v>3711</v>
      </c>
      <c r="G3062" s="784" t="s">
        <v>3858</v>
      </c>
      <c r="H3062" s="784" t="s">
        <v>3859</v>
      </c>
      <c r="I3062" s="784" t="s">
        <v>5315</v>
      </c>
    </row>
    <row r="3063" spans="1:9" hidden="1">
      <c r="A3063" s="784" t="str">
        <f>Table_wabobpsvr_AzureCalc_AzureCalcRateCard[[#This Row],[ServiceName]]&amp;Table_wabobpsvr_AzureCalc_AzureCalcRateCard[[#This Row],[Price_Level]]&amp;Table_wabobpsvr_AzureCalc_AzureCalcRateCard[[#This Row],[Region]]</f>
        <v>A6 HDInsight (Non-Windows)B13</v>
      </c>
      <c r="B3063" s="784">
        <v>13</v>
      </c>
      <c r="C3063" s="784" t="s">
        <v>91</v>
      </c>
      <c r="D3063" s="784" t="s">
        <v>182</v>
      </c>
      <c r="E3063" s="784">
        <v>0.30449999999999999</v>
      </c>
      <c r="F3063" s="784" t="s">
        <v>3711</v>
      </c>
      <c r="G3063" s="784" t="s">
        <v>3858</v>
      </c>
      <c r="H3063" s="784" t="s">
        <v>3859</v>
      </c>
      <c r="I3063" s="784" t="s">
        <v>5315</v>
      </c>
    </row>
    <row r="3064" spans="1:9" hidden="1">
      <c r="A3064" s="784" t="str">
        <f>Table_wabobpsvr_AzureCalc_AzureCalcRateCard[[#This Row],[ServiceName]]&amp;Table_wabobpsvr_AzureCalc_AzureCalcRateCard[[#This Row],[Price_Level]]&amp;Table_wabobpsvr_AzureCalc_AzureCalcRateCard[[#This Row],[Region]]</f>
        <v>A6 HDInsight (Non-Windows)C13</v>
      </c>
      <c r="B3064" s="784">
        <v>13</v>
      </c>
      <c r="C3064" s="784" t="s">
        <v>91</v>
      </c>
      <c r="D3064" s="784" t="s">
        <v>184</v>
      </c>
      <c r="E3064" s="784">
        <v>0.29139999999999999</v>
      </c>
      <c r="F3064" s="784" t="s">
        <v>3711</v>
      </c>
      <c r="G3064" s="784" t="s">
        <v>3858</v>
      </c>
      <c r="H3064" s="784" t="s">
        <v>3859</v>
      </c>
      <c r="I3064" s="784" t="s">
        <v>5315</v>
      </c>
    </row>
    <row r="3065" spans="1:9" hidden="1">
      <c r="A3065" s="784" t="str">
        <f>Table_wabobpsvr_AzureCalc_AzureCalcRateCard[[#This Row],[ServiceName]]&amp;Table_wabobpsvr_AzureCalc_AzureCalcRateCard[[#This Row],[Price_Level]]&amp;Table_wabobpsvr_AzureCalc_AzureCalcRateCard[[#This Row],[Region]]</f>
        <v>A10 HDInsightA10</v>
      </c>
      <c r="B3065" s="784">
        <v>10</v>
      </c>
      <c r="C3065" s="784" t="s">
        <v>91</v>
      </c>
      <c r="D3065" s="784" t="s">
        <v>181</v>
      </c>
      <c r="E3065" s="784">
        <v>2.0659999999999998</v>
      </c>
      <c r="F3065" s="784" t="s">
        <v>3854</v>
      </c>
      <c r="G3065" s="784" t="s">
        <v>3860</v>
      </c>
      <c r="H3065" s="784" t="s">
        <v>3861</v>
      </c>
      <c r="I3065" s="784" t="s">
        <v>5314</v>
      </c>
    </row>
    <row r="3066" spans="1:9" hidden="1">
      <c r="A3066" s="784" t="str">
        <f>Table_wabobpsvr_AzureCalc_AzureCalcRateCard[[#This Row],[ServiceName]]&amp;Table_wabobpsvr_AzureCalc_AzureCalcRateCard[[#This Row],[Price_Level]]&amp;Table_wabobpsvr_AzureCalc_AzureCalcRateCard[[#This Row],[Region]]</f>
        <v>A6 HDInsight (Non-Windows)D13</v>
      </c>
      <c r="B3066" s="784">
        <v>13</v>
      </c>
      <c r="C3066" s="784" t="s">
        <v>91</v>
      </c>
      <c r="D3066" s="784" t="s">
        <v>183</v>
      </c>
      <c r="E3066" s="784">
        <v>0.27839999999999998</v>
      </c>
      <c r="F3066" s="784" t="s">
        <v>3711</v>
      </c>
      <c r="G3066" s="784" t="s">
        <v>3858</v>
      </c>
      <c r="H3066" s="784" t="s">
        <v>3859</v>
      </c>
      <c r="I3066" s="784" t="s">
        <v>5315</v>
      </c>
    </row>
    <row r="3067" spans="1:9" hidden="1">
      <c r="A3067" s="784" t="str">
        <f>Table_wabobpsvr_AzureCalc_AzureCalcRateCard[[#This Row],[ServiceName]]&amp;Table_wabobpsvr_AzureCalc_AzureCalcRateCard[[#This Row],[Price_Level]]&amp;Table_wabobpsvr_AzureCalc_AzureCalcRateCard[[#This Row],[Region]]</f>
        <v>Monthly FeeMOSP11</v>
      </c>
      <c r="B3067" s="784">
        <v>11</v>
      </c>
      <c r="C3067" s="784" t="s">
        <v>4431</v>
      </c>
      <c r="D3067" s="784" t="s">
        <v>627</v>
      </c>
      <c r="E3067" s="784">
        <v>999999</v>
      </c>
      <c r="F3067" s="784" t="s">
        <v>3556</v>
      </c>
      <c r="G3067" s="784" t="s">
        <v>4431</v>
      </c>
      <c r="H3067" s="784" t="s">
        <v>4431</v>
      </c>
      <c r="I3067" s="784" t="s">
        <v>4431</v>
      </c>
    </row>
    <row r="3068" spans="1:9" hidden="1">
      <c r="A3068" s="784" t="str">
        <f>Table_wabobpsvr_AzureCalc_AzureCalcRateCard[[#This Row],[ServiceName]]&amp;Table_wabobpsvr_AzureCalc_AzureCalcRateCard[[#This Row],[Price_Level]]&amp;Table_wabobpsvr_AzureCalc_AzureCalcRateCard[[#This Row],[Region]]</f>
        <v>Basic.A7 VM (Non-Windows)D13</v>
      </c>
      <c r="B3068" s="784">
        <v>13</v>
      </c>
      <c r="C3068" s="784" t="s">
        <v>701</v>
      </c>
      <c r="D3068" s="784" t="s">
        <v>183</v>
      </c>
      <c r="E3068" s="784">
        <v>0.64</v>
      </c>
      <c r="F3068" s="784" t="s">
        <v>736</v>
      </c>
      <c r="G3068" s="784" t="s">
        <v>1538</v>
      </c>
      <c r="H3068" s="784" t="s">
        <v>1539</v>
      </c>
      <c r="I3068" s="784" t="s">
        <v>5299</v>
      </c>
    </row>
    <row r="3069" spans="1:9" hidden="1">
      <c r="A3069" s="784" t="str">
        <f>Table_wabobpsvr_AzureCalc_AzureCalcRateCard[[#This Row],[ServiceName]]&amp;Table_wabobpsvr_AzureCalc_AzureCalcRateCard[[#This Row],[Price_Level]]&amp;Table_wabobpsvr_AzureCalc_AzureCalcRateCard[[#This Row],[Region]]</f>
        <v>SQL Server StandardB</v>
      </c>
      <c r="B3069" s="784"/>
      <c r="C3069" s="784" t="s">
        <v>701</v>
      </c>
      <c r="D3069" s="784" t="s">
        <v>182</v>
      </c>
      <c r="E3069" s="784">
        <v>0.376</v>
      </c>
      <c r="F3069" s="784" t="s">
        <v>734</v>
      </c>
      <c r="G3069" s="784" t="s">
        <v>1546</v>
      </c>
      <c r="H3069" s="784" t="s">
        <v>1547</v>
      </c>
      <c r="I3069" s="784" t="s">
        <v>5316</v>
      </c>
    </row>
    <row r="3070" spans="1:9" hidden="1">
      <c r="A3070" s="784" t="str">
        <f>Table_wabobpsvr_AzureCalc_AzureCalcRateCard[[#This Row],[ServiceName]]&amp;Table_wabobpsvr_AzureCalc_AzureCalcRateCard[[#This Row],[Price_Level]]&amp;Table_wabobpsvr_AzureCalc_AzureCalcRateCard[[#This Row],[Region]]</f>
        <v>SQL Server StandardC</v>
      </c>
      <c r="B3070" s="784"/>
      <c r="C3070" s="784" t="s">
        <v>701</v>
      </c>
      <c r="D3070" s="784" t="s">
        <v>184</v>
      </c>
      <c r="E3070" s="784">
        <v>0.36399999999999999</v>
      </c>
      <c r="F3070" s="784" t="s">
        <v>734</v>
      </c>
      <c r="G3070" s="784" t="s">
        <v>1546</v>
      </c>
      <c r="H3070" s="784" t="s">
        <v>1547</v>
      </c>
      <c r="I3070" s="784" t="s">
        <v>5316</v>
      </c>
    </row>
    <row r="3071" spans="1:9" hidden="1">
      <c r="A3071" s="784" t="str">
        <f>Table_wabobpsvr_AzureCalc_AzureCalcRateCard[[#This Row],[ServiceName]]&amp;Table_wabobpsvr_AzureCalc_AzureCalcRateCard[[#This Row],[Price_Level]]&amp;Table_wabobpsvr_AzureCalc_AzureCalcRateCard[[#This Row],[Region]]</f>
        <v>SQL Server StandardD</v>
      </c>
      <c r="B3071" s="784"/>
      <c r="C3071" s="784" t="s">
        <v>701</v>
      </c>
      <c r="D3071" s="784" t="s">
        <v>183</v>
      </c>
      <c r="E3071" s="784">
        <v>0.35199999999999998</v>
      </c>
      <c r="F3071" s="784" t="s">
        <v>734</v>
      </c>
      <c r="G3071" s="784" t="s">
        <v>1546</v>
      </c>
      <c r="H3071" s="784" t="s">
        <v>1547</v>
      </c>
      <c r="I3071" s="784" t="s">
        <v>5316</v>
      </c>
    </row>
    <row r="3072" spans="1:9" hidden="1">
      <c r="A3072" s="784" t="str">
        <f>Table_wabobpsvr_AzureCalc_AzureCalcRateCard[[#This Row],[ServiceName]]&amp;Table_wabobpsvr_AzureCalc_AzureCalcRateCard[[#This Row],[Price_Level]]&amp;Table_wabobpsvr_AzureCalc_AzureCalcRateCard[[#This Row],[Region]]</f>
        <v>SQL Server WebMOSP</v>
      </c>
      <c r="B3072" s="784"/>
      <c r="C3072" s="784" t="s">
        <v>701</v>
      </c>
      <c r="D3072" s="784" t="s">
        <v>627</v>
      </c>
      <c r="E3072" s="784">
        <v>3.2000000000000001E-2</v>
      </c>
      <c r="F3072" s="784" t="s">
        <v>737</v>
      </c>
      <c r="G3072" s="784" t="s">
        <v>4431</v>
      </c>
      <c r="H3072" s="784" t="s">
        <v>4431</v>
      </c>
      <c r="I3072" s="784" t="s">
        <v>5317</v>
      </c>
    </row>
    <row r="3073" spans="1:9" hidden="1">
      <c r="A3073" t="str">
        <f>Table_wabobpsvr_AzureCalc_AzureCalcRateCard[[#This Row],[ServiceName]]&amp;Table_wabobpsvr_AzureCalc_AzureCalcRateCard[[#This Row],[Price_Level]]&amp;Table_wabobpsvr_AzureCalc_AzureCalcRateCard[[#This Row],[Region]]</f>
        <v>SQL Server WebA</v>
      </c>
      <c r="C3073" t="s">
        <v>701</v>
      </c>
      <c r="D3073" t="s">
        <v>181</v>
      </c>
      <c r="E3073">
        <v>3.1040000000000002E-2</v>
      </c>
      <c r="F3073" t="s">
        <v>737</v>
      </c>
      <c r="G3073" s="784" t="s">
        <v>1548</v>
      </c>
      <c r="H3073" s="784" t="s">
        <v>1549</v>
      </c>
      <c r="I3073" s="784" t="s">
        <v>5317</v>
      </c>
    </row>
    <row r="3074" spans="1:9" hidden="1">
      <c r="A3074" t="str">
        <f>Table_wabobpsvr_AzureCalc_AzureCalcRateCard[[#This Row],[ServiceName]]&amp;Table_wabobpsvr_AzureCalc_AzureCalcRateCard[[#This Row],[Price_Level]]&amp;Table_wabobpsvr_AzureCalc_AzureCalcRateCard[[#This Row],[Region]]</f>
        <v>SQL Server WebB</v>
      </c>
      <c r="C3074" t="s">
        <v>701</v>
      </c>
      <c r="D3074" t="s">
        <v>182</v>
      </c>
      <c r="E3074">
        <v>3.0079999999999999E-2</v>
      </c>
      <c r="F3074" t="s">
        <v>737</v>
      </c>
      <c r="G3074" s="784" t="s">
        <v>1548</v>
      </c>
      <c r="H3074" s="784" t="s">
        <v>1549</v>
      </c>
      <c r="I3074" s="784" t="s">
        <v>5317</v>
      </c>
    </row>
    <row r="3075" spans="1:9" hidden="1">
      <c r="A3075" t="str">
        <f>Table_wabobpsvr_AzureCalc_AzureCalcRateCard[[#This Row],[ServiceName]]&amp;Table_wabobpsvr_AzureCalc_AzureCalcRateCard[[#This Row],[Price_Level]]&amp;Table_wabobpsvr_AzureCalc_AzureCalcRateCard[[#This Row],[Region]]</f>
        <v>SQL Server WebC</v>
      </c>
      <c r="C3075" t="s">
        <v>701</v>
      </c>
      <c r="D3075" t="s">
        <v>184</v>
      </c>
      <c r="E3075">
        <v>2.912E-2</v>
      </c>
      <c r="F3075" t="s">
        <v>737</v>
      </c>
      <c r="G3075" s="784" t="s">
        <v>1548</v>
      </c>
      <c r="H3075" s="784" t="s">
        <v>1549</v>
      </c>
      <c r="I3075" s="784" t="s">
        <v>5317</v>
      </c>
    </row>
    <row r="3076" spans="1:9" hidden="1">
      <c r="A3076" t="str">
        <f>Table_wabobpsvr_AzureCalc_AzureCalcRateCard[[#This Row],[ServiceName]]&amp;Table_wabobpsvr_AzureCalc_AzureCalcRateCard[[#This Row],[Price_Level]]&amp;Table_wabobpsvr_AzureCalc_AzureCalcRateCard[[#This Row],[Region]]</f>
        <v>SQL Server WebD</v>
      </c>
      <c r="C3076" t="s">
        <v>701</v>
      </c>
      <c r="D3076" t="s">
        <v>183</v>
      </c>
      <c r="E3076">
        <v>2.8160000000000001E-2</v>
      </c>
      <c r="F3076" t="s">
        <v>737</v>
      </c>
      <c r="G3076" s="784" t="s">
        <v>1548</v>
      </c>
      <c r="H3076" s="784" t="s">
        <v>1549</v>
      </c>
      <c r="I3076" s="784" t="s">
        <v>5317</v>
      </c>
    </row>
    <row r="3077" spans="1:9" hidden="1">
      <c r="A3077" t="str">
        <f>Table_wabobpsvr_AzureCalc_AzureCalcRateCard[[#This Row],[ServiceName]]&amp;Table_wabobpsvr_AzureCalc_AzureCalcRateCard[[#This Row],[Price_Level]]&amp;Table_wabobpsvr_AzureCalc_AzureCalcRateCard[[#This Row],[Region]]</f>
        <v>Java Development Environment (1 core)MOSP</v>
      </c>
      <c r="C3077" t="s">
        <v>701</v>
      </c>
      <c r="D3077" t="s">
        <v>627</v>
      </c>
      <c r="E3077">
        <v>0.08</v>
      </c>
      <c r="F3077" t="s">
        <v>738</v>
      </c>
      <c r="G3077" s="784" t="s">
        <v>4431</v>
      </c>
      <c r="H3077" s="784" t="s">
        <v>4431</v>
      </c>
      <c r="I3077" s="784" t="s">
        <v>5318</v>
      </c>
    </row>
    <row r="3078" spans="1:9" hidden="1">
      <c r="A3078" t="str">
        <f>Table_wabobpsvr_AzureCalc_AzureCalcRateCard[[#This Row],[ServiceName]]&amp;Table_wabobpsvr_AzureCalc_AzureCalcRateCard[[#This Row],[Price_Level]]&amp;Table_wabobpsvr_AzureCalc_AzureCalcRateCard[[#This Row],[Region]]</f>
        <v>Java Development Environment (1 core)A</v>
      </c>
      <c r="C3078" t="s">
        <v>701</v>
      </c>
      <c r="D3078" t="s">
        <v>181</v>
      </c>
      <c r="E3078">
        <v>0.08</v>
      </c>
      <c r="F3078" t="s">
        <v>738</v>
      </c>
      <c r="G3078" s="784" t="s">
        <v>1550</v>
      </c>
      <c r="H3078" s="784" t="s">
        <v>1551</v>
      </c>
      <c r="I3078" s="784" t="s">
        <v>5318</v>
      </c>
    </row>
    <row r="3079" spans="1:9" hidden="1">
      <c r="A3079" t="str">
        <f>Table_wabobpsvr_AzureCalc_AzureCalcRateCard[[#This Row],[ServiceName]]&amp;Table_wabobpsvr_AzureCalc_AzureCalcRateCard[[#This Row],[Price_Level]]&amp;Table_wabobpsvr_AzureCalc_AzureCalcRateCard[[#This Row],[Region]]</f>
        <v>Java Development Environment (1 core)B</v>
      </c>
      <c r="C3079" t="s">
        <v>701</v>
      </c>
      <c r="D3079" t="s">
        <v>182</v>
      </c>
      <c r="E3079">
        <v>0.08</v>
      </c>
      <c r="F3079" t="s">
        <v>738</v>
      </c>
      <c r="G3079" s="784" t="s">
        <v>1550</v>
      </c>
      <c r="H3079" s="784" t="s">
        <v>1551</v>
      </c>
      <c r="I3079" s="784" t="s">
        <v>5318</v>
      </c>
    </row>
    <row r="3080" spans="1:9" hidden="1">
      <c r="A3080" t="str">
        <f>Table_wabobpsvr_AzureCalc_AzureCalcRateCard[[#This Row],[ServiceName]]&amp;Table_wabobpsvr_AzureCalc_AzureCalcRateCard[[#This Row],[Price_Level]]&amp;Table_wabobpsvr_AzureCalc_AzureCalcRateCard[[#This Row],[Region]]</f>
        <v>Java Development Environment (1 core)C</v>
      </c>
      <c r="C3080" t="s">
        <v>701</v>
      </c>
      <c r="D3080" t="s">
        <v>184</v>
      </c>
      <c r="E3080">
        <v>0.08</v>
      </c>
      <c r="F3080" t="s">
        <v>738</v>
      </c>
      <c r="G3080" s="784" t="s">
        <v>1550</v>
      </c>
      <c r="H3080" s="784" t="s">
        <v>1551</v>
      </c>
      <c r="I3080" s="784" t="s">
        <v>5318</v>
      </c>
    </row>
    <row r="3081" spans="1:9" hidden="1">
      <c r="A3081" t="str">
        <f>Table_wabobpsvr_AzureCalc_AzureCalcRateCard[[#This Row],[ServiceName]]&amp;Table_wabobpsvr_AzureCalc_AzureCalcRateCard[[#This Row],[Price_Level]]&amp;Table_wabobpsvr_AzureCalc_AzureCalcRateCard[[#This Row],[Region]]</f>
        <v>Java Development Environment (1 core)D</v>
      </c>
      <c r="C3081" t="s">
        <v>701</v>
      </c>
      <c r="D3081" t="s">
        <v>183</v>
      </c>
      <c r="E3081">
        <v>0.08</v>
      </c>
      <c r="F3081" t="s">
        <v>738</v>
      </c>
      <c r="G3081" s="784" t="s">
        <v>1550</v>
      </c>
      <c r="H3081" s="784" t="s">
        <v>1551</v>
      </c>
      <c r="I3081" s="784" t="s">
        <v>5318</v>
      </c>
    </row>
    <row r="3082" spans="1:9" hidden="1">
      <c r="A3082" t="str">
        <f>Table_wabobpsvr_AzureCalc_AzureCalcRateCard[[#This Row],[ServiceName]]&amp;Table_wabobpsvr_AzureCalc_AzureCalcRateCard[[#This Row],[Price_Level]]&amp;Table_wabobpsvr_AzureCalc_AzureCalcRateCard[[#This Row],[Region]]</f>
        <v>Java Development Environment (2 core)MOSP</v>
      </c>
      <c r="C3082" t="s">
        <v>701</v>
      </c>
      <c r="D3082" t="s">
        <v>627</v>
      </c>
      <c r="E3082">
        <v>0.16</v>
      </c>
      <c r="F3082" t="s">
        <v>739</v>
      </c>
      <c r="G3082" s="784" t="s">
        <v>4431</v>
      </c>
      <c r="H3082" s="784" t="s">
        <v>4431</v>
      </c>
      <c r="I3082" s="784" t="s">
        <v>5319</v>
      </c>
    </row>
    <row r="3083" spans="1:9" hidden="1">
      <c r="A3083" t="str">
        <f>Table_wabobpsvr_AzureCalc_AzureCalcRateCard[[#This Row],[ServiceName]]&amp;Table_wabobpsvr_AzureCalc_AzureCalcRateCard[[#This Row],[Price_Level]]&amp;Table_wabobpsvr_AzureCalc_AzureCalcRateCard[[#This Row],[Region]]</f>
        <v>Java Development Environment (2 core)A</v>
      </c>
      <c r="C3083" t="s">
        <v>701</v>
      </c>
      <c r="D3083" t="s">
        <v>181</v>
      </c>
      <c r="E3083">
        <v>0.16</v>
      </c>
      <c r="F3083" t="s">
        <v>739</v>
      </c>
      <c r="G3083" s="784" t="s">
        <v>1552</v>
      </c>
      <c r="H3083" s="784" t="s">
        <v>1553</v>
      </c>
      <c r="I3083" s="784" t="s">
        <v>5319</v>
      </c>
    </row>
    <row r="3084" spans="1:9" hidden="1">
      <c r="A3084" t="str">
        <f>Table_wabobpsvr_AzureCalc_AzureCalcRateCard[[#This Row],[ServiceName]]&amp;Table_wabobpsvr_AzureCalc_AzureCalcRateCard[[#This Row],[Price_Level]]&amp;Table_wabobpsvr_AzureCalc_AzureCalcRateCard[[#This Row],[Region]]</f>
        <v>Java Development Environment (2 core)B</v>
      </c>
      <c r="C3084" t="s">
        <v>701</v>
      </c>
      <c r="D3084" t="s">
        <v>182</v>
      </c>
      <c r="E3084">
        <v>0.16</v>
      </c>
      <c r="F3084" t="s">
        <v>739</v>
      </c>
      <c r="G3084" s="784" t="s">
        <v>1552</v>
      </c>
      <c r="H3084" s="784" t="s">
        <v>1553</v>
      </c>
      <c r="I3084" s="784" t="s">
        <v>5319</v>
      </c>
    </row>
    <row r="3085" spans="1:9" hidden="1">
      <c r="A3085" t="str">
        <f>Table_wabobpsvr_AzureCalc_AzureCalcRateCard[[#This Row],[ServiceName]]&amp;Table_wabobpsvr_AzureCalc_AzureCalcRateCard[[#This Row],[Price_Level]]&amp;Table_wabobpsvr_AzureCalc_AzureCalcRateCard[[#This Row],[Region]]</f>
        <v>Java Development Environment (2 core)C</v>
      </c>
      <c r="C3085" t="s">
        <v>701</v>
      </c>
      <c r="D3085" t="s">
        <v>184</v>
      </c>
      <c r="E3085">
        <v>0.16</v>
      </c>
      <c r="F3085" t="s">
        <v>739</v>
      </c>
      <c r="G3085" s="784" t="s">
        <v>1552</v>
      </c>
      <c r="H3085" s="784" t="s">
        <v>1553</v>
      </c>
      <c r="I3085" s="784" t="s">
        <v>5319</v>
      </c>
    </row>
    <row r="3086" spans="1:9" hidden="1">
      <c r="A3086" t="str">
        <f>Table_wabobpsvr_AzureCalc_AzureCalcRateCard[[#This Row],[ServiceName]]&amp;Table_wabobpsvr_AzureCalc_AzureCalcRateCard[[#This Row],[Price_Level]]&amp;Table_wabobpsvr_AzureCalc_AzureCalcRateCard[[#This Row],[Region]]</f>
        <v>Java Development Environment (2 core)D</v>
      </c>
      <c r="C3086" t="s">
        <v>701</v>
      </c>
      <c r="D3086" t="s">
        <v>183</v>
      </c>
      <c r="E3086">
        <v>0.16</v>
      </c>
      <c r="F3086" t="s">
        <v>739</v>
      </c>
      <c r="G3086" s="784" t="s">
        <v>1552</v>
      </c>
      <c r="H3086" s="784" t="s">
        <v>1553</v>
      </c>
      <c r="I3086" s="784" t="s">
        <v>5319</v>
      </c>
    </row>
    <row r="3087" spans="1:9" hidden="1">
      <c r="A3087" t="str">
        <f>Table_wabobpsvr_AzureCalc_AzureCalcRateCard[[#This Row],[ServiceName]]&amp;Table_wabobpsvr_AzureCalc_AzureCalcRateCard[[#This Row],[Price_Level]]&amp;Table_wabobpsvr_AzureCalc_AzureCalcRateCard[[#This Row],[Region]]</f>
        <v>Java Development Environment (4 core)MOSP</v>
      </c>
      <c r="C3087" t="s">
        <v>701</v>
      </c>
      <c r="D3087" t="s">
        <v>627</v>
      </c>
      <c r="E3087">
        <v>0.32</v>
      </c>
      <c r="F3087" t="s">
        <v>740</v>
      </c>
      <c r="G3087" s="784" t="s">
        <v>4431</v>
      </c>
      <c r="H3087" s="784" t="s">
        <v>4431</v>
      </c>
      <c r="I3087" s="784" t="s">
        <v>5320</v>
      </c>
    </row>
    <row r="3088" spans="1:9" hidden="1">
      <c r="A3088" t="str">
        <f>Table_wabobpsvr_AzureCalc_AzureCalcRateCard[[#This Row],[ServiceName]]&amp;Table_wabobpsvr_AzureCalc_AzureCalcRateCard[[#This Row],[Price_Level]]&amp;Table_wabobpsvr_AzureCalc_AzureCalcRateCard[[#This Row],[Region]]</f>
        <v>Oracle Database Enterprise (1 core)MOSP</v>
      </c>
      <c r="C3088" t="s">
        <v>701</v>
      </c>
      <c r="D3088" t="s">
        <v>627</v>
      </c>
      <c r="E3088">
        <v>2.52</v>
      </c>
      <c r="F3088" t="s">
        <v>741</v>
      </c>
      <c r="G3088" s="784" t="s">
        <v>4431</v>
      </c>
      <c r="H3088" s="784" t="s">
        <v>4431</v>
      </c>
      <c r="I3088" s="784" t="s">
        <v>5321</v>
      </c>
    </row>
    <row r="3089" spans="1:9" hidden="1">
      <c r="A3089" s="784" t="str">
        <f>Table_wabobpsvr_AzureCalc_AzureCalcRateCard[[#This Row],[ServiceName]]&amp;Table_wabobpsvr_AzureCalc_AzureCalcRateCard[[#This Row],[Price_Level]]&amp;Table_wabobpsvr_AzureCalc_AzureCalcRateCard[[#This Row],[Region]]</f>
        <v>Oracle Database Enterprise (1 core)A</v>
      </c>
      <c r="B3089" s="784"/>
      <c r="C3089" s="784" t="s">
        <v>701</v>
      </c>
      <c r="D3089" s="784" t="s">
        <v>181</v>
      </c>
      <c r="E3089" s="784">
        <v>2.52</v>
      </c>
      <c r="F3089" s="784" t="s">
        <v>741</v>
      </c>
      <c r="G3089" s="784" t="s">
        <v>1554</v>
      </c>
      <c r="H3089" s="784" t="s">
        <v>1555</v>
      </c>
      <c r="I3089" s="784" t="s">
        <v>5321</v>
      </c>
    </row>
    <row r="3090" spans="1:9" hidden="1">
      <c r="A3090" s="784" t="str">
        <f>Table_wabobpsvr_AzureCalc_AzureCalcRateCard[[#This Row],[ServiceName]]&amp;Table_wabobpsvr_AzureCalc_AzureCalcRateCard[[#This Row],[Price_Level]]&amp;Table_wabobpsvr_AzureCalc_AzureCalcRateCard[[#This Row],[Region]]</f>
        <v>Oracle Database Enterprise (1 core)B</v>
      </c>
      <c r="B3090" s="784"/>
      <c r="C3090" s="784" t="s">
        <v>701</v>
      </c>
      <c r="D3090" s="784" t="s">
        <v>182</v>
      </c>
      <c r="E3090" s="784">
        <v>2.52</v>
      </c>
      <c r="F3090" s="784" t="s">
        <v>741</v>
      </c>
      <c r="G3090" s="784" t="s">
        <v>1554</v>
      </c>
      <c r="H3090" s="784" t="s">
        <v>1555</v>
      </c>
      <c r="I3090" s="784" t="s">
        <v>5321</v>
      </c>
    </row>
    <row r="3091" spans="1:9" hidden="1">
      <c r="A3091" s="784" t="str">
        <f>Table_wabobpsvr_AzureCalc_AzureCalcRateCard[[#This Row],[ServiceName]]&amp;Table_wabobpsvr_AzureCalc_AzureCalcRateCard[[#This Row],[Price_Level]]&amp;Table_wabobpsvr_AzureCalc_AzureCalcRateCard[[#This Row],[Region]]</f>
        <v>Oracle Database Enterprise (1 core)C</v>
      </c>
      <c r="B3091" s="784"/>
      <c r="C3091" s="784" t="s">
        <v>701</v>
      </c>
      <c r="D3091" s="784" t="s">
        <v>184</v>
      </c>
      <c r="E3091" s="784">
        <v>2.52</v>
      </c>
      <c r="F3091" s="784" t="s">
        <v>741</v>
      </c>
      <c r="G3091" s="784" t="s">
        <v>1554</v>
      </c>
      <c r="H3091" s="784" t="s">
        <v>1555</v>
      </c>
      <c r="I3091" s="784" t="s">
        <v>5321</v>
      </c>
    </row>
    <row r="3092" spans="1:9" hidden="1">
      <c r="A3092" s="784" t="str">
        <f>Table_wabobpsvr_AzureCalc_AzureCalcRateCard[[#This Row],[ServiceName]]&amp;Table_wabobpsvr_AzureCalc_AzureCalcRateCard[[#This Row],[Price_Level]]&amp;Table_wabobpsvr_AzureCalc_AzureCalcRateCard[[#This Row],[Region]]</f>
        <v>Oracle Database Enterprise (1 core)D</v>
      </c>
      <c r="B3092" s="784"/>
      <c r="C3092" s="784" t="s">
        <v>701</v>
      </c>
      <c r="D3092" s="784" t="s">
        <v>183</v>
      </c>
      <c r="E3092" s="784">
        <v>2.52</v>
      </c>
      <c r="F3092" s="784" t="s">
        <v>741</v>
      </c>
      <c r="G3092" s="784" t="s">
        <v>1554</v>
      </c>
      <c r="H3092" s="784" t="s">
        <v>1555</v>
      </c>
      <c r="I3092" s="784" t="s">
        <v>5321</v>
      </c>
    </row>
    <row r="3093" spans="1:9" hidden="1">
      <c r="A3093" s="784" t="str">
        <f>Table_wabobpsvr_AzureCalc_AzureCalcRateCard[[#This Row],[ServiceName]]&amp;Table_wabobpsvr_AzureCalc_AzureCalcRateCard[[#This Row],[Price_Level]]&amp;Table_wabobpsvr_AzureCalc_AzureCalcRateCard[[#This Row],[Region]]</f>
        <v>Oracle Database Enterprise (2 core)MOSP</v>
      </c>
      <c r="B3093" s="784"/>
      <c r="C3093" s="784" t="s">
        <v>701</v>
      </c>
      <c r="D3093" s="784" t="s">
        <v>627</v>
      </c>
      <c r="E3093" s="784">
        <v>2.52</v>
      </c>
      <c r="F3093" s="784" t="s">
        <v>742</v>
      </c>
      <c r="G3093" s="784" t="s">
        <v>4431</v>
      </c>
      <c r="H3093" s="784" t="s">
        <v>4431</v>
      </c>
      <c r="I3093" s="784" t="s">
        <v>5322</v>
      </c>
    </row>
    <row r="3094" spans="1:9" hidden="1">
      <c r="A3094" s="784" t="str">
        <f>Table_wabobpsvr_AzureCalc_AzureCalcRateCard[[#This Row],[ServiceName]]&amp;Table_wabobpsvr_AzureCalc_AzureCalcRateCard[[#This Row],[Price_Level]]&amp;Table_wabobpsvr_AzureCalc_AzureCalcRateCard[[#This Row],[Region]]</f>
        <v>Oracle Database Enterprise (2 core)A</v>
      </c>
      <c r="B3094" s="784"/>
      <c r="C3094" s="784" t="s">
        <v>701</v>
      </c>
      <c r="D3094" s="784" t="s">
        <v>181</v>
      </c>
      <c r="E3094" s="784">
        <v>2.52</v>
      </c>
      <c r="F3094" s="784" t="s">
        <v>742</v>
      </c>
      <c r="G3094" s="784" t="s">
        <v>1556</v>
      </c>
      <c r="H3094" s="784" t="s">
        <v>1557</v>
      </c>
      <c r="I3094" s="784" t="s">
        <v>5322</v>
      </c>
    </row>
    <row r="3095" spans="1:9" hidden="1">
      <c r="A3095" s="784" t="str">
        <f>Table_wabobpsvr_AzureCalc_AzureCalcRateCard[[#This Row],[ServiceName]]&amp;Table_wabobpsvr_AzureCalc_AzureCalcRateCard[[#This Row],[Price_Level]]&amp;Table_wabobpsvr_AzureCalc_AzureCalcRateCard[[#This Row],[Region]]</f>
        <v>Oracle Database Enterprise (2 core)B</v>
      </c>
      <c r="B3095" s="784"/>
      <c r="C3095" s="784" t="s">
        <v>701</v>
      </c>
      <c r="D3095" s="784" t="s">
        <v>182</v>
      </c>
      <c r="E3095" s="784">
        <v>2.52</v>
      </c>
      <c r="F3095" s="784" t="s">
        <v>742</v>
      </c>
      <c r="G3095" s="784" t="s">
        <v>1556</v>
      </c>
      <c r="H3095" s="784" t="s">
        <v>1557</v>
      </c>
      <c r="I3095" s="784" t="s">
        <v>5322</v>
      </c>
    </row>
    <row r="3096" spans="1:9" hidden="1">
      <c r="A3096" s="784" t="str">
        <f>Table_wabobpsvr_AzureCalc_AzureCalcRateCard[[#This Row],[ServiceName]]&amp;Table_wabobpsvr_AzureCalc_AzureCalcRateCard[[#This Row],[Price_Level]]&amp;Table_wabobpsvr_AzureCalc_AzureCalcRateCard[[#This Row],[Region]]</f>
        <v>Oracle Database Enterprise (2 core)C</v>
      </c>
      <c r="B3096" s="784"/>
      <c r="C3096" s="784" t="s">
        <v>701</v>
      </c>
      <c r="D3096" s="784" t="s">
        <v>184</v>
      </c>
      <c r="E3096" s="784">
        <v>2.52</v>
      </c>
      <c r="F3096" s="784" t="s">
        <v>742</v>
      </c>
      <c r="G3096" s="784" t="s">
        <v>1556</v>
      </c>
      <c r="H3096" s="784" t="s">
        <v>1557</v>
      </c>
      <c r="I3096" s="784" t="s">
        <v>5322</v>
      </c>
    </row>
    <row r="3097" spans="1:9" hidden="1">
      <c r="A3097" s="784" t="str">
        <f>Table_wabobpsvr_AzureCalc_AzureCalcRateCard[[#This Row],[ServiceName]]&amp;Table_wabobpsvr_AzureCalc_AzureCalcRateCard[[#This Row],[Price_Level]]&amp;Table_wabobpsvr_AzureCalc_AzureCalcRateCard[[#This Row],[Region]]</f>
        <v>Java Development Environment (4 core)A</v>
      </c>
      <c r="B3097" s="784"/>
      <c r="C3097" s="784" t="s">
        <v>701</v>
      </c>
      <c r="D3097" s="784" t="s">
        <v>181</v>
      </c>
      <c r="E3097" s="784">
        <v>0.32</v>
      </c>
      <c r="F3097" s="784" t="s">
        <v>740</v>
      </c>
      <c r="G3097" s="784" t="s">
        <v>1558</v>
      </c>
      <c r="H3097" s="784" t="s">
        <v>1559</v>
      </c>
      <c r="I3097" s="784" t="s">
        <v>5320</v>
      </c>
    </row>
    <row r="3098" spans="1:9" hidden="1">
      <c r="A3098" s="784" t="str">
        <f>Table_wabobpsvr_AzureCalc_AzureCalcRateCard[[#This Row],[ServiceName]]&amp;Table_wabobpsvr_AzureCalc_AzureCalcRateCard[[#This Row],[Price_Level]]&amp;Table_wabobpsvr_AzureCalc_AzureCalcRateCard[[#This Row],[Region]]</f>
        <v>A0 VM (Non-Windows)D13</v>
      </c>
      <c r="B3098" s="784">
        <v>13</v>
      </c>
      <c r="C3098" s="784" t="s">
        <v>701</v>
      </c>
      <c r="D3098" s="784" t="s">
        <v>183</v>
      </c>
      <c r="E3098" s="784">
        <v>1.728E-2</v>
      </c>
      <c r="F3098" s="784" t="s">
        <v>725</v>
      </c>
      <c r="G3098" s="784" t="s">
        <v>2149</v>
      </c>
      <c r="H3098" s="784" t="s">
        <v>2150</v>
      </c>
      <c r="I3098" s="784" t="s">
        <v>5323</v>
      </c>
    </row>
    <row r="3099" spans="1:9" hidden="1">
      <c r="A3099" s="784" t="str">
        <f>Table_wabobpsvr_AzureCalc_AzureCalcRateCard[[#This Row],[ServiceName]]&amp;Table_wabobpsvr_AzureCalc_AzureCalcRateCard[[#This Row],[Price_Level]]&amp;Table_wabobpsvr_AzureCalc_AzureCalcRateCard[[#This Row],[Region]]</f>
        <v>A0 VM (Non-Windows)A4</v>
      </c>
      <c r="B3099" s="784">
        <v>4</v>
      </c>
      <c r="C3099" s="784" t="s">
        <v>701</v>
      </c>
      <c r="D3099" s="784" t="s">
        <v>181</v>
      </c>
      <c r="E3099" s="784">
        <v>1.46E-2</v>
      </c>
      <c r="F3099" s="784" t="s">
        <v>725</v>
      </c>
      <c r="G3099" s="784" t="s">
        <v>2151</v>
      </c>
      <c r="H3099" s="784" t="s">
        <v>2152</v>
      </c>
      <c r="I3099" s="784" t="s">
        <v>5324</v>
      </c>
    </row>
    <row r="3100" spans="1:9" hidden="1">
      <c r="A3100" s="784" t="str">
        <f>Table_wabobpsvr_AzureCalc_AzureCalcRateCard[[#This Row],[ServiceName]]&amp;Table_wabobpsvr_AzureCalc_AzureCalcRateCard[[#This Row],[Price_Level]]&amp;Table_wabobpsvr_AzureCalc_AzureCalcRateCard[[#This Row],[Region]]</f>
        <v>A0 VM (Windows)D4</v>
      </c>
      <c r="B3100" s="784">
        <v>4</v>
      </c>
      <c r="C3100" s="784" t="s">
        <v>701</v>
      </c>
      <c r="D3100" s="784" t="s">
        <v>183</v>
      </c>
      <c r="E3100" s="784">
        <v>1.2800000000000001E-2</v>
      </c>
      <c r="F3100" s="784" t="s">
        <v>726</v>
      </c>
      <c r="G3100" s="784" t="s">
        <v>2153</v>
      </c>
      <c r="H3100" s="784" t="s">
        <v>2154</v>
      </c>
      <c r="I3100" s="784" t="s">
        <v>5325</v>
      </c>
    </row>
    <row r="3101" spans="1:9" hidden="1">
      <c r="A3101" s="784" t="str">
        <f>Table_wabobpsvr_AzureCalc_AzureCalcRateCard[[#This Row],[ServiceName]]&amp;Table_wabobpsvr_AzureCalc_AzureCalcRateCard[[#This Row],[Price_Level]]&amp;Table_wabobpsvr_AzureCalc_AzureCalcRateCard[[#This Row],[Region]]</f>
        <v>A0 VM (Windows)MOSP5</v>
      </c>
      <c r="B3101" s="784">
        <v>5</v>
      </c>
      <c r="C3101" s="784" t="s">
        <v>701</v>
      </c>
      <c r="D3101" s="784" t="s">
        <v>627</v>
      </c>
      <c r="E3101" s="784">
        <v>0.02</v>
      </c>
      <c r="F3101" s="784" t="s">
        <v>726</v>
      </c>
      <c r="G3101" s="784" t="s">
        <v>4431</v>
      </c>
      <c r="H3101" s="784" t="s">
        <v>4431</v>
      </c>
      <c r="I3101" s="784" t="s">
        <v>5326</v>
      </c>
    </row>
    <row r="3102" spans="1:9" hidden="1">
      <c r="A3102" s="784" t="str">
        <f>Table_wabobpsvr_AzureCalc_AzureCalcRateCard[[#This Row],[ServiceName]]&amp;Table_wabobpsvr_AzureCalc_AzureCalcRateCard[[#This Row],[Price_Level]]&amp;Table_wabobpsvr_AzureCalc_AzureCalcRateCard[[#This Row],[Region]]</f>
        <v>A0 VM (Windows)A5</v>
      </c>
      <c r="B3102" s="784">
        <v>5</v>
      </c>
      <c r="C3102" s="784" t="s">
        <v>701</v>
      </c>
      <c r="D3102" s="784" t="s">
        <v>181</v>
      </c>
      <c r="E3102" s="784">
        <v>1.46E-2</v>
      </c>
      <c r="F3102" s="784" t="s">
        <v>726</v>
      </c>
      <c r="G3102" s="784" t="s">
        <v>2155</v>
      </c>
      <c r="H3102" s="784" t="s">
        <v>2156</v>
      </c>
      <c r="I3102" s="784" t="s">
        <v>5326</v>
      </c>
    </row>
    <row r="3103" spans="1:9" hidden="1">
      <c r="A3103" s="784" t="str">
        <f>Table_wabobpsvr_AzureCalc_AzureCalcRateCard[[#This Row],[ServiceName]]&amp;Table_wabobpsvr_AzureCalc_AzureCalcRateCard[[#This Row],[Price_Level]]&amp;Table_wabobpsvr_AzureCalc_AzureCalcRateCard[[#This Row],[Region]]</f>
        <v>A0 VM (Windows)B5</v>
      </c>
      <c r="B3103" s="784">
        <v>5</v>
      </c>
      <c r="C3103" s="784" t="s">
        <v>701</v>
      </c>
      <c r="D3103" s="784" t="s">
        <v>182</v>
      </c>
      <c r="E3103" s="784">
        <v>1.4E-2</v>
      </c>
      <c r="F3103" s="784" t="s">
        <v>726</v>
      </c>
      <c r="G3103" s="784" t="s">
        <v>2155</v>
      </c>
      <c r="H3103" s="784" t="s">
        <v>2156</v>
      </c>
      <c r="I3103" s="784" t="s">
        <v>5326</v>
      </c>
    </row>
    <row r="3104" spans="1:9" hidden="1">
      <c r="A3104" s="784" t="str">
        <f>Table_wabobpsvr_AzureCalc_AzureCalcRateCard[[#This Row],[ServiceName]]&amp;Table_wabobpsvr_AzureCalc_AzureCalcRateCard[[#This Row],[Price_Level]]&amp;Table_wabobpsvr_AzureCalc_AzureCalcRateCard[[#This Row],[Region]]</f>
        <v>A0 VM (Windows)C5</v>
      </c>
      <c r="B3104" s="784">
        <v>5</v>
      </c>
      <c r="C3104" s="784" t="s">
        <v>701</v>
      </c>
      <c r="D3104" s="784" t="s">
        <v>184</v>
      </c>
      <c r="E3104" s="784">
        <v>1.34E-2</v>
      </c>
      <c r="F3104" s="784" t="s">
        <v>726</v>
      </c>
      <c r="G3104" s="784" t="s">
        <v>2155</v>
      </c>
      <c r="H3104" s="784" t="s">
        <v>2156</v>
      </c>
      <c r="I3104" s="784" t="s">
        <v>5326</v>
      </c>
    </row>
    <row r="3105" spans="1:9" hidden="1">
      <c r="A3105" s="784" t="str">
        <f>Table_wabobpsvr_AzureCalc_AzureCalcRateCard[[#This Row],[ServiceName]]&amp;Table_wabobpsvr_AzureCalc_AzureCalcRateCard[[#This Row],[Price_Level]]&amp;Table_wabobpsvr_AzureCalc_AzureCalcRateCard[[#This Row],[Region]]</f>
        <v>A0 VM (Windows)D5</v>
      </c>
      <c r="B3105" s="784">
        <v>5</v>
      </c>
      <c r="C3105" s="784" t="s">
        <v>701</v>
      </c>
      <c r="D3105" s="784" t="s">
        <v>183</v>
      </c>
      <c r="E3105" s="784">
        <v>1.2800000000000001E-2</v>
      </c>
      <c r="F3105" s="784" t="s">
        <v>726</v>
      </c>
      <c r="G3105" s="784" t="s">
        <v>2155</v>
      </c>
      <c r="H3105" s="784" t="s">
        <v>2156</v>
      </c>
      <c r="I3105" s="784" t="s">
        <v>5326</v>
      </c>
    </row>
    <row r="3106" spans="1:9" hidden="1">
      <c r="A3106" s="784" t="str">
        <f>Table_wabobpsvr_AzureCalc_AzureCalcRateCard[[#This Row],[ServiceName]]&amp;Table_wabobpsvr_AzureCalc_AzureCalcRateCard[[#This Row],[Price_Level]]&amp;Table_wabobpsvr_AzureCalc_AzureCalcRateCard[[#This Row],[Region]]</f>
        <v>A0 VM (Windows)MOSP1</v>
      </c>
      <c r="B3106" s="784">
        <v>1</v>
      </c>
      <c r="C3106" s="784" t="s">
        <v>701</v>
      </c>
      <c r="D3106" s="784" t="s">
        <v>627</v>
      </c>
      <c r="E3106" s="784">
        <v>0.02</v>
      </c>
      <c r="F3106" s="784" t="s">
        <v>726</v>
      </c>
      <c r="G3106" s="784" t="s">
        <v>4431</v>
      </c>
      <c r="H3106" s="784" t="s">
        <v>4431</v>
      </c>
      <c r="I3106" s="784" t="s">
        <v>5327</v>
      </c>
    </row>
    <row r="3107" spans="1:9" hidden="1">
      <c r="A3107" s="784" t="str">
        <f>Table_wabobpsvr_AzureCalc_AzureCalcRateCard[[#This Row],[ServiceName]]&amp;Table_wabobpsvr_AzureCalc_AzureCalcRateCard[[#This Row],[Price_Level]]&amp;Table_wabobpsvr_AzureCalc_AzureCalcRateCard[[#This Row],[Region]]</f>
        <v>A0 VM (Windows)A1</v>
      </c>
      <c r="B3107" s="784">
        <v>1</v>
      </c>
      <c r="C3107" s="784" t="s">
        <v>701</v>
      </c>
      <c r="D3107" s="784" t="s">
        <v>181</v>
      </c>
      <c r="E3107" s="784">
        <v>1.46E-2</v>
      </c>
      <c r="F3107" s="784" t="s">
        <v>726</v>
      </c>
      <c r="G3107" s="784" t="s">
        <v>2157</v>
      </c>
      <c r="H3107" s="784" t="s">
        <v>2158</v>
      </c>
      <c r="I3107" s="784" t="s">
        <v>5327</v>
      </c>
    </row>
    <row r="3108" spans="1:9" hidden="1">
      <c r="A3108" s="784" t="str">
        <f>Table_wabobpsvr_AzureCalc_AzureCalcRateCard[[#This Row],[ServiceName]]&amp;Table_wabobpsvr_AzureCalc_AzureCalcRateCard[[#This Row],[Price_Level]]&amp;Table_wabobpsvr_AzureCalc_AzureCalcRateCard[[#This Row],[Region]]</f>
        <v>A0 VM (Windows)B1</v>
      </c>
      <c r="B3108" s="784">
        <v>1</v>
      </c>
      <c r="C3108" s="784" t="s">
        <v>701</v>
      </c>
      <c r="D3108" s="784" t="s">
        <v>182</v>
      </c>
      <c r="E3108" s="784">
        <v>1.4E-2</v>
      </c>
      <c r="F3108" s="784" t="s">
        <v>726</v>
      </c>
      <c r="G3108" s="784" t="s">
        <v>2157</v>
      </c>
      <c r="H3108" s="784" t="s">
        <v>2158</v>
      </c>
      <c r="I3108" s="784" t="s">
        <v>5327</v>
      </c>
    </row>
    <row r="3109" spans="1:9" hidden="1">
      <c r="A3109" t="str">
        <f>Table_wabobpsvr_AzureCalc_AzureCalcRateCard[[#This Row],[ServiceName]]&amp;Table_wabobpsvr_AzureCalc_AzureCalcRateCard[[#This Row],[Price_Level]]&amp;Table_wabobpsvr_AzureCalc_AzureCalcRateCard[[#This Row],[Region]]</f>
        <v>A0 VM (Non-Windows)B4</v>
      </c>
      <c r="B3109">
        <v>4</v>
      </c>
      <c r="C3109" t="s">
        <v>701</v>
      </c>
      <c r="D3109" t="s">
        <v>182</v>
      </c>
      <c r="E3109">
        <v>1.4E-2</v>
      </c>
      <c r="F3109" t="s">
        <v>725</v>
      </c>
      <c r="G3109" s="784" t="s">
        <v>2151</v>
      </c>
      <c r="H3109" s="784" t="s">
        <v>2152</v>
      </c>
      <c r="I3109" s="784" t="s">
        <v>5324</v>
      </c>
    </row>
    <row r="3110" spans="1:9" hidden="1">
      <c r="A3110" s="784" t="str">
        <f>Table_wabobpsvr_AzureCalc_AzureCalcRateCard[[#This Row],[ServiceName]]&amp;Table_wabobpsvr_AzureCalc_AzureCalcRateCard[[#This Row],[Price_Level]]&amp;Table_wabobpsvr_AzureCalc_AzureCalcRateCard[[#This Row],[Region]]</f>
        <v>A0 VM (Windows)MOSP6</v>
      </c>
      <c r="B3110" s="784">
        <v>6</v>
      </c>
      <c r="C3110" s="784" t="s">
        <v>701</v>
      </c>
      <c r="D3110" s="784" t="s">
        <v>627</v>
      </c>
      <c r="E3110" s="784">
        <v>0.02</v>
      </c>
      <c r="F3110" s="784" t="s">
        <v>726</v>
      </c>
      <c r="G3110" s="784" t="s">
        <v>4431</v>
      </c>
      <c r="H3110" s="784" t="s">
        <v>4431</v>
      </c>
      <c r="I3110" s="784" t="s">
        <v>5328</v>
      </c>
    </row>
    <row r="3111" spans="1:9" hidden="1">
      <c r="A3111" s="784" t="str">
        <f>Table_wabobpsvr_AzureCalc_AzureCalcRateCard[[#This Row],[ServiceName]]&amp;Table_wabobpsvr_AzureCalc_AzureCalcRateCard[[#This Row],[Price_Level]]&amp;Table_wabobpsvr_AzureCalc_AzureCalcRateCard[[#This Row],[Region]]</f>
        <v>A0 VM (Windows)A6</v>
      </c>
      <c r="B3111" s="784">
        <v>6</v>
      </c>
      <c r="C3111" s="784" t="s">
        <v>701</v>
      </c>
      <c r="D3111" s="784" t="s">
        <v>181</v>
      </c>
      <c r="E3111" s="784">
        <v>1.46E-2</v>
      </c>
      <c r="F3111" s="784" t="s">
        <v>726</v>
      </c>
      <c r="G3111" s="784" t="s">
        <v>2159</v>
      </c>
      <c r="H3111" s="784" t="s">
        <v>2160</v>
      </c>
      <c r="I3111" s="784" t="s">
        <v>5328</v>
      </c>
    </row>
    <row r="3112" spans="1:9" hidden="1">
      <c r="A3112" s="784" t="str">
        <f>Table_wabobpsvr_AzureCalc_AzureCalcRateCard[[#This Row],[ServiceName]]&amp;Table_wabobpsvr_AzureCalc_AzureCalcRateCard[[#This Row],[Price_Level]]&amp;Table_wabobpsvr_AzureCalc_AzureCalcRateCard[[#This Row],[Region]]</f>
        <v>A0 VM (Windows)B6</v>
      </c>
      <c r="B3112" s="784">
        <v>6</v>
      </c>
      <c r="C3112" s="784" t="s">
        <v>701</v>
      </c>
      <c r="D3112" s="784" t="s">
        <v>182</v>
      </c>
      <c r="E3112" s="784">
        <v>1.4E-2</v>
      </c>
      <c r="F3112" s="784" t="s">
        <v>726</v>
      </c>
      <c r="G3112" s="784" t="s">
        <v>2159</v>
      </c>
      <c r="H3112" s="784" t="s">
        <v>2160</v>
      </c>
      <c r="I3112" s="784" t="s">
        <v>5328</v>
      </c>
    </row>
    <row r="3113" spans="1:9" hidden="1">
      <c r="A3113" s="784" t="str">
        <f>Table_wabobpsvr_AzureCalc_AzureCalcRateCard[[#This Row],[ServiceName]]&amp;Table_wabobpsvr_AzureCalc_AzureCalcRateCard[[#This Row],[Price_Level]]&amp;Table_wabobpsvr_AzureCalc_AzureCalcRateCard[[#This Row],[Region]]</f>
        <v>A0 VM (Windows)C6</v>
      </c>
      <c r="B3113" s="784">
        <v>6</v>
      </c>
      <c r="C3113" s="784" t="s">
        <v>701</v>
      </c>
      <c r="D3113" s="784" t="s">
        <v>184</v>
      </c>
      <c r="E3113" s="784">
        <v>1.34E-2</v>
      </c>
      <c r="F3113" s="784" t="s">
        <v>726</v>
      </c>
      <c r="G3113" s="784" t="s">
        <v>2159</v>
      </c>
      <c r="H3113" s="784" t="s">
        <v>2160</v>
      </c>
      <c r="I3113" s="784" t="s">
        <v>5328</v>
      </c>
    </row>
    <row r="3114" spans="1:9" hidden="1">
      <c r="A3114" s="784" t="str">
        <f>Table_wabobpsvr_AzureCalc_AzureCalcRateCard[[#This Row],[ServiceName]]&amp;Table_wabobpsvr_AzureCalc_AzureCalcRateCard[[#This Row],[Price_Level]]&amp;Table_wabobpsvr_AzureCalc_AzureCalcRateCard[[#This Row],[Region]]</f>
        <v>A0 VM (Windows)D6</v>
      </c>
      <c r="B3114" s="784">
        <v>6</v>
      </c>
      <c r="C3114" s="784" t="s">
        <v>701</v>
      </c>
      <c r="D3114" s="784" t="s">
        <v>183</v>
      </c>
      <c r="E3114" s="784">
        <v>1.2800000000000001E-2</v>
      </c>
      <c r="F3114" s="784" t="s">
        <v>726</v>
      </c>
      <c r="G3114" s="784" t="s">
        <v>2159</v>
      </c>
      <c r="H3114" s="784" t="s">
        <v>2160</v>
      </c>
      <c r="I3114" s="784" t="s">
        <v>5328</v>
      </c>
    </row>
    <row r="3115" spans="1:9" hidden="1">
      <c r="A3115" s="784" t="str">
        <f>Table_wabobpsvr_AzureCalc_AzureCalcRateCard[[#This Row],[ServiceName]]&amp;Table_wabobpsvr_AzureCalc_AzureCalcRateCard[[#This Row],[Price_Level]]&amp;Table_wabobpsvr_AzureCalc_AzureCalcRateCard[[#This Row],[Region]]</f>
        <v>A0 VM (Windows)MOSP4</v>
      </c>
      <c r="B3115" s="784">
        <v>4</v>
      </c>
      <c r="C3115" s="784" t="s">
        <v>701</v>
      </c>
      <c r="D3115" s="784" t="s">
        <v>627</v>
      </c>
      <c r="E3115" s="784">
        <v>0.02</v>
      </c>
      <c r="F3115" s="784" t="s">
        <v>726</v>
      </c>
      <c r="G3115" s="784" t="s">
        <v>4431</v>
      </c>
      <c r="H3115" s="784" t="s">
        <v>4431</v>
      </c>
      <c r="I3115" s="784" t="s">
        <v>5325</v>
      </c>
    </row>
    <row r="3116" spans="1:9" hidden="1">
      <c r="A3116" s="784" t="str">
        <f>Table_wabobpsvr_AzureCalc_AzureCalcRateCard[[#This Row],[ServiceName]]&amp;Table_wabobpsvr_AzureCalc_AzureCalcRateCard[[#This Row],[Price_Level]]&amp;Table_wabobpsvr_AzureCalc_AzureCalcRateCard[[#This Row],[Region]]</f>
        <v>A0 VM (Windows)A4</v>
      </c>
      <c r="B3116" s="784">
        <v>4</v>
      </c>
      <c r="C3116" s="784" t="s">
        <v>701</v>
      </c>
      <c r="D3116" s="784" t="s">
        <v>181</v>
      </c>
      <c r="E3116" s="784">
        <v>1.46E-2</v>
      </c>
      <c r="F3116" s="784" t="s">
        <v>726</v>
      </c>
      <c r="G3116" s="784" t="s">
        <v>2153</v>
      </c>
      <c r="H3116" s="784" t="s">
        <v>2154</v>
      </c>
      <c r="I3116" s="784" t="s">
        <v>5325</v>
      </c>
    </row>
    <row r="3117" spans="1:9" hidden="1">
      <c r="A3117" s="784" t="str">
        <f>Table_wabobpsvr_AzureCalc_AzureCalcRateCard[[#This Row],[ServiceName]]&amp;Table_wabobpsvr_AzureCalc_AzureCalcRateCard[[#This Row],[Price_Level]]&amp;Table_wabobpsvr_AzureCalc_AzureCalcRateCard[[#This Row],[Region]]</f>
        <v>A0 VM (Windows)B4</v>
      </c>
      <c r="B3117" s="784">
        <v>4</v>
      </c>
      <c r="C3117" s="784" t="s">
        <v>701</v>
      </c>
      <c r="D3117" s="784" t="s">
        <v>182</v>
      </c>
      <c r="E3117" s="784">
        <v>1.4E-2</v>
      </c>
      <c r="F3117" s="784" t="s">
        <v>726</v>
      </c>
      <c r="G3117" s="784" t="s">
        <v>2153</v>
      </c>
      <c r="H3117" s="784" t="s">
        <v>2154</v>
      </c>
      <c r="I3117" s="784" t="s">
        <v>5325</v>
      </c>
    </row>
    <row r="3118" spans="1:9" hidden="1">
      <c r="A3118" t="str">
        <f>Table_wabobpsvr_AzureCalc_AzureCalcRateCard[[#This Row],[ServiceName]]&amp;Table_wabobpsvr_AzureCalc_AzureCalcRateCard[[#This Row],[Price_Level]]&amp;Table_wabobpsvr_AzureCalc_AzureCalcRateCard[[#This Row],[Region]]</f>
        <v>A0 VM (Windows)C4</v>
      </c>
      <c r="B3118">
        <v>4</v>
      </c>
      <c r="C3118" t="s">
        <v>701</v>
      </c>
      <c r="D3118" t="s">
        <v>184</v>
      </c>
      <c r="E3118">
        <v>1.34E-2</v>
      </c>
      <c r="F3118" t="s">
        <v>726</v>
      </c>
      <c r="G3118" s="784" t="s">
        <v>2153</v>
      </c>
      <c r="H3118" s="784" t="s">
        <v>2154</v>
      </c>
      <c r="I3118" s="784" t="s">
        <v>5325</v>
      </c>
    </row>
    <row r="3119" spans="1:9" hidden="1">
      <c r="A3119" t="str">
        <f>Table_wabobpsvr_AzureCalc_AzureCalcRateCard[[#This Row],[ServiceName]]&amp;Table_wabobpsvr_AzureCalc_AzureCalcRateCard[[#This Row],[Price_Level]]&amp;Table_wabobpsvr_AzureCalc_AzureCalcRateCard[[#This Row],[Region]]</f>
        <v>A0 VM (Non-Windows)C4</v>
      </c>
      <c r="B3119">
        <v>4</v>
      </c>
      <c r="C3119" t="s">
        <v>701</v>
      </c>
      <c r="D3119" t="s">
        <v>184</v>
      </c>
      <c r="E3119">
        <v>1.34E-2</v>
      </c>
      <c r="F3119" t="s">
        <v>725</v>
      </c>
      <c r="G3119" s="784" t="s">
        <v>2151</v>
      </c>
      <c r="H3119" s="784" t="s">
        <v>2152</v>
      </c>
      <c r="I3119" s="784" t="s">
        <v>5324</v>
      </c>
    </row>
    <row r="3120" spans="1:9" hidden="1">
      <c r="A3120" t="str">
        <f>Table_wabobpsvr_AzureCalc_AzureCalcRateCard[[#This Row],[ServiceName]]&amp;Table_wabobpsvr_AzureCalc_AzureCalcRateCard[[#This Row],[Price_Level]]&amp;Table_wabobpsvr_AzureCalc_AzureCalcRateCard[[#This Row],[Region]]</f>
        <v>A0 VM (Non-Windows)D4</v>
      </c>
      <c r="B3120">
        <v>4</v>
      </c>
      <c r="C3120" t="s">
        <v>701</v>
      </c>
      <c r="D3120" t="s">
        <v>183</v>
      </c>
      <c r="E3120">
        <v>1.2800000000000001E-2</v>
      </c>
      <c r="F3120" t="s">
        <v>725</v>
      </c>
      <c r="G3120" s="784" t="s">
        <v>2151</v>
      </c>
      <c r="H3120" s="784" t="s">
        <v>2152</v>
      </c>
      <c r="I3120" s="784" t="s">
        <v>5324</v>
      </c>
    </row>
    <row r="3121" spans="1:9" hidden="1">
      <c r="A3121" t="str">
        <f>Table_wabobpsvr_AzureCalc_AzureCalcRateCard[[#This Row],[ServiceName]]&amp;Table_wabobpsvr_AzureCalc_AzureCalcRateCard[[#This Row],[Price_Level]]&amp;Table_wabobpsvr_AzureCalc_AzureCalcRateCard[[#This Row],[Region]]</f>
        <v>A0 VM (Non-Windows)MOSP5</v>
      </c>
      <c r="B3121">
        <v>5</v>
      </c>
      <c r="C3121" t="s">
        <v>701</v>
      </c>
      <c r="D3121" t="s">
        <v>627</v>
      </c>
      <c r="E3121">
        <v>0.02</v>
      </c>
      <c r="F3121" t="s">
        <v>725</v>
      </c>
      <c r="G3121" s="784" t="s">
        <v>4431</v>
      </c>
      <c r="H3121" s="784" t="s">
        <v>4431</v>
      </c>
      <c r="I3121" s="784" t="s">
        <v>5329</v>
      </c>
    </row>
    <row r="3122" spans="1:9" hidden="1">
      <c r="A3122" t="str">
        <f>Table_wabobpsvr_AzureCalc_AzureCalcRateCard[[#This Row],[ServiceName]]&amp;Table_wabobpsvr_AzureCalc_AzureCalcRateCard[[#This Row],[Price_Level]]&amp;Table_wabobpsvr_AzureCalc_AzureCalcRateCard[[#This Row],[Region]]</f>
        <v>A0 VM (Non-Windows)A5</v>
      </c>
      <c r="B3122">
        <v>5</v>
      </c>
      <c r="C3122" t="s">
        <v>701</v>
      </c>
      <c r="D3122" t="s">
        <v>181</v>
      </c>
      <c r="E3122">
        <v>1.46E-2</v>
      </c>
      <c r="F3122" t="s">
        <v>725</v>
      </c>
      <c r="G3122" s="784" t="s">
        <v>2161</v>
      </c>
      <c r="H3122" s="784" t="s">
        <v>2162</v>
      </c>
      <c r="I3122" s="784" t="s">
        <v>5329</v>
      </c>
    </row>
    <row r="3123" spans="1:9" hidden="1">
      <c r="A3123" t="str">
        <f>Table_wabobpsvr_AzureCalc_AzureCalcRateCard[[#This Row],[ServiceName]]&amp;Table_wabobpsvr_AzureCalc_AzureCalcRateCard[[#This Row],[Price_Level]]&amp;Table_wabobpsvr_AzureCalc_AzureCalcRateCard[[#This Row],[Region]]</f>
        <v>A0 VM (Non-Windows)B5</v>
      </c>
      <c r="B3123">
        <v>5</v>
      </c>
      <c r="C3123" t="s">
        <v>701</v>
      </c>
      <c r="D3123" t="s">
        <v>182</v>
      </c>
      <c r="E3123">
        <v>1.4E-2</v>
      </c>
      <c r="F3123" t="s">
        <v>725</v>
      </c>
      <c r="G3123" s="784" t="s">
        <v>2161</v>
      </c>
      <c r="H3123" s="784" t="s">
        <v>2162</v>
      </c>
      <c r="I3123" s="784" t="s">
        <v>5329</v>
      </c>
    </row>
    <row r="3124" spans="1:9" hidden="1">
      <c r="A3124" s="784" t="str">
        <f>Table_wabobpsvr_AzureCalc_AzureCalcRateCard[[#This Row],[ServiceName]]&amp;Table_wabobpsvr_AzureCalc_AzureCalcRateCard[[#This Row],[Price_Level]]&amp;Table_wabobpsvr_AzureCalc_AzureCalcRateCard[[#This Row],[Region]]</f>
        <v>A0 VM (Non-Windows)C5</v>
      </c>
      <c r="B3124" s="784">
        <v>5</v>
      </c>
      <c r="C3124" s="784" t="s">
        <v>701</v>
      </c>
      <c r="D3124" s="784" t="s">
        <v>184</v>
      </c>
      <c r="E3124" s="784">
        <v>1.34E-2</v>
      </c>
      <c r="F3124" s="784" t="s">
        <v>725</v>
      </c>
      <c r="G3124" s="784" t="s">
        <v>2161</v>
      </c>
      <c r="H3124" s="784" t="s">
        <v>2162</v>
      </c>
      <c r="I3124" s="784" t="s">
        <v>5329</v>
      </c>
    </row>
    <row r="3125" spans="1:9" hidden="1">
      <c r="A3125" s="784" t="str">
        <f>Table_wabobpsvr_AzureCalc_AzureCalcRateCard[[#This Row],[ServiceName]]&amp;Table_wabobpsvr_AzureCalc_AzureCalcRateCard[[#This Row],[Price_Level]]&amp;Table_wabobpsvr_AzureCalc_AzureCalcRateCard[[#This Row],[Region]]</f>
        <v>A0 VM (Non-Windows)D5</v>
      </c>
      <c r="B3125" s="784">
        <v>5</v>
      </c>
      <c r="C3125" s="784" t="s">
        <v>701</v>
      </c>
      <c r="D3125" s="784" t="s">
        <v>183</v>
      </c>
      <c r="E3125" s="784">
        <v>1.2800000000000001E-2</v>
      </c>
      <c r="F3125" s="784" t="s">
        <v>725</v>
      </c>
      <c r="G3125" s="784" t="s">
        <v>2161</v>
      </c>
      <c r="H3125" s="784" t="s">
        <v>2162</v>
      </c>
      <c r="I3125" s="784" t="s">
        <v>5329</v>
      </c>
    </row>
    <row r="3126" spans="1:9" hidden="1">
      <c r="A3126" s="784" t="str">
        <f>Table_wabobpsvr_AzureCalc_AzureCalcRateCard[[#This Row],[ServiceName]]&amp;Table_wabobpsvr_AzureCalc_AzureCalcRateCard[[#This Row],[Price_Level]]&amp;Table_wabobpsvr_AzureCalc_AzureCalcRateCard[[#This Row],[Region]]</f>
        <v>A0 VM (Non-Windows)MOSP1</v>
      </c>
      <c r="B3126" s="784">
        <v>1</v>
      </c>
      <c r="C3126" s="784" t="s">
        <v>701</v>
      </c>
      <c r="D3126" s="784" t="s">
        <v>627</v>
      </c>
      <c r="E3126" s="784">
        <v>0.02</v>
      </c>
      <c r="F3126" s="784" t="s">
        <v>725</v>
      </c>
      <c r="G3126" s="784" t="s">
        <v>4431</v>
      </c>
      <c r="H3126" s="784" t="s">
        <v>4431</v>
      </c>
      <c r="I3126" s="784" t="s">
        <v>5330</v>
      </c>
    </row>
    <row r="3127" spans="1:9" hidden="1">
      <c r="A3127" s="784" t="str">
        <f>Table_wabobpsvr_AzureCalc_AzureCalcRateCard[[#This Row],[ServiceName]]&amp;Table_wabobpsvr_AzureCalc_AzureCalcRateCard[[#This Row],[Price_Level]]&amp;Table_wabobpsvr_AzureCalc_AzureCalcRateCard[[#This Row],[Region]]</f>
        <v>A0 VM (Non-Windows)A1</v>
      </c>
      <c r="B3127" s="784">
        <v>1</v>
      </c>
      <c r="C3127" s="784" t="s">
        <v>701</v>
      </c>
      <c r="D3127" s="784" t="s">
        <v>181</v>
      </c>
      <c r="E3127" s="784">
        <v>1.46E-2</v>
      </c>
      <c r="F3127" s="784" t="s">
        <v>725</v>
      </c>
      <c r="G3127" s="784" t="s">
        <v>2163</v>
      </c>
      <c r="H3127" s="784" t="s">
        <v>2164</v>
      </c>
      <c r="I3127" s="784" t="s">
        <v>5330</v>
      </c>
    </row>
    <row r="3128" spans="1:9" hidden="1">
      <c r="A3128" s="784" t="str">
        <f>Table_wabobpsvr_AzureCalc_AzureCalcRateCard[[#This Row],[ServiceName]]&amp;Table_wabobpsvr_AzureCalc_AzureCalcRateCard[[#This Row],[Price_Level]]&amp;Table_wabobpsvr_AzureCalc_AzureCalcRateCard[[#This Row],[Region]]</f>
        <v>A0 VM (Non-Windows)B1</v>
      </c>
      <c r="B3128" s="784">
        <v>1</v>
      </c>
      <c r="C3128" s="784" t="s">
        <v>701</v>
      </c>
      <c r="D3128" s="784" t="s">
        <v>182</v>
      </c>
      <c r="E3128" s="784">
        <v>1.4E-2</v>
      </c>
      <c r="F3128" s="784" t="s">
        <v>725</v>
      </c>
      <c r="G3128" s="784" t="s">
        <v>2163</v>
      </c>
      <c r="H3128" s="784" t="s">
        <v>2164</v>
      </c>
      <c r="I3128" s="784" t="s">
        <v>5330</v>
      </c>
    </row>
    <row r="3129" spans="1:9" hidden="1">
      <c r="A3129" s="784" t="str">
        <f>Table_wabobpsvr_AzureCalc_AzureCalcRateCard[[#This Row],[ServiceName]]&amp;Table_wabobpsvr_AzureCalc_AzureCalcRateCard[[#This Row],[Price_Level]]&amp;Table_wabobpsvr_AzureCalc_AzureCalcRateCard[[#This Row],[Region]]</f>
        <v>A0 VM (Non-Windows)C1</v>
      </c>
      <c r="B3129" s="784">
        <v>1</v>
      </c>
      <c r="C3129" s="784" t="s">
        <v>701</v>
      </c>
      <c r="D3129" s="784" t="s">
        <v>184</v>
      </c>
      <c r="E3129" s="784">
        <v>1.34E-2</v>
      </c>
      <c r="F3129" s="784" t="s">
        <v>725</v>
      </c>
      <c r="G3129" s="784" t="s">
        <v>2163</v>
      </c>
      <c r="H3129" s="784" t="s">
        <v>2164</v>
      </c>
      <c r="I3129" s="784" t="s">
        <v>5330</v>
      </c>
    </row>
    <row r="3130" spans="1:9" hidden="1">
      <c r="A3130" s="784" t="str">
        <f>Table_wabobpsvr_AzureCalc_AzureCalcRateCard[[#This Row],[ServiceName]]&amp;Table_wabobpsvr_AzureCalc_AzureCalcRateCard[[#This Row],[Price_Level]]&amp;Table_wabobpsvr_AzureCalc_AzureCalcRateCard[[#This Row],[Region]]</f>
        <v>A0 VM (Non-Windows)D1</v>
      </c>
      <c r="B3130" s="784">
        <v>1</v>
      </c>
      <c r="C3130" s="784" t="s">
        <v>701</v>
      </c>
      <c r="D3130" s="784" t="s">
        <v>183</v>
      </c>
      <c r="E3130" s="784">
        <v>1.2800000000000001E-2</v>
      </c>
      <c r="F3130" s="784" t="s">
        <v>725</v>
      </c>
      <c r="G3130" s="784" t="s">
        <v>2163</v>
      </c>
      <c r="H3130" s="784" t="s">
        <v>2164</v>
      </c>
      <c r="I3130" s="784" t="s">
        <v>5330</v>
      </c>
    </row>
    <row r="3131" spans="1:9" hidden="1">
      <c r="A3131" s="784" t="str">
        <f>Table_wabobpsvr_AzureCalc_AzureCalcRateCard[[#This Row],[ServiceName]]&amp;Table_wabobpsvr_AzureCalc_AzureCalcRateCard[[#This Row],[Price_Level]]&amp;Table_wabobpsvr_AzureCalc_AzureCalcRateCard[[#This Row],[Region]]</f>
        <v>A0 VM (Non-Windows)MOSP7</v>
      </c>
      <c r="B3131" s="784">
        <v>7</v>
      </c>
      <c r="C3131" s="784" t="s">
        <v>701</v>
      </c>
      <c r="D3131" s="784" t="s">
        <v>627</v>
      </c>
      <c r="E3131" s="784">
        <v>0.02</v>
      </c>
      <c r="F3131" s="784" t="s">
        <v>725</v>
      </c>
      <c r="G3131" s="784" t="s">
        <v>4431</v>
      </c>
      <c r="H3131" s="784" t="s">
        <v>4431</v>
      </c>
      <c r="I3131" s="784" t="s">
        <v>5331</v>
      </c>
    </row>
    <row r="3132" spans="1:9" hidden="1">
      <c r="A3132" s="784" t="str">
        <f>Table_wabobpsvr_AzureCalc_AzureCalcRateCard[[#This Row],[ServiceName]]&amp;Table_wabobpsvr_AzureCalc_AzureCalcRateCard[[#This Row],[Price_Level]]&amp;Table_wabobpsvr_AzureCalc_AzureCalcRateCard[[#This Row],[Region]]</f>
        <v>A0 VM (Non-Windows)A7</v>
      </c>
      <c r="B3132" s="784">
        <v>7</v>
      </c>
      <c r="C3132" s="784" t="s">
        <v>701</v>
      </c>
      <c r="D3132" s="784" t="s">
        <v>181</v>
      </c>
      <c r="E3132" s="784">
        <v>1.46E-2</v>
      </c>
      <c r="F3132" s="784" t="s">
        <v>725</v>
      </c>
      <c r="G3132" s="784" t="s">
        <v>2165</v>
      </c>
      <c r="H3132" s="784" t="s">
        <v>2166</v>
      </c>
      <c r="I3132" s="784" t="s">
        <v>5331</v>
      </c>
    </row>
    <row r="3133" spans="1:9" hidden="1">
      <c r="A3133" t="str">
        <f>Table_wabobpsvr_AzureCalc_AzureCalcRateCard[[#This Row],[ServiceName]]&amp;Table_wabobpsvr_AzureCalc_AzureCalcRateCard[[#This Row],[Price_Level]]&amp;Table_wabobpsvr_AzureCalc_AzureCalcRateCard[[#This Row],[Region]]</f>
        <v>A0 VM (Non-Windows)B7</v>
      </c>
      <c r="B3133">
        <v>7</v>
      </c>
      <c r="C3133" t="s">
        <v>701</v>
      </c>
      <c r="D3133" t="s">
        <v>182</v>
      </c>
      <c r="E3133">
        <v>1.4E-2</v>
      </c>
      <c r="F3133" t="s">
        <v>725</v>
      </c>
      <c r="G3133" s="784" t="s">
        <v>2165</v>
      </c>
      <c r="H3133" s="784" t="s">
        <v>2166</v>
      </c>
      <c r="I3133" s="784" t="s">
        <v>5331</v>
      </c>
    </row>
    <row r="3134" spans="1:9" hidden="1">
      <c r="A3134" t="str">
        <f>Table_wabobpsvr_AzureCalc_AzureCalcRateCard[[#This Row],[ServiceName]]&amp;Table_wabobpsvr_AzureCalc_AzureCalcRateCard[[#This Row],[Price_Level]]&amp;Table_wabobpsvr_AzureCalc_AzureCalcRateCard[[#This Row],[Region]]</f>
        <v>A0 VM (Non-Windows)C7</v>
      </c>
      <c r="B3134">
        <v>7</v>
      </c>
      <c r="C3134" t="s">
        <v>701</v>
      </c>
      <c r="D3134" t="s">
        <v>184</v>
      </c>
      <c r="E3134">
        <v>1.34E-2</v>
      </c>
      <c r="F3134" t="s">
        <v>725</v>
      </c>
      <c r="G3134" s="784" t="s">
        <v>2165</v>
      </c>
      <c r="H3134" s="784" t="s">
        <v>2166</v>
      </c>
      <c r="I3134" s="784" t="s">
        <v>5331</v>
      </c>
    </row>
    <row r="3135" spans="1:9" hidden="1">
      <c r="A3135" t="str">
        <f>Table_wabobpsvr_AzureCalc_AzureCalcRateCard[[#This Row],[ServiceName]]&amp;Table_wabobpsvr_AzureCalc_AzureCalcRateCard[[#This Row],[Price_Level]]&amp;Table_wabobpsvr_AzureCalc_AzureCalcRateCard[[#This Row],[Region]]</f>
        <v>A0 VM (Non-Windows)D7</v>
      </c>
      <c r="B3135">
        <v>7</v>
      </c>
      <c r="C3135" t="s">
        <v>701</v>
      </c>
      <c r="D3135" t="s">
        <v>183</v>
      </c>
      <c r="E3135">
        <v>1.2800000000000001E-2</v>
      </c>
      <c r="F3135" t="s">
        <v>725</v>
      </c>
      <c r="G3135" s="784" t="s">
        <v>2165</v>
      </c>
      <c r="H3135" s="784" t="s">
        <v>2166</v>
      </c>
      <c r="I3135" s="784" t="s">
        <v>5331</v>
      </c>
    </row>
    <row r="3136" spans="1:9" hidden="1">
      <c r="A3136" t="str">
        <f>Table_wabobpsvr_AzureCalc_AzureCalcRateCard[[#This Row],[ServiceName]]&amp;Table_wabobpsvr_AzureCalc_AzureCalcRateCard[[#This Row],[Price_Level]]&amp;Table_wabobpsvr_AzureCalc_AzureCalcRateCard[[#This Row],[Region]]</f>
        <v>A0 VM (Non-Windows)MOSP8</v>
      </c>
      <c r="B3136">
        <v>8</v>
      </c>
      <c r="C3136" t="s">
        <v>701</v>
      </c>
      <c r="D3136" t="s">
        <v>627</v>
      </c>
      <c r="E3136">
        <v>0.02</v>
      </c>
      <c r="F3136" t="s">
        <v>725</v>
      </c>
      <c r="G3136" s="784" t="s">
        <v>4431</v>
      </c>
      <c r="H3136" s="784" t="s">
        <v>4431</v>
      </c>
      <c r="I3136" s="784" t="s">
        <v>5332</v>
      </c>
    </row>
    <row r="3137" spans="1:9" hidden="1">
      <c r="A3137" s="784" t="str">
        <f>Table_wabobpsvr_AzureCalc_AzureCalcRateCard[[#This Row],[ServiceName]]&amp;Table_wabobpsvr_AzureCalc_AzureCalcRateCard[[#This Row],[Price_Level]]&amp;Table_wabobpsvr_AzureCalc_AzureCalcRateCard[[#This Row],[Region]]</f>
        <v>A0 VM (Non-Windows)A8</v>
      </c>
      <c r="B3137" s="784">
        <v>8</v>
      </c>
      <c r="C3137" s="784" t="s">
        <v>701</v>
      </c>
      <c r="D3137" s="784" t="s">
        <v>181</v>
      </c>
      <c r="E3137" s="784">
        <v>1.46E-2</v>
      </c>
      <c r="F3137" s="784" t="s">
        <v>725</v>
      </c>
      <c r="G3137" s="784" t="s">
        <v>2139</v>
      </c>
      <c r="H3137" s="784" t="s">
        <v>2140</v>
      </c>
      <c r="I3137" s="784" t="s">
        <v>5332</v>
      </c>
    </row>
    <row r="3138" spans="1:9" hidden="1">
      <c r="A3138" s="784" t="str">
        <f>Table_wabobpsvr_AzureCalc_AzureCalcRateCard[[#This Row],[ServiceName]]&amp;Table_wabobpsvr_AzureCalc_AzureCalcRateCard[[#This Row],[Price_Level]]&amp;Table_wabobpsvr_AzureCalc_AzureCalcRateCard[[#This Row],[Region]]</f>
        <v>A0 VM (Non-Windows)B8</v>
      </c>
      <c r="B3138" s="784">
        <v>8</v>
      </c>
      <c r="C3138" s="784" t="s">
        <v>701</v>
      </c>
      <c r="D3138" s="784" t="s">
        <v>182</v>
      </c>
      <c r="E3138" s="784">
        <v>1.4E-2</v>
      </c>
      <c r="F3138" s="784" t="s">
        <v>725</v>
      </c>
      <c r="G3138" s="784" t="s">
        <v>2139</v>
      </c>
      <c r="H3138" s="784" t="s">
        <v>2140</v>
      </c>
      <c r="I3138" s="784" t="s">
        <v>5332</v>
      </c>
    </row>
    <row r="3139" spans="1:9" hidden="1">
      <c r="A3139" s="784" t="str">
        <f>Table_wabobpsvr_AzureCalc_AzureCalcRateCard[[#This Row],[ServiceName]]&amp;Table_wabobpsvr_AzureCalc_AzureCalcRateCard[[#This Row],[Price_Level]]&amp;Table_wabobpsvr_AzureCalc_AzureCalcRateCard[[#This Row],[Region]]</f>
        <v>A0 VM (Windows)C1</v>
      </c>
      <c r="B3139" s="784">
        <v>1</v>
      </c>
      <c r="C3139" s="784" t="s">
        <v>701</v>
      </c>
      <c r="D3139" s="784" t="s">
        <v>184</v>
      </c>
      <c r="E3139" s="784">
        <v>1.34E-2</v>
      </c>
      <c r="F3139" s="784" t="s">
        <v>726</v>
      </c>
      <c r="G3139" s="784" t="s">
        <v>2157</v>
      </c>
      <c r="H3139" s="784" t="s">
        <v>2158</v>
      </c>
      <c r="I3139" s="784" t="s">
        <v>5327</v>
      </c>
    </row>
    <row r="3140" spans="1:9" hidden="1">
      <c r="A3140" s="784" t="str">
        <f>Table_wabobpsvr_AzureCalc_AzureCalcRateCard[[#This Row],[ServiceName]]&amp;Table_wabobpsvr_AzureCalc_AzureCalcRateCard[[#This Row],[Price_Level]]&amp;Table_wabobpsvr_AzureCalc_AzureCalcRateCard[[#This Row],[Region]]</f>
        <v>Basic.A0 VM (Non-Windows)C12</v>
      </c>
      <c r="B3140" s="784">
        <v>12</v>
      </c>
      <c r="C3140" s="784" t="s">
        <v>701</v>
      </c>
      <c r="D3140" s="784" t="s">
        <v>184</v>
      </c>
      <c r="E3140" s="784">
        <v>1.206E-2</v>
      </c>
      <c r="F3140" s="784" t="s">
        <v>722</v>
      </c>
      <c r="G3140" s="784" t="s">
        <v>1850</v>
      </c>
      <c r="H3140" s="784" t="s">
        <v>1851</v>
      </c>
      <c r="I3140" s="784" t="s">
        <v>5333</v>
      </c>
    </row>
    <row r="3141" spans="1:9" hidden="1">
      <c r="A3141" s="784" t="str">
        <f>Table_wabobpsvr_AzureCalc_AzureCalcRateCard[[#This Row],[ServiceName]]&amp;Table_wabobpsvr_AzureCalc_AzureCalcRateCard[[#This Row],[Price_Level]]&amp;Table_wabobpsvr_AzureCalc_AzureCalcRateCard[[#This Row],[Region]]</f>
        <v>Basic.A0 VM (Non-Windows)D12</v>
      </c>
      <c r="B3141" s="784">
        <v>12</v>
      </c>
      <c r="C3141" s="784" t="s">
        <v>701</v>
      </c>
      <c r="D3141" s="784" t="s">
        <v>183</v>
      </c>
      <c r="E3141" s="784">
        <v>1.1520000000000001E-2</v>
      </c>
      <c r="F3141" s="784" t="s">
        <v>722</v>
      </c>
      <c r="G3141" s="784" t="s">
        <v>1850</v>
      </c>
      <c r="H3141" s="784" t="s">
        <v>1851</v>
      </c>
      <c r="I3141" s="784" t="s">
        <v>5333</v>
      </c>
    </row>
    <row r="3142" spans="1:9" hidden="1">
      <c r="A3142" s="784" t="str">
        <f>Table_wabobpsvr_AzureCalc_AzureCalcRateCard[[#This Row],[ServiceName]]&amp;Table_wabobpsvr_AzureCalc_AzureCalcRateCard[[#This Row],[Price_Level]]&amp;Table_wabobpsvr_AzureCalc_AzureCalcRateCard[[#This Row],[Region]]</f>
        <v>Basic.A0 VM (Non-Windows)MOSP13</v>
      </c>
      <c r="B3142" s="784">
        <v>13</v>
      </c>
      <c r="C3142" s="784" t="s">
        <v>701</v>
      </c>
      <c r="D3142" s="784" t="s">
        <v>627</v>
      </c>
      <c r="E3142" s="784">
        <v>2.1999999999999999E-2</v>
      </c>
      <c r="F3142" s="784" t="s">
        <v>722</v>
      </c>
      <c r="G3142" s="784" t="s">
        <v>4431</v>
      </c>
      <c r="H3142" s="784" t="s">
        <v>4431</v>
      </c>
      <c r="I3142" s="784" t="s">
        <v>5334</v>
      </c>
    </row>
    <row r="3143" spans="1:9" hidden="1">
      <c r="A3143" s="784" t="str">
        <f>Table_wabobpsvr_AzureCalc_AzureCalcRateCard[[#This Row],[ServiceName]]&amp;Table_wabobpsvr_AzureCalc_AzureCalcRateCard[[#This Row],[Price_Level]]&amp;Table_wabobpsvr_AzureCalc_AzureCalcRateCard[[#This Row],[Region]]</f>
        <v>Basic.A0 VM (Non-Windows)A13</v>
      </c>
      <c r="B3143" s="784">
        <v>13</v>
      </c>
      <c r="C3143" s="784" t="s">
        <v>701</v>
      </c>
      <c r="D3143" s="784" t="s">
        <v>181</v>
      </c>
      <c r="E3143" s="784">
        <v>1.6060000000000001E-2</v>
      </c>
      <c r="F3143" s="784" t="s">
        <v>722</v>
      </c>
      <c r="G3143" s="784" t="s">
        <v>2167</v>
      </c>
      <c r="H3143" s="784" t="s">
        <v>2168</v>
      </c>
      <c r="I3143" s="784" t="s">
        <v>5334</v>
      </c>
    </row>
    <row r="3144" spans="1:9" hidden="1">
      <c r="A3144" s="784" t="str">
        <f>Table_wabobpsvr_AzureCalc_AzureCalcRateCard[[#This Row],[ServiceName]]&amp;Table_wabobpsvr_AzureCalc_AzureCalcRateCard[[#This Row],[Price_Level]]&amp;Table_wabobpsvr_AzureCalc_AzureCalcRateCard[[#This Row],[Region]]</f>
        <v>Basic.A0 VM (Non-Windows)B13</v>
      </c>
      <c r="B3144" s="784">
        <v>13</v>
      </c>
      <c r="C3144" s="784" t="s">
        <v>701</v>
      </c>
      <c r="D3144" s="784" t="s">
        <v>182</v>
      </c>
      <c r="E3144" s="784">
        <v>1.54E-2</v>
      </c>
      <c r="F3144" s="784" t="s">
        <v>722</v>
      </c>
      <c r="G3144" s="784" t="s">
        <v>2167</v>
      </c>
      <c r="H3144" s="784" t="s">
        <v>2168</v>
      </c>
      <c r="I3144" s="784" t="s">
        <v>5334</v>
      </c>
    </row>
    <row r="3145" spans="1:9" hidden="1">
      <c r="A3145" s="784" t="str">
        <f>Table_wabobpsvr_AzureCalc_AzureCalcRateCard[[#This Row],[ServiceName]]&amp;Table_wabobpsvr_AzureCalc_AzureCalcRateCard[[#This Row],[Price_Level]]&amp;Table_wabobpsvr_AzureCalc_AzureCalcRateCard[[#This Row],[Region]]</f>
        <v>Basic.A0 VM (Non-Windows)C13</v>
      </c>
      <c r="B3145" s="784">
        <v>13</v>
      </c>
      <c r="C3145" s="784" t="s">
        <v>701</v>
      </c>
      <c r="D3145" s="784" t="s">
        <v>184</v>
      </c>
      <c r="E3145" s="784">
        <v>1.474E-2</v>
      </c>
      <c r="F3145" s="784" t="s">
        <v>722</v>
      </c>
      <c r="G3145" s="784" t="s">
        <v>2167</v>
      </c>
      <c r="H3145" s="784" t="s">
        <v>2168</v>
      </c>
      <c r="I3145" s="784" t="s">
        <v>5334</v>
      </c>
    </row>
    <row r="3146" spans="1:9" hidden="1">
      <c r="A3146" s="784" t="str">
        <f>Table_wabobpsvr_AzureCalc_AzureCalcRateCard[[#This Row],[ServiceName]]&amp;Table_wabobpsvr_AzureCalc_AzureCalcRateCard[[#This Row],[Price_Level]]&amp;Table_wabobpsvr_AzureCalc_AzureCalcRateCard[[#This Row],[Region]]</f>
        <v>Basic.A0 VM (Non-Windows)D13</v>
      </c>
      <c r="B3146" s="784">
        <v>13</v>
      </c>
      <c r="C3146" s="784" t="s">
        <v>701</v>
      </c>
      <c r="D3146" s="784" t="s">
        <v>183</v>
      </c>
      <c r="E3146" s="784">
        <v>1.4080000000000001E-2</v>
      </c>
      <c r="F3146" s="784" t="s">
        <v>722</v>
      </c>
      <c r="G3146" s="784" t="s">
        <v>2167</v>
      </c>
      <c r="H3146" s="784" t="s">
        <v>2168</v>
      </c>
      <c r="I3146" s="784" t="s">
        <v>5334</v>
      </c>
    </row>
    <row r="3147" spans="1:9" hidden="1">
      <c r="A3147" s="784" t="str">
        <f>Table_wabobpsvr_AzureCalc_AzureCalcRateCard[[#This Row],[ServiceName]]&amp;Table_wabobpsvr_AzureCalc_AzureCalcRateCard[[#This Row],[Price_Level]]&amp;Table_wabobpsvr_AzureCalc_AzureCalcRateCard[[#This Row],[Region]]</f>
        <v>Basic.A0 VM (Windows)MOSP6</v>
      </c>
      <c r="B3147" s="784">
        <v>6</v>
      </c>
      <c r="C3147" s="784" t="s">
        <v>701</v>
      </c>
      <c r="D3147" s="784" t="s">
        <v>627</v>
      </c>
      <c r="E3147" s="784">
        <v>1.7999999999999999E-2</v>
      </c>
      <c r="F3147" s="784" t="s">
        <v>727</v>
      </c>
      <c r="G3147" s="784" t="s">
        <v>4431</v>
      </c>
      <c r="H3147" s="784" t="s">
        <v>4431</v>
      </c>
      <c r="I3147" s="784" t="s">
        <v>5335</v>
      </c>
    </row>
    <row r="3148" spans="1:9" hidden="1">
      <c r="A3148" s="784" t="str">
        <f>Table_wabobpsvr_AzureCalc_AzureCalcRateCard[[#This Row],[ServiceName]]&amp;Table_wabobpsvr_AzureCalc_AzureCalcRateCard[[#This Row],[Price_Level]]&amp;Table_wabobpsvr_AzureCalc_AzureCalcRateCard[[#This Row],[Region]]</f>
        <v>A7 Cloud ServicesD8</v>
      </c>
      <c r="B3148" s="784">
        <v>8</v>
      </c>
      <c r="C3148" s="784" t="s">
        <v>701</v>
      </c>
      <c r="D3148" s="784" t="s">
        <v>183</v>
      </c>
      <c r="E3148" s="784">
        <v>0.90239999999999998</v>
      </c>
      <c r="F3148" s="784" t="s">
        <v>705</v>
      </c>
      <c r="G3148" s="784" t="s">
        <v>2130</v>
      </c>
      <c r="H3148" s="784" t="s">
        <v>2131</v>
      </c>
      <c r="I3148" s="784" t="s">
        <v>5336</v>
      </c>
    </row>
    <row r="3149" spans="1:9" hidden="1">
      <c r="A3149" s="784" t="str">
        <f>Table_wabobpsvr_AzureCalc_AzureCalcRateCard[[#This Row],[ServiceName]]&amp;Table_wabobpsvr_AzureCalc_AzureCalcRateCard[[#This Row],[Price_Level]]&amp;Table_wabobpsvr_AzureCalc_AzureCalcRateCard[[#This Row],[Region]]</f>
        <v>A7 Cloud ServicesMOSP9</v>
      </c>
      <c r="B3149" s="784">
        <v>9</v>
      </c>
      <c r="C3149" s="784" t="s">
        <v>701</v>
      </c>
      <c r="D3149" s="784" t="s">
        <v>627</v>
      </c>
      <c r="E3149" s="784">
        <v>1.41</v>
      </c>
      <c r="F3149" s="784" t="s">
        <v>705</v>
      </c>
      <c r="G3149" s="784" t="s">
        <v>4431</v>
      </c>
      <c r="H3149" s="784" t="s">
        <v>4431</v>
      </c>
      <c r="I3149" s="784" t="s">
        <v>5337</v>
      </c>
    </row>
    <row r="3150" spans="1:9" hidden="1">
      <c r="A3150" s="784" t="str">
        <f>Table_wabobpsvr_AzureCalc_AzureCalcRateCard[[#This Row],[ServiceName]]&amp;Table_wabobpsvr_AzureCalc_AzureCalcRateCard[[#This Row],[Price_Level]]&amp;Table_wabobpsvr_AzureCalc_AzureCalcRateCard[[#This Row],[Region]]</f>
        <v>A7 Cloud ServicesA9</v>
      </c>
      <c r="B3150" s="784">
        <v>9</v>
      </c>
      <c r="C3150" s="784" t="s">
        <v>701</v>
      </c>
      <c r="D3150" s="784" t="s">
        <v>181</v>
      </c>
      <c r="E3150" s="784">
        <v>1.0293000000000001</v>
      </c>
      <c r="F3150" s="784" t="s">
        <v>705</v>
      </c>
      <c r="G3150" s="784" t="s">
        <v>2169</v>
      </c>
      <c r="H3150" s="784" t="s">
        <v>2170</v>
      </c>
      <c r="I3150" s="784" t="s">
        <v>5337</v>
      </c>
    </row>
    <row r="3151" spans="1:9" hidden="1">
      <c r="A3151" s="784" t="str">
        <f>Table_wabobpsvr_AzureCalc_AzureCalcRateCard[[#This Row],[ServiceName]]&amp;Table_wabobpsvr_AzureCalc_AzureCalcRateCard[[#This Row],[Price_Level]]&amp;Table_wabobpsvr_AzureCalc_AzureCalcRateCard[[#This Row],[Region]]</f>
        <v>A7 Cloud ServicesB9</v>
      </c>
      <c r="B3151" s="784">
        <v>9</v>
      </c>
      <c r="C3151" s="784" t="s">
        <v>701</v>
      </c>
      <c r="D3151" s="784" t="s">
        <v>182</v>
      </c>
      <c r="E3151" s="784">
        <v>0.98699999999999999</v>
      </c>
      <c r="F3151" s="784" t="s">
        <v>705</v>
      </c>
      <c r="G3151" s="784" t="s">
        <v>2169</v>
      </c>
      <c r="H3151" s="784" t="s">
        <v>2170</v>
      </c>
      <c r="I3151" s="784" t="s">
        <v>5337</v>
      </c>
    </row>
    <row r="3152" spans="1:9" hidden="1">
      <c r="A3152" s="784" t="str">
        <f>Table_wabobpsvr_AzureCalc_AzureCalcRateCard[[#This Row],[ServiceName]]&amp;Table_wabobpsvr_AzureCalc_AzureCalcRateCard[[#This Row],[Price_Level]]&amp;Table_wabobpsvr_AzureCalc_AzureCalcRateCard[[#This Row],[Region]]</f>
        <v>A7 Cloud ServicesC9</v>
      </c>
      <c r="B3152" s="784">
        <v>9</v>
      </c>
      <c r="C3152" s="784" t="s">
        <v>701</v>
      </c>
      <c r="D3152" s="784" t="s">
        <v>184</v>
      </c>
      <c r="E3152" s="784">
        <v>0.94469999999999998</v>
      </c>
      <c r="F3152" s="784" t="s">
        <v>705</v>
      </c>
      <c r="G3152" s="784" t="s">
        <v>2169</v>
      </c>
      <c r="H3152" s="784" t="s">
        <v>2170</v>
      </c>
      <c r="I3152" s="784" t="s">
        <v>5337</v>
      </c>
    </row>
    <row r="3153" spans="1:9" hidden="1">
      <c r="A3153" s="784" t="str">
        <f>Table_wabobpsvr_AzureCalc_AzureCalcRateCard[[#This Row],[ServiceName]]&amp;Table_wabobpsvr_AzureCalc_AzureCalcRateCard[[#This Row],[Price_Level]]&amp;Table_wabobpsvr_AzureCalc_AzureCalcRateCard[[#This Row],[Region]]</f>
        <v>A7 Cloud ServicesD9</v>
      </c>
      <c r="B3153" s="784">
        <v>9</v>
      </c>
      <c r="C3153" s="784" t="s">
        <v>701</v>
      </c>
      <c r="D3153" s="784" t="s">
        <v>183</v>
      </c>
      <c r="E3153" s="784">
        <v>0.90239999999999998</v>
      </c>
      <c r="F3153" s="784" t="s">
        <v>705</v>
      </c>
      <c r="G3153" s="784" t="s">
        <v>2169</v>
      </c>
      <c r="H3153" s="784" t="s">
        <v>2170</v>
      </c>
      <c r="I3153" s="784" t="s">
        <v>5337</v>
      </c>
    </row>
    <row r="3154" spans="1:9" hidden="1">
      <c r="A3154" s="784" t="str">
        <f>Table_wabobpsvr_AzureCalc_AzureCalcRateCard[[#This Row],[ServiceName]]&amp;Table_wabobpsvr_AzureCalc_AzureCalcRateCard[[#This Row],[Price_Level]]&amp;Table_wabobpsvr_AzureCalc_AzureCalcRateCard[[#This Row],[Region]]</f>
        <v>A7 Cloud ServicesMOSP10</v>
      </c>
      <c r="B3154" s="784">
        <v>10</v>
      </c>
      <c r="C3154" s="784" t="s">
        <v>701</v>
      </c>
      <c r="D3154" s="784" t="s">
        <v>627</v>
      </c>
      <c r="E3154" s="784">
        <v>1.41</v>
      </c>
      <c r="F3154" s="784" t="s">
        <v>705</v>
      </c>
      <c r="G3154" s="784" t="s">
        <v>4431</v>
      </c>
      <c r="H3154" s="784" t="s">
        <v>4431</v>
      </c>
      <c r="I3154" s="784" t="s">
        <v>5338</v>
      </c>
    </row>
    <row r="3155" spans="1:9" hidden="1">
      <c r="A3155" s="784" t="str">
        <f>Table_wabobpsvr_AzureCalc_AzureCalcRateCard[[#This Row],[ServiceName]]&amp;Table_wabobpsvr_AzureCalc_AzureCalcRateCard[[#This Row],[Price_Level]]&amp;Table_wabobpsvr_AzureCalc_AzureCalcRateCard[[#This Row],[Region]]</f>
        <v>A7 Cloud ServicesA10</v>
      </c>
      <c r="B3155" s="784">
        <v>10</v>
      </c>
      <c r="C3155" s="784" t="s">
        <v>701</v>
      </c>
      <c r="D3155" s="784" t="s">
        <v>181</v>
      </c>
      <c r="E3155" s="784">
        <v>1.0293000000000001</v>
      </c>
      <c r="F3155" s="784" t="s">
        <v>705</v>
      </c>
      <c r="G3155" s="784" t="s">
        <v>2171</v>
      </c>
      <c r="H3155" s="784" t="s">
        <v>2172</v>
      </c>
      <c r="I3155" s="784" t="s">
        <v>5338</v>
      </c>
    </row>
    <row r="3156" spans="1:9" hidden="1">
      <c r="A3156" s="784" t="str">
        <f>Table_wabobpsvr_AzureCalc_AzureCalcRateCard[[#This Row],[ServiceName]]&amp;Table_wabobpsvr_AzureCalc_AzureCalcRateCard[[#This Row],[Price_Level]]&amp;Table_wabobpsvr_AzureCalc_AzureCalcRateCard[[#This Row],[Region]]</f>
        <v>A7 Cloud ServicesB10</v>
      </c>
      <c r="B3156" s="784">
        <v>10</v>
      </c>
      <c r="C3156" s="784" t="s">
        <v>701</v>
      </c>
      <c r="D3156" s="784" t="s">
        <v>182</v>
      </c>
      <c r="E3156" s="784">
        <v>0.98699999999999999</v>
      </c>
      <c r="F3156" s="784" t="s">
        <v>705</v>
      </c>
      <c r="G3156" s="784" t="s">
        <v>2171</v>
      </c>
      <c r="H3156" s="784" t="s">
        <v>2172</v>
      </c>
      <c r="I3156" s="784" t="s">
        <v>5338</v>
      </c>
    </row>
    <row r="3157" spans="1:9" hidden="1">
      <c r="A3157" t="str">
        <f>Table_wabobpsvr_AzureCalc_AzureCalcRateCard[[#This Row],[ServiceName]]&amp;Table_wabobpsvr_AzureCalc_AzureCalcRateCard[[#This Row],[Price_Level]]&amp;Table_wabobpsvr_AzureCalc_AzureCalcRateCard[[#This Row],[Region]]</f>
        <v>A7 Cloud ServicesC10</v>
      </c>
      <c r="B3157">
        <v>10</v>
      </c>
      <c r="C3157" t="s">
        <v>701</v>
      </c>
      <c r="D3157" t="s">
        <v>184</v>
      </c>
      <c r="E3157">
        <v>0.94469999999999998</v>
      </c>
      <c r="F3157" t="s">
        <v>705</v>
      </c>
      <c r="G3157" s="784" t="s">
        <v>2171</v>
      </c>
      <c r="H3157" s="784" t="s">
        <v>2172</v>
      </c>
      <c r="I3157" s="784" t="s">
        <v>5338</v>
      </c>
    </row>
    <row r="3158" spans="1:9" hidden="1">
      <c r="A3158" t="str">
        <f>Table_wabobpsvr_AzureCalc_AzureCalcRateCard[[#This Row],[ServiceName]]&amp;Table_wabobpsvr_AzureCalc_AzureCalcRateCard[[#This Row],[Price_Level]]&amp;Table_wabobpsvr_AzureCalc_AzureCalcRateCard[[#This Row],[Region]]</f>
        <v>A7 Cloud ServicesD10</v>
      </c>
      <c r="B3158">
        <v>10</v>
      </c>
      <c r="C3158" t="s">
        <v>701</v>
      </c>
      <c r="D3158" t="s">
        <v>183</v>
      </c>
      <c r="E3158">
        <v>0.90239999999999998</v>
      </c>
      <c r="F3158" t="s">
        <v>705</v>
      </c>
      <c r="G3158" s="784" t="s">
        <v>2171</v>
      </c>
      <c r="H3158" s="784" t="s">
        <v>2172</v>
      </c>
      <c r="I3158" s="784" t="s">
        <v>5338</v>
      </c>
    </row>
    <row r="3159" spans="1:9" hidden="1">
      <c r="A3159" t="str">
        <f>Table_wabobpsvr_AzureCalc_AzureCalcRateCard[[#This Row],[ServiceName]]&amp;Table_wabobpsvr_AzureCalc_AzureCalcRateCard[[#This Row],[Price_Level]]&amp;Table_wabobpsvr_AzureCalc_AzureCalcRateCard[[#This Row],[Region]]</f>
        <v>A7 Cloud ServicesMOSP11</v>
      </c>
      <c r="B3159">
        <v>11</v>
      </c>
      <c r="C3159" t="s">
        <v>701</v>
      </c>
      <c r="D3159" t="s">
        <v>627</v>
      </c>
      <c r="E3159">
        <v>1.7709999999999999</v>
      </c>
      <c r="F3159" t="s">
        <v>705</v>
      </c>
      <c r="G3159" s="784" t="s">
        <v>4431</v>
      </c>
      <c r="H3159" s="784" t="s">
        <v>4431</v>
      </c>
      <c r="I3159" s="784" t="s">
        <v>5339</v>
      </c>
    </row>
    <row r="3160" spans="1:9" hidden="1">
      <c r="A3160" t="str">
        <f>Table_wabobpsvr_AzureCalc_AzureCalcRateCard[[#This Row],[ServiceName]]&amp;Table_wabobpsvr_AzureCalc_AzureCalcRateCard[[#This Row],[Price_Level]]&amp;Table_wabobpsvr_AzureCalc_AzureCalcRateCard[[#This Row],[Region]]</f>
        <v>A7 Cloud ServicesA11</v>
      </c>
      <c r="B3160">
        <v>11</v>
      </c>
      <c r="C3160" t="s">
        <v>701</v>
      </c>
      <c r="D3160" t="s">
        <v>181</v>
      </c>
      <c r="E3160">
        <v>1.2928299999999999</v>
      </c>
      <c r="F3160" t="s">
        <v>705</v>
      </c>
      <c r="G3160" s="784" t="s">
        <v>2173</v>
      </c>
      <c r="H3160" s="784" t="s">
        <v>2174</v>
      </c>
      <c r="I3160" s="784" t="s">
        <v>5339</v>
      </c>
    </row>
    <row r="3161" spans="1:9" hidden="1">
      <c r="A3161" t="str">
        <f>Table_wabobpsvr_AzureCalc_AzureCalcRateCard[[#This Row],[ServiceName]]&amp;Table_wabobpsvr_AzureCalc_AzureCalcRateCard[[#This Row],[Price_Level]]&amp;Table_wabobpsvr_AzureCalc_AzureCalcRateCard[[#This Row],[Region]]</f>
        <v>A7 Cloud ServicesB11</v>
      </c>
      <c r="B3161">
        <v>11</v>
      </c>
      <c r="C3161" t="s">
        <v>701</v>
      </c>
      <c r="D3161" t="s">
        <v>182</v>
      </c>
      <c r="E3161">
        <v>1.2397</v>
      </c>
      <c r="F3161" t="s">
        <v>705</v>
      </c>
      <c r="G3161" s="784" t="s">
        <v>2173</v>
      </c>
      <c r="H3161" s="784" t="s">
        <v>2174</v>
      </c>
      <c r="I3161" s="784" t="s">
        <v>5339</v>
      </c>
    </row>
    <row r="3162" spans="1:9" hidden="1">
      <c r="A3162" t="str">
        <f>Table_wabobpsvr_AzureCalc_AzureCalcRateCard[[#This Row],[ServiceName]]&amp;Table_wabobpsvr_AzureCalc_AzureCalcRateCard[[#This Row],[Price_Level]]&amp;Table_wabobpsvr_AzureCalc_AzureCalcRateCard[[#This Row],[Region]]</f>
        <v>A7 Cloud ServicesC11</v>
      </c>
      <c r="B3162">
        <v>11</v>
      </c>
      <c r="C3162" t="s">
        <v>701</v>
      </c>
      <c r="D3162" t="s">
        <v>184</v>
      </c>
      <c r="E3162">
        <v>1.1865699999999999</v>
      </c>
      <c r="F3162" t="s">
        <v>705</v>
      </c>
      <c r="G3162" s="784" t="s">
        <v>2173</v>
      </c>
      <c r="H3162" s="784" t="s">
        <v>2174</v>
      </c>
      <c r="I3162" s="784" t="s">
        <v>5339</v>
      </c>
    </row>
    <row r="3163" spans="1:9" hidden="1">
      <c r="A3163" t="str">
        <f>Table_wabobpsvr_AzureCalc_AzureCalcRateCard[[#This Row],[ServiceName]]&amp;Table_wabobpsvr_AzureCalc_AzureCalcRateCard[[#This Row],[Price_Level]]&amp;Table_wabobpsvr_AzureCalc_AzureCalcRateCard[[#This Row],[Region]]</f>
        <v>A7 Cloud ServicesD11</v>
      </c>
      <c r="B3163">
        <v>11</v>
      </c>
      <c r="C3163" t="s">
        <v>701</v>
      </c>
      <c r="D3163" t="s">
        <v>183</v>
      </c>
      <c r="E3163">
        <v>1.13344</v>
      </c>
      <c r="F3163" t="s">
        <v>705</v>
      </c>
      <c r="G3163" s="784" t="s">
        <v>2173</v>
      </c>
      <c r="H3163" s="784" t="s">
        <v>2174</v>
      </c>
      <c r="I3163" s="784" t="s">
        <v>5339</v>
      </c>
    </row>
    <row r="3164" spans="1:9" hidden="1">
      <c r="A3164" t="str">
        <f>Table_wabobpsvr_AzureCalc_AzureCalcRateCard[[#This Row],[ServiceName]]&amp;Table_wabobpsvr_AzureCalc_AzureCalcRateCard[[#This Row],[Price_Level]]&amp;Table_wabobpsvr_AzureCalc_AzureCalcRateCard[[#This Row],[Region]]</f>
        <v>A7 Cloud ServicesMOSP12</v>
      </c>
      <c r="B3164">
        <v>12</v>
      </c>
      <c r="C3164" t="s">
        <v>701</v>
      </c>
      <c r="D3164" t="s">
        <v>627</v>
      </c>
      <c r="E3164">
        <v>1.5940000000000001</v>
      </c>
      <c r="F3164" t="s">
        <v>705</v>
      </c>
      <c r="G3164" s="784" t="s">
        <v>4431</v>
      </c>
      <c r="H3164" s="784" t="s">
        <v>4431</v>
      </c>
      <c r="I3164" s="784" t="s">
        <v>5340</v>
      </c>
    </row>
    <row r="3165" spans="1:9" hidden="1">
      <c r="A3165" t="str">
        <f>Table_wabobpsvr_AzureCalc_AzureCalcRateCard[[#This Row],[ServiceName]]&amp;Table_wabobpsvr_AzureCalc_AzureCalcRateCard[[#This Row],[Price_Level]]&amp;Table_wabobpsvr_AzureCalc_AzureCalcRateCard[[#This Row],[Region]]</f>
        <v>A7 Cloud ServicesA12</v>
      </c>
      <c r="B3165">
        <v>12</v>
      </c>
      <c r="C3165" t="s">
        <v>701</v>
      </c>
      <c r="D3165" t="s">
        <v>181</v>
      </c>
      <c r="E3165">
        <v>1.1636200000000001</v>
      </c>
      <c r="F3165" t="s">
        <v>705</v>
      </c>
      <c r="G3165" s="784" t="s">
        <v>2175</v>
      </c>
      <c r="H3165" s="784" t="s">
        <v>2176</v>
      </c>
      <c r="I3165" s="784" t="s">
        <v>5340</v>
      </c>
    </row>
    <row r="3166" spans="1:9" hidden="1">
      <c r="A3166" t="str">
        <f>Table_wabobpsvr_AzureCalc_AzureCalcRateCard[[#This Row],[ServiceName]]&amp;Table_wabobpsvr_AzureCalc_AzureCalcRateCard[[#This Row],[Price_Level]]&amp;Table_wabobpsvr_AzureCalc_AzureCalcRateCard[[#This Row],[Region]]</f>
        <v>A7 Cloud ServicesB12</v>
      </c>
      <c r="B3166">
        <v>12</v>
      </c>
      <c r="C3166" t="s">
        <v>701</v>
      </c>
      <c r="D3166" t="s">
        <v>182</v>
      </c>
      <c r="E3166">
        <v>1.1157999999999999</v>
      </c>
      <c r="F3166" t="s">
        <v>705</v>
      </c>
      <c r="G3166" s="784" t="s">
        <v>2175</v>
      </c>
      <c r="H3166" s="784" t="s">
        <v>2176</v>
      </c>
      <c r="I3166" s="784" t="s">
        <v>5340</v>
      </c>
    </row>
    <row r="3167" spans="1:9" hidden="1">
      <c r="A3167" t="str">
        <f>Table_wabobpsvr_AzureCalc_AzureCalcRateCard[[#This Row],[ServiceName]]&amp;Table_wabobpsvr_AzureCalc_AzureCalcRateCard[[#This Row],[Price_Level]]&amp;Table_wabobpsvr_AzureCalc_AzureCalcRateCard[[#This Row],[Region]]</f>
        <v>A7 Cloud ServicesC12</v>
      </c>
      <c r="B3167">
        <v>12</v>
      </c>
      <c r="C3167" t="s">
        <v>701</v>
      </c>
      <c r="D3167" t="s">
        <v>184</v>
      </c>
      <c r="E3167">
        <v>1.0679799999999999</v>
      </c>
      <c r="F3167" t="s">
        <v>705</v>
      </c>
      <c r="G3167" s="784" t="s">
        <v>2175</v>
      </c>
      <c r="H3167" s="784" t="s">
        <v>2176</v>
      </c>
      <c r="I3167" s="784" t="s">
        <v>5340</v>
      </c>
    </row>
    <row r="3168" spans="1:9" hidden="1">
      <c r="A3168" t="str">
        <f>Table_wabobpsvr_AzureCalc_AzureCalcRateCard[[#This Row],[ServiceName]]&amp;Table_wabobpsvr_AzureCalc_AzureCalcRateCard[[#This Row],[Price_Level]]&amp;Table_wabobpsvr_AzureCalc_AzureCalcRateCard[[#This Row],[Region]]</f>
        <v>A7 Cloud ServicesD12</v>
      </c>
      <c r="B3168">
        <v>12</v>
      </c>
      <c r="C3168" t="s">
        <v>701</v>
      </c>
      <c r="D3168" t="s">
        <v>183</v>
      </c>
      <c r="E3168">
        <v>1.02016</v>
      </c>
      <c r="F3168" t="s">
        <v>705</v>
      </c>
      <c r="G3168" s="784" t="s">
        <v>2175</v>
      </c>
      <c r="H3168" s="784" t="s">
        <v>2176</v>
      </c>
      <c r="I3168" s="784" t="s">
        <v>5340</v>
      </c>
    </row>
    <row r="3169" spans="1:9" hidden="1">
      <c r="A3169" t="str">
        <f>Table_wabobpsvr_AzureCalc_AzureCalcRateCard[[#This Row],[ServiceName]]&amp;Table_wabobpsvr_AzureCalc_AzureCalcRateCard[[#This Row],[Price_Level]]&amp;Table_wabobpsvr_AzureCalc_AzureCalcRateCard[[#This Row],[Region]]</f>
        <v>A7 Cloud ServicesMOSP13</v>
      </c>
      <c r="B3169">
        <v>13</v>
      </c>
      <c r="C3169" t="s">
        <v>701</v>
      </c>
      <c r="D3169" t="s">
        <v>627</v>
      </c>
      <c r="E3169">
        <v>1.738</v>
      </c>
      <c r="F3169" t="s">
        <v>705</v>
      </c>
      <c r="G3169" s="784" t="s">
        <v>4431</v>
      </c>
      <c r="H3169" s="784" t="s">
        <v>4431</v>
      </c>
      <c r="I3169" s="784" t="s">
        <v>5341</v>
      </c>
    </row>
    <row r="3170" spans="1:9" hidden="1">
      <c r="A3170" s="784" t="str">
        <f>Table_wabobpsvr_AzureCalc_AzureCalcRateCard[[#This Row],[ServiceName]]&amp;Table_wabobpsvr_AzureCalc_AzureCalcRateCard[[#This Row],[Price_Level]]&amp;Table_wabobpsvr_AzureCalc_AzureCalcRateCard[[#This Row],[Region]]</f>
        <v>A9 VM (Windows)D5</v>
      </c>
      <c r="B3170" s="784">
        <v>5</v>
      </c>
      <c r="C3170" s="784" t="s">
        <v>701</v>
      </c>
      <c r="D3170" s="784" t="s">
        <v>183</v>
      </c>
      <c r="E3170" s="784">
        <v>3.1360000000000001</v>
      </c>
      <c r="F3170" s="784" t="s">
        <v>706</v>
      </c>
      <c r="G3170" s="784" t="s">
        <v>2177</v>
      </c>
      <c r="H3170" s="784" t="s">
        <v>2178</v>
      </c>
      <c r="I3170" s="784" t="s">
        <v>5342</v>
      </c>
    </row>
    <row r="3171" spans="1:9" hidden="1">
      <c r="A3171" t="str">
        <f>Table_wabobpsvr_AzureCalc_AzureCalcRateCard[[#This Row],[ServiceName]]&amp;Table_wabobpsvr_AzureCalc_AzureCalcRateCard[[#This Row],[Price_Level]]&amp;Table_wabobpsvr_AzureCalc_AzureCalcRateCard[[#This Row],[Region]]</f>
        <v>Monthly FeeA14</v>
      </c>
      <c r="B3171">
        <v>14</v>
      </c>
      <c r="C3171" t="s">
        <v>4431</v>
      </c>
      <c r="D3171" t="s">
        <v>181</v>
      </c>
      <c r="E3171">
        <v>999999</v>
      </c>
      <c r="F3171" t="s">
        <v>3556</v>
      </c>
      <c r="G3171" s="784" t="s">
        <v>4431</v>
      </c>
      <c r="H3171" s="784" t="s">
        <v>4431</v>
      </c>
      <c r="I3171" s="784" t="s">
        <v>4431</v>
      </c>
    </row>
    <row r="3172" spans="1:9" hidden="1">
      <c r="A3172" t="str">
        <f>Table_wabobpsvr_AzureCalc_AzureCalcRateCard[[#This Row],[ServiceName]]&amp;Table_wabobpsvr_AzureCalc_AzureCalcRateCard[[#This Row],[Price_Level]]&amp;Table_wabobpsvr_AzureCalc_AzureCalcRateCard[[#This Row],[Region]]</f>
        <v>Production API  Compute HoursA15</v>
      </c>
      <c r="B3172">
        <v>15</v>
      </c>
      <c r="C3172" t="s">
        <v>4431</v>
      </c>
      <c r="D3172" t="s">
        <v>181</v>
      </c>
      <c r="E3172">
        <v>999999</v>
      </c>
      <c r="F3172" t="s">
        <v>3708</v>
      </c>
      <c r="G3172" s="784" t="s">
        <v>4431</v>
      </c>
      <c r="H3172" s="784" t="s">
        <v>4431</v>
      </c>
      <c r="I3172" s="784" t="s">
        <v>4431</v>
      </c>
    </row>
    <row r="3173" spans="1:9" hidden="1">
      <c r="A3173" t="str">
        <f>Table_wabobpsvr_AzureCalc_AzureCalcRateCard[[#This Row],[ServiceName]]&amp;Table_wabobpsvr_AzureCalc_AzureCalcRateCard[[#This Row],[Price_Level]]&amp;Table_wabobpsvr_AzureCalc_AzureCalcRateCard[[#This Row],[Region]]</f>
        <v>Automation Standard UnitsD16</v>
      </c>
      <c r="B3173">
        <v>16</v>
      </c>
      <c r="C3173" t="s">
        <v>4431</v>
      </c>
      <c r="D3173" t="s">
        <v>183</v>
      </c>
      <c r="E3173">
        <v>999999</v>
      </c>
      <c r="F3173" t="s">
        <v>1202</v>
      </c>
      <c r="G3173" s="784" t="s">
        <v>4431</v>
      </c>
      <c r="H3173" s="784" t="s">
        <v>4431</v>
      </c>
      <c r="I3173" s="784" t="s">
        <v>4431</v>
      </c>
    </row>
    <row r="3174" spans="1:9" hidden="1">
      <c r="A3174" t="str">
        <f>Table_wabobpsvr_AzureCalc_AzureCalcRateCard[[#This Row],[ServiceName]]&amp;Table_wabobpsvr_AzureCalc_AzureCalcRateCard[[#This Row],[Price_Level]]&amp;Table_wabobpsvr_AzureCalc_AzureCalcRateCard[[#This Row],[Region]]</f>
        <v>A9 VM (Windows)MOSP7</v>
      </c>
      <c r="B3174">
        <v>7</v>
      </c>
      <c r="C3174" t="s">
        <v>701</v>
      </c>
      <c r="D3174" t="s">
        <v>627</v>
      </c>
      <c r="E3174">
        <v>4.9000000000000004</v>
      </c>
      <c r="F3174" t="s">
        <v>706</v>
      </c>
      <c r="G3174" s="784" t="s">
        <v>4431</v>
      </c>
      <c r="H3174" s="784" t="s">
        <v>4431</v>
      </c>
      <c r="I3174" s="784" t="s">
        <v>5343</v>
      </c>
    </row>
    <row r="3175" spans="1:9" hidden="1">
      <c r="A3175" t="str">
        <f>Table_wabobpsvr_AzureCalc_AzureCalcRateCard[[#This Row],[ServiceName]]&amp;Table_wabobpsvr_AzureCalc_AzureCalcRateCard[[#This Row],[Price_Level]]&amp;Table_wabobpsvr_AzureCalc_AzureCalcRateCard[[#This Row],[Region]]</f>
        <v>A9 VM (Windows)A7</v>
      </c>
      <c r="B3175">
        <v>7</v>
      </c>
      <c r="C3175" t="s">
        <v>701</v>
      </c>
      <c r="D3175" t="s">
        <v>181</v>
      </c>
      <c r="E3175">
        <v>3.577</v>
      </c>
      <c r="F3175" t="s">
        <v>706</v>
      </c>
      <c r="G3175" s="784" t="s">
        <v>2181</v>
      </c>
      <c r="H3175" s="784" t="s">
        <v>2182</v>
      </c>
      <c r="I3175" s="784" t="s">
        <v>5343</v>
      </c>
    </row>
    <row r="3176" spans="1:9" hidden="1">
      <c r="A3176" t="str">
        <f>Table_wabobpsvr_AzureCalc_AzureCalcRateCard[[#This Row],[ServiceName]]&amp;Table_wabobpsvr_AzureCalc_AzureCalcRateCard[[#This Row],[Price_Level]]&amp;Table_wabobpsvr_AzureCalc_AzureCalcRateCard[[#This Row],[Region]]</f>
        <v>A9 VM (Windows)B7</v>
      </c>
      <c r="B3176">
        <v>7</v>
      </c>
      <c r="C3176" t="s">
        <v>701</v>
      </c>
      <c r="D3176" t="s">
        <v>182</v>
      </c>
      <c r="E3176">
        <v>3.43</v>
      </c>
      <c r="F3176" t="s">
        <v>706</v>
      </c>
      <c r="G3176" s="784" t="s">
        <v>2181</v>
      </c>
      <c r="H3176" s="784" t="s">
        <v>2182</v>
      </c>
      <c r="I3176" s="784" t="s">
        <v>5343</v>
      </c>
    </row>
    <row r="3177" spans="1:9" hidden="1">
      <c r="A3177" t="str">
        <f>Table_wabobpsvr_AzureCalc_AzureCalcRateCard[[#This Row],[ServiceName]]&amp;Table_wabobpsvr_AzureCalc_AzureCalcRateCard[[#This Row],[Price_Level]]&amp;Table_wabobpsvr_AzureCalc_AzureCalcRateCard[[#This Row],[Region]]</f>
        <v>A7 Cloud ServicesA13</v>
      </c>
      <c r="B3177">
        <v>13</v>
      </c>
      <c r="C3177" t="s">
        <v>701</v>
      </c>
      <c r="D3177" t="s">
        <v>181</v>
      </c>
      <c r="E3177">
        <v>1.26874</v>
      </c>
      <c r="F3177" t="s">
        <v>705</v>
      </c>
      <c r="G3177" s="784" t="s">
        <v>2183</v>
      </c>
      <c r="H3177" s="784" t="s">
        <v>2184</v>
      </c>
      <c r="I3177" s="784" t="s">
        <v>5341</v>
      </c>
    </row>
    <row r="3178" spans="1:9" hidden="1">
      <c r="A3178" t="str">
        <f>Table_wabobpsvr_AzureCalc_AzureCalcRateCard[[#This Row],[ServiceName]]&amp;Table_wabobpsvr_AzureCalc_AzureCalcRateCard[[#This Row],[Price_Level]]&amp;Table_wabobpsvr_AzureCalc_AzureCalcRateCard[[#This Row],[Region]]</f>
        <v>A9 VM (Windows)C7</v>
      </c>
      <c r="B3178">
        <v>7</v>
      </c>
      <c r="C3178" t="s">
        <v>701</v>
      </c>
      <c r="D3178" t="s">
        <v>184</v>
      </c>
      <c r="E3178">
        <v>3.2829999999999999</v>
      </c>
      <c r="F3178" t="s">
        <v>706</v>
      </c>
      <c r="G3178" s="784" t="s">
        <v>2181</v>
      </c>
      <c r="H3178" s="784" t="s">
        <v>2182</v>
      </c>
      <c r="I3178" s="784" t="s">
        <v>5343</v>
      </c>
    </row>
    <row r="3179" spans="1:9" hidden="1">
      <c r="A3179" t="str">
        <f>Table_wabobpsvr_AzureCalc_AzureCalcRateCard[[#This Row],[ServiceName]]&amp;Table_wabobpsvr_AzureCalc_AzureCalcRateCard[[#This Row],[Price_Level]]&amp;Table_wabobpsvr_AzureCalc_AzureCalcRateCard[[#This Row],[Region]]</f>
        <v>A9 VM (Windows)D7</v>
      </c>
      <c r="B3179">
        <v>7</v>
      </c>
      <c r="C3179" t="s">
        <v>701</v>
      </c>
      <c r="D3179" t="s">
        <v>183</v>
      </c>
      <c r="E3179">
        <v>3.1360000000000001</v>
      </c>
      <c r="F3179" t="s">
        <v>706</v>
      </c>
      <c r="G3179" s="784" t="s">
        <v>2181</v>
      </c>
      <c r="H3179" s="784" t="s">
        <v>2182</v>
      </c>
      <c r="I3179" s="784" t="s">
        <v>5343</v>
      </c>
    </row>
    <row r="3180" spans="1:9" hidden="1">
      <c r="A3180" t="str">
        <f>Table_wabobpsvr_AzureCalc_AzureCalcRateCard[[#This Row],[ServiceName]]&amp;Table_wabobpsvr_AzureCalc_AzureCalcRateCard[[#This Row],[Price_Level]]&amp;Table_wabobpsvr_AzureCalc_AzureCalcRateCard[[#This Row],[Region]]</f>
        <v>A9 VM (Windows)MOSP8</v>
      </c>
      <c r="B3180">
        <v>8</v>
      </c>
      <c r="C3180" t="s">
        <v>701</v>
      </c>
      <c r="D3180" t="s">
        <v>627</v>
      </c>
      <c r="E3180">
        <v>4.9000000000000004</v>
      </c>
      <c r="F3180" t="s">
        <v>706</v>
      </c>
      <c r="G3180" s="784" t="s">
        <v>4431</v>
      </c>
      <c r="H3180" s="784" t="s">
        <v>4431</v>
      </c>
      <c r="I3180" s="784" t="s">
        <v>5344</v>
      </c>
    </row>
    <row r="3181" spans="1:9" hidden="1">
      <c r="A3181" t="str">
        <f>Table_wabobpsvr_AzureCalc_AzureCalcRateCard[[#This Row],[ServiceName]]&amp;Table_wabobpsvr_AzureCalc_AzureCalcRateCard[[#This Row],[Price_Level]]&amp;Table_wabobpsvr_AzureCalc_AzureCalcRateCard[[#This Row],[Region]]</f>
        <v>A9 VM (Windows)A8</v>
      </c>
      <c r="B3181">
        <v>8</v>
      </c>
      <c r="C3181" t="s">
        <v>701</v>
      </c>
      <c r="D3181" t="s">
        <v>181</v>
      </c>
      <c r="E3181">
        <v>3.577</v>
      </c>
      <c r="F3181" t="s">
        <v>706</v>
      </c>
      <c r="G3181" s="784" t="s">
        <v>2185</v>
      </c>
      <c r="H3181" s="784" t="s">
        <v>2186</v>
      </c>
      <c r="I3181" s="784" t="s">
        <v>5344</v>
      </c>
    </row>
    <row r="3182" spans="1:9" hidden="1">
      <c r="A3182" t="str">
        <f>Table_wabobpsvr_AzureCalc_AzureCalcRateCard[[#This Row],[ServiceName]]&amp;Table_wabobpsvr_AzureCalc_AzureCalcRateCard[[#This Row],[Price_Level]]&amp;Table_wabobpsvr_AzureCalc_AzureCalcRateCard[[#This Row],[Region]]</f>
        <v>A9 VM (Windows)B8</v>
      </c>
      <c r="B3182">
        <v>8</v>
      </c>
      <c r="C3182" t="s">
        <v>701</v>
      </c>
      <c r="D3182" t="s">
        <v>182</v>
      </c>
      <c r="E3182">
        <v>3.43</v>
      </c>
      <c r="F3182" t="s">
        <v>706</v>
      </c>
      <c r="G3182" s="784" t="s">
        <v>2185</v>
      </c>
      <c r="H3182" s="784" t="s">
        <v>2186</v>
      </c>
      <c r="I3182" s="784" t="s">
        <v>5344</v>
      </c>
    </row>
    <row r="3183" spans="1:9" hidden="1">
      <c r="A3183" t="str">
        <f>Table_wabobpsvr_AzureCalc_AzureCalcRateCard[[#This Row],[ServiceName]]&amp;Table_wabobpsvr_AzureCalc_AzureCalcRateCard[[#This Row],[Price_Level]]&amp;Table_wabobpsvr_AzureCalc_AzureCalcRateCard[[#This Row],[Region]]</f>
        <v>A9 VM (Windows)C8</v>
      </c>
      <c r="B3183">
        <v>8</v>
      </c>
      <c r="C3183" t="s">
        <v>701</v>
      </c>
      <c r="D3183" t="s">
        <v>184</v>
      </c>
      <c r="E3183">
        <v>3.2829999999999999</v>
      </c>
      <c r="F3183" t="s">
        <v>706</v>
      </c>
      <c r="G3183" s="784" t="s">
        <v>2185</v>
      </c>
      <c r="H3183" s="784" t="s">
        <v>2186</v>
      </c>
      <c r="I3183" s="784" t="s">
        <v>5344</v>
      </c>
    </row>
    <row r="3184" spans="1:9" hidden="1">
      <c r="A3184" t="str">
        <f>Table_wabobpsvr_AzureCalc_AzureCalcRateCard[[#This Row],[ServiceName]]&amp;Table_wabobpsvr_AzureCalc_AzureCalcRateCard[[#This Row],[Price_Level]]&amp;Table_wabobpsvr_AzureCalc_AzureCalcRateCard[[#This Row],[Region]]</f>
        <v>A9 VM (Windows)D8</v>
      </c>
      <c r="B3184">
        <v>8</v>
      </c>
      <c r="C3184" t="s">
        <v>701</v>
      </c>
      <c r="D3184" t="s">
        <v>183</v>
      </c>
      <c r="E3184">
        <v>3.1360000000000001</v>
      </c>
      <c r="F3184" t="s">
        <v>706</v>
      </c>
      <c r="G3184" s="784" t="s">
        <v>2185</v>
      </c>
      <c r="H3184" s="784" t="s">
        <v>2186</v>
      </c>
      <c r="I3184" s="784" t="s">
        <v>5344</v>
      </c>
    </row>
    <row r="3185" spans="1:9" hidden="1">
      <c r="A3185" t="str">
        <f>Table_wabobpsvr_AzureCalc_AzureCalcRateCard[[#This Row],[ServiceName]]&amp;Table_wabobpsvr_AzureCalc_AzureCalcRateCard[[#This Row],[Price_Level]]&amp;Table_wabobpsvr_AzureCalc_AzureCalcRateCard[[#This Row],[Region]]</f>
        <v>A9 VM (Windows)MOSP11</v>
      </c>
      <c r="B3185">
        <v>11</v>
      </c>
      <c r="C3185" t="s">
        <v>701</v>
      </c>
      <c r="D3185" t="s">
        <v>627</v>
      </c>
      <c r="E3185">
        <v>4.9000000000000004</v>
      </c>
      <c r="F3185" t="s">
        <v>706</v>
      </c>
      <c r="G3185" s="784" t="s">
        <v>4431</v>
      </c>
      <c r="H3185" s="784" t="s">
        <v>4431</v>
      </c>
      <c r="I3185" s="784" t="s">
        <v>5345</v>
      </c>
    </row>
    <row r="3186" spans="1:9" hidden="1">
      <c r="A3186" t="str">
        <f>Table_wabobpsvr_AzureCalc_AzureCalcRateCard[[#This Row],[ServiceName]]&amp;Table_wabobpsvr_AzureCalc_AzureCalcRateCard[[#This Row],[Price_Level]]&amp;Table_wabobpsvr_AzureCalc_AzureCalcRateCard[[#This Row],[Region]]</f>
        <v>A9 VM (Windows)A11</v>
      </c>
      <c r="B3186">
        <v>11</v>
      </c>
      <c r="C3186" t="s">
        <v>701</v>
      </c>
      <c r="D3186" t="s">
        <v>181</v>
      </c>
      <c r="E3186">
        <v>3.577</v>
      </c>
      <c r="F3186" t="s">
        <v>706</v>
      </c>
      <c r="G3186" s="784" t="s">
        <v>1724</v>
      </c>
      <c r="H3186" s="784" t="s">
        <v>1725</v>
      </c>
      <c r="I3186" s="784" t="s">
        <v>5345</v>
      </c>
    </row>
    <row r="3187" spans="1:9" hidden="1">
      <c r="A3187" t="str">
        <f>Table_wabobpsvr_AzureCalc_AzureCalcRateCard[[#This Row],[ServiceName]]&amp;Table_wabobpsvr_AzureCalc_AzureCalcRateCard[[#This Row],[Price_Level]]&amp;Table_wabobpsvr_AzureCalc_AzureCalcRateCard[[#This Row],[Region]]</f>
        <v>A7 Cloud ServicesB13</v>
      </c>
      <c r="B3187">
        <v>13</v>
      </c>
      <c r="C3187" t="s">
        <v>701</v>
      </c>
      <c r="D3187" t="s">
        <v>182</v>
      </c>
      <c r="E3187">
        <v>1.2165999999999999</v>
      </c>
      <c r="F3187" t="s">
        <v>705</v>
      </c>
      <c r="G3187" s="784" t="s">
        <v>2183</v>
      </c>
      <c r="H3187" s="784" t="s">
        <v>2184</v>
      </c>
      <c r="I3187" s="784" t="s">
        <v>5341</v>
      </c>
    </row>
    <row r="3188" spans="1:9" hidden="1">
      <c r="A3188" t="str">
        <f>Table_wabobpsvr_AzureCalc_AzureCalcRateCard[[#This Row],[ServiceName]]&amp;Table_wabobpsvr_AzureCalc_AzureCalcRateCard[[#This Row],[Price_Level]]&amp;Table_wabobpsvr_AzureCalc_AzureCalcRateCard[[#This Row],[Region]]</f>
        <v>A7 Cloud ServicesC13</v>
      </c>
      <c r="B3188">
        <v>13</v>
      </c>
      <c r="C3188" t="s">
        <v>701</v>
      </c>
      <c r="D3188" t="s">
        <v>184</v>
      </c>
      <c r="E3188">
        <v>1.1644600000000001</v>
      </c>
      <c r="F3188" t="s">
        <v>705</v>
      </c>
      <c r="G3188" s="784" t="s">
        <v>2183</v>
      </c>
      <c r="H3188" s="784" t="s">
        <v>2184</v>
      </c>
      <c r="I3188" s="784" t="s">
        <v>5341</v>
      </c>
    </row>
    <row r="3189" spans="1:9" hidden="1">
      <c r="A3189" t="str">
        <f>Table_wabobpsvr_AzureCalc_AzureCalcRateCard[[#This Row],[ServiceName]]&amp;Table_wabobpsvr_AzureCalc_AzureCalcRateCard[[#This Row],[Price_Level]]&amp;Table_wabobpsvr_AzureCalc_AzureCalcRateCard[[#This Row],[Region]]</f>
        <v>A7 Cloud ServicesD13</v>
      </c>
      <c r="B3189">
        <v>13</v>
      </c>
      <c r="C3189" t="s">
        <v>701</v>
      </c>
      <c r="D3189" t="s">
        <v>183</v>
      </c>
      <c r="E3189">
        <v>1.11232</v>
      </c>
      <c r="F3189" t="s">
        <v>705</v>
      </c>
      <c r="G3189" s="784" t="s">
        <v>2183</v>
      </c>
      <c r="H3189" s="784" t="s">
        <v>2184</v>
      </c>
      <c r="I3189" s="784" t="s">
        <v>5341</v>
      </c>
    </row>
    <row r="3190" spans="1:9" hidden="1">
      <c r="A3190" t="str">
        <f>Table_wabobpsvr_AzureCalc_AzureCalcRateCard[[#This Row],[ServiceName]]&amp;Table_wabobpsvr_AzureCalc_AzureCalcRateCard[[#This Row],[Price_Level]]&amp;Table_wabobpsvr_AzureCalc_AzureCalcRateCard[[#This Row],[Region]]</f>
        <v>A7 VM (Non-Windows)MOSP6</v>
      </c>
      <c r="B3190">
        <v>6</v>
      </c>
      <c r="C3190" t="s">
        <v>701</v>
      </c>
      <c r="D3190" t="s">
        <v>627</v>
      </c>
      <c r="E3190">
        <v>1</v>
      </c>
      <c r="F3190" t="s">
        <v>712</v>
      </c>
      <c r="G3190" s="784" t="s">
        <v>4431</v>
      </c>
      <c r="H3190" s="784" t="s">
        <v>4431</v>
      </c>
      <c r="I3190" s="784" t="s">
        <v>5346</v>
      </c>
    </row>
    <row r="3191" spans="1:9" hidden="1">
      <c r="A3191" t="str">
        <f>Table_wabobpsvr_AzureCalc_AzureCalcRateCard[[#This Row],[ServiceName]]&amp;Table_wabobpsvr_AzureCalc_AzureCalcRateCard[[#This Row],[Price_Level]]&amp;Table_wabobpsvr_AzureCalc_AzureCalcRateCard[[#This Row],[Region]]</f>
        <v>A7 VM (Non-Windows)A6</v>
      </c>
      <c r="B3191">
        <v>6</v>
      </c>
      <c r="C3191" t="s">
        <v>701</v>
      </c>
      <c r="D3191" t="s">
        <v>181</v>
      </c>
      <c r="E3191">
        <v>0.73</v>
      </c>
      <c r="F3191" t="s">
        <v>712</v>
      </c>
      <c r="G3191" s="784" t="s">
        <v>2187</v>
      </c>
      <c r="H3191" s="784" t="s">
        <v>2188</v>
      </c>
      <c r="I3191" s="784" t="s">
        <v>5346</v>
      </c>
    </row>
    <row r="3192" spans="1:9" hidden="1">
      <c r="A3192" t="str">
        <f>Table_wabobpsvr_AzureCalc_AzureCalcRateCard[[#This Row],[ServiceName]]&amp;Table_wabobpsvr_AzureCalc_AzureCalcRateCard[[#This Row],[Price_Level]]&amp;Table_wabobpsvr_AzureCalc_AzureCalcRateCard[[#This Row],[Region]]</f>
        <v>A7 VM (Non-Windows)B6</v>
      </c>
      <c r="B3192">
        <v>6</v>
      </c>
      <c r="C3192" t="s">
        <v>701</v>
      </c>
      <c r="D3192" t="s">
        <v>182</v>
      </c>
      <c r="E3192">
        <v>0.7</v>
      </c>
      <c r="F3192" t="s">
        <v>712</v>
      </c>
      <c r="G3192" s="784" t="s">
        <v>2187</v>
      </c>
      <c r="H3192" s="784" t="s">
        <v>2188</v>
      </c>
      <c r="I3192" s="784" t="s">
        <v>5346</v>
      </c>
    </row>
    <row r="3193" spans="1:9" hidden="1">
      <c r="A3193" t="str">
        <f>Table_wabobpsvr_AzureCalc_AzureCalcRateCard[[#This Row],[ServiceName]]&amp;Table_wabobpsvr_AzureCalc_AzureCalcRateCard[[#This Row],[Price_Level]]&amp;Table_wabobpsvr_AzureCalc_AzureCalcRateCard[[#This Row],[Region]]</f>
        <v>A7 VM (Non-Windows)C6</v>
      </c>
      <c r="B3193">
        <v>6</v>
      </c>
      <c r="C3193" t="s">
        <v>701</v>
      </c>
      <c r="D3193" t="s">
        <v>184</v>
      </c>
      <c r="E3193">
        <v>0.67</v>
      </c>
      <c r="F3193" t="s">
        <v>712</v>
      </c>
      <c r="G3193" s="784" t="s">
        <v>2187</v>
      </c>
      <c r="H3193" s="784" t="s">
        <v>2188</v>
      </c>
      <c r="I3193" s="784" t="s">
        <v>5346</v>
      </c>
    </row>
    <row r="3194" spans="1:9" hidden="1">
      <c r="A3194" t="str">
        <f>Table_wabobpsvr_AzureCalc_AzureCalcRateCard[[#This Row],[ServiceName]]&amp;Table_wabobpsvr_AzureCalc_AzureCalcRateCard[[#This Row],[Price_Level]]&amp;Table_wabobpsvr_AzureCalc_AzureCalcRateCard[[#This Row],[Region]]</f>
        <v>A7 VM (Non-Windows)D6</v>
      </c>
      <c r="B3194">
        <v>6</v>
      </c>
      <c r="C3194" t="s">
        <v>701</v>
      </c>
      <c r="D3194" t="s">
        <v>183</v>
      </c>
      <c r="E3194">
        <v>0.64</v>
      </c>
      <c r="F3194" t="s">
        <v>712</v>
      </c>
      <c r="G3194" s="784" t="s">
        <v>2187</v>
      </c>
      <c r="H3194" s="784" t="s">
        <v>2188</v>
      </c>
      <c r="I3194" s="784" t="s">
        <v>5346</v>
      </c>
    </row>
    <row r="3195" spans="1:9" hidden="1">
      <c r="A3195" s="784" t="str">
        <f>Table_wabobpsvr_AzureCalc_AzureCalcRateCard[[#This Row],[ServiceName]]&amp;Table_wabobpsvr_AzureCalc_AzureCalcRateCard[[#This Row],[Price_Level]]&amp;Table_wabobpsvr_AzureCalc_AzureCalcRateCard[[#This Row],[Region]]</f>
        <v>A7 VM (Non-Windows)C8</v>
      </c>
      <c r="B3195" s="784">
        <v>8</v>
      </c>
      <c r="C3195" s="784" t="s">
        <v>701</v>
      </c>
      <c r="D3195" s="784" t="s">
        <v>184</v>
      </c>
      <c r="E3195" s="784">
        <v>0.72360000000000002</v>
      </c>
      <c r="F3195" s="784" t="s">
        <v>712</v>
      </c>
      <c r="G3195" s="784" t="s">
        <v>1898</v>
      </c>
      <c r="H3195" s="784" t="s">
        <v>1899</v>
      </c>
      <c r="I3195" s="784" t="s">
        <v>5347</v>
      </c>
    </row>
    <row r="3196" spans="1:9" hidden="1">
      <c r="A3196" t="str">
        <f>Table_wabobpsvr_AzureCalc_AzureCalcRateCard[[#This Row],[ServiceName]]&amp;Table_wabobpsvr_AzureCalc_AzureCalcRateCard[[#This Row],[Price_Level]]&amp;Table_wabobpsvr_AzureCalc_AzureCalcRateCard[[#This Row],[Region]]</f>
        <v>A7 VM (Non-Windows)D8</v>
      </c>
      <c r="B3196">
        <v>8</v>
      </c>
      <c r="C3196" t="s">
        <v>701</v>
      </c>
      <c r="D3196" t="s">
        <v>183</v>
      </c>
      <c r="E3196">
        <v>0.69120000000000004</v>
      </c>
      <c r="F3196" t="s">
        <v>712</v>
      </c>
      <c r="G3196" s="784" t="s">
        <v>1898</v>
      </c>
      <c r="H3196" s="784" t="s">
        <v>1899</v>
      </c>
      <c r="I3196" s="784" t="s">
        <v>5347</v>
      </c>
    </row>
    <row r="3197" spans="1:9" hidden="1">
      <c r="A3197" t="str">
        <f>Table_wabobpsvr_AzureCalc_AzureCalcRateCard[[#This Row],[ServiceName]]&amp;Table_wabobpsvr_AzureCalc_AzureCalcRateCard[[#This Row],[Price_Level]]&amp;Table_wabobpsvr_AzureCalc_AzureCalcRateCard[[#This Row],[Region]]</f>
        <v>A7 VM (Non-Windows)MOSP9</v>
      </c>
      <c r="B3197">
        <v>9</v>
      </c>
      <c r="C3197" t="s">
        <v>701</v>
      </c>
      <c r="D3197" t="s">
        <v>627</v>
      </c>
      <c r="E3197">
        <v>1.08</v>
      </c>
      <c r="F3197" t="s">
        <v>712</v>
      </c>
      <c r="G3197" s="784" t="s">
        <v>4431</v>
      </c>
      <c r="H3197" s="784" t="s">
        <v>4431</v>
      </c>
      <c r="I3197" s="784" t="s">
        <v>5348</v>
      </c>
    </row>
    <row r="3198" spans="1:9" hidden="1">
      <c r="A3198" t="str">
        <f>Table_wabobpsvr_AzureCalc_AzureCalcRateCard[[#This Row],[ServiceName]]&amp;Table_wabobpsvr_AzureCalc_AzureCalcRateCard[[#This Row],[Price_Level]]&amp;Table_wabobpsvr_AzureCalc_AzureCalcRateCard[[#This Row],[Region]]</f>
        <v>A7 VM (Non-Windows)A9</v>
      </c>
      <c r="B3198">
        <v>9</v>
      </c>
      <c r="C3198" t="s">
        <v>701</v>
      </c>
      <c r="D3198" t="s">
        <v>181</v>
      </c>
      <c r="E3198">
        <v>0.78839999999999999</v>
      </c>
      <c r="F3198" t="s">
        <v>712</v>
      </c>
      <c r="G3198" s="784" t="s">
        <v>2189</v>
      </c>
      <c r="H3198" s="784" t="s">
        <v>2190</v>
      </c>
      <c r="I3198" s="784" t="s">
        <v>5348</v>
      </c>
    </row>
    <row r="3199" spans="1:9" hidden="1">
      <c r="A3199" t="str">
        <f>Table_wabobpsvr_AzureCalc_AzureCalcRateCard[[#This Row],[ServiceName]]&amp;Table_wabobpsvr_AzureCalc_AzureCalcRateCard[[#This Row],[Price_Level]]&amp;Table_wabobpsvr_AzureCalc_AzureCalcRateCard[[#This Row],[Region]]</f>
        <v>A7 VM (Non-Windows)B9</v>
      </c>
      <c r="B3199">
        <v>9</v>
      </c>
      <c r="C3199" t="s">
        <v>701</v>
      </c>
      <c r="D3199" t="s">
        <v>182</v>
      </c>
      <c r="E3199">
        <v>0.75600000000000001</v>
      </c>
      <c r="F3199" t="s">
        <v>712</v>
      </c>
      <c r="G3199" s="784" t="s">
        <v>2189</v>
      </c>
      <c r="H3199" s="784" t="s">
        <v>2190</v>
      </c>
      <c r="I3199" s="784" t="s">
        <v>5348</v>
      </c>
    </row>
    <row r="3200" spans="1:9" hidden="1">
      <c r="A3200" t="str">
        <f>Table_wabobpsvr_AzureCalc_AzureCalcRateCard[[#This Row],[ServiceName]]&amp;Table_wabobpsvr_AzureCalc_AzureCalcRateCard[[#This Row],[Price_Level]]&amp;Table_wabobpsvr_AzureCalc_AzureCalcRateCard[[#This Row],[Region]]</f>
        <v>A7 VM (Non-Windows)C9</v>
      </c>
      <c r="B3200">
        <v>9</v>
      </c>
      <c r="C3200" t="s">
        <v>701</v>
      </c>
      <c r="D3200" t="s">
        <v>184</v>
      </c>
      <c r="E3200">
        <v>0.72360000000000002</v>
      </c>
      <c r="F3200" t="s">
        <v>712</v>
      </c>
      <c r="G3200" s="784" t="s">
        <v>2189</v>
      </c>
      <c r="H3200" s="784" t="s">
        <v>2190</v>
      </c>
      <c r="I3200" s="784" t="s">
        <v>5348</v>
      </c>
    </row>
    <row r="3201" spans="1:9" hidden="1">
      <c r="A3201" t="str">
        <f>Table_wabobpsvr_AzureCalc_AzureCalcRateCard[[#This Row],[ServiceName]]&amp;Table_wabobpsvr_AzureCalc_AzureCalcRateCard[[#This Row],[Price_Level]]&amp;Table_wabobpsvr_AzureCalc_AzureCalcRateCard[[#This Row],[Region]]</f>
        <v>A7 VM (Non-Windows)D9</v>
      </c>
      <c r="B3201">
        <v>9</v>
      </c>
      <c r="C3201" t="s">
        <v>701</v>
      </c>
      <c r="D3201" t="s">
        <v>183</v>
      </c>
      <c r="E3201">
        <v>0.69120000000000004</v>
      </c>
      <c r="F3201" t="s">
        <v>712</v>
      </c>
      <c r="G3201" s="784" t="s">
        <v>2189</v>
      </c>
      <c r="H3201" s="784" t="s">
        <v>2190</v>
      </c>
      <c r="I3201" s="784" t="s">
        <v>5348</v>
      </c>
    </row>
    <row r="3202" spans="1:9" hidden="1">
      <c r="A3202" t="str">
        <f>Table_wabobpsvr_AzureCalc_AzureCalcRateCard[[#This Row],[ServiceName]]&amp;Table_wabobpsvr_AzureCalc_AzureCalcRateCard[[#This Row],[Price_Level]]&amp;Table_wabobpsvr_AzureCalc_AzureCalcRateCard[[#This Row],[Region]]</f>
        <v>A7 VM (Non-Windows)MOSP10</v>
      </c>
      <c r="B3202">
        <v>10</v>
      </c>
      <c r="C3202" t="s">
        <v>701</v>
      </c>
      <c r="D3202" t="s">
        <v>627</v>
      </c>
      <c r="E3202">
        <v>1.1759999999999999</v>
      </c>
      <c r="F3202" t="s">
        <v>712</v>
      </c>
      <c r="G3202" s="784" t="s">
        <v>4431</v>
      </c>
      <c r="H3202" s="784" t="s">
        <v>4431</v>
      </c>
      <c r="I3202" s="784" t="s">
        <v>5349</v>
      </c>
    </row>
    <row r="3203" spans="1:9" hidden="1">
      <c r="A3203" t="str">
        <f>Table_wabobpsvr_AzureCalc_AzureCalcRateCard[[#This Row],[ServiceName]]&amp;Table_wabobpsvr_AzureCalc_AzureCalcRateCard[[#This Row],[Price_Level]]&amp;Table_wabobpsvr_AzureCalc_AzureCalcRateCard[[#This Row],[Region]]</f>
        <v>A7 VM (Non-Windows)A10</v>
      </c>
      <c r="B3203">
        <v>10</v>
      </c>
      <c r="C3203" t="s">
        <v>701</v>
      </c>
      <c r="D3203" t="s">
        <v>181</v>
      </c>
      <c r="E3203">
        <v>0.85848000000000002</v>
      </c>
      <c r="F3203" t="s">
        <v>712</v>
      </c>
      <c r="G3203" s="784" t="s">
        <v>2191</v>
      </c>
      <c r="H3203" s="784" t="s">
        <v>2192</v>
      </c>
      <c r="I3203" s="784" t="s">
        <v>5349</v>
      </c>
    </row>
    <row r="3204" spans="1:9" hidden="1">
      <c r="A3204" t="str">
        <f>Table_wabobpsvr_AzureCalc_AzureCalcRateCard[[#This Row],[ServiceName]]&amp;Table_wabobpsvr_AzureCalc_AzureCalcRateCard[[#This Row],[Price_Level]]&amp;Table_wabobpsvr_AzureCalc_AzureCalcRateCard[[#This Row],[Region]]</f>
        <v>A7 VM (Non-Windows)B10</v>
      </c>
      <c r="B3204">
        <v>10</v>
      </c>
      <c r="C3204" t="s">
        <v>701</v>
      </c>
      <c r="D3204" t="s">
        <v>182</v>
      </c>
      <c r="E3204">
        <v>0.82320000000000004</v>
      </c>
      <c r="F3204" t="s">
        <v>712</v>
      </c>
      <c r="G3204" s="784" t="s">
        <v>2191</v>
      </c>
      <c r="H3204" s="784" t="s">
        <v>2192</v>
      </c>
      <c r="I3204" s="784" t="s">
        <v>5349</v>
      </c>
    </row>
    <row r="3205" spans="1:9" hidden="1">
      <c r="A3205" t="str">
        <f>Table_wabobpsvr_AzureCalc_AzureCalcRateCard[[#This Row],[ServiceName]]&amp;Table_wabobpsvr_AzureCalc_AzureCalcRateCard[[#This Row],[Price_Level]]&amp;Table_wabobpsvr_AzureCalc_AzureCalcRateCard[[#This Row],[Region]]</f>
        <v>A7 VM (Non-Windows)C10</v>
      </c>
      <c r="B3205">
        <v>10</v>
      </c>
      <c r="C3205" t="s">
        <v>701</v>
      </c>
      <c r="D3205" t="s">
        <v>184</v>
      </c>
      <c r="E3205">
        <v>0.78791999999999995</v>
      </c>
      <c r="F3205" t="s">
        <v>712</v>
      </c>
      <c r="G3205" s="784" t="s">
        <v>2191</v>
      </c>
      <c r="H3205" s="784" t="s">
        <v>2192</v>
      </c>
      <c r="I3205" s="784" t="s">
        <v>5349</v>
      </c>
    </row>
    <row r="3206" spans="1:9" hidden="1">
      <c r="A3206" t="str">
        <f>Table_wabobpsvr_AzureCalc_AzureCalcRateCard[[#This Row],[ServiceName]]&amp;Table_wabobpsvr_AzureCalc_AzureCalcRateCard[[#This Row],[Price_Level]]&amp;Table_wabobpsvr_AzureCalc_AzureCalcRateCard[[#This Row],[Region]]</f>
        <v>A7 VM (Non-Windows)D10</v>
      </c>
      <c r="B3206">
        <v>10</v>
      </c>
      <c r="C3206" t="s">
        <v>701</v>
      </c>
      <c r="D3206" t="s">
        <v>183</v>
      </c>
      <c r="E3206">
        <v>0.75263999999999998</v>
      </c>
      <c r="F3206" t="s">
        <v>712</v>
      </c>
      <c r="G3206" s="784" t="s">
        <v>2191</v>
      </c>
      <c r="H3206" s="784" t="s">
        <v>2192</v>
      </c>
      <c r="I3206" s="784" t="s">
        <v>5349</v>
      </c>
    </row>
    <row r="3207" spans="1:9" hidden="1">
      <c r="A3207" s="784" t="str">
        <f>Table_wabobpsvr_AzureCalc_AzureCalcRateCard[[#This Row],[ServiceName]]&amp;Table_wabobpsvr_AzureCalc_AzureCalcRateCard[[#This Row],[Price_Level]]&amp;Table_wabobpsvr_AzureCalc_AzureCalcRateCard[[#This Row],[Region]]</f>
        <v>A7 VM (Non-Windows)MOSP11</v>
      </c>
      <c r="B3207" s="784">
        <v>11</v>
      </c>
      <c r="C3207" s="784" t="s">
        <v>701</v>
      </c>
      <c r="D3207" s="784" t="s">
        <v>627</v>
      </c>
      <c r="E3207" s="784">
        <v>1.1240000000000001</v>
      </c>
      <c r="F3207" s="784" t="s">
        <v>712</v>
      </c>
      <c r="G3207" s="784" t="s">
        <v>4431</v>
      </c>
      <c r="H3207" s="784" t="s">
        <v>4431</v>
      </c>
      <c r="I3207" s="784" t="s">
        <v>5350</v>
      </c>
    </row>
    <row r="3208" spans="1:9" hidden="1">
      <c r="A3208" s="784" t="str">
        <f>Table_wabobpsvr_AzureCalc_AzureCalcRateCard[[#This Row],[ServiceName]]&amp;Table_wabobpsvr_AzureCalc_AzureCalcRateCard[[#This Row],[Price_Level]]&amp;Table_wabobpsvr_AzureCalc_AzureCalcRateCard[[#This Row],[Region]]</f>
        <v>A7 VM (Non-Windows)A11</v>
      </c>
      <c r="B3208" s="784">
        <v>11</v>
      </c>
      <c r="C3208" s="784" t="s">
        <v>701</v>
      </c>
      <c r="D3208" s="784" t="s">
        <v>181</v>
      </c>
      <c r="E3208" s="784">
        <v>0.82052000000000003</v>
      </c>
      <c r="F3208" s="784" t="s">
        <v>712</v>
      </c>
      <c r="G3208" s="784" t="s">
        <v>2193</v>
      </c>
      <c r="H3208" s="784" t="s">
        <v>2194</v>
      </c>
      <c r="I3208" s="784" t="s">
        <v>5350</v>
      </c>
    </row>
    <row r="3209" spans="1:9" hidden="1">
      <c r="A3209" s="784" t="str">
        <f>Table_wabobpsvr_AzureCalc_AzureCalcRateCard[[#This Row],[ServiceName]]&amp;Table_wabobpsvr_AzureCalc_AzureCalcRateCard[[#This Row],[Price_Level]]&amp;Table_wabobpsvr_AzureCalc_AzureCalcRateCard[[#This Row],[Region]]</f>
        <v>A7 VM (Non-Windows)B11</v>
      </c>
      <c r="B3209" s="784">
        <v>11</v>
      </c>
      <c r="C3209" s="784" t="s">
        <v>701</v>
      </c>
      <c r="D3209" s="784" t="s">
        <v>182</v>
      </c>
      <c r="E3209" s="784">
        <v>0.78680000000000005</v>
      </c>
      <c r="F3209" s="784" t="s">
        <v>712</v>
      </c>
      <c r="G3209" s="784" t="s">
        <v>2193</v>
      </c>
      <c r="H3209" s="784" t="s">
        <v>2194</v>
      </c>
      <c r="I3209" s="784" t="s">
        <v>5350</v>
      </c>
    </row>
    <row r="3210" spans="1:9" hidden="1">
      <c r="A3210" s="784" t="str">
        <f>Table_wabobpsvr_AzureCalc_AzureCalcRateCard[[#This Row],[ServiceName]]&amp;Table_wabobpsvr_AzureCalc_AzureCalcRateCard[[#This Row],[Price_Level]]&amp;Table_wabobpsvr_AzureCalc_AzureCalcRateCard[[#This Row],[Region]]</f>
        <v>A7 VM (Non-Windows)C11</v>
      </c>
      <c r="B3210" s="784">
        <v>11</v>
      </c>
      <c r="C3210" s="784" t="s">
        <v>701</v>
      </c>
      <c r="D3210" s="784" t="s">
        <v>184</v>
      </c>
      <c r="E3210" s="784">
        <v>0.75307999999999997</v>
      </c>
      <c r="F3210" s="784" t="s">
        <v>712</v>
      </c>
      <c r="G3210" s="784" t="s">
        <v>2193</v>
      </c>
      <c r="H3210" s="784" t="s">
        <v>2194</v>
      </c>
      <c r="I3210" s="784" t="s">
        <v>5350</v>
      </c>
    </row>
    <row r="3211" spans="1:9" hidden="1">
      <c r="A3211" s="784" t="str">
        <f>Table_wabobpsvr_AzureCalc_AzureCalcRateCard[[#This Row],[ServiceName]]&amp;Table_wabobpsvr_AzureCalc_AzureCalcRateCard[[#This Row],[Price_Level]]&amp;Table_wabobpsvr_AzureCalc_AzureCalcRateCard[[#This Row],[Region]]</f>
        <v>A7 VM (Non-Windows)D11</v>
      </c>
      <c r="B3211" s="784">
        <v>11</v>
      </c>
      <c r="C3211" s="784" t="s">
        <v>701</v>
      </c>
      <c r="D3211" s="784" t="s">
        <v>183</v>
      </c>
      <c r="E3211" s="784">
        <v>0.71936</v>
      </c>
      <c r="F3211" s="784" t="s">
        <v>712</v>
      </c>
      <c r="G3211" s="784" t="s">
        <v>2193</v>
      </c>
      <c r="H3211" s="784" t="s">
        <v>2194</v>
      </c>
      <c r="I3211" s="784" t="s">
        <v>5350</v>
      </c>
    </row>
    <row r="3212" spans="1:9" hidden="1">
      <c r="A3212" s="784" t="str">
        <f>Table_wabobpsvr_AzureCalc_AzureCalcRateCard[[#This Row],[ServiceName]]&amp;Table_wabobpsvr_AzureCalc_AzureCalcRateCard[[#This Row],[Price_Level]]&amp;Table_wabobpsvr_AzureCalc_AzureCalcRateCard[[#This Row],[Region]]</f>
        <v>A7 VM (Non-Windows)MOSP12</v>
      </c>
      <c r="B3212" s="784">
        <v>12</v>
      </c>
      <c r="C3212" s="784" t="s">
        <v>701</v>
      </c>
      <c r="D3212" s="784" t="s">
        <v>627</v>
      </c>
      <c r="E3212" s="784">
        <v>1.032</v>
      </c>
      <c r="F3212" s="784" t="s">
        <v>712</v>
      </c>
      <c r="G3212" s="784" t="s">
        <v>4431</v>
      </c>
      <c r="H3212" s="784" t="s">
        <v>4431</v>
      </c>
      <c r="I3212" s="784" t="s">
        <v>5351</v>
      </c>
    </row>
    <row r="3213" spans="1:9" hidden="1">
      <c r="A3213" t="str">
        <f>Table_wabobpsvr_AzureCalc_AzureCalcRateCard[[#This Row],[ServiceName]]&amp;Table_wabobpsvr_AzureCalc_AzureCalcRateCard[[#This Row],[Price_Level]]&amp;Table_wabobpsvr_AzureCalc_AzureCalcRateCard[[#This Row],[Region]]</f>
        <v>A7 VM (Non-Windows)A12</v>
      </c>
      <c r="B3213">
        <v>12</v>
      </c>
      <c r="C3213" t="s">
        <v>701</v>
      </c>
      <c r="D3213" t="s">
        <v>181</v>
      </c>
      <c r="E3213">
        <v>0.75336000000000003</v>
      </c>
      <c r="F3213" t="s">
        <v>712</v>
      </c>
      <c r="G3213" s="784" t="s">
        <v>2195</v>
      </c>
      <c r="H3213" s="784" t="s">
        <v>2196</v>
      </c>
      <c r="I3213" s="784" t="s">
        <v>5351</v>
      </c>
    </row>
    <row r="3214" spans="1:9" hidden="1">
      <c r="A3214" t="str">
        <f>Table_wabobpsvr_AzureCalc_AzureCalcRateCard[[#This Row],[ServiceName]]&amp;Table_wabobpsvr_AzureCalc_AzureCalcRateCard[[#This Row],[Price_Level]]&amp;Table_wabobpsvr_AzureCalc_AzureCalcRateCard[[#This Row],[Region]]</f>
        <v>A7 VM (Non-Windows)B12</v>
      </c>
      <c r="B3214">
        <v>12</v>
      </c>
      <c r="C3214" t="s">
        <v>701</v>
      </c>
      <c r="D3214" t="s">
        <v>182</v>
      </c>
      <c r="E3214">
        <v>0.72240000000000004</v>
      </c>
      <c r="F3214" t="s">
        <v>712</v>
      </c>
      <c r="G3214" s="784" t="s">
        <v>2195</v>
      </c>
      <c r="H3214" s="784" t="s">
        <v>2196</v>
      </c>
      <c r="I3214" s="784" t="s">
        <v>5351</v>
      </c>
    </row>
    <row r="3215" spans="1:9" hidden="1">
      <c r="A3215" t="str">
        <f>Table_wabobpsvr_AzureCalc_AzureCalcRateCard[[#This Row],[ServiceName]]&amp;Table_wabobpsvr_AzureCalc_AzureCalcRateCard[[#This Row],[Price_Level]]&amp;Table_wabobpsvr_AzureCalc_AzureCalcRateCard[[#This Row],[Region]]</f>
        <v>A7 VM (Non-Windows)C12</v>
      </c>
      <c r="B3215">
        <v>12</v>
      </c>
      <c r="C3215" t="s">
        <v>701</v>
      </c>
      <c r="D3215" t="s">
        <v>184</v>
      </c>
      <c r="E3215">
        <v>0.69144000000000005</v>
      </c>
      <c r="F3215" t="s">
        <v>712</v>
      </c>
      <c r="G3215" s="784" t="s">
        <v>2195</v>
      </c>
      <c r="H3215" s="784" t="s">
        <v>2196</v>
      </c>
      <c r="I3215" s="784" t="s">
        <v>5351</v>
      </c>
    </row>
    <row r="3216" spans="1:9" hidden="1">
      <c r="A3216" t="str">
        <f>Table_wabobpsvr_AzureCalc_AzureCalcRateCard[[#This Row],[ServiceName]]&amp;Table_wabobpsvr_AzureCalc_AzureCalcRateCard[[#This Row],[Price_Level]]&amp;Table_wabobpsvr_AzureCalc_AzureCalcRateCard[[#This Row],[Region]]</f>
        <v>A7 VM (Non-Windows)D12</v>
      </c>
      <c r="B3216">
        <v>12</v>
      </c>
      <c r="C3216" t="s">
        <v>701</v>
      </c>
      <c r="D3216" t="s">
        <v>183</v>
      </c>
      <c r="E3216">
        <v>0.66047999999999996</v>
      </c>
      <c r="F3216" t="s">
        <v>712</v>
      </c>
      <c r="G3216" s="784" t="s">
        <v>2195</v>
      </c>
      <c r="H3216" s="784" t="s">
        <v>2196</v>
      </c>
      <c r="I3216" s="784" t="s">
        <v>5351</v>
      </c>
    </row>
    <row r="3217" spans="1:9" hidden="1">
      <c r="A3217" t="str">
        <f>Table_wabobpsvr_AzureCalc_AzureCalcRateCard[[#This Row],[ServiceName]]&amp;Table_wabobpsvr_AzureCalc_AzureCalcRateCard[[#This Row],[Price_Level]]&amp;Table_wabobpsvr_AzureCalc_AzureCalcRateCard[[#This Row],[Region]]</f>
        <v>A7 VM (Non-Windows)MOSP13</v>
      </c>
      <c r="B3217">
        <v>13</v>
      </c>
      <c r="C3217" t="s">
        <v>701</v>
      </c>
      <c r="D3217" t="s">
        <v>627</v>
      </c>
      <c r="E3217">
        <v>1.1639999999999999</v>
      </c>
      <c r="F3217" t="s">
        <v>712</v>
      </c>
      <c r="G3217" s="784" t="s">
        <v>4431</v>
      </c>
      <c r="H3217" s="784" t="s">
        <v>4431</v>
      </c>
      <c r="I3217" s="784" t="s">
        <v>5352</v>
      </c>
    </row>
    <row r="3218" spans="1:9" hidden="1">
      <c r="A3218" t="str">
        <f>Table_wabobpsvr_AzureCalc_AzureCalcRateCard[[#This Row],[ServiceName]]&amp;Table_wabobpsvr_AzureCalc_AzureCalcRateCard[[#This Row],[Price_Level]]&amp;Table_wabobpsvr_AzureCalc_AzureCalcRateCard[[#This Row],[Region]]</f>
        <v>A7 VM (Non-Windows)A13</v>
      </c>
      <c r="B3218">
        <v>13</v>
      </c>
      <c r="C3218" t="s">
        <v>701</v>
      </c>
      <c r="D3218" t="s">
        <v>181</v>
      </c>
      <c r="E3218">
        <v>0.84972000000000003</v>
      </c>
      <c r="F3218" t="s">
        <v>712</v>
      </c>
      <c r="G3218" s="784" t="s">
        <v>2197</v>
      </c>
      <c r="H3218" s="784" t="s">
        <v>2198</v>
      </c>
      <c r="I3218" s="784" t="s">
        <v>5352</v>
      </c>
    </row>
    <row r="3219" spans="1:9" hidden="1">
      <c r="A3219" t="str">
        <f>Table_wabobpsvr_AzureCalc_AzureCalcRateCard[[#This Row],[ServiceName]]&amp;Table_wabobpsvr_AzureCalc_AzureCalcRateCard[[#This Row],[Price_Level]]&amp;Table_wabobpsvr_AzureCalc_AzureCalcRateCard[[#This Row],[Region]]</f>
        <v>A7 VM (Non-Windows)B13</v>
      </c>
      <c r="B3219">
        <v>13</v>
      </c>
      <c r="C3219" t="s">
        <v>701</v>
      </c>
      <c r="D3219" t="s">
        <v>182</v>
      </c>
      <c r="E3219">
        <v>0.81479999999999997</v>
      </c>
      <c r="F3219" t="s">
        <v>712</v>
      </c>
      <c r="G3219" s="784" t="s">
        <v>2197</v>
      </c>
      <c r="H3219" s="784" t="s">
        <v>2198</v>
      </c>
      <c r="I3219" s="784" t="s">
        <v>5352</v>
      </c>
    </row>
    <row r="3220" spans="1:9" hidden="1">
      <c r="A3220" s="784" t="str">
        <f>Table_wabobpsvr_AzureCalc_AzureCalcRateCard[[#This Row],[ServiceName]]&amp;Table_wabobpsvr_AzureCalc_AzureCalcRateCard[[#This Row],[Price_Level]]&amp;Table_wabobpsvr_AzureCalc_AzureCalcRateCard[[#This Row],[Region]]</f>
        <v>A7 VM (Non-Windows)C13</v>
      </c>
      <c r="B3220" s="784">
        <v>13</v>
      </c>
      <c r="C3220" s="784" t="s">
        <v>701</v>
      </c>
      <c r="D3220" s="784" t="s">
        <v>184</v>
      </c>
      <c r="E3220" s="784">
        <v>0.77988000000000002</v>
      </c>
      <c r="F3220" s="784" t="s">
        <v>712</v>
      </c>
      <c r="G3220" s="784" t="s">
        <v>2197</v>
      </c>
      <c r="H3220" s="784" t="s">
        <v>2198</v>
      </c>
      <c r="I3220" s="784" t="s">
        <v>5352</v>
      </c>
    </row>
    <row r="3221" spans="1:9" hidden="1">
      <c r="A3221" s="784" t="str">
        <f>Table_wabobpsvr_AzureCalc_AzureCalcRateCard[[#This Row],[ServiceName]]&amp;Table_wabobpsvr_AzureCalc_AzureCalcRateCard[[#This Row],[Price_Level]]&amp;Table_wabobpsvr_AzureCalc_AzureCalcRateCard[[#This Row],[Region]]</f>
        <v>A7 VM (Non-Windows)D13</v>
      </c>
      <c r="B3221" s="784">
        <v>13</v>
      </c>
      <c r="C3221" s="784" t="s">
        <v>701</v>
      </c>
      <c r="D3221" s="784" t="s">
        <v>183</v>
      </c>
      <c r="E3221" s="784">
        <v>0.74495999999999996</v>
      </c>
      <c r="F3221" s="784" t="s">
        <v>712</v>
      </c>
      <c r="G3221" s="784" t="s">
        <v>2197</v>
      </c>
      <c r="H3221" s="784" t="s">
        <v>2198</v>
      </c>
      <c r="I3221" s="784" t="s">
        <v>5352</v>
      </c>
    </row>
    <row r="3222" spans="1:9" hidden="1">
      <c r="A3222" s="784" t="str">
        <f>Table_wabobpsvr_AzureCalc_AzureCalcRateCard[[#This Row],[ServiceName]]&amp;Table_wabobpsvr_AzureCalc_AzureCalcRateCard[[#This Row],[Price_Level]]&amp;Table_wabobpsvr_AzureCalc_AzureCalcRateCard[[#This Row],[Region]]</f>
        <v>A7 VM (Windows)MOSP6</v>
      </c>
      <c r="B3222" s="784">
        <v>6</v>
      </c>
      <c r="C3222" s="784" t="s">
        <v>701</v>
      </c>
      <c r="D3222" s="784" t="s">
        <v>627</v>
      </c>
      <c r="E3222" s="784">
        <v>1.32</v>
      </c>
      <c r="F3222" s="784" t="s">
        <v>715</v>
      </c>
      <c r="G3222" s="784" t="s">
        <v>4431</v>
      </c>
      <c r="H3222" s="784" t="s">
        <v>4431</v>
      </c>
      <c r="I3222" s="784" t="s">
        <v>5353</v>
      </c>
    </row>
    <row r="3223" spans="1:9" hidden="1">
      <c r="A3223" s="784" t="str">
        <f>Table_wabobpsvr_AzureCalc_AzureCalcRateCard[[#This Row],[ServiceName]]&amp;Table_wabobpsvr_AzureCalc_AzureCalcRateCard[[#This Row],[Price_Level]]&amp;Table_wabobpsvr_AzureCalc_AzureCalcRateCard[[#This Row],[Region]]</f>
        <v>A7 VM (Windows)A6</v>
      </c>
      <c r="B3223" s="784">
        <v>6</v>
      </c>
      <c r="C3223" s="784" t="s">
        <v>701</v>
      </c>
      <c r="D3223" s="784" t="s">
        <v>181</v>
      </c>
      <c r="E3223" s="784">
        <v>0.96360000000000001</v>
      </c>
      <c r="F3223" s="784" t="s">
        <v>715</v>
      </c>
      <c r="G3223" s="784" t="s">
        <v>2199</v>
      </c>
      <c r="H3223" s="784" t="s">
        <v>2200</v>
      </c>
      <c r="I3223" s="784" t="s">
        <v>5353</v>
      </c>
    </row>
    <row r="3224" spans="1:9" hidden="1">
      <c r="A3224" s="784" t="str">
        <f>Table_wabobpsvr_AzureCalc_AzureCalcRateCard[[#This Row],[ServiceName]]&amp;Table_wabobpsvr_AzureCalc_AzureCalcRateCard[[#This Row],[Price_Level]]&amp;Table_wabobpsvr_AzureCalc_AzureCalcRateCard[[#This Row],[Region]]</f>
        <v>A7 VM (Windows)B6</v>
      </c>
      <c r="B3224" s="784">
        <v>6</v>
      </c>
      <c r="C3224" s="784" t="s">
        <v>701</v>
      </c>
      <c r="D3224" s="784" t="s">
        <v>182</v>
      </c>
      <c r="E3224" s="784">
        <v>0.92400000000000004</v>
      </c>
      <c r="F3224" s="784" t="s">
        <v>715</v>
      </c>
      <c r="G3224" s="784" t="s">
        <v>2199</v>
      </c>
      <c r="H3224" s="784" t="s">
        <v>2200</v>
      </c>
      <c r="I3224" s="784" t="s">
        <v>5353</v>
      </c>
    </row>
    <row r="3225" spans="1:9" hidden="1">
      <c r="A3225" s="784" t="str">
        <f>Table_wabobpsvr_AzureCalc_AzureCalcRateCard[[#This Row],[ServiceName]]&amp;Table_wabobpsvr_AzureCalc_AzureCalcRateCard[[#This Row],[Price_Level]]&amp;Table_wabobpsvr_AzureCalc_AzureCalcRateCard[[#This Row],[Region]]</f>
        <v>A7 VM (Windows)C6</v>
      </c>
      <c r="B3225" s="784">
        <v>6</v>
      </c>
      <c r="C3225" s="784" t="s">
        <v>701</v>
      </c>
      <c r="D3225" s="784" t="s">
        <v>184</v>
      </c>
      <c r="E3225" s="784">
        <v>0.88439999999999996</v>
      </c>
      <c r="F3225" s="784" t="s">
        <v>715</v>
      </c>
      <c r="G3225" s="784" t="s">
        <v>2199</v>
      </c>
      <c r="H3225" s="784" t="s">
        <v>2200</v>
      </c>
      <c r="I3225" s="784" t="s">
        <v>5353</v>
      </c>
    </row>
    <row r="3226" spans="1:9" hidden="1">
      <c r="A3226" s="784" t="str">
        <f>Table_wabobpsvr_AzureCalc_AzureCalcRateCard[[#This Row],[ServiceName]]&amp;Table_wabobpsvr_AzureCalc_AzureCalcRateCard[[#This Row],[Price_Level]]&amp;Table_wabobpsvr_AzureCalc_AzureCalcRateCard[[#This Row],[Region]]</f>
        <v>Monthly FeeA11</v>
      </c>
      <c r="B3226" s="784">
        <v>11</v>
      </c>
      <c r="C3226" s="784" t="s">
        <v>4431</v>
      </c>
      <c r="D3226" s="784" t="s">
        <v>181</v>
      </c>
      <c r="E3226" s="784">
        <v>999999</v>
      </c>
      <c r="F3226" s="784" t="s">
        <v>3556</v>
      </c>
      <c r="G3226" s="784" t="s">
        <v>4431</v>
      </c>
      <c r="H3226" s="784" t="s">
        <v>4431</v>
      </c>
      <c r="I3226" s="784" t="s">
        <v>4431</v>
      </c>
    </row>
    <row r="3227" spans="1:9" hidden="1">
      <c r="A3227" s="784" t="str">
        <f>Table_wabobpsvr_AzureCalc_AzureCalcRateCard[[#This Row],[ServiceName]]&amp;Table_wabobpsvr_AzureCalc_AzureCalcRateCard[[#This Row],[Price_Level]]&amp;Table_wabobpsvr_AzureCalc_AzureCalcRateCard[[#This Row],[Region]]</f>
        <v>Monthly FeeB11</v>
      </c>
      <c r="B3227" s="784">
        <v>11</v>
      </c>
      <c r="C3227" s="784" t="s">
        <v>4431</v>
      </c>
      <c r="D3227" s="784" t="s">
        <v>182</v>
      </c>
      <c r="E3227" s="784">
        <v>999999</v>
      </c>
      <c r="F3227" s="784" t="s">
        <v>3556</v>
      </c>
      <c r="G3227" s="784" t="s">
        <v>4431</v>
      </c>
      <c r="H3227" s="784" t="s">
        <v>4431</v>
      </c>
      <c r="I3227" s="784" t="s">
        <v>4431</v>
      </c>
    </row>
    <row r="3228" spans="1:9" hidden="1">
      <c r="A3228" s="784" t="str">
        <f>Table_wabobpsvr_AzureCalc_AzureCalcRateCard[[#This Row],[ServiceName]]&amp;Table_wabobpsvr_AzureCalc_AzureCalcRateCard[[#This Row],[Price_Level]]&amp;Table_wabobpsvr_AzureCalc_AzureCalcRateCard[[#This Row],[Region]]</f>
        <v>Monthly FeeC11</v>
      </c>
      <c r="B3228" s="784">
        <v>11</v>
      </c>
      <c r="C3228" s="784" t="s">
        <v>4431</v>
      </c>
      <c r="D3228" s="784" t="s">
        <v>184</v>
      </c>
      <c r="E3228" s="784">
        <v>999999</v>
      </c>
      <c r="F3228" s="784" t="s">
        <v>3556</v>
      </c>
      <c r="G3228" s="784" t="s">
        <v>4431</v>
      </c>
      <c r="H3228" s="784" t="s">
        <v>4431</v>
      </c>
      <c r="I3228" s="784" t="s">
        <v>4431</v>
      </c>
    </row>
    <row r="3229" spans="1:9" hidden="1">
      <c r="A3229" s="784" t="str">
        <f>Table_wabobpsvr_AzureCalc_AzureCalcRateCard[[#This Row],[ServiceName]]&amp;Table_wabobpsvr_AzureCalc_AzureCalcRateCard[[#This Row],[Price_Level]]&amp;Table_wabobpsvr_AzureCalc_AzureCalcRateCard[[#This Row],[Region]]</f>
        <v>Monthly FeeD11</v>
      </c>
      <c r="B3229" s="784">
        <v>11</v>
      </c>
      <c r="C3229" s="784" t="s">
        <v>4431</v>
      </c>
      <c r="D3229" s="784" t="s">
        <v>183</v>
      </c>
      <c r="E3229" s="784">
        <v>999999</v>
      </c>
      <c r="F3229" s="784" t="s">
        <v>3556</v>
      </c>
      <c r="G3229" s="784" t="s">
        <v>4431</v>
      </c>
      <c r="H3229" s="784" t="s">
        <v>4431</v>
      </c>
      <c r="I3229" s="784" t="s">
        <v>4431</v>
      </c>
    </row>
    <row r="3230" spans="1:9" hidden="1">
      <c r="A3230" t="str">
        <f>Table_wabobpsvr_AzureCalc_AzureCalcRateCard[[#This Row],[ServiceName]]&amp;Table_wabobpsvr_AzureCalc_AzureCalcRateCard[[#This Row],[Price_Level]]&amp;Table_wabobpsvr_AzureCalc_AzureCalcRateCard[[#This Row],[Region]]</f>
        <v>Monthly FeeMOSP12</v>
      </c>
      <c r="B3230">
        <v>12</v>
      </c>
      <c r="C3230" t="s">
        <v>4431</v>
      </c>
      <c r="D3230" t="s">
        <v>627</v>
      </c>
      <c r="E3230">
        <v>999999</v>
      </c>
      <c r="F3230" t="s">
        <v>3556</v>
      </c>
      <c r="G3230" s="784" t="s">
        <v>4431</v>
      </c>
      <c r="H3230" s="784" t="s">
        <v>4431</v>
      </c>
      <c r="I3230" s="784" t="s">
        <v>4431</v>
      </c>
    </row>
    <row r="3231" spans="1:9" hidden="1">
      <c r="A3231" s="784" t="str">
        <f>Table_wabobpsvr_AzureCalc_AzureCalcRateCard[[#This Row],[ServiceName]]&amp;Table_wabobpsvr_AzureCalc_AzureCalcRateCard[[#This Row],[Price_Level]]&amp;Table_wabobpsvr_AzureCalc_AzureCalcRateCard[[#This Row],[Region]]</f>
        <v>A10 HDInsight (Non-Windows)MOSP10</v>
      </c>
      <c r="B3231" s="784">
        <v>10</v>
      </c>
      <c r="C3231" s="784" t="s">
        <v>91</v>
      </c>
      <c r="D3231" s="784" t="s">
        <v>627</v>
      </c>
      <c r="E3231" s="784">
        <v>1.0649999999999999</v>
      </c>
      <c r="F3231" s="784" t="s">
        <v>3694</v>
      </c>
      <c r="G3231" s="784" t="s">
        <v>4431</v>
      </c>
      <c r="H3231" s="784" t="s">
        <v>4431</v>
      </c>
      <c r="I3231" s="784" t="s">
        <v>5354</v>
      </c>
    </row>
    <row r="3232" spans="1:9" hidden="1">
      <c r="A3232" s="784" t="str">
        <f>Table_wabobpsvr_AzureCalc_AzureCalcRateCard[[#This Row],[ServiceName]]&amp;Table_wabobpsvr_AzureCalc_AzureCalcRateCard[[#This Row],[Price_Level]]&amp;Table_wabobpsvr_AzureCalc_AzureCalcRateCard[[#This Row],[Region]]</f>
        <v>A10 HDInsight (Non-Windows)A10</v>
      </c>
      <c r="B3232" s="784">
        <v>10</v>
      </c>
      <c r="C3232" s="784" t="s">
        <v>91</v>
      </c>
      <c r="D3232" s="784" t="s">
        <v>181</v>
      </c>
      <c r="E3232" s="784">
        <v>1.0329999999999999</v>
      </c>
      <c r="F3232" s="784" t="s">
        <v>3694</v>
      </c>
      <c r="G3232" s="784" t="s">
        <v>3862</v>
      </c>
      <c r="H3232" s="784" t="s">
        <v>3863</v>
      </c>
      <c r="I3232" s="784" t="s">
        <v>5354</v>
      </c>
    </row>
    <row r="3233" spans="1:9" hidden="1">
      <c r="A3233" s="784" t="str">
        <f>Table_wabobpsvr_AzureCalc_AzureCalcRateCard[[#This Row],[ServiceName]]&amp;Table_wabobpsvr_AzureCalc_AzureCalcRateCard[[#This Row],[Price_Level]]&amp;Table_wabobpsvr_AzureCalc_AzureCalcRateCard[[#This Row],[Region]]</f>
        <v>A10 HDInsight (Non-Windows)B10</v>
      </c>
      <c r="B3233" s="784">
        <v>10</v>
      </c>
      <c r="C3233" s="784" t="s">
        <v>91</v>
      </c>
      <c r="D3233" s="784" t="s">
        <v>182</v>
      </c>
      <c r="E3233" s="784">
        <v>1.0009999999999999</v>
      </c>
      <c r="F3233" s="784" t="s">
        <v>3694</v>
      </c>
      <c r="G3233" s="784" t="s">
        <v>3862</v>
      </c>
      <c r="H3233" s="784" t="s">
        <v>3863</v>
      </c>
      <c r="I3233" s="784" t="s">
        <v>5354</v>
      </c>
    </row>
    <row r="3234" spans="1:9" hidden="1">
      <c r="A3234" t="str">
        <f>Table_wabobpsvr_AzureCalc_AzureCalcRateCard[[#This Row],[ServiceName]]&amp;Table_wabobpsvr_AzureCalc_AzureCalcRateCard[[#This Row],[Price_Level]]&amp;Table_wabobpsvr_AzureCalc_AzureCalcRateCard[[#This Row],[Region]]</f>
        <v>A10 HDInsight (Non-Windows)C10</v>
      </c>
      <c r="B3234">
        <v>10</v>
      </c>
      <c r="C3234" t="s">
        <v>91</v>
      </c>
      <c r="D3234" t="s">
        <v>184</v>
      </c>
      <c r="E3234">
        <v>0.96899999999999997</v>
      </c>
      <c r="F3234" t="s">
        <v>3694</v>
      </c>
      <c r="G3234" s="784" t="s">
        <v>3862</v>
      </c>
      <c r="H3234" s="784" t="s">
        <v>3863</v>
      </c>
      <c r="I3234" s="784" t="s">
        <v>5354</v>
      </c>
    </row>
    <row r="3235" spans="1:9" hidden="1">
      <c r="A3235" s="784" t="str">
        <f>Table_wabobpsvr_AzureCalc_AzureCalcRateCard[[#This Row],[ServiceName]]&amp;Table_wabobpsvr_AzureCalc_AzureCalcRateCard[[#This Row],[Price_Level]]&amp;Table_wabobpsvr_AzureCalc_AzureCalcRateCard[[#This Row],[Region]]</f>
        <v>A10 HDInsight (Non-Windows)D10</v>
      </c>
      <c r="B3235" s="784">
        <v>10</v>
      </c>
      <c r="C3235" s="784" t="s">
        <v>91</v>
      </c>
      <c r="D3235" s="784" t="s">
        <v>183</v>
      </c>
      <c r="E3235" s="784">
        <v>0.93700000000000006</v>
      </c>
      <c r="F3235" s="784" t="s">
        <v>3694</v>
      </c>
      <c r="G3235" s="784" t="s">
        <v>3862</v>
      </c>
      <c r="H3235" s="784" t="s">
        <v>3863</v>
      </c>
      <c r="I3235" s="784" t="s">
        <v>5354</v>
      </c>
    </row>
    <row r="3236" spans="1:9" hidden="1">
      <c r="A3236" s="784" t="str">
        <f>Table_wabobpsvr_AzureCalc_AzureCalcRateCard[[#This Row],[ServiceName]]&amp;Table_wabobpsvr_AzureCalc_AzureCalcRateCard[[#This Row],[Price_Level]]&amp;Table_wabobpsvr_AzureCalc_AzureCalcRateCard[[#This Row],[Region]]</f>
        <v>D1 HDInsightD9</v>
      </c>
      <c r="B3236" s="784">
        <v>9</v>
      </c>
      <c r="C3236" s="784" t="s">
        <v>91</v>
      </c>
      <c r="D3236" s="784" t="s">
        <v>183</v>
      </c>
      <c r="E3236" s="784">
        <v>0.1716</v>
      </c>
      <c r="F3236" s="784" t="s">
        <v>4141</v>
      </c>
      <c r="G3236" s="784" t="s">
        <v>4167</v>
      </c>
      <c r="H3236" s="784" t="s">
        <v>4168</v>
      </c>
      <c r="I3236" s="784" t="s">
        <v>5355</v>
      </c>
    </row>
    <row r="3237" spans="1:9" hidden="1">
      <c r="A3237" s="784" t="str">
        <f>Table_wabobpsvr_AzureCalc_AzureCalcRateCard[[#This Row],[ServiceName]]&amp;Table_wabobpsvr_AzureCalc_AzureCalcRateCard[[#This Row],[Price_Level]]&amp;Table_wabobpsvr_AzureCalc_AzureCalcRateCard[[#This Row],[Region]]</f>
        <v>D1 HDInsightMOSP15</v>
      </c>
      <c r="B3237" s="784">
        <v>15</v>
      </c>
      <c r="C3237" s="784" t="s">
        <v>91</v>
      </c>
      <c r="D3237" s="784" t="s">
        <v>627</v>
      </c>
      <c r="E3237" s="784">
        <v>0.21199999999999999</v>
      </c>
      <c r="F3237" s="784" t="s">
        <v>4141</v>
      </c>
      <c r="G3237" s="784" t="s">
        <v>4431</v>
      </c>
      <c r="H3237" s="784" t="s">
        <v>4431</v>
      </c>
      <c r="I3237" s="784" t="s">
        <v>5355</v>
      </c>
    </row>
    <row r="3238" spans="1:9" hidden="1">
      <c r="A3238" s="784" t="str">
        <f>Table_wabobpsvr_AzureCalc_AzureCalcRateCard[[#This Row],[ServiceName]]&amp;Table_wabobpsvr_AzureCalc_AzureCalcRateCard[[#This Row],[Price_Level]]&amp;Table_wabobpsvr_AzureCalc_AzureCalcRateCard[[#This Row],[Region]]</f>
        <v>D1 HDInsightA15</v>
      </c>
      <c r="B3238" s="784">
        <v>15</v>
      </c>
      <c r="C3238" s="784" t="s">
        <v>91</v>
      </c>
      <c r="D3238" s="784" t="s">
        <v>181</v>
      </c>
      <c r="E3238" s="784">
        <v>0.2056</v>
      </c>
      <c r="F3238" s="784" t="s">
        <v>4141</v>
      </c>
      <c r="G3238" s="784" t="s">
        <v>4169</v>
      </c>
      <c r="H3238" s="784" t="s">
        <v>4170</v>
      </c>
      <c r="I3238" s="784" t="s">
        <v>5355</v>
      </c>
    </row>
    <row r="3239" spans="1:9" hidden="1">
      <c r="A3239" s="784" t="str">
        <f>Table_wabobpsvr_AzureCalc_AzureCalcRateCard[[#This Row],[ServiceName]]&amp;Table_wabobpsvr_AzureCalc_AzureCalcRateCard[[#This Row],[Price_Level]]&amp;Table_wabobpsvr_AzureCalc_AzureCalcRateCard[[#This Row],[Region]]</f>
        <v>D1 HDInsightB15</v>
      </c>
      <c r="B3239" s="784">
        <v>15</v>
      </c>
      <c r="C3239" s="784" t="s">
        <v>91</v>
      </c>
      <c r="D3239" s="784" t="s">
        <v>182</v>
      </c>
      <c r="E3239" s="784">
        <v>0.1993</v>
      </c>
      <c r="F3239" s="784" t="s">
        <v>4141</v>
      </c>
      <c r="G3239" s="784" t="s">
        <v>4169</v>
      </c>
      <c r="H3239" s="784" t="s">
        <v>4170</v>
      </c>
      <c r="I3239" s="784" t="s">
        <v>5355</v>
      </c>
    </row>
    <row r="3240" spans="1:9" hidden="1">
      <c r="A3240" t="str">
        <f>Table_wabobpsvr_AzureCalc_AzureCalcRateCard[[#This Row],[ServiceName]]&amp;Table_wabobpsvr_AzureCalc_AzureCalcRateCard[[#This Row],[Price_Level]]&amp;Table_wabobpsvr_AzureCalc_AzureCalcRateCard[[#This Row],[Region]]</f>
        <v>Active UsersMOSP</v>
      </c>
      <c r="C3240" t="s">
        <v>387</v>
      </c>
      <c r="D3240" t="s">
        <v>627</v>
      </c>
      <c r="E3240">
        <v>5.0000000000000001E-3</v>
      </c>
      <c r="F3240" t="s">
        <v>3705</v>
      </c>
      <c r="G3240" s="784" t="s">
        <v>4431</v>
      </c>
      <c r="H3240" s="784" t="s">
        <v>4431</v>
      </c>
      <c r="I3240" s="784" t="s">
        <v>5356</v>
      </c>
    </row>
    <row r="3241" spans="1:9" hidden="1">
      <c r="A3241" t="str">
        <f>Table_wabobpsvr_AzureCalc_AzureCalcRateCard[[#This Row],[ServiceName]]&amp;Table_wabobpsvr_AzureCalc_AzureCalcRateCard[[#This Row],[Price_Level]]&amp;Table_wabobpsvr_AzureCalc_AzureCalcRateCard[[#This Row],[Region]]</f>
        <v>Active UsersA</v>
      </c>
      <c r="C3241" t="s">
        <v>387</v>
      </c>
      <c r="D3241" t="s">
        <v>181</v>
      </c>
      <c r="E3241">
        <v>4.8500000000000001E-3</v>
      </c>
      <c r="F3241" t="s">
        <v>3705</v>
      </c>
      <c r="G3241" s="784" t="s">
        <v>3864</v>
      </c>
      <c r="H3241" s="784" t="s">
        <v>3865</v>
      </c>
      <c r="I3241" s="784" t="s">
        <v>5356</v>
      </c>
    </row>
    <row r="3242" spans="1:9" hidden="1">
      <c r="A3242" t="str">
        <f>Table_wabobpsvr_AzureCalc_AzureCalcRateCard[[#This Row],[ServiceName]]&amp;Table_wabobpsvr_AzureCalc_AzureCalcRateCard[[#This Row],[Price_Level]]&amp;Table_wabobpsvr_AzureCalc_AzureCalcRateCard[[#This Row],[Region]]</f>
        <v>Active UsersB</v>
      </c>
      <c r="C3242" t="s">
        <v>387</v>
      </c>
      <c r="D3242" t="s">
        <v>182</v>
      </c>
      <c r="E3242">
        <v>4.7000000000000002E-3</v>
      </c>
      <c r="F3242" t="s">
        <v>3705</v>
      </c>
      <c r="G3242" s="784" t="s">
        <v>3864</v>
      </c>
      <c r="H3242" s="784" t="s">
        <v>3865</v>
      </c>
      <c r="I3242" s="784" t="s">
        <v>5356</v>
      </c>
    </row>
    <row r="3243" spans="1:9" hidden="1">
      <c r="A3243" t="str">
        <f>Table_wabobpsvr_AzureCalc_AzureCalcRateCard[[#This Row],[ServiceName]]&amp;Table_wabobpsvr_AzureCalc_AzureCalcRateCard[[#This Row],[Price_Level]]&amp;Table_wabobpsvr_AzureCalc_AzureCalcRateCard[[#This Row],[Region]]</f>
        <v>Active UsersC</v>
      </c>
      <c r="C3243" t="s">
        <v>387</v>
      </c>
      <c r="D3243" t="s">
        <v>184</v>
      </c>
      <c r="E3243">
        <v>4.5500000000000002E-3</v>
      </c>
      <c r="F3243" t="s">
        <v>3705</v>
      </c>
      <c r="G3243" s="784" t="s">
        <v>3864</v>
      </c>
      <c r="H3243" s="784" t="s">
        <v>3865</v>
      </c>
      <c r="I3243" s="784" t="s">
        <v>5356</v>
      </c>
    </row>
    <row r="3244" spans="1:9" hidden="1">
      <c r="A3244" t="str">
        <f>Table_wabobpsvr_AzureCalc_AzureCalcRateCard[[#This Row],[ServiceName]]&amp;Table_wabobpsvr_AzureCalc_AzureCalcRateCard[[#This Row],[Price_Level]]&amp;Table_wabobpsvr_AzureCalc_AzureCalcRateCard[[#This Row],[Region]]</f>
        <v>Active UsersD</v>
      </c>
      <c r="C3244" t="s">
        <v>387</v>
      </c>
      <c r="D3244" t="s">
        <v>183</v>
      </c>
      <c r="E3244">
        <v>4.4000000000000003E-3</v>
      </c>
      <c r="F3244" t="s">
        <v>3705</v>
      </c>
      <c r="G3244" s="784" t="s">
        <v>3864</v>
      </c>
      <c r="H3244" s="784" t="s">
        <v>3865</v>
      </c>
      <c r="I3244" s="784" t="s">
        <v>5356</v>
      </c>
    </row>
    <row r="3245" spans="1:9" hidden="1">
      <c r="A3245" t="str">
        <f>Table_wabobpsvr_AzureCalc_AzureCalcRateCard[[#This Row],[ServiceName]]&amp;Table_wabobpsvr_AzureCalc_AzureCalcRateCard[[#This Row],[Price_Level]]&amp;Table_wabobpsvr_AzureCalc_AzureCalcRateCard[[#This Row],[Region]]</f>
        <v>Visual Studio Build MinutesB</v>
      </c>
      <c r="C3245" t="s">
        <v>828</v>
      </c>
      <c r="D3245" t="s">
        <v>182</v>
      </c>
      <c r="E3245">
        <v>4.7E-2</v>
      </c>
      <c r="F3245" t="s">
        <v>829</v>
      </c>
      <c r="G3245" s="784" t="s">
        <v>2090</v>
      </c>
      <c r="H3245" s="784" t="s">
        <v>2091</v>
      </c>
      <c r="I3245" s="784" t="s">
        <v>4900</v>
      </c>
    </row>
    <row r="3246" spans="1:9" hidden="1">
      <c r="A3246" t="str">
        <f>Table_wabobpsvr_AzureCalc_AzureCalcRateCard[[#This Row],[ServiceName]]&amp;Table_wabobpsvr_AzureCalc_AzureCalcRateCard[[#This Row],[Price_Level]]&amp;Table_wabobpsvr_AzureCalc_AzureCalcRateCard[[#This Row],[Region]]</f>
        <v>Visual Studio Build MinutesC</v>
      </c>
      <c r="C3246" t="s">
        <v>828</v>
      </c>
      <c r="D3246" t="s">
        <v>184</v>
      </c>
      <c r="E3246">
        <v>4.5499999999999999E-2</v>
      </c>
      <c r="F3246" t="s">
        <v>829</v>
      </c>
      <c r="G3246" s="784" t="s">
        <v>2090</v>
      </c>
      <c r="H3246" s="784" t="s">
        <v>2091</v>
      </c>
      <c r="I3246" s="784" t="s">
        <v>4900</v>
      </c>
    </row>
    <row r="3247" spans="1:9" hidden="1">
      <c r="A3247" t="str">
        <f>Table_wabobpsvr_AzureCalc_AzureCalcRateCard[[#This Row],[ServiceName]]&amp;Table_wabobpsvr_AzureCalc_AzureCalcRateCard[[#This Row],[Price_Level]]&amp;Table_wabobpsvr_AzureCalc_AzureCalcRateCard[[#This Row],[Region]]</f>
        <v>Visual Studio Build MinutesD</v>
      </c>
      <c r="C3247" t="s">
        <v>828</v>
      </c>
      <c r="D3247" t="s">
        <v>183</v>
      </c>
      <c r="E3247">
        <v>4.3999999999999997E-2</v>
      </c>
      <c r="F3247" t="s">
        <v>829</v>
      </c>
      <c r="G3247" s="784" t="s">
        <v>2090</v>
      </c>
      <c r="H3247" s="784" t="s">
        <v>2091</v>
      </c>
      <c r="I3247" s="784" t="s">
        <v>4900</v>
      </c>
    </row>
    <row r="3248" spans="1:9" hidden="1">
      <c r="A3248" t="str">
        <f>Table_wabobpsvr_AzureCalc_AzureCalcRateCard[[#This Row],[ServiceName]]&amp;Table_wabobpsvr_AzureCalc_AzureCalcRateCard[[#This Row],[Price_Level]]&amp;Table_wabobpsvr_AzureCalc_AzureCalcRateCard[[#This Row],[Region]]</f>
        <v>Active Users - Tier 2MOSP</v>
      </c>
      <c r="C3248" t="s">
        <v>387</v>
      </c>
      <c r="D3248" t="s">
        <v>627</v>
      </c>
      <c r="E3248">
        <v>3.8999999999999998E-3</v>
      </c>
      <c r="F3248" t="s">
        <v>3866</v>
      </c>
      <c r="G3248" s="784" t="s">
        <v>4431</v>
      </c>
      <c r="H3248" s="784" t="s">
        <v>4431</v>
      </c>
      <c r="I3248" s="784" t="s">
        <v>5356</v>
      </c>
    </row>
    <row r="3249" spans="1:9" hidden="1">
      <c r="A3249" t="str">
        <f>Table_wabobpsvr_AzureCalc_AzureCalcRateCard[[#This Row],[ServiceName]]&amp;Table_wabobpsvr_AzureCalc_AzureCalcRateCard[[#This Row],[Price_Level]]&amp;Table_wabobpsvr_AzureCalc_AzureCalcRateCard[[#This Row],[Region]]</f>
        <v>Monthly FeeA4</v>
      </c>
      <c r="B3249">
        <v>4</v>
      </c>
      <c r="C3249" t="s">
        <v>4431</v>
      </c>
      <c r="D3249" t="s">
        <v>181</v>
      </c>
      <c r="E3249">
        <v>999999</v>
      </c>
      <c r="F3249" t="s">
        <v>3556</v>
      </c>
      <c r="G3249" s="784" t="s">
        <v>4431</v>
      </c>
      <c r="H3249" s="784" t="s">
        <v>4431</v>
      </c>
      <c r="I3249" s="784" t="s">
        <v>4431</v>
      </c>
    </row>
    <row r="3250" spans="1:9" hidden="1">
      <c r="A3250" t="str">
        <f>Table_wabobpsvr_AzureCalc_AzureCalcRateCard[[#This Row],[ServiceName]]&amp;Table_wabobpsvr_AzureCalc_AzureCalcRateCard[[#This Row],[Price_Level]]&amp;Table_wabobpsvr_AzureCalc_AzureCalcRateCard[[#This Row],[Region]]</f>
        <v>Monthly FeeB4</v>
      </c>
      <c r="B3250">
        <v>4</v>
      </c>
      <c r="C3250" t="s">
        <v>4431</v>
      </c>
      <c r="D3250" t="s">
        <v>182</v>
      </c>
      <c r="E3250">
        <v>999999</v>
      </c>
      <c r="F3250" t="s">
        <v>3556</v>
      </c>
      <c r="G3250" s="784" t="s">
        <v>4431</v>
      </c>
      <c r="H3250" s="784" t="s">
        <v>4431</v>
      </c>
      <c r="I3250" s="784" t="s">
        <v>4431</v>
      </c>
    </row>
    <row r="3251" spans="1:9" hidden="1">
      <c r="A3251" t="str">
        <f>Table_wabobpsvr_AzureCalc_AzureCalcRateCard[[#This Row],[ServiceName]]&amp;Table_wabobpsvr_AzureCalc_AzureCalcRateCard[[#This Row],[Price_Level]]&amp;Table_wabobpsvr_AzureCalc_AzureCalcRateCard[[#This Row],[Region]]</f>
        <v>Monthly FeeC4</v>
      </c>
      <c r="B3251">
        <v>4</v>
      </c>
      <c r="C3251" t="s">
        <v>4431</v>
      </c>
      <c r="D3251" t="s">
        <v>184</v>
      </c>
      <c r="E3251">
        <v>999999</v>
      </c>
      <c r="F3251" t="s">
        <v>3556</v>
      </c>
      <c r="G3251" s="784" t="s">
        <v>4431</v>
      </c>
      <c r="H3251" s="784" t="s">
        <v>4431</v>
      </c>
      <c r="I3251" s="784" t="s">
        <v>4431</v>
      </c>
    </row>
    <row r="3252" spans="1:9" hidden="1">
      <c r="A3252" t="str">
        <f>Table_wabobpsvr_AzureCalc_AzureCalcRateCard[[#This Row],[ServiceName]]&amp;Table_wabobpsvr_AzureCalc_AzureCalcRateCard[[#This Row],[Price_Level]]&amp;Table_wabobpsvr_AzureCalc_AzureCalcRateCard[[#This Row],[Region]]</f>
        <v>Monthly FeeD4</v>
      </c>
      <c r="B3252">
        <v>4</v>
      </c>
      <c r="C3252" t="s">
        <v>4431</v>
      </c>
      <c r="D3252" t="s">
        <v>183</v>
      </c>
      <c r="E3252">
        <v>999999</v>
      </c>
      <c r="F3252" t="s">
        <v>3556</v>
      </c>
      <c r="G3252" s="784" t="s">
        <v>4431</v>
      </c>
      <c r="H3252" s="784" t="s">
        <v>4431</v>
      </c>
      <c r="I3252" s="784" t="s">
        <v>4431</v>
      </c>
    </row>
    <row r="3253" spans="1:9" hidden="1">
      <c r="A3253" t="str">
        <f>Table_wabobpsvr_AzureCalc_AzureCalcRateCard[[#This Row],[ServiceName]]&amp;Table_wabobpsvr_AzureCalc_AzureCalcRateCard[[#This Row],[Price_Level]]&amp;Table_wabobpsvr_AzureCalc_AzureCalcRateCard[[#This Row],[Region]]</f>
        <v>Monthly FeeMOSP5</v>
      </c>
      <c r="B3253">
        <v>5</v>
      </c>
      <c r="C3253" t="s">
        <v>4431</v>
      </c>
      <c r="D3253" t="s">
        <v>627</v>
      </c>
      <c r="E3253">
        <v>999999</v>
      </c>
      <c r="F3253" t="s">
        <v>3556</v>
      </c>
      <c r="G3253" s="784" t="s">
        <v>4431</v>
      </c>
      <c r="H3253" s="784" t="s">
        <v>4431</v>
      </c>
      <c r="I3253" s="784" t="s">
        <v>4431</v>
      </c>
    </row>
    <row r="3254" spans="1:9" hidden="1">
      <c r="A3254" t="str">
        <f>Table_wabobpsvr_AzureCalc_AzureCalcRateCard[[#This Row],[ServiceName]]&amp;Table_wabobpsvr_AzureCalc_AzureCalcRateCard[[#This Row],[Price_Level]]&amp;Table_wabobpsvr_AzureCalc_AzureCalcRateCard[[#This Row],[Region]]</f>
        <v>Monthly FeeA5</v>
      </c>
      <c r="B3254">
        <v>5</v>
      </c>
      <c r="C3254" t="s">
        <v>4431</v>
      </c>
      <c r="D3254" t="s">
        <v>181</v>
      </c>
      <c r="E3254">
        <v>999999</v>
      </c>
      <c r="F3254" t="s">
        <v>3556</v>
      </c>
      <c r="G3254" s="784" t="s">
        <v>4431</v>
      </c>
      <c r="H3254" s="784" t="s">
        <v>4431</v>
      </c>
      <c r="I3254" s="784" t="s">
        <v>4431</v>
      </c>
    </row>
    <row r="3255" spans="1:9" hidden="1">
      <c r="A3255" t="str">
        <f>Table_wabobpsvr_AzureCalc_AzureCalcRateCard[[#This Row],[ServiceName]]&amp;Table_wabobpsvr_AzureCalc_AzureCalcRateCard[[#This Row],[Price_Level]]&amp;Table_wabobpsvr_AzureCalc_AzureCalcRateCard[[#This Row],[Region]]</f>
        <v>Monthly FeeB5</v>
      </c>
      <c r="B3255">
        <v>5</v>
      </c>
      <c r="C3255" t="s">
        <v>4431</v>
      </c>
      <c r="D3255" t="s">
        <v>182</v>
      </c>
      <c r="E3255">
        <v>999999</v>
      </c>
      <c r="F3255" t="s">
        <v>3556</v>
      </c>
      <c r="G3255" s="784" t="s">
        <v>4431</v>
      </c>
      <c r="H3255" s="784" t="s">
        <v>4431</v>
      </c>
      <c r="I3255" s="784" t="s">
        <v>4431</v>
      </c>
    </row>
    <row r="3256" spans="1:9" hidden="1">
      <c r="A3256" t="str">
        <f>Table_wabobpsvr_AzureCalc_AzureCalcRateCard[[#This Row],[ServiceName]]&amp;Table_wabobpsvr_AzureCalc_AzureCalcRateCard[[#This Row],[Price_Level]]&amp;Table_wabobpsvr_AzureCalc_AzureCalcRateCard[[#This Row],[Region]]</f>
        <v>Visual Studio Load Testing Vuser MinutesMOSP</v>
      </c>
      <c r="C3256" t="s">
        <v>828</v>
      </c>
      <c r="D3256" t="s">
        <v>627</v>
      </c>
      <c r="E3256">
        <v>4.0000000000000002E-4</v>
      </c>
      <c r="F3256" t="s">
        <v>837</v>
      </c>
      <c r="G3256" s="784" t="s">
        <v>4431</v>
      </c>
      <c r="H3256" s="784" t="s">
        <v>4431</v>
      </c>
      <c r="I3256" s="784" t="s">
        <v>4904</v>
      </c>
    </row>
    <row r="3257" spans="1:9" hidden="1">
      <c r="A3257" t="str">
        <f>Table_wabobpsvr_AzureCalc_AzureCalcRateCard[[#This Row],[ServiceName]]&amp;Table_wabobpsvr_AzureCalc_AzureCalcRateCard[[#This Row],[Price_Level]]&amp;Table_wabobpsvr_AzureCalc_AzureCalcRateCard[[#This Row],[Region]]</f>
        <v>Visual Studio Load Testing Vuser MinutesA</v>
      </c>
      <c r="C3257" t="s">
        <v>828</v>
      </c>
      <c r="D3257" t="s">
        <v>181</v>
      </c>
      <c r="E3257">
        <v>3.88E-4</v>
      </c>
      <c r="F3257" t="s">
        <v>837</v>
      </c>
      <c r="G3257" s="784" t="s">
        <v>3481</v>
      </c>
      <c r="H3257" s="784" t="s">
        <v>3482</v>
      </c>
      <c r="I3257" s="784" t="s">
        <v>4904</v>
      </c>
    </row>
    <row r="3258" spans="1:9" hidden="1">
      <c r="A3258" t="str">
        <f>Table_wabobpsvr_AzureCalc_AzureCalcRateCard[[#This Row],[ServiceName]]&amp;Table_wabobpsvr_AzureCalc_AzureCalcRateCard[[#This Row],[Price_Level]]&amp;Table_wabobpsvr_AzureCalc_AzureCalcRateCard[[#This Row],[Region]]</f>
        <v>Visual Studio Load Testing Vuser MinutesB</v>
      </c>
      <c r="C3258" t="s">
        <v>828</v>
      </c>
      <c r="D3258" t="s">
        <v>182</v>
      </c>
      <c r="E3258">
        <v>3.7599999999999998E-4</v>
      </c>
      <c r="F3258" t="s">
        <v>837</v>
      </c>
      <c r="G3258" s="784" t="s">
        <v>3481</v>
      </c>
      <c r="H3258" s="784" t="s">
        <v>3482</v>
      </c>
      <c r="I3258" s="784" t="s">
        <v>4904</v>
      </c>
    </row>
    <row r="3259" spans="1:9" hidden="1">
      <c r="A3259" t="str">
        <f>Table_wabobpsvr_AzureCalc_AzureCalcRateCard[[#This Row],[ServiceName]]&amp;Table_wabobpsvr_AzureCalc_AzureCalcRateCard[[#This Row],[Price_Level]]&amp;Table_wabobpsvr_AzureCalc_AzureCalcRateCard[[#This Row],[Region]]</f>
        <v>Visual Studio Load Testing Vuser MinutesC</v>
      </c>
      <c r="C3259" t="s">
        <v>828</v>
      </c>
      <c r="D3259" t="s">
        <v>184</v>
      </c>
      <c r="E3259">
        <v>3.6400000000000001E-4</v>
      </c>
      <c r="F3259" t="s">
        <v>837</v>
      </c>
      <c r="G3259" s="784" t="s">
        <v>3481</v>
      </c>
      <c r="H3259" s="784" t="s">
        <v>3482</v>
      </c>
      <c r="I3259" s="784" t="s">
        <v>4904</v>
      </c>
    </row>
    <row r="3260" spans="1:9" hidden="1">
      <c r="A3260" t="str">
        <f>Table_wabobpsvr_AzureCalc_AzureCalcRateCard[[#This Row],[ServiceName]]&amp;Table_wabobpsvr_AzureCalc_AzureCalcRateCard[[#This Row],[Price_Level]]&amp;Table_wabobpsvr_AzureCalc_AzureCalcRateCard[[#This Row],[Region]]</f>
        <v>Visual Studio Load Testing Vuser MinutesD</v>
      </c>
      <c r="C3260" t="s">
        <v>828</v>
      </c>
      <c r="D3260" t="s">
        <v>183</v>
      </c>
      <c r="E3260">
        <v>3.5199999999999999E-4</v>
      </c>
      <c r="F3260" t="s">
        <v>837</v>
      </c>
      <c r="G3260" s="784" t="s">
        <v>3481</v>
      </c>
      <c r="H3260" s="784" t="s">
        <v>3482</v>
      </c>
      <c r="I3260" s="784" t="s">
        <v>4904</v>
      </c>
    </row>
    <row r="3261" spans="1:9" hidden="1">
      <c r="A3261" t="str">
        <f>Table_wabobpsvr_AzureCalc_AzureCalcRateCard[[#This Row],[ServiceName]]&amp;Table_wabobpsvr_AzureCalc_AzureCalcRateCard[[#This Row],[Price_Level]]&amp;Table_wabobpsvr_AzureCalc_AzureCalcRateCard[[#This Row],[Region]]</f>
        <v>Production API Transactions (in 1000s)MOSP</v>
      </c>
      <c r="C3261" t="s">
        <v>91</v>
      </c>
      <c r="D3261" t="s">
        <v>627</v>
      </c>
      <c r="E3261">
        <v>0.5</v>
      </c>
      <c r="F3261" t="s">
        <v>3557</v>
      </c>
      <c r="G3261" s="784" t="s">
        <v>4431</v>
      </c>
      <c r="H3261" s="784" t="s">
        <v>4431</v>
      </c>
      <c r="I3261" s="784" t="s">
        <v>5357</v>
      </c>
    </row>
    <row r="3262" spans="1:9" hidden="1">
      <c r="A3262" t="str">
        <f>Table_wabobpsvr_AzureCalc_AzureCalcRateCard[[#This Row],[ServiceName]]&amp;Table_wabobpsvr_AzureCalc_AzureCalcRateCard[[#This Row],[Price_Level]]&amp;Table_wabobpsvr_AzureCalc_AzureCalcRateCard[[#This Row],[Region]]</f>
        <v>Production API Transactions (in 1000s)A</v>
      </c>
      <c r="C3262" t="s">
        <v>91</v>
      </c>
      <c r="D3262" t="s">
        <v>181</v>
      </c>
      <c r="E3262">
        <v>0.48499999999999999</v>
      </c>
      <c r="F3262" t="s">
        <v>3557</v>
      </c>
      <c r="G3262" s="784" t="s">
        <v>3867</v>
      </c>
      <c r="H3262" s="784" t="s">
        <v>3868</v>
      </c>
      <c r="I3262" s="784" t="s">
        <v>5357</v>
      </c>
    </row>
    <row r="3263" spans="1:9" hidden="1">
      <c r="A3263" t="str">
        <f>Table_wabobpsvr_AzureCalc_AzureCalcRateCard[[#This Row],[ServiceName]]&amp;Table_wabobpsvr_AzureCalc_AzureCalcRateCard[[#This Row],[Price_Level]]&amp;Table_wabobpsvr_AzureCalc_AzureCalcRateCard[[#This Row],[Region]]</f>
        <v>Production API Transactions (in 1000s)B</v>
      </c>
      <c r="C3263" t="s">
        <v>91</v>
      </c>
      <c r="D3263" t="s">
        <v>182</v>
      </c>
      <c r="E3263">
        <v>0.47</v>
      </c>
      <c r="F3263" t="s">
        <v>3557</v>
      </c>
      <c r="G3263" s="784" t="s">
        <v>3867</v>
      </c>
      <c r="H3263" s="784" t="s">
        <v>3868</v>
      </c>
      <c r="I3263" s="784" t="s">
        <v>5357</v>
      </c>
    </row>
    <row r="3264" spans="1:9" hidden="1">
      <c r="A3264" t="str">
        <f>Table_wabobpsvr_AzureCalc_AzureCalcRateCard[[#This Row],[ServiceName]]&amp;Table_wabobpsvr_AzureCalc_AzureCalcRateCard[[#This Row],[Price_Level]]&amp;Table_wabobpsvr_AzureCalc_AzureCalcRateCard[[#This Row],[Region]]</f>
        <v>Production API Transactions (in 1000s)C</v>
      </c>
      <c r="C3264" t="s">
        <v>91</v>
      </c>
      <c r="D3264" t="s">
        <v>184</v>
      </c>
      <c r="E3264">
        <v>0.45500000000000002</v>
      </c>
      <c r="F3264" t="s">
        <v>3557</v>
      </c>
      <c r="G3264" s="784" t="s">
        <v>3867</v>
      </c>
      <c r="H3264" s="784" t="s">
        <v>3868</v>
      </c>
      <c r="I3264" s="784" t="s">
        <v>5357</v>
      </c>
    </row>
    <row r="3265" spans="1:9" hidden="1">
      <c r="A3265" t="str">
        <f>Table_wabobpsvr_AzureCalc_AzureCalcRateCard[[#This Row],[ServiceName]]&amp;Table_wabobpsvr_AzureCalc_AzureCalcRateCard[[#This Row],[Price_Level]]&amp;Table_wabobpsvr_AzureCalc_AzureCalcRateCard[[#This Row],[Region]]</f>
        <v>Production API Transactions (in 1000s)D</v>
      </c>
      <c r="C3265" t="s">
        <v>91</v>
      </c>
      <c r="D3265" t="s">
        <v>183</v>
      </c>
      <c r="E3265">
        <v>0.44</v>
      </c>
      <c r="F3265" t="s">
        <v>3557</v>
      </c>
      <c r="G3265" s="784" t="s">
        <v>3867</v>
      </c>
      <c r="H3265" s="784" t="s">
        <v>3868</v>
      </c>
      <c r="I3265" s="784" t="s">
        <v>5357</v>
      </c>
    </row>
    <row r="3266" spans="1:9" hidden="1">
      <c r="A3266" t="str">
        <f>Table_wabobpsvr_AzureCalc_AzureCalcRateCard[[#This Row],[ServiceName]]&amp;Table_wabobpsvr_AzureCalc_AzureCalcRateCard[[#This Row],[Price_Level]]&amp;Table_wabobpsvr_AzureCalc_AzureCalcRateCard[[#This Row],[Region]]</f>
        <v>Studio Experiment Compute HoursMOSP</v>
      </c>
      <c r="C3266" t="s">
        <v>91</v>
      </c>
      <c r="D3266" t="s">
        <v>627</v>
      </c>
      <c r="E3266">
        <v>1</v>
      </c>
      <c r="F3266" t="s">
        <v>3543</v>
      </c>
      <c r="G3266" s="784" t="s">
        <v>4431</v>
      </c>
      <c r="H3266" s="784" t="s">
        <v>4431</v>
      </c>
      <c r="I3266" s="784" t="s">
        <v>4982</v>
      </c>
    </row>
    <row r="3267" spans="1:9" hidden="1">
      <c r="A3267" t="str">
        <f>Table_wabobpsvr_AzureCalc_AzureCalcRateCard[[#This Row],[ServiceName]]&amp;Table_wabobpsvr_AzureCalc_AzureCalcRateCard[[#This Row],[Price_Level]]&amp;Table_wabobpsvr_AzureCalc_AzureCalcRateCard[[#This Row],[Region]]</f>
        <v>A10 HDInsightB10</v>
      </c>
      <c r="B3267">
        <v>10</v>
      </c>
      <c r="C3267" t="s">
        <v>91</v>
      </c>
      <c r="D3267" t="s">
        <v>182</v>
      </c>
      <c r="E3267">
        <v>2.0019999999999998</v>
      </c>
      <c r="F3267" t="s">
        <v>3854</v>
      </c>
      <c r="G3267" s="784" t="s">
        <v>3860</v>
      </c>
      <c r="H3267" s="784" t="s">
        <v>3861</v>
      </c>
      <c r="I3267" s="784" t="s">
        <v>5314</v>
      </c>
    </row>
    <row r="3268" spans="1:9" hidden="1">
      <c r="A3268" t="str">
        <f>Table_wabobpsvr_AzureCalc_AzureCalcRateCard[[#This Row],[ServiceName]]&amp;Table_wabobpsvr_AzureCalc_AzureCalcRateCard[[#This Row],[Price_Level]]&amp;Table_wabobpsvr_AzureCalc_AzureCalcRateCard[[#This Row],[Region]]</f>
        <v>A10 HDInsightC10</v>
      </c>
      <c r="B3268">
        <v>10</v>
      </c>
      <c r="C3268" t="s">
        <v>91</v>
      </c>
      <c r="D3268" t="s">
        <v>184</v>
      </c>
      <c r="E3268">
        <v>1.9379999999999999</v>
      </c>
      <c r="F3268" t="s">
        <v>3854</v>
      </c>
      <c r="G3268" s="784" t="s">
        <v>3860</v>
      </c>
      <c r="H3268" s="784" t="s">
        <v>3861</v>
      </c>
      <c r="I3268" s="784" t="s">
        <v>5314</v>
      </c>
    </row>
    <row r="3269" spans="1:9" hidden="1">
      <c r="A3269" t="str">
        <f>Table_wabobpsvr_AzureCalc_AzureCalcRateCard[[#This Row],[ServiceName]]&amp;Table_wabobpsvr_AzureCalc_AzureCalcRateCard[[#This Row],[Price_Level]]&amp;Table_wabobpsvr_AzureCalc_AzureCalcRateCard[[#This Row],[Region]]</f>
        <v>A10 HDInsightD10</v>
      </c>
      <c r="B3269">
        <v>10</v>
      </c>
      <c r="C3269" t="s">
        <v>91</v>
      </c>
      <c r="D3269" t="s">
        <v>183</v>
      </c>
      <c r="E3269">
        <v>1.8740000000000001</v>
      </c>
      <c r="F3269" t="s">
        <v>3854</v>
      </c>
      <c r="G3269" s="784" t="s">
        <v>3860</v>
      </c>
      <c r="H3269" s="784" t="s">
        <v>3861</v>
      </c>
      <c r="I3269" s="784" t="s">
        <v>5314</v>
      </c>
    </row>
    <row r="3270" spans="1:9" hidden="1">
      <c r="A3270" t="str">
        <f>Table_wabobpsvr_AzureCalc_AzureCalcRateCard[[#This Row],[ServiceName]]&amp;Table_wabobpsvr_AzureCalc_AzureCalcRateCard[[#This Row],[Price_Level]]&amp;Table_wabobpsvr_AzureCalc_AzureCalcRateCard[[#This Row],[Region]]</f>
        <v>A10 HDInsightMOSP9</v>
      </c>
      <c r="B3270">
        <v>9</v>
      </c>
      <c r="C3270" t="s">
        <v>91</v>
      </c>
      <c r="D3270" t="s">
        <v>627</v>
      </c>
      <c r="E3270">
        <v>1.89</v>
      </c>
      <c r="F3270" t="s">
        <v>3854</v>
      </c>
      <c r="G3270" s="784" t="s">
        <v>4431</v>
      </c>
      <c r="H3270" s="784" t="s">
        <v>4431</v>
      </c>
      <c r="I3270" s="784" t="s">
        <v>5358</v>
      </c>
    </row>
    <row r="3271" spans="1:9" hidden="1">
      <c r="A3271" t="str">
        <f>Table_wabobpsvr_AzureCalc_AzureCalcRateCard[[#This Row],[ServiceName]]&amp;Table_wabobpsvr_AzureCalc_AzureCalcRateCard[[#This Row],[Price_Level]]&amp;Table_wabobpsvr_AzureCalc_AzureCalcRateCard[[#This Row],[Region]]</f>
        <v>A10 HDInsightA9</v>
      </c>
      <c r="B3271">
        <v>9</v>
      </c>
      <c r="C3271" t="s">
        <v>91</v>
      </c>
      <c r="D3271" t="s">
        <v>181</v>
      </c>
      <c r="E3271">
        <v>1.833</v>
      </c>
      <c r="F3271" t="s">
        <v>3854</v>
      </c>
      <c r="G3271" s="784" t="s">
        <v>3869</v>
      </c>
      <c r="H3271" s="784" t="s">
        <v>3870</v>
      </c>
      <c r="I3271" s="784" t="s">
        <v>5358</v>
      </c>
    </row>
    <row r="3272" spans="1:9" hidden="1">
      <c r="A3272" t="str">
        <f>Table_wabobpsvr_AzureCalc_AzureCalcRateCard[[#This Row],[ServiceName]]&amp;Table_wabobpsvr_AzureCalc_AzureCalcRateCard[[#This Row],[Price_Level]]&amp;Table_wabobpsvr_AzureCalc_AzureCalcRateCard[[#This Row],[Region]]</f>
        <v>A10 HDInsightB9</v>
      </c>
      <c r="B3272">
        <v>9</v>
      </c>
      <c r="C3272" t="s">
        <v>91</v>
      </c>
      <c r="D3272" t="s">
        <v>182</v>
      </c>
      <c r="E3272">
        <v>1.7769999999999999</v>
      </c>
      <c r="F3272" t="s">
        <v>3854</v>
      </c>
      <c r="G3272" s="784" t="s">
        <v>3869</v>
      </c>
      <c r="H3272" s="784" t="s">
        <v>3870</v>
      </c>
      <c r="I3272" s="784" t="s">
        <v>5358</v>
      </c>
    </row>
    <row r="3273" spans="1:9" hidden="1">
      <c r="A3273" t="str">
        <f>Table_wabobpsvr_AzureCalc_AzureCalcRateCard[[#This Row],[ServiceName]]&amp;Table_wabobpsvr_AzureCalc_AzureCalcRateCard[[#This Row],[Price_Level]]&amp;Table_wabobpsvr_AzureCalc_AzureCalcRateCard[[#This Row],[Region]]</f>
        <v>A10 HDInsightC9</v>
      </c>
      <c r="B3273">
        <v>9</v>
      </c>
      <c r="C3273" t="s">
        <v>91</v>
      </c>
      <c r="D3273" t="s">
        <v>184</v>
      </c>
      <c r="E3273">
        <v>1.72</v>
      </c>
      <c r="F3273" t="s">
        <v>3854</v>
      </c>
      <c r="G3273" s="784" t="s">
        <v>3869</v>
      </c>
      <c r="H3273" s="784" t="s">
        <v>3870</v>
      </c>
      <c r="I3273" s="784" t="s">
        <v>5358</v>
      </c>
    </row>
    <row r="3274" spans="1:9" hidden="1">
      <c r="A3274" t="str">
        <f>Table_wabobpsvr_AzureCalc_AzureCalcRateCard[[#This Row],[ServiceName]]&amp;Table_wabobpsvr_AzureCalc_AzureCalcRateCard[[#This Row],[Price_Level]]&amp;Table_wabobpsvr_AzureCalc_AzureCalcRateCard[[#This Row],[Region]]</f>
        <v>A10 HDInsightD9</v>
      </c>
      <c r="B3274">
        <v>9</v>
      </c>
      <c r="C3274" t="s">
        <v>91</v>
      </c>
      <c r="D3274" t="s">
        <v>183</v>
      </c>
      <c r="E3274">
        <v>1.663</v>
      </c>
      <c r="F3274" t="s">
        <v>3854</v>
      </c>
      <c r="G3274" s="784" t="s">
        <v>3869</v>
      </c>
      <c r="H3274" s="784" t="s">
        <v>3870</v>
      </c>
      <c r="I3274" s="784" t="s">
        <v>5358</v>
      </c>
    </row>
    <row r="3275" spans="1:9" hidden="1">
      <c r="A3275" t="str">
        <f>Table_wabobpsvr_AzureCalc_AzureCalcRateCard[[#This Row],[ServiceName]]&amp;Table_wabobpsvr_AzureCalc_AzureCalcRateCard[[#This Row],[Price_Level]]&amp;Table_wabobpsvr_AzureCalc_AzureCalcRateCard[[#This Row],[Region]]</f>
        <v>A10 HDInsightMOSP15</v>
      </c>
      <c r="B3275">
        <v>15</v>
      </c>
      <c r="C3275" t="s">
        <v>91</v>
      </c>
      <c r="D3275" t="s">
        <v>627</v>
      </c>
      <c r="E3275">
        <v>1.89</v>
      </c>
      <c r="F3275" t="s">
        <v>3854</v>
      </c>
      <c r="G3275" s="784" t="s">
        <v>4431</v>
      </c>
      <c r="H3275" s="784" t="s">
        <v>4431</v>
      </c>
      <c r="I3275" s="784" t="s">
        <v>5359</v>
      </c>
    </row>
    <row r="3276" spans="1:9" hidden="1">
      <c r="A3276" t="str">
        <f>Table_wabobpsvr_AzureCalc_AzureCalcRateCard[[#This Row],[ServiceName]]&amp;Table_wabobpsvr_AzureCalc_AzureCalcRateCard[[#This Row],[Price_Level]]&amp;Table_wabobpsvr_AzureCalc_AzureCalcRateCard[[#This Row],[Region]]</f>
        <v>Monthly FeeMOSP8</v>
      </c>
      <c r="B3276">
        <v>8</v>
      </c>
      <c r="C3276" t="s">
        <v>4431</v>
      </c>
      <c r="D3276" t="s">
        <v>627</v>
      </c>
      <c r="E3276">
        <v>999999</v>
      </c>
      <c r="F3276" t="s">
        <v>3556</v>
      </c>
      <c r="G3276" s="784" t="s">
        <v>4431</v>
      </c>
      <c r="H3276" s="784" t="s">
        <v>4431</v>
      </c>
      <c r="I3276" s="784" t="s">
        <v>4431</v>
      </c>
    </row>
    <row r="3277" spans="1:9" hidden="1">
      <c r="A3277" t="str">
        <f>Table_wabobpsvr_AzureCalc_AzureCalcRateCard[[#This Row],[ServiceName]]&amp;Table_wabobpsvr_AzureCalc_AzureCalcRateCard[[#This Row],[Price_Level]]&amp;Table_wabobpsvr_AzureCalc_AzureCalcRateCard[[#This Row],[Region]]</f>
        <v>Monthly FeeA8</v>
      </c>
      <c r="B3277">
        <v>8</v>
      </c>
      <c r="C3277" t="s">
        <v>4431</v>
      </c>
      <c r="D3277" t="s">
        <v>181</v>
      </c>
      <c r="E3277">
        <v>999999</v>
      </c>
      <c r="F3277" t="s">
        <v>3556</v>
      </c>
      <c r="G3277" s="784" t="s">
        <v>4431</v>
      </c>
      <c r="H3277" s="784" t="s">
        <v>4431</v>
      </c>
      <c r="I3277" s="784" t="s">
        <v>4431</v>
      </c>
    </row>
    <row r="3278" spans="1:9" hidden="1">
      <c r="A3278" t="str">
        <f>Table_wabobpsvr_AzureCalc_AzureCalcRateCard[[#This Row],[ServiceName]]&amp;Table_wabobpsvr_AzureCalc_AzureCalcRateCard[[#This Row],[Price_Level]]&amp;Table_wabobpsvr_AzureCalc_AzureCalcRateCard[[#This Row],[Region]]</f>
        <v>Monthly FeeB8</v>
      </c>
      <c r="B3278">
        <v>8</v>
      </c>
      <c r="C3278" t="s">
        <v>4431</v>
      </c>
      <c r="D3278" t="s">
        <v>182</v>
      </c>
      <c r="E3278">
        <v>999999</v>
      </c>
      <c r="F3278" t="s">
        <v>3556</v>
      </c>
      <c r="G3278" s="784" t="s">
        <v>4431</v>
      </c>
      <c r="H3278" s="784" t="s">
        <v>4431</v>
      </c>
      <c r="I3278" s="784" t="s">
        <v>4431</v>
      </c>
    </row>
    <row r="3279" spans="1:9" hidden="1">
      <c r="A3279" t="str">
        <f>Table_wabobpsvr_AzureCalc_AzureCalcRateCard[[#This Row],[ServiceName]]&amp;Table_wabobpsvr_AzureCalc_AzureCalcRateCard[[#This Row],[Price_Level]]&amp;Table_wabobpsvr_AzureCalc_AzureCalcRateCard[[#This Row],[Region]]</f>
        <v>Visual Studio Professional UsersMOSP</v>
      </c>
      <c r="C3279" t="s">
        <v>334</v>
      </c>
      <c r="D3279" t="s">
        <v>627</v>
      </c>
      <c r="E3279">
        <v>45</v>
      </c>
      <c r="F3279" t="s">
        <v>838</v>
      </c>
      <c r="G3279" s="784" t="s">
        <v>4431</v>
      </c>
      <c r="H3279" s="784" t="s">
        <v>4431</v>
      </c>
      <c r="I3279" s="784" t="s">
        <v>5360</v>
      </c>
    </row>
    <row r="3280" spans="1:9" hidden="1">
      <c r="A3280" t="str">
        <f>Table_wabobpsvr_AzureCalc_AzureCalcRateCard[[#This Row],[ServiceName]]&amp;Table_wabobpsvr_AzureCalc_AzureCalcRateCard[[#This Row],[Price_Level]]&amp;Table_wabobpsvr_AzureCalc_AzureCalcRateCard[[#This Row],[Region]]</f>
        <v>Visual Studio Professional UsersA</v>
      </c>
      <c r="C3280" t="s">
        <v>334</v>
      </c>
      <c r="D3280" t="s">
        <v>181</v>
      </c>
      <c r="E3280">
        <v>43.65</v>
      </c>
      <c r="F3280" t="s">
        <v>838</v>
      </c>
      <c r="G3280" s="784" t="s">
        <v>2201</v>
      </c>
      <c r="H3280" s="784" t="s">
        <v>2202</v>
      </c>
      <c r="I3280" s="784" t="s">
        <v>5360</v>
      </c>
    </row>
    <row r="3281" spans="1:9" hidden="1">
      <c r="A3281" t="str">
        <f>Table_wabobpsvr_AzureCalc_AzureCalcRateCard[[#This Row],[ServiceName]]&amp;Table_wabobpsvr_AzureCalc_AzureCalcRateCard[[#This Row],[Price_Level]]&amp;Table_wabobpsvr_AzureCalc_AzureCalcRateCard[[#This Row],[Region]]</f>
        <v>Visual Studio Professional UsersB</v>
      </c>
      <c r="C3281" t="s">
        <v>334</v>
      </c>
      <c r="D3281" t="s">
        <v>182</v>
      </c>
      <c r="E3281">
        <v>42.3</v>
      </c>
      <c r="F3281" t="s">
        <v>838</v>
      </c>
      <c r="G3281" s="784" t="s">
        <v>2201</v>
      </c>
      <c r="H3281" s="784" t="s">
        <v>2202</v>
      </c>
      <c r="I3281" s="784" t="s">
        <v>5360</v>
      </c>
    </row>
    <row r="3282" spans="1:9" hidden="1">
      <c r="A3282" t="str">
        <f>Table_wabobpsvr_AzureCalc_AzureCalcRateCard[[#This Row],[ServiceName]]&amp;Table_wabobpsvr_AzureCalc_AzureCalcRateCard[[#This Row],[Price_Level]]&amp;Table_wabobpsvr_AzureCalc_AzureCalcRateCard[[#This Row],[Region]]</f>
        <v>Visual Studio Professional UsersC</v>
      </c>
      <c r="C3282" t="s">
        <v>334</v>
      </c>
      <c r="D3282" t="s">
        <v>184</v>
      </c>
      <c r="E3282">
        <v>40.950000000000003</v>
      </c>
      <c r="F3282" t="s">
        <v>838</v>
      </c>
      <c r="G3282" s="784" t="s">
        <v>2201</v>
      </c>
      <c r="H3282" s="784" t="s">
        <v>2202</v>
      </c>
      <c r="I3282" s="784" t="s">
        <v>5360</v>
      </c>
    </row>
    <row r="3283" spans="1:9" hidden="1">
      <c r="A3283" t="str">
        <f>Table_wabobpsvr_AzureCalc_AzureCalcRateCard[[#This Row],[ServiceName]]&amp;Table_wabobpsvr_AzureCalc_AzureCalcRateCard[[#This Row],[Price_Level]]&amp;Table_wabobpsvr_AzureCalc_AzureCalcRateCard[[#This Row],[Region]]</f>
        <v>Visual Studio Professional UsersD</v>
      </c>
      <c r="C3283" t="s">
        <v>334</v>
      </c>
      <c r="D3283" t="s">
        <v>183</v>
      </c>
      <c r="E3283">
        <v>39.6</v>
      </c>
      <c r="F3283" t="s">
        <v>838</v>
      </c>
      <c r="G3283" s="784" t="s">
        <v>2201</v>
      </c>
      <c r="H3283" s="784" t="s">
        <v>2202</v>
      </c>
      <c r="I3283" s="784" t="s">
        <v>5360</v>
      </c>
    </row>
    <row r="3284" spans="1:9" hidden="1">
      <c r="A3284" t="str">
        <f>Table_wabobpsvr_AzureCalc_AzureCalcRateCard[[#This Row],[ServiceName]]&amp;Table_wabobpsvr_AzureCalc_AzureCalcRateCard[[#This Row],[Price_Level]]&amp;Table_wabobpsvr_AzureCalc_AzureCalcRateCard[[#This Row],[Region]]</f>
        <v>Monthly FeeC8</v>
      </c>
      <c r="B3284">
        <v>8</v>
      </c>
      <c r="C3284" t="s">
        <v>4431</v>
      </c>
      <c r="D3284" t="s">
        <v>184</v>
      </c>
      <c r="E3284">
        <v>999999</v>
      </c>
      <c r="F3284" t="s">
        <v>3556</v>
      </c>
      <c r="G3284" s="784" t="s">
        <v>4431</v>
      </c>
      <c r="H3284" s="784" t="s">
        <v>4431</v>
      </c>
      <c r="I3284" s="784" t="s">
        <v>4431</v>
      </c>
    </row>
    <row r="3285" spans="1:9" hidden="1">
      <c r="A3285" s="784" t="str">
        <f>Table_wabobpsvr_AzureCalc_AzureCalcRateCard[[#This Row],[ServiceName]]&amp;Table_wabobpsvr_AzureCalc_AzureCalcRateCard[[#This Row],[Price_Level]]&amp;Table_wabobpsvr_AzureCalc_AzureCalcRateCard[[#This Row],[Region]]</f>
        <v>A6 HDInsight (Non-Windows)MOSP11</v>
      </c>
      <c r="B3285" s="784">
        <v>11</v>
      </c>
      <c r="C3285" s="784" t="s">
        <v>91</v>
      </c>
      <c r="D3285" s="784" t="s">
        <v>627</v>
      </c>
      <c r="E3285" s="784">
        <v>0.443</v>
      </c>
      <c r="F3285" s="784" t="s">
        <v>3711</v>
      </c>
      <c r="G3285" s="784" t="s">
        <v>4431</v>
      </c>
      <c r="H3285" s="784" t="s">
        <v>4431</v>
      </c>
      <c r="I3285" s="784" t="s">
        <v>5361</v>
      </c>
    </row>
    <row r="3286" spans="1:9" hidden="1">
      <c r="A3286" t="str">
        <f>Table_wabobpsvr_AzureCalc_AzureCalcRateCard[[#This Row],[ServiceName]]&amp;Table_wabobpsvr_AzureCalc_AzureCalcRateCard[[#This Row],[Price_Level]]&amp;Table_wabobpsvr_AzureCalc_AzureCalcRateCard[[#This Row],[Region]]</f>
        <v>A6 HDInsight (Non-Windows)A11</v>
      </c>
      <c r="B3286">
        <v>11</v>
      </c>
      <c r="C3286" t="s">
        <v>91</v>
      </c>
      <c r="D3286" t="s">
        <v>181</v>
      </c>
      <c r="E3286">
        <v>0.32340000000000002</v>
      </c>
      <c r="F3286" t="s">
        <v>3711</v>
      </c>
      <c r="G3286" s="784" t="s">
        <v>3871</v>
      </c>
      <c r="H3286" s="784" t="s">
        <v>3872</v>
      </c>
      <c r="I3286" s="784" t="s">
        <v>5361</v>
      </c>
    </row>
    <row r="3287" spans="1:9" hidden="1">
      <c r="A3287" t="str">
        <f>Table_wabobpsvr_AzureCalc_AzureCalcRateCard[[#This Row],[ServiceName]]&amp;Table_wabobpsvr_AzureCalc_AzureCalcRateCard[[#This Row],[Price_Level]]&amp;Table_wabobpsvr_AzureCalc_AzureCalcRateCard[[#This Row],[Region]]</f>
        <v>A6 HDInsight (Non-Windows)B11</v>
      </c>
      <c r="B3287">
        <v>11</v>
      </c>
      <c r="C3287" t="s">
        <v>91</v>
      </c>
      <c r="D3287" t="s">
        <v>182</v>
      </c>
      <c r="E3287">
        <v>0.31009999999999999</v>
      </c>
      <c r="F3287" t="s">
        <v>3711</v>
      </c>
      <c r="G3287" s="784" t="s">
        <v>3871</v>
      </c>
      <c r="H3287" s="784" t="s">
        <v>3872</v>
      </c>
      <c r="I3287" s="784" t="s">
        <v>5361</v>
      </c>
    </row>
    <row r="3288" spans="1:9" hidden="1">
      <c r="A3288" t="str">
        <f>Table_wabobpsvr_AzureCalc_AzureCalcRateCard[[#This Row],[ServiceName]]&amp;Table_wabobpsvr_AzureCalc_AzureCalcRateCard[[#This Row],[Price_Level]]&amp;Table_wabobpsvr_AzureCalc_AzureCalcRateCard[[#This Row],[Region]]</f>
        <v>A6 HDInsight (Non-Windows)C11</v>
      </c>
      <c r="B3288">
        <v>11</v>
      </c>
      <c r="C3288" t="s">
        <v>91</v>
      </c>
      <c r="D3288" t="s">
        <v>184</v>
      </c>
      <c r="E3288">
        <v>0.29680000000000001</v>
      </c>
      <c r="F3288" t="s">
        <v>3711</v>
      </c>
      <c r="G3288" s="784" t="s">
        <v>3871</v>
      </c>
      <c r="H3288" s="784" t="s">
        <v>3872</v>
      </c>
      <c r="I3288" s="784" t="s">
        <v>5361</v>
      </c>
    </row>
    <row r="3289" spans="1:9" hidden="1">
      <c r="A3289" t="str">
        <f>Table_wabobpsvr_AzureCalc_AzureCalcRateCard[[#This Row],[ServiceName]]&amp;Table_wabobpsvr_AzureCalc_AzureCalcRateCard[[#This Row],[Price_Level]]&amp;Table_wabobpsvr_AzureCalc_AzureCalcRateCard[[#This Row],[Region]]</f>
        <v>A6 HDInsight (Non-Windows)D11</v>
      </c>
      <c r="B3289">
        <v>11</v>
      </c>
      <c r="C3289" t="s">
        <v>91</v>
      </c>
      <c r="D3289" t="s">
        <v>183</v>
      </c>
      <c r="E3289">
        <v>0.28349999999999997</v>
      </c>
      <c r="F3289" t="s">
        <v>3711</v>
      </c>
      <c r="G3289" s="784" t="s">
        <v>3871</v>
      </c>
      <c r="H3289" s="784" t="s">
        <v>3872</v>
      </c>
      <c r="I3289" s="784" t="s">
        <v>5361</v>
      </c>
    </row>
    <row r="3290" spans="1:9" hidden="1">
      <c r="A3290" s="784" t="str">
        <f>Table_wabobpsvr_AzureCalc_AzureCalcRateCard[[#This Row],[ServiceName]]&amp;Table_wabobpsvr_AzureCalc_AzureCalcRateCard[[#This Row],[Price_Level]]&amp;Table_wabobpsvr_AzureCalc_AzureCalcRateCard[[#This Row],[Region]]</f>
        <v>A6 HDInsight (Non-Windows)MOSP12</v>
      </c>
      <c r="B3290" s="784">
        <v>12</v>
      </c>
      <c r="C3290" s="784" t="s">
        <v>91</v>
      </c>
      <c r="D3290" s="784" t="s">
        <v>627</v>
      </c>
      <c r="E3290" s="784">
        <v>0.39900000000000002</v>
      </c>
      <c r="F3290" s="784" t="s">
        <v>3711</v>
      </c>
      <c r="G3290" s="784" t="s">
        <v>4431</v>
      </c>
      <c r="H3290" s="784" t="s">
        <v>4431</v>
      </c>
      <c r="I3290" s="784" t="s">
        <v>5362</v>
      </c>
    </row>
    <row r="3291" spans="1:9" hidden="1">
      <c r="A3291" s="784" t="str">
        <f>Table_wabobpsvr_AzureCalc_AzureCalcRateCard[[#This Row],[ServiceName]]&amp;Table_wabobpsvr_AzureCalc_AzureCalcRateCard[[#This Row],[Price_Level]]&amp;Table_wabobpsvr_AzureCalc_AzureCalcRateCard[[#This Row],[Region]]</f>
        <v>A6 HDInsight (Non-Windows)A12</v>
      </c>
      <c r="B3291" s="784">
        <v>12</v>
      </c>
      <c r="C3291" s="784" t="s">
        <v>91</v>
      </c>
      <c r="D3291" s="784" t="s">
        <v>181</v>
      </c>
      <c r="E3291" s="784">
        <v>0.2913</v>
      </c>
      <c r="F3291" s="784" t="s">
        <v>3711</v>
      </c>
      <c r="G3291" s="784" t="s">
        <v>3873</v>
      </c>
      <c r="H3291" s="784" t="s">
        <v>3874</v>
      </c>
      <c r="I3291" s="784" t="s">
        <v>5362</v>
      </c>
    </row>
    <row r="3292" spans="1:9" hidden="1">
      <c r="A3292" t="str">
        <f>Table_wabobpsvr_AzureCalc_AzureCalcRateCard[[#This Row],[ServiceName]]&amp;Table_wabobpsvr_AzureCalc_AzureCalcRateCard[[#This Row],[Price_Level]]&amp;Table_wabobpsvr_AzureCalc_AzureCalcRateCard[[#This Row],[Region]]</f>
        <v>A6 HDInsight (Non-Windows)B12</v>
      </c>
      <c r="B3292">
        <v>12</v>
      </c>
      <c r="C3292" t="s">
        <v>91</v>
      </c>
      <c r="D3292" t="s">
        <v>182</v>
      </c>
      <c r="E3292">
        <v>0.27929999999999999</v>
      </c>
      <c r="F3292" t="s">
        <v>3711</v>
      </c>
      <c r="G3292" s="784" t="s">
        <v>3873</v>
      </c>
      <c r="H3292" s="784" t="s">
        <v>3874</v>
      </c>
      <c r="I3292" s="784" t="s">
        <v>5362</v>
      </c>
    </row>
    <row r="3293" spans="1:9" hidden="1">
      <c r="A3293" s="784" t="str">
        <f>Table_wabobpsvr_AzureCalc_AzureCalcRateCard[[#This Row],[ServiceName]]&amp;Table_wabobpsvr_AzureCalc_AzureCalcRateCard[[#This Row],[Price_Level]]&amp;Table_wabobpsvr_AzureCalc_AzureCalcRateCard[[#This Row],[Region]]</f>
        <v>A6 HDInsight (Non-Windows)C12</v>
      </c>
      <c r="B3293" s="784">
        <v>12</v>
      </c>
      <c r="C3293" s="784" t="s">
        <v>91</v>
      </c>
      <c r="D3293" s="784" t="s">
        <v>184</v>
      </c>
      <c r="E3293" s="784">
        <v>0.26729999999999998</v>
      </c>
      <c r="F3293" s="784" t="s">
        <v>3711</v>
      </c>
      <c r="G3293" s="784" t="s">
        <v>3873</v>
      </c>
      <c r="H3293" s="784" t="s">
        <v>3874</v>
      </c>
      <c r="I3293" s="784" t="s">
        <v>5362</v>
      </c>
    </row>
    <row r="3294" spans="1:9" hidden="1">
      <c r="A3294" s="784" t="str">
        <f>Table_wabobpsvr_AzureCalc_AzureCalcRateCard[[#This Row],[ServiceName]]&amp;Table_wabobpsvr_AzureCalc_AzureCalcRateCard[[#This Row],[Price_Level]]&amp;Table_wabobpsvr_AzureCalc_AzureCalcRateCard[[#This Row],[Region]]</f>
        <v>ExpressRoute (IXP) Data Transfer Out at 1 Gbps (GB) - Zone 1MOSP</v>
      </c>
      <c r="B3294" s="784"/>
      <c r="C3294" s="784" t="s">
        <v>785</v>
      </c>
      <c r="D3294" s="784" t="s">
        <v>627</v>
      </c>
      <c r="E3294" s="784">
        <v>2.5000000000000001E-2</v>
      </c>
      <c r="F3294" s="784" t="s">
        <v>839</v>
      </c>
      <c r="G3294" s="784" t="s">
        <v>4431</v>
      </c>
      <c r="H3294" s="784" t="s">
        <v>4431</v>
      </c>
      <c r="I3294" s="784" t="s">
        <v>5363</v>
      </c>
    </row>
    <row r="3295" spans="1:9" hidden="1">
      <c r="A3295" t="str">
        <f>Table_wabobpsvr_AzureCalc_AzureCalcRateCard[[#This Row],[ServiceName]]&amp;Table_wabobpsvr_AzureCalc_AzureCalcRateCard[[#This Row],[Price_Level]]&amp;Table_wabobpsvr_AzureCalc_AzureCalcRateCard[[#This Row],[Region]]</f>
        <v>ExpressRoute (IXP) Data Transfer Out at 1 Gbps (GB) - Zone 1A</v>
      </c>
      <c r="C3295" t="s">
        <v>785</v>
      </c>
      <c r="D3295" t="s">
        <v>181</v>
      </c>
      <c r="E3295">
        <v>2.4250000000000001E-2</v>
      </c>
      <c r="F3295" t="s">
        <v>839</v>
      </c>
      <c r="G3295" s="784" t="s">
        <v>2203</v>
      </c>
      <c r="H3295" s="784" t="s">
        <v>2204</v>
      </c>
      <c r="I3295" s="784" t="s">
        <v>5363</v>
      </c>
    </row>
    <row r="3296" spans="1:9" hidden="1">
      <c r="A3296" t="str">
        <f>Table_wabobpsvr_AzureCalc_AzureCalcRateCard[[#This Row],[ServiceName]]&amp;Table_wabobpsvr_AzureCalc_AzureCalcRateCard[[#This Row],[Price_Level]]&amp;Table_wabobpsvr_AzureCalc_AzureCalcRateCard[[#This Row],[Region]]</f>
        <v>ExpressRoute (IXP) Data Transfer Out at 1 Gbps (GB) - Zone 1B</v>
      </c>
      <c r="C3296" t="s">
        <v>785</v>
      </c>
      <c r="D3296" t="s">
        <v>182</v>
      </c>
      <c r="E3296">
        <v>2.35E-2</v>
      </c>
      <c r="F3296" t="s">
        <v>839</v>
      </c>
      <c r="G3296" s="784" t="s">
        <v>2203</v>
      </c>
      <c r="H3296" s="784" t="s">
        <v>2204</v>
      </c>
      <c r="I3296" s="784" t="s">
        <v>5363</v>
      </c>
    </row>
    <row r="3297" spans="1:9" hidden="1">
      <c r="A3297" t="str">
        <f>Table_wabobpsvr_AzureCalc_AzureCalcRateCard[[#This Row],[ServiceName]]&amp;Table_wabobpsvr_AzureCalc_AzureCalcRateCard[[#This Row],[Price_Level]]&amp;Table_wabobpsvr_AzureCalc_AzureCalcRateCard[[#This Row],[Region]]</f>
        <v>ExpressRoute (IXP) Data Transfer Out at 1 Gbps (GB) - Zone 1C</v>
      </c>
      <c r="C3297" t="s">
        <v>785</v>
      </c>
      <c r="D3297" t="s">
        <v>184</v>
      </c>
      <c r="E3297">
        <v>2.2749999999999999E-2</v>
      </c>
      <c r="F3297" t="s">
        <v>839</v>
      </c>
      <c r="G3297" s="784" t="s">
        <v>2203</v>
      </c>
      <c r="H3297" s="784" t="s">
        <v>2204</v>
      </c>
      <c r="I3297" s="784" t="s">
        <v>5363</v>
      </c>
    </row>
    <row r="3298" spans="1:9" hidden="1">
      <c r="A3298" t="str">
        <f>Table_wabobpsvr_AzureCalc_AzureCalcRateCard[[#This Row],[ServiceName]]&amp;Table_wabobpsvr_AzureCalc_AzureCalcRateCard[[#This Row],[Price_Level]]&amp;Table_wabobpsvr_AzureCalc_AzureCalcRateCard[[#This Row],[Region]]</f>
        <v>Geo Redundant Storage Standard IO - Block Blob - Tier 6A13</v>
      </c>
      <c r="B3298">
        <v>13</v>
      </c>
      <c r="C3298" t="s">
        <v>785</v>
      </c>
      <c r="D3298" t="s">
        <v>181</v>
      </c>
      <c r="E3298">
        <v>6.0999999999999999E-2</v>
      </c>
      <c r="F3298" t="s">
        <v>897</v>
      </c>
      <c r="G3298" s="784" t="s">
        <v>2042</v>
      </c>
      <c r="H3298" s="784" t="s">
        <v>2043</v>
      </c>
      <c r="I3298" s="784" t="s">
        <v>5364</v>
      </c>
    </row>
    <row r="3299" spans="1:9" hidden="1">
      <c r="A3299" t="str">
        <f>Table_wabobpsvr_AzureCalc_AzureCalcRateCard[[#This Row],[ServiceName]]&amp;Table_wabobpsvr_AzureCalc_AzureCalcRateCard[[#This Row],[Price_Level]]&amp;Table_wabobpsvr_AzureCalc_AzureCalcRateCard[[#This Row],[Region]]</f>
        <v>Geo Redundant Storage Standard IO - Block Blob - Tier 6B13</v>
      </c>
      <c r="B3299">
        <v>13</v>
      </c>
      <c r="C3299" t="s">
        <v>785</v>
      </c>
      <c r="D3299" t="s">
        <v>182</v>
      </c>
      <c r="E3299">
        <v>6.0999999999999999E-2</v>
      </c>
      <c r="F3299" t="s">
        <v>897</v>
      </c>
      <c r="G3299" s="784" t="s">
        <v>2042</v>
      </c>
      <c r="H3299" s="784" t="s">
        <v>2043</v>
      </c>
      <c r="I3299" s="784" t="s">
        <v>5364</v>
      </c>
    </row>
    <row r="3300" spans="1:9" hidden="1">
      <c r="A3300" t="str">
        <f>Table_wabobpsvr_AzureCalc_AzureCalcRateCard[[#This Row],[ServiceName]]&amp;Table_wabobpsvr_AzureCalc_AzureCalcRateCard[[#This Row],[Price_Level]]&amp;Table_wabobpsvr_AzureCalc_AzureCalcRateCard[[#This Row],[Region]]</f>
        <v>Geo Redundant Storage Standard IO - Block Blob - Tier 6C13</v>
      </c>
      <c r="B3300">
        <v>13</v>
      </c>
      <c r="C3300" t="s">
        <v>785</v>
      </c>
      <c r="D3300" t="s">
        <v>184</v>
      </c>
      <c r="E3300">
        <v>6.0999999999999999E-2</v>
      </c>
      <c r="F3300" t="s">
        <v>897</v>
      </c>
      <c r="G3300" s="784" t="s">
        <v>2042</v>
      </c>
      <c r="H3300" s="784" t="s">
        <v>2043</v>
      </c>
      <c r="I3300" s="784" t="s">
        <v>5364</v>
      </c>
    </row>
    <row r="3301" spans="1:9" hidden="1">
      <c r="A3301" t="str">
        <f>Table_wabobpsvr_AzureCalc_AzureCalcRateCard[[#This Row],[ServiceName]]&amp;Table_wabobpsvr_AzureCalc_AzureCalcRateCard[[#This Row],[Price_Level]]&amp;Table_wabobpsvr_AzureCalc_AzureCalcRateCard[[#This Row],[Region]]</f>
        <v>Geo Redundant Storage Standard IO - Block Blob - Tier 6D13</v>
      </c>
      <c r="B3301">
        <v>13</v>
      </c>
      <c r="C3301" t="s">
        <v>785</v>
      </c>
      <c r="D3301" t="s">
        <v>183</v>
      </c>
      <c r="E3301">
        <v>6.0999999999999999E-2</v>
      </c>
      <c r="F3301" t="s">
        <v>897</v>
      </c>
      <c r="G3301" s="784" t="s">
        <v>2042</v>
      </c>
      <c r="H3301" s="784" t="s">
        <v>2043</v>
      </c>
      <c r="I3301" s="784" t="s">
        <v>5364</v>
      </c>
    </row>
    <row r="3302" spans="1:9" hidden="1">
      <c r="A3302" t="str">
        <f>Table_wabobpsvr_AzureCalc_AzureCalcRateCard[[#This Row],[ServiceName]]&amp;Table_wabobpsvr_AzureCalc_AzureCalcRateCard[[#This Row],[Price_Level]]&amp;Table_wabobpsvr_AzureCalc_AzureCalcRateCard[[#This Row],[Region]]</f>
        <v>Read-Access Geo Redundant Storage Standard IO - Block Blob - Tier 2MOSP13</v>
      </c>
      <c r="B3302">
        <v>13</v>
      </c>
      <c r="C3302" t="s">
        <v>785</v>
      </c>
      <c r="D3302" t="s">
        <v>627</v>
      </c>
      <c r="E3302">
        <v>8.1900000000000001E-2</v>
      </c>
      <c r="F3302" t="s">
        <v>898</v>
      </c>
      <c r="G3302" s="784" t="s">
        <v>4431</v>
      </c>
      <c r="H3302" s="784" t="s">
        <v>4431</v>
      </c>
      <c r="I3302" s="784" t="s">
        <v>5365</v>
      </c>
    </row>
    <row r="3303" spans="1:9" hidden="1">
      <c r="A3303" s="784" t="str">
        <f>Table_wabobpsvr_AzureCalc_AzureCalcRateCard[[#This Row],[ServiceName]]&amp;Table_wabobpsvr_AzureCalc_AzureCalcRateCard[[#This Row],[Price_Level]]&amp;Table_wabobpsvr_AzureCalc_AzureCalcRateCard[[#This Row],[Region]]</f>
        <v>Read-Access Geo Redundant Storage Standard IO - Block Blob - Tier 2A13</v>
      </c>
      <c r="B3303" s="784">
        <v>13</v>
      </c>
      <c r="C3303" s="784" t="s">
        <v>785</v>
      </c>
      <c r="D3303" s="784" t="s">
        <v>181</v>
      </c>
      <c r="E3303" s="784">
        <v>7.7499999999999999E-2</v>
      </c>
      <c r="F3303" s="784" t="s">
        <v>898</v>
      </c>
      <c r="G3303" s="784" t="s">
        <v>1940</v>
      </c>
      <c r="H3303" s="784" t="s">
        <v>1941</v>
      </c>
      <c r="I3303" s="784" t="s">
        <v>5365</v>
      </c>
    </row>
    <row r="3304" spans="1:9" hidden="1">
      <c r="A3304" s="784" t="str">
        <f>Table_wabobpsvr_AzureCalc_AzureCalcRateCard[[#This Row],[ServiceName]]&amp;Table_wabobpsvr_AzureCalc_AzureCalcRateCard[[#This Row],[Price_Level]]&amp;Table_wabobpsvr_AzureCalc_AzureCalcRateCard[[#This Row],[Region]]</f>
        <v>Read-Access Geo Redundant Storage Standard IO - Block Blob - Tier 2B13</v>
      </c>
      <c r="B3304" s="784">
        <v>13</v>
      </c>
      <c r="C3304" s="784" t="s">
        <v>785</v>
      </c>
      <c r="D3304" s="784" t="s">
        <v>182</v>
      </c>
      <c r="E3304" s="784">
        <v>7.7499999999999999E-2</v>
      </c>
      <c r="F3304" s="784" t="s">
        <v>898</v>
      </c>
      <c r="G3304" s="784" t="s">
        <v>1940</v>
      </c>
      <c r="H3304" s="784" t="s">
        <v>1941</v>
      </c>
      <c r="I3304" s="784" t="s">
        <v>5365</v>
      </c>
    </row>
    <row r="3305" spans="1:9" hidden="1">
      <c r="A3305" s="784" t="str">
        <f>Table_wabobpsvr_AzureCalc_AzureCalcRateCard[[#This Row],[ServiceName]]&amp;Table_wabobpsvr_AzureCalc_AzureCalcRateCard[[#This Row],[Price_Level]]&amp;Table_wabobpsvr_AzureCalc_AzureCalcRateCard[[#This Row],[Region]]</f>
        <v>Read-Access Geo Redundant Storage Standard IO - Block Blob - Tier 2C13</v>
      </c>
      <c r="B3305" s="784">
        <v>13</v>
      </c>
      <c r="C3305" s="784" t="s">
        <v>785</v>
      </c>
      <c r="D3305" s="784" t="s">
        <v>184</v>
      </c>
      <c r="E3305" s="784">
        <v>7.7499999999999999E-2</v>
      </c>
      <c r="F3305" s="784" t="s">
        <v>898</v>
      </c>
      <c r="G3305" s="784" t="s">
        <v>1940</v>
      </c>
      <c r="H3305" s="784" t="s">
        <v>1941</v>
      </c>
      <c r="I3305" s="784" t="s">
        <v>5365</v>
      </c>
    </row>
    <row r="3306" spans="1:9" hidden="1">
      <c r="A3306" s="784" t="str">
        <f>Table_wabobpsvr_AzureCalc_AzureCalcRateCard[[#This Row],[ServiceName]]&amp;Table_wabobpsvr_AzureCalc_AzureCalcRateCard[[#This Row],[Price_Level]]&amp;Table_wabobpsvr_AzureCalc_AzureCalcRateCard[[#This Row],[Region]]</f>
        <v>Read-Access Geo Redundant Storage Standard IO - Block Blob - Tier 2D13</v>
      </c>
      <c r="B3306" s="784">
        <v>13</v>
      </c>
      <c r="C3306" s="784" t="s">
        <v>785</v>
      </c>
      <c r="D3306" s="784" t="s">
        <v>183</v>
      </c>
      <c r="E3306" s="784">
        <v>7.7499999999999999E-2</v>
      </c>
      <c r="F3306" s="784" t="s">
        <v>898</v>
      </c>
      <c r="G3306" s="784" t="s">
        <v>1940</v>
      </c>
      <c r="H3306" s="784" t="s">
        <v>1941</v>
      </c>
      <c r="I3306" s="784" t="s">
        <v>5365</v>
      </c>
    </row>
    <row r="3307" spans="1:9" hidden="1">
      <c r="A3307" s="784" t="str">
        <f>Table_wabobpsvr_AzureCalc_AzureCalcRateCard[[#This Row],[ServiceName]]&amp;Table_wabobpsvr_AzureCalc_AzureCalcRateCard[[#This Row],[Price_Level]]&amp;Table_wabobpsvr_AzureCalc_AzureCalcRateCard[[#This Row],[Region]]</f>
        <v>Read-Access Geo Redundant Storage Standard IO - Block Blob - Tier 3MOSP13</v>
      </c>
      <c r="B3307" s="784">
        <v>13</v>
      </c>
      <c r="C3307" s="784" t="s">
        <v>785</v>
      </c>
      <c r="D3307" s="784" t="s">
        <v>627</v>
      </c>
      <c r="E3307" s="784">
        <v>8.0600000000000005E-2</v>
      </c>
      <c r="F3307" s="784" t="s">
        <v>899</v>
      </c>
      <c r="G3307" s="784" t="s">
        <v>4431</v>
      </c>
      <c r="H3307" s="784" t="s">
        <v>4431</v>
      </c>
      <c r="I3307" s="784" t="s">
        <v>5365</v>
      </c>
    </row>
    <row r="3308" spans="1:9" hidden="1">
      <c r="A3308" s="784" t="str">
        <f>Table_wabobpsvr_AzureCalc_AzureCalcRateCard[[#This Row],[ServiceName]]&amp;Table_wabobpsvr_AzureCalc_AzureCalcRateCard[[#This Row],[Price_Level]]&amp;Table_wabobpsvr_AzureCalc_AzureCalcRateCard[[#This Row],[Region]]</f>
        <v>Read-Access Geo Redundant Storage Standard IO - Block Blob - Tier 3A13</v>
      </c>
      <c r="B3308" s="784">
        <v>13</v>
      </c>
      <c r="C3308" s="784" t="s">
        <v>785</v>
      </c>
      <c r="D3308" s="784" t="s">
        <v>181</v>
      </c>
      <c r="E3308" s="784">
        <v>7.7499999999999999E-2</v>
      </c>
      <c r="F3308" s="784" t="s">
        <v>899</v>
      </c>
      <c r="G3308" s="784" t="s">
        <v>1940</v>
      </c>
      <c r="H3308" s="784" t="s">
        <v>1941</v>
      </c>
      <c r="I3308" s="784" t="s">
        <v>5365</v>
      </c>
    </row>
    <row r="3309" spans="1:9" hidden="1">
      <c r="A3309" s="784" t="str">
        <f>Table_wabobpsvr_AzureCalc_AzureCalcRateCard[[#This Row],[ServiceName]]&amp;Table_wabobpsvr_AzureCalc_AzureCalcRateCard[[#This Row],[Price_Level]]&amp;Table_wabobpsvr_AzureCalc_AzureCalcRateCard[[#This Row],[Region]]</f>
        <v>Read-Access Geo Redundant Storage Standard IO - Block Blob - Tier 3B13</v>
      </c>
      <c r="B3309" s="784">
        <v>13</v>
      </c>
      <c r="C3309" s="784" t="s">
        <v>785</v>
      </c>
      <c r="D3309" s="784" t="s">
        <v>182</v>
      </c>
      <c r="E3309" s="784">
        <v>7.7499999999999999E-2</v>
      </c>
      <c r="F3309" s="784" t="s">
        <v>899</v>
      </c>
      <c r="G3309" s="784" t="s">
        <v>1940</v>
      </c>
      <c r="H3309" s="784" t="s">
        <v>1941</v>
      </c>
      <c r="I3309" s="784" t="s">
        <v>5365</v>
      </c>
    </row>
    <row r="3310" spans="1:9" hidden="1">
      <c r="A3310" s="784" t="str">
        <f>Table_wabobpsvr_AzureCalc_AzureCalcRateCard[[#This Row],[ServiceName]]&amp;Table_wabobpsvr_AzureCalc_AzureCalcRateCard[[#This Row],[Price_Level]]&amp;Table_wabobpsvr_AzureCalc_AzureCalcRateCard[[#This Row],[Region]]</f>
        <v>Read-Access Geo Redundant Storage Standard IO - Block Blob - Tier 3C13</v>
      </c>
      <c r="B3310" s="784">
        <v>13</v>
      </c>
      <c r="C3310" s="784" t="s">
        <v>785</v>
      </c>
      <c r="D3310" s="784" t="s">
        <v>184</v>
      </c>
      <c r="E3310" s="784">
        <v>7.7499999999999999E-2</v>
      </c>
      <c r="F3310" s="784" t="s">
        <v>899</v>
      </c>
      <c r="G3310" s="784" t="s">
        <v>1940</v>
      </c>
      <c r="H3310" s="784" t="s">
        <v>1941</v>
      </c>
      <c r="I3310" s="784" t="s">
        <v>5365</v>
      </c>
    </row>
    <row r="3311" spans="1:9" hidden="1">
      <c r="A3311" s="784" t="str">
        <f>Table_wabobpsvr_AzureCalc_AzureCalcRateCard[[#This Row],[ServiceName]]&amp;Table_wabobpsvr_AzureCalc_AzureCalcRateCard[[#This Row],[Price_Level]]&amp;Table_wabobpsvr_AzureCalc_AzureCalcRateCard[[#This Row],[Region]]</f>
        <v>Read-Access Geo Redundant Storage Standard IO - Block Blob - Tier 3D13</v>
      </c>
      <c r="B3311" s="784">
        <v>13</v>
      </c>
      <c r="C3311" s="784" t="s">
        <v>785</v>
      </c>
      <c r="D3311" s="784" t="s">
        <v>183</v>
      </c>
      <c r="E3311" s="784">
        <v>7.7499999999999999E-2</v>
      </c>
      <c r="F3311" s="784" t="s">
        <v>899</v>
      </c>
      <c r="G3311" s="784" t="s">
        <v>1940</v>
      </c>
      <c r="H3311" s="784" t="s">
        <v>1941</v>
      </c>
      <c r="I3311" s="784" t="s">
        <v>5365</v>
      </c>
    </row>
    <row r="3312" spans="1:9" hidden="1">
      <c r="A3312" s="784" t="str">
        <f>Table_wabobpsvr_AzureCalc_AzureCalcRateCard[[#This Row],[ServiceName]]&amp;Table_wabobpsvr_AzureCalc_AzureCalcRateCard[[#This Row],[Price_Level]]&amp;Table_wabobpsvr_AzureCalc_AzureCalcRateCard[[#This Row],[Region]]</f>
        <v>Read-Access Geo Redundant Storage Standard IO - Block Blob - Tier 4MOSP13</v>
      </c>
      <c r="B3312" s="784">
        <v>13</v>
      </c>
      <c r="C3312" s="784" t="s">
        <v>785</v>
      </c>
      <c r="D3312" s="784" t="s">
        <v>627</v>
      </c>
      <c r="E3312" s="784">
        <v>7.9399999999999998E-2</v>
      </c>
      <c r="F3312" s="784" t="s">
        <v>900</v>
      </c>
      <c r="G3312" s="784" t="s">
        <v>4431</v>
      </c>
      <c r="H3312" s="784" t="s">
        <v>4431</v>
      </c>
      <c r="I3312" s="784" t="s">
        <v>5365</v>
      </c>
    </row>
    <row r="3313" spans="1:9" hidden="1">
      <c r="A3313" s="784" t="str">
        <f>Table_wabobpsvr_AzureCalc_AzureCalcRateCard[[#This Row],[ServiceName]]&amp;Table_wabobpsvr_AzureCalc_AzureCalcRateCard[[#This Row],[Price_Level]]&amp;Table_wabobpsvr_AzureCalc_AzureCalcRateCard[[#This Row],[Region]]</f>
        <v>Read-Access Geo Redundant Storage Standard IO - Block Blob - Tier 4A13</v>
      </c>
      <c r="B3313" s="784">
        <v>13</v>
      </c>
      <c r="C3313" s="784" t="s">
        <v>785</v>
      </c>
      <c r="D3313" s="784" t="s">
        <v>181</v>
      </c>
      <c r="E3313" s="784">
        <v>7.7499999999999999E-2</v>
      </c>
      <c r="F3313" s="784" t="s">
        <v>900</v>
      </c>
      <c r="G3313" s="784" t="s">
        <v>1940</v>
      </c>
      <c r="H3313" s="784" t="s">
        <v>1941</v>
      </c>
      <c r="I3313" s="784" t="s">
        <v>5365</v>
      </c>
    </row>
    <row r="3314" spans="1:9" hidden="1">
      <c r="A3314" s="784" t="str">
        <f>Table_wabobpsvr_AzureCalc_AzureCalcRateCard[[#This Row],[ServiceName]]&amp;Table_wabobpsvr_AzureCalc_AzureCalcRateCard[[#This Row],[Price_Level]]&amp;Table_wabobpsvr_AzureCalc_AzureCalcRateCard[[#This Row],[Region]]</f>
        <v>Read-Access Geo Redundant Storage Standard IO - Block Blob - Tier 4B13</v>
      </c>
      <c r="B3314" s="784">
        <v>13</v>
      </c>
      <c r="C3314" s="784" t="s">
        <v>785</v>
      </c>
      <c r="D3314" s="784" t="s">
        <v>182</v>
      </c>
      <c r="E3314" s="784">
        <v>7.7499999999999999E-2</v>
      </c>
      <c r="F3314" s="784" t="s">
        <v>900</v>
      </c>
      <c r="G3314" s="784" t="s">
        <v>1940</v>
      </c>
      <c r="H3314" s="784" t="s">
        <v>1941</v>
      </c>
      <c r="I3314" s="784" t="s">
        <v>5365</v>
      </c>
    </row>
    <row r="3315" spans="1:9" hidden="1">
      <c r="A3315" s="784" t="str">
        <f>Table_wabobpsvr_AzureCalc_AzureCalcRateCard[[#This Row],[ServiceName]]&amp;Table_wabobpsvr_AzureCalc_AzureCalcRateCard[[#This Row],[Price_Level]]&amp;Table_wabobpsvr_AzureCalc_AzureCalcRateCard[[#This Row],[Region]]</f>
        <v>Read-Access Geo Redundant Storage Standard IO - Block Blob - Tier 4C13</v>
      </c>
      <c r="B3315" s="784">
        <v>13</v>
      </c>
      <c r="C3315" s="784" t="s">
        <v>785</v>
      </c>
      <c r="D3315" s="784" t="s">
        <v>184</v>
      </c>
      <c r="E3315" s="784">
        <v>7.7499999999999999E-2</v>
      </c>
      <c r="F3315" s="784" t="s">
        <v>900</v>
      </c>
      <c r="G3315" s="784" t="s">
        <v>1940</v>
      </c>
      <c r="H3315" s="784" t="s">
        <v>1941</v>
      </c>
      <c r="I3315" s="784" t="s">
        <v>5365</v>
      </c>
    </row>
    <row r="3316" spans="1:9" hidden="1">
      <c r="A3316" s="784" t="str">
        <f>Table_wabobpsvr_AzureCalc_AzureCalcRateCard[[#This Row],[ServiceName]]&amp;Table_wabobpsvr_AzureCalc_AzureCalcRateCard[[#This Row],[Price_Level]]&amp;Table_wabobpsvr_AzureCalc_AzureCalcRateCard[[#This Row],[Region]]</f>
        <v>Read-Access Geo Redundant Storage Standard IO - Block Blob - Tier 4D13</v>
      </c>
      <c r="B3316" s="784">
        <v>13</v>
      </c>
      <c r="C3316" s="784" t="s">
        <v>785</v>
      </c>
      <c r="D3316" s="784" t="s">
        <v>183</v>
      </c>
      <c r="E3316" s="784">
        <v>7.7499999999999999E-2</v>
      </c>
      <c r="F3316" s="784" t="s">
        <v>900</v>
      </c>
      <c r="G3316" s="784" t="s">
        <v>1940</v>
      </c>
      <c r="H3316" s="784" t="s">
        <v>1941</v>
      </c>
      <c r="I3316" s="784" t="s">
        <v>5365</v>
      </c>
    </row>
    <row r="3317" spans="1:9" hidden="1">
      <c r="A3317" s="784" t="str">
        <f>Table_wabobpsvr_AzureCalc_AzureCalcRateCard[[#This Row],[ServiceName]]&amp;Table_wabobpsvr_AzureCalc_AzureCalcRateCard[[#This Row],[Price_Level]]&amp;Table_wabobpsvr_AzureCalc_AzureCalcRateCard[[#This Row],[Region]]</f>
        <v>Read-Access Geo Redundant Storage Standard IO - Block Blob - Tier 5MOSP13</v>
      </c>
      <c r="B3317" s="784">
        <v>13</v>
      </c>
      <c r="C3317" s="784" t="s">
        <v>785</v>
      </c>
      <c r="D3317" s="784" t="s">
        <v>627</v>
      </c>
      <c r="E3317" s="784">
        <v>7.7499999999999999E-2</v>
      </c>
      <c r="F3317" s="784" t="s">
        <v>901</v>
      </c>
      <c r="G3317" s="784" t="s">
        <v>4431</v>
      </c>
      <c r="H3317" s="784" t="s">
        <v>4431</v>
      </c>
      <c r="I3317" s="784" t="s">
        <v>5365</v>
      </c>
    </row>
    <row r="3318" spans="1:9" hidden="1">
      <c r="A3318" s="784" t="str">
        <f>Table_wabobpsvr_AzureCalc_AzureCalcRateCard[[#This Row],[ServiceName]]&amp;Table_wabobpsvr_AzureCalc_AzureCalcRateCard[[#This Row],[Price_Level]]&amp;Table_wabobpsvr_AzureCalc_AzureCalcRateCard[[#This Row],[Region]]</f>
        <v>Read-Access Geo Redundant Storage Standard IO - Block Blob - Tier 5A13</v>
      </c>
      <c r="B3318" s="784">
        <v>13</v>
      </c>
      <c r="C3318" s="784" t="s">
        <v>785</v>
      </c>
      <c r="D3318" s="784" t="s">
        <v>181</v>
      </c>
      <c r="E3318" s="784">
        <v>7.7499999999999999E-2</v>
      </c>
      <c r="F3318" s="784" t="s">
        <v>901</v>
      </c>
      <c r="G3318" s="784" t="s">
        <v>1940</v>
      </c>
      <c r="H3318" s="784" t="s">
        <v>1941</v>
      </c>
      <c r="I3318" s="784" t="s">
        <v>5365</v>
      </c>
    </row>
    <row r="3319" spans="1:9" hidden="1">
      <c r="A3319" s="784" t="str">
        <f>Table_wabobpsvr_AzureCalc_AzureCalcRateCard[[#This Row],[ServiceName]]&amp;Table_wabobpsvr_AzureCalc_AzureCalcRateCard[[#This Row],[Price_Level]]&amp;Table_wabobpsvr_AzureCalc_AzureCalcRateCard[[#This Row],[Region]]</f>
        <v>Read-Access Geo Redundant Storage Standard IO - Block Blob - Tier 5B13</v>
      </c>
      <c r="B3319" s="784">
        <v>13</v>
      </c>
      <c r="C3319" s="784" t="s">
        <v>785</v>
      </c>
      <c r="D3319" s="784" t="s">
        <v>182</v>
      </c>
      <c r="E3319" s="784">
        <v>7.7499999999999999E-2</v>
      </c>
      <c r="F3319" s="784" t="s">
        <v>901</v>
      </c>
      <c r="G3319" s="784" t="s">
        <v>1940</v>
      </c>
      <c r="H3319" s="784" t="s">
        <v>1941</v>
      </c>
      <c r="I3319" s="784" t="s">
        <v>5365</v>
      </c>
    </row>
    <row r="3320" spans="1:9" hidden="1">
      <c r="A3320" s="784" t="str">
        <f>Table_wabobpsvr_AzureCalc_AzureCalcRateCard[[#This Row],[ServiceName]]&amp;Table_wabobpsvr_AzureCalc_AzureCalcRateCard[[#This Row],[Price_Level]]&amp;Table_wabobpsvr_AzureCalc_AzureCalcRateCard[[#This Row],[Region]]</f>
        <v>Read-Access Geo Redundant Storage Standard IO - Block Blob - Tier 5C13</v>
      </c>
      <c r="B3320" s="784">
        <v>13</v>
      </c>
      <c r="C3320" s="784" t="s">
        <v>785</v>
      </c>
      <c r="D3320" s="784" t="s">
        <v>184</v>
      </c>
      <c r="E3320" s="784">
        <v>7.7499999999999999E-2</v>
      </c>
      <c r="F3320" s="784" t="s">
        <v>901</v>
      </c>
      <c r="G3320" s="784" t="s">
        <v>1940</v>
      </c>
      <c r="H3320" s="784" t="s">
        <v>1941</v>
      </c>
      <c r="I3320" s="784" t="s">
        <v>5365</v>
      </c>
    </row>
    <row r="3321" spans="1:9" hidden="1">
      <c r="A3321" s="784" t="str">
        <f>Table_wabobpsvr_AzureCalc_AzureCalcRateCard[[#This Row],[ServiceName]]&amp;Table_wabobpsvr_AzureCalc_AzureCalcRateCard[[#This Row],[Price_Level]]&amp;Table_wabobpsvr_AzureCalc_AzureCalcRateCard[[#This Row],[Region]]</f>
        <v>Read-Access Geo Redundant Storage Standard IO - Block Blob - Tier 5D13</v>
      </c>
      <c r="B3321" s="784">
        <v>13</v>
      </c>
      <c r="C3321" s="784" t="s">
        <v>785</v>
      </c>
      <c r="D3321" s="784" t="s">
        <v>183</v>
      </c>
      <c r="E3321" s="784">
        <v>7.7499999999999999E-2</v>
      </c>
      <c r="F3321" s="784" t="s">
        <v>901</v>
      </c>
      <c r="G3321" s="784" t="s">
        <v>1940</v>
      </c>
      <c r="H3321" s="784" t="s">
        <v>1941</v>
      </c>
      <c r="I3321" s="784" t="s">
        <v>5365</v>
      </c>
    </row>
    <row r="3322" spans="1:9" hidden="1">
      <c r="A3322" s="784" t="str">
        <f>Table_wabobpsvr_AzureCalc_AzureCalcRateCard[[#This Row],[ServiceName]]&amp;Table_wabobpsvr_AzureCalc_AzureCalcRateCard[[#This Row],[Price_Level]]&amp;Table_wabobpsvr_AzureCalc_AzureCalcRateCard[[#This Row],[Region]]</f>
        <v>Read-Access Geo Redundant Storage Standard IO - Block Blob - Tier 6MOSP13</v>
      </c>
      <c r="B3322" s="784">
        <v>13</v>
      </c>
      <c r="C3322" s="784" t="s">
        <v>785</v>
      </c>
      <c r="D3322" s="784" t="s">
        <v>627</v>
      </c>
      <c r="E3322" s="784">
        <v>7.7499999999999999E-2</v>
      </c>
      <c r="F3322" s="784" t="s">
        <v>902</v>
      </c>
      <c r="G3322" s="784" t="s">
        <v>4431</v>
      </c>
      <c r="H3322" s="784" t="s">
        <v>4431</v>
      </c>
      <c r="I3322" s="784" t="s">
        <v>5365</v>
      </c>
    </row>
    <row r="3323" spans="1:9" hidden="1">
      <c r="A3323" t="str">
        <f>Table_wabobpsvr_AzureCalc_AzureCalcRateCard[[#This Row],[ServiceName]]&amp;Table_wabobpsvr_AzureCalc_AzureCalcRateCard[[#This Row],[Price_Level]]&amp;Table_wabobpsvr_AzureCalc_AzureCalcRateCard[[#This Row],[Region]]</f>
        <v>Basic.A0 VM (Windows)C3</v>
      </c>
      <c r="B3323">
        <v>3</v>
      </c>
      <c r="C3323" t="s">
        <v>701</v>
      </c>
      <c r="D3323" t="s">
        <v>184</v>
      </c>
      <c r="E3323">
        <v>1.206E-2</v>
      </c>
      <c r="F3323" t="s">
        <v>727</v>
      </c>
      <c r="G3323" s="784" t="s">
        <v>2666</v>
      </c>
      <c r="H3323" s="784" t="s">
        <v>2667</v>
      </c>
      <c r="I3323" s="784" t="s">
        <v>5366</v>
      </c>
    </row>
    <row r="3324" spans="1:9" hidden="1">
      <c r="A3324" t="str">
        <f>Table_wabobpsvr_AzureCalc_AzureCalcRateCard[[#This Row],[ServiceName]]&amp;Table_wabobpsvr_AzureCalc_AzureCalcRateCard[[#This Row],[Price_Level]]&amp;Table_wabobpsvr_AzureCalc_AzureCalcRateCard[[#This Row],[Region]]</f>
        <v>Basic.A0 VM (Windows)D3</v>
      </c>
      <c r="B3324">
        <v>3</v>
      </c>
      <c r="C3324" t="s">
        <v>701</v>
      </c>
      <c r="D3324" t="s">
        <v>183</v>
      </c>
      <c r="E3324">
        <v>1.1520000000000001E-2</v>
      </c>
      <c r="F3324" t="s">
        <v>727</v>
      </c>
      <c r="G3324" s="784" t="s">
        <v>2666</v>
      </c>
      <c r="H3324" s="784" t="s">
        <v>2667</v>
      </c>
      <c r="I3324" s="784" t="s">
        <v>5366</v>
      </c>
    </row>
    <row r="3325" spans="1:9" hidden="1">
      <c r="A3325" t="str">
        <f>Table_wabobpsvr_AzureCalc_AzureCalcRateCard[[#This Row],[ServiceName]]&amp;Table_wabobpsvr_AzureCalc_AzureCalcRateCard[[#This Row],[Price_Level]]&amp;Table_wabobpsvr_AzureCalc_AzureCalcRateCard[[#This Row],[Region]]</f>
        <v>Basic.A1 VM (Non-Windows)MOSP3</v>
      </c>
      <c r="B3325">
        <v>3</v>
      </c>
      <c r="C3325" t="s">
        <v>701</v>
      </c>
      <c r="D3325" t="s">
        <v>627</v>
      </c>
      <c r="E3325">
        <v>4.7E-2</v>
      </c>
      <c r="F3325" t="s">
        <v>707</v>
      </c>
      <c r="G3325" s="784" t="s">
        <v>4431</v>
      </c>
      <c r="H3325" s="784" t="s">
        <v>4431</v>
      </c>
      <c r="I3325" s="784" t="s">
        <v>5367</v>
      </c>
    </row>
    <row r="3326" spans="1:9" hidden="1">
      <c r="A3326" s="784" t="str">
        <f>Table_wabobpsvr_AzureCalc_AzureCalcRateCard[[#This Row],[ServiceName]]&amp;Table_wabobpsvr_AzureCalc_AzureCalcRateCard[[#This Row],[Price_Level]]&amp;Table_wabobpsvr_AzureCalc_AzureCalcRateCard[[#This Row],[Region]]</f>
        <v>Basic.A1 VM (Non-Windows)A3</v>
      </c>
      <c r="B3326" s="784">
        <v>3</v>
      </c>
      <c r="C3326" s="784" t="s">
        <v>701</v>
      </c>
      <c r="D3326" s="784" t="s">
        <v>181</v>
      </c>
      <c r="E3326" s="784">
        <v>3.431E-2</v>
      </c>
      <c r="F3326" s="784" t="s">
        <v>707</v>
      </c>
      <c r="G3326" s="784" t="s">
        <v>2668</v>
      </c>
      <c r="H3326" s="784" t="s">
        <v>2669</v>
      </c>
      <c r="I3326" s="784" t="s">
        <v>5367</v>
      </c>
    </row>
    <row r="3327" spans="1:9" hidden="1">
      <c r="A3327" t="str">
        <f>Table_wabobpsvr_AzureCalc_AzureCalcRateCard[[#This Row],[ServiceName]]&amp;Table_wabobpsvr_AzureCalc_AzureCalcRateCard[[#This Row],[Price_Level]]&amp;Table_wabobpsvr_AzureCalc_AzureCalcRateCard[[#This Row],[Region]]</f>
        <v>Basic.A1 VM (Non-Windows)B3</v>
      </c>
      <c r="B3327">
        <v>3</v>
      </c>
      <c r="C3327" t="s">
        <v>701</v>
      </c>
      <c r="D3327" t="s">
        <v>182</v>
      </c>
      <c r="E3327">
        <v>3.2899999999999999E-2</v>
      </c>
      <c r="F3327" t="s">
        <v>707</v>
      </c>
      <c r="G3327" s="784" t="s">
        <v>2668</v>
      </c>
      <c r="H3327" s="784" t="s">
        <v>2669</v>
      </c>
      <c r="I3327" s="784" t="s">
        <v>5367</v>
      </c>
    </row>
    <row r="3328" spans="1:9" hidden="1">
      <c r="A3328" t="str">
        <f>Table_wabobpsvr_AzureCalc_AzureCalcRateCard[[#This Row],[ServiceName]]&amp;Table_wabobpsvr_AzureCalc_AzureCalcRateCard[[#This Row],[Price_Level]]&amp;Table_wabobpsvr_AzureCalc_AzureCalcRateCard[[#This Row],[Region]]</f>
        <v>Basic.A1 VM (Non-Windows)C3</v>
      </c>
      <c r="B3328">
        <v>3</v>
      </c>
      <c r="C3328" t="s">
        <v>701</v>
      </c>
      <c r="D3328" t="s">
        <v>184</v>
      </c>
      <c r="E3328">
        <v>3.1489999999999997E-2</v>
      </c>
      <c r="F3328" t="s">
        <v>707</v>
      </c>
      <c r="G3328" s="784" t="s">
        <v>2668</v>
      </c>
      <c r="H3328" s="784" t="s">
        <v>2669</v>
      </c>
      <c r="I3328" s="784" t="s">
        <v>5367</v>
      </c>
    </row>
    <row r="3329" spans="1:9" hidden="1">
      <c r="A3329" t="str">
        <f>Table_wabobpsvr_AzureCalc_AzureCalcRateCard[[#This Row],[ServiceName]]&amp;Table_wabobpsvr_AzureCalc_AzureCalcRateCard[[#This Row],[Price_Level]]&amp;Table_wabobpsvr_AzureCalc_AzureCalcRateCard[[#This Row],[Region]]</f>
        <v>Basic.A1 VM (Non-Windows)D3</v>
      </c>
      <c r="B3329">
        <v>3</v>
      </c>
      <c r="C3329" t="s">
        <v>701</v>
      </c>
      <c r="D3329" t="s">
        <v>183</v>
      </c>
      <c r="E3329">
        <v>3.0079999999999999E-2</v>
      </c>
      <c r="F3329" t="s">
        <v>707</v>
      </c>
      <c r="G3329" s="784" t="s">
        <v>2668</v>
      </c>
      <c r="H3329" s="784" t="s">
        <v>2669</v>
      </c>
      <c r="I3329" s="784" t="s">
        <v>5367</v>
      </c>
    </row>
    <row r="3330" spans="1:9" hidden="1">
      <c r="A3330" t="str">
        <f>Table_wabobpsvr_AzureCalc_AzureCalcRateCard[[#This Row],[ServiceName]]&amp;Table_wabobpsvr_AzureCalc_AzureCalcRateCard[[#This Row],[Price_Level]]&amp;Table_wabobpsvr_AzureCalc_AzureCalcRateCard[[#This Row],[Region]]</f>
        <v>Basic.A1 VM (Windows)MOSP3</v>
      </c>
      <c r="B3330">
        <v>3</v>
      </c>
      <c r="C3330" t="s">
        <v>701</v>
      </c>
      <c r="D3330" t="s">
        <v>627</v>
      </c>
      <c r="E3330">
        <v>7.6999999999999999E-2</v>
      </c>
      <c r="F3330" t="s">
        <v>729</v>
      </c>
      <c r="G3330" s="784" t="s">
        <v>4431</v>
      </c>
      <c r="H3330" s="784" t="s">
        <v>4431</v>
      </c>
      <c r="I3330" s="784" t="s">
        <v>5368</v>
      </c>
    </row>
    <row r="3331" spans="1:9" hidden="1">
      <c r="A3331" t="str">
        <f>Table_wabobpsvr_AzureCalc_AzureCalcRateCard[[#This Row],[ServiceName]]&amp;Table_wabobpsvr_AzureCalc_AzureCalcRateCard[[#This Row],[Price_Level]]&amp;Table_wabobpsvr_AzureCalc_AzureCalcRateCard[[#This Row],[Region]]</f>
        <v>Basic.A1 VM (Windows)A3</v>
      </c>
      <c r="B3331">
        <v>3</v>
      </c>
      <c r="C3331" t="s">
        <v>701</v>
      </c>
      <c r="D3331" t="s">
        <v>181</v>
      </c>
      <c r="E3331">
        <v>5.6210000000000003E-2</v>
      </c>
      <c r="F3331" t="s">
        <v>729</v>
      </c>
      <c r="G3331" s="784" t="s">
        <v>2670</v>
      </c>
      <c r="H3331" s="784" t="s">
        <v>2671</v>
      </c>
      <c r="I3331" s="784" t="s">
        <v>5368</v>
      </c>
    </row>
    <row r="3332" spans="1:9" hidden="1">
      <c r="A3332" t="str">
        <f>Table_wabobpsvr_AzureCalc_AzureCalcRateCard[[#This Row],[ServiceName]]&amp;Table_wabobpsvr_AzureCalc_AzureCalcRateCard[[#This Row],[Price_Level]]&amp;Table_wabobpsvr_AzureCalc_AzureCalcRateCard[[#This Row],[Region]]</f>
        <v>Basic.A1 VM (Windows)B3</v>
      </c>
      <c r="B3332">
        <v>3</v>
      </c>
      <c r="C3332" t="s">
        <v>701</v>
      </c>
      <c r="D3332" t="s">
        <v>182</v>
      </c>
      <c r="E3332">
        <v>5.3900000000000003E-2</v>
      </c>
      <c r="F3332" t="s">
        <v>729</v>
      </c>
      <c r="G3332" s="784" t="s">
        <v>2670</v>
      </c>
      <c r="H3332" s="784" t="s">
        <v>2671</v>
      </c>
      <c r="I3332" s="784" t="s">
        <v>5368</v>
      </c>
    </row>
    <row r="3333" spans="1:9" hidden="1">
      <c r="A3333" t="str">
        <f>Table_wabobpsvr_AzureCalc_AzureCalcRateCard[[#This Row],[ServiceName]]&amp;Table_wabobpsvr_AzureCalc_AzureCalcRateCard[[#This Row],[Price_Level]]&amp;Table_wabobpsvr_AzureCalc_AzureCalcRateCard[[#This Row],[Region]]</f>
        <v>Basic.A1 VM (Windows)C3</v>
      </c>
      <c r="B3333">
        <v>3</v>
      </c>
      <c r="C3333" t="s">
        <v>701</v>
      </c>
      <c r="D3333" t="s">
        <v>184</v>
      </c>
      <c r="E3333">
        <v>5.1589999999999997E-2</v>
      </c>
      <c r="F3333" t="s">
        <v>729</v>
      </c>
      <c r="G3333" s="784" t="s">
        <v>2670</v>
      </c>
      <c r="H3333" s="784" t="s">
        <v>2671</v>
      </c>
      <c r="I3333" s="784" t="s">
        <v>5368</v>
      </c>
    </row>
    <row r="3334" spans="1:9" hidden="1">
      <c r="A3334" t="str">
        <f>Table_wabobpsvr_AzureCalc_AzureCalcRateCard[[#This Row],[ServiceName]]&amp;Table_wabobpsvr_AzureCalc_AzureCalcRateCard[[#This Row],[Price_Level]]&amp;Table_wabobpsvr_AzureCalc_AzureCalcRateCard[[#This Row],[Region]]</f>
        <v>Basic.A1 VM (Windows)D3</v>
      </c>
      <c r="B3334">
        <v>3</v>
      </c>
      <c r="C3334" t="s">
        <v>701</v>
      </c>
      <c r="D3334" t="s">
        <v>183</v>
      </c>
      <c r="E3334">
        <v>4.9279999999999997E-2</v>
      </c>
      <c r="F3334" t="s">
        <v>729</v>
      </c>
      <c r="G3334" s="784" t="s">
        <v>2670</v>
      </c>
      <c r="H3334" s="784" t="s">
        <v>2671</v>
      </c>
      <c r="I3334" s="784" t="s">
        <v>5368</v>
      </c>
    </row>
    <row r="3335" spans="1:9" hidden="1">
      <c r="A3335" s="784" t="str">
        <f>Table_wabobpsvr_AzureCalc_AzureCalcRateCard[[#This Row],[ServiceName]]&amp;Table_wabobpsvr_AzureCalc_AzureCalcRateCard[[#This Row],[Price_Level]]&amp;Table_wabobpsvr_AzureCalc_AzureCalcRateCard[[#This Row],[Region]]</f>
        <v>Basic.A1 VM (Windows)MOSP3</v>
      </c>
      <c r="B3335" s="784">
        <v>3</v>
      </c>
      <c r="C3335" s="784" t="s">
        <v>701</v>
      </c>
      <c r="D3335" s="784" t="s">
        <v>627</v>
      </c>
      <c r="E3335" s="784">
        <v>7.6999999999999999E-2</v>
      </c>
      <c r="F3335" s="784" t="s">
        <v>729</v>
      </c>
      <c r="G3335" s="784" t="s">
        <v>4431</v>
      </c>
      <c r="H3335" s="784" t="s">
        <v>4431</v>
      </c>
      <c r="I3335" s="784" t="s">
        <v>5368</v>
      </c>
    </row>
    <row r="3336" spans="1:9" hidden="1">
      <c r="A3336" t="str">
        <f>Table_wabobpsvr_AzureCalc_AzureCalcRateCard[[#This Row],[ServiceName]]&amp;Table_wabobpsvr_AzureCalc_AzureCalcRateCard[[#This Row],[Price_Level]]&amp;Table_wabobpsvr_AzureCalc_AzureCalcRateCard[[#This Row],[Region]]</f>
        <v>Basic.A1 VM (Windows)A3</v>
      </c>
      <c r="B3336">
        <v>3</v>
      </c>
      <c r="C3336" t="s">
        <v>701</v>
      </c>
      <c r="D3336" t="s">
        <v>181</v>
      </c>
      <c r="E3336">
        <v>5.6210000000000003E-2</v>
      </c>
      <c r="F3336" t="s">
        <v>729</v>
      </c>
      <c r="G3336" s="784" t="s">
        <v>2670</v>
      </c>
      <c r="H3336" s="784" t="s">
        <v>2671</v>
      </c>
      <c r="I3336" s="784" t="s">
        <v>5368</v>
      </c>
    </row>
    <row r="3337" spans="1:9" hidden="1">
      <c r="A3337" t="str">
        <f>Table_wabobpsvr_AzureCalc_AzureCalcRateCard[[#This Row],[ServiceName]]&amp;Table_wabobpsvr_AzureCalc_AzureCalcRateCard[[#This Row],[Price_Level]]&amp;Table_wabobpsvr_AzureCalc_AzureCalcRateCard[[#This Row],[Region]]</f>
        <v>Basic.A1 VM (Windows)B3</v>
      </c>
      <c r="B3337">
        <v>3</v>
      </c>
      <c r="C3337" t="s">
        <v>701</v>
      </c>
      <c r="D3337" t="s">
        <v>182</v>
      </c>
      <c r="E3337">
        <v>5.3900000000000003E-2</v>
      </c>
      <c r="F3337" t="s">
        <v>729</v>
      </c>
      <c r="G3337" s="784" t="s">
        <v>2670</v>
      </c>
      <c r="H3337" s="784" t="s">
        <v>2671</v>
      </c>
      <c r="I3337" s="784" t="s">
        <v>5368</v>
      </c>
    </row>
    <row r="3338" spans="1:9" hidden="1">
      <c r="A3338" t="str">
        <f>Table_wabobpsvr_AzureCalc_AzureCalcRateCard[[#This Row],[ServiceName]]&amp;Table_wabobpsvr_AzureCalc_AzureCalcRateCard[[#This Row],[Price_Level]]&amp;Table_wabobpsvr_AzureCalc_AzureCalcRateCard[[#This Row],[Region]]</f>
        <v>Basic.A1 VM (Windows)C3</v>
      </c>
      <c r="B3338">
        <v>3</v>
      </c>
      <c r="C3338" t="s">
        <v>701</v>
      </c>
      <c r="D3338" t="s">
        <v>184</v>
      </c>
      <c r="E3338">
        <v>5.1589999999999997E-2</v>
      </c>
      <c r="F3338" t="s">
        <v>729</v>
      </c>
      <c r="G3338" s="784" t="s">
        <v>2670</v>
      </c>
      <c r="H3338" s="784" t="s">
        <v>2671</v>
      </c>
      <c r="I3338" s="784" t="s">
        <v>5368</v>
      </c>
    </row>
    <row r="3339" spans="1:9" hidden="1">
      <c r="A3339" t="str">
        <f>Table_wabobpsvr_AzureCalc_AzureCalcRateCard[[#This Row],[ServiceName]]&amp;Table_wabobpsvr_AzureCalc_AzureCalcRateCard[[#This Row],[Price_Level]]&amp;Table_wabobpsvr_AzureCalc_AzureCalcRateCard[[#This Row],[Region]]</f>
        <v>Basic.A1 VM (Windows)D3</v>
      </c>
      <c r="B3339">
        <v>3</v>
      </c>
      <c r="C3339" t="s">
        <v>701</v>
      </c>
      <c r="D3339" t="s">
        <v>183</v>
      </c>
      <c r="E3339">
        <v>4.9279999999999997E-2</v>
      </c>
      <c r="F3339" t="s">
        <v>729</v>
      </c>
      <c r="G3339" s="784" t="s">
        <v>2670</v>
      </c>
      <c r="H3339" s="784" t="s">
        <v>2671</v>
      </c>
      <c r="I3339" s="784" t="s">
        <v>5368</v>
      </c>
    </row>
    <row r="3340" spans="1:9" hidden="1">
      <c r="A3340" t="str">
        <f>Table_wabobpsvr_AzureCalc_AzureCalcRateCard[[#This Row],[ServiceName]]&amp;Table_wabobpsvr_AzureCalc_AzureCalcRateCard[[#This Row],[Price_Level]]&amp;Table_wabobpsvr_AzureCalc_AzureCalcRateCard[[#This Row],[Region]]</f>
        <v>Basic.A5 VM (Non-Windows)MOSP3</v>
      </c>
      <c r="B3340">
        <v>3</v>
      </c>
      <c r="C3340" t="s">
        <v>701</v>
      </c>
      <c r="D3340" t="s">
        <v>627</v>
      </c>
      <c r="E3340">
        <v>0.21</v>
      </c>
      <c r="F3340" t="s">
        <v>728</v>
      </c>
      <c r="G3340" s="784" t="s">
        <v>4431</v>
      </c>
      <c r="H3340" s="784" t="s">
        <v>4431</v>
      </c>
      <c r="I3340" s="784" t="s">
        <v>5369</v>
      </c>
    </row>
    <row r="3341" spans="1:9" hidden="1">
      <c r="A3341" t="str">
        <f>Table_wabobpsvr_AzureCalc_AzureCalcRateCard[[#This Row],[ServiceName]]&amp;Table_wabobpsvr_AzureCalc_AzureCalcRateCard[[#This Row],[Price_Level]]&amp;Table_wabobpsvr_AzureCalc_AzureCalcRateCard[[#This Row],[Region]]</f>
        <v>Basic.A5 VM (Non-Windows)A3</v>
      </c>
      <c r="B3341">
        <v>3</v>
      </c>
      <c r="C3341" t="s">
        <v>701</v>
      </c>
      <c r="D3341" t="s">
        <v>181</v>
      </c>
      <c r="E3341">
        <v>0.15329999999999999</v>
      </c>
      <c r="F3341" t="s">
        <v>728</v>
      </c>
      <c r="G3341" s="784" t="s">
        <v>2672</v>
      </c>
      <c r="H3341" s="784" t="s">
        <v>2673</v>
      </c>
      <c r="I3341" s="784" t="s">
        <v>5369</v>
      </c>
    </row>
    <row r="3342" spans="1:9" hidden="1">
      <c r="A3342" t="str">
        <f>Table_wabobpsvr_AzureCalc_AzureCalcRateCard[[#This Row],[ServiceName]]&amp;Table_wabobpsvr_AzureCalc_AzureCalcRateCard[[#This Row],[Price_Level]]&amp;Table_wabobpsvr_AzureCalc_AzureCalcRateCard[[#This Row],[Region]]</f>
        <v>Basic.A5 VM (Non-Windows)B3</v>
      </c>
      <c r="B3342">
        <v>3</v>
      </c>
      <c r="C3342" t="s">
        <v>701</v>
      </c>
      <c r="D3342" t="s">
        <v>182</v>
      </c>
      <c r="E3342">
        <v>0.14699999999999999</v>
      </c>
      <c r="F3342" t="s">
        <v>728</v>
      </c>
      <c r="G3342" s="784" t="s">
        <v>2672</v>
      </c>
      <c r="H3342" s="784" t="s">
        <v>2673</v>
      </c>
      <c r="I3342" s="784" t="s">
        <v>5369</v>
      </c>
    </row>
    <row r="3343" spans="1:9" hidden="1">
      <c r="A3343" t="str">
        <f>Table_wabobpsvr_AzureCalc_AzureCalcRateCard[[#This Row],[ServiceName]]&amp;Table_wabobpsvr_AzureCalc_AzureCalcRateCard[[#This Row],[Price_Level]]&amp;Table_wabobpsvr_AzureCalc_AzureCalcRateCard[[#This Row],[Region]]</f>
        <v>Basic.A5 VM (Non-Windows)C3</v>
      </c>
      <c r="B3343">
        <v>3</v>
      </c>
      <c r="C3343" t="s">
        <v>701</v>
      </c>
      <c r="D3343" t="s">
        <v>184</v>
      </c>
      <c r="E3343">
        <v>0.14069999999999999</v>
      </c>
      <c r="F3343" t="s">
        <v>728</v>
      </c>
      <c r="G3343" s="784" t="s">
        <v>2672</v>
      </c>
      <c r="H3343" s="784" t="s">
        <v>2673</v>
      </c>
      <c r="I3343" s="784" t="s">
        <v>5369</v>
      </c>
    </row>
    <row r="3344" spans="1:9" hidden="1">
      <c r="A3344" t="str">
        <f>Table_wabobpsvr_AzureCalc_AzureCalcRateCard[[#This Row],[ServiceName]]&amp;Table_wabobpsvr_AzureCalc_AzureCalcRateCard[[#This Row],[Price_Level]]&amp;Table_wabobpsvr_AzureCalc_AzureCalcRateCard[[#This Row],[Region]]</f>
        <v>Basic.A5 VM (Non-Windows)D3</v>
      </c>
      <c r="B3344">
        <v>3</v>
      </c>
      <c r="C3344" t="s">
        <v>701</v>
      </c>
      <c r="D3344" t="s">
        <v>183</v>
      </c>
      <c r="E3344">
        <v>0.13439999999999999</v>
      </c>
      <c r="F3344" t="s">
        <v>728</v>
      </c>
      <c r="G3344" s="784" t="s">
        <v>2672</v>
      </c>
      <c r="H3344" s="784" t="s">
        <v>2673</v>
      </c>
      <c r="I3344" s="784" t="s">
        <v>5369</v>
      </c>
    </row>
    <row r="3345" spans="1:9" hidden="1">
      <c r="A3345" t="str">
        <f>Table_wabobpsvr_AzureCalc_AzureCalcRateCard[[#This Row],[ServiceName]]&amp;Table_wabobpsvr_AzureCalc_AzureCalcRateCard[[#This Row],[Price_Level]]&amp;Table_wabobpsvr_AzureCalc_AzureCalcRateCard[[#This Row],[Region]]</f>
        <v>Basic.A5 VM (Windows)MOSP3</v>
      </c>
      <c r="B3345">
        <v>3</v>
      </c>
      <c r="C3345" t="s">
        <v>701</v>
      </c>
      <c r="D3345" t="s">
        <v>627</v>
      </c>
      <c r="E3345">
        <v>0.28000000000000003</v>
      </c>
      <c r="F3345" t="s">
        <v>723</v>
      </c>
      <c r="G3345" s="784" t="s">
        <v>4431</v>
      </c>
      <c r="H3345" s="784" t="s">
        <v>4431</v>
      </c>
      <c r="I3345" s="784" t="s">
        <v>5370</v>
      </c>
    </row>
    <row r="3346" spans="1:9" hidden="1">
      <c r="A3346" t="str">
        <f>Table_wabobpsvr_AzureCalc_AzureCalcRateCard[[#This Row],[ServiceName]]&amp;Table_wabobpsvr_AzureCalc_AzureCalcRateCard[[#This Row],[Price_Level]]&amp;Table_wabobpsvr_AzureCalc_AzureCalcRateCard[[#This Row],[Region]]</f>
        <v>Basic.A5 VM (Windows)A3</v>
      </c>
      <c r="B3346">
        <v>3</v>
      </c>
      <c r="C3346" t="s">
        <v>701</v>
      </c>
      <c r="D3346" t="s">
        <v>181</v>
      </c>
      <c r="E3346">
        <v>0.2044</v>
      </c>
      <c r="F3346" t="s">
        <v>723</v>
      </c>
      <c r="G3346" s="784" t="s">
        <v>2674</v>
      </c>
      <c r="H3346" s="784" t="s">
        <v>2675</v>
      </c>
      <c r="I3346" s="784" t="s">
        <v>5370</v>
      </c>
    </row>
    <row r="3347" spans="1:9" hidden="1">
      <c r="A3347" t="str">
        <f>Table_wabobpsvr_AzureCalc_AzureCalcRateCard[[#This Row],[ServiceName]]&amp;Table_wabobpsvr_AzureCalc_AzureCalcRateCard[[#This Row],[Price_Level]]&amp;Table_wabobpsvr_AzureCalc_AzureCalcRateCard[[#This Row],[Region]]</f>
        <v>Basic.A5 VM (Windows)B3</v>
      </c>
      <c r="B3347">
        <v>3</v>
      </c>
      <c r="C3347" t="s">
        <v>701</v>
      </c>
      <c r="D3347" t="s">
        <v>182</v>
      </c>
      <c r="E3347">
        <v>0.19600000000000001</v>
      </c>
      <c r="F3347" t="s">
        <v>723</v>
      </c>
      <c r="G3347" s="784" t="s">
        <v>2674</v>
      </c>
      <c r="H3347" s="784" t="s">
        <v>2675</v>
      </c>
      <c r="I3347" s="784" t="s">
        <v>5370</v>
      </c>
    </row>
    <row r="3348" spans="1:9" hidden="1">
      <c r="A3348" t="str">
        <f>Table_wabobpsvr_AzureCalc_AzureCalcRateCard[[#This Row],[ServiceName]]&amp;Table_wabobpsvr_AzureCalc_AzureCalcRateCard[[#This Row],[Price_Level]]&amp;Table_wabobpsvr_AzureCalc_AzureCalcRateCard[[#This Row],[Region]]</f>
        <v>Basic.A5 VM (Windows)C3</v>
      </c>
      <c r="B3348">
        <v>3</v>
      </c>
      <c r="C3348" t="s">
        <v>701</v>
      </c>
      <c r="D3348" t="s">
        <v>184</v>
      </c>
      <c r="E3348">
        <v>0.18759999999999999</v>
      </c>
      <c r="F3348" t="s">
        <v>723</v>
      </c>
      <c r="G3348" s="784" t="s">
        <v>2674</v>
      </c>
      <c r="H3348" s="784" t="s">
        <v>2675</v>
      </c>
      <c r="I3348" s="784" t="s">
        <v>5370</v>
      </c>
    </row>
    <row r="3349" spans="1:9" hidden="1">
      <c r="A3349" t="str">
        <f>Table_wabobpsvr_AzureCalc_AzureCalcRateCard[[#This Row],[ServiceName]]&amp;Table_wabobpsvr_AzureCalc_AzureCalcRateCard[[#This Row],[Price_Level]]&amp;Table_wabobpsvr_AzureCalc_AzureCalcRateCard[[#This Row],[Region]]</f>
        <v>Basic.A5 VM (Windows)D3</v>
      </c>
      <c r="B3349">
        <v>3</v>
      </c>
      <c r="C3349" t="s">
        <v>701</v>
      </c>
      <c r="D3349" t="s">
        <v>183</v>
      </c>
      <c r="E3349">
        <v>0.1792</v>
      </c>
      <c r="F3349" t="s">
        <v>723</v>
      </c>
      <c r="G3349" s="784" t="s">
        <v>2674</v>
      </c>
      <c r="H3349" s="784" t="s">
        <v>2675</v>
      </c>
      <c r="I3349" s="784" t="s">
        <v>5370</v>
      </c>
    </row>
    <row r="3350" spans="1:9" hidden="1">
      <c r="A3350" t="str">
        <f>Table_wabobpsvr_AzureCalc_AzureCalcRateCard[[#This Row],[ServiceName]]&amp;Table_wabobpsvr_AzureCalc_AzureCalcRateCard[[#This Row],[Price_Level]]&amp;Table_wabobpsvr_AzureCalc_AzureCalcRateCard[[#This Row],[Region]]</f>
        <v>Basic.A6 VM (Non-Windows)MOSP3</v>
      </c>
      <c r="B3350">
        <v>3</v>
      </c>
      <c r="C3350" t="s">
        <v>701</v>
      </c>
      <c r="D3350" t="s">
        <v>627</v>
      </c>
      <c r="E3350">
        <v>0.42</v>
      </c>
      <c r="F3350" t="s">
        <v>724</v>
      </c>
      <c r="G3350" s="784" t="s">
        <v>4431</v>
      </c>
      <c r="H3350" s="784" t="s">
        <v>4431</v>
      </c>
      <c r="I3350" s="784" t="s">
        <v>5371</v>
      </c>
    </row>
    <row r="3351" spans="1:9" hidden="1">
      <c r="A3351" t="str">
        <f>Table_wabobpsvr_AzureCalc_AzureCalcRateCard[[#This Row],[ServiceName]]&amp;Table_wabobpsvr_AzureCalc_AzureCalcRateCard[[#This Row],[Price_Level]]&amp;Table_wabobpsvr_AzureCalc_AzureCalcRateCard[[#This Row],[Region]]</f>
        <v>Basic.A6 VM (Non-Windows)A3</v>
      </c>
      <c r="B3351">
        <v>3</v>
      </c>
      <c r="C3351" t="s">
        <v>701</v>
      </c>
      <c r="D3351" t="s">
        <v>181</v>
      </c>
      <c r="E3351">
        <v>0.30659999999999998</v>
      </c>
      <c r="F3351" t="s">
        <v>724</v>
      </c>
      <c r="G3351" s="784" t="s">
        <v>2676</v>
      </c>
      <c r="H3351" s="784" t="s">
        <v>2677</v>
      </c>
      <c r="I3351" s="784" t="s">
        <v>5371</v>
      </c>
    </row>
    <row r="3352" spans="1:9" hidden="1">
      <c r="A3352" t="str">
        <f>Table_wabobpsvr_AzureCalc_AzureCalcRateCard[[#This Row],[ServiceName]]&amp;Table_wabobpsvr_AzureCalc_AzureCalcRateCard[[#This Row],[Price_Level]]&amp;Table_wabobpsvr_AzureCalc_AzureCalcRateCard[[#This Row],[Region]]</f>
        <v>Basic.A6 VM (Non-Windows)B3</v>
      </c>
      <c r="B3352">
        <v>3</v>
      </c>
      <c r="C3352" t="s">
        <v>701</v>
      </c>
      <c r="D3352" t="s">
        <v>182</v>
      </c>
      <c r="E3352">
        <v>0.29399999999999998</v>
      </c>
      <c r="F3352" t="s">
        <v>724</v>
      </c>
      <c r="G3352" s="784" t="s">
        <v>2676</v>
      </c>
      <c r="H3352" s="784" t="s">
        <v>2677</v>
      </c>
      <c r="I3352" s="784" t="s">
        <v>5371</v>
      </c>
    </row>
    <row r="3353" spans="1:9" hidden="1">
      <c r="A3353" t="str">
        <f>Table_wabobpsvr_AzureCalc_AzureCalcRateCard[[#This Row],[ServiceName]]&amp;Table_wabobpsvr_AzureCalc_AzureCalcRateCard[[#This Row],[Price_Level]]&amp;Table_wabobpsvr_AzureCalc_AzureCalcRateCard[[#This Row],[Region]]</f>
        <v>Basic.A6 VM (Non-Windows)C3</v>
      </c>
      <c r="B3353">
        <v>3</v>
      </c>
      <c r="C3353" t="s">
        <v>701</v>
      </c>
      <c r="D3353" t="s">
        <v>184</v>
      </c>
      <c r="E3353">
        <v>0.28139999999999998</v>
      </c>
      <c r="F3353" t="s">
        <v>724</v>
      </c>
      <c r="G3353" s="784" t="s">
        <v>2676</v>
      </c>
      <c r="H3353" s="784" t="s">
        <v>2677</v>
      </c>
      <c r="I3353" s="784" t="s">
        <v>5371</v>
      </c>
    </row>
    <row r="3354" spans="1:9" hidden="1">
      <c r="A3354" t="str">
        <f>Table_wabobpsvr_AzureCalc_AzureCalcRateCard[[#This Row],[ServiceName]]&amp;Table_wabobpsvr_AzureCalc_AzureCalcRateCard[[#This Row],[Price_Level]]&amp;Table_wabobpsvr_AzureCalc_AzureCalcRateCard[[#This Row],[Region]]</f>
        <v>Basic.A6 VM (Non-Windows)D3</v>
      </c>
      <c r="B3354">
        <v>3</v>
      </c>
      <c r="C3354" t="s">
        <v>701</v>
      </c>
      <c r="D3354" t="s">
        <v>183</v>
      </c>
      <c r="E3354">
        <v>0.26879999999999998</v>
      </c>
      <c r="F3354" t="s">
        <v>724</v>
      </c>
      <c r="G3354" s="784" t="s">
        <v>2676</v>
      </c>
      <c r="H3354" s="784" t="s">
        <v>2677</v>
      </c>
      <c r="I3354" s="784" t="s">
        <v>5371</v>
      </c>
    </row>
    <row r="3355" spans="1:9" hidden="1">
      <c r="A3355" t="str">
        <f>Table_wabobpsvr_AzureCalc_AzureCalcRateCard[[#This Row],[ServiceName]]&amp;Table_wabobpsvr_AzureCalc_AzureCalcRateCard[[#This Row],[Price_Level]]&amp;Table_wabobpsvr_AzureCalc_AzureCalcRateCard[[#This Row],[Region]]</f>
        <v>Basic.A6 VM (Windows)MOSP3</v>
      </c>
      <c r="B3355">
        <v>3</v>
      </c>
      <c r="C3355" t="s">
        <v>701</v>
      </c>
      <c r="D3355" t="s">
        <v>627</v>
      </c>
      <c r="E3355">
        <v>0.56000000000000005</v>
      </c>
      <c r="F3355" t="s">
        <v>735</v>
      </c>
      <c r="G3355" s="784" t="s">
        <v>4431</v>
      </c>
      <c r="H3355" s="784" t="s">
        <v>4431</v>
      </c>
      <c r="I3355" s="784" t="s">
        <v>5372</v>
      </c>
    </row>
    <row r="3356" spans="1:9" hidden="1">
      <c r="A3356" t="str">
        <f>Table_wabobpsvr_AzureCalc_AzureCalcRateCard[[#This Row],[ServiceName]]&amp;Table_wabobpsvr_AzureCalc_AzureCalcRateCard[[#This Row],[Price_Level]]&amp;Table_wabobpsvr_AzureCalc_AzureCalcRateCard[[#This Row],[Region]]</f>
        <v>Basic.A6 VM (Windows)A3</v>
      </c>
      <c r="B3356">
        <v>3</v>
      </c>
      <c r="C3356" t="s">
        <v>701</v>
      </c>
      <c r="D3356" t="s">
        <v>181</v>
      </c>
      <c r="E3356">
        <v>0.4088</v>
      </c>
      <c r="F3356" t="s">
        <v>735</v>
      </c>
      <c r="G3356" s="784" t="s">
        <v>2678</v>
      </c>
      <c r="H3356" s="784" t="s">
        <v>2679</v>
      </c>
      <c r="I3356" s="784" t="s">
        <v>5372</v>
      </c>
    </row>
    <row r="3357" spans="1:9" hidden="1">
      <c r="A3357" t="str">
        <f>Table_wabobpsvr_AzureCalc_AzureCalcRateCard[[#This Row],[ServiceName]]&amp;Table_wabobpsvr_AzureCalc_AzureCalcRateCard[[#This Row],[Price_Level]]&amp;Table_wabobpsvr_AzureCalc_AzureCalcRateCard[[#This Row],[Region]]</f>
        <v>Basic.A6 VM (Windows)B3</v>
      </c>
      <c r="B3357">
        <v>3</v>
      </c>
      <c r="C3357" t="s">
        <v>701</v>
      </c>
      <c r="D3357" t="s">
        <v>182</v>
      </c>
      <c r="E3357">
        <v>0.39200000000000002</v>
      </c>
      <c r="F3357" t="s">
        <v>735</v>
      </c>
      <c r="G3357" s="784" t="s">
        <v>2678</v>
      </c>
      <c r="H3357" s="784" t="s">
        <v>2679</v>
      </c>
      <c r="I3357" s="784" t="s">
        <v>5372</v>
      </c>
    </row>
    <row r="3358" spans="1:9" hidden="1">
      <c r="A3358" t="str">
        <f>Table_wabobpsvr_AzureCalc_AzureCalcRateCard[[#This Row],[ServiceName]]&amp;Table_wabobpsvr_AzureCalc_AzureCalcRateCard[[#This Row],[Price_Level]]&amp;Table_wabobpsvr_AzureCalc_AzureCalcRateCard[[#This Row],[Region]]</f>
        <v>Basic.A6 VM (Windows)C3</v>
      </c>
      <c r="B3358">
        <v>3</v>
      </c>
      <c r="C3358" t="s">
        <v>701</v>
      </c>
      <c r="D3358" t="s">
        <v>184</v>
      </c>
      <c r="E3358">
        <v>0.37519999999999998</v>
      </c>
      <c r="F3358" t="s">
        <v>735</v>
      </c>
      <c r="G3358" s="784" t="s">
        <v>2678</v>
      </c>
      <c r="H3358" s="784" t="s">
        <v>2679</v>
      </c>
      <c r="I3358" s="784" t="s">
        <v>5372</v>
      </c>
    </row>
    <row r="3359" spans="1:9" hidden="1">
      <c r="A3359" t="str">
        <f>Table_wabobpsvr_AzureCalc_AzureCalcRateCard[[#This Row],[ServiceName]]&amp;Table_wabobpsvr_AzureCalc_AzureCalcRateCard[[#This Row],[Price_Level]]&amp;Table_wabobpsvr_AzureCalc_AzureCalcRateCard[[#This Row],[Region]]</f>
        <v>Basic.A6 VM (Windows)D3</v>
      </c>
      <c r="B3359">
        <v>3</v>
      </c>
      <c r="C3359" t="s">
        <v>701</v>
      </c>
      <c r="D3359" t="s">
        <v>183</v>
      </c>
      <c r="E3359">
        <v>0.3584</v>
      </c>
      <c r="F3359" t="s">
        <v>735</v>
      </c>
      <c r="G3359" s="784" t="s">
        <v>2678</v>
      </c>
      <c r="H3359" s="784" t="s">
        <v>2679</v>
      </c>
      <c r="I3359" s="784" t="s">
        <v>5372</v>
      </c>
    </row>
    <row r="3360" spans="1:9" hidden="1">
      <c r="A3360" t="str">
        <f>Table_wabobpsvr_AzureCalc_AzureCalcRateCard[[#This Row],[ServiceName]]&amp;Table_wabobpsvr_AzureCalc_AzureCalcRateCard[[#This Row],[Price_Level]]&amp;Table_wabobpsvr_AzureCalc_AzureCalcRateCard[[#This Row],[Region]]</f>
        <v>Basic.A7 VM (Non-Windows)MOSP3</v>
      </c>
      <c r="B3360">
        <v>3</v>
      </c>
      <c r="C3360" t="s">
        <v>701</v>
      </c>
      <c r="D3360" t="s">
        <v>627</v>
      </c>
      <c r="E3360">
        <v>0.84</v>
      </c>
      <c r="F3360" t="s">
        <v>736</v>
      </c>
      <c r="G3360" s="784" t="s">
        <v>4431</v>
      </c>
      <c r="H3360" s="784" t="s">
        <v>4431</v>
      </c>
      <c r="I3360" s="784" t="s">
        <v>5373</v>
      </c>
    </row>
    <row r="3361" spans="1:9" hidden="1">
      <c r="A3361" t="str">
        <f>Table_wabobpsvr_AzureCalc_AzureCalcRateCard[[#This Row],[ServiceName]]&amp;Table_wabobpsvr_AzureCalc_AzureCalcRateCard[[#This Row],[Price_Level]]&amp;Table_wabobpsvr_AzureCalc_AzureCalcRateCard[[#This Row],[Region]]</f>
        <v>Basic.A7 VM (Non-Windows)A3</v>
      </c>
      <c r="B3361">
        <v>3</v>
      </c>
      <c r="C3361" t="s">
        <v>701</v>
      </c>
      <c r="D3361" t="s">
        <v>181</v>
      </c>
      <c r="E3361">
        <v>0.61319999999999997</v>
      </c>
      <c r="F3361" t="s">
        <v>736</v>
      </c>
      <c r="G3361" s="784" t="s">
        <v>2680</v>
      </c>
      <c r="H3361" s="784" t="s">
        <v>2681</v>
      </c>
      <c r="I3361" s="784" t="s">
        <v>5373</v>
      </c>
    </row>
    <row r="3362" spans="1:9" hidden="1">
      <c r="A3362" t="str">
        <f>Table_wabobpsvr_AzureCalc_AzureCalcRateCard[[#This Row],[ServiceName]]&amp;Table_wabobpsvr_AzureCalc_AzureCalcRateCard[[#This Row],[Price_Level]]&amp;Table_wabobpsvr_AzureCalc_AzureCalcRateCard[[#This Row],[Region]]</f>
        <v>Basic.A7 VM (Non-Windows)B3</v>
      </c>
      <c r="B3362">
        <v>3</v>
      </c>
      <c r="C3362" t="s">
        <v>701</v>
      </c>
      <c r="D3362" t="s">
        <v>182</v>
      </c>
      <c r="E3362">
        <v>0.58799999999999997</v>
      </c>
      <c r="F3362" t="s">
        <v>736</v>
      </c>
      <c r="G3362" s="784" t="s">
        <v>2680</v>
      </c>
      <c r="H3362" s="784" t="s">
        <v>2681</v>
      </c>
      <c r="I3362" s="784" t="s">
        <v>5373</v>
      </c>
    </row>
    <row r="3363" spans="1:9" hidden="1">
      <c r="A3363" t="str">
        <f>Table_wabobpsvr_AzureCalc_AzureCalcRateCard[[#This Row],[ServiceName]]&amp;Table_wabobpsvr_AzureCalc_AzureCalcRateCard[[#This Row],[Price_Level]]&amp;Table_wabobpsvr_AzureCalc_AzureCalcRateCard[[#This Row],[Region]]</f>
        <v>Basic.A7 VM (Non-Windows)C3</v>
      </c>
      <c r="B3363">
        <v>3</v>
      </c>
      <c r="C3363" t="s">
        <v>701</v>
      </c>
      <c r="D3363" t="s">
        <v>184</v>
      </c>
      <c r="E3363">
        <v>0.56279999999999997</v>
      </c>
      <c r="F3363" t="s">
        <v>736</v>
      </c>
      <c r="G3363" s="784" t="s">
        <v>2680</v>
      </c>
      <c r="H3363" s="784" t="s">
        <v>2681</v>
      </c>
      <c r="I3363" s="784" t="s">
        <v>5373</v>
      </c>
    </row>
    <row r="3364" spans="1:9" hidden="1">
      <c r="A3364" t="str">
        <f>Table_wabobpsvr_AzureCalc_AzureCalcRateCard[[#This Row],[ServiceName]]&amp;Table_wabobpsvr_AzureCalc_AzureCalcRateCard[[#This Row],[Price_Level]]&amp;Table_wabobpsvr_AzureCalc_AzureCalcRateCard[[#This Row],[Region]]</f>
        <v>Basic.A7 VM (Non-Windows)D3</v>
      </c>
      <c r="B3364">
        <v>3</v>
      </c>
      <c r="C3364" t="s">
        <v>701</v>
      </c>
      <c r="D3364" t="s">
        <v>183</v>
      </c>
      <c r="E3364">
        <v>0.53759999999999997</v>
      </c>
      <c r="F3364" t="s">
        <v>736</v>
      </c>
      <c r="G3364" s="784" t="s">
        <v>2680</v>
      </c>
      <c r="H3364" s="784" t="s">
        <v>2681</v>
      </c>
      <c r="I3364" s="784" t="s">
        <v>5373</v>
      </c>
    </row>
    <row r="3365" spans="1:9" hidden="1">
      <c r="A3365" t="str">
        <f>Table_wabobpsvr_AzureCalc_AzureCalcRateCard[[#This Row],[ServiceName]]&amp;Table_wabobpsvr_AzureCalc_AzureCalcRateCard[[#This Row],[Price_Level]]&amp;Table_wabobpsvr_AzureCalc_AzureCalcRateCard[[#This Row],[Region]]</f>
        <v>Basic.A7 VM (Windows)MOSP3</v>
      </c>
      <c r="B3365">
        <v>3</v>
      </c>
      <c r="C3365" t="s">
        <v>701</v>
      </c>
      <c r="D3365" t="s">
        <v>627</v>
      </c>
      <c r="E3365">
        <v>1.1200000000000001</v>
      </c>
      <c r="F3365" t="s">
        <v>730</v>
      </c>
      <c r="G3365" s="784" t="s">
        <v>4431</v>
      </c>
      <c r="H3365" s="784" t="s">
        <v>4431</v>
      </c>
      <c r="I3365" s="784" t="s">
        <v>5374</v>
      </c>
    </row>
    <row r="3366" spans="1:9" hidden="1">
      <c r="A3366" t="str">
        <f>Table_wabobpsvr_AzureCalc_AzureCalcRateCard[[#This Row],[ServiceName]]&amp;Table_wabobpsvr_AzureCalc_AzureCalcRateCard[[#This Row],[Price_Level]]&amp;Table_wabobpsvr_AzureCalc_AzureCalcRateCard[[#This Row],[Region]]</f>
        <v>Basic.A7 VM (Windows)A3</v>
      </c>
      <c r="B3366">
        <v>3</v>
      </c>
      <c r="C3366" t="s">
        <v>701</v>
      </c>
      <c r="D3366" t="s">
        <v>181</v>
      </c>
      <c r="E3366">
        <v>0.81759999999999999</v>
      </c>
      <c r="F3366" t="s">
        <v>730</v>
      </c>
      <c r="G3366" s="784" t="s">
        <v>2682</v>
      </c>
      <c r="H3366" s="784" t="s">
        <v>2683</v>
      </c>
      <c r="I3366" s="784" t="s">
        <v>5374</v>
      </c>
    </row>
    <row r="3367" spans="1:9" hidden="1">
      <c r="A3367" t="str">
        <f>Table_wabobpsvr_AzureCalc_AzureCalcRateCard[[#This Row],[ServiceName]]&amp;Table_wabobpsvr_AzureCalc_AzureCalcRateCard[[#This Row],[Price_Level]]&amp;Table_wabobpsvr_AzureCalc_AzureCalcRateCard[[#This Row],[Region]]</f>
        <v>Basic.A7 VM (Windows)B3</v>
      </c>
      <c r="B3367">
        <v>3</v>
      </c>
      <c r="C3367" t="s">
        <v>701</v>
      </c>
      <c r="D3367" t="s">
        <v>182</v>
      </c>
      <c r="E3367">
        <v>0.78400000000000003</v>
      </c>
      <c r="F3367" t="s">
        <v>730</v>
      </c>
      <c r="G3367" s="784" t="s">
        <v>2682</v>
      </c>
      <c r="H3367" s="784" t="s">
        <v>2683</v>
      </c>
      <c r="I3367" s="784" t="s">
        <v>5374</v>
      </c>
    </row>
    <row r="3368" spans="1:9" hidden="1">
      <c r="A3368" t="str">
        <f>Table_wabobpsvr_AzureCalc_AzureCalcRateCard[[#This Row],[ServiceName]]&amp;Table_wabobpsvr_AzureCalc_AzureCalcRateCard[[#This Row],[Price_Level]]&amp;Table_wabobpsvr_AzureCalc_AzureCalcRateCard[[#This Row],[Region]]</f>
        <v>Basic.A7 VM (Windows)C3</v>
      </c>
      <c r="B3368">
        <v>3</v>
      </c>
      <c r="C3368" t="s">
        <v>701</v>
      </c>
      <c r="D3368" t="s">
        <v>184</v>
      </c>
      <c r="E3368">
        <v>0.75039999999999996</v>
      </c>
      <c r="F3368" t="s">
        <v>730</v>
      </c>
      <c r="G3368" s="784" t="s">
        <v>2682</v>
      </c>
      <c r="H3368" s="784" t="s">
        <v>2683</v>
      </c>
      <c r="I3368" s="784" t="s">
        <v>5374</v>
      </c>
    </row>
    <row r="3369" spans="1:9" hidden="1">
      <c r="A3369" t="str">
        <f>Table_wabobpsvr_AzureCalc_AzureCalcRateCard[[#This Row],[ServiceName]]&amp;Table_wabobpsvr_AzureCalc_AzureCalcRateCard[[#This Row],[Price_Level]]&amp;Table_wabobpsvr_AzureCalc_AzureCalcRateCard[[#This Row],[Region]]</f>
        <v>Basic.A7 VM (Windows)D3</v>
      </c>
      <c r="B3369">
        <v>3</v>
      </c>
      <c r="C3369" t="s">
        <v>701</v>
      </c>
      <c r="D3369" t="s">
        <v>183</v>
      </c>
      <c r="E3369">
        <v>0.71679999999999999</v>
      </c>
      <c r="F3369" t="s">
        <v>730</v>
      </c>
      <c r="G3369" s="784" t="s">
        <v>2682</v>
      </c>
      <c r="H3369" s="784" t="s">
        <v>2683</v>
      </c>
      <c r="I3369" s="784" t="s">
        <v>5374</v>
      </c>
    </row>
    <row r="3370" spans="1:9" hidden="1">
      <c r="A3370" t="str">
        <f>Table_wabobpsvr_AzureCalc_AzureCalcRateCard[[#This Row],[ServiceName]]&amp;Table_wabobpsvr_AzureCalc_AzureCalcRateCard[[#This Row],[Price_Level]]&amp;Table_wabobpsvr_AzureCalc_AzureCalcRateCard[[#This Row],[Region]]</f>
        <v>Mobile Services FreeA2</v>
      </c>
      <c r="B3370">
        <v>2</v>
      </c>
      <c r="C3370" t="s">
        <v>4431</v>
      </c>
      <c r="D3370" t="s">
        <v>181</v>
      </c>
      <c r="E3370">
        <v>999999</v>
      </c>
      <c r="F3370" t="s">
        <v>777</v>
      </c>
      <c r="G3370" s="784" t="s">
        <v>4431</v>
      </c>
      <c r="H3370" s="784" t="s">
        <v>4431</v>
      </c>
      <c r="I3370" s="784" t="s">
        <v>4431</v>
      </c>
    </row>
    <row r="3371" spans="1:9" hidden="1">
      <c r="A3371" t="str">
        <f>Table_wabobpsvr_AzureCalc_AzureCalcRateCard[[#This Row],[ServiceName]]&amp;Table_wabobpsvr_AzureCalc_AzureCalcRateCard[[#This Row],[Price_Level]]&amp;Table_wabobpsvr_AzureCalc_AzureCalcRateCard[[#This Row],[Region]]</f>
        <v>Mobile Services FreeB2</v>
      </c>
      <c r="B3371">
        <v>2</v>
      </c>
      <c r="C3371" t="s">
        <v>4431</v>
      </c>
      <c r="D3371" t="s">
        <v>182</v>
      </c>
      <c r="E3371">
        <v>999999</v>
      </c>
      <c r="F3371" t="s">
        <v>777</v>
      </c>
      <c r="G3371" s="784" t="s">
        <v>4431</v>
      </c>
      <c r="H3371" s="784" t="s">
        <v>4431</v>
      </c>
      <c r="I3371" s="784" t="s">
        <v>4431</v>
      </c>
    </row>
    <row r="3372" spans="1:9" hidden="1">
      <c r="A3372" t="str">
        <f>Table_wabobpsvr_AzureCalc_AzureCalcRateCard[[#This Row],[ServiceName]]&amp;Table_wabobpsvr_AzureCalc_AzureCalcRateCard[[#This Row],[Price_Level]]&amp;Table_wabobpsvr_AzureCalc_AzureCalcRateCard[[#This Row],[Region]]</f>
        <v>Mobile Services FreeC2</v>
      </c>
      <c r="B3372">
        <v>2</v>
      </c>
      <c r="C3372" t="s">
        <v>4431</v>
      </c>
      <c r="D3372" t="s">
        <v>184</v>
      </c>
      <c r="E3372">
        <v>999999</v>
      </c>
      <c r="F3372" t="s">
        <v>777</v>
      </c>
      <c r="G3372" s="784" t="s">
        <v>4431</v>
      </c>
      <c r="H3372" s="784" t="s">
        <v>4431</v>
      </c>
      <c r="I3372" s="784" t="s">
        <v>4431</v>
      </c>
    </row>
    <row r="3373" spans="1:9" hidden="1">
      <c r="A3373" s="784" t="str">
        <f>Table_wabobpsvr_AzureCalc_AzureCalcRateCard[[#This Row],[ServiceName]]&amp;Table_wabobpsvr_AzureCalc_AzureCalcRateCard[[#This Row],[Price_Level]]&amp;Table_wabobpsvr_AzureCalc_AzureCalcRateCard[[#This Row],[Region]]</f>
        <v>Mobile Services FreeD2</v>
      </c>
      <c r="B3373" s="784">
        <v>2</v>
      </c>
      <c r="C3373" s="784" t="s">
        <v>4431</v>
      </c>
      <c r="D3373" s="784" t="s">
        <v>183</v>
      </c>
      <c r="E3373" s="784">
        <v>999999</v>
      </c>
      <c r="F3373" s="784" t="s">
        <v>777</v>
      </c>
      <c r="G3373" s="784" t="s">
        <v>4431</v>
      </c>
      <c r="H3373" s="784" t="s">
        <v>4431</v>
      </c>
      <c r="I3373" s="784" t="s">
        <v>4431</v>
      </c>
    </row>
    <row r="3374" spans="1:9" hidden="1">
      <c r="A3374" s="784" t="str">
        <f>Table_wabobpsvr_AzureCalc_AzureCalcRateCard[[#This Row],[ServiceName]]&amp;Table_wabobpsvr_AzureCalc_AzureCalcRateCard[[#This Row],[Price_Level]]&amp;Table_wabobpsvr_AzureCalc_AzureCalcRateCard[[#This Row],[Region]]</f>
        <v>Mobile Services FreeMOSP5</v>
      </c>
      <c r="B3374" s="784">
        <v>5</v>
      </c>
      <c r="C3374" s="784" t="s">
        <v>4431</v>
      </c>
      <c r="D3374" s="784" t="s">
        <v>627</v>
      </c>
      <c r="E3374" s="784">
        <v>999999</v>
      </c>
      <c r="F3374" s="784" t="s">
        <v>777</v>
      </c>
      <c r="G3374" s="784" t="s">
        <v>4431</v>
      </c>
      <c r="H3374" s="784" t="s">
        <v>4431</v>
      </c>
      <c r="I3374" s="784" t="s">
        <v>4431</v>
      </c>
    </row>
    <row r="3375" spans="1:9" hidden="1">
      <c r="A3375" s="784" t="str">
        <f>Table_wabobpsvr_AzureCalc_AzureCalcRateCard[[#This Row],[ServiceName]]&amp;Table_wabobpsvr_AzureCalc_AzureCalcRateCard[[#This Row],[Price_Level]]&amp;Table_wabobpsvr_AzureCalc_AzureCalcRateCard[[#This Row],[Region]]</f>
        <v>Mobile Services FreeA5</v>
      </c>
      <c r="B3375" s="784">
        <v>5</v>
      </c>
      <c r="C3375" s="784" t="s">
        <v>4431</v>
      </c>
      <c r="D3375" s="784" t="s">
        <v>181</v>
      </c>
      <c r="E3375" s="784">
        <v>999999</v>
      </c>
      <c r="F3375" s="784" t="s">
        <v>777</v>
      </c>
      <c r="G3375" s="784" t="s">
        <v>4431</v>
      </c>
      <c r="H3375" s="784" t="s">
        <v>4431</v>
      </c>
      <c r="I3375" s="784" t="s">
        <v>4431</v>
      </c>
    </row>
    <row r="3376" spans="1:9" hidden="1">
      <c r="A3376" s="784" t="str">
        <f>Table_wabobpsvr_AzureCalc_AzureCalcRateCard[[#This Row],[ServiceName]]&amp;Table_wabobpsvr_AzureCalc_AzureCalcRateCard[[#This Row],[Price_Level]]&amp;Table_wabobpsvr_AzureCalc_AzureCalcRateCard[[#This Row],[Region]]</f>
        <v>Mobile Services FreeC1</v>
      </c>
      <c r="B3376" s="784">
        <v>1</v>
      </c>
      <c r="C3376" s="784" t="s">
        <v>4431</v>
      </c>
      <c r="D3376" s="784" t="s">
        <v>184</v>
      </c>
      <c r="E3376" s="784">
        <v>999999</v>
      </c>
      <c r="F3376" s="784" t="s">
        <v>777</v>
      </c>
      <c r="G3376" s="784" t="s">
        <v>4431</v>
      </c>
      <c r="H3376" s="784" t="s">
        <v>4431</v>
      </c>
      <c r="I3376" s="784" t="s">
        <v>4431</v>
      </c>
    </row>
    <row r="3377" spans="1:9" hidden="1">
      <c r="A3377" s="784" t="str">
        <f>Table_wabobpsvr_AzureCalc_AzureCalcRateCard[[#This Row],[ServiceName]]&amp;Table_wabobpsvr_AzureCalc_AzureCalcRateCard[[#This Row],[Price_Level]]&amp;Table_wabobpsvr_AzureCalc_AzureCalcRateCard[[#This Row],[Region]]</f>
        <v>Mobile Services FreeD1</v>
      </c>
      <c r="B3377" s="784">
        <v>1</v>
      </c>
      <c r="C3377" s="784" t="s">
        <v>4431</v>
      </c>
      <c r="D3377" s="784" t="s">
        <v>183</v>
      </c>
      <c r="E3377" s="784">
        <v>999999</v>
      </c>
      <c r="F3377" s="784" t="s">
        <v>777</v>
      </c>
      <c r="G3377" s="784" t="s">
        <v>4431</v>
      </c>
      <c r="H3377" s="784" t="s">
        <v>4431</v>
      </c>
      <c r="I3377" s="784" t="s">
        <v>4431</v>
      </c>
    </row>
    <row r="3378" spans="1:9" hidden="1">
      <c r="A3378" t="str">
        <f>Table_wabobpsvr_AzureCalc_AzureCalcRateCard[[#This Row],[ServiceName]]&amp;Table_wabobpsvr_AzureCalc_AzureCalcRateCard[[#This Row],[Price_Level]]&amp;Table_wabobpsvr_AzureCalc_AzureCalcRateCard[[#This Row],[Region]]</f>
        <v>Mobile Services FreeMOSP8</v>
      </c>
      <c r="B3378">
        <v>8</v>
      </c>
      <c r="C3378" t="s">
        <v>4431</v>
      </c>
      <c r="D3378" t="s">
        <v>627</v>
      </c>
      <c r="E3378">
        <v>999999</v>
      </c>
      <c r="F3378" t="s">
        <v>777</v>
      </c>
      <c r="G3378" s="784" t="s">
        <v>4431</v>
      </c>
      <c r="H3378" s="784" t="s">
        <v>4431</v>
      </c>
      <c r="I3378" s="784" t="s">
        <v>4431</v>
      </c>
    </row>
    <row r="3379" spans="1:9" hidden="1">
      <c r="A3379" t="str">
        <f>Table_wabobpsvr_AzureCalc_AzureCalcRateCard[[#This Row],[ServiceName]]&amp;Table_wabobpsvr_AzureCalc_AzureCalcRateCard[[#This Row],[Price_Level]]&amp;Table_wabobpsvr_AzureCalc_AzureCalcRateCard[[#This Row],[Region]]</f>
        <v>Mobile Services FreeA8</v>
      </c>
      <c r="B3379">
        <v>8</v>
      </c>
      <c r="C3379" t="s">
        <v>4431</v>
      </c>
      <c r="D3379" t="s">
        <v>181</v>
      </c>
      <c r="E3379">
        <v>999999</v>
      </c>
      <c r="F3379" t="s">
        <v>777</v>
      </c>
      <c r="G3379" s="784" t="s">
        <v>4431</v>
      </c>
      <c r="H3379" s="784" t="s">
        <v>4431</v>
      </c>
      <c r="I3379" s="784" t="s">
        <v>4431</v>
      </c>
    </row>
    <row r="3380" spans="1:9" hidden="1">
      <c r="A3380" t="str">
        <f>Table_wabobpsvr_AzureCalc_AzureCalcRateCard[[#This Row],[ServiceName]]&amp;Table_wabobpsvr_AzureCalc_AzureCalcRateCard[[#This Row],[Price_Level]]&amp;Table_wabobpsvr_AzureCalc_AzureCalcRateCard[[#This Row],[Region]]</f>
        <v>Mobile Services FreeB8</v>
      </c>
      <c r="B3380">
        <v>8</v>
      </c>
      <c r="C3380" t="s">
        <v>4431</v>
      </c>
      <c r="D3380" t="s">
        <v>182</v>
      </c>
      <c r="E3380">
        <v>999999</v>
      </c>
      <c r="F3380" t="s">
        <v>777</v>
      </c>
      <c r="G3380" s="784" t="s">
        <v>4431</v>
      </c>
      <c r="H3380" s="784" t="s">
        <v>4431</v>
      </c>
      <c r="I3380" s="784" t="s">
        <v>4431</v>
      </c>
    </row>
    <row r="3381" spans="1:9" hidden="1">
      <c r="A3381" t="str">
        <f>Table_wabobpsvr_AzureCalc_AzureCalcRateCard[[#This Row],[ServiceName]]&amp;Table_wabobpsvr_AzureCalc_AzureCalcRateCard[[#This Row],[Price_Level]]&amp;Table_wabobpsvr_AzureCalc_AzureCalcRateCard[[#This Row],[Region]]</f>
        <v>Mobile Services FreeC8</v>
      </c>
      <c r="B3381">
        <v>8</v>
      </c>
      <c r="C3381" t="s">
        <v>4431</v>
      </c>
      <c r="D3381" t="s">
        <v>184</v>
      </c>
      <c r="E3381">
        <v>999999</v>
      </c>
      <c r="F3381" t="s">
        <v>777</v>
      </c>
      <c r="G3381" s="784" t="s">
        <v>4431</v>
      </c>
      <c r="H3381" s="784" t="s">
        <v>4431</v>
      </c>
      <c r="I3381" s="784" t="s">
        <v>4431</v>
      </c>
    </row>
    <row r="3382" spans="1:9" hidden="1">
      <c r="A3382" t="str">
        <f>Table_wabobpsvr_AzureCalc_AzureCalcRateCard[[#This Row],[ServiceName]]&amp;Table_wabobpsvr_AzureCalc_AzureCalcRateCard[[#This Row],[Price_Level]]&amp;Table_wabobpsvr_AzureCalc_AzureCalcRateCard[[#This Row],[Region]]</f>
        <v>Mobile Services FreeB5</v>
      </c>
      <c r="B3382">
        <v>5</v>
      </c>
      <c r="C3382" t="s">
        <v>4431</v>
      </c>
      <c r="D3382" t="s">
        <v>182</v>
      </c>
      <c r="E3382">
        <v>999999</v>
      </c>
      <c r="F3382" t="s">
        <v>777</v>
      </c>
      <c r="G3382" s="784" t="s">
        <v>4431</v>
      </c>
      <c r="H3382" s="784" t="s">
        <v>4431</v>
      </c>
      <c r="I3382" s="784" t="s">
        <v>4431</v>
      </c>
    </row>
    <row r="3383" spans="1:9" hidden="1">
      <c r="A3383" t="str">
        <f>Table_wabobpsvr_AzureCalc_AzureCalcRateCard[[#This Row],[ServiceName]]&amp;Table_wabobpsvr_AzureCalc_AzureCalcRateCard[[#This Row],[Price_Level]]&amp;Table_wabobpsvr_AzureCalc_AzureCalcRateCard[[#This Row],[Region]]</f>
        <v>Mobile Services FreeC5</v>
      </c>
      <c r="B3383">
        <v>5</v>
      </c>
      <c r="C3383" t="s">
        <v>4431</v>
      </c>
      <c r="D3383" t="s">
        <v>184</v>
      </c>
      <c r="E3383">
        <v>999999</v>
      </c>
      <c r="F3383" t="s">
        <v>777</v>
      </c>
      <c r="G3383" s="784" t="s">
        <v>4431</v>
      </c>
      <c r="H3383" s="784" t="s">
        <v>4431</v>
      </c>
      <c r="I3383" s="784" t="s">
        <v>4431</v>
      </c>
    </row>
    <row r="3384" spans="1:9" hidden="1">
      <c r="A3384" t="str">
        <f>Table_wabobpsvr_AzureCalc_AzureCalcRateCard[[#This Row],[ServiceName]]&amp;Table_wabobpsvr_AzureCalc_AzureCalcRateCard[[#This Row],[Price_Level]]&amp;Table_wabobpsvr_AzureCalc_AzureCalcRateCard[[#This Row],[Region]]</f>
        <v>Mobile Services FreeD5</v>
      </c>
      <c r="B3384">
        <v>5</v>
      </c>
      <c r="C3384" t="s">
        <v>4431</v>
      </c>
      <c r="D3384" t="s">
        <v>183</v>
      </c>
      <c r="E3384">
        <v>999999</v>
      </c>
      <c r="F3384" t="s">
        <v>777</v>
      </c>
      <c r="G3384" s="784" t="s">
        <v>4431</v>
      </c>
      <c r="H3384" s="784" t="s">
        <v>4431</v>
      </c>
      <c r="I3384" s="784" t="s">
        <v>4431</v>
      </c>
    </row>
    <row r="3385" spans="1:9" hidden="1">
      <c r="A3385" t="str">
        <f>Table_wabobpsvr_AzureCalc_AzureCalcRateCard[[#This Row],[ServiceName]]&amp;Table_wabobpsvr_AzureCalc_AzureCalcRateCard[[#This Row],[Price_Level]]&amp;Table_wabobpsvr_AzureCalc_AzureCalcRateCard[[#This Row],[Region]]</f>
        <v>Mobile Services FreeMOSP1</v>
      </c>
      <c r="B3385">
        <v>1</v>
      </c>
      <c r="C3385" t="s">
        <v>4431</v>
      </c>
      <c r="D3385" t="s">
        <v>627</v>
      </c>
      <c r="E3385">
        <v>999999</v>
      </c>
      <c r="F3385" t="s">
        <v>777</v>
      </c>
      <c r="G3385" s="784" t="s">
        <v>4431</v>
      </c>
      <c r="H3385" s="784" t="s">
        <v>4431</v>
      </c>
      <c r="I3385" s="784" t="s">
        <v>4431</v>
      </c>
    </row>
    <row r="3386" spans="1:9" hidden="1">
      <c r="A3386" s="784" t="str">
        <f>Table_wabobpsvr_AzureCalc_AzureCalcRateCard[[#This Row],[ServiceName]]&amp;Table_wabobpsvr_AzureCalc_AzureCalcRateCard[[#This Row],[Price_Level]]&amp;Table_wabobpsvr_AzureCalc_AzureCalcRateCard[[#This Row],[Region]]</f>
        <v>Mobile Services FreeA1</v>
      </c>
      <c r="B3386" s="784">
        <v>1</v>
      </c>
      <c r="C3386" s="784" t="s">
        <v>4431</v>
      </c>
      <c r="D3386" s="784" t="s">
        <v>181</v>
      </c>
      <c r="E3386" s="784">
        <v>999999</v>
      </c>
      <c r="F3386" s="784" t="s">
        <v>777</v>
      </c>
      <c r="G3386" s="784" t="s">
        <v>4431</v>
      </c>
      <c r="H3386" s="784" t="s">
        <v>4431</v>
      </c>
      <c r="I3386" s="784" t="s">
        <v>4431</v>
      </c>
    </row>
    <row r="3387" spans="1:9" hidden="1">
      <c r="A3387" s="784" t="str">
        <f>Table_wabobpsvr_AzureCalc_AzureCalcRateCard[[#This Row],[ServiceName]]&amp;Table_wabobpsvr_AzureCalc_AzureCalcRateCard[[#This Row],[Price_Level]]&amp;Table_wabobpsvr_AzureCalc_AzureCalcRateCard[[#This Row],[Region]]</f>
        <v>Mobile Services FreeB1</v>
      </c>
      <c r="B3387" s="784">
        <v>1</v>
      </c>
      <c r="C3387" s="784" t="s">
        <v>4431</v>
      </c>
      <c r="D3387" s="784" t="s">
        <v>182</v>
      </c>
      <c r="E3387" s="784">
        <v>999999</v>
      </c>
      <c r="F3387" s="784" t="s">
        <v>777</v>
      </c>
      <c r="G3387" s="784" t="s">
        <v>4431</v>
      </c>
      <c r="H3387" s="784" t="s">
        <v>4431</v>
      </c>
      <c r="I3387" s="784" t="s">
        <v>4431</v>
      </c>
    </row>
    <row r="3388" spans="1:9" hidden="1">
      <c r="A3388" s="784" t="str">
        <f>Table_wabobpsvr_AzureCalc_AzureCalcRateCard[[#This Row],[ServiceName]]&amp;Table_wabobpsvr_AzureCalc_AzureCalcRateCard[[#This Row],[Price_Level]]&amp;Table_wabobpsvr_AzureCalc_AzureCalcRateCard[[#This Row],[Region]]</f>
        <v>Mobile Services BasicMOSP3</v>
      </c>
      <c r="B3388" s="784">
        <v>3</v>
      </c>
      <c r="C3388" s="784" t="s">
        <v>4431</v>
      </c>
      <c r="D3388" s="784" t="s">
        <v>627</v>
      </c>
      <c r="E3388" s="784">
        <v>999999</v>
      </c>
      <c r="F3388" s="784" t="s">
        <v>776</v>
      </c>
      <c r="G3388" s="784" t="s">
        <v>4431</v>
      </c>
      <c r="H3388" s="784" t="s">
        <v>4431</v>
      </c>
      <c r="I3388" s="784" t="s">
        <v>4431</v>
      </c>
    </row>
    <row r="3389" spans="1:9" hidden="1">
      <c r="A3389" s="784" t="str">
        <f>Table_wabobpsvr_AzureCalc_AzureCalcRateCard[[#This Row],[ServiceName]]&amp;Table_wabobpsvr_AzureCalc_AzureCalcRateCard[[#This Row],[Price_Level]]&amp;Table_wabobpsvr_AzureCalc_AzureCalcRateCard[[#This Row],[Region]]</f>
        <v>Mobile Services BasicA3</v>
      </c>
      <c r="B3389" s="784">
        <v>3</v>
      </c>
      <c r="C3389" s="784" t="s">
        <v>4431</v>
      </c>
      <c r="D3389" s="784" t="s">
        <v>181</v>
      </c>
      <c r="E3389" s="784">
        <v>999999</v>
      </c>
      <c r="F3389" s="784" t="s">
        <v>776</v>
      </c>
      <c r="G3389" s="784" t="s">
        <v>4431</v>
      </c>
      <c r="H3389" s="784" t="s">
        <v>4431</v>
      </c>
      <c r="I3389" s="784" t="s">
        <v>4431</v>
      </c>
    </row>
    <row r="3390" spans="1:9" hidden="1">
      <c r="A3390" s="784" t="str">
        <f>Table_wabobpsvr_AzureCalc_AzureCalcRateCard[[#This Row],[ServiceName]]&amp;Table_wabobpsvr_AzureCalc_AzureCalcRateCard[[#This Row],[Price_Level]]&amp;Table_wabobpsvr_AzureCalc_AzureCalcRateCard[[#This Row],[Region]]</f>
        <v>Mobile Services BasicB3</v>
      </c>
      <c r="B3390" s="784">
        <v>3</v>
      </c>
      <c r="C3390" s="784" t="s">
        <v>4431</v>
      </c>
      <c r="D3390" s="784" t="s">
        <v>182</v>
      </c>
      <c r="E3390" s="784">
        <v>999999</v>
      </c>
      <c r="F3390" s="784" t="s">
        <v>776</v>
      </c>
      <c r="G3390" s="784" t="s">
        <v>4431</v>
      </c>
      <c r="H3390" s="784" t="s">
        <v>4431</v>
      </c>
      <c r="I3390" s="784" t="s">
        <v>4431</v>
      </c>
    </row>
    <row r="3391" spans="1:9" hidden="1">
      <c r="A3391" t="str">
        <f>Table_wabobpsvr_AzureCalc_AzureCalcRateCard[[#This Row],[ServiceName]]&amp;Table_wabobpsvr_AzureCalc_AzureCalcRateCard[[#This Row],[Price_Level]]&amp;Table_wabobpsvr_AzureCalc_AzureCalcRateCard[[#This Row],[Region]]</f>
        <v>Mobile Services BasicC3</v>
      </c>
      <c r="B3391">
        <v>3</v>
      </c>
      <c r="C3391" t="s">
        <v>4431</v>
      </c>
      <c r="D3391" t="s">
        <v>184</v>
      </c>
      <c r="E3391">
        <v>999999</v>
      </c>
      <c r="F3391" t="s">
        <v>776</v>
      </c>
      <c r="G3391" s="784" t="s">
        <v>4431</v>
      </c>
      <c r="H3391" s="784" t="s">
        <v>4431</v>
      </c>
      <c r="I3391" s="784" t="s">
        <v>4431</v>
      </c>
    </row>
    <row r="3392" spans="1:9" hidden="1">
      <c r="A3392" t="str">
        <f>Table_wabobpsvr_AzureCalc_AzureCalcRateCard[[#This Row],[ServiceName]]&amp;Table_wabobpsvr_AzureCalc_AzureCalcRateCard[[#This Row],[Price_Level]]&amp;Table_wabobpsvr_AzureCalc_AzureCalcRateCard[[#This Row],[Region]]</f>
        <v>Mobile Services BasicD3</v>
      </c>
      <c r="B3392">
        <v>3</v>
      </c>
      <c r="C3392" t="s">
        <v>4431</v>
      </c>
      <c r="D3392" t="s">
        <v>183</v>
      </c>
      <c r="E3392">
        <v>999999</v>
      </c>
      <c r="F3392" t="s">
        <v>776</v>
      </c>
      <c r="G3392" s="784" t="s">
        <v>4431</v>
      </c>
      <c r="H3392" s="784" t="s">
        <v>4431</v>
      </c>
      <c r="I3392" s="784" t="s">
        <v>4431</v>
      </c>
    </row>
    <row r="3393" spans="1:9" hidden="1">
      <c r="A3393" t="str">
        <f>Table_wabobpsvr_AzureCalc_AzureCalcRateCard[[#This Row],[ServiceName]]&amp;Table_wabobpsvr_AzureCalc_AzureCalcRateCard[[#This Row],[Price_Level]]&amp;Table_wabobpsvr_AzureCalc_AzureCalcRateCard[[#This Row],[Region]]</f>
        <v>Mobile Services BasicMOSP2</v>
      </c>
      <c r="B3393">
        <v>2</v>
      </c>
      <c r="C3393" t="s">
        <v>4431</v>
      </c>
      <c r="D3393" t="s">
        <v>627</v>
      </c>
      <c r="E3393">
        <v>999999</v>
      </c>
      <c r="F3393" t="s">
        <v>776</v>
      </c>
      <c r="G3393" s="784" t="s">
        <v>4431</v>
      </c>
      <c r="H3393" s="784" t="s">
        <v>4431</v>
      </c>
      <c r="I3393" s="784" t="s">
        <v>4431</v>
      </c>
    </row>
    <row r="3394" spans="1:9" hidden="1">
      <c r="A3394" s="784" t="str">
        <f>Table_wabobpsvr_AzureCalc_AzureCalcRateCard[[#This Row],[ServiceName]]&amp;Table_wabobpsvr_AzureCalc_AzureCalcRateCard[[#This Row],[Price_Level]]&amp;Table_wabobpsvr_AzureCalc_AzureCalcRateCard[[#This Row],[Region]]</f>
        <v>Mobile Services BasicD8</v>
      </c>
      <c r="B3394" s="784">
        <v>8</v>
      </c>
      <c r="C3394" s="784" t="s">
        <v>4431</v>
      </c>
      <c r="D3394" s="784" t="s">
        <v>183</v>
      </c>
      <c r="E3394" s="784">
        <v>999999</v>
      </c>
      <c r="F3394" s="784" t="s">
        <v>776</v>
      </c>
      <c r="G3394" s="784" t="s">
        <v>4431</v>
      </c>
      <c r="H3394" s="784" t="s">
        <v>4431</v>
      </c>
      <c r="I3394" s="784" t="s">
        <v>4431</v>
      </c>
    </row>
    <row r="3395" spans="1:9" hidden="1">
      <c r="A3395" t="str">
        <f>Table_wabobpsvr_AzureCalc_AzureCalcRateCard[[#This Row],[ServiceName]]&amp;Table_wabobpsvr_AzureCalc_AzureCalcRateCard[[#This Row],[Price_Level]]&amp;Table_wabobpsvr_AzureCalc_AzureCalcRateCard[[#This Row],[Region]]</f>
        <v>Mobile Services FreeMOSP11</v>
      </c>
      <c r="B3395">
        <v>11</v>
      </c>
      <c r="C3395" t="s">
        <v>4431</v>
      </c>
      <c r="D3395" t="s">
        <v>627</v>
      </c>
      <c r="E3395">
        <v>999999</v>
      </c>
      <c r="F3395" t="s">
        <v>777</v>
      </c>
      <c r="G3395" s="784" t="s">
        <v>4431</v>
      </c>
      <c r="H3395" s="784" t="s">
        <v>4431</v>
      </c>
      <c r="I3395" s="784" t="s">
        <v>4431</v>
      </c>
    </row>
    <row r="3396" spans="1:9" hidden="1">
      <c r="A3396" t="str">
        <f>Table_wabobpsvr_AzureCalc_AzureCalcRateCard[[#This Row],[ServiceName]]&amp;Table_wabobpsvr_AzureCalc_AzureCalcRateCard[[#This Row],[Price_Level]]&amp;Table_wabobpsvr_AzureCalc_AzureCalcRateCard[[#This Row],[Region]]</f>
        <v>Mobile Services FreeA11</v>
      </c>
      <c r="B3396">
        <v>11</v>
      </c>
      <c r="C3396" t="s">
        <v>4431</v>
      </c>
      <c r="D3396" t="s">
        <v>181</v>
      </c>
      <c r="E3396">
        <v>999999</v>
      </c>
      <c r="F3396" t="s">
        <v>777</v>
      </c>
      <c r="G3396" s="784" t="s">
        <v>4431</v>
      </c>
      <c r="H3396" s="784" t="s">
        <v>4431</v>
      </c>
      <c r="I3396" s="784" t="s">
        <v>4431</v>
      </c>
    </row>
    <row r="3397" spans="1:9" hidden="1">
      <c r="A3397" t="str">
        <f>Table_wabobpsvr_AzureCalc_AzureCalcRateCard[[#This Row],[ServiceName]]&amp;Table_wabobpsvr_AzureCalc_AzureCalcRateCard[[#This Row],[Price_Level]]&amp;Table_wabobpsvr_AzureCalc_AzureCalcRateCard[[#This Row],[Region]]</f>
        <v>Mobile Services FreeB11</v>
      </c>
      <c r="B3397">
        <v>11</v>
      </c>
      <c r="C3397" t="s">
        <v>4431</v>
      </c>
      <c r="D3397" t="s">
        <v>182</v>
      </c>
      <c r="E3397">
        <v>999999</v>
      </c>
      <c r="F3397" t="s">
        <v>777</v>
      </c>
      <c r="G3397" s="784" t="s">
        <v>4431</v>
      </c>
      <c r="H3397" s="784" t="s">
        <v>4431</v>
      </c>
      <c r="I3397" s="784" t="s">
        <v>4431</v>
      </c>
    </row>
    <row r="3398" spans="1:9" hidden="1">
      <c r="A3398" t="str">
        <f>Table_wabobpsvr_AzureCalc_AzureCalcRateCard[[#This Row],[ServiceName]]&amp;Table_wabobpsvr_AzureCalc_AzureCalcRateCard[[#This Row],[Price_Level]]&amp;Table_wabobpsvr_AzureCalc_AzureCalcRateCard[[#This Row],[Region]]</f>
        <v>Mobile Services FreeC11</v>
      </c>
      <c r="B3398">
        <v>11</v>
      </c>
      <c r="C3398" t="s">
        <v>4431</v>
      </c>
      <c r="D3398" t="s">
        <v>184</v>
      </c>
      <c r="E3398">
        <v>999999</v>
      </c>
      <c r="F3398" t="s">
        <v>777</v>
      </c>
      <c r="G3398" s="784" t="s">
        <v>4431</v>
      </c>
      <c r="H3398" s="784" t="s">
        <v>4431</v>
      </c>
      <c r="I3398" s="784" t="s">
        <v>4431</v>
      </c>
    </row>
    <row r="3399" spans="1:9" hidden="1">
      <c r="A3399" t="str">
        <f>Table_wabobpsvr_AzureCalc_AzureCalcRateCard[[#This Row],[ServiceName]]&amp;Table_wabobpsvr_AzureCalc_AzureCalcRateCard[[#This Row],[Price_Level]]&amp;Table_wabobpsvr_AzureCalc_AzureCalcRateCard[[#This Row],[Region]]</f>
        <v>Mobile Services FreeD11</v>
      </c>
      <c r="B3399">
        <v>11</v>
      </c>
      <c r="C3399" t="s">
        <v>4431</v>
      </c>
      <c r="D3399" t="s">
        <v>183</v>
      </c>
      <c r="E3399">
        <v>999999</v>
      </c>
      <c r="F3399" t="s">
        <v>777</v>
      </c>
      <c r="G3399" s="784" t="s">
        <v>4431</v>
      </c>
      <c r="H3399" s="784" t="s">
        <v>4431</v>
      </c>
      <c r="I3399" s="784" t="s">
        <v>4431</v>
      </c>
    </row>
    <row r="3400" spans="1:9" hidden="1">
      <c r="A3400" t="str">
        <f>Table_wabobpsvr_AzureCalc_AzureCalcRateCard[[#This Row],[ServiceName]]&amp;Table_wabobpsvr_AzureCalc_AzureCalcRateCard[[#This Row],[Price_Level]]&amp;Table_wabobpsvr_AzureCalc_AzureCalcRateCard[[#This Row],[Region]]</f>
        <v>Mobile Services FreeMOSP12</v>
      </c>
      <c r="B3400">
        <v>12</v>
      </c>
      <c r="C3400" t="s">
        <v>4431</v>
      </c>
      <c r="D3400" t="s">
        <v>627</v>
      </c>
      <c r="E3400">
        <v>999999</v>
      </c>
      <c r="F3400" t="s">
        <v>777</v>
      </c>
      <c r="G3400" s="784" t="s">
        <v>4431</v>
      </c>
      <c r="H3400" s="784" t="s">
        <v>4431</v>
      </c>
      <c r="I3400" s="784" t="s">
        <v>4431</v>
      </c>
    </row>
    <row r="3401" spans="1:9" hidden="1">
      <c r="A3401" t="str">
        <f>Table_wabobpsvr_AzureCalc_AzureCalcRateCard[[#This Row],[ServiceName]]&amp;Table_wabobpsvr_AzureCalc_AzureCalcRateCard[[#This Row],[Price_Level]]&amp;Table_wabobpsvr_AzureCalc_AzureCalcRateCard[[#This Row],[Region]]</f>
        <v>Geo Redundant Storage Standard IO - Table/QueueB14</v>
      </c>
      <c r="B3401">
        <v>14</v>
      </c>
      <c r="C3401" t="s">
        <v>785</v>
      </c>
      <c r="D3401" t="s">
        <v>182</v>
      </c>
      <c r="E3401">
        <v>5.6000000000000001E-2</v>
      </c>
      <c r="F3401" t="s">
        <v>791</v>
      </c>
      <c r="G3401" s="784" t="s">
        <v>2592</v>
      </c>
      <c r="H3401" s="784" t="s">
        <v>2593</v>
      </c>
      <c r="I3401" s="784" t="s">
        <v>5375</v>
      </c>
    </row>
    <row r="3402" spans="1:9" hidden="1">
      <c r="A3402" t="str">
        <f>Table_wabobpsvr_AzureCalc_AzureCalcRateCard[[#This Row],[ServiceName]]&amp;Table_wabobpsvr_AzureCalc_AzureCalcRateCard[[#This Row],[Price_Level]]&amp;Table_wabobpsvr_AzureCalc_AzureCalcRateCard[[#This Row],[Region]]</f>
        <v>Geo Redundant Storage Standard IO - Table/QueueC14</v>
      </c>
      <c r="B3402">
        <v>14</v>
      </c>
      <c r="C3402" t="s">
        <v>785</v>
      </c>
      <c r="D3402" t="s">
        <v>184</v>
      </c>
      <c r="E3402">
        <v>5.6000000000000001E-2</v>
      </c>
      <c r="F3402" t="s">
        <v>791</v>
      </c>
      <c r="G3402" s="784" t="s">
        <v>2592</v>
      </c>
      <c r="H3402" s="784" t="s">
        <v>2593</v>
      </c>
      <c r="I3402" s="784" t="s">
        <v>5375</v>
      </c>
    </row>
    <row r="3403" spans="1:9" hidden="1">
      <c r="A3403" t="str">
        <f>Table_wabobpsvr_AzureCalc_AzureCalcRateCard[[#This Row],[ServiceName]]&amp;Table_wabobpsvr_AzureCalc_AzureCalcRateCard[[#This Row],[Price_Level]]&amp;Table_wabobpsvr_AzureCalc_AzureCalcRateCard[[#This Row],[Region]]</f>
        <v>Geo Redundant Storage Standard IO - Table/QueueD14</v>
      </c>
      <c r="B3403">
        <v>14</v>
      </c>
      <c r="C3403" t="s">
        <v>785</v>
      </c>
      <c r="D3403" t="s">
        <v>183</v>
      </c>
      <c r="E3403">
        <v>5.6000000000000001E-2</v>
      </c>
      <c r="F3403" t="s">
        <v>791</v>
      </c>
      <c r="G3403" s="784" t="s">
        <v>2592</v>
      </c>
      <c r="H3403" s="784" t="s">
        <v>2593</v>
      </c>
      <c r="I3403" s="784" t="s">
        <v>5375</v>
      </c>
    </row>
    <row r="3404" spans="1:9" hidden="1">
      <c r="A3404" t="str">
        <f>Table_wabobpsvr_AzureCalc_AzureCalcRateCard[[#This Row],[ServiceName]]&amp;Table_wabobpsvr_AzureCalc_AzureCalcRateCard[[#This Row],[Price_Level]]&amp;Table_wabobpsvr_AzureCalc_AzureCalcRateCard[[#This Row],[Region]]</f>
        <v>Zone Redundant Storage Standard IO - Block Blob - Tier 5D14</v>
      </c>
      <c r="B3404">
        <v>14</v>
      </c>
      <c r="C3404" t="s">
        <v>785</v>
      </c>
      <c r="D3404" t="s">
        <v>183</v>
      </c>
      <c r="E3404">
        <v>3.6400000000000002E-2</v>
      </c>
      <c r="F3404" t="s">
        <v>1026</v>
      </c>
      <c r="G3404" s="784" t="s">
        <v>2590</v>
      </c>
      <c r="H3404" s="784" t="s">
        <v>2591</v>
      </c>
      <c r="I3404" s="784" t="s">
        <v>4974</v>
      </c>
    </row>
    <row r="3405" spans="1:9" hidden="1">
      <c r="A3405" t="str">
        <f>Table_wabobpsvr_AzureCalc_AzureCalcRateCard[[#This Row],[ServiceName]]&amp;Table_wabobpsvr_AzureCalc_AzureCalcRateCard[[#This Row],[Price_Level]]&amp;Table_wabobpsvr_AzureCalc_AzureCalcRateCard[[#This Row],[Region]]</f>
        <v>Geo Redundant Storage Standard IO - Table/Queue - Tier 2MOSP14</v>
      </c>
      <c r="B3405">
        <v>14</v>
      </c>
      <c r="C3405" t="s">
        <v>785</v>
      </c>
      <c r="D3405" t="s">
        <v>627</v>
      </c>
      <c r="E3405">
        <v>999999</v>
      </c>
      <c r="F3405" t="s">
        <v>919</v>
      </c>
      <c r="G3405" s="784" t="s">
        <v>4431</v>
      </c>
      <c r="H3405" s="784" t="s">
        <v>4431</v>
      </c>
      <c r="I3405" s="784" t="s">
        <v>5375</v>
      </c>
    </row>
    <row r="3406" spans="1:9" hidden="1">
      <c r="A3406" s="784" t="str">
        <f>Table_wabobpsvr_AzureCalc_AzureCalcRateCard[[#This Row],[ServiceName]]&amp;Table_wabobpsvr_AzureCalc_AzureCalcRateCard[[#This Row],[Price_Level]]&amp;Table_wabobpsvr_AzureCalc_AzureCalcRateCard[[#This Row],[Region]]</f>
        <v>Geo Redundant Storage Standard IO - Table/Queue - Tier 2A14</v>
      </c>
      <c r="B3406" s="784">
        <v>14</v>
      </c>
      <c r="C3406" s="784" t="s">
        <v>785</v>
      </c>
      <c r="D3406" s="784" t="s">
        <v>181</v>
      </c>
      <c r="E3406" s="784">
        <v>5.6000000000000001E-2</v>
      </c>
      <c r="F3406" s="784" t="s">
        <v>919</v>
      </c>
      <c r="G3406" s="784" t="s">
        <v>2592</v>
      </c>
      <c r="H3406" s="784" t="s">
        <v>2593</v>
      </c>
      <c r="I3406" s="784" t="s">
        <v>5375</v>
      </c>
    </row>
    <row r="3407" spans="1:9" hidden="1">
      <c r="A3407" s="784" t="str">
        <f>Table_wabobpsvr_AzureCalc_AzureCalcRateCard[[#This Row],[ServiceName]]&amp;Table_wabobpsvr_AzureCalc_AzureCalcRateCard[[#This Row],[Price_Level]]&amp;Table_wabobpsvr_AzureCalc_AzureCalcRateCard[[#This Row],[Region]]</f>
        <v>Geo Redundant Storage Standard IO - Table/Queue - Tier 2B14</v>
      </c>
      <c r="B3407" s="784">
        <v>14</v>
      </c>
      <c r="C3407" s="784" t="s">
        <v>785</v>
      </c>
      <c r="D3407" s="784" t="s">
        <v>182</v>
      </c>
      <c r="E3407" s="784">
        <v>5.6000000000000001E-2</v>
      </c>
      <c r="F3407" s="784" t="s">
        <v>919</v>
      </c>
      <c r="G3407" s="784" t="s">
        <v>2592</v>
      </c>
      <c r="H3407" s="784" t="s">
        <v>2593</v>
      </c>
      <c r="I3407" s="784" t="s">
        <v>5375</v>
      </c>
    </row>
    <row r="3408" spans="1:9" hidden="1">
      <c r="A3408" s="784" t="str">
        <f>Table_wabobpsvr_AzureCalc_AzureCalcRateCard[[#This Row],[ServiceName]]&amp;Table_wabobpsvr_AzureCalc_AzureCalcRateCard[[#This Row],[Price_Level]]&amp;Table_wabobpsvr_AzureCalc_AzureCalcRateCard[[#This Row],[Region]]</f>
        <v>Geo Redundant Storage Standard IO - Table/Queue - Tier 2C14</v>
      </c>
      <c r="B3408" s="784">
        <v>14</v>
      </c>
      <c r="C3408" s="784" t="s">
        <v>785</v>
      </c>
      <c r="D3408" s="784" t="s">
        <v>184</v>
      </c>
      <c r="E3408" s="784">
        <v>5.6000000000000001E-2</v>
      </c>
      <c r="F3408" s="784" t="s">
        <v>919</v>
      </c>
      <c r="G3408" s="784" t="s">
        <v>2592</v>
      </c>
      <c r="H3408" s="784" t="s">
        <v>2593</v>
      </c>
      <c r="I3408" s="784" t="s">
        <v>5375</v>
      </c>
    </row>
    <row r="3409" spans="1:9" hidden="1">
      <c r="A3409" s="784" t="str">
        <f>Table_wabobpsvr_AzureCalc_AzureCalcRateCard[[#This Row],[ServiceName]]&amp;Table_wabobpsvr_AzureCalc_AzureCalcRateCard[[#This Row],[Price_Level]]&amp;Table_wabobpsvr_AzureCalc_AzureCalcRateCard[[#This Row],[Region]]</f>
        <v>Geo Redundant Storage Standard IO - Table/Queue - Tier 2D14</v>
      </c>
      <c r="B3409" s="784">
        <v>14</v>
      </c>
      <c r="C3409" s="784" t="s">
        <v>785</v>
      </c>
      <c r="D3409" s="784" t="s">
        <v>183</v>
      </c>
      <c r="E3409" s="784">
        <v>5.6000000000000001E-2</v>
      </c>
      <c r="F3409" s="784" t="s">
        <v>919</v>
      </c>
      <c r="G3409" s="784" t="s">
        <v>2592</v>
      </c>
      <c r="H3409" s="784" t="s">
        <v>2593</v>
      </c>
      <c r="I3409" s="784" t="s">
        <v>5375</v>
      </c>
    </row>
    <row r="3410" spans="1:9" hidden="1">
      <c r="A3410" s="784" t="str">
        <f>Table_wabobpsvr_AzureCalc_AzureCalcRateCard[[#This Row],[ServiceName]]&amp;Table_wabobpsvr_AzureCalc_AzureCalcRateCard[[#This Row],[Price_Level]]&amp;Table_wabobpsvr_AzureCalc_AzureCalcRateCard[[#This Row],[Region]]</f>
        <v>Geo Redundant Storage Standard IO - Table/Queue - Tier 3MOSP14</v>
      </c>
      <c r="B3410" s="784">
        <v>14</v>
      </c>
      <c r="C3410" s="784" t="s">
        <v>785</v>
      </c>
      <c r="D3410" s="784" t="s">
        <v>627</v>
      </c>
      <c r="E3410" s="784">
        <v>999999</v>
      </c>
      <c r="F3410" s="784" t="s">
        <v>920</v>
      </c>
      <c r="G3410" s="784" t="s">
        <v>4431</v>
      </c>
      <c r="H3410" s="784" t="s">
        <v>4431</v>
      </c>
      <c r="I3410" s="784" t="s">
        <v>5375</v>
      </c>
    </row>
    <row r="3411" spans="1:9" hidden="1">
      <c r="A3411" s="784" t="str">
        <f>Table_wabobpsvr_AzureCalc_AzureCalcRateCard[[#This Row],[ServiceName]]&amp;Table_wabobpsvr_AzureCalc_AzureCalcRateCard[[#This Row],[Price_Level]]&amp;Table_wabobpsvr_AzureCalc_AzureCalcRateCard[[#This Row],[Region]]</f>
        <v>Geo Redundant Storage Standard IO - Table/Queue - Tier 3A14</v>
      </c>
      <c r="B3411" s="784">
        <v>14</v>
      </c>
      <c r="C3411" s="784" t="s">
        <v>785</v>
      </c>
      <c r="D3411" s="784" t="s">
        <v>181</v>
      </c>
      <c r="E3411" s="784">
        <v>5.6000000000000001E-2</v>
      </c>
      <c r="F3411" s="784" t="s">
        <v>920</v>
      </c>
      <c r="G3411" s="784" t="s">
        <v>2592</v>
      </c>
      <c r="H3411" s="784" t="s">
        <v>2593</v>
      </c>
      <c r="I3411" s="784" t="s">
        <v>5375</v>
      </c>
    </row>
    <row r="3412" spans="1:9" hidden="1">
      <c r="A3412" s="784" t="str">
        <f>Table_wabobpsvr_AzureCalc_AzureCalcRateCard[[#This Row],[ServiceName]]&amp;Table_wabobpsvr_AzureCalc_AzureCalcRateCard[[#This Row],[Price_Level]]&amp;Table_wabobpsvr_AzureCalc_AzureCalcRateCard[[#This Row],[Region]]</f>
        <v>Geo Redundant Storage Standard IO - Table/Queue - Tier 3B14</v>
      </c>
      <c r="B3412" s="784">
        <v>14</v>
      </c>
      <c r="C3412" s="784" t="s">
        <v>785</v>
      </c>
      <c r="D3412" s="784" t="s">
        <v>182</v>
      </c>
      <c r="E3412" s="784">
        <v>5.6000000000000001E-2</v>
      </c>
      <c r="F3412" s="784" t="s">
        <v>920</v>
      </c>
      <c r="G3412" s="784" t="s">
        <v>2592</v>
      </c>
      <c r="H3412" s="784" t="s">
        <v>2593</v>
      </c>
      <c r="I3412" s="784" t="s">
        <v>5375</v>
      </c>
    </row>
    <row r="3413" spans="1:9" hidden="1">
      <c r="A3413" s="784" t="str">
        <f>Table_wabobpsvr_AzureCalc_AzureCalcRateCard[[#This Row],[ServiceName]]&amp;Table_wabobpsvr_AzureCalc_AzureCalcRateCard[[#This Row],[Price_Level]]&amp;Table_wabobpsvr_AzureCalc_AzureCalcRateCard[[#This Row],[Region]]</f>
        <v>Geo Redundant Storage Standard IO - Table/Queue - Tier 3C14</v>
      </c>
      <c r="B3413" s="784">
        <v>14</v>
      </c>
      <c r="C3413" s="784" t="s">
        <v>785</v>
      </c>
      <c r="D3413" s="784" t="s">
        <v>184</v>
      </c>
      <c r="E3413" s="784">
        <v>5.6000000000000001E-2</v>
      </c>
      <c r="F3413" s="784" t="s">
        <v>920</v>
      </c>
      <c r="G3413" s="784" t="s">
        <v>2592</v>
      </c>
      <c r="H3413" s="784" t="s">
        <v>2593</v>
      </c>
      <c r="I3413" s="784" t="s">
        <v>5375</v>
      </c>
    </row>
    <row r="3414" spans="1:9" hidden="1">
      <c r="A3414" s="784" t="str">
        <f>Table_wabobpsvr_AzureCalc_AzureCalcRateCard[[#This Row],[ServiceName]]&amp;Table_wabobpsvr_AzureCalc_AzureCalcRateCard[[#This Row],[Price_Level]]&amp;Table_wabobpsvr_AzureCalc_AzureCalcRateCard[[#This Row],[Region]]</f>
        <v>Geo Redundant Storage Standard IO - Table/Queue - Tier 3D14</v>
      </c>
      <c r="B3414" s="784">
        <v>14</v>
      </c>
      <c r="C3414" s="784" t="s">
        <v>785</v>
      </c>
      <c r="D3414" s="784" t="s">
        <v>183</v>
      </c>
      <c r="E3414" s="784">
        <v>5.6000000000000001E-2</v>
      </c>
      <c r="F3414" s="784" t="s">
        <v>920</v>
      </c>
      <c r="G3414" s="784" t="s">
        <v>2592</v>
      </c>
      <c r="H3414" s="784" t="s">
        <v>2593</v>
      </c>
      <c r="I3414" s="784" t="s">
        <v>5375</v>
      </c>
    </row>
    <row r="3415" spans="1:9" hidden="1">
      <c r="A3415" s="784" t="str">
        <f>Table_wabobpsvr_AzureCalc_AzureCalcRateCard[[#This Row],[ServiceName]]&amp;Table_wabobpsvr_AzureCalc_AzureCalcRateCard[[#This Row],[Price_Level]]&amp;Table_wabobpsvr_AzureCalc_AzureCalcRateCard[[#This Row],[Region]]</f>
        <v>Geo Redundant Storage Standard IO - Table/Queue - Tier 4MOSP14</v>
      </c>
      <c r="B3415" s="784">
        <v>14</v>
      </c>
      <c r="C3415" s="784" t="s">
        <v>785</v>
      </c>
      <c r="D3415" s="784" t="s">
        <v>627</v>
      </c>
      <c r="E3415" s="784">
        <v>999999</v>
      </c>
      <c r="F3415" s="784" t="s">
        <v>921</v>
      </c>
      <c r="G3415" s="784" t="s">
        <v>4431</v>
      </c>
      <c r="H3415" s="784" t="s">
        <v>4431</v>
      </c>
      <c r="I3415" s="784" t="s">
        <v>5375</v>
      </c>
    </row>
    <row r="3416" spans="1:9" hidden="1">
      <c r="A3416" s="784" t="str">
        <f>Table_wabobpsvr_AzureCalc_AzureCalcRateCard[[#This Row],[ServiceName]]&amp;Table_wabobpsvr_AzureCalc_AzureCalcRateCard[[#This Row],[Price_Level]]&amp;Table_wabobpsvr_AzureCalc_AzureCalcRateCard[[#This Row],[Region]]</f>
        <v>Geo Redundant Storage Standard IO - Table/Queue - Tier 4A14</v>
      </c>
      <c r="B3416" s="784">
        <v>14</v>
      </c>
      <c r="C3416" s="784" t="s">
        <v>785</v>
      </c>
      <c r="D3416" s="784" t="s">
        <v>181</v>
      </c>
      <c r="E3416" s="784">
        <v>5.6000000000000001E-2</v>
      </c>
      <c r="F3416" s="784" t="s">
        <v>921</v>
      </c>
      <c r="G3416" s="784" t="s">
        <v>2592</v>
      </c>
      <c r="H3416" s="784" t="s">
        <v>2593</v>
      </c>
      <c r="I3416" s="784" t="s">
        <v>5375</v>
      </c>
    </row>
    <row r="3417" spans="1:9" hidden="1">
      <c r="A3417" s="784" t="str">
        <f>Table_wabobpsvr_AzureCalc_AzureCalcRateCard[[#This Row],[ServiceName]]&amp;Table_wabobpsvr_AzureCalc_AzureCalcRateCard[[#This Row],[Price_Level]]&amp;Table_wabobpsvr_AzureCalc_AzureCalcRateCard[[#This Row],[Region]]</f>
        <v>Oracle WebLogic Server Standard (8 core)B</v>
      </c>
      <c r="B3417" s="784"/>
      <c r="C3417" s="784" t="s">
        <v>701</v>
      </c>
      <c r="D3417" s="784" t="s">
        <v>182</v>
      </c>
      <c r="E3417" s="784">
        <v>2</v>
      </c>
      <c r="F3417" s="784" t="s">
        <v>770</v>
      </c>
      <c r="G3417" s="784" t="s">
        <v>1674</v>
      </c>
      <c r="H3417" s="784" t="s">
        <v>1675</v>
      </c>
      <c r="I3417" s="784" t="s">
        <v>5376</v>
      </c>
    </row>
    <row r="3418" spans="1:9" hidden="1">
      <c r="A3418" s="784" t="str">
        <f>Table_wabobpsvr_AzureCalc_AzureCalcRateCard[[#This Row],[ServiceName]]&amp;Table_wabobpsvr_AzureCalc_AzureCalcRateCard[[#This Row],[Price_Level]]&amp;Table_wabobpsvr_AzureCalc_AzureCalcRateCard[[#This Row],[Region]]</f>
        <v>Oracle WebLogic Server Standard (8 core)C</v>
      </c>
      <c r="B3418" s="784"/>
      <c r="C3418" s="784" t="s">
        <v>701</v>
      </c>
      <c r="D3418" s="784" t="s">
        <v>184</v>
      </c>
      <c r="E3418" s="784">
        <v>2</v>
      </c>
      <c r="F3418" s="784" t="s">
        <v>770</v>
      </c>
      <c r="G3418" s="784" t="s">
        <v>1674</v>
      </c>
      <c r="H3418" s="784" t="s">
        <v>1675</v>
      </c>
      <c r="I3418" s="784" t="s">
        <v>5376</v>
      </c>
    </row>
    <row r="3419" spans="1:9" hidden="1">
      <c r="A3419" s="784" t="str">
        <f>Table_wabobpsvr_AzureCalc_AzureCalcRateCard[[#This Row],[ServiceName]]&amp;Table_wabobpsvr_AzureCalc_AzureCalcRateCard[[#This Row],[Price_Level]]&amp;Table_wabobpsvr_AzureCalc_AzureCalcRateCard[[#This Row],[Region]]</f>
        <v>Oracle WebLogic Server Standard (8 core)D</v>
      </c>
      <c r="B3419" s="784"/>
      <c r="C3419" s="784" t="s">
        <v>701</v>
      </c>
      <c r="D3419" s="784" t="s">
        <v>183</v>
      </c>
      <c r="E3419" s="784">
        <v>2</v>
      </c>
      <c r="F3419" s="784" t="s">
        <v>770</v>
      </c>
      <c r="G3419" s="784" t="s">
        <v>1674</v>
      </c>
      <c r="H3419" s="784" t="s">
        <v>1675</v>
      </c>
      <c r="I3419" s="784" t="s">
        <v>5376</v>
      </c>
    </row>
    <row r="3420" spans="1:9" hidden="1">
      <c r="A3420" s="784" t="str">
        <f>Table_wabobpsvr_AzureCalc_AzureCalcRateCard[[#This Row],[ServiceName]]&amp;Table_wabobpsvr_AzureCalc_AzureCalcRateCard[[#This Row],[Price_Level]]&amp;Table_wabobpsvr_AzureCalc_AzureCalcRateCard[[#This Row],[Region]]</f>
        <v>Oracle Weblogic Server Standard (16 core)MOSP</v>
      </c>
      <c r="B3420" s="784"/>
      <c r="C3420" s="784" t="s">
        <v>701</v>
      </c>
      <c r="D3420" s="784" t="s">
        <v>627</v>
      </c>
      <c r="E3420" s="784">
        <v>4</v>
      </c>
      <c r="F3420" s="784" t="s">
        <v>771</v>
      </c>
      <c r="G3420" s="784" t="s">
        <v>4431</v>
      </c>
      <c r="H3420" s="784" t="s">
        <v>4431</v>
      </c>
      <c r="I3420" s="784" t="s">
        <v>5377</v>
      </c>
    </row>
    <row r="3421" spans="1:9" hidden="1">
      <c r="A3421" t="str">
        <f>Table_wabobpsvr_AzureCalc_AzureCalcRateCard[[#This Row],[ServiceName]]&amp;Table_wabobpsvr_AzureCalc_AzureCalcRateCard[[#This Row],[Price_Level]]&amp;Table_wabobpsvr_AzureCalc_AzureCalcRateCard[[#This Row],[Region]]</f>
        <v>Oracle Weblogic Server Standard (16 core)A</v>
      </c>
      <c r="C3421" t="s">
        <v>701</v>
      </c>
      <c r="D3421" t="s">
        <v>181</v>
      </c>
      <c r="E3421">
        <v>4</v>
      </c>
      <c r="F3421" t="s">
        <v>771</v>
      </c>
      <c r="G3421" s="784" t="s">
        <v>1676</v>
      </c>
      <c r="H3421" s="784" t="s">
        <v>1677</v>
      </c>
      <c r="I3421" s="784" t="s">
        <v>5377</v>
      </c>
    </row>
    <row r="3422" spans="1:9" hidden="1">
      <c r="A3422" s="784" t="str">
        <f>Table_wabobpsvr_AzureCalc_AzureCalcRateCard[[#This Row],[ServiceName]]&amp;Table_wabobpsvr_AzureCalc_AzureCalcRateCard[[#This Row],[Price_Level]]&amp;Table_wabobpsvr_AzureCalc_AzureCalcRateCard[[#This Row],[Region]]</f>
        <v>Oracle WebLogic Server Standard (16 core)B</v>
      </c>
      <c r="B3422" s="784"/>
      <c r="C3422" s="784" t="s">
        <v>701</v>
      </c>
      <c r="D3422" s="784" t="s">
        <v>182</v>
      </c>
      <c r="E3422" s="784">
        <v>4</v>
      </c>
      <c r="F3422" s="784" t="s">
        <v>772</v>
      </c>
      <c r="G3422" s="784" t="s">
        <v>1676</v>
      </c>
      <c r="H3422" s="784" t="s">
        <v>1677</v>
      </c>
      <c r="I3422" s="784" t="s">
        <v>5377</v>
      </c>
    </row>
    <row r="3423" spans="1:9" hidden="1">
      <c r="A3423" t="str">
        <f>Table_wabobpsvr_AzureCalc_AzureCalcRateCard[[#This Row],[ServiceName]]&amp;Table_wabobpsvr_AzureCalc_AzureCalcRateCard[[#This Row],[Price_Level]]&amp;Table_wabobpsvr_AzureCalc_AzureCalcRateCard[[#This Row],[Region]]</f>
        <v>Oracle WebLogic Server Standard (16 core)C</v>
      </c>
      <c r="C3423" t="s">
        <v>701</v>
      </c>
      <c r="D3423" t="s">
        <v>184</v>
      </c>
      <c r="E3423">
        <v>4</v>
      </c>
      <c r="F3423" t="s">
        <v>772</v>
      </c>
      <c r="G3423" s="784" t="s">
        <v>1676</v>
      </c>
      <c r="H3423" s="784" t="s">
        <v>1677</v>
      </c>
      <c r="I3423" s="784" t="s">
        <v>5377</v>
      </c>
    </row>
    <row r="3424" spans="1:9" hidden="1">
      <c r="A3424" t="str">
        <f>Table_wabobpsvr_AzureCalc_AzureCalcRateCard[[#This Row],[ServiceName]]&amp;Table_wabobpsvr_AzureCalc_AzureCalcRateCard[[#This Row],[Price_Level]]&amp;Table_wabobpsvr_AzureCalc_AzureCalcRateCard[[#This Row],[Region]]</f>
        <v>Oracle WebLogic Server Standard (16 core)D</v>
      </c>
      <c r="C3424" t="s">
        <v>701</v>
      </c>
      <c r="D3424" t="s">
        <v>183</v>
      </c>
      <c r="E3424">
        <v>4</v>
      </c>
      <c r="F3424" t="s">
        <v>772</v>
      </c>
      <c r="G3424" s="784" t="s">
        <v>1676</v>
      </c>
      <c r="H3424" s="784" t="s">
        <v>1677</v>
      </c>
      <c r="I3424" s="784" t="s">
        <v>5377</v>
      </c>
    </row>
    <row r="3425" spans="1:9" hidden="1">
      <c r="A3425" t="str">
        <f>Table_wabobpsvr_AzureCalc_AzureCalcRateCard[[#This Row],[ServiceName]]&amp;Table_wabobpsvr_AzureCalc_AzureCalcRateCard[[#This Row],[Price_Level]]&amp;Table_wabobpsvr_AzureCalc_AzureCalcRateCard[[#This Row],[Region]]</f>
        <v>SQL Standard S2 Database DaysA13</v>
      </c>
      <c r="B3425">
        <v>13</v>
      </c>
      <c r="C3425" t="s">
        <v>338</v>
      </c>
      <c r="D3425" t="s">
        <v>181</v>
      </c>
      <c r="E3425">
        <v>2.8493360000000001</v>
      </c>
      <c r="F3425" t="s">
        <v>773</v>
      </c>
      <c r="G3425" s="784" t="s">
        <v>1678</v>
      </c>
      <c r="H3425" s="784" t="s">
        <v>1679</v>
      </c>
      <c r="I3425" s="784" t="s">
        <v>5378</v>
      </c>
    </row>
    <row r="3426" spans="1:9" hidden="1">
      <c r="A3426" t="str">
        <f>Table_wabobpsvr_AzureCalc_AzureCalcRateCard[[#This Row],[ServiceName]]&amp;Table_wabobpsvr_AzureCalc_AzureCalcRateCard[[#This Row],[Price_Level]]&amp;Table_wabobpsvr_AzureCalc_AzureCalcRateCard[[#This Row],[Region]]</f>
        <v>SQL Standard S2 Database DaysB13</v>
      </c>
      <c r="B3426">
        <v>13</v>
      </c>
      <c r="C3426" t="s">
        <v>338</v>
      </c>
      <c r="D3426" t="s">
        <v>182</v>
      </c>
      <c r="E3426">
        <v>2.73224</v>
      </c>
      <c r="F3426" t="s">
        <v>773</v>
      </c>
      <c r="G3426" s="784" t="s">
        <v>1678</v>
      </c>
      <c r="H3426" s="784" t="s">
        <v>1679</v>
      </c>
      <c r="I3426" s="784" t="s">
        <v>5378</v>
      </c>
    </row>
    <row r="3427" spans="1:9" hidden="1">
      <c r="A3427" t="str">
        <f>Table_wabobpsvr_AzureCalc_AzureCalcRateCard[[#This Row],[ServiceName]]&amp;Table_wabobpsvr_AzureCalc_AzureCalcRateCard[[#This Row],[Price_Level]]&amp;Table_wabobpsvr_AzureCalc_AzureCalcRateCard[[#This Row],[Region]]</f>
        <v>SQL Standard S2 Database DaysC13</v>
      </c>
      <c r="B3427">
        <v>13</v>
      </c>
      <c r="C3427" t="s">
        <v>338</v>
      </c>
      <c r="D3427" t="s">
        <v>184</v>
      </c>
      <c r="E3427">
        <v>2.6151439999999999</v>
      </c>
      <c r="F3427" t="s">
        <v>773</v>
      </c>
      <c r="G3427" s="784" t="s">
        <v>1678</v>
      </c>
      <c r="H3427" s="784" t="s">
        <v>1679</v>
      </c>
      <c r="I3427" s="784" t="s">
        <v>5378</v>
      </c>
    </row>
    <row r="3428" spans="1:9" hidden="1">
      <c r="A3428" t="str">
        <f>Table_wabobpsvr_AzureCalc_AzureCalcRateCard[[#This Row],[ServiceName]]&amp;Table_wabobpsvr_AzureCalc_AzureCalcRateCard[[#This Row],[Price_Level]]&amp;Table_wabobpsvr_AzureCalc_AzureCalcRateCard[[#This Row],[Region]]</f>
        <v>SQL Standard S2 Database DaysD13</v>
      </c>
      <c r="B3428">
        <v>13</v>
      </c>
      <c r="C3428" t="s">
        <v>338</v>
      </c>
      <c r="D3428" t="s">
        <v>183</v>
      </c>
      <c r="E3428">
        <v>2.4980479999999998</v>
      </c>
      <c r="F3428" t="s">
        <v>773</v>
      </c>
      <c r="G3428" s="784" t="s">
        <v>1678</v>
      </c>
      <c r="H3428" s="784" t="s">
        <v>1679</v>
      </c>
      <c r="I3428" s="784" t="s">
        <v>5378</v>
      </c>
    </row>
    <row r="3429" spans="1:9" hidden="1">
      <c r="A3429" t="str">
        <f>Table_wabobpsvr_AzureCalc_AzureCalcRateCard[[#This Row],[ServiceName]]&amp;Table_wabobpsvr_AzureCalc_AzureCalcRateCard[[#This Row],[Price_Level]]&amp;Table_wabobpsvr_AzureCalc_AzureCalcRateCard[[#This Row],[Region]]</f>
        <v>Cache BasicC</v>
      </c>
      <c r="C3429" t="s">
        <v>594</v>
      </c>
      <c r="D3429" t="s">
        <v>184</v>
      </c>
      <c r="E3429">
        <v>16.38</v>
      </c>
      <c r="F3429" t="s">
        <v>774</v>
      </c>
      <c r="G3429" s="784" t="s">
        <v>1680</v>
      </c>
      <c r="H3429" s="784" t="s">
        <v>1681</v>
      </c>
      <c r="I3429" s="784" t="s">
        <v>5379</v>
      </c>
    </row>
    <row r="3430" spans="1:9" hidden="1">
      <c r="A3430" t="str">
        <f>Table_wabobpsvr_AzureCalc_AzureCalcRateCard[[#This Row],[ServiceName]]&amp;Table_wabobpsvr_AzureCalc_AzureCalcRateCard[[#This Row],[Price_Level]]&amp;Table_wabobpsvr_AzureCalc_AzureCalcRateCard[[#This Row],[Region]]</f>
        <v>Cache BasicD</v>
      </c>
      <c r="C3430" t="s">
        <v>594</v>
      </c>
      <c r="D3430" t="s">
        <v>183</v>
      </c>
      <c r="E3430">
        <v>15.84</v>
      </c>
      <c r="F3430" t="s">
        <v>774</v>
      </c>
      <c r="G3430" s="784" t="s">
        <v>1680</v>
      </c>
      <c r="H3430" s="784" t="s">
        <v>1681</v>
      </c>
      <c r="I3430" s="784" t="s">
        <v>5379</v>
      </c>
    </row>
    <row r="3431" spans="1:9" hidden="1">
      <c r="A3431" t="str">
        <f>Table_wabobpsvr_AzureCalc_AzureCalcRateCard[[#This Row],[ServiceName]]&amp;Table_wabobpsvr_AzureCalc_AzureCalcRateCard[[#This Row],[Price_Level]]&amp;Table_wabobpsvr_AzureCalc_AzureCalcRateCard[[#This Row],[Region]]</f>
        <v>Standard_G1 VM (Windows)D2</v>
      </c>
      <c r="B3431">
        <v>2</v>
      </c>
      <c r="C3431" t="s">
        <v>91</v>
      </c>
      <c r="D3431" t="s">
        <v>183</v>
      </c>
      <c r="E3431">
        <v>0.54</v>
      </c>
      <c r="F3431" t="s">
        <v>3225</v>
      </c>
      <c r="G3431" s="784" t="s">
        <v>3592</v>
      </c>
      <c r="H3431" s="784" t="s">
        <v>3593</v>
      </c>
      <c r="I3431" s="784" t="s">
        <v>5380</v>
      </c>
    </row>
    <row r="3432" spans="1:9" hidden="1">
      <c r="A3432" t="str">
        <f>Table_wabobpsvr_AzureCalc_AzureCalcRateCard[[#This Row],[ServiceName]]&amp;Table_wabobpsvr_AzureCalc_AzureCalcRateCard[[#This Row],[Price_Level]]&amp;Table_wabobpsvr_AzureCalc_AzureCalcRateCard[[#This Row],[Region]]</f>
        <v>Basic Medium Azure App Service HoursB12</v>
      </c>
      <c r="B3432">
        <v>12</v>
      </c>
      <c r="C3432" t="s">
        <v>701</v>
      </c>
      <c r="D3432" t="s">
        <v>182</v>
      </c>
      <c r="E3432">
        <v>0.11899999999999999</v>
      </c>
      <c r="F3432" t="s">
        <v>4658</v>
      </c>
      <c r="G3432" s="784" t="s">
        <v>1622</v>
      </c>
      <c r="H3432" s="784" t="s">
        <v>1623</v>
      </c>
      <c r="I3432" s="784" t="s">
        <v>5381</v>
      </c>
    </row>
    <row r="3433" spans="1:9" hidden="1">
      <c r="A3433" t="str">
        <f>Table_wabobpsvr_AzureCalc_AzureCalcRateCard[[#This Row],[ServiceName]]&amp;Table_wabobpsvr_AzureCalc_AzureCalcRateCard[[#This Row],[Price_Level]]&amp;Table_wabobpsvr_AzureCalc_AzureCalcRateCard[[#This Row],[Region]]</f>
        <v>A9 VM (Non-Windows)B16</v>
      </c>
      <c r="B3433">
        <v>16</v>
      </c>
      <c r="C3433" t="s">
        <v>91</v>
      </c>
      <c r="D3433" t="s">
        <v>182</v>
      </c>
      <c r="E3433">
        <v>3.1139999999999999</v>
      </c>
      <c r="F3433" t="s">
        <v>721</v>
      </c>
      <c r="G3433" s="784" t="s">
        <v>2795</v>
      </c>
      <c r="H3433" s="784" t="s">
        <v>2796</v>
      </c>
      <c r="I3433" s="784" t="s">
        <v>4431</v>
      </c>
    </row>
    <row r="3434" spans="1:9" hidden="1">
      <c r="A3434" t="str">
        <f>Table_wabobpsvr_AzureCalc_AzureCalcRateCard[[#This Row],[ServiceName]]&amp;Table_wabobpsvr_AzureCalc_AzureCalcRateCard[[#This Row],[Price_Level]]&amp;Table_wabobpsvr_AzureCalc_AzureCalcRateCard[[#This Row],[Region]]</f>
        <v>Compute HoursMOSP13</v>
      </c>
      <c r="B3434">
        <v>13</v>
      </c>
      <c r="C3434" t="s">
        <v>91</v>
      </c>
      <c r="D3434" t="s">
        <v>627</v>
      </c>
      <c r="E3434">
        <v>9.7500000000000003E-2</v>
      </c>
      <c r="F3434" t="s">
        <v>4787</v>
      </c>
      <c r="G3434" s="784" t="s">
        <v>4431</v>
      </c>
      <c r="H3434" s="784" t="s">
        <v>4431</v>
      </c>
      <c r="I3434" s="784" t="s">
        <v>5382</v>
      </c>
    </row>
    <row r="3435" spans="1:9" hidden="1">
      <c r="A3435" t="str">
        <f>Table_wabobpsvr_AzureCalc_AzureCalcRateCard[[#This Row],[ServiceName]]&amp;Table_wabobpsvr_AzureCalc_AzureCalcRateCard[[#This Row],[Price_Level]]&amp;Table_wabobpsvr_AzureCalc_AzureCalcRateCard[[#This Row],[Region]]</f>
        <v>A6 HDInsightD15</v>
      </c>
      <c r="B3435">
        <v>15</v>
      </c>
      <c r="C3435" t="s">
        <v>91</v>
      </c>
      <c r="D3435" t="s">
        <v>183</v>
      </c>
      <c r="E3435">
        <v>0.60419999999999996</v>
      </c>
      <c r="F3435" t="s">
        <v>3584</v>
      </c>
      <c r="G3435" s="784" t="s">
        <v>3668</v>
      </c>
      <c r="H3435" s="784" t="s">
        <v>3669</v>
      </c>
      <c r="I3435" s="784" t="s">
        <v>5383</v>
      </c>
    </row>
    <row r="3436" spans="1:9" hidden="1">
      <c r="A3436" t="str">
        <f>Table_wabobpsvr_AzureCalc_AzureCalcRateCard[[#This Row],[ServiceName]]&amp;Table_wabobpsvr_AzureCalc_AzureCalcRateCard[[#This Row],[Price_Level]]&amp;Table_wabobpsvr_AzureCalc_AzureCalcRateCard[[#This Row],[Region]]</f>
        <v>SQL Database BusinessC</v>
      </c>
      <c r="C3436" t="s">
        <v>1280</v>
      </c>
      <c r="D3436" t="s">
        <v>184</v>
      </c>
      <c r="E3436">
        <v>73.626300000000001</v>
      </c>
      <c r="F3436" t="s">
        <v>784</v>
      </c>
      <c r="G3436" s="784" t="s">
        <v>3646</v>
      </c>
      <c r="H3436" s="784" t="s">
        <v>3647</v>
      </c>
      <c r="I3436" s="784" t="s">
        <v>4431</v>
      </c>
    </row>
    <row r="3437" spans="1:9" hidden="1">
      <c r="A3437" t="str">
        <f>Table_wabobpsvr_AzureCalc_AzureCalcRateCard[[#This Row],[ServiceName]]&amp;Table_wabobpsvr_AzureCalc_AzureCalcRateCard[[#This Row],[Price_Level]]&amp;Table_wabobpsvr_AzureCalc_AzureCalcRateCard[[#This Row],[Region]]</f>
        <v>Standard Overage Session HoursMOSP16</v>
      </c>
      <c r="B3437">
        <v>16</v>
      </c>
      <c r="C3437" t="s">
        <v>4431</v>
      </c>
      <c r="D3437" t="s">
        <v>627</v>
      </c>
      <c r="E3437">
        <v>999999</v>
      </c>
      <c r="F3437" t="s">
        <v>3302</v>
      </c>
      <c r="G3437" s="784" t="s">
        <v>4431</v>
      </c>
      <c r="H3437" s="784" t="s">
        <v>4431</v>
      </c>
      <c r="I3437" s="784" t="s">
        <v>4431</v>
      </c>
    </row>
    <row r="3438" spans="1:9" hidden="1">
      <c r="A3438" t="str">
        <f>Table_wabobpsvr_AzureCalc_AzureCalcRateCard[[#This Row],[ServiceName]]&amp;Table_wabobpsvr_AzureCalc_AzureCalcRateCard[[#This Row],[Price_Level]]&amp;Table_wabobpsvr_AzureCalc_AzureCalcRateCard[[#This Row],[Region]]</f>
        <v>SQL DB Premium P1 Database HoursB16</v>
      </c>
      <c r="B3438">
        <v>16</v>
      </c>
      <c r="C3438" t="s">
        <v>91</v>
      </c>
      <c r="D3438" t="s">
        <v>182</v>
      </c>
      <c r="E3438">
        <v>0.66777600000000004</v>
      </c>
      <c r="F3438" t="s">
        <v>1080</v>
      </c>
      <c r="G3438" s="784" t="s">
        <v>3281</v>
      </c>
      <c r="H3438" s="784" t="s">
        <v>3282</v>
      </c>
      <c r="I3438" s="784" t="s">
        <v>4431</v>
      </c>
    </row>
    <row r="3439" spans="1:9" hidden="1">
      <c r="A3439" t="str">
        <f>Table_wabobpsvr_AzureCalc_AzureCalcRateCard[[#This Row],[ServiceName]]&amp;Table_wabobpsvr_AzureCalc_AzureCalcRateCard[[#This Row],[Price_Level]]&amp;Table_wabobpsvr_AzureCalc_AzureCalcRateCard[[#This Row],[Region]]</f>
        <v>Basic Medium Azure App Service HoursC12</v>
      </c>
      <c r="B3439">
        <v>12</v>
      </c>
      <c r="C3439" t="s">
        <v>701</v>
      </c>
      <c r="D3439" t="s">
        <v>184</v>
      </c>
      <c r="E3439">
        <v>0.1139</v>
      </c>
      <c r="F3439" t="s">
        <v>4658</v>
      </c>
      <c r="G3439" s="784" t="s">
        <v>1622</v>
      </c>
      <c r="H3439" s="784" t="s">
        <v>1623</v>
      </c>
      <c r="I3439" s="784" t="s">
        <v>5381</v>
      </c>
    </row>
    <row r="3440" spans="1:9" hidden="1">
      <c r="A3440" t="str">
        <f>Table_wabobpsvr_AzureCalc_AzureCalcRateCard[[#This Row],[ServiceName]]&amp;Table_wabobpsvr_AzureCalc_AzureCalcRateCard[[#This Row],[Price_Level]]&amp;Table_wabobpsvr_AzureCalc_AzureCalcRateCard[[#This Row],[Region]]</f>
        <v>A8 VM (Windows)MOSP15</v>
      </c>
      <c r="B3440">
        <v>15</v>
      </c>
      <c r="C3440" t="s">
        <v>91</v>
      </c>
      <c r="D3440" t="s">
        <v>627</v>
      </c>
      <c r="E3440">
        <v>2.7919999999999998</v>
      </c>
      <c r="F3440" t="s">
        <v>719</v>
      </c>
      <c r="G3440" s="784" t="s">
        <v>4431</v>
      </c>
      <c r="H3440" s="784" t="s">
        <v>4431</v>
      </c>
      <c r="I3440" s="784" t="s">
        <v>5384</v>
      </c>
    </row>
    <row r="3441" spans="1:9" hidden="1">
      <c r="A3441" s="784" t="str">
        <f>Table_wabobpsvr_AzureCalc_AzureCalcRateCard[[#This Row],[ServiceName]]&amp;Table_wabobpsvr_AzureCalc_AzureCalcRateCard[[#This Row],[Price_Level]]&amp;Table_wabobpsvr_AzureCalc_AzureCalcRateCard[[#This Row],[Region]]</f>
        <v>A8 VM (Windows)A15</v>
      </c>
      <c r="B3441" s="784">
        <v>15</v>
      </c>
      <c r="C3441" s="784" t="s">
        <v>91</v>
      </c>
      <c r="D3441" s="784" t="s">
        <v>181</v>
      </c>
      <c r="E3441" s="784">
        <v>2.0379999999999998</v>
      </c>
      <c r="F3441" s="784" t="s">
        <v>719</v>
      </c>
      <c r="G3441" s="784" t="s">
        <v>3050</v>
      </c>
      <c r="H3441" s="784" t="s">
        <v>3051</v>
      </c>
      <c r="I3441" s="784" t="s">
        <v>5384</v>
      </c>
    </row>
    <row r="3442" spans="1:9" hidden="1">
      <c r="A3442" s="784" t="str">
        <f>Table_wabobpsvr_AzureCalc_AzureCalcRateCard[[#This Row],[ServiceName]]&amp;Table_wabobpsvr_AzureCalc_AzureCalcRateCard[[#This Row],[Price_Level]]&amp;Table_wabobpsvr_AzureCalc_AzureCalcRateCard[[#This Row],[Region]]</f>
        <v>A8 VM (Windows)B15</v>
      </c>
      <c r="B3442" s="784">
        <v>15</v>
      </c>
      <c r="C3442" s="784" t="s">
        <v>91</v>
      </c>
      <c r="D3442" s="784" t="s">
        <v>182</v>
      </c>
      <c r="E3442" s="784">
        <v>1.954</v>
      </c>
      <c r="F3442" s="784" t="s">
        <v>719</v>
      </c>
      <c r="G3442" s="784" t="s">
        <v>3050</v>
      </c>
      <c r="H3442" s="784" t="s">
        <v>3051</v>
      </c>
      <c r="I3442" s="784" t="s">
        <v>5384</v>
      </c>
    </row>
    <row r="3443" spans="1:9" hidden="1">
      <c r="A3443" s="784" t="str">
        <f>Table_wabobpsvr_AzureCalc_AzureCalcRateCard[[#This Row],[ServiceName]]&amp;Table_wabobpsvr_AzureCalc_AzureCalcRateCard[[#This Row],[Price_Level]]&amp;Table_wabobpsvr_AzureCalc_AzureCalcRateCard[[#This Row],[Region]]</f>
        <v>A8 VM (Windows)C15</v>
      </c>
      <c r="B3443" s="784">
        <v>15</v>
      </c>
      <c r="C3443" s="784" t="s">
        <v>91</v>
      </c>
      <c r="D3443" s="784" t="s">
        <v>184</v>
      </c>
      <c r="E3443" s="784">
        <v>1.871</v>
      </c>
      <c r="F3443" s="784" t="s">
        <v>719</v>
      </c>
      <c r="G3443" s="784" t="s">
        <v>3050</v>
      </c>
      <c r="H3443" s="784" t="s">
        <v>3051</v>
      </c>
      <c r="I3443" s="784" t="s">
        <v>5384</v>
      </c>
    </row>
    <row r="3444" spans="1:9" hidden="1">
      <c r="A3444" s="784" t="str">
        <f>Table_wabobpsvr_AzureCalc_AzureCalcRateCard[[#This Row],[ServiceName]]&amp;Table_wabobpsvr_AzureCalc_AzureCalcRateCard[[#This Row],[Price_Level]]&amp;Table_wabobpsvr_AzureCalc_AzureCalcRateCard[[#This Row],[Region]]</f>
        <v>A8 VM (Windows)D15</v>
      </c>
      <c r="B3444" s="784">
        <v>15</v>
      </c>
      <c r="C3444" s="784" t="s">
        <v>91</v>
      </c>
      <c r="D3444" s="784" t="s">
        <v>183</v>
      </c>
      <c r="E3444" s="784">
        <v>1.7869999999999999</v>
      </c>
      <c r="F3444" s="784" t="s">
        <v>719</v>
      </c>
      <c r="G3444" s="784" t="s">
        <v>3050</v>
      </c>
      <c r="H3444" s="784" t="s">
        <v>3051</v>
      </c>
      <c r="I3444" s="784" t="s">
        <v>5384</v>
      </c>
    </row>
    <row r="3445" spans="1:9" hidden="1">
      <c r="A3445" s="784" t="str">
        <f>Table_wabobpsvr_AzureCalc_AzureCalcRateCard[[#This Row],[ServiceName]]&amp;Table_wabobpsvr_AzureCalc_AzureCalcRateCard[[#This Row],[Price_Level]]&amp;Table_wabobpsvr_AzureCalc_AzureCalcRateCard[[#This Row],[Region]]</f>
        <v>Basic Medium Azure App Service HoursD12</v>
      </c>
      <c r="B3445" s="784">
        <v>12</v>
      </c>
      <c r="C3445" s="784" t="s">
        <v>701</v>
      </c>
      <c r="D3445" s="784" t="s">
        <v>183</v>
      </c>
      <c r="E3445" s="784">
        <v>0.10879999999999999</v>
      </c>
      <c r="F3445" s="784" t="s">
        <v>4658</v>
      </c>
      <c r="G3445" s="784" t="s">
        <v>1622</v>
      </c>
      <c r="H3445" s="784" t="s">
        <v>1623</v>
      </c>
      <c r="I3445" s="784" t="s">
        <v>5381</v>
      </c>
    </row>
    <row r="3446" spans="1:9" hidden="1">
      <c r="A3446" s="784" t="str">
        <f>Table_wabobpsvr_AzureCalc_AzureCalcRateCard[[#This Row],[ServiceName]]&amp;Table_wabobpsvr_AzureCalc_AzureCalcRateCard[[#This Row],[Price_Level]]&amp;Table_wabobpsvr_AzureCalc_AzureCalcRateCard[[#This Row],[Region]]</f>
        <v>Basic Medium Azure App Service HoursMOSP13</v>
      </c>
      <c r="B3446" s="784">
        <v>13</v>
      </c>
      <c r="C3446" s="784" t="s">
        <v>701</v>
      </c>
      <c r="D3446" s="784" t="s">
        <v>627</v>
      </c>
      <c r="E3446" s="784">
        <v>0.183</v>
      </c>
      <c r="F3446" s="784" t="s">
        <v>4658</v>
      </c>
      <c r="G3446" s="784" t="s">
        <v>4431</v>
      </c>
      <c r="H3446" s="784" t="s">
        <v>4431</v>
      </c>
      <c r="I3446" s="784" t="s">
        <v>5385</v>
      </c>
    </row>
    <row r="3447" spans="1:9" hidden="1">
      <c r="A3447" s="784" t="str">
        <f>Table_wabobpsvr_AzureCalc_AzureCalcRateCard[[#This Row],[ServiceName]]&amp;Table_wabobpsvr_AzureCalc_AzureCalcRateCard[[#This Row],[Price_Level]]&amp;Table_wabobpsvr_AzureCalc_AzureCalcRateCard[[#This Row],[Region]]</f>
        <v>Basic Medium Azure App Service HoursA13</v>
      </c>
      <c r="B3447" s="784">
        <v>13</v>
      </c>
      <c r="C3447" s="784" t="s">
        <v>701</v>
      </c>
      <c r="D3447" s="784" t="s">
        <v>181</v>
      </c>
      <c r="E3447" s="784">
        <v>0.13358999999999999</v>
      </c>
      <c r="F3447" s="784" t="s">
        <v>4658</v>
      </c>
      <c r="G3447" s="784" t="s">
        <v>1682</v>
      </c>
      <c r="H3447" s="784" t="s">
        <v>1683</v>
      </c>
      <c r="I3447" s="784" t="s">
        <v>5385</v>
      </c>
    </row>
    <row r="3448" spans="1:9" hidden="1">
      <c r="A3448" s="784" t="str">
        <f>Table_wabobpsvr_AzureCalc_AzureCalcRateCard[[#This Row],[ServiceName]]&amp;Table_wabobpsvr_AzureCalc_AzureCalcRateCard[[#This Row],[Price_Level]]&amp;Table_wabobpsvr_AzureCalc_AzureCalcRateCard[[#This Row],[Region]]</f>
        <v>Basic Medium Azure App Service HoursB13</v>
      </c>
      <c r="B3448" s="784">
        <v>13</v>
      </c>
      <c r="C3448" s="784" t="s">
        <v>701</v>
      </c>
      <c r="D3448" s="784" t="s">
        <v>182</v>
      </c>
      <c r="E3448" s="784">
        <v>0.12809999999999999</v>
      </c>
      <c r="F3448" s="784" t="s">
        <v>4658</v>
      </c>
      <c r="G3448" s="784" t="s">
        <v>1682</v>
      </c>
      <c r="H3448" s="784" t="s">
        <v>1683</v>
      </c>
      <c r="I3448" s="784" t="s">
        <v>5385</v>
      </c>
    </row>
    <row r="3449" spans="1:9" hidden="1">
      <c r="A3449" s="784" t="str">
        <f>Table_wabobpsvr_AzureCalc_AzureCalcRateCard[[#This Row],[ServiceName]]&amp;Table_wabobpsvr_AzureCalc_AzureCalcRateCard[[#This Row],[Price_Level]]&amp;Table_wabobpsvr_AzureCalc_AzureCalcRateCard[[#This Row],[Region]]</f>
        <v>Basic Medium Azure App Service HoursC13</v>
      </c>
      <c r="B3449" s="784">
        <v>13</v>
      </c>
      <c r="C3449" s="784" t="s">
        <v>701</v>
      </c>
      <c r="D3449" s="784" t="s">
        <v>184</v>
      </c>
      <c r="E3449" s="784">
        <v>0.12261</v>
      </c>
      <c r="F3449" s="784" t="s">
        <v>4658</v>
      </c>
      <c r="G3449" s="784" t="s">
        <v>1682</v>
      </c>
      <c r="H3449" s="784" t="s">
        <v>1683</v>
      </c>
      <c r="I3449" s="784" t="s">
        <v>5385</v>
      </c>
    </row>
    <row r="3450" spans="1:9" hidden="1">
      <c r="A3450" s="784" t="str">
        <f>Table_wabobpsvr_AzureCalc_AzureCalcRateCard[[#This Row],[ServiceName]]&amp;Table_wabobpsvr_AzureCalc_AzureCalcRateCard[[#This Row],[Price_Level]]&amp;Table_wabobpsvr_AzureCalc_AzureCalcRateCard[[#This Row],[Region]]</f>
        <v>Basic Medium Azure App Service HoursD13</v>
      </c>
      <c r="B3450" s="784">
        <v>13</v>
      </c>
      <c r="C3450" s="784" t="s">
        <v>701</v>
      </c>
      <c r="D3450" s="784" t="s">
        <v>183</v>
      </c>
      <c r="E3450" s="784">
        <v>0.11712</v>
      </c>
      <c r="F3450" s="784" t="s">
        <v>4658</v>
      </c>
      <c r="G3450" s="784" t="s">
        <v>1682</v>
      </c>
      <c r="H3450" s="784" t="s">
        <v>1683</v>
      </c>
      <c r="I3450" s="784" t="s">
        <v>5385</v>
      </c>
    </row>
    <row r="3451" spans="1:9" hidden="1">
      <c r="A3451" t="str">
        <f>Table_wabobpsvr_AzureCalc_AzureCalcRateCard[[#This Row],[ServiceName]]&amp;Table_wabobpsvr_AzureCalc_AzureCalcRateCard[[#This Row],[Price_Level]]&amp;Table_wabobpsvr_AzureCalc_AzureCalcRateCard[[#This Row],[Region]]</f>
        <v>Standard Medium Azure App Service HoursMOSP</v>
      </c>
      <c r="C3451" t="s">
        <v>701</v>
      </c>
      <c r="D3451" t="s">
        <v>627</v>
      </c>
      <c r="E3451">
        <v>0.2</v>
      </c>
      <c r="F3451" t="s">
        <v>4654</v>
      </c>
      <c r="G3451" s="784" t="s">
        <v>4431</v>
      </c>
      <c r="H3451" s="784" t="s">
        <v>4431</v>
      </c>
      <c r="I3451" s="784" t="s">
        <v>5386</v>
      </c>
    </row>
    <row r="3452" spans="1:9" hidden="1">
      <c r="A3452" t="str">
        <f>Table_wabobpsvr_AzureCalc_AzureCalcRateCard[[#This Row],[ServiceName]]&amp;Table_wabobpsvr_AzureCalc_AzureCalcRateCard[[#This Row],[Price_Level]]&amp;Table_wabobpsvr_AzureCalc_AzureCalcRateCard[[#This Row],[Region]]</f>
        <v>Standard Medium Azure App Service HoursA</v>
      </c>
      <c r="C3452" t="s">
        <v>701</v>
      </c>
      <c r="D3452" t="s">
        <v>181</v>
      </c>
      <c r="E3452">
        <v>0.14599999999999999</v>
      </c>
      <c r="F3452" t="s">
        <v>4654</v>
      </c>
      <c r="G3452" s="784" t="s">
        <v>1684</v>
      </c>
      <c r="H3452" s="784" t="s">
        <v>1685</v>
      </c>
      <c r="I3452" s="784" t="s">
        <v>5386</v>
      </c>
    </row>
    <row r="3453" spans="1:9" hidden="1">
      <c r="A3453" t="str">
        <f>Table_wabobpsvr_AzureCalc_AzureCalcRateCard[[#This Row],[ServiceName]]&amp;Table_wabobpsvr_AzureCalc_AzureCalcRateCard[[#This Row],[Price_Level]]&amp;Table_wabobpsvr_AzureCalc_AzureCalcRateCard[[#This Row],[Region]]</f>
        <v>Standard Medium Azure App Service HoursB</v>
      </c>
      <c r="C3453" t="s">
        <v>701</v>
      </c>
      <c r="D3453" t="s">
        <v>182</v>
      </c>
      <c r="E3453">
        <v>0.14000000000000001</v>
      </c>
      <c r="F3453" t="s">
        <v>4654</v>
      </c>
      <c r="G3453" s="784" t="s">
        <v>1684</v>
      </c>
      <c r="H3453" s="784" t="s">
        <v>1685</v>
      </c>
      <c r="I3453" s="784" t="s">
        <v>5386</v>
      </c>
    </row>
    <row r="3454" spans="1:9" hidden="1">
      <c r="A3454" t="str">
        <f>Table_wabobpsvr_AzureCalc_AzureCalcRateCard[[#This Row],[ServiceName]]&amp;Table_wabobpsvr_AzureCalc_AzureCalcRateCard[[#This Row],[Price_Level]]&amp;Table_wabobpsvr_AzureCalc_AzureCalcRateCard[[#This Row],[Region]]</f>
        <v>Standard Medium Azure App Service HoursC</v>
      </c>
      <c r="C3454" t="s">
        <v>701</v>
      </c>
      <c r="D3454" t="s">
        <v>184</v>
      </c>
      <c r="E3454">
        <v>0.13400000000000001</v>
      </c>
      <c r="F3454" t="s">
        <v>4654</v>
      </c>
      <c r="G3454" s="784" t="s">
        <v>1684</v>
      </c>
      <c r="H3454" s="784" t="s">
        <v>1685</v>
      </c>
      <c r="I3454" s="784" t="s">
        <v>5386</v>
      </c>
    </row>
    <row r="3455" spans="1:9" hidden="1">
      <c r="A3455" t="str">
        <f>Table_wabobpsvr_AzureCalc_AzureCalcRateCard[[#This Row],[ServiceName]]&amp;Table_wabobpsvr_AzureCalc_AzureCalcRateCard[[#This Row],[Price_Level]]&amp;Table_wabobpsvr_AzureCalc_AzureCalcRateCard[[#This Row],[Region]]</f>
        <v>Standard Medium Azure App Service HoursD</v>
      </c>
      <c r="C3455" t="s">
        <v>701</v>
      </c>
      <c r="D3455" t="s">
        <v>183</v>
      </c>
      <c r="E3455">
        <v>0.128</v>
      </c>
      <c r="F3455" t="s">
        <v>4654</v>
      </c>
      <c r="G3455" s="784" t="s">
        <v>1684</v>
      </c>
      <c r="H3455" s="784" t="s">
        <v>1685</v>
      </c>
      <c r="I3455" s="784" t="s">
        <v>5386</v>
      </c>
    </row>
    <row r="3456" spans="1:9" hidden="1">
      <c r="A3456" t="str">
        <f>Table_wabobpsvr_AzureCalc_AzureCalcRateCard[[#This Row],[ServiceName]]&amp;Table_wabobpsvr_AzureCalc_AzureCalcRateCard[[#This Row],[Price_Level]]&amp;Table_wabobpsvr_AzureCalc_AzureCalcRateCard[[#This Row],[Region]]</f>
        <v>SQL Standard S1 Database DaysMOSP</v>
      </c>
      <c r="C3456" t="s">
        <v>338</v>
      </c>
      <c r="D3456" t="s">
        <v>627</v>
      </c>
      <c r="E3456">
        <v>0.6452</v>
      </c>
      <c r="F3456" t="s">
        <v>775</v>
      </c>
      <c r="G3456" s="784" t="s">
        <v>4431</v>
      </c>
      <c r="H3456" s="784" t="s">
        <v>4431</v>
      </c>
      <c r="I3456" s="784" t="s">
        <v>5387</v>
      </c>
    </row>
    <row r="3457" spans="1:9" hidden="1">
      <c r="A3457" t="str">
        <f>Table_wabobpsvr_AzureCalc_AzureCalcRateCard[[#This Row],[ServiceName]]&amp;Table_wabobpsvr_AzureCalc_AzureCalcRateCard[[#This Row],[Price_Level]]&amp;Table_wabobpsvr_AzureCalc_AzureCalcRateCard[[#This Row],[Region]]</f>
        <v>SQL Standard S1 Database DaysA</v>
      </c>
      <c r="B3457" s="33"/>
      <c r="C3457" s="33" t="s">
        <v>338</v>
      </c>
      <c r="D3457" s="33" t="s">
        <v>181</v>
      </c>
      <c r="E3457" s="33">
        <v>0.47099600000000003</v>
      </c>
      <c r="F3457" s="33" t="s">
        <v>775</v>
      </c>
      <c r="G3457" s="828" t="s">
        <v>1686</v>
      </c>
      <c r="H3457" s="828" t="s">
        <v>1687</v>
      </c>
      <c r="I3457" s="828" t="s">
        <v>5387</v>
      </c>
    </row>
    <row r="3458" spans="1:9" hidden="1">
      <c r="A3458" t="str">
        <f>Table_wabobpsvr_AzureCalc_AzureCalcRateCard[[#This Row],[ServiceName]]&amp;Table_wabobpsvr_AzureCalc_AzureCalcRateCard[[#This Row],[Price_Level]]&amp;Table_wabobpsvr_AzureCalc_AzureCalcRateCard[[#This Row],[Region]]</f>
        <v>SQL Standard S1 Database DaysB</v>
      </c>
      <c r="C3458" t="s">
        <v>338</v>
      </c>
      <c r="D3458" t="s">
        <v>182</v>
      </c>
      <c r="E3458">
        <v>0.45163999999999999</v>
      </c>
      <c r="F3458" t="s">
        <v>775</v>
      </c>
      <c r="G3458" s="784" t="s">
        <v>1686</v>
      </c>
      <c r="H3458" s="784" t="s">
        <v>1687</v>
      </c>
      <c r="I3458" s="784" t="s">
        <v>5387</v>
      </c>
    </row>
    <row r="3459" spans="1:9" hidden="1">
      <c r="A3459" t="str">
        <f>Table_wabobpsvr_AzureCalc_AzureCalcRateCard[[#This Row],[ServiceName]]&amp;Table_wabobpsvr_AzureCalc_AzureCalcRateCard[[#This Row],[Price_Level]]&amp;Table_wabobpsvr_AzureCalc_AzureCalcRateCard[[#This Row],[Region]]</f>
        <v>SQL Standard S1 Database DaysC</v>
      </c>
      <c r="C3459" t="s">
        <v>338</v>
      </c>
      <c r="D3459" t="s">
        <v>184</v>
      </c>
      <c r="E3459">
        <v>0.432284</v>
      </c>
      <c r="F3459" t="s">
        <v>775</v>
      </c>
      <c r="G3459" s="784" t="s">
        <v>1686</v>
      </c>
      <c r="H3459" s="784" t="s">
        <v>1687</v>
      </c>
      <c r="I3459" s="784" t="s">
        <v>5387</v>
      </c>
    </row>
    <row r="3460" spans="1:9" hidden="1">
      <c r="A3460" t="str">
        <f>Table_wabobpsvr_AzureCalc_AzureCalcRateCard[[#This Row],[ServiceName]]&amp;Table_wabobpsvr_AzureCalc_AzureCalcRateCard[[#This Row],[Price_Level]]&amp;Table_wabobpsvr_AzureCalc_AzureCalcRateCard[[#This Row],[Region]]</f>
        <v>SQL Standard S1 Database DaysD</v>
      </c>
      <c r="C3460" t="s">
        <v>338</v>
      </c>
      <c r="D3460" t="s">
        <v>183</v>
      </c>
      <c r="E3460">
        <v>0.41292800000000002</v>
      </c>
      <c r="F3460" t="s">
        <v>775</v>
      </c>
      <c r="G3460" s="784" t="s">
        <v>1686</v>
      </c>
      <c r="H3460" s="784" t="s">
        <v>1687</v>
      </c>
      <c r="I3460" s="784" t="s">
        <v>5387</v>
      </c>
    </row>
    <row r="3461" spans="1:9" hidden="1">
      <c r="A3461" t="str">
        <f>Table_wabobpsvr_AzureCalc_AzureCalcRateCard[[#This Row],[ServiceName]]&amp;Table_wabobpsvr_AzureCalc_AzureCalcRateCard[[#This Row],[Price_Level]]&amp;Table_wabobpsvr_AzureCalc_AzureCalcRateCard[[#This Row],[Region]]</f>
        <v>SQL Standard S1 Database DaysMOSP11</v>
      </c>
      <c r="B3461">
        <v>11</v>
      </c>
      <c r="C3461" t="s">
        <v>338</v>
      </c>
      <c r="D3461" t="s">
        <v>627</v>
      </c>
      <c r="E3461">
        <v>0.72909999999999997</v>
      </c>
      <c r="F3461" t="s">
        <v>775</v>
      </c>
      <c r="G3461" s="784" t="s">
        <v>4431</v>
      </c>
      <c r="H3461" s="784" t="s">
        <v>4431</v>
      </c>
      <c r="I3461" s="784" t="s">
        <v>5388</v>
      </c>
    </row>
    <row r="3462" spans="1:9" hidden="1">
      <c r="A3462" t="str">
        <f>Table_wabobpsvr_AzureCalc_AzureCalcRateCard[[#This Row],[ServiceName]]&amp;Table_wabobpsvr_AzureCalc_AzureCalcRateCard[[#This Row],[Price_Level]]&amp;Table_wabobpsvr_AzureCalc_AzureCalcRateCard[[#This Row],[Region]]</f>
        <v>SQL Standard S1 Database DaysA11</v>
      </c>
      <c r="B3462">
        <v>11</v>
      </c>
      <c r="C3462" t="s">
        <v>338</v>
      </c>
      <c r="D3462" t="s">
        <v>181</v>
      </c>
      <c r="E3462">
        <v>0.53224300000000002</v>
      </c>
      <c r="F3462" t="s">
        <v>775</v>
      </c>
      <c r="G3462" s="784" t="s">
        <v>1688</v>
      </c>
      <c r="H3462" s="784" t="s">
        <v>1689</v>
      </c>
      <c r="I3462" s="784" t="s">
        <v>5388</v>
      </c>
    </row>
    <row r="3463" spans="1:9" hidden="1">
      <c r="A3463" t="str">
        <f>Table_wabobpsvr_AzureCalc_AzureCalcRateCard[[#This Row],[ServiceName]]&amp;Table_wabobpsvr_AzureCalc_AzureCalcRateCard[[#This Row],[Price_Level]]&amp;Table_wabobpsvr_AzureCalc_AzureCalcRateCard[[#This Row],[Region]]</f>
        <v>SQL Standard S1 Database DaysB11</v>
      </c>
      <c r="B3463">
        <v>11</v>
      </c>
      <c r="C3463" t="s">
        <v>338</v>
      </c>
      <c r="D3463" t="s">
        <v>182</v>
      </c>
      <c r="E3463">
        <v>0.51036999999999999</v>
      </c>
      <c r="F3463" t="s">
        <v>775</v>
      </c>
      <c r="G3463" s="784" t="s">
        <v>1688</v>
      </c>
      <c r="H3463" s="784" t="s">
        <v>1689</v>
      </c>
      <c r="I3463" s="784" t="s">
        <v>5388</v>
      </c>
    </row>
    <row r="3464" spans="1:9" hidden="1">
      <c r="A3464" t="str">
        <f>Table_wabobpsvr_AzureCalc_AzureCalcRateCard[[#This Row],[ServiceName]]&amp;Table_wabobpsvr_AzureCalc_AzureCalcRateCard[[#This Row],[Price_Level]]&amp;Table_wabobpsvr_AzureCalc_AzureCalcRateCard[[#This Row],[Region]]</f>
        <v>A5 VM (Non-Windows)B10</v>
      </c>
      <c r="B3464">
        <v>10</v>
      </c>
      <c r="C3464" t="s">
        <v>701</v>
      </c>
      <c r="D3464" t="s">
        <v>182</v>
      </c>
      <c r="E3464">
        <v>0.20580000000000001</v>
      </c>
      <c r="F3464" t="s">
        <v>710</v>
      </c>
      <c r="G3464" s="784" t="s">
        <v>1690</v>
      </c>
      <c r="H3464" s="784" t="s">
        <v>1691</v>
      </c>
      <c r="I3464" s="784" t="s">
        <v>5389</v>
      </c>
    </row>
    <row r="3465" spans="1:9" hidden="1">
      <c r="A3465" t="str">
        <f>Table_wabobpsvr_AzureCalc_AzureCalcRateCard[[#This Row],[ServiceName]]&amp;Table_wabobpsvr_AzureCalc_AzureCalcRateCard[[#This Row],[Price_Level]]&amp;Table_wabobpsvr_AzureCalc_AzureCalcRateCard[[#This Row],[Region]]</f>
        <v>A5 VM (Non-Windows)C10</v>
      </c>
      <c r="B3465">
        <v>10</v>
      </c>
      <c r="C3465" t="s">
        <v>701</v>
      </c>
      <c r="D3465" t="s">
        <v>184</v>
      </c>
      <c r="E3465">
        <v>0.19697999999999999</v>
      </c>
      <c r="F3465" t="s">
        <v>710</v>
      </c>
      <c r="G3465" s="784" t="s">
        <v>1690</v>
      </c>
      <c r="H3465" s="784" t="s">
        <v>1691</v>
      </c>
      <c r="I3465" s="784" t="s">
        <v>5389</v>
      </c>
    </row>
    <row r="3466" spans="1:9" hidden="1">
      <c r="A3466" t="str">
        <f>Table_wabobpsvr_AzureCalc_AzureCalcRateCard[[#This Row],[ServiceName]]&amp;Table_wabobpsvr_AzureCalc_AzureCalcRateCard[[#This Row],[Price_Level]]&amp;Table_wabobpsvr_AzureCalc_AzureCalcRateCard[[#This Row],[Region]]</f>
        <v>A5 VM (Non-Windows)D10</v>
      </c>
      <c r="B3466">
        <v>10</v>
      </c>
      <c r="C3466" t="s">
        <v>701</v>
      </c>
      <c r="D3466" t="s">
        <v>183</v>
      </c>
      <c r="E3466">
        <v>0.18815999999999999</v>
      </c>
      <c r="F3466" t="s">
        <v>710</v>
      </c>
      <c r="G3466" s="784" t="s">
        <v>1690</v>
      </c>
      <c r="H3466" s="784" t="s">
        <v>1691</v>
      </c>
      <c r="I3466" s="784" t="s">
        <v>5389</v>
      </c>
    </row>
    <row r="3467" spans="1:9" hidden="1">
      <c r="A3467" t="str">
        <f>Table_wabobpsvr_AzureCalc_AzureCalcRateCard[[#This Row],[ServiceName]]&amp;Table_wabobpsvr_AzureCalc_AzureCalcRateCard[[#This Row],[Price_Level]]&amp;Table_wabobpsvr_AzureCalc_AzureCalcRateCard[[#This Row],[Region]]</f>
        <v>A5 VM (Non-Windows)MOSP11</v>
      </c>
      <c r="B3467">
        <v>11</v>
      </c>
      <c r="C3467" t="s">
        <v>701</v>
      </c>
      <c r="D3467" t="s">
        <v>627</v>
      </c>
      <c r="E3467">
        <v>0.28100000000000003</v>
      </c>
      <c r="F3467" t="s">
        <v>710</v>
      </c>
      <c r="G3467" s="784" t="s">
        <v>4431</v>
      </c>
      <c r="H3467" s="784" t="s">
        <v>4431</v>
      </c>
      <c r="I3467" s="784" t="s">
        <v>5390</v>
      </c>
    </row>
    <row r="3468" spans="1:9" hidden="1">
      <c r="A3468" t="str">
        <f>Table_wabobpsvr_AzureCalc_AzureCalcRateCard[[#This Row],[ServiceName]]&amp;Table_wabobpsvr_AzureCalc_AzureCalcRateCard[[#This Row],[Price_Level]]&amp;Table_wabobpsvr_AzureCalc_AzureCalcRateCard[[#This Row],[Region]]</f>
        <v>A5 VM (Non-Windows)A11</v>
      </c>
      <c r="B3468">
        <v>11</v>
      </c>
      <c r="C3468" t="s">
        <v>701</v>
      </c>
      <c r="D3468" t="s">
        <v>181</v>
      </c>
      <c r="E3468">
        <v>0.20513000000000001</v>
      </c>
      <c r="F3468" t="s">
        <v>710</v>
      </c>
      <c r="G3468" s="784" t="s">
        <v>1692</v>
      </c>
      <c r="H3468" s="784" t="s">
        <v>1693</v>
      </c>
      <c r="I3468" s="784" t="s">
        <v>5390</v>
      </c>
    </row>
    <row r="3469" spans="1:9" hidden="1">
      <c r="A3469" s="784" t="str">
        <f>Table_wabobpsvr_AzureCalc_AzureCalcRateCard[[#This Row],[ServiceName]]&amp;Table_wabobpsvr_AzureCalc_AzureCalcRateCard[[#This Row],[Price_Level]]&amp;Table_wabobpsvr_AzureCalc_AzureCalcRateCard[[#This Row],[Region]]</f>
        <v>A5 VM (Non-Windows)B11</v>
      </c>
      <c r="B3469" s="784">
        <v>11</v>
      </c>
      <c r="C3469" s="784" t="s">
        <v>701</v>
      </c>
      <c r="D3469" s="784" t="s">
        <v>182</v>
      </c>
      <c r="E3469" s="784">
        <v>0.19670000000000001</v>
      </c>
      <c r="F3469" s="784" t="s">
        <v>710</v>
      </c>
      <c r="G3469" s="784" t="s">
        <v>1692</v>
      </c>
      <c r="H3469" s="784" t="s">
        <v>1693</v>
      </c>
      <c r="I3469" s="784" t="s">
        <v>5390</v>
      </c>
    </row>
    <row r="3470" spans="1:9" hidden="1">
      <c r="A3470" s="784" t="str">
        <f>Table_wabobpsvr_AzureCalc_AzureCalcRateCard[[#This Row],[ServiceName]]&amp;Table_wabobpsvr_AzureCalc_AzureCalcRateCard[[#This Row],[Price_Level]]&amp;Table_wabobpsvr_AzureCalc_AzureCalcRateCard[[#This Row],[Region]]</f>
        <v>A5 VM (Non-Windows)C11</v>
      </c>
      <c r="B3470" s="784">
        <v>11</v>
      </c>
      <c r="C3470" s="784" t="s">
        <v>701</v>
      </c>
      <c r="D3470" s="784" t="s">
        <v>184</v>
      </c>
      <c r="E3470" s="784">
        <v>0.18826999999999999</v>
      </c>
      <c r="F3470" s="784" t="s">
        <v>710</v>
      </c>
      <c r="G3470" s="784" t="s">
        <v>1692</v>
      </c>
      <c r="H3470" s="784" t="s">
        <v>1693</v>
      </c>
      <c r="I3470" s="784" t="s">
        <v>5390</v>
      </c>
    </row>
    <row r="3471" spans="1:9" hidden="1">
      <c r="A3471" s="784" t="str">
        <f>Table_wabobpsvr_AzureCalc_AzureCalcRateCard[[#This Row],[ServiceName]]&amp;Table_wabobpsvr_AzureCalc_AzureCalcRateCard[[#This Row],[Price_Level]]&amp;Table_wabobpsvr_AzureCalc_AzureCalcRateCard[[#This Row],[Region]]</f>
        <v>A5 VM (Non-Windows)D11</v>
      </c>
      <c r="B3471" s="784">
        <v>11</v>
      </c>
      <c r="C3471" s="784" t="s">
        <v>701</v>
      </c>
      <c r="D3471" s="784" t="s">
        <v>183</v>
      </c>
      <c r="E3471" s="784">
        <v>0.17984</v>
      </c>
      <c r="F3471" s="784" t="s">
        <v>710</v>
      </c>
      <c r="G3471" s="784" t="s">
        <v>1692</v>
      </c>
      <c r="H3471" s="784" t="s">
        <v>1693</v>
      </c>
      <c r="I3471" s="784" t="s">
        <v>5390</v>
      </c>
    </row>
    <row r="3472" spans="1:9" hidden="1">
      <c r="A3472" s="784" t="str">
        <f>Table_wabobpsvr_AzureCalc_AzureCalcRateCard[[#This Row],[ServiceName]]&amp;Table_wabobpsvr_AzureCalc_AzureCalcRateCard[[#This Row],[Price_Level]]&amp;Table_wabobpsvr_AzureCalc_AzureCalcRateCard[[#This Row],[Region]]</f>
        <v>A5 VM (Non-Windows)MOSP12</v>
      </c>
      <c r="B3472" s="784">
        <v>12</v>
      </c>
      <c r="C3472" s="784" t="s">
        <v>701</v>
      </c>
      <c r="D3472" s="784" t="s">
        <v>627</v>
      </c>
      <c r="E3472" s="784">
        <v>0.25800000000000001</v>
      </c>
      <c r="F3472" s="784" t="s">
        <v>710</v>
      </c>
      <c r="G3472" s="784" t="s">
        <v>4431</v>
      </c>
      <c r="H3472" s="784" t="s">
        <v>4431</v>
      </c>
      <c r="I3472" s="784" t="s">
        <v>5391</v>
      </c>
    </row>
    <row r="3473" spans="1:9" hidden="1">
      <c r="A3473" s="784" t="str">
        <f>Table_wabobpsvr_AzureCalc_AzureCalcRateCard[[#This Row],[ServiceName]]&amp;Table_wabobpsvr_AzureCalc_AzureCalcRateCard[[#This Row],[Price_Level]]&amp;Table_wabobpsvr_AzureCalc_AzureCalcRateCard[[#This Row],[Region]]</f>
        <v>A5 VM (Non-Windows)A12</v>
      </c>
      <c r="B3473" s="784">
        <v>12</v>
      </c>
      <c r="C3473" s="784" t="s">
        <v>701</v>
      </c>
      <c r="D3473" s="784" t="s">
        <v>181</v>
      </c>
      <c r="E3473" s="784">
        <v>0.18834000000000001</v>
      </c>
      <c r="F3473" s="784" t="s">
        <v>710</v>
      </c>
      <c r="G3473" s="784" t="s">
        <v>1694</v>
      </c>
      <c r="H3473" s="784" t="s">
        <v>1695</v>
      </c>
      <c r="I3473" s="784" t="s">
        <v>5391</v>
      </c>
    </row>
    <row r="3474" spans="1:9" hidden="1">
      <c r="A3474" s="784" t="str">
        <f>Table_wabobpsvr_AzureCalc_AzureCalcRateCard[[#This Row],[ServiceName]]&amp;Table_wabobpsvr_AzureCalc_AzureCalcRateCard[[#This Row],[Price_Level]]&amp;Table_wabobpsvr_AzureCalc_AzureCalcRateCard[[#This Row],[Region]]</f>
        <v>A5 VM (Non-Windows)B12</v>
      </c>
      <c r="B3474" s="784">
        <v>12</v>
      </c>
      <c r="C3474" s="784" t="s">
        <v>701</v>
      </c>
      <c r="D3474" s="784" t="s">
        <v>182</v>
      </c>
      <c r="E3474" s="784">
        <v>0.18060000000000001</v>
      </c>
      <c r="F3474" s="784" t="s">
        <v>710</v>
      </c>
      <c r="G3474" s="784" t="s">
        <v>1694</v>
      </c>
      <c r="H3474" s="784" t="s">
        <v>1695</v>
      </c>
      <c r="I3474" s="784" t="s">
        <v>5391</v>
      </c>
    </row>
    <row r="3475" spans="1:9" hidden="1">
      <c r="A3475" s="784" t="str">
        <f>Table_wabobpsvr_AzureCalc_AzureCalcRateCard[[#This Row],[ServiceName]]&amp;Table_wabobpsvr_AzureCalc_AzureCalcRateCard[[#This Row],[Price_Level]]&amp;Table_wabobpsvr_AzureCalc_AzureCalcRateCard[[#This Row],[Region]]</f>
        <v>A5 VM (Non-Windows)C12</v>
      </c>
      <c r="B3475" s="784">
        <v>12</v>
      </c>
      <c r="C3475" s="784" t="s">
        <v>701</v>
      </c>
      <c r="D3475" s="784" t="s">
        <v>184</v>
      </c>
      <c r="E3475" s="784">
        <v>0.17286000000000001</v>
      </c>
      <c r="F3475" s="784" t="s">
        <v>710</v>
      </c>
      <c r="G3475" s="784" t="s">
        <v>1694</v>
      </c>
      <c r="H3475" s="784" t="s">
        <v>1695</v>
      </c>
      <c r="I3475" s="784" t="s">
        <v>5391</v>
      </c>
    </row>
    <row r="3476" spans="1:9" hidden="1">
      <c r="A3476" s="784" t="str">
        <f>Table_wabobpsvr_AzureCalc_AzureCalcRateCard[[#This Row],[ServiceName]]&amp;Table_wabobpsvr_AzureCalc_AzureCalcRateCard[[#This Row],[Price_Level]]&amp;Table_wabobpsvr_AzureCalc_AzureCalcRateCard[[#This Row],[Region]]</f>
        <v>A5 VM (Non-Windows)D12</v>
      </c>
      <c r="B3476" s="784">
        <v>12</v>
      </c>
      <c r="C3476" s="784" t="s">
        <v>701</v>
      </c>
      <c r="D3476" s="784" t="s">
        <v>183</v>
      </c>
      <c r="E3476" s="784">
        <v>0.16511999999999999</v>
      </c>
      <c r="F3476" s="784" t="s">
        <v>710</v>
      </c>
      <c r="G3476" s="784" t="s">
        <v>1694</v>
      </c>
      <c r="H3476" s="784" t="s">
        <v>1695</v>
      </c>
      <c r="I3476" s="784" t="s">
        <v>5391</v>
      </c>
    </row>
    <row r="3477" spans="1:9" hidden="1">
      <c r="A3477" s="784" t="str">
        <f>Table_wabobpsvr_AzureCalc_AzureCalcRateCard[[#This Row],[ServiceName]]&amp;Table_wabobpsvr_AzureCalc_AzureCalcRateCard[[#This Row],[Price_Level]]&amp;Table_wabobpsvr_AzureCalc_AzureCalcRateCard[[#This Row],[Region]]</f>
        <v>A5 VM (Non-Windows)MOSP13</v>
      </c>
      <c r="B3477" s="784">
        <v>13</v>
      </c>
      <c r="C3477" s="784" t="s">
        <v>701</v>
      </c>
      <c r="D3477" s="784" t="s">
        <v>627</v>
      </c>
      <c r="E3477" s="784">
        <v>0.29099999999999998</v>
      </c>
      <c r="F3477" s="784" t="s">
        <v>710</v>
      </c>
      <c r="G3477" s="784" t="s">
        <v>4431</v>
      </c>
      <c r="H3477" s="784" t="s">
        <v>4431</v>
      </c>
      <c r="I3477" s="784" t="s">
        <v>5392</v>
      </c>
    </row>
    <row r="3478" spans="1:9" hidden="1">
      <c r="A3478" s="784" t="str">
        <f>Table_wabobpsvr_AzureCalc_AzureCalcRateCard[[#This Row],[ServiceName]]&amp;Table_wabobpsvr_AzureCalc_AzureCalcRateCard[[#This Row],[Price_Level]]&amp;Table_wabobpsvr_AzureCalc_AzureCalcRateCard[[#This Row],[Region]]</f>
        <v>A5 VM (Non-Windows)A13</v>
      </c>
      <c r="B3478" s="784">
        <v>13</v>
      </c>
      <c r="C3478" s="784" t="s">
        <v>701</v>
      </c>
      <c r="D3478" s="784" t="s">
        <v>181</v>
      </c>
      <c r="E3478" s="784">
        <v>0.21243000000000001</v>
      </c>
      <c r="F3478" s="784" t="s">
        <v>710</v>
      </c>
      <c r="G3478" s="784" t="s">
        <v>1696</v>
      </c>
      <c r="H3478" s="784" t="s">
        <v>1697</v>
      </c>
      <c r="I3478" s="784" t="s">
        <v>5392</v>
      </c>
    </row>
    <row r="3479" spans="1:9" hidden="1">
      <c r="A3479" t="str">
        <f>Table_wabobpsvr_AzureCalc_AzureCalcRateCard[[#This Row],[ServiceName]]&amp;Table_wabobpsvr_AzureCalc_AzureCalcRateCard[[#This Row],[Price_Level]]&amp;Table_wabobpsvr_AzureCalc_AzureCalcRateCard[[#This Row],[Region]]</f>
        <v>A5 VM (Non-Windows)B13</v>
      </c>
      <c r="B3479">
        <v>13</v>
      </c>
      <c r="C3479" t="s">
        <v>701</v>
      </c>
      <c r="D3479" t="s">
        <v>182</v>
      </c>
      <c r="E3479">
        <v>0.20369999999999999</v>
      </c>
      <c r="F3479" t="s">
        <v>710</v>
      </c>
      <c r="G3479" s="784" t="s">
        <v>1696</v>
      </c>
      <c r="H3479" s="784" t="s">
        <v>1697</v>
      </c>
      <c r="I3479" s="784" t="s">
        <v>5392</v>
      </c>
    </row>
    <row r="3480" spans="1:9" hidden="1">
      <c r="A3480" t="str">
        <f>Table_wabobpsvr_AzureCalc_AzureCalcRateCard[[#This Row],[ServiceName]]&amp;Table_wabobpsvr_AzureCalc_AzureCalcRateCard[[#This Row],[Price_Level]]&amp;Table_wabobpsvr_AzureCalc_AzureCalcRateCard[[#This Row],[Region]]</f>
        <v>A5 VM (Non-Windows)C13</v>
      </c>
      <c r="B3480">
        <v>13</v>
      </c>
      <c r="C3480" t="s">
        <v>701</v>
      </c>
      <c r="D3480" t="s">
        <v>184</v>
      </c>
      <c r="E3480">
        <v>0.19497</v>
      </c>
      <c r="F3480" t="s">
        <v>710</v>
      </c>
      <c r="G3480" s="784" t="s">
        <v>1696</v>
      </c>
      <c r="H3480" s="784" t="s">
        <v>1697</v>
      </c>
      <c r="I3480" s="784" t="s">
        <v>5392</v>
      </c>
    </row>
    <row r="3481" spans="1:9" hidden="1">
      <c r="A3481" t="str">
        <f>Table_wabobpsvr_AzureCalc_AzureCalcRateCard[[#This Row],[ServiceName]]&amp;Table_wabobpsvr_AzureCalc_AzureCalcRateCard[[#This Row],[Price_Level]]&amp;Table_wabobpsvr_AzureCalc_AzureCalcRateCard[[#This Row],[Region]]</f>
        <v>A5 VM (Non-Windows)D13</v>
      </c>
      <c r="B3481">
        <v>13</v>
      </c>
      <c r="C3481" t="s">
        <v>701</v>
      </c>
      <c r="D3481" t="s">
        <v>183</v>
      </c>
      <c r="E3481">
        <v>0.18623999999999999</v>
      </c>
      <c r="F3481" t="s">
        <v>710</v>
      </c>
      <c r="G3481" s="784" t="s">
        <v>1696</v>
      </c>
      <c r="H3481" s="784" t="s">
        <v>1697</v>
      </c>
      <c r="I3481" s="784" t="s">
        <v>5392</v>
      </c>
    </row>
    <row r="3482" spans="1:9" hidden="1">
      <c r="A3482" t="str">
        <f>Table_wabobpsvr_AzureCalc_AzureCalcRateCard[[#This Row],[ServiceName]]&amp;Table_wabobpsvr_AzureCalc_AzureCalcRateCard[[#This Row],[Price_Level]]&amp;Table_wabobpsvr_AzureCalc_AzureCalcRateCard[[#This Row],[Region]]</f>
        <v>A5 VM (Windows)MOSP6</v>
      </c>
      <c r="B3482">
        <v>6</v>
      </c>
      <c r="C3482" t="s">
        <v>701</v>
      </c>
      <c r="D3482" t="s">
        <v>627</v>
      </c>
      <c r="E3482">
        <v>0.33</v>
      </c>
      <c r="F3482" t="s">
        <v>711</v>
      </c>
      <c r="G3482" s="784" t="s">
        <v>4431</v>
      </c>
      <c r="H3482" s="784" t="s">
        <v>4431</v>
      </c>
      <c r="I3482" s="784" t="s">
        <v>5393</v>
      </c>
    </row>
    <row r="3483" spans="1:9" hidden="1">
      <c r="A3483" t="str">
        <f>Table_wabobpsvr_AzureCalc_AzureCalcRateCard[[#This Row],[ServiceName]]&amp;Table_wabobpsvr_AzureCalc_AzureCalcRateCard[[#This Row],[Price_Level]]&amp;Table_wabobpsvr_AzureCalc_AzureCalcRateCard[[#This Row],[Region]]</f>
        <v>A5 VM (Windows)A6</v>
      </c>
      <c r="B3483">
        <v>6</v>
      </c>
      <c r="C3483" t="s">
        <v>701</v>
      </c>
      <c r="D3483" t="s">
        <v>181</v>
      </c>
      <c r="E3483">
        <v>0.2409</v>
      </c>
      <c r="F3483" t="s">
        <v>711</v>
      </c>
      <c r="G3483" s="784" t="s">
        <v>1698</v>
      </c>
      <c r="H3483" s="784" t="s">
        <v>1699</v>
      </c>
      <c r="I3483" s="784" t="s">
        <v>5393</v>
      </c>
    </row>
    <row r="3484" spans="1:9" hidden="1">
      <c r="A3484" t="str">
        <f>Table_wabobpsvr_AzureCalc_AzureCalcRateCard[[#This Row],[ServiceName]]&amp;Table_wabobpsvr_AzureCalc_AzureCalcRateCard[[#This Row],[Price_Level]]&amp;Table_wabobpsvr_AzureCalc_AzureCalcRateCard[[#This Row],[Region]]</f>
        <v>A5 VM (Windows)B6</v>
      </c>
      <c r="B3484">
        <v>6</v>
      </c>
      <c r="C3484" t="s">
        <v>701</v>
      </c>
      <c r="D3484" t="s">
        <v>182</v>
      </c>
      <c r="E3484">
        <v>0.23100000000000001</v>
      </c>
      <c r="F3484" t="s">
        <v>711</v>
      </c>
      <c r="G3484" s="784" t="s">
        <v>1698</v>
      </c>
      <c r="H3484" s="784" t="s">
        <v>1699</v>
      </c>
      <c r="I3484" s="784" t="s">
        <v>5393</v>
      </c>
    </row>
    <row r="3485" spans="1:9" hidden="1">
      <c r="A3485" t="str">
        <f>Table_wabobpsvr_AzureCalc_AzureCalcRateCard[[#This Row],[ServiceName]]&amp;Table_wabobpsvr_AzureCalc_AzureCalcRateCard[[#This Row],[Price_Level]]&amp;Table_wabobpsvr_AzureCalc_AzureCalcRateCard[[#This Row],[Region]]</f>
        <v>A5 VM (Windows)C6</v>
      </c>
      <c r="B3485">
        <v>6</v>
      </c>
      <c r="C3485" t="s">
        <v>701</v>
      </c>
      <c r="D3485" t="s">
        <v>184</v>
      </c>
      <c r="E3485">
        <v>0.22109999999999999</v>
      </c>
      <c r="F3485" t="s">
        <v>711</v>
      </c>
      <c r="G3485" s="784" t="s">
        <v>1698</v>
      </c>
      <c r="H3485" s="784" t="s">
        <v>1699</v>
      </c>
      <c r="I3485" s="784" t="s">
        <v>5393</v>
      </c>
    </row>
    <row r="3486" spans="1:9" hidden="1">
      <c r="A3486" t="str">
        <f>Table_wabobpsvr_AzureCalc_AzureCalcRateCard[[#This Row],[ServiceName]]&amp;Table_wabobpsvr_AzureCalc_AzureCalcRateCard[[#This Row],[Price_Level]]&amp;Table_wabobpsvr_AzureCalc_AzureCalcRateCard[[#This Row],[Region]]</f>
        <v>A5 VM (Windows)D6</v>
      </c>
      <c r="B3486">
        <v>6</v>
      </c>
      <c r="C3486" t="s">
        <v>701</v>
      </c>
      <c r="D3486" t="s">
        <v>183</v>
      </c>
      <c r="E3486">
        <v>0.2112</v>
      </c>
      <c r="F3486" t="s">
        <v>711</v>
      </c>
      <c r="G3486" s="784" t="s">
        <v>1698</v>
      </c>
      <c r="H3486" s="784" t="s">
        <v>1699</v>
      </c>
      <c r="I3486" s="784" t="s">
        <v>5393</v>
      </c>
    </row>
    <row r="3487" spans="1:9" hidden="1">
      <c r="A3487" t="str">
        <f>Table_wabobpsvr_AzureCalc_AzureCalcRateCard[[#This Row],[ServiceName]]&amp;Table_wabobpsvr_AzureCalc_AzureCalcRateCard[[#This Row],[Price_Level]]&amp;Table_wabobpsvr_AzureCalc_AzureCalcRateCard[[#This Row],[Region]]</f>
        <v>A5 VM (Windows)MOSP4</v>
      </c>
      <c r="B3487">
        <v>4</v>
      </c>
      <c r="C3487" t="s">
        <v>701</v>
      </c>
      <c r="D3487" t="s">
        <v>627</v>
      </c>
      <c r="E3487">
        <v>0.33</v>
      </c>
      <c r="F3487" t="s">
        <v>711</v>
      </c>
      <c r="G3487" s="784" t="s">
        <v>4431</v>
      </c>
      <c r="H3487" s="784" t="s">
        <v>4431</v>
      </c>
      <c r="I3487" s="784" t="s">
        <v>5394</v>
      </c>
    </row>
    <row r="3488" spans="1:9" hidden="1">
      <c r="A3488" t="str">
        <f>Table_wabobpsvr_AzureCalc_AzureCalcRateCard[[#This Row],[ServiceName]]&amp;Table_wabobpsvr_AzureCalc_AzureCalcRateCard[[#This Row],[Price_Level]]&amp;Table_wabobpsvr_AzureCalc_AzureCalcRateCard[[#This Row],[Region]]</f>
        <v>A5 VM (Windows)A4</v>
      </c>
      <c r="B3488">
        <v>4</v>
      </c>
      <c r="C3488" t="s">
        <v>701</v>
      </c>
      <c r="D3488" t="s">
        <v>181</v>
      </c>
      <c r="E3488">
        <v>0.2409</v>
      </c>
      <c r="F3488" t="s">
        <v>711</v>
      </c>
      <c r="G3488" s="784" t="s">
        <v>1700</v>
      </c>
      <c r="H3488" s="784" t="s">
        <v>1701</v>
      </c>
      <c r="I3488" s="784" t="s">
        <v>5394</v>
      </c>
    </row>
    <row r="3489" spans="1:9" hidden="1">
      <c r="A3489" s="784" t="str">
        <f>Table_wabobpsvr_AzureCalc_AzureCalcRateCard[[#This Row],[ServiceName]]&amp;Table_wabobpsvr_AzureCalc_AzureCalcRateCard[[#This Row],[Price_Level]]&amp;Table_wabobpsvr_AzureCalc_AzureCalcRateCard[[#This Row],[Region]]</f>
        <v>A5 VM (Windows)B4</v>
      </c>
      <c r="B3489" s="784">
        <v>4</v>
      </c>
      <c r="C3489" s="784" t="s">
        <v>701</v>
      </c>
      <c r="D3489" s="784" t="s">
        <v>182</v>
      </c>
      <c r="E3489" s="784">
        <v>0.23100000000000001</v>
      </c>
      <c r="F3489" s="784" t="s">
        <v>711</v>
      </c>
      <c r="G3489" s="784" t="s">
        <v>1700</v>
      </c>
      <c r="H3489" s="784" t="s">
        <v>1701</v>
      </c>
      <c r="I3489" s="784" t="s">
        <v>5394</v>
      </c>
    </row>
    <row r="3490" spans="1:9" hidden="1">
      <c r="A3490" s="784" t="str">
        <f>Table_wabobpsvr_AzureCalc_AzureCalcRateCard[[#This Row],[ServiceName]]&amp;Table_wabobpsvr_AzureCalc_AzureCalcRateCard[[#This Row],[Price_Level]]&amp;Table_wabobpsvr_AzureCalc_AzureCalcRateCard[[#This Row],[Region]]</f>
        <v>A5 VM (Windows)C4</v>
      </c>
      <c r="B3490" s="784">
        <v>4</v>
      </c>
      <c r="C3490" s="784" t="s">
        <v>701</v>
      </c>
      <c r="D3490" s="784" t="s">
        <v>184</v>
      </c>
      <c r="E3490" s="784">
        <v>0.22109999999999999</v>
      </c>
      <c r="F3490" s="784" t="s">
        <v>711</v>
      </c>
      <c r="G3490" s="784" t="s">
        <v>1700</v>
      </c>
      <c r="H3490" s="784" t="s">
        <v>1701</v>
      </c>
      <c r="I3490" s="784" t="s">
        <v>5394</v>
      </c>
    </row>
    <row r="3491" spans="1:9" hidden="1">
      <c r="A3491" s="784" t="str">
        <f>Table_wabobpsvr_AzureCalc_AzureCalcRateCard[[#This Row],[ServiceName]]&amp;Table_wabobpsvr_AzureCalc_AzureCalcRateCard[[#This Row],[Price_Level]]&amp;Table_wabobpsvr_AzureCalc_AzureCalcRateCard[[#This Row],[Region]]</f>
        <v>A5 VM (Windows)D4</v>
      </c>
      <c r="B3491" s="784">
        <v>4</v>
      </c>
      <c r="C3491" s="784" t="s">
        <v>701</v>
      </c>
      <c r="D3491" s="784" t="s">
        <v>183</v>
      </c>
      <c r="E3491" s="784">
        <v>0.2112</v>
      </c>
      <c r="F3491" s="784" t="s">
        <v>711</v>
      </c>
      <c r="G3491" s="784" t="s">
        <v>1700</v>
      </c>
      <c r="H3491" s="784" t="s">
        <v>1701</v>
      </c>
      <c r="I3491" s="784" t="s">
        <v>5394</v>
      </c>
    </row>
    <row r="3492" spans="1:9" hidden="1">
      <c r="A3492" s="784" t="str">
        <f>Table_wabobpsvr_AzureCalc_AzureCalcRateCard[[#This Row],[ServiceName]]&amp;Table_wabobpsvr_AzureCalc_AzureCalcRateCard[[#This Row],[Price_Level]]&amp;Table_wabobpsvr_AzureCalc_AzureCalcRateCard[[#This Row],[Region]]</f>
        <v>A5 VM (Windows)MOSP5</v>
      </c>
      <c r="B3492" s="784">
        <v>5</v>
      </c>
      <c r="C3492" s="784" t="s">
        <v>701</v>
      </c>
      <c r="D3492" s="784" t="s">
        <v>627</v>
      </c>
      <c r="E3492" s="784">
        <v>0.33</v>
      </c>
      <c r="F3492" s="784" t="s">
        <v>711</v>
      </c>
      <c r="G3492" s="784" t="s">
        <v>4431</v>
      </c>
      <c r="H3492" s="784" t="s">
        <v>4431</v>
      </c>
      <c r="I3492" s="784" t="s">
        <v>5395</v>
      </c>
    </row>
    <row r="3493" spans="1:9" hidden="1">
      <c r="A3493" s="784" t="str">
        <f>Table_wabobpsvr_AzureCalc_AzureCalcRateCard[[#This Row],[ServiceName]]&amp;Table_wabobpsvr_AzureCalc_AzureCalcRateCard[[#This Row],[Price_Level]]&amp;Table_wabobpsvr_AzureCalc_AzureCalcRateCard[[#This Row],[Region]]</f>
        <v>A5 VM (Windows)A5</v>
      </c>
      <c r="B3493" s="784">
        <v>5</v>
      </c>
      <c r="C3493" s="784" t="s">
        <v>701</v>
      </c>
      <c r="D3493" s="784" t="s">
        <v>181</v>
      </c>
      <c r="E3493" s="784">
        <v>0.2409</v>
      </c>
      <c r="F3493" s="784" t="s">
        <v>711</v>
      </c>
      <c r="G3493" s="784" t="s">
        <v>1702</v>
      </c>
      <c r="H3493" s="784" t="s">
        <v>1703</v>
      </c>
      <c r="I3493" s="784" t="s">
        <v>5395</v>
      </c>
    </row>
    <row r="3494" spans="1:9" hidden="1">
      <c r="A3494" t="str">
        <f>Table_wabobpsvr_AzureCalc_AzureCalcRateCard[[#This Row],[ServiceName]]&amp;Table_wabobpsvr_AzureCalc_AzureCalcRateCard[[#This Row],[Price_Level]]&amp;Table_wabobpsvr_AzureCalc_AzureCalcRateCard[[#This Row],[Region]]</f>
        <v>A5 VM (Windows)B5</v>
      </c>
      <c r="B3494">
        <v>5</v>
      </c>
      <c r="C3494" t="s">
        <v>701</v>
      </c>
      <c r="D3494" t="s">
        <v>182</v>
      </c>
      <c r="E3494">
        <v>0.23100000000000001</v>
      </c>
      <c r="F3494" t="s">
        <v>711</v>
      </c>
      <c r="G3494" s="784" t="s">
        <v>1702</v>
      </c>
      <c r="H3494" s="784" t="s">
        <v>1703</v>
      </c>
      <c r="I3494" s="784" t="s">
        <v>5395</v>
      </c>
    </row>
    <row r="3495" spans="1:9" hidden="1">
      <c r="A3495" t="str">
        <f>Table_wabobpsvr_AzureCalc_AzureCalcRateCard[[#This Row],[ServiceName]]&amp;Table_wabobpsvr_AzureCalc_AzureCalcRateCard[[#This Row],[Price_Level]]&amp;Table_wabobpsvr_AzureCalc_AzureCalcRateCard[[#This Row],[Region]]</f>
        <v>A5 VM (Windows)C5</v>
      </c>
      <c r="B3495">
        <v>5</v>
      </c>
      <c r="C3495" t="s">
        <v>701</v>
      </c>
      <c r="D3495" t="s">
        <v>184</v>
      </c>
      <c r="E3495">
        <v>0.22109999999999999</v>
      </c>
      <c r="F3495" t="s">
        <v>711</v>
      </c>
      <c r="G3495" s="784" t="s">
        <v>1702</v>
      </c>
      <c r="H3495" s="784" t="s">
        <v>1703</v>
      </c>
      <c r="I3495" s="784" t="s">
        <v>5395</v>
      </c>
    </row>
    <row r="3496" spans="1:9" hidden="1">
      <c r="A3496" s="784" t="str">
        <f>Table_wabobpsvr_AzureCalc_AzureCalcRateCard[[#This Row],[ServiceName]]&amp;Table_wabobpsvr_AzureCalc_AzureCalcRateCard[[#This Row],[Price_Level]]&amp;Table_wabobpsvr_AzureCalc_AzureCalcRateCard[[#This Row],[Region]]</f>
        <v>A5 VM (Windows)D5</v>
      </c>
      <c r="B3496" s="784">
        <v>5</v>
      </c>
      <c r="C3496" s="784" t="s">
        <v>701</v>
      </c>
      <c r="D3496" s="784" t="s">
        <v>183</v>
      </c>
      <c r="E3496" s="784">
        <v>0.2112</v>
      </c>
      <c r="F3496" s="784" t="s">
        <v>711</v>
      </c>
      <c r="G3496" s="784" t="s">
        <v>1702</v>
      </c>
      <c r="H3496" s="784" t="s">
        <v>1703</v>
      </c>
      <c r="I3496" s="784" t="s">
        <v>5395</v>
      </c>
    </row>
    <row r="3497" spans="1:9" hidden="1">
      <c r="A3497" t="str">
        <f>Table_wabobpsvr_AzureCalc_AzureCalcRateCard[[#This Row],[ServiceName]]&amp;Table_wabobpsvr_AzureCalc_AzureCalcRateCard[[#This Row],[Price_Level]]&amp;Table_wabobpsvr_AzureCalc_AzureCalcRateCard[[#This Row],[Region]]</f>
        <v>A5 VM (Windows)MOSP1</v>
      </c>
      <c r="B3497">
        <v>1</v>
      </c>
      <c r="C3497" t="s">
        <v>701</v>
      </c>
      <c r="D3497" t="s">
        <v>627</v>
      </c>
      <c r="E3497">
        <v>0.3</v>
      </c>
      <c r="F3497" t="s">
        <v>711</v>
      </c>
      <c r="G3497" s="784" t="s">
        <v>4431</v>
      </c>
      <c r="H3497" s="784" t="s">
        <v>4431</v>
      </c>
      <c r="I3497" s="784" t="s">
        <v>5396</v>
      </c>
    </row>
    <row r="3498" spans="1:9" hidden="1">
      <c r="A3498" t="str">
        <f>Table_wabobpsvr_AzureCalc_AzureCalcRateCard[[#This Row],[ServiceName]]&amp;Table_wabobpsvr_AzureCalc_AzureCalcRateCard[[#This Row],[Price_Level]]&amp;Table_wabobpsvr_AzureCalc_AzureCalcRateCard[[#This Row],[Region]]</f>
        <v>A5 VM (Windows)A1</v>
      </c>
      <c r="B3498">
        <v>1</v>
      </c>
      <c r="C3498" t="s">
        <v>701</v>
      </c>
      <c r="D3498" t="s">
        <v>181</v>
      </c>
      <c r="E3498">
        <v>0.219</v>
      </c>
      <c r="F3498" t="s">
        <v>711</v>
      </c>
      <c r="G3498" s="784" t="s">
        <v>1704</v>
      </c>
      <c r="H3498" s="784" t="s">
        <v>1705</v>
      </c>
      <c r="I3498" s="784" t="s">
        <v>5396</v>
      </c>
    </row>
    <row r="3499" spans="1:9" hidden="1">
      <c r="A3499" t="str">
        <f>Table_wabobpsvr_AzureCalc_AzureCalcRateCard[[#This Row],[ServiceName]]&amp;Table_wabobpsvr_AzureCalc_AzureCalcRateCard[[#This Row],[Price_Level]]&amp;Table_wabobpsvr_AzureCalc_AzureCalcRateCard[[#This Row],[Region]]</f>
        <v>A5 VM (Windows)B1</v>
      </c>
      <c r="B3499">
        <v>1</v>
      </c>
      <c r="C3499" t="s">
        <v>701</v>
      </c>
      <c r="D3499" t="s">
        <v>182</v>
      </c>
      <c r="E3499">
        <v>0.21</v>
      </c>
      <c r="F3499" t="s">
        <v>711</v>
      </c>
      <c r="G3499" s="784" t="s">
        <v>1704</v>
      </c>
      <c r="H3499" s="784" t="s">
        <v>1705</v>
      </c>
      <c r="I3499" s="784" t="s">
        <v>5396</v>
      </c>
    </row>
    <row r="3500" spans="1:9" hidden="1">
      <c r="A3500" t="str">
        <f>Table_wabobpsvr_AzureCalc_AzureCalcRateCard[[#This Row],[ServiceName]]&amp;Table_wabobpsvr_AzureCalc_AzureCalcRateCard[[#This Row],[Price_Level]]&amp;Table_wabobpsvr_AzureCalc_AzureCalcRateCard[[#This Row],[Region]]</f>
        <v>A5 VM (Windows)C1</v>
      </c>
      <c r="B3500">
        <v>1</v>
      </c>
      <c r="C3500" t="s">
        <v>701</v>
      </c>
      <c r="D3500" t="s">
        <v>184</v>
      </c>
      <c r="E3500">
        <v>0.20100000000000001</v>
      </c>
      <c r="F3500" t="s">
        <v>711</v>
      </c>
      <c r="G3500" s="784" t="s">
        <v>1704</v>
      </c>
      <c r="H3500" s="784" t="s">
        <v>1705</v>
      </c>
      <c r="I3500" s="784" t="s">
        <v>5396</v>
      </c>
    </row>
    <row r="3501" spans="1:9" hidden="1">
      <c r="A3501" t="str">
        <f>Table_wabobpsvr_AzureCalc_AzureCalcRateCard[[#This Row],[ServiceName]]&amp;Table_wabobpsvr_AzureCalc_AzureCalcRateCard[[#This Row],[Price_Level]]&amp;Table_wabobpsvr_AzureCalc_AzureCalcRateCard[[#This Row],[Region]]</f>
        <v>A5 VM (Windows)D1</v>
      </c>
      <c r="B3501">
        <v>1</v>
      </c>
      <c r="C3501" t="s">
        <v>701</v>
      </c>
      <c r="D3501" t="s">
        <v>183</v>
      </c>
      <c r="E3501">
        <v>0.192</v>
      </c>
      <c r="F3501" t="s">
        <v>711</v>
      </c>
      <c r="G3501" s="784" t="s">
        <v>1704</v>
      </c>
      <c r="H3501" s="784" t="s">
        <v>1705</v>
      </c>
      <c r="I3501" s="784" t="s">
        <v>5396</v>
      </c>
    </row>
    <row r="3502" spans="1:9" hidden="1">
      <c r="A3502" t="str">
        <f>Table_wabobpsvr_AzureCalc_AzureCalcRateCard[[#This Row],[ServiceName]]&amp;Table_wabobpsvr_AzureCalc_AzureCalcRateCard[[#This Row],[Price_Level]]&amp;Table_wabobpsvr_AzureCalc_AzureCalcRateCard[[#This Row],[Region]]</f>
        <v>A5 VM (Windows)MOSP7</v>
      </c>
      <c r="B3502">
        <v>7</v>
      </c>
      <c r="C3502" t="s">
        <v>701</v>
      </c>
      <c r="D3502" t="s">
        <v>627</v>
      </c>
      <c r="E3502">
        <v>0.3</v>
      </c>
      <c r="F3502" t="s">
        <v>711</v>
      </c>
      <c r="G3502" s="784" t="s">
        <v>4431</v>
      </c>
      <c r="H3502" s="784" t="s">
        <v>4431</v>
      </c>
      <c r="I3502" s="784" t="s">
        <v>5397</v>
      </c>
    </row>
    <row r="3503" spans="1:9" hidden="1">
      <c r="A3503" t="str">
        <f>Table_wabobpsvr_AzureCalc_AzureCalcRateCard[[#This Row],[ServiceName]]&amp;Table_wabobpsvr_AzureCalc_AzureCalcRateCard[[#This Row],[Price_Level]]&amp;Table_wabobpsvr_AzureCalc_AzureCalcRateCard[[#This Row],[Region]]</f>
        <v>A5 VM (Windows)A7</v>
      </c>
      <c r="B3503">
        <v>7</v>
      </c>
      <c r="C3503" t="s">
        <v>701</v>
      </c>
      <c r="D3503" t="s">
        <v>181</v>
      </c>
      <c r="E3503">
        <v>0.219</v>
      </c>
      <c r="F3503" t="s">
        <v>711</v>
      </c>
      <c r="G3503" s="784" t="s">
        <v>1706</v>
      </c>
      <c r="H3503" s="784" t="s">
        <v>1707</v>
      </c>
      <c r="I3503" s="784" t="s">
        <v>5397</v>
      </c>
    </row>
    <row r="3504" spans="1:9" hidden="1">
      <c r="A3504" t="str">
        <f>Table_wabobpsvr_AzureCalc_AzureCalcRateCard[[#This Row],[ServiceName]]&amp;Table_wabobpsvr_AzureCalc_AzureCalcRateCard[[#This Row],[Price_Level]]&amp;Table_wabobpsvr_AzureCalc_AzureCalcRateCard[[#This Row],[Region]]</f>
        <v>A5 VM (Windows)B7</v>
      </c>
      <c r="B3504">
        <v>7</v>
      </c>
      <c r="C3504" t="s">
        <v>701</v>
      </c>
      <c r="D3504" t="s">
        <v>182</v>
      </c>
      <c r="E3504">
        <v>0.21</v>
      </c>
      <c r="F3504" t="s">
        <v>711</v>
      </c>
      <c r="G3504" s="784" t="s">
        <v>1706</v>
      </c>
      <c r="H3504" s="784" t="s">
        <v>1707</v>
      </c>
      <c r="I3504" s="784" t="s">
        <v>5397</v>
      </c>
    </row>
    <row r="3505" spans="1:9" hidden="1">
      <c r="A3505" t="str">
        <f>Table_wabobpsvr_AzureCalc_AzureCalcRateCard[[#This Row],[ServiceName]]&amp;Table_wabobpsvr_AzureCalc_AzureCalcRateCard[[#This Row],[Price_Level]]&amp;Table_wabobpsvr_AzureCalc_AzureCalcRateCard[[#This Row],[Region]]</f>
        <v>A5 VM (Windows)C7</v>
      </c>
      <c r="B3505">
        <v>7</v>
      </c>
      <c r="C3505" t="s">
        <v>701</v>
      </c>
      <c r="D3505" t="s">
        <v>184</v>
      </c>
      <c r="E3505">
        <v>0.20100000000000001</v>
      </c>
      <c r="F3505" t="s">
        <v>711</v>
      </c>
      <c r="G3505" s="784" t="s">
        <v>1706</v>
      </c>
      <c r="H3505" s="784" t="s">
        <v>1707</v>
      </c>
      <c r="I3505" s="784" t="s">
        <v>5397</v>
      </c>
    </row>
    <row r="3506" spans="1:9" hidden="1">
      <c r="A3506" t="str">
        <f>Table_wabobpsvr_AzureCalc_AzureCalcRateCard[[#This Row],[ServiceName]]&amp;Table_wabobpsvr_AzureCalc_AzureCalcRateCard[[#This Row],[Price_Level]]&amp;Table_wabobpsvr_AzureCalc_AzureCalcRateCard[[#This Row],[Region]]</f>
        <v>A5 VM (Windows)D7</v>
      </c>
      <c r="B3506">
        <v>7</v>
      </c>
      <c r="C3506" t="s">
        <v>701</v>
      </c>
      <c r="D3506" t="s">
        <v>183</v>
      </c>
      <c r="E3506">
        <v>0.192</v>
      </c>
      <c r="F3506" t="s">
        <v>711</v>
      </c>
      <c r="G3506" s="784" t="s">
        <v>1706</v>
      </c>
      <c r="H3506" s="784" t="s">
        <v>1707</v>
      </c>
      <c r="I3506" s="784" t="s">
        <v>5397</v>
      </c>
    </row>
    <row r="3507" spans="1:9" hidden="1">
      <c r="A3507" t="str">
        <f>Table_wabobpsvr_AzureCalc_AzureCalcRateCard[[#This Row],[ServiceName]]&amp;Table_wabobpsvr_AzureCalc_AzureCalcRateCard[[#This Row],[Price_Level]]&amp;Table_wabobpsvr_AzureCalc_AzureCalcRateCard[[#This Row],[Region]]</f>
        <v>A5 VM (Windows)MOSP8</v>
      </c>
      <c r="B3507">
        <v>8</v>
      </c>
      <c r="C3507" t="s">
        <v>701</v>
      </c>
      <c r="D3507" t="s">
        <v>627</v>
      </c>
      <c r="E3507">
        <v>0.34</v>
      </c>
      <c r="F3507" t="s">
        <v>711</v>
      </c>
      <c r="G3507" s="784" t="s">
        <v>4431</v>
      </c>
      <c r="H3507" s="784" t="s">
        <v>4431</v>
      </c>
      <c r="I3507" s="784" t="s">
        <v>5398</v>
      </c>
    </row>
    <row r="3508" spans="1:9" hidden="1">
      <c r="A3508" t="str">
        <f>Table_wabobpsvr_AzureCalc_AzureCalcRateCard[[#This Row],[ServiceName]]&amp;Table_wabobpsvr_AzureCalc_AzureCalcRateCard[[#This Row],[Price_Level]]&amp;Table_wabobpsvr_AzureCalc_AzureCalcRateCard[[#This Row],[Region]]</f>
        <v>A5 VM (Windows)A8</v>
      </c>
      <c r="B3508">
        <v>8</v>
      </c>
      <c r="C3508" t="s">
        <v>701</v>
      </c>
      <c r="D3508" t="s">
        <v>181</v>
      </c>
      <c r="E3508">
        <v>0.2482</v>
      </c>
      <c r="F3508" t="s">
        <v>711</v>
      </c>
      <c r="G3508" s="784" t="s">
        <v>1708</v>
      </c>
      <c r="H3508" s="784" t="s">
        <v>1709</v>
      </c>
      <c r="I3508" s="784" t="s">
        <v>5398</v>
      </c>
    </row>
    <row r="3509" spans="1:9" hidden="1">
      <c r="A3509" s="784" t="str">
        <f>Table_wabobpsvr_AzureCalc_AzureCalcRateCard[[#This Row],[ServiceName]]&amp;Table_wabobpsvr_AzureCalc_AzureCalcRateCard[[#This Row],[Price_Level]]&amp;Table_wabobpsvr_AzureCalc_AzureCalcRateCard[[#This Row],[Region]]</f>
        <v>A5 VM (Windows)B8</v>
      </c>
      <c r="B3509" s="784">
        <v>8</v>
      </c>
      <c r="C3509" s="784" t="s">
        <v>701</v>
      </c>
      <c r="D3509" s="784" t="s">
        <v>182</v>
      </c>
      <c r="E3509" s="784">
        <v>0.23799999999999999</v>
      </c>
      <c r="F3509" s="784" t="s">
        <v>711</v>
      </c>
      <c r="G3509" s="784" t="s">
        <v>1708</v>
      </c>
      <c r="H3509" s="784" t="s">
        <v>1709</v>
      </c>
      <c r="I3509" s="784" t="s">
        <v>5398</v>
      </c>
    </row>
    <row r="3510" spans="1:9" hidden="1">
      <c r="A3510" t="str">
        <f>Table_wabobpsvr_AzureCalc_AzureCalcRateCard[[#This Row],[ServiceName]]&amp;Table_wabobpsvr_AzureCalc_AzureCalcRateCard[[#This Row],[Price_Level]]&amp;Table_wabobpsvr_AzureCalc_AzureCalcRateCard[[#This Row],[Region]]</f>
        <v>A5 VM (Windows)C8</v>
      </c>
      <c r="B3510">
        <v>8</v>
      </c>
      <c r="C3510" t="s">
        <v>701</v>
      </c>
      <c r="D3510" t="s">
        <v>184</v>
      </c>
      <c r="E3510">
        <v>0.2278</v>
      </c>
      <c r="F3510" t="s">
        <v>711</v>
      </c>
      <c r="G3510" s="784" t="s">
        <v>1708</v>
      </c>
      <c r="H3510" s="784" t="s">
        <v>1709</v>
      </c>
      <c r="I3510" s="784" t="s">
        <v>5398</v>
      </c>
    </row>
    <row r="3511" spans="1:9" hidden="1">
      <c r="A3511" t="str">
        <f>Table_wabobpsvr_AzureCalc_AzureCalcRateCard[[#This Row],[ServiceName]]&amp;Table_wabobpsvr_AzureCalc_AzureCalcRateCard[[#This Row],[Price_Level]]&amp;Table_wabobpsvr_AzureCalc_AzureCalcRateCard[[#This Row],[Region]]</f>
        <v>A5 VM (Windows)D8</v>
      </c>
      <c r="B3511">
        <v>8</v>
      </c>
      <c r="C3511" t="s">
        <v>701</v>
      </c>
      <c r="D3511" t="s">
        <v>183</v>
      </c>
      <c r="E3511">
        <v>0.21759999999999999</v>
      </c>
      <c r="F3511" t="s">
        <v>711</v>
      </c>
      <c r="G3511" s="784" t="s">
        <v>1708</v>
      </c>
      <c r="H3511" s="784" t="s">
        <v>1709</v>
      </c>
      <c r="I3511" s="784" t="s">
        <v>5398</v>
      </c>
    </row>
    <row r="3512" spans="1:9" hidden="1">
      <c r="A3512" t="str">
        <f>Table_wabobpsvr_AzureCalc_AzureCalcRateCard[[#This Row],[ServiceName]]&amp;Table_wabobpsvr_AzureCalc_AzureCalcRateCard[[#This Row],[Price_Level]]&amp;Table_wabobpsvr_AzureCalc_AzureCalcRateCard[[#This Row],[Region]]</f>
        <v>A5 VM (Windows)MOSP9</v>
      </c>
      <c r="B3512">
        <v>9</v>
      </c>
      <c r="C3512" t="s">
        <v>701</v>
      </c>
      <c r="D3512" t="s">
        <v>627</v>
      </c>
      <c r="E3512">
        <v>0.32</v>
      </c>
      <c r="F3512" t="s">
        <v>711</v>
      </c>
      <c r="G3512" s="784" t="s">
        <v>4431</v>
      </c>
      <c r="H3512" s="784" t="s">
        <v>4431</v>
      </c>
      <c r="I3512" s="784" t="s">
        <v>5399</v>
      </c>
    </row>
    <row r="3513" spans="1:9" hidden="1">
      <c r="A3513" t="str">
        <f>Table_wabobpsvr_AzureCalc_AzureCalcRateCard[[#This Row],[ServiceName]]&amp;Table_wabobpsvr_AzureCalc_AzureCalcRateCard[[#This Row],[Price_Level]]&amp;Table_wabobpsvr_AzureCalc_AzureCalcRateCard[[#This Row],[Region]]</f>
        <v>A5 VM (Windows)A9</v>
      </c>
      <c r="B3513">
        <v>9</v>
      </c>
      <c r="C3513" t="s">
        <v>701</v>
      </c>
      <c r="D3513" t="s">
        <v>181</v>
      </c>
      <c r="E3513">
        <v>0.2336</v>
      </c>
      <c r="F3513" t="s">
        <v>711</v>
      </c>
      <c r="G3513" s="784" t="s">
        <v>1710</v>
      </c>
      <c r="H3513" s="784" t="s">
        <v>1711</v>
      </c>
      <c r="I3513" s="784" t="s">
        <v>5399</v>
      </c>
    </row>
    <row r="3514" spans="1:9" hidden="1">
      <c r="A3514" t="str">
        <f>Table_wabobpsvr_AzureCalc_AzureCalcRateCard[[#This Row],[ServiceName]]&amp;Table_wabobpsvr_AzureCalc_AzureCalcRateCard[[#This Row],[Price_Level]]&amp;Table_wabobpsvr_AzureCalc_AzureCalcRateCard[[#This Row],[Region]]</f>
        <v>A5 VM (Windows)B9</v>
      </c>
      <c r="B3514">
        <v>9</v>
      </c>
      <c r="C3514" t="s">
        <v>701</v>
      </c>
      <c r="D3514" t="s">
        <v>182</v>
      </c>
      <c r="E3514">
        <v>0.224</v>
      </c>
      <c r="F3514" t="s">
        <v>711</v>
      </c>
      <c r="G3514" s="784" t="s">
        <v>1710</v>
      </c>
      <c r="H3514" s="784" t="s">
        <v>1711</v>
      </c>
      <c r="I3514" s="784" t="s">
        <v>5399</v>
      </c>
    </row>
    <row r="3515" spans="1:9" hidden="1">
      <c r="A3515" t="str">
        <f>Table_wabobpsvr_AzureCalc_AzureCalcRateCard[[#This Row],[ServiceName]]&amp;Table_wabobpsvr_AzureCalc_AzureCalcRateCard[[#This Row],[Price_Level]]&amp;Table_wabobpsvr_AzureCalc_AzureCalcRateCard[[#This Row],[Region]]</f>
        <v>A5 VM (Windows)C9</v>
      </c>
      <c r="B3515">
        <v>9</v>
      </c>
      <c r="C3515" t="s">
        <v>701</v>
      </c>
      <c r="D3515" t="s">
        <v>184</v>
      </c>
      <c r="E3515">
        <v>0.21440000000000001</v>
      </c>
      <c r="F3515" t="s">
        <v>711</v>
      </c>
      <c r="G3515" s="784" t="s">
        <v>1710</v>
      </c>
      <c r="H3515" s="784" t="s">
        <v>1711</v>
      </c>
      <c r="I3515" s="784" t="s">
        <v>5399</v>
      </c>
    </row>
    <row r="3516" spans="1:9" hidden="1">
      <c r="A3516" t="str">
        <f>Table_wabobpsvr_AzureCalc_AzureCalcRateCard[[#This Row],[ServiceName]]&amp;Table_wabobpsvr_AzureCalc_AzureCalcRateCard[[#This Row],[Price_Level]]&amp;Table_wabobpsvr_AzureCalc_AzureCalcRateCard[[#This Row],[Region]]</f>
        <v>A5 VM (Windows)D9</v>
      </c>
      <c r="B3516">
        <v>9</v>
      </c>
      <c r="C3516" t="s">
        <v>701</v>
      </c>
      <c r="D3516" t="s">
        <v>183</v>
      </c>
      <c r="E3516">
        <v>0.20480000000000001</v>
      </c>
      <c r="F3516" t="s">
        <v>711</v>
      </c>
      <c r="G3516" s="784" t="s">
        <v>1710</v>
      </c>
      <c r="H3516" s="784" t="s">
        <v>1711</v>
      </c>
      <c r="I3516" s="784" t="s">
        <v>5399</v>
      </c>
    </row>
    <row r="3517" spans="1:9" hidden="1">
      <c r="A3517" t="str">
        <f>Table_wabobpsvr_AzureCalc_AzureCalcRateCard[[#This Row],[ServiceName]]&amp;Table_wabobpsvr_AzureCalc_AzureCalcRateCard[[#This Row],[Price_Level]]&amp;Table_wabobpsvr_AzureCalc_AzureCalcRateCard[[#This Row],[Region]]</f>
        <v>A5 VM (Windows)MOSP10</v>
      </c>
      <c r="B3517">
        <v>10</v>
      </c>
      <c r="C3517" t="s">
        <v>701</v>
      </c>
      <c r="D3517" t="s">
        <v>627</v>
      </c>
      <c r="E3517">
        <v>0.36</v>
      </c>
      <c r="F3517" t="s">
        <v>711</v>
      </c>
      <c r="G3517" s="784" t="s">
        <v>4431</v>
      </c>
      <c r="H3517" s="784" t="s">
        <v>4431</v>
      </c>
      <c r="I3517" s="784" t="s">
        <v>5400</v>
      </c>
    </row>
    <row r="3518" spans="1:9" hidden="1">
      <c r="A3518" t="str">
        <f>Table_wabobpsvr_AzureCalc_AzureCalcRateCard[[#This Row],[ServiceName]]&amp;Table_wabobpsvr_AzureCalc_AzureCalcRateCard[[#This Row],[Price_Level]]&amp;Table_wabobpsvr_AzureCalc_AzureCalcRateCard[[#This Row],[Region]]</f>
        <v>A5 VM (Windows)A10</v>
      </c>
      <c r="B3518">
        <v>10</v>
      </c>
      <c r="C3518" t="s">
        <v>701</v>
      </c>
      <c r="D3518" t="s">
        <v>181</v>
      </c>
      <c r="E3518">
        <v>0.26279999999999998</v>
      </c>
      <c r="F3518" t="s">
        <v>711</v>
      </c>
      <c r="G3518" s="784" t="s">
        <v>1712</v>
      </c>
      <c r="H3518" s="784" t="s">
        <v>1713</v>
      </c>
      <c r="I3518" s="784" t="s">
        <v>5400</v>
      </c>
    </row>
    <row r="3519" spans="1:9" hidden="1">
      <c r="A3519" t="str">
        <f>Table_wabobpsvr_AzureCalc_AzureCalcRateCard[[#This Row],[ServiceName]]&amp;Table_wabobpsvr_AzureCalc_AzureCalcRateCard[[#This Row],[Price_Level]]&amp;Table_wabobpsvr_AzureCalc_AzureCalcRateCard[[#This Row],[Region]]</f>
        <v>A5 VM (Windows)B10</v>
      </c>
      <c r="B3519">
        <v>10</v>
      </c>
      <c r="C3519" t="s">
        <v>701</v>
      </c>
      <c r="D3519" t="s">
        <v>182</v>
      </c>
      <c r="E3519">
        <v>0.252</v>
      </c>
      <c r="F3519" t="s">
        <v>711</v>
      </c>
      <c r="G3519" s="784" t="s">
        <v>1712</v>
      </c>
      <c r="H3519" s="784" t="s">
        <v>1713</v>
      </c>
      <c r="I3519" s="784" t="s">
        <v>5400</v>
      </c>
    </row>
    <row r="3520" spans="1:9" hidden="1">
      <c r="A3520" t="str">
        <f>Table_wabobpsvr_AzureCalc_AzureCalcRateCard[[#This Row],[ServiceName]]&amp;Table_wabobpsvr_AzureCalc_AzureCalcRateCard[[#This Row],[Price_Level]]&amp;Table_wabobpsvr_AzureCalc_AzureCalcRateCard[[#This Row],[Region]]</f>
        <v>A5 VM (Windows)C10</v>
      </c>
      <c r="B3520">
        <v>10</v>
      </c>
      <c r="C3520" t="s">
        <v>701</v>
      </c>
      <c r="D3520" t="s">
        <v>184</v>
      </c>
      <c r="E3520">
        <v>0.2412</v>
      </c>
      <c r="F3520" t="s">
        <v>711</v>
      </c>
      <c r="G3520" s="784" t="s">
        <v>1712</v>
      </c>
      <c r="H3520" s="784" t="s">
        <v>1713</v>
      </c>
      <c r="I3520" s="784" t="s">
        <v>5400</v>
      </c>
    </row>
    <row r="3521" spans="1:9" hidden="1">
      <c r="A3521" t="str">
        <f>Table_wabobpsvr_AzureCalc_AzureCalcRateCard[[#This Row],[ServiceName]]&amp;Table_wabobpsvr_AzureCalc_AzureCalcRateCard[[#This Row],[Price_Level]]&amp;Table_wabobpsvr_AzureCalc_AzureCalcRateCard[[#This Row],[Region]]</f>
        <v>A5 VM (Windows)D10</v>
      </c>
      <c r="B3521">
        <v>10</v>
      </c>
      <c r="C3521" t="s">
        <v>701</v>
      </c>
      <c r="D3521" t="s">
        <v>183</v>
      </c>
      <c r="E3521">
        <v>0.23039999999999999</v>
      </c>
      <c r="F3521" t="s">
        <v>711</v>
      </c>
      <c r="G3521" s="784" t="s">
        <v>1712</v>
      </c>
      <c r="H3521" s="784" t="s">
        <v>1713</v>
      </c>
      <c r="I3521" s="784" t="s">
        <v>5400</v>
      </c>
    </row>
    <row r="3522" spans="1:9" hidden="1">
      <c r="A3522" t="str">
        <f>Table_wabobpsvr_AzureCalc_AzureCalcRateCard[[#This Row],[ServiceName]]&amp;Table_wabobpsvr_AzureCalc_AzureCalcRateCard[[#This Row],[Price_Level]]&amp;Table_wabobpsvr_AzureCalc_AzureCalcRateCard[[#This Row],[Region]]</f>
        <v>A5 VM (Windows)MOSP11</v>
      </c>
      <c r="B3522">
        <v>11</v>
      </c>
      <c r="C3522" t="s">
        <v>701</v>
      </c>
      <c r="D3522" t="s">
        <v>627</v>
      </c>
      <c r="E3522">
        <v>0.35</v>
      </c>
      <c r="F3522" t="s">
        <v>711</v>
      </c>
      <c r="G3522" s="784" t="s">
        <v>4431</v>
      </c>
      <c r="H3522" s="784" t="s">
        <v>4431</v>
      </c>
      <c r="I3522" s="784" t="s">
        <v>5401</v>
      </c>
    </row>
    <row r="3523" spans="1:9" hidden="1">
      <c r="A3523" t="str">
        <f>Table_wabobpsvr_AzureCalc_AzureCalcRateCard[[#This Row],[ServiceName]]&amp;Table_wabobpsvr_AzureCalc_AzureCalcRateCard[[#This Row],[Price_Level]]&amp;Table_wabobpsvr_AzureCalc_AzureCalcRateCard[[#This Row],[Region]]</f>
        <v>A5 VM (Windows)A11</v>
      </c>
      <c r="B3523">
        <v>11</v>
      </c>
      <c r="C3523" t="s">
        <v>701</v>
      </c>
      <c r="D3523" t="s">
        <v>181</v>
      </c>
      <c r="E3523">
        <v>0.2555</v>
      </c>
      <c r="F3523" t="s">
        <v>711</v>
      </c>
      <c r="G3523" s="784" t="s">
        <v>1714</v>
      </c>
      <c r="H3523" s="784" t="s">
        <v>1715</v>
      </c>
      <c r="I3523" s="784" t="s">
        <v>5401</v>
      </c>
    </row>
    <row r="3524" spans="1:9" hidden="1">
      <c r="A3524" s="784" t="str">
        <f>Table_wabobpsvr_AzureCalc_AzureCalcRateCard[[#This Row],[ServiceName]]&amp;Table_wabobpsvr_AzureCalc_AzureCalcRateCard[[#This Row],[Price_Level]]&amp;Table_wabobpsvr_AzureCalc_AzureCalcRateCard[[#This Row],[Region]]</f>
        <v>A5 VM (Windows)B11</v>
      </c>
      <c r="B3524" s="784">
        <v>11</v>
      </c>
      <c r="C3524" s="784" t="s">
        <v>701</v>
      </c>
      <c r="D3524" s="784" t="s">
        <v>182</v>
      </c>
      <c r="E3524" s="784">
        <v>0.245</v>
      </c>
      <c r="F3524" s="784" t="s">
        <v>711</v>
      </c>
      <c r="G3524" s="784" t="s">
        <v>1714</v>
      </c>
      <c r="H3524" s="784" t="s">
        <v>1715</v>
      </c>
      <c r="I3524" s="784" t="s">
        <v>5401</v>
      </c>
    </row>
    <row r="3525" spans="1:9" hidden="1">
      <c r="A3525" s="784" t="str">
        <f>Table_wabobpsvr_AzureCalc_AzureCalcRateCard[[#This Row],[ServiceName]]&amp;Table_wabobpsvr_AzureCalc_AzureCalcRateCard[[#This Row],[Price_Level]]&amp;Table_wabobpsvr_AzureCalc_AzureCalcRateCard[[#This Row],[Region]]</f>
        <v>A5 VM (Windows)C11</v>
      </c>
      <c r="B3525" s="784">
        <v>11</v>
      </c>
      <c r="C3525" s="784" t="s">
        <v>701</v>
      </c>
      <c r="D3525" s="784" t="s">
        <v>184</v>
      </c>
      <c r="E3525" s="784">
        <v>0.23449999999999999</v>
      </c>
      <c r="F3525" s="784" t="s">
        <v>711</v>
      </c>
      <c r="G3525" s="784" t="s">
        <v>1714</v>
      </c>
      <c r="H3525" s="784" t="s">
        <v>1715</v>
      </c>
      <c r="I3525" s="784" t="s">
        <v>5401</v>
      </c>
    </row>
    <row r="3526" spans="1:9" hidden="1">
      <c r="A3526" s="784" t="str">
        <f>Table_wabobpsvr_AzureCalc_AzureCalcRateCard[[#This Row],[ServiceName]]&amp;Table_wabobpsvr_AzureCalc_AzureCalcRateCard[[#This Row],[Price_Level]]&amp;Table_wabobpsvr_AzureCalc_AzureCalcRateCard[[#This Row],[Region]]</f>
        <v>A5 VM (Windows)D11</v>
      </c>
      <c r="B3526" s="784">
        <v>11</v>
      </c>
      <c r="C3526" s="784" t="s">
        <v>701</v>
      </c>
      <c r="D3526" s="784" t="s">
        <v>183</v>
      </c>
      <c r="E3526" s="784">
        <v>0.224</v>
      </c>
      <c r="F3526" s="784" t="s">
        <v>711</v>
      </c>
      <c r="G3526" s="784" t="s">
        <v>1714</v>
      </c>
      <c r="H3526" s="784" t="s">
        <v>1715</v>
      </c>
      <c r="I3526" s="784" t="s">
        <v>5401</v>
      </c>
    </row>
    <row r="3527" spans="1:9" hidden="1">
      <c r="A3527" s="784" t="str">
        <f>Table_wabobpsvr_AzureCalc_AzureCalcRateCard[[#This Row],[ServiceName]]&amp;Table_wabobpsvr_AzureCalc_AzureCalcRateCard[[#This Row],[Price_Level]]&amp;Table_wabobpsvr_AzureCalc_AzureCalcRateCard[[#This Row],[Region]]</f>
        <v>A5 VM (Windows)MOSP12</v>
      </c>
      <c r="B3527" s="784">
        <v>12</v>
      </c>
      <c r="C3527" s="784" t="s">
        <v>701</v>
      </c>
      <c r="D3527" s="784" t="s">
        <v>627</v>
      </c>
      <c r="E3527" s="784">
        <v>0.31</v>
      </c>
      <c r="F3527" s="784" t="s">
        <v>711</v>
      </c>
      <c r="G3527" s="784" t="s">
        <v>4431</v>
      </c>
      <c r="H3527" s="784" t="s">
        <v>4431</v>
      </c>
      <c r="I3527" s="784" t="s">
        <v>5402</v>
      </c>
    </row>
    <row r="3528" spans="1:9" hidden="1">
      <c r="A3528" s="784" t="str">
        <f>Table_wabobpsvr_AzureCalc_AzureCalcRateCard[[#This Row],[ServiceName]]&amp;Table_wabobpsvr_AzureCalc_AzureCalcRateCard[[#This Row],[Price_Level]]&amp;Table_wabobpsvr_AzureCalc_AzureCalcRateCard[[#This Row],[Region]]</f>
        <v>A5 VM (Windows)A12</v>
      </c>
      <c r="B3528" s="784">
        <v>12</v>
      </c>
      <c r="C3528" s="784" t="s">
        <v>701</v>
      </c>
      <c r="D3528" s="784" t="s">
        <v>181</v>
      </c>
      <c r="E3528" s="784">
        <v>0.2263</v>
      </c>
      <c r="F3528" s="784" t="s">
        <v>711</v>
      </c>
      <c r="G3528" s="784" t="s">
        <v>1716</v>
      </c>
      <c r="H3528" s="784" t="s">
        <v>1717</v>
      </c>
      <c r="I3528" s="784" t="s">
        <v>5402</v>
      </c>
    </row>
    <row r="3529" spans="1:9" hidden="1">
      <c r="A3529" s="784" t="str">
        <f>Table_wabobpsvr_AzureCalc_AzureCalcRateCard[[#This Row],[ServiceName]]&amp;Table_wabobpsvr_AzureCalc_AzureCalcRateCard[[#This Row],[Price_Level]]&amp;Table_wabobpsvr_AzureCalc_AzureCalcRateCard[[#This Row],[Region]]</f>
        <v>A5 VM (Windows)B12</v>
      </c>
      <c r="B3529" s="784">
        <v>12</v>
      </c>
      <c r="C3529" s="784" t="s">
        <v>701</v>
      </c>
      <c r="D3529" s="784" t="s">
        <v>182</v>
      </c>
      <c r="E3529" s="784">
        <v>0.217</v>
      </c>
      <c r="F3529" s="784" t="s">
        <v>711</v>
      </c>
      <c r="G3529" s="784" t="s">
        <v>1716</v>
      </c>
      <c r="H3529" s="784" t="s">
        <v>1717</v>
      </c>
      <c r="I3529" s="784" t="s">
        <v>5402</v>
      </c>
    </row>
    <row r="3530" spans="1:9" hidden="1">
      <c r="A3530" s="784" t="str">
        <f>Table_wabobpsvr_AzureCalc_AzureCalcRateCard[[#This Row],[ServiceName]]&amp;Table_wabobpsvr_AzureCalc_AzureCalcRateCard[[#This Row],[Price_Level]]&amp;Table_wabobpsvr_AzureCalc_AzureCalcRateCard[[#This Row],[Region]]</f>
        <v>A5 VM (Windows)C12</v>
      </c>
      <c r="B3530" s="784">
        <v>12</v>
      </c>
      <c r="C3530" s="784" t="s">
        <v>701</v>
      </c>
      <c r="D3530" s="784" t="s">
        <v>184</v>
      </c>
      <c r="E3530" s="784">
        <v>0.2077</v>
      </c>
      <c r="F3530" s="784" t="s">
        <v>711</v>
      </c>
      <c r="G3530" s="784" t="s">
        <v>1716</v>
      </c>
      <c r="H3530" s="784" t="s">
        <v>1717</v>
      </c>
      <c r="I3530" s="784" t="s">
        <v>5402</v>
      </c>
    </row>
    <row r="3531" spans="1:9" hidden="1">
      <c r="A3531" s="784" t="str">
        <f>Table_wabobpsvr_AzureCalc_AzureCalcRateCard[[#This Row],[ServiceName]]&amp;Table_wabobpsvr_AzureCalc_AzureCalcRateCard[[#This Row],[Price_Level]]&amp;Table_wabobpsvr_AzureCalc_AzureCalcRateCard[[#This Row],[Region]]</f>
        <v>A5 VM (Windows)D12</v>
      </c>
      <c r="B3531" s="784">
        <v>12</v>
      </c>
      <c r="C3531" s="784" t="s">
        <v>701</v>
      </c>
      <c r="D3531" s="784" t="s">
        <v>183</v>
      </c>
      <c r="E3531" s="784">
        <v>0.19839999999999999</v>
      </c>
      <c r="F3531" s="784" t="s">
        <v>711</v>
      </c>
      <c r="G3531" s="784" t="s">
        <v>1716</v>
      </c>
      <c r="H3531" s="784" t="s">
        <v>1717</v>
      </c>
      <c r="I3531" s="784" t="s">
        <v>5402</v>
      </c>
    </row>
    <row r="3532" spans="1:9" hidden="1">
      <c r="A3532" s="784" t="str">
        <f>Table_wabobpsvr_AzureCalc_AzureCalcRateCard[[#This Row],[ServiceName]]&amp;Table_wabobpsvr_AzureCalc_AzureCalcRateCard[[#This Row],[Price_Level]]&amp;Table_wabobpsvr_AzureCalc_AzureCalcRateCard[[#This Row],[Region]]</f>
        <v>A6 Cloud ServicesMOSP6</v>
      </c>
      <c r="B3532" s="784">
        <v>6</v>
      </c>
      <c r="C3532" s="784" t="s">
        <v>701</v>
      </c>
      <c r="D3532" s="784" t="s">
        <v>627</v>
      </c>
      <c r="E3532" s="784">
        <v>0.71</v>
      </c>
      <c r="F3532" s="784" t="s">
        <v>704</v>
      </c>
      <c r="G3532" s="784" t="s">
        <v>4431</v>
      </c>
      <c r="H3532" s="784" t="s">
        <v>4431</v>
      </c>
      <c r="I3532" s="784" t="s">
        <v>5403</v>
      </c>
    </row>
    <row r="3533" spans="1:9" hidden="1">
      <c r="A3533" s="784" t="str">
        <f>Table_wabobpsvr_AzureCalc_AzureCalcRateCard[[#This Row],[ServiceName]]&amp;Table_wabobpsvr_AzureCalc_AzureCalcRateCard[[#This Row],[Price_Level]]&amp;Table_wabobpsvr_AzureCalc_AzureCalcRateCard[[#This Row],[Region]]</f>
        <v>A6 Cloud ServicesA6</v>
      </c>
      <c r="B3533" s="784">
        <v>6</v>
      </c>
      <c r="C3533" s="784" t="s">
        <v>701</v>
      </c>
      <c r="D3533" s="784" t="s">
        <v>181</v>
      </c>
      <c r="E3533" s="784">
        <v>0.51829999999999998</v>
      </c>
      <c r="F3533" s="784" t="s">
        <v>704</v>
      </c>
      <c r="G3533" s="784" t="s">
        <v>1642</v>
      </c>
      <c r="H3533" s="784" t="s">
        <v>1643</v>
      </c>
      <c r="I3533" s="784" t="s">
        <v>5403</v>
      </c>
    </row>
    <row r="3534" spans="1:9" hidden="1">
      <c r="A3534" s="784" t="str">
        <f>Table_wabobpsvr_AzureCalc_AzureCalcRateCard[[#This Row],[ServiceName]]&amp;Table_wabobpsvr_AzureCalc_AzureCalcRateCard[[#This Row],[Price_Level]]&amp;Table_wabobpsvr_AzureCalc_AzureCalcRateCard[[#This Row],[Region]]</f>
        <v>A6 Cloud ServicesB6</v>
      </c>
      <c r="B3534" s="784">
        <v>6</v>
      </c>
      <c r="C3534" s="784" t="s">
        <v>701</v>
      </c>
      <c r="D3534" s="784" t="s">
        <v>182</v>
      </c>
      <c r="E3534" s="784">
        <v>0.497</v>
      </c>
      <c r="F3534" s="784" t="s">
        <v>704</v>
      </c>
      <c r="G3534" s="784" t="s">
        <v>1642</v>
      </c>
      <c r="H3534" s="784" t="s">
        <v>1643</v>
      </c>
      <c r="I3534" s="784" t="s">
        <v>5403</v>
      </c>
    </row>
    <row r="3535" spans="1:9" hidden="1">
      <c r="A3535" s="784" t="str">
        <f>Table_wabobpsvr_AzureCalc_AzureCalcRateCard[[#This Row],[ServiceName]]&amp;Table_wabobpsvr_AzureCalc_AzureCalcRateCard[[#This Row],[Price_Level]]&amp;Table_wabobpsvr_AzureCalc_AzureCalcRateCard[[#This Row],[Region]]</f>
        <v>A5 VM (Windows)MOSP13</v>
      </c>
      <c r="B3535" s="784">
        <v>13</v>
      </c>
      <c r="C3535" s="784" t="s">
        <v>701</v>
      </c>
      <c r="D3535" s="784" t="s">
        <v>627</v>
      </c>
      <c r="E3535" s="784">
        <v>0.36799999999999999</v>
      </c>
      <c r="F3535" s="784" t="s">
        <v>711</v>
      </c>
      <c r="G3535" s="784" t="s">
        <v>4431</v>
      </c>
      <c r="H3535" s="784" t="s">
        <v>4431</v>
      </c>
      <c r="I3535" s="784" t="s">
        <v>5404</v>
      </c>
    </row>
    <row r="3536" spans="1:9" hidden="1">
      <c r="A3536" s="784" t="str">
        <f>Table_wabobpsvr_AzureCalc_AzureCalcRateCard[[#This Row],[ServiceName]]&amp;Table_wabobpsvr_AzureCalc_AzureCalcRateCard[[#This Row],[Price_Level]]&amp;Table_wabobpsvr_AzureCalc_AzureCalcRateCard[[#This Row],[Region]]</f>
        <v>A5 VM (Windows)A13</v>
      </c>
      <c r="B3536" s="784">
        <v>13</v>
      </c>
      <c r="C3536" s="784" t="s">
        <v>701</v>
      </c>
      <c r="D3536" s="784" t="s">
        <v>181</v>
      </c>
      <c r="E3536" s="784">
        <v>0.26863999999999999</v>
      </c>
      <c r="F3536" s="784" t="s">
        <v>711</v>
      </c>
      <c r="G3536" s="784" t="s">
        <v>1718</v>
      </c>
      <c r="H3536" s="784" t="s">
        <v>1719</v>
      </c>
      <c r="I3536" s="784" t="s">
        <v>5404</v>
      </c>
    </row>
    <row r="3537" spans="1:9" hidden="1">
      <c r="A3537" s="784" t="str">
        <f>Table_wabobpsvr_AzureCalc_AzureCalcRateCard[[#This Row],[ServiceName]]&amp;Table_wabobpsvr_AzureCalc_AzureCalcRateCard[[#This Row],[Price_Level]]&amp;Table_wabobpsvr_AzureCalc_AzureCalcRateCard[[#This Row],[Region]]</f>
        <v>A5 VM (Windows)B13</v>
      </c>
      <c r="B3537" s="784">
        <v>13</v>
      </c>
      <c r="C3537" s="784" t="s">
        <v>701</v>
      </c>
      <c r="D3537" s="784" t="s">
        <v>182</v>
      </c>
      <c r="E3537" s="784">
        <v>0.2576</v>
      </c>
      <c r="F3537" s="784" t="s">
        <v>711</v>
      </c>
      <c r="G3537" s="784" t="s">
        <v>1718</v>
      </c>
      <c r="H3537" s="784" t="s">
        <v>1719</v>
      </c>
      <c r="I3537" s="784" t="s">
        <v>5404</v>
      </c>
    </row>
    <row r="3538" spans="1:9" hidden="1">
      <c r="A3538" s="784" t="str">
        <f>Table_wabobpsvr_AzureCalc_AzureCalcRateCard[[#This Row],[ServiceName]]&amp;Table_wabobpsvr_AzureCalc_AzureCalcRateCard[[#This Row],[Price_Level]]&amp;Table_wabobpsvr_AzureCalc_AzureCalcRateCard[[#This Row],[Region]]</f>
        <v>A5 VM (Windows)C13</v>
      </c>
      <c r="B3538" s="784">
        <v>13</v>
      </c>
      <c r="C3538" s="784" t="s">
        <v>701</v>
      </c>
      <c r="D3538" s="784" t="s">
        <v>184</v>
      </c>
      <c r="E3538" s="784">
        <v>0.24656</v>
      </c>
      <c r="F3538" s="784" t="s">
        <v>711</v>
      </c>
      <c r="G3538" s="784" t="s">
        <v>1718</v>
      </c>
      <c r="H3538" s="784" t="s">
        <v>1719</v>
      </c>
      <c r="I3538" s="784" t="s">
        <v>5404</v>
      </c>
    </row>
    <row r="3539" spans="1:9" hidden="1">
      <c r="A3539" t="str">
        <f>Table_wabobpsvr_AzureCalc_AzureCalcRateCard[[#This Row],[ServiceName]]&amp;Table_wabobpsvr_AzureCalc_AzureCalcRateCard[[#This Row],[Price_Level]]&amp;Table_wabobpsvr_AzureCalc_AzureCalcRateCard[[#This Row],[Region]]</f>
        <v>A5 VM (Windows)D13</v>
      </c>
      <c r="B3539">
        <v>13</v>
      </c>
      <c r="C3539" t="s">
        <v>701</v>
      </c>
      <c r="D3539" t="s">
        <v>183</v>
      </c>
      <c r="E3539">
        <v>0.23552000000000001</v>
      </c>
      <c r="F3539" t="s">
        <v>711</v>
      </c>
      <c r="G3539" s="784" t="s">
        <v>1718</v>
      </c>
      <c r="H3539" s="784" t="s">
        <v>1719</v>
      </c>
      <c r="I3539" s="784" t="s">
        <v>5404</v>
      </c>
    </row>
    <row r="3540" spans="1:9" hidden="1">
      <c r="A3540" t="str">
        <f>Table_wabobpsvr_AzureCalc_AzureCalcRateCard[[#This Row],[ServiceName]]&amp;Table_wabobpsvr_AzureCalc_AzureCalcRateCard[[#This Row],[Price_Level]]&amp;Table_wabobpsvr_AzureCalc_AzureCalcRateCard[[#This Row],[Region]]</f>
        <v>A7 VM (Non-Windows)MOSP4</v>
      </c>
      <c r="B3540">
        <v>4</v>
      </c>
      <c r="C3540" t="s">
        <v>701</v>
      </c>
      <c r="D3540" t="s">
        <v>627</v>
      </c>
      <c r="E3540">
        <v>1</v>
      </c>
      <c r="F3540" t="s">
        <v>712</v>
      </c>
      <c r="G3540" s="784" t="s">
        <v>4431</v>
      </c>
      <c r="H3540" s="784" t="s">
        <v>4431</v>
      </c>
      <c r="I3540" s="784" t="s">
        <v>5405</v>
      </c>
    </row>
    <row r="3541" spans="1:9" hidden="1">
      <c r="A3541" t="str">
        <f>Table_wabobpsvr_AzureCalc_AzureCalcRateCard[[#This Row],[ServiceName]]&amp;Table_wabobpsvr_AzureCalc_AzureCalcRateCard[[#This Row],[Price_Level]]&amp;Table_wabobpsvr_AzureCalc_AzureCalcRateCard[[#This Row],[Region]]</f>
        <v>A7 VM (Non-Windows)A4</v>
      </c>
      <c r="B3541">
        <v>4</v>
      </c>
      <c r="C3541" t="s">
        <v>701</v>
      </c>
      <c r="D3541" t="s">
        <v>181</v>
      </c>
      <c r="E3541">
        <v>0.73</v>
      </c>
      <c r="F3541" t="s">
        <v>712</v>
      </c>
      <c r="G3541" s="784" t="s">
        <v>1720</v>
      </c>
      <c r="H3541" s="784" t="s">
        <v>1721</v>
      </c>
      <c r="I3541" s="784" t="s">
        <v>5405</v>
      </c>
    </row>
    <row r="3542" spans="1:9" hidden="1">
      <c r="A3542" t="str">
        <f>Table_wabobpsvr_AzureCalc_AzureCalcRateCard[[#This Row],[ServiceName]]&amp;Table_wabobpsvr_AzureCalc_AzureCalcRateCard[[#This Row],[Price_Level]]&amp;Table_wabobpsvr_AzureCalc_AzureCalcRateCard[[#This Row],[Region]]</f>
        <v>A7 VM (Non-Windows)B4</v>
      </c>
      <c r="B3542">
        <v>4</v>
      </c>
      <c r="C3542" t="s">
        <v>701</v>
      </c>
      <c r="D3542" t="s">
        <v>182</v>
      </c>
      <c r="E3542">
        <v>0.7</v>
      </c>
      <c r="F3542" t="s">
        <v>712</v>
      </c>
      <c r="G3542" s="784" t="s">
        <v>1720</v>
      </c>
      <c r="H3542" s="784" t="s">
        <v>1721</v>
      </c>
      <c r="I3542" s="784" t="s">
        <v>5405</v>
      </c>
    </row>
    <row r="3543" spans="1:9" hidden="1">
      <c r="A3543" t="str">
        <f>Table_wabobpsvr_AzureCalc_AzureCalcRateCard[[#This Row],[ServiceName]]&amp;Table_wabobpsvr_AzureCalc_AzureCalcRateCard[[#This Row],[Price_Level]]&amp;Table_wabobpsvr_AzureCalc_AzureCalcRateCard[[#This Row],[Region]]</f>
        <v>A7 VM (Non-Windows)C4</v>
      </c>
      <c r="B3543">
        <v>4</v>
      </c>
      <c r="C3543" t="s">
        <v>701</v>
      </c>
      <c r="D3543" t="s">
        <v>184</v>
      </c>
      <c r="E3543">
        <v>0.67</v>
      </c>
      <c r="F3543" t="s">
        <v>712</v>
      </c>
      <c r="G3543" s="784" t="s">
        <v>1720</v>
      </c>
      <c r="H3543" s="784" t="s">
        <v>1721</v>
      </c>
      <c r="I3543" s="784" t="s">
        <v>5405</v>
      </c>
    </row>
    <row r="3544" spans="1:9" hidden="1">
      <c r="A3544" t="str">
        <f>Table_wabobpsvr_AzureCalc_AzureCalcRateCard[[#This Row],[ServiceName]]&amp;Table_wabobpsvr_AzureCalc_AzureCalcRateCard[[#This Row],[Price_Level]]&amp;Table_wabobpsvr_AzureCalc_AzureCalcRateCard[[#This Row],[Region]]</f>
        <v>A6 Cloud ServicesB12</v>
      </c>
      <c r="B3544">
        <v>12</v>
      </c>
      <c r="C3544" t="s">
        <v>701</v>
      </c>
      <c r="D3544" t="s">
        <v>182</v>
      </c>
      <c r="E3544">
        <v>0.55789999999999995</v>
      </c>
      <c r="F3544" t="s">
        <v>704</v>
      </c>
      <c r="G3544" s="784" t="s">
        <v>1662</v>
      </c>
      <c r="H3544" s="784" t="s">
        <v>1663</v>
      </c>
      <c r="I3544" s="784" t="s">
        <v>5406</v>
      </c>
    </row>
    <row r="3545" spans="1:9" hidden="1">
      <c r="A3545" t="str">
        <f>Table_wabobpsvr_AzureCalc_AzureCalcRateCard[[#This Row],[ServiceName]]&amp;Table_wabobpsvr_AzureCalc_AzureCalcRateCard[[#This Row],[Price_Level]]&amp;Table_wabobpsvr_AzureCalc_AzureCalcRateCard[[#This Row],[Region]]</f>
        <v>A1 VM (Non-Windows)MOSP9</v>
      </c>
      <c r="B3545">
        <v>9</v>
      </c>
      <c r="C3545" t="s">
        <v>701</v>
      </c>
      <c r="D3545" t="s">
        <v>627</v>
      </c>
      <c r="E3545">
        <v>0.06</v>
      </c>
      <c r="F3545" t="s">
        <v>703</v>
      </c>
      <c r="G3545" s="784" t="s">
        <v>4431</v>
      </c>
      <c r="H3545" s="784" t="s">
        <v>4431</v>
      </c>
      <c r="I3545" s="784" t="s">
        <v>5407</v>
      </c>
    </row>
    <row r="3546" spans="1:9" hidden="1">
      <c r="A3546" t="str">
        <f>Table_wabobpsvr_AzureCalc_AzureCalcRateCard[[#This Row],[ServiceName]]&amp;Table_wabobpsvr_AzureCalc_AzureCalcRateCard[[#This Row],[Price_Level]]&amp;Table_wabobpsvr_AzureCalc_AzureCalcRateCard[[#This Row],[Region]]</f>
        <v>A7 Cloud ServicesB6</v>
      </c>
      <c r="B3546">
        <v>6</v>
      </c>
      <c r="C3546" t="s">
        <v>701</v>
      </c>
      <c r="D3546" t="s">
        <v>182</v>
      </c>
      <c r="E3546">
        <v>0.98699999999999999</v>
      </c>
      <c r="F3546" t="s">
        <v>705</v>
      </c>
      <c r="G3546" s="784" t="s">
        <v>1722</v>
      </c>
      <c r="H3546" s="784" t="s">
        <v>1723</v>
      </c>
      <c r="I3546" s="784" t="s">
        <v>5408</v>
      </c>
    </row>
    <row r="3547" spans="1:9" hidden="1">
      <c r="A3547" t="str">
        <f>Table_wabobpsvr_AzureCalc_AzureCalcRateCard[[#This Row],[ServiceName]]&amp;Table_wabobpsvr_AzureCalc_AzureCalcRateCard[[#This Row],[Price_Level]]&amp;Table_wabobpsvr_AzureCalc_AzureCalcRateCard[[#This Row],[Region]]</f>
        <v>A7 Cloud ServicesC6</v>
      </c>
      <c r="B3547">
        <v>6</v>
      </c>
      <c r="C3547" t="s">
        <v>701</v>
      </c>
      <c r="D3547" t="s">
        <v>184</v>
      </c>
      <c r="E3547">
        <v>0.94469999999999998</v>
      </c>
      <c r="F3547" t="s">
        <v>705</v>
      </c>
      <c r="G3547" s="784" t="s">
        <v>1722</v>
      </c>
      <c r="H3547" s="784" t="s">
        <v>1723</v>
      </c>
      <c r="I3547" s="784" t="s">
        <v>5408</v>
      </c>
    </row>
    <row r="3548" spans="1:9" hidden="1">
      <c r="A3548" t="str">
        <f>Table_wabobpsvr_AzureCalc_AzureCalcRateCard[[#This Row],[ServiceName]]&amp;Table_wabobpsvr_AzureCalc_AzureCalcRateCard[[#This Row],[Price_Level]]&amp;Table_wabobpsvr_AzureCalc_AzureCalcRateCard[[#This Row],[Region]]</f>
        <v>A7 Cloud ServicesD6</v>
      </c>
      <c r="B3548">
        <v>6</v>
      </c>
      <c r="C3548" t="s">
        <v>701</v>
      </c>
      <c r="D3548" t="s">
        <v>183</v>
      </c>
      <c r="E3548">
        <v>0.90239999999999998</v>
      </c>
      <c r="F3548" t="s">
        <v>705</v>
      </c>
      <c r="G3548" s="784" t="s">
        <v>1722</v>
      </c>
      <c r="H3548" s="784" t="s">
        <v>1723</v>
      </c>
      <c r="I3548" s="784" t="s">
        <v>5408</v>
      </c>
    </row>
    <row r="3549" spans="1:9" hidden="1">
      <c r="A3549" t="str">
        <f>Table_wabobpsvr_AzureCalc_AzureCalcRateCard[[#This Row],[ServiceName]]&amp;Table_wabobpsvr_AzureCalc_AzureCalcRateCard[[#This Row],[Price_Level]]&amp;Table_wabobpsvr_AzureCalc_AzureCalcRateCard[[#This Row],[Region]]</f>
        <v>A7 Cloud ServicesMOSP6</v>
      </c>
      <c r="B3549">
        <v>6</v>
      </c>
      <c r="C3549" t="s">
        <v>701</v>
      </c>
      <c r="D3549" t="s">
        <v>627</v>
      </c>
      <c r="E3549">
        <v>1.41</v>
      </c>
      <c r="F3549" t="s">
        <v>705</v>
      </c>
      <c r="G3549" s="784" t="s">
        <v>4431</v>
      </c>
      <c r="H3549" s="784" t="s">
        <v>4431</v>
      </c>
      <c r="I3549" s="784" t="s">
        <v>5408</v>
      </c>
    </row>
    <row r="3550" spans="1:9" hidden="1">
      <c r="A3550" t="str">
        <f>Table_wabobpsvr_AzureCalc_AzureCalcRateCard[[#This Row],[ServiceName]]&amp;Table_wabobpsvr_AzureCalc_AzureCalcRateCard[[#This Row],[Price_Level]]&amp;Table_wabobpsvr_AzureCalc_AzureCalcRateCard[[#This Row],[Region]]</f>
        <v>A7 Cloud ServicesA6</v>
      </c>
      <c r="B3550">
        <v>6</v>
      </c>
      <c r="C3550" t="s">
        <v>701</v>
      </c>
      <c r="D3550" t="s">
        <v>181</v>
      </c>
      <c r="E3550">
        <v>1.0293000000000001</v>
      </c>
      <c r="F3550" t="s">
        <v>705</v>
      </c>
      <c r="G3550" s="784" t="s">
        <v>1722</v>
      </c>
      <c r="H3550" s="784" t="s">
        <v>1723</v>
      </c>
      <c r="I3550" s="784" t="s">
        <v>5408</v>
      </c>
    </row>
    <row r="3551" spans="1:9" hidden="1">
      <c r="A3551" t="str">
        <f>Table_wabobpsvr_AzureCalc_AzureCalcRateCard[[#This Row],[ServiceName]]&amp;Table_wabobpsvr_AzureCalc_AzureCalcRateCard[[#This Row],[Price_Level]]&amp;Table_wabobpsvr_AzureCalc_AzureCalcRateCard[[#This Row],[Region]]</f>
        <v>A9 VM (Windows)B11</v>
      </c>
      <c r="B3551">
        <v>11</v>
      </c>
      <c r="C3551" t="s">
        <v>701</v>
      </c>
      <c r="D3551" t="s">
        <v>182</v>
      </c>
      <c r="E3551">
        <v>3.43</v>
      </c>
      <c r="F3551" t="s">
        <v>706</v>
      </c>
      <c r="G3551" s="784" t="s">
        <v>1724</v>
      </c>
      <c r="H3551" s="784" t="s">
        <v>1725</v>
      </c>
      <c r="I3551" s="784" t="s">
        <v>5345</v>
      </c>
    </row>
    <row r="3552" spans="1:9" hidden="1">
      <c r="A3552" s="784" t="str">
        <f>Table_wabobpsvr_AzureCalc_AzureCalcRateCard[[#This Row],[ServiceName]]&amp;Table_wabobpsvr_AzureCalc_AzureCalcRateCard[[#This Row],[Price_Level]]&amp;Table_wabobpsvr_AzureCalc_AzureCalcRateCard[[#This Row],[Region]]</f>
        <v>A9 VM (Windows)C11</v>
      </c>
      <c r="B3552" s="784">
        <v>11</v>
      </c>
      <c r="C3552" s="784" t="s">
        <v>701</v>
      </c>
      <c r="D3552" s="784" t="s">
        <v>184</v>
      </c>
      <c r="E3552" s="784">
        <v>3.2829999999999999</v>
      </c>
      <c r="F3552" s="784" t="s">
        <v>706</v>
      </c>
      <c r="G3552" s="784" t="s">
        <v>1724</v>
      </c>
      <c r="H3552" s="784" t="s">
        <v>1725</v>
      </c>
      <c r="I3552" s="784" t="s">
        <v>5345</v>
      </c>
    </row>
    <row r="3553" spans="1:9" hidden="1">
      <c r="A3553" s="784" t="str">
        <f>Table_wabobpsvr_AzureCalc_AzureCalcRateCard[[#This Row],[ServiceName]]&amp;Table_wabobpsvr_AzureCalc_AzureCalcRateCard[[#This Row],[Price_Level]]&amp;Table_wabobpsvr_AzureCalc_AzureCalcRateCard[[#This Row],[Region]]</f>
        <v>A9 VM (Windows)D11</v>
      </c>
      <c r="B3553" s="784">
        <v>11</v>
      </c>
      <c r="C3553" s="784" t="s">
        <v>701</v>
      </c>
      <c r="D3553" s="784" t="s">
        <v>183</v>
      </c>
      <c r="E3553" s="784">
        <v>3.1360000000000001</v>
      </c>
      <c r="F3553" s="784" t="s">
        <v>706</v>
      </c>
      <c r="G3553" s="784" t="s">
        <v>1724</v>
      </c>
      <c r="H3553" s="784" t="s">
        <v>1725</v>
      </c>
      <c r="I3553" s="784" t="s">
        <v>5345</v>
      </c>
    </row>
    <row r="3554" spans="1:9" hidden="1">
      <c r="A3554" s="784" t="str">
        <f>Table_wabobpsvr_AzureCalc_AzureCalcRateCard[[#This Row],[ServiceName]]&amp;Table_wabobpsvr_AzureCalc_AzureCalcRateCard[[#This Row],[Price_Level]]&amp;Table_wabobpsvr_AzureCalc_AzureCalcRateCard[[#This Row],[Region]]</f>
        <v>Basic.A1 VM (Non-Windows)MOSP6</v>
      </c>
      <c r="B3554" s="784">
        <v>6</v>
      </c>
      <c r="C3554" s="784" t="s">
        <v>701</v>
      </c>
      <c r="D3554" s="784" t="s">
        <v>627</v>
      </c>
      <c r="E3554" s="784">
        <v>4.3999999999999997E-2</v>
      </c>
      <c r="F3554" s="784" t="s">
        <v>707</v>
      </c>
      <c r="G3554" s="784" t="s">
        <v>4431</v>
      </c>
      <c r="H3554" s="784" t="s">
        <v>4431</v>
      </c>
      <c r="I3554" s="784" t="s">
        <v>5409</v>
      </c>
    </row>
    <row r="3555" spans="1:9" hidden="1">
      <c r="A3555" s="784" t="str">
        <f>Table_wabobpsvr_AzureCalc_AzureCalcRateCard[[#This Row],[ServiceName]]&amp;Table_wabobpsvr_AzureCalc_AzureCalcRateCard[[#This Row],[Price_Level]]&amp;Table_wabobpsvr_AzureCalc_AzureCalcRateCard[[#This Row],[Region]]</f>
        <v>A1 VM (Non-Windows)A9</v>
      </c>
      <c r="B3555" s="784">
        <v>9</v>
      </c>
      <c r="C3555" s="784" t="s">
        <v>701</v>
      </c>
      <c r="D3555" s="784" t="s">
        <v>181</v>
      </c>
      <c r="E3555" s="784">
        <v>4.3799999999999999E-2</v>
      </c>
      <c r="F3555" s="784" t="s">
        <v>703</v>
      </c>
      <c r="G3555" s="784" t="s">
        <v>1726</v>
      </c>
      <c r="H3555" s="784" t="s">
        <v>1727</v>
      </c>
      <c r="I3555" s="784" t="s">
        <v>5407</v>
      </c>
    </row>
    <row r="3556" spans="1:9" hidden="1">
      <c r="A3556" s="784" t="str">
        <f>Table_wabobpsvr_AzureCalc_AzureCalcRateCard[[#This Row],[ServiceName]]&amp;Table_wabobpsvr_AzureCalc_AzureCalcRateCard[[#This Row],[Price_Level]]&amp;Table_wabobpsvr_AzureCalc_AzureCalcRateCard[[#This Row],[Region]]</f>
        <v>Basic.A1 VM (Non-Windows)A6</v>
      </c>
      <c r="B3556" s="784">
        <v>6</v>
      </c>
      <c r="C3556" s="784" t="s">
        <v>701</v>
      </c>
      <c r="D3556" s="784" t="s">
        <v>181</v>
      </c>
      <c r="E3556" s="784">
        <v>3.2120000000000003E-2</v>
      </c>
      <c r="F3556" s="784" t="s">
        <v>707</v>
      </c>
      <c r="G3556" s="784" t="s">
        <v>1728</v>
      </c>
      <c r="H3556" s="784" t="s">
        <v>1729</v>
      </c>
      <c r="I3556" s="784" t="s">
        <v>5409</v>
      </c>
    </row>
    <row r="3557" spans="1:9" hidden="1">
      <c r="A3557" t="str">
        <f>Table_wabobpsvr_AzureCalc_AzureCalcRateCard[[#This Row],[ServiceName]]&amp;Table_wabobpsvr_AzureCalc_AzureCalcRateCard[[#This Row],[Price_Level]]&amp;Table_wabobpsvr_AzureCalc_AzureCalcRateCard[[#This Row],[Region]]</f>
        <v>Basic.A1 VM (Non-Windows)B6</v>
      </c>
      <c r="B3557">
        <v>6</v>
      </c>
      <c r="C3557" t="s">
        <v>701</v>
      </c>
      <c r="D3557" t="s">
        <v>182</v>
      </c>
      <c r="E3557">
        <v>3.0800000000000001E-2</v>
      </c>
      <c r="F3557" t="s">
        <v>707</v>
      </c>
      <c r="G3557" s="784" t="s">
        <v>1728</v>
      </c>
      <c r="H3557" s="784" t="s">
        <v>1729</v>
      </c>
      <c r="I3557" s="784" t="s">
        <v>5409</v>
      </c>
    </row>
    <row r="3558" spans="1:9" hidden="1">
      <c r="A3558" t="str">
        <f>Table_wabobpsvr_AzureCalc_AzureCalcRateCard[[#This Row],[ServiceName]]&amp;Table_wabobpsvr_AzureCalc_AzureCalcRateCard[[#This Row],[Price_Level]]&amp;Table_wabobpsvr_AzureCalc_AzureCalcRateCard[[#This Row],[Region]]</f>
        <v>Basic.A1 VM (Non-Windows)C6</v>
      </c>
      <c r="B3558">
        <v>6</v>
      </c>
      <c r="C3558" t="s">
        <v>701</v>
      </c>
      <c r="D3558" t="s">
        <v>184</v>
      </c>
      <c r="E3558">
        <v>2.9479999999999999E-2</v>
      </c>
      <c r="F3558" t="s">
        <v>707</v>
      </c>
      <c r="G3558" s="784" t="s">
        <v>1728</v>
      </c>
      <c r="H3558" s="784" t="s">
        <v>1729</v>
      </c>
      <c r="I3558" s="784" t="s">
        <v>5409</v>
      </c>
    </row>
    <row r="3559" spans="1:9" hidden="1">
      <c r="A3559" t="str">
        <f>Table_wabobpsvr_AzureCalc_AzureCalcRateCard[[#This Row],[ServiceName]]&amp;Table_wabobpsvr_AzureCalc_AzureCalcRateCard[[#This Row],[Price_Level]]&amp;Table_wabobpsvr_AzureCalc_AzureCalcRateCard[[#This Row],[Region]]</f>
        <v>Basic.A1 VM (Non-Windows)D6</v>
      </c>
      <c r="B3559">
        <v>6</v>
      </c>
      <c r="C3559" t="s">
        <v>701</v>
      </c>
      <c r="D3559" t="s">
        <v>183</v>
      </c>
      <c r="E3559">
        <v>2.8160000000000001E-2</v>
      </c>
      <c r="F3559" t="s">
        <v>707</v>
      </c>
      <c r="G3559" s="784" t="s">
        <v>1728</v>
      </c>
      <c r="H3559" s="784" t="s">
        <v>1729</v>
      </c>
      <c r="I3559" s="784" t="s">
        <v>5409</v>
      </c>
    </row>
    <row r="3560" spans="1:9" hidden="1">
      <c r="A3560" t="str">
        <f>Table_wabobpsvr_AzureCalc_AzureCalcRateCard[[#This Row],[ServiceName]]&amp;Table_wabobpsvr_AzureCalc_AzureCalcRateCard[[#This Row],[Price_Level]]&amp;Table_wabobpsvr_AzureCalc_AzureCalcRateCard[[#This Row],[Region]]</f>
        <v>Basic.A1 VM (Non-Windows)MOSP4</v>
      </c>
      <c r="B3560">
        <v>4</v>
      </c>
      <c r="C3560" t="s">
        <v>701</v>
      </c>
      <c r="D3560" t="s">
        <v>627</v>
      </c>
      <c r="E3560">
        <v>4.7E-2</v>
      </c>
      <c r="F3560" t="s">
        <v>707</v>
      </c>
      <c r="G3560" s="784" t="s">
        <v>4431</v>
      </c>
      <c r="H3560" s="784" t="s">
        <v>4431</v>
      </c>
      <c r="I3560" s="784" t="s">
        <v>5410</v>
      </c>
    </row>
    <row r="3561" spans="1:9" hidden="1">
      <c r="A3561" t="str">
        <f>Table_wabobpsvr_AzureCalc_AzureCalcRateCard[[#This Row],[ServiceName]]&amp;Table_wabobpsvr_AzureCalc_AzureCalcRateCard[[#This Row],[Price_Level]]&amp;Table_wabobpsvr_AzureCalc_AzureCalcRateCard[[#This Row],[Region]]</f>
        <v>Basic.A1 VM (Non-Windows)A4</v>
      </c>
      <c r="B3561">
        <v>4</v>
      </c>
      <c r="C3561" t="s">
        <v>701</v>
      </c>
      <c r="D3561" t="s">
        <v>181</v>
      </c>
      <c r="E3561">
        <v>3.431E-2</v>
      </c>
      <c r="F3561" t="s">
        <v>707</v>
      </c>
      <c r="G3561" s="784" t="s">
        <v>1730</v>
      </c>
      <c r="H3561" s="784" t="s">
        <v>1731</v>
      </c>
      <c r="I3561" s="784" t="s">
        <v>5410</v>
      </c>
    </row>
    <row r="3562" spans="1:9" hidden="1">
      <c r="A3562" t="str">
        <f>Table_wabobpsvr_AzureCalc_AzureCalcRateCard[[#This Row],[ServiceName]]&amp;Table_wabobpsvr_AzureCalc_AzureCalcRateCard[[#This Row],[Price_Level]]&amp;Table_wabobpsvr_AzureCalc_AzureCalcRateCard[[#This Row],[Region]]</f>
        <v>Basic.A1 VM (Non-Windows)B4</v>
      </c>
      <c r="B3562">
        <v>4</v>
      </c>
      <c r="C3562" t="s">
        <v>701</v>
      </c>
      <c r="D3562" t="s">
        <v>182</v>
      </c>
      <c r="E3562">
        <v>3.2899999999999999E-2</v>
      </c>
      <c r="F3562" t="s">
        <v>707</v>
      </c>
      <c r="G3562" s="784" t="s">
        <v>1730</v>
      </c>
      <c r="H3562" s="784" t="s">
        <v>1731</v>
      </c>
      <c r="I3562" s="784" t="s">
        <v>5410</v>
      </c>
    </row>
    <row r="3563" spans="1:9" hidden="1">
      <c r="A3563" t="str">
        <f>Table_wabobpsvr_AzureCalc_AzureCalcRateCard[[#This Row],[ServiceName]]&amp;Table_wabobpsvr_AzureCalc_AzureCalcRateCard[[#This Row],[Price_Level]]&amp;Table_wabobpsvr_AzureCalc_AzureCalcRateCard[[#This Row],[Region]]</f>
        <v>Basic.A1 VM (Non-Windows)C4</v>
      </c>
      <c r="B3563">
        <v>4</v>
      </c>
      <c r="C3563" t="s">
        <v>701</v>
      </c>
      <c r="D3563" t="s">
        <v>184</v>
      </c>
      <c r="E3563">
        <v>3.1489999999999997E-2</v>
      </c>
      <c r="F3563" t="s">
        <v>707</v>
      </c>
      <c r="G3563" s="784" t="s">
        <v>1730</v>
      </c>
      <c r="H3563" s="784" t="s">
        <v>1731</v>
      </c>
      <c r="I3563" s="784" t="s">
        <v>5410</v>
      </c>
    </row>
    <row r="3564" spans="1:9" hidden="1">
      <c r="A3564" t="str">
        <f>Table_wabobpsvr_AzureCalc_AzureCalcRateCard[[#This Row],[ServiceName]]&amp;Table_wabobpsvr_AzureCalc_AzureCalcRateCard[[#This Row],[Price_Level]]&amp;Table_wabobpsvr_AzureCalc_AzureCalcRateCard[[#This Row],[Region]]</f>
        <v>Basic.A1 VM (Non-Windows)D4</v>
      </c>
      <c r="B3564">
        <v>4</v>
      </c>
      <c r="C3564" t="s">
        <v>701</v>
      </c>
      <c r="D3564" t="s">
        <v>183</v>
      </c>
      <c r="E3564">
        <v>3.0079999999999999E-2</v>
      </c>
      <c r="F3564" t="s">
        <v>707</v>
      </c>
      <c r="G3564" s="784" t="s">
        <v>1730</v>
      </c>
      <c r="H3564" s="784" t="s">
        <v>1731</v>
      </c>
      <c r="I3564" s="784" t="s">
        <v>5410</v>
      </c>
    </row>
    <row r="3565" spans="1:9" hidden="1">
      <c r="A3565" t="str">
        <f>Table_wabobpsvr_AzureCalc_AzureCalcRateCard[[#This Row],[ServiceName]]&amp;Table_wabobpsvr_AzureCalc_AzureCalcRateCard[[#This Row],[Price_Level]]&amp;Table_wabobpsvr_AzureCalc_AzureCalcRateCard[[#This Row],[Region]]</f>
        <v>A1 VM (Non-Windows)B9</v>
      </c>
      <c r="B3565">
        <v>9</v>
      </c>
      <c r="C3565" t="s">
        <v>701</v>
      </c>
      <c r="D3565" t="s">
        <v>182</v>
      </c>
      <c r="E3565">
        <v>4.2000000000000003E-2</v>
      </c>
      <c r="F3565" t="s">
        <v>703</v>
      </c>
      <c r="G3565" s="784" t="s">
        <v>1726</v>
      </c>
      <c r="H3565" s="784" t="s">
        <v>1727</v>
      </c>
      <c r="I3565" s="784" t="s">
        <v>5407</v>
      </c>
    </row>
    <row r="3566" spans="1:9" hidden="1">
      <c r="A3566" t="str">
        <f>Table_wabobpsvr_AzureCalc_AzureCalcRateCard[[#This Row],[ServiceName]]&amp;Table_wabobpsvr_AzureCalc_AzureCalcRateCard[[#This Row],[Price_Level]]&amp;Table_wabobpsvr_AzureCalc_AzureCalcRateCard[[#This Row],[Region]]</f>
        <v>Basic.A1 VM (Non-Windows)MOSP5</v>
      </c>
      <c r="B3566">
        <v>5</v>
      </c>
      <c r="C3566" t="s">
        <v>701</v>
      </c>
      <c r="D3566" t="s">
        <v>627</v>
      </c>
      <c r="E3566">
        <v>4.7E-2</v>
      </c>
      <c r="F3566" t="s">
        <v>707</v>
      </c>
      <c r="G3566" s="784" t="s">
        <v>4431</v>
      </c>
      <c r="H3566" s="784" t="s">
        <v>4431</v>
      </c>
      <c r="I3566" s="784" t="s">
        <v>5411</v>
      </c>
    </row>
    <row r="3567" spans="1:9" hidden="1">
      <c r="A3567" t="str">
        <f>Table_wabobpsvr_AzureCalc_AzureCalcRateCard[[#This Row],[ServiceName]]&amp;Table_wabobpsvr_AzureCalc_AzureCalcRateCard[[#This Row],[Price_Level]]&amp;Table_wabobpsvr_AzureCalc_AzureCalcRateCard[[#This Row],[Region]]</f>
        <v>Basic.A1 VM (Non-Windows)A5</v>
      </c>
      <c r="B3567">
        <v>5</v>
      </c>
      <c r="C3567" t="s">
        <v>701</v>
      </c>
      <c r="D3567" t="s">
        <v>181</v>
      </c>
      <c r="E3567">
        <v>3.431E-2</v>
      </c>
      <c r="F3567" t="s">
        <v>707</v>
      </c>
      <c r="G3567" s="784" t="s">
        <v>1732</v>
      </c>
      <c r="H3567" s="784" t="s">
        <v>1733</v>
      </c>
      <c r="I3567" s="784" t="s">
        <v>5411</v>
      </c>
    </row>
    <row r="3568" spans="1:9" hidden="1">
      <c r="A3568" t="str">
        <f>Table_wabobpsvr_AzureCalc_AzureCalcRateCard[[#This Row],[ServiceName]]&amp;Table_wabobpsvr_AzureCalc_AzureCalcRateCard[[#This Row],[Price_Level]]&amp;Table_wabobpsvr_AzureCalc_AzureCalcRateCard[[#This Row],[Region]]</f>
        <v>Basic.A1 VM (Non-Windows)B5</v>
      </c>
      <c r="B3568">
        <v>5</v>
      </c>
      <c r="C3568" t="s">
        <v>701</v>
      </c>
      <c r="D3568" t="s">
        <v>182</v>
      </c>
      <c r="E3568">
        <v>3.2899999999999999E-2</v>
      </c>
      <c r="F3568" t="s">
        <v>707</v>
      </c>
      <c r="G3568" s="784" t="s">
        <v>1732</v>
      </c>
      <c r="H3568" s="784" t="s">
        <v>1733</v>
      </c>
      <c r="I3568" s="784" t="s">
        <v>5411</v>
      </c>
    </row>
    <row r="3569" spans="1:9" hidden="1">
      <c r="A3569" t="str">
        <f>Table_wabobpsvr_AzureCalc_AzureCalcRateCard[[#This Row],[ServiceName]]&amp;Table_wabobpsvr_AzureCalc_AzureCalcRateCard[[#This Row],[Price_Level]]&amp;Table_wabobpsvr_AzureCalc_AzureCalcRateCard[[#This Row],[Region]]</f>
        <v>Basic.A1 VM (Non-Windows)C5</v>
      </c>
      <c r="B3569">
        <v>5</v>
      </c>
      <c r="C3569" t="s">
        <v>701</v>
      </c>
      <c r="D3569" t="s">
        <v>184</v>
      </c>
      <c r="E3569">
        <v>3.1489999999999997E-2</v>
      </c>
      <c r="F3569" t="s">
        <v>707</v>
      </c>
      <c r="G3569" s="784" t="s">
        <v>1732</v>
      </c>
      <c r="H3569" s="784" t="s">
        <v>1733</v>
      </c>
      <c r="I3569" s="784" t="s">
        <v>5411</v>
      </c>
    </row>
    <row r="3570" spans="1:9" hidden="1">
      <c r="A3570" t="str">
        <f>Table_wabobpsvr_AzureCalc_AzureCalcRateCard[[#This Row],[ServiceName]]&amp;Table_wabobpsvr_AzureCalc_AzureCalcRateCard[[#This Row],[Price_Level]]&amp;Table_wabobpsvr_AzureCalc_AzureCalcRateCard[[#This Row],[Region]]</f>
        <v>Basic.A1 VM (Non-Windows)D5</v>
      </c>
      <c r="B3570">
        <v>5</v>
      </c>
      <c r="C3570" t="s">
        <v>701</v>
      </c>
      <c r="D3570" t="s">
        <v>183</v>
      </c>
      <c r="E3570">
        <v>3.0079999999999999E-2</v>
      </c>
      <c r="F3570" t="s">
        <v>707</v>
      </c>
      <c r="G3570" s="784" t="s">
        <v>1732</v>
      </c>
      <c r="H3570" s="784" t="s">
        <v>1733</v>
      </c>
      <c r="I3570" s="784" t="s">
        <v>5411</v>
      </c>
    </row>
    <row r="3571" spans="1:9" hidden="1">
      <c r="A3571" t="str">
        <f>Table_wabobpsvr_AzureCalc_AzureCalcRateCard[[#This Row],[ServiceName]]&amp;Table_wabobpsvr_AzureCalc_AzureCalcRateCard[[#This Row],[Price_Level]]&amp;Table_wabobpsvr_AzureCalc_AzureCalcRateCard[[#This Row],[Region]]</f>
        <v>Basic.A1 VM (Non-Windows)MOSP1</v>
      </c>
      <c r="B3571">
        <v>1</v>
      </c>
      <c r="C3571" t="s">
        <v>701</v>
      </c>
      <c r="D3571" t="s">
        <v>627</v>
      </c>
      <c r="E3571">
        <v>4.3999999999999997E-2</v>
      </c>
      <c r="F3571" t="s">
        <v>707</v>
      </c>
      <c r="G3571" s="784" t="s">
        <v>4431</v>
      </c>
      <c r="H3571" s="784" t="s">
        <v>4431</v>
      </c>
      <c r="I3571" s="784" t="s">
        <v>5412</v>
      </c>
    </row>
    <row r="3572" spans="1:9" hidden="1">
      <c r="A3572" t="str">
        <f>Table_wabobpsvr_AzureCalc_AzureCalcRateCard[[#This Row],[ServiceName]]&amp;Table_wabobpsvr_AzureCalc_AzureCalcRateCard[[#This Row],[Price_Level]]&amp;Table_wabobpsvr_AzureCalc_AzureCalcRateCard[[#This Row],[Region]]</f>
        <v>Basic.A1 VM (Non-Windows)A1</v>
      </c>
      <c r="B3572">
        <v>1</v>
      </c>
      <c r="C3572" t="s">
        <v>701</v>
      </c>
      <c r="D3572" t="s">
        <v>181</v>
      </c>
      <c r="E3572">
        <v>3.2120000000000003E-2</v>
      </c>
      <c r="F3572" t="s">
        <v>707</v>
      </c>
      <c r="G3572" s="784" t="s">
        <v>1734</v>
      </c>
      <c r="H3572" s="784" t="s">
        <v>1735</v>
      </c>
      <c r="I3572" s="784" t="s">
        <v>5412</v>
      </c>
    </row>
    <row r="3573" spans="1:9" hidden="1">
      <c r="A3573" t="str">
        <f>Table_wabobpsvr_AzureCalc_AzureCalcRateCard[[#This Row],[ServiceName]]&amp;Table_wabobpsvr_AzureCalc_AzureCalcRateCard[[#This Row],[Price_Level]]&amp;Table_wabobpsvr_AzureCalc_AzureCalcRateCard[[#This Row],[Region]]</f>
        <v>Basic.A1 VM (Non-Windows)B1</v>
      </c>
      <c r="B3573">
        <v>1</v>
      </c>
      <c r="C3573" t="s">
        <v>701</v>
      </c>
      <c r="D3573" t="s">
        <v>182</v>
      </c>
      <c r="E3573">
        <v>3.0800000000000001E-2</v>
      </c>
      <c r="F3573" t="s">
        <v>707</v>
      </c>
      <c r="G3573" s="784" t="s">
        <v>1734</v>
      </c>
      <c r="H3573" s="784" t="s">
        <v>1735</v>
      </c>
      <c r="I3573" s="784" t="s">
        <v>5412</v>
      </c>
    </row>
    <row r="3574" spans="1:9" hidden="1">
      <c r="A3574" t="str">
        <f>Table_wabobpsvr_AzureCalc_AzureCalcRateCard[[#This Row],[ServiceName]]&amp;Table_wabobpsvr_AzureCalc_AzureCalcRateCard[[#This Row],[Price_Level]]&amp;Table_wabobpsvr_AzureCalc_AzureCalcRateCard[[#This Row],[Region]]</f>
        <v>Basic.A1 VM (Non-Windows)C1</v>
      </c>
      <c r="B3574">
        <v>1</v>
      </c>
      <c r="C3574" t="s">
        <v>701</v>
      </c>
      <c r="D3574" t="s">
        <v>184</v>
      </c>
      <c r="E3574">
        <v>2.9479999999999999E-2</v>
      </c>
      <c r="F3574" t="s">
        <v>707</v>
      </c>
      <c r="G3574" s="784" t="s">
        <v>1734</v>
      </c>
      <c r="H3574" s="784" t="s">
        <v>1735</v>
      </c>
      <c r="I3574" s="784" t="s">
        <v>5412</v>
      </c>
    </row>
    <row r="3575" spans="1:9" hidden="1">
      <c r="A3575" t="str">
        <f>Table_wabobpsvr_AzureCalc_AzureCalcRateCard[[#This Row],[ServiceName]]&amp;Table_wabobpsvr_AzureCalc_AzureCalcRateCard[[#This Row],[Price_Level]]&amp;Table_wabobpsvr_AzureCalc_AzureCalcRateCard[[#This Row],[Region]]</f>
        <v>A1 VM (Non-Windows)C9</v>
      </c>
      <c r="B3575">
        <v>9</v>
      </c>
      <c r="C3575" t="s">
        <v>701</v>
      </c>
      <c r="D3575" t="s">
        <v>184</v>
      </c>
      <c r="E3575">
        <v>4.02E-2</v>
      </c>
      <c r="F3575" t="s">
        <v>703</v>
      </c>
      <c r="G3575" s="784" t="s">
        <v>1726</v>
      </c>
      <c r="H3575" s="784" t="s">
        <v>1727</v>
      </c>
      <c r="I3575" s="784" t="s">
        <v>5407</v>
      </c>
    </row>
    <row r="3576" spans="1:9" hidden="1">
      <c r="A3576" t="str">
        <f>Table_wabobpsvr_AzureCalc_AzureCalcRateCard[[#This Row],[ServiceName]]&amp;Table_wabobpsvr_AzureCalc_AzureCalcRateCard[[#This Row],[Price_Level]]&amp;Table_wabobpsvr_AzureCalc_AzureCalcRateCard[[#This Row],[Region]]</f>
        <v>A1 VM (Non-Windows)D9</v>
      </c>
      <c r="B3576">
        <v>9</v>
      </c>
      <c r="C3576" t="s">
        <v>701</v>
      </c>
      <c r="D3576" t="s">
        <v>183</v>
      </c>
      <c r="E3576">
        <v>3.8399999999999997E-2</v>
      </c>
      <c r="F3576" t="s">
        <v>703</v>
      </c>
      <c r="G3576" s="784" t="s">
        <v>1726</v>
      </c>
      <c r="H3576" s="784" t="s">
        <v>1727</v>
      </c>
      <c r="I3576" s="784" t="s">
        <v>5407</v>
      </c>
    </row>
    <row r="3577" spans="1:9" hidden="1">
      <c r="A3577" t="str">
        <f>Table_wabobpsvr_AzureCalc_AzureCalcRateCard[[#This Row],[ServiceName]]&amp;Table_wabobpsvr_AzureCalc_AzureCalcRateCard[[#This Row],[Price_Level]]&amp;Table_wabobpsvr_AzureCalc_AzureCalcRateCard[[#This Row],[Region]]</f>
        <v>A1 VM (Non-Windows)MOSP10</v>
      </c>
      <c r="B3577">
        <v>10</v>
      </c>
      <c r="C3577" t="s">
        <v>701</v>
      </c>
      <c r="D3577" t="s">
        <v>627</v>
      </c>
      <c r="E3577">
        <v>0.06</v>
      </c>
      <c r="F3577" t="s">
        <v>703</v>
      </c>
      <c r="G3577" s="784" t="s">
        <v>4431</v>
      </c>
      <c r="H3577" s="784" t="s">
        <v>4431</v>
      </c>
      <c r="I3577" s="784" t="s">
        <v>5413</v>
      </c>
    </row>
    <row r="3578" spans="1:9" hidden="1">
      <c r="A3578" s="784" t="str">
        <f>Table_wabobpsvr_AzureCalc_AzureCalcRateCard[[#This Row],[ServiceName]]&amp;Table_wabobpsvr_AzureCalc_AzureCalcRateCard[[#This Row],[Price_Level]]&amp;Table_wabobpsvr_AzureCalc_AzureCalcRateCard[[#This Row],[Region]]</f>
        <v>A1 VM (Non-Windows)A10</v>
      </c>
      <c r="B3578" s="784">
        <v>10</v>
      </c>
      <c r="C3578" s="784" t="s">
        <v>701</v>
      </c>
      <c r="D3578" s="784" t="s">
        <v>181</v>
      </c>
      <c r="E3578" s="784">
        <v>4.3799999999999999E-2</v>
      </c>
      <c r="F3578" s="784" t="s">
        <v>703</v>
      </c>
      <c r="G3578" s="784" t="s">
        <v>1736</v>
      </c>
      <c r="H3578" s="784" t="s">
        <v>1737</v>
      </c>
      <c r="I3578" s="784" t="s">
        <v>5413</v>
      </c>
    </row>
    <row r="3579" spans="1:9" hidden="1">
      <c r="A3579" t="str">
        <f>Table_wabobpsvr_AzureCalc_AzureCalcRateCard[[#This Row],[ServiceName]]&amp;Table_wabobpsvr_AzureCalc_AzureCalcRateCard[[#This Row],[Price_Level]]&amp;Table_wabobpsvr_AzureCalc_AzureCalcRateCard[[#This Row],[Region]]</f>
        <v>A1 VM (Non-Windows)B10</v>
      </c>
      <c r="B3579">
        <v>10</v>
      </c>
      <c r="C3579" t="s">
        <v>701</v>
      </c>
      <c r="D3579" t="s">
        <v>182</v>
      </c>
      <c r="E3579">
        <v>4.2000000000000003E-2</v>
      </c>
      <c r="F3579" t="s">
        <v>703</v>
      </c>
      <c r="G3579" s="784" t="s">
        <v>1736</v>
      </c>
      <c r="H3579" s="784" t="s">
        <v>1737</v>
      </c>
      <c r="I3579" s="784" t="s">
        <v>5413</v>
      </c>
    </row>
    <row r="3580" spans="1:9" hidden="1">
      <c r="A3580" s="784" t="str">
        <f>Table_wabobpsvr_AzureCalc_AzureCalcRateCard[[#This Row],[ServiceName]]&amp;Table_wabobpsvr_AzureCalc_AzureCalcRateCard[[#This Row],[Price_Level]]&amp;Table_wabobpsvr_AzureCalc_AzureCalcRateCard[[#This Row],[Region]]</f>
        <v>A1 VM (Non-Windows)C10</v>
      </c>
      <c r="B3580" s="784">
        <v>10</v>
      </c>
      <c r="C3580" s="784" t="s">
        <v>701</v>
      </c>
      <c r="D3580" s="784" t="s">
        <v>184</v>
      </c>
      <c r="E3580" s="784">
        <v>4.02E-2</v>
      </c>
      <c r="F3580" s="784" t="s">
        <v>703</v>
      </c>
      <c r="G3580" s="784" t="s">
        <v>1736</v>
      </c>
      <c r="H3580" s="784" t="s">
        <v>1737</v>
      </c>
      <c r="I3580" s="784" t="s">
        <v>5413</v>
      </c>
    </row>
    <row r="3581" spans="1:9" hidden="1">
      <c r="A3581" s="784" t="str">
        <f>Table_wabobpsvr_AzureCalc_AzureCalcRateCard[[#This Row],[ServiceName]]&amp;Table_wabobpsvr_AzureCalc_AzureCalcRateCard[[#This Row],[Price_Level]]&amp;Table_wabobpsvr_AzureCalc_AzureCalcRateCard[[#This Row],[Region]]</f>
        <v>A1 VM (Non-Windows)D10</v>
      </c>
      <c r="B3581" s="784">
        <v>10</v>
      </c>
      <c r="C3581" s="784" t="s">
        <v>701</v>
      </c>
      <c r="D3581" s="784" t="s">
        <v>183</v>
      </c>
      <c r="E3581" s="784">
        <v>3.8399999999999997E-2</v>
      </c>
      <c r="F3581" s="784" t="s">
        <v>703</v>
      </c>
      <c r="G3581" s="784" t="s">
        <v>1736</v>
      </c>
      <c r="H3581" s="784" t="s">
        <v>1737</v>
      </c>
      <c r="I3581" s="784" t="s">
        <v>5413</v>
      </c>
    </row>
    <row r="3582" spans="1:9" hidden="1">
      <c r="A3582" s="784" t="str">
        <f>Table_wabobpsvr_AzureCalc_AzureCalcRateCard[[#This Row],[ServiceName]]&amp;Table_wabobpsvr_AzureCalc_AzureCalcRateCard[[#This Row],[Price_Level]]&amp;Table_wabobpsvr_AzureCalc_AzureCalcRateCard[[#This Row],[Region]]</f>
        <v>A1 VM (Non-Windows)MOSP11</v>
      </c>
      <c r="B3582" s="784">
        <v>11</v>
      </c>
      <c r="C3582" s="784" t="s">
        <v>701</v>
      </c>
      <c r="D3582" s="784" t="s">
        <v>627</v>
      </c>
      <c r="E3582" s="784">
        <v>8.1000000000000003E-2</v>
      </c>
      <c r="F3582" s="784" t="s">
        <v>703</v>
      </c>
      <c r="G3582" s="784" t="s">
        <v>4431</v>
      </c>
      <c r="H3582" s="784" t="s">
        <v>4431</v>
      </c>
      <c r="I3582" s="784" t="s">
        <v>5414</v>
      </c>
    </row>
    <row r="3583" spans="1:9" hidden="1">
      <c r="A3583" s="784" t="str">
        <f>Table_wabobpsvr_AzureCalc_AzureCalcRateCard[[#This Row],[ServiceName]]&amp;Table_wabobpsvr_AzureCalc_AzureCalcRateCard[[#This Row],[Price_Level]]&amp;Table_wabobpsvr_AzureCalc_AzureCalcRateCard[[#This Row],[Region]]</f>
        <v>A1 VM (Non-Windows)A11</v>
      </c>
      <c r="B3583" s="784">
        <v>11</v>
      </c>
      <c r="C3583" s="784" t="s">
        <v>701</v>
      </c>
      <c r="D3583" s="784" t="s">
        <v>181</v>
      </c>
      <c r="E3583" s="784">
        <v>5.9130000000000002E-2</v>
      </c>
      <c r="F3583" s="784" t="s">
        <v>703</v>
      </c>
      <c r="G3583" s="784" t="s">
        <v>1738</v>
      </c>
      <c r="H3583" s="784" t="s">
        <v>1739</v>
      </c>
      <c r="I3583" s="784" t="s">
        <v>5414</v>
      </c>
    </row>
    <row r="3584" spans="1:9" hidden="1">
      <c r="A3584" s="784" t="str">
        <f>Table_wabobpsvr_AzureCalc_AzureCalcRateCard[[#This Row],[ServiceName]]&amp;Table_wabobpsvr_AzureCalc_AzureCalcRateCard[[#This Row],[Price_Level]]&amp;Table_wabobpsvr_AzureCalc_AzureCalcRateCard[[#This Row],[Region]]</f>
        <v>A1 VM (Non-Windows)B11</v>
      </c>
      <c r="B3584" s="784">
        <v>11</v>
      </c>
      <c r="C3584" s="784" t="s">
        <v>701</v>
      </c>
      <c r="D3584" s="784" t="s">
        <v>182</v>
      </c>
      <c r="E3584" s="784">
        <v>5.67E-2</v>
      </c>
      <c r="F3584" s="784" t="s">
        <v>703</v>
      </c>
      <c r="G3584" s="784" t="s">
        <v>1738</v>
      </c>
      <c r="H3584" s="784" t="s">
        <v>1739</v>
      </c>
      <c r="I3584" s="784" t="s">
        <v>5414</v>
      </c>
    </row>
    <row r="3585" spans="1:9" hidden="1">
      <c r="A3585" s="784" t="str">
        <f>Table_wabobpsvr_AzureCalc_AzureCalcRateCard[[#This Row],[ServiceName]]&amp;Table_wabobpsvr_AzureCalc_AzureCalcRateCard[[#This Row],[Price_Level]]&amp;Table_wabobpsvr_AzureCalc_AzureCalcRateCard[[#This Row],[Region]]</f>
        <v>A1 VM (Non-Windows)C11</v>
      </c>
      <c r="B3585" s="784">
        <v>11</v>
      </c>
      <c r="C3585" s="784" t="s">
        <v>701</v>
      </c>
      <c r="D3585" s="784" t="s">
        <v>184</v>
      </c>
      <c r="E3585" s="784">
        <v>5.4269999999999999E-2</v>
      </c>
      <c r="F3585" s="784" t="s">
        <v>703</v>
      </c>
      <c r="G3585" s="784" t="s">
        <v>1738</v>
      </c>
      <c r="H3585" s="784" t="s">
        <v>1739</v>
      </c>
      <c r="I3585" s="784" t="s">
        <v>5414</v>
      </c>
    </row>
    <row r="3586" spans="1:9" hidden="1">
      <c r="A3586" s="784" t="str">
        <f>Table_wabobpsvr_AzureCalc_AzureCalcRateCard[[#This Row],[ServiceName]]&amp;Table_wabobpsvr_AzureCalc_AzureCalcRateCard[[#This Row],[Price_Level]]&amp;Table_wabobpsvr_AzureCalc_AzureCalcRateCard[[#This Row],[Region]]</f>
        <v>A1 VM (Non-Windows)D11</v>
      </c>
      <c r="B3586" s="784">
        <v>11</v>
      </c>
      <c r="C3586" s="784" t="s">
        <v>701</v>
      </c>
      <c r="D3586" s="784" t="s">
        <v>183</v>
      </c>
      <c r="E3586" s="784">
        <v>5.1839999999999997E-2</v>
      </c>
      <c r="F3586" s="784" t="s">
        <v>703</v>
      </c>
      <c r="G3586" s="784" t="s">
        <v>1738</v>
      </c>
      <c r="H3586" s="784" t="s">
        <v>1739</v>
      </c>
      <c r="I3586" s="784" t="s">
        <v>5414</v>
      </c>
    </row>
    <row r="3587" spans="1:9" hidden="1">
      <c r="A3587" t="str">
        <f>Table_wabobpsvr_AzureCalc_AzureCalcRateCard[[#This Row],[ServiceName]]&amp;Table_wabobpsvr_AzureCalc_AzureCalcRateCard[[#This Row],[Price_Level]]&amp;Table_wabobpsvr_AzureCalc_AzureCalcRateCard[[#This Row],[Region]]</f>
        <v>A1 VM (Non-Windows)MOSP12</v>
      </c>
      <c r="B3587">
        <v>12</v>
      </c>
      <c r="C3587" t="s">
        <v>701</v>
      </c>
      <c r="D3587" t="s">
        <v>627</v>
      </c>
      <c r="E3587">
        <v>7.2999999999999995E-2</v>
      </c>
      <c r="F3587" t="s">
        <v>703</v>
      </c>
      <c r="G3587" s="784" t="s">
        <v>4431</v>
      </c>
      <c r="H3587" s="784" t="s">
        <v>4431</v>
      </c>
      <c r="I3587" s="784" t="s">
        <v>5415</v>
      </c>
    </row>
    <row r="3588" spans="1:9" hidden="1">
      <c r="A3588" t="str">
        <f>Table_wabobpsvr_AzureCalc_AzureCalcRateCard[[#This Row],[ServiceName]]&amp;Table_wabobpsvr_AzureCalc_AzureCalcRateCard[[#This Row],[Price_Level]]&amp;Table_wabobpsvr_AzureCalc_AzureCalcRateCard[[#This Row],[Region]]</f>
        <v>A1 VM (Non-Windows)A12</v>
      </c>
      <c r="B3588">
        <v>12</v>
      </c>
      <c r="C3588" t="s">
        <v>701</v>
      </c>
      <c r="D3588" t="s">
        <v>181</v>
      </c>
      <c r="E3588">
        <v>5.3289999999999997E-2</v>
      </c>
      <c r="F3588" t="s">
        <v>703</v>
      </c>
      <c r="G3588" s="784" t="s">
        <v>1740</v>
      </c>
      <c r="H3588" s="784" t="s">
        <v>1741</v>
      </c>
      <c r="I3588" s="784" t="s">
        <v>5415</v>
      </c>
    </row>
    <row r="3589" spans="1:9" hidden="1">
      <c r="A3589" t="str">
        <f>Table_wabobpsvr_AzureCalc_AzureCalcRateCard[[#This Row],[ServiceName]]&amp;Table_wabobpsvr_AzureCalc_AzureCalcRateCard[[#This Row],[Price_Level]]&amp;Table_wabobpsvr_AzureCalc_AzureCalcRateCard[[#This Row],[Region]]</f>
        <v>A1 VM (Non-Windows)B12</v>
      </c>
      <c r="B3589">
        <v>12</v>
      </c>
      <c r="C3589" t="s">
        <v>701</v>
      </c>
      <c r="D3589" t="s">
        <v>182</v>
      </c>
      <c r="E3589">
        <v>5.11E-2</v>
      </c>
      <c r="F3589" t="s">
        <v>703</v>
      </c>
      <c r="G3589" s="784" t="s">
        <v>1740</v>
      </c>
      <c r="H3589" s="784" t="s">
        <v>1741</v>
      </c>
      <c r="I3589" s="784" t="s">
        <v>5415</v>
      </c>
    </row>
    <row r="3590" spans="1:9" hidden="1">
      <c r="A3590" t="str">
        <f>Table_wabobpsvr_AzureCalc_AzureCalcRateCard[[#This Row],[ServiceName]]&amp;Table_wabobpsvr_AzureCalc_AzureCalcRateCard[[#This Row],[Price_Level]]&amp;Table_wabobpsvr_AzureCalc_AzureCalcRateCard[[#This Row],[Region]]</f>
        <v>A1 VM (Non-Windows)C12</v>
      </c>
      <c r="B3590">
        <v>12</v>
      </c>
      <c r="C3590" t="s">
        <v>701</v>
      </c>
      <c r="D3590" t="s">
        <v>184</v>
      </c>
      <c r="E3590">
        <v>4.8910000000000002E-2</v>
      </c>
      <c r="F3590" t="s">
        <v>703</v>
      </c>
      <c r="G3590" s="784" t="s">
        <v>1740</v>
      </c>
      <c r="H3590" s="784" t="s">
        <v>1741</v>
      </c>
      <c r="I3590" s="784" t="s">
        <v>5415</v>
      </c>
    </row>
    <row r="3591" spans="1:9" hidden="1">
      <c r="A3591" t="str">
        <f>Table_wabobpsvr_AzureCalc_AzureCalcRateCard[[#This Row],[ServiceName]]&amp;Table_wabobpsvr_AzureCalc_AzureCalcRateCard[[#This Row],[Price_Level]]&amp;Table_wabobpsvr_AzureCalc_AzureCalcRateCard[[#This Row],[Region]]</f>
        <v>A1 VM (Non-Windows)D12</v>
      </c>
      <c r="B3591">
        <v>12</v>
      </c>
      <c r="C3591" t="s">
        <v>701</v>
      </c>
      <c r="D3591" t="s">
        <v>183</v>
      </c>
      <c r="E3591">
        <v>4.6719999999999998E-2</v>
      </c>
      <c r="F3591" t="s">
        <v>703</v>
      </c>
      <c r="G3591" s="784" t="s">
        <v>1740</v>
      </c>
      <c r="H3591" s="784" t="s">
        <v>1741</v>
      </c>
      <c r="I3591" s="784" t="s">
        <v>5415</v>
      </c>
    </row>
    <row r="3592" spans="1:9" hidden="1">
      <c r="A3592" s="784" t="str">
        <f>Table_wabobpsvr_AzureCalc_AzureCalcRateCard[[#This Row],[ServiceName]]&amp;Table_wabobpsvr_AzureCalc_AzureCalcRateCard[[#This Row],[Price_Level]]&amp;Table_wabobpsvr_AzureCalc_AzureCalcRateCard[[#This Row],[Region]]</f>
        <v>A1 VM (Non-Windows)MOSP13</v>
      </c>
      <c r="B3592" s="784">
        <v>13</v>
      </c>
      <c r="C3592" s="784" t="s">
        <v>701</v>
      </c>
      <c r="D3592" s="784" t="s">
        <v>627</v>
      </c>
      <c r="E3592" s="784">
        <v>0.08</v>
      </c>
      <c r="F3592" s="784" t="s">
        <v>703</v>
      </c>
      <c r="G3592" s="784" t="s">
        <v>4431</v>
      </c>
      <c r="H3592" s="784" t="s">
        <v>4431</v>
      </c>
      <c r="I3592" s="784" t="s">
        <v>5416</v>
      </c>
    </row>
    <row r="3593" spans="1:9" hidden="1">
      <c r="A3593" s="784" t="str">
        <f>Table_wabobpsvr_AzureCalc_AzureCalcRateCard[[#This Row],[ServiceName]]&amp;Table_wabobpsvr_AzureCalc_AzureCalcRateCard[[#This Row],[Price_Level]]&amp;Table_wabobpsvr_AzureCalc_AzureCalcRateCard[[#This Row],[Region]]</f>
        <v>A1 VM (Non-Windows)A13</v>
      </c>
      <c r="B3593" s="784">
        <v>13</v>
      </c>
      <c r="C3593" s="784" t="s">
        <v>701</v>
      </c>
      <c r="D3593" s="784" t="s">
        <v>181</v>
      </c>
      <c r="E3593" s="784">
        <v>5.8400000000000001E-2</v>
      </c>
      <c r="F3593" s="784" t="s">
        <v>703</v>
      </c>
      <c r="G3593" s="784" t="s">
        <v>1742</v>
      </c>
      <c r="H3593" s="784" t="s">
        <v>1743</v>
      </c>
      <c r="I3593" s="784" t="s">
        <v>5416</v>
      </c>
    </row>
    <row r="3594" spans="1:9" hidden="1">
      <c r="A3594" s="784" t="str">
        <f>Table_wabobpsvr_AzureCalc_AzureCalcRateCard[[#This Row],[ServiceName]]&amp;Table_wabobpsvr_AzureCalc_AzureCalcRateCard[[#This Row],[Price_Level]]&amp;Table_wabobpsvr_AzureCalc_AzureCalcRateCard[[#This Row],[Region]]</f>
        <v>A1 VM (Non-Windows)B13</v>
      </c>
      <c r="B3594" s="784">
        <v>13</v>
      </c>
      <c r="C3594" s="784" t="s">
        <v>701</v>
      </c>
      <c r="D3594" s="784" t="s">
        <v>182</v>
      </c>
      <c r="E3594" s="784">
        <v>5.6000000000000001E-2</v>
      </c>
      <c r="F3594" s="784" t="s">
        <v>703</v>
      </c>
      <c r="G3594" s="784" t="s">
        <v>1742</v>
      </c>
      <c r="H3594" s="784" t="s">
        <v>1743</v>
      </c>
      <c r="I3594" s="784" t="s">
        <v>5416</v>
      </c>
    </row>
    <row r="3595" spans="1:9" hidden="1">
      <c r="A3595" s="784" t="str">
        <f>Table_wabobpsvr_AzureCalc_AzureCalcRateCard[[#This Row],[ServiceName]]&amp;Table_wabobpsvr_AzureCalc_AzureCalcRateCard[[#This Row],[Price_Level]]&amp;Table_wabobpsvr_AzureCalc_AzureCalcRateCard[[#This Row],[Region]]</f>
        <v>A1 VM (Non-Windows)C13</v>
      </c>
      <c r="B3595" s="784">
        <v>13</v>
      </c>
      <c r="C3595" s="784" t="s">
        <v>701</v>
      </c>
      <c r="D3595" s="784" t="s">
        <v>184</v>
      </c>
      <c r="E3595" s="784">
        <v>5.3600000000000002E-2</v>
      </c>
      <c r="F3595" s="784" t="s">
        <v>703</v>
      </c>
      <c r="G3595" s="784" t="s">
        <v>1742</v>
      </c>
      <c r="H3595" s="784" t="s">
        <v>1743</v>
      </c>
      <c r="I3595" s="784" t="s">
        <v>5416</v>
      </c>
    </row>
    <row r="3596" spans="1:9" hidden="1">
      <c r="A3596" t="str">
        <f>Table_wabobpsvr_AzureCalc_AzureCalcRateCard[[#This Row],[ServiceName]]&amp;Table_wabobpsvr_AzureCalc_AzureCalcRateCard[[#This Row],[Price_Level]]&amp;Table_wabobpsvr_AzureCalc_AzureCalcRateCard[[#This Row],[Region]]</f>
        <v>A1 VM (Non-Windows)D13</v>
      </c>
      <c r="B3596">
        <v>13</v>
      </c>
      <c r="C3596" t="s">
        <v>701</v>
      </c>
      <c r="D3596" t="s">
        <v>183</v>
      </c>
      <c r="E3596">
        <v>5.1200000000000002E-2</v>
      </c>
      <c r="F3596" t="s">
        <v>703</v>
      </c>
      <c r="G3596" s="784" t="s">
        <v>1742</v>
      </c>
      <c r="H3596" s="784" t="s">
        <v>1743</v>
      </c>
      <c r="I3596" s="784" t="s">
        <v>5416</v>
      </c>
    </row>
    <row r="3597" spans="1:9" hidden="1">
      <c r="A3597" t="str">
        <f>Table_wabobpsvr_AzureCalc_AzureCalcRateCard[[#This Row],[ServiceName]]&amp;Table_wabobpsvr_AzureCalc_AzureCalcRateCard[[#This Row],[Price_Level]]&amp;Table_wabobpsvr_AzureCalc_AzureCalcRateCard[[#This Row],[Region]]</f>
        <v>A1 VM (Windows)MOSP6</v>
      </c>
      <c r="B3597">
        <v>6</v>
      </c>
      <c r="C3597" t="s">
        <v>701</v>
      </c>
      <c r="D3597" t="s">
        <v>627</v>
      </c>
      <c r="E3597">
        <v>0.09</v>
      </c>
      <c r="F3597" t="s">
        <v>708</v>
      </c>
      <c r="G3597" s="784" t="s">
        <v>4431</v>
      </c>
      <c r="H3597" s="784" t="s">
        <v>4431</v>
      </c>
      <c r="I3597" s="784" t="s">
        <v>5417</v>
      </c>
    </row>
    <row r="3598" spans="1:9" hidden="1">
      <c r="A3598" t="str">
        <f>Table_wabobpsvr_AzureCalc_AzureCalcRateCard[[#This Row],[ServiceName]]&amp;Table_wabobpsvr_AzureCalc_AzureCalcRateCard[[#This Row],[Price_Level]]&amp;Table_wabobpsvr_AzureCalc_AzureCalcRateCard[[#This Row],[Region]]</f>
        <v>A1 VM (Windows)A6</v>
      </c>
      <c r="B3598">
        <v>6</v>
      </c>
      <c r="C3598" t="s">
        <v>701</v>
      </c>
      <c r="D3598" t="s">
        <v>181</v>
      </c>
      <c r="E3598">
        <v>6.5699999999999995E-2</v>
      </c>
      <c r="F3598" t="s">
        <v>708</v>
      </c>
      <c r="G3598" s="784" t="s">
        <v>1744</v>
      </c>
      <c r="H3598" s="784" t="s">
        <v>1745</v>
      </c>
      <c r="I3598" s="784" t="s">
        <v>5417</v>
      </c>
    </row>
    <row r="3599" spans="1:9" hidden="1">
      <c r="A3599" t="str">
        <f>Table_wabobpsvr_AzureCalc_AzureCalcRateCard[[#This Row],[ServiceName]]&amp;Table_wabobpsvr_AzureCalc_AzureCalcRateCard[[#This Row],[Price_Level]]&amp;Table_wabobpsvr_AzureCalc_AzureCalcRateCard[[#This Row],[Region]]</f>
        <v>A1 VM (Windows)B6</v>
      </c>
      <c r="B3599">
        <v>6</v>
      </c>
      <c r="C3599" t="s">
        <v>701</v>
      </c>
      <c r="D3599" t="s">
        <v>182</v>
      </c>
      <c r="E3599">
        <v>6.3E-2</v>
      </c>
      <c r="F3599" t="s">
        <v>708</v>
      </c>
      <c r="G3599" s="784" t="s">
        <v>1744</v>
      </c>
      <c r="H3599" s="784" t="s">
        <v>1745</v>
      </c>
      <c r="I3599" s="784" t="s">
        <v>5417</v>
      </c>
    </row>
    <row r="3600" spans="1:9" hidden="1">
      <c r="A3600" t="str">
        <f>Table_wabobpsvr_AzureCalc_AzureCalcRateCard[[#This Row],[ServiceName]]&amp;Table_wabobpsvr_AzureCalc_AzureCalcRateCard[[#This Row],[Price_Level]]&amp;Table_wabobpsvr_AzureCalc_AzureCalcRateCard[[#This Row],[Region]]</f>
        <v>A1 VM (Windows)C6</v>
      </c>
      <c r="B3600">
        <v>6</v>
      </c>
      <c r="C3600" t="s">
        <v>701</v>
      </c>
      <c r="D3600" t="s">
        <v>184</v>
      </c>
      <c r="E3600">
        <v>6.0299999999999999E-2</v>
      </c>
      <c r="F3600" t="s">
        <v>708</v>
      </c>
      <c r="G3600" s="784" t="s">
        <v>1744</v>
      </c>
      <c r="H3600" s="784" t="s">
        <v>1745</v>
      </c>
      <c r="I3600" s="784" t="s">
        <v>5417</v>
      </c>
    </row>
    <row r="3601" spans="1:9" hidden="1">
      <c r="A3601" t="str">
        <f>Table_wabobpsvr_AzureCalc_AzureCalcRateCard[[#This Row],[ServiceName]]&amp;Table_wabobpsvr_AzureCalc_AzureCalcRateCard[[#This Row],[Price_Level]]&amp;Table_wabobpsvr_AzureCalc_AzureCalcRateCard[[#This Row],[Region]]</f>
        <v>A1 VM (Windows)D6</v>
      </c>
      <c r="B3601">
        <v>6</v>
      </c>
      <c r="C3601" t="s">
        <v>701</v>
      </c>
      <c r="D3601" t="s">
        <v>183</v>
      </c>
      <c r="E3601">
        <v>5.7599999999999998E-2</v>
      </c>
      <c r="F3601" t="s">
        <v>708</v>
      </c>
      <c r="G3601" s="784" t="s">
        <v>1744</v>
      </c>
      <c r="H3601" s="784" t="s">
        <v>1745</v>
      </c>
      <c r="I3601" s="784" t="s">
        <v>5417</v>
      </c>
    </row>
    <row r="3602" spans="1:9" hidden="1">
      <c r="A3602" s="784" t="str">
        <f>Table_wabobpsvr_AzureCalc_AzureCalcRateCard[[#This Row],[ServiceName]]&amp;Table_wabobpsvr_AzureCalc_AzureCalcRateCard[[#This Row],[Price_Level]]&amp;Table_wabobpsvr_AzureCalc_AzureCalcRateCard[[#This Row],[Region]]</f>
        <v>A1 VM (Windows)MOSP4</v>
      </c>
      <c r="B3602" s="784">
        <v>4</v>
      </c>
      <c r="C3602" s="784" t="s">
        <v>701</v>
      </c>
      <c r="D3602" s="784" t="s">
        <v>627</v>
      </c>
      <c r="E3602" s="784">
        <v>0.09</v>
      </c>
      <c r="F3602" s="784" t="s">
        <v>708</v>
      </c>
      <c r="G3602" s="784" t="s">
        <v>4431</v>
      </c>
      <c r="H3602" s="784" t="s">
        <v>4431</v>
      </c>
      <c r="I3602" s="784" t="s">
        <v>5418</v>
      </c>
    </row>
    <row r="3603" spans="1:9" hidden="1">
      <c r="A3603" t="str">
        <f>Table_wabobpsvr_AzureCalc_AzureCalcRateCard[[#This Row],[ServiceName]]&amp;Table_wabobpsvr_AzureCalc_AzureCalcRateCard[[#This Row],[Price_Level]]&amp;Table_wabobpsvr_AzureCalc_AzureCalcRateCard[[#This Row],[Region]]</f>
        <v>A1 VM (Windows)A4</v>
      </c>
      <c r="B3603">
        <v>4</v>
      </c>
      <c r="C3603" t="s">
        <v>701</v>
      </c>
      <c r="D3603" t="s">
        <v>181</v>
      </c>
      <c r="E3603">
        <v>6.5699999999999995E-2</v>
      </c>
      <c r="F3603" t="s">
        <v>708</v>
      </c>
      <c r="G3603" s="784" t="s">
        <v>1746</v>
      </c>
      <c r="H3603" s="784" t="s">
        <v>1747</v>
      </c>
      <c r="I3603" s="784" t="s">
        <v>5418</v>
      </c>
    </row>
    <row r="3604" spans="1:9" hidden="1">
      <c r="A3604" t="str">
        <f>Table_wabobpsvr_AzureCalc_AzureCalcRateCard[[#This Row],[ServiceName]]&amp;Table_wabobpsvr_AzureCalc_AzureCalcRateCard[[#This Row],[Price_Level]]&amp;Table_wabobpsvr_AzureCalc_AzureCalcRateCard[[#This Row],[Region]]</f>
        <v>A1 VM (Windows)B4</v>
      </c>
      <c r="B3604">
        <v>4</v>
      </c>
      <c r="C3604" t="s">
        <v>701</v>
      </c>
      <c r="D3604" t="s">
        <v>182</v>
      </c>
      <c r="E3604">
        <v>6.3E-2</v>
      </c>
      <c r="F3604" t="s">
        <v>708</v>
      </c>
      <c r="G3604" s="784" t="s">
        <v>1746</v>
      </c>
      <c r="H3604" s="784" t="s">
        <v>1747</v>
      </c>
      <c r="I3604" s="784" t="s">
        <v>5418</v>
      </c>
    </row>
    <row r="3605" spans="1:9" hidden="1">
      <c r="A3605" t="str">
        <f>Table_wabobpsvr_AzureCalc_AzureCalcRateCard[[#This Row],[ServiceName]]&amp;Table_wabobpsvr_AzureCalc_AzureCalcRateCard[[#This Row],[Price_Level]]&amp;Table_wabobpsvr_AzureCalc_AzureCalcRateCard[[#This Row],[Region]]</f>
        <v>A1 VM (Windows)C4</v>
      </c>
      <c r="B3605">
        <v>4</v>
      </c>
      <c r="C3605" t="s">
        <v>701</v>
      </c>
      <c r="D3605" t="s">
        <v>184</v>
      </c>
      <c r="E3605">
        <v>6.0299999999999999E-2</v>
      </c>
      <c r="F3605" t="s">
        <v>708</v>
      </c>
      <c r="G3605" s="784" t="s">
        <v>1746</v>
      </c>
      <c r="H3605" s="784" t="s">
        <v>1747</v>
      </c>
      <c r="I3605" s="784" t="s">
        <v>5418</v>
      </c>
    </row>
    <row r="3606" spans="1:9" hidden="1">
      <c r="A3606" t="str">
        <f>Table_wabobpsvr_AzureCalc_AzureCalcRateCard[[#This Row],[ServiceName]]&amp;Table_wabobpsvr_AzureCalc_AzureCalcRateCard[[#This Row],[Price_Level]]&amp;Table_wabobpsvr_AzureCalc_AzureCalcRateCard[[#This Row],[Region]]</f>
        <v>A1 VM (Windows)D4</v>
      </c>
      <c r="B3606">
        <v>4</v>
      </c>
      <c r="C3606" t="s">
        <v>701</v>
      </c>
      <c r="D3606" t="s">
        <v>183</v>
      </c>
      <c r="E3606">
        <v>5.7599999999999998E-2</v>
      </c>
      <c r="F3606" t="s">
        <v>708</v>
      </c>
      <c r="G3606" s="784" t="s">
        <v>1746</v>
      </c>
      <c r="H3606" s="784" t="s">
        <v>1747</v>
      </c>
      <c r="I3606" s="784" t="s">
        <v>5418</v>
      </c>
    </row>
    <row r="3607" spans="1:9" hidden="1">
      <c r="A3607" t="str">
        <f>Table_wabobpsvr_AzureCalc_AzureCalcRateCard[[#This Row],[ServiceName]]&amp;Table_wabobpsvr_AzureCalc_AzureCalcRateCard[[#This Row],[Price_Level]]&amp;Table_wabobpsvr_AzureCalc_AzureCalcRateCard[[#This Row],[Region]]</f>
        <v>A1 VM (Windows)MOSP5</v>
      </c>
      <c r="B3607">
        <v>5</v>
      </c>
      <c r="C3607" t="s">
        <v>701</v>
      </c>
      <c r="D3607" t="s">
        <v>627</v>
      </c>
      <c r="E3607">
        <v>0.09</v>
      </c>
      <c r="F3607" t="s">
        <v>708</v>
      </c>
      <c r="G3607" s="784" t="s">
        <v>4431</v>
      </c>
      <c r="H3607" s="784" t="s">
        <v>4431</v>
      </c>
      <c r="I3607" s="784" t="s">
        <v>5419</v>
      </c>
    </row>
    <row r="3608" spans="1:9" hidden="1">
      <c r="A3608" t="str">
        <f>Table_wabobpsvr_AzureCalc_AzureCalcRateCard[[#This Row],[ServiceName]]&amp;Table_wabobpsvr_AzureCalc_AzureCalcRateCard[[#This Row],[Price_Level]]&amp;Table_wabobpsvr_AzureCalc_AzureCalcRateCard[[#This Row],[Region]]</f>
        <v>A1 VM (Windows)A5</v>
      </c>
      <c r="B3608">
        <v>5</v>
      </c>
      <c r="C3608" t="s">
        <v>701</v>
      </c>
      <c r="D3608" t="s">
        <v>181</v>
      </c>
      <c r="E3608">
        <v>6.5699999999999995E-2</v>
      </c>
      <c r="F3608" t="s">
        <v>708</v>
      </c>
      <c r="G3608" s="784" t="s">
        <v>1748</v>
      </c>
      <c r="H3608" s="784" t="s">
        <v>1749</v>
      </c>
      <c r="I3608" s="784" t="s">
        <v>5419</v>
      </c>
    </row>
    <row r="3609" spans="1:9" hidden="1">
      <c r="A3609" s="784" t="str">
        <f>Table_wabobpsvr_AzureCalc_AzureCalcRateCard[[#This Row],[ServiceName]]&amp;Table_wabobpsvr_AzureCalc_AzureCalcRateCard[[#This Row],[Price_Level]]&amp;Table_wabobpsvr_AzureCalc_AzureCalcRateCard[[#This Row],[Region]]</f>
        <v>A1 VM (Windows)B5</v>
      </c>
      <c r="B3609" s="784">
        <v>5</v>
      </c>
      <c r="C3609" s="784" t="s">
        <v>701</v>
      </c>
      <c r="D3609" s="784" t="s">
        <v>182</v>
      </c>
      <c r="E3609" s="784">
        <v>6.3E-2</v>
      </c>
      <c r="F3609" s="784" t="s">
        <v>708</v>
      </c>
      <c r="G3609" s="784" t="s">
        <v>1748</v>
      </c>
      <c r="H3609" s="784" t="s">
        <v>1749</v>
      </c>
      <c r="I3609" s="784" t="s">
        <v>5419</v>
      </c>
    </row>
    <row r="3610" spans="1:9" hidden="1">
      <c r="A3610" s="784" t="str">
        <f>Table_wabobpsvr_AzureCalc_AzureCalcRateCard[[#This Row],[ServiceName]]&amp;Table_wabobpsvr_AzureCalc_AzureCalcRateCard[[#This Row],[Price_Level]]&amp;Table_wabobpsvr_AzureCalc_AzureCalcRateCard[[#This Row],[Region]]</f>
        <v>A1 VM (Windows)C5</v>
      </c>
      <c r="B3610" s="784">
        <v>5</v>
      </c>
      <c r="C3610" s="784" t="s">
        <v>701</v>
      </c>
      <c r="D3610" s="784" t="s">
        <v>184</v>
      </c>
      <c r="E3610" s="784">
        <v>6.0299999999999999E-2</v>
      </c>
      <c r="F3610" s="784" t="s">
        <v>708</v>
      </c>
      <c r="G3610" s="784" t="s">
        <v>1748</v>
      </c>
      <c r="H3610" s="784" t="s">
        <v>1749</v>
      </c>
      <c r="I3610" s="784" t="s">
        <v>5419</v>
      </c>
    </row>
    <row r="3611" spans="1:9" hidden="1">
      <c r="A3611" s="784" t="str">
        <f>Table_wabobpsvr_AzureCalc_AzureCalcRateCard[[#This Row],[ServiceName]]&amp;Table_wabobpsvr_AzureCalc_AzureCalcRateCard[[#This Row],[Price_Level]]&amp;Table_wabobpsvr_AzureCalc_AzureCalcRateCard[[#This Row],[Region]]</f>
        <v>A1 VM (Windows)D5</v>
      </c>
      <c r="B3611" s="784">
        <v>5</v>
      </c>
      <c r="C3611" s="784" t="s">
        <v>701</v>
      </c>
      <c r="D3611" s="784" t="s">
        <v>183</v>
      </c>
      <c r="E3611" s="784">
        <v>5.7599999999999998E-2</v>
      </c>
      <c r="F3611" s="784" t="s">
        <v>708</v>
      </c>
      <c r="G3611" s="784" t="s">
        <v>1748</v>
      </c>
      <c r="H3611" s="784" t="s">
        <v>1749</v>
      </c>
      <c r="I3611" s="784" t="s">
        <v>5419</v>
      </c>
    </row>
    <row r="3612" spans="1:9" hidden="1">
      <c r="A3612" s="784" t="str">
        <f>Table_wabobpsvr_AzureCalc_AzureCalcRateCard[[#This Row],[ServiceName]]&amp;Table_wabobpsvr_AzureCalc_AzureCalcRateCard[[#This Row],[Price_Level]]&amp;Table_wabobpsvr_AzureCalc_AzureCalcRateCard[[#This Row],[Region]]</f>
        <v>A1 VM (Windows)MOSP1</v>
      </c>
      <c r="B3612" s="784">
        <v>1</v>
      </c>
      <c r="C3612" s="784" t="s">
        <v>701</v>
      </c>
      <c r="D3612" s="784" t="s">
        <v>627</v>
      </c>
      <c r="E3612" s="784">
        <v>0.09</v>
      </c>
      <c r="F3612" s="784" t="s">
        <v>708</v>
      </c>
      <c r="G3612" s="784" t="s">
        <v>4431</v>
      </c>
      <c r="H3612" s="784" t="s">
        <v>4431</v>
      </c>
      <c r="I3612" s="784" t="s">
        <v>5420</v>
      </c>
    </row>
    <row r="3613" spans="1:9" hidden="1">
      <c r="A3613" s="784" t="str">
        <f>Table_wabobpsvr_AzureCalc_AzureCalcRateCard[[#This Row],[ServiceName]]&amp;Table_wabobpsvr_AzureCalc_AzureCalcRateCard[[#This Row],[Price_Level]]&amp;Table_wabobpsvr_AzureCalc_AzureCalcRateCard[[#This Row],[Region]]</f>
        <v>A1 VM (Windows)A1</v>
      </c>
      <c r="B3613" s="784">
        <v>1</v>
      </c>
      <c r="C3613" s="784" t="s">
        <v>701</v>
      </c>
      <c r="D3613" s="784" t="s">
        <v>181</v>
      </c>
      <c r="E3613" s="784">
        <v>6.5699999999999995E-2</v>
      </c>
      <c r="F3613" s="784" t="s">
        <v>708</v>
      </c>
      <c r="G3613" s="784" t="s">
        <v>1750</v>
      </c>
      <c r="H3613" s="784" t="s">
        <v>1751</v>
      </c>
      <c r="I3613" s="784" t="s">
        <v>5420</v>
      </c>
    </row>
    <row r="3614" spans="1:9" hidden="1">
      <c r="A3614" s="784" t="str">
        <f>Table_wabobpsvr_AzureCalc_AzureCalcRateCard[[#This Row],[ServiceName]]&amp;Table_wabobpsvr_AzureCalc_AzureCalcRateCard[[#This Row],[Price_Level]]&amp;Table_wabobpsvr_AzureCalc_AzureCalcRateCard[[#This Row],[Region]]</f>
        <v>A1 VM (Windows)B1</v>
      </c>
      <c r="B3614" s="784">
        <v>1</v>
      </c>
      <c r="C3614" s="784" t="s">
        <v>701</v>
      </c>
      <c r="D3614" s="784" t="s">
        <v>182</v>
      </c>
      <c r="E3614" s="784">
        <v>6.3E-2</v>
      </c>
      <c r="F3614" s="784" t="s">
        <v>708</v>
      </c>
      <c r="G3614" s="784" t="s">
        <v>1750</v>
      </c>
      <c r="H3614" s="784" t="s">
        <v>1751</v>
      </c>
      <c r="I3614" s="784" t="s">
        <v>5420</v>
      </c>
    </row>
    <row r="3615" spans="1:9" hidden="1">
      <c r="A3615" s="784" t="str">
        <f>Table_wabobpsvr_AzureCalc_AzureCalcRateCard[[#This Row],[ServiceName]]&amp;Table_wabobpsvr_AzureCalc_AzureCalcRateCard[[#This Row],[Price_Level]]&amp;Table_wabobpsvr_AzureCalc_AzureCalcRateCard[[#This Row],[Region]]</f>
        <v>A1 VM (Windows)C1</v>
      </c>
      <c r="B3615" s="784">
        <v>1</v>
      </c>
      <c r="C3615" s="784" t="s">
        <v>701</v>
      </c>
      <c r="D3615" s="784" t="s">
        <v>184</v>
      </c>
      <c r="E3615" s="784">
        <v>6.0299999999999999E-2</v>
      </c>
      <c r="F3615" s="784" t="s">
        <v>708</v>
      </c>
      <c r="G3615" s="784" t="s">
        <v>1750</v>
      </c>
      <c r="H3615" s="784" t="s">
        <v>1751</v>
      </c>
      <c r="I3615" s="784" t="s">
        <v>5420</v>
      </c>
    </row>
    <row r="3616" spans="1:9" hidden="1">
      <c r="A3616" s="784" t="str">
        <f>Table_wabobpsvr_AzureCalc_AzureCalcRateCard[[#This Row],[ServiceName]]&amp;Table_wabobpsvr_AzureCalc_AzureCalcRateCard[[#This Row],[Price_Level]]&amp;Table_wabobpsvr_AzureCalc_AzureCalcRateCard[[#This Row],[Region]]</f>
        <v>A1 VM (Windows)D1</v>
      </c>
      <c r="B3616" s="784">
        <v>1</v>
      </c>
      <c r="C3616" s="784" t="s">
        <v>701</v>
      </c>
      <c r="D3616" s="784" t="s">
        <v>183</v>
      </c>
      <c r="E3616" s="784">
        <v>5.7599999999999998E-2</v>
      </c>
      <c r="F3616" s="784" t="s">
        <v>708</v>
      </c>
      <c r="G3616" s="784" t="s">
        <v>1750</v>
      </c>
      <c r="H3616" s="784" t="s">
        <v>1751</v>
      </c>
      <c r="I3616" s="784" t="s">
        <v>5420</v>
      </c>
    </row>
    <row r="3617" spans="1:9" hidden="1">
      <c r="A3617" s="784" t="str">
        <f>Table_wabobpsvr_AzureCalc_AzureCalcRateCard[[#This Row],[ServiceName]]&amp;Table_wabobpsvr_AzureCalc_AzureCalcRateCard[[#This Row],[Price_Level]]&amp;Table_wabobpsvr_AzureCalc_AzureCalcRateCard[[#This Row],[Region]]</f>
        <v>A1 VM (Windows)MOSP7</v>
      </c>
      <c r="B3617" s="784">
        <v>7</v>
      </c>
      <c r="C3617" s="784" t="s">
        <v>701</v>
      </c>
      <c r="D3617" s="784" t="s">
        <v>627</v>
      </c>
      <c r="E3617" s="784">
        <v>0.09</v>
      </c>
      <c r="F3617" s="784" t="s">
        <v>708</v>
      </c>
      <c r="G3617" s="784" t="s">
        <v>4431</v>
      </c>
      <c r="H3617" s="784" t="s">
        <v>4431</v>
      </c>
      <c r="I3617" s="784" t="s">
        <v>5421</v>
      </c>
    </row>
    <row r="3618" spans="1:9" hidden="1">
      <c r="A3618" s="784" t="str">
        <f>Table_wabobpsvr_AzureCalc_AzureCalcRateCard[[#This Row],[ServiceName]]&amp;Table_wabobpsvr_AzureCalc_AzureCalcRateCard[[#This Row],[Price_Level]]&amp;Table_wabobpsvr_AzureCalc_AzureCalcRateCard[[#This Row],[Region]]</f>
        <v>A1 VM (Windows)A7</v>
      </c>
      <c r="B3618" s="784">
        <v>7</v>
      </c>
      <c r="C3618" s="784" t="s">
        <v>701</v>
      </c>
      <c r="D3618" s="784" t="s">
        <v>181</v>
      </c>
      <c r="E3618" s="784">
        <v>6.5699999999999995E-2</v>
      </c>
      <c r="F3618" s="784" t="s">
        <v>708</v>
      </c>
      <c r="G3618" s="784" t="s">
        <v>1752</v>
      </c>
      <c r="H3618" s="784" t="s">
        <v>1753</v>
      </c>
      <c r="I3618" s="784" t="s">
        <v>5421</v>
      </c>
    </row>
    <row r="3619" spans="1:9" hidden="1">
      <c r="A3619" s="784" t="str">
        <f>Table_wabobpsvr_AzureCalc_AzureCalcRateCard[[#This Row],[ServiceName]]&amp;Table_wabobpsvr_AzureCalc_AzureCalcRateCard[[#This Row],[Price_Level]]&amp;Table_wabobpsvr_AzureCalc_AzureCalcRateCard[[#This Row],[Region]]</f>
        <v>A1 VM (Windows)B7</v>
      </c>
      <c r="B3619" s="784">
        <v>7</v>
      </c>
      <c r="C3619" s="784" t="s">
        <v>701</v>
      </c>
      <c r="D3619" s="784" t="s">
        <v>182</v>
      </c>
      <c r="E3619" s="784">
        <v>6.3E-2</v>
      </c>
      <c r="F3619" s="784" t="s">
        <v>708</v>
      </c>
      <c r="G3619" s="784" t="s">
        <v>1752</v>
      </c>
      <c r="H3619" s="784" t="s">
        <v>1753</v>
      </c>
      <c r="I3619" s="784" t="s">
        <v>5421</v>
      </c>
    </row>
    <row r="3620" spans="1:9" hidden="1">
      <c r="A3620" s="784" t="str">
        <f>Table_wabobpsvr_AzureCalc_AzureCalcRateCard[[#This Row],[ServiceName]]&amp;Table_wabobpsvr_AzureCalc_AzureCalcRateCard[[#This Row],[Price_Level]]&amp;Table_wabobpsvr_AzureCalc_AzureCalcRateCard[[#This Row],[Region]]</f>
        <v>A1 VM (Windows)C7</v>
      </c>
      <c r="B3620" s="784">
        <v>7</v>
      </c>
      <c r="C3620" s="784" t="s">
        <v>701</v>
      </c>
      <c r="D3620" s="784" t="s">
        <v>184</v>
      </c>
      <c r="E3620" s="784">
        <v>6.0299999999999999E-2</v>
      </c>
      <c r="F3620" s="784" t="s">
        <v>708</v>
      </c>
      <c r="G3620" s="784" t="s">
        <v>1752</v>
      </c>
      <c r="H3620" s="784" t="s">
        <v>1753</v>
      </c>
      <c r="I3620" s="784" t="s">
        <v>5421</v>
      </c>
    </row>
    <row r="3621" spans="1:9" hidden="1">
      <c r="A3621" s="784" t="str">
        <f>Table_wabobpsvr_AzureCalc_AzureCalcRateCard[[#This Row],[ServiceName]]&amp;Table_wabobpsvr_AzureCalc_AzureCalcRateCard[[#This Row],[Price_Level]]&amp;Table_wabobpsvr_AzureCalc_AzureCalcRateCard[[#This Row],[Region]]</f>
        <v>A1 VM (Windows)D7</v>
      </c>
      <c r="B3621" s="784">
        <v>7</v>
      </c>
      <c r="C3621" s="784" t="s">
        <v>701</v>
      </c>
      <c r="D3621" s="784" t="s">
        <v>183</v>
      </c>
      <c r="E3621" s="784">
        <v>5.7599999999999998E-2</v>
      </c>
      <c r="F3621" s="784" t="s">
        <v>708</v>
      </c>
      <c r="G3621" s="784" t="s">
        <v>1752</v>
      </c>
      <c r="H3621" s="784" t="s">
        <v>1753</v>
      </c>
      <c r="I3621" s="784" t="s">
        <v>5421</v>
      </c>
    </row>
    <row r="3622" spans="1:9" hidden="1">
      <c r="A3622" t="str">
        <f>Table_wabobpsvr_AzureCalc_AzureCalcRateCard[[#This Row],[ServiceName]]&amp;Table_wabobpsvr_AzureCalc_AzureCalcRateCard[[#This Row],[Price_Level]]&amp;Table_wabobpsvr_AzureCalc_AzureCalcRateCard[[#This Row],[Region]]</f>
        <v>A1 VM (Windows)MOSP8</v>
      </c>
      <c r="B3622">
        <v>8</v>
      </c>
      <c r="C3622" t="s">
        <v>701</v>
      </c>
      <c r="D3622" t="s">
        <v>627</v>
      </c>
      <c r="E3622">
        <v>0.09</v>
      </c>
      <c r="F3622" t="s">
        <v>708</v>
      </c>
      <c r="G3622" s="784" t="s">
        <v>4431</v>
      </c>
      <c r="H3622" s="784" t="s">
        <v>4431</v>
      </c>
      <c r="I3622" s="784" t="s">
        <v>5422</v>
      </c>
    </row>
    <row r="3623" spans="1:9" hidden="1">
      <c r="A3623" t="str">
        <f>Table_wabobpsvr_AzureCalc_AzureCalcRateCard[[#This Row],[ServiceName]]&amp;Table_wabobpsvr_AzureCalc_AzureCalcRateCard[[#This Row],[Price_Level]]&amp;Table_wabobpsvr_AzureCalc_AzureCalcRateCard[[#This Row],[Region]]</f>
        <v>A1 VM (Windows)A8</v>
      </c>
      <c r="B3623">
        <v>8</v>
      </c>
      <c r="C3623" t="s">
        <v>701</v>
      </c>
      <c r="D3623" t="s">
        <v>181</v>
      </c>
      <c r="E3623">
        <v>6.5699999999999995E-2</v>
      </c>
      <c r="F3623" t="s">
        <v>708</v>
      </c>
      <c r="G3623" s="784" t="s">
        <v>1754</v>
      </c>
      <c r="H3623" s="784" t="s">
        <v>1755</v>
      </c>
      <c r="I3623" s="784" t="s">
        <v>5422</v>
      </c>
    </row>
    <row r="3624" spans="1:9" hidden="1">
      <c r="A3624" t="str">
        <f>Table_wabobpsvr_AzureCalc_AzureCalcRateCard[[#This Row],[ServiceName]]&amp;Table_wabobpsvr_AzureCalc_AzureCalcRateCard[[#This Row],[Price_Level]]&amp;Table_wabobpsvr_AzureCalc_AzureCalcRateCard[[#This Row],[Region]]</f>
        <v>SQL Standard S1 Database DaysC11</v>
      </c>
      <c r="B3624">
        <v>11</v>
      </c>
      <c r="C3624" t="s">
        <v>338</v>
      </c>
      <c r="D3624" t="s">
        <v>184</v>
      </c>
      <c r="E3624">
        <v>0.48849700000000001</v>
      </c>
      <c r="F3624" t="s">
        <v>775</v>
      </c>
      <c r="G3624" s="784" t="s">
        <v>1688</v>
      </c>
      <c r="H3624" s="784" t="s">
        <v>1689</v>
      </c>
      <c r="I3624" s="784" t="s">
        <v>5388</v>
      </c>
    </row>
    <row r="3625" spans="1:9" hidden="1">
      <c r="A3625" t="str">
        <f>Table_wabobpsvr_AzureCalc_AzureCalcRateCard[[#This Row],[ServiceName]]&amp;Table_wabobpsvr_AzureCalc_AzureCalcRateCard[[#This Row],[Price_Level]]&amp;Table_wabobpsvr_AzureCalc_AzureCalcRateCard[[#This Row],[Region]]</f>
        <v>Standard Medium Azure App Service HoursMOSP11</v>
      </c>
      <c r="B3625">
        <v>11</v>
      </c>
      <c r="C3625" t="s">
        <v>701</v>
      </c>
      <c r="D3625" t="s">
        <v>627</v>
      </c>
      <c r="E3625">
        <v>0.23599999999999999</v>
      </c>
      <c r="F3625" t="s">
        <v>4654</v>
      </c>
      <c r="G3625" s="784" t="s">
        <v>4431</v>
      </c>
      <c r="H3625" s="784" t="s">
        <v>4431</v>
      </c>
      <c r="I3625" s="784" t="s">
        <v>5423</v>
      </c>
    </row>
    <row r="3626" spans="1:9" hidden="1">
      <c r="A3626" t="str">
        <f>Table_wabobpsvr_AzureCalc_AzureCalcRateCard[[#This Row],[ServiceName]]&amp;Table_wabobpsvr_AzureCalc_AzureCalcRateCard[[#This Row],[Price_Level]]&amp;Table_wabobpsvr_AzureCalc_AzureCalcRateCard[[#This Row],[Region]]</f>
        <v>SQL Standard S1 Database DaysD11</v>
      </c>
      <c r="B3626">
        <v>11</v>
      </c>
      <c r="C3626" t="s">
        <v>338</v>
      </c>
      <c r="D3626" t="s">
        <v>183</v>
      </c>
      <c r="E3626">
        <v>0.46662399999999998</v>
      </c>
      <c r="F3626" t="s">
        <v>775</v>
      </c>
      <c r="G3626" s="784" t="s">
        <v>1688</v>
      </c>
      <c r="H3626" s="784" t="s">
        <v>1689</v>
      </c>
      <c r="I3626" s="784" t="s">
        <v>5388</v>
      </c>
    </row>
    <row r="3627" spans="1:9" hidden="1">
      <c r="A3627" t="str">
        <f>Table_wabobpsvr_AzureCalc_AzureCalcRateCard[[#This Row],[ServiceName]]&amp;Table_wabobpsvr_AzureCalc_AzureCalcRateCard[[#This Row],[Price_Level]]&amp;Table_wabobpsvr_AzureCalc_AzureCalcRateCard[[#This Row],[Region]]</f>
        <v>SQL Standard S1 Database DaysMOSP12</v>
      </c>
      <c r="B3627">
        <v>12</v>
      </c>
      <c r="C3627" t="s">
        <v>338</v>
      </c>
      <c r="D3627" t="s">
        <v>627</v>
      </c>
      <c r="E3627">
        <v>0.72909999999999997</v>
      </c>
      <c r="F3627" t="s">
        <v>775</v>
      </c>
      <c r="G3627" s="784" t="s">
        <v>4431</v>
      </c>
      <c r="H3627" s="784" t="s">
        <v>4431</v>
      </c>
      <c r="I3627" s="784" t="s">
        <v>5424</v>
      </c>
    </row>
    <row r="3628" spans="1:9" hidden="1">
      <c r="A3628" t="str">
        <f>Table_wabobpsvr_AzureCalc_AzureCalcRateCard[[#This Row],[ServiceName]]&amp;Table_wabobpsvr_AzureCalc_AzureCalcRateCard[[#This Row],[Price_Level]]&amp;Table_wabobpsvr_AzureCalc_AzureCalcRateCard[[#This Row],[Region]]</f>
        <v>SQL Standard S1 Database DaysA12</v>
      </c>
      <c r="B3628">
        <v>12</v>
      </c>
      <c r="C3628" t="s">
        <v>338</v>
      </c>
      <c r="D3628" t="s">
        <v>181</v>
      </c>
      <c r="E3628">
        <v>0.53224300000000002</v>
      </c>
      <c r="F3628" t="s">
        <v>775</v>
      </c>
      <c r="G3628" s="784" t="s">
        <v>1756</v>
      </c>
      <c r="H3628" s="784" t="s">
        <v>1757</v>
      </c>
      <c r="I3628" s="784" t="s">
        <v>5424</v>
      </c>
    </row>
    <row r="3629" spans="1:9" hidden="1">
      <c r="A3629" t="str">
        <f>Table_wabobpsvr_AzureCalc_AzureCalcRateCard[[#This Row],[ServiceName]]&amp;Table_wabobpsvr_AzureCalc_AzureCalcRateCard[[#This Row],[Price_Level]]&amp;Table_wabobpsvr_AzureCalc_AzureCalcRateCard[[#This Row],[Region]]</f>
        <v>SQL Standard S1 Database DaysB12</v>
      </c>
      <c r="B3629">
        <v>12</v>
      </c>
      <c r="C3629" t="s">
        <v>338</v>
      </c>
      <c r="D3629" t="s">
        <v>182</v>
      </c>
      <c r="E3629">
        <v>0.51036999999999999</v>
      </c>
      <c r="F3629" t="s">
        <v>775</v>
      </c>
      <c r="G3629" s="784" t="s">
        <v>1756</v>
      </c>
      <c r="H3629" s="784" t="s">
        <v>1757</v>
      </c>
      <c r="I3629" s="784" t="s">
        <v>5424</v>
      </c>
    </row>
    <row r="3630" spans="1:9" hidden="1">
      <c r="A3630" t="str">
        <f>Table_wabobpsvr_AzureCalc_AzureCalcRateCard[[#This Row],[ServiceName]]&amp;Table_wabobpsvr_AzureCalc_AzureCalcRateCard[[#This Row],[Price_Level]]&amp;Table_wabobpsvr_AzureCalc_AzureCalcRateCard[[#This Row],[Region]]</f>
        <v>SQL Standard S1 Database DaysC12</v>
      </c>
      <c r="B3630">
        <v>12</v>
      </c>
      <c r="C3630" t="s">
        <v>338</v>
      </c>
      <c r="D3630" t="s">
        <v>184</v>
      </c>
      <c r="E3630">
        <v>0.48849700000000001</v>
      </c>
      <c r="F3630" t="s">
        <v>775</v>
      </c>
      <c r="G3630" s="784" t="s">
        <v>1756</v>
      </c>
      <c r="H3630" s="784" t="s">
        <v>1757</v>
      </c>
      <c r="I3630" s="784" t="s">
        <v>5424</v>
      </c>
    </row>
    <row r="3631" spans="1:9" hidden="1">
      <c r="A3631" t="str">
        <f>Table_wabobpsvr_AzureCalc_AzureCalcRateCard[[#This Row],[ServiceName]]&amp;Table_wabobpsvr_AzureCalc_AzureCalcRateCard[[#This Row],[Price_Level]]&amp;Table_wabobpsvr_AzureCalc_AzureCalcRateCard[[#This Row],[Region]]</f>
        <v>SQL Standard S1 Database DaysD12</v>
      </c>
      <c r="B3631">
        <v>12</v>
      </c>
      <c r="C3631" t="s">
        <v>338</v>
      </c>
      <c r="D3631" t="s">
        <v>183</v>
      </c>
      <c r="E3631">
        <v>0.46662399999999998</v>
      </c>
      <c r="F3631" t="s">
        <v>775</v>
      </c>
      <c r="G3631" s="784" t="s">
        <v>1756</v>
      </c>
      <c r="H3631" s="784" t="s">
        <v>1757</v>
      </c>
      <c r="I3631" s="784" t="s">
        <v>5424</v>
      </c>
    </row>
    <row r="3632" spans="1:9" hidden="1">
      <c r="A3632" t="str">
        <f>Table_wabobpsvr_AzureCalc_AzureCalcRateCard[[#This Row],[ServiceName]]&amp;Table_wabobpsvr_AzureCalc_AzureCalcRateCard[[#This Row],[Price_Level]]&amp;Table_wabobpsvr_AzureCalc_AzureCalcRateCard[[#This Row],[Region]]</f>
        <v>SQL Standard S1 Database DaysMOSP13</v>
      </c>
      <c r="B3632">
        <v>13</v>
      </c>
      <c r="C3632" t="s">
        <v>338</v>
      </c>
      <c r="D3632" t="s">
        <v>627</v>
      </c>
      <c r="E3632">
        <v>0.78069999999999995</v>
      </c>
      <c r="F3632" t="s">
        <v>775</v>
      </c>
      <c r="G3632" s="784" t="s">
        <v>4431</v>
      </c>
      <c r="H3632" s="784" t="s">
        <v>4431</v>
      </c>
      <c r="I3632" s="784" t="s">
        <v>5425</v>
      </c>
    </row>
    <row r="3633" spans="1:9" hidden="1">
      <c r="A3633" t="str">
        <f>Table_wabobpsvr_AzureCalc_AzureCalcRateCard[[#This Row],[ServiceName]]&amp;Table_wabobpsvr_AzureCalc_AzureCalcRateCard[[#This Row],[Price_Level]]&amp;Table_wabobpsvr_AzureCalc_AzureCalcRateCard[[#This Row],[Region]]</f>
        <v>SQL Standard S1 Database DaysA13</v>
      </c>
      <c r="B3633">
        <v>13</v>
      </c>
      <c r="C3633" t="s">
        <v>338</v>
      </c>
      <c r="D3633" t="s">
        <v>181</v>
      </c>
      <c r="E3633">
        <v>0.56991099999999995</v>
      </c>
      <c r="F3633" t="s">
        <v>775</v>
      </c>
      <c r="G3633" s="784" t="s">
        <v>1758</v>
      </c>
      <c r="H3633" s="784" t="s">
        <v>1759</v>
      </c>
      <c r="I3633" s="784" t="s">
        <v>5425</v>
      </c>
    </row>
    <row r="3634" spans="1:9" hidden="1">
      <c r="A3634" t="str">
        <f>Table_wabobpsvr_AzureCalc_AzureCalcRateCard[[#This Row],[ServiceName]]&amp;Table_wabobpsvr_AzureCalc_AzureCalcRateCard[[#This Row],[Price_Level]]&amp;Table_wabobpsvr_AzureCalc_AzureCalcRateCard[[#This Row],[Region]]</f>
        <v>SQL Standard S1 Database DaysB13</v>
      </c>
      <c r="B3634">
        <v>13</v>
      </c>
      <c r="C3634" t="s">
        <v>338</v>
      </c>
      <c r="D3634" t="s">
        <v>182</v>
      </c>
      <c r="E3634">
        <v>0.54649000000000003</v>
      </c>
      <c r="F3634" t="s">
        <v>775</v>
      </c>
      <c r="G3634" s="784" t="s">
        <v>1758</v>
      </c>
      <c r="H3634" s="784" t="s">
        <v>1759</v>
      </c>
      <c r="I3634" s="784" t="s">
        <v>5425</v>
      </c>
    </row>
    <row r="3635" spans="1:9" hidden="1">
      <c r="A3635" t="str">
        <f>Table_wabobpsvr_AzureCalc_AzureCalcRateCard[[#This Row],[ServiceName]]&amp;Table_wabobpsvr_AzureCalc_AzureCalcRateCard[[#This Row],[Price_Level]]&amp;Table_wabobpsvr_AzureCalc_AzureCalcRateCard[[#This Row],[Region]]</f>
        <v>Standard Medium Azure App Service HoursA11</v>
      </c>
      <c r="B3635">
        <v>11</v>
      </c>
      <c r="C3635" t="s">
        <v>701</v>
      </c>
      <c r="D3635" t="s">
        <v>181</v>
      </c>
      <c r="E3635">
        <v>0.17227999999999999</v>
      </c>
      <c r="F3635" t="s">
        <v>4654</v>
      </c>
      <c r="G3635" s="784" t="s">
        <v>1760</v>
      </c>
      <c r="H3635" s="784" t="s">
        <v>1761</v>
      </c>
      <c r="I3635" s="784" t="s">
        <v>5423</v>
      </c>
    </row>
    <row r="3636" spans="1:9" hidden="1">
      <c r="A3636" s="784" t="str">
        <f>Table_wabobpsvr_AzureCalc_AzureCalcRateCard[[#This Row],[ServiceName]]&amp;Table_wabobpsvr_AzureCalc_AzureCalcRateCard[[#This Row],[Price_Level]]&amp;Table_wabobpsvr_AzureCalc_AzureCalcRateCard[[#This Row],[Region]]</f>
        <v>SQL Standard S1 Database DaysC13</v>
      </c>
      <c r="B3636" s="784">
        <v>13</v>
      </c>
      <c r="C3636" s="784" t="s">
        <v>338</v>
      </c>
      <c r="D3636" s="784" t="s">
        <v>184</v>
      </c>
      <c r="E3636" s="784">
        <v>0.52306900000000001</v>
      </c>
      <c r="F3636" s="784" t="s">
        <v>775</v>
      </c>
      <c r="G3636" s="784" t="s">
        <v>1758</v>
      </c>
      <c r="H3636" s="784" t="s">
        <v>1759</v>
      </c>
      <c r="I3636" s="784" t="s">
        <v>5425</v>
      </c>
    </row>
    <row r="3637" spans="1:9" hidden="1">
      <c r="A3637" s="784" t="str">
        <f>Table_wabobpsvr_AzureCalc_AzureCalcRateCard[[#This Row],[ServiceName]]&amp;Table_wabobpsvr_AzureCalc_AzureCalcRateCard[[#This Row],[Price_Level]]&amp;Table_wabobpsvr_AzureCalc_AzureCalcRateCard[[#This Row],[Region]]</f>
        <v>SQL Standard S1 Database DaysD13</v>
      </c>
      <c r="B3637" s="784">
        <v>13</v>
      </c>
      <c r="C3637" s="784" t="s">
        <v>338</v>
      </c>
      <c r="D3637" s="784" t="s">
        <v>183</v>
      </c>
      <c r="E3637" s="784">
        <v>0.49964799999999998</v>
      </c>
      <c r="F3637" s="784" t="s">
        <v>775</v>
      </c>
      <c r="G3637" s="784" t="s">
        <v>1758</v>
      </c>
      <c r="H3637" s="784" t="s">
        <v>1759</v>
      </c>
      <c r="I3637" s="784" t="s">
        <v>5425</v>
      </c>
    </row>
    <row r="3638" spans="1:9" hidden="1">
      <c r="A3638" s="784" t="str">
        <f>Table_wabobpsvr_AzureCalc_AzureCalcRateCard[[#This Row],[ServiceName]]&amp;Table_wabobpsvr_AzureCalc_AzureCalcRateCard[[#This Row],[Price_Level]]&amp;Table_wabobpsvr_AzureCalc_AzureCalcRateCard[[#This Row],[Region]]</f>
        <v>SQL Standard S2 Database DaysMOSP</v>
      </c>
      <c r="B3638" s="784"/>
      <c r="C3638" s="784" t="s">
        <v>338</v>
      </c>
      <c r="D3638" s="784" t="s">
        <v>627</v>
      </c>
      <c r="E3638" s="784">
        <v>3.2258</v>
      </c>
      <c r="F3638" s="784" t="s">
        <v>773</v>
      </c>
      <c r="G3638" s="784" t="s">
        <v>4431</v>
      </c>
      <c r="H3638" s="784" t="s">
        <v>4431</v>
      </c>
      <c r="I3638" s="784" t="s">
        <v>5426</v>
      </c>
    </row>
    <row r="3639" spans="1:9" hidden="1">
      <c r="A3639" s="784" t="str">
        <f>Table_wabobpsvr_AzureCalc_AzureCalcRateCard[[#This Row],[ServiceName]]&amp;Table_wabobpsvr_AzureCalc_AzureCalcRateCard[[#This Row],[Price_Level]]&amp;Table_wabobpsvr_AzureCalc_AzureCalcRateCard[[#This Row],[Region]]</f>
        <v>SQL Standard S2 Database DaysA</v>
      </c>
      <c r="B3639" s="784"/>
      <c r="C3639" s="784" t="s">
        <v>338</v>
      </c>
      <c r="D3639" s="784" t="s">
        <v>181</v>
      </c>
      <c r="E3639" s="784">
        <v>2.3548339999999999</v>
      </c>
      <c r="F3639" s="784" t="s">
        <v>773</v>
      </c>
      <c r="G3639" s="784" t="s">
        <v>1762</v>
      </c>
      <c r="H3639" s="784" t="s">
        <v>1763</v>
      </c>
      <c r="I3639" s="784" t="s">
        <v>5426</v>
      </c>
    </row>
    <row r="3640" spans="1:9" hidden="1">
      <c r="A3640" t="str">
        <f>Table_wabobpsvr_AzureCalc_AzureCalcRateCard[[#This Row],[ServiceName]]&amp;Table_wabobpsvr_AzureCalc_AzureCalcRateCard[[#This Row],[Price_Level]]&amp;Table_wabobpsvr_AzureCalc_AzureCalcRateCard[[#This Row],[Region]]</f>
        <v>SQL Standard S2 Database DaysB</v>
      </c>
      <c r="C3640" t="s">
        <v>338</v>
      </c>
      <c r="D3640" t="s">
        <v>182</v>
      </c>
      <c r="E3640">
        <v>2.25806</v>
      </c>
      <c r="F3640" t="s">
        <v>773</v>
      </c>
      <c r="G3640" s="784" t="s">
        <v>1762</v>
      </c>
      <c r="H3640" s="784" t="s">
        <v>1763</v>
      </c>
      <c r="I3640" s="784" t="s">
        <v>5426</v>
      </c>
    </row>
    <row r="3641" spans="1:9" hidden="1">
      <c r="A3641" t="str">
        <f>Table_wabobpsvr_AzureCalc_AzureCalcRateCard[[#This Row],[ServiceName]]&amp;Table_wabobpsvr_AzureCalc_AzureCalcRateCard[[#This Row],[Price_Level]]&amp;Table_wabobpsvr_AzureCalc_AzureCalcRateCard[[#This Row],[Region]]</f>
        <v>SQL Standard S2 Database DaysC</v>
      </c>
      <c r="C3641" t="s">
        <v>338</v>
      </c>
      <c r="D3641" t="s">
        <v>184</v>
      </c>
      <c r="E3641">
        <v>2.161286</v>
      </c>
      <c r="F3641" t="s">
        <v>773</v>
      </c>
      <c r="G3641" s="784" t="s">
        <v>1762</v>
      </c>
      <c r="H3641" s="784" t="s">
        <v>1763</v>
      </c>
      <c r="I3641" s="784" t="s">
        <v>5426</v>
      </c>
    </row>
    <row r="3642" spans="1:9" hidden="1">
      <c r="A3642" t="str">
        <f>Table_wabobpsvr_AzureCalc_AzureCalcRateCard[[#This Row],[ServiceName]]&amp;Table_wabobpsvr_AzureCalc_AzureCalcRateCard[[#This Row],[Price_Level]]&amp;Table_wabobpsvr_AzureCalc_AzureCalcRateCard[[#This Row],[Region]]</f>
        <v>SQL Standard S2 Database DaysD</v>
      </c>
      <c r="C3642" t="s">
        <v>338</v>
      </c>
      <c r="D3642" t="s">
        <v>183</v>
      </c>
      <c r="E3642">
        <v>2.0645120000000001</v>
      </c>
      <c r="F3642" t="s">
        <v>773</v>
      </c>
      <c r="G3642" s="784" t="s">
        <v>1762</v>
      </c>
      <c r="H3642" s="784" t="s">
        <v>1763</v>
      </c>
      <c r="I3642" s="784" t="s">
        <v>5426</v>
      </c>
    </row>
    <row r="3643" spans="1:9" hidden="1">
      <c r="A3643" t="str">
        <f>Table_wabobpsvr_AzureCalc_AzureCalcRateCard[[#This Row],[ServiceName]]&amp;Table_wabobpsvr_AzureCalc_AzureCalcRateCard[[#This Row],[Price_Level]]&amp;Table_wabobpsvr_AzureCalc_AzureCalcRateCard[[#This Row],[Region]]</f>
        <v>SQL Standard S2 Database DaysMOSP11</v>
      </c>
      <c r="B3643">
        <v>11</v>
      </c>
      <c r="C3643" t="s">
        <v>338</v>
      </c>
      <c r="D3643" t="s">
        <v>627</v>
      </c>
      <c r="E3643">
        <v>3.6452</v>
      </c>
      <c r="F3643" t="s">
        <v>773</v>
      </c>
      <c r="G3643" s="784" t="s">
        <v>4431</v>
      </c>
      <c r="H3643" s="784" t="s">
        <v>4431</v>
      </c>
      <c r="I3643" s="784" t="s">
        <v>5427</v>
      </c>
    </row>
    <row r="3644" spans="1:9" hidden="1">
      <c r="A3644" t="str">
        <f>Table_wabobpsvr_AzureCalc_AzureCalcRateCard[[#This Row],[ServiceName]]&amp;Table_wabobpsvr_AzureCalc_AzureCalcRateCard[[#This Row],[Price_Level]]&amp;Table_wabobpsvr_AzureCalc_AzureCalcRateCard[[#This Row],[Region]]</f>
        <v>SQL Standard S2 Database DaysA11</v>
      </c>
      <c r="B3644">
        <v>11</v>
      </c>
      <c r="C3644" t="s">
        <v>338</v>
      </c>
      <c r="D3644" t="s">
        <v>181</v>
      </c>
      <c r="E3644">
        <v>2.6609959999999999</v>
      </c>
      <c r="F3644" t="s">
        <v>773</v>
      </c>
      <c r="G3644" s="784" t="s">
        <v>1764</v>
      </c>
      <c r="H3644" s="784" t="s">
        <v>1765</v>
      </c>
      <c r="I3644" s="784" t="s">
        <v>5427</v>
      </c>
    </row>
    <row r="3645" spans="1:9" hidden="1">
      <c r="A3645" t="str">
        <f>Table_wabobpsvr_AzureCalc_AzureCalcRateCard[[#This Row],[ServiceName]]&amp;Table_wabobpsvr_AzureCalc_AzureCalcRateCard[[#This Row],[Price_Level]]&amp;Table_wabobpsvr_AzureCalc_AzureCalcRateCard[[#This Row],[Region]]</f>
        <v>Standard Medium Azure App Service HoursB11</v>
      </c>
      <c r="B3645">
        <v>11</v>
      </c>
      <c r="C3645" t="s">
        <v>701</v>
      </c>
      <c r="D3645" t="s">
        <v>182</v>
      </c>
      <c r="E3645">
        <v>0.16520000000000001</v>
      </c>
      <c r="F3645" t="s">
        <v>4654</v>
      </c>
      <c r="G3645" s="784" t="s">
        <v>1760</v>
      </c>
      <c r="H3645" s="784" t="s">
        <v>1761</v>
      </c>
      <c r="I3645" s="784" t="s">
        <v>5423</v>
      </c>
    </row>
    <row r="3646" spans="1:9" hidden="1">
      <c r="A3646" t="str">
        <f>Table_wabobpsvr_AzureCalc_AzureCalcRateCard[[#This Row],[ServiceName]]&amp;Table_wabobpsvr_AzureCalc_AzureCalcRateCard[[#This Row],[Price_Level]]&amp;Table_wabobpsvr_AzureCalc_AzureCalcRateCard[[#This Row],[Region]]</f>
        <v>SQL Standard S2 Database DaysB11</v>
      </c>
      <c r="B3646">
        <v>11</v>
      </c>
      <c r="C3646" t="s">
        <v>338</v>
      </c>
      <c r="D3646" t="s">
        <v>182</v>
      </c>
      <c r="E3646">
        <v>2.5516399999999999</v>
      </c>
      <c r="F3646" t="s">
        <v>773</v>
      </c>
      <c r="G3646" s="784" t="s">
        <v>1764</v>
      </c>
      <c r="H3646" s="784" t="s">
        <v>1765</v>
      </c>
      <c r="I3646" s="784" t="s">
        <v>5427</v>
      </c>
    </row>
    <row r="3647" spans="1:9" hidden="1">
      <c r="A3647" t="str">
        <f>Table_wabobpsvr_AzureCalc_AzureCalcRateCard[[#This Row],[ServiceName]]&amp;Table_wabobpsvr_AzureCalc_AzureCalcRateCard[[#This Row],[Price_Level]]&amp;Table_wabobpsvr_AzureCalc_AzureCalcRateCard[[#This Row],[Region]]</f>
        <v>SQL Standard S2 Database DaysC11</v>
      </c>
      <c r="B3647">
        <v>11</v>
      </c>
      <c r="C3647" t="s">
        <v>338</v>
      </c>
      <c r="D3647" t="s">
        <v>184</v>
      </c>
      <c r="E3647">
        <v>2.4422839999999999</v>
      </c>
      <c r="F3647" t="s">
        <v>773</v>
      </c>
      <c r="G3647" s="784" t="s">
        <v>1764</v>
      </c>
      <c r="H3647" s="784" t="s">
        <v>1765</v>
      </c>
      <c r="I3647" s="784" t="s">
        <v>5427</v>
      </c>
    </row>
    <row r="3648" spans="1:9" hidden="1">
      <c r="A3648" t="str">
        <f>Table_wabobpsvr_AzureCalc_AzureCalcRateCard[[#This Row],[ServiceName]]&amp;Table_wabobpsvr_AzureCalc_AzureCalcRateCard[[#This Row],[Price_Level]]&amp;Table_wabobpsvr_AzureCalc_AzureCalcRateCard[[#This Row],[Region]]</f>
        <v>SQL Standard S2 Database DaysD11</v>
      </c>
      <c r="B3648">
        <v>11</v>
      </c>
      <c r="C3648" t="s">
        <v>338</v>
      </c>
      <c r="D3648" t="s">
        <v>183</v>
      </c>
      <c r="E3648">
        <v>2.3329279999999999</v>
      </c>
      <c r="F3648" t="s">
        <v>773</v>
      </c>
      <c r="G3648" s="784" t="s">
        <v>1764</v>
      </c>
      <c r="H3648" s="784" t="s">
        <v>1765</v>
      </c>
      <c r="I3648" s="784" t="s">
        <v>5427</v>
      </c>
    </row>
    <row r="3649" spans="1:9" hidden="1">
      <c r="A3649" t="str">
        <f>Table_wabobpsvr_AzureCalc_AzureCalcRateCard[[#This Row],[ServiceName]]&amp;Table_wabobpsvr_AzureCalc_AzureCalcRateCard[[#This Row],[Price_Level]]&amp;Table_wabobpsvr_AzureCalc_AzureCalcRateCard[[#This Row],[Region]]</f>
        <v>SQL Standard S2 Database DaysMOSP12</v>
      </c>
      <c r="B3649">
        <v>12</v>
      </c>
      <c r="C3649" t="s">
        <v>338</v>
      </c>
      <c r="D3649" t="s">
        <v>627</v>
      </c>
      <c r="E3649">
        <v>3.6452</v>
      </c>
      <c r="F3649" t="s">
        <v>773</v>
      </c>
      <c r="G3649" s="784" t="s">
        <v>4431</v>
      </c>
      <c r="H3649" s="784" t="s">
        <v>4431</v>
      </c>
      <c r="I3649" s="784" t="s">
        <v>5428</v>
      </c>
    </row>
    <row r="3650" spans="1:9" hidden="1">
      <c r="A3650" t="str">
        <f>Table_wabobpsvr_AzureCalc_AzureCalcRateCard[[#This Row],[ServiceName]]&amp;Table_wabobpsvr_AzureCalc_AzureCalcRateCard[[#This Row],[Price_Level]]&amp;Table_wabobpsvr_AzureCalc_AzureCalcRateCard[[#This Row],[Region]]</f>
        <v>SQL Standard S2 Database DaysA12</v>
      </c>
      <c r="B3650">
        <v>12</v>
      </c>
      <c r="C3650" t="s">
        <v>338</v>
      </c>
      <c r="D3650" t="s">
        <v>181</v>
      </c>
      <c r="E3650">
        <v>2.6609959999999999</v>
      </c>
      <c r="F3650" t="s">
        <v>773</v>
      </c>
      <c r="G3650" s="784" t="s">
        <v>1766</v>
      </c>
      <c r="H3650" s="784" t="s">
        <v>1767</v>
      </c>
      <c r="I3650" s="784" t="s">
        <v>5428</v>
      </c>
    </row>
    <row r="3651" spans="1:9" hidden="1">
      <c r="A3651" t="str">
        <f>Table_wabobpsvr_AzureCalc_AzureCalcRateCard[[#This Row],[ServiceName]]&amp;Table_wabobpsvr_AzureCalc_AzureCalcRateCard[[#This Row],[Price_Level]]&amp;Table_wabobpsvr_AzureCalc_AzureCalcRateCard[[#This Row],[Region]]</f>
        <v>SQL Standard S2 Database DaysB12</v>
      </c>
      <c r="B3651">
        <v>12</v>
      </c>
      <c r="C3651" t="s">
        <v>338</v>
      </c>
      <c r="D3651" t="s">
        <v>182</v>
      </c>
      <c r="E3651">
        <v>2.5516399999999999</v>
      </c>
      <c r="F3651" t="s">
        <v>773</v>
      </c>
      <c r="G3651" s="784" t="s">
        <v>1766</v>
      </c>
      <c r="H3651" s="784" t="s">
        <v>1767</v>
      </c>
      <c r="I3651" s="784" t="s">
        <v>5428</v>
      </c>
    </row>
    <row r="3652" spans="1:9" hidden="1">
      <c r="A3652" t="str">
        <f>Table_wabobpsvr_AzureCalc_AzureCalcRateCard[[#This Row],[ServiceName]]&amp;Table_wabobpsvr_AzureCalc_AzureCalcRateCard[[#This Row],[Price_Level]]&amp;Table_wabobpsvr_AzureCalc_AzureCalcRateCard[[#This Row],[Region]]</f>
        <v>SQL Standard S2 Database DaysC12</v>
      </c>
      <c r="B3652">
        <v>12</v>
      </c>
      <c r="C3652" t="s">
        <v>338</v>
      </c>
      <c r="D3652" t="s">
        <v>184</v>
      </c>
      <c r="E3652">
        <v>2.4422839999999999</v>
      </c>
      <c r="F3652" t="s">
        <v>773</v>
      </c>
      <c r="G3652" s="784" t="s">
        <v>1766</v>
      </c>
      <c r="H3652" s="784" t="s">
        <v>1767</v>
      </c>
      <c r="I3652" s="784" t="s">
        <v>5428</v>
      </c>
    </row>
    <row r="3653" spans="1:9" hidden="1">
      <c r="A3653" t="str">
        <f>Table_wabobpsvr_AzureCalc_AzureCalcRateCard[[#This Row],[ServiceName]]&amp;Table_wabobpsvr_AzureCalc_AzureCalcRateCard[[#This Row],[Price_Level]]&amp;Table_wabobpsvr_AzureCalc_AzureCalcRateCard[[#This Row],[Region]]</f>
        <v>SQL Standard S2 Database DaysD12</v>
      </c>
      <c r="B3653">
        <v>12</v>
      </c>
      <c r="C3653" t="s">
        <v>338</v>
      </c>
      <c r="D3653" t="s">
        <v>183</v>
      </c>
      <c r="E3653">
        <v>2.3329279999999999</v>
      </c>
      <c r="F3653" t="s">
        <v>773</v>
      </c>
      <c r="G3653" s="784" t="s">
        <v>1766</v>
      </c>
      <c r="H3653" s="784" t="s">
        <v>1767</v>
      </c>
      <c r="I3653" s="784" t="s">
        <v>5428</v>
      </c>
    </row>
    <row r="3654" spans="1:9" hidden="1">
      <c r="A3654" t="str">
        <f>Table_wabobpsvr_AzureCalc_AzureCalcRateCard[[#This Row],[ServiceName]]&amp;Table_wabobpsvr_AzureCalc_AzureCalcRateCard[[#This Row],[Price_Level]]&amp;Table_wabobpsvr_AzureCalc_AzureCalcRateCard[[#This Row],[Region]]</f>
        <v>SQL Standard S2 Database DaysMOSP13</v>
      </c>
      <c r="B3654">
        <v>13</v>
      </c>
      <c r="C3654" t="s">
        <v>338</v>
      </c>
      <c r="D3654" t="s">
        <v>627</v>
      </c>
      <c r="E3654">
        <v>3.9032</v>
      </c>
      <c r="F3654" t="s">
        <v>773</v>
      </c>
      <c r="G3654" s="784" t="s">
        <v>4431</v>
      </c>
      <c r="H3654" s="784" t="s">
        <v>4431</v>
      </c>
      <c r="I3654" s="784" t="s">
        <v>5378</v>
      </c>
    </row>
    <row r="3655" spans="1:9" hidden="1">
      <c r="A3655" t="str">
        <f>Table_wabobpsvr_AzureCalc_AzureCalcRateCard[[#This Row],[ServiceName]]&amp;Table_wabobpsvr_AzureCalc_AzureCalcRateCard[[#This Row],[Price_Level]]&amp;Table_wabobpsvr_AzureCalc_AzureCalcRateCard[[#This Row],[Region]]</f>
        <v>Standard Medium Azure App Service HoursC11</v>
      </c>
      <c r="B3655">
        <v>11</v>
      </c>
      <c r="C3655" t="s">
        <v>701</v>
      </c>
      <c r="D3655" t="s">
        <v>184</v>
      </c>
      <c r="E3655">
        <v>0.15812000000000001</v>
      </c>
      <c r="F3655" t="s">
        <v>4654</v>
      </c>
      <c r="G3655" s="784" t="s">
        <v>1760</v>
      </c>
      <c r="H3655" s="784" t="s">
        <v>1761</v>
      </c>
      <c r="I3655" s="784" t="s">
        <v>5423</v>
      </c>
    </row>
    <row r="3656" spans="1:9" hidden="1">
      <c r="A3656" t="str">
        <f>Table_wabobpsvr_AzureCalc_AzureCalcRateCard[[#This Row],[ServiceName]]&amp;Table_wabobpsvr_AzureCalc_AzureCalcRateCard[[#This Row],[Price_Level]]&amp;Table_wabobpsvr_AzureCalc_AzureCalcRateCard[[#This Row],[Region]]</f>
        <v>Standard Medium Azure App Service HoursD11</v>
      </c>
      <c r="B3656">
        <v>11</v>
      </c>
      <c r="C3656" t="s">
        <v>701</v>
      </c>
      <c r="D3656" t="s">
        <v>183</v>
      </c>
      <c r="E3656">
        <v>0.15104000000000001</v>
      </c>
      <c r="F3656" t="s">
        <v>4654</v>
      </c>
      <c r="G3656" s="784" t="s">
        <v>1760</v>
      </c>
      <c r="H3656" s="784" t="s">
        <v>1761</v>
      </c>
      <c r="I3656" s="784" t="s">
        <v>5423</v>
      </c>
    </row>
    <row r="3657" spans="1:9" hidden="1">
      <c r="A3657" t="str">
        <f>Table_wabobpsvr_AzureCalc_AzureCalcRateCard[[#This Row],[ServiceName]]&amp;Table_wabobpsvr_AzureCalc_AzureCalcRateCard[[#This Row],[Price_Level]]&amp;Table_wabobpsvr_AzureCalc_AzureCalcRateCard[[#This Row],[Region]]</f>
        <v>Standard Medium Azure App Service HoursMOSP12</v>
      </c>
      <c r="B3657">
        <v>12</v>
      </c>
      <c r="C3657" t="s">
        <v>701</v>
      </c>
      <c r="D3657" t="s">
        <v>627</v>
      </c>
      <c r="E3657">
        <v>0.21199999999999999</v>
      </c>
      <c r="F3657" t="s">
        <v>4654</v>
      </c>
      <c r="G3657" s="784" t="s">
        <v>4431</v>
      </c>
      <c r="H3657" s="784" t="s">
        <v>4431</v>
      </c>
      <c r="I3657" s="784" t="s">
        <v>5429</v>
      </c>
    </row>
    <row r="3658" spans="1:9" hidden="1">
      <c r="A3658" t="str">
        <f>Table_wabobpsvr_AzureCalc_AzureCalcRateCard[[#This Row],[ServiceName]]&amp;Table_wabobpsvr_AzureCalc_AzureCalcRateCard[[#This Row],[Price_Level]]&amp;Table_wabobpsvr_AzureCalc_AzureCalcRateCard[[#This Row],[Region]]</f>
        <v>Standard Medium Azure App Service HoursA12</v>
      </c>
      <c r="B3658">
        <v>12</v>
      </c>
      <c r="C3658" t="s">
        <v>701</v>
      </c>
      <c r="D3658" t="s">
        <v>181</v>
      </c>
      <c r="E3658">
        <v>0.15476000000000001</v>
      </c>
      <c r="F3658" t="s">
        <v>4654</v>
      </c>
      <c r="G3658" s="784" t="s">
        <v>1768</v>
      </c>
      <c r="H3658" s="784" t="s">
        <v>1769</v>
      </c>
      <c r="I3658" s="784" t="s">
        <v>5429</v>
      </c>
    </row>
    <row r="3659" spans="1:9" hidden="1">
      <c r="A3659" t="str">
        <f>Table_wabobpsvr_AzureCalc_AzureCalcRateCard[[#This Row],[ServiceName]]&amp;Table_wabobpsvr_AzureCalc_AzureCalcRateCard[[#This Row],[Price_Level]]&amp;Table_wabobpsvr_AzureCalc_AzureCalcRateCard[[#This Row],[Region]]</f>
        <v>Standard Medium Azure App Service HoursB12</v>
      </c>
      <c r="B3659">
        <v>12</v>
      </c>
      <c r="C3659" t="s">
        <v>701</v>
      </c>
      <c r="D3659" t="s">
        <v>182</v>
      </c>
      <c r="E3659">
        <v>0.1484</v>
      </c>
      <c r="F3659" t="s">
        <v>4654</v>
      </c>
      <c r="G3659" s="784" t="s">
        <v>1768</v>
      </c>
      <c r="H3659" s="784" t="s">
        <v>1769</v>
      </c>
      <c r="I3659" s="784" t="s">
        <v>5429</v>
      </c>
    </row>
    <row r="3660" spans="1:9" hidden="1">
      <c r="A3660" s="784" t="str">
        <f>Table_wabobpsvr_AzureCalc_AzureCalcRateCard[[#This Row],[ServiceName]]&amp;Table_wabobpsvr_AzureCalc_AzureCalcRateCard[[#This Row],[Price_Level]]&amp;Table_wabobpsvr_AzureCalc_AzureCalcRateCard[[#This Row],[Region]]</f>
        <v>Standard Medium Azure App Service HoursC12</v>
      </c>
      <c r="B3660" s="784">
        <v>12</v>
      </c>
      <c r="C3660" s="784" t="s">
        <v>701</v>
      </c>
      <c r="D3660" s="784" t="s">
        <v>184</v>
      </c>
      <c r="E3660" s="784">
        <v>0.14204</v>
      </c>
      <c r="F3660" s="784" t="s">
        <v>4654</v>
      </c>
      <c r="G3660" s="784" t="s">
        <v>1768</v>
      </c>
      <c r="H3660" s="784" t="s">
        <v>1769</v>
      </c>
      <c r="I3660" s="784" t="s">
        <v>5429</v>
      </c>
    </row>
    <row r="3661" spans="1:9" hidden="1">
      <c r="A3661" s="784" t="str">
        <f>Table_wabobpsvr_AzureCalc_AzureCalcRateCard[[#This Row],[ServiceName]]&amp;Table_wabobpsvr_AzureCalc_AzureCalcRateCard[[#This Row],[Price_Level]]&amp;Table_wabobpsvr_AzureCalc_AzureCalcRateCard[[#This Row],[Region]]</f>
        <v>Standard Medium Azure App Service HoursD12</v>
      </c>
      <c r="B3661" s="784">
        <v>12</v>
      </c>
      <c r="C3661" s="784" t="s">
        <v>701</v>
      </c>
      <c r="D3661" s="784" t="s">
        <v>183</v>
      </c>
      <c r="E3661" s="784">
        <v>0.13568</v>
      </c>
      <c r="F3661" s="784" t="s">
        <v>4654</v>
      </c>
      <c r="G3661" s="784" t="s">
        <v>1768</v>
      </c>
      <c r="H3661" s="784" t="s">
        <v>1769</v>
      </c>
      <c r="I3661" s="784" t="s">
        <v>5429</v>
      </c>
    </row>
    <row r="3662" spans="1:9" hidden="1">
      <c r="A3662" s="784" t="str">
        <f>Table_wabobpsvr_AzureCalc_AzureCalcRateCard[[#This Row],[ServiceName]]&amp;Table_wabobpsvr_AzureCalc_AzureCalcRateCard[[#This Row],[Price_Level]]&amp;Table_wabobpsvr_AzureCalc_AzureCalcRateCard[[#This Row],[Region]]</f>
        <v>Standard Medium Azure App Service HoursMOSP13</v>
      </c>
      <c r="B3662" s="784">
        <v>13</v>
      </c>
      <c r="C3662" s="784" t="s">
        <v>701</v>
      </c>
      <c r="D3662" s="784" t="s">
        <v>627</v>
      </c>
      <c r="E3662" s="784">
        <v>0.24399999999999999</v>
      </c>
      <c r="F3662" s="784" t="s">
        <v>4654</v>
      </c>
      <c r="G3662" s="784" t="s">
        <v>4431</v>
      </c>
      <c r="H3662" s="784" t="s">
        <v>4431</v>
      </c>
      <c r="I3662" s="784" t="s">
        <v>5430</v>
      </c>
    </row>
    <row r="3663" spans="1:9" hidden="1">
      <c r="A3663" s="784" t="str">
        <f>Table_wabobpsvr_AzureCalc_AzureCalcRateCard[[#This Row],[ServiceName]]&amp;Table_wabobpsvr_AzureCalc_AzureCalcRateCard[[#This Row],[Price_Level]]&amp;Table_wabobpsvr_AzureCalc_AzureCalcRateCard[[#This Row],[Region]]</f>
        <v>Standard Medium Azure App Service HoursA13</v>
      </c>
      <c r="B3663" s="784">
        <v>13</v>
      </c>
      <c r="C3663" s="784" t="s">
        <v>701</v>
      </c>
      <c r="D3663" s="784" t="s">
        <v>181</v>
      </c>
      <c r="E3663" s="784">
        <v>0.17812</v>
      </c>
      <c r="F3663" s="784" t="s">
        <v>4654</v>
      </c>
      <c r="G3663" s="784" t="s">
        <v>1770</v>
      </c>
      <c r="H3663" s="784" t="s">
        <v>1771</v>
      </c>
      <c r="I3663" s="784" t="s">
        <v>5430</v>
      </c>
    </row>
    <row r="3664" spans="1:9" hidden="1">
      <c r="A3664" s="784" t="str">
        <f>Table_wabobpsvr_AzureCalc_AzureCalcRateCard[[#This Row],[ServiceName]]&amp;Table_wabobpsvr_AzureCalc_AzureCalcRateCard[[#This Row],[Price_Level]]&amp;Table_wabobpsvr_AzureCalc_AzureCalcRateCard[[#This Row],[Region]]</f>
        <v>Standard Medium Azure App Service HoursB13</v>
      </c>
      <c r="B3664" s="784">
        <v>13</v>
      </c>
      <c r="C3664" s="784" t="s">
        <v>701</v>
      </c>
      <c r="D3664" s="784" t="s">
        <v>182</v>
      </c>
      <c r="E3664" s="784">
        <v>0.17080000000000001</v>
      </c>
      <c r="F3664" s="784" t="s">
        <v>4654</v>
      </c>
      <c r="G3664" s="784" t="s">
        <v>1770</v>
      </c>
      <c r="H3664" s="784" t="s">
        <v>1771</v>
      </c>
      <c r="I3664" s="784" t="s">
        <v>5430</v>
      </c>
    </row>
    <row r="3665" spans="1:9" hidden="1">
      <c r="A3665" s="784" t="str">
        <f>Table_wabobpsvr_AzureCalc_AzureCalcRateCard[[#This Row],[ServiceName]]&amp;Table_wabobpsvr_AzureCalc_AzureCalcRateCard[[#This Row],[Price_Level]]&amp;Table_wabobpsvr_AzureCalc_AzureCalcRateCard[[#This Row],[Region]]</f>
        <v>Standard Medium Azure App Service HoursC13</v>
      </c>
      <c r="B3665" s="784">
        <v>13</v>
      </c>
      <c r="C3665" s="784" t="s">
        <v>701</v>
      </c>
      <c r="D3665" s="784" t="s">
        <v>184</v>
      </c>
      <c r="E3665" s="784">
        <v>0.16347999999999999</v>
      </c>
      <c r="F3665" s="784" t="s">
        <v>4654</v>
      </c>
      <c r="G3665" s="784" t="s">
        <v>1770</v>
      </c>
      <c r="H3665" s="784" t="s">
        <v>1771</v>
      </c>
      <c r="I3665" s="784" t="s">
        <v>5430</v>
      </c>
    </row>
    <row r="3666" spans="1:9" hidden="1">
      <c r="A3666" s="784" t="str">
        <f>Table_wabobpsvr_AzureCalc_AzureCalcRateCard[[#This Row],[ServiceName]]&amp;Table_wabobpsvr_AzureCalc_AzureCalcRateCard[[#This Row],[Price_Level]]&amp;Table_wabobpsvr_AzureCalc_AzureCalcRateCard[[#This Row],[Region]]</f>
        <v>Standard Medium Azure App Service HoursD13</v>
      </c>
      <c r="B3666" s="784">
        <v>13</v>
      </c>
      <c r="C3666" s="784" t="s">
        <v>701</v>
      </c>
      <c r="D3666" s="784" t="s">
        <v>183</v>
      </c>
      <c r="E3666" s="784">
        <v>0.15615999999999999</v>
      </c>
      <c r="F3666" s="784" t="s">
        <v>4654</v>
      </c>
      <c r="G3666" s="784" t="s">
        <v>1770</v>
      </c>
      <c r="H3666" s="784" t="s">
        <v>1771</v>
      </c>
      <c r="I3666" s="784" t="s">
        <v>5430</v>
      </c>
    </row>
    <row r="3667" spans="1:9" hidden="1">
      <c r="A3667" s="784" t="str">
        <f>Table_wabobpsvr_AzureCalc_AzureCalcRateCard[[#This Row],[ServiceName]]&amp;Table_wabobpsvr_AzureCalc_AzureCalcRateCard[[#This Row],[Price_Level]]&amp;Table_wabobpsvr_AzureCalc_AzureCalcRateCard[[#This Row],[Region]]</f>
        <v>Shared App Service HoursMOSP</v>
      </c>
      <c r="B3667" s="784"/>
      <c r="C3667" s="784" t="s">
        <v>701</v>
      </c>
      <c r="D3667" s="784" t="s">
        <v>627</v>
      </c>
      <c r="E3667" s="784">
        <v>0.13</v>
      </c>
      <c r="F3667" s="784" t="s">
        <v>4660</v>
      </c>
      <c r="G3667" s="784" t="s">
        <v>4431</v>
      </c>
      <c r="H3667" s="784" t="s">
        <v>4431</v>
      </c>
      <c r="I3667" s="784" t="s">
        <v>5431</v>
      </c>
    </row>
    <row r="3668" spans="1:9" hidden="1">
      <c r="A3668" s="784" t="str">
        <f>Table_wabobpsvr_AzureCalc_AzureCalcRateCard[[#This Row],[ServiceName]]&amp;Table_wabobpsvr_AzureCalc_AzureCalcRateCard[[#This Row],[Price_Level]]&amp;Table_wabobpsvr_AzureCalc_AzureCalcRateCard[[#This Row],[Region]]</f>
        <v>Shared App Service HoursA</v>
      </c>
      <c r="B3668" s="784"/>
      <c r="C3668" s="784" t="s">
        <v>701</v>
      </c>
      <c r="D3668" s="784" t="s">
        <v>181</v>
      </c>
      <c r="E3668" s="784">
        <v>9.4899999999999998E-2</v>
      </c>
      <c r="F3668" s="784" t="s">
        <v>4660</v>
      </c>
      <c r="G3668" s="784" t="s">
        <v>1772</v>
      </c>
      <c r="H3668" s="784" t="s">
        <v>1773</v>
      </c>
      <c r="I3668" s="784" t="s">
        <v>5431</v>
      </c>
    </row>
    <row r="3669" spans="1:9" hidden="1">
      <c r="A3669" s="784" t="str">
        <f>Table_wabobpsvr_AzureCalc_AzureCalcRateCard[[#This Row],[ServiceName]]&amp;Table_wabobpsvr_AzureCalc_AzureCalcRateCard[[#This Row],[Price_Level]]&amp;Table_wabobpsvr_AzureCalc_AzureCalcRateCard[[#This Row],[Region]]</f>
        <v>Shared App Service HoursB</v>
      </c>
      <c r="B3669" s="784"/>
      <c r="C3669" s="784" t="s">
        <v>701</v>
      </c>
      <c r="D3669" s="784" t="s">
        <v>182</v>
      </c>
      <c r="E3669" s="784">
        <v>9.0999999999999998E-2</v>
      </c>
      <c r="F3669" s="784" t="s">
        <v>4660</v>
      </c>
      <c r="G3669" s="784" t="s">
        <v>1772</v>
      </c>
      <c r="H3669" s="784" t="s">
        <v>1773</v>
      </c>
      <c r="I3669" s="784" t="s">
        <v>5431</v>
      </c>
    </row>
    <row r="3670" spans="1:9" hidden="1">
      <c r="A3670" s="784" t="str">
        <f>Table_wabobpsvr_AzureCalc_AzureCalcRateCard[[#This Row],[ServiceName]]&amp;Table_wabobpsvr_AzureCalc_AzureCalcRateCard[[#This Row],[Price_Level]]&amp;Table_wabobpsvr_AzureCalc_AzureCalcRateCard[[#This Row],[Region]]</f>
        <v>Shared App Service HoursC</v>
      </c>
      <c r="B3670" s="784"/>
      <c r="C3670" s="784" t="s">
        <v>701</v>
      </c>
      <c r="D3670" s="784" t="s">
        <v>184</v>
      </c>
      <c r="E3670" s="784">
        <v>8.7099999999999997E-2</v>
      </c>
      <c r="F3670" s="784" t="s">
        <v>4660</v>
      </c>
      <c r="G3670" s="784" t="s">
        <v>1772</v>
      </c>
      <c r="H3670" s="784" t="s">
        <v>1773</v>
      </c>
      <c r="I3670" s="784" t="s">
        <v>5431</v>
      </c>
    </row>
    <row r="3671" spans="1:9" hidden="1">
      <c r="A3671" s="784" t="str">
        <f>Table_wabobpsvr_AzureCalc_AzureCalcRateCard[[#This Row],[ServiceName]]&amp;Table_wabobpsvr_AzureCalc_AzureCalcRateCard[[#This Row],[Price_Level]]&amp;Table_wabobpsvr_AzureCalc_AzureCalcRateCard[[#This Row],[Region]]</f>
        <v>Shared App Service HoursD</v>
      </c>
      <c r="B3671" s="784"/>
      <c r="C3671" s="784" t="s">
        <v>701</v>
      </c>
      <c r="D3671" s="784" t="s">
        <v>183</v>
      </c>
      <c r="E3671" s="784">
        <v>8.3199999999999996E-2</v>
      </c>
      <c r="F3671" s="784" t="s">
        <v>4660</v>
      </c>
      <c r="G3671" s="784" t="s">
        <v>1772</v>
      </c>
      <c r="H3671" s="784" t="s">
        <v>1773</v>
      </c>
      <c r="I3671" s="784" t="s">
        <v>5431</v>
      </c>
    </row>
    <row r="3672" spans="1:9" hidden="1">
      <c r="A3672" s="784" t="str">
        <f>Table_wabobpsvr_AzureCalc_AzureCalcRateCard[[#This Row],[ServiceName]]&amp;Table_wabobpsvr_AzureCalc_AzureCalcRateCard[[#This Row],[Price_Level]]&amp;Table_wabobpsvr_AzureCalc_AzureCalcRateCard[[#This Row],[Region]]</f>
        <v>Basic Small Azure App Service HoursMOSP</v>
      </c>
      <c r="B3672" s="784"/>
      <c r="C3672" s="784" t="s">
        <v>701</v>
      </c>
      <c r="D3672" s="784" t="s">
        <v>627</v>
      </c>
      <c r="E3672" s="784">
        <v>7.4999999999999997E-2</v>
      </c>
      <c r="F3672" s="784" t="s">
        <v>4659</v>
      </c>
      <c r="G3672" s="784" t="s">
        <v>4431</v>
      </c>
      <c r="H3672" s="784" t="s">
        <v>4431</v>
      </c>
      <c r="I3672" s="784" t="s">
        <v>5432</v>
      </c>
    </row>
    <row r="3673" spans="1:9" hidden="1">
      <c r="A3673" s="784" t="str">
        <f>Table_wabobpsvr_AzureCalc_AzureCalcRateCard[[#This Row],[ServiceName]]&amp;Table_wabobpsvr_AzureCalc_AzureCalcRateCard[[#This Row],[Price_Level]]&amp;Table_wabobpsvr_AzureCalc_AzureCalcRateCard[[#This Row],[Region]]</f>
        <v>Basic Small Azure App Service HoursA</v>
      </c>
      <c r="B3673" s="784"/>
      <c r="C3673" s="784" t="s">
        <v>701</v>
      </c>
      <c r="D3673" s="784" t="s">
        <v>181</v>
      </c>
      <c r="E3673" s="784">
        <v>5.475E-2</v>
      </c>
      <c r="F3673" s="784" t="s">
        <v>4659</v>
      </c>
      <c r="G3673" s="784" t="s">
        <v>1774</v>
      </c>
      <c r="H3673" s="784" t="s">
        <v>1775</v>
      </c>
      <c r="I3673" s="784" t="s">
        <v>5432</v>
      </c>
    </row>
    <row r="3674" spans="1:9" hidden="1">
      <c r="A3674" s="784" t="str">
        <f>Table_wabobpsvr_AzureCalc_AzureCalcRateCard[[#This Row],[ServiceName]]&amp;Table_wabobpsvr_AzureCalc_AzureCalcRateCard[[#This Row],[Price_Level]]&amp;Table_wabobpsvr_AzureCalc_AzureCalcRateCard[[#This Row],[Region]]</f>
        <v>Basic Small Azure App Service HoursB</v>
      </c>
      <c r="B3674" s="784"/>
      <c r="C3674" s="784" t="s">
        <v>701</v>
      </c>
      <c r="D3674" s="784" t="s">
        <v>182</v>
      </c>
      <c r="E3674" s="784">
        <v>5.2499999999999998E-2</v>
      </c>
      <c r="F3674" s="784" t="s">
        <v>4659</v>
      </c>
      <c r="G3674" s="784" t="s">
        <v>1774</v>
      </c>
      <c r="H3674" s="784" t="s">
        <v>1775</v>
      </c>
      <c r="I3674" s="784" t="s">
        <v>5432</v>
      </c>
    </row>
    <row r="3675" spans="1:9" hidden="1">
      <c r="A3675" s="784" t="str">
        <f>Table_wabobpsvr_AzureCalc_AzureCalcRateCard[[#This Row],[ServiceName]]&amp;Table_wabobpsvr_AzureCalc_AzureCalcRateCard[[#This Row],[Price_Level]]&amp;Table_wabobpsvr_AzureCalc_AzureCalcRateCard[[#This Row],[Region]]</f>
        <v>Basic Small Azure App Service HoursC</v>
      </c>
      <c r="B3675" s="784"/>
      <c r="C3675" s="784" t="s">
        <v>701</v>
      </c>
      <c r="D3675" s="784" t="s">
        <v>184</v>
      </c>
      <c r="E3675" s="784">
        <v>5.0250000000000003E-2</v>
      </c>
      <c r="F3675" s="784" t="s">
        <v>4659</v>
      </c>
      <c r="G3675" s="784" t="s">
        <v>1774</v>
      </c>
      <c r="H3675" s="784" t="s">
        <v>1775</v>
      </c>
      <c r="I3675" s="784" t="s">
        <v>5432</v>
      </c>
    </row>
    <row r="3676" spans="1:9" hidden="1">
      <c r="A3676" s="784" t="str">
        <f>Table_wabobpsvr_AzureCalc_AzureCalcRateCard[[#This Row],[ServiceName]]&amp;Table_wabobpsvr_AzureCalc_AzureCalcRateCard[[#This Row],[Price_Level]]&amp;Table_wabobpsvr_AzureCalc_AzureCalcRateCard[[#This Row],[Region]]</f>
        <v>Basic Small Azure App Service HoursD</v>
      </c>
      <c r="B3676" s="784"/>
      <c r="C3676" s="784" t="s">
        <v>701</v>
      </c>
      <c r="D3676" s="784" t="s">
        <v>183</v>
      </c>
      <c r="E3676" s="784">
        <v>4.8000000000000001E-2</v>
      </c>
      <c r="F3676" s="784" t="s">
        <v>4659</v>
      </c>
      <c r="G3676" s="784" t="s">
        <v>1774</v>
      </c>
      <c r="H3676" s="784" t="s">
        <v>1775</v>
      </c>
      <c r="I3676" s="784" t="s">
        <v>5432</v>
      </c>
    </row>
    <row r="3677" spans="1:9" hidden="1">
      <c r="A3677" s="784" t="str">
        <f>Table_wabobpsvr_AzureCalc_AzureCalcRateCard[[#This Row],[ServiceName]]&amp;Table_wabobpsvr_AzureCalc_AzureCalcRateCard[[#This Row],[Price_Level]]&amp;Table_wabobpsvr_AzureCalc_AzureCalcRateCard[[#This Row],[Region]]</f>
        <v>Basic Small Azure App Service HoursMOSP11</v>
      </c>
      <c r="B3677" s="784">
        <v>11</v>
      </c>
      <c r="C3677" s="784" t="s">
        <v>701</v>
      </c>
      <c r="D3677" s="784" t="s">
        <v>627</v>
      </c>
      <c r="E3677" s="784">
        <v>8.8499999999999995E-2</v>
      </c>
      <c r="F3677" s="784" t="s">
        <v>4659</v>
      </c>
      <c r="G3677" s="784" t="s">
        <v>4431</v>
      </c>
      <c r="H3677" s="784" t="s">
        <v>4431</v>
      </c>
      <c r="I3677" s="784" t="s">
        <v>5433</v>
      </c>
    </row>
    <row r="3678" spans="1:9" hidden="1">
      <c r="A3678" s="784" t="str">
        <f>Table_wabobpsvr_AzureCalc_AzureCalcRateCard[[#This Row],[ServiceName]]&amp;Table_wabobpsvr_AzureCalc_AzureCalcRateCard[[#This Row],[Price_Level]]&amp;Table_wabobpsvr_AzureCalc_AzureCalcRateCard[[#This Row],[Region]]</f>
        <v>Basic Small Azure App Service HoursA11</v>
      </c>
      <c r="B3678" s="784">
        <v>11</v>
      </c>
      <c r="C3678" s="784" t="s">
        <v>701</v>
      </c>
      <c r="D3678" s="784" t="s">
        <v>181</v>
      </c>
      <c r="E3678" s="784">
        <v>6.4604999999999996E-2</v>
      </c>
      <c r="F3678" s="784" t="s">
        <v>4659</v>
      </c>
      <c r="G3678" s="784" t="s">
        <v>1776</v>
      </c>
      <c r="H3678" s="784" t="s">
        <v>1777</v>
      </c>
      <c r="I3678" s="784" t="s">
        <v>5433</v>
      </c>
    </row>
    <row r="3679" spans="1:9" hidden="1">
      <c r="A3679" s="784" t="str">
        <f>Table_wabobpsvr_AzureCalc_AzureCalcRateCard[[#This Row],[ServiceName]]&amp;Table_wabobpsvr_AzureCalc_AzureCalcRateCard[[#This Row],[Price_Level]]&amp;Table_wabobpsvr_AzureCalc_AzureCalcRateCard[[#This Row],[Region]]</f>
        <v>Basic Small Azure App Service HoursB11</v>
      </c>
      <c r="B3679" s="784">
        <v>11</v>
      </c>
      <c r="C3679" s="784" t="s">
        <v>701</v>
      </c>
      <c r="D3679" s="784" t="s">
        <v>182</v>
      </c>
      <c r="E3679" s="784">
        <v>6.1949999999999998E-2</v>
      </c>
      <c r="F3679" s="784" t="s">
        <v>4659</v>
      </c>
      <c r="G3679" s="784" t="s">
        <v>1776</v>
      </c>
      <c r="H3679" s="784" t="s">
        <v>1777</v>
      </c>
      <c r="I3679" s="784" t="s">
        <v>5433</v>
      </c>
    </row>
    <row r="3680" spans="1:9" hidden="1">
      <c r="A3680" s="784" t="str">
        <f>Table_wabobpsvr_AzureCalc_AzureCalcRateCard[[#This Row],[ServiceName]]&amp;Table_wabobpsvr_AzureCalc_AzureCalcRateCard[[#This Row],[Price_Level]]&amp;Table_wabobpsvr_AzureCalc_AzureCalcRateCard[[#This Row],[Region]]</f>
        <v>Basic Small Azure App Service HoursC11</v>
      </c>
      <c r="B3680" s="784">
        <v>11</v>
      </c>
      <c r="C3680" s="784" t="s">
        <v>701</v>
      </c>
      <c r="D3680" s="784" t="s">
        <v>184</v>
      </c>
      <c r="E3680" s="784">
        <v>5.9295E-2</v>
      </c>
      <c r="F3680" s="784" t="s">
        <v>4659</v>
      </c>
      <c r="G3680" s="784" t="s">
        <v>1776</v>
      </c>
      <c r="H3680" s="784" t="s">
        <v>1777</v>
      </c>
      <c r="I3680" s="784" t="s">
        <v>5433</v>
      </c>
    </row>
    <row r="3681" spans="1:9" hidden="1">
      <c r="A3681" s="784" t="str">
        <f>Table_wabobpsvr_AzureCalc_AzureCalcRateCard[[#This Row],[ServiceName]]&amp;Table_wabobpsvr_AzureCalc_AzureCalcRateCard[[#This Row],[Price_Level]]&amp;Table_wabobpsvr_AzureCalc_AzureCalcRateCard[[#This Row],[Region]]</f>
        <v>Basic Small Azure App Service HoursD11</v>
      </c>
      <c r="B3681" s="784">
        <v>11</v>
      </c>
      <c r="C3681" s="784" t="s">
        <v>701</v>
      </c>
      <c r="D3681" s="784" t="s">
        <v>183</v>
      </c>
      <c r="E3681" s="784">
        <v>5.6640000000000003E-2</v>
      </c>
      <c r="F3681" s="784" t="s">
        <v>4659</v>
      </c>
      <c r="G3681" s="784" t="s">
        <v>1776</v>
      </c>
      <c r="H3681" s="784" t="s">
        <v>1777</v>
      </c>
      <c r="I3681" s="784" t="s">
        <v>5433</v>
      </c>
    </row>
    <row r="3682" spans="1:9" hidden="1">
      <c r="A3682" s="784" t="str">
        <f>Table_wabobpsvr_AzureCalc_AzureCalcRateCard[[#This Row],[ServiceName]]&amp;Table_wabobpsvr_AzureCalc_AzureCalcRateCard[[#This Row],[Price_Level]]&amp;Table_wabobpsvr_AzureCalc_AzureCalcRateCard[[#This Row],[Region]]</f>
        <v>Basic Small Azure App Service HoursMOSP12</v>
      </c>
      <c r="B3682" s="784">
        <v>12</v>
      </c>
      <c r="C3682" s="784" t="s">
        <v>701</v>
      </c>
      <c r="D3682" s="784" t="s">
        <v>627</v>
      </c>
      <c r="E3682" s="784">
        <v>8.5000000000000006E-2</v>
      </c>
      <c r="F3682" s="784" t="s">
        <v>4659</v>
      </c>
      <c r="G3682" s="784" t="s">
        <v>4431</v>
      </c>
      <c r="H3682" s="784" t="s">
        <v>4431</v>
      </c>
      <c r="I3682" s="784" t="s">
        <v>5434</v>
      </c>
    </row>
    <row r="3683" spans="1:9" hidden="1">
      <c r="A3683" s="784" t="str">
        <f>Table_wabobpsvr_AzureCalc_AzureCalcRateCard[[#This Row],[ServiceName]]&amp;Table_wabobpsvr_AzureCalc_AzureCalcRateCard[[#This Row],[Price_Level]]&amp;Table_wabobpsvr_AzureCalc_AzureCalcRateCard[[#This Row],[Region]]</f>
        <v>Basic Small Azure App Service HoursA12</v>
      </c>
      <c r="B3683" s="784">
        <v>12</v>
      </c>
      <c r="C3683" s="784" t="s">
        <v>701</v>
      </c>
      <c r="D3683" s="784" t="s">
        <v>181</v>
      </c>
      <c r="E3683" s="784">
        <v>6.2050000000000001E-2</v>
      </c>
      <c r="F3683" s="784" t="s">
        <v>4659</v>
      </c>
      <c r="G3683" s="784" t="s">
        <v>1778</v>
      </c>
      <c r="H3683" s="784" t="s">
        <v>1779</v>
      </c>
      <c r="I3683" s="784" t="s">
        <v>5434</v>
      </c>
    </row>
    <row r="3684" spans="1:9" hidden="1">
      <c r="A3684" s="784" t="str">
        <f>Table_wabobpsvr_AzureCalc_AzureCalcRateCard[[#This Row],[ServiceName]]&amp;Table_wabobpsvr_AzureCalc_AzureCalcRateCard[[#This Row],[Price_Level]]&amp;Table_wabobpsvr_AzureCalc_AzureCalcRateCard[[#This Row],[Region]]</f>
        <v>Basic Small Azure App Service HoursB12</v>
      </c>
      <c r="B3684" s="784">
        <v>12</v>
      </c>
      <c r="C3684" s="784" t="s">
        <v>701</v>
      </c>
      <c r="D3684" s="784" t="s">
        <v>182</v>
      </c>
      <c r="E3684" s="784">
        <v>5.9499999999999997E-2</v>
      </c>
      <c r="F3684" s="784" t="s">
        <v>4659</v>
      </c>
      <c r="G3684" s="784" t="s">
        <v>1778</v>
      </c>
      <c r="H3684" s="784" t="s">
        <v>1779</v>
      </c>
      <c r="I3684" s="784" t="s">
        <v>5434</v>
      </c>
    </row>
    <row r="3685" spans="1:9" hidden="1">
      <c r="A3685" s="784" t="str">
        <f>Table_wabobpsvr_AzureCalc_AzureCalcRateCard[[#This Row],[ServiceName]]&amp;Table_wabobpsvr_AzureCalc_AzureCalcRateCard[[#This Row],[Price_Level]]&amp;Table_wabobpsvr_AzureCalc_AzureCalcRateCard[[#This Row],[Region]]</f>
        <v>Basic Small Azure App Service HoursC12</v>
      </c>
      <c r="B3685" s="784">
        <v>12</v>
      </c>
      <c r="C3685" s="784" t="s">
        <v>701</v>
      </c>
      <c r="D3685" s="784" t="s">
        <v>184</v>
      </c>
      <c r="E3685" s="784">
        <v>5.6950000000000001E-2</v>
      </c>
      <c r="F3685" s="784" t="s">
        <v>4659</v>
      </c>
      <c r="G3685" s="784" t="s">
        <v>1778</v>
      </c>
      <c r="H3685" s="784" t="s">
        <v>1779</v>
      </c>
      <c r="I3685" s="784" t="s">
        <v>5434</v>
      </c>
    </row>
    <row r="3686" spans="1:9" hidden="1">
      <c r="A3686" s="784" t="str">
        <f>Table_wabobpsvr_AzureCalc_AzureCalcRateCard[[#This Row],[ServiceName]]&amp;Table_wabobpsvr_AzureCalc_AzureCalcRateCard[[#This Row],[Price_Level]]&amp;Table_wabobpsvr_AzureCalc_AzureCalcRateCard[[#This Row],[Region]]</f>
        <v>Basic Small Azure App Service HoursD12</v>
      </c>
      <c r="B3686" s="784">
        <v>12</v>
      </c>
      <c r="C3686" s="784" t="s">
        <v>701</v>
      </c>
      <c r="D3686" s="784" t="s">
        <v>183</v>
      </c>
      <c r="E3686" s="784">
        <v>5.4399999999999997E-2</v>
      </c>
      <c r="F3686" s="784" t="s">
        <v>4659</v>
      </c>
      <c r="G3686" s="784" t="s">
        <v>1778</v>
      </c>
      <c r="H3686" s="784" t="s">
        <v>1779</v>
      </c>
      <c r="I3686" s="784" t="s">
        <v>5434</v>
      </c>
    </row>
    <row r="3687" spans="1:9" hidden="1">
      <c r="A3687" s="784" t="str">
        <f>Table_wabobpsvr_AzureCalc_AzureCalcRateCard[[#This Row],[ServiceName]]&amp;Table_wabobpsvr_AzureCalc_AzureCalcRateCard[[#This Row],[Price_Level]]&amp;Table_wabobpsvr_AzureCalc_AzureCalcRateCard[[#This Row],[Region]]</f>
        <v>Basic Small Azure App Service HoursMOSP13</v>
      </c>
      <c r="B3687" s="784">
        <v>13</v>
      </c>
      <c r="C3687" s="784" t="s">
        <v>701</v>
      </c>
      <c r="D3687" s="784" t="s">
        <v>627</v>
      </c>
      <c r="E3687" s="784">
        <v>9.1499999999999998E-2</v>
      </c>
      <c r="F3687" s="784" t="s">
        <v>4659</v>
      </c>
      <c r="G3687" s="784" t="s">
        <v>4431</v>
      </c>
      <c r="H3687" s="784" t="s">
        <v>4431</v>
      </c>
      <c r="I3687" s="784" t="s">
        <v>5435</v>
      </c>
    </row>
    <row r="3688" spans="1:9" hidden="1">
      <c r="A3688" s="784" t="str">
        <f>Table_wabobpsvr_AzureCalc_AzureCalcRateCard[[#This Row],[ServiceName]]&amp;Table_wabobpsvr_AzureCalc_AzureCalcRateCard[[#This Row],[Price_Level]]&amp;Table_wabobpsvr_AzureCalc_AzureCalcRateCard[[#This Row],[Region]]</f>
        <v>Basic Small Azure App Service HoursA13</v>
      </c>
      <c r="B3688" s="784">
        <v>13</v>
      </c>
      <c r="C3688" s="784" t="s">
        <v>701</v>
      </c>
      <c r="D3688" s="784" t="s">
        <v>181</v>
      </c>
      <c r="E3688" s="784">
        <v>6.6794999999999993E-2</v>
      </c>
      <c r="F3688" s="784" t="s">
        <v>4659</v>
      </c>
      <c r="G3688" s="784" t="s">
        <v>1780</v>
      </c>
      <c r="H3688" s="784" t="s">
        <v>1781</v>
      </c>
      <c r="I3688" s="784" t="s">
        <v>5435</v>
      </c>
    </row>
    <row r="3689" spans="1:9" hidden="1">
      <c r="A3689" s="784" t="str">
        <f>Table_wabobpsvr_AzureCalc_AzureCalcRateCard[[#This Row],[ServiceName]]&amp;Table_wabobpsvr_AzureCalc_AzureCalcRateCard[[#This Row],[Price_Level]]&amp;Table_wabobpsvr_AzureCalc_AzureCalcRateCard[[#This Row],[Region]]</f>
        <v>Basic Small Azure App Service HoursB13</v>
      </c>
      <c r="B3689" s="784">
        <v>13</v>
      </c>
      <c r="C3689" s="784" t="s">
        <v>701</v>
      </c>
      <c r="D3689" s="784" t="s">
        <v>182</v>
      </c>
      <c r="E3689" s="784">
        <v>6.4049999999999996E-2</v>
      </c>
      <c r="F3689" s="784" t="s">
        <v>4659</v>
      </c>
      <c r="G3689" s="784" t="s">
        <v>1780</v>
      </c>
      <c r="H3689" s="784" t="s">
        <v>1781</v>
      </c>
      <c r="I3689" s="784" t="s">
        <v>5435</v>
      </c>
    </row>
    <row r="3690" spans="1:9" hidden="1">
      <c r="A3690" s="784" t="str">
        <f>Table_wabobpsvr_AzureCalc_AzureCalcRateCard[[#This Row],[ServiceName]]&amp;Table_wabobpsvr_AzureCalc_AzureCalcRateCard[[#This Row],[Price_Level]]&amp;Table_wabobpsvr_AzureCalc_AzureCalcRateCard[[#This Row],[Region]]</f>
        <v>Basic Small Azure App Service HoursC13</v>
      </c>
      <c r="B3690" s="784">
        <v>13</v>
      </c>
      <c r="C3690" s="784" t="s">
        <v>701</v>
      </c>
      <c r="D3690" s="784" t="s">
        <v>184</v>
      </c>
      <c r="E3690" s="784">
        <v>6.1304999999999998E-2</v>
      </c>
      <c r="F3690" s="784" t="s">
        <v>4659</v>
      </c>
      <c r="G3690" s="784" t="s">
        <v>1780</v>
      </c>
      <c r="H3690" s="784" t="s">
        <v>1781</v>
      </c>
      <c r="I3690" s="784" t="s">
        <v>5435</v>
      </c>
    </row>
    <row r="3691" spans="1:9" hidden="1">
      <c r="A3691" s="784" t="str">
        <f>Table_wabobpsvr_AzureCalc_AzureCalcRateCard[[#This Row],[ServiceName]]&amp;Table_wabobpsvr_AzureCalc_AzureCalcRateCard[[#This Row],[Price_Level]]&amp;Table_wabobpsvr_AzureCalc_AzureCalcRateCard[[#This Row],[Region]]</f>
        <v>Basic Small Azure App Service HoursD13</v>
      </c>
      <c r="B3691" s="784">
        <v>13</v>
      </c>
      <c r="C3691" s="784" t="s">
        <v>701</v>
      </c>
      <c r="D3691" s="784" t="s">
        <v>183</v>
      </c>
      <c r="E3691" s="784">
        <v>5.8560000000000001E-2</v>
      </c>
      <c r="F3691" s="784" t="s">
        <v>4659</v>
      </c>
      <c r="G3691" s="784" t="s">
        <v>1780</v>
      </c>
      <c r="H3691" s="784" t="s">
        <v>1781</v>
      </c>
      <c r="I3691" s="784" t="s">
        <v>5435</v>
      </c>
    </row>
    <row r="3692" spans="1:9" hidden="1">
      <c r="A3692" s="784" t="str">
        <f>Table_wabobpsvr_AzureCalc_AzureCalcRateCard[[#This Row],[ServiceName]]&amp;Table_wabobpsvr_AzureCalc_AzureCalcRateCard[[#This Row],[Price_Level]]&amp;Table_wabobpsvr_AzureCalc_AzureCalcRateCard[[#This Row],[Region]]</f>
        <v>Standard Small Azure App Service HoursMOSP</v>
      </c>
      <c r="B3692" s="784"/>
      <c r="C3692" s="784" t="s">
        <v>701</v>
      </c>
      <c r="D3692" s="784" t="s">
        <v>627</v>
      </c>
      <c r="E3692" s="784">
        <v>0.1</v>
      </c>
      <c r="F3692" s="784" t="s">
        <v>4655</v>
      </c>
      <c r="G3692" s="784" t="s">
        <v>4431</v>
      </c>
      <c r="H3692" s="784" t="s">
        <v>4431</v>
      </c>
      <c r="I3692" s="784" t="s">
        <v>5436</v>
      </c>
    </row>
    <row r="3693" spans="1:9" hidden="1">
      <c r="A3693" s="784" t="str">
        <f>Table_wabobpsvr_AzureCalc_AzureCalcRateCard[[#This Row],[ServiceName]]&amp;Table_wabobpsvr_AzureCalc_AzureCalcRateCard[[#This Row],[Price_Level]]&amp;Table_wabobpsvr_AzureCalc_AzureCalcRateCard[[#This Row],[Region]]</f>
        <v>Standard Small Azure App Service HoursA</v>
      </c>
      <c r="B3693" s="784"/>
      <c r="C3693" s="784" t="s">
        <v>701</v>
      </c>
      <c r="D3693" s="784" t="s">
        <v>181</v>
      </c>
      <c r="E3693" s="784">
        <v>7.2999999999999995E-2</v>
      </c>
      <c r="F3693" s="784" t="s">
        <v>4655</v>
      </c>
      <c r="G3693" s="784" t="s">
        <v>1782</v>
      </c>
      <c r="H3693" s="784" t="s">
        <v>1783</v>
      </c>
      <c r="I3693" s="784" t="s">
        <v>5436</v>
      </c>
    </row>
    <row r="3694" spans="1:9" hidden="1">
      <c r="A3694" s="784" t="str">
        <f>Table_wabobpsvr_AzureCalc_AzureCalcRateCard[[#This Row],[ServiceName]]&amp;Table_wabobpsvr_AzureCalc_AzureCalcRateCard[[#This Row],[Price_Level]]&amp;Table_wabobpsvr_AzureCalc_AzureCalcRateCard[[#This Row],[Region]]</f>
        <v>Standard Small Azure App Service HoursB</v>
      </c>
      <c r="B3694" s="784"/>
      <c r="C3694" s="784" t="s">
        <v>701</v>
      </c>
      <c r="D3694" s="784" t="s">
        <v>182</v>
      </c>
      <c r="E3694" s="784">
        <v>7.0000000000000007E-2</v>
      </c>
      <c r="F3694" s="784" t="s">
        <v>4655</v>
      </c>
      <c r="G3694" s="784" t="s">
        <v>1782</v>
      </c>
      <c r="H3694" s="784" t="s">
        <v>1783</v>
      </c>
      <c r="I3694" s="784" t="s">
        <v>5436</v>
      </c>
    </row>
    <row r="3695" spans="1:9" hidden="1">
      <c r="A3695" t="str">
        <f>Table_wabobpsvr_AzureCalc_AzureCalcRateCard[[#This Row],[ServiceName]]&amp;Table_wabobpsvr_AzureCalc_AzureCalcRateCard[[#This Row],[Price_Level]]&amp;Table_wabobpsvr_AzureCalc_AzureCalcRateCard[[#This Row],[Region]]</f>
        <v>Standard Small Azure App Service HoursC</v>
      </c>
      <c r="C3695" t="s">
        <v>701</v>
      </c>
      <c r="D3695" t="s">
        <v>184</v>
      </c>
      <c r="E3695">
        <v>6.7000000000000004E-2</v>
      </c>
      <c r="F3695" t="s">
        <v>4655</v>
      </c>
      <c r="G3695" s="784" t="s">
        <v>1782</v>
      </c>
      <c r="H3695" s="784" t="s">
        <v>1783</v>
      </c>
      <c r="I3695" s="784" t="s">
        <v>5436</v>
      </c>
    </row>
    <row r="3696" spans="1:9" hidden="1">
      <c r="A3696" s="784" t="str">
        <f>Table_wabobpsvr_AzureCalc_AzureCalcRateCard[[#This Row],[ServiceName]]&amp;Table_wabobpsvr_AzureCalc_AzureCalcRateCard[[#This Row],[Price_Level]]&amp;Table_wabobpsvr_AzureCalc_AzureCalcRateCard[[#This Row],[Region]]</f>
        <v>Standard Small Azure App Service HoursD</v>
      </c>
      <c r="B3696" s="784"/>
      <c r="C3696" s="784" t="s">
        <v>701</v>
      </c>
      <c r="D3696" s="784" t="s">
        <v>183</v>
      </c>
      <c r="E3696" s="784">
        <v>6.4000000000000001E-2</v>
      </c>
      <c r="F3696" s="784" t="s">
        <v>4655</v>
      </c>
      <c r="G3696" s="784" t="s">
        <v>1782</v>
      </c>
      <c r="H3696" s="784" t="s">
        <v>1783</v>
      </c>
      <c r="I3696" s="784" t="s">
        <v>5436</v>
      </c>
    </row>
    <row r="3697" spans="1:9" hidden="1">
      <c r="A3697" s="784" t="str">
        <f>Table_wabobpsvr_AzureCalc_AzureCalcRateCard[[#This Row],[ServiceName]]&amp;Table_wabobpsvr_AzureCalc_AzureCalcRateCard[[#This Row],[Price_Level]]&amp;Table_wabobpsvr_AzureCalc_AzureCalcRateCard[[#This Row],[Region]]</f>
        <v>Standard Small Azure App Service HoursMOSP11</v>
      </c>
      <c r="B3697" s="784">
        <v>11</v>
      </c>
      <c r="C3697" s="784" t="s">
        <v>701</v>
      </c>
      <c r="D3697" s="784" t="s">
        <v>627</v>
      </c>
      <c r="E3697" s="784">
        <v>0.11799999999999999</v>
      </c>
      <c r="F3697" s="784" t="s">
        <v>4655</v>
      </c>
      <c r="G3697" s="784" t="s">
        <v>4431</v>
      </c>
      <c r="H3697" s="784" t="s">
        <v>4431</v>
      </c>
      <c r="I3697" s="784" t="s">
        <v>5437</v>
      </c>
    </row>
    <row r="3698" spans="1:9" hidden="1">
      <c r="A3698" s="784" t="str">
        <f>Table_wabobpsvr_AzureCalc_AzureCalcRateCard[[#This Row],[ServiceName]]&amp;Table_wabobpsvr_AzureCalc_AzureCalcRateCard[[#This Row],[Price_Level]]&amp;Table_wabobpsvr_AzureCalc_AzureCalcRateCard[[#This Row],[Region]]</f>
        <v>Standard Small Azure App Service HoursA11</v>
      </c>
      <c r="B3698" s="784">
        <v>11</v>
      </c>
      <c r="C3698" s="784" t="s">
        <v>701</v>
      </c>
      <c r="D3698" s="784" t="s">
        <v>181</v>
      </c>
      <c r="E3698" s="784">
        <v>8.6139999999999994E-2</v>
      </c>
      <c r="F3698" s="784" t="s">
        <v>4655</v>
      </c>
      <c r="G3698" s="784" t="s">
        <v>1784</v>
      </c>
      <c r="H3698" s="784" t="s">
        <v>1785</v>
      </c>
      <c r="I3698" s="784" t="s">
        <v>5437</v>
      </c>
    </row>
    <row r="3699" spans="1:9" hidden="1">
      <c r="A3699" s="784" t="str">
        <f>Table_wabobpsvr_AzureCalc_AzureCalcRateCard[[#This Row],[ServiceName]]&amp;Table_wabobpsvr_AzureCalc_AzureCalcRateCard[[#This Row],[Price_Level]]&amp;Table_wabobpsvr_AzureCalc_AzureCalcRateCard[[#This Row],[Region]]</f>
        <v>Standard Small Azure App Service HoursB11</v>
      </c>
      <c r="B3699" s="784">
        <v>11</v>
      </c>
      <c r="C3699" s="784" t="s">
        <v>701</v>
      </c>
      <c r="D3699" s="784" t="s">
        <v>182</v>
      </c>
      <c r="E3699" s="784">
        <v>8.2600000000000007E-2</v>
      </c>
      <c r="F3699" s="784" t="s">
        <v>4655</v>
      </c>
      <c r="G3699" s="784" t="s">
        <v>1784</v>
      </c>
      <c r="H3699" s="784" t="s">
        <v>1785</v>
      </c>
      <c r="I3699" s="784" t="s">
        <v>5437</v>
      </c>
    </row>
    <row r="3700" spans="1:9" hidden="1">
      <c r="A3700" t="str">
        <f>Table_wabobpsvr_AzureCalc_AzureCalcRateCard[[#This Row],[ServiceName]]&amp;Table_wabobpsvr_AzureCalc_AzureCalcRateCard[[#This Row],[Price_Level]]&amp;Table_wabobpsvr_AzureCalc_AzureCalcRateCard[[#This Row],[Region]]</f>
        <v>Standard Small Azure App Service HoursC11</v>
      </c>
      <c r="B3700">
        <v>11</v>
      </c>
      <c r="C3700" t="s">
        <v>701</v>
      </c>
      <c r="D3700" t="s">
        <v>184</v>
      </c>
      <c r="E3700">
        <v>7.9060000000000005E-2</v>
      </c>
      <c r="F3700" t="s">
        <v>4655</v>
      </c>
      <c r="G3700" s="784" t="s">
        <v>1784</v>
      </c>
      <c r="H3700" s="784" t="s">
        <v>1785</v>
      </c>
      <c r="I3700" s="784" t="s">
        <v>5437</v>
      </c>
    </row>
    <row r="3701" spans="1:9" hidden="1">
      <c r="A3701" t="str">
        <f>Table_wabobpsvr_AzureCalc_AzureCalcRateCard[[#This Row],[ServiceName]]&amp;Table_wabobpsvr_AzureCalc_AzureCalcRateCard[[#This Row],[Price_Level]]&amp;Table_wabobpsvr_AzureCalc_AzureCalcRateCard[[#This Row],[Region]]</f>
        <v>Standard Small Azure App Service HoursD11</v>
      </c>
      <c r="B3701">
        <v>11</v>
      </c>
      <c r="C3701" t="s">
        <v>701</v>
      </c>
      <c r="D3701" t="s">
        <v>183</v>
      </c>
      <c r="E3701">
        <v>7.5520000000000004E-2</v>
      </c>
      <c r="F3701" t="s">
        <v>4655</v>
      </c>
      <c r="G3701" s="784" t="s">
        <v>1784</v>
      </c>
      <c r="H3701" s="784" t="s">
        <v>1785</v>
      </c>
      <c r="I3701" s="784" t="s">
        <v>5437</v>
      </c>
    </row>
    <row r="3702" spans="1:9" hidden="1">
      <c r="A3702" t="str">
        <f>Table_wabobpsvr_AzureCalc_AzureCalcRateCard[[#This Row],[ServiceName]]&amp;Table_wabobpsvr_AzureCalc_AzureCalcRateCard[[#This Row],[Price_Level]]&amp;Table_wabobpsvr_AzureCalc_AzureCalcRateCard[[#This Row],[Region]]</f>
        <v>Standard Small Azure App Service HoursMOSP12</v>
      </c>
      <c r="B3702">
        <v>12</v>
      </c>
      <c r="C3702" t="s">
        <v>701</v>
      </c>
      <c r="D3702" t="s">
        <v>627</v>
      </c>
      <c r="E3702">
        <v>0.106</v>
      </c>
      <c r="F3702" t="s">
        <v>4655</v>
      </c>
      <c r="G3702" s="784" t="s">
        <v>4431</v>
      </c>
      <c r="H3702" s="784" t="s">
        <v>4431</v>
      </c>
      <c r="I3702" s="784" t="s">
        <v>5438</v>
      </c>
    </row>
    <row r="3703" spans="1:9" hidden="1">
      <c r="A3703" t="str">
        <f>Table_wabobpsvr_AzureCalc_AzureCalcRateCard[[#This Row],[ServiceName]]&amp;Table_wabobpsvr_AzureCalc_AzureCalcRateCard[[#This Row],[Price_Level]]&amp;Table_wabobpsvr_AzureCalc_AzureCalcRateCard[[#This Row],[Region]]</f>
        <v>Standard Small Azure App Service HoursA12</v>
      </c>
      <c r="B3703">
        <v>12</v>
      </c>
      <c r="C3703" t="s">
        <v>701</v>
      </c>
      <c r="D3703" t="s">
        <v>181</v>
      </c>
      <c r="E3703">
        <v>7.7380000000000004E-2</v>
      </c>
      <c r="F3703" t="s">
        <v>4655</v>
      </c>
      <c r="G3703" s="784" t="s">
        <v>1786</v>
      </c>
      <c r="H3703" s="784" t="s">
        <v>1787</v>
      </c>
      <c r="I3703" s="784" t="s">
        <v>5438</v>
      </c>
    </row>
    <row r="3704" spans="1:9" hidden="1">
      <c r="A3704" t="str">
        <f>Table_wabobpsvr_AzureCalc_AzureCalcRateCard[[#This Row],[ServiceName]]&amp;Table_wabobpsvr_AzureCalc_AzureCalcRateCard[[#This Row],[Price_Level]]&amp;Table_wabobpsvr_AzureCalc_AzureCalcRateCard[[#This Row],[Region]]</f>
        <v>A1 VM (Windows)B8</v>
      </c>
      <c r="B3704">
        <v>8</v>
      </c>
      <c r="C3704" t="s">
        <v>701</v>
      </c>
      <c r="D3704" t="s">
        <v>182</v>
      </c>
      <c r="E3704">
        <v>6.3E-2</v>
      </c>
      <c r="F3704" t="s">
        <v>708</v>
      </c>
      <c r="G3704" s="784" t="s">
        <v>1754</v>
      </c>
      <c r="H3704" s="784" t="s">
        <v>1755</v>
      </c>
      <c r="I3704" s="784" t="s">
        <v>5422</v>
      </c>
    </row>
    <row r="3705" spans="1:9" hidden="1">
      <c r="A3705" s="784" t="str">
        <f>Table_wabobpsvr_AzureCalc_AzureCalcRateCard[[#This Row],[ServiceName]]&amp;Table_wabobpsvr_AzureCalc_AzureCalcRateCard[[#This Row],[Price_Level]]&amp;Table_wabobpsvr_AzureCalc_AzureCalcRateCard[[#This Row],[Region]]</f>
        <v>A1 VM (Windows)C8</v>
      </c>
      <c r="B3705" s="784">
        <v>8</v>
      </c>
      <c r="C3705" s="784" t="s">
        <v>701</v>
      </c>
      <c r="D3705" s="784" t="s">
        <v>184</v>
      </c>
      <c r="E3705" s="784">
        <v>6.0299999999999999E-2</v>
      </c>
      <c r="F3705" s="784" t="s">
        <v>708</v>
      </c>
      <c r="G3705" s="784" t="s">
        <v>1754</v>
      </c>
      <c r="H3705" s="784" t="s">
        <v>1755</v>
      </c>
      <c r="I3705" s="784" t="s">
        <v>5422</v>
      </c>
    </row>
    <row r="3706" spans="1:9" hidden="1">
      <c r="A3706" s="784" t="str">
        <f>Table_wabobpsvr_AzureCalc_AzureCalcRateCard[[#This Row],[ServiceName]]&amp;Table_wabobpsvr_AzureCalc_AzureCalcRateCard[[#This Row],[Price_Level]]&amp;Table_wabobpsvr_AzureCalc_AzureCalcRateCard[[#This Row],[Region]]</f>
        <v>A1 VM (Windows)D8</v>
      </c>
      <c r="B3706" s="784">
        <v>8</v>
      </c>
      <c r="C3706" s="784" t="s">
        <v>701</v>
      </c>
      <c r="D3706" s="784" t="s">
        <v>183</v>
      </c>
      <c r="E3706" s="784">
        <v>5.7599999999999998E-2</v>
      </c>
      <c r="F3706" s="784" t="s">
        <v>708</v>
      </c>
      <c r="G3706" s="784" t="s">
        <v>1754</v>
      </c>
      <c r="H3706" s="784" t="s">
        <v>1755</v>
      </c>
      <c r="I3706" s="784" t="s">
        <v>5422</v>
      </c>
    </row>
    <row r="3707" spans="1:9" hidden="1">
      <c r="A3707" t="str">
        <f>Table_wabobpsvr_AzureCalc_AzureCalcRateCard[[#This Row],[ServiceName]]&amp;Table_wabobpsvr_AzureCalc_AzureCalcRateCard[[#This Row],[Price_Level]]&amp;Table_wabobpsvr_AzureCalc_AzureCalcRateCard[[#This Row],[Region]]</f>
        <v>A1 VM (Windows)MOSP9</v>
      </c>
      <c r="B3707">
        <v>9</v>
      </c>
      <c r="C3707" t="s">
        <v>701</v>
      </c>
      <c r="D3707" t="s">
        <v>627</v>
      </c>
      <c r="E3707">
        <v>0.09</v>
      </c>
      <c r="F3707" t="s">
        <v>708</v>
      </c>
      <c r="G3707" s="784" t="s">
        <v>4431</v>
      </c>
      <c r="H3707" s="784" t="s">
        <v>4431</v>
      </c>
      <c r="I3707" s="784" t="s">
        <v>5439</v>
      </c>
    </row>
    <row r="3708" spans="1:9" hidden="1">
      <c r="A3708" t="str">
        <f>Table_wabobpsvr_AzureCalc_AzureCalcRateCard[[#This Row],[ServiceName]]&amp;Table_wabobpsvr_AzureCalc_AzureCalcRateCard[[#This Row],[Price_Level]]&amp;Table_wabobpsvr_AzureCalc_AzureCalcRateCard[[#This Row],[Region]]</f>
        <v>A1 VM (Windows)A9</v>
      </c>
      <c r="B3708">
        <v>9</v>
      </c>
      <c r="C3708" t="s">
        <v>701</v>
      </c>
      <c r="D3708" t="s">
        <v>181</v>
      </c>
      <c r="E3708">
        <v>6.5699999999999995E-2</v>
      </c>
      <c r="F3708" t="s">
        <v>708</v>
      </c>
      <c r="G3708" s="784" t="s">
        <v>1788</v>
      </c>
      <c r="H3708" s="784" t="s">
        <v>1789</v>
      </c>
      <c r="I3708" s="784" t="s">
        <v>5439</v>
      </c>
    </row>
    <row r="3709" spans="1:9" hidden="1">
      <c r="A3709" s="784" t="str">
        <f>Table_wabobpsvr_AzureCalc_AzureCalcRateCard[[#This Row],[ServiceName]]&amp;Table_wabobpsvr_AzureCalc_AzureCalcRateCard[[#This Row],[Price_Level]]&amp;Table_wabobpsvr_AzureCalc_AzureCalcRateCard[[#This Row],[Region]]</f>
        <v>A1 VM (Windows)B9</v>
      </c>
      <c r="B3709" s="784">
        <v>9</v>
      </c>
      <c r="C3709" s="784" t="s">
        <v>701</v>
      </c>
      <c r="D3709" s="784" t="s">
        <v>182</v>
      </c>
      <c r="E3709" s="784">
        <v>6.3E-2</v>
      </c>
      <c r="F3709" s="784" t="s">
        <v>708</v>
      </c>
      <c r="G3709" s="784" t="s">
        <v>1788</v>
      </c>
      <c r="H3709" s="784" t="s">
        <v>1789</v>
      </c>
      <c r="I3709" s="784" t="s">
        <v>5439</v>
      </c>
    </row>
    <row r="3710" spans="1:9" hidden="1">
      <c r="A3710" t="str">
        <f>Table_wabobpsvr_AzureCalc_AzureCalcRateCard[[#This Row],[ServiceName]]&amp;Table_wabobpsvr_AzureCalc_AzureCalcRateCard[[#This Row],[Price_Level]]&amp;Table_wabobpsvr_AzureCalc_AzureCalcRateCard[[#This Row],[Region]]</f>
        <v>A1 VM (Windows)C9</v>
      </c>
      <c r="B3710">
        <v>9</v>
      </c>
      <c r="C3710" t="s">
        <v>701</v>
      </c>
      <c r="D3710" t="s">
        <v>184</v>
      </c>
      <c r="E3710">
        <v>6.0299999999999999E-2</v>
      </c>
      <c r="F3710" t="s">
        <v>708</v>
      </c>
      <c r="G3710" s="784" t="s">
        <v>1788</v>
      </c>
      <c r="H3710" s="784" t="s">
        <v>1789</v>
      </c>
      <c r="I3710" s="784" t="s">
        <v>5439</v>
      </c>
    </row>
    <row r="3711" spans="1:9" hidden="1">
      <c r="A3711" t="str">
        <f>Table_wabobpsvr_AzureCalc_AzureCalcRateCard[[#This Row],[ServiceName]]&amp;Table_wabobpsvr_AzureCalc_AzureCalcRateCard[[#This Row],[Price_Level]]&amp;Table_wabobpsvr_AzureCalc_AzureCalcRateCard[[#This Row],[Region]]</f>
        <v>A1 VM (Windows)D9</v>
      </c>
      <c r="B3711">
        <v>9</v>
      </c>
      <c r="C3711" t="s">
        <v>701</v>
      </c>
      <c r="D3711" t="s">
        <v>183</v>
      </c>
      <c r="E3711">
        <v>5.7599999999999998E-2</v>
      </c>
      <c r="F3711" t="s">
        <v>708</v>
      </c>
      <c r="G3711" s="784" t="s">
        <v>1788</v>
      </c>
      <c r="H3711" s="784" t="s">
        <v>1789</v>
      </c>
      <c r="I3711" s="784" t="s">
        <v>5439</v>
      </c>
    </row>
    <row r="3712" spans="1:9" hidden="1">
      <c r="A3712" t="str">
        <f>Table_wabobpsvr_AzureCalc_AzureCalcRateCard[[#This Row],[ServiceName]]&amp;Table_wabobpsvr_AzureCalc_AzureCalcRateCard[[#This Row],[Price_Level]]&amp;Table_wabobpsvr_AzureCalc_AzureCalcRateCard[[#This Row],[Region]]</f>
        <v>A1 VM (Windows)MOSP10</v>
      </c>
      <c r="B3712">
        <v>10</v>
      </c>
      <c r="C3712" t="s">
        <v>701</v>
      </c>
      <c r="D3712" t="s">
        <v>627</v>
      </c>
      <c r="E3712">
        <v>0.09</v>
      </c>
      <c r="F3712" t="s">
        <v>708</v>
      </c>
      <c r="G3712" s="784" t="s">
        <v>4431</v>
      </c>
      <c r="H3712" s="784" t="s">
        <v>4431</v>
      </c>
      <c r="I3712" s="784" t="s">
        <v>5440</v>
      </c>
    </row>
    <row r="3713" spans="1:9" hidden="1">
      <c r="A3713" t="str">
        <f>Table_wabobpsvr_AzureCalc_AzureCalcRateCard[[#This Row],[ServiceName]]&amp;Table_wabobpsvr_AzureCalc_AzureCalcRateCard[[#This Row],[Price_Level]]&amp;Table_wabobpsvr_AzureCalc_AzureCalcRateCard[[#This Row],[Region]]</f>
        <v>A1 VM (Windows)A10</v>
      </c>
      <c r="B3713">
        <v>10</v>
      </c>
      <c r="C3713" t="s">
        <v>701</v>
      </c>
      <c r="D3713" t="s">
        <v>181</v>
      </c>
      <c r="E3713">
        <v>6.5699999999999995E-2</v>
      </c>
      <c r="F3713" t="s">
        <v>708</v>
      </c>
      <c r="G3713" s="784" t="s">
        <v>1790</v>
      </c>
      <c r="H3713" s="784" t="s">
        <v>1791</v>
      </c>
      <c r="I3713" s="784" t="s">
        <v>5440</v>
      </c>
    </row>
    <row r="3714" spans="1:9" hidden="1">
      <c r="A3714" t="str">
        <f>Table_wabobpsvr_AzureCalc_AzureCalcRateCard[[#This Row],[ServiceName]]&amp;Table_wabobpsvr_AzureCalc_AzureCalcRateCard[[#This Row],[Price_Level]]&amp;Table_wabobpsvr_AzureCalc_AzureCalcRateCard[[#This Row],[Region]]</f>
        <v>A1 VM (Windows)B10</v>
      </c>
      <c r="B3714">
        <v>10</v>
      </c>
      <c r="C3714" t="s">
        <v>701</v>
      </c>
      <c r="D3714" t="s">
        <v>182</v>
      </c>
      <c r="E3714">
        <v>6.3E-2</v>
      </c>
      <c r="F3714" t="s">
        <v>708</v>
      </c>
      <c r="G3714" s="784" t="s">
        <v>1790</v>
      </c>
      <c r="H3714" s="784" t="s">
        <v>1791</v>
      </c>
      <c r="I3714" s="784" t="s">
        <v>5440</v>
      </c>
    </row>
    <row r="3715" spans="1:9" hidden="1">
      <c r="A3715" t="str">
        <f>Table_wabobpsvr_AzureCalc_AzureCalcRateCard[[#This Row],[ServiceName]]&amp;Table_wabobpsvr_AzureCalc_AzureCalcRateCard[[#This Row],[Price_Level]]&amp;Table_wabobpsvr_AzureCalc_AzureCalcRateCard[[#This Row],[Region]]</f>
        <v>A1 VM (Windows)C10</v>
      </c>
      <c r="B3715">
        <v>10</v>
      </c>
      <c r="C3715" t="s">
        <v>701</v>
      </c>
      <c r="D3715" t="s">
        <v>184</v>
      </c>
      <c r="E3715">
        <v>6.0299999999999999E-2</v>
      </c>
      <c r="F3715" t="s">
        <v>708</v>
      </c>
      <c r="G3715" s="784" t="s">
        <v>1790</v>
      </c>
      <c r="H3715" s="784" t="s">
        <v>1791</v>
      </c>
      <c r="I3715" s="784" t="s">
        <v>5440</v>
      </c>
    </row>
    <row r="3716" spans="1:9" hidden="1">
      <c r="A3716" t="str">
        <f>Table_wabobpsvr_AzureCalc_AzureCalcRateCard[[#This Row],[ServiceName]]&amp;Table_wabobpsvr_AzureCalc_AzureCalcRateCard[[#This Row],[Price_Level]]&amp;Table_wabobpsvr_AzureCalc_AzureCalcRateCard[[#This Row],[Region]]</f>
        <v>A1 VM (Windows)D10</v>
      </c>
      <c r="B3716">
        <v>10</v>
      </c>
      <c r="C3716" t="s">
        <v>701</v>
      </c>
      <c r="D3716" t="s">
        <v>183</v>
      </c>
      <c r="E3716">
        <v>5.7599999999999998E-2</v>
      </c>
      <c r="F3716" t="s">
        <v>708</v>
      </c>
      <c r="G3716" s="784" t="s">
        <v>1790</v>
      </c>
      <c r="H3716" s="784" t="s">
        <v>1791</v>
      </c>
      <c r="I3716" s="784" t="s">
        <v>5440</v>
      </c>
    </row>
    <row r="3717" spans="1:9" hidden="1">
      <c r="A3717" t="str">
        <f>Table_wabobpsvr_AzureCalc_AzureCalcRateCard[[#This Row],[ServiceName]]&amp;Table_wabobpsvr_AzureCalc_AzureCalcRateCard[[#This Row],[Price_Level]]&amp;Table_wabobpsvr_AzureCalc_AzureCalcRateCard[[#This Row],[Region]]</f>
        <v>A1 VM (Windows)MOSP11</v>
      </c>
      <c r="B3717">
        <v>11</v>
      </c>
      <c r="C3717" t="s">
        <v>701</v>
      </c>
      <c r="D3717" t="s">
        <v>627</v>
      </c>
      <c r="E3717">
        <v>0.106</v>
      </c>
      <c r="F3717" t="s">
        <v>708</v>
      </c>
      <c r="G3717" s="784" t="s">
        <v>4431</v>
      </c>
      <c r="H3717" s="784" t="s">
        <v>4431</v>
      </c>
      <c r="I3717" s="784" t="s">
        <v>5441</v>
      </c>
    </row>
    <row r="3718" spans="1:9" hidden="1">
      <c r="A3718" s="784" t="str">
        <f>Table_wabobpsvr_AzureCalc_AzureCalcRateCard[[#This Row],[ServiceName]]&amp;Table_wabobpsvr_AzureCalc_AzureCalcRateCard[[#This Row],[Price_Level]]&amp;Table_wabobpsvr_AzureCalc_AzureCalcRateCard[[#This Row],[Region]]</f>
        <v>A1 VM (Windows)A11</v>
      </c>
      <c r="B3718" s="784">
        <v>11</v>
      </c>
      <c r="C3718" s="784" t="s">
        <v>701</v>
      </c>
      <c r="D3718" s="784" t="s">
        <v>181</v>
      </c>
      <c r="E3718" s="784">
        <v>7.7380000000000004E-2</v>
      </c>
      <c r="F3718" s="784" t="s">
        <v>708</v>
      </c>
      <c r="G3718" s="784" t="s">
        <v>1792</v>
      </c>
      <c r="H3718" s="784" t="s">
        <v>1793</v>
      </c>
      <c r="I3718" s="784" t="s">
        <v>5441</v>
      </c>
    </row>
    <row r="3719" spans="1:9" hidden="1">
      <c r="A3719" s="784" t="str">
        <f>Table_wabobpsvr_AzureCalc_AzureCalcRateCard[[#This Row],[ServiceName]]&amp;Table_wabobpsvr_AzureCalc_AzureCalcRateCard[[#This Row],[Price_Level]]&amp;Table_wabobpsvr_AzureCalc_AzureCalcRateCard[[#This Row],[Region]]</f>
        <v>A1 VM (Windows)B11</v>
      </c>
      <c r="B3719" s="784">
        <v>11</v>
      </c>
      <c r="C3719" s="784" t="s">
        <v>701</v>
      </c>
      <c r="D3719" s="784" t="s">
        <v>182</v>
      </c>
      <c r="E3719" s="784">
        <v>7.4200000000000002E-2</v>
      </c>
      <c r="F3719" s="784" t="s">
        <v>708</v>
      </c>
      <c r="G3719" s="784" t="s">
        <v>1792</v>
      </c>
      <c r="H3719" s="784" t="s">
        <v>1793</v>
      </c>
      <c r="I3719" s="784" t="s">
        <v>5441</v>
      </c>
    </row>
    <row r="3720" spans="1:9" hidden="1">
      <c r="A3720" s="784" t="str">
        <f>Table_wabobpsvr_AzureCalc_AzureCalcRateCard[[#This Row],[ServiceName]]&amp;Table_wabobpsvr_AzureCalc_AzureCalcRateCard[[#This Row],[Price_Level]]&amp;Table_wabobpsvr_AzureCalc_AzureCalcRateCard[[#This Row],[Region]]</f>
        <v>A1 VM (Windows)C11</v>
      </c>
      <c r="B3720" s="784">
        <v>11</v>
      </c>
      <c r="C3720" s="784" t="s">
        <v>701</v>
      </c>
      <c r="D3720" s="784" t="s">
        <v>184</v>
      </c>
      <c r="E3720" s="784">
        <v>7.102E-2</v>
      </c>
      <c r="F3720" s="784" t="s">
        <v>708</v>
      </c>
      <c r="G3720" s="784" t="s">
        <v>1792</v>
      </c>
      <c r="H3720" s="784" t="s">
        <v>1793</v>
      </c>
      <c r="I3720" s="784" t="s">
        <v>5441</v>
      </c>
    </row>
    <row r="3721" spans="1:9" hidden="1">
      <c r="A3721" t="str">
        <f>Table_wabobpsvr_AzureCalc_AzureCalcRateCard[[#This Row],[ServiceName]]&amp;Table_wabobpsvr_AzureCalc_AzureCalcRateCard[[#This Row],[Price_Level]]&amp;Table_wabobpsvr_AzureCalc_AzureCalcRateCard[[#This Row],[Region]]</f>
        <v>A1 VM (Windows)D11</v>
      </c>
      <c r="B3721">
        <v>11</v>
      </c>
      <c r="C3721" t="s">
        <v>701</v>
      </c>
      <c r="D3721" t="s">
        <v>183</v>
      </c>
      <c r="E3721">
        <v>6.7839999999999998E-2</v>
      </c>
      <c r="F3721" t="s">
        <v>708</v>
      </c>
      <c r="G3721" s="784" t="s">
        <v>1792</v>
      </c>
      <c r="H3721" s="784" t="s">
        <v>1793</v>
      </c>
      <c r="I3721" s="784" t="s">
        <v>5441</v>
      </c>
    </row>
    <row r="3722" spans="1:9" hidden="1">
      <c r="A3722" s="784" t="str">
        <f>Table_wabobpsvr_AzureCalc_AzureCalcRateCard[[#This Row],[ServiceName]]&amp;Table_wabobpsvr_AzureCalc_AzureCalcRateCard[[#This Row],[Price_Level]]&amp;Table_wabobpsvr_AzureCalc_AzureCalcRateCard[[#This Row],[Region]]</f>
        <v>A1 VM (Windows)MOSP12</v>
      </c>
      <c r="B3722" s="784">
        <v>12</v>
      </c>
      <c r="C3722" s="784" t="s">
        <v>701</v>
      </c>
      <c r="D3722" s="784" t="s">
        <v>627</v>
      </c>
      <c r="E3722" s="784">
        <v>9.5000000000000001E-2</v>
      </c>
      <c r="F3722" s="784" t="s">
        <v>708</v>
      </c>
      <c r="G3722" s="784" t="s">
        <v>4431</v>
      </c>
      <c r="H3722" s="784" t="s">
        <v>4431</v>
      </c>
      <c r="I3722" s="784" t="s">
        <v>5442</v>
      </c>
    </row>
    <row r="3723" spans="1:9" hidden="1">
      <c r="A3723" s="784" t="str">
        <f>Table_wabobpsvr_AzureCalc_AzureCalcRateCard[[#This Row],[ServiceName]]&amp;Table_wabobpsvr_AzureCalc_AzureCalcRateCard[[#This Row],[Price_Level]]&amp;Table_wabobpsvr_AzureCalc_AzureCalcRateCard[[#This Row],[Region]]</f>
        <v>A1 VM (Windows)A12</v>
      </c>
      <c r="B3723" s="784">
        <v>12</v>
      </c>
      <c r="C3723" s="784" t="s">
        <v>701</v>
      </c>
      <c r="D3723" s="784" t="s">
        <v>181</v>
      </c>
      <c r="E3723" s="784">
        <v>6.9349999999999995E-2</v>
      </c>
      <c r="F3723" s="784" t="s">
        <v>708</v>
      </c>
      <c r="G3723" s="784" t="s">
        <v>1794</v>
      </c>
      <c r="H3723" s="784" t="s">
        <v>1795</v>
      </c>
      <c r="I3723" s="784" t="s">
        <v>5442</v>
      </c>
    </row>
    <row r="3724" spans="1:9" hidden="1">
      <c r="A3724" s="784" t="str">
        <f>Table_wabobpsvr_AzureCalc_AzureCalcRateCard[[#This Row],[ServiceName]]&amp;Table_wabobpsvr_AzureCalc_AzureCalcRateCard[[#This Row],[Price_Level]]&amp;Table_wabobpsvr_AzureCalc_AzureCalcRateCard[[#This Row],[Region]]</f>
        <v>A1 VM (Windows)B12</v>
      </c>
      <c r="B3724" s="784">
        <v>12</v>
      </c>
      <c r="C3724" s="784" t="s">
        <v>701</v>
      </c>
      <c r="D3724" s="784" t="s">
        <v>182</v>
      </c>
      <c r="E3724" s="784">
        <v>6.6500000000000004E-2</v>
      </c>
      <c r="F3724" s="784" t="s">
        <v>708</v>
      </c>
      <c r="G3724" s="784" t="s">
        <v>1794</v>
      </c>
      <c r="H3724" s="784" t="s">
        <v>1795</v>
      </c>
      <c r="I3724" s="784" t="s">
        <v>5442</v>
      </c>
    </row>
    <row r="3725" spans="1:9" hidden="1">
      <c r="A3725" s="784" t="str">
        <f>Table_wabobpsvr_AzureCalc_AzureCalcRateCard[[#This Row],[ServiceName]]&amp;Table_wabobpsvr_AzureCalc_AzureCalcRateCard[[#This Row],[Price_Level]]&amp;Table_wabobpsvr_AzureCalc_AzureCalcRateCard[[#This Row],[Region]]</f>
        <v>A1 VM (Windows)C12</v>
      </c>
      <c r="B3725" s="784">
        <v>12</v>
      </c>
      <c r="C3725" s="784" t="s">
        <v>701</v>
      </c>
      <c r="D3725" s="784" t="s">
        <v>184</v>
      </c>
      <c r="E3725" s="784">
        <v>6.3649999999999998E-2</v>
      </c>
      <c r="F3725" s="784" t="s">
        <v>708</v>
      </c>
      <c r="G3725" s="784" t="s">
        <v>1794</v>
      </c>
      <c r="H3725" s="784" t="s">
        <v>1795</v>
      </c>
      <c r="I3725" s="784" t="s">
        <v>5442</v>
      </c>
    </row>
    <row r="3726" spans="1:9" hidden="1">
      <c r="A3726" s="784" t="str">
        <f>Table_wabobpsvr_AzureCalc_AzureCalcRateCard[[#This Row],[ServiceName]]&amp;Table_wabobpsvr_AzureCalc_AzureCalcRateCard[[#This Row],[Price_Level]]&amp;Table_wabobpsvr_AzureCalc_AzureCalcRateCard[[#This Row],[Region]]</f>
        <v>A1 VM (Windows)D12</v>
      </c>
      <c r="B3726" s="784">
        <v>12</v>
      </c>
      <c r="C3726" s="784" t="s">
        <v>701</v>
      </c>
      <c r="D3726" s="784" t="s">
        <v>183</v>
      </c>
      <c r="E3726" s="784">
        <v>6.08E-2</v>
      </c>
      <c r="F3726" s="784" t="s">
        <v>708</v>
      </c>
      <c r="G3726" s="784" t="s">
        <v>1794</v>
      </c>
      <c r="H3726" s="784" t="s">
        <v>1795</v>
      </c>
      <c r="I3726" s="784" t="s">
        <v>5442</v>
      </c>
    </row>
    <row r="3727" spans="1:9" hidden="1">
      <c r="A3727" s="784" t="str">
        <f>Table_wabobpsvr_AzureCalc_AzureCalcRateCard[[#This Row],[ServiceName]]&amp;Table_wabobpsvr_AzureCalc_AzureCalcRateCard[[#This Row],[Price_Level]]&amp;Table_wabobpsvr_AzureCalc_AzureCalcRateCard[[#This Row],[Region]]</f>
        <v>A1 VM (Windows)MOSP13</v>
      </c>
      <c r="B3727" s="784">
        <v>13</v>
      </c>
      <c r="C3727" s="784" t="s">
        <v>701</v>
      </c>
      <c r="D3727" s="784" t="s">
        <v>627</v>
      </c>
      <c r="E3727" s="784">
        <v>0.11</v>
      </c>
      <c r="F3727" s="784" t="s">
        <v>708</v>
      </c>
      <c r="G3727" s="784" t="s">
        <v>4431</v>
      </c>
      <c r="H3727" s="784" t="s">
        <v>4431</v>
      </c>
      <c r="I3727" s="784" t="s">
        <v>5443</v>
      </c>
    </row>
    <row r="3728" spans="1:9" hidden="1">
      <c r="A3728" s="784" t="str">
        <f>Table_wabobpsvr_AzureCalc_AzureCalcRateCard[[#This Row],[ServiceName]]&amp;Table_wabobpsvr_AzureCalc_AzureCalcRateCard[[#This Row],[Price_Level]]&amp;Table_wabobpsvr_AzureCalc_AzureCalcRateCard[[#This Row],[Region]]</f>
        <v>A1 VM (Windows)A13</v>
      </c>
      <c r="B3728" s="784">
        <v>13</v>
      </c>
      <c r="C3728" s="784" t="s">
        <v>701</v>
      </c>
      <c r="D3728" s="784" t="s">
        <v>181</v>
      </c>
      <c r="E3728" s="784">
        <v>8.0299999999999996E-2</v>
      </c>
      <c r="F3728" s="784" t="s">
        <v>708</v>
      </c>
      <c r="G3728" s="784" t="s">
        <v>1796</v>
      </c>
      <c r="H3728" s="784" t="s">
        <v>1797</v>
      </c>
      <c r="I3728" s="784" t="s">
        <v>5443</v>
      </c>
    </row>
    <row r="3729" spans="1:9" hidden="1">
      <c r="A3729" s="784" t="str">
        <f>Table_wabobpsvr_AzureCalc_AzureCalcRateCard[[#This Row],[ServiceName]]&amp;Table_wabobpsvr_AzureCalc_AzureCalcRateCard[[#This Row],[Price_Level]]&amp;Table_wabobpsvr_AzureCalc_AzureCalcRateCard[[#This Row],[Region]]</f>
        <v>A1 VM (Windows)B13</v>
      </c>
      <c r="B3729" s="784">
        <v>13</v>
      </c>
      <c r="C3729" s="784" t="s">
        <v>701</v>
      </c>
      <c r="D3729" s="784" t="s">
        <v>182</v>
      </c>
      <c r="E3729" s="784">
        <v>7.6999999999999999E-2</v>
      </c>
      <c r="F3729" s="784" t="s">
        <v>708</v>
      </c>
      <c r="G3729" s="784" t="s">
        <v>1796</v>
      </c>
      <c r="H3729" s="784" t="s">
        <v>1797</v>
      </c>
      <c r="I3729" s="784" t="s">
        <v>5443</v>
      </c>
    </row>
    <row r="3730" spans="1:9" hidden="1">
      <c r="A3730" s="784" t="str">
        <f>Table_wabobpsvr_AzureCalc_AzureCalcRateCard[[#This Row],[ServiceName]]&amp;Table_wabobpsvr_AzureCalc_AzureCalcRateCard[[#This Row],[Price_Level]]&amp;Table_wabobpsvr_AzureCalc_AzureCalcRateCard[[#This Row],[Region]]</f>
        <v>A1 VM (Windows)C13</v>
      </c>
      <c r="B3730" s="784">
        <v>13</v>
      </c>
      <c r="C3730" s="784" t="s">
        <v>701</v>
      </c>
      <c r="D3730" s="784" t="s">
        <v>184</v>
      </c>
      <c r="E3730" s="784">
        <v>7.3700000000000002E-2</v>
      </c>
      <c r="F3730" s="784" t="s">
        <v>708</v>
      </c>
      <c r="G3730" s="784" t="s">
        <v>1796</v>
      </c>
      <c r="H3730" s="784" t="s">
        <v>1797</v>
      </c>
      <c r="I3730" s="784" t="s">
        <v>5443</v>
      </c>
    </row>
    <row r="3731" spans="1:9" hidden="1">
      <c r="A3731" s="784" t="str">
        <f>Table_wabobpsvr_AzureCalc_AzureCalcRateCard[[#This Row],[ServiceName]]&amp;Table_wabobpsvr_AzureCalc_AzureCalcRateCard[[#This Row],[Price_Level]]&amp;Table_wabobpsvr_AzureCalc_AzureCalcRateCard[[#This Row],[Region]]</f>
        <v>A1 VM (Windows)D13</v>
      </c>
      <c r="B3731" s="784">
        <v>13</v>
      </c>
      <c r="C3731" s="784" t="s">
        <v>701</v>
      </c>
      <c r="D3731" s="784" t="s">
        <v>183</v>
      </c>
      <c r="E3731" s="784">
        <v>7.0400000000000004E-2</v>
      </c>
      <c r="F3731" s="784" t="s">
        <v>708</v>
      </c>
      <c r="G3731" s="784" t="s">
        <v>1796</v>
      </c>
      <c r="H3731" s="784" t="s">
        <v>1797</v>
      </c>
      <c r="I3731" s="784" t="s">
        <v>5443</v>
      </c>
    </row>
    <row r="3732" spans="1:9" hidden="1">
      <c r="A3732" s="784" t="str">
        <f>Table_wabobpsvr_AzureCalc_AzureCalcRateCard[[#This Row],[ServiceName]]&amp;Table_wabobpsvr_AzureCalc_AzureCalcRateCard[[#This Row],[Price_Level]]&amp;Table_wabobpsvr_AzureCalc_AzureCalcRateCard[[#This Row],[Region]]</f>
        <v>A5 Cloud ServicesMOSP6</v>
      </c>
      <c r="B3732" s="784">
        <v>6</v>
      </c>
      <c r="C3732" s="784" t="s">
        <v>701</v>
      </c>
      <c r="D3732" s="784" t="s">
        <v>627</v>
      </c>
      <c r="E3732" s="784">
        <v>0.35</v>
      </c>
      <c r="F3732" s="784" t="s">
        <v>709</v>
      </c>
      <c r="G3732" s="784" t="s">
        <v>4431</v>
      </c>
      <c r="H3732" s="784" t="s">
        <v>4431</v>
      </c>
      <c r="I3732" s="784" t="s">
        <v>5444</v>
      </c>
    </row>
    <row r="3733" spans="1:9" hidden="1">
      <c r="A3733" s="784" t="str">
        <f>Table_wabobpsvr_AzureCalc_AzureCalcRateCard[[#This Row],[ServiceName]]&amp;Table_wabobpsvr_AzureCalc_AzureCalcRateCard[[#This Row],[Price_Level]]&amp;Table_wabobpsvr_AzureCalc_AzureCalcRateCard[[#This Row],[Region]]</f>
        <v>A5 Cloud ServicesA6</v>
      </c>
      <c r="B3733" s="784">
        <v>6</v>
      </c>
      <c r="C3733" s="784" t="s">
        <v>701</v>
      </c>
      <c r="D3733" s="784" t="s">
        <v>181</v>
      </c>
      <c r="E3733" s="784">
        <v>0.2555</v>
      </c>
      <c r="F3733" s="784" t="s">
        <v>709</v>
      </c>
      <c r="G3733" s="784" t="s">
        <v>1798</v>
      </c>
      <c r="H3733" s="784" t="s">
        <v>1799</v>
      </c>
      <c r="I3733" s="784" t="s">
        <v>5444</v>
      </c>
    </row>
    <row r="3734" spans="1:9" hidden="1">
      <c r="A3734" s="784" t="str">
        <f>Table_wabobpsvr_AzureCalc_AzureCalcRateCard[[#This Row],[ServiceName]]&amp;Table_wabobpsvr_AzureCalc_AzureCalcRateCard[[#This Row],[Price_Level]]&amp;Table_wabobpsvr_AzureCalc_AzureCalcRateCard[[#This Row],[Region]]</f>
        <v>SQL Database Web - Tier 2 OverageA</v>
      </c>
      <c r="B3734" s="784"/>
      <c r="C3734" s="784" t="s">
        <v>594</v>
      </c>
      <c r="D3734" s="784" t="s">
        <v>181</v>
      </c>
      <c r="E3734" s="784">
        <v>2.9170799999999999</v>
      </c>
      <c r="F3734" s="784" t="s">
        <v>985</v>
      </c>
      <c r="G3734" s="784" t="s">
        <v>1872</v>
      </c>
      <c r="H3734" s="784" t="s">
        <v>1873</v>
      </c>
      <c r="I3734" s="784" t="s">
        <v>5445</v>
      </c>
    </row>
    <row r="3735" spans="1:9" hidden="1">
      <c r="A3735" s="784" t="str">
        <f>Table_wabobpsvr_AzureCalc_AzureCalcRateCard[[#This Row],[ServiceName]]&amp;Table_wabobpsvr_AzureCalc_AzureCalcRateCard[[#This Row],[Price_Level]]&amp;Table_wabobpsvr_AzureCalc_AzureCalcRateCard[[#This Row],[Region]]</f>
        <v>SQL Database Web - Tier 2 OverageB</v>
      </c>
      <c r="B3735" s="784"/>
      <c r="C3735" s="784" t="s">
        <v>594</v>
      </c>
      <c r="D3735" s="784" t="s">
        <v>182</v>
      </c>
      <c r="E3735" s="784">
        <v>2.7972000000000001</v>
      </c>
      <c r="F3735" s="784" t="s">
        <v>985</v>
      </c>
      <c r="G3735" s="784" t="s">
        <v>1872</v>
      </c>
      <c r="H3735" s="784" t="s">
        <v>1873</v>
      </c>
      <c r="I3735" s="784" t="s">
        <v>5445</v>
      </c>
    </row>
    <row r="3736" spans="1:9" hidden="1">
      <c r="A3736" s="784" t="str">
        <f>Table_wabobpsvr_AzureCalc_AzureCalcRateCard[[#This Row],[ServiceName]]&amp;Table_wabobpsvr_AzureCalc_AzureCalcRateCard[[#This Row],[Price_Level]]&amp;Table_wabobpsvr_AzureCalc_AzureCalcRateCard[[#This Row],[Region]]</f>
        <v>SQL Database Web - Tier 2 OverageC</v>
      </c>
      <c r="B3736" s="784"/>
      <c r="C3736" s="784" t="s">
        <v>594</v>
      </c>
      <c r="D3736" s="784" t="s">
        <v>184</v>
      </c>
      <c r="E3736" s="784">
        <v>2.6773199999999999</v>
      </c>
      <c r="F3736" s="784" t="s">
        <v>985</v>
      </c>
      <c r="G3736" s="784" t="s">
        <v>1872</v>
      </c>
      <c r="H3736" s="784" t="s">
        <v>1873</v>
      </c>
      <c r="I3736" s="784" t="s">
        <v>5445</v>
      </c>
    </row>
    <row r="3737" spans="1:9" hidden="1">
      <c r="A3737" s="784" t="str">
        <f>Table_wabobpsvr_AzureCalc_AzureCalcRateCard[[#This Row],[ServiceName]]&amp;Table_wabobpsvr_AzureCalc_AzureCalcRateCard[[#This Row],[Price_Level]]&amp;Table_wabobpsvr_AzureCalc_AzureCalcRateCard[[#This Row],[Region]]</f>
        <v>SQL Database Web - Tier 2 OverageD</v>
      </c>
      <c r="B3737" s="784"/>
      <c r="C3737" s="784" t="s">
        <v>594</v>
      </c>
      <c r="D3737" s="784" t="s">
        <v>183</v>
      </c>
      <c r="E3737" s="784">
        <v>2.5574400000000002</v>
      </c>
      <c r="F3737" s="784" t="s">
        <v>985</v>
      </c>
      <c r="G3737" s="784" t="s">
        <v>1872</v>
      </c>
      <c r="H3737" s="784" t="s">
        <v>1873</v>
      </c>
      <c r="I3737" s="784" t="s">
        <v>5445</v>
      </c>
    </row>
    <row r="3738" spans="1:9" hidden="1">
      <c r="A3738" t="str">
        <f>Table_wabobpsvr_AzureCalc_AzureCalcRateCard[[#This Row],[ServiceName]]&amp;Table_wabobpsvr_AzureCalc_AzureCalcRateCard[[#This Row],[Price_Level]]&amp;Table_wabobpsvr_AzureCalc_AzureCalcRateCard[[#This Row],[Region]]</f>
        <v>SQL Database Web - Tier 3MOSP</v>
      </c>
      <c r="C3738" t="s">
        <v>594</v>
      </c>
      <c r="D3738" t="s">
        <v>627</v>
      </c>
      <c r="E3738">
        <v>45.954000000000001</v>
      </c>
      <c r="F3738" t="s">
        <v>986</v>
      </c>
      <c r="G3738" s="784" t="s">
        <v>4431</v>
      </c>
      <c r="H3738" s="784" t="s">
        <v>4431</v>
      </c>
      <c r="I3738" s="784" t="s">
        <v>5445</v>
      </c>
    </row>
    <row r="3739" spans="1:9" hidden="1">
      <c r="A3739" t="str">
        <f>Table_wabobpsvr_AzureCalc_AzureCalcRateCard[[#This Row],[ServiceName]]&amp;Table_wabobpsvr_AzureCalc_AzureCalcRateCard[[#This Row],[Price_Level]]&amp;Table_wabobpsvr_AzureCalc_AzureCalcRateCard[[#This Row],[Region]]</f>
        <v>SQL Database Web - Tier 3A</v>
      </c>
      <c r="C3739" t="s">
        <v>594</v>
      </c>
      <c r="D3739" t="s">
        <v>181</v>
      </c>
      <c r="E3739">
        <v>33.546419999999998</v>
      </c>
      <c r="F3739" t="s">
        <v>986</v>
      </c>
      <c r="G3739" s="784" t="s">
        <v>1872</v>
      </c>
      <c r="H3739" s="784" t="s">
        <v>1873</v>
      </c>
      <c r="I3739" s="784" t="s">
        <v>5445</v>
      </c>
    </row>
    <row r="3740" spans="1:9" hidden="1">
      <c r="A3740" t="str">
        <f>Table_wabobpsvr_AzureCalc_AzureCalcRateCard[[#This Row],[ServiceName]]&amp;Table_wabobpsvr_AzureCalc_AzureCalcRateCard[[#This Row],[Price_Level]]&amp;Table_wabobpsvr_AzureCalc_AzureCalcRateCard[[#This Row],[Region]]</f>
        <v>SQL Database Web - Tier 3B</v>
      </c>
      <c r="C3740" t="s">
        <v>594</v>
      </c>
      <c r="D3740" t="s">
        <v>182</v>
      </c>
      <c r="E3740">
        <v>32.1678</v>
      </c>
      <c r="F3740" t="s">
        <v>986</v>
      </c>
      <c r="G3740" s="784" t="s">
        <v>1872</v>
      </c>
      <c r="H3740" s="784" t="s">
        <v>1873</v>
      </c>
      <c r="I3740" s="784" t="s">
        <v>5445</v>
      </c>
    </row>
    <row r="3741" spans="1:9" hidden="1">
      <c r="A3741" t="str">
        <f>Table_wabobpsvr_AzureCalc_AzureCalcRateCard[[#This Row],[ServiceName]]&amp;Table_wabobpsvr_AzureCalc_AzureCalcRateCard[[#This Row],[Price_Level]]&amp;Table_wabobpsvr_AzureCalc_AzureCalcRateCard[[#This Row],[Region]]</f>
        <v>SQL Database Web - Tier 3C</v>
      </c>
      <c r="C3741" t="s">
        <v>594</v>
      </c>
      <c r="D3741" t="s">
        <v>184</v>
      </c>
      <c r="E3741">
        <v>30.789180000000002</v>
      </c>
      <c r="F3741" t="s">
        <v>986</v>
      </c>
      <c r="G3741" s="784" t="s">
        <v>1872</v>
      </c>
      <c r="H3741" s="784" t="s">
        <v>1873</v>
      </c>
      <c r="I3741" s="784" t="s">
        <v>5445</v>
      </c>
    </row>
    <row r="3742" spans="1:9" hidden="1">
      <c r="A3742" t="str">
        <f>Table_wabobpsvr_AzureCalc_AzureCalcRateCard[[#This Row],[ServiceName]]&amp;Table_wabobpsvr_AzureCalc_AzureCalcRateCard[[#This Row],[Price_Level]]&amp;Table_wabobpsvr_AzureCalc_AzureCalcRateCard[[#This Row],[Region]]</f>
        <v>SQL Database Web - Tier 3D</v>
      </c>
      <c r="C3742" t="s">
        <v>594</v>
      </c>
      <c r="D3742" t="s">
        <v>183</v>
      </c>
      <c r="E3742">
        <v>29.41056</v>
      </c>
      <c r="F3742" t="s">
        <v>986</v>
      </c>
      <c r="G3742" s="784" t="s">
        <v>1872</v>
      </c>
      <c r="H3742" s="784" t="s">
        <v>1873</v>
      </c>
      <c r="I3742" s="784" t="s">
        <v>5445</v>
      </c>
    </row>
    <row r="3743" spans="1:9" hidden="1">
      <c r="A3743" t="str">
        <f>Table_wabobpsvr_AzureCalc_AzureCalcRateCard[[#This Row],[ServiceName]]&amp;Table_wabobpsvr_AzureCalc_AzureCalcRateCard[[#This Row],[Price_Level]]&amp;Table_wabobpsvr_AzureCalc_AzureCalcRateCard[[#This Row],[Region]]</f>
        <v>SQL Database Web - Tier 3 OverageMOSP</v>
      </c>
      <c r="C3743" t="s">
        <v>594</v>
      </c>
      <c r="D3743" t="s">
        <v>627</v>
      </c>
      <c r="E3743">
        <v>1.998</v>
      </c>
      <c r="F3743" t="s">
        <v>987</v>
      </c>
      <c r="G3743" s="784" t="s">
        <v>4431</v>
      </c>
      <c r="H3743" s="784" t="s">
        <v>4431</v>
      </c>
      <c r="I3743" s="784" t="s">
        <v>5445</v>
      </c>
    </row>
    <row r="3744" spans="1:9" hidden="1">
      <c r="A3744" t="str">
        <f>Table_wabobpsvr_AzureCalc_AzureCalcRateCard[[#This Row],[ServiceName]]&amp;Table_wabobpsvr_AzureCalc_AzureCalcRateCard[[#This Row],[Price_Level]]&amp;Table_wabobpsvr_AzureCalc_AzureCalcRateCard[[#This Row],[Region]]</f>
        <v>SQL Database Web - Tier 3 OverageA</v>
      </c>
      <c r="C3744" t="s">
        <v>594</v>
      </c>
      <c r="D3744" t="s">
        <v>181</v>
      </c>
      <c r="E3744">
        <v>1.4585399999999999</v>
      </c>
      <c r="F3744" t="s">
        <v>987</v>
      </c>
      <c r="G3744" s="784" t="s">
        <v>1872</v>
      </c>
      <c r="H3744" s="784" t="s">
        <v>1873</v>
      </c>
      <c r="I3744" s="784" t="s">
        <v>5445</v>
      </c>
    </row>
    <row r="3745" spans="1:9" hidden="1">
      <c r="A3745" t="str">
        <f>Table_wabobpsvr_AzureCalc_AzureCalcRateCard[[#This Row],[ServiceName]]&amp;Table_wabobpsvr_AzureCalc_AzureCalcRateCard[[#This Row],[Price_Level]]&amp;Table_wabobpsvr_AzureCalc_AzureCalcRateCard[[#This Row],[Region]]</f>
        <v>SQL Database Web - Tier 3 OverageB</v>
      </c>
      <c r="C3745" t="s">
        <v>594</v>
      </c>
      <c r="D3745" t="s">
        <v>182</v>
      </c>
      <c r="E3745">
        <v>1.3986000000000001</v>
      </c>
      <c r="F3745" t="s">
        <v>987</v>
      </c>
      <c r="G3745" s="784" t="s">
        <v>1872</v>
      </c>
      <c r="H3745" s="784" t="s">
        <v>1873</v>
      </c>
      <c r="I3745" s="784" t="s">
        <v>5445</v>
      </c>
    </row>
    <row r="3746" spans="1:9" hidden="1">
      <c r="A3746" s="784" t="str">
        <f>Table_wabobpsvr_AzureCalc_AzureCalcRateCard[[#This Row],[ServiceName]]&amp;Table_wabobpsvr_AzureCalc_AzureCalcRateCard[[#This Row],[Price_Level]]&amp;Table_wabobpsvr_AzureCalc_AzureCalcRateCard[[#This Row],[Region]]</f>
        <v>SQL Database Web - Tier 3 OverageC</v>
      </c>
      <c r="B3746" s="784"/>
      <c r="C3746" s="784" t="s">
        <v>594</v>
      </c>
      <c r="D3746" s="784" t="s">
        <v>184</v>
      </c>
      <c r="E3746" s="784">
        <v>1.33866</v>
      </c>
      <c r="F3746" s="784" t="s">
        <v>987</v>
      </c>
      <c r="G3746" s="784" t="s">
        <v>1872</v>
      </c>
      <c r="H3746" s="784" t="s">
        <v>1873</v>
      </c>
      <c r="I3746" s="784" t="s">
        <v>5445</v>
      </c>
    </row>
    <row r="3747" spans="1:9" hidden="1">
      <c r="A3747" t="str">
        <f>Table_wabobpsvr_AzureCalc_AzureCalcRateCard[[#This Row],[ServiceName]]&amp;Table_wabobpsvr_AzureCalc_AzureCalcRateCard[[#This Row],[Price_Level]]&amp;Table_wabobpsvr_AzureCalc_AzureCalcRateCard[[#This Row],[Region]]</f>
        <v>SQL Database Web - Tier 3 OverageD</v>
      </c>
      <c r="C3747" t="s">
        <v>594</v>
      </c>
      <c r="D3747" t="s">
        <v>183</v>
      </c>
      <c r="E3747">
        <v>1.2787200000000001</v>
      </c>
      <c r="F3747" t="s">
        <v>987</v>
      </c>
      <c r="G3747" s="784" t="s">
        <v>1872</v>
      </c>
      <c r="H3747" s="784" t="s">
        <v>1873</v>
      </c>
      <c r="I3747" s="784" t="s">
        <v>5445</v>
      </c>
    </row>
    <row r="3748" spans="1:9" hidden="1">
      <c r="A3748" t="str">
        <f>Table_wabobpsvr_AzureCalc_AzureCalcRateCard[[#This Row],[ServiceName]]&amp;Table_wabobpsvr_AzureCalc_AzureCalcRateCard[[#This Row],[Price_Level]]&amp;Table_wabobpsvr_AzureCalc_AzureCalcRateCard[[#This Row],[Region]]</f>
        <v>SQL Database Web - Tier 4MOSP</v>
      </c>
      <c r="C3748" t="s">
        <v>594</v>
      </c>
      <c r="D3748" t="s">
        <v>627</v>
      </c>
      <c r="E3748">
        <v>125.874</v>
      </c>
      <c r="F3748" t="s">
        <v>988</v>
      </c>
      <c r="G3748" s="784" t="s">
        <v>4431</v>
      </c>
      <c r="H3748" s="784" t="s">
        <v>4431</v>
      </c>
      <c r="I3748" s="784" t="s">
        <v>5445</v>
      </c>
    </row>
    <row r="3749" spans="1:9" hidden="1">
      <c r="A3749" t="str">
        <f>Table_wabobpsvr_AzureCalc_AzureCalcRateCard[[#This Row],[ServiceName]]&amp;Table_wabobpsvr_AzureCalc_AzureCalcRateCard[[#This Row],[Price_Level]]&amp;Table_wabobpsvr_AzureCalc_AzureCalcRateCard[[#This Row],[Region]]</f>
        <v>SQL Database Web - Tier 4A</v>
      </c>
      <c r="C3749" t="s">
        <v>594</v>
      </c>
      <c r="D3749" t="s">
        <v>181</v>
      </c>
      <c r="E3749">
        <v>91.888019999999997</v>
      </c>
      <c r="F3749" t="s">
        <v>988</v>
      </c>
      <c r="G3749" s="784" t="s">
        <v>1872</v>
      </c>
      <c r="H3749" s="784" t="s">
        <v>1873</v>
      </c>
      <c r="I3749" s="784" t="s">
        <v>5445</v>
      </c>
    </row>
    <row r="3750" spans="1:9" hidden="1">
      <c r="A3750" t="str">
        <f>Table_wabobpsvr_AzureCalc_AzureCalcRateCard[[#This Row],[ServiceName]]&amp;Table_wabobpsvr_AzureCalc_AzureCalcRateCard[[#This Row],[Price_Level]]&amp;Table_wabobpsvr_AzureCalc_AzureCalcRateCard[[#This Row],[Region]]</f>
        <v>SQL Database Web - Tier 4B</v>
      </c>
      <c r="C3750" t="s">
        <v>594</v>
      </c>
      <c r="D3750" t="s">
        <v>182</v>
      </c>
      <c r="E3750">
        <v>88.111800000000002</v>
      </c>
      <c r="F3750" t="s">
        <v>988</v>
      </c>
      <c r="G3750" s="784" t="s">
        <v>1872</v>
      </c>
      <c r="H3750" s="784" t="s">
        <v>1873</v>
      </c>
      <c r="I3750" s="784" t="s">
        <v>5445</v>
      </c>
    </row>
    <row r="3751" spans="1:9" hidden="1">
      <c r="A3751" t="str">
        <f>Table_wabobpsvr_AzureCalc_AzureCalcRateCard[[#This Row],[ServiceName]]&amp;Table_wabobpsvr_AzureCalc_AzureCalcRateCard[[#This Row],[Price_Level]]&amp;Table_wabobpsvr_AzureCalc_AzureCalcRateCard[[#This Row],[Region]]</f>
        <v>SQL Database Web - Tier 4C</v>
      </c>
      <c r="C3751" t="s">
        <v>594</v>
      </c>
      <c r="D3751" t="s">
        <v>184</v>
      </c>
      <c r="E3751">
        <v>84.335579999999993</v>
      </c>
      <c r="F3751" t="s">
        <v>988</v>
      </c>
      <c r="G3751" s="784" t="s">
        <v>1872</v>
      </c>
      <c r="H3751" s="784" t="s">
        <v>1873</v>
      </c>
      <c r="I3751" s="784" t="s">
        <v>5445</v>
      </c>
    </row>
    <row r="3752" spans="1:9" hidden="1">
      <c r="A3752" t="str">
        <f>Table_wabobpsvr_AzureCalc_AzureCalcRateCard[[#This Row],[ServiceName]]&amp;Table_wabobpsvr_AzureCalc_AzureCalcRateCard[[#This Row],[Price_Level]]&amp;Table_wabobpsvr_AzureCalc_AzureCalcRateCard[[#This Row],[Region]]</f>
        <v>SQL Database Web - Tier 4D</v>
      </c>
      <c r="C3752" t="s">
        <v>594</v>
      </c>
      <c r="D3752" t="s">
        <v>183</v>
      </c>
      <c r="E3752">
        <v>80.559359999999998</v>
      </c>
      <c r="F3752" t="s">
        <v>988</v>
      </c>
      <c r="G3752" s="784" t="s">
        <v>1872</v>
      </c>
      <c r="H3752" s="784" t="s">
        <v>1873</v>
      </c>
      <c r="I3752" s="784" t="s">
        <v>5445</v>
      </c>
    </row>
    <row r="3753" spans="1:9" hidden="1">
      <c r="A3753" t="str">
        <f>Table_wabobpsvr_AzureCalc_AzureCalcRateCard[[#This Row],[ServiceName]]&amp;Table_wabobpsvr_AzureCalc_AzureCalcRateCard[[#This Row],[Price_Level]]&amp;Table_wabobpsvr_AzureCalc_AzureCalcRateCard[[#This Row],[Region]]</f>
        <v>SQL Database Web - Tier 4 OverageMOSP</v>
      </c>
      <c r="C3753" t="s">
        <v>594</v>
      </c>
      <c r="D3753" t="s">
        <v>627</v>
      </c>
      <c r="E3753">
        <v>0.999</v>
      </c>
      <c r="F3753" t="s">
        <v>989</v>
      </c>
      <c r="G3753" s="784" t="s">
        <v>4431</v>
      </c>
      <c r="H3753" s="784" t="s">
        <v>4431</v>
      </c>
      <c r="I3753" s="784" t="s">
        <v>5445</v>
      </c>
    </row>
    <row r="3754" spans="1:9" hidden="1">
      <c r="A3754" t="str">
        <f>Table_wabobpsvr_AzureCalc_AzureCalcRateCard[[#This Row],[ServiceName]]&amp;Table_wabobpsvr_AzureCalc_AzureCalcRateCard[[#This Row],[Price_Level]]&amp;Table_wabobpsvr_AzureCalc_AzureCalcRateCard[[#This Row],[Region]]</f>
        <v>SQL Database Web - Tier 4 OverageA</v>
      </c>
      <c r="C3754" t="s">
        <v>594</v>
      </c>
      <c r="D3754" t="s">
        <v>181</v>
      </c>
      <c r="E3754">
        <v>0.72926999999999997</v>
      </c>
      <c r="F3754" t="s">
        <v>989</v>
      </c>
      <c r="G3754" s="784" t="s">
        <v>1872</v>
      </c>
      <c r="H3754" s="784" t="s">
        <v>1873</v>
      </c>
      <c r="I3754" s="784" t="s">
        <v>5445</v>
      </c>
    </row>
    <row r="3755" spans="1:9" hidden="1">
      <c r="A3755" t="str">
        <f>Table_wabobpsvr_AzureCalc_AzureCalcRateCard[[#This Row],[ServiceName]]&amp;Table_wabobpsvr_AzureCalc_AzureCalcRateCard[[#This Row],[Price_Level]]&amp;Table_wabobpsvr_AzureCalc_AzureCalcRateCard[[#This Row],[Region]]</f>
        <v>SQL Database Web - Tier 4 OverageB</v>
      </c>
      <c r="C3755" t="s">
        <v>594</v>
      </c>
      <c r="D3755" t="s">
        <v>182</v>
      </c>
      <c r="E3755">
        <v>0.69930000000000003</v>
      </c>
      <c r="F3755" t="s">
        <v>989</v>
      </c>
      <c r="G3755" s="784" t="s">
        <v>1872</v>
      </c>
      <c r="H3755" s="784" t="s">
        <v>1873</v>
      </c>
      <c r="I3755" s="784" t="s">
        <v>5445</v>
      </c>
    </row>
    <row r="3756" spans="1:9" hidden="1">
      <c r="A3756" t="str">
        <f>Table_wabobpsvr_AzureCalc_AzureCalcRateCard[[#This Row],[ServiceName]]&amp;Table_wabobpsvr_AzureCalc_AzureCalcRateCard[[#This Row],[Price_Level]]&amp;Table_wabobpsvr_AzureCalc_AzureCalcRateCard[[#This Row],[Region]]</f>
        <v>SQL Database Web - Tier 4 OverageC</v>
      </c>
      <c r="C3756" t="s">
        <v>594</v>
      </c>
      <c r="D3756" t="s">
        <v>184</v>
      </c>
      <c r="E3756">
        <v>0.66932999999999998</v>
      </c>
      <c r="F3756" t="s">
        <v>989</v>
      </c>
      <c r="G3756" s="784" t="s">
        <v>1872</v>
      </c>
      <c r="H3756" s="784" t="s">
        <v>1873</v>
      </c>
      <c r="I3756" s="784" t="s">
        <v>5445</v>
      </c>
    </row>
    <row r="3757" spans="1:9" hidden="1">
      <c r="A3757" t="str">
        <f>Table_wabobpsvr_AzureCalc_AzureCalcRateCard[[#This Row],[ServiceName]]&amp;Table_wabobpsvr_AzureCalc_AzureCalcRateCard[[#This Row],[Price_Level]]&amp;Table_wabobpsvr_AzureCalc_AzureCalcRateCard[[#This Row],[Region]]</f>
        <v>SQL Database Web - Tier 4 OverageD</v>
      </c>
      <c r="C3757" t="s">
        <v>594</v>
      </c>
      <c r="D3757" t="s">
        <v>183</v>
      </c>
      <c r="E3757">
        <v>0.63936000000000004</v>
      </c>
      <c r="F3757" t="s">
        <v>989</v>
      </c>
      <c r="G3757" s="784" t="s">
        <v>1872</v>
      </c>
      <c r="H3757" s="784" t="s">
        <v>1873</v>
      </c>
      <c r="I3757" s="784" t="s">
        <v>5445</v>
      </c>
    </row>
    <row r="3758" spans="1:9" hidden="1">
      <c r="A3758" t="str">
        <f>Table_wabobpsvr_AzureCalc_AzureCalcRateCard[[#This Row],[ServiceName]]&amp;Table_wabobpsvr_AzureCalc_AzureCalcRateCard[[#This Row],[Price_Level]]&amp;Table_wabobpsvr_AzureCalc_AzureCalcRateCard[[#This Row],[Region]]</f>
        <v>Compute HoursA13</v>
      </c>
      <c r="B3758">
        <v>13</v>
      </c>
      <c r="C3758" t="s">
        <v>91</v>
      </c>
      <c r="D3758" t="s">
        <v>181</v>
      </c>
      <c r="E3758">
        <v>7.1199999999999999E-2</v>
      </c>
      <c r="F3758" t="s">
        <v>4787</v>
      </c>
      <c r="G3758" s="784" t="s">
        <v>3709</v>
      </c>
      <c r="H3758" s="784" t="s">
        <v>3710</v>
      </c>
      <c r="I3758" s="784" t="s">
        <v>5382</v>
      </c>
    </row>
    <row r="3759" spans="1:9" hidden="1">
      <c r="A3759" t="str">
        <f>Table_wabobpsvr_AzureCalc_AzureCalcRateCard[[#This Row],[ServiceName]]&amp;Table_wabobpsvr_AzureCalc_AzureCalcRateCard[[#This Row],[Price_Level]]&amp;Table_wabobpsvr_AzureCalc_AzureCalcRateCard[[#This Row],[Region]]</f>
        <v>Compute HoursB13</v>
      </c>
      <c r="B3759">
        <v>13</v>
      </c>
      <c r="C3759" t="s">
        <v>91</v>
      </c>
      <c r="D3759" t="s">
        <v>182</v>
      </c>
      <c r="E3759">
        <v>6.8199999999999997E-2</v>
      </c>
      <c r="F3759" t="s">
        <v>4787</v>
      </c>
      <c r="G3759" s="784" t="s">
        <v>3709</v>
      </c>
      <c r="H3759" s="784" t="s">
        <v>3710</v>
      </c>
      <c r="I3759" s="784" t="s">
        <v>5382</v>
      </c>
    </row>
    <row r="3760" spans="1:9" hidden="1">
      <c r="A3760" t="str">
        <f>Table_wabobpsvr_AzureCalc_AzureCalcRateCard[[#This Row],[ServiceName]]&amp;Table_wabobpsvr_AzureCalc_AzureCalcRateCard[[#This Row],[Price_Level]]&amp;Table_wabobpsvr_AzureCalc_AzureCalcRateCard[[#This Row],[Region]]</f>
        <v>Compute HoursC13</v>
      </c>
      <c r="B3760">
        <v>13</v>
      </c>
      <c r="C3760" t="s">
        <v>91</v>
      </c>
      <c r="D3760" t="s">
        <v>184</v>
      </c>
      <c r="E3760">
        <v>6.5299999999999997E-2</v>
      </c>
      <c r="F3760" t="s">
        <v>4787</v>
      </c>
      <c r="G3760" s="784" t="s">
        <v>3709</v>
      </c>
      <c r="H3760" s="784" t="s">
        <v>3710</v>
      </c>
      <c r="I3760" s="784" t="s">
        <v>5382</v>
      </c>
    </row>
    <row r="3761" spans="1:9" hidden="1">
      <c r="A3761" t="str">
        <f>Table_wabobpsvr_AzureCalc_AzureCalcRateCard[[#This Row],[ServiceName]]&amp;Table_wabobpsvr_AzureCalc_AzureCalcRateCard[[#This Row],[Price_Level]]&amp;Table_wabobpsvr_AzureCalc_AzureCalcRateCard[[#This Row],[Region]]</f>
        <v>Compute HoursD13</v>
      </c>
      <c r="B3761">
        <v>13</v>
      </c>
      <c r="C3761" t="s">
        <v>91</v>
      </c>
      <c r="D3761" t="s">
        <v>183</v>
      </c>
      <c r="E3761">
        <v>6.2399999999999997E-2</v>
      </c>
      <c r="F3761" t="s">
        <v>4787</v>
      </c>
      <c r="G3761" s="784" t="s">
        <v>3709</v>
      </c>
      <c r="H3761" s="784" t="s">
        <v>3710</v>
      </c>
      <c r="I3761" s="784" t="s">
        <v>5382</v>
      </c>
    </row>
    <row r="3762" spans="1:9" hidden="1">
      <c r="A3762" t="str">
        <f>Table_wabobpsvr_AzureCalc_AzureCalcRateCard[[#This Row],[ServiceName]]&amp;Table_wabobpsvr_AzureCalc_AzureCalcRateCard[[#This Row],[Price_Level]]&amp;Table_wabobpsvr_AzureCalc_AzureCalcRateCard[[#This Row],[Region]]</f>
        <v>Data Transfer Out - Zone 3 - Tier 3D</v>
      </c>
      <c r="C3762" t="s">
        <v>785</v>
      </c>
      <c r="D3762" t="s">
        <v>183</v>
      </c>
      <c r="E3762">
        <v>0.15928</v>
      </c>
      <c r="F3762" t="s">
        <v>945</v>
      </c>
      <c r="G3762" s="784" t="s">
        <v>2096</v>
      </c>
      <c r="H3762" s="784" t="s">
        <v>2097</v>
      </c>
      <c r="I3762" s="784" t="s">
        <v>5446</v>
      </c>
    </row>
    <row r="3763" spans="1:9" hidden="1">
      <c r="A3763" s="784" t="str">
        <f>Table_wabobpsvr_AzureCalc_AzureCalcRateCard[[#This Row],[ServiceName]]&amp;Table_wabobpsvr_AzureCalc_AzureCalcRateCard[[#This Row],[Price_Level]]&amp;Table_wabobpsvr_AzureCalc_AzureCalcRateCard[[#This Row],[Region]]</f>
        <v>SQL DB Premium P1 Secondary Geo Database HoursB16</v>
      </c>
      <c r="B3763" s="784">
        <v>16</v>
      </c>
      <c r="C3763" s="784" t="s">
        <v>91</v>
      </c>
      <c r="D3763" s="784" t="s">
        <v>182</v>
      </c>
      <c r="E3763" s="784">
        <v>0.50083200000000005</v>
      </c>
      <c r="F3763" s="784" t="s">
        <v>1084</v>
      </c>
      <c r="G3763" s="784" t="s">
        <v>3637</v>
      </c>
      <c r="H3763" s="784" t="s">
        <v>3638</v>
      </c>
      <c r="I3763" s="784" t="s">
        <v>4431</v>
      </c>
    </row>
    <row r="3764" spans="1:9" hidden="1">
      <c r="A3764" s="784" t="str">
        <f>Table_wabobpsvr_AzureCalc_AzureCalcRateCard[[#This Row],[ServiceName]]&amp;Table_wabobpsvr_AzureCalc_AzureCalcRateCard[[#This Row],[Price_Level]]&amp;Table_wabobpsvr_AzureCalc_AzureCalcRateCard[[#This Row],[Region]]</f>
        <v>A6 HDInsightB</v>
      </c>
      <c r="B3764" s="784"/>
      <c r="C3764" s="784" t="s">
        <v>91</v>
      </c>
      <c r="D3764" s="784" t="s">
        <v>182</v>
      </c>
      <c r="E3764" s="784">
        <v>0.497</v>
      </c>
      <c r="F3764" s="784" t="s">
        <v>3584</v>
      </c>
      <c r="G3764" s="784" t="s">
        <v>3627</v>
      </c>
      <c r="H3764" s="784" t="s">
        <v>3628</v>
      </c>
      <c r="I3764" s="784" t="s">
        <v>5447</v>
      </c>
    </row>
    <row r="3765" spans="1:9" hidden="1">
      <c r="A3765" s="784" t="str">
        <f>Table_wabobpsvr_AzureCalc_AzureCalcRateCard[[#This Row],[ServiceName]]&amp;Table_wabobpsvr_AzureCalc_AzureCalcRateCard[[#This Row],[Price_Level]]&amp;Table_wabobpsvr_AzureCalc_AzureCalcRateCard[[#This Row],[Region]]</f>
        <v>A6 HDInsightC</v>
      </c>
      <c r="B3765" s="784"/>
      <c r="C3765" s="784" t="s">
        <v>91</v>
      </c>
      <c r="D3765" s="784" t="s">
        <v>184</v>
      </c>
      <c r="E3765" s="784">
        <v>0.47570000000000001</v>
      </c>
      <c r="F3765" s="784" t="s">
        <v>3584</v>
      </c>
      <c r="G3765" s="784" t="s">
        <v>3627</v>
      </c>
      <c r="H3765" s="784" t="s">
        <v>3628</v>
      </c>
      <c r="I3765" s="784" t="s">
        <v>5447</v>
      </c>
    </row>
    <row r="3766" spans="1:9" hidden="1">
      <c r="A3766" s="784" t="str">
        <f>Table_wabobpsvr_AzureCalc_AzureCalcRateCard[[#This Row],[ServiceName]]&amp;Table_wabobpsvr_AzureCalc_AzureCalcRateCard[[#This Row],[Price_Level]]&amp;Table_wabobpsvr_AzureCalc_AzureCalcRateCard[[#This Row],[Region]]</f>
        <v>A6 HDInsightD</v>
      </c>
      <c r="B3766" s="784"/>
      <c r="C3766" s="784" t="s">
        <v>91</v>
      </c>
      <c r="D3766" s="784" t="s">
        <v>183</v>
      </c>
      <c r="E3766" s="784">
        <v>0.45440000000000003</v>
      </c>
      <c r="F3766" s="784" t="s">
        <v>3584</v>
      </c>
      <c r="G3766" s="784" t="s">
        <v>3627</v>
      </c>
      <c r="H3766" s="784" t="s">
        <v>3628</v>
      </c>
      <c r="I3766" s="784" t="s">
        <v>5447</v>
      </c>
    </row>
    <row r="3767" spans="1:9" hidden="1">
      <c r="A3767" s="784" t="str">
        <f>Table_wabobpsvr_AzureCalc_AzureCalcRateCard[[#This Row],[ServiceName]]&amp;Table_wabobpsvr_AzureCalc_AzureCalcRateCard[[#This Row],[Price_Level]]&amp;Table_wabobpsvr_AzureCalc_AzureCalcRateCard[[#This Row],[Region]]</f>
        <v>A6 HDInsight (Non-Windows)MOSP</v>
      </c>
      <c r="B3767" s="784"/>
      <c r="C3767" s="784" t="s">
        <v>91</v>
      </c>
      <c r="D3767" s="784" t="s">
        <v>627</v>
      </c>
      <c r="E3767" s="784">
        <v>0.35499999999999998</v>
      </c>
      <c r="F3767" s="784" t="s">
        <v>3711</v>
      </c>
      <c r="G3767" s="784" t="s">
        <v>4431</v>
      </c>
      <c r="H3767" s="784" t="s">
        <v>4431</v>
      </c>
      <c r="I3767" s="784" t="s">
        <v>5448</v>
      </c>
    </row>
    <row r="3768" spans="1:9" hidden="1">
      <c r="A3768" s="784" t="str">
        <f>Table_wabobpsvr_AzureCalc_AzureCalcRateCard[[#This Row],[ServiceName]]&amp;Table_wabobpsvr_AzureCalc_AzureCalcRateCard[[#This Row],[Price_Level]]&amp;Table_wabobpsvr_AzureCalc_AzureCalcRateCard[[#This Row],[Region]]</f>
        <v>A6 HDInsight (Non-Windows)A</v>
      </c>
      <c r="B3768" s="784"/>
      <c r="C3768" s="784" t="s">
        <v>91</v>
      </c>
      <c r="D3768" s="784" t="s">
        <v>181</v>
      </c>
      <c r="E3768" s="784">
        <v>0.2591</v>
      </c>
      <c r="F3768" s="784" t="s">
        <v>3711</v>
      </c>
      <c r="G3768" s="784" t="s">
        <v>3712</v>
      </c>
      <c r="H3768" s="784" t="s">
        <v>3713</v>
      </c>
      <c r="I3768" s="784" t="s">
        <v>5448</v>
      </c>
    </row>
    <row r="3769" spans="1:9" hidden="1">
      <c r="A3769" s="784" t="str">
        <f>Table_wabobpsvr_AzureCalc_AzureCalcRateCard[[#This Row],[ServiceName]]&amp;Table_wabobpsvr_AzureCalc_AzureCalcRateCard[[#This Row],[Price_Level]]&amp;Table_wabobpsvr_AzureCalc_AzureCalcRateCard[[#This Row],[Region]]</f>
        <v>A6 HDInsight (Non-Windows)B</v>
      </c>
      <c r="B3769" s="784"/>
      <c r="C3769" s="784" t="s">
        <v>91</v>
      </c>
      <c r="D3769" s="784" t="s">
        <v>182</v>
      </c>
      <c r="E3769" s="784">
        <v>0.2485</v>
      </c>
      <c r="F3769" s="784" t="s">
        <v>3711</v>
      </c>
      <c r="G3769" s="784" t="s">
        <v>3712</v>
      </c>
      <c r="H3769" s="784" t="s">
        <v>3713</v>
      </c>
      <c r="I3769" s="784" t="s">
        <v>5448</v>
      </c>
    </row>
    <row r="3770" spans="1:9" hidden="1">
      <c r="A3770" s="784" t="str">
        <f>Table_wabobpsvr_AzureCalc_AzureCalcRateCard[[#This Row],[ServiceName]]&amp;Table_wabobpsvr_AzureCalc_AzureCalcRateCard[[#This Row],[Price_Level]]&amp;Table_wabobpsvr_AzureCalc_AzureCalcRateCard[[#This Row],[Region]]</f>
        <v>Data Transfer Out - Zone 3 - Tier 4MOSP</v>
      </c>
      <c r="B3770" s="784"/>
      <c r="C3770" s="784" t="s">
        <v>785</v>
      </c>
      <c r="D3770" s="784" t="s">
        <v>627</v>
      </c>
      <c r="E3770" s="784">
        <v>0.16</v>
      </c>
      <c r="F3770" s="784" t="s">
        <v>946</v>
      </c>
      <c r="G3770" s="784" t="s">
        <v>4431</v>
      </c>
      <c r="H3770" s="784" t="s">
        <v>4431</v>
      </c>
      <c r="I3770" s="784" t="s">
        <v>5446</v>
      </c>
    </row>
    <row r="3771" spans="1:9" hidden="1">
      <c r="A3771" s="784" t="str">
        <f>Table_wabobpsvr_AzureCalc_AzureCalcRateCard[[#This Row],[ServiceName]]&amp;Table_wabobpsvr_AzureCalc_AzureCalcRateCard[[#This Row],[Price_Level]]&amp;Table_wabobpsvr_AzureCalc_AzureCalcRateCard[[#This Row],[Region]]</f>
        <v>A6 HDInsight (Non-Windows)C</v>
      </c>
      <c r="B3771" s="784"/>
      <c r="C3771" s="784" t="s">
        <v>91</v>
      </c>
      <c r="D3771" s="784" t="s">
        <v>184</v>
      </c>
      <c r="E3771" s="784">
        <v>0.23780000000000001</v>
      </c>
      <c r="F3771" s="784" t="s">
        <v>3711</v>
      </c>
      <c r="G3771" s="784" t="s">
        <v>3712</v>
      </c>
      <c r="H3771" s="784" t="s">
        <v>3713</v>
      </c>
      <c r="I3771" s="784" t="s">
        <v>5448</v>
      </c>
    </row>
    <row r="3772" spans="1:9" hidden="1">
      <c r="A3772" s="784" t="str">
        <f>Table_wabobpsvr_AzureCalc_AzureCalcRateCard[[#This Row],[ServiceName]]&amp;Table_wabobpsvr_AzureCalc_AzureCalcRateCard[[#This Row],[Price_Level]]&amp;Table_wabobpsvr_AzureCalc_AzureCalcRateCard[[#This Row],[Region]]</f>
        <v>SQL DB Premium P2 Secondary Active Geo Database HoursB</v>
      </c>
      <c r="B3772" s="784"/>
      <c r="C3772" s="784" t="s">
        <v>91</v>
      </c>
      <c r="D3772" s="784" t="s">
        <v>182</v>
      </c>
      <c r="E3772" s="784">
        <v>1.335928</v>
      </c>
      <c r="F3772" s="784" t="s">
        <v>1086</v>
      </c>
      <c r="G3772" s="784" t="s">
        <v>3639</v>
      </c>
      <c r="H3772" s="784" t="s">
        <v>3640</v>
      </c>
      <c r="I3772" s="784" t="s">
        <v>4431</v>
      </c>
    </row>
    <row r="3773" spans="1:9" hidden="1">
      <c r="A3773" t="str">
        <f>Table_wabobpsvr_AzureCalc_AzureCalcRateCard[[#This Row],[ServiceName]]&amp;Table_wabobpsvr_AzureCalc_AzureCalcRateCard[[#This Row],[Price_Level]]&amp;Table_wabobpsvr_AzureCalc_AzureCalcRateCard[[#This Row],[Region]]</f>
        <v>SQL DB Premium P3 Database Hours A</v>
      </c>
      <c r="C3773" t="s">
        <v>91</v>
      </c>
      <c r="D3773" t="s">
        <v>181</v>
      </c>
      <c r="E3773">
        <v>5.5131889999999997</v>
      </c>
      <c r="F3773" t="s">
        <v>1278</v>
      </c>
      <c r="G3773" s="784" t="s">
        <v>3285</v>
      </c>
      <c r="H3773" s="784" t="s">
        <v>3286</v>
      </c>
      <c r="I3773" s="784" t="s">
        <v>4431</v>
      </c>
    </row>
    <row r="3774" spans="1:9" hidden="1">
      <c r="A3774" t="str">
        <f>Table_wabobpsvr_AzureCalc_AzureCalcRateCard[[#This Row],[ServiceName]]&amp;Table_wabobpsvr_AzureCalc_AzureCalcRateCard[[#This Row],[Price_Level]]&amp;Table_wabobpsvr_AzureCalc_AzureCalcRateCard[[#This Row],[Region]]</f>
        <v>SQL DB Premium P3 Secondary Active Geo Database HoursC</v>
      </c>
      <c r="C3774" t="s">
        <v>91</v>
      </c>
      <c r="D3774" t="s">
        <v>184</v>
      </c>
      <c r="E3774">
        <v>5.172167</v>
      </c>
      <c r="F3774" t="s">
        <v>1092</v>
      </c>
      <c r="G3774" s="784" t="s">
        <v>3641</v>
      </c>
      <c r="H3774" s="784" t="s">
        <v>3642</v>
      </c>
      <c r="I3774" s="784" t="s">
        <v>4431</v>
      </c>
    </row>
    <row r="3775" spans="1:9" hidden="1">
      <c r="A3775" t="str">
        <f>Table_wabobpsvr_AzureCalc_AzureCalcRateCard[[#This Row],[ServiceName]]&amp;Table_wabobpsvr_AzureCalc_AzureCalcRateCard[[#This Row],[Price_Level]]&amp;Table_wabobpsvr_AzureCalc_AzureCalcRateCard[[#This Row],[Region]]</f>
        <v>A9 HDInsight (Non-Windows)MOSP13</v>
      </c>
      <c r="B3775">
        <v>13</v>
      </c>
      <c r="C3775" t="s">
        <v>91</v>
      </c>
      <c r="D3775" t="s">
        <v>627</v>
      </c>
      <c r="E3775">
        <v>2.99</v>
      </c>
      <c r="F3775" t="s">
        <v>3551</v>
      </c>
      <c r="G3775" s="784" t="s">
        <v>4431</v>
      </c>
      <c r="H3775" s="784" t="s">
        <v>4431</v>
      </c>
      <c r="I3775" s="784" t="s">
        <v>5449</v>
      </c>
    </row>
    <row r="3776" spans="1:9" hidden="1">
      <c r="A3776" t="str">
        <f>Table_wabobpsvr_AzureCalc_AzureCalcRateCard[[#This Row],[ServiceName]]&amp;Table_wabobpsvr_AzureCalc_AzureCalcRateCard[[#This Row],[Price_Level]]&amp;Table_wabobpsvr_AzureCalc_AzureCalcRateCard[[#This Row],[Region]]</f>
        <v>A9 HDInsight (Non-Windows)A13</v>
      </c>
      <c r="B3776">
        <v>13</v>
      </c>
      <c r="C3776" t="s">
        <v>91</v>
      </c>
      <c r="D3776" t="s">
        <v>181</v>
      </c>
      <c r="E3776">
        <v>2.1829999999999998</v>
      </c>
      <c r="F3776" t="s">
        <v>3551</v>
      </c>
      <c r="G3776" s="784" t="s">
        <v>3714</v>
      </c>
      <c r="H3776" s="784" t="s">
        <v>3715</v>
      </c>
      <c r="I3776" s="784" t="s">
        <v>5449</v>
      </c>
    </row>
    <row r="3777" spans="1:9" hidden="1">
      <c r="A3777" t="str">
        <f>Table_wabobpsvr_AzureCalc_AzureCalcRateCard[[#This Row],[ServiceName]]&amp;Table_wabobpsvr_AzureCalc_AzureCalcRateCard[[#This Row],[Price_Level]]&amp;Table_wabobpsvr_AzureCalc_AzureCalcRateCard[[#This Row],[Region]]</f>
        <v>Data Transfer Out - Zone 3 - Tier 4A</v>
      </c>
      <c r="C3777" t="s">
        <v>785</v>
      </c>
      <c r="D3777" t="s">
        <v>181</v>
      </c>
      <c r="E3777">
        <v>0.17557</v>
      </c>
      <c r="F3777" t="s">
        <v>946</v>
      </c>
      <c r="G3777" s="784" t="s">
        <v>2096</v>
      </c>
      <c r="H3777" s="784" t="s">
        <v>2097</v>
      </c>
      <c r="I3777" s="784" t="s">
        <v>5446</v>
      </c>
    </row>
    <row r="3778" spans="1:9" hidden="1">
      <c r="A3778" t="str">
        <f>Table_wabobpsvr_AzureCalc_AzureCalcRateCard[[#This Row],[ServiceName]]&amp;Table_wabobpsvr_AzureCalc_AzureCalcRateCard[[#This Row],[Price_Level]]&amp;Table_wabobpsvr_AzureCalc_AzureCalcRateCard[[#This Row],[Region]]</f>
        <v>A9 HDInsight (Non-Windows)B13</v>
      </c>
      <c r="B3778">
        <v>13</v>
      </c>
      <c r="C3778" t="s">
        <v>91</v>
      </c>
      <c r="D3778" t="s">
        <v>182</v>
      </c>
      <c r="E3778">
        <v>2.093</v>
      </c>
      <c r="F3778" t="s">
        <v>3551</v>
      </c>
      <c r="G3778" s="784" t="s">
        <v>3714</v>
      </c>
      <c r="H3778" s="784" t="s">
        <v>3715</v>
      </c>
      <c r="I3778" s="784" t="s">
        <v>5449</v>
      </c>
    </row>
    <row r="3779" spans="1:9" hidden="1">
      <c r="A3779" t="str">
        <f>Table_wabobpsvr_AzureCalc_AzureCalcRateCard[[#This Row],[ServiceName]]&amp;Table_wabobpsvr_AzureCalc_AzureCalcRateCard[[#This Row],[Price_Level]]&amp;Table_wabobpsvr_AzureCalc_AzureCalcRateCard[[#This Row],[Region]]</f>
        <v>A9 HDInsight (Non-Windows)C13</v>
      </c>
      <c r="B3779">
        <v>13</v>
      </c>
      <c r="C3779" t="s">
        <v>91</v>
      </c>
      <c r="D3779" t="s">
        <v>184</v>
      </c>
      <c r="E3779">
        <v>2.0030000000000001</v>
      </c>
      <c r="F3779" t="s">
        <v>3551</v>
      </c>
      <c r="G3779" s="784" t="s">
        <v>3714</v>
      </c>
      <c r="H3779" s="784" t="s">
        <v>3715</v>
      </c>
      <c r="I3779" s="784" t="s">
        <v>5449</v>
      </c>
    </row>
    <row r="3780" spans="1:9" hidden="1">
      <c r="A3780" t="str">
        <f>Table_wabobpsvr_AzureCalc_AzureCalcRateCard[[#This Row],[ServiceName]]&amp;Table_wabobpsvr_AzureCalc_AzureCalcRateCard[[#This Row],[Price_Level]]&amp;Table_wabobpsvr_AzureCalc_AzureCalcRateCard[[#This Row],[Region]]</f>
        <v>A9 HDInsight (Non-Windows)D13</v>
      </c>
      <c r="B3780">
        <v>13</v>
      </c>
      <c r="C3780" t="s">
        <v>91</v>
      </c>
      <c r="D3780" t="s">
        <v>183</v>
      </c>
      <c r="E3780">
        <v>1.9139999999999999</v>
      </c>
      <c r="F3780" t="s">
        <v>3551</v>
      </c>
      <c r="G3780" s="784" t="s">
        <v>3714</v>
      </c>
      <c r="H3780" s="784" t="s">
        <v>3715</v>
      </c>
      <c r="I3780" s="784" t="s">
        <v>5449</v>
      </c>
    </row>
    <row r="3781" spans="1:9" hidden="1">
      <c r="A3781" t="str">
        <f>Table_wabobpsvr_AzureCalc_AzureCalcRateCard[[#This Row],[ServiceName]]&amp;Table_wabobpsvr_AzureCalc_AzureCalcRateCard[[#This Row],[Price_Level]]&amp;Table_wabobpsvr_AzureCalc_AzureCalcRateCard[[#This Row],[Region]]</f>
        <v>A8 Cloud ServicesB6</v>
      </c>
      <c r="B3781">
        <v>6</v>
      </c>
      <c r="C3781" t="s">
        <v>701</v>
      </c>
      <c r="D3781" t="s">
        <v>182</v>
      </c>
      <c r="E3781">
        <v>1.7150000000000001</v>
      </c>
      <c r="F3781" t="s">
        <v>716</v>
      </c>
      <c r="G3781" s="784" t="s">
        <v>2251</v>
      </c>
      <c r="H3781" s="784" t="s">
        <v>2252</v>
      </c>
      <c r="I3781" s="784" t="s">
        <v>5450</v>
      </c>
    </row>
    <row r="3782" spans="1:9" hidden="1">
      <c r="A3782" t="str">
        <f>Table_wabobpsvr_AzureCalc_AzureCalcRateCard[[#This Row],[ServiceName]]&amp;Table_wabobpsvr_AzureCalc_AzureCalcRateCard[[#This Row],[Price_Level]]&amp;Table_wabobpsvr_AzureCalc_AzureCalcRateCard[[#This Row],[Region]]</f>
        <v>A8 Cloud ServicesMOSP9</v>
      </c>
      <c r="B3782">
        <v>9</v>
      </c>
      <c r="C3782" t="s">
        <v>701</v>
      </c>
      <c r="D3782" t="s">
        <v>627</v>
      </c>
      <c r="E3782">
        <v>2.4500000000000002</v>
      </c>
      <c r="F3782" t="s">
        <v>716</v>
      </c>
      <c r="G3782" s="784" t="s">
        <v>4431</v>
      </c>
      <c r="H3782" s="784" t="s">
        <v>4431</v>
      </c>
      <c r="I3782" s="784" t="s">
        <v>5451</v>
      </c>
    </row>
    <row r="3783" spans="1:9" hidden="1">
      <c r="A3783" t="str">
        <f>Table_wabobpsvr_AzureCalc_AzureCalcRateCard[[#This Row],[ServiceName]]&amp;Table_wabobpsvr_AzureCalc_AzureCalcRateCard[[#This Row],[Price_Level]]&amp;Table_wabobpsvr_AzureCalc_AzureCalcRateCard[[#This Row],[Region]]</f>
        <v>A8 Cloud ServicesA9</v>
      </c>
      <c r="B3783">
        <v>9</v>
      </c>
      <c r="C3783" t="s">
        <v>701</v>
      </c>
      <c r="D3783" t="s">
        <v>181</v>
      </c>
      <c r="E3783">
        <v>1.7885</v>
      </c>
      <c r="F3783" t="s">
        <v>716</v>
      </c>
      <c r="G3783" s="784" t="s">
        <v>2277</v>
      </c>
      <c r="H3783" s="784" t="s">
        <v>2278</v>
      </c>
      <c r="I3783" s="784" t="s">
        <v>5451</v>
      </c>
    </row>
    <row r="3784" spans="1:9" hidden="1">
      <c r="A3784" t="str">
        <f>Table_wabobpsvr_AzureCalc_AzureCalcRateCard[[#This Row],[ServiceName]]&amp;Table_wabobpsvr_AzureCalc_AzureCalcRateCard[[#This Row],[Price_Level]]&amp;Table_wabobpsvr_AzureCalc_AzureCalcRateCard[[#This Row],[Region]]</f>
        <v>A8 Cloud ServicesB9</v>
      </c>
      <c r="B3784">
        <v>9</v>
      </c>
      <c r="C3784" t="s">
        <v>701</v>
      </c>
      <c r="D3784" t="s">
        <v>182</v>
      </c>
      <c r="E3784">
        <v>1.7150000000000001</v>
      </c>
      <c r="F3784" t="s">
        <v>716</v>
      </c>
      <c r="G3784" s="784" t="s">
        <v>2277</v>
      </c>
      <c r="H3784" s="784" t="s">
        <v>2278</v>
      </c>
      <c r="I3784" s="784" t="s">
        <v>5451</v>
      </c>
    </row>
    <row r="3785" spans="1:9" hidden="1">
      <c r="A3785" t="str">
        <f>Table_wabobpsvr_AzureCalc_AzureCalcRateCard[[#This Row],[ServiceName]]&amp;Table_wabobpsvr_AzureCalc_AzureCalcRateCard[[#This Row],[Price_Level]]&amp;Table_wabobpsvr_AzureCalc_AzureCalcRateCard[[#This Row],[Region]]</f>
        <v>A8 Cloud ServicesC9</v>
      </c>
      <c r="B3785">
        <v>9</v>
      </c>
      <c r="C3785" t="s">
        <v>701</v>
      </c>
      <c r="D3785" t="s">
        <v>184</v>
      </c>
      <c r="E3785">
        <v>1.6415</v>
      </c>
      <c r="F3785" t="s">
        <v>716</v>
      </c>
      <c r="G3785" s="784" t="s">
        <v>2277</v>
      </c>
      <c r="H3785" s="784" t="s">
        <v>2278</v>
      </c>
      <c r="I3785" s="784" t="s">
        <v>5451</v>
      </c>
    </row>
    <row r="3786" spans="1:9" hidden="1">
      <c r="A3786" t="str">
        <f>Table_wabobpsvr_AzureCalc_AzureCalcRateCard[[#This Row],[ServiceName]]&amp;Table_wabobpsvr_AzureCalc_AzureCalcRateCard[[#This Row],[Price_Level]]&amp;Table_wabobpsvr_AzureCalc_AzureCalcRateCard[[#This Row],[Region]]</f>
        <v>A8 Cloud ServicesD9</v>
      </c>
      <c r="B3786">
        <v>9</v>
      </c>
      <c r="C3786" t="s">
        <v>701</v>
      </c>
      <c r="D3786" t="s">
        <v>183</v>
      </c>
      <c r="E3786">
        <v>1.5680000000000001</v>
      </c>
      <c r="F3786" t="s">
        <v>716</v>
      </c>
      <c r="G3786" s="784" t="s">
        <v>2277</v>
      </c>
      <c r="H3786" s="784" t="s">
        <v>2278</v>
      </c>
      <c r="I3786" s="784" t="s">
        <v>5451</v>
      </c>
    </row>
    <row r="3787" spans="1:9" hidden="1">
      <c r="A3787" t="str">
        <f>Table_wabobpsvr_AzureCalc_AzureCalcRateCard[[#This Row],[ServiceName]]&amp;Table_wabobpsvr_AzureCalc_AzureCalcRateCard[[#This Row],[Price_Level]]&amp;Table_wabobpsvr_AzureCalc_AzureCalcRateCard[[#This Row],[Region]]</f>
        <v>A8 Cloud ServicesMOSP10</v>
      </c>
      <c r="B3787">
        <v>10</v>
      </c>
      <c r="C3787" t="s">
        <v>701</v>
      </c>
      <c r="D3787" t="s">
        <v>627</v>
      </c>
      <c r="E3787">
        <v>2.4500000000000002</v>
      </c>
      <c r="F3787" t="s">
        <v>716</v>
      </c>
      <c r="G3787" s="784" t="s">
        <v>4431</v>
      </c>
      <c r="H3787" s="784" t="s">
        <v>4431</v>
      </c>
      <c r="I3787" s="784" t="s">
        <v>5452</v>
      </c>
    </row>
    <row r="3788" spans="1:9" hidden="1">
      <c r="A3788" s="784" t="str">
        <f>Table_wabobpsvr_AzureCalc_AzureCalcRateCard[[#This Row],[ServiceName]]&amp;Table_wabobpsvr_AzureCalc_AzureCalcRateCard[[#This Row],[Price_Level]]&amp;Table_wabobpsvr_AzureCalc_AzureCalcRateCard[[#This Row],[Region]]</f>
        <v>A8 Cloud ServicesA10</v>
      </c>
      <c r="B3788" s="784">
        <v>10</v>
      </c>
      <c r="C3788" s="784" t="s">
        <v>701</v>
      </c>
      <c r="D3788" s="784" t="s">
        <v>181</v>
      </c>
      <c r="E3788" s="784">
        <v>1.7885</v>
      </c>
      <c r="F3788" s="784" t="s">
        <v>716</v>
      </c>
      <c r="G3788" s="784" t="s">
        <v>2279</v>
      </c>
      <c r="H3788" s="784" t="s">
        <v>2280</v>
      </c>
      <c r="I3788" s="784" t="s">
        <v>5452</v>
      </c>
    </row>
    <row r="3789" spans="1:9" hidden="1">
      <c r="A3789" s="784" t="str">
        <f>Table_wabobpsvr_AzureCalc_AzureCalcRateCard[[#This Row],[ServiceName]]&amp;Table_wabobpsvr_AzureCalc_AzureCalcRateCard[[#This Row],[Price_Level]]&amp;Table_wabobpsvr_AzureCalc_AzureCalcRateCard[[#This Row],[Region]]</f>
        <v>A8 Cloud ServicesB10</v>
      </c>
      <c r="B3789" s="784">
        <v>10</v>
      </c>
      <c r="C3789" s="784" t="s">
        <v>701</v>
      </c>
      <c r="D3789" s="784" t="s">
        <v>182</v>
      </c>
      <c r="E3789" s="784">
        <v>1.7150000000000001</v>
      </c>
      <c r="F3789" s="784" t="s">
        <v>716</v>
      </c>
      <c r="G3789" s="784" t="s">
        <v>2279</v>
      </c>
      <c r="H3789" s="784" t="s">
        <v>2280</v>
      </c>
      <c r="I3789" s="784" t="s">
        <v>5452</v>
      </c>
    </row>
    <row r="3790" spans="1:9" hidden="1">
      <c r="A3790" s="784" t="str">
        <f>Table_wabobpsvr_AzureCalc_AzureCalcRateCard[[#This Row],[ServiceName]]&amp;Table_wabobpsvr_AzureCalc_AzureCalcRateCard[[#This Row],[Price_Level]]&amp;Table_wabobpsvr_AzureCalc_AzureCalcRateCard[[#This Row],[Region]]</f>
        <v>A8 Cloud ServicesC10</v>
      </c>
      <c r="B3790" s="784">
        <v>10</v>
      </c>
      <c r="C3790" s="784" t="s">
        <v>701</v>
      </c>
      <c r="D3790" s="784" t="s">
        <v>184</v>
      </c>
      <c r="E3790" s="784">
        <v>1.6415</v>
      </c>
      <c r="F3790" s="784" t="s">
        <v>716</v>
      </c>
      <c r="G3790" s="784" t="s">
        <v>2279</v>
      </c>
      <c r="H3790" s="784" t="s">
        <v>2280</v>
      </c>
      <c r="I3790" s="784" t="s">
        <v>5452</v>
      </c>
    </row>
    <row r="3791" spans="1:9" hidden="1">
      <c r="A3791" s="784" t="str">
        <f>Table_wabobpsvr_AzureCalc_AzureCalcRateCard[[#This Row],[ServiceName]]&amp;Table_wabobpsvr_AzureCalc_AzureCalcRateCard[[#This Row],[Price_Level]]&amp;Table_wabobpsvr_AzureCalc_AzureCalcRateCard[[#This Row],[Region]]</f>
        <v>A8 Cloud ServicesD10</v>
      </c>
      <c r="B3791" s="784">
        <v>10</v>
      </c>
      <c r="C3791" s="784" t="s">
        <v>701</v>
      </c>
      <c r="D3791" s="784" t="s">
        <v>183</v>
      </c>
      <c r="E3791" s="784">
        <v>1.5680000000000001</v>
      </c>
      <c r="F3791" s="784" t="s">
        <v>716</v>
      </c>
      <c r="G3791" s="784" t="s">
        <v>2279</v>
      </c>
      <c r="H3791" s="784" t="s">
        <v>2280</v>
      </c>
      <c r="I3791" s="784" t="s">
        <v>5452</v>
      </c>
    </row>
    <row r="3792" spans="1:9" hidden="1">
      <c r="A3792" s="784" t="str">
        <f>Table_wabobpsvr_AzureCalc_AzureCalcRateCard[[#This Row],[ServiceName]]&amp;Table_wabobpsvr_AzureCalc_AzureCalcRateCard[[#This Row],[Price_Level]]&amp;Table_wabobpsvr_AzureCalc_AzureCalcRateCard[[#This Row],[Region]]</f>
        <v>A8 Cloud ServicesMOSP11</v>
      </c>
      <c r="B3792" s="784">
        <v>11</v>
      </c>
      <c r="C3792" s="784" t="s">
        <v>701</v>
      </c>
      <c r="D3792" s="784" t="s">
        <v>627</v>
      </c>
      <c r="E3792" s="784">
        <v>999999</v>
      </c>
      <c r="F3792" s="784" t="s">
        <v>716</v>
      </c>
      <c r="G3792" s="784" t="s">
        <v>4431</v>
      </c>
      <c r="H3792" s="784" t="s">
        <v>4431</v>
      </c>
      <c r="I3792" s="784" t="s">
        <v>5453</v>
      </c>
    </row>
    <row r="3793" spans="1:9" hidden="1">
      <c r="A3793" t="str">
        <f>Table_wabobpsvr_AzureCalc_AzureCalcRateCard[[#This Row],[ServiceName]]&amp;Table_wabobpsvr_AzureCalc_AzureCalcRateCard[[#This Row],[Price_Level]]&amp;Table_wabobpsvr_AzureCalc_AzureCalcRateCard[[#This Row],[Region]]</f>
        <v>A8 Cloud ServicesA11</v>
      </c>
      <c r="B3793">
        <v>11</v>
      </c>
      <c r="C3793" t="s">
        <v>701</v>
      </c>
      <c r="D3793" t="s">
        <v>181</v>
      </c>
      <c r="E3793">
        <v>999999</v>
      </c>
      <c r="F3793" t="s">
        <v>716</v>
      </c>
      <c r="G3793" s="784" t="s">
        <v>2281</v>
      </c>
      <c r="H3793" s="784" t="s">
        <v>2282</v>
      </c>
      <c r="I3793" s="784" t="s">
        <v>5453</v>
      </c>
    </row>
    <row r="3794" spans="1:9" hidden="1">
      <c r="A3794" t="str">
        <f>Table_wabobpsvr_AzureCalc_AzureCalcRateCard[[#This Row],[ServiceName]]&amp;Table_wabobpsvr_AzureCalc_AzureCalcRateCard[[#This Row],[Price_Level]]&amp;Table_wabobpsvr_AzureCalc_AzureCalcRateCard[[#This Row],[Region]]</f>
        <v>A8 Cloud ServicesB11</v>
      </c>
      <c r="B3794">
        <v>11</v>
      </c>
      <c r="C3794" t="s">
        <v>701</v>
      </c>
      <c r="D3794" t="s">
        <v>182</v>
      </c>
      <c r="E3794">
        <v>999999</v>
      </c>
      <c r="F3794" t="s">
        <v>716</v>
      </c>
      <c r="G3794" s="784" t="s">
        <v>2281</v>
      </c>
      <c r="H3794" s="784" t="s">
        <v>2282</v>
      </c>
      <c r="I3794" s="784" t="s">
        <v>5453</v>
      </c>
    </row>
    <row r="3795" spans="1:9" hidden="1">
      <c r="A3795" t="str">
        <f>Table_wabobpsvr_AzureCalc_AzureCalcRateCard[[#This Row],[ServiceName]]&amp;Table_wabobpsvr_AzureCalc_AzureCalcRateCard[[#This Row],[Price_Level]]&amp;Table_wabobpsvr_AzureCalc_AzureCalcRateCard[[#This Row],[Region]]</f>
        <v>A8 Cloud ServicesC11</v>
      </c>
      <c r="B3795">
        <v>11</v>
      </c>
      <c r="C3795" t="s">
        <v>701</v>
      </c>
      <c r="D3795" t="s">
        <v>184</v>
      </c>
      <c r="E3795">
        <v>999999</v>
      </c>
      <c r="F3795" t="s">
        <v>716</v>
      </c>
      <c r="G3795" s="784" t="s">
        <v>2281</v>
      </c>
      <c r="H3795" s="784" t="s">
        <v>2282</v>
      </c>
      <c r="I3795" s="784" t="s">
        <v>5453</v>
      </c>
    </row>
    <row r="3796" spans="1:9" hidden="1">
      <c r="A3796" t="str">
        <f>Table_wabobpsvr_AzureCalc_AzureCalcRateCard[[#This Row],[ServiceName]]&amp;Table_wabobpsvr_AzureCalc_AzureCalcRateCard[[#This Row],[Price_Level]]&amp;Table_wabobpsvr_AzureCalc_AzureCalcRateCard[[#This Row],[Region]]</f>
        <v>A8 Cloud ServicesD11</v>
      </c>
      <c r="B3796">
        <v>11</v>
      </c>
      <c r="C3796" t="s">
        <v>701</v>
      </c>
      <c r="D3796" t="s">
        <v>183</v>
      </c>
      <c r="E3796">
        <v>999999</v>
      </c>
      <c r="F3796" t="s">
        <v>716</v>
      </c>
      <c r="G3796" s="784" t="s">
        <v>2281</v>
      </c>
      <c r="H3796" s="784" t="s">
        <v>2282</v>
      </c>
      <c r="I3796" s="784" t="s">
        <v>5453</v>
      </c>
    </row>
    <row r="3797" spans="1:9" hidden="1">
      <c r="A3797" t="str">
        <f>Table_wabobpsvr_AzureCalc_AzureCalcRateCard[[#This Row],[ServiceName]]&amp;Table_wabobpsvr_AzureCalc_AzureCalcRateCard[[#This Row],[Price_Level]]&amp;Table_wabobpsvr_AzureCalc_AzureCalcRateCard[[#This Row],[Region]]</f>
        <v>A8 Cloud ServicesMOSP12</v>
      </c>
      <c r="B3797">
        <v>12</v>
      </c>
      <c r="C3797" t="s">
        <v>701</v>
      </c>
      <c r="D3797" t="s">
        <v>627</v>
      </c>
      <c r="E3797">
        <v>999999</v>
      </c>
      <c r="F3797" t="s">
        <v>716</v>
      </c>
      <c r="G3797" s="784" t="s">
        <v>4431</v>
      </c>
      <c r="H3797" s="784" t="s">
        <v>4431</v>
      </c>
      <c r="I3797" s="784" t="s">
        <v>5454</v>
      </c>
    </row>
    <row r="3798" spans="1:9" hidden="1">
      <c r="A3798" t="str">
        <f>Table_wabobpsvr_AzureCalc_AzureCalcRateCard[[#This Row],[ServiceName]]&amp;Table_wabobpsvr_AzureCalc_AzureCalcRateCard[[#This Row],[Price_Level]]&amp;Table_wabobpsvr_AzureCalc_AzureCalcRateCard[[#This Row],[Region]]</f>
        <v>A8 Cloud ServicesA12</v>
      </c>
      <c r="B3798">
        <v>12</v>
      </c>
      <c r="C3798" t="s">
        <v>701</v>
      </c>
      <c r="D3798" t="s">
        <v>181</v>
      </c>
      <c r="E3798">
        <v>999999</v>
      </c>
      <c r="F3798" t="s">
        <v>716</v>
      </c>
      <c r="G3798" s="784" t="s">
        <v>2283</v>
      </c>
      <c r="H3798" s="784" t="s">
        <v>2284</v>
      </c>
      <c r="I3798" s="784" t="s">
        <v>5454</v>
      </c>
    </row>
    <row r="3799" spans="1:9" hidden="1">
      <c r="A3799" t="str">
        <f>Table_wabobpsvr_AzureCalc_AzureCalcRateCard[[#This Row],[ServiceName]]&amp;Table_wabobpsvr_AzureCalc_AzureCalcRateCard[[#This Row],[Price_Level]]&amp;Table_wabobpsvr_AzureCalc_AzureCalcRateCard[[#This Row],[Region]]</f>
        <v>A8 Cloud ServicesB12</v>
      </c>
      <c r="B3799">
        <v>12</v>
      </c>
      <c r="C3799" t="s">
        <v>701</v>
      </c>
      <c r="D3799" t="s">
        <v>182</v>
      </c>
      <c r="E3799">
        <v>999999</v>
      </c>
      <c r="F3799" t="s">
        <v>716</v>
      </c>
      <c r="G3799" s="784" t="s">
        <v>2283</v>
      </c>
      <c r="H3799" s="784" t="s">
        <v>2284</v>
      </c>
      <c r="I3799" s="784" t="s">
        <v>5454</v>
      </c>
    </row>
    <row r="3800" spans="1:9" hidden="1">
      <c r="A3800" t="str">
        <f>Table_wabobpsvr_AzureCalc_AzureCalcRateCard[[#This Row],[ServiceName]]&amp;Table_wabobpsvr_AzureCalc_AzureCalcRateCard[[#This Row],[Price_Level]]&amp;Table_wabobpsvr_AzureCalc_AzureCalcRateCard[[#This Row],[Region]]</f>
        <v>A8 Cloud ServicesC12</v>
      </c>
      <c r="B3800">
        <v>12</v>
      </c>
      <c r="C3800" t="s">
        <v>701</v>
      </c>
      <c r="D3800" t="s">
        <v>184</v>
      </c>
      <c r="E3800">
        <v>999999</v>
      </c>
      <c r="F3800" t="s">
        <v>716</v>
      </c>
      <c r="G3800" s="784" t="s">
        <v>2283</v>
      </c>
      <c r="H3800" s="784" t="s">
        <v>2284</v>
      </c>
      <c r="I3800" s="784" t="s">
        <v>5454</v>
      </c>
    </row>
    <row r="3801" spans="1:9" hidden="1">
      <c r="A3801" s="784" t="str">
        <f>Table_wabobpsvr_AzureCalc_AzureCalcRateCard[[#This Row],[ServiceName]]&amp;Table_wabobpsvr_AzureCalc_AzureCalcRateCard[[#This Row],[Price_Level]]&amp;Table_wabobpsvr_AzureCalc_AzureCalcRateCard[[#This Row],[Region]]</f>
        <v>A8 Cloud ServicesD12</v>
      </c>
      <c r="B3801" s="784">
        <v>12</v>
      </c>
      <c r="C3801" s="784" t="s">
        <v>701</v>
      </c>
      <c r="D3801" s="784" t="s">
        <v>183</v>
      </c>
      <c r="E3801" s="784">
        <v>999999</v>
      </c>
      <c r="F3801" s="784" t="s">
        <v>716</v>
      </c>
      <c r="G3801" s="784" t="s">
        <v>2283</v>
      </c>
      <c r="H3801" s="784" t="s">
        <v>2284</v>
      </c>
      <c r="I3801" s="784" t="s">
        <v>5454</v>
      </c>
    </row>
    <row r="3802" spans="1:9" hidden="1">
      <c r="A3802" s="784" t="str">
        <f>Table_wabobpsvr_AzureCalc_AzureCalcRateCard[[#This Row],[ServiceName]]&amp;Table_wabobpsvr_AzureCalc_AzureCalcRateCard[[#This Row],[Price_Level]]&amp;Table_wabobpsvr_AzureCalc_AzureCalcRateCard[[#This Row],[Region]]</f>
        <v>A8 Cloud ServicesMOSP13</v>
      </c>
      <c r="B3802" s="784">
        <v>13</v>
      </c>
      <c r="C3802" s="784" t="s">
        <v>701</v>
      </c>
      <c r="D3802" s="784" t="s">
        <v>627</v>
      </c>
      <c r="E3802" s="784">
        <v>2.9889999999999999</v>
      </c>
      <c r="F3802" s="784" t="s">
        <v>716</v>
      </c>
      <c r="G3802" s="784" t="s">
        <v>4431</v>
      </c>
      <c r="H3802" s="784" t="s">
        <v>4431</v>
      </c>
      <c r="I3802" s="784" t="s">
        <v>5455</v>
      </c>
    </row>
    <row r="3803" spans="1:9" hidden="1">
      <c r="A3803" s="784" t="str">
        <f>Table_wabobpsvr_AzureCalc_AzureCalcRateCard[[#This Row],[ServiceName]]&amp;Table_wabobpsvr_AzureCalc_AzureCalcRateCard[[#This Row],[Price_Level]]&amp;Table_wabobpsvr_AzureCalc_AzureCalcRateCard[[#This Row],[Region]]</f>
        <v>A8 Cloud ServicesA13</v>
      </c>
      <c r="B3803" s="784">
        <v>13</v>
      </c>
      <c r="C3803" s="784" t="s">
        <v>701</v>
      </c>
      <c r="D3803" s="784" t="s">
        <v>181</v>
      </c>
      <c r="E3803" s="784">
        <v>2.1819700000000002</v>
      </c>
      <c r="F3803" s="784" t="s">
        <v>716</v>
      </c>
      <c r="G3803" s="784" t="s">
        <v>2285</v>
      </c>
      <c r="H3803" s="784" t="s">
        <v>2286</v>
      </c>
      <c r="I3803" s="784" t="s">
        <v>5455</v>
      </c>
    </row>
    <row r="3804" spans="1:9" hidden="1">
      <c r="A3804" s="784" t="str">
        <f>Table_wabobpsvr_AzureCalc_AzureCalcRateCard[[#This Row],[ServiceName]]&amp;Table_wabobpsvr_AzureCalc_AzureCalcRateCard[[#This Row],[Price_Level]]&amp;Table_wabobpsvr_AzureCalc_AzureCalcRateCard[[#This Row],[Region]]</f>
        <v>A8 Cloud ServicesB13</v>
      </c>
      <c r="B3804" s="784">
        <v>13</v>
      </c>
      <c r="C3804" s="784" t="s">
        <v>701</v>
      </c>
      <c r="D3804" s="784" t="s">
        <v>182</v>
      </c>
      <c r="E3804" s="784">
        <v>2.0922999999999998</v>
      </c>
      <c r="F3804" s="784" t="s">
        <v>716</v>
      </c>
      <c r="G3804" s="784" t="s">
        <v>2285</v>
      </c>
      <c r="H3804" s="784" t="s">
        <v>2286</v>
      </c>
      <c r="I3804" s="784" t="s">
        <v>5455</v>
      </c>
    </row>
    <row r="3805" spans="1:9" hidden="1">
      <c r="A3805" s="784" t="str">
        <f>Table_wabobpsvr_AzureCalc_AzureCalcRateCard[[#This Row],[ServiceName]]&amp;Table_wabobpsvr_AzureCalc_AzureCalcRateCard[[#This Row],[Price_Level]]&amp;Table_wabobpsvr_AzureCalc_AzureCalcRateCard[[#This Row],[Region]]</f>
        <v>A8 Cloud ServicesC13</v>
      </c>
      <c r="B3805" s="784">
        <v>13</v>
      </c>
      <c r="C3805" s="784" t="s">
        <v>701</v>
      </c>
      <c r="D3805" s="784" t="s">
        <v>184</v>
      </c>
      <c r="E3805" s="784">
        <v>2.0026299999999999</v>
      </c>
      <c r="F3805" s="784" t="s">
        <v>716</v>
      </c>
      <c r="G3805" s="784" t="s">
        <v>2285</v>
      </c>
      <c r="H3805" s="784" t="s">
        <v>2286</v>
      </c>
      <c r="I3805" s="784" t="s">
        <v>5455</v>
      </c>
    </row>
    <row r="3806" spans="1:9" hidden="1">
      <c r="A3806" s="784" t="str">
        <f>Table_wabobpsvr_AzureCalc_AzureCalcRateCard[[#This Row],[ServiceName]]&amp;Table_wabobpsvr_AzureCalc_AzureCalcRateCard[[#This Row],[Price_Level]]&amp;Table_wabobpsvr_AzureCalc_AzureCalcRateCard[[#This Row],[Region]]</f>
        <v>A8 Cloud ServicesD13</v>
      </c>
      <c r="B3806" s="784">
        <v>13</v>
      </c>
      <c r="C3806" s="784" t="s">
        <v>701</v>
      </c>
      <c r="D3806" s="784" t="s">
        <v>183</v>
      </c>
      <c r="E3806" s="784">
        <v>1.91296</v>
      </c>
      <c r="F3806" s="784" t="s">
        <v>716</v>
      </c>
      <c r="G3806" s="784" t="s">
        <v>2285</v>
      </c>
      <c r="H3806" s="784" t="s">
        <v>2286</v>
      </c>
      <c r="I3806" s="784" t="s">
        <v>5455</v>
      </c>
    </row>
    <row r="3807" spans="1:9" hidden="1">
      <c r="A3807" s="784" t="str">
        <f>Table_wabobpsvr_AzureCalc_AzureCalcRateCard[[#This Row],[ServiceName]]&amp;Table_wabobpsvr_AzureCalc_AzureCalcRateCard[[#This Row],[Price_Level]]&amp;Table_wabobpsvr_AzureCalc_AzureCalcRateCard[[#This Row],[Region]]</f>
        <v>A8 VM (Non-Windows)MOSP6</v>
      </c>
      <c r="B3807" s="784">
        <v>6</v>
      </c>
      <c r="C3807" s="784" t="s">
        <v>701</v>
      </c>
      <c r="D3807" s="784" t="s">
        <v>627</v>
      </c>
      <c r="E3807" s="784">
        <v>1.97</v>
      </c>
      <c r="F3807" s="784" t="s">
        <v>717</v>
      </c>
      <c r="G3807" s="784" t="s">
        <v>4431</v>
      </c>
      <c r="H3807" s="784" t="s">
        <v>4431</v>
      </c>
      <c r="I3807" s="784" t="s">
        <v>5456</v>
      </c>
    </row>
    <row r="3808" spans="1:9" hidden="1">
      <c r="A3808" s="784" t="str">
        <f>Table_wabobpsvr_AzureCalc_AzureCalcRateCard[[#This Row],[ServiceName]]&amp;Table_wabobpsvr_AzureCalc_AzureCalcRateCard[[#This Row],[Price_Level]]&amp;Table_wabobpsvr_AzureCalc_AzureCalcRateCard[[#This Row],[Region]]</f>
        <v>A8 VM (Non-Windows)A6</v>
      </c>
      <c r="B3808" s="784">
        <v>6</v>
      </c>
      <c r="C3808" s="784" t="s">
        <v>701</v>
      </c>
      <c r="D3808" s="784" t="s">
        <v>181</v>
      </c>
      <c r="E3808" s="784">
        <v>1.4380999999999999</v>
      </c>
      <c r="F3808" s="784" t="s">
        <v>717</v>
      </c>
      <c r="G3808" s="784" t="s">
        <v>2287</v>
      </c>
      <c r="H3808" s="784" t="s">
        <v>2288</v>
      </c>
      <c r="I3808" s="784" t="s">
        <v>5456</v>
      </c>
    </row>
    <row r="3809" spans="1:9" hidden="1">
      <c r="A3809" s="784" t="str">
        <f>Table_wabobpsvr_AzureCalc_AzureCalcRateCard[[#This Row],[ServiceName]]&amp;Table_wabobpsvr_AzureCalc_AzureCalcRateCard[[#This Row],[Price_Level]]&amp;Table_wabobpsvr_AzureCalc_AzureCalcRateCard[[#This Row],[Region]]</f>
        <v>A8 VM (Non-Windows)B6</v>
      </c>
      <c r="B3809" s="784">
        <v>6</v>
      </c>
      <c r="C3809" s="784" t="s">
        <v>701</v>
      </c>
      <c r="D3809" s="784" t="s">
        <v>182</v>
      </c>
      <c r="E3809" s="784">
        <v>1.379</v>
      </c>
      <c r="F3809" s="784" t="s">
        <v>717</v>
      </c>
      <c r="G3809" s="784" t="s">
        <v>2287</v>
      </c>
      <c r="H3809" s="784" t="s">
        <v>2288</v>
      </c>
      <c r="I3809" s="784" t="s">
        <v>5456</v>
      </c>
    </row>
    <row r="3810" spans="1:9" hidden="1">
      <c r="A3810" s="784" t="str">
        <f>Table_wabobpsvr_AzureCalc_AzureCalcRateCard[[#This Row],[ServiceName]]&amp;Table_wabobpsvr_AzureCalc_AzureCalcRateCard[[#This Row],[Price_Level]]&amp;Table_wabobpsvr_AzureCalc_AzureCalcRateCard[[#This Row],[Region]]</f>
        <v>A8 VM (Non-Windows)C6</v>
      </c>
      <c r="B3810" s="784">
        <v>6</v>
      </c>
      <c r="C3810" s="784" t="s">
        <v>701</v>
      </c>
      <c r="D3810" s="784" t="s">
        <v>184</v>
      </c>
      <c r="E3810" s="784">
        <v>1.3199000000000001</v>
      </c>
      <c r="F3810" s="784" t="s">
        <v>717</v>
      </c>
      <c r="G3810" s="784" t="s">
        <v>2287</v>
      </c>
      <c r="H3810" s="784" t="s">
        <v>2288</v>
      </c>
      <c r="I3810" s="784" t="s">
        <v>5456</v>
      </c>
    </row>
    <row r="3811" spans="1:9" hidden="1">
      <c r="A3811" s="784" t="str">
        <f>Table_wabobpsvr_AzureCalc_AzureCalcRateCard[[#This Row],[ServiceName]]&amp;Table_wabobpsvr_AzureCalc_AzureCalcRateCard[[#This Row],[Price_Level]]&amp;Table_wabobpsvr_AzureCalc_AzureCalcRateCard[[#This Row],[Region]]</f>
        <v>A8 VM (Non-Windows)D6</v>
      </c>
      <c r="B3811" s="784">
        <v>6</v>
      </c>
      <c r="C3811" s="784" t="s">
        <v>701</v>
      </c>
      <c r="D3811" s="784" t="s">
        <v>183</v>
      </c>
      <c r="E3811" s="784">
        <v>1.2607999999999999</v>
      </c>
      <c r="F3811" s="784" t="s">
        <v>717</v>
      </c>
      <c r="G3811" s="784" t="s">
        <v>2287</v>
      </c>
      <c r="H3811" s="784" t="s">
        <v>2288</v>
      </c>
      <c r="I3811" s="784" t="s">
        <v>5456</v>
      </c>
    </row>
    <row r="3812" spans="1:9" hidden="1">
      <c r="A3812" s="784" t="str">
        <f>Table_wabobpsvr_AzureCalc_AzureCalcRateCard[[#This Row],[ServiceName]]&amp;Table_wabobpsvr_AzureCalc_AzureCalcRateCard[[#This Row],[Price_Level]]&amp;Table_wabobpsvr_AzureCalc_AzureCalcRateCard[[#This Row],[Region]]</f>
        <v>A8 VM (Non-Windows)MOSP4</v>
      </c>
      <c r="B3812" s="784">
        <v>4</v>
      </c>
      <c r="C3812" s="784" t="s">
        <v>701</v>
      </c>
      <c r="D3812" s="784" t="s">
        <v>627</v>
      </c>
      <c r="E3812" s="784">
        <v>1.97</v>
      </c>
      <c r="F3812" s="784" t="s">
        <v>717</v>
      </c>
      <c r="G3812" s="784" t="s">
        <v>4431</v>
      </c>
      <c r="H3812" s="784" t="s">
        <v>4431</v>
      </c>
      <c r="I3812" s="784" t="s">
        <v>5457</v>
      </c>
    </row>
    <row r="3813" spans="1:9" hidden="1">
      <c r="A3813" s="784" t="str">
        <f>Table_wabobpsvr_AzureCalc_AzureCalcRateCard[[#This Row],[ServiceName]]&amp;Table_wabobpsvr_AzureCalc_AzureCalcRateCard[[#This Row],[Price_Level]]&amp;Table_wabobpsvr_AzureCalc_AzureCalcRateCard[[#This Row],[Region]]</f>
        <v>A8 VM (Non-Windows)A4</v>
      </c>
      <c r="B3813" s="784">
        <v>4</v>
      </c>
      <c r="C3813" s="784" t="s">
        <v>701</v>
      </c>
      <c r="D3813" s="784" t="s">
        <v>181</v>
      </c>
      <c r="E3813" s="784">
        <v>1.4380999999999999</v>
      </c>
      <c r="F3813" s="784" t="s">
        <v>717</v>
      </c>
      <c r="G3813" s="784" t="s">
        <v>2289</v>
      </c>
      <c r="H3813" s="784" t="s">
        <v>2290</v>
      </c>
      <c r="I3813" s="784" t="s">
        <v>5457</v>
      </c>
    </row>
    <row r="3814" spans="1:9" hidden="1">
      <c r="A3814" s="784" t="str">
        <f>Table_wabobpsvr_AzureCalc_AzureCalcRateCard[[#This Row],[ServiceName]]&amp;Table_wabobpsvr_AzureCalc_AzureCalcRateCard[[#This Row],[Price_Level]]&amp;Table_wabobpsvr_AzureCalc_AzureCalcRateCard[[#This Row],[Region]]</f>
        <v>A8 VM (Non-Windows)B4</v>
      </c>
      <c r="B3814" s="784">
        <v>4</v>
      </c>
      <c r="C3814" s="784" t="s">
        <v>701</v>
      </c>
      <c r="D3814" s="784" t="s">
        <v>182</v>
      </c>
      <c r="E3814" s="784">
        <v>1.379</v>
      </c>
      <c r="F3814" s="784" t="s">
        <v>717</v>
      </c>
      <c r="G3814" s="784" t="s">
        <v>2287</v>
      </c>
      <c r="H3814" s="784" t="s">
        <v>2290</v>
      </c>
      <c r="I3814" s="784" t="s">
        <v>5457</v>
      </c>
    </row>
    <row r="3815" spans="1:9" hidden="1">
      <c r="A3815" s="784" t="str">
        <f>Table_wabobpsvr_AzureCalc_AzureCalcRateCard[[#This Row],[ServiceName]]&amp;Table_wabobpsvr_AzureCalc_AzureCalcRateCard[[#This Row],[Price_Level]]&amp;Table_wabobpsvr_AzureCalc_AzureCalcRateCard[[#This Row],[Region]]</f>
        <v>A8 VM (Non-Windows)C4</v>
      </c>
      <c r="B3815" s="784">
        <v>4</v>
      </c>
      <c r="C3815" s="784" t="s">
        <v>701</v>
      </c>
      <c r="D3815" s="784" t="s">
        <v>184</v>
      </c>
      <c r="E3815" s="784">
        <v>1.3199000000000001</v>
      </c>
      <c r="F3815" s="784" t="s">
        <v>717</v>
      </c>
      <c r="G3815" s="784" t="s">
        <v>2287</v>
      </c>
      <c r="H3815" s="784" t="s">
        <v>2290</v>
      </c>
      <c r="I3815" s="784" t="s">
        <v>5457</v>
      </c>
    </row>
    <row r="3816" spans="1:9" hidden="1">
      <c r="A3816" s="784" t="str">
        <f>Table_wabobpsvr_AzureCalc_AzureCalcRateCard[[#This Row],[ServiceName]]&amp;Table_wabobpsvr_AzureCalc_AzureCalcRateCard[[#This Row],[Price_Level]]&amp;Table_wabobpsvr_AzureCalc_AzureCalcRateCard[[#This Row],[Region]]</f>
        <v>A8 VM (Non-Windows)D4</v>
      </c>
      <c r="B3816" s="784">
        <v>4</v>
      </c>
      <c r="C3816" s="784" t="s">
        <v>701</v>
      </c>
      <c r="D3816" s="784" t="s">
        <v>183</v>
      </c>
      <c r="E3816" s="784">
        <v>1.2607999999999999</v>
      </c>
      <c r="F3816" s="784" t="s">
        <v>717</v>
      </c>
      <c r="G3816" s="784" t="s">
        <v>2287</v>
      </c>
      <c r="H3816" s="784" t="s">
        <v>2290</v>
      </c>
      <c r="I3816" s="784" t="s">
        <v>5457</v>
      </c>
    </row>
    <row r="3817" spans="1:9" hidden="1">
      <c r="A3817" s="784" t="str">
        <f>Table_wabobpsvr_AzureCalc_AzureCalcRateCard[[#This Row],[ServiceName]]&amp;Table_wabobpsvr_AzureCalc_AzureCalcRateCard[[#This Row],[Price_Level]]&amp;Table_wabobpsvr_AzureCalc_AzureCalcRateCard[[#This Row],[Region]]</f>
        <v>A8 VM (Non-Windows)MOSP5</v>
      </c>
      <c r="B3817" s="784">
        <v>5</v>
      </c>
      <c r="C3817" s="784" t="s">
        <v>701</v>
      </c>
      <c r="D3817" s="784" t="s">
        <v>627</v>
      </c>
      <c r="E3817" s="784">
        <v>1.97</v>
      </c>
      <c r="F3817" s="784" t="s">
        <v>717</v>
      </c>
      <c r="G3817" s="784" t="s">
        <v>4431</v>
      </c>
      <c r="H3817" s="784" t="s">
        <v>4431</v>
      </c>
      <c r="I3817" s="784" t="s">
        <v>5458</v>
      </c>
    </row>
    <row r="3818" spans="1:9" hidden="1">
      <c r="A3818" s="784" t="str">
        <f>Table_wabobpsvr_AzureCalc_AzureCalcRateCard[[#This Row],[ServiceName]]&amp;Table_wabobpsvr_AzureCalc_AzureCalcRateCard[[#This Row],[Price_Level]]&amp;Table_wabobpsvr_AzureCalc_AzureCalcRateCard[[#This Row],[Region]]</f>
        <v>A8 VM (Non-Windows)A5</v>
      </c>
      <c r="B3818" s="784">
        <v>5</v>
      </c>
      <c r="C3818" s="784" t="s">
        <v>701</v>
      </c>
      <c r="D3818" s="784" t="s">
        <v>181</v>
      </c>
      <c r="E3818" s="784">
        <v>1.4380999999999999</v>
      </c>
      <c r="F3818" s="784" t="s">
        <v>717</v>
      </c>
      <c r="G3818" s="784" t="s">
        <v>2291</v>
      </c>
      <c r="H3818" s="784" t="s">
        <v>2292</v>
      </c>
      <c r="I3818" s="784" t="s">
        <v>5458</v>
      </c>
    </row>
    <row r="3819" spans="1:9" hidden="1">
      <c r="A3819" s="784" t="str">
        <f>Table_wabobpsvr_AzureCalc_AzureCalcRateCard[[#This Row],[ServiceName]]&amp;Table_wabobpsvr_AzureCalc_AzureCalcRateCard[[#This Row],[Price_Level]]&amp;Table_wabobpsvr_AzureCalc_AzureCalcRateCard[[#This Row],[Region]]</f>
        <v>A8 VM (Non-Windows)B5</v>
      </c>
      <c r="B3819" s="784">
        <v>5</v>
      </c>
      <c r="C3819" s="784" t="s">
        <v>701</v>
      </c>
      <c r="D3819" s="784" t="s">
        <v>182</v>
      </c>
      <c r="E3819" s="784">
        <v>1.379</v>
      </c>
      <c r="F3819" s="784" t="s">
        <v>717</v>
      </c>
      <c r="G3819" s="784" t="s">
        <v>2291</v>
      </c>
      <c r="H3819" s="784" t="s">
        <v>2292</v>
      </c>
      <c r="I3819" s="784" t="s">
        <v>5458</v>
      </c>
    </row>
    <row r="3820" spans="1:9" hidden="1">
      <c r="A3820" s="784" t="str">
        <f>Table_wabobpsvr_AzureCalc_AzureCalcRateCard[[#This Row],[ServiceName]]&amp;Table_wabobpsvr_AzureCalc_AzureCalcRateCard[[#This Row],[Price_Level]]&amp;Table_wabobpsvr_AzureCalc_AzureCalcRateCard[[#This Row],[Region]]</f>
        <v>A8 VM (Non-Windows)C5</v>
      </c>
      <c r="B3820" s="784">
        <v>5</v>
      </c>
      <c r="C3820" s="784" t="s">
        <v>701</v>
      </c>
      <c r="D3820" s="784" t="s">
        <v>184</v>
      </c>
      <c r="E3820" s="784">
        <v>1.3199000000000001</v>
      </c>
      <c r="F3820" s="784" t="s">
        <v>717</v>
      </c>
      <c r="G3820" s="784" t="s">
        <v>2291</v>
      </c>
      <c r="H3820" s="784" t="s">
        <v>2292</v>
      </c>
      <c r="I3820" s="784" t="s">
        <v>5458</v>
      </c>
    </row>
    <row r="3821" spans="1:9" hidden="1">
      <c r="A3821" s="784" t="str">
        <f>Table_wabobpsvr_AzureCalc_AzureCalcRateCard[[#This Row],[ServiceName]]&amp;Table_wabobpsvr_AzureCalc_AzureCalcRateCard[[#This Row],[Price_Level]]&amp;Table_wabobpsvr_AzureCalc_AzureCalcRateCard[[#This Row],[Region]]</f>
        <v>A8 VM (Non-Windows)D5</v>
      </c>
      <c r="B3821" s="784">
        <v>5</v>
      </c>
      <c r="C3821" s="784" t="s">
        <v>701</v>
      </c>
      <c r="D3821" s="784" t="s">
        <v>183</v>
      </c>
      <c r="E3821" s="784">
        <v>1.2607999999999999</v>
      </c>
      <c r="F3821" s="784" t="s">
        <v>717</v>
      </c>
      <c r="G3821" s="784" t="s">
        <v>2291</v>
      </c>
      <c r="H3821" s="784" t="s">
        <v>2292</v>
      </c>
      <c r="I3821" s="784" t="s">
        <v>5458</v>
      </c>
    </row>
    <row r="3822" spans="1:9" hidden="1">
      <c r="A3822" s="784" t="str">
        <f>Table_wabobpsvr_AzureCalc_AzureCalcRateCard[[#This Row],[ServiceName]]&amp;Table_wabobpsvr_AzureCalc_AzureCalcRateCard[[#This Row],[Price_Level]]&amp;Table_wabobpsvr_AzureCalc_AzureCalcRateCard[[#This Row],[Region]]</f>
        <v>A9 VM (Windows)MOSP12</v>
      </c>
      <c r="B3822" s="784">
        <v>12</v>
      </c>
      <c r="C3822" s="784" t="s">
        <v>701</v>
      </c>
      <c r="D3822" s="784" t="s">
        <v>627</v>
      </c>
      <c r="E3822" s="784">
        <v>999999</v>
      </c>
      <c r="F3822" s="784" t="s">
        <v>706</v>
      </c>
      <c r="G3822" s="784" t="s">
        <v>4431</v>
      </c>
      <c r="H3822" s="784" t="s">
        <v>4431</v>
      </c>
      <c r="I3822" s="784" t="s">
        <v>5459</v>
      </c>
    </row>
    <row r="3823" spans="1:9" hidden="1">
      <c r="A3823" s="784" t="str">
        <f>Table_wabobpsvr_AzureCalc_AzureCalcRateCard[[#This Row],[ServiceName]]&amp;Table_wabobpsvr_AzureCalc_AzureCalcRateCard[[#This Row],[Price_Level]]&amp;Table_wabobpsvr_AzureCalc_AzureCalcRateCard[[#This Row],[Region]]</f>
        <v>A9 VM (Windows)A12</v>
      </c>
      <c r="B3823" s="784">
        <v>12</v>
      </c>
      <c r="C3823" s="784" t="s">
        <v>701</v>
      </c>
      <c r="D3823" s="784" t="s">
        <v>181</v>
      </c>
      <c r="E3823" s="784">
        <v>999999</v>
      </c>
      <c r="F3823" s="784" t="s">
        <v>706</v>
      </c>
      <c r="G3823" s="784" t="s">
        <v>2293</v>
      </c>
      <c r="H3823" s="784" t="s">
        <v>2294</v>
      </c>
      <c r="I3823" s="784" t="s">
        <v>5459</v>
      </c>
    </row>
    <row r="3824" spans="1:9" hidden="1">
      <c r="A3824" s="784" t="str">
        <f>Table_wabobpsvr_AzureCalc_AzureCalcRateCard[[#This Row],[ServiceName]]&amp;Table_wabobpsvr_AzureCalc_AzureCalcRateCard[[#This Row],[Price_Level]]&amp;Table_wabobpsvr_AzureCalc_AzureCalcRateCard[[#This Row],[Region]]</f>
        <v>A9 VM (Windows)B12</v>
      </c>
      <c r="B3824" s="784">
        <v>12</v>
      </c>
      <c r="C3824" s="784" t="s">
        <v>701</v>
      </c>
      <c r="D3824" s="784" t="s">
        <v>182</v>
      </c>
      <c r="E3824" s="784">
        <v>999999</v>
      </c>
      <c r="F3824" s="784" t="s">
        <v>706</v>
      </c>
      <c r="G3824" s="784" t="s">
        <v>2293</v>
      </c>
      <c r="H3824" s="784" t="s">
        <v>2294</v>
      </c>
      <c r="I3824" s="784" t="s">
        <v>5459</v>
      </c>
    </row>
    <row r="3825" spans="1:9" hidden="1">
      <c r="A3825" s="784" t="str">
        <f>Table_wabobpsvr_AzureCalc_AzureCalcRateCard[[#This Row],[ServiceName]]&amp;Table_wabobpsvr_AzureCalc_AzureCalcRateCard[[#This Row],[Price_Level]]&amp;Table_wabobpsvr_AzureCalc_AzureCalcRateCard[[#This Row],[Region]]</f>
        <v>A9 VM (Windows)C12</v>
      </c>
      <c r="B3825" s="784">
        <v>12</v>
      </c>
      <c r="C3825" s="784" t="s">
        <v>701</v>
      </c>
      <c r="D3825" s="784" t="s">
        <v>184</v>
      </c>
      <c r="E3825" s="784">
        <v>999999</v>
      </c>
      <c r="F3825" s="784" t="s">
        <v>706</v>
      </c>
      <c r="G3825" s="784" t="s">
        <v>2293</v>
      </c>
      <c r="H3825" s="784" t="s">
        <v>2294</v>
      </c>
      <c r="I3825" s="784" t="s">
        <v>5459</v>
      </c>
    </row>
    <row r="3826" spans="1:9" hidden="1">
      <c r="A3826" t="str">
        <f>Table_wabobpsvr_AzureCalc_AzureCalcRateCard[[#This Row],[ServiceName]]&amp;Table_wabobpsvr_AzureCalc_AzureCalcRateCard[[#This Row],[Price_Level]]&amp;Table_wabobpsvr_AzureCalc_AzureCalcRateCard[[#This Row],[Region]]</f>
        <v>A9 VM (Windows)D12</v>
      </c>
      <c r="B3826">
        <v>12</v>
      </c>
      <c r="C3826" t="s">
        <v>701</v>
      </c>
      <c r="D3826" t="s">
        <v>183</v>
      </c>
      <c r="E3826">
        <v>999999</v>
      </c>
      <c r="F3826" t="s">
        <v>706</v>
      </c>
      <c r="G3826" s="784" t="s">
        <v>2293</v>
      </c>
      <c r="H3826" s="784" t="s">
        <v>2294</v>
      </c>
      <c r="I3826" s="784" t="s">
        <v>5459</v>
      </c>
    </row>
    <row r="3827" spans="1:9" hidden="1">
      <c r="A3827" t="str">
        <f>Table_wabobpsvr_AzureCalc_AzureCalcRateCard[[#This Row],[ServiceName]]&amp;Table_wabobpsvr_AzureCalc_AzureCalcRateCard[[#This Row],[Price_Level]]&amp;Table_wabobpsvr_AzureCalc_AzureCalcRateCard[[#This Row],[Region]]</f>
        <v>A9 VM (Windows)MOSP13</v>
      </c>
      <c r="B3827">
        <v>13</v>
      </c>
      <c r="C3827" t="s">
        <v>701</v>
      </c>
      <c r="D3827" t="s">
        <v>627</v>
      </c>
      <c r="E3827">
        <v>999999</v>
      </c>
      <c r="F3827" t="s">
        <v>706</v>
      </c>
      <c r="G3827" s="784" t="s">
        <v>4431</v>
      </c>
      <c r="H3827" s="784" t="s">
        <v>4431</v>
      </c>
      <c r="I3827" s="784" t="s">
        <v>5460</v>
      </c>
    </row>
    <row r="3828" spans="1:9" hidden="1">
      <c r="A3828" t="str">
        <f>Table_wabobpsvr_AzureCalc_AzureCalcRateCard[[#This Row],[ServiceName]]&amp;Table_wabobpsvr_AzureCalc_AzureCalcRateCard[[#This Row],[Price_Level]]&amp;Table_wabobpsvr_AzureCalc_AzureCalcRateCard[[#This Row],[Region]]</f>
        <v>A9 VM (Windows)A13</v>
      </c>
      <c r="B3828">
        <v>13</v>
      </c>
      <c r="C3828" t="s">
        <v>701</v>
      </c>
      <c r="D3828" t="s">
        <v>181</v>
      </c>
      <c r="E3828">
        <v>999999</v>
      </c>
      <c r="F3828" t="s">
        <v>706</v>
      </c>
      <c r="G3828" s="784" t="s">
        <v>1838</v>
      </c>
      <c r="H3828" s="784" t="s">
        <v>1839</v>
      </c>
      <c r="I3828" s="784" t="s">
        <v>5460</v>
      </c>
    </row>
    <row r="3829" spans="1:9" hidden="1">
      <c r="A3829" t="str">
        <f>Table_wabobpsvr_AzureCalc_AzureCalcRateCard[[#This Row],[ServiceName]]&amp;Table_wabobpsvr_AzureCalc_AzureCalcRateCard[[#This Row],[Price_Level]]&amp;Table_wabobpsvr_AzureCalc_AzureCalcRateCard[[#This Row],[Region]]</f>
        <v>A9 VM (Windows)B13</v>
      </c>
      <c r="B3829">
        <v>13</v>
      </c>
      <c r="C3829" t="s">
        <v>701</v>
      </c>
      <c r="D3829" t="s">
        <v>182</v>
      </c>
      <c r="E3829">
        <v>999999</v>
      </c>
      <c r="F3829" t="s">
        <v>706</v>
      </c>
      <c r="G3829" s="784" t="s">
        <v>1838</v>
      </c>
      <c r="H3829" s="784" t="s">
        <v>1839</v>
      </c>
      <c r="I3829" s="784" t="s">
        <v>5460</v>
      </c>
    </row>
    <row r="3830" spans="1:9" hidden="1">
      <c r="A3830" t="str">
        <f>Table_wabobpsvr_AzureCalc_AzureCalcRateCard[[#This Row],[ServiceName]]&amp;Table_wabobpsvr_AzureCalc_AzureCalcRateCard[[#This Row],[Price_Level]]&amp;Table_wabobpsvr_AzureCalc_AzureCalcRateCard[[#This Row],[Region]]</f>
        <v>A9 VM (Windows)C13</v>
      </c>
      <c r="B3830">
        <v>13</v>
      </c>
      <c r="C3830" t="s">
        <v>701</v>
      </c>
      <c r="D3830" t="s">
        <v>184</v>
      </c>
      <c r="E3830">
        <v>999999</v>
      </c>
      <c r="F3830" t="s">
        <v>706</v>
      </c>
      <c r="G3830" s="784" t="s">
        <v>1838</v>
      </c>
      <c r="H3830" s="784" t="s">
        <v>1839</v>
      </c>
      <c r="I3830" s="784" t="s">
        <v>5460</v>
      </c>
    </row>
    <row r="3831" spans="1:9" hidden="1">
      <c r="A3831" t="str">
        <f>Table_wabobpsvr_AzureCalc_AzureCalcRateCard[[#This Row],[ServiceName]]&amp;Table_wabobpsvr_AzureCalc_AzureCalcRateCard[[#This Row],[Price_Level]]&amp;Table_wabobpsvr_AzureCalc_AzureCalcRateCard[[#This Row],[Region]]</f>
        <v>A9 Cloud ServicesMOSP1</v>
      </c>
      <c r="B3831">
        <v>1</v>
      </c>
      <c r="C3831" t="s">
        <v>701</v>
      </c>
      <c r="D3831" t="s">
        <v>627</v>
      </c>
      <c r="E3831">
        <v>999999</v>
      </c>
      <c r="F3831" t="s">
        <v>718</v>
      </c>
      <c r="G3831" s="784" t="s">
        <v>4431</v>
      </c>
      <c r="H3831" s="784" t="s">
        <v>4431</v>
      </c>
      <c r="I3831" s="784" t="s">
        <v>5461</v>
      </c>
    </row>
    <row r="3832" spans="1:9" hidden="1">
      <c r="A3832" t="str">
        <f>Table_wabobpsvr_AzureCalc_AzureCalcRateCard[[#This Row],[ServiceName]]&amp;Table_wabobpsvr_AzureCalc_AzureCalcRateCard[[#This Row],[Price_Level]]&amp;Table_wabobpsvr_AzureCalc_AzureCalcRateCard[[#This Row],[Region]]</f>
        <v>A9 Cloud ServicesA1</v>
      </c>
      <c r="B3832">
        <v>1</v>
      </c>
      <c r="C3832" t="s">
        <v>701</v>
      </c>
      <c r="D3832" t="s">
        <v>181</v>
      </c>
      <c r="E3832">
        <v>999999</v>
      </c>
      <c r="F3832" t="s">
        <v>718</v>
      </c>
      <c r="G3832" s="784" t="s">
        <v>2297</v>
      </c>
      <c r="H3832" s="784" t="s">
        <v>2298</v>
      </c>
      <c r="I3832" s="784" t="s">
        <v>5461</v>
      </c>
    </row>
    <row r="3833" spans="1:9" hidden="1">
      <c r="A3833" t="str">
        <f>Table_wabobpsvr_AzureCalc_AzureCalcRateCard[[#This Row],[ServiceName]]&amp;Table_wabobpsvr_AzureCalc_AzureCalcRateCard[[#This Row],[Price_Level]]&amp;Table_wabobpsvr_AzureCalc_AzureCalcRateCard[[#This Row],[Region]]</f>
        <v>A9 Cloud ServicesB1</v>
      </c>
      <c r="B3833">
        <v>1</v>
      </c>
      <c r="C3833" t="s">
        <v>701</v>
      </c>
      <c r="D3833" t="s">
        <v>182</v>
      </c>
      <c r="E3833">
        <v>999999</v>
      </c>
      <c r="F3833" t="s">
        <v>718</v>
      </c>
      <c r="G3833" s="784" t="s">
        <v>2297</v>
      </c>
      <c r="H3833" s="784" t="s">
        <v>2298</v>
      </c>
      <c r="I3833" s="784" t="s">
        <v>5461</v>
      </c>
    </row>
    <row r="3834" spans="1:9" hidden="1">
      <c r="A3834" t="str">
        <f>Table_wabobpsvr_AzureCalc_AzureCalcRateCard[[#This Row],[ServiceName]]&amp;Table_wabobpsvr_AzureCalc_AzureCalcRateCard[[#This Row],[Price_Level]]&amp;Table_wabobpsvr_AzureCalc_AzureCalcRateCard[[#This Row],[Region]]</f>
        <v>A9 Cloud ServicesC1</v>
      </c>
      <c r="B3834">
        <v>1</v>
      </c>
      <c r="C3834" t="s">
        <v>701</v>
      </c>
      <c r="D3834" t="s">
        <v>184</v>
      </c>
      <c r="E3834">
        <v>999999</v>
      </c>
      <c r="F3834" t="s">
        <v>718</v>
      </c>
      <c r="G3834" s="784" t="s">
        <v>2297</v>
      </c>
      <c r="H3834" s="784" t="s">
        <v>2298</v>
      </c>
      <c r="I3834" s="784" t="s">
        <v>5461</v>
      </c>
    </row>
    <row r="3835" spans="1:9" hidden="1">
      <c r="A3835" t="str">
        <f>Table_wabobpsvr_AzureCalc_AzureCalcRateCard[[#This Row],[ServiceName]]&amp;Table_wabobpsvr_AzureCalc_AzureCalcRateCard[[#This Row],[Price_Level]]&amp;Table_wabobpsvr_AzureCalc_AzureCalcRateCard[[#This Row],[Region]]</f>
        <v>A9 Cloud ServicesD1</v>
      </c>
      <c r="B3835">
        <v>1</v>
      </c>
      <c r="C3835" t="s">
        <v>701</v>
      </c>
      <c r="D3835" t="s">
        <v>183</v>
      </c>
      <c r="E3835">
        <v>999999</v>
      </c>
      <c r="F3835" t="s">
        <v>718</v>
      </c>
      <c r="G3835" s="784" t="s">
        <v>2297</v>
      </c>
      <c r="H3835" s="784" t="s">
        <v>2298</v>
      </c>
      <c r="I3835" s="784" t="s">
        <v>5461</v>
      </c>
    </row>
    <row r="3836" spans="1:9" hidden="1">
      <c r="A3836" t="str">
        <f>Table_wabobpsvr_AzureCalc_AzureCalcRateCard[[#This Row],[ServiceName]]&amp;Table_wabobpsvr_AzureCalc_AzureCalcRateCard[[#This Row],[Price_Level]]&amp;Table_wabobpsvr_AzureCalc_AzureCalcRateCard[[#This Row],[Region]]</f>
        <v>A9 Cloud ServicesMOSP7</v>
      </c>
      <c r="B3836">
        <v>7</v>
      </c>
      <c r="C3836" t="s">
        <v>701</v>
      </c>
      <c r="D3836" t="s">
        <v>627</v>
      </c>
      <c r="E3836">
        <v>4.9000000000000004</v>
      </c>
      <c r="F3836" t="s">
        <v>718</v>
      </c>
      <c r="G3836" s="784" t="s">
        <v>4431</v>
      </c>
      <c r="H3836" s="784" t="s">
        <v>4431</v>
      </c>
      <c r="I3836" s="784" t="s">
        <v>5462</v>
      </c>
    </row>
    <row r="3837" spans="1:9" hidden="1">
      <c r="A3837" t="str">
        <f>Table_wabobpsvr_AzureCalc_AzureCalcRateCard[[#This Row],[ServiceName]]&amp;Table_wabobpsvr_AzureCalc_AzureCalcRateCard[[#This Row],[Price_Level]]&amp;Table_wabobpsvr_AzureCalc_AzureCalcRateCard[[#This Row],[Region]]</f>
        <v>A9 Cloud ServicesA7</v>
      </c>
      <c r="B3837">
        <v>7</v>
      </c>
      <c r="C3837" t="s">
        <v>701</v>
      </c>
      <c r="D3837" t="s">
        <v>181</v>
      </c>
      <c r="E3837">
        <v>3.577</v>
      </c>
      <c r="F3837" t="s">
        <v>718</v>
      </c>
      <c r="G3837" s="784" t="s">
        <v>2299</v>
      </c>
      <c r="H3837" s="784" t="s">
        <v>2300</v>
      </c>
      <c r="I3837" s="784" t="s">
        <v>5462</v>
      </c>
    </row>
    <row r="3838" spans="1:9" hidden="1">
      <c r="A3838" t="str">
        <f>Table_wabobpsvr_AzureCalc_AzureCalcRateCard[[#This Row],[ServiceName]]&amp;Table_wabobpsvr_AzureCalc_AzureCalcRateCard[[#This Row],[Price_Level]]&amp;Table_wabobpsvr_AzureCalc_AzureCalcRateCard[[#This Row],[Region]]</f>
        <v>A9 Cloud ServicesB7</v>
      </c>
      <c r="B3838">
        <v>7</v>
      </c>
      <c r="C3838" t="s">
        <v>701</v>
      </c>
      <c r="D3838" t="s">
        <v>182</v>
      </c>
      <c r="E3838">
        <v>3.43</v>
      </c>
      <c r="F3838" t="s">
        <v>718</v>
      </c>
      <c r="G3838" s="784" t="s">
        <v>2299</v>
      </c>
      <c r="H3838" s="784" t="s">
        <v>2300</v>
      </c>
      <c r="I3838" s="784" t="s">
        <v>5462</v>
      </c>
    </row>
    <row r="3839" spans="1:9" hidden="1">
      <c r="A3839" t="str">
        <f>Table_wabobpsvr_AzureCalc_AzureCalcRateCard[[#This Row],[ServiceName]]&amp;Table_wabobpsvr_AzureCalc_AzureCalcRateCard[[#This Row],[Price_Level]]&amp;Table_wabobpsvr_AzureCalc_AzureCalcRateCard[[#This Row],[Region]]</f>
        <v>A9 Cloud ServicesC7</v>
      </c>
      <c r="B3839">
        <v>7</v>
      </c>
      <c r="C3839" t="s">
        <v>701</v>
      </c>
      <c r="D3839" t="s">
        <v>184</v>
      </c>
      <c r="E3839">
        <v>3.2829999999999999</v>
      </c>
      <c r="F3839" t="s">
        <v>718</v>
      </c>
      <c r="G3839" s="784" t="s">
        <v>2299</v>
      </c>
      <c r="H3839" s="784" t="s">
        <v>2300</v>
      </c>
      <c r="I3839" s="784" t="s">
        <v>5462</v>
      </c>
    </row>
    <row r="3840" spans="1:9" hidden="1">
      <c r="A3840" t="str">
        <f>Table_wabobpsvr_AzureCalc_AzureCalcRateCard[[#This Row],[ServiceName]]&amp;Table_wabobpsvr_AzureCalc_AzureCalcRateCard[[#This Row],[Price_Level]]&amp;Table_wabobpsvr_AzureCalc_AzureCalcRateCard[[#This Row],[Region]]</f>
        <v>A9 Cloud ServicesD7</v>
      </c>
      <c r="B3840">
        <v>7</v>
      </c>
      <c r="C3840" t="s">
        <v>701</v>
      </c>
      <c r="D3840" t="s">
        <v>183</v>
      </c>
      <c r="E3840">
        <v>3.1360000000000001</v>
      </c>
      <c r="F3840" t="s">
        <v>718</v>
      </c>
      <c r="G3840" s="784" t="s">
        <v>2299</v>
      </c>
      <c r="H3840" s="784" t="s">
        <v>2300</v>
      </c>
      <c r="I3840" s="784" t="s">
        <v>5462</v>
      </c>
    </row>
    <row r="3841" spans="1:9" hidden="1">
      <c r="A3841" t="str">
        <f>Table_wabobpsvr_AzureCalc_AzureCalcRateCard[[#This Row],[ServiceName]]&amp;Table_wabobpsvr_AzureCalc_AzureCalcRateCard[[#This Row],[Price_Level]]&amp;Table_wabobpsvr_AzureCalc_AzureCalcRateCard[[#This Row],[Region]]</f>
        <v>A9 Cloud ServicesMOSP8</v>
      </c>
      <c r="B3841">
        <v>8</v>
      </c>
      <c r="C3841" t="s">
        <v>701</v>
      </c>
      <c r="D3841" t="s">
        <v>627</v>
      </c>
      <c r="E3841">
        <v>4.9000000000000004</v>
      </c>
      <c r="F3841" t="s">
        <v>718</v>
      </c>
      <c r="G3841" s="784" t="s">
        <v>4431</v>
      </c>
      <c r="H3841" s="784" t="s">
        <v>4431</v>
      </c>
      <c r="I3841" s="784" t="s">
        <v>5463</v>
      </c>
    </row>
    <row r="3842" spans="1:9" hidden="1">
      <c r="A3842" t="str">
        <f>Table_wabobpsvr_AzureCalc_AzureCalcRateCard[[#This Row],[ServiceName]]&amp;Table_wabobpsvr_AzureCalc_AzureCalcRateCard[[#This Row],[Price_Level]]&amp;Table_wabobpsvr_AzureCalc_AzureCalcRateCard[[#This Row],[Region]]</f>
        <v>A9 Cloud ServicesA8</v>
      </c>
      <c r="B3842">
        <v>8</v>
      </c>
      <c r="C3842" t="s">
        <v>701</v>
      </c>
      <c r="D3842" t="s">
        <v>181</v>
      </c>
      <c r="E3842">
        <v>3.577</v>
      </c>
      <c r="F3842" t="s">
        <v>718</v>
      </c>
      <c r="G3842" s="784" t="s">
        <v>2301</v>
      </c>
      <c r="H3842" s="784" t="s">
        <v>2302</v>
      </c>
      <c r="I3842" s="784" t="s">
        <v>5463</v>
      </c>
    </row>
    <row r="3843" spans="1:9" hidden="1">
      <c r="A3843" t="str">
        <f>Table_wabobpsvr_AzureCalc_AzureCalcRateCard[[#This Row],[ServiceName]]&amp;Table_wabobpsvr_AzureCalc_AzureCalcRateCard[[#This Row],[Price_Level]]&amp;Table_wabobpsvr_AzureCalc_AzureCalcRateCard[[#This Row],[Region]]</f>
        <v>A9 Cloud ServicesB8</v>
      </c>
      <c r="B3843">
        <v>8</v>
      </c>
      <c r="C3843" t="s">
        <v>701</v>
      </c>
      <c r="D3843" t="s">
        <v>182</v>
      </c>
      <c r="E3843">
        <v>3.43</v>
      </c>
      <c r="F3843" t="s">
        <v>718</v>
      </c>
      <c r="G3843" s="784" t="s">
        <v>2301</v>
      </c>
      <c r="H3843" s="784" t="s">
        <v>2302</v>
      </c>
      <c r="I3843" s="784" t="s">
        <v>5463</v>
      </c>
    </row>
    <row r="3844" spans="1:9" hidden="1">
      <c r="A3844" t="str">
        <f>Table_wabobpsvr_AzureCalc_AzureCalcRateCard[[#This Row],[ServiceName]]&amp;Table_wabobpsvr_AzureCalc_AzureCalcRateCard[[#This Row],[Price_Level]]&amp;Table_wabobpsvr_AzureCalc_AzureCalcRateCard[[#This Row],[Region]]</f>
        <v>A9 Cloud ServicesC8</v>
      </c>
      <c r="B3844">
        <v>8</v>
      </c>
      <c r="C3844" t="s">
        <v>701</v>
      </c>
      <c r="D3844" t="s">
        <v>184</v>
      </c>
      <c r="E3844">
        <v>3.2829999999999999</v>
      </c>
      <c r="F3844" t="s">
        <v>718</v>
      </c>
      <c r="G3844" s="784" t="s">
        <v>2301</v>
      </c>
      <c r="H3844" s="784" t="s">
        <v>2302</v>
      </c>
      <c r="I3844" s="784" t="s">
        <v>5463</v>
      </c>
    </row>
    <row r="3845" spans="1:9" hidden="1">
      <c r="A3845" t="str">
        <f>Table_wabobpsvr_AzureCalc_AzureCalcRateCard[[#This Row],[ServiceName]]&amp;Table_wabobpsvr_AzureCalc_AzureCalcRateCard[[#This Row],[Price_Level]]&amp;Table_wabobpsvr_AzureCalc_AzureCalcRateCard[[#This Row],[Region]]</f>
        <v>A9 Cloud ServicesD8</v>
      </c>
      <c r="B3845">
        <v>8</v>
      </c>
      <c r="C3845" t="s">
        <v>701</v>
      </c>
      <c r="D3845" t="s">
        <v>183</v>
      </c>
      <c r="E3845">
        <v>3.1360000000000001</v>
      </c>
      <c r="F3845" t="s">
        <v>718</v>
      </c>
      <c r="G3845" s="784" t="s">
        <v>2301</v>
      </c>
      <c r="H3845" s="784" t="s">
        <v>2302</v>
      </c>
      <c r="I3845" s="784" t="s">
        <v>5463</v>
      </c>
    </row>
    <row r="3846" spans="1:9" hidden="1">
      <c r="A3846" t="str">
        <f>Table_wabobpsvr_AzureCalc_AzureCalcRateCard[[#This Row],[ServiceName]]&amp;Table_wabobpsvr_AzureCalc_AzureCalcRateCard[[#This Row],[Price_Level]]&amp;Table_wabobpsvr_AzureCalc_AzureCalcRateCard[[#This Row],[Region]]</f>
        <v>A9 Cloud ServicesMOSP9</v>
      </c>
      <c r="B3846">
        <v>9</v>
      </c>
      <c r="C3846" t="s">
        <v>701</v>
      </c>
      <c r="D3846" t="s">
        <v>627</v>
      </c>
      <c r="E3846">
        <v>4.9000000000000004</v>
      </c>
      <c r="F3846" t="s">
        <v>718</v>
      </c>
      <c r="G3846" s="784" t="s">
        <v>4431</v>
      </c>
      <c r="H3846" s="784" t="s">
        <v>4431</v>
      </c>
      <c r="I3846" s="784" t="s">
        <v>5464</v>
      </c>
    </row>
    <row r="3847" spans="1:9" hidden="1">
      <c r="A3847" t="str">
        <f>Table_wabobpsvr_AzureCalc_AzureCalcRateCard[[#This Row],[ServiceName]]&amp;Table_wabobpsvr_AzureCalc_AzureCalcRateCard[[#This Row],[Price_Level]]&amp;Table_wabobpsvr_AzureCalc_AzureCalcRateCard[[#This Row],[Region]]</f>
        <v>A9 Cloud ServicesA9</v>
      </c>
      <c r="B3847">
        <v>9</v>
      </c>
      <c r="C3847" t="s">
        <v>701</v>
      </c>
      <c r="D3847" t="s">
        <v>181</v>
      </c>
      <c r="E3847">
        <v>3.577</v>
      </c>
      <c r="F3847" t="s">
        <v>718</v>
      </c>
      <c r="G3847" s="784" t="s">
        <v>2303</v>
      </c>
      <c r="H3847" s="784" t="s">
        <v>2304</v>
      </c>
      <c r="I3847" s="784" t="s">
        <v>5464</v>
      </c>
    </row>
    <row r="3848" spans="1:9" hidden="1">
      <c r="A3848" t="str">
        <f>Table_wabobpsvr_AzureCalc_AzureCalcRateCard[[#This Row],[ServiceName]]&amp;Table_wabobpsvr_AzureCalc_AzureCalcRateCard[[#This Row],[Price_Level]]&amp;Table_wabobpsvr_AzureCalc_AzureCalcRateCard[[#This Row],[Region]]</f>
        <v>A9 Cloud ServicesB9</v>
      </c>
      <c r="B3848">
        <v>9</v>
      </c>
      <c r="C3848" t="s">
        <v>701</v>
      </c>
      <c r="D3848" t="s">
        <v>182</v>
      </c>
      <c r="E3848">
        <v>3.43</v>
      </c>
      <c r="F3848" t="s">
        <v>718</v>
      </c>
      <c r="G3848" s="784" t="s">
        <v>2303</v>
      </c>
      <c r="H3848" s="784" t="s">
        <v>2304</v>
      </c>
      <c r="I3848" s="784" t="s">
        <v>5464</v>
      </c>
    </row>
    <row r="3849" spans="1:9" hidden="1">
      <c r="A3849" t="str">
        <f>Table_wabobpsvr_AzureCalc_AzureCalcRateCard[[#This Row],[ServiceName]]&amp;Table_wabobpsvr_AzureCalc_AzureCalcRateCard[[#This Row],[Price_Level]]&amp;Table_wabobpsvr_AzureCalc_AzureCalcRateCard[[#This Row],[Region]]</f>
        <v>Standard S0 Secondary Database DaysMOSP16</v>
      </c>
      <c r="B3849">
        <v>16</v>
      </c>
      <c r="C3849" t="s">
        <v>1119</v>
      </c>
      <c r="D3849" t="s">
        <v>627</v>
      </c>
      <c r="E3849">
        <v>0.4</v>
      </c>
      <c r="F3849" t="s">
        <v>1431</v>
      </c>
      <c r="G3849" s="784" t="s">
        <v>4431</v>
      </c>
      <c r="H3849" s="784" t="s">
        <v>4431</v>
      </c>
      <c r="I3849" s="784" t="s">
        <v>4431</v>
      </c>
    </row>
    <row r="3850" spans="1:9" hidden="1">
      <c r="A3850" t="str">
        <f>Table_wabobpsvr_AzureCalc_AzureCalcRateCard[[#This Row],[ServiceName]]&amp;Table_wabobpsvr_AzureCalc_AzureCalcRateCard[[#This Row],[Price_Level]]&amp;Table_wabobpsvr_AzureCalc_AzureCalcRateCard[[#This Row],[Region]]</f>
        <v>A8 VM (Non-Windows)MOSP7</v>
      </c>
      <c r="B3850">
        <v>7</v>
      </c>
      <c r="C3850" t="s">
        <v>701</v>
      </c>
      <c r="D3850" t="s">
        <v>627</v>
      </c>
      <c r="E3850">
        <v>1.97</v>
      </c>
      <c r="F3850" t="s">
        <v>717</v>
      </c>
      <c r="G3850" s="784" t="s">
        <v>4431</v>
      </c>
      <c r="H3850" s="784" t="s">
        <v>4431</v>
      </c>
      <c r="I3850" s="784" t="s">
        <v>5465</v>
      </c>
    </row>
    <row r="3851" spans="1:9" hidden="1">
      <c r="A3851" t="str">
        <f>Table_wabobpsvr_AzureCalc_AzureCalcRateCard[[#This Row],[ServiceName]]&amp;Table_wabobpsvr_AzureCalc_AzureCalcRateCard[[#This Row],[Price_Level]]&amp;Table_wabobpsvr_AzureCalc_AzureCalcRateCard[[#This Row],[Region]]</f>
        <v>A8 VM (Non-Windows)A7</v>
      </c>
      <c r="B3851">
        <v>7</v>
      </c>
      <c r="C3851" t="s">
        <v>701</v>
      </c>
      <c r="D3851" t="s">
        <v>181</v>
      </c>
      <c r="E3851">
        <v>1.4380999999999999</v>
      </c>
      <c r="F3851" t="s">
        <v>717</v>
      </c>
      <c r="G3851" s="784" t="s">
        <v>2305</v>
      </c>
      <c r="H3851" s="784" t="s">
        <v>2306</v>
      </c>
      <c r="I3851" s="784" t="s">
        <v>5465</v>
      </c>
    </row>
    <row r="3852" spans="1:9" hidden="1">
      <c r="A3852" t="str">
        <f>Table_wabobpsvr_AzureCalc_AzureCalcRateCard[[#This Row],[ServiceName]]&amp;Table_wabobpsvr_AzureCalc_AzureCalcRateCard[[#This Row],[Price_Level]]&amp;Table_wabobpsvr_AzureCalc_AzureCalcRateCard[[#This Row],[Region]]</f>
        <v>A8 VM (Non-Windows)B7</v>
      </c>
      <c r="B3852">
        <v>7</v>
      </c>
      <c r="C3852" t="s">
        <v>701</v>
      </c>
      <c r="D3852" t="s">
        <v>182</v>
      </c>
      <c r="E3852">
        <v>1.379</v>
      </c>
      <c r="F3852" t="s">
        <v>717</v>
      </c>
      <c r="G3852" s="784" t="s">
        <v>2305</v>
      </c>
      <c r="H3852" s="784" t="s">
        <v>2306</v>
      </c>
      <c r="I3852" s="784" t="s">
        <v>5465</v>
      </c>
    </row>
    <row r="3853" spans="1:9" hidden="1">
      <c r="A3853" t="str">
        <f>Table_wabobpsvr_AzureCalc_AzureCalcRateCard[[#This Row],[ServiceName]]&amp;Table_wabobpsvr_AzureCalc_AzureCalcRateCard[[#This Row],[Price_Level]]&amp;Table_wabobpsvr_AzureCalc_AzureCalcRateCard[[#This Row],[Region]]</f>
        <v>A8 VM (Non-Windows)C7</v>
      </c>
      <c r="B3853">
        <v>7</v>
      </c>
      <c r="C3853" t="s">
        <v>701</v>
      </c>
      <c r="D3853" t="s">
        <v>184</v>
      </c>
      <c r="E3853">
        <v>1.3199000000000001</v>
      </c>
      <c r="F3853" t="s">
        <v>717</v>
      </c>
      <c r="G3853" s="784" t="s">
        <v>2305</v>
      </c>
      <c r="H3853" s="784" t="s">
        <v>2306</v>
      </c>
      <c r="I3853" s="784" t="s">
        <v>5465</v>
      </c>
    </row>
    <row r="3854" spans="1:9" hidden="1">
      <c r="A3854" t="str">
        <f>Table_wabobpsvr_AzureCalc_AzureCalcRateCard[[#This Row],[ServiceName]]&amp;Table_wabobpsvr_AzureCalc_AzureCalcRateCard[[#This Row],[Price_Level]]&amp;Table_wabobpsvr_AzureCalc_AzureCalcRateCard[[#This Row],[Region]]</f>
        <v>A8 VM (Non-Windows)D7</v>
      </c>
      <c r="B3854">
        <v>7</v>
      </c>
      <c r="C3854" t="s">
        <v>701</v>
      </c>
      <c r="D3854" t="s">
        <v>183</v>
      </c>
      <c r="E3854">
        <v>1.2607999999999999</v>
      </c>
      <c r="F3854" t="s">
        <v>717</v>
      </c>
      <c r="G3854" s="784" t="s">
        <v>2305</v>
      </c>
      <c r="H3854" s="784" t="s">
        <v>2306</v>
      </c>
      <c r="I3854" s="784" t="s">
        <v>5465</v>
      </c>
    </row>
    <row r="3855" spans="1:9" hidden="1">
      <c r="A3855" t="str">
        <f>Table_wabobpsvr_AzureCalc_AzureCalcRateCard[[#This Row],[ServiceName]]&amp;Table_wabobpsvr_AzureCalc_AzureCalcRateCard[[#This Row],[Price_Level]]&amp;Table_wabobpsvr_AzureCalc_AzureCalcRateCard[[#This Row],[Region]]</f>
        <v>A8 VM (Non-Windows)MOSP8</v>
      </c>
      <c r="B3855">
        <v>8</v>
      </c>
      <c r="C3855" t="s">
        <v>701</v>
      </c>
      <c r="D3855" t="s">
        <v>627</v>
      </c>
      <c r="E3855">
        <v>1.97</v>
      </c>
      <c r="F3855" t="s">
        <v>717</v>
      </c>
      <c r="G3855" s="784" t="s">
        <v>4431</v>
      </c>
      <c r="H3855" s="784" t="s">
        <v>4431</v>
      </c>
      <c r="I3855" s="784" t="s">
        <v>5466</v>
      </c>
    </row>
    <row r="3856" spans="1:9" hidden="1">
      <c r="A3856" t="str">
        <f>Table_wabobpsvr_AzureCalc_AzureCalcRateCard[[#This Row],[ServiceName]]&amp;Table_wabobpsvr_AzureCalc_AzureCalcRateCard[[#This Row],[Price_Level]]&amp;Table_wabobpsvr_AzureCalc_AzureCalcRateCard[[#This Row],[Region]]</f>
        <v>A8 VM (Non-Windows)A8</v>
      </c>
      <c r="B3856">
        <v>8</v>
      </c>
      <c r="C3856" t="s">
        <v>701</v>
      </c>
      <c r="D3856" t="s">
        <v>181</v>
      </c>
      <c r="E3856">
        <v>1.4380999999999999</v>
      </c>
      <c r="F3856" t="s">
        <v>717</v>
      </c>
      <c r="G3856" s="784" t="s">
        <v>2307</v>
      </c>
      <c r="H3856" s="784" t="s">
        <v>2308</v>
      </c>
      <c r="I3856" s="784" t="s">
        <v>5466</v>
      </c>
    </row>
    <row r="3857" spans="1:9" hidden="1">
      <c r="A3857" t="str">
        <f>Table_wabobpsvr_AzureCalc_AzureCalcRateCard[[#This Row],[ServiceName]]&amp;Table_wabobpsvr_AzureCalc_AzureCalcRateCard[[#This Row],[Price_Level]]&amp;Table_wabobpsvr_AzureCalc_AzureCalcRateCard[[#This Row],[Region]]</f>
        <v>ExpressRoute (Carrier) 1 Gbps ConnectionsB</v>
      </c>
      <c r="C3857" t="s">
        <v>594</v>
      </c>
      <c r="D3857" t="s">
        <v>182</v>
      </c>
      <c r="E3857">
        <v>8178</v>
      </c>
      <c r="F3857" t="s">
        <v>843</v>
      </c>
      <c r="G3857" s="784" t="s">
        <v>2243</v>
      </c>
      <c r="H3857" s="784" t="s">
        <v>2244</v>
      </c>
      <c r="I3857" s="784" t="s">
        <v>5467</v>
      </c>
    </row>
    <row r="3858" spans="1:9" hidden="1">
      <c r="A3858" t="str">
        <f>Table_wabobpsvr_AzureCalc_AzureCalcRateCard[[#This Row],[ServiceName]]&amp;Table_wabobpsvr_AzureCalc_AzureCalcRateCard[[#This Row],[Price_Level]]&amp;Table_wabobpsvr_AzureCalc_AzureCalcRateCard[[#This Row],[Region]]</f>
        <v>ExpressRoute (Carrier) 1 Gbps ConnectionsC</v>
      </c>
      <c r="C3858" t="s">
        <v>594</v>
      </c>
      <c r="D3858" t="s">
        <v>184</v>
      </c>
      <c r="E3858">
        <v>7917</v>
      </c>
      <c r="F3858" t="s">
        <v>843</v>
      </c>
      <c r="G3858" s="784" t="s">
        <v>2243</v>
      </c>
      <c r="H3858" s="784" t="s">
        <v>2244</v>
      </c>
      <c r="I3858" s="784" t="s">
        <v>5467</v>
      </c>
    </row>
    <row r="3859" spans="1:9" hidden="1">
      <c r="A3859" t="str">
        <f>Table_wabobpsvr_AzureCalc_AzureCalcRateCard[[#This Row],[ServiceName]]&amp;Table_wabobpsvr_AzureCalc_AzureCalcRateCard[[#This Row],[Price_Level]]&amp;Table_wabobpsvr_AzureCalc_AzureCalcRateCard[[#This Row],[Region]]</f>
        <v>ExpressRoute (Carrier) 1 Gbps ConnectionsD</v>
      </c>
      <c r="C3859" t="s">
        <v>594</v>
      </c>
      <c r="D3859" t="s">
        <v>183</v>
      </c>
      <c r="E3859">
        <v>7656</v>
      </c>
      <c r="F3859" t="s">
        <v>843</v>
      </c>
      <c r="G3859" s="784" t="s">
        <v>2243</v>
      </c>
      <c r="H3859" s="784" t="s">
        <v>2244</v>
      </c>
      <c r="I3859" s="784" t="s">
        <v>5467</v>
      </c>
    </row>
    <row r="3860" spans="1:9" hidden="1">
      <c r="A3860" t="str">
        <f>Table_wabobpsvr_AzureCalc_AzureCalcRateCard[[#This Row],[ServiceName]]&amp;Table_wabobpsvr_AzureCalc_AzureCalcRateCard[[#This Row],[Price_Level]]&amp;Table_wabobpsvr_AzureCalc_AzureCalcRateCard[[#This Row],[Region]]</f>
        <v>Geo Redundant Storage Standard IO - FilesA</v>
      </c>
      <c r="C3860" t="s">
        <v>10</v>
      </c>
      <c r="D3860" t="s">
        <v>181</v>
      </c>
      <c r="E3860">
        <v>0.1067</v>
      </c>
      <c r="F3860" t="s">
        <v>1069</v>
      </c>
      <c r="G3860" s="784" t="s">
        <v>2761</v>
      </c>
      <c r="H3860" s="784" t="s">
        <v>2762</v>
      </c>
      <c r="I3860" s="784" t="s">
        <v>4431</v>
      </c>
    </row>
    <row r="3861" spans="1:9" hidden="1">
      <c r="A3861" t="str">
        <f>Table_wabobpsvr_AzureCalc_AzureCalcRateCard[[#This Row],[ServiceName]]&amp;Table_wabobpsvr_AzureCalc_AzureCalcRateCard[[#This Row],[Price_Level]]&amp;Table_wabobpsvr_AzureCalc_AzureCalcRateCard[[#This Row],[Region]]</f>
        <v>Geo Redundant Storage Standard IO - FilesB</v>
      </c>
      <c r="C3861" t="s">
        <v>10</v>
      </c>
      <c r="D3861" t="s">
        <v>182</v>
      </c>
      <c r="E3861">
        <v>0.10340000000000001</v>
      </c>
      <c r="F3861" t="s">
        <v>1069</v>
      </c>
      <c r="G3861" s="784" t="s">
        <v>2761</v>
      </c>
      <c r="H3861" s="784" t="s">
        <v>2762</v>
      </c>
      <c r="I3861" s="784" t="s">
        <v>4431</v>
      </c>
    </row>
    <row r="3862" spans="1:9" hidden="1">
      <c r="A3862" t="str">
        <f>Table_wabobpsvr_AzureCalc_AzureCalcRateCard[[#This Row],[ServiceName]]&amp;Table_wabobpsvr_AzureCalc_AzureCalcRateCard[[#This Row],[Price_Level]]&amp;Table_wabobpsvr_AzureCalc_AzureCalcRateCard[[#This Row],[Region]]</f>
        <v>Geo Redundant Storage Standard IO - FilesC</v>
      </c>
      <c r="C3862" t="s">
        <v>10</v>
      </c>
      <c r="D3862" t="s">
        <v>184</v>
      </c>
      <c r="E3862">
        <v>0.10009999999999999</v>
      </c>
      <c r="F3862" t="s">
        <v>1069</v>
      </c>
      <c r="G3862" s="784" t="s">
        <v>2761</v>
      </c>
      <c r="H3862" s="784" t="s">
        <v>2762</v>
      </c>
      <c r="I3862" s="784" t="s">
        <v>4431</v>
      </c>
    </row>
    <row r="3863" spans="1:9" hidden="1">
      <c r="A3863" t="str">
        <f>Table_wabobpsvr_AzureCalc_AzureCalcRateCard[[#This Row],[ServiceName]]&amp;Table_wabobpsvr_AzureCalc_AzureCalcRateCard[[#This Row],[Price_Level]]&amp;Table_wabobpsvr_AzureCalc_AzureCalcRateCard[[#This Row],[Region]]</f>
        <v>Geo Redundant Storage Standard IO - FilesD</v>
      </c>
      <c r="C3863" t="s">
        <v>10</v>
      </c>
      <c r="D3863" t="s">
        <v>183</v>
      </c>
      <c r="E3863">
        <v>9.6799999999999997E-2</v>
      </c>
      <c r="F3863" t="s">
        <v>1069</v>
      </c>
      <c r="G3863" s="784" t="s">
        <v>2761</v>
      </c>
      <c r="H3863" s="784" t="s">
        <v>2762</v>
      </c>
      <c r="I3863" s="784" t="s">
        <v>4431</v>
      </c>
    </row>
    <row r="3864" spans="1:9" hidden="1">
      <c r="A3864" t="str">
        <f>Table_wabobpsvr_AzureCalc_AzureCalcRateCard[[#This Row],[ServiceName]]&amp;Table_wabobpsvr_AzureCalc_AzureCalcRateCard[[#This Row],[Price_Level]]&amp;Table_wabobpsvr_AzureCalc_AzureCalcRateCard[[#This Row],[Region]]</f>
        <v>A9 VM (Non-Windows)MOSP15</v>
      </c>
      <c r="B3864">
        <v>15</v>
      </c>
      <c r="C3864" t="s">
        <v>91</v>
      </c>
      <c r="D3864" t="s">
        <v>627</v>
      </c>
      <c r="E3864">
        <v>4.4480000000000004</v>
      </c>
      <c r="F3864" t="s">
        <v>721</v>
      </c>
      <c r="G3864" s="784" t="s">
        <v>4431</v>
      </c>
      <c r="H3864" s="784" t="s">
        <v>4431</v>
      </c>
      <c r="I3864" s="784" t="s">
        <v>5468</v>
      </c>
    </row>
    <row r="3865" spans="1:9" hidden="1">
      <c r="A3865" t="str">
        <f>Table_wabobpsvr_AzureCalc_AzureCalcRateCard[[#This Row],[ServiceName]]&amp;Table_wabobpsvr_AzureCalc_AzureCalcRateCard[[#This Row],[Price_Level]]&amp;Table_wabobpsvr_AzureCalc_AzureCalcRateCard[[#This Row],[Region]]</f>
        <v>A9 VM (Non-Windows)A15</v>
      </c>
      <c r="B3865">
        <v>15</v>
      </c>
      <c r="C3865" t="s">
        <v>91</v>
      </c>
      <c r="D3865" t="s">
        <v>181</v>
      </c>
      <c r="E3865">
        <v>3.2469999999999999</v>
      </c>
      <c r="F3865" t="s">
        <v>721</v>
      </c>
      <c r="G3865" s="784" t="s">
        <v>3052</v>
      </c>
      <c r="H3865" s="784" t="s">
        <v>3053</v>
      </c>
      <c r="I3865" s="784" t="s">
        <v>5468</v>
      </c>
    </row>
    <row r="3866" spans="1:9" hidden="1">
      <c r="A3866" t="str">
        <f>Table_wabobpsvr_AzureCalc_AzureCalcRateCard[[#This Row],[ServiceName]]&amp;Table_wabobpsvr_AzureCalc_AzureCalcRateCard[[#This Row],[Price_Level]]&amp;Table_wabobpsvr_AzureCalc_AzureCalcRateCard[[#This Row],[Region]]</f>
        <v>Standard_G2 VM (Non-Windows)MOSP2</v>
      </c>
      <c r="B3866">
        <v>2</v>
      </c>
      <c r="C3866" t="s">
        <v>91</v>
      </c>
      <c r="D3866" t="s">
        <v>627</v>
      </c>
      <c r="E3866">
        <v>1.1000000000000001</v>
      </c>
      <c r="F3866" t="s">
        <v>3213</v>
      </c>
      <c r="G3866" s="784" t="s">
        <v>4431</v>
      </c>
      <c r="H3866" s="784" t="s">
        <v>4431</v>
      </c>
      <c r="I3866" s="784" t="s">
        <v>5469</v>
      </c>
    </row>
    <row r="3867" spans="1:9" hidden="1">
      <c r="A3867" t="str">
        <f>Table_wabobpsvr_AzureCalc_AzureCalcRateCard[[#This Row],[ServiceName]]&amp;Table_wabobpsvr_AzureCalc_AzureCalcRateCard[[#This Row],[Price_Level]]&amp;Table_wabobpsvr_AzureCalc_AzureCalcRateCard[[#This Row],[Region]]</f>
        <v>Standard_G2 VM (Non-Windows)A2</v>
      </c>
      <c r="B3867">
        <v>2</v>
      </c>
      <c r="C3867" t="s">
        <v>91</v>
      </c>
      <c r="D3867" t="s">
        <v>181</v>
      </c>
      <c r="E3867">
        <v>1.07</v>
      </c>
      <c r="F3867" t="s">
        <v>3213</v>
      </c>
      <c r="G3867" s="784" t="s">
        <v>3717</v>
      </c>
      <c r="H3867" s="784" t="s">
        <v>3718</v>
      </c>
      <c r="I3867" s="784" t="s">
        <v>5469</v>
      </c>
    </row>
    <row r="3868" spans="1:9" hidden="1">
      <c r="A3868" t="str">
        <f>Table_wabobpsvr_AzureCalc_AzureCalcRateCard[[#This Row],[ServiceName]]&amp;Table_wabobpsvr_AzureCalc_AzureCalcRateCard[[#This Row],[Price_Level]]&amp;Table_wabobpsvr_AzureCalc_AzureCalcRateCard[[#This Row],[Region]]</f>
        <v>Standard_G2 VM (Non-Windows)B2</v>
      </c>
      <c r="B3868">
        <v>2</v>
      </c>
      <c r="C3868" t="s">
        <v>91</v>
      </c>
      <c r="D3868" t="s">
        <v>182</v>
      </c>
      <c r="E3868">
        <v>1.03</v>
      </c>
      <c r="F3868" t="s">
        <v>3213</v>
      </c>
      <c r="G3868" s="784" t="s">
        <v>3717</v>
      </c>
      <c r="H3868" s="784" t="s">
        <v>3718</v>
      </c>
      <c r="I3868" s="784" t="s">
        <v>5469</v>
      </c>
    </row>
    <row r="3869" spans="1:9" hidden="1">
      <c r="A3869" t="str">
        <f>Table_wabobpsvr_AzureCalc_AzureCalcRateCard[[#This Row],[ServiceName]]&amp;Table_wabobpsvr_AzureCalc_AzureCalcRateCard[[#This Row],[Price_Level]]&amp;Table_wabobpsvr_AzureCalc_AzureCalcRateCard[[#This Row],[Region]]</f>
        <v>Standard_G2 VM (Non-Windows)C2</v>
      </c>
      <c r="B3869">
        <v>2</v>
      </c>
      <c r="C3869" t="s">
        <v>91</v>
      </c>
      <c r="D3869" t="s">
        <v>184</v>
      </c>
      <c r="E3869">
        <v>1</v>
      </c>
      <c r="F3869" t="s">
        <v>3213</v>
      </c>
      <c r="G3869" s="784" t="s">
        <v>3717</v>
      </c>
      <c r="H3869" s="784" t="s">
        <v>3718</v>
      </c>
      <c r="I3869" s="784" t="s">
        <v>5469</v>
      </c>
    </row>
    <row r="3870" spans="1:9" hidden="1">
      <c r="A3870" t="str">
        <f>Table_wabobpsvr_AzureCalc_AzureCalcRateCard[[#This Row],[ServiceName]]&amp;Table_wabobpsvr_AzureCalc_AzureCalcRateCard[[#This Row],[Price_Level]]&amp;Table_wabobpsvr_AzureCalc_AzureCalcRateCard[[#This Row],[Region]]</f>
        <v>Standard_G2 VM (Non-Windows)D2</v>
      </c>
      <c r="B3870">
        <v>2</v>
      </c>
      <c r="C3870" t="s">
        <v>91</v>
      </c>
      <c r="D3870" t="s">
        <v>183</v>
      </c>
      <c r="E3870">
        <v>0.97</v>
      </c>
      <c r="F3870" t="s">
        <v>3213</v>
      </c>
      <c r="G3870" s="784" t="s">
        <v>3717</v>
      </c>
      <c r="H3870" s="784" t="s">
        <v>3718</v>
      </c>
      <c r="I3870" s="784" t="s">
        <v>5469</v>
      </c>
    </row>
    <row r="3871" spans="1:9" hidden="1">
      <c r="A3871" t="str">
        <f>Table_wabobpsvr_AzureCalc_AzureCalcRateCard[[#This Row],[ServiceName]]&amp;Table_wabobpsvr_AzureCalc_AzureCalcRateCard[[#This Row],[Price_Level]]&amp;Table_wabobpsvr_AzureCalc_AzureCalcRateCard[[#This Row],[Region]]</f>
        <v>Standard_G2 VM (Windows)MOSP2</v>
      </c>
      <c r="B3871">
        <v>2</v>
      </c>
      <c r="C3871" t="s">
        <v>91</v>
      </c>
      <c r="D3871" t="s">
        <v>627</v>
      </c>
      <c r="E3871">
        <v>1.22</v>
      </c>
      <c r="F3871" t="s">
        <v>3228</v>
      </c>
      <c r="G3871" s="784" t="s">
        <v>4431</v>
      </c>
      <c r="H3871" s="784" t="s">
        <v>4431</v>
      </c>
      <c r="I3871" s="784" t="s">
        <v>5470</v>
      </c>
    </row>
    <row r="3872" spans="1:9" hidden="1">
      <c r="A3872" t="str">
        <f>Table_wabobpsvr_AzureCalc_AzureCalcRateCard[[#This Row],[ServiceName]]&amp;Table_wabobpsvr_AzureCalc_AzureCalcRateCard[[#This Row],[Price_Level]]&amp;Table_wabobpsvr_AzureCalc_AzureCalcRateCard[[#This Row],[Region]]</f>
        <v>Standard_G2 VM (Windows)A2</v>
      </c>
      <c r="B3872">
        <v>2</v>
      </c>
      <c r="C3872" t="s">
        <v>91</v>
      </c>
      <c r="D3872" t="s">
        <v>181</v>
      </c>
      <c r="E3872">
        <v>1.18</v>
      </c>
      <c r="F3872" t="s">
        <v>3228</v>
      </c>
      <c r="G3872" s="784" t="s">
        <v>3719</v>
      </c>
      <c r="H3872" s="784" t="s">
        <v>3720</v>
      </c>
      <c r="I3872" s="784" t="s">
        <v>5470</v>
      </c>
    </row>
    <row r="3873" spans="1:9" hidden="1">
      <c r="A3873" t="str">
        <f>Table_wabobpsvr_AzureCalc_AzureCalcRateCard[[#This Row],[ServiceName]]&amp;Table_wabobpsvr_AzureCalc_AzureCalcRateCard[[#This Row],[Price_Level]]&amp;Table_wabobpsvr_AzureCalc_AzureCalcRateCard[[#This Row],[Region]]</f>
        <v>Standard_G2 VM (Windows)B2</v>
      </c>
      <c r="B3873">
        <v>2</v>
      </c>
      <c r="C3873" t="s">
        <v>91</v>
      </c>
      <c r="D3873" t="s">
        <v>182</v>
      </c>
      <c r="E3873">
        <v>1.1499999999999999</v>
      </c>
      <c r="F3873" t="s">
        <v>3228</v>
      </c>
      <c r="G3873" s="784" t="s">
        <v>3719</v>
      </c>
      <c r="H3873" s="784" t="s">
        <v>3720</v>
      </c>
      <c r="I3873" s="784" t="s">
        <v>5470</v>
      </c>
    </row>
    <row r="3874" spans="1:9" hidden="1">
      <c r="A3874" t="str">
        <f>Table_wabobpsvr_AzureCalc_AzureCalcRateCard[[#This Row],[ServiceName]]&amp;Table_wabobpsvr_AzureCalc_AzureCalcRateCard[[#This Row],[Price_Level]]&amp;Table_wabobpsvr_AzureCalc_AzureCalcRateCard[[#This Row],[Region]]</f>
        <v>Standard_G2 VM (Windows)C2</v>
      </c>
      <c r="B3874">
        <v>2</v>
      </c>
      <c r="C3874" t="s">
        <v>91</v>
      </c>
      <c r="D3874" t="s">
        <v>184</v>
      </c>
      <c r="E3874">
        <v>1.1100000000000001</v>
      </c>
      <c r="F3874" t="s">
        <v>3228</v>
      </c>
      <c r="G3874" s="784" t="s">
        <v>3719</v>
      </c>
      <c r="H3874" s="784" t="s">
        <v>3720</v>
      </c>
      <c r="I3874" s="784" t="s">
        <v>5470</v>
      </c>
    </row>
    <row r="3875" spans="1:9" hidden="1">
      <c r="A3875" t="str">
        <f>Table_wabobpsvr_AzureCalc_AzureCalcRateCard[[#This Row],[ServiceName]]&amp;Table_wabobpsvr_AzureCalc_AzureCalcRateCard[[#This Row],[Price_Level]]&amp;Table_wabobpsvr_AzureCalc_AzureCalcRateCard[[#This Row],[Region]]</f>
        <v>Standard_G2 VM (Windows)D2</v>
      </c>
      <c r="B3875">
        <v>2</v>
      </c>
      <c r="C3875" t="s">
        <v>91</v>
      </c>
      <c r="D3875" t="s">
        <v>183</v>
      </c>
      <c r="E3875">
        <v>1.07</v>
      </c>
      <c r="F3875" t="s">
        <v>3228</v>
      </c>
      <c r="G3875" s="784" t="s">
        <v>3719</v>
      </c>
      <c r="H3875" s="784" t="s">
        <v>3720</v>
      </c>
      <c r="I3875" s="784" t="s">
        <v>5470</v>
      </c>
    </row>
    <row r="3876" spans="1:9" hidden="1">
      <c r="A3876" t="str">
        <f>Table_wabobpsvr_AzureCalc_AzureCalcRateCard[[#This Row],[ServiceName]]&amp;Table_wabobpsvr_AzureCalc_AzureCalcRateCard[[#This Row],[Price_Level]]&amp;Table_wabobpsvr_AzureCalc_AzureCalcRateCard[[#This Row],[Region]]</f>
        <v>SQL DB Standard S1 Database HoursMOSP16</v>
      </c>
      <c r="B3876">
        <v>16</v>
      </c>
      <c r="C3876" t="s">
        <v>91</v>
      </c>
      <c r="D3876" t="s">
        <v>627</v>
      </c>
      <c r="E3876">
        <v>4.5900000000000003E-2</v>
      </c>
      <c r="F3876" t="s">
        <v>1096</v>
      </c>
      <c r="G3876" s="784" t="s">
        <v>4431</v>
      </c>
      <c r="H3876" s="784" t="s">
        <v>4431</v>
      </c>
      <c r="I3876" s="784" t="s">
        <v>4431</v>
      </c>
    </row>
    <row r="3877" spans="1:9" hidden="1">
      <c r="A3877" t="str">
        <f>Table_wabobpsvr_AzureCalc_AzureCalcRateCard[[#This Row],[ServiceName]]&amp;Table_wabobpsvr_AzureCalc_AzureCalcRateCard[[#This Row],[Price_Level]]&amp;Table_wabobpsvr_AzureCalc_AzureCalcRateCard[[#This Row],[Region]]</f>
        <v>A8 HDInsight (Non-Windows)MOSP13</v>
      </c>
      <c r="B3877">
        <v>13</v>
      </c>
      <c r="C3877" t="s">
        <v>91</v>
      </c>
      <c r="D3877" t="s">
        <v>627</v>
      </c>
      <c r="E3877">
        <v>5.98</v>
      </c>
      <c r="F3877" t="s">
        <v>3550</v>
      </c>
      <c r="G3877" s="784" t="s">
        <v>4431</v>
      </c>
      <c r="H3877" s="784" t="s">
        <v>4431</v>
      </c>
      <c r="I3877" s="784" t="s">
        <v>5471</v>
      </c>
    </row>
    <row r="3878" spans="1:9" hidden="1">
      <c r="A3878" t="str">
        <f>Table_wabobpsvr_AzureCalc_AzureCalcRateCard[[#This Row],[ServiceName]]&amp;Table_wabobpsvr_AzureCalc_AzureCalcRateCard[[#This Row],[Price_Level]]&amp;Table_wabobpsvr_AzureCalc_AzureCalcRateCard[[#This Row],[Region]]</f>
        <v>A8 HDInsight (Non-Windows)A13</v>
      </c>
      <c r="B3878">
        <v>13</v>
      </c>
      <c r="C3878" t="s">
        <v>91</v>
      </c>
      <c r="D3878" t="s">
        <v>181</v>
      </c>
      <c r="E3878">
        <v>4.3650000000000002</v>
      </c>
      <c r="F3878" t="s">
        <v>3550</v>
      </c>
      <c r="G3878" s="784" t="s">
        <v>3723</v>
      </c>
      <c r="H3878" s="784" t="s">
        <v>3724</v>
      </c>
      <c r="I3878" s="784" t="s">
        <v>5471</v>
      </c>
    </row>
    <row r="3879" spans="1:9" hidden="1">
      <c r="A3879" t="str">
        <f>Table_wabobpsvr_AzureCalc_AzureCalcRateCard[[#This Row],[ServiceName]]&amp;Table_wabobpsvr_AzureCalc_AzureCalcRateCard[[#This Row],[Price_Level]]&amp;Table_wabobpsvr_AzureCalc_AzureCalcRateCard[[#This Row],[Region]]</f>
        <v>ExpressRoute (Carrier) 10 Mbps ConnectionsMOSP</v>
      </c>
      <c r="C3879" t="s">
        <v>594</v>
      </c>
      <c r="D3879" t="s">
        <v>627</v>
      </c>
      <c r="E3879">
        <v>436</v>
      </c>
      <c r="F3879" t="s">
        <v>845</v>
      </c>
      <c r="G3879" s="784" t="s">
        <v>4431</v>
      </c>
      <c r="H3879" s="784" t="s">
        <v>4431</v>
      </c>
      <c r="I3879" s="784" t="s">
        <v>5472</v>
      </c>
    </row>
    <row r="3880" spans="1:9" hidden="1">
      <c r="A3880" t="str">
        <f>Table_wabobpsvr_AzureCalc_AzureCalcRateCard[[#This Row],[ServiceName]]&amp;Table_wabobpsvr_AzureCalc_AzureCalcRateCard[[#This Row],[Price_Level]]&amp;Table_wabobpsvr_AzureCalc_AzureCalcRateCard[[#This Row],[Region]]</f>
        <v>ExpressRoute (Carrier) 10 Mbps ConnectionsA</v>
      </c>
      <c r="C3880" t="s">
        <v>594</v>
      </c>
      <c r="D3880" t="s">
        <v>181</v>
      </c>
      <c r="E3880">
        <v>422.92</v>
      </c>
      <c r="F3880" t="s">
        <v>845</v>
      </c>
      <c r="G3880" s="784" t="s">
        <v>2309</v>
      </c>
      <c r="H3880" s="784" t="s">
        <v>2310</v>
      </c>
      <c r="I3880" s="784" t="s">
        <v>5472</v>
      </c>
    </row>
    <row r="3881" spans="1:9" hidden="1">
      <c r="A3881" t="str">
        <f>Table_wabobpsvr_AzureCalc_AzureCalcRateCard[[#This Row],[ServiceName]]&amp;Table_wabobpsvr_AzureCalc_AzureCalcRateCard[[#This Row],[Price_Level]]&amp;Table_wabobpsvr_AzureCalc_AzureCalcRateCard[[#This Row],[Region]]</f>
        <v>ExpressRoute (Carrier) 10 Mbps ConnectionsB</v>
      </c>
      <c r="C3881" t="s">
        <v>594</v>
      </c>
      <c r="D3881" t="s">
        <v>182</v>
      </c>
      <c r="E3881">
        <v>409.84</v>
      </c>
      <c r="F3881" t="s">
        <v>845</v>
      </c>
      <c r="G3881" s="784" t="s">
        <v>2309</v>
      </c>
      <c r="H3881" s="784" t="s">
        <v>2310</v>
      </c>
      <c r="I3881" s="784" t="s">
        <v>5472</v>
      </c>
    </row>
    <row r="3882" spans="1:9" hidden="1">
      <c r="A3882" t="str">
        <f>Table_wabobpsvr_AzureCalc_AzureCalcRateCard[[#This Row],[ServiceName]]&amp;Table_wabobpsvr_AzureCalc_AzureCalcRateCard[[#This Row],[Price_Level]]&amp;Table_wabobpsvr_AzureCalc_AzureCalcRateCard[[#This Row],[Region]]</f>
        <v>ExpressRoute (Carrier) 10 Mbps ConnectionsC</v>
      </c>
      <c r="C3882" t="s">
        <v>594</v>
      </c>
      <c r="D3882" t="s">
        <v>184</v>
      </c>
      <c r="E3882">
        <v>396.76</v>
      </c>
      <c r="F3882" t="s">
        <v>845</v>
      </c>
      <c r="G3882" s="784" t="s">
        <v>2309</v>
      </c>
      <c r="H3882" s="784" t="s">
        <v>2310</v>
      </c>
      <c r="I3882" s="784" t="s">
        <v>5472</v>
      </c>
    </row>
    <row r="3883" spans="1:9" hidden="1">
      <c r="A3883" t="str">
        <f>Table_wabobpsvr_AzureCalc_AzureCalcRateCard[[#This Row],[ServiceName]]&amp;Table_wabobpsvr_AzureCalc_AzureCalcRateCard[[#This Row],[Price_Level]]&amp;Table_wabobpsvr_AzureCalc_AzureCalcRateCard[[#This Row],[Region]]</f>
        <v>ExpressRoute (Carrier) 10 Mbps ConnectionsD</v>
      </c>
      <c r="C3883" t="s">
        <v>594</v>
      </c>
      <c r="D3883" t="s">
        <v>183</v>
      </c>
      <c r="E3883">
        <v>383.68</v>
      </c>
      <c r="F3883" t="s">
        <v>845</v>
      </c>
      <c r="G3883" s="784" t="s">
        <v>2309</v>
      </c>
      <c r="H3883" s="784" t="s">
        <v>2310</v>
      </c>
      <c r="I3883" s="784" t="s">
        <v>5472</v>
      </c>
    </row>
    <row r="3884" spans="1:9" hidden="1">
      <c r="A3884" s="784" t="str">
        <f>Table_wabobpsvr_AzureCalc_AzureCalcRateCard[[#This Row],[ServiceName]]&amp;Table_wabobpsvr_AzureCalc_AzureCalcRateCard[[#This Row],[Price_Level]]&amp;Table_wabobpsvr_AzureCalc_AzureCalcRateCard[[#This Row],[Region]]</f>
        <v>Standard_G3 VM (Non-Windows)MOSP2</v>
      </c>
      <c r="B3884" s="784">
        <v>2</v>
      </c>
      <c r="C3884" s="784" t="s">
        <v>91</v>
      </c>
      <c r="D3884" s="784" t="s">
        <v>627</v>
      </c>
      <c r="E3884" s="784">
        <v>2.2000000000000002</v>
      </c>
      <c r="F3884" s="784" t="s">
        <v>3216</v>
      </c>
      <c r="G3884" s="784" t="s">
        <v>4431</v>
      </c>
      <c r="H3884" s="784" t="s">
        <v>4431</v>
      </c>
      <c r="I3884" s="784" t="s">
        <v>5473</v>
      </c>
    </row>
    <row r="3885" spans="1:9" hidden="1">
      <c r="A3885" s="784" t="str">
        <f>Table_wabobpsvr_AzureCalc_AzureCalcRateCard[[#This Row],[ServiceName]]&amp;Table_wabobpsvr_AzureCalc_AzureCalcRateCard[[#This Row],[Price_Level]]&amp;Table_wabobpsvr_AzureCalc_AzureCalcRateCard[[#This Row],[Region]]</f>
        <v>Standard_G3 VM (Non-Windows)A2</v>
      </c>
      <c r="B3885" s="784">
        <v>2</v>
      </c>
      <c r="C3885" s="784" t="s">
        <v>91</v>
      </c>
      <c r="D3885" s="784" t="s">
        <v>181</v>
      </c>
      <c r="E3885" s="784">
        <v>2.13</v>
      </c>
      <c r="F3885" s="784" t="s">
        <v>3216</v>
      </c>
      <c r="G3885" s="784" t="s">
        <v>3725</v>
      </c>
      <c r="H3885" s="784" t="s">
        <v>3726</v>
      </c>
      <c r="I3885" s="784" t="s">
        <v>5473</v>
      </c>
    </row>
    <row r="3886" spans="1:9" hidden="1">
      <c r="A3886" s="784" t="str">
        <f>Table_wabobpsvr_AzureCalc_AzureCalcRateCard[[#This Row],[ServiceName]]&amp;Table_wabobpsvr_AzureCalc_AzureCalcRateCard[[#This Row],[Price_Level]]&amp;Table_wabobpsvr_AzureCalc_AzureCalcRateCard[[#This Row],[Region]]</f>
        <v>Standard_G3 VM (Non-Windows)B2</v>
      </c>
      <c r="B3886" s="784">
        <v>2</v>
      </c>
      <c r="C3886" s="784" t="s">
        <v>91</v>
      </c>
      <c r="D3886" s="784" t="s">
        <v>182</v>
      </c>
      <c r="E3886" s="784">
        <v>2.0699999999999998</v>
      </c>
      <c r="F3886" s="784" t="s">
        <v>3216</v>
      </c>
      <c r="G3886" s="784" t="s">
        <v>3725</v>
      </c>
      <c r="H3886" s="784" t="s">
        <v>3726</v>
      </c>
      <c r="I3886" s="784" t="s">
        <v>5473</v>
      </c>
    </row>
    <row r="3887" spans="1:9" hidden="1">
      <c r="A3887" s="784" t="str">
        <f>Table_wabobpsvr_AzureCalc_AzureCalcRateCard[[#This Row],[ServiceName]]&amp;Table_wabobpsvr_AzureCalc_AzureCalcRateCard[[#This Row],[Price_Level]]&amp;Table_wabobpsvr_AzureCalc_AzureCalcRateCard[[#This Row],[Region]]</f>
        <v>Standard_G3 VM (Non-Windows)C2</v>
      </c>
      <c r="B3887" s="784">
        <v>2</v>
      </c>
      <c r="C3887" s="784" t="s">
        <v>91</v>
      </c>
      <c r="D3887" s="784" t="s">
        <v>184</v>
      </c>
      <c r="E3887" s="784">
        <v>2</v>
      </c>
      <c r="F3887" s="784" t="s">
        <v>3216</v>
      </c>
      <c r="G3887" s="784" t="s">
        <v>3725</v>
      </c>
      <c r="H3887" s="784" t="s">
        <v>3726</v>
      </c>
      <c r="I3887" s="784" t="s">
        <v>5473</v>
      </c>
    </row>
    <row r="3888" spans="1:9" hidden="1">
      <c r="A3888" s="784" t="str">
        <f>Table_wabobpsvr_AzureCalc_AzureCalcRateCard[[#This Row],[ServiceName]]&amp;Table_wabobpsvr_AzureCalc_AzureCalcRateCard[[#This Row],[Price_Level]]&amp;Table_wabobpsvr_AzureCalc_AzureCalcRateCard[[#This Row],[Region]]</f>
        <v>Standard_G3 VM (Non-Windows)D2</v>
      </c>
      <c r="B3888" s="784">
        <v>2</v>
      </c>
      <c r="C3888" s="784" t="s">
        <v>91</v>
      </c>
      <c r="D3888" s="784" t="s">
        <v>183</v>
      </c>
      <c r="E3888" s="784">
        <v>1.94</v>
      </c>
      <c r="F3888" s="784" t="s">
        <v>3216</v>
      </c>
      <c r="G3888" s="784" t="s">
        <v>3725</v>
      </c>
      <c r="H3888" s="784" t="s">
        <v>3726</v>
      </c>
      <c r="I3888" s="784" t="s">
        <v>5473</v>
      </c>
    </row>
    <row r="3889" spans="1:9" hidden="1">
      <c r="A3889" s="784" t="str">
        <f>Table_wabobpsvr_AzureCalc_AzureCalcRateCard[[#This Row],[ServiceName]]&amp;Table_wabobpsvr_AzureCalc_AzureCalcRateCard[[#This Row],[Price_Level]]&amp;Table_wabobpsvr_AzureCalc_AzureCalcRateCard[[#This Row],[Region]]</f>
        <v>Standard_G3 VM (Windows)MOSP2</v>
      </c>
      <c r="B3889" s="784">
        <v>2</v>
      </c>
      <c r="C3889" s="784" t="s">
        <v>91</v>
      </c>
      <c r="D3889" s="784" t="s">
        <v>627</v>
      </c>
      <c r="E3889" s="784">
        <v>2.44</v>
      </c>
      <c r="F3889" s="784" t="s">
        <v>3237</v>
      </c>
      <c r="G3889" s="784" t="s">
        <v>4431</v>
      </c>
      <c r="H3889" s="784" t="s">
        <v>4431</v>
      </c>
      <c r="I3889" s="784" t="s">
        <v>5474</v>
      </c>
    </row>
    <row r="3890" spans="1:9" hidden="1">
      <c r="A3890" s="784" t="str">
        <f>Table_wabobpsvr_AzureCalc_AzureCalcRateCard[[#This Row],[ServiceName]]&amp;Table_wabobpsvr_AzureCalc_AzureCalcRateCard[[#This Row],[Price_Level]]&amp;Table_wabobpsvr_AzureCalc_AzureCalcRateCard[[#This Row],[Region]]</f>
        <v>Mobile Services BasicMOSP5</v>
      </c>
      <c r="B3890" s="784">
        <v>5</v>
      </c>
      <c r="C3890" s="784" t="s">
        <v>4431</v>
      </c>
      <c r="D3890" s="784" t="s">
        <v>627</v>
      </c>
      <c r="E3890" s="784">
        <v>999999</v>
      </c>
      <c r="F3890" s="784" t="s">
        <v>776</v>
      </c>
      <c r="G3890" s="784" t="s">
        <v>4431</v>
      </c>
      <c r="H3890" s="784" t="s">
        <v>4431</v>
      </c>
      <c r="I3890" s="784" t="s">
        <v>4431</v>
      </c>
    </row>
    <row r="3891" spans="1:9" hidden="1">
      <c r="A3891" s="784" t="str">
        <f>Table_wabobpsvr_AzureCalc_AzureCalcRateCard[[#This Row],[ServiceName]]&amp;Table_wabobpsvr_AzureCalc_AzureCalcRateCard[[#This Row],[Price_Level]]&amp;Table_wabobpsvr_AzureCalc_AzureCalcRateCard[[#This Row],[Region]]</f>
        <v>Mobile Services BasicA5</v>
      </c>
      <c r="B3891" s="784">
        <v>5</v>
      </c>
      <c r="C3891" s="784" t="s">
        <v>4431</v>
      </c>
      <c r="D3891" s="784" t="s">
        <v>181</v>
      </c>
      <c r="E3891" s="784">
        <v>999999</v>
      </c>
      <c r="F3891" s="784" t="s">
        <v>776</v>
      </c>
      <c r="G3891" s="784" t="s">
        <v>4431</v>
      </c>
      <c r="H3891" s="784" t="s">
        <v>4431</v>
      </c>
      <c r="I3891" s="784" t="s">
        <v>4431</v>
      </c>
    </row>
    <row r="3892" spans="1:9" hidden="1">
      <c r="A3892" s="784" t="str">
        <f>Table_wabobpsvr_AzureCalc_AzureCalcRateCard[[#This Row],[ServiceName]]&amp;Table_wabobpsvr_AzureCalc_AzureCalcRateCard[[#This Row],[Price_Level]]&amp;Table_wabobpsvr_AzureCalc_AzureCalcRateCard[[#This Row],[Region]]</f>
        <v>A1 VM (Non-Windows)C2</v>
      </c>
      <c r="B3892" s="784">
        <v>2</v>
      </c>
      <c r="C3892" s="784" t="s">
        <v>701</v>
      </c>
      <c r="D3892" s="784" t="s">
        <v>184</v>
      </c>
      <c r="E3892" s="784">
        <v>4.02E-2</v>
      </c>
      <c r="F3892" s="784" t="s">
        <v>703</v>
      </c>
      <c r="G3892" s="784" t="s">
        <v>2311</v>
      </c>
      <c r="H3892" s="784" t="s">
        <v>2312</v>
      </c>
      <c r="I3892" s="784" t="s">
        <v>5475</v>
      </c>
    </row>
    <row r="3893" spans="1:9" hidden="1">
      <c r="A3893" s="784" t="str">
        <f>Table_wabobpsvr_AzureCalc_AzureCalcRateCard[[#This Row],[ServiceName]]&amp;Table_wabobpsvr_AzureCalc_AzureCalcRateCard[[#This Row],[Price_Level]]&amp;Table_wabobpsvr_AzureCalc_AzureCalcRateCard[[#This Row],[Region]]</f>
        <v>Mobile Services BasicB5</v>
      </c>
      <c r="B3893" s="784">
        <v>5</v>
      </c>
      <c r="C3893" s="784" t="s">
        <v>4431</v>
      </c>
      <c r="D3893" s="784" t="s">
        <v>182</v>
      </c>
      <c r="E3893" s="784">
        <v>999999</v>
      </c>
      <c r="F3893" s="784" t="s">
        <v>776</v>
      </c>
      <c r="G3893" s="784" t="s">
        <v>4431</v>
      </c>
      <c r="H3893" s="784" t="s">
        <v>4431</v>
      </c>
      <c r="I3893" s="784" t="s">
        <v>4431</v>
      </c>
    </row>
    <row r="3894" spans="1:9" hidden="1">
      <c r="A3894" t="str">
        <f>Table_wabobpsvr_AzureCalc_AzureCalcRateCard[[#This Row],[ServiceName]]&amp;Table_wabobpsvr_AzureCalc_AzureCalcRateCard[[#This Row],[Price_Level]]&amp;Table_wabobpsvr_AzureCalc_AzureCalcRateCard[[#This Row],[Region]]</f>
        <v>Mobile Services BasicC5</v>
      </c>
      <c r="B3894">
        <v>5</v>
      </c>
      <c r="C3894" t="s">
        <v>4431</v>
      </c>
      <c r="D3894" t="s">
        <v>184</v>
      </c>
      <c r="E3894">
        <v>999999</v>
      </c>
      <c r="F3894" t="s">
        <v>776</v>
      </c>
      <c r="G3894" s="784" t="s">
        <v>4431</v>
      </c>
      <c r="H3894" s="784" t="s">
        <v>4431</v>
      </c>
      <c r="I3894" s="784" t="s">
        <v>4431</v>
      </c>
    </row>
    <row r="3895" spans="1:9" hidden="1">
      <c r="A3895" t="str">
        <f>Table_wabobpsvr_AzureCalc_AzureCalcRateCard[[#This Row],[ServiceName]]&amp;Table_wabobpsvr_AzureCalc_AzureCalcRateCard[[#This Row],[Price_Level]]&amp;Table_wabobpsvr_AzureCalc_AzureCalcRateCard[[#This Row],[Region]]</f>
        <v>Mobile Services BasicD5</v>
      </c>
      <c r="B3895">
        <v>5</v>
      </c>
      <c r="C3895" t="s">
        <v>4431</v>
      </c>
      <c r="D3895" t="s">
        <v>183</v>
      </c>
      <c r="E3895">
        <v>999999</v>
      </c>
      <c r="F3895" t="s">
        <v>776</v>
      </c>
      <c r="G3895" s="784" t="s">
        <v>4431</v>
      </c>
      <c r="H3895" s="784" t="s">
        <v>4431</v>
      </c>
      <c r="I3895" s="784" t="s">
        <v>4431</v>
      </c>
    </row>
    <row r="3896" spans="1:9" hidden="1">
      <c r="A3896" t="str">
        <f>Table_wabobpsvr_AzureCalc_AzureCalcRateCard[[#This Row],[ServiceName]]&amp;Table_wabobpsvr_AzureCalc_AzureCalcRateCard[[#This Row],[Price_Level]]&amp;Table_wabobpsvr_AzureCalc_AzureCalcRateCard[[#This Row],[Region]]</f>
        <v>Mobile Services BasicMOSP1</v>
      </c>
      <c r="B3896">
        <v>1</v>
      </c>
      <c r="C3896" t="s">
        <v>4431</v>
      </c>
      <c r="D3896" t="s">
        <v>627</v>
      </c>
      <c r="E3896">
        <v>999999</v>
      </c>
      <c r="F3896" t="s">
        <v>776</v>
      </c>
      <c r="G3896" s="784" t="s">
        <v>4431</v>
      </c>
      <c r="H3896" s="784" t="s">
        <v>4431</v>
      </c>
      <c r="I3896" s="784" t="s">
        <v>4431</v>
      </c>
    </row>
    <row r="3897" spans="1:9" hidden="1">
      <c r="A3897" t="str">
        <f>Table_wabobpsvr_AzureCalc_AzureCalcRateCard[[#This Row],[ServiceName]]&amp;Table_wabobpsvr_AzureCalc_AzureCalcRateCard[[#This Row],[Price_Level]]&amp;Table_wabobpsvr_AzureCalc_AzureCalcRateCard[[#This Row],[Region]]</f>
        <v>Mobile Services BasicA1</v>
      </c>
      <c r="B3897">
        <v>1</v>
      </c>
      <c r="C3897" t="s">
        <v>4431</v>
      </c>
      <c r="D3897" t="s">
        <v>181</v>
      </c>
      <c r="E3897">
        <v>999999</v>
      </c>
      <c r="F3897" t="s">
        <v>776</v>
      </c>
      <c r="G3897" s="784" t="s">
        <v>4431</v>
      </c>
      <c r="H3897" s="784" t="s">
        <v>4431</v>
      </c>
      <c r="I3897" s="784" t="s">
        <v>4431</v>
      </c>
    </row>
    <row r="3898" spans="1:9" hidden="1">
      <c r="A3898" t="str">
        <f>Table_wabobpsvr_AzureCalc_AzureCalcRateCard[[#This Row],[ServiceName]]&amp;Table_wabobpsvr_AzureCalc_AzureCalcRateCard[[#This Row],[Price_Level]]&amp;Table_wabobpsvr_AzureCalc_AzureCalcRateCard[[#This Row],[Region]]</f>
        <v>Mobile Services BasicB1</v>
      </c>
      <c r="B3898">
        <v>1</v>
      </c>
      <c r="C3898" t="s">
        <v>4431</v>
      </c>
      <c r="D3898" t="s">
        <v>182</v>
      </c>
      <c r="E3898">
        <v>999999</v>
      </c>
      <c r="F3898" t="s">
        <v>776</v>
      </c>
      <c r="G3898" s="784" t="s">
        <v>4431</v>
      </c>
      <c r="H3898" s="784" t="s">
        <v>4431</v>
      </c>
      <c r="I3898" s="784" t="s">
        <v>4431</v>
      </c>
    </row>
    <row r="3899" spans="1:9" hidden="1">
      <c r="A3899" t="str">
        <f>Table_wabobpsvr_AzureCalc_AzureCalcRateCard[[#This Row],[ServiceName]]&amp;Table_wabobpsvr_AzureCalc_AzureCalcRateCard[[#This Row],[Price_Level]]&amp;Table_wabobpsvr_AzureCalc_AzureCalcRateCard[[#This Row],[Region]]</f>
        <v>A1 VM (Non-Windows)D2</v>
      </c>
      <c r="B3899">
        <v>2</v>
      </c>
      <c r="C3899" t="s">
        <v>701</v>
      </c>
      <c r="D3899" t="s">
        <v>183</v>
      </c>
      <c r="E3899">
        <v>3.8399999999999997E-2</v>
      </c>
      <c r="F3899" t="s">
        <v>703</v>
      </c>
      <c r="G3899" s="784" t="s">
        <v>2311</v>
      </c>
      <c r="H3899" s="784" t="s">
        <v>2312</v>
      </c>
      <c r="I3899" s="784" t="s">
        <v>5475</v>
      </c>
    </row>
    <row r="3900" spans="1:9" hidden="1">
      <c r="A3900" t="str">
        <f>Table_wabobpsvr_AzureCalc_AzureCalcRateCard[[#This Row],[ServiceName]]&amp;Table_wabobpsvr_AzureCalc_AzureCalcRateCard[[#This Row],[Price_Level]]&amp;Table_wabobpsvr_AzureCalc_AzureCalcRateCard[[#This Row],[Region]]</f>
        <v>Mobile Services BasicC1</v>
      </c>
      <c r="B3900">
        <v>1</v>
      </c>
      <c r="C3900" t="s">
        <v>4431</v>
      </c>
      <c r="D3900" t="s">
        <v>184</v>
      </c>
      <c r="E3900">
        <v>999999</v>
      </c>
      <c r="F3900" t="s">
        <v>776</v>
      </c>
      <c r="G3900" s="784" t="s">
        <v>4431</v>
      </c>
      <c r="H3900" s="784" t="s">
        <v>4431</v>
      </c>
      <c r="I3900" s="784" t="s">
        <v>4431</v>
      </c>
    </row>
    <row r="3901" spans="1:9" hidden="1">
      <c r="A3901" t="str">
        <f>Table_wabobpsvr_AzureCalc_AzureCalcRateCard[[#This Row],[ServiceName]]&amp;Table_wabobpsvr_AzureCalc_AzureCalcRateCard[[#This Row],[Price_Level]]&amp;Table_wabobpsvr_AzureCalc_AzureCalcRateCard[[#This Row],[Region]]</f>
        <v>Mobile Services BasicD1</v>
      </c>
      <c r="B3901">
        <v>1</v>
      </c>
      <c r="C3901" t="s">
        <v>4431</v>
      </c>
      <c r="D3901" t="s">
        <v>183</v>
      </c>
      <c r="E3901">
        <v>999999</v>
      </c>
      <c r="F3901" t="s">
        <v>776</v>
      </c>
      <c r="G3901" s="784" t="s">
        <v>4431</v>
      </c>
      <c r="H3901" s="784" t="s">
        <v>4431</v>
      </c>
      <c r="I3901" s="784" t="s">
        <v>4431</v>
      </c>
    </row>
    <row r="3902" spans="1:9" hidden="1">
      <c r="A3902" t="str">
        <f>Table_wabobpsvr_AzureCalc_AzureCalcRateCard[[#This Row],[ServiceName]]&amp;Table_wabobpsvr_AzureCalc_AzureCalcRateCard[[#This Row],[Price_Level]]&amp;Table_wabobpsvr_AzureCalc_AzureCalcRateCard[[#This Row],[Region]]</f>
        <v>Mobile Services BasicMOSP8</v>
      </c>
      <c r="B3902">
        <v>8</v>
      </c>
      <c r="C3902" t="s">
        <v>4431</v>
      </c>
      <c r="D3902" t="s">
        <v>627</v>
      </c>
      <c r="E3902">
        <v>999999</v>
      </c>
      <c r="F3902" t="s">
        <v>776</v>
      </c>
      <c r="G3902" s="784" t="s">
        <v>4431</v>
      </c>
      <c r="H3902" s="784" t="s">
        <v>4431</v>
      </c>
      <c r="I3902" s="784" t="s">
        <v>4431</v>
      </c>
    </row>
    <row r="3903" spans="1:9" hidden="1">
      <c r="A3903" t="str">
        <f>Table_wabobpsvr_AzureCalc_AzureCalcRateCard[[#This Row],[ServiceName]]&amp;Table_wabobpsvr_AzureCalc_AzureCalcRateCard[[#This Row],[Price_Level]]&amp;Table_wabobpsvr_AzureCalc_AzureCalcRateCard[[#This Row],[Region]]</f>
        <v>Mobile Services BasicA8</v>
      </c>
      <c r="B3903">
        <v>8</v>
      </c>
      <c r="C3903" t="s">
        <v>4431</v>
      </c>
      <c r="D3903" t="s">
        <v>181</v>
      </c>
      <c r="E3903">
        <v>999999</v>
      </c>
      <c r="F3903" t="s">
        <v>776</v>
      </c>
      <c r="G3903" s="784" t="s">
        <v>4431</v>
      </c>
      <c r="H3903" s="784" t="s">
        <v>4431</v>
      </c>
      <c r="I3903" s="784" t="s">
        <v>4431</v>
      </c>
    </row>
    <row r="3904" spans="1:9" hidden="1">
      <c r="A3904" s="784" t="str">
        <f>Table_wabobpsvr_AzureCalc_AzureCalcRateCard[[#This Row],[ServiceName]]&amp;Table_wabobpsvr_AzureCalc_AzureCalcRateCard[[#This Row],[Price_Level]]&amp;Table_wabobpsvr_AzureCalc_AzureCalcRateCard[[#This Row],[Region]]</f>
        <v>Mobile Services BasicB8</v>
      </c>
      <c r="B3904" s="784">
        <v>8</v>
      </c>
      <c r="C3904" s="784" t="s">
        <v>4431</v>
      </c>
      <c r="D3904" s="784" t="s">
        <v>182</v>
      </c>
      <c r="E3904" s="784">
        <v>999999</v>
      </c>
      <c r="F3904" s="784" t="s">
        <v>776</v>
      </c>
      <c r="G3904" s="784" t="s">
        <v>4431</v>
      </c>
      <c r="H3904" s="784" t="s">
        <v>4431</v>
      </c>
      <c r="I3904" s="784" t="s">
        <v>4431</v>
      </c>
    </row>
    <row r="3905" spans="1:9" hidden="1">
      <c r="A3905" s="784" t="str">
        <f>Table_wabobpsvr_AzureCalc_AzureCalcRateCard[[#This Row],[ServiceName]]&amp;Table_wabobpsvr_AzureCalc_AzureCalcRateCard[[#This Row],[Price_Level]]&amp;Table_wabobpsvr_AzureCalc_AzureCalcRateCard[[#This Row],[Region]]</f>
        <v>Mobile Services BasicC8</v>
      </c>
      <c r="B3905" s="784">
        <v>8</v>
      </c>
      <c r="C3905" s="784" t="s">
        <v>4431</v>
      </c>
      <c r="D3905" s="784" t="s">
        <v>184</v>
      </c>
      <c r="E3905" s="784">
        <v>999999</v>
      </c>
      <c r="F3905" s="784" t="s">
        <v>776</v>
      </c>
      <c r="G3905" s="784" t="s">
        <v>4431</v>
      </c>
      <c r="H3905" s="784" t="s">
        <v>4431</v>
      </c>
      <c r="I3905" s="784" t="s">
        <v>4431</v>
      </c>
    </row>
    <row r="3906" spans="1:9" hidden="1">
      <c r="A3906" s="784" t="str">
        <f>Table_wabobpsvr_AzureCalc_AzureCalcRateCard[[#This Row],[ServiceName]]&amp;Table_wabobpsvr_AzureCalc_AzureCalcRateCard[[#This Row],[Price_Level]]&amp;Table_wabobpsvr_AzureCalc_AzureCalcRateCard[[#This Row],[Region]]</f>
        <v>A1 VM (Windows)MOSP2</v>
      </c>
      <c r="B3906" s="784">
        <v>2</v>
      </c>
      <c r="C3906" s="784" t="s">
        <v>701</v>
      </c>
      <c r="D3906" s="784" t="s">
        <v>627</v>
      </c>
      <c r="E3906" s="784">
        <v>0.09</v>
      </c>
      <c r="F3906" s="784" t="s">
        <v>708</v>
      </c>
      <c r="G3906" s="784" t="s">
        <v>4431</v>
      </c>
      <c r="H3906" s="784" t="s">
        <v>4431</v>
      </c>
      <c r="I3906" s="784" t="s">
        <v>5476</v>
      </c>
    </row>
    <row r="3907" spans="1:9" hidden="1">
      <c r="A3907" s="784" t="str">
        <f>Table_wabobpsvr_AzureCalc_AzureCalcRateCard[[#This Row],[ServiceName]]&amp;Table_wabobpsvr_AzureCalc_AzureCalcRateCard[[#This Row],[Price_Level]]&amp;Table_wabobpsvr_AzureCalc_AzureCalcRateCard[[#This Row],[Region]]</f>
        <v>BizTalk Services Basic BizTalk UnitsA2</v>
      </c>
      <c r="B3907" s="784">
        <v>2</v>
      </c>
      <c r="C3907" s="784" t="s">
        <v>4431</v>
      </c>
      <c r="D3907" s="784" t="s">
        <v>181</v>
      </c>
      <c r="E3907" s="784">
        <v>999999</v>
      </c>
      <c r="F3907" s="784" t="s">
        <v>813</v>
      </c>
      <c r="G3907" s="784" t="s">
        <v>4431</v>
      </c>
      <c r="H3907" s="784" t="s">
        <v>4431</v>
      </c>
      <c r="I3907" s="784" t="s">
        <v>4431</v>
      </c>
    </row>
    <row r="3908" spans="1:9" hidden="1">
      <c r="A3908" s="784" t="str">
        <f>Table_wabobpsvr_AzureCalc_AzureCalcRateCard[[#This Row],[ServiceName]]&amp;Table_wabobpsvr_AzureCalc_AzureCalcRateCard[[#This Row],[Price_Level]]&amp;Table_wabobpsvr_AzureCalc_AzureCalcRateCard[[#This Row],[Region]]</f>
        <v>BizTalk Services Basic BizTalk UnitsB2</v>
      </c>
      <c r="B3908" s="784">
        <v>2</v>
      </c>
      <c r="C3908" s="784" t="s">
        <v>4431</v>
      </c>
      <c r="D3908" s="784" t="s">
        <v>182</v>
      </c>
      <c r="E3908" s="784">
        <v>999999</v>
      </c>
      <c r="F3908" s="784" t="s">
        <v>813</v>
      </c>
      <c r="G3908" s="784" t="s">
        <v>4431</v>
      </c>
      <c r="H3908" s="784" t="s">
        <v>4431</v>
      </c>
      <c r="I3908" s="784" t="s">
        <v>4431</v>
      </c>
    </row>
    <row r="3909" spans="1:9" hidden="1">
      <c r="A3909" t="str">
        <f>Table_wabobpsvr_AzureCalc_AzureCalcRateCard[[#This Row],[ServiceName]]&amp;Table_wabobpsvr_AzureCalc_AzureCalcRateCard[[#This Row],[Price_Level]]&amp;Table_wabobpsvr_AzureCalc_AzureCalcRateCard[[#This Row],[Region]]</f>
        <v>BizTalk Services Basic BizTalk UnitsC2</v>
      </c>
      <c r="B3909">
        <v>2</v>
      </c>
      <c r="C3909" t="s">
        <v>4431</v>
      </c>
      <c r="D3909" t="s">
        <v>184</v>
      </c>
      <c r="E3909">
        <v>999999</v>
      </c>
      <c r="F3909" t="s">
        <v>813</v>
      </c>
      <c r="G3909" s="784" t="s">
        <v>4431</v>
      </c>
      <c r="H3909" s="784" t="s">
        <v>4431</v>
      </c>
      <c r="I3909" s="784" t="s">
        <v>4431</v>
      </c>
    </row>
    <row r="3910" spans="1:9" hidden="1">
      <c r="A3910" t="str">
        <f>Table_wabobpsvr_AzureCalc_AzureCalcRateCard[[#This Row],[ServiceName]]&amp;Table_wabobpsvr_AzureCalc_AzureCalcRateCard[[#This Row],[Price_Level]]&amp;Table_wabobpsvr_AzureCalc_AzureCalcRateCard[[#This Row],[Region]]</f>
        <v>BizTalk Services Basic BizTalk UnitsD2</v>
      </c>
      <c r="B3910">
        <v>2</v>
      </c>
      <c r="C3910" t="s">
        <v>4431</v>
      </c>
      <c r="D3910" t="s">
        <v>183</v>
      </c>
      <c r="E3910">
        <v>999999</v>
      </c>
      <c r="F3910" t="s">
        <v>813</v>
      </c>
      <c r="G3910" s="784" t="s">
        <v>4431</v>
      </c>
      <c r="H3910" s="784" t="s">
        <v>4431</v>
      </c>
      <c r="I3910" s="784" t="s">
        <v>4431</v>
      </c>
    </row>
    <row r="3911" spans="1:9" hidden="1">
      <c r="A3911" t="str">
        <f>Table_wabobpsvr_AzureCalc_AzureCalcRateCard[[#This Row],[ServiceName]]&amp;Table_wabobpsvr_AzureCalc_AzureCalcRateCard[[#This Row],[Price_Level]]&amp;Table_wabobpsvr_AzureCalc_AzureCalcRateCard[[#This Row],[Region]]</f>
        <v>BizTalk Services Developer BizTalk UnitsMOSP2</v>
      </c>
      <c r="B3911">
        <v>2</v>
      </c>
      <c r="C3911" t="s">
        <v>4431</v>
      </c>
      <c r="D3911" t="s">
        <v>627</v>
      </c>
      <c r="E3911">
        <v>999999</v>
      </c>
      <c r="F3911" t="s">
        <v>814</v>
      </c>
      <c r="G3911" s="784" t="s">
        <v>4431</v>
      </c>
      <c r="H3911" s="784" t="s">
        <v>4431</v>
      </c>
      <c r="I3911" s="784" t="s">
        <v>4431</v>
      </c>
    </row>
    <row r="3912" spans="1:9" hidden="1">
      <c r="A3912" t="str">
        <f>Table_wabobpsvr_AzureCalc_AzureCalcRateCard[[#This Row],[ServiceName]]&amp;Table_wabobpsvr_AzureCalc_AzureCalcRateCard[[#This Row],[Price_Level]]&amp;Table_wabobpsvr_AzureCalc_AzureCalcRateCard[[#This Row],[Region]]</f>
        <v>BizTalk Services Developer BizTalk UnitsA2</v>
      </c>
      <c r="B3912">
        <v>2</v>
      </c>
      <c r="C3912" t="s">
        <v>4431</v>
      </c>
      <c r="D3912" t="s">
        <v>181</v>
      </c>
      <c r="E3912">
        <v>999999</v>
      </c>
      <c r="F3912" t="s">
        <v>814</v>
      </c>
      <c r="G3912" s="784" t="s">
        <v>4431</v>
      </c>
      <c r="H3912" s="784" t="s">
        <v>4431</v>
      </c>
      <c r="I3912" s="784" t="s">
        <v>4431</v>
      </c>
    </row>
    <row r="3913" spans="1:9" hidden="1">
      <c r="A3913" t="str">
        <f>Table_wabobpsvr_AzureCalc_AzureCalcRateCard[[#This Row],[ServiceName]]&amp;Table_wabobpsvr_AzureCalc_AzureCalcRateCard[[#This Row],[Price_Level]]&amp;Table_wabobpsvr_AzureCalc_AzureCalcRateCard[[#This Row],[Region]]</f>
        <v>A1 VM (Windows)A2</v>
      </c>
      <c r="B3913">
        <v>2</v>
      </c>
      <c r="C3913" t="s">
        <v>701</v>
      </c>
      <c r="D3913" t="s">
        <v>181</v>
      </c>
      <c r="E3913">
        <v>6.5699999999999995E-2</v>
      </c>
      <c r="F3913" t="s">
        <v>708</v>
      </c>
      <c r="G3913" s="784" t="s">
        <v>2313</v>
      </c>
      <c r="H3913" s="784" t="s">
        <v>2314</v>
      </c>
      <c r="I3913" s="784" t="s">
        <v>5476</v>
      </c>
    </row>
    <row r="3914" spans="1:9" hidden="1">
      <c r="A3914" t="str">
        <f>Table_wabobpsvr_AzureCalc_AzureCalcRateCard[[#This Row],[ServiceName]]&amp;Table_wabobpsvr_AzureCalc_AzureCalcRateCard[[#This Row],[Price_Level]]&amp;Table_wabobpsvr_AzureCalc_AzureCalcRateCard[[#This Row],[Region]]</f>
        <v>A1 VM (Windows)B2</v>
      </c>
      <c r="B3914">
        <v>2</v>
      </c>
      <c r="C3914" t="s">
        <v>701</v>
      </c>
      <c r="D3914" t="s">
        <v>182</v>
      </c>
      <c r="E3914">
        <v>6.3E-2</v>
      </c>
      <c r="F3914" t="s">
        <v>708</v>
      </c>
      <c r="G3914" s="784" t="s">
        <v>2313</v>
      </c>
      <c r="H3914" s="784" t="s">
        <v>2314</v>
      </c>
      <c r="I3914" s="784" t="s">
        <v>5476</v>
      </c>
    </row>
    <row r="3915" spans="1:9" hidden="1">
      <c r="A3915" t="str">
        <f>Table_wabobpsvr_AzureCalc_AzureCalcRateCard[[#This Row],[ServiceName]]&amp;Table_wabobpsvr_AzureCalc_AzureCalcRateCard[[#This Row],[Price_Level]]&amp;Table_wabobpsvr_AzureCalc_AzureCalcRateCard[[#This Row],[Region]]</f>
        <v>A1 VM (Windows)C2</v>
      </c>
      <c r="B3915">
        <v>2</v>
      </c>
      <c r="C3915" t="s">
        <v>701</v>
      </c>
      <c r="D3915" t="s">
        <v>184</v>
      </c>
      <c r="E3915">
        <v>6.0299999999999999E-2</v>
      </c>
      <c r="F3915" t="s">
        <v>708</v>
      </c>
      <c r="G3915" s="784" t="s">
        <v>2313</v>
      </c>
      <c r="H3915" s="784" t="s">
        <v>2314</v>
      </c>
      <c r="I3915" s="784" t="s">
        <v>5476</v>
      </c>
    </row>
    <row r="3916" spans="1:9" hidden="1">
      <c r="A3916" t="str">
        <f>Table_wabobpsvr_AzureCalc_AzureCalcRateCard[[#This Row],[ServiceName]]&amp;Table_wabobpsvr_AzureCalc_AzureCalcRateCard[[#This Row],[Price_Level]]&amp;Table_wabobpsvr_AzureCalc_AzureCalcRateCard[[#This Row],[Region]]</f>
        <v>A1 VM (Windows)D2</v>
      </c>
      <c r="B3916">
        <v>2</v>
      </c>
      <c r="C3916" t="s">
        <v>701</v>
      </c>
      <c r="D3916" t="s">
        <v>183</v>
      </c>
      <c r="E3916">
        <v>5.7599999999999998E-2</v>
      </c>
      <c r="F3916" t="s">
        <v>708</v>
      </c>
      <c r="G3916" s="784" t="s">
        <v>2313</v>
      </c>
      <c r="H3916" s="784" t="s">
        <v>2314</v>
      </c>
      <c r="I3916" s="784" t="s">
        <v>5476</v>
      </c>
    </row>
    <row r="3917" spans="1:9" hidden="1">
      <c r="A3917" t="str">
        <f>Table_wabobpsvr_AzureCalc_AzureCalcRateCard[[#This Row],[ServiceName]]&amp;Table_wabobpsvr_AzureCalc_AzureCalcRateCard[[#This Row],[Price_Level]]&amp;Table_wabobpsvr_AzureCalc_AzureCalcRateCard[[#This Row],[Region]]</f>
        <v>A5 VM (Non-Windows)MOSP2</v>
      </c>
      <c r="B3917">
        <v>2</v>
      </c>
      <c r="C3917" t="s">
        <v>701</v>
      </c>
      <c r="D3917" t="s">
        <v>627</v>
      </c>
      <c r="E3917">
        <v>0.22</v>
      </c>
      <c r="F3917" t="s">
        <v>710</v>
      </c>
      <c r="G3917" s="784" t="s">
        <v>4431</v>
      </c>
      <c r="H3917" s="784" t="s">
        <v>4431</v>
      </c>
      <c r="I3917" s="784" t="s">
        <v>5477</v>
      </c>
    </row>
    <row r="3918" spans="1:9" hidden="1">
      <c r="A3918" t="str">
        <f>Table_wabobpsvr_AzureCalc_AzureCalcRateCard[[#This Row],[ServiceName]]&amp;Table_wabobpsvr_AzureCalc_AzureCalcRateCard[[#This Row],[Price_Level]]&amp;Table_wabobpsvr_AzureCalc_AzureCalcRateCard[[#This Row],[Region]]</f>
        <v>A5 VM (Non-Windows)A2</v>
      </c>
      <c r="B3918">
        <v>2</v>
      </c>
      <c r="C3918" t="s">
        <v>701</v>
      </c>
      <c r="D3918" t="s">
        <v>181</v>
      </c>
      <c r="E3918">
        <v>0.16059999999999999</v>
      </c>
      <c r="F3918" t="s">
        <v>710</v>
      </c>
      <c r="G3918" s="784" t="s">
        <v>2315</v>
      </c>
      <c r="H3918" s="784" t="s">
        <v>2316</v>
      </c>
      <c r="I3918" s="784" t="s">
        <v>5477</v>
      </c>
    </row>
    <row r="3919" spans="1:9" hidden="1">
      <c r="A3919" t="str">
        <f>Table_wabobpsvr_AzureCalc_AzureCalcRateCard[[#This Row],[ServiceName]]&amp;Table_wabobpsvr_AzureCalc_AzureCalcRateCard[[#This Row],[Price_Level]]&amp;Table_wabobpsvr_AzureCalc_AzureCalcRateCard[[#This Row],[Region]]</f>
        <v>A5 VM (Non-Windows)B2</v>
      </c>
      <c r="B3919">
        <v>2</v>
      </c>
      <c r="C3919" t="s">
        <v>701</v>
      </c>
      <c r="D3919" t="s">
        <v>182</v>
      </c>
      <c r="E3919">
        <v>0.154</v>
      </c>
      <c r="F3919" t="s">
        <v>710</v>
      </c>
      <c r="G3919" s="784" t="s">
        <v>2315</v>
      </c>
      <c r="H3919" s="784" t="s">
        <v>2316</v>
      </c>
      <c r="I3919" s="784" t="s">
        <v>5477</v>
      </c>
    </row>
    <row r="3920" spans="1:9" hidden="1">
      <c r="A3920" t="str">
        <f>Table_wabobpsvr_AzureCalc_AzureCalcRateCard[[#This Row],[ServiceName]]&amp;Table_wabobpsvr_AzureCalc_AzureCalcRateCard[[#This Row],[Price_Level]]&amp;Table_wabobpsvr_AzureCalc_AzureCalcRateCard[[#This Row],[Region]]</f>
        <v>A5 VM (Non-Windows)C2</v>
      </c>
      <c r="B3920">
        <v>2</v>
      </c>
      <c r="C3920" t="s">
        <v>701</v>
      </c>
      <c r="D3920" t="s">
        <v>184</v>
      </c>
      <c r="E3920">
        <v>0.1474</v>
      </c>
      <c r="F3920" t="s">
        <v>710</v>
      </c>
      <c r="G3920" s="784" t="s">
        <v>2315</v>
      </c>
      <c r="H3920" s="784" t="s">
        <v>2316</v>
      </c>
      <c r="I3920" s="784" t="s">
        <v>5477</v>
      </c>
    </row>
    <row r="3921" spans="1:9" hidden="1">
      <c r="A3921" t="str">
        <f>Table_wabobpsvr_AzureCalc_AzureCalcRateCard[[#This Row],[ServiceName]]&amp;Table_wabobpsvr_AzureCalc_AzureCalcRateCard[[#This Row],[Price_Level]]&amp;Table_wabobpsvr_AzureCalc_AzureCalcRateCard[[#This Row],[Region]]</f>
        <v>A5 VM (Non-Windows)D2</v>
      </c>
      <c r="B3921">
        <v>2</v>
      </c>
      <c r="C3921" t="s">
        <v>701</v>
      </c>
      <c r="D3921" t="s">
        <v>183</v>
      </c>
      <c r="E3921">
        <v>0.14080000000000001</v>
      </c>
      <c r="F3921" t="s">
        <v>710</v>
      </c>
      <c r="G3921" s="784" t="s">
        <v>2315</v>
      </c>
      <c r="H3921" s="784" t="s">
        <v>2316</v>
      </c>
      <c r="I3921" s="784" t="s">
        <v>5477</v>
      </c>
    </row>
    <row r="3922" spans="1:9" hidden="1">
      <c r="A3922" t="str">
        <f>Table_wabobpsvr_AzureCalc_AzureCalcRateCard[[#This Row],[ServiceName]]&amp;Table_wabobpsvr_AzureCalc_AzureCalcRateCard[[#This Row],[Price_Level]]&amp;Table_wabobpsvr_AzureCalc_AzureCalcRateCard[[#This Row],[Region]]</f>
        <v>A5 VM (Windows)MOSP2</v>
      </c>
      <c r="B3922">
        <v>2</v>
      </c>
      <c r="C3922" t="s">
        <v>701</v>
      </c>
      <c r="D3922" t="s">
        <v>627</v>
      </c>
      <c r="E3922">
        <v>0.3</v>
      </c>
      <c r="F3922" t="s">
        <v>711</v>
      </c>
      <c r="G3922" s="784" t="s">
        <v>4431</v>
      </c>
      <c r="H3922" s="784" t="s">
        <v>4431</v>
      </c>
      <c r="I3922" s="784" t="s">
        <v>5478</v>
      </c>
    </row>
    <row r="3923" spans="1:9" hidden="1">
      <c r="A3923" t="str">
        <f>Table_wabobpsvr_AzureCalc_AzureCalcRateCard[[#This Row],[ServiceName]]&amp;Table_wabobpsvr_AzureCalc_AzureCalcRateCard[[#This Row],[Price_Level]]&amp;Table_wabobpsvr_AzureCalc_AzureCalcRateCard[[#This Row],[Region]]</f>
        <v>A5 VM (Windows)A2</v>
      </c>
      <c r="B3923">
        <v>2</v>
      </c>
      <c r="C3923" t="s">
        <v>701</v>
      </c>
      <c r="D3923" t="s">
        <v>181</v>
      </c>
      <c r="E3923">
        <v>0.219</v>
      </c>
      <c r="F3923" t="s">
        <v>711</v>
      </c>
      <c r="G3923" s="784" t="s">
        <v>2317</v>
      </c>
      <c r="H3923" s="784" t="s">
        <v>2318</v>
      </c>
      <c r="I3923" s="784" t="s">
        <v>5478</v>
      </c>
    </row>
    <row r="3924" spans="1:9" hidden="1">
      <c r="A3924" t="str">
        <f>Table_wabobpsvr_AzureCalc_AzureCalcRateCard[[#This Row],[ServiceName]]&amp;Table_wabobpsvr_AzureCalc_AzureCalcRateCard[[#This Row],[Price_Level]]&amp;Table_wabobpsvr_AzureCalc_AzureCalcRateCard[[#This Row],[Region]]</f>
        <v>A5 VM (Windows)B2</v>
      </c>
      <c r="B3924">
        <v>2</v>
      </c>
      <c r="C3924" t="s">
        <v>701</v>
      </c>
      <c r="D3924" t="s">
        <v>182</v>
      </c>
      <c r="E3924">
        <v>0.21</v>
      </c>
      <c r="F3924" t="s">
        <v>711</v>
      </c>
      <c r="G3924" s="784" t="s">
        <v>2317</v>
      </c>
      <c r="H3924" s="784" t="s">
        <v>2318</v>
      </c>
      <c r="I3924" s="784" t="s">
        <v>5478</v>
      </c>
    </row>
    <row r="3925" spans="1:9" hidden="1">
      <c r="A3925" t="str">
        <f>Table_wabobpsvr_AzureCalc_AzureCalcRateCard[[#This Row],[ServiceName]]&amp;Table_wabobpsvr_AzureCalc_AzureCalcRateCard[[#This Row],[Price_Level]]&amp;Table_wabobpsvr_AzureCalc_AzureCalcRateCard[[#This Row],[Region]]</f>
        <v>A5 VM (Windows)C2</v>
      </c>
      <c r="B3925">
        <v>2</v>
      </c>
      <c r="C3925" t="s">
        <v>701</v>
      </c>
      <c r="D3925" t="s">
        <v>184</v>
      </c>
      <c r="E3925">
        <v>0.20100000000000001</v>
      </c>
      <c r="F3925" t="s">
        <v>711</v>
      </c>
      <c r="G3925" s="784" t="s">
        <v>2317</v>
      </c>
      <c r="H3925" s="784" t="s">
        <v>2318</v>
      </c>
      <c r="I3925" s="784" t="s">
        <v>5478</v>
      </c>
    </row>
    <row r="3926" spans="1:9" hidden="1">
      <c r="A3926" t="str">
        <f>Table_wabobpsvr_AzureCalc_AzureCalcRateCard[[#This Row],[ServiceName]]&amp;Table_wabobpsvr_AzureCalc_AzureCalcRateCard[[#This Row],[Price_Level]]&amp;Table_wabobpsvr_AzureCalc_AzureCalcRateCard[[#This Row],[Region]]</f>
        <v>A5 VM (Windows)D2</v>
      </c>
      <c r="B3926">
        <v>2</v>
      </c>
      <c r="C3926" t="s">
        <v>701</v>
      </c>
      <c r="D3926" t="s">
        <v>183</v>
      </c>
      <c r="E3926">
        <v>0.192</v>
      </c>
      <c r="F3926" t="s">
        <v>711</v>
      </c>
      <c r="G3926" s="784" t="s">
        <v>2317</v>
      </c>
      <c r="H3926" s="784" t="s">
        <v>2318</v>
      </c>
      <c r="I3926" s="784" t="s">
        <v>5478</v>
      </c>
    </row>
    <row r="3927" spans="1:9" hidden="1">
      <c r="A3927" t="str">
        <f>Table_wabobpsvr_AzureCalc_AzureCalcRateCard[[#This Row],[ServiceName]]&amp;Table_wabobpsvr_AzureCalc_AzureCalcRateCard[[#This Row],[Price_Level]]&amp;Table_wabobpsvr_AzureCalc_AzureCalcRateCard[[#This Row],[Region]]</f>
        <v>A6 VM (Non-Windows)MOSP2</v>
      </c>
      <c r="B3927">
        <v>2</v>
      </c>
      <c r="C3927" t="s">
        <v>701</v>
      </c>
      <c r="D3927" t="s">
        <v>627</v>
      </c>
      <c r="E3927">
        <v>0.44</v>
      </c>
      <c r="F3927" t="s">
        <v>713</v>
      </c>
      <c r="G3927" s="784" t="s">
        <v>4431</v>
      </c>
      <c r="H3927" s="784" t="s">
        <v>4431</v>
      </c>
      <c r="I3927" s="784" t="s">
        <v>5479</v>
      </c>
    </row>
    <row r="3928" spans="1:9" hidden="1">
      <c r="A3928" t="str">
        <f>Table_wabobpsvr_AzureCalc_AzureCalcRateCard[[#This Row],[ServiceName]]&amp;Table_wabobpsvr_AzureCalc_AzureCalcRateCard[[#This Row],[Price_Level]]&amp;Table_wabobpsvr_AzureCalc_AzureCalcRateCard[[#This Row],[Region]]</f>
        <v>A6 VM (Non-Windows)A2</v>
      </c>
      <c r="B3928">
        <v>2</v>
      </c>
      <c r="C3928" t="s">
        <v>701</v>
      </c>
      <c r="D3928" t="s">
        <v>181</v>
      </c>
      <c r="E3928">
        <v>0.32119999999999999</v>
      </c>
      <c r="F3928" t="s">
        <v>713</v>
      </c>
      <c r="G3928" s="784" t="s">
        <v>2319</v>
      </c>
      <c r="H3928" s="784" t="s">
        <v>2320</v>
      </c>
      <c r="I3928" s="784" t="s">
        <v>5479</v>
      </c>
    </row>
    <row r="3929" spans="1:9" hidden="1">
      <c r="A3929" t="str">
        <f>Table_wabobpsvr_AzureCalc_AzureCalcRateCard[[#This Row],[ServiceName]]&amp;Table_wabobpsvr_AzureCalc_AzureCalcRateCard[[#This Row],[Price_Level]]&amp;Table_wabobpsvr_AzureCalc_AzureCalcRateCard[[#This Row],[Region]]</f>
        <v>A6 VM (Non-Windows)B2</v>
      </c>
      <c r="B3929">
        <v>2</v>
      </c>
      <c r="C3929" t="s">
        <v>701</v>
      </c>
      <c r="D3929" t="s">
        <v>182</v>
      </c>
      <c r="E3929">
        <v>0.308</v>
      </c>
      <c r="F3929" t="s">
        <v>713</v>
      </c>
      <c r="G3929" s="784" t="s">
        <v>2319</v>
      </c>
      <c r="H3929" s="784" t="s">
        <v>2320</v>
      </c>
      <c r="I3929" s="784" t="s">
        <v>5479</v>
      </c>
    </row>
    <row r="3930" spans="1:9" hidden="1">
      <c r="A3930" t="str">
        <f>Table_wabobpsvr_AzureCalc_AzureCalcRateCard[[#This Row],[ServiceName]]&amp;Table_wabobpsvr_AzureCalc_AzureCalcRateCard[[#This Row],[Price_Level]]&amp;Table_wabobpsvr_AzureCalc_AzureCalcRateCard[[#This Row],[Region]]</f>
        <v>Standard_G3 VM (Windows)A2</v>
      </c>
      <c r="B3930">
        <v>2</v>
      </c>
      <c r="C3930" t="s">
        <v>91</v>
      </c>
      <c r="D3930" t="s">
        <v>181</v>
      </c>
      <c r="E3930">
        <v>2.37</v>
      </c>
      <c r="F3930" t="s">
        <v>3237</v>
      </c>
      <c r="G3930" s="784" t="s">
        <v>3727</v>
      </c>
      <c r="H3930" s="784" t="s">
        <v>3728</v>
      </c>
      <c r="I3930" s="784" t="s">
        <v>5474</v>
      </c>
    </row>
    <row r="3931" spans="1:9" hidden="1">
      <c r="A3931" t="str">
        <f>Table_wabobpsvr_AzureCalc_AzureCalcRateCard[[#This Row],[ServiceName]]&amp;Table_wabobpsvr_AzureCalc_AzureCalcRateCard[[#This Row],[Price_Level]]&amp;Table_wabobpsvr_AzureCalc_AzureCalcRateCard[[#This Row],[Region]]</f>
        <v>A9 VM (Non-Windows)B15</v>
      </c>
      <c r="B3931">
        <v>15</v>
      </c>
      <c r="C3931" t="s">
        <v>91</v>
      </c>
      <c r="D3931" t="s">
        <v>182</v>
      </c>
      <c r="E3931">
        <v>3.1139999999999999</v>
      </c>
      <c r="F3931" t="s">
        <v>721</v>
      </c>
      <c r="G3931" s="784" t="s">
        <v>3052</v>
      </c>
      <c r="H3931" s="784" t="s">
        <v>3053</v>
      </c>
      <c r="I3931" s="784" t="s">
        <v>5468</v>
      </c>
    </row>
    <row r="3932" spans="1:9" hidden="1">
      <c r="A3932" t="str">
        <f>Table_wabobpsvr_AzureCalc_AzureCalcRateCard[[#This Row],[ServiceName]]&amp;Table_wabobpsvr_AzureCalc_AzureCalcRateCard[[#This Row],[Price_Level]]&amp;Table_wabobpsvr_AzureCalc_AzureCalcRateCard[[#This Row],[Region]]</f>
        <v>Data Transfer Out - Zone 3 - Tier 4B</v>
      </c>
      <c r="C3932" t="s">
        <v>785</v>
      </c>
      <c r="D3932" t="s">
        <v>182</v>
      </c>
      <c r="E3932">
        <v>0.17014000000000001</v>
      </c>
      <c r="F3932" t="s">
        <v>946</v>
      </c>
      <c r="G3932" s="784" t="s">
        <v>2096</v>
      </c>
      <c r="H3932" s="784" t="s">
        <v>2097</v>
      </c>
      <c r="I3932" s="784" t="s">
        <v>5446</v>
      </c>
    </row>
    <row r="3933" spans="1:9" hidden="1">
      <c r="A3933" t="str">
        <f>Table_wabobpsvr_AzureCalc_AzureCalcRateCard[[#This Row],[ServiceName]]&amp;Table_wabobpsvr_AzureCalc_AzureCalcRateCard[[#This Row],[Price_Level]]&amp;Table_wabobpsvr_AzureCalc_AzureCalcRateCard[[#This Row],[Region]]</f>
        <v>Data Transfer Out - Zone 3 - Tier 4C</v>
      </c>
      <c r="C3933" t="s">
        <v>785</v>
      </c>
      <c r="D3933" t="s">
        <v>184</v>
      </c>
      <c r="E3933">
        <v>0.16471</v>
      </c>
      <c r="F3933" t="s">
        <v>946</v>
      </c>
      <c r="G3933" s="784" t="s">
        <v>2096</v>
      </c>
      <c r="H3933" s="784" t="s">
        <v>2097</v>
      </c>
      <c r="I3933" s="784" t="s">
        <v>5446</v>
      </c>
    </row>
    <row r="3934" spans="1:9" hidden="1">
      <c r="A3934" t="str">
        <f>Table_wabobpsvr_AzureCalc_AzureCalcRateCard[[#This Row],[ServiceName]]&amp;Table_wabobpsvr_AzureCalc_AzureCalcRateCard[[#This Row],[Price_Level]]&amp;Table_wabobpsvr_AzureCalc_AzureCalcRateCard[[#This Row],[Region]]</f>
        <v>Data Transfer Out - Zone 3 - Tier 4D</v>
      </c>
      <c r="C3934" t="s">
        <v>785</v>
      </c>
      <c r="D3934" t="s">
        <v>183</v>
      </c>
      <c r="E3934">
        <v>0.15928</v>
      </c>
      <c r="F3934" t="s">
        <v>946</v>
      </c>
      <c r="G3934" s="784" t="s">
        <v>2096</v>
      </c>
      <c r="H3934" s="784" t="s">
        <v>2097</v>
      </c>
      <c r="I3934" s="784" t="s">
        <v>5446</v>
      </c>
    </row>
    <row r="3935" spans="1:9" hidden="1">
      <c r="A3935" t="str">
        <f>Table_wabobpsvr_AzureCalc_AzureCalcRateCard[[#This Row],[ServiceName]]&amp;Table_wabobpsvr_AzureCalc_AzureCalcRateCard[[#This Row],[Price_Level]]&amp;Table_wabobpsvr_AzureCalc_AzureCalcRateCard[[#This Row],[Region]]</f>
        <v>Data Transfer Out - Zone 3 - Tier 5MOSP</v>
      </c>
      <c r="C3935" t="s">
        <v>785</v>
      </c>
      <c r="D3935" t="s">
        <v>627</v>
      </c>
      <c r="E3935">
        <v>0.16</v>
      </c>
      <c r="F3935" t="s">
        <v>947</v>
      </c>
      <c r="G3935" s="784" t="s">
        <v>4431</v>
      </c>
      <c r="H3935" s="784" t="s">
        <v>4431</v>
      </c>
      <c r="I3935" s="784" t="s">
        <v>5446</v>
      </c>
    </row>
    <row r="3936" spans="1:9" hidden="1">
      <c r="A3936" t="str">
        <f>Table_wabobpsvr_AzureCalc_AzureCalcRateCard[[#This Row],[ServiceName]]&amp;Table_wabobpsvr_AzureCalc_AzureCalcRateCard[[#This Row],[Price_Level]]&amp;Table_wabobpsvr_AzureCalc_AzureCalcRateCard[[#This Row],[Region]]</f>
        <v>Data Transfer Out - Zone 3 - Tier 5A</v>
      </c>
      <c r="C3936" t="s">
        <v>785</v>
      </c>
      <c r="D3936" t="s">
        <v>181</v>
      </c>
      <c r="E3936">
        <v>0.1552</v>
      </c>
      <c r="F3936" t="s">
        <v>947</v>
      </c>
      <c r="G3936" s="784" t="s">
        <v>2096</v>
      </c>
      <c r="H3936" s="784" t="s">
        <v>2097</v>
      </c>
      <c r="I3936" s="784" t="s">
        <v>5446</v>
      </c>
    </row>
    <row r="3937" spans="1:9" hidden="1">
      <c r="A3937" t="str">
        <f>Table_wabobpsvr_AzureCalc_AzureCalcRateCard[[#This Row],[ServiceName]]&amp;Table_wabobpsvr_AzureCalc_AzureCalcRateCard[[#This Row],[Price_Level]]&amp;Table_wabobpsvr_AzureCalc_AzureCalcRateCard[[#This Row],[Region]]</f>
        <v>Data Transfer Out - Zone 3 - Tier 5B</v>
      </c>
      <c r="C3937" t="s">
        <v>785</v>
      </c>
      <c r="D3937" t="s">
        <v>182</v>
      </c>
      <c r="E3937">
        <v>0.15040000000000001</v>
      </c>
      <c r="F3937" t="s">
        <v>947</v>
      </c>
      <c r="G3937" s="784" t="s">
        <v>2096</v>
      </c>
      <c r="H3937" s="784" t="s">
        <v>2097</v>
      </c>
      <c r="I3937" s="784" t="s">
        <v>5446</v>
      </c>
    </row>
    <row r="3938" spans="1:9" hidden="1">
      <c r="A3938" t="str">
        <f>Table_wabobpsvr_AzureCalc_AzureCalcRateCard[[#This Row],[ServiceName]]&amp;Table_wabobpsvr_AzureCalc_AzureCalcRateCard[[#This Row],[Price_Level]]&amp;Table_wabobpsvr_AzureCalc_AzureCalcRateCard[[#This Row],[Region]]</f>
        <v>Data Transfer Out - Zone 3 - Tier 5C</v>
      </c>
      <c r="C3938" t="s">
        <v>785</v>
      </c>
      <c r="D3938" t="s">
        <v>184</v>
      </c>
      <c r="E3938">
        <v>0.14560000000000001</v>
      </c>
      <c r="F3938" t="s">
        <v>947</v>
      </c>
      <c r="G3938" s="784" t="s">
        <v>2096</v>
      </c>
      <c r="H3938" s="784" t="s">
        <v>2097</v>
      </c>
      <c r="I3938" s="784" t="s">
        <v>5446</v>
      </c>
    </row>
    <row r="3939" spans="1:9" hidden="1">
      <c r="A3939" s="784" t="str">
        <f>Table_wabobpsvr_AzureCalc_AzureCalcRateCard[[#This Row],[ServiceName]]&amp;Table_wabobpsvr_AzureCalc_AzureCalcRateCard[[#This Row],[Price_Level]]&amp;Table_wabobpsvr_AzureCalc_AzureCalcRateCard[[#This Row],[Region]]</f>
        <v>Data Transfer Out - Zone 3 - Tier 5D</v>
      </c>
      <c r="B3939" s="784"/>
      <c r="C3939" s="784" t="s">
        <v>785</v>
      </c>
      <c r="D3939" s="784" t="s">
        <v>183</v>
      </c>
      <c r="E3939" s="784">
        <v>0.14080000000000001</v>
      </c>
      <c r="F3939" s="784" t="s">
        <v>947</v>
      </c>
      <c r="G3939" s="784" t="s">
        <v>2096</v>
      </c>
      <c r="H3939" s="784" t="s">
        <v>2097</v>
      </c>
      <c r="I3939" s="784" t="s">
        <v>5446</v>
      </c>
    </row>
    <row r="3940" spans="1:9" hidden="1">
      <c r="A3940" s="784" t="str">
        <f>Table_wabobpsvr_AzureCalc_AzureCalcRateCard[[#This Row],[ServiceName]]&amp;Table_wabobpsvr_AzureCalc_AzureCalcRateCard[[#This Row],[Price_Level]]&amp;Table_wabobpsvr_AzureCalc_AzureCalcRateCard[[#This Row],[Region]]</f>
        <v>Media Services Encoding Data Processed - Tier 2MOSP</v>
      </c>
      <c r="B3940" s="784"/>
      <c r="C3940" s="784" t="s">
        <v>785</v>
      </c>
      <c r="D3940" s="784" t="s">
        <v>627</v>
      </c>
      <c r="E3940" s="784">
        <v>1.19</v>
      </c>
      <c r="F3940" s="784" t="s">
        <v>950</v>
      </c>
      <c r="G3940" s="784" t="s">
        <v>4431</v>
      </c>
      <c r="H3940" s="784" t="s">
        <v>4431</v>
      </c>
      <c r="I3940" s="784" t="s">
        <v>5480</v>
      </c>
    </row>
    <row r="3941" spans="1:9" hidden="1">
      <c r="A3941" s="784" t="str">
        <f>Table_wabobpsvr_AzureCalc_AzureCalcRateCard[[#This Row],[ServiceName]]&amp;Table_wabobpsvr_AzureCalc_AzureCalcRateCard[[#This Row],[Price_Level]]&amp;Table_wabobpsvr_AzureCalc_AzureCalcRateCard[[#This Row],[Region]]</f>
        <v>A9 VM (Non-Windows)C15</v>
      </c>
      <c r="B3941" s="784">
        <v>15</v>
      </c>
      <c r="C3941" s="784" t="s">
        <v>91</v>
      </c>
      <c r="D3941" s="784" t="s">
        <v>184</v>
      </c>
      <c r="E3941" s="784">
        <v>2.98</v>
      </c>
      <c r="F3941" s="784" t="s">
        <v>721</v>
      </c>
      <c r="G3941" s="784" t="s">
        <v>3052</v>
      </c>
      <c r="H3941" s="784" t="s">
        <v>3053</v>
      </c>
      <c r="I3941" s="784" t="s">
        <v>5468</v>
      </c>
    </row>
    <row r="3942" spans="1:9" hidden="1">
      <c r="A3942" s="784" t="str">
        <f>Table_wabobpsvr_AzureCalc_AzureCalcRateCard[[#This Row],[ServiceName]]&amp;Table_wabobpsvr_AzureCalc_AzureCalcRateCard[[#This Row],[Price_Level]]&amp;Table_wabobpsvr_AzureCalc_AzureCalcRateCard[[#This Row],[Region]]</f>
        <v>A9 VM (Non-Windows)D15</v>
      </c>
      <c r="B3942" s="784">
        <v>15</v>
      </c>
      <c r="C3942" s="784" t="s">
        <v>91</v>
      </c>
      <c r="D3942" s="784" t="s">
        <v>183</v>
      </c>
      <c r="E3942" s="784">
        <v>2.847</v>
      </c>
      <c r="F3942" s="784" t="s">
        <v>721</v>
      </c>
      <c r="G3942" s="784" t="s">
        <v>3052</v>
      </c>
      <c r="H3942" s="784" t="s">
        <v>3053</v>
      </c>
      <c r="I3942" s="784" t="s">
        <v>5468</v>
      </c>
    </row>
    <row r="3943" spans="1:9" hidden="1">
      <c r="A3943" s="784" t="str">
        <f>Table_wabobpsvr_AzureCalc_AzureCalcRateCard[[#This Row],[ServiceName]]&amp;Table_wabobpsvr_AzureCalc_AzureCalcRateCard[[#This Row],[Price_Level]]&amp;Table_wabobpsvr_AzureCalc_AzureCalcRateCard[[#This Row],[Region]]</f>
        <v>BizTalk Services Premium BizTalk UnitsA16</v>
      </c>
      <c r="B3943" s="784">
        <v>16</v>
      </c>
      <c r="C3943" s="784" t="s">
        <v>4431</v>
      </c>
      <c r="D3943" s="784" t="s">
        <v>181</v>
      </c>
      <c r="E3943" s="784">
        <v>999999</v>
      </c>
      <c r="F3943" s="784" t="s">
        <v>815</v>
      </c>
      <c r="G3943" s="784" t="s">
        <v>4431</v>
      </c>
      <c r="H3943" s="784" t="s">
        <v>4431</v>
      </c>
      <c r="I3943" s="784" t="s">
        <v>4431</v>
      </c>
    </row>
    <row r="3944" spans="1:9" hidden="1">
      <c r="A3944" s="784" t="str">
        <f>Table_wabobpsvr_AzureCalc_AzureCalcRateCard[[#This Row],[ServiceName]]&amp;Table_wabobpsvr_AzureCalc_AzureCalcRateCard[[#This Row],[Price_Level]]&amp;Table_wabobpsvr_AzureCalc_AzureCalcRateCard[[#This Row],[Region]]</f>
        <v>Media Services Encoding Data Processed - Tier 2A</v>
      </c>
      <c r="B3944" s="784"/>
      <c r="C3944" s="784" t="s">
        <v>785</v>
      </c>
      <c r="D3944" s="784" t="s">
        <v>181</v>
      </c>
      <c r="E3944" s="784">
        <v>1.3483000000000001</v>
      </c>
      <c r="F3944" s="784" t="s">
        <v>950</v>
      </c>
      <c r="G3944" s="784" t="s">
        <v>2006</v>
      </c>
      <c r="H3944" s="784" t="s">
        <v>2007</v>
      </c>
      <c r="I3944" s="784" t="s">
        <v>5480</v>
      </c>
    </row>
    <row r="3945" spans="1:9" hidden="1">
      <c r="A3945" s="784" t="str">
        <f>Table_wabobpsvr_AzureCalc_AzureCalcRateCard[[#This Row],[ServiceName]]&amp;Table_wabobpsvr_AzureCalc_AzureCalcRateCard[[#This Row],[Price_Level]]&amp;Table_wabobpsvr_AzureCalc_AzureCalcRateCard[[#This Row],[Region]]</f>
        <v>A9 VM (Non-Windows)C16</v>
      </c>
      <c r="B3945" s="784">
        <v>16</v>
      </c>
      <c r="C3945" s="784" t="s">
        <v>91</v>
      </c>
      <c r="D3945" s="784" t="s">
        <v>184</v>
      </c>
      <c r="E3945" s="784">
        <v>2.98</v>
      </c>
      <c r="F3945" s="784" t="s">
        <v>721</v>
      </c>
      <c r="G3945" s="784" t="s">
        <v>2795</v>
      </c>
      <c r="H3945" s="784" t="s">
        <v>2796</v>
      </c>
      <c r="I3945" s="784" t="s">
        <v>4431</v>
      </c>
    </row>
    <row r="3946" spans="1:9" hidden="1">
      <c r="A3946" s="784" t="str">
        <f>Table_wabobpsvr_AzureCalc_AzureCalcRateCard[[#This Row],[ServiceName]]&amp;Table_wabobpsvr_AzureCalc_AzureCalcRateCard[[#This Row],[Price_Level]]&amp;Table_wabobpsvr_AzureCalc_AzureCalcRateCard[[#This Row],[Region]]</f>
        <v>A9 VM (Non-Windows)D16</v>
      </c>
      <c r="B3946" s="784">
        <v>16</v>
      </c>
      <c r="C3946" s="784" t="s">
        <v>91</v>
      </c>
      <c r="D3946" s="784" t="s">
        <v>183</v>
      </c>
      <c r="E3946" s="784">
        <v>2.847</v>
      </c>
      <c r="F3946" s="784" t="s">
        <v>721</v>
      </c>
      <c r="G3946" s="784" t="s">
        <v>2795</v>
      </c>
      <c r="H3946" s="784" t="s">
        <v>2796</v>
      </c>
      <c r="I3946" s="784" t="s">
        <v>4431</v>
      </c>
    </row>
    <row r="3947" spans="1:9" hidden="1">
      <c r="A3947" s="784" t="str">
        <f>Table_wabobpsvr_AzureCalc_AzureCalcRateCard[[#This Row],[ServiceName]]&amp;Table_wabobpsvr_AzureCalc_AzureCalcRateCard[[#This Row],[Price_Level]]&amp;Table_wabobpsvr_AzureCalc_AzureCalcRateCard[[#This Row],[Region]]</f>
        <v>A9 VM (Windows)MOSP</v>
      </c>
      <c r="B3947" s="784"/>
      <c r="C3947" s="784" t="s">
        <v>91</v>
      </c>
      <c r="D3947" s="784" t="s">
        <v>627</v>
      </c>
      <c r="E3947" s="784">
        <v>5.5839999999999996</v>
      </c>
      <c r="F3947" s="784" t="s">
        <v>706</v>
      </c>
      <c r="G3947" s="784" t="s">
        <v>4431</v>
      </c>
      <c r="H3947" s="784" t="s">
        <v>4431</v>
      </c>
      <c r="I3947" s="784" t="s">
        <v>4431</v>
      </c>
    </row>
    <row r="3948" spans="1:9" hidden="1">
      <c r="A3948" s="784" t="str">
        <f>Table_wabobpsvr_AzureCalc_AzureCalcRateCard[[#This Row],[ServiceName]]&amp;Table_wabobpsvr_AzureCalc_AzureCalcRateCard[[#This Row],[Price_Level]]&amp;Table_wabobpsvr_AzureCalc_AzureCalcRateCard[[#This Row],[Region]]</f>
        <v>A9 VM (Windows)A</v>
      </c>
      <c r="B3948" s="784"/>
      <c r="C3948" s="784" t="s">
        <v>91</v>
      </c>
      <c r="D3948" s="784" t="s">
        <v>181</v>
      </c>
      <c r="E3948" s="784">
        <v>4.0759999999999996</v>
      </c>
      <c r="F3948" s="784" t="s">
        <v>706</v>
      </c>
      <c r="G3948" s="784" t="s">
        <v>2797</v>
      </c>
      <c r="H3948" s="784" t="s">
        <v>2798</v>
      </c>
      <c r="I3948" s="784" t="s">
        <v>4431</v>
      </c>
    </row>
    <row r="3949" spans="1:9" hidden="1">
      <c r="A3949" s="784" t="str">
        <f>Table_wabobpsvr_AzureCalc_AzureCalcRateCard[[#This Row],[ServiceName]]&amp;Table_wabobpsvr_AzureCalc_AzureCalcRateCard[[#This Row],[Price_Level]]&amp;Table_wabobpsvr_AzureCalc_AzureCalcRateCard[[#This Row],[Region]]</f>
        <v>A9 VM (Windows)B</v>
      </c>
      <c r="B3949" s="784"/>
      <c r="C3949" s="784" t="s">
        <v>91</v>
      </c>
      <c r="D3949" s="784" t="s">
        <v>182</v>
      </c>
      <c r="E3949" s="784">
        <v>3.9089999999999998</v>
      </c>
      <c r="F3949" s="784" t="s">
        <v>706</v>
      </c>
      <c r="G3949" s="784" t="s">
        <v>2797</v>
      </c>
      <c r="H3949" s="784" t="s">
        <v>2798</v>
      </c>
      <c r="I3949" s="784" t="s">
        <v>4431</v>
      </c>
    </row>
    <row r="3950" spans="1:9" hidden="1">
      <c r="A3950" s="784" t="str">
        <f>Table_wabobpsvr_AzureCalc_AzureCalcRateCard[[#This Row],[ServiceName]]&amp;Table_wabobpsvr_AzureCalc_AzureCalcRateCard[[#This Row],[Price_Level]]&amp;Table_wabobpsvr_AzureCalc_AzureCalcRateCard[[#This Row],[Region]]</f>
        <v>A6 VM (Windows)A7</v>
      </c>
      <c r="B3950" s="784">
        <v>7</v>
      </c>
      <c r="C3950" s="784" t="s">
        <v>701</v>
      </c>
      <c r="D3950" s="784" t="s">
        <v>181</v>
      </c>
      <c r="E3950" s="784">
        <v>0.438</v>
      </c>
      <c r="F3950" s="784" t="s">
        <v>714</v>
      </c>
      <c r="G3950" s="784" t="s">
        <v>2116</v>
      </c>
      <c r="H3950" s="784" t="s">
        <v>2117</v>
      </c>
      <c r="I3950" s="784" t="s">
        <v>5481</v>
      </c>
    </row>
    <row r="3951" spans="1:9" hidden="1">
      <c r="A3951" s="784" t="str">
        <f>Table_wabobpsvr_AzureCalc_AzureCalcRateCard[[#This Row],[ServiceName]]&amp;Table_wabobpsvr_AzureCalc_AzureCalcRateCard[[#This Row],[Price_Level]]&amp;Table_wabobpsvr_AzureCalc_AzureCalcRateCard[[#This Row],[Region]]</f>
        <v>A6 VM (Windows)B7</v>
      </c>
      <c r="B3951" s="784">
        <v>7</v>
      </c>
      <c r="C3951" s="784" t="s">
        <v>701</v>
      </c>
      <c r="D3951" s="784" t="s">
        <v>182</v>
      </c>
      <c r="E3951" s="784">
        <v>0.42</v>
      </c>
      <c r="F3951" s="784" t="s">
        <v>714</v>
      </c>
      <c r="G3951" s="784" t="s">
        <v>2116</v>
      </c>
      <c r="H3951" s="784" t="s">
        <v>2117</v>
      </c>
      <c r="I3951" s="784" t="s">
        <v>5481</v>
      </c>
    </row>
    <row r="3952" spans="1:9" hidden="1">
      <c r="A3952" s="784" t="str">
        <f>Table_wabobpsvr_AzureCalc_AzureCalcRateCard[[#This Row],[ServiceName]]&amp;Table_wabobpsvr_AzureCalc_AzureCalcRateCard[[#This Row],[Price_Level]]&amp;Table_wabobpsvr_AzureCalc_AzureCalcRateCard[[#This Row],[Region]]</f>
        <v>A6 VM (Windows)C7</v>
      </c>
      <c r="B3952" s="784">
        <v>7</v>
      </c>
      <c r="C3952" s="784" t="s">
        <v>701</v>
      </c>
      <c r="D3952" s="784" t="s">
        <v>184</v>
      </c>
      <c r="E3952" s="784">
        <v>0.40200000000000002</v>
      </c>
      <c r="F3952" s="784" t="s">
        <v>714</v>
      </c>
      <c r="G3952" s="784" t="s">
        <v>2116</v>
      </c>
      <c r="H3952" s="784" t="s">
        <v>2117</v>
      </c>
      <c r="I3952" s="784" t="s">
        <v>5481</v>
      </c>
    </row>
    <row r="3953" spans="1:9" hidden="1">
      <c r="A3953" t="str">
        <f>Table_wabobpsvr_AzureCalc_AzureCalcRateCard[[#This Row],[ServiceName]]&amp;Table_wabobpsvr_AzureCalc_AzureCalcRateCard[[#This Row],[Price_Level]]&amp;Table_wabobpsvr_AzureCalc_AzureCalcRateCard[[#This Row],[Region]]</f>
        <v>A6 VM (Windows)D7</v>
      </c>
      <c r="B3953">
        <v>7</v>
      </c>
      <c r="C3953" t="s">
        <v>701</v>
      </c>
      <c r="D3953" t="s">
        <v>183</v>
      </c>
      <c r="E3953">
        <v>0.38400000000000001</v>
      </c>
      <c r="F3953" t="s">
        <v>714</v>
      </c>
      <c r="G3953" s="784" t="s">
        <v>2116</v>
      </c>
      <c r="H3953" s="784" t="s">
        <v>2117</v>
      </c>
      <c r="I3953" s="784" t="s">
        <v>5481</v>
      </c>
    </row>
    <row r="3954" spans="1:9" hidden="1">
      <c r="A3954" t="str">
        <f>Table_wabobpsvr_AzureCalc_AzureCalcRateCard[[#This Row],[ServiceName]]&amp;Table_wabobpsvr_AzureCalc_AzureCalcRateCard[[#This Row],[Price_Level]]&amp;Table_wabobpsvr_AzureCalc_AzureCalcRateCard[[#This Row],[Region]]</f>
        <v>A6 VM (Windows)MOSP8</v>
      </c>
      <c r="B3954">
        <v>8</v>
      </c>
      <c r="C3954" t="s">
        <v>701</v>
      </c>
      <c r="D3954" t="s">
        <v>627</v>
      </c>
      <c r="E3954">
        <v>0.68</v>
      </c>
      <c r="F3954" t="s">
        <v>714</v>
      </c>
      <c r="G3954" s="784" t="s">
        <v>4431</v>
      </c>
      <c r="H3954" s="784" t="s">
        <v>4431</v>
      </c>
      <c r="I3954" s="784" t="s">
        <v>5482</v>
      </c>
    </row>
    <row r="3955" spans="1:9" hidden="1">
      <c r="A3955" t="str">
        <f>Table_wabobpsvr_AzureCalc_AzureCalcRateCard[[#This Row],[ServiceName]]&amp;Table_wabobpsvr_AzureCalc_AzureCalcRateCard[[#This Row],[Price_Level]]&amp;Table_wabobpsvr_AzureCalc_AzureCalcRateCard[[#This Row],[Region]]</f>
        <v>A6 VM (Windows)A8</v>
      </c>
      <c r="B3955">
        <v>8</v>
      </c>
      <c r="C3955" t="s">
        <v>701</v>
      </c>
      <c r="D3955" t="s">
        <v>181</v>
      </c>
      <c r="E3955">
        <v>0.49640000000000001</v>
      </c>
      <c r="F3955" t="s">
        <v>714</v>
      </c>
      <c r="G3955" s="784" t="s">
        <v>2118</v>
      </c>
      <c r="H3955" s="784" t="s">
        <v>2119</v>
      </c>
      <c r="I3955" s="784" t="s">
        <v>5482</v>
      </c>
    </row>
    <row r="3956" spans="1:9" hidden="1">
      <c r="A3956" t="str">
        <f>Table_wabobpsvr_AzureCalc_AzureCalcRateCard[[#This Row],[ServiceName]]&amp;Table_wabobpsvr_AzureCalc_AzureCalcRateCard[[#This Row],[Price_Level]]&amp;Table_wabobpsvr_AzureCalc_AzureCalcRateCard[[#This Row],[Region]]</f>
        <v>A6 VM (Windows)B8</v>
      </c>
      <c r="B3956">
        <v>8</v>
      </c>
      <c r="C3956" t="s">
        <v>701</v>
      </c>
      <c r="D3956" t="s">
        <v>182</v>
      </c>
      <c r="E3956">
        <v>0.47599999999999998</v>
      </c>
      <c r="F3956" t="s">
        <v>714</v>
      </c>
      <c r="G3956" s="784" t="s">
        <v>2118</v>
      </c>
      <c r="H3956" s="784" t="s">
        <v>2119</v>
      </c>
      <c r="I3956" s="784" t="s">
        <v>5482</v>
      </c>
    </row>
    <row r="3957" spans="1:9" hidden="1">
      <c r="A3957" t="str">
        <f>Table_wabobpsvr_AzureCalc_AzureCalcRateCard[[#This Row],[ServiceName]]&amp;Table_wabobpsvr_AzureCalc_AzureCalcRateCard[[#This Row],[Price_Level]]&amp;Table_wabobpsvr_AzureCalc_AzureCalcRateCard[[#This Row],[Region]]</f>
        <v>A6 VM (Windows)C8</v>
      </c>
      <c r="B3957">
        <v>8</v>
      </c>
      <c r="C3957" t="s">
        <v>701</v>
      </c>
      <c r="D3957" t="s">
        <v>184</v>
      </c>
      <c r="E3957">
        <v>0.4556</v>
      </c>
      <c r="F3957" t="s">
        <v>714</v>
      </c>
      <c r="G3957" s="784" t="s">
        <v>2118</v>
      </c>
      <c r="H3957" s="784" t="s">
        <v>2119</v>
      </c>
      <c r="I3957" s="784" t="s">
        <v>5482</v>
      </c>
    </row>
    <row r="3958" spans="1:9" hidden="1">
      <c r="A3958" t="str">
        <f>Table_wabobpsvr_AzureCalc_AzureCalcRateCard[[#This Row],[ServiceName]]&amp;Table_wabobpsvr_AzureCalc_AzureCalcRateCard[[#This Row],[Price_Level]]&amp;Table_wabobpsvr_AzureCalc_AzureCalcRateCard[[#This Row],[Region]]</f>
        <v>A6 VM (Windows)D8</v>
      </c>
      <c r="B3958">
        <v>8</v>
      </c>
      <c r="C3958" t="s">
        <v>701</v>
      </c>
      <c r="D3958" t="s">
        <v>183</v>
      </c>
      <c r="E3958">
        <v>0.43519999999999998</v>
      </c>
      <c r="F3958" t="s">
        <v>714</v>
      </c>
      <c r="G3958" s="784" t="s">
        <v>2118</v>
      </c>
      <c r="H3958" s="784" t="s">
        <v>2119</v>
      </c>
      <c r="I3958" s="784" t="s">
        <v>5482</v>
      </c>
    </row>
    <row r="3959" spans="1:9" hidden="1">
      <c r="A3959" t="str">
        <f>Table_wabobpsvr_AzureCalc_AzureCalcRateCard[[#This Row],[ServiceName]]&amp;Table_wabobpsvr_AzureCalc_AzureCalcRateCard[[#This Row],[Price_Level]]&amp;Table_wabobpsvr_AzureCalc_AzureCalcRateCard[[#This Row],[Region]]</f>
        <v>A6 VM (Windows)MOSP9</v>
      </c>
      <c r="B3959">
        <v>9</v>
      </c>
      <c r="C3959" t="s">
        <v>701</v>
      </c>
      <c r="D3959" t="s">
        <v>627</v>
      </c>
      <c r="E3959">
        <v>0.64</v>
      </c>
      <c r="F3959" t="s">
        <v>714</v>
      </c>
      <c r="G3959" s="784" t="s">
        <v>4431</v>
      </c>
      <c r="H3959" s="784" t="s">
        <v>4431</v>
      </c>
      <c r="I3959" s="784" t="s">
        <v>5483</v>
      </c>
    </row>
    <row r="3960" spans="1:9" hidden="1">
      <c r="A3960" t="str">
        <f>Table_wabobpsvr_AzureCalc_AzureCalcRateCard[[#This Row],[ServiceName]]&amp;Table_wabobpsvr_AzureCalc_AzureCalcRateCard[[#This Row],[Price_Level]]&amp;Table_wabobpsvr_AzureCalc_AzureCalcRateCard[[#This Row],[Region]]</f>
        <v>A6 VM (Windows)A9</v>
      </c>
      <c r="B3960">
        <v>9</v>
      </c>
      <c r="C3960" t="s">
        <v>701</v>
      </c>
      <c r="D3960" t="s">
        <v>181</v>
      </c>
      <c r="E3960">
        <v>0.4672</v>
      </c>
      <c r="F3960" t="s">
        <v>714</v>
      </c>
      <c r="G3960" s="784" t="s">
        <v>2120</v>
      </c>
      <c r="H3960" s="784" t="s">
        <v>2121</v>
      </c>
      <c r="I3960" s="784" t="s">
        <v>5483</v>
      </c>
    </row>
    <row r="3961" spans="1:9" hidden="1">
      <c r="A3961" t="str">
        <f>Table_wabobpsvr_AzureCalc_AzureCalcRateCard[[#This Row],[ServiceName]]&amp;Table_wabobpsvr_AzureCalc_AzureCalcRateCard[[#This Row],[Price_Level]]&amp;Table_wabobpsvr_AzureCalc_AzureCalcRateCard[[#This Row],[Region]]</f>
        <v>A6 VM (Windows)B9</v>
      </c>
      <c r="B3961">
        <v>9</v>
      </c>
      <c r="C3961" t="s">
        <v>701</v>
      </c>
      <c r="D3961" t="s">
        <v>182</v>
      </c>
      <c r="E3961">
        <v>0.44800000000000001</v>
      </c>
      <c r="F3961" t="s">
        <v>714</v>
      </c>
      <c r="G3961" s="784" t="s">
        <v>2120</v>
      </c>
      <c r="H3961" s="784" t="s">
        <v>2121</v>
      </c>
      <c r="I3961" s="784" t="s">
        <v>5483</v>
      </c>
    </row>
    <row r="3962" spans="1:9" hidden="1">
      <c r="A3962" t="str">
        <f>Table_wabobpsvr_AzureCalc_AzureCalcRateCard[[#This Row],[ServiceName]]&amp;Table_wabobpsvr_AzureCalc_AzureCalcRateCard[[#This Row],[Price_Level]]&amp;Table_wabobpsvr_AzureCalc_AzureCalcRateCard[[#This Row],[Region]]</f>
        <v>A6 VM (Windows)C9</v>
      </c>
      <c r="B3962">
        <v>9</v>
      </c>
      <c r="C3962" t="s">
        <v>701</v>
      </c>
      <c r="D3962" t="s">
        <v>184</v>
      </c>
      <c r="E3962">
        <v>0.42880000000000001</v>
      </c>
      <c r="F3962" t="s">
        <v>714</v>
      </c>
      <c r="G3962" s="784" t="s">
        <v>2120</v>
      </c>
      <c r="H3962" s="784" t="s">
        <v>2121</v>
      </c>
      <c r="I3962" s="784" t="s">
        <v>5483</v>
      </c>
    </row>
    <row r="3963" spans="1:9" hidden="1">
      <c r="A3963" t="str">
        <f>Table_wabobpsvr_AzureCalc_AzureCalcRateCard[[#This Row],[ServiceName]]&amp;Table_wabobpsvr_AzureCalc_AzureCalcRateCard[[#This Row],[Price_Level]]&amp;Table_wabobpsvr_AzureCalc_AzureCalcRateCard[[#This Row],[Region]]</f>
        <v>A6 VM (Windows)D9</v>
      </c>
      <c r="B3963">
        <v>9</v>
      </c>
      <c r="C3963" t="s">
        <v>701</v>
      </c>
      <c r="D3963" t="s">
        <v>183</v>
      </c>
      <c r="E3963">
        <v>0.40960000000000002</v>
      </c>
      <c r="F3963" t="s">
        <v>714</v>
      </c>
      <c r="G3963" s="784" t="s">
        <v>2120</v>
      </c>
      <c r="H3963" s="784" t="s">
        <v>2121</v>
      </c>
      <c r="I3963" s="784" t="s">
        <v>5483</v>
      </c>
    </row>
    <row r="3964" spans="1:9" hidden="1">
      <c r="A3964" t="str">
        <f>Table_wabobpsvr_AzureCalc_AzureCalcRateCard[[#This Row],[ServiceName]]&amp;Table_wabobpsvr_AzureCalc_AzureCalcRateCard[[#This Row],[Price_Level]]&amp;Table_wabobpsvr_AzureCalc_AzureCalcRateCard[[#This Row],[Region]]</f>
        <v>A6 VM (Windows)MOSP10</v>
      </c>
      <c r="B3964">
        <v>10</v>
      </c>
      <c r="C3964" t="s">
        <v>701</v>
      </c>
      <c r="D3964" t="s">
        <v>627</v>
      </c>
      <c r="E3964">
        <v>0.72</v>
      </c>
      <c r="F3964" t="s">
        <v>714</v>
      </c>
      <c r="G3964" s="784" t="s">
        <v>4431</v>
      </c>
      <c r="H3964" s="784" t="s">
        <v>4431</v>
      </c>
      <c r="I3964" s="784" t="s">
        <v>5484</v>
      </c>
    </row>
    <row r="3965" spans="1:9" hidden="1">
      <c r="A3965" t="str">
        <f>Table_wabobpsvr_AzureCalc_AzureCalcRateCard[[#This Row],[ServiceName]]&amp;Table_wabobpsvr_AzureCalc_AzureCalcRateCard[[#This Row],[Price_Level]]&amp;Table_wabobpsvr_AzureCalc_AzureCalcRateCard[[#This Row],[Region]]</f>
        <v>A6 VM (Windows)A10</v>
      </c>
      <c r="B3965">
        <v>10</v>
      </c>
      <c r="C3965" t="s">
        <v>701</v>
      </c>
      <c r="D3965" t="s">
        <v>181</v>
      </c>
      <c r="E3965">
        <v>0.52559999999999996</v>
      </c>
      <c r="F3965" t="s">
        <v>714</v>
      </c>
      <c r="G3965" s="784" t="s">
        <v>2122</v>
      </c>
      <c r="H3965" s="784" t="s">
        <v>2123</v>
      </c>
      <c r="I3965" s="784" t="s">
        <v>5484</v>
      </c>
    </row>
    <row r="3966" spans="1:9" hidden="1">
      <c r="A3966" t="str">
        <f>Table_wabobpsvr_AzureCalc_AzureCalcRateCard[[#This Row],[ServiceName]]&amp;Table_wabobpsvr_AzureCalc_AzureCalcRateCard[[#This Row],[Price_Level]]&amp;Table_wabobpsvr_AzureCalc_AzureCalcRateCard[[#This Row],[Region]]</f>
        <v>A6 VM (Windows)B10</v>
      </c>
      <c r="B3966">
        <v>10</v>
      </c>
      <c r="C3966" t="s">
        <v>701</v>
      </c>
      <c r="D3966" t="s">
        <v>182</v>
      </c>
      <c r="E3966">
        <v>0.504</v>
      </c>
      <c r="F3966" t="s">
        <v>714</v>
      </c>
      <c r="G3966" s="784" t="s">
        <v>2122</v>
      </c>
      <c r="H3966" s="784" t="s">
        <v>2123</v>
      </c>
      <c r="I3966" s="784" t="s">
        <v>5484</v>
      </c>
    </row>
    <row r="3967" spans="1:9" hidden="1">
      <c r="A3967" s="784" t="str">
        <f>Table_wabobpsvr_AzureCalc_AzureCalcRateCard[[#This Row],[ServiceName]]&amp;Table_wabobpsvr_AzureCalc_AzureCalcRateCard[[#This Row],[Price_Level]]&amp;Table_wabobpsvr_AzureCalc_AzureCalcRateCard[[#This Row],[Region]]</f>
        <v>A6 VM (Windows)C10</v>
      </c>
      <c r="B3967" s="784">
        <v>10</v>
      </c>
      <c r="C3967" s="784" t="s">
        <v>701</v>
      </c>
      <c r="D3967" s="784" t="s">
        <v>184</v>
      </c>
      <c r="E3967" s="784">
        <v>0.4824</v>
      </c>
      <c r="F3967" s="784" t="s">
        <v>714</v>
      </c>
      <c r="G3967" s="784" t="s">
        <v>2122</v>
      </c>
      <c r="H3967" s="784" t="s">
        <v>2123</v>
      </c>
      <c r="I3967" s="784" t="s">
        <v>5484</v>
      </c>
    </row>
    <row r="3968" spans="1:9" hidden="1">
      <c r="A3968" s="784" t="str">
        <f>Table_wabobpsvr_AzureCalc_AzureCalcRateCard[[#This Row],[ServiceName]]&amp;Table_wabobpsvr_AzureCalc_AzureCalcRateCard[[#This Row],[Price_Level]]&amp;Table_wabobpsvr_AzureCalc_AzureCalcRateCard[[#This Row],[Region]]</f>
        <v>A6 VM (Windows)D10</v>
      </c>
      <c r="B3968" s="784">
        <v>10</v>
      </c>
      <c r="C3968" s="784" t="s">
        <v>701</v>
      </c>
      <c r="D3968" s="784" t="s">
        <v>183</v>
      </c>
      <c r="E3968" s="784">
        <v>0.46079999999999999</v>
      </c>
      <c r="F3968" s="784" t="s">
        <v>714</v>
      </c>
      <c r="G3968" s="784" t="s">
        <v>2122</v>
      </c>
      <c r="H3968" s="784" t="s">
        <v>2123</v>
      </c>
      <c r="I3968" s="784" t="s">
        <v>5484</v>
      </c>
    </row>
    <row r="3969" spans="1:9" hidden="1">
      <c r="A3969" s="784" t="str">
        <f>Table_wabobpsvr_AzureCalc_AzureCalcRateCard[[#This Row],[ServiceName]]&amp;Table_wabobpsvr_AzureCalc_AzureCalcRateCard[[#This Row],[Price_Level]]&amp;Table_wabobpsvr_AzureCalc_AzureCalcRateCard[[#This Row],[Region]]</f>
        <v>A6 VM (Windows)MOSP11</v>
      </c>
      <c r="B3969" s="784">
        <v>11</v>
      </c>
      <c r="C3969" s="784" t="s">
        <v>701</v>
      </c>
      <c r="D3969" s="784" t="s">
        <v>627</v>
      </c>
      <c r="E3969" s="784">
        <v>0.7</v>
      </c>
      <c r="F3969" s="784" t="s">
        <v>714</v>
      </c>
      <c r="G3969" s="784" t="s">
        <v>4431</v>
      </c>
      <c r="H3969" s="784" t="s">
        <v>4431</v>
      </c>
      <c r="I3969" s="784" t="s">
        <v>5485</v>
      </c>
    </row>
    <row r="3970" spans="1:9" hidden="1">
      <c r="A3970" s="784" t="str">
        <f>Table_wabobpsvr_AzureCalc_AzureCalcRateCard[[#This Row],[ServiceName]]&amp;Table_wabobpsvr_AzureCalc_AzureCalcRateCard[[#This Row],[Price_Level]]&amp;Table_wabobpsvr_AzureCalc_AzureCalcRateCard[[#This Row],[Region]]</f>
        <v>A6 VM (Windows)A11</v>
      </c>
      <c r="B3970" s="784">
        <v>11</v>
      </c>
      <c r="C3970" s="784" t="s">
        <v>701</v>
      </c>
      <c r="D3970" s="784" t="s">
        <v>181</v>
      </c>
      <c r="E3970" s="784">
        <v>0.51100000000000001</v>
      </c>
      <c r="F3970" s="784" t="s">
        <v>714</v>
      </c>
      <c r="G3970" s="784" t="s">
        <v>2124</v>
      </c>
      <c r="H3970" s="784" t="s">
        <v>2125</v>
      </c>
      <c r="I3970" s="784" t="s">
        <v>5485</v>
      </c>
    </row>
    <row r="3971" spans="1:9" hidden="1">
      <c r="A3971" s="784" t="str">
        <f>Table_wabobpsvr_AzureCalc_AzureCalcRateCard[[#This Row],[ServiceName]]&amp;Table_wabobpsvr_AzureCalc_AzureCalcRateCard[[#This Row],[Price_Level]]&amp;Table_wabobpsvr_AzureCalc_AzureCalcRateCard[[#This Row],[Region]]</f>
        <v>A6 VM (Windows)B11</v>
      </c>
      <c r="B3971" s="784">
        <v>11</v>
      </c>
      <c r="C3971" s="784" t="s">
        <v>701</v>
      </c>
      <c r="D3971" s="784" t="s">
        <v>182</v>
      </c>
      <c r="E3971" s="784">
        <v>0.49</v>
      </c>
      <c r="F3971" s="784" t="s">
        <v>714</v>
      </c>
      <c r="G3971" s="784" t="s">
        <v>2124</v>
      </c>
      <c r="H3971" s="784" t="s">
        <v>2125</v>
      </c>
      <c r="I3971" s="784" t="s">
        <v>5485</v>
      </c>
    </row>
    <row r="3972" spans="1:9" hidden="1">
      <c r="A3972" t="str">
        <f>Table_wabobpsvr_AzureCalc_AzureCalcRateCard[[#This Row],[ServiceName]]&amp;Table_wabobpsvr_AzureCalc_AzureCalcRateCard[[#This Row],[Price_Level]]&amp;Table_wabobpsvr_AzureCalc_AzureCalcRateCard[[#This Row],[Region]]</f>
        <v>A6 VM (Windows)C11</v>
      </c>
      <c r="B3972">
        <v>11</v>
      </c>
      <c r="C3972" t="s">
        <v>701</v>
      </c>
      <c r="D3972" t="s">
        <v>184</v>
      </c>
      <c r="E3972">
        <v>0.46899999999999997</v>
      </c>
      <c r="F3972" t="s">
        <v>714</v>
      </c>
      <c r="G3972" s="784" t="s">
        <v>2124</v>
      </c>
      <c r="H3972" s="784" t="s">
        <v>2125</v>
      </c>
      <c r="I3972" s="784" t="s">
        <v>5485</v>
      </c>
    </row>
    <row r="3973" spans="1:9" hidden="1">
      <c r="A3973" t="str">
        <f>Table_wabobpsvr_AzureCalc_AzureCalcRateCard[[#This Row],[ServiceName]]&amp;Table_wabobpsvr_AzureCalc_AzureCalcRateCard[[#This Row],[Price_Level]]&amp;Table_wabobpsvr_AzureCalc_AzureCalcRateCard[[#This Row],[Region]]</f>
        <v>A6 VM (Windows)D11</v>
      </c>
      <c r="B3973">
        <v>11</v>
      </c>
      <c r="C3973" t="s">
        <v>701</v>
      </c>
      <c r="D3973" t="s">
        <v>183</v>
      </c>
      <c r="E3973">
        <v>0.44800000000000001</v>
      </c>
      <c r="F3973" t="s">
        <v>714</v>
      </c>
      <c r="G3973" s="784" t="s">
        <v>2124</v>
      </c>
      <c r="H3973" s="784" t="s">
        <v>2125</v>
      </c>
      <c r="I3973" s="784" t="s">
        <v>5485</v>
      </c>
    </row>
    <row r="3974" spans="1:9" hidden="1">
      <c r="A3974" t="str">
        <f>Table_wabobpsvr_AzureCalc_AzureCalcRateCard[[#This Row],[ServiceName]]&amp;Table_wabobpsvr_AzureCalc_AzureCalcRateCard[[#This Row],[Price_Level]]&amp;Table_wabobpsvr_AzureCalc_AzureCalcRateCard[[#This Row],[Region]]</f>
        <v>A6 VM (Windows)MOSP12</v>
      </c>
      <c r="B3974">
        <v>12</v>
      </c>
      <c r="C3974" t="s">
        <v>701</v>
      </c>
      <c r="D3974" t="s">
        <v>627</v>
      </c>
      <c r="E3974">
        <v>0.62</v>
      </c>
      <c r="F3974" t="s">
        <v>714</v>
      </c>
      <c r="G3974" s="784" t="s">
        <v>4431</v>
      </c>
      <c r="H3974" s="784" t="s">
        <v>4431</v>
      </c>
      <c r="I3974" s="784" t="s">
        <v>5486</v>
      </c>
    </row>
    <row r="3975" spans="1:9" hidden="1">
      <c r="A3975" t="str">
        <f>Table_wabobpsvr_AzureCalc_AzureCalcRateCard[[#This Row],[ServiceName]]&amp;Table_wabobpsvr_AzureCalc_AzureCalcRateCard[[#This Row],[Price_Level]]&amp;Table_wabobpsvr_AzureCalc_AzureCalcRateCard[[#This Row],[Region]]</f>
        <v>A6 VM (Windows)A12</v>
      </c>
      <c r="B3975">
        <v>12</v>
      </c>
      <c r="C3975" t="s">
        <v>701</v>
      </c>
      <c r="D3975" t="s">
        <v>181</v>
      </c>
      <c r="E3975">
        <v>0.4526</v>
      </c>
      <c r="F3975" t="s">
        <v>714</v>
      </c>
      <c r="G3975" s="784" t="s">
        <v>2126</v>
      </c>
      <c r="H3975" s="784" t="s">
        <v>2127</v>
      </c>
      <c r="I3975" s="784" t="s">
        <v>5486</v>
      </c>
    </row>
    <row r="3976" spans="1:9" hidden="1">
      <c r="A3976" t="str">
        <f>Table_wabobpsvr_AzureCalc_AzureCalcRateCard[[#This Row],[ServiceName]]&amp;Table_wabobpsvr_AzureCalc_AzureCalcRateCard[[#This Row],[Price_Level]]&amp;Table_wabobpsvr_AzureCalc_AzureCalcRateCard[[#This Row],[Region]]</f>
        <v>A6 VM (Windows)B12</v>
      </c>
      <c r="B3976">
        <v>12</v>
      </c>
      <c r="C3976" t="s">
        <v>701</v>
      </c>
      <c r="D3976" t="s">
        <v>182</v>
      </c>
      <c r="E3976">
        <v>0.434</v>
      </c>
      <c r="F3976" t="s">
        <v>714</v>
      </c>
      <c r="G3976" s="784" t="s">
        <v>2126</v>
      </c>
      <c r="H3976" s="784" t="s">
        <v>2127</v>
      </c>
      <c r="I3976" s="784" t="s">
        <v>5486</v>
      </c>
    </row>
    <row r="3977" spans="1:9" hidden="1">
      <c r="A3977" t="str">
        <f>Table_wabobpsvr_AzureCalc_AzureCalcRateCard[[#This Row],[ServiceName]]&amp;Table_wabobpsvr_AzureCalc_AzureCalcRateCard[[#This Row],[Price_Level]]&amp;Table_wabobpsvr_AzureCalc_AzureCalcRateCard[[#This Row],[Region]]</f>
        <v>A6 VM (Windows)C12</v>
      </c>
      <c r="B3977">
        <v>12</v>
      </c>
      <c r="C3977" t="s">
        <v>701</v>
      </c>
      <c r="D3977" t="s">
        <v>184</v>
      </c>
      <c r="E3977">
        <v>0.41539999999999999</v>
      </c>
      <c r="F3977" t="s">
        <v>714</v>
      </c>
      <c r="G3977" s="784" t="s">
        <v>2126</v>
      </c>
      <c r="H3977" s="784" t="s">
        <v>2127</v>
      </c>
      <c r="I3977" s="784" t="s">
        <v>5486</v>
      </c>
    </row>
    <row r="3978" spans="1:9" hidden="1">
      <c r="A3978" t="str">
        <f>Table_wabobpsvr_AzureCalc_AzureCalcRateCard[[#This Row],[ServiceName]]&amp;Table_wabobpsvr_AzureCalc_AzureCalcRateCard[[#This Row],[Price_Level]]&amp;Table_wabobpsvr_AzureCalc_AzureCalcRateCard[[#This Row],[Region]]</f>
        <v>A6 VM (Windows)D12</v>
      </c>
      <c r="B3978">
        <v>12</v>
      </c>
      <c r="C3978" t="s">
        <v>701</v>
      </c>
      <c r="D3978" t="s">
        <v>183</v>
      </c>
      <c r="E3978">
        <v>0.39679999999999999</v>
      </c>
      <c r="F3978" t="s">
        <v>714</v>
      </c>
      <c r="G3978" s="784" t="s">
        <v>2126</v>
      </c>
      <c r="H3978" s="784" t="s">
        <v>2127</v>
      </c>
      <c r="I3978" s="784" t="s">
        <v>5486</v>
      </c>
    </row>
    <row r="3979" spans="1:9" hidden="1">
      <c r="A3979" t="str">
        <f>Table_wabobpsvr_AzureCalc_AzureCalcRateCard[[#This Row],[ServiceName]]&amp;Table_wabobpsvr_AzureCalc_AzureCalcRateCard[[#This Row],[Price_Level]]&amp;Table_wabobpsvr_AzureCalc_AzureCalcRateCard[[#This Row],[Region]]</f>
        <v>A6 VM (Windows)MOSP13</v>
      </c>
      <c r="B3979">
        <v>13</v>
      </c>
      <c r="C3979" t="s">
        <v>701</v>
      </c>
      <c r="D3979" t="s">
        <v>627</v>
      </c>
      <c r="E3979">
        <v>0.73599999999999999</v>
      </c>
      <c r="F3979" t="s">
        <v>714</v>
      </c>
      <c r="G3979" s="784" t="s">
        <v>4431</v>
      </c>
      <c r="H3979" s="784" t="s">
        <v>4431</v>
      </c>
      <c r="I3979" s="784" t="s">
        <v>5487</v>
      </c>
    </row>
    <row r="3980" spans="1:9" hidden="1">
      <c r="A3980" t="str">
        <f>Table_wabobpsvr_AzureCalc_AzureCalcRateCard[[#This Row],[ServiceName]]&amp;Table_wabobpsvr_AzureCalc_AzureCalcRateCard[[#This Row],[Price_Level]]&amp;Table_wabobpsvr_AzureCalc_AzureCalcRateCard[[#This Row],[Region]]</f>
        <v>A6 VM (Windows)A13</v>
      </c>
      <c r="B3980">
        <v>13</v>
      </c>
      <c r="C3980" t="s">
        <v>701</v>
      </c>
      <c r="D3980" t="s">
        <v>181</v>
      </c>
      <c r="E3980">
        <v>0.53727999999999998</v>
      </c>
      <c r="F3980" t="s">
        <v>714</v>
      </c>
      <c r="G3980" s="784" t="s">
        <v>2128</v>
      </c>
      <c r="H3980" s="784" t="s">
        <v>2129</v>
      </c>
      <c r="I3980" s="784" t="s">
        <v>5487</v>
      </c>
    </row>
    <row r="3981" spans="1:9" hidden="1">
      <c r="A3981" t="str">
        <f>Table_wabobpsvr_AzureCalc_AzureCalcRateCard[[#This Row],[ServiceName]]&amp;Table_wabobpsvr_AzureCalc_AzureCalcRateCard[[#This Row],[Price_Level]]&amp;Table_wabobpsvr_AzureCalc_AzureCalcRateCard[[#This Row],[Region]]</f>
        <v>A6 VM (Windows)B13</v>
      </c>
      <c r="B3981">
        <v>13</v>
      </c>
      <c r="C3981" t="s">
        <v>701</v>
      </c>
      <c r="D3981" t="s">
        <v>182</v>
      </c>
      <c r="E3981">
        <v>0.51519999999999999</v>
      </c>
      <c r="F3981" t="s">
        <v>714</v>
      </c>
      <c r="G3981" s="784" t="s">
        <v>2128</v>
      </c>
      <c r="H3981" s="784" t="s">
        <v>2129</v>
      </c>
      <c r="I3981" s="784" t="s">
        <v>5487</v>
      </c>
    </row>
    <row r="3982" spans="1:9" hidden="1">
      <c r="A3982" t="str">
        <f>Table_wabobpsvr_AzureCalc_AzureCalcRateCard[[#This Row],[ServiceName]]&amp;Table_wabobpsvr_AzureCalc_AzureCalcRateCard[[#This Row],[Price_Level]]&amp;Table_wabobpsvr_AzureCalc_AzureCalcRateCard[[#This Row],[Region]]</f>
        <v>A6 VM (Windows)C13</v>
      </c>
      <c r="B3982">
        <v>13</v>
      </c>
      <c r="C3982" t="s">
        <v>701</v>
      </c>
      <c r="D3982" t="s">
        <v>184</v>
      </c>
      <c r="E3982">
        <v>0.49312</v>
      </c>
      <c r="F3982" t="s">
        <v>714</v>
      </c>
      <c r="G3982" s="784" t="s">
        <v>2128</v>
      </c>
      <c r="H3982" s="784" t="s">
        <v>2129</v>
      </c>
      <c r="I3982" s="784" t="s">
        <v>5487</v>
      </c>
    </row>
    <row r="3983" spans="1:9" hidden="1">
      <c r="A3983" t="str">
        <f>Table_wabobpsvr_AzureCalc_AzureCalcRateCard[[#This Row],[ServiceName]]&amp;Table_wabobpsvr_AzureCalc_AzureCalcRateCard[[#This Row],[Price_Level]]&amp;Table_wabobpsvr_AzureCalc_AzureCalcRateCard[[#This Row],[Region]]</f>
        <v>A6 VM (Windows)D13</v>
      </c>
      <c r="B3983">
        <v>13</v>
      </c>
      <c r="C3983" t="s">
        <v>701</v>
      </c>
      <c r="D3983" t="s">
        <v>183</v>
      </c>
      <c r="E3983">
        <v>0.47104000000000001</v>
      </c>
      <c r="F3983" t="s">
        <v>714</v>
      </c>
      <c r="G3983" s="784" t="s">
        <v>2128</v>
      </c>
      <c r="H3983" s="784" t="s">
        <v>2129</v>
      </c>
      <c r="I3983" s="784" t="s">
        <v>5487</v>
      </c>
    </row>
    <row r="3984" spans="1:9" hidden="1">
      <c r="A3984" t="str">
        <f>Table_wabobpsvr_AzureCalc_AzureCalcRateCard[[#This Row],[ServiceName]]&amp;Table_wabobpsvr_AzureCalc_AzureCalcRateCard[[#This Row],[Price_Level]]&amp;Table_wabobpsvr_AzureCalc_AzureCalcRateCard[[#This Row],[Region]]</f>
        <v>A7 Cloud ServicesC7</v>
      </c>
      <c r="B3984">
        <v>7</v>
      </c>
      <c r="C3984" t="s">
        <v>701</v>
      </c>
      <c r="D3984" t="s">
        <v>184</v>
      </c>
      <c r="E3984">
        <v>0.94469999999999998</v>
      </c>
      <c r="F3984" t="s">
        <v>705</v>
      </c>
      <c r="G3984" s="784" t="s">
        <v>1908</v>
      </c>
      <c r="H3984" s="784" t="s">
        <v>1909</v>
      </c>
      <c r="I3984" s="784" t="s">
        <v>5488</v>
      </c>
    </row>
    <row r="3985" spans="1:9" hidden="1">
      <c r="A3985" t="str">
        <f>Table_wabobpsvr_AzureCalc_AzureCalcRateCard[[#This Row],[ServiceName]]&amp;Table_wabobpsvr_AzureCalc_AzureCalcRateCard[[#This Row],[Price_Level]]&amp;Table_wabobpsvr_AzureCalc_AzureCalcRateCard[[#This Row],[Region]]</f>
        <v>A7 Cloud ServicesD7</v>
      </c>
      <c r="B3985">
        <v>7</v>
      </c>
      <c r="C3985" t="s">
        <v>701</v>
      </c>
      <c r="D3985" t="s">
        <v>183</v>
      </c>
      <c r="E3985">
        <v>0.90239999999999998</v>
      </c>
      <c r="F3985" t="s">
        <v>705</v>
      </c>
      <c r="G3985" s="784" t="s">
        <v>1908</v>
      </c>
      <c r="H3985" s="784" t="s">
        <v>1909</v>
      </c>
      <c r="I3985" s="784" t="s">
        <v>5488</v>
      </c>
    </row>
    <row r="3986" spans="1:9" hidden="1">
      <c r="A3986" t="str">
        <f>Table_wabobpsvr_AzureCalc_AzureCalcRateCard[[#This Row],[ServiceName]]&amp;Table_wabobpsvr_AzureCalc_AzureCalcRateCard[[#This Row],[Price_Level]]&amp;Table_wabobpsvr_AzureCalc_AzureCalcRateCard[[#This Row],[Region]]</f>
        <v>A7 Cloud ServicesMOSP8</v>
      </c>
      <c r="B3986">
        <v>8</v>
      </c>
      <c r="C3986" t="s">
        <v>701</v>
      </c>
      <c r="D3986" t="s">
        <v>627</v>
      </c>
      <c r="E3986">
        <v>1.41</v>
      </c>
      <c r="F3986" t="s">
        <v>705</v>
      </c>
      <c r="G3986" s="784" t="s">
        <v>4431</v>
      </c>
      <c r="H3986" s="784" t="s">
        <v>4431</v>
      </c>
      <c r="I3986" s="784" t="s">
        <v>5336</v>
      </c>
    </row>
    <row r="3987" spans="1:9" hidden="1">
      <c r="A3987" t="str">
        <f>Table_wabobpsvr_AzureCalc_AzureCalcRateCard[[#This Row],[ServiceName]]&amp;Table_wabobpsvr_AzureCalc_AzureCalcRateCard[[#This Row],[Price_Level]]&amp;Table_wabobpsvr_AzureCalc_AzureCalcRateCard[[#This Row],[Region]]</f>
        <v>A7 Cloud ServicesA8</v>
      </c>
      <c r="B3987">
        <v>8</v>
      </c>
      <c r="C3987" t="s">
        <v>701</v>
      </c>
      <c r="D3987" t="s">
        <v>181</v>
      </c>
      <c r="E3987">
        <v>1.0293000000000001</v>
      </c>
      <c r="F3987" t="s">
        <v>705</v>
      </c>
      <c r="G3987" s="784" t="s">
        <v>2130</v>
      </c>
      <c r="H3987" s="784" t="s">
        <v>2131</v>
      </c>
      <c r="I3987" s="784" t="s">
        <v>5336</v>
      </c>
    </row>
    <row r="3988" spans="1:9" hidden="1">
      <c r="A3988" t="str">
        <f>Table_wabobpsvr_AzureCalc_AzureCalcRateCard[[#This Row],[ServiceName]]&amp;Table_wabobpsvr_AzureCalc_AzureCalcRateCard[[#This Row],[Price_Level]]&amp;Table_wabobpsvr_AzureCalc_AzureCalcRateCard[[#This Row],[Region]]</f>
        <v>A7 Cloud ServicesB8</v>
      </c>
      <c r="B3988">
        <v>8</v>
      </c>
      <c r="C3988" t="s">
        <v>701</v>
      </c>
      <c r="D3988" t="s">
        <v>182</v>
      </c>
      <c r="E3988">
        <v>0.98699999999999999</v>
      </c>
      <c r="F3988" t="s">
        <v>705</v>
      </c>
      <c r="G3988" s="784" t="s">
        <v>2130</v>
      </c>
      <c r="H3988" s="784" t="s">
        <v>2131</v>
      </c>
      <c r="I3988" s="784" t="s">
        <v>5336</v>
      </c>
    </row>
    <row r="3989" spans="1:9" hidden="1">
      <c r="A3989" t="str">
        <f>Table_wabobpsvr_AzureCalc_AzureCalcRateCard[[#This Row],[ServiceName]]&amp;Table_wabobpsvr_AzureCalc_AzureCalcRateCard[[#This Row],[Price_Level]]&amp;Table_wabobpsvr_AzureCalc_AzureCalcRateCard[[#This Row],[Region]]</f>
        <v>A7 Cloud ServicesC8</v>
      </c>
      <c r="B3989">
        <v>8</v>
      </c>
      <c r="C3989" t="s">
        <v>701</v>
      </c>
      <c r="D3989" t="s">
        <v>184</v>
      </c>
      <c r="E3989">
        <v>0.94469999999999998</v>
      </c>
      <c r="F3989" t="s">
        <v>705</v>
      </c>
      <c r="G3989" s="784" t="s">
        <v>2130</v>
      </c>
      <c r="H3989" s="784" t="s">
        <v>2131</v>
      </c>
      <c r="I3989" s="784" t="s">
        <v>5336</v>
      </c>
    </row>
    <row r="3990" spans="1:9" hidden="1">
      <c r="A3990" t="str">
        <f>Table_wabobpsvr_AzureCalc_AzureCalcRateCard[[#This Row],[ServiceName]]&amp;Table_wabobpsvr_AzureCalc_AzureCalcRateCard[[#This Row],[Price_Level]]&amp;Table_wabobpsvr_AzureCalc_AzureCalcRateCard[[#This Row],[Region]]</f>
        <v>A9 HDInsightA12</v>
      </c>
      <c r="B3990">
        <v>12</v>
      </c>
      <c r="C3990" t="s">
        <v>91</v>
      </c>
      <c r="D3990" t="s">
        <v>181</v>
      </c>
      <c r="E3990">
        <v>3.577</v>
      </c>
      <c r="F3990" t="s">
        <v>3585</v>
      </c>
      <c r="G3990" s="784" t="s">
        <v>3848</v>
      </c>
      <c r="H3990" s="784" t="s">
        <v>3849</v>
      </c>
      <c r="I3990" s="784" t="s">
        <v>5489</v>
      </c>
    </row>
    <row r="3991" spans="1:9" hidden="1">
      <c r="A3991" t="str">
        <f>Table_wabobpsvr_AzureCalc_AzureCalcRateCard[[#This Row],[ServiceName]]&amp;Table_wabobpsvr_AzureCalc_AzureCalcRateCard[[#This Row],[Price_Level]]&amp;Table_wabobpsvr_AzureCalc_AzureCalcRateCard[[#This Row],[Region]]</f>
        <v>A9 HDInsightB12</v>
      </c>
      <c r="B3991">
        <v>12</v>
      </c>
      <c r="C3991" t="s">
        <v>91</v>
      </c>
      <c r="D3991" t="s">
        <v>182</v>
      </c>
      <c r="E3991">
        <v>3.43</v>
      </c>
      <c r="F3991" t="s">
        <v>3585</v>
      </c>
      <c r="G3991" s="784" t="s">
        <v>3848</v>
      </c>
      <c r="H3991" s="784" t="s">
        <v>3849</v>
      </c>
      <c r="I3991" s="784" t="s">
        <v>5489</v>
      </c>
    </row>
    <row r="3992" spans="1:9" hidden="1">
      <c r="A3992" s="784" t="str">
        <f>Table_wabobpsvr_AzureCalc_AzureCalcRateCard[[#This Row],[ServiceName]]&amp;Table_wabobpsvr_AzureCalc_AzureCalcRateCard[[#This Row],[Price_Level]]&amp;Table_wabobpsvr_AzureCalc_AzureCalcRateCard[[#This Row],[Region]]</f>
        <v>A9 HDInsightC12</v>
      </c>
      <c r="B3992" s="784">
        <v>12</v>
      </c>
      <c r="C3992" s="784" t="s">
        <v>91</v>
      </c>
      <c r="D3992" s="784" t="s">
        <v>184</v>
      </c>
      <c r="E3992" s="784">
        <v>3.2829999999999999</v>
      </c>
      <c r="F3992" s="784" t="s">
        <v>3585</v>
      </c>
      <c r="G3992" s="784" t="s">
        <v>3848</v>
      </c>
      <c r="H3992" s="784" t="s">
        <v>3849</v>
      </c>
      <c r="I3992" s="784" t="s">
        <v>5489</v>
      </c>
    </row>
    <row r="3993" spans="1:9" hidden="1">
      <c r="A3993" s="784" t="str">
        <f>Table_wabobpsvr_AzureCalc_AzureCalcRateCard[[#This Row],[ServiceName]]&amp;Table_wabobpsvr_AzureCalc_AzureCalcRateCard[[#This Row],[Price_Level]]&amp;Table_wabobpsvr_AzureCalc_AzureCalcRateCard[[#This Row],[Region]]</f>
        <v>A9 HDInsightD12</v>
      </c>
      <c r="B3993" s="784">
        <v>12</v>
      </c>
      <c r="C3993" s="784" t="s">
        <v>91</v>
      </c>
      <c r="D3993" s="784" t="s">
        <v>183</v>
      </c>
      <c r="E3993" s="784">
        <v>3.1360000000000001</v>
      </c>
      <c r="F3993" s="784" t="s">
        <v>3585</v>
      </c>
      <c r="G3993" s="784" t="s">
        <v>3848</v>
      </c>
      <c r="H3993" s="784" t="s">
        <v>3849</v>
      </c>
      <c r="I3993" s="784" t="s">
        <v>5489</v>
      </c>
    </row>
    <row r="3994" spans="1:9" hidden="1">
      <c r="A3994" s="784" t="str">
        <f>Table_wabobpsvr_AzureCalc_AzureCalcRateCard[[#This Row],[ServiceName]]&amp;Table_wabobpsvr_AzureCalc_AzureCalcRateCard[[#This Row],[Price_Level]]&amp;Table_wabobpsvr_AzureCalc_AzureCalcRateCard[[#This Row],[Region]]</f>
        <v>A11 HDInsightMOSP12</v>
      </c>
      <c r="B3994" s="784">
        <v>12</v>
      </c>
      <c r="C3994" s="784" t="s">
        <v>91</v>
      </c>
      <c r="D3994" s="784" t="s">
        <v>627</v>
      </c>
      <c r="E3994" s="784">
        <v>3.5</v>
      </c>
      <c r="F3994" s="784" t="s">
        <v>3891</v>
      </c>
      <c r="G3994" s="784" t="s">
        <v>4431</v>
      </c>
      <c r="H3994" s="784" t="s">
        <v>4431</v>
      </c>
      <c r="I3994" s="784" t="s">
        <v>5490</v>
      </c>
    </row>
    <row r="3995" spans="1:9" hidden="1">
      <c r="A3995" s="784" t="str">
        <f>Table_wabobpsvr_AzureCalc_AzureCalcRateCard[[#This Row],[ServiceName]]&amp;Table_wabobpsvr_AzureCalc_AzureCalcRateCard[[#This Row],[Price_Level]]&amp;Table_wabobpsvr_AzureCalc_AzureCalcRateCard[[#This Row],[Region]]</f>
        <v>A11 HDInsightA12</v>
      </c>
      <c r="B3995" s="784">
        <v>12</v>
      </c>
      <c r="C3995" s="784" t="s">
        <v>91</v>
      </c>
      <c r="D3995" s="784" t="s">
        <v>181</v>
      </c>
      <c r="E3995" s="784">
        <v>3.395</v>
      </c>
      <c r="F3995" s="784" t="s">
        <v>3891</v>
      </c>
      <c r="G3995" s="784" t="s">
        <v>4027</v>
      </c>
      <c r="H3995" s="784" t="s">
        <v>4028</v>
      </c>
      <c r="I3995" s="784" t="s">
        <v>5490</v>
      </c>
    </row>
    <row r="3996" spans="1:9" hidden="1">
      <c r="A3996" s="784" t="str">
        <f>Table_wabobpsvr_AzureCalc_AzureCalcRateCard[[#This Row],[ServiceName]]&amp;Table_wabobpsvr_AzureCalc_AzureCalcRateCard[[#This Row],[Price_Level]]&amp;Table_wabobpsvr_AzureCalc_AzureCalcRateCard[[#This Row],[Region]]</f>
        <v>A11 HDInsightB12</v>
      </c>
      <c r="B3996" s="784">
        <v>12</v>
      </c>
      <c r="C3996" s="784" t="s">
        <v>91</v>
      </c>
      <c r="D3996" s="784" t="s">
        <v>182</v>
      </c>
      <c r="E3996" s="784">
        <v>3.29</v>
      </c>
      <c r="F3996" s="784" t="s">
        <v>3891</v>
      </c>
      <c r="G3996" s="784" t="s">
        <v>4027</v>
      </c>
      <c r="H3996" s="784" t="s">
        <v>4028</v>
      </c>
      <c r="I3996" s="784" t="s">
        <v>5490</v>
      </c>
    </row>
    <row r="3997" spans="1:9" hidden="1">
      <c r="A3997" t="str">
        <f>Table_wabobpsvr_AzureCalc_AzureCalcRateCard[[#This Row],[ServiceName]]&amp;Table_wabobpsvr_AzureCalc_AzureCalcRateCard[[#This Row],[Price_Level]]&amp;Table_wabobpsvr_AzureCalc_AzureCalcRateCard[[#This Row],[Region]]</f>
        <v>A11 HDInsightC12</v>
      </c>
      <c r="B3997">
        <v>12</v>
      </c>
      <c r="C3997" t="s">
        <v>91</v>
      </c>
      <c r="D3997" t="s">
        <v>184</v>
      </c>
      <c r="E3997">
        <v>3.1850000000000001</v>
      </c>
      <c r="F3997" t="s">
        <v>3891</v>
      </c>
      <c r="G3997" s="784" t="s">
        <v>4027</v>
      </c>
      <c r="H3997" s="784" t="s">
        <v>4028</v>
      </c>
      <c r="I3997" s="784" t="s">
        <v>5490</v>
      </c>
    </row>
    <row r="3998" spans="1:9" hidden="1">
      <c r="A3998" s="784" t="str">
        <f>Table_wabobpsvr_AzureCalc_AzureCalcRateCard[[#This Row],[ServiceName]]&amp;Table_wabobpsvr_AzureCalc_AzureCalcRateCard[[#This Row],[Price_Level]]&amp;Table_wabobpsvr_AzureCalc_AzureCalcRateCard[[#This Row],[Region]]</f>
        <v>A11 HDInsightD12</v>
      </c>
      <c r="B3998" s="784">
        <v>12</v>
      </c>
      <c r="C3998" s="784" t="s">
        <v>91</v>
      </c>
      <c r="D3998" s="784" t="s">
        <v>183</v>
      </c>
      <c r="E3998" s="784">
        <v>3.08</v>
      </c>
      <c r="F3998" s="784" t="s">
        <v>3891</v>
      </c>
      <c r="G3998" s="784" t="s">
        <v>4027</v>
      </c>
      <c r="H3998" s="784" t="s">
        <v>4028</v>
      </c>
      <c r="I3998" s="784" t="s">
        <v>5490</v>
      </c>
    </row>
    <row r="3999" spans="1:9" hidden="1">
      <c r="A3999" s="784" t="str">
        <f>Table_wabobpsvr_AzureCalc_AzureCalcRateCard[[#This Row],[ServiceName]]&amp;Table_wabobpsvr_AzureCalc_AzureCalcRateCard[[#This Row],[Price_Level]]&amp;Table_wabobpsvr_AzureCalc_AzureCalcRateCard[[#This Row],[Region]]</f>
        <v>A11 HDInsight (Non-Windows)MOSP10</v>
      </c>
      <c r="B3999" s="784">
        <v>10</v>
      </c>
      <c r="C3999" s="784" t="s">
        <v>91</v>
      </c>
      <c r="D3999" s="784" t="s">
        <v>627</v>
      </c>
      <c r="E3999" s="784">
        <v>1.9750000000000001</v>
      </c>
      <c r="F3999" s="784" t="s">
        <v>4029</v>
      </c>
      <c r="G3999" s="784" t="s">
        <v>4431</v>
      </c>
      <c r="H3999" s="784" t="s">
        <v>4431</v>
      </c>
      <c r="I3999" s="784" t="s">
        <v>5491</v>
      </c>
    </row>
    <row r="4000" spans="1:9" hidden="1">
      <c r="A4000" s="784" t="str">
        <f>Table_wabobpsvr_AzureCalc_AzureCalcRateCard[[#This Row],[ServiceName]]&amp;Table_wabobpsvr_AzureCalc_AzureCalcRateCard[[#This Row],[Price_Level]]&amp;Table_wabobpsvr_AzureCalc_AzureCalcRateCard[[#This Row],[Region]]</f>
        <v>A11 HDInsight (Non-Windows)A10</v>
      </c>
      <c r="B4000" s="784">
        <v>10</v>
      </c>
      <c r="C4000" s="784" t="s">
        <v>91</v>
      </c>
      <c r="D4000" s="784" t="s">
        <v>181</v>
      </c>
      <c r="E4000" s="784">
        <v>1.9159999999999999</v>
      </c>
      <c r="F4000" s="784" t="s">
        <v>4029</v>
      </c>
      <c r="G4000" s="784" t="s">
        <v>4030</v>
      </c>
      <c r="H4000" s="784" t="s">
        <v>4031</v>
      </c>
      <c r="I4000" s="784" t="s">
        <v>5491</v>
      </c>
    </row>
    <row r="4001" spans="1:9" hidden="1">
      <c r="A4001" t="str">
        <f>Table_wabobpsvr_AzureCalc_AzureCalcRateCard[[#This Row],[ServiceName]]&amp;Table_wabobpsvr_AzureCalc_AzureCalcRateCard[[#This Row],[Price_Level]]&amp;Table_wabobpsvr_AzureCalc_AzureCalcRateCard[[#This Row],[Region]]</f>
        <v>A11 HDInsight (Non-Windows)B10</v>
      </c>
      <c r="B4001">
        <v>10</v>
      </c>
      <c r="C4001" t="s">
        <v>91</v>
      </c>
      <c r="D4001" t="s">
        <v>182</v>
      </c>
      <c r="E4001">
        <v>1.8560000000000001</v>
      </c>
      <c r="F4001" t="s">
        <v>4029</v>
      </c>
      <c r="G4001" s="784" t="s">
        <v>4030</v>
      </c>
      <c r="H4001" s="784" t="s">
        <v>4031</v>
      </c>
      <c r="I4001" s="784" t="s">
        <v>5491</v>
      </c>
    </row>
    <row r="4002" spans="1:9" hidden="1">
      <c r="A4002" t="str">
        <f>Table_wabobpsvr_AzureCalc_AzureCalcRateCard[[#This Row],[ServiceName]]&amp;Table_wabobpsvr_AzureCalc_AzureCalcRateCard[[#This Row],[Price_Level]]&amp;Table_wabobpsvr_AzureCalc_AzureCalcRateCard[[#This Row],[Region]]</f>
        <v>A11 HDInsight (Non-Windows)C10</v>
      </c>
      <c r="B4002">
        <v>10</v>
      </c>
      <c r="C4002" t="s">
        <v>91</v>
      </c>
      <c r="D4002" t="s">
        <v>184</v>
      </c>
      <c r="E4002">
        <v>1.7969999999999999</v>
      </c>
      <c r="F4002" t="s">
        <v>4029</v>
      </c>
      <c r="G4002" s="784" t="s">
        <v>4030</v>
      </c>
      <c r="H4002" s="784" t="s">
        <v>4031</v>
      </c>
      <c r="I4002" s="784" t="s">
        <v>5491</v>
      </c>
    </row>
    <row r="4003" spans="1:9" hidden="1">
      <c r="A4003" t="str">
        <f>Table_wabobpsvr_AzureCalc_AzureCalcRateCard[[#This Row],[ServiceName]]&amp;Table_wabobpsvr_AzureCalc_AzureCalcRateCard[[#This Row],[Price_Level]]&amp;Table_wabobpsvr_AzureCalc_AzureCalcRateCard[[#This Row],[Region]]</f>
        <v>Basic_D5 VM (Windows)MOSP13</v>
      </c>
      <c r="B4003">
        <v>13</v>
      </c>
      <c r="C4003" t="s">
        <v>701</v>
      </c>
      <c r="D4003" t="s">
        <v>627</v>
      </c>
      <c r="E4003">
        <v>2.2749999999999999</v>
      </c>
      <c r="F4003" t="s">
        <v>1151</v>
      </c>
      <c r="G4003" s="784" t="s">
        <v>4431</v>
      </c>
      <c r="H4003" s="784" t="s">
        <v>4431</v>
      </c>
      <c r="I4003" s="784" t="s">
        <v>5492</v>
      </c>
    </row>
    <row r="4004" spans="1:9" hidden="1">
      <c r="A4004" t="str">
        <f>Table_wabobpsvr_AzureCalc_AzureCalcRateCard[[#This Row],[ServiceName]]&amp;Table_wabobpsvr_AzureCalc_AzureCalcRateCard[[#This Row],[Price_Level]]&amp;Table_wabobpsvr_AzureCalc_AzureCalcRateCard[[#This Row],[Region]]</f>
        <v>Basic_D5 VM (Windows)A13</v>
      </c>
      <c r="B4004">
        <v>13</v>
      </c>
      <c r="C4004" t="s">
        <v>701</v>
      </c>
      <c r="D4004" t="s">
        <v>181</v>
      </c>
      <c r="E4004">
        <v>2.20675</v>
      </c>
      <c r="F4004" t="s">
        <v>1151</v>
      </c>
      <c r="G4004" s="784" t="s">
        <v>4431</v>
      </c>
      <c r="H4004" s="784" t="s">
        <v>4431</v>
      </c>
      <c r="I4004" s="784" t="s">
        <v>5492</v>
      </c>
    </row>
    <row r="4005" spans="1:9" hidden="1">
      <c r="A4005" t="str">
        <f>Table_wabobpsvr_AzureCalc_AzureCalcRateCard[[#This Row],[ServiceName]]&amp;Table_wabobpsvr_AzureCalc_AzureCalcRateCard[[#This Row],[Price_Level]]&amp;Table_wabobpsvr_AzureCalc_AzureCalcRateCard[[#This Row],[Region]]</f>
        <v>Basic_D5 VM (Windows)B13</v>
      </c>
      <c r="B4005">
        <v>13</v>
      </c>
      <c r="C4005" t="s">
        <v>701</v>
      </c>
      <c r="D4005" t="s">
        <v>182</v>
      </c>
      <c r="E4005">
        <v>2.1379999999999999</v>
      </c>
      <c r="F4005" t="s">
        <v>1151</v>
      </c>
      <c r="G4005" s="784" t="s">
        <v>4431</v>
      </c>
      <c r="H4005" s="784" t="s">
        <v>4431</v>
      </c>
      <c r="I4005" s="784" t="s">
        <v>5492</v>
      </c>
    </row>
    <row r="4006" spans="1:9" hidden="1">
      <c r="A4006" t="str">
        <f>Table_wabobpsvr_AzureCalc_AzureCalcRateCard[[#This Row],[ServiceName]]&amp;Table_wabobpsvr_AzureCalc_AzureCalcRateCard[[#This Row],[Price_Level]]&amp;Table_wabobpsvr_AzureCalc_AzureCalcRateCard[[#This Row],[Region]]</f>
        <v>Basic_D5 VM (Windows)C13</v>
      </c>
      <c r="B4006">
        <v>13</v>
      </c>
      <c r="C4006" t="s">
        <v>701</v>
      </c>
      <c r="D4006" t="s">
        <v>184</v>
      </c>
      <c r="E4006">
        <v>2.0702500000000001</v>
      </c>
      <c r="F4006" t="s">
        <v>1151</v>
      </c>
      <c r="G4006" s="784" t="s">
        <v>4431</v>
      </c>
      <c r="H4006" s="784" t="s">
        <v>4431</v>
      </c>
      <c r="I4006" s="784" t="s">
        <v>5492</v>
      </c>
    </row>
    <row r="4007" spans="1:9" hidden="1">
      <c r="A4007" t="str">
        <f>Table_wabobpsvr_AzureCalc_AzureCalcRateCard[[#This Row],[ServiceName]]&amp;Table_wabobpsvr_AzureCalc_AzureCalcRateCard[[#This Row],[Price_Level]]&amp;Table_wabobpsvr_AzureCalc_AzureCalcRateCard[[#This Row],[Region]]</f>
        <v>Basic_D5 VM (Windows)D13</v>
      </c>
      <c r="B4007">
        <v>13</v>
      </c>
      <c r="C4007" t="s">
        <v>701</v>
      </c>
      <c r="D4007" t="s">
        <v>183</v>
      </c>
      <c r="E4007">
        <v>2.0019999999999998</v>
      </c>
      <c r="F4007" t="s">
        <v>1151</v>
      </c>
      <c r="G4007" s="784" t="s">
        <v>4431</v>
      </c>
      <c r="H4007" s="784" t="s">
        <v>4431</v>
      </c>
      <c r="I4007" s="784" t="s">
        <v>5492</v>
      </c>
    </row>
    <row r="4008" spans="1:9" hidden="1">
      <c r="A4008" t="str">
        <f>Table_wabobpsvr_AzureCalc_AzureCalcRateCard[[#This Row],[ServiceName]]&amp;Table_wabobpsvr_AzureCalc_AzureCalcRateCard[[#This Row],[Price_Level]]&amp;Table_wabobpsvr_AzureCalc_AzureCalcRateCard[[#This Row],[Region]]</f>
        <v>Basic_D5 VM (Windows)MOSP7</v>
      </c>
      <c r="B4008">
        <v>7</v>
      </c>
      <c r="C4008" t="s">
        <v>701</v>
      </c>
      <c r="D4008" t="s">
        <v>627</v>
      </c>
      <c r="E4008">
        <v>2.016</v>
      </c>
      <c r="F4008" t="s">
        <v>1151</v>
      </c>
      <c r="G4008" s="784" t="s">
        <v>4431</v>
      </c>
      <c r="H4008" s="784" t="s">
        <v>4431</v>
      </c>
      <c r="I4008" s="784" t="s">
        <v>5493</v>
      </c>
    </row>
    <row r="4009" spans="1:9" hidden="1">
      <c r="A4009" t="str">
        <f>Table_wabobpsvr_AzureCalc_AzureCalcRateCard[[#This Row],[ServiceName]]&amp;Table_wabobpsvr_AzureCalc_AzureCalcRateCard[[#This Row],[Price_Level]]&amp;Table_wabobpsvr_AzureCalc_AzureCalcRateCard[[#This Row],[Region]]</f>
        <v>Basic_D5 VM (Windows)A7</v>
      </c>
      <c r="B4009">
        <v>7</v>
      </c>
      <c r="C4009" t="s">
        <v>701</v>
      </c>
      <c r="D4009" t="s">
        <v>181</v>
      </c>
      <c r="E4009">
        <v>1.9555199999999999</v>
      </c>
      <c r="F4009" t="s">
        <v>1151</v>
      </c>
      <c r="G4009" s="784" t="s">
        <v>4431</v>
      </c>
      <c r="H4009" s="784" t="s">
        <v>4431</v>
      </c>
      <c r="I4009" s="784" t="s">
        <v>5493</v>
      </c>
    </row>
    <row r="4010" spans="1:9" hidden="1">
      <c r="A4010" t="str">
        <f>Table_wabobpsvr_AzureCalc_AzureCalcRateCard[[#This Row],[ServiceName]]&amp;Table_wabobpsvr_AzureCalc_AzureCalcRateCard[[#This Row],[Price_Level]]&amp;Table_wabobpsvr_AzureCalc_AzureCalcRateCard[[#This Row],[Region]]</f>
        <v>Basic_D5 VM (Windows)B7</v>
      </c>
      <c r="B4010">
        <v>7</v>
      </c>
      <c r="C4010" t="s">
        <v>701</v>
      </c>
      <c r="D4010" t="s">
        <v>182</v>
      </c>
      <c r="E4010">
        <v>1.8950400000000001</v>
      </c>
      <c r="F4010" t="s">
        <v>1151</v>
      </c>
      <c r="G4010" s="784" t="s">
        <v>4431</v>
      </c>
      <c r="H4010" s="784" t="s">
        <v>4431</v>
      </c>
      <c r="I4010" s="784" t="s">
        <v>5493</v>
      </c>
    </row>
    <row r="4011" spans="1:9" hidden="1">
      <c r="A4011" t="str">
        <f>Table_wabobpsvr_AzureCalc_AzureCalcRateCard[[#This Row],[ServiceName]]&amp;Table_wabobpsvr_AzureCalc_AzureCalcRateCard[[#This Row],[Price_Level]]&amp;Table_wabobpsvr_AzureCalc_AzureCalcRateCard[[#This Row],[Region]]</f>
        <v>Basic_D5 VM (Windows)C7</v>
      </c>
      <c r="B4011">
        <v>7</v>
      </c>
      <c r="C4011" t="s">
        <v>701</v>
      </c>
      <c r="D4011" t="s">
        <v>184</v>
      </c>
      <c r="E4011">
        <v>1.83456</v>
      </c>
      <c r="F4011" t="s">
        <v>1151</v>
      </c>
      <c r="G4011" s="784" t="s">
        <v>4431</v>
      </c>
      <c r="H4011" s="784" t="s">
        <v>4431</v>
      </c>
      <c r="I4011" s="784" t="s">
        <v>5493</v>
      </c>
    </row>
    <row r="4012" spans="1:9" hidden="1">
      <c r="A4012" t="str">
        <f>Table_wabobpsvr_AzureCalc_AzureCalcRateCard[[#This Row],[ServiceName]]&amp;Table_wabobpsvr_AzureCalc_AzureCalcRateCard[[#This Row],[Price_Level]]&amp;Table_wabobpsvr_AzureCalc_AzureCalcRateCard[[#This Row],[Region]]</f>
        <v>Basic_D5 VM (Windows)D7</v>
      </c>
      <c r="B4012">
        <v>7</v>
      </c>
      <c r="C4012" t="s">
        <v>701</v>
      </c>
      <c r="D4012" t="s">
        <v>183</v>
      </c>
      <c r="E4012">
        <v>1.7740800000000001</v>
      </c>
      <c r="F4012" t="s">
        <v>1151</v>
      </c>
      <c r="G4012" s="784" t="s">
        <v>4431</v>
      </c>
      <c r="H4012" s="784" t="s">
        <v>4431</v>
      </c>
      <c r="I4012" s="784" t="s">
        <v>5493</v>
      </c>
    </row>
    <row r="4013" spans="1:9" hidden="1">
      <c r="A4013" t="str">
        <f>Table_wabobpsvr_AzureCalc_AzureCalcRateCard[[#This Row],[ServiceName]]&amp;Table_wabobpsvr_AzureCalc_AzureCalcRateCard[[#This Row],[Price_Level]]&amp;Table_wabobpsvr_AzureCalc_AzureCalcRateCard[[#This Row],[Region]]</f>
        <v>Basic_D5 VM (Windows)MOSP8</v>
      </c>
      <c r="B4013">
        <v>8</v>
      </c>
      <c r="C4013" t="s">
        <v>701</v>
      </c>
      <c r="D4013" t="s">
        <v>627</v>
      </c>
      <c r="E4013">
        <v>2.16</v>
      </c>
      <c r="F4013" t="s">
        <v>1151</v>
      </c>
      <c r="G4013" s="784" t="s">
        <v>4431</v>
      </c>
      <c r="H4013" s="784" t="s">
        <v>4431</v>
      </c>
      <c r="I4013" s="784" t="s">
        <v>5494</v>
      </c>
    </row>
    <row r="4014" spans="1:9" hidden="1">
      <c r="A4014" t="str">
        <f>Table_wabobpsvr_AzureCalc_AzureCalcRateCard[[#This Row],[ServiceName]]&amp;Table_wabobpsvr_AzureCalc_AzureCalcRateCard[[#This Row],[Price_Level]]&amp;Table_wabobpsvr_AzureCalc_AzureCalcRateCard[[#This Row],[Region]]</f>
        <v>Basic_D5 VM (Windows)A8</v>
      </c>
      <c r="B4014">
        <v>8</v>
      </c>
      <c r="C4014" t="s">
        <v>701</v>
      </c>
      <c r="D4014" t="s">
        <v>181</v>
      </c>
      <c r="E4014">
        <v>2.0952000000000002</v>
      </c>
      <c r="F4014" t="s">
        <v>1151</v>
      </c>
      <c r="G4014" s="784" t="s">
        <v>4431</v>
      </c>
      <c r="H4014" s="784" t="s">
        <v>4431</v>
      </c>
      <c r="I4014" s="784" t="s">
        <v>5494</v>
      </c>
    </row>
    <row r="4015" spans="1:9" hidden="1">
      <c r="A4015" t="str">
        <f>Table_wabobpsvr_AzureCalc_AzureCalcRateCard[[#This Row],[ServiceName]]&amp;Table_wabobpsvr_AzureCalc_AzureCalcRateCard[[#This Row],[Price_Level]]&amp;Table_wabobpsvr_AzureCalc_AzureCalcRateCard[[#This Row],[Region]]</f>
        <v>Standard_D1 VM (Windows)A7</v>
      </c>
      <c r="B4015">
        <v>7</v>
      </c>
      <c r="C4015" t="s">
        <v>701</v>
      </c>
      <c r="D4015" t="s">
        <v>181</v>
      </c>
      <c r="E4015">
        <v>0.12512999999999999</v>
      </c>
      <c r="F4015" t="s">
        <v>1156</v>
      </c>
      <c r="G4015" s="784" t="s">
        <v>4431</v>
      </c>
      <c r="H4015" s="784" t="s">
        <v>4431</v>
      </c>
      <c r="I4015" s="784" t="s">
        <v>5118</v>
      </c>
    </row>
    <row r="4016" spans="1:9" hidden="1">
      <c r="A4016" t="str">
        <f>Table_wabobpsvr_AzureCalc_AzureCalcRateCard[[#This Row],[ServiceName]]&amp;Table_wabobpsvr_AzureCalc_AzureCalcRateCard[[#This Row],[Price_Level]]&amp;Table_wabobpsvr_AzureCalc_AzureCalcRateCard[[#This Row],[Region]]</f>
        <v>Standard_D1 VM (Windows)B7</v>
      </c>
      <c r="B4016">
        <v>7</v>
      </c>
      <c r="C4016" t="s">
        <v>701</v>
      </c>
      <c r="D4016" t="s">
        <v>182</v>
      </c>
      <c r="E4016">
        <v>0.12126000000000001</v>
      </c>
      <c r="F4016" t="s">
        <v>1156</v>
      </c>
      <c r="G4016" s="784" t="s">
        <v>4431</v>
      </c>
      <c r="H4016" s="784" t="s">
        <v>4431</v>
      </c>
      <c r="I4016" s="784" t="s">
        <v>5118</v>
      </c>
    </row>
    <row r="4017" spans="1:9" hidden="1">
      <c r="A4017" t="str">
        <f>Table_wabobpsvr_AzureCalc_AzureCalcRateCard[[#This Row],[ServiceName]]&amp;Table_wabobpsvr_AzureCalc_AzureCalcRateCard[[#This Row],[Price_Level]]&amp;Table_wabobpsvr_AzureCalc_AzureCalcRateCard[[#This Row],[Region]]</f>
        <v>Standard_D1 VM (Windows)C7</v>
      </c>
      <c r="B4017">
        <v>7</v>
      </c>
      <c r="C4017" t="s">
        <v>701</v>
      </c>
      <c r="D4017" t="s">
        <v>184</v>
      </c>
      <c r="E4017">
        <v>0.11738999999999999</v>
      </c>
      <c r="F4017" t="s">
        <v>1156</v>
      </c>
      <c r="G4017" s="784" t="s">
        <v>4431</v>
      </c>
      <c r="H4017" s="784" t="s">
        <v>4431</v>
      </c>
      <c r="I4017" s="784" t="s">
        <v>5118</v>
      </c>
    </row>
    <row r="4018" spans="1:9" hidden="1">
      <c r="A4018" t="str">
        <f>Table_wabobpsvr_AzureCalc_AzureCalcRateCard[[#This Row],[ServiceName]]&amp;Table_wabobpsvr_AzureCalc_AzureCalcRateCard[[#This Row],[Price_Level]]&amp;Table_wabobpsvr_AzureCalc_AzureCalcRateCard[[#This Row],[Region]]</f>
        <v>Standard_D1 VM (Windows)D7</v>
      </c>
      <c r="B4018">
        <v>7</v>
      </c>
      <c r="C4018" t="s">
        <v>701</v>
      </c>
      <c r="D4018" t="s">
        <v>183</v>
      </c>
      <c r="E4018">
        <v>0.11352</v>
      </c>
      <c r="F4018" t="s">
        <v>1156</v>
      </c>
      <c r="G4018" s="784" t="s">
        <v>4431</v>
      </c>
      <c r="H4018" s="784" t="s">
        <v>4431</v>
      </c>
      <c r="I4018" s="784" t="s">
        <v>5118</v>
      </c>
    </row>
    <row r="4019" spans="1:9" hidden="1">
      <c r="A4019" t="str">
        <f>Table_wabobpsvr_AzureCalc_AzureCalcRateCard[[#This Row],[ServiceName]]&amp;Table_wabobpsvr_AzureCalc_AzureCalcRateCard[[#This Row],[Price_Level]]&amp;Table_wabobpsvr_AzureCalc_AzureCalcRateCard[[#This Row],[Region]]</f>
        <v>Standard_D1 VM (Windows)MOSP8</v>
      </c>
      <c r="B4019">
        <v>8</v>
      </c>
      <c r="C4019" t="s">
        <v>701</v>
      </c>
      <c r="D4019" t="s">
        <v>627</v>
      </c>
      <c r="E4019">
        <v>0.14799999999999999</v>
      </c>
      <c r="F4019" t="s">
        <v>1156</v>
      </c>
      <c r="G4019" s="784" t="s">
        <v>4431</v>
      </c>
      <c r="H4019" s="784" t="s">
        <v>4431</v>
      </c>
      <c r="I4019" s="784" t="s">
        <v>5495</v>
      </c>
    </row>
    <row r="4020" spans="1:9" hidden="1">
      <c r="A4020" t="str">
        <f>Table_wabobpsvr_AzureCalc_AzureCalcRateCard[[#This Row],[ServiceName]]&amp;Table_wabobpsvr_AzureCalc_AzureCalcRateCard[[#This Row],[Price_Level]]&amp;Table_wabobpsvr_AzureCalc_AzureCalcRateCard[[#This Row],[Region]]</f>
        <v>Standard_D1 VM (Windows)A8</v>
      </c>
      <c r="B4020">
        <v>8</v>
      </c>
      <c r="C4020" t="s">
        <v>701</v>
      </c>
      <c r="D4020" t="s">
        <v>181</v>
      </c>
      <c r="E4020">
        <v>0.14355999999999999</v>
      </c>
      <c r="F4020" t="s">
        <v>1156</v>
      </c>
      <c r="G4020" s="784" t="s">
        <v>4431</v>
      </c>
      <c r="H4020" s="784" t="s">
        <v>4431</v>
      </c>
      <c r="I4020" s="784" t="s">
        <v>5495</v>
      </c>
    </row>
    <row r="4021" spans="1:9" hidden="1">
      <c r="A4021" t="str">
        <f>Table_wabobpsvr_AzureCalc_AzureCalcRateCard[[#This Row],[ServiceName]]&amp;Table_wabobpsvr_AzureCalc_AzureCalcRateCard[[#This Row],[Price_Level]]&amp;Table_wabobpsvr_AzureCalc_AzureCalcRateCard[[#This Row],[Region]]</f>
        <v>Standard_D1 VM (Windows)B8</v>
      </c>
      <c r="B4021">
        <v>8</v>
      </c>
      <c r="C4021" t="s">
        <v>701</v>
      </c>
      <c r="D4021" t="s">
        <v>182</v>
      </c>
      <c r="E4021">
        <v>0.13911999999999999</v>
      </c>
      <c r="F4021" t="s">
        <v>1156</v>
      </c>
      <c r="G4021" s="784" t="s">
        <v>4431</v>
      </c>
      <c r="H4021" s="784" t="s">
        <v>4431</v>
      </c>
      <c r="I4021" s="784" t="s">
        <v>5495</v>
      </c>
    </row>
    <row r="4022" spans="1:9" hidden="1">
      <c r="A4022" s="784" t="str">
        <f>Table_wabobpsvr_AzureCalc_AzureCalcRateCard[[#This Row],[ServiceName]]&amp;Table_wabobpsvr_AzureCalc_AzureCalcRateCard[[#This Row],[Price_Level]]&amp;Table_wabobpsvr_AzureCalc_AzureCalcRateCard[[#This Row],[Region]]</f>
        <v>Standard_D1 VM (Windows)C8</v>
      </c>
      <c r="B4022" s="784">
        <v>8</v>
      </c>
      <c r="C4022" s="784" t="s">
        <v>701</v>
      </c>
      <c r="D4022" s="784" t="s">
        <v>184</v>
      </c>
      <c r="E4022" s="784">
        <v>0.13467999999999999</v>
      </c>
      <c r="F4022" s="784" t="s">
        <v>1156</v>
      </c>
      <c r="G4022" s="784" t="s">
        <v>4431</v>
      </c>
      <c r="H4022" s="784" t="s">
        <v>4431</v>
      </c>
      <c r="I4022" s="784" t="s">
        <v>5495</v>
      </c>
    </row>
    <row r="4023" spans="1:9" hidden="1">
      <c r="A4023" s="784" t="str">
        <f>Table_wabobpsvr_AzureCalc_AzureCalcRateCard[[#This Row],[ServiceName]]&amp;Table_wabobpsvr_AzureCalc_AzureCalcRateCard[[#This Row],[Price_Level]]&amp;Table_wabobpsvr_AzureCalc_AzureCalcRateCard[[#This Row],[Region]]</f>
        <v>Standard_D1 VM (Windows)D8</v>
      </c>
      <c r="B4023" s="784">
        <v>8</v>
      </c>
      <c r="C4023" s="784" t="s">
        <v>701</v>
      </c>
      <c r="D4023" s="784" t="s">
        <v>183</v>
      </c>
      <c r="E4023" s="784">
        <v>0.13023999999999999</v>
      </c>
      <c r="F4023" s="784" t="s">
        <v>1156</v>
      </c>
      <c r="G4023" s="784" t="s">
        <v>4431</v>
      </c>
      <c r="H4023" s="784" t="s">
        <v>4431</v>
      </c>
      <c r="I4023" s="784" t="s">
        <v>5495</v>
      </c>
    </row>
    <row r="4024" spans="1:9" hidden="1">
      <c r="A4024" s="784" t="str">
        <f>Table_wabobpsvr_AzureCalc_AzureCalcRateCard[[#This Row],[ServiceName]]&amp;Table_wabobpsvr_AzureCalc_AzureCalcRateCard[[#This Row],[Price_Level]]&amp;Table_wabobpsvr_AzureCalc_AzureCalcRateCard[[#This Row],[Region]]</f>
        <v>Standard_D1 VM (Windows)MOSP11</v>
      </c>
      <c r="B4024" s="784">
        <v>11</v>
      </c>
      <c r="C4024" s="784" t="s">
        <v>701</v>
      </c>
      <c r="D4024" s="784" t="s">
        <v>627</v>
      </c>
      <c r="E4024" s="784">
        <v>0.16800000000000001</v>
      </c>
      <c r="F4024" s="784" t="s">
        <v>1156</v>
      </c>
      <c r="G4024" s="784" t="s">
        <v>4431</v>
      </c>
      <c r="H4024" s="784" t="s">
        <v>4431</v>
      </c>
      <c r="I4024" s="784" t="s">
        <v>5496</v>
      </c>
    </row>
    <row r="4025" spans="1:9" hidden="1">
      <c r="A4025" s="784" t="str">
        <f>Table_wabobpsvr_AzureCalc_AzureCalcRateCard[[#This Row],[ServiceName]]&amp;Table_wabobpsvr_AzureCalc_AzureCalcRateCard[[#This Row],[Price_Level]]&amp;Table_wabobpsvr_AzureCalc_AzureCalcRateCard[[#This Row],[Region]]</f>
        <v>Standard_D1 VM (Windows)A11</v>
      </c>
      <c r="B4025" s="784">
        <v>11</v>
      </c>
      <c r="C4025" s="784" t="s">
        <v>701</v>
      </c>
      <c r="D4025" s="784" t="s">
        <v>181</v>
      </c>
      <c r="E4025" s="784">
        <v>0.16295999999999999</v>
      </c>
      <c r="F4025" s="784" t="s">
        <v>1156</v>
      </c>
      <c r="G4025" s="784" t="s">
        <v>4431</v>
      </c>
      <c r="H4025" s="784" t="s">
        <v>4431</v>
      </c>
      <c r="I4025" s="784" t="s">
        <v>5496</v>
      </c>
    </row>
    <row r="4026" spans="1:9" hidden="1">
      <c r="A4026" s="784" t="str">
        <f>Table_wabobpsvr_AzureCalc_AzureCalcRateCard[[#This Row],[ServiceName]]&amp;Table_wabobpsvr_AzureCalc_AzureCalcRateCard[[#This Row],[Price_Level]]&amp;Table_wabobpsvr_AzureCalc_AzureCalcRateCard[[#This Row],[Region]]</f>
        <v>Standard_D1 VM (Windows)B11</v>
      </c>
      <c r="B4026" s="784">
        <v>11</v>
      </c>
      <c r="C4026" s="784" t="s">
        <v>701</v>
      </c>
      <c r="D4026" s="784" t="s">
        <v>182</v>
      </c>
      <c r="E4026" s="784">
        <v>0.15792</v>
      </c>
      <c r="F4026" s="784" t="s">
        <v>1156</v>
      </c>
      <c r="G4026" s="784" t="s">
        <v>4431</v>
      </c>
      <c r="H4026" s="784" t="s">
        <v>4431</v>
      </c>
      <c r="I4026" s="784" t="s">
        <v>5496</v>
      </c>
    </row>
    <row r="4027" spans="1:9" hidden="1">
      <c r="A4027" s="784" t="str">
        <f>Table_wabobpsvr_AzureCalc_AzureCalcRateCard[[#This Row],[ServiceName]]&amp;Table_wabobpsvr_AzureCalc_AzureCalcRateCard[[#This Row],[Price_Level]]&amp;Table_wabobpsvr_AzureCalc_AzureCalcRateCard[[#This Row],[Region]]</f>
        <v>Standard_D1 VM (Windows)C11</v>
      </c>
      <c r="B4027" s="784">
        <v>11</v>
      </c>
      <c r="C4027" s="784" t="s">
        <v>701</v>
      </c>
      <c r="D4027" s="784" t="s">
        <v>184</v>
      </c>
      <c r="E4027" s="784">
        <v>0.15287999999999999</v>
      </c>
      <c r="F4027" s="784" t="s">
        <v>1156</v>
      </c>
      <c r="G4027" s="784" t="s">
        <v>4431</v>
      </c>
      <c r="H4027" s="784" t="s">
        <v>4431</v>
      </c>
      <c r="I4027" s="784" t="s">
        <v>5496</v>
      </c>
    </row>
    <row r="4028" spans="1:9" hidden="1">
      <c r="A4028" s="784" t="str">
        <f>Table_wabobpsvr_AzureCalc_AzureCalcRateCard[[#This Row],[ServiceName]]&amp;Table_wabobpsvr_AzureCalc_AzureCalcRateCard[[#This Row],[Price_Level]]&amp;Table_wabobpsvr_AzureCalc_AzureCalcRateCard[[#This Row],[Region]]</f>
        <v>Standard_D1 VM (Windows)D11</v>
      </c>
      <c r="B4028" s="784">
        <v>11</v>
      </c>
      <c r="C4028" s="784" t="s">
        <v>701</v>
      </c>
      <c r="D4028" s="784" t="s">
        <v>183</v>
      </c>
      <c r="E4028" s="784">
        <v>0.14784</v>
      </c>
      <c r="F4028" s="784" t="s">
        <v>1156</v>
      </c>
      <c r="G4028" s="784" t="s">
        <v>4431</v>
      </c>
      <c r="H4028" s="784" t="s">
        <v>4431</v>
      </c>
      <c r="I4028" s="784" t="s">
        <v>5496</v>
      </c>
    </row>
    <row r="4029" spans="1:9" hidden="1">
      <c r="A4029" s="784" t="str">
        <f>Table_wabobpsvr_AzureCalc_AzureCalcRateCard[[#This Row],[ServiceName]]&amp;Table_wabobpsvr_AzureCalc_AzureCalcRateCard[[#This Row],[Price_Level]]&amp;Table_wabobpsvr_AzureCalc_AzureCalcRateCard[[#This Row],[Region]]</f>
        <v>Standard_D1 VM (Windows)MOSP12</v>
      </c>
      <c r="B4029" s="784">
        <v>12</v>
      </c>
      <c r="C4029" s="784" t="s">
        <v>701</v>
      </c>
      <c r="D4029" s="784" t="s">
        <v>627</v>
      </c>
      <c r="E4029" s="784">
        <v>0.14599999999999999</v>
      </c>
      <c r="F4029" s="784" t="s">
        <v>1156</v>
      </c>
      <c r="G4029" s="784" t="s">
        <v>4431</v>
      </c>
      <c r="H4029" s="784" t="s">
        <v>4431</v>
      </c>
      <c r="I4029" s="784" t="s">
        <v>5497</v>
      </c>
    </row>
    <row r="4030" spans="1:9" hidden="1">
      <c r="A4030" s="784" t="str">
        <f>Table_wabobpsvr_AzureCalc_AzureCalcRateCard[[#This Row],[ServiceName]]&amp;Table_wabobpsvr_AzureCalc_AzureCalcRateCard[[#This Row],[Price_Level]]&amp;Table_wabobpsvr_AzureCalc_AzureCalcRateCard[[#This Row],[Region]]</f>
        <v>Standard_D1 VM (Windows)A12</v>
      </c>
      <c r="B4030" s="784">
        <v>12</v>
      </c>
      <c r="C4030" s="784" t="s">
        <v>701</v>
      </c>
      <c r="D4030" s="784" t="s">
        <v>181</v>
      </c>
      <c r="E4030" s="784">
        <v>0.14162</v>
      </c>
      <c r="F4030" s="784" t="s">
        <v>1156</v>
      </c>
      <c r="G4030" s="784" t="s">
        <v>4431</v>
      </c>
      <c r="H4030" s="784" t="s">
        <v>4431</v>
      </c>
      <c r="I4030" s="784" t="s">
        <v>5497</v>
      </c>
    </row>
    <row r="4031" spans="1:9" hidden="1">
      <c r="A4031" s="784" t="str">
        <f>Table_wabobpsvr_AzureCalc_AzureCalcRateCard[[#This Row],[ServiceName]]&amp;Table_wabobpsvr_AzureCalc_AzureCalcRateCard[[#This Row],[Price_Level]]&amp;Table_wabobpsvr_AzureCalc_AzureCalcRateCard[[#This Row],[Region]]</f>
        <v>Standard_D1 VM (Windows)B12</v>
      </c>
      <c r="B4031" s="784">
        <v>12</v>
      </c>
      <c r="C4031" s="784" t="s">
        <v>701</v>
      </c>
      <c r="D4031" s="784" t="s">
        <v>182</v>
      </c>
      <c r="E4031" s="784">
        <v>0.13724</v>
      </c>
      <c r="F4031" s="784" t="s">
        <v>1156</v>
      </c>
      <c r="G4031" s="784" t="s">
        <v>4431</v>
      </c>
      <c r="H4031" s="784" t="s">
        <v>4431</v>
      </c>
      <c r="I4031" s="784" t="s">
        <v>5497</v>
      </c>
    </row>
    <row r="4032" spans="1:9" hidden="1">
      <c r="A4032" s="784" t="str">
        <f>Table_wabobpsvr_AzureCalc_AzureCalcRateCard[[#This Row],[ServiceName]]&amp;Table_wabobpsvr_AzureCalc_AzureCalcRateCard[[#This Row],[Price_Level]]&amp;Table_wabobpsvr_AzureCalc_AzureCalcRateCard[[#This Row],[Region]]</f>
        <v>Standard_D1 VM (Windows)C12</v>
      </c>
      <c r="B4032" s="784">
        <v>12</v>
      </c>
      <c r="C4032" s="784" t="s">
        <v>701</v>
      </c>
      <c r="D4032" s="784" t="s">
        <v>184</v>
      </c>
      <c r="E4032" s="784">
        <v>0.13286000000000001</v>
      </c>
      <c r="F4032" s="784" t="s">
        <v>1156</v>
      </c>
      <c r="G4032" s="784" t="s">
        <v>4431</v>
      </c>
      <c r="H4032" s="784" t="s">
        <v>4431</v>
      </c>
      <c r="I4032" s="784" t="s">
        <v>5497</v>
      </c>
    </row>
    <row r="4033" spans="1:9" hidden="1">
      <c r="A4033" s="784" t="str">
        <f>Table_wabobpsvr_AzureCalc_AzureCalcRateCard[[#This Row],[ServiceName]]&amp;Table_wabobpsvr_AzureCalc_AzureCalcRateCard[[#This Row],[Price_Level]]&amp;Table_wabobpsvr_AzureCalc_AzureCalcRateCard[[#This Row],[Region]]</f>
        <v>Standard_D1 VM (Windows)D12</v>
      </c>
      <c r="B4033" s="784">
        <v>12</v>
      </c>
      <c r="C4033" s="784" t="s">
        <v>701</v>
      </c>
      <c r="D4033" s="784" t="s">
        <v>183</v>
      </c>
      <c r="E4033" s="784">
        <v>0.12848000000000001</v>
      </c>
      <c r="F4033" s="784" t="s">
        <v>1156</v>
      </c>
      <c r="G4033" s="784" t="s">
        <v>4431</v>
      </c>
      <c r="H4033" s="784" t="s">
        <v>4431</v>
      </c>
      <c r="I4033" s="784" t="s">
        <v>5497</v>
      </c>
    </row>
    <row r="4034" spans="1:9" hidden="1">
      <c r="A4034" s="784" t="str">
        <f>Table_wabobpsvr_AzureCalc_AzureCalcRateCard[[#This Row],[ServiceName]]&amp;Table_wabobpsvr_AzureCalc_AzureCalcRateCard[[#This Row],[Price_Level]]&amp;Table_wabobpsvr_AzureCalc_AzureCalcRateCard[[#This Row],[Region]]</f>
        <v>Standard_D1 VM (Windows)MOSP3</v>
      </c>
      <c r="B4034" s="784">
        <v>3</v>
      </c>
      <c r="C4034" s="784" t="s">
        <v>701</v>
      </c>
      <c r="D4034" s="784" t="s">
        <v>627</v>
      </c>
      <c r="E4034" s="784">
        <v>0.14000000000000001</v>
      </c>
      <c r="F4034" s="784" t="s">
        <v>1156</v>
      </c>
      <c r="G4034" s="784" t="s">
        <v>4431</v>
      </c>
      <c r="H4034" s="784" t="s">
        <v>4431</v>
      </c>
      <c r="I4034" s="784" t="s">
        <v>5498</v>
      </c>
    </row>
    <row r="4035" spans="1:9" hidden="1">
      <c r="A4035" s="784" t="str">
        <f>Table_wabobpsvr_AzureCalc_AzureCalcRateCard[[#This Row],[ServiceName]]&amp;Table_wabobpsvr_AzureCalc_AzureCalcRateCard[[#This Row],[Price_Level]]&amp;Table_wabobpsvr_AzureCalc_AzureCalcRateCard[[#This Row],[Region]]</f>
        <v>Standard_D1 VM (Windows)A3</v>
      </c>
      <c r="B4035" s="784">
        <v>3</v>
      </c>
      <c r="C4035" s="784" t="s">
        <v>701</v>
      </c>
      <c r="D4035" s="784" t="s">
        <v>181</v>
      </c>
      <c r="E4035" s="784">
        <v>0.1358</v>
      </c>
      <c r="F4035" s="784" t="s">
        <v>1156</v>
      </c>
      <c r="G4035" s="784" t="s">
        <v>4431</v>
      </c>
      <c r="H4035" s="784" t="s">
        <v>4431</v>
      </c>
      <c r="I4035" s="784" t="s">
        <v>5498</v>
      </c>
    </row>
    <row r="4036" spans="1:9" hidden="1">
      <c r="A4036" s="784" t="str">
        <f>Table_wabobpsvr_AzureCalc_AzureCalcRateCard[[#This Row],[ServiceName]]&amp;Table_wabobpsvr_AzureCalc_AzureCalcRateCard[[#This Row],[Price_Level]]&amp;Table_wabobpsvr_AzureCalc_AzureCalcRateCard[[#This Row],[Region]]</f>
        <v>Standard_D1 VM (Windows)B3</v>
      </c>
      <c r="B4036" s="784">
        <v>3</v>
      </c>
      <c r="C4036" s="784" t="s">
        <v>701</v>
      </c>
      <c r="D4036" s="784" t="s">
        <v>182</v>
      </c>
      <c r="E4036" s="784">
        <v>0.13159999999999999</v>
      </c>
      <c r="F4036" s="784" t="s">
        <v>1156</v>
      </c>
      <c r="G4036" s="784" t="s">
        <v>4431</v>
      </c>
      <c r="H4036" s="784" t="s">
        <v>4431</v>
      </c>
      <c r="I4036" s="784" t="s">
        <v>5498</v>
      </c>
    </row>
    <row r="4037" spans="1:9" hidden="1">
      <c r="A4037" t="str">
        <f>Table_wabobpsvr_AzureCalc_AzureCalcRateCard[[#This Row],[ServiceName]]&amp;Table_wabobpsvr_AzureCalc_AzureCalcRateCard[[#This Row],[Price_Level]]&amp;Table_wabobpsvr_AzureCalc_AzureCalcRateCard[[#This Row],[Region]]</f>
        <v>Standard_D1 VM (Windows)C3</v>
      </c>
      <c r="B4037">
        <v>3</v>
      </c>
      <c r="C4037" t="s">
        <v>701</v>
      </c>
      <c r="D4037" t="s">
        <v>184</v>
      </c>
      <c r="E4037">
        <v>0.12740000000000001</v>
      </c>
      <c r="F4037" t="s">
        <v>1156</v>
      </c>
      <c r="G4037" s="784" t="s">
        <v>4431</v>
      </c>
      <c r="H4037" s="784" t="s">
        <v>4431</v>
      </c>
      <c r="I4037" s="784" t="s">
        <v>5498</v>
      </c>
    </row>
    <row r="4038" spans="1:9" hidden="1">
      <c r="A4038" t="str">
        <f>Table_wabobpsvr_AzureCalc_AzureCalcRateCard[[#This Row],[ServiceName]]&amp;Table_wabobpsvr_AzureCalc_AzureCalcRateCard[[#This Row],[Price_Level]]&amp;Table_wabobpsvr_AzureCalc_AzureCalcRateCard[[#This Row],[Region]]</f>
        <v>Standard_D1 VM (Windows)D3</v>
      </c>
      <c r="B4038">
        <v>3</v>
      </c>
      <c r="C4038" t="s">
        <v>701</v>
      </c>
      <c r="D4038" t="s">
        <v>183</v>
      </c>
      <c r="E4038">
        <v>0.1232</v>
      </c>
      <c r="F4038" t="s">
        <v>1156</v>
      </c>
      <c r="G4038" s="784" t="s">
        <v>4431</v>
      </c>
      <c r="H4038" s="784" t="s">
        <v>4431</v>
      </c>
      <c r="I4038" s="784" t="s">
        <v>5498</v>
      </c>
    </row>
    <row r="4039" spans="1:9" hidden="1">
      <c r="A4039" s="784" t="str">
        <f>Table_wabobpsvr_AzureCalc_AzureCalcRateCard[[#This Row],[ServiceName]]&amp;Table_wabobpsvr_AzureCalc_AzureCalcRateCard[[#This Row],[Price_Level]]&amp;Table_wabobpsvr_AzureCalc_AzureCalcRateCard[[#This Row],[Region]]</f>
        <v>Standard_D1 VM (Windows)MOSP6</v>
      </c>
      <c r="B4039" s="784">
        <v>6</v>
      </c>
      <c r="C4039" s="784" t="s">
        <v>701</v>
      </c>
      <c r="D4039" s="784" t="s">
        <v>627</v>
      </c>
      <c r="E4039" s="784">
        <v>0.14000000000000001</v>
      </c>
      <c r="F4039" s="784" t="s">
        <v>1156</v>
      </c>
      <c r="G4039" s="784" t="s">
        <v>4431</v>
      </c>
      <c r="H4039" s="784" t="s">
        <v>4431</v>
      </c>
      <c r="I4039" s="784" t="s">
        <v>5499</v>
      </c>
    </row>
    <row r="4040" spans="1:9" hidden="1">
      <c r="A4040" s="784" t="str">
        <f>Table_wabobpsvr_AzureCalc_AzureCalcRateCard[[#This Row],[ServiceName]]&amp;Table_wabobpsvr_AzureCalc_AzureCalcRateCard[[#This Row],[Price_Level]]&amp;Table_wabobpsvr_AzureCalc_AzureCalcRateCard[[#This Row],[Region]]</f>
        <v>Standard_D1 VM (Windows)A6</v>
      </c>
      <c r="B4040" s="784">
        <v>6</v>
      </c>
      <c r="C4040" s="784" t="s">
        <v>701</v>
      </c>
      <c r="D4040" s="784" t="s">
        <v>181</v>
      </c>
      <c r="E4040" s="784">
        <v>0.1358</v>
      </c>
      <c r="F4040" s="784" t="s">
        <v>1156</v>
      </c>
      <c r="G4040" s="784" t="s">
        <v>4431</v>
      </c>
      <c r="H4040" s="784" t="s">
        <v>4431</v>
      </c>
      <c r="I4040" s="784" t="s">
        <v>5499</v>
      </c>
    </row>
    <row r="4041" spans="1:9" hidden="1">
      <c r="A4041" t="str">
        <f>Table_wabobpsvr_AzureCalc_AzureCalcRateCard[[#This Row],[ServiceName]]&amp;Table_wabobpsvr_AzureCalc_AzureCalcRateCard[[#This Row],[Price_Level]]&amp;Table_wabobpsvr_AzureCalc_AzureCalcRateCard[[#This Row],[Region]]</f>
        <v>Standard_D1 VM (Windows)B6</v>
      </c>
      <c r="B4041">
        <v>6</v>
      </c>
      <c r="C4041" t="s">
        <v>701</v>
      </c>
      <c r="D4041" t="s">
        <v>182</v>
      </c>
      <c r="E4041">
        <v>0.13159999999999999</v>
      </c>
      <c r="F4041" t="s">
        <v>1156</v>
      </c>
      <c r="G4041" s="784" t="s">
        <v>4431</v>
      </c>
      <c r="H4041" s="784" t="s">
        <v>4431</v>
      </c>
      <c r="I4041" s="784" t="s">
        <v>5499</v>
      </c>
    </row>
    <row r="4042" spans="1:9" hidden="1">
      <c r="A4042" t="str">
        <f>Table_wabobpsvr_AzureCalc_AzureCalcRateCard[[#This Row],[ServiceName]]&amp;Table_wabobpsvr_AzureCalc_AzureCalcRateCard[[#This Row],[Price_Level]]&amp;Table_wabobpsvr_AzureCalc_AzureCalcRateCard[[#This Row],[Region]]</f>
        <v>Standard_D1 VM (Windows)C6</v>
      </c>
      <c r="B4042">
        <v>6</v>
      </c>
      <c r="C4042" t="s">
        <v>701</v>
      </c>
      <c r="D4042" t="s">
        <v>184</v>
      </c>
      <c r="E4042">
        <v>0.12740000000000001</v>
      </c>
      <c r="F4042" t="s">
        <v>1156</v>
      </c>
      <c r="G4042" s="784" t="s">
        <v>4431</v>
      </c>
      <c r="H4042" s="784" t="s">
        <v>4431</v>
      </c>
      <c r="I4042" s="784" t="s">
        <v>5499</v>
      </c>
    </row>
    <row r="4043" spans="1:9" hidden="1">
      <c r="A4043" t="str">
        <f>Table_wabobpsvr_AzureCalc_AzureCalcRateCard[[#This Row],[ServiceName]]&amp;Table_wabobpsvr_AzureCalc_AzureCalcRateCard[[#This Row],[Price_Level]]&amp;Table_wabobpsvr_AzureCalc_AzureCalcRateCard[[#This Row],[Region]]</f>
        <v>Standard_D1 VM (Windows)D6</v>
      </c>
      <c r="B4043">
        <v>6</v>
      </c>
      <c r="C4043" t="s">
        <v>701</v>
      </c>
      <c r="D4043" t="s">
        <v>183</v>
      </c>
      <c r="E4043">
        <v>0.1232</v>
      </c>
      <c r="F4043" t="s">
        <v>1156</v>
      </c>
      <c r="G4043" s="784" t="s">
        <v>4431</v>
      </c>
      <c r="H4043" s="784" t="s">
        <v>4431</v>
      </c>
      <c r="I4043" s="784" t="s">
        <v>5499</v>
      </c>
    </row>
    <row r="4044" spans="1:9" hidden="1">
      <c r="A4044" t="str">
        <f>Table_wabobpsvr_AzureCalc_AzureCalcRateCard[[#This Row],[ServiceName]]&amp;Table_wabobpsvr_AzureCalc_AzureCalcRateCard[[#This Row],[Price_Level]]&amp;Table_wabobpsvr_AzureCalc_AzureCalcRateCard[[#This Row],[Region]]</f>
        <v>Standard_D1 VM (Windows)MOSP2</v>
      </c>
      <c r="B4044">
        <v>2</v>
      </c>
      <c r="C4044" t="s">
        <v>701</v>
      </c>
      <c r="D4044" t="s">
        <v>627</v>
      </c>
      <c r="E4044">
        <v>0.13</v>
      </c>
      <c r="F4044" t="s">
        <v>1156</v>
      </c>
      <c r="G4044" s="784" t="s">
        <v>4431</v>
      </c>
      <c r="H4044" s="784" t="s">
        <v>4431</v>
      </c>
      <c r="I4044" s="784" t="s">
        <v>5500</v>
      </c>
    </row>
    <row r="4045" spans="1:9" hidden="1">
      <c r="A4045" t="str">
        <f>Table_wabobpsvr_AzureCalc_AzureCalcRateCard[[#This Row],[ServiceName]]&amp;Table_wabobpsvr_AzureCalc_AzureCalcRateCard[[#This Row],[Price_Level]]&amp;Table_wabobpsvr_AzureCalc_AzureCalcRateCard[[#This Row],[Region]]</f>
        <v>Standard_D1 VM (Windows)A2</v>
      </c>
      <c r="B4045">
        <v>2</v>
      </c>
      <c r="C4045" t="s">
        <v>701</v>
      </c>
      <c r="D4045" t="s">
        <v>181</v>
      </c>
      <c r="E4045">
        <v>0.12609999999999999</v>
      </c>
      <c r="F4045" t="s">
        <v>1156</v>
      </c>
      <c r="G4045" s="784" t="s">
        <v>4431</v>
      </c>
      <c r="H4045" s="784" t="s">
        <v>4431</v>
      </c>
      <c r="I4045" s="784" t="s">
        <v>5500</v>
      </c>
    </row>
    <row r="4046" spans="1:9" hidden="1">
      <c r="A4046" t="str">
        <f>Table_wabobpsvr_AzureCalc_AzureCalcRateCard[[#This Row],[ServiceName]]&amp;Table_wabobpsvr_AzureCalc_AzureCalcRateCard[[#This Row],[Price_Level]]&amp;Table_wabobpsvr_AzureCalc_AzureCalcRateCard[[#This Row],[Region]]</f>
        <v>Standard_D1 VM (Windows)B2</v>
      </c>
      <c r="B4046">
        <v>2</v>
      </c>
      <c r="C4046" t="s">
        <v>701</v>
      </c>
      <c r="D4046" t="s">
        <v>182</v>
      </c>
      <c r="E4046">
        <v>0.1222</v>
      </c>
      <c r="F4046" t="s">
        <v>1156</v>
      </c>
      <c r="G4046" s="784" t="s">
        <v>4431</v>
      </c>
      <c r="H4046" s="784" t="s">
        <v>4431</v>
      </c>
      <c r="I4046" s="784" t="s">
        <v>5500</v>
      </c>
    </row>
    <row r="4047" spans="1:9" hidden="1">
      <c r="A4047" t="str">
        <f>Table_wabobpsvr_AzureCalc_AzureCalcRateCard[[#This Row],[ServiceName]]&amp;Table_wabobpsvr_AzureCalc_AzureCalcRateCard[[#This Row],[Price_Level]]&amp;Table_wabobpsvr_AzureCalc_AzureCalcRateCard[[#This Row],[Region]]</f>
        <v>Standard_D1 VM (Windows)C2</v>
      </c>
      <c r="B4047">
        <v>2</v>
      </c>
      <c r="C4047" t="s">
        <v>701</v>
      </c>
      <c r="D4047" t="s">
        <v>184</v>
      </c>
      <c r="E4047">
        <v>0.1183</v>
      </c>
      <c r="F4047" t="s">
        <v>1156</v>
      </c>
      <c r="G4047" s="784" t="s">
        <v>4431</v>
      </c>
      <c r="H4047" s="784" t="s">
        <v>4431</v>
      </c>
      <c r="I4047" s="784" t="s">
        <v>5500</v>
      </c>
    </row>
    <row r="4048" spans="1:9" hidden="1">
      <c r="A4048" t="str">
        <f>Table_wabobpsvr_AzureCalc_AzureCalcRateCard[[#This Row],[ServiceName]]&amp;Table_wabobpsvr_AzureCalc_AzureCalcRateCard[[#This Row],[Price_Level]]&amp;Table_wabobpsvr_AzureCalc_AzureCalcRateCard[[#This Row],[Region]]</f>
        <v>Standard_D1 VM (Windows)D2</v>
      </c>
      <c r="B4048">
        <v>2</v>
      </c>
      <c r="C4048" t="s">
        <v>701</v>
      </c>
      <c r="D4048" t="s">
        <v>183</v>
      </c>
      <c r="E4048">
        <v>0.1144</v>
      </c>
      <c r="F4048" t="s">
        <v>1156</v>
      </c>
      <c r="G4048" s="784" t="s">
        <v>4431</v>
      </c>
      <c r="H4048" s="784" t="s">
        <v>4431</v>
      </c>
      <c r="I4048" s="784" t="s">
        <v>5500</v>
      </c>
    </row>
    <row r="4049" spans="1:9" hidden="1">
      <c r="A4049" t="str">
        <f>Table_wabobpsvr_AzureCalc_AzureCalcRateCard[[#This Row],[ServiceName]]&amp;Table_wabobpsvr_AzureCalc_AzureCalcRateCard[[#This Row],[Price_Level]]&amp;Table_wabobpsvr_AzureCalc_AzureCalcRateCard[[#This Row],[Region]]</f>
        <v>Standard_D1 VM (Windows)MOSP5</v>
      </c>
      <c r="B4049">
        <v>5</v>
      </c>
      <c r="C4049" t="s">
        <v>701</v>
      </c>
      <c r="D4049" t="s">
        <v>627</v>
      </c>
      <c r="E4049">
        <v>0.14000000000000001</v>
      </c>
      <c r="F4049" t="s">
        <v>1156</v>
      </c>
      <c r="G4049" s="784" t="s">
        <v>4431</v>
      </c>
      <c r="H4049" s="784" t="s">
        <v>4431</v>
      </c>
      <c r="I4049" s="784" t="s">
        <v>5501</v>
      </c>
    </row>
    <row r="4050" spans="1:9" hidden="1">
      <c r="A4050" t="str">
        <f>Table_wabobpsvr_AzureCalc_AzureCalcRateCard[[#This Row],[ServiceName]]&amp;Table_wabobpsvr_AzureCalc_AzureCalcRateCard[[#This Row],[Price_Level]]&amp;Table_wabobpsvr_AzureCalc_AzureCalcRateCard[[#This Row],[Region]]</f>
        <v>Standard_D1 VM (Windows)A5</v>
      </c>
      <c r="B4050">
        <v>5</v>
      </c>
      <c r="C4050" t="s">
        <v>701</v>
      </c>
      <c r="D4050" t="s">
        <v>181</v>
      </c>
      <c r="E4050">
        <v>0.1358</v>
      </c>
      <c r="F4050" t="s">
        <v>1156</v>
      </c>
      <c r="G4050" s="784" t="s">
        <v>4431</v>
      </c>
      <c r="H4050" s="784" t="s">
        <v>4431</v>
      </c>
      <c r="I4050" s="784" t="s">
        <v>5501</v>
      </c>
    </row>
    <row r="4051" spans="1:9" hidden="1">
      <c r="A4051" s="784" t="str">
        <f>Table_wabobpsvr_AzureCalc_AzureCalcRateCard[[#This Row],[ServiceName]]&amp;Table_wabobpsvr_AzureCalc_AzureCalcRateCard[[#This Row],[Price_Level]]&amp;Table_wabobpsvr_AzureCalc_AzureCalcRateCard[[#This Row],[Region]]</f>
        <v>Standard_D1 VM (Windows)B5</v>
      </c>
      <c r="B4051" s="784">
        <v>5</v>
      </c>
      <c r="C4051" s="784" t="s">
        <v>701</v>
      </c>
      <c r="D4051" s="784" t="s">
        <v>182</v>
      </c>
      <c r="E4051" s="784">
        <v>0.13159999999999999</v>
      </c>
      <c r="F4051" s="784" t="s">
        <v>1156</v>
      </c>
      <c r="G4051" s="784" t="s">
        <v>4431</v>
      </c>
      <c r="H4051" s="784" t="s">
        <v>4431</v>
      </c>
      <c r="I4051" s="784" t="s">
        <v>5501</v>
      </c>
    </row>
    <row r="4052" spans="1:9" hidden="1">
      <c r="A4052" s="784" t="str">
        <f>Table_wabobpsvr_AzureCalc_AzureCalcRateCard[[#This Row],[ServiceName]]&amp;Table_wabobpsvr_AzureCalc_AzureCalcRateCard[[#This Row],[Price_Level]]&amp;Table_wabobpsvr_AzureCalc_AzureCalcRateCard[[#This Row],[Region]]</f>
        <v>Standard_D1 VM (Windows)C5</v>
      </c>
      <c r="B4052" s="784">
        <v>5</v>
      </c>
      <c r="C4052" s="784" t="s">
        <v>701</v>
      </c>
      <c r="D4052" s="784" t="s">
        <v>184</v>
      </c>
      <c r="E4052" s="784">
        <v>0.12740000000000001</v>
      </c>
      <c r="F4052" s="784" t="s">
        <v>1156</v>
      </c>
      <c r="G4052" s="784" t="s">
        <v>4431</v>
      </c>
      <c r="H4052" s="784" t="s">
        <v>4431</v>
      </c>
      <c r="I4052" s="784" t="s">
        <v>5501</v>
      </c>
    </row>
    <row r="4053" spans="1:9" hidden="1">
      <c r="A4053" s="784" t="str">
        <f>Table_wabobpsvr_AzureCalc_AzureCalcRateCard[[#This Row],[ServiceName]]&amp;Table_wabobpsvr_AzureCalc_AzureCalcRateCard[[#This Row],[Price_Level]]&amp;Table_wabobpsvr_AzureCalc_AzureCalcRateCard[[#This Row],[Region]]</f>
        <v>Standard_D1 VM (Windows)D5</v>
      </c>
      <c r="B4053" s="784">
        <v>5</v>
      </c>
      <c r="C4053" s="784" t="s">
        <v>701</v>
      </c>
      <c r="D4053" s="784" t="s">
        <v>183</v>
      </c>
      <c r="E4053" s="784">
        <v>0.1232</v>
      </c>
      <c r="F4053" s="784" t="s">
        <v>1156</v>
      </c>
      <c r="G4053" s="784" t="s">
        <v>4431</v>
      </c>
      <c r="H4053" s="784" t="s">
        <v>4431</v>
      </c>
      <c r="I4053" s="784" t="s">
        <v>5501</v>
      </c>
    </row>
    <row r="4054" spans="1:9" hidden="1">
      <c r="A4054" s="784" t="str">
        <f>Table_wabobpsvr_AzureCalc_AzureCalcRateCard[[#This Row],[ServiceName]]&amp;Table_wabobpsvr_AzureCalc_AzureCalcRateCard[[#This Row],[Price_Level]]&amp;Table_wabobpsvr_AzureCalc_AzureCalcRateCard[[#This Row],[Region]]</f>
        <v>Standard_D1 VM (Windows)MOSP1</v>
      </c>
      <c r="B4054" s="784">
        <v>1</v>
      </c>
      <c r="C4054" s="784" t="s">
        <v>701</v>
      </c>
      <c r="D4054" s="784" t="s">
        <v>627</v>
      </c>
      <c r="E4054" s="784">
        <v>0.13</v>
      </c>
      <c r="F4054" s="784" t="s">
        <v>1156</v>
      </c>
      <c r="G4054" s="784" t="s">
        <v>4431</v>
      </c>
      <c r="H4054" s="784" t="s">
        <v>4431</v>
      </c>
      <c r="I4054" s="784" t="s">
        <v>5502</v>
      </c>
    </row>
    <row r="4055" spans="1:9" hidden="1">
      <c r="A4055" t="str">
        <f>Table_wabobpsvr_AzureCalc_AzureCalcRateCard[[#This Row],[ServiceName]]&amp;Table_wabobpsvr_AzureCalc_AzureCalcRateCard[[#This Row],[Price_Level]]&amp;Table_wabobpsvr_AzureCalc_AzureCalcRateCard[[#This Row],[Region]]</f>
        <v>Standard_D1 VM (Windows)A1</v>
      </c>
      <c r="B4055">
        <v>1</v>
      </c>
      <c r="C4055" t="s">
        <v>701</v>
      </c>
      <c r="D4055" t="s">
        <v>181</v>
      </c>
      <c r="E4055">
        <v>0.12609999999999999</v>
      </c>
      <c r="F4055" t="s">
        <v>1156</v>
      </c>
      <c r="G4055" s="784" t="s">
        <v>4431</v>
      </c>
      <c r="H4055" s="784" t="s">
        <v>4431</v>
      </c>
      <c r="I4055" s="784" t="s">
        <v>5502</v>
      </c>
    </row>
    <row r="4056" spans="1:9" hidden="1">
      <c r="A4056" t="str">
        <f>Table_wabobpsvr_AzureCalc_AzureCalcRateCard[[#This Row],[ServiceName]]&amp;Table_wabobpsvr_AzureCalc_AzureCalcRateCard[[#This Row],[Price_Level]]&amp;Table_wabobpsvr_AzureCalc_AzureCalcRateCard[[#This Row],[Region]]</f>
        <v>Standard_D1 VM (Windows)B1</v>
      </c>
      <c r="B4056">
        <v>1</v>
      </c>
      <c r="C4056" t="s">
        <v>701</v>
      </c>
      <c r="D4056" t="s">
        <v>182</v>
      </c>
      <c r="E4056">
        <v>0.1222</v>
      </c>
      <c r="F4056" t="s">
        <v>1156</v>
      </c>
      <c r="G4056" s="784" t="s">
        <v>4431</v>
      </c>
      <c r="H4056" s="784" t="s">
        <v>4431</v>
      </c>
      <c r="I4056" s="784" t="s">
        <v>5502</v>
      </c>
    </row>
    <row r="4057" spans="1:9" hidden="1">
      <c r="A4057" t="str">
        <f>Table_wabobpsvr_AzureCalc_AzureCalcRateCard[[#This Row],[ServiceName]]&amp;Table_wabobpsvr_AzureCalc_AzureCalcRateCard[[#This Row],[Price_Level]]&amp;Table_wabobpsvr_AzureCalc_AzureCalcRateCard[[#This Row],[Region]]</f>
        <v>Standard_D1 VM (Windows)C1</v>
      </c>
      <c r="B4057">
        <v>1</v>
      </c>
      <c r="C4057" t="s">
        <v>701</v>
      </c>
      <c r="D4057" t="s">
        <v>184</v>
      </c>
      <c r="E4057">
        <v>0.1183</v>
      </c>
      <c r="F4057" t="s">
        <v>1156</v>
      </c>
      <c r="G4057" s="784" t="s">
        <v>4431</v>
      </c>
      <c r="H4057" s="784" t="s">
        <v>4431</v>
      </c>
      <c r="I4057" s="784" t="s">
        <v>5502</v>
      </c>
    </row>
    <row r="4058" spans="1:9" hidden="1">
      <c r="A4058" t="str">
        <f>Table_wabobpsvr_AzureCalc_AzureCalcRateCard[[#This Row],[ServiceName]]&amp;Table_wabobpsvr_AzureCalc_AzureCalcRateCard[[#This Row],[Price_Level]]&amp;Table_wabobpsvr_AzureCalc_AzureCalcRateCard[[#This Row],[Region]]</f>
        <v>Standard_D1 VM (Windows)D1</v>
      </c>
      <c r="B4058">
        <v>1</v>
      </c>
      <c r="C4058" t="s">
        <v>701</v>
      </c>
      <c r="D4058" t="s">
        <v>183</v>
      </c>
      <c r="E4058">
        <v>0.1144</v>
      </c>
      <c r="F4058" t="s">
        <v>1156</v>
      </c>
      <c r="G4058" s="784" t="s">
        <v>4431</v>
      </c>
      <c r="H4058" s="784" t="s">
        <v>4431</v>
      </c>
      <c r="I4058" s="784" t="s">
        <v>5502</v>
      </c>
    </row>
    <row r="4059" spans="1:9" hidden="1">
      <c r="A4059" t="str">
        <f>Table_wabobpsvr_AzureCalc_AzureCalcRateCard[[#This Row],[ServiceName]]&amp;Table_wabobpsvr_AzureCalc_AzureCalcRateCard[[#This Row],[Price_Level]]&amp;Table_wabobpsvr_AzureCalc_AzureCalcRateCard[[#This Row],[Region]]</f>
        <v>Standard_D1 VM (Windows)MOSP4</v>
      </c>
      <c r="B4059">
        <v>4</v>
      </c>
      <c r="C4059" t="s">
        <v>701</v>
      </c>
      <c r="D4059" t="s">
        <v>627</v>
      </c>
      <c r="E4059">
        <v>0.14000000000000001</v>
      </c>
      <c r="F4059" t="s">
        <v>1156</v>
      </c>
      <c r="G4059" s="784" t="s">
        <v>4431</v>
      </c>
      <c r="H4059" s="784" t="s">
        <v>4431</v>
      </c>
      <c r="I4059" s="784" t="s">
        <v>5503</v>
      </c>
    </row>
    <row r="4060" spans="1:9" hidden="1">
      <c r="A4060" t="str">
        <f>Table_wabobpsvr_AzureCalc_AzureCalcRateCard[[#This Row],[ServiceName]]&amp;Table_wabobpsvr_AzureCalc_AzureCalcRateCard[[#This Row],[Price_Level]]&amp;Table_wabobpsvr_AzureCalc_AzureCalcRateCard[[#This Row],[Region]]</f>
        <v>Standard_D1 VM (Windows)A4</v>
      </c>
      <c r="B4060">
        <v>4</v>
      </c>
      <c r="C4060" t="s">
        <v>701</v>
      </c>
      <c r="D4060" t="s">
        <v>181</v>
      </c>
      <c r="E4060">
        <v>0.1358</v>
      </c>
      <c r="F4060" t="s">
        <v>1156</v>
      </c>
      <c r="G4060" s="784" t="s">
        <v>4431</v>
      </c>
      <c r="H4060" s="784" t="s">
        <v>4431</v>
      </c>
      <c r="I4060" s="784" t="s">
        <v>5503</v>
      </c>
    </row>
    <row r="4061" spans="1:9" hidden="1">
      <c r="A4061" t="str">
        <f>Table_wabobpsvr_AzureCalc_AzureCalcRateCard[[#This Row],[ServiceName]]&amp;Table_wabobpsvr_AzureCalc_AzureCalcRateCard[[#This Row],[Price_Level]]&amp;Table_wabobpsvr_AzureCalc_AzureCalcRateCard[[#This Row],[Region]]</f>
        <v>Standard_D1 VM (Windows)B4</v>
      </c>
      <c r="B4061">
        <v>4</v>
      </c>
      <c r="C4061" t="s">
        <v>701</v>
      </c>
      <c r="D4061" t="s">
        <v>182</v>
      </c>
      <c r="E4061">
        <v>0.13159999999999999</v>
      </c>
      <c r="F4061" t="s">
        <v>1156</v>
      </c>
      <c r="G4061" s="784" t="s">
        <v>4431</v>
      </c>
      <c r="H4061" s="784" t="s">
        <v>4431</v>
      </c>
      <c r="I4061" s="784" t="s">
        <v>5503</v>
      </c>
    </row>
    <row r="4062" spans="1:9" hidden="1">
      <c r="A4062" t="str">
        <f>Table_wabobpsvr_AzureCalc_AzureCalcRateCard[[#This Row],[ServiceName]]&amp;Table_wabobpsvr_AzureCalc_AzureCalcRateCard[[#This Row],[Price_Level]]&amp;Table_wabobpsvr_AzureCalc_AzureCalcRateCard[[#This Row],[Region]]</f>
        <v>Standard_D1 VM (Windows)C4</v>
      </c>
      <c r="B4062">
        <v>4</v>
      </c>
      <c r="C4062" t="s">
        <v>701</v>
      </c>
      <c r="D4062" t="s">
        <v>184</v>
      </c>
      <c r="E4062">
        <v>0.12740000000000001</v>
      </c>
      <c r="F4062" t="s">
        <v>1156</v>
      </c>
      <c r="G4062" s="784" t="s">
        <v>4431</v>
      </c>
      <c r="H4062" s="784" t="s">
        <v>4431</v>
      </c>
      <c r="I4062" s="784" t="s">
        <v>5503</v>
      </c>
    </row>
    <row r="4063" spans="1:9" hidden="1">
      <c r="A4063" t="str">
        <f>Table_wabobpsvr_AzureCalc_AzureCalcRateCard[[#This Row],[ServiceName]]&amp;Table_wabobpsvr_AzureCalc_AzureCalcRateCard[[#This Row],[Price_Level]]&amp;Table_wabobpsvr_AzureCalc_AzureCalcRateCard[[#This Row],[Region]]</f>
        <v>Standard_D1 VM (Windows)D4</v>
      </c>
      <c r="B4063">
        <v>4</v>
      </c>
      <c r="C4063" t="s">
        <v>701</v>
      </c>
      <c r="D4063" t="s">
        <v>183</v>
      </c>
      <c r="E4063">
        <v>0.1232</v>
      </c>
      <c r="F4063" t="s">
        <v>1156</v>
      </c>
      <c r="G4063" s="784" t="s">
        <v>4431</v>
      </c>
      <c r="H4063" s="784" t="s">
        <v>4431</v>
      </c>
      <c r="I4063" s="784" t="s">
        <v>5503</v>
      </c>
    </row>
    <row r="4064" spans="1:9" hidden="1">
      <c r="A4064" t="str">
        <f>Table_wabobpsvr_AzureCalc_AzureCalcRateCard[[#This Row],[ServiceName]]&amp;Table_wabobpsvr_AzureCalc_AzureCalcRateCard[[#This Row],[Price_Level]]&amp;Table_wabobpsvr_AzureCalc_AzureCalcRateCard[[#This Row],[Region]]</f>
        <v>Standard_D1 VM (Windows)MOSP14</v>
      </c>
      <c r="B4064">
        <v>14</v>
      </c>
      <c r="C4064" t="s">
        <v>701</v>
      </c>
      <c r="D4064" t="s">
        <v>627</v>
      </c>
      <c r="E4064">
        <v>0.16300000000000001</v>
      </c>
      <c r="F4064" t="s">
        <v>1156</v>
      </c>
      <c r="G4064" s="784" t="s">
        <v>4431</v>
      </c>
      <c r="H4064" s="784" t="s">
        <v>4431</v>
      </c>
      <c r="I4064" s="784" t="s">
        <v>5504</v>
      </c>
    </row>
    <row r="4065" spans="1:9" hidden="1">
      <c r="A4065" t="str">
        <f>Table_wabobpsvr_AzureCalc_AzureCalcRateCard[[#This Row],[ServiceName]]&amp;Table_wabobpsvr_AzureCalc_AzureCalcRateCard[[#This Row],[Price_Level]]&amp;Table_wabobpsvr_AzureCalc_AzureCalcRateCard[[#This Row],[Region]]</f>
        <v>Standard_D1 VM (Windows)A14</v>
      </c>
      <c r="B4065">
        <v>14</v>
      </c>
      <c r="C4065" t="s">
        <v>701</v>
      </c>
      <c r="D4065" t="s">
        <v>181</v>
      </c>
      <c r="E4065">
        <v>0.15811</v>
      </c>
      <c r="F4065" t="s">
        <v>1156</v>
      </c>
      <c r="G4065" s="784" t="s">
        <v>4431</v>
      </c>
      <c r="H4065" s="784" t="s">
        <v>4431</v>
      </c>
      <c r="I4065" s="784" t="s">
        <v>5504</v>
      </c>
    </row>
    <row r="4066" spans="1:9" hidden="1">
      <c r="A4066" t="str">
        <f>Table_wabobpsvr_AzureCalc_AzureCalcRateCard[[#This Row],[ServiceName]]&amp;Table_wabobpsvr_AzureCalc_AzureCalcRateCard[[#This Row],[Price_Level]]&amp;Table_wabobpsvr_AzureCalc_AzureCalcRateCard[[#This Row],[Region]]</f>
        <v>Standard_D1 VM (Windows)B14</v>
      </c>
      <c r="B4066">
        <v>14</v>
      </c>
      <c r="C4066" t="s">
        <v>701</v>
      </c>
      <c r="D4066" t="s">
        <v>182</v>
      </c>
      <c r="E4066">
        <v>0.15322</v>
      </c>
      <c r="F4066" t="s">
        <v>1156</v>
      </c>
      <c r="G4066" s="784" t="s">
        <v>4431</v>
      </c>
      <c r="H4066" s="784" t="s">
        <v>4431</v>
      </c>
      <c r="I4066" s="784" t="s">
        <v>5504</v>
      </c>
    </row>
    <row r="4067" spans="1:9" hidden="1">
      <c r="A4067" t="str">
        <f>Table_wabobpsvr_AzureCalc_AzureCalcRateCard[[#This Row],[ServiceName]]&amp;Table_wabobpsvr_AzureCalc_AzureCalcRateCard[[#This Row],[Price_Level]]&amp;Table_wabobpsvr_AzureCalc_AzureCalcRateCard[[#This Row],[Region]]</f>
        <v>Standard_D1 VM (Windows)C14</v>
      </c>
      <c r="B4067">
        <v>14</v>
      </c>
      <c r="C4067" t="s">
        <v>701</v>
      </c>
      <c r="D4067" t="s">
        <v>184</v>
      </c>
      <c r="E4067">
        <v>0.14832999999999999</v>
      </c>
      <c r="F4067" t="s">
        <v>1156</v>
      </c>
      <c r="G4067" s="784" t="s">
        <v>4431</v>
      </c>
      <c r="H4067" s="784" t="s">
        <v>4431</v>
      </c>
      <c r="I4067" s="784" t="s">
        <v>5504</v>
      </c>
    </row>
    <row r="4068" spans="1:9" hidden="1">
      <c r="A4068" t="str">
        <f>Table_wabobpsvr_AzureCalc_AzureCalcRateCard[[#This Row],[ServiceName]]&amp;Table_wabobpsvr_AzureCalc_AzureCalcRateCard[[#This Row],[Price_Level]]&amp;Table_wabobpsvr_AzureCalc_AzureCalcRateCard[[#This Row],[Region]]</f>
        <v>Standard_D1 VM (Windows)D14</v>
      </c>
      <c r="B4068">
        <v>14</v>
      </c>
      <c r="C4068" t="s">
        <v>701</v>
      </c>
      <c r="D4068" t="s">
        <v>183</v>
      </c>
      <c r="E4068">
        <v>0.14344000000000001</v>
      </c>
      <c r="F4068" t="s">
        <v>1156</v>
      </c>
      <c r="G4068" s="784" t="s">
        <v>4431</v>
      </c>
      <c r="H4068" s="784" t="s">
        <v>4431</v>
      </c>
      <c r="I4068" s="784" t="s">
        <v>5504</v>
      </c>
    </row>
    <row r="4069" spans="1:9" hidden="1">
      <c r="A4069" t="str">
        <f>Table_wabobpsvr_AzureCalc_AzureCalcRateCard[[#This Row],[ServiceName]]&amp;Table_wabobpsvr_AzureCalc_AzureCalcRateCard[[#This Row],[Price_Level]]&amp;Table_wabobpsvr_AzureCalc_AzureCalcRateCard[[#This Row],[Region]]</f>
        <v>Standard_D1 VM (Windows)MOSP</v>
      </c>
      <c r="C4069" t="s">
        <v>701</v>
      </c>
      <c r="D4069" t="s">
        <v>627</v>
      </c>
      <c r="E4069">
        <v>0.13</v>
      </c>
      <c r="F4069" t="s">
        <v>1156</v>
      </c>
      <c r="G4069" s="784" t="s">
        <v>4431</v>
      </c>
      <c r="H4069" s="784" t="s">
        <v>4431</v>
      </c>
      <c r="I4069" s="784" t="s">
        <v>5505</v>
      </c>
    </row>
    <row r="4070" spans="1:9" hidden="1">
      <c r="A4070" t="str">
        <f>Table_wabobpsvr_AzureCalc_AzureCalcRateCard[[#This Row],[ServiceName]]&amp;Table_wabobpsvr_AzureCalc_AzureCalcRateCard[[#This Row],[Price_Level]]&amp;Table_wabobpsvr_AzureCalc_AzureCalcRateCard[[#This Row],[Region]]</f>
        <v>Standard_D1 VM (Windows)A</v>
      </c>
      <c r="C4070" t="s">
        <v>701</v>
      </c>
      <c r="D4070" t="s">
        <v>181</v>
      </c>
      <c r="E4070">
        <v>0.12609999999999999</v>
      </c>
      <c r="F4070" t="s">
        <v>1156</v>
      </c>
      <c r="G4070" s="784" t="s">
        <v>4115</v>
      </c>
      <c r="H4070" s="784" t="s">
        <v>4116</v>
      </c>
      <c r="I4070" s="784" t="s">
        <v>5505</v>
      </c>
    </row>
    <row r="4071" spans="1:9" hidden="1">
      <c r="A4071" t="str">
        <f>Table_wabobpsvr_AzureCalc_AzureCalcRateCard[[#This Row],[ServiceName]]&amp;Table_wabobpsvr_AzureCalc_AzureCalcRateCard[[#This Row],[Price_Level]]&amp;Table_wabobpsvr_AzureCalc_AzureCalcRateCard[[#This Row],[Region]]</f>
        <v>Standard_D1 VM (Windows)B</v>
      </c>
      <c r="C4071" t="s">
        <v>701</v>
      </c>
      <c r="D4071" t="s">
        <v>182</v>
      </c>
      <c r="E4071">
        <v>0.1222</v>
      </c>
      <c r="F4071" t="s">
        <v>1156</v>
      </c>
      <c r="G4071" s="784" t="s">
        <v>4115</v>
      </c>
      <c r="H4071" s="784" t="s">
        <v>4116</v>
      </c>
      <c r="I4071" s="784" t="s">
        <v>5505</v>
      </c>
    </row>
    <row r="4072" spans="1:9" hidden="1">
      <c r="A4072" t="str">
        <f>Table_wabobpsvr_AzureCalc_AzureCalcRateCard[[#This Row],[ServiceName]]&amp;Table_wabobpsvr_AzureCalc_AzureCalcRateCard[[#This Row],[Price_Level]]&amp;Table_wabobpsvr_AzureCalc_AzureCalcRateCard[[#This Row],[Region]]</f>
        <v>Standard_D1 VM (Windows)C</v>
      </c>
      <c r="C4072" t="s">
        <v>701</v>
      </c>
      <c r="D4072" t="s">
        <v>184</v>
      </c>
      <c r="E4072">
        <v>0.1183</v>
      </c>
      <c r="F4072" t="s">
        <v>1156</v>
      </c>
      <c r="G4072" s="784" t="s">
        <v>4115</v>
      </c>
      <c r="H4072" s="784" t="s">
        <v>4116</v>
      </c>
      <c r="I4072" s="784" t="s">
        <v>5505</v>
      </c>
    </row>
    <row r="4073" spans="1:9" hidden="1">
      <c r="A4073" t="str">
        <f>Table_wabobpsvr_AzureCalc_AzureCalcRateCard[[#This Row],[ServiceName]]&amp;Table_wabobpsvr_AzureCalc_AzureCalcRateCard[[#This Row],[Price_Level]]&amp;Table_wabobpsvr_AzureCalc_AzureCalcRateCard[[#This Row],[Region]]</f>
        <v>Standard_D1 VM (Windows)D</v>
      </c>
      <c r="C4073" t="s">
        <v>701</v>
      </c>
      <c r="D4073" t="s">
        <v>183</v>
      </c>
      <c r="E4073">
        <v>0.1144</v>
      </c>
      <c r="F4073" t="s">
        <v>1156</v>
      </c>
      <c r="G4073" s="784" t="s">
        <v>4115</v>
      </c>
      <c r="H4073" s="784" t="s">
        <v>4116</v>
      </c>
      <c r="I4073" s="784" t="s">
        <v>5505</v>
      </c>
    </row>
    <row r="4074" spans="1:9" hidden="1">
      <c r="A4074" t="str">
        <f>Table_wabobpsvr_AzureCalc_AzureCalcRateCard[[#This Row],[ServiceName]]&amp;Table_wabobpsvr_AzureCalc_AzureCalcRateCard[[#This Row],[Price_Level]]&amp;Table_wabobpsvr_AzureCalc_AzureCalcRateCard[[#This Row],[Region]]</f>
        <v>Standard_D11 Cloud ServicesMOSP10</v>
      </c>
      <c r="B4074">
        <v>10</v>
      </c>
      <c r="C4074" t="s">
        <v>701</v>
      </c>
      <c r="D4074" t="s">
        <v>627</v>
      </c>
      <c r="E4074">
        <v>0.45300000000000001</v>
      </c>
      <c r="F4074" t="s">
        <v>1157</v>
      </c>
      <c r="G4074" s="784" t="s">
        <v>4431</v>
      </c>
      <c r="H4074" s="784" t="s">
        <v>4431</v>
      </c>
      <c r="I4074" s="784" t="s">
        <v>5506</v>
      </c>
    </row>
    <row r="4075" spans="1:9" hidden="1">
      <c r="A4075" t="str">
        <f>Table_wabobpsvr_AzureCalc_AzureCalcRateCard[[#This Row],[ServiceName]]&amp;Table_wabobpsvr_AzureCalc_AzureCalcRateCard[[#This Row],[Price_Level]]&amp;Table_wabobpsvr_AzureCalc_AzureCalcRateCard[[#This Row],[Region]]</f>
        <v>Standard_D11 Cloud ServicesA10</v>
      </c>
      <c r="B4075">
        <v>10</v>
      </c>
      <c r="C4075" t="s">
        <v>701</v>
      </c>
      <c r="D4075" t="s">
        <v>181</v>
      </c>
      <c r="E4075">
        <v>0.43941000000000002</v>
      </c>
      <c r="F4075" t="s">
        <v>1157</v>
      </c>
      <c r="G4075" s="784" t="s">
        <v>4431</v>
      </c>
      <c r="H4075" s="784" t="s">
        <v>4431</v>
      </c>
      <c r="I4075" s="784" t="s">
        <v>5506</v>
      </c>
    </row>
    <row r="4076" spans="1:9" hidden="1">
      <c r="A4076" s="784" t="str">
        <f>Table_wabobpsvr_AzureCalc_AzureCalcRateCard[[#This Row],[ServiceName]]&amp;Table_wabobpsvr_AzureCalc_AzureCalcRateCard[[#This Row],[Price_Level]]&amp;Table_wabobpsvr_AzureCalc_AzureCalcRateCard[[#This Row],[Region]]</f>
        <v>Standard_D11 Cloud ServicesB10</v>
      </c>
      <c r="B4076" s="784">
        <v>10</v>
      </c>
      <c r="C4076" s="784" t="s">
        <v>701</v>
      </c>
      <c r="D4076" s="784" t="s">
        <v>182</v>
      </c>
      <c r="E4076" s="784">
        <v>0.42581999999999998</v>
      </c>
      <c r="F4076" s="784" t="s">
        <v>1157</v>
      </c>
      <c r="G4076" s="784" t="s">
        <v>4431</v>
      </c>
      <c r="H4076" s="784" t="s">
        <v>4431</v>
      </c>
      <c r="I4076" s="784" t="s">
        <v>5506</v>
      </c>
    </row>
    <row r="4077" spans="1:9" hidden="1">
      <c r="A4077" s="784" t="str">
        <f>Table_wabobpsvr_AzureCalc_AzureCalcRateCard[[#This Row],[ServiceName]]&amp;Table_wabobpsvr_AzureCalc_AzureCalcRateCard[[#This Row],[Price_Level]]&amp;Table_wabobpsvr_AzureCalc_AzureCalcRateCard[[#This Row],[Region]]</f>
        <v>Standard_D11 Cloud ServicesC10</v>
      </c>
      <c r="B4077" s="784">
        <v>10</v>
      </c>
      <c r="C4077" s="784" t="s">
        <v>701</v>
      </c>
      <c r="D4077" s="784" t="s">
        <v>184</v>
      </c>
      <c r="E4077" s="784">
        <v>0.41222999999999999</v>
      </c>
      <c r="F4077" s="784" t="s">
        <v>1157</v>
      </c>
      <c r="G4077" s="784" t="s">
        <v>4431</v>
      </c>
      <c r="H4077" s="784" t="s">
        <v>4431</v>
      </c>
      <c r="I4077" s="784" t="s">
        <v>5506</v>
      </c>
    </row>
    <row r="4078" spans="1:9" hidden="1">
      <c r="A4078" s="784" t="str">
        <f>Table_wabobpsvr_AzureCalc_AzureCalcRateCard[[#This Row],[ServiceName]]&amp;Table_wabobpsvr_AzureCalc_AzureCalcRateCard[[#This Row],[Price_Level]]&amp;Table_wabobpsvr_AzureCalc_AzureCalcRateCard[[#This Row],[Region]]</f>
        <v>Standard_D11 Cloud ServicesD10</v>
      </c>
      <c r="B4078" s="784">
        <v>10</v>
      </c>
      <c r="C4078" s="784" t="s">
        <v>701</v>
      </c>
      <c r="D4078" s="784" t="s">
        <v>183</v>
      </c>
      <c r="E4078" s="784">
        <v>0.39863999999999999</v>
      </c>
      <c r="F4078" s="784" t="s">
        <v>1157</v>
      </c>
      <c r="G4078" s="784" t="s">
        <v>4431</v>
      </c>
      <c r="H4078" s="784" t="s">
        <v>4431</v>
      </c>
      <c r="I4078" s="784" t="s">
        <v>5506</v>
      </c>
    </row>
    <row r="4079" spans="1:9" hidden="1">
      <c r="A4079" s="784" t="str">
        <f>Table_wabobpsvr_AzureCalc_AzureCalcRateCard[[#This Row],[ServiceName]]&amp;Table_wabobpsvr_AzureCalc_AzureCalcRateCard[[#This Row],[Price_Level]]&amp;Table_wabobpsvr_AzureCalc_AzureCalcRateCard[[#This Row],[Region]]</f>
        <v>Standard_D11 Cloud ServicesMOSP9</v>
      </c>
      <c r="B4079" s="784">
        <v>9</v>
      </c>
      <c r="C4079" s="784" t="s">
        <v>701</v>
      </c>
      <c r="D4079" s="784" t="s">
        <v>627</v>
      </c>
      <c r="E4079" s="784">
        <v>0.39400000000000002</v>
      </c>
      <c r="F4079" s="784" t="s">
        <v>1157</v>
      </c>
      <c r="G4079" s="784" t="s">
        <v>4431</v>
      </c>
      <c r="H4079" s="784" t="s">
        <v>4431</v>
      </c>
      <c r="I4079" s="784" t="s">
        <v>5507</v>
      </c>
    </row>
    <row r="4080" spans="1:9" hidden="1">
      <c r="A4080" s="784" t="str">
        <f>Table_wabobpsvr_AzureCalc_AzureCalcRateCard[[#This Row],[ServiceName]]&amp;Table_wabobpsvr_AzureCalc_AzureCalcRateCard[[#This Row],[Price_Level]]&amp;Table_wabobpsvr_AzureCalc_AzureCalcRateCard[[#This Row],[Region]]</f>
        <v>Standard_D11 Cloud ServicesA9</v>
      </c>
      <c r="B4080" s="784">
        <v>9</v>
      </c>
      <c r="C4080" s="784" t="s">
        <v>701</v>
      </c>
      <c r="D4080" s="784" t="s">
        <v>181</v>
      </c>
      <c r="E4080" s="784">
        <v>0.38218000000000002</v>
      </c>
      <c r="F4080" s="784" t="s">
        <v>1157</v>
      </c>
      <c r="G4080" s="784" t="s">
        <v>4431</v>
      </c>
      <c r="H4080" s="784" t="s">
        <v>4431</v>
      </c>
      <c r="I4080" s="784" t="s">
        <v>5507</v>
      </c>
    </row>
    <row r="4081" spans="1:9" hidden="1">
      <c r="A4081" s="784" t="str">
        <f>Table_wabobpsvr_AzureCalc_AzureCalcRateCard[[#This Row],[ServiceName]]&amp;Table_wabobpsvr_AzureCalc_AzureCalcRateCard[[#This Row],[Price_Level]]&amp;Table_wabobpsvr_AzureCalc_AzureCalcRateCard[[#This Row],[Region]]</f>
        <v>Standard_D11 Cloud ServicesB9</v>
      </c>
      <c r="B4081" s="784">
        <v>9</v>
      </c>
      <c r="C4081" s="784" t="s">
        <v>701</v>
      </c>
      <c r="D4081" s="784" t="s">
        <v>182</v>
      </c>
      <c r="E4081" s="784">
        <v>0.37036000000000002</v>
      </c>
      <c r="F4081" s="784" t="s">
        <v>1157</v>
      </c>
      <c r="G4081" s="784" t="s">
        <v>4431</v>
      </c>
      <c r="H4081" s="784" t="s">
        <v>4431</v>
      </c>
      <c r="I4081" s="784" t="s">
        <v>5507</v>
      </c>
    </row>
    <row r="4082" spans="1:9" hidden="1">
      <c r="A4082" s="784" t="str">
        <f>Table_wabobpsvr_AzureCalc_AzureCalcRateCard[[#This Row],[ServiceName]]&amp;Table_wabobpsvr_AzureCalc_AzureCalcRateCard[[#This Row],[Price_Level]]&amp;Table_wabobpsvr_AzureCalc_AzureCalcRateCard[[#This Row],[Region]]</f>
        <v>Standard_D11 Cloud ServicesC9</v>
      </c>
      <c r="B4082" s="784">
        <v>9</v>
      </c>
      <c r="C4082" s="784" t="s">
        <v>701</v>
      </c>
      <c r="D4082" s="784" t="s">
        <v>184</v>
      </c>
      <c r="E4082" s="784">
        <v>0.35854000000000003</v>
      </c>
      <c r="F4082" s="784" t="s">
        <v>1157</v>
      </c>
      <c r="G4082" s="784" t="s">
        <v>4431</v>
      </c>
      <c r="H4082" s="784" t="s">
        <v>4431</v>
      </c>
      <c r="I4082" s="784" t="s">
        <v>5507</v>
      </c>
    </row>
    <row r="4083" spans="1:9" hidden="1">
      <c r="A4083" s="784" t="str">
        <f>Table_wabobpsvr_AzureCalc_AzureCalcRateCard[[#This Row],[ServiceName]]&amp;Table_wabobpsvr_AzureCalc_AzureCalcRateCard[[#This Row],[Price_Level]]&amp;Table_wabobpsvr_AzureCalc_AzureCalcRateCard[[#This Row],[Region]]</f>
        <v>Standard_D11 Cloud ServicesD9</v>
      </c>
      <c r="B4083" s="784">
        <v>9</v>
      </c>
      <c r="C4083" s="784" t="s">
        <v>701</v>
      </c>
      <c r="D4083" s="784" t="s">
        <v>183</v>
      </c>
      <c r="E4083" s="784">
        <v>0.34671999999999997</v>
      </c>
      <c r="F4083" s="784" t="s">
        <v>1157</v>
      </c>
      <c r="G4083" s="784" t="s">
        <v>4431</v>
      </c>
      <c r="H4083" s="784" t="s">
        <v>4431</v>
      </c>
      <c r="I4083" s="784" t="s">
        <v>5507</v>
      </c>
    </row>
    <row r="4084" spans="1:9" hidden="1">
      <c r="A4084" s="784" t="str">
        <f>Table_wabobpsvr_AzureCalc_AzureCalcRateCard[[#This Row],[ServiceName]]&amp;Table_wabobpsvr_AzureCalc_AzureCalcRateCard[[#This Row],[Price_Level]]&amp;Table_wabobpsvr_AzureCalc_AzureCalcRateCard[[#This Row],[Region]]</f>
        <v>Basic UsersMOSP</v>
      </c>
      <c r="B4084" s="784"/>
      <c r="C4084" s="784" t="s">
        <v>387</v>
      </c>
      <c r="D4084" s="784" t="s">
        <v>627</v>
      </c>
      <c r="E4084" s="784">
        <v>10</v>
      </c>
      <c r="F4084" s="784" t="s">
        <v>3317</v>
      </c>
      <c r="G4084" s="784" t="s">
        <v>4431</v>
      </c>
      <c r="H4084" s="784" t="s">
        <v>4431</v>
      </c>
      <c r="I4084" s="784" t="s">
        <v>5508</v>
      </c>
    </row>
    <row r="4085" spans="1:9" hidden="1">
      <c r="A4085" s="784" t="str">
        <f>Table_wabobpsvr_AzureCalc_AzureCalcRateCard[[#This Row],[ServiceName]]&amp;Table_wabobpsvr_AzureCalc_AzureCalcRateCard[[#This Row],[Price_Level]]&amp;Table_wabobpsvr_AzureCalc_AzureCalcRateCard[[#This Row],[Region]]</f>
        <v>Basic UsersA</v>
      </c>
      <c r="B4085" s="784"/>
      <c r="C4085" s="784" t="s">
        <v>387</v>
      </c>
      <c r="D4085" s="784" t="s">
        <v>181</v>
      </c>
      <c r="E4085" s="784">
        <v>9.6999999999999993</v>
      </c>
      <c r="F4085" s="784" t="s">
        <v>3317</v>
      </c>
      <c r="G4085" s="784" t="s">
        <v>3318</v>
      </c>
      <c r="H4085" s="784" t="s">
        <v>3319</v>
      </c>
      <c r="I4085" s="784" t="s">
        <v>5508</v>
      </c>
    </row>
    <row r="4086" spans="1:9" hidden="1">
      <c r="A4086" s="784" t="str">
        <f>Table_wabobpsvr_AzureCalc_AzureCalcRateCard[[#This Row],[ServiceName]]&amp;Table_wabobpsvr_AzureCalc_AzureCalcRateCard[[#This Row],[Price_Level]]&amp;Table_wabobpsvr_AzureCalc_AzureCalcRateCard[[#This Row],[Region]]</f>
        <v>Basic UsersB</v>
      </c>
      <c r="B4086" s="784"/>
      <c r="C4086" s="784" t="s">
        <v>387</v>
      </c>
      <c r="D4086" s="784" t="s">
        <v>182</v>
      </c>
      <c r="E4086" s="784">
        <v>9.4</v>
      </c>
      <c r="F4086" s="784" t="s">
        <v>3317</v>
      </c>
      <c r="G4086" s="784" t="s">
        <v>3318</v>
      </c>
      <c r="H4086" s="784" t="s">
        <v>3319</v>
      </c>
      <c r="I4086" s="784" t="s">
        <v>5508</v>
      </c>
    </row>
    <row r="4087" spans="1:9" hidden="1">
      <c r="A4087" s="784" t="str">
        <f>Table_wabobpsvr_AzureCalc_AzureCalcRateCard[[#This Row],[ServiceName]]&amp;Table_wabobpsvr_AzureCalc_AzureCalcRateCard[[#This Row],[Price_Level]]&amp;Table_wabobpsvr_AzureCalc_AzureCalcRateCard[[#This Row],[Region]]</f>
        <v>Basic UsersC</v>
      </c>
      <c r="B4087" s="784"/>
      <c r="C4087" s="784" t="s">
        <v>387</v>
      </c>
      <c r="D4087" s="784" t="s">
        <v>184</v>
      </c>
      <c r="E4087" s="784">
        <v>9.1</v>
      </c>
      <c r="F4087" s="784" t="s">
        <v>3317</v>
      </c>
      <c r="G4087" s="784" t="s">
        <v>3318</v>
      </c>
      <c r="H4087" s="784" t="s">
        <v>3319</v>
      </c>
      <c r="I4087" s="784" t="s">
        <v>5508</v>
      </c>
    </row>
    <row r="4088" spans="1:9" hidden="1">
      <c r="A4088" s="784" t="str">
        <f>Table_wabobpsvr_AzureCalc_AzureCalcRateCard[[#This Row],[ServiceName]]&amp;Table_wabobpsvr_AzureCalc_AzureCalcRateCard[[#This Row],[Price_Level]]&amp;Table_wabobpsvr_AzureCalc_AzureCalcRateCard[[#This Row],[Region]]</f>
        <v>Basic UsersD</v>
      </c>
      <c r="B4088" s="784"/>
      <c r="C4088" s="784" t="s">
        <v>387</v>
      </c>
      <c r="D4088" s="784" t="s">
        <v>183</v>
      </c>
      <c r="E4088" s="784">
        <v>8.8000000000000007</v>
      </c>
      <c r="F4088" s="784" t="s">
        <v>3317</v>
      </c>
      <c r="G4088" s="784" t="s">
        <v>3318</v>
      </c>
      <c r="H4088" s="784" t="s">
        <v>3319</v>
      </c>
      <c r="I4088" s="784" t="s">
        <v>5508</v>
      </c>
    </row>
    <row r="4089" spans="1:9" hidden="1">
      <c r="A4089" s="784" t="str">
        <f>Table_wabobpsvr_AzureCalc_AzureCalcRateCard[[#This Row],[ServiceName]]&amp;Table_wabobpsvr_AzureCalc_AzureCalcRateCard[[#This Row],[Price_Level]]&amp;Table_wabobpsvr_AzureCalc_AzureCalcRateCard[[#This Row],[Region]]</f>
        <v>Standard UsersMOSP</v>
      </c>
      <c r="B4089" s="784"/>
      <c r="C4089" s="784" t="s">
        <v>387</v>
      </c>
      <c r="D4089" s="784" t="s">
        <v>627</v>
      </c>
      <c r="E4089" s="784">
        <v>15</v>
      </c>
      <c r="F4089" s="784" t="s">
        <v>3294</v>
      </c>
      <c r="G4089" s="784" t="s">
        <v>4431</v>
      </c>
      <c r="H4089" s="784" t="s">
        <v>4431</v>
      </c>
      <c r="I4089" s="784" t="s">
        <v>5509</v>
      </c>
    </row>
    <row r="4090" spans="1:9" hidden="1">
      <c r="A4090" s="784" t="str">
        <f>Table_wabobpsvr_AzureCalc_AzureCalcRateCard[[#This Row],[ServiceName]]&amp;Table_wabobpsvr_AzureCalc_AzureCalcRateCard[[#This Row],[Price_Level]]&amp;Table_wabobpsvr_AzureCalc_AzureCalcRateCard[[#This Row],[Region]]</f>
        <v>Standard UsersA</v>
      </c>
      <c r="B4090" s="784"/>
      <c r="C4090" s="784" t="s">
        <v>387</v>
      </c>
      <c r="D4090" s="784" t="s">
        <v>181</v>
      </c>
      <c r="E4090" s="784">
        <v>14.55</v>
      </c>
      <c r="F4090" s="784" t="s">
        <v>3294</v>
      </c>
      <c r="G4090" s="784" t="s">
        <v>3320</v>
      </c>
      <c r="H4090" s="784" t="s">
        <v>3321</v>
      </c>
      <c r="I4090" s="784" t="s">
        <v>5509</v>
      </c>
    </row>
    <row r="4091" spans="1:9" hidden="1">
      <c r="A4091" s="784" t="str">
        <f>Table_wabobpsvr_AzureCalc_AzureCalcRateCard[[#This Row],[ServiceName]]&amp;Table_wabobpsvr_AzureCalc_AzureCalcRateCard[[#This Row],[Price_Level]]&amp;Table_wabobpsvr_AzureCalc_AzureCalcRateCard[[#This Row],[Region]]</f>
        <v>Standard UsersB</v>
      </c>
      <c r="B4091" s="784"/>
      <c r="C4091" s="784" t="s">
        <v>387</v>
      </c>
      <c r="D4091" s="784" t="s">
        <v>182</v>
      </c>
      <c r="E4091" s="784">
        <v>14.1</v>
      </c>
      <c r="F4091" s="784" t="s">
        <v>3294</v>
      </c>
      <c r="G4091" s="784" t="s">
        <v>3320</v>
      </c>
      <c r="H4091" s="784" t="s">
        <v>3321</v>
      </c>
      <c r="I4091" s="784" t="s">
        <v>5509</v>
      </c>
    </row>
    <row r="4092" spans="1:9" hidden="1">
      <c r="A4092" s="784" t="str">
        <f>Table_wabobpsvr_AzureCalc_AzureCalcRateCard[[#This Row],[ServiceName]]&amp;Table_wabobpsvr_AzureCalc_AzureCalcRateCard[[#This Row],[Price_Level]]&amp;Table_wabobpsvr_AzureCalc_AzureCalcRateCard[[#This Row],[Region]]</f>
        <v>Standard_D11 Cloud ServicesMOSP13</v>
      </c>
      <c r="B4092" s="784">
        <v>13</v>
      </c>
      <c r="C4092" s="784" t="s">
        <v>701</v>
      </c>
      <c r="D4092" s="784" t="s">
        <v>627</v>
      </c>
      <c r="E4092" s="784">
        <v>0.498</v>
      </c>
      <c r="F4092" s="784" t="s">
        <v>1157</v>
      </c>
      <c r="G4092" s="784" t="s">
        <v>4431</v>
      </c>
      <c r="H4092" s="784" t="s">
        <v>4431</v>
      </c>
      <c r="I4092" s="784" t="s">
        <v>5263</v>
      </c>
    </row>
    <row r="4093" spans="1:9" hidden="1">
      <c r="A4093" s="784" t="str">
        <f>Table_wabobpsvr_AzureCalc_AzureCalcRateCard[[#This Row],[ServiceName]]&amp;Table_wabobpsvr_AzureCalc_AzureCalcRateCard[[#This Row],[Price_Level]]&amp;Table_wabobpsvr_AzureCalc_AzureCalcRateCard[[#This Row],[Region]]</f>
        <v>Standard_D11 VM (Windows)C2</v>
      </c>
      <c r="B4093" s="784">
        <v>2</v>
      </c>
      <c r="C4093" s="784" t="s">
        <v>701</v>
      </c>
      <c r="D4093" s="784" t="s">
        <v>184</v>
      </c>
      <c r="E4093" s="784">
        <v>0.27300000000000002</v>
      </c>
      <c r="F4093" s="784" t="s">
        <v>1159</v>
      </c>
      <c r="G4093" s="784" t="s">
        <v>4431</v>
      </c>
      <c r="H4093" s="784" t="s">
        <v>4431</v>
      </c>
      <c r="I4093" s="784" t="s">
        <v>5510</v>
      </c>
    </row>
    <row r="4094" spans="1:9" hidden="1">
      <c r="A4094" s="784" t="str">
        <f>Table_wabobpsvr_AzureCalc_AzureCalcRateCard[[#This Row],[ServiceName]]&amp;Table_wabobpsvr_AzureCalc_AzureCalcRateCard[[#This Row],[Price_Level]]&amp;Table_wabobpsvr_AzureCalc_AzureCalcRateCard[[#This Row],[Region]]</f>
        <v>Standard_D11 VM (Windows)D2</v>
      </c>
      <c r="B4094" s="784">
        <v>2</v>
      </c>
      <c r="C4094" s="784" t="s">
        <v>701</v>
      </c>
      <c r="D4094" s="784" t="s">
        <v>183</v>
      </c>
      <c r="E4094" s="784">
        <v>0.26400000000000001</v>
      </c>
      <c r="F4094" s="784" t="s">
        <v>1159</v>
      </c>
      <c r="G4094" s="784" t="s">
        <v>4431</v>
      </c>
      <c r="H4094" s="784" t="s">
        <v>4431</v>
      </c>
      <c r="I4094" s="784" t="s">
        <v>5510</v>
      </c>
    </row>
    <row r="4095" spans="1:9" hidden="1">
      <c r="A4095" s="784" t="str">
        <f>Table_wabobpsvr_AzureCalc_AzureCalcRateCard[[#This Row],[ServiceName]]&amp;Table_wabobpsvr_AzureCalc_AzureCalcRateCard[[#This Row],[Price_Level]]&amp;Table_wabobpsvr_AzureCalc_AzureCalcRateCard[[#This Row],[Region]]</f>
        <v>Standard_D11 VM (Windows)MOSP5</v>
      </c>
      <c r="B4095" s="784">
        <v>5</v>
      </c>
      <c r="C4095" s="784" t="s">
        <v>701</v>
      </c>
      <c r="D4095" s="784" t="s">
        <v>627</v>
      </c>
      <c r="E4095" s="784">
        <v>0.33</v>
      </c>
      <c r="F4095" s="784" t="s">
        <v>1159</v>
      </c>
      <c r="G4095" s="784" t="s">
        <v>4431</v>
      </c>
      <c r="H4095" s="784" t="s">
        <v>4431</v>
      </c>
      <c r="I4095" s="784" t="s">
        <v>5511</v>
      </c>
    </row>
    <row r="4096" spans="1:9" hidden="1">
      <c r="A4096" s="784" t="str">
        <f>Table_wabobpsvr_AzureCalc_AzureCalcRateCard[[#This Row],[ServiceName]]&amp;Table_wabobpsvr_AzureCalc_AzureCalcRateCard[[#This Row],[Price_Level]]&amp;Table_wabobpsvr_AzureCalc_AzureCalcRateCard[[#This Row],[Region]]</f>
        <v>Standard_D11 VM (Windows)A5</v>
      </c>
      <c r="B4096" s="784">
        <v>5</v>
      </c>
      <c r="C4096" s="784" t="s">
        <v>701</v>
      </c>
      <c r="D4096" s="784" t="s">
        <v>181</v>
      </c>
      <c r="E4096" s="784">
        <v>0.3201</v>
      </c>
      <c r="F4096" s="784" t="s">
        <v>1159</v>
      </c>
      <c r="G4096" s="784" t="s">
        <v>4431</v>
      </c>
      <c r="H4096" s="784" t="s">
        <v>4431</v>
      </c>
      <c r="I4096" s="784" t="s">
        <v>5511</v>
      </c>
    </row>
    <row r="4097" spans="1:9" hidden="1">
      <c r="A4097" s="784" t="str">
        <f>Table_wabobpsvr_AzureCalc_AzureCalcRateCard[[#This Row],[ServiceName]]&amp;Table_wabobpsvr_AzureCalc_AzureCalcRateCard[[#This Row],[Price_Level]]&amp;Table_wabobpsvr_AzureCalc_AzureCalcRateCard[[#This Row],[Region]]</f>
        <v>Standard_D11 VM (Windows)B5</v>
      </c>
      <c r="B4097" s="784">
        <v>5</v>
      </c>
      <c r="C4097" s="784" t="s">
        <v>701</v>
      </c>
      <c r="D4097" s="784" t="s">
        <v>182</v>
      </c>
      <c r="E4097" s="784">
        <v>0.31019999999999998</v>
      </c>
      <c r="F4097" s="784" t="s">
        <v>1159</v>
      </c>
      <c r="G4097" s="784" t="s">
        <v>4431</v>
      </c>
      <c r="H4097" s="784" t="s">
        <v>4431</v>
      </c>
      <c r="I4097" s="784" t="s">
        <v>5511</v>
      </c>
    </row>
    <row r="4098" spans="1:9" hidden="1">
      <c r="A4098" s="784" t="str">
        <f>Table_wabobpsvr_AzureCalc_AzureCalcRateCard[[#This Row],[ServiceName]]&amp;Table_wabobpsvr_AzureCalc_AzureCalcRateCard[[#This Row],[Price_Level]]&amp;Table_wabobpsvr_AzureCalc_AzureCalcRateCard[[#This Row],[Region]]</f>
        <v>Standard_D11 VM (Windows)C5</v>
      </c>
      <c r="B4098" s="784">
        <v>5</v>
      </c>
      <c r="C4098" s="784" t="s">
        <v>701</v>
      </c>
      <c r="D4098" s="784" t="s">
        <v>184</v>
      </c>
      <c r="E4098" s="784">
        <v>0.30030000000000001</v>
      </c>
      <c r="F4098" s="784" t="s">
        <v>1159</v>
      </c>
      <c r="G4098" s="784" t="s">
        <v>4431</v>
      </c>
      <c r="H4098" s="784" t="s">
        <v>4431</v>
      </c>
      <c r="I4098" s="784" t="s">
        <v>5511</v>
      </c>
    </row>
    <row r="4099" spans="1:9" hidden="1">
      <c r="A4099" s="784" t="str">
        <f>Table_wabobpsvr_AzureCalc_AzureCalcRateCard[[#This Row],[ServiceName]]&amp;Table_wabobpsvr_AzureCalc_AzureCalcRateCard[[#This Row],[Price_Level]]&amp;Table_wabobpsvr_AzureCalc_AzureCalcRateCard[[#This Row],[Region]]</f>
        <v>Standard_D11 VM (Windows)D5</v>
      </c>
      <c r="B4099" s="784">
        <v>5</v>
      </c>
      <c r="C4099" s="784" t="s">
        <v>701</v>
      </c>
      <c r="D4099" s="784" t="s">
        <v>183</v>
      </c>
      <c r="E4099" s="784">
        <v>0.29039999999999999</v>
      </c>
      <c r="F4099" s="784" t="s">
        <v>1159</v>
      </c>
      <c r="G4099" s="784" t="s">
        <v>4431</v>
      </c>
      <c r="H4099" s="784" t="s">
        <v>4431</v>
      </c>
      <c r="I4099" s="784" t="s">
        <v>5511</v>
      </c>
    </row>
    <row r="4100" spans="1:9" hidden="1">
      <c r="A4100" s="784" t="str">
        <f>Table_wabobpsvr_AzureCalc_AzureCalcRateCard[[#This Row],[ServiceName]]&amp;Table_wabobpsvr_AzureCalc_AzureCalcRateCard[[#This Row],[Price_Level]]&amp;Table_wabobpsvr_AzureCalc_AzureCalcRateCard[[#This Row],[Region]]</f>
        <v>Standard_D11 VM (Windows)MOSP1</v>
      </c>
      <c r="B4100" s="784">
        <v>1</v>
      </c>
      <c r="C4100" s="784" t="s">
        <v>701</v>
      </c>
      <c r="D4100" s="784" t="s">
        <v>627</v>
      </c>
      <c r="E4100" s="784">
        <v>0.3</v>
      </c>
      <c r="F4100" s="784" t="s">
        <v>1159</v>
      </c>
      <c r="G4100" s="784" t="s">
        <v>4431</v>
      </c>
      <c r="H4100" s="784" t="s">
        <v>4431</v>
      </c>
      <c r="I4100" s="784" t="s">
        <v>5512</v>
      </c>
    </row>
    <row r="4101" spans="1:9" hidden="1">
      <c r="A4101" s="784" t="str">
        <f>Table_wabobpsvr_AzureCalc_AzureCalcRateCard[[#This Row],[ServiceName]]&amp;Table_wabobpsvr_AzureCalc_AzureCalcRateCard[[#This Row],[Price_Level]]&amp;Table_wabobpsvr_AzureCalc_AzureCalcRateCard[[#This Row],[Region]]</f>
        <v>Standard_D11 VM (Windows)A1</v>
      </c>
      <c r="B4101" s="784">
        <v>1</v>
      </c>
      <c r="C4101" s="784" t="s">
        <v>701</v>
      </c>
      <c r="D4101" s="784" t="s">
        <v>181</v>
      </c>
      <c r="E4101" s="784">
        <v>0.29099999999999998</v>
      </c>
      <c r="F4101" s="784" t="s">
        <v>1159</v>
      </c>
      <c r="G4101" s="784" t="s">
        <v>4431</v>
      </c>
      <c r="H4101" s="784" t="s">
        <v>4431</v>
      </c>
      <c r="I4101" s="784" t="s">
        <v>5512</v>
      </c>
    </row>
    <row r="4102" spans="1:9" hidden="1">
      <c r="A4102" s="784" t="str">
        <f>Table_wabobpsvr_AzureCalc_AzureCalcRateCard[[#This Row],[ServiceName]]&amp;Table_wabobpsvr_AzureCalc_AzureCalcRateCard[[#This Row],[Price_Level]]&amp;Table_wabobpsvr_AzureCalc_AzureCalcRateCard[[#This Row],[Region]]</f>
        <v>Standard_D11 VM (Windows)B1</v>
      </c>
      <c r="B4102" s="784">
        <v>1</v>
      </c>
      <c r="C4102" s="784" t="s">
        <v>701</v>
      </c>
      <c r="D4102" s="784" t="s">
        <v>182</v>
      </c>
      <c r="E4102" s="784">
        <v>0.28199999999999997</v>
      </c>
      <c r="F4102" s="784" t="s">
        <v>1159</v>
      </c>
      <c r="G4102" s="784" t="s">
        <v>4431</v>
      </c>
      <c r="H4102" s="784" t="s">
        <v>4431</v>
      </c>
      <c r="I4102" s="784" t="s">
        <v>5512</v>
      </c>
    </row>
    <row r="4103" spans="1:9" hidden="1">
      <c r="A4103" s="784" t="str">
        <f>Table_wabobpsvr_AzureCalc_AzureCalcRateCard[[#This Row],[ServiceName]]&amp;Table_wabobpsvr_AzureCalc_AzureCalcRateCard[[#This Row],[Price_Level]]&amp;Table_wabobpsvr_AzureCalc_AzureCalcRateCard[[#This Row],[Region]]</f>
        <v>Standard_D11 VM (Windows)C1</v>
      </c>
      <c r="B4103" s="784">
        <v>1</v>
      </c>
      <c r="C4103" s="784" t="s">
        <v>701</v>
      </c>
      <c r="D4103" s="784" t="s">
        <v>184</v>
      </c>
      <c r="E4103" s="784">
        <v>0.27300000000000002</v>
      </c>
      <c r="F4103" s="784" t="s">
        <v>1159</v>
      </c>
      <c r="G4103" s="784" t="s">
        <v>4431</v>
      </c>
      <c r="H4103" s="784" t="s">
        <v>4431</v>
      </c>
      <c r="I4103" s="784" t="s">
        <v>5512</v>
      </c>
    </row>
    <row r="4104" spans="1:9" hidden="1">
      <c r="A4104" s="784" t="str">
        <f>Table_wabobpsvr_AzureCalc_AzureCalcRateCard[[#This Row],[ServiceName]]&amp;Table_wabobpsvr_AzureCalc_AzureCalcRateCard[[#This Row],[Price_Level]]&amp;Table_wabobpsvr_AzureCalc_AzureCalcRateCard[[#This Row],[Region]]</f>
        <v>Standard_D11 VM (Windows)D1</v>
      </c>
      <c r="B4104" s="784">
        <v>1</v>
      </c>
      <c r="C4104" s="784" t="s">
        <v>701</v>
      </c>
      <c r="D4104" s="784" t="s">
        <v>183</v>
      </c>
      <c r="E4104" s="784">
        <v>0.26400000000000001</v>
      </c>
      <c r="F4104" s="784" t="s">
        <v>1159</v>
      </c>
      <c r="G4104" s="784" t="s">
        <v>4431</v>
      </c>
      <c r="H4104" s="784" t="s">
        <v>4431</v>
      </c>
      <c r="I4104" s="784" t="s">
        <v>5512</v>
      </c>
    </row>
    <row r="4105" spans="1:9" hidden="1">
      <c r="A4105" s="784" t="str">
        <f>Table_wabobpsvr_AzureCalc_AzureCalcRateCard[[#This Row],[ServiceName]]&amp;Table_wabobpsvr_AzureCalc_AzureCalcRateCard[[#This Row],[Price_Level]]&amp;Table_wabobpsvr_AzureCalc_AzureCalcRateCard[[#This Row],[Region]]</f>
        <v>Standard_D11 VM (Windows)MOSP4</v>
      </c>
      <c r="B4105" s="784">
        <v>4</v>
      </c>
      <c r="C4105" s="784" t="s">
        <v>701</v>
      </c>
      <c r="D4105" s="784" t="s">
        <v>627</v>
      </c>
      <c r="E4105" s="784">
        <v>0.33</v>
      </c>
      <c r="F4105" s="784" t="s">
        <v>1159</v>
      </c>
      <c r="G4105" s="784" t="s">
        <v>4431</v>
      </c>
      <c r="H4105" s="784" t="s">
        <v>4431</v>
      </c>
      <c r="I4105" s="784" t="s">
        <v>5513</v>
      </c>
    </row>
    <row r="4106" spans="1:9" hidden="1">
      <c r="A4106" s="784" t="str">
        <f>Table_wabobpsvr_AzureCalc_AzureCalcRateCard[[#This Row],[ServiceName]]&amp;Table_wabobpsvr_AzureCalc_AzureCalcRateCard[[#This Row],[Price_Level]]&amp;Table_wabobpsvr_AzureCalc_AzureCalcRateCard[[#This Row],[Region]]</f>
        <v>Standard_D11 VM (Windows)A4</v>
      </c>
      <c r="B4106" s="784">
        <v>4</v>
      </c>
      <c r="C4106" s="784" t="s">
        <v>701</v>
      </c>
      <c r="D4106" s="784" t="s">
        <v>181</v>
      </c>
      <c r="E4106" s="784">
        <v>0.3201</v>
      </c>
      <c r="F4106" s="784" t="s">
        <v>1159</v>
      </c>
      <c r="G4106" s="784" t="s">
        <v>4431</v>
      </c>
      <c r="H4106" s="784" t="s">
        <v>4431</v>
      </c>
      <c r="I4106" s="784" t="s">
        <v>5513</v>
      </c>
    </row>
    <row r="4107" spans="1:9" hidden="1">
      <c r="A4107" s="784" t="str">
        <f>Table_wabobpsvr_AzureCalc_AzureCalcRateCard[[#This Row],[ServiceName]]&amp;Table_wabobpsvr_AzureCalc_AzureCalcRateCard[[#This Row],[Price_Level]]&amp;Table_wabobpsvr_AzureCalc_AzureCalcRateCard[[#This Row],[Region]]</f>
        <v>Standard_D11 VM (Windows)B4</v>
      </c>
      <c r="B4107" s="784">
        <v>4</v>
      </c>
      <c r="C4107" s="784" t="s">
        <v>701</v>
      </c>
      <c r="D4107" s="784" t="s">
        <v>182</v>
      </c>
      <c r="E4107" s="784">
        <v>0.31019999999999998</v>
      </c>
      <c r="F4107" s="784" t="s">
        <v>1159</v>
      </c>
      <c r="G4107" s="784" t="s">
        <v>4431</v>
      </c>
      <c r="H4107" s="784" t="s">
        <v>4431</v>
      </c>
      <c r="I4107" s="784" t="s">
        <v>5513</v>
      </c>
    </row>
    <row r="4108" spans="1:9" hidden="1">
      <c r="A4108" s="784" t="str">
        <f>Table_wabobpsvr_AzureCalc_AzureCalcRateCard[[#This Row],[ServiceName]]&amp;Table_wabobpsvr_AzureCalc_AzureCalcRateCard[[#This Row],[Price_Level]]&amp;Table_wabobpsvr_AzureCalc_AzureCalcRateCard[[#This Row],[Region]]</f>
        <v>Standard_D11 VM (Windows)C4</v>
      </c>
      <c r="B4108" s="784">
        <v>4</v>
      </c>
      <c r="C4108" s="784" t="s">
        <v>701</v>
      </c>
      <c r="D4108" s="784" t="s">
        <v>184</v>
      </c>
      <c r="E4108" s="784">
        <v>0.30030000000000001</v>
      </c>
      <c r="F4108" s="784" t="s">
        <v>1159</v>
      </c>
      <c r="G4108" s="784" t="s">
        <v>4431</v>
      </c>
      <c r="H4108" s="784" t="s">
        <v>4431</v>
      </c>
      <c r="I4108" s="784" t="s">
        <v>5513</v>
      </c>
    </row>
    <row r="4109" spans="1:9" hidden="1">
      <c r="A4109" s="784" t="str">
        <f>Table_wabobpsvr_AzureCalc_AzureCalcRateCard[[#This Row],[ServiceName]]&amp;Table_wabobpsvr_AzureCalc_AzureCalcRateCard[[#This Row],[Price_Level]]&amp;Table_wabobpsvr_AzureCalc_AzureCalcRateCard[[#This Row],[Region]]</f>
        <v>Standard_D11 VM (Windows)D4</v>
      </c>
      <c r="B4109" s="784">
        <v>4</v>
      </c>
      <c r="C4109" s="784" t="s">
        <v>701</v>
      </c>
      <c r="D4109" s="784" t="s">
        <v>183</v>
      </c>
      <c r="E4109" s="784">
        <v>0.29039999999999999</v>
      </c>
      <c r="F4109" s="784" t="s">
        <v>1159</v>
      </c>
      <c r="G4109" s="784" t="s">
        <v>4431</v>
      </c>
      <c r="H4109" s="784" t="s">
        <v>4431</v>
      </c>
      <c r="I4109" s="784" t="s">
        <v>5513</v>
      </c>
    </row>
    <row r="4110" spans="1:9" hidden="1">
      <c r="A4110" s="784" t="str">
        <f>Table_wabobpsvr_AzureCalc_AzureCalcRateCard[[#This Row],[ServiceName]]&amp;Table_wabobpsvr_AzureCalc_AzureCalcRateCard[[#This Row],[Price_Level]]&amp;Table_wabobpsvr_AzureCalc_AzureCalcRateCard[[#This Row],[Region]]</f>
        <v>Standard_D11 VM (Windows)MOSP14</v>
      </c>
      <c r="B4110" s="784">
        <v>14</v>
      </c>
      <c r="C4110" s="784" t="s">
        <v>701</v>
      </c>
      <c r="D4110" s="784" t="s">
        <v>627</v>
      </c>
      <c r="E4110" s="784">
        <v>0.375</v>
      </c>
      <c r="F4110" s="784" t="s">
        <v>1159</v>
      </c>
      <c r="G4110" s="784" t="s">
        <v>4431</v>
      </c>
      <c r="H4110" s="784" t="s">
        <v>4431</v>
      </c>
      <c r="I4110" s="784" t="s">
        <v>5514</v>
      </c>
    </row>
    <row r="4111" spans="1:9" hidden="1">
      <c r="A4111" s="784" t="str">
        <f>Table_wabobpsvr_AzureCalc_AzureCalcRateCard[[#This Row],[ServiceName]]&amp;Table_wabobpsvr_AzureCalc_AzureCalcRateCard[[#This Row],[Price_Level]]&amp;Table_wabobpsvr_AzureCalc_AzureCalcRateCard[[#This Row],[Region]]</f>
        <v>Standard_D11 VM (Windows)A14</v>
      </c>
      <c r="B4111" s="784">
        <v>14</v>
      </c>
      <c r="C4111" s="784" t="s">
        <v>701</v>
      </c>
      <c r="D4111" s="784" t="s">
        <v>181</v>
      </c>
      <c r="E4111" s="784">
        <v>0.36375000000000002</v>
      </c>
      <c r="F4111" s="784" t="s">
        <v>1159</v>
      </c>
      <c r="G4111" s="784" t="s">
        <v>4431</v>
      </c>
      <c r="H4111" s="784" t="s">
        <v>4431</v>
      </c>
      <c r="I4111" s="784" t="s">
        <v>5514</v>
      </c>
    </row>
    <row r="4112" spans="1:9" hidden="1">
      <c r="A4112" s="784" t="str">
        <f>Table_wabobpsvr_AzureCalc_AzureCalcRateCard[[#This Row],[ServiceName]]&amp;Table_wabobpsvr_AzureCalc_AzureCalcRateCard[[#This Row],[Price_Level]]&amp;Table_wabobpsvr_AzureCalc_AzureCalcRateCard[[#This Row],[Region]]</f>
        <v>Standard_D11 VM (Windows)B14</v>
      </c>
      <c r="B4112" s="784">
        <v>14</v>
      </c>
      <c r="C4112" s="784" t="s">
        <v>701</v>
      </c>
      <c r="D4112" s="784" t="s">
        <v>182</v>
      </c>
      <c r="E4112" s="784">
        <v>0.35249999999999998</v>
      </c>
      <c r="F4112" s="784" t="s">
        <v>1159</v>
      </c>
      <c r="G4112" s="784" t="s">
        <v>4431</v>
      </c>
      <c r="H4112" s="784" t="s">
        <v>4431</v>
      </c>
      <c r="I4112" s="784" t="s">
        <v>5514</v>
      </c>
    </row>
    <row r="4113" spans="1:9" hidden="1">
      <c r="A4113" s="784" t="str">
        <f>Table_wabobpsvr_AzureCalc_AzureCalcRateCard[[#This Row],[ServiceName]]&amp;Table_wabobpsvr_AzureCalc_AzureCalcRateCard[[#This Row],[Price_Level]]&amp;Table_wabobpsvr_AzureCalc_AzureCalcRateCard[[#This Row],[Region]]</f>
        <v>Standard_D11 VM (Windows)C14</v>
      </c>
      <c r="B4113" s="784">
        <v>14</v>
      </c>
      <c r="C4113" s="784" t="s">
        <v>701</v>
      </c>
      <c r="D4113" s="784" t="s">
        <v>184</v>
      </c>
      <c r="E4113" s="784">
        <v>0.34125</v>
      </c>
      <c r="F4113" s="784" t="s">
        <v>1159</v>
      </c>
      <c r="G4113" s="784" t="s">
        <v>4431</v>
      </c>
      <c r="H4113" s="784" t="s">
        <v>4431</v>
      </c>
      <c r="I4113" s="784" t="s">
        <v>5514</v>
      </c>
    </row>
    <row r="4114" spans="1:9" hidden="1">
      <c r="A4114" s="784" t="str">
        <f>Table_wabobpsvr_AzureCalc_AzureCalcRateCard[[#This Row],[ServiceName]]&amp;Table_wabobpsvr_AzureCalc_AzureCalcRateCard[[#This Row],[Price_Level]]&amp;Table_wabobpsvr_AzureCalc_AzureCalcRateCard[[#This Row],[Region]]</f>
        <v>Standard_D11 VM (Windows)D14</v>
      </c>
      <c r="B4114" s="784">
        <v>14</v>
      </c>
      <c r="C4114" s="784" t="s">
        <v>701</v>
      </c>
      <c r="D4114" s="784" t="s">
        <v>183</v>
      </c>
      <c r="E4114" s="784">
        <v>0.33</v>
      </c>
      <c r="F4114" s="784" t="s">
        <v>1159</v>
      </c>
      <c r="G4114" s="784" t="s">
        <v>4431</v>
      </c>
      <c r="H4114" s="784" t="s">
        <v>4431</v>
      </c>
      <c r="I4114" s="784" t="s">
        <v>5514</v>
      </c>
    </row>
    <row r="4115" spans="1:9" hidden="1">
      <c r="A4115" t="str">
        <f>Table_wabobpsvr_AzureCalc_AzureCalcRateCard[[#This Row],[ServiceName]]&amp;Table_wabobpsvr_AzureCalc_AzureCalcRateCard[[#This Row],[Price_Level]]&amp;Table_wabobpsvr_AzureCalc_AzureCalcRateCard[[#This Row],[Region]]</f>
        <v>Standard_D11 VM (Windows)MOSP</v>
      </c>
      <c r="C4115" t="s">
        <v>701</v>
      </c>
      <c r="D4115" t="s">
        <v>627</v>
      </c>
      <c r="E4115">
        <v>0.3</v>
      </c>
      <c r="F4115" t="s">
        <v>1159</v>
      </c>
      <c r="G4115" s="784" t="s">
        <v>4431</v>
      </c>
      <c r="H4115" s="784" t="s">
        <v>4431</v>
      </c>
      <c r="I4115" s="784" t="s">
        <v>5515</v>
      </c>
    </row>
    <row r="4116" spans="1:9" hidden="1">
      <c r="A4116" t="str">
        <f>Table_wabobpsvr_AzureCalc_AzureCalcRateCard[[#This Row],[ServiceName]]&amp;Table_wabobpsvr_AzureCalc_AzureCalcRateCard[[#This Row],[Price_Level]]&amp;Table_wabobpsvr_AzureCalc_AzureCalcRateCard[[#This Row],[Region]]</f>
        <v>Standard_D11 VM (Windows)A</v>
      </c>
      <c r="C4116" t="s">
        <v>701</v>
      </c>
      <c r="D4116" t="s">
        <v>181</v>
      </c>
      <c r="E4116">
        <v>0.29099999999999998</v>
      </c>
      <c r="F4116" t="s">
        <v>1159</v>
      </c>
      <c r="G4116" s="784" t="s">
        <v>4117</v>
      </c>
      <c r="H4116" s="784" t="s">
        <v>4118</v>
      </c>
      <c r="I4116" s="784" t="s">
        <v>5515</v>
      </c>
    </row>
    <row r="4117" spans="1:9" hidden="1">
      <c r="A4117" t="str">
        <f>Table_wabobpsvr_AzureCalc_AzureCalcRateCard[[#This Row],[ServiceName]]&amp;Table_wabobpsvr_AzureCalc_AzureCalcRateCard[[#This Row],[Price_Level]]&amp;Table_wabobpsvr_AzureCalc_AzureCalcRateCard[[#This Row],[Region]]</f>
        <v>Standard_D11 VM (Windows)B</v>
      </c>
      <c r="C4117" t="s">
        <v>701</v>
      </c>
      <c r="D4117" t="s">
        <v>182</v>
      </c>
      <c r="E4117">
        <v>0.28199999999999997</v>
      </c>
      <c r="F4117" t="s">
        <v>1159</v>
      </c>
      <c r="G4117" s="784" t="s">
        <v>4117</v>
      </c>
      <c r="H4117" s="784" t="s">
        <v>4118</v>
      </c>
      <c r="I4117" s="784" t="s">
        <v>5515</v>
      </c>
    </row>
    <row r="4118" spans="1:9" hidden="1">
      <c r="A4118" t="str">
        <f>Table_wabobpsvr_AzureCalc_AzureCalcRateCard[[#This Row],[ServiceName]]&amp;Table_wabobpsvr_AzureCalc_AzureCalcRateCard[[#This Row],[Price_Level]]&amp;Table_wabobpsvr_AzureCalc_AzureCalcRateCard[[#This Row],[Region]]</f>
        <v>Standard_D11 VM (Windows)C</v>
      </c>
      <c r="C4118" t="s">
        <v>701</v>
      </c>
      <c r="D4118" t="s">
        <v>184</v>
      </c>
      <c r="E4118">
        <v>0.27300000000000002</v>
      </c>
      <c r="F4118" t="s">
        <v>1159</v>
      </c>
      <c r="G4118" s="784" t="s">
        <v>4117</v>
      </c>
      <c r="H4118" s="784" t="s">
        <v>4118</v>
      </c>
      <c r="I4118" s="784" t="s">
        <v>5515</v>
      </c>
    </row>
    <row r="4119" spans="1:9" hidden="1">
      <c r="A4119" t="str">
        <f>Table_wabobpsvr_AzureCalc_AzureCalcRateCard[[#This Row],[ServiceName]]&amp;Table_wabobpsvr_AzureCalc_AzureCalcRateCard[[#This Row],[Price_Level]]&amp;Table_wabobpsvr_AzureCalc_AzureCalcRateCard[[#This Row],[Region]]</f>
        <v>Standard_D11 VM (Windows)D</v>
      </c>
      <c r="C4119" t="s">
        <v>701</v>
      </c>
      <c r="D4119" t="s">
        <v>183</v>
      </c>
      <c r="E4119">
        <v>0.26400000000000001</v>
      </c>
      <c r="F4119" t="s">
        <v>1159</v>
      </c>
      <c r="G4119" s="784" t="s">
        <v>4117</v>
      </c>
      <c r="H4119" s="784" t="s">
        <v>4118</v>
      </c>
      <c r="I4119" s="784" t="s">
        <v>5515</v>
      </c>
    </row>
    <row r="4120" spans="1:9" hidden="1">
      <c r="A4120" t="str">
        <f>Table_wabobpsvr_AzureCalc_AzureCalcRateCard[[#This Row],[ServiceName]]&amp;Table_wabobpsvr_AzureCalc_AzureCalcRateCard[[#This Row],[Price_Level]]&amp;Table_wabobpsvr_AzureCalc_AzureCalcRateCard[[#This Row],[Region]]</f>
        <v>Standard_D12 Cloud ServicesMOSP10</v>
      </c>
      <c r="B4120">
        <v>10</v>
      </c>
      <c r="C4120" t="s">
        <v>701</v>
      </c>
      <c r="D4120" t="s">
        <v>627</v>
      </c>
      <c r="E4120">
        <v>0.90600000000000003</v>
      </c>
      <c r="F4120" t="s">
        <v>1160</v>
      </c>
      <c r="G4120" s="784" t="s">
        <v>4431</v>
      </c>
      <c r="H4120" s="784" t="s">
        <v>4431</v>
      </c>
      <c r="I4120" s="784" t="s">
        <v>5516</v>
      </c>
    </row>
    <row r="4121" spans="1:9" hidden="1">
      <c r="A4121" t="str">
        <f>Table_wabobpsvr_AzureCalc_AzureCalcRateCard[[#This Row],[ServiceName]]&amp;Table_wabobpsvr_AzureCalc_AzureCalcRateCard[[#This Row],[Price_Level]]&amp;Table_wabobpsvr_AzureCalc_AzureCalcRateCard[[#This Row],[Region]]</f>
        <v>Standard_D12 Cloud ServicesA10</v>
      </c>
      <c r="B4121">
        <v>10</v>
      </c>
      <c r="C4121" t="s">
        <v>701</v>
      </c>
      <c r="D4121" t="s">
        <v>181</v>
      </c>
      <c r="E4121">
        <v>0.87882000000000005</v>
      </c>
      <c r="F4121" t="s">
        <v>1160</v>
      </c>
      <c r="G4121" s="784" t="s">
        <v>4431</v>
      </c>
      <c r="H4121" s="784" t="s">
        <v>4431</v>
      </c>
      <c r="I4121" s="784" t="s">
        <v>5516</v>
      </c>
    </row>
    <row r="4122" spans="1:9" hidden="1">
      <c r="A4122" t="str">
        <f>Table_wabobpsvr_AzureCalc_AzureCalcRateCard[[#This Row],[ServiceName]]&amp;Table_wabobpsvr_AzureCalc_AzureCalcRateCard[[#This Row],[Price_Level]]&amp;Table_wabobpsvr_AzureCalc_AzureCalcRateCard[[#This Row],[Region]]</f>
        <v>Standard_D12 Cloud ServicesB10</v>
      </c>
      <c r="B4122">
        <v>10</v>
      </c>
      <c r="C4122" t="s">
        <v>701</v>
      </c>
      <c r="D4122" t="s">
        <v>182</v>
      </c>
      <c r="E4122">
        <v>0.85163999999999995</v>
      </c>
      <c r="F4122" t="s">
        <v>1160</v>
      </c>
      <c r="G4122" s="784" t="s">
        <v>4431</v>
      </c>
      <c r="H4122" s="784" t="s">
        <v>4431</v>
      </c>
      <c r="I4122" s="784" t="s">
        <v>5516</v>
      </c>
    </row>
    <row r="4123" spans="1:9" hidden="1">
      <c r="A4123" t="str">
        <f>Table_wabobpsvr_AzureCalc_AzureCalcRateCard[[#This Row],[ServiceName]]&amp;Table_wabobpsvr_AzureCalc_AzureCalcRateCard[[#This Row],[Price_Level]]&amp;Table_wabobpsvr_AzureCalc_AzureCalcRateCard[[#This Row],[Region]]</f>
        <v>Standard_D12 Cloud ServicesC10</v>
      </c>
      <c r="B4123">
        <v>10</v>
      </c>
      <c r="C4123" t="s">
        <v>701</v>
      </c>
      <c r="D4123" t="s">
        <v>184</v>
      </c>
      <c r="E4123">
        <v>0.82445999999999997</v>
      </c>
      <c r="F4123" t="s">
        <v>1160</v>
      </c>
      <c r="G4123" s="784" t="s">
        <v>4431</v>
      </c>
      <c r="H4123" s="784" t="s">
        <v>4431</v>
      </c>
      <c r="I4123" s="784" t="s">
        <v>5516</v>
      </c>
    </row>
    <row r="4124" spans="1:9" hidden="1">
      <c r="A4124" t="str">
        <f>Table_wabobpsvr_AzureCalc_AzureCalcRateCard[[#This Row],[ServiceName]]&amp;Table_wabobpsvr_AzureCalc_AzureCalcRateCard[[#This Row],[Price_Level]]&amp;Table_wabobpsvr_AzureCalc_AzureCalcRateCard[[#This Row],[Region]]</f>
        <v>Standard_D12 Cloud ServicesD10</v>
      </c>
      <c r="B4124">
        <v>10</v>
      </c>
      <c r="C4124" t="s">
        <v>701</v>
      </c>
      <c r="D4124" t="s">
        <v>183</v>
      </c>
      <c r="E4124">
        <v>0.79727999999999999</v>
      </c>
      <c r="F4124" t="s">
        <v>1160</v>
      </c>
      <c r="G4124" s="784" t="s">
        <v>4431</v>
      </c>
      <c r="H4124" s="784" t="s">
        <v>4431</v>
      </c>
      <c r="I4124" s="784" t="s">
        <v>5516</v>
      </c>
    </row>
    <row r="4125" spans="1:9" hidden="1">
      <c r="A4125" t="str">
        <f>Table_wabobpsvr_AzureCalc_AzureCalcRateCard[[#This Row],[ServiceName]]&amp;Table_wabobpsvr_AzureCalc_AzureCalcRateCard[[#This Row],[Price_Level]]&amp;Table_wabobpsvr_AzureCalc_AzureCalcRateCard[[#This Row],[Region]]</f>
        <v>Standard_D12 Cloud ServicesMOSP9</v>
      </c>
      <c r="B4125">
        <v>9</v>
      </c>
      <c r="C4125" t="s">
        <v>701</v>
      </c>
      <c r="D4125" t="s">
        <v>627</v>
      </c>
      <c r="E4125">
        <v>0.78800000000000003</v>
      </c>
      <c r="F4125" t="s">
        <v>1160</v>
      </c>
      <c r="G4125" s="784" t="s">
        <v>4431</v>
      </c>
      <c r="H4125" s="784" t="s">
        <v>4431</v>
      </c>
      <c r="I4125" s="784" t="s">
        <v>5517</v>
      </c>
    </row>
    <row r="4126" spans="1:9" hidden="1">
      <c r="A4126" t="str">
        <f>Table_wabobpsvr_AzureCalc_AzureCalcRateCard[[#This Row],[ServiceName]]&amp;Table_wabobpsvr_AzureCalc_AzureCalcRateCard[[#This Row],[Price_Level]]&amp;Table_wabobpsvr_AzureCalc_AzureCalcRateCard[[#This Row],[Region]]</f>
        <v>Standard_D12 Cloud ServicesA9</v>
      </c>
      <c r="B4126">
        <v>9</v>
      </c>
      <c r="C4126" t="s">
        <v>701</v>
      </c>
      <c r="D4126" t="s">
        <v>181</v>
      </c>
      <c r="E4126">
        <v>0.76436000000000004</v>
      </c>
      <c r="F4126" t="s">
        <v>1160</v>
      </c>
      <c r="G4126" s="784" t="s">
        <v>4431</v>
      </c>
      <c r="H4126" s="784" t="s">
        <v>4431</v>
      </c>
      <c r="I4126" s="784" t="s">
        <v>5517</v>
      </c>
    </row>
    <row r="4127" spans="1:9" hidden="1">
      <c r="A4127" t="str">
        <f>Table_wabobpsvr_AzureCalc_AzureCalcRateCard[[#This Row],[ServiceName]]&amp;Table_wabobpsvr_AzureCalc_AzureCalcRateCard[[#This Row],[Price_Level]]&amp;Table_wabobpsvr_AzureCalc_AzureCalcRateCard[[#This Row],[Region]]</f>
        <v>Standard_D12 Cloud ServicesB9</v>
      </c>
      <c r="B4127">
        <v>9</v>
      </c>
      <c r="C4127" t="s">
        <v>701</v>
      </c>
      <c r="D4127" t="s">
        <v>182</v>
      </c>
      <c r="E4127">
        <v>0.74072000000000005</v>
      </c>
      <c r="F4127" t="s">
        <v>1160</v>
      </c>
      <c r="G4127" s="784" t="s">
        <v>4431</v>
      </c>
      <c r="H4127" s="784" t="s">
        <v>4431</v>
      </c>
      <c r="I4127" s="784" t="s">
        <v>5517</v>
      </c>
    </row>
    <row r="4128" spans="1:9" hidden="1">
      <c r="A4128" t="str">
        <f>Table_wabobpsvr_AzureCalc_AzureCalcRateCard[[#This Row],[ServiceName]]&amp;Table_wabobpsvr_AzureCalc_AzureCalcRateCard[[#This Row],[Price_Level]]&amp;Table_wabobpsvr_AzureCalc_AzureCalcRateCard[[#This Row],[Region]]</f>
        <v>Standard_D12 Cloud ServicesC9</v>
      </c>
      <c r="B4128">
        <v>9</v>
      </c>
      <c r="C4128" t="s">
        <v>701</v>
      </c>
      <c r="D4128" t="s">
        <v>184</v>
      </c>
      <c r="E4128">
        <v>0.71708000000000005</v>
      </c>
      <c r="F4128" t="s">
        <v>1160</v>
      </c>
      <c r="G4128" s="784" t="s">
        <v>4431</v>
      </c>
      <c r="H4128" s="784" t="s">
        <v>4431</v>
      </c>
      <c r="I4128" s="784" t="s">
        <v>5517</v>
      </c>
    </row>
    <row r="4129" spans="1:9" hidden="1">
      <c r="A4129" t="str">
        <f>Table_wabobpsvr_AzureCalc_AzureCalcRateCard[[#This Row],[ServiceName]]&amp;Table_wabobpsvr_AzureCalc_AzureCalcRateCard[[#This Row],[Price_Level]]&amp;Table_wabobpsvr_AzureCalc_AzureCalcRateCard[[#This Row],[Region]]</f>
        <v>Standard_D12 Cloud ServicesD9</v>
      </c>
      <c r="B4129">
        <v>9</v>
      </c>
      <c r="C4129" t="s">
        <v>701</v>
      </c>
      <c r="D4129" t="s">
        <v>183</v>
      </c>
      <c r="E4129">
        <v>0.69343999999999995</v>
      </c>
      <c r="F4129" t="s">
        <v>1160</v>
      </c>
      <c r="G4129" s="784" t="s">
        <v>4431</v>
      </c>
      <c r="H4129" s="784" t="s">
        <v>4431</v>
      </c>
      <c r="I4129" s="784" t="s">
        <v>5517</v>
      </c>
    </row>
    <row r="4130" spans="1:9" hidden="1">
      <c r="A4130" t="str">
        <f>Table_wabobpsvr_AzureCalc_AzureCalcRateCard[[#This Row],[ServiceName]]&amp;Table_wabobpsvr_AzureCalc_AzureCalcRateCard[[#This Row],[Price_Level]]&amp;Table_wabobpsvr_AzureCalc_AzureCalcRateCard[[#This Row],[Region]]</f>
        <v>Standard UsersC</v>
      </c>
      <c r="C4130" t="s">
        <v>387</v>
      </c>
      <c r="D4130" t="s">
        <v>184</v>
      </c>
      <c r="E4130">
        <v>13.65</v>
      </c>
      <c r="F4130" t="s">
        <v>3294</v>
      </c>
      <c r="G4130" s="784" t="s">
        <v>3320</v>
      </c>
      <c r="H4130" s="784" t="s">
        <v>3321</v>
      </c>
      <c r="I4130" s="784" t="s">
        <v>5509</v>
      </c>
    </row>
    <row r="4131" spans="1:9" hidden="1">
      <c r="A4131" t="str">
        <f>Table_wabobpsvr_AzureCalc_AzureCalcRateCard[[#This Row],[ServiceName]]&amp;Table_wabobpsvr_AzureCalc_AzureCalcRateCard[[#This Row],[Price_Level]]&amp;Table_wabobpsvr_AzureCalc_AzureCalcRateCard[[#This Row],[Region]]</f>
        <v>Premium Storage - Page Blob/P20 (Units)MOSP4</v>
      </c>
      <c r="B4131">
        <v>4</v>
      </c>
      <c r="C4131" t="s">
        <v>81</v>
      </c>
      <c r="D4131" t="s">
        <v>627</v>
      </c>
      <c r="E4131">
        <v>73.22</v>
      </c>
      <c r="F4131" t="s">
        <v>3347</v>
      </c>
      <c r="G4131" s="784" t="s">
        <v>4431</v>
      </c>
      <c r="H4131" s="784" t="s">
        <v>4431</v>
      </c>
      <c r="I4131" s="784" t="s">
        <v>5518</v>
      </c>
    </row>
    <row r="4132" spans="1:9" hidden="1">
      <c r="A4132" t="str">
        <f>Table_wabobpsvr_AzureCalc_AzureCalcRateCard[[#This Row],[ServiceName]]&amp;Table_wabobpsvr_AzureCalc_AzureCalcRateCard[[#This Row],[Price_Level]]&amp;Table_wabobpsvr_AzureCalc_AzureCalcRateCard[[#This Row],[Region]]</f>
        <v>Standard UsersD</v>
      </c>
      <c r="C4132" t="s">
        <v>387</v>
      </c>
      <c r="D4132" t="s">
        <v>183</v>
      </c>
      <c r="E4132">
        <v>13.2</v>
      </c>
      <c r="F4132" t="s">
        <v>3294</v>
      </c>
      <c r="G4132" s="784" t="s">
        <v>3320</v>
      </c>
      <c r="H4132" s="784" t="s">
        <v>3321</v>
      </c>
      <c r="I4132" s="784" t="s">
        <v>5509</v>
      </c>
    </row>
    <row r="4133" spans="1:9" hidden="1">
      <c r="A4133" s="784" t="str">
        <f>Table_wabobpsvr_AzureCalc_AzureCalcRateCard[[#This Row],[ServiceName]]&amp;Table_wabobpsvr_AzureCalc_AzureCalcRateCard[[#This Row],[Price_Level]]&amp;Table_wabobpsvr_AzureCalc_AzureCalcRateCard[[#This Row],[Region]]</f>
        <v>Premium Storage - Page Blob/P20 (Units)A4</v>
      </c>
      <c r="B4133" s="784">
        <v>4</v>
      </c>
      <c r="C4133" s="784" t="s">
        <v>81</v>
      </c>
      <c r="D4133" s="784" t="s">
        <v>181</v>
      </c>
      <c r="E4133" s="784">
        <v>71.02</v>
      </c>
      <c r="F4133" s="784" t="s">
        <v>3347</v>
      </c>
      <c r="G4133" s="784" t="s">
        <v>3424</v>
      </c>
      <c r="H4133" s="784" t="s">
        <v>3425</v>
      </c>
      <c r="I4133" s="784" t="s">
        <v>5518</v>
      </c>
    </row>
    <row r="4134" spans="1:9" hidden="1">
      <c r="A4134" s="784" t="str">
        <f>Table_wabobpsvr_AzureCalc_AzureCalcRateCard[[#This Row],[ServiceName]]&amp;Table_wabobpsvr_AzureCalc_AzureCalcRateCard[[#This Row],[Price_Level]]&amp;Table_wabobpsvr_AzureCalc_AzureCalcRateCard[[#This Row],[Region]]</f>
        <v>Premium Storage - Page Blob/P20 (Units)B4</v>
      </c>
      <c r="B4134" s="784">
        <v>4</v>
      </c>
      <c r="C4134" s="784" t="s">
        <v>81</v>
      </c>
      <c r="D4134" s="784" t="s">
        <v>182</v>
      </c>
      <c r="E4134" s="784">
        <v>68.83</v>
      </c>
      <c r="F4134" s="784" t="s">
        <v>3347</v>
      </c>
      <c r="G4134" s="784" t="s">
        <v>3424</v>
      </c>
      <c r="H4134" s="784" t="s">
        <v>3425</v>
      </c>
      <c r="I4134" s="784" t="s">
        <v>5518</v>
      </c>
    </row>
    <row r="4135" spans="1:9" hidden="1">
      <c r="A4135" s="784" t="str">
        <f>Table_wabobpsvr_AzureCalc_AzureCalcRateCard[[#This Row],[ServiceName]]&amp;Table_wabobpsvr_AzureCalc_AzureCalcRateCard[[#This Row],[Price_Level]]&amp;Table_wabobpsvr_AzureCalc_AzureCalcRateCard[[#This Row],[Region]]</f>
        <v>Premium Storage - Page Blob/P20 (Units)C4</v>
      </c>
      <c r="B4135" s="784">
        <v>4</v>
      </c>
      <c r="C4135" s="784" t="s">
        <v>81</v>
      </c>
      <c r="D4135" s="784" t="s">
        <v>184</v>
      </c>
      <c r="E4135" s="784">
        <v>66.63</v>
      </c>
      <c r="F4135" s="784" t="s">
        <v>3347</v>
      </c>
      <c r="G4135" s="784" t="s">
        <v>3424</v>
      </c>
      <c r="H4135" s="784" t="s">
        <v>3425</v>
      </c>
      <c r="I4135" s="784" t="s">
        <v>5518</v>
      </c>
    </row>
    <row r="4136" spans="1:9" hidden="1">
      <c r="A4136" s="784" t="str">
        <f>Table_wabobpsvr_AzureCalc_AzureCalcRateCard[[#This Row],[ServiceName]]&amp;Table_wabobpsvr_AzureCalc_AzureCalcRateCard[[#This Row],[Price_Level]]&amp;Table_wabobpsvr_AzureCalc_AzureCalcRateCard[[#This Row],[Region]]</f>
        <v>Premium Storage - Page Blob/P20 (Units)D4</v>
      </c>
      <c r="B4136" s="784">
        <v>4</v>
      </c>
      <c r="C4136" s="784" t="s">
        <v>81</v>
      </c>
      <c r="D4136" s="784" t="s">
        <v>183</v>
      </c>
      <c r="E4136" s="784">
        <v>64.430000000000007</v>
      </c>
      <c r="F4136" s="784" t="s">
        <v>3347</v>
      </c>
      <c r="G4136" s="784" t="s">
        <v>3424</v>
      </c>
      <c r="H4136" s="784" t="s">
        <v>3425</v>
      </c>
      <c r="I4136" s="784" t="s">
        <v>5518</v>
      </c>
    </row>
    <row r="4137" spans="1:9" hidden="1">
      <c r="A4137" s="784" t="str">
        <f>Table_wabobpsvr_AzureCalc_AzureCalcRateCard[[#This Row],[ServiceName]]&amp;Table_wabobpsvr_AzureCalc_AzureCalcRateCard[[#This Row],[Price_Level]]&amp;Table_wabobpsvr_AzureCalc_AzureCalcRateCard[[#This Row],[Region]]</f>
        <v>Standard_D12 Cloud ServicesMOSP13</v>
      </c>
      <c r="B4137" s="784">
        <v>13</v>
      </c>
      <c r="C4137" s="784" t="s">
        <v>701</v>
      </c>
      <c r="D4137" s="784" t="s">
        <v>627</v>
      </c>
      <c r="E4137" s="784">
        <v>0.996</v>
      </c>
      <c r="F4137" s="784" t="s">
        <v>1160</v>
      </c>
      <c r="G4137" s="784" t="s">
        <v>4431</v>
      </c>
      <c r="H4137" s="784" t="s">
        <v>4431</v>
      </c>
      <c r="I4137" s="784" t="s">
        <v>5519</v>
      </c>
    </row>
    <row r="4138" spans="1:9" hidden="1">
      <c r="A4138" s="784" t="str">
        <f>Table_wabobpsvr_AzureCalc_AzureCalcRateCard[[#This Row],[ServiceName]]&amp;Table_wabobpsvr_AzureCalc_AzureCalcRateCard[[#This Row],[Price_Level]]&amp;Table_wabobpsvr_AzureCalc_AzureCalcRateCard[[#This Row],[Region]]</f>
        <v>Standard_D12 Cloud ServicesA13</v>
      </c>
      <c r="B4138" s="784">
        <v>13</v>
      </c>
      <c r="C4138" s="784" t="s">
        <v>701</v>
      </c>
      <c r="D4138" s="784" t="s">
        <v>181</v>
      </c>
      <c r="E4138" s="784">
        <v>0.96611999999999998</v>
      </c>
      <c r="F4138" s="784" t="s">
        <v>1160</v>
      </c>
      <c r="G4138" s="784" t="s">
        <v>4431</v>
      </c>
      <c r="H4138" s="784" t="s">
        <v>4431</v>
      </c>
      <c r="I4138" s="784" t="s">
        <v>5519</v>
      </c>
    </row>
    <row r="4139" spans="1:9" hidden="1">
      <c r="A4139" s="784" t="str">
        <f>Table_wabobpsvr_AzureCalc_AzureCalcRateCard[[#This Row],[ServiceName]]&amp;Table_wabobpsvr_AzureCalc_AzureCalcRateCard[[#This Row],[Price_Level]]&amp;Table_wabobpsvr_AzureCalc_AzureCalcRateCard[[#This Row],[Region]]</f>
        <v>Standard_D12 Cloud ServicesB13</v>
      </c>
      <c r="B4139" s="784">
        <v>13</v>
      </c>
      <c r="C4139" s="784" t="s">
        <v>701</v>
      </c>
      <c r="D4139" s="784" t="s">
        <v>182</v>
      </c>
      <c r="E4139" s="784">
        <v>0.93623999999999996</v>
      </c>
      <c r="F4139" s="784" t="s">
        <v>1160</v>
      </c>
      <c r="G4139" s="784" t="s">
        <v>4431</v>
      </c>
      <c r="H4139" s="784" t="s">
        <v>4431</v>
      </c>
      <c r="I4139" s="784" t="s">
        <v>5519</v>
      </c>
    </row>
    <row r="4140" spans="1:9" hidden="1">
      <c r="A4140" s="784" t="str">
        <f>Table_wabobpsvr_AzureCalc_AzureCalcRateCard[[#This Row],[ServiceName]]&amp;Table_wabobpsvr_AzureCalc_AzureCalcRateCard[[#This Row],[Price_Level]]&amp;Table_wabobpsvr_AzureCalc_AzureCalcRateCard[[#This Row],[Region]]</f>
        <v>Standard_D12 Cloud ServicesC13</v>
      </c>
      <c r="B4140" s="784">
        <v>13</v>
      </c>
      <c r="C4140" s="784" t="s">
        <v>701</v>
      </c>
      <c r="D4140" s="784" t="s">
        <v>184</v>
      </c>
      <c r="E4140" s="784">
        <v>0.90636000000000005</v>
      </c>
      <c r="F4140" s="784" t="s">
        <v>1160</v>
      </c>
      <c r="G4140" s="784" t="s">
        <v>4431</v>
      </c>
      <c r="H4140" s="784" t="s">
        <v>4431</v>
      </c>
      <c r="I4140" s="784" t="s">
        <v>5519</v>
      </c>
    </row>
    <row r="4141" spans="1:9" hidden="1">
      <c r="A4141" s="784" t="str">
        <f>Table_wabobpsvr_AzureCalc_AzureCalcRateCard[[#This Row],[ServiceName]]&amp;Table_wabobpsvr_AzureCalc_AzureCalcRateCard[[#This Row],[Price_Level]]&amp;Table_wabobpsvr_AzureCalc_AzureCalcRateCard[[#This Row],[Region]]</f>
        <v>Standard_D12 Cloud ServicesD13</v>
      </c>
      <c r="B4141" s="784">
        <v>13</v>
      </c>
      <c r="C4141" s="784" t="s">
        <v>701</v>
      </c>
      <c r="D4141" s="784" t="s">
        <v>183</v>
      </c>
      <c r="E4141" s="784">
        <v>0.87648000000000004</v>
      </c>
      <c r="F4141" s="784" t="s">
        <v>1160</v>
      </c>
      <c r="G4141" s="784" t="s">
        <v>4431</v>
      </c>
      <c r="H4141" s="784" t="s">
        <v>4431</v>
      </c>
      <c r="I4141" s="784" t="s">
        <v>5519</v>
      </c>
    </row>
    <row r="4142" spans="1:9" hidden="1">
      <c r="A4142" s="784" t="str">
        <f>Table_wabobpsvr_AzureCalc_AzureCalcRateCard[[#This Row],[ServiceName]]&amp;Table_wabobpsvr_AzureCalc_AzureCalcRateCard[[#This Row],[Price_Level]]&amp;Table_wabobpsvr_AzureCalc_AzureCalcRateCard[[#This Row],[Region]]</f>
        <v>Standard_D12 Cloud ServicesMOSP7</v>
      </c>
      <c r="B4142" s="784">
        <v>7</v>
      </c>
      <c r="C4142" s="784" t="s">
        <v>701</v>
      </c>
      <c r="D4142" s="784" t="s">
        <v>627</v>
      </c>
      <c r="E4142" s="784">
        <v>0.73199999999999998</v>
      </c>
      <c r="F4142" s="784" t="s">
        <v>1160</v>
      </c>
      <c r="G4142" s="784" t="s">
        <v>4431</v>
      </c>
      <c r="H4142" s="784" t="s">
        <v>4431</v>
      </c>
      <c r="I4142" s="784" t="s">
        <v>5520</v>
      </c>
    </row>
    <row r="4143" spans="1:9" hidden="1">
      <c r="A4143" s="784" t="str">
        <f>Table_wabobpsvr_AzureCalc_AzureCalcRateCard[[#This Row],[ServiceName]]&amp;Table_wabobpsvr_AzureCalc_AzureCalcRateCard[[#This Row],[Price_Level]]&amp;Table_wabobpsvr_AzureCalc_AzureCalcRateCard[[#This Row],[Region]]</f>
        <v>Standard_D12 Cloud ServicesA7</v>
      </c>
      <c r="B4143" s="784">
        <v>7</v>
      </c>
      <c r="C4143" s="784" t="s">
        <v>701</v>
      </c>
      <c r="D4143" s="784" t="s">
        <v>181</v>
      </c>
      <c r="E4143" s="784">
        <v>0.71004</v>
      </c>
      <c r="F4143" s="784" t="s">
        <v>1160</v>
      </c>
      <c r="G4143" s="784" t="s">
        <v>4431</v>
      </c>
      <c r="H4143" s="784" t="s">
        <v>4431</v>
      </c>
      <c r="I4143" s="784" t="s">
        <v>5520</v>
      </c>
    </row>
    <row r="4144" spans="1:9" hidden="1">
      <c r="A4144" s="784" t="str">
        <f>Table_wabobpsvr_AzureCalc_AzureCalcRateCard[[#This Row],[ServiceName]]&amp;Table_wabobpsvr_AzureCalc_AzureCalcRateCard[[#This Row],[Price_Level]]&amp;Table_wabobpsvr_AzureCalc_AzureCalcRateCard[[#This Row],[Region]]</f>
        <v>Standard_D12 Cloud ServicesB7</v>
      </c>
      <c r="B4144" s="784">
        <v>7</v>
      </c>
      <c r="C4144" s="784" t="s">
        <v>701</v>
      </c>
      <c r="D4144" s="784" t="s">
        <v>182</v>
      </c>
      <c r="E4144" s="784">
        <v>0.68808000000000002</v>
      </c>
      <c r="F4144" s="784" t="s">
        <v>1160</v>
      </c>
      <c r="G4144" s="784" t="s">
        <v>4431</v>
      </c>
      <c r="H4144" s="784" t="s">
        <v>4431</v>
      </c>
      <c r="I4144" s="784" t="s">
        <v>5520</v>
      </c>
    </row>
    <row r="4145" spans="1:9" hidden="1">
      <c r="A4145" s="784" t="str">
        <f>Table_wabobpsvr_AzureCalc_AzureCalcRateCard[[#This Row],[ServiceName]]&amp;Table_wabobpsvr_AzureCalc_AzureCalcRateCard[[#This Row],[Price_Level]]&amp;Table_wabobpsvr_AzureCalc_AzureCalcRateCard[[#This Row],[Region]]</f>
        <v>Standard_D12 Cloud ServicesC7</v>
      </c>
      <c r="B4145" s="784">
        <v>7</v>
      </c>
      <c r="C4145" s="784" t="s">
        <v>701</v>
      </c>
      <c r="D4145" s="784" t="s">
        <v>184</v>
      </c>
      <c r="E4145" s="784">
        <v>0.66612000000000005</v>
      </c>
      <c r="F4145" s="784" t="s">
        <v>1160</v>
      </c>
      <c r="G4145" s="784" t="s">
        <v>4431</v>
      </c>
      <c r="H4145" s="784" t="s">
        <v>4431</v>
      </c>
      <c r="I4145" s="784" t="s">
        <v>5520</v>
      </c>
    </row>
    <row r="4146" spans="1:9" hidden="1">
      <c r="A4146" s="784" t="str">
        <f>Table_wabobpsvr_AzureCalc_AzureCalcRateCard[[#This Row],[ServiceName]]&amp;Table_wabobpsvr_AzureCalc_AzureCalcRateCard[[#This Row],[Price_Level]]&amp;Table_wabobpsvr_AzureCalc_AzureCalcRateCard[[#This Row],[Region]]</f>
        <v>Standard_D12 Cloud ServicesD7</v>
      </c>
      <c r="B4146" s="784">
        <v>7</v>
      </c>
      <c r="C4146" s="784" t="s">
        <v>701</v>
      </c>
      <c r="D4146" s="784" t="s">
        <v>183</v>
      </c>
      <c r="E4146" s="784">
        <v>0.64415999999999995</v>
      </c>
      <c r="F4146" s="784" t="s">
        <v>1160</v>
      </c>
      <c r="G4146" s="784" t="s">
        <v>4431</v>
      </c>
      <c r="H4146" s="784" t="s">
        <v>4431</v>
      </c>
      <c r="I4146" s="784" t="s">
        <v>5520</v>
      </c>
    </row>
    <row r="4147" spans="1:9" hidden="1">
      <c r="A4147" s="784" t="str">
        <f>Table_wabobpsvr_AzureCalc_AzureCalcRateCard[[#This Row],[ServiceName]]&amp;Table_wabobpsvr_AzureCalc_AzureCalcRateCard[[#This Row],[Price_Level]]&amp;Table_wabobpsvr_AzureCalc_AzureCalcRateCard[[#This Row],[Region]]</f>
        <v>Standard_D12 Cloud ServicesMOSP8</v>
      </c>
      <c r="B4147" s="784">
        <v>8</v>
      </c>
      <c r="C4147" s="784" t="s">
        <v>701</v>
      </c>
      <c r="D4147" s="784" t="s">
        <v>627</v>
      </c>
      <c r="E4147" s="784">
        <v>0.84199999999999997</v>
      </c>
      <c r="F4147" s="784" t="s">
        <v>1160</v>
      </c>
      <c r="G4147" s="784" t="s">
        <v>4431</v>
      </c>
      <c r="H4147" s="784" t="s">
        <v>4431</v>
      </c>
      <c r="I4147" s="784" t="s">
        <v>5521</v>
      </c>
    </row>
    <row r="4148" spans="1:9" hidden="1">
      <c r="A4148" s="784" t="str">
        <f>Table_wabobpsvr_AzureCalc_AzureCalcRateCard[[#This Row],[ServiceName]]&amp;Table_wabobpsvr_AzureCalc_AzureCalcRateCard[[#This Row],[Price_Level]]&amp;Table_wabobpsvr_AzureCalc_AzureCalcRateCard[[#This Row],[Region]]</f>
        <v>Standard_D12 Cloud ServicesA8</v>
      </c>
      <c r="B4148" s="784">
        <v>8</v>
      </c>
      <c r="C4148" s="784" t="s">
        <v>701</v>
      </c>
      <c r="D4148" s="784" t="s">
        <v>181</v>
      </c>
      <c r="E4148" s="784">
        <v>0.81674000000000002</v>
      </c>
      <c r="F4148" s="784" t="s">
        <v>1160</v>
      </c>
      <c r="G4148" s="784" t="s">
        <v>4431</v>
      </c>
      <c r="H4148" s="784" t="s">
        <v>4431</v>
      </c>
      <c r="I4148" s="784" t="s">
        <v>5521</v>
      </c>
    </row>
    <row r="4149" spans="1:9" hidden="1">
      <c r="A4149" s="784" t="str">
        <f>Table_wabobpsvr_AzureCalc_AzureCalcRateCard[[#This Row],[ServiceName]]&amp;Table_wabobpsvr_AzureCalc_AzureCalcRateCard[[#This Row],[Price_Level]]&amp;Table_wabobpsvr_AzureCalc_AzureCalcRateCard[[#This Row],[Region]]</f>
        <v>Standard_D12 Cloud ServicesB8</v>
      </c>
      <c r="B4149" s="784">
        <v>8</v>
      </c>
      <c r="C4149" s="784" t="s">
        <v>701</v>
      </c>
      <c r="D4149" s="784" t="s">
        <v>182</v>
      </c>
      <c r="E4149" s="784">
        <v>0.79147999999999996</v>
      </c>
      <c r="F4149" s="784" t="s">
        <v>1160</v>
      </c>
      <c r="G4149" s="784" t="s">
        <v>4431</v>
      </c>
      <c r="H4149" s="784" t="s">
        <v>4431</v>
      </c>
      <c r="I4149" s="784" t="s">
        <v>5521</v>
      </c>
    </row>
    <row r="4150" spans="1:9" hidden="1">
      <c r="A4150" s="784" t="str">
        <f>Table_wabobpsvr_AzureCalc_AzureCalcRateCard[[#This Row],[ServiceName]]&amp;Table_wabobpsvr_AzureCalc_AzureCalcRateCard[[#This Row],[Price_Level]]&amp;Table_wabobpsvr_AzureCalc_AzureCalcRateCard[[#This Row],[Region]]</f>
        <v>Standard_D12 Cloud ServicesC8</v>
      </c>
      <c r="B4150" s="784">
        <v>8</v>
      </c>
      <c r="C4150" s="784" t="s">
        <v>701</v>
      </c>
      <c r="D4150" s="784" t="s">
        <v>184</v>
      </c>
      <c r="E4150" s="784">
        <v>0.76622000000000001</v>
      </c>
      <c r="F4150" s="784" t="s">
        <v>1160</v>
      </c>
      <c r="G4150" s="784" t="s">
        <v>4431</v>
      </c>
      <c r="H4150" s="784" t="s">
        <v>4431</v>
      </c>
      <c r="I4150" s="784" t="s">
        <v>5521</v>
      </c>
    </row>
    <row r="4151" spans="1:9" hidden="1">
      <c r="A4151" s="784" t="str">
        <f>Table_wabobpsvr_AzureCalc_AzureCalcRateCard[[#This Row],[ServiceName]]&amp;Table_wabobpsvr_AzureCalc_AzureCalcRateCard[[#This Row],[Price_Level]]&amp;Table_wabobpsvr_AzureCalc_AzureCalcRateCard[[#This Row],[Region]]</f>
        <v>Standard_D12 Cloud ServicesD8</v>
      </c>
      <c r="B4151" s="784">
        <v>8</v>
      </c>
      <c r="C4151" s="784" t="s">
        <v>701</v>
      </c>
      <c r="D4151" s="784" t="s">
        <v>183</v>
      </c>
      <c r="E4151" s="784">
        <v>0.74095999999999995</v>
      </c>
      <c r="F4151" s="784" t="s">
        <v>1160</v>
      </c>
      <c r="G4151" s="784" t="s">
        <v>4431</v>
      </c>
      <c r="H4151" s="784" t="s">
        <v>4431</v>
      </c>
      <c r="I4151" s="784" t="s">
        <v>5521</v>
      </c>
    </row>
    <row r="4152" spans="1:9" hidden="1">
      <c r="A4152" s="784" t="str">
        <f>Table_wabobpsvr_AzureCalc_AzureCalcRateCard[[#This Row],[ServiceName]]&amp;Table_wabobpsvr_AzureCalc_AzureCalcRateCard[[#This Row],[Price_Level]]&amp;Table_wabobpsvr_AzureCalc_AzureCalcRateCard[[#This Row],[Region]]</f>
        <v>Standard_D12 Cloud ServicesMOSP11</v>
      </c>
      <c r="B4152" s="784">
        <v>11</v>
      </c>
      <c r="C4152" s="784" t="s">
        <v>701</v>
      </c>
      <c r="D4152" s="784" t="s">
        <v>627</v>
      </c>
      <c r="E4152" s="784">
        <v>0.872</v>
      </c>
      <c r="F4152" s="784" t="s">
        <v>1160</v>
      </c>
      <c r="G4152" s="784" t="s">
        <v>4431</v>
      </c>
      <c r="H4152" s="784" t="s">
        <v>4431</v>
      </c>
      <c r="I4152" s="784" t="s">
        <v>5522</v>
      </c>
    </row>
    <row r="4153" spans="1:9" hidden="1">
      <c r="A4153" t="str">
        <f>Table_wabobpsvr_AzureCalc_AzureCalcRateCard[[#This Row],[ServiceName]]&amp;Table_wabobpsvr_AzureCalc_AzureCalcRateCard[[#This Row],[Price_Level]]&amp;Table_wabobpsvr_AzureCalc_AzureCalcRateCard[[#This Row],[Region]]</f>
        <v>Standard_D12 Cloud ServicesA11</v>
      </c>
      <c r="B4153">
        <v>11</v>
      </c>
      <c r="C4153" t="s">
        <v>701</v>
      </c>
      <c r="D4153" t="s">
        <v>181</v>
      </c>
      <c r="E4153">
        <v>0.84584000000000004</v>
      </c>
      <c r="F4153" t="s">
        <v>1160</v>
      </c>
      <c r="G4153" s="784" t="s">
        <v>4431</v>
      </c>
      <c r="H4153" s="784" t="s">
        <v>4431</v>
      </c>
      <c r="I4153" s="784" t="s">
        <v>5522</v>
      </c>
    </row>
    <row r="4154" spans="1:9" hidden="1">
      <c r="A4154" t="str">
        <f>Table_wabobpsvr_AzureCalc_AzureCalcRateCard[[#This Row],[ServiceName]]&amp;Table_wabobpsvr_AzureCalc_AzureCalcRateCard[[#This Row],[Price_Level]]&amp;Table_wabobpsvr_AzureCalc_AzureCalcRateCard[[#This Row],[Region]]</f>
        <v>Standard_D12 Cloud ServicesB11</v>
      </c>
      <c r="B4154">
        <v>11</v>
      </c>
      <c r="C4154" t="s">
        <v>701</v>
      </c>
      <c r="D4154" t="s">
        <v>182</v>
      </c>
      <c r="E4154">
        <v>0.81967999999999996</v>
      </c>
      <c r="F4154" t="s">
        <v>1160</v>
      </c>
      <c r="G4154" s="784" t="s">
        <v>4431</v>
      </c>
      <c r="H4154" s="784" t="s">
        <v>4431</v>
      </c>
      <c r="I4154" s="784" t="s">
        <v>5522</v>
      </c>
    </row>
    <row r="4155" spans="1:9" hidden="1">
      <c r="A4155" t="str">
        <f>Table_wabobpsvr_AzureCalc_AzureCalcRateCard[[#This Row],[ServiceName]]&amp;Table_wabobpsvr_AzureCalc_AzureCalcRateCard[[#This Row],[Price_Level]]&amp;Table_wabobpsvr_AzureCalc_AzureCalcRateCard[[#This Row],[Region]]</f>
        <v>Standard_D12 Cloud ServicesC11</v>
      </c>
      <c r="B4155">
        <v>11</v>
      </c>
      <c r="C4155" t="s">
        <v>701</v>
      </c>
      <c r="D4155" t="s">
        <v>184</v>
      </c>
      <c r="E4155">
        <v>0.79352</v>
      </c>
      <c r="F4155" t="s">
        <v>1160</v>
      </c>
      <c r="G4155" s="784" t="s">
        <v>4431</v>
      </c>
      <c r="H4155" s="784" t="s">
        <v>4431</v>
      </c>
      <c r="I4155" s="784" t="s">
        <v>5522</v>
      </c>
    </row>
    <row r="4156" spans="1:9" hidden="1">
      <c r="A4156" t="str">
        <f>Table_wabobpsvr_AzureCalc_AzureCalcRateCard[[#This Row],[ServiceName]]&amp;Table_wabobpsvr_AzureCalc_AzureCalcRateCard[[#This Row],[Price_Level]]&amp;Table_wabobpsvr_AzureCalc_AzureCalcRateCard[[#This Row],[Region]]</f>
        <v>Standard_D12 Cloud ServicesD11</v>
      </c>
      <c r="B4156">
        <v>11</v>
      </c>
      <c r="C4156" t="s">
        <v>701</v>
      </c>
      <c r="D4156" t="s">
        <v>183</v>
      </c>
      <c r="E4156">
        <v>0.76736000000000004</v>
      </c>
      <c r="F4156" t="s">
        <v>1160</v>
      </c>
      <c r="G4156" s="784" t="s">
        <v>4431</v>
      </c>
      <c r="H4156" s="784" t="s">
        <v>4431</v>
      </c>
      <c r="I4156" s="784" t="s">
        <v>5522</v>
      </c>
    </row>
    <row r="4157" spans="1:9" hidden="1">
      <c r="A4157" t="str">
        <f>Table_wabobpsvr_AzureCalc_AzureCalcRateCard[[#This Row],[ServiceName]]&amp;Table_wabobpsvr_AzureCalc_AzureCalcRateCard[[#This Row],[Price_Level]]&amp;Table_wabobpsvr_AzureCalc_AzureCalcRateCard[[#This Row],[Region]]</f>
        <v>Standard_D12 Cloud ServicesMOSP12</v>
      </c>
      <c r="B4157">
        <v>12</v>
      </c>
      <c r="C4157" t="s">
        <v>701</v>
      </c>
      <c r="D4157" t="s">
        <v>627</v>
      </c>
      <c r="E4157">
        <v>0.75600000000000001</v>
      </c>
      <c r="F4157" t="s">
        <v>1160</v>
      </c>
      <c r="G4157" s="784" t="s">
        <v>4431</v>
      </c>
      <c r="H4157" s="784" t="s">
        <v>4431</v>
      </c>
      <c r="I4157" s="784" t="s">
        <v>5523</v>
      </c>
    </row>
    <row r="4158" spans="1:9" hidden="1">
      <c r="A4158" t="str">
        <f>Table_wabobpsvr_AzureCalc_AzureCalcRateCard[[#This Row],[ServiceName]]&amp;Table_wabobpsvr_AzureCalc_AzureCalcRateCard[[#This Row],[Price_Level]]&amp;Table_wabobpsvr_AzureCalc_AzureCalcRateCard[[#This Row],[Region]]</f>
        <v>Standard_D12 Cloud ServicesA12</v>
      </c>
      <c r="B4158">
        <v>12</v>
      </c>
      <c r="C4158" t="s">
        <v>701</v>
      </c>
      <c r="D4158" t="s">
        <v>181</v>
      </c>
      <c r="E4158">
        <v>0.73331999999999997</v>
      </c>
      <c r="F4158" t="s">
        <v>1160</v>
      </c>
      <c r="G4158" s="784" t="s">
        <v>4431</v>
      </c>
      <c r="H4158" s="784" t="s">
        <v>4431</v>
      </c>
      <c r="I4158" s="784" t="s">
        <v>5523</v>
      </c>
    </row>
    <row r="4159" spans="1:9" hidden="1">
      <c r="A4159" t="str">
        <f>Table_wabobpsvr_AzureCalc_AzureCalcRateCard[[#This Row],[ServiceName]]&amp;Table_wabobpsvr_AzureCalc_AzureCalcRateCard[[#This Row],[Price_Level]]&amp;Table_wabobpsvr_AzureCalc_AzureCalcRateCard[[#This Row],[Region]]</f>
        <v>Standard_D12 Cloud ServicesB12</v>
      </c>
      <c r="B4159">
        <v>12</v>
      </c>
      <c r="C4159" t="s">
        <v>701</v>
      </c>
      <c r="D4159" t="s">
        <v>182</v>
      </c>
      <c r="E4159">
        <v>0.71064000000000005</v>
      </c>
      <c r="F4159" t="s">
        <v>1160</v>
      </c>
      <c r="G4159" s="784" t="s">
        <v>4431</v>
      </c>
      <c r="H4159" s="784" t="s">
        <v>4431</v>
      </c>
      <c r="I4159" s="784" t="s">
        <v>5523</v>
      </c>
    </row>
    <row r="4160" spans="1:9" hidden="1">
      <c r="A4160" t="str">
        <f>Table_wabobpsvr_AzureCalc_AzureCalcRateCard[[#This Row],[ServiceName]]&amp;Table_wabobpsvr_AzureCalc_AzureCalcRateCard[[#This Row],[Price_Level]]&amp;Table_wabobpsvr_AzureCalc_AzureCalcRateCard[[#This Row],[Region]]</f>
        <v>Standard_D12 Cloud ServicesC12</v>
      </c>
      <c r="B4160">
        <v>12</v>
      </c>
      <c r="C4160" t="s">
        <v>701</v>
      </c>
      <c r="D4160" t="s">
        <v>184</v>
      </c>
      <c r="E4160">
        <v>0.68796000000000002</v>
      </c>
      <c r="F4160" t="s">
        <v>1160</v>
      </c>
      <c r="G4160" s="784" t="s">
        <v>4431</v>
      </c>
      <c r="H4160" s="784" t="s">
        <v>4431</v>
      </c>
      <c r="I4160" s="784" t="s">
        <v>5523</v>
      </c>
    </row>
    <row r="4161" spans="1:9" hidden="1">
      <c r="A4161" t="str">
        <f>Table_wabobpsvr_AzureCalc_AzureCalcRateCard[[#This Row],[ServiceName]]&amp;Table_wabobpsvr_AzureCalc_AzureCalcRateCard[[#This Row],[Price_Level]]&amp;Table_wabobpsvr_AzureCalc_AzureCalcRateCard[[#This Row],[Region]]</f>
        <v>Standard_D12 Cloud ServicesD12</v>
      </c>
      <c r="B4161">
        <v>12</v>
      </c>
      <c r="C4161" t="s">
        <v>701</v>
      </c>
      <c r="D4161" t="s">
        <v>183</v>
      </c>
      <c r="E4161">
        <v>0.66527999999999998</v>
      </c>
      <c r="F4161" t="s">
        <v>1160</v>
      </c>
      <c r="G4161" s="784" t="s">
        <v>4431</v>
      </c>
      <c r="H4161" s="784" t="s">
        <v>4431</v>
      </c>
      <c r="I4161" s="784" t="s">
        <v>5523</v>
      </c>
    </row>
    <row r="4162" spans="1:9" hidden="1">
      <c r="A4162" t="str">
        <f>Table_wabobpsvr_AzureCalc_AzureCalcRateCard[[#This Row],[ServiceName]]&amp;Table_wabobpsvr_AzureCalc_AzureCalcRateCard[[#This Row],[Price_Level]]&amp;Table_wabobpsvr_AzureCalc_AzureCalcRateCard[[#This Row],[Region]]</f>
        <v>Standard_D12 Cloud ServicesMOSP3</v>
      </c>
      <c r="B4162">
        <v>3</v>
      </c>
      <c r="C4162" t="s">
        <v>701</v>
      </c>
      <c r="D4162" t="s">
        <v>627</v>
      </c>
      <c r="E4162">
        <v>0.80600000000000005</v>
      </c>
      <c r="F4162" t="s">
        <v>1160</v>
      </c>
      <c r="G4162" s="784" t="s">
        <v>4431</v>
      </c>
      <c r="H4162" s="784" t="s">
        <v>4431</v>
      </c>
      <c r="I4162" s="784" t="s">
        <v>5524</v>
      </c>
    </row>
    <row r="4163" spans="1:9" hidden="1">
      <c r="A4163" t="str">
        <f>Table_wabobpsvr_AzureCalc_AzureCalcRateCard[[#This Row],[ServiceName]]&amp;Table_wabobpsvr_AzureCalc_AzureCalcRateCard[[#This Row],[Price_Level]]&amp;Table_wabobpsvr_AzureCalc_AzureCalcRateCard[[#This Row],[Region]]</f>
        <v>Standard_D12 Cloud ServicesA3</v>
      </c>
      <c r="B4163">
        <v>3</v>
      </c>
      <c r="C4163" t="s">
        <v>701</v>
      </c>
      <c r="D4163" t="s">
        <v>181</v>
      </c>
      <c r="E4163">
        <v>0.78181999999999996</v>
      </c>
      <c r="F4163" t="s">
        <v>1160</v>
      </c>
      <c r="G4163" s="784" t="s">
        <v>4431</v>
      </c>
      <c r="H4163" s="784" t="s">
        <v>4431</v>
      </c>
      <c r="I4163" s="784" t="s">
        <v>5524</v>
      </c>
    </row>
    <row r="4164" spans="1:9" hidden="1">
      <c r="A4164" t="str">
        <f>Table_wabobpsvr_AzureCalc_AzureCalcRateCard[[#This Row],[ServiceName]]&amp;Table_wabobpsvr_AzureCalc_AzureCalcRateCard[[#This Row],[Price_Level]]&amp;Table_wabobpsvr_AzureCalc_AzureCalcRateCard[[#This Row],[Region]]</f>
        <v>Standard_D12 Cloud ServicesB3</v>
      </c>
      <c r="B4164">
        <v>3</v>
      </c>
      <c r="C4164" t="s">
        <v>701</v>
      </c>
      <c r="D4164" t="s">
        <v>182</v>
      </c>
      <c r="E4164">
        <v>0.75763999999999998</v>
      </c>
      <c r="F4164" t="s">
        <v>1160</v>
      </c>
      <c r="G4164" s="784" t="s">
        <v>4431</v>
      </c>
      <c r="H4164" s="784" t="s">
        <v>4431</v>
      </c>
      <c r="I4164" s="784" t="s">
        <v>5524</v>
      </c>
    </row>
    <row r="4165" spans="1:9" hidden="1">
      <c r="A4165" t="str">
        <f>Table_wabobpsvr_AzureCalc_AzureCalcRateCard[[#This Row],[ServiceName]]&amp;Table_wabobpsvr_AzureCalc_AzureCalcRateCard[[#This Row],[Price_Level]]&amp;Table_wabobpsvr_AzureCalc_AzureCalcRateCard[[#This Row],[Region]]</f>
        <v>Standard_D12 Cloud ServicesC3</v>
      </c>
      <c r="B4165">
        <v>3</v>
      </c>
      <c r="C4165" t="s">
        <v>701</v>
      </c>
      <c r="D4165" t="s">
        <v>184</v>
      </c>
      <c r="E4165">
        <v>0.73346</v>
      </c>
      <c r="F4165" t="s">
        <v>1160</v>
      </c>
      <c r="G4165" s="784" t="s">
        <v>4431</v>
      </c>
      <c r="H4165" s="784" t="s">
        <v>4431</v>
      </c>
      <c r="I4165" s="784" t="s">
        <v>5524</v>
      </c>
    </row>
    <row r="4166" spans="1:9" hidden="1">
      <c r="A4166" t="str">
        <f>Table_wabobpsvr_AzureCalc_AzureCalcRateCard[[#This Row],[ServiceName]]&amp;Table_wabobpsvr_AzureCalc_AzureCalcRateCard[[#This Row],[Price_Level]]&amp;Table_wabobpsvr_AzureCalc_AzureCalcRateCard[[#This Row],[Region]]</f>
        <v>Standard_D12 Cloud ServicesD3</v>
      </c>
      <c r="B4166">
        <v>3</v>
      </c>
      <c r="C4166" t="s">
        <v>701</v>
      </c>
      <c r="D4166" t="s">
        <v>183</v>
      </c>
      <c r="E4166">
        <v>0.70928000000000002</v>
      </c>
      <c r="F4166" t="s">
        <v>1160</v>
      </c>
      <c r="G4166" s="784" t="s">
        <v>4431</v>
      </c>
      <c r="H4166" s="784" t="s">
        <v>4431</v>
      </c>
      <c r="I4166" s="784" t="s">
        <v>5524</v>
      </c>
    </row>
    <row r="4167" spans="1:9" hidden="1">
      <c r="A4167" t="str">
        <f>Table_wabobpsvr_AzureCalc_AzureCalcRateCard[[#This Row],[ServiceName]]&amp;Table_wabobpsvr_AzureCalc_AzureCalcRateCard[[#This Row],[Price_Level]]&amp;Table_wabobpsvr_AzureCalc_AzureCalcRateCard[[#This Row],[Region]]</f>
        <v>Standard_D12 Cloud ServicesMOSP6</v>
      </c>
      <c r="B4167">
        <v>6</v>
      </c>
      <c r="C4167" t="s">
        <v>701</v>
      </c>
      <c r="D4167" t="s">
        <v>627</v>
      </c>
      <c r="E4167">
        <v>0.80600000000000005</v>
      </c>
      <c r="F4167" t="s">
        <v>1160</v>
      </c>
      <c r="G4167" s="784" t="s">
        <v>4431</v>
      </c>
      <c r="H4167" s="784" t="s">
        <v>4431</v>
      </c>
      <c r="I4167" s="784" t="s">
        <v>5525</v>
      </c>
    </row>
    <row r="4168" spans="1:9" hidden="1">
      <c r="A4168" s="784" t="str">
        <f>Table_wabobpsvr_AzureCalc_AzureCalcRateCard[[#This Row],[ServiceName]]&amp;Table_wabobpsvr_AzureCalc_AzureCalcRateCard[[#This Row],[Price_Level]]&amp;Table_wabobpsvr_AzureCalc_AzureCalcRateCard[[#This Row],[Region]]</f>
        <v>Standard_D12 Cloud ServicesA6</v>
      </c>
      <c r="B4168" s="784">
        <v>6</v>
      </c>
      <c r="C4168" s="784" t="s">
        <v>701</v>
      </c>
      <c r="D4168" s="784" t="s">
        <v>181</v>
      </c>
      <c r="E4168" s="784">
        <v>0.78181999999999996</v>
      </c>
      <c r="F4168" s="784" t="s">
        <v>1160</v>
      </c>
      <c r="G4168" s="784" t="s">
        <v>4431</v>
      </c>
      <c r="H4168" s="784" t="s">
        <v>4431</v>
      </c>
      <c r="I4168" s="784" t="s">
        <v>5525</v>
      </c>
    </row>
    <row r="4169" spans="1:9" hidden="1">
      <c r="A4169" s="784" t="str">
        <f>Table_wabobpsvr_AzureCalc_AzureCalcRateCard[[#This Row],[ServiceName]]&amp;Table_wabobpsvr_AzureCalc_AzureCalcRateCard[[#This Row],[Price_Level]]&amp;Table_wabobpsvr_AzureCalc_AzureCalcRateCard[[#This Row],[Region]]</f>
        <v>Standard_D12 Cloud ServicesB6</v>
      </c>
      <c r="B4169" s="784">
        <v>6</v>
      </c>
      <c r="C4169" s="784" t="s">
        <v>701</v>
      </c>
      <c r="D4169" s="784" t="s">
        <v>182</v>
      </c>
      <c r="E4169" s="784">
        <v>0.75763999999999998</v>
      </c>
      <c r="F4169" s="784" t="s">
        <v>1160</v>
      </c>
      <c r="G4169" s="784" t="s">
        <v>4431</v>
      </c>
      <c r="H4169" s="784" t="s">
        <v>4431</v>
      </c>
      <c r="I4169" s="784" t="s">
        <v>5525</v>
      </c>
    </row>
    <row r="4170" spans="1:9" hidden="1">
      <c r="A4170" s="784" t="str">
        <f>Table_wabobpsvr_AzureCalc_AzureCalcRateCard[[#This Row],[ServiceName]]&amp;Table_wabobpsvr_AzureCalc_AzureCalcRateCard[[#This Row],[Price_Level]]&amp;Table_wabobpsvr_AzureCalc_AzureCalcRateCard[[#This Row],[Region]]</f>
        <v>Basic_D5 VM (Windows)B8</v>
      </c>
      <c r="B4170" s="784">
        <v>8</v>
      </c>
      <c r="C4170" s="784" t="s">
        <v>701</v>
      </c>
      <c r="D4170" s="784" t="s">
        <v>182</v>
      </c>
      <c r="E4170" s="784">
        <v>2.0304000000000002</v>
      </c>
      <c r="F4170" s="784" t="s">
        <v>1151</v>
      </c>
      <c r="G4170" s="784" t="s">
        <v>4431</v>
      </c>
      <c r="H4170" s="784" t="s">
        <v>4431</v>
      </c>
      <c r="I4170" s="784" t="s">
        <v>5494</v>
      </c>
    </row>
    <row r="4171" spans="1:9" hidden="1">
      <c r="A4171" s="784" t="str">
        <f>Table_wabobpsvr_AzureCalc_AzureCalcRateCard[[#This Row],[ServiceName]]&amp;Table_wabobpsvr_AzureCalc_AzureCalcRateCard[[#This Row],[Price_Level]]&amp;Table_wabobpsvr_AzureCalc_AzureCalcRateCard[[#This Row],[Region]]</f>
        <v>Basic_D5 VM (Windows)C8</v>
      </c>
      <c r="B4171" s="784">
        <v>8</v>
      </c>
      <c r="C4171" s="784" t="s">
        <v>701</v>
      </c>
      <c r="D4171" s="784" t="s">
        <v>184</v>
      </c>
      <c r="E4171" s="784">
        <v>1.9656</v>
      </c>
      <c r="F4171" s="784" t="s">
        <v>1151</v>
      </c>
      <c r="G4171" s="784" t="s">
        <v>4431</v>
      </c>
      <c r="H4171" s="784" t="s">
        <v>4431</v>
      </c>
      <c r="I4171" s="784" t="s">
        <v>5494</v>
      </c>
    </row>
    <row r="4172" spans="1:9" hidden="1">
      <c r="A4172" s="784" t="str">
        <f>Table_wabobpsvr_AzureCalc_AzureCalcRateCard[[#This Row],[ServiceName]]&amp;Table_wabobpsvr_AzureCalc_AzureCalcRateCard[[#This Row],[Price_Level]]&amp;Table_wabobpsvr_AzureCalc_AzureCalcRateCard[[#This Row],[Region]]</f>
        <v>Basic_D5 VM (Windows)D8</v>
      </c>
      <c r="B4172" s="784">
        <v>8</v>
      </c>
      <c r="C4172" s="784" t="s">
        <v>701</v>
      </c>
      <c r="D4172" s="784" t="s">
        <v>183</v>
      </c>
      <c r="E4172" s="784">
        <v>1.9008</v>
      </c>
      <c r="F4172" s="784" t="s">
        <v>1151</v>
      </c>
      <c r="G4172" s="784" t="s">
        <v>4431</v>
      </c>
      <c r="H4172" s="784" t="s">
        <v>4431</v>
      </c>
      <c r="I4172" s="784" t="s">
        <v>5494</v>
      </c>
    </row>
    <row r="4173" spans="1:9" hidden="1">
      <c r="A4173" s="784" t="str">
        <f>Table_wabobpsvr_AzureCalc_AzureCalcRateCard[[#This Row],[ServiceName]]&amp;Table_wabobpsvr_AzureCalc_AzureCalcRateCard[[#This Row],[Price_Level]]&amp;Table_wabobpsvr_AzureCalc_AzureCalcRateCard[[#This Row],[Region]]</f>
        <v>Basic_D5 VM (Windows)MOSP11</v>
      </c>
      <c r="B4173" s="784">
        <v>11</v>
      </c>
      <c r="C4173" s="784" t="s">
        <v>701</v>
      </c>
      <c r="D4173" s="784" t="s">
        <v>627</v>
      </c>
      <c r="E4173" s="784">
        <v>2.4910000000000001</v>
      </c>
      <c r="F4173" s="784" t="s">
        <v>1151</v>
      </c>
      <c r="G4173" s="784" t="s">
        <v>4431</v>
      </c>
      <c r="H4173" s="784" t="s">
        <v>4431</v>
      </c>
      <c r="I4173" s="784" t="s">
        <v>5526</v>
      </c>
    </row>
    <row r="4174" spans="1:9" hidden="1">
      <c r="A4174" s="784" t="str">
        <f>Table_wabobpsvr_AzureCalc_AzureCalcRateCard[[#This Row],[ServiceName]]&amp;Table_wabobpsvr_AzureCalc_AzureCalcRateCard[[#This Row],[Price_Level]]&amp;Table_wabobpsvr_AzureCalc_AzureCalcRateCard[[#This Row],[Region]]</f>
        <v>Basic_D5 VM (Windows)A11</v>
      </c>
      <c r="B4174" s="784">
        <v>11</v>
      </c>
      <c r="C4174" s="784" t="s">
        <v>701</v>
      </c>
      <c r="D4174" s="784" t="s">
        <v>181</v>
      </c>
      <c r="E4174" s="784">
        <v>2.4162699999999999</v>
      </c>
      <c r="F4174" s="784" t="s">
        <v>1151</v>
      </c>
      <c r="G4174" s="784" t="s">
        <v>4431</v>
      </c>
      <c r="H4174" s="784" t="s">
        <v>4431</v>
      </c>
      <c r="I4174" s="784" t="s">
        <v>5526</v>
      </c>
    </row>
    <row r="4175" spans="1:9" hidden="1">
      <c r="A4175" s="784" t="str">
        <f>Table_wabobpsvr_AzureCalc_AzureCalcRateCard[[#This Row],[ServiceName]]&amp;Table_wabobpsvr_AzureCalc_AzureCalcRateCard[[#This Row],[Price_Level]]&amp;Table_wabobpsvr_AzureCalc_AzureCalcRateCard[[#This Row],[Region]]</f>
        <v>Basic_D5 VM (Windows)B11</v>
      </c>
      <c r="B4175" s="784">
        <v>11</v>
      </c>
      <c r="C4175" s="784" t="s">
        <v>701</v>
      </c>
      <c r="D4175" s="784" t="s">
        <v>182</v>
      </c>
      <c r="E4175" s="784">
        <v>2.3415400000000002</v>
      </c>
      <c r="F4175" s="784" t="s">
        <v>1151</v>
      </c>
      <c r="G4175" s="784" t="s">
        <v>4431</v>
      </c>
      <c r="H4175" s="784" t="s">
        <v>4431</v>
      </c>
      <c r="I4175" s="784" t="s">
        <v>5526</v>
      </c>
    </row>
    <row r="4176" spans="1:9" hidden="1">
      <c r="A4176" s="784" t="str">
        <f>Table_wabobpsvr_AzureCalc_AzureCalcRateCard[[#This Row],[ServiceName]]&amp;Table_wabobpsvr_AzureCalc_AzureCalcRateCard[[#This Row],[Price_Level]]&amp;Table_wabobpsvr_AzureCalc_AzureCalcRateCard[[#This Row],[Region]]</f>
        <v>Basic_D5 VM (Windows)C11</v>
      </c>
      <c r="B4176" s="784">
        <v>11</v>
      </c>
      <c r="C4176" s="784" t="s">
        <v>701</v>
      </c>
      <c r="D4176" s="784" t="s">
        <v>184</v>
      </c>
      <c r="E4176" s="784">
        <v>2.26681</v>
      </c>
      <c r="F4176" s="784" t="s">
        <v>1151</v>
      </c>
      <c r="G4176" s="784" t="s">
        <v>4431</v>
      </c>
      <c r="H4176" s="784" t="s">
        <v>4431</v>
      </c>
      <c r="I4176" s="784" t="s">
        <v>5526</v>
      </c>
    </row>
    <row r="4177" spans="1:9" hidden="1">
      <c r="A4177" s="784" t="str">
        <f>Table_wabobpsvr_AzureCalc_AzureCalcRateCard[[#This Row],[ServiceName]]&amp;Table_wabobpsvr_AzureCalc_AzureCalcRateCard[[#This Row],[Price_Level]]&amp;Table_wabobpsvr_AzureCalc_AzureCalcRateCard[[#This Row],[Region]]</f>
        <v>Basic_D5 VM (Windows)D11</v>
      </c>
      <c r="B4177" s="784">
        <v>11</v>
      </c>
      <c r="C4177" s="784" t="s">
        <v>701</v>
      </c>
      <c r="D4177" s="784" t="s">
        <v>183</v>
      </c>
      <c r="E4177" s="784">
        <v>2.1920799999999998</v>
      </c>
      <c r="F4177" s="784" t="s">
        <v>1151</v>
      </c>
      <c r="G4177" s="784" t="s">
        <v>4431</v>
      </c>
      <c r="H4177" s="784" t="s">
        <v>4431</v>
      </c>
      <c r="I4177" s="784" t="s">
        <v>5526</v>
      </c>
    </row>
    <row r="4178" spans="1:9" hidden="1">
      <c r="A4178" s="784" t="str">
        <f>Table_wabobpsvr_AzureCalc_AzureCalcRateCard[[#This Row],[ServiceName]]&amp;Table_wabobpsvr_AzureCalc_AzureCalcRateCard[[#This Row],[Price_Level]]&amp;Table_wabobpsvr_AzureCalc_AzureCalcRateCard[[#This Row],[Region]]</f>
        <v>Basic_D5 VM (Windows)MOSP12</v>
      </c>
      <c r="B4178" s="784">
        <v>12</v>
      </c>
      <c r="C4178" s="784" t="s">
        <v>701</v>
      </c>
      <c r="D4178" s="784" t="s">
        <v>627</v>
      </c>
      <c r="E4178" s="784">
        <v>2.16</v>
      </c>
      <c r="F4178" s="784" t="s">
        <v>1151</v>
      </c>
      <c r="G4178" s="784" t="s">
        <v>4431</v>
      </c>
      <c r="H4178" s="784" t="s">
        <v>4431</v>
      </c>
      <c r="I4178" s="784" t="s">
        <v>5527</v>
      </c>
    </row>
    <row r="4179" spans="1:9" hidden="1">
      <c r="A4179" s="784" t="str">
        <f>Table_wabobpsvr_AzureCalc_AzureCalcRateCard[[#This Row],[ServiceName]]&amp;Table_wabobpsvr_AzureCalc_AzureCalcRateCard[[#This Row],[Price_Level]]&amp;Table_wabobpsvr_AzureCalc_AzureCalcRateCard[[#This Row],[Region]]</f>
        <v>Basic_D5 VM (Windows)A12</v>
      </c>
      <c r="B4179" s="784">
        <v>12</v>
      </c>
      <c r="C4179" s="784" t="s">
        <v>701</v>
      </c>
      <c r="D4179" s="784" t="s">
        <v>181</v>
      </c>
      <c r="E4179" s="784">
        <v>2.0952000000000002</v>
      </c>
      <c r="F4179" s="784" t="s">
        <v>1151</v>
      </c>
      <c r="G4179" s="784" t="s">
        <v>4431</v>
      </c>
      <c r="H4179" s="784" t="s">
        <v>4431</v>
      </c>
      <c r="I4179" s="784" t="s">
        <v>5527</v>
      </c>
    </row>
    <row r="4180" spans="1:9" hidden="1">
      <c r="A4180" s="784" t="str">
        <f>Table_wabobpsvr_AzureCalc_AzureCalcRateCard[[#This Row],[ServiceName]]&amp;Table_wabobpsvr_AzureCalc_AzureCalcRateCard[[#This Row],[Price_Level]]&amp;Table_wabobpsvr_AzureCalc_AzureCalcRateCard[[#This Row],[Region]]</f>
        <v>Basic_D5 VM (Windows)B12</v>
      </c>
      <c r="B4180" s="784">
        <v>12</v>
      </c>
      <c r="C4180" s="784" t="s">
        <v>701</v>
      </c>
      <c r="D4180" s="784" t="s">
        <v>182</v>
      </c>
      <c r="E4180" s="784">
        <v>2.0304000000000002</v>
      </c>
      <c r="F4180" s="784" t="s">
        <v>1151</v>
      </c>
      <c r="G4180" s="784" t="s">
        <v>4431</v>
      </c>
      <c r="H4180" s="784" t="s">
        <v>4431</v>
      </c>
      <c r="I4180" s="784" t="s">
        <v>5527</v>
      </c>
    </row>
    <row r="4181" spans="1:9" hidden="1">
      <c r="A4181" s="784" t="str">
        <f>Table_wabobpsvr_AzureCalc_AzureCalcRateCard[[#This Row],[ServiceName]]&amp;Table_wabobpsvr_AzureCalc_AzureCalcRateCard[[#This Row],[Price_Level]]&amp;Table_wabobpsvr_AzureCalc_AzureCalcRateCard[[#This Row],[Region]]</f>
        <v>Basic_D5 VM (Windows)C12</v>
      </c>
      <c r="B4181" s="784">
        <v>12</v>
      </c>
      <c r="C4181" s="784" t="s">
        <v>701</v>
      </c>
      <c r="D4181" s="784" t="s">
        <v>184</v>
      </c>
      <c r="E4181" s="784">
        <v>1.9656</v>
      </c>
      <c r="F4181" s="784" t="s">
        <v>1151</v>
      </c>
      <c r="G4181" s="784" t="s">
        <v>4431</v>
      </c>
      <c r="H4181" s="784" t="s">
        <v>4431</v>
      </c>
      <c r="I4181" s="784" t="s">
        <v>5527</v>
      </c>
    </row>
    <row r="4182" spans="1:9" hidden="1">
      <c r="A4182" s="784" t="str">
        <f>Table_wabobpsvr_AzureCalc_AzureCalcRateCard[[#This Row],[ServiceName]]&amp;Table_wabobpsvr_AzureCalc_AzureCalcRateCard[[#This Row],[Price_Level]]&amp;Table_wabobpsvr_AzureCalc_AzureCalcRateCard[[#This Row],[Region]]</f>
        <v>Basic_D5 VM (Windows)D12</v>
      </c>
      <c r="B4182" s="784">
        <v>12</v>
      </c>
      <c r="C4182" s="784" t="s">
        <v>701</v>
      </c>
      <c r="D4182" s="784" t="s">
        <v>183</v>
      </c>
      <c r="E4182" s="784">
        <v>1.9008</v>
      </c>
      <c r="F4182" s="784" t="s">
        <v>1151</v>
      </c>
      <c r="G4182" s="784" t="s">
        <v>4431</v>
      </c>
      <c r="H4182" s="784" t="s">
        <v>4431</v>
      </c>
      <c r="I4182" s="784" t="s">
        <v>5527</v>
      </c>
    </row>
    <row r="4183" spans="1:9" hidden="1">
      <c r="A4183" s="784" t="str">
        <f>Table_wabobpsvr_AzureCalc_AzureCalcRateCard[[#This Row],[ServiceName]]&amp;Table_wabobpsvr_AzureCalc_AzureCalcRateCard[[#This Row],[Price_Level]]&amp;Table_wabobpsvr_AzureCalc_AzureCalcRateCard[[#This Row],[Region]]</f>
        <v>Basic_D5 VM (Windows)MOSP3</v>
      </c>
      <c r="B4183" s="784">
        <v>3</v>
      </c>
      <c r="C4183" s="784" t="s">
        <v>701</v>
      </c>
      <c r="D4183" s="784" t="s">
        <v>627</v>
      </c>
      <c r="E4183" s="784">
        <v>2.016</v>
      </c>
      <c r="F4183" s="784" t="s">
        <v>1151</v>
      </c>
      <c r="G4183" s="784" t="s">
        <v>4431</v>
      </c>
      <c r="H4183" s="784" t="s">
        <v>4431</v>
      </c>
      <c r="I4183" s="784" t="s">
        <v>5528</v>
      </c>
    </row>
    <row r="4184" spans="1:9" hidden="1">
      <c r="A4184" s="784" t="str">
        <f>Table_wabobpsvr_AzureCalc_AzureCalcRateCard[[#This Row],[ServiceName]]&amp;Table_wabobpsvr_AzureCalc_AzureCalcRateCard[[#This Row],[Price_Level]]&amp;Table_wabobpsvr_AzureCalc_AzureCalcRateCard[[#This Row],[Region]]</f>
        <v>Basic_D5 VM (Windows)A3</v>
      </c>
      <c r="B4184" s="784">
        <v>3</v>
      </c>
      <c r="C4184" s="784" t="s">
        <v>701</v>
      </c>
      <c r="D4184" s="784" t="s">
        <v>181</v>
      </c>
      <c r="E4184" s="784">
        <v>1.9555199999999999</v>
      </c>
      <c r="F4184" s="784" t="s">
        <v>1151</v>
      </c>
      <c r="G4184" s="784" t="s">
        <v>4431</v>
      </c>
      <c r="H4184" s="784" t="s">
        <v>4431</v>
      </c>
      <c r="I4184" s="784" t="s">
        <v>5528</v>
      </c>
    </row>
    <row r="4185" spans="1:9" hidden="1">
      <c r="A4185" s="784" t="str">
        <f>Table_wabobpsvr_AzureCalc_AzureCalcRateCard[[#This Row],[ServiceName]]&amp;Table_wabobpsvr_AzureCalc_AzureCalcRateCard[[#This Row],[Price_Level]]&amp;Table_wabobpsvr_AzureCalc_AzureCalcRateCard[[#This Row],[Region]]</f>
        <v>Basic_D5 VM (Windows)B3</v>
      </c>
      <c r="B4185" s="784">
        <v>3</v>
      </c>
      <c r="C4185" s="784" t="s">
        <v>701</v>
      </c>
      <c r="D4185" s="784" t="s">
        <v>182</v>
      </c>
      <c r="E4185" s="784">
        <v>1.8950400000000001</v>
      </c>
      <c r="F4185" s="784" t="s">
        <v>1151</v>
      </c>
      <c r="G4185" s="784" t="s">
        <v>4431</v>
      </c>
      <c r="H4185" s="784" t="s">
        <v>4431</v>
      </c>
      <c r="I4185" s="784" t="s">
        <v>5528</v>
      </c>
    </row>
    <row r="4186" spans="1:9" hidden="1">
      <c r="A4186" s="784" t="str">
        <f>Table_wabobpsvr_AzureCalc_AzureCalcRateCard[[#This Row],[ServiceName]]&amp;Table_wabobpsvr_AzureCalc_AzureCalcRateCard[[#This Row],[Price_Level]]&amp;Table_wabobpsvr_AzureCalc_AzureCalcRateCard[[#This Row],[Region]]</f>
        <v>Basic_D5 VM (Windows)C3</v>
      </c>
      <c r="B4186" s="784">
        <v>3</v>
      </c>
      <c r="C4186" s="784" t="s">
        <v>701</v>
      </c>
      <c r="D4186" s="784" t="s">
        <v>184</v>
      </c>
      <c r="E4186" s="784">
        <v>1.83456</v>
      </c>
      <c r="F4186" s="784" t="s">
        <v>1151</v>
      </c>
      <c r="G4186" s="784" t="s">
        <v>4431</v>
      </c>
      <c r="H4186" s="784" t="s">
        <v>4431</v>
      </c>
      <c r="I4186" s="784" t="s">
        <v>5528</v>
      </c>
    </row>
    <row r="4187" spans="1:9" hidden="1">
      <c r="A4187" s="784" t="str">
        <f>Table_wabobpsvr_AzureCalc_AzureCalcRateCard[[#This Row],[ServiceName]]&amp;Table_wabobpsvr_AzureCalc_AzureCalcRateCard[[#This Row],[Price_Level]]&amp;Table_wabobpsvr_AzureCalc_AzureCalcRateCard[[#This Row],[Region]]</f>
        <v>Basic_D5 VM (Windows)D3</v>
      </c>
      <c r="B4187" s="784">
        <v>3</v>
      </c>
      <c r="C4187" s="784" t="s">
        <v>701</v>
      </c>
      <c r="D4187" s="784" t="s">
        <v>183</v>
      </c>
      <c r="E4187" s="784">
        <v>1.7740800000000001</v>
      </c>
      <c r="F4187" s="784" t="s">
        <v>1151</v>
      </c>
      <c r="G4187" s="784" t="s">
        <v>4431</v>
      </c>
      <c r="H4187" s="784" t="s">
        <v>4431</v>
      </c>
      <c r="I4187" s="784" t="s">
        <v>5528</v>
      </c>
    </row>
    <row r="4188" spans="1:9" hidden="1">
      <c r="A4188" s="784" t="str">
        <f>Table_wabobpsvr_AzureCalc_AzureCalcRateCard[[#This Row],[ServiceName]]&amp;Table_wabobpsvr_AzureCalc_AzureCalcRateCard[[#This Row],[Price_Level]]&amp;Table_wabobpsvr_AzureCalc_AzureCalcRateCard[[#This Row],[Region]]</f>
        <v>Basic_D5 VM (Windows)MOSP6</v>
      </c>
      <c r="B4188" s="784">
        <v>6</v>
      </c>
      <c r="C4188" s="784" t="s">
        <v>701</v>
      </c>
      <c r="D4188" s="784" t="s">
        <v>627</v>
      </c>
      <c r="E4188" s="784">
        <v>2.016</v>
      </c>
      <c r="F4188" s="784" t="s">
        <v>1151</v>
      </c>
      <c r="G4188" s="784" t="s">
        <v>4431</v>
      </c>
      <c r="H4188" s="784" t="s">
        <v>4431</v>
      </c>
      <c r="I4188" s="784" t="s">
        <v>5529</v>
      </c>
    </row>
    <row r="4189" spans="1:9" hidden="1">
      <c r="A4189" s="784" t="str">
        <f>Table_wabobpsvr_AzureCalc_AzureCalcRateCard[[#This Row],[ServiceName]]&amp;Table_wabobpsvr_AzureCalc_AzureCalcRateCard[[#This Row],[Price_Level]]&amp;Table_wabobpsvr_AzureCalc_AzureCalcRateCard[[#This Row],[Region]]</f>
        <v>Basic_D5 VM (Windows)A6</v>
      </c>
      <c r="B4189" s="784">
        <v>6</v>
      </c>
      <c r="C4189" s="784" t="s">
        <v>701</v>
      </c>
      <c r="D4189" s="784" t="s">
        <v>181</v>
      </c>
      <c r="E4189" s="784">
        <v>1.9555199999999999</v>
      </c>
      <c r="F4189" s="784" t="s">
        <v>1151</v>
      </c>
      <c r="G4189" s="784" t="s">
        <v>4431</v>
      </c>
      <c r="H4189" s="784" t="s">
        <v>4431</v>
      </c>
      <c r="I4189" s="784" t="s">
        <v>5529</v>
      </c>
    </row>
    <row r="4190" spans="1:9" hidden="1">
      <c r="A4190" t="str">
        <f>Table_wabobpsvr_AzureCalc_AzureCalcRateCard[[#This Row],[ServiceName]]&amp;Table_wabobpsvr_AzureCalc_AzureCalcRateCard[[#This Row],[Price_Level]]&amp;Table_wabobpsvr_AzureCalc_AzureCalcRateCard[[#This Row],[Region]]</f>
        <v>Basic_D5 VM (Windows)B6</v>
      </c>
      <c r="B4190">
        <v>6</v>
      </c>
      <c r="C4190" t="s">
        <v>701</v>
      </c>
      <c r="D4190" t="s">
        <v>182</v>
      </c>
      <c r="E4190">
        <v>1.8950400000000001</v>
      </c>
      <c r="F4190" t="s">
        <v>1151</v>
      </c>
      <c r="G4190" s="784" t="s">
        <v>4431</v>
      </c>
      <c r="H4190" s="784" t="s">
        <v>4431</v>
      </c>
      <c r="I4190" s="784" t="s">
        <v>5529</v>
      </c>
    </row>
    <row r="4191" spans="1:9" hidden="1">
      <c r="A4191" s="784" t="str">
        <f>Table_wabobpsvr_AzureCalc_AzureCalcRateCard[[#This Row],[ServiceName]]&amp;Table_wabobpsvr_AzureCalc_AzureCalcRateCard[[#This Row],[Price_Level]]&amp;Table_wabobpsvr_AzureCalc_AzureCalcRateCard[[#This Row],[Region]]</f>
        <v>Basic_D5 VM (Windows)C6</v>
      </c>
      <c r="B4191" s="784">
        <v>6</v>
      </c>
      <c r="C4191" s="784" t="s">
        <v>701</v>
      </c>
      <c r="D4191" s="784" t="s">
        <v>184</v>
      </c>
      <c r="E4191" s="784">
        <v>1.83456</v>
      </c>
      <c r="F4191" s="784" t="s">
        <v>1151</v>
      </c>
      <c r="G4191" s="784" t="s">
        <v>4431</v>
      </c>
      <c r="H4191" s="784" t="s">
        <v>4431</v>
      </c>
      <c r="I4191" s="784" t="s">
        <v>5529</v>
      </c>
    </row>
    <row r="4192" spans="1:9" hidden="1">
      <c r="A4192" s="784" t="str">
        <f>Table_wabobpsvr_AzureCalc_AzureCalcRateCard[[#This Row],[ServiceName]]&amp;Table_wabobpsvr_AzureCalc_AzureCalcRateCard[[#This Row],[Price_Level]]&amp;Table_wabobpsvr_AzureCalc_AzureCalcRateCard[[#This Row],[Region]]</f>
        <v>Basic_D5 VM (Windows)D6</v>
      </c>
      <c r="B4192" s="784">
        <v>6</v>
      </c>
      <c r="C4192" s="784" t="s">
        <v>701</v>
      </c>
      <c r="D4192" s="784" t="s">
        <v>183</v>
      </c>
      <c r="E4192" s="784">
        <v>1.7740800000000001</v>
      </c>
      <c r="F4192" s="784" t="s">
        <v>1151</v>
      </c>
      <c r="G4192" s="784" t="s">
        <v>4431</v>
      </c>
      <c r="H4192" s="784" t="s">
        <v>4431</v>
      </c>
      <c r="I4192" s="784" t="s">
        <v>5529</v>
      </c>
    </row>
    <row r="4193" spans="1:9" hidden="1">
      <c r="A4193" s="784" t="str">
        <f>Table_wabobpsvr_AzureCalc_AzureCalcRateCard[[#This Row],[ServiceName]]&amp;Table_wabobpsvr_AzureCalc_AzureCalcRateCard[[#This Row],[Price_Level]]&amp;Table_wabobpsvr_AzureCalc_AzureCalcRateCard[[#This Row],[Region]]</f>
        <v>Basic_D5 VM (Windows)MOSP2</v>
      </c>
      <c r="B4193" s="784">
        <v>2</v>
      </c>
      <c r="C4193" s="784" t="s">
        <v>701</v>
      </c>
      <c r="D4193" s="784" t="s">
        <v>627</v>
      </c>
      <c r="E4193" s="784">
        <v>1.8720000000000001</v>
      </c>
      <c r="F4193" s="784" t="s">
        <v>1151</v>
      </c>
      <c r="G4193" s="784" t="s">
        <v>4431</v>
      </c>
      <c r="H4193" s="784" t="s">
        <v>4431</v>
      </c>
      <c r="I4193" s="784" t="s">
        <v>5530</v>
      </c>
    </row>
    <row r="4194" spans="1:9" hidden="1">
      <c r="A4194" t="str">
        <f>Table_wabobpsvr_AzureCalc_AzureCalcRateCard[[#This Row],[ServiceName]]&amp;Table_wabobpsvr_AzureCalc_AzureCalcRateCard[[#This Row],[Price_Level]]&amp;Table_wabobpsvr_AzureCalc_AzureCalcRateCard[[#This Row],[Region]]</f>
        <v>Basic_D5 VM (Windows)A2</v>
      </c>
      <c r="B4194">
        <v>2</v>
      </c>
      <c r="C4194" t="s">
        <v>701</v>
      </c>
      <c r="D4194" t="s">
        <v>181</v>
      </c>
      <c r="E4194">
        <v>1.8158399999999999</v>
      </c>
      <c r="F4194" t="s">
        <v>1151</v>
      </c>
      <c r="G4194" s="784" t="s">
        <v>4431</v>
      </c>
      <c r="H4194" s="784" t="s">
        <v>4431</v>
      </c>
      <c r="I4194" s="784" t="s">
        <v>5530</v>
      </c>
    </row>
    <row r="4195" spans="1:9" hidden="1">
      <c r="A4195" t="str">
        <f>Table_wabobpsvr_AzureCalc_AzureCalcRateCard[[#This Row],[ServiceName]]&amp;Table_wabobpsvr_AzureCalc_AzureCalcRateCard[[#This Row],[Price_Level]]&amp;Table_wabobpsvr_AzureCalc_AzureCalcRateCard[[#This Row],[Region]]</f>
        <v>Basic_D5 VM (Windows)B2</v>
      </c>
      <c r="B4195">
        <v>2</v>
      </c>
      <c r="C4195" t="s">
        <v>701</v>
      </c>
      <c r="D4195" t="s">
        <v>182</v>
      </c>
      <c r="E4195">
        <v>1.7596799999999999</v>
      </c>
      <c r="F4195" t="s">
        <v>1151</v>
      </c>
      <c r="G4195" s="784" t="s">
        <v>4431</v>
      </c>
      <c r="H4195" s="784" t="s">
        <v>4431</v>
      </c>
      <c r="I4195" s="784" t="s">
        <v>5530</v>
      </c>
    </row>
    <row r="4196" spans="1:9" hidden="1">
      <c r="A4196" t="str">
        <f>Table_wabobpsvr_AzureCalc_AzureCalcRateCard[[#This Row],[ServiceName]]&amp;Table_wabobpsvr_AzureCalc_AzureCalcRateCard[[#This Row],[Price_Level]]&amp;Table_wabobpsvr_AzureCalc_AzureCalcRateCard[[#This Row],[Region]]</f>
        <v>Basic_D5 VM (Windows)C2</v>
      </c>
      <c r="B4196">
        <v>2</v>
      </c>
      <c r="C4196" t="s">
        <v>701</v>
      </c>
      <c r="D4196" t="s">
        <v>184</v>
      </c>
      <c r="E4196">
        <v>1.7035199999999999</v>
      </c>
      <c r="F4196" t="s">
        <v>1151</v>
      </c>
      <c r="G4196" s="784" t="s">
        <v>4431</v>
      </c>
      <c r="H4196" s="784" t="s">
        <v>4431</v>
      </c>
      <c r="I4196" s="784" t="s">
        <v>5530</v>
      </c>
    </row>
    <row r="4197" spans="1:9" hidden="1">
      <c r="A4197" s="784" t="str">
        <f>Table_wabobpsvr_AzureCalc_AzureCalcRateCard[[#This Row],[ServiceName]]&amp;Table_wabobpsvr_AzureCalc_AzureCalcRateCard[[#This Row],[Price_Level]]&amp;Table_wabobpsvr_AzureCalc_AzureCalcRateCard[[#This Row],[Region]]</f>
        <v>Basic_D5 VM (Windows)D2</v>
      </c>
      <c r="B4197" s="784">
        <v>2</v>
      </c>
      <c r="C4197" s="784" t="s">
        <v>701</v>
      </c>
      <c r="D4197" s="784" t="s">
        <v>183</v>
      </c>
      <c r="E4197" s="784">
        <v>1.6473599999999999</v>
      </c>
      <c r="F4197" s="784" t="s">
        <v>1151</v>
      </c>
      <c r="G4197" s="784" t="s">
        <v>4431</v>
      </c>
      <c r="H4197" s="784" t="s">
        <v>4431</v>
      </c>
      <c r="I4197" s="784" t="s">
        <v>5530</v>
      </c>
    </row>
    <row r="4198" spans="1:9" hidden="1">
      <c r="A4198" t="str">
        <f>Table_wabobpsvr_AzureCalc_AzureCalcRateCard[[#This Row],[ServiceName]]&amp;Table_wabobpsvr_AzureCalc_AzureCalcRateCard[[#This Row],[Price_Level]]&amp;Table_wabobpsvr_AzureCalc_AzureCalcRateCard[[#This Row],[Region]]</f>
        <v>Basic_D5 VM (Windows)MOSP5</v>
      </c>
      <c r="B4198">
        <v>5</v>
      </c>
      <c r="C4198" t="s">
        <v>701</v>
      </c>
      <c r="D4198" t="s">
        <v>627</v>
      </c>
      <c r="E4198">
        <v>2.016</v>
      </c>
      <c r="F4198" t="s">
        <v>1151</v>
      </c>
      <c r="G4198" s="784" t="s">
        <v>4431</v>
      </c>
      <c r="H4198" s="784" t="s">
        <v>4431</v>
      </c>
      <c r="I4198" s="784" t="s">
        <v>5531</v>
      </c>
    </row>
    <row r="4199" spans="1:9" hidden="1">
      <c r="A4199" t="str">
        <f>Table_wabobpsvr_AzureCalc_AzureCalcRateCard[[#This Row],[ServiceName]]&amp;Table_wabobpsvr_AzureCalc_AzureCalcRateCard[[#This Row],[Price_Level]]&amp;Table_wabobpsvr_AzureCalc_AzureCalcRateCard[[#This Row],[Region]]</f>
        <v>Basic_D5 VM (Windows)A5</v>
      </c>
      <c r="B4199">
        <v>5</v>
      </c>
      <c r="C4199" t="s">
        <v>701</v>
      </c>
      <c r="D4199" t="s">
        <v>181</v>
      </c>
      <c r="E4199">
        <v>1.9555199999999999</v>
      </c>
      <c r="F4199" t="s">
        <v>1151</v>
      </c>
      <c r="G4199" s="784" t="s">
        <v>4431</v>
      </c>
      <c r="H4199" s="784" t="s">
        <v>4431</v>
      </c>
      <c r="I4199" s="784" t="s">
        <v>5531</v>
      </c>
    </row>
    <row r="4200" spans="1:9" hidden="1">
      <c r="A4200" t="str">
        <f>Table_wabobpsvr_AzureCalc_AzureCalcRateCard[[#This Row],[ServiceName]]&amp;Table_wabobpsvr_AzureCalc_AzureCalcRateCard[[#This Row],[Price_Level]]&amp;Table_wabobpsvr_AzureCalc_AzureCalcRateCard[[#This Row],[Region]]</f>
        <v>Basic_D5 VM (Windows)B5</v>
      </c>
      <c r="B4200">
        <v>5</v>
      </c>
      <c r="C4200" t="s">
        <v>701</v>
      </c>
      <c r="D4200" t="s">
        <v>182</v>
      </c>
      <c r="E4200">
        <v>1.8950400000000001</v>
      </c>
      <c r="F4200" t="s">
        <v>1151</v>
      </c>
      <c r="G4200" s="784" t="s">
        <v>4431</v>
      </c>
      <c r="H4200" s="784" t="s">
        <v>4431</v>
      </c>
      <c r="I4200" s="784" t="s">
        <v>5531</v>
      </c>
    </row>
    <row r="4201" spans="1:9" hidden="1">
      <c r="A4201" t="str">
        <f>Table_wabobpsvr_AzureCalc_AzureCalcRateCard[[#This Row],[ServiceName]]&amp;Table_wabobpsvr_AzureCalc_AzureCalcRateCard[[#This Row],[Price_Level]]&amp;Table_wabobpsvr_AzureCalc_AzureCalcRateCard[[#This Row],[Region]]</f>
        <v>Basic_D5 VM (Windows)C5</v>
      </c>
      <c r="B4201">
        <v>5</v>
      </c>
      <c r="C4201" t="s">
        <v>701</v>
      </c>
      <c r="D4201" t="s">
        <v>184</v>
      </c>
      <c r="E4201">
        <v>1.83456</v>
      </c>
      <c r="F4201" t="s">
        <v>1151</v>
      </c>
      <c r="G4201" s="784" t="s">
        <v>4431</v>
      </c>
      <c r="H4201" s="784" t="s">
        <v>4431</v>
      </c>
      <c r="I4201" s="784" t="s">
        <v>5531</v>
      </c>
    </row>
    <row r="4202" spans="1:9" hidden="1">
      <c r="A4202" t="str">
        <f>Table_wabobpsvr_AzureCalc_AzureCalcRateCard[[#This Row],[ServiceName]]&amp;Table_wabobpsvr_AzureCalc_AzureCalcRateCard[[#This Row],[Price_Level]]&amp;Table_wabobpsvr_AzureCalc_AzureCalcRateCard[[#This Row],[Region]]</f>
        <v>Basic_D5 VM (Windows)D5</v>
      </c>
      <c r="B4202">
        <v>5</v>
      </c>
      <c r="C4202" t="s">
        <v>701</v>
      </c>
      <c r="D4202" t="s">
        <v>183</v>
      </c>
      <c r="E4202">
        <v>1.7740800000000001</v>
      </c>
      <c r="F4202" t="s">
        <v>1151</v>
      </c>
      <c r="G4202" s="784" t="s">
        <v>4431</v>
      </c>
      <c r="H4202" s="784" t="s">
        <v>4431</v>
      </c>
      <c r="I4202" s="784" t="s">
        <v>5531</v>
      </c>
    </row>
    <row r="4203" spans="1:9" hidden="1">
      <c r="A4203" s="784" t="str">
        <f>Table_wabobpsvr_AzureCalc_AzureCalcRateCard[[#This Row],[ServiceName]]&amp;Table_wabobpsvr_AzureCalc_AzureCalcRateCard[[#This Row],[Price_Level]]&amp;Table_wabobpsvr_AzureCalc_AzureCalcRateCard[[#This Row],[Region]]</f>
        <v>Basic_D5 VM (Windows)MOSP1</v>
      </c>
      <c r="B4203" s="784">
        <v>1</v>
      </c>
      <c r="C4203" s="784" t="s">
        <v>701</v>
      </c>
      <c r="D4203" s="784" t="s">
        <v>627</v>
      </c>
      <c r="E4203" s="784">
        <v>1.8720000000000001</v>
      </c>
      <c r="F4203" s="784" t="s">
        <v>1151</v>
      </c>
      <c r="G4203" s="784" t="s">
        <v>4431</v>
      </c>
      <c r="H4203" s="784" t="s">
        <v>4431</v>
      </c>
      <c r="I4203" s="784" t="s">
        <v>5532</v>
      </c>
    </row>
    <row r="4204" spans="1:9" hidden="1">
      <c r="A4204" s="784" t="str">
        <f>Table_wabobpsvr_AzureCalc_AzureCalcRateCard[[#This Row],[ServiceName]]&amp;Table_wabobpsvr_AzureCalc_AzureCalcRateCard[[#This Row],[Price_Level]]&amp;Table_wabobpsvr_AzureCalc_AzureCalcRateCard[[#This Row],[Region]]</f>
        <v>Basic_D5 VM (Windows)A1</v>
      </c>
      <c r="B4204" s="784">
        <v>1</v>
      </c>
      <c r="C4204" s="784" t="s">
        <v>701</v>
      </c>
      <c r="D4204" s="784" t="s">
        <v>181</v>
      </c>
      <c r="E4204" s="784">
        <v>1.8158399999999999</v>
      </c>
      <c r="F4204" s="784" t="s">
        <v>1151</v>
      </c>
      <c r="G4204" s="784" t="s">
        <v>4431</v>
      </c>
      <c r="H4204" s="784" t="s">
        <v>4431</v>
      </c>
      <c r="I4204" s="784" t="s">
        <v>5532</v>
      </c>
    </row>
    <row r="4205" spans="1:9" hidden="1">
      <c r="A4205" s="784" t="str">
        <f>Table_wabobpsvr_AzureCalc_AzureCalcRateCard[[#This Row],[ServiceName]]&amp;Table_wabobpsvr_AzureCalc_AzureCalcRateCard[[#This Row],[Price_Level]]&amp;Table_wabobpsvr_AzureCalc_AzureCalcRateCard[[#This Row],[Region]]</f>
        <v>Basic_D5 VM (Windows)B1</v>
      </c>
      <c r="B4205" s="784">
        <v>1</v>
      </c>
      <c r="C4205" s="784" t="s">
        <v>701</v>
      </c>
      <c r="D4205" s="784" t="s">
        <v>182</v>
      </c>
      <c r="E4205" s="784">
        <v>1.7596799999999999</v>
      </c>
      <c r="F4205" s="784" t="s">
        <v>1151</v>
      </c>
      <c r="G4205" s="784" t="s">
        <v>4431</v>
      </c>
      <c r="H4205" s="784" t="s">
        <v>4431</v>
      </c>
      <c r="I4205" s="784" t="s">
        <v>5532</v>
      </c>
    </row>
    <row r="4206" spans="1:9" hidden="1">
      <c r="A4206" s="784" t="str">
        <f>Table_wabobpsvr_AzureCalc_AzureCalcRateCard[[#This Row],[ServiceName]]&amp;Table_wabobpsvr_AzureCalc_AzureCalcRateCard[[#This Row],[Price_Level]]&amp;Table_wabobpsvr_AzureCalc_AzureCalcRateCard[[#This Row],[Region]]</f>
        <v>Basic_D5 VM (Windows)C1</v>
      </c>
      <c r="B4206" s="784">
        <v>1</v>
      </c>
      <c r="C4206" s="784" t="s">
        <v>701</v>
      </c>
      <c r="D4206" s="784" t="s">
        <v>184</v>
      </c>
      <c r="E4206" s="784">
        <v>1.7035199999999999</v>
      </c>
      <c r="F4206" s="784" t="s">
        <v>1151</v>
      </c>
      <c r="G4206" s="784" t="s">
        <v>4431</v>
      </c>
      <c r="H4206" s="784" t="s">
        <v>4431</v>
      </c>
      <c r="I4206" s="784" t="s">
        <v>5532</v>
      </c>
    </row>
    <row r="4207" spans="1:9" hidden="1">
      <c r="A4207" s="784" t="str">
        <f>Table_wabobpsvr_AzureCalc_AzureCalcRateCard[[#This Row],[ServiceName]]&amp;Table_wabobpsvr_AzureCalc_AzureCalcRateCard[[#This Row],[Price_Level]]&amp;Table_wabobpsvr_AzureCalc_AzureCalcRateCard[[#This Row],[Region]]</f>
        <v>Basic_D5 VM (Windows)D1</v>
      </c>
      <c r="B4207" s="784">
        <v>1</v>
      </c>
      <c r="C4207" s="784" t="s">
        <v>701</v>
      </c>
      <c r="D4207" s="784" t="s">
        <v>183</v>
      </c>
      <c r="E4207" s="784">
        <v>1.6473599999999999</v>
      </c>
      <c r="F4207" s="784" t="s">
        <v>1151</v>
      </c>
      <c r="G4207" s="784" t="s">
        <v>4431</v>
      </c>
      <c r="H4207" s="784" t="s">
        <v>4431</v>
      </c>
      <c r="I4207" s="784" t="s">
        <v>5532</v>
      </c>
    </row>
    <row r="4208" spans="1:9" hidden="1">
      <c r="A4208" t="str">
        <f>Table_wabobpsvr_AzureCalc_AzureCalcRateCard[[#This Row],[ServiceName]]&amp;Table_wabobpsvr_AzureCalc_AzureCalcRateCard[[#This Row],[Price_Level]]&amp;Table_wabobpsvr_AzureCalc_AzureCalcRateCard[[#This Row],[Region]]</f>
        <v>Basic_D5 VM (Windows)MOSP4</v>
      </c>
      <c r="B4208">
        <v>4</v>
      </c>
      <c r="C4208" t="s">
        <v>701</v>
      </c>
      <c r="D4208" t="s">
        <v>627</v>
      </c>
      <c r="E4208">
        <v>2.016</v>
      </c>
      <c r="F4208" t="s">
        <v>1151</v>
      </c>
      <c r="G4208" s="784" t="s">
        <v>4431</v>
      </c>
      <c r="H4208" s="784" t="s">
        <v>4431</v>
      </c>
      <c r="I4208" s="784" t="s">
        <v>5533</v>
      </c>
    </row>
    <row r="4209" spans="1:9" hidden="1">
      <c r="A4209" t="str">
        <f>Table_wabobpsvr_AzureCalc_AzureCalcRateCard[[#This Row],[ServiceName]]&amp;Table_wabobpsvr_AzureCalc_AzureCalcRateCard[[#This Row],[Price_Level]]&amp;Table_wabobpsvr_AzureCalc_AzureCalcRateCard[[#This Row],[Region]]</f>
        <v>Basic_D5 VM (Windows)A4</v>
      </c>
      <c r="B4209">
        <v>4</v>
      </c>
      <c r="C4209" t="s">
        <v>701</v>
      </c>
      <c r="D4209" t="s">
        <v>181</v>
      </c>
      <c r="E4209">
        <v>1.9555199999999999</v>
      </c>
      <c r="F4209" t="s">
        <v>1151</v>
      </c>
      <c r="G4209" s="784" t="s">
        <v>4431</v>
      </c>
      <c r="H4209" s="784" t="s">
        <v>4431</v>
      </c>
      <c r="I4209" s="784" t="s">
        <v>5533</v>
      </c>
    </row>
    <row r="4210" spans="1:9" hidden="1">
      <c r="A4210" t="str">
        <f>Table_wabobpsvr_AzureCalc_AzureCalcRateCard[[#This Row],[ServiceName]]&amp;Table_wabobpsvr_AzureCalc_AzureCalcRateCard[[#This Row],[Price_Level]]&amp;Table_wabobpsvr_AzureCalc_AzureCalcRateCard[[#This Row],[Region]]</f>
        <v>Basic_D5 VM (Windows)B4</v>
      </c>
      <c r="B4210">
        <v>4</v>
      </c>
      <c r="C4210" t="s">
        <v>701</v>
      </c>
      <c r="D4210" t="s">
        <v>182</v>
      </c>
      <c r="E4210">
        <v>1.8950400000000001</v>
      </c>
      <c r="F4210" t="s">
        <v>1151</v>
      </c>
      <c r="G4210" s="784" t="s">
        <v>4431</v>
      </c>
      <c r="H4210" s="784" t="s">
        <v>4431</v>
      </c>
      <c r="I4210" s="784" t="s">
        <v>5533</v>
      </c>
    </row>
    <row r="4211" spans="1:9" hidden="1">
      <c r="A4211" t="str">
        <f>Table_wabobpsvr_AzureCalc_AzureCalcRateCard[[#This Row],[ServiceName]]&amp;Table_wabobpsvr_AzureCalc_AzureCalcRateCard[[#This Row],[Price_Level]]&amp;Table_wabobpsvr_AzureCalc_AzureCalcRateCard[[#This Row],[Region]]</f>
        <v>Basic_D5 VM (Windows)C4</v>
      </c>
      <c r="B4211">
        <v>4</v>
      </c>
      <c r="C4211" t="s">
        <v>701</v>
      </c>
      <c r="D4211" t="s">
        <v>184</v>
      </c>
      <c r="E4211">
        <v>1.83456</v>
      </c>
      <c r="F4211" t="s">
        <v>1151</v>
      </c>
      <c r="G4211" s="784" t="s">
        <v>4431</v>
      </c>
      <c r="H4211" s="784" t="s">
        <v>4431</v>
      </c>
      <c r="I4211" s="784" t="s">
        <v>5533</v>
      </c>
    </row>
    <row r="4212" spans="1:9" hidden="1">
      <c r="A4212" t="str">
        <f>Table_wabobpsvr_AzureCalc_AzureCalcRateCard[[#This Row],[ServiceName]]&amp;Table_wabobpsvr_AzureCalc_AzureCalcRateCard[[#This Row],[Price_Level]]&amp;Table_wabobpsvr_AzureCalc_AzureCalcRateCard[[#This Row],[Region]]</f>
        <v>Basic_D5 VM (Windows)D4</v>
      </c>
      <c r="B4212">
        <v>4</v>
      </c>
      <c r="C4212" t="s">
        <v>701</v>
      </c>
      <c r="D4212" t="s">
        <v>183</v>
      </c>
      <c r="E4212">
        <v>1.7740800000000001</v>
      </c>
      <c r="F4212" t="s">
        <v>1151</v>
      </c>
      <c r="G4212" s="784" t="s">
        <v>4431</v>
      </c>
      <c r="H4212" s="784" t="s">
        <v>4431</v>
      </c>
      <c r="I4212" s="784" t="s">
        <v>5533</v>
      </c>
    </row>
    <row r="4213" spans="1:9" hidden="1">
      <c r="A4213" t="str">
        <f>Table_wabobpsvr_AzureCalc_AzureCalcRateCard[[#This Row],[ServiceName]]&amp;Table_wabobpsvr_AzureCalc_AzureCalcRateCard[[#This Row],[Price_Level]]&amp;Table_wabobpsvr_AzureCalc_AzureCalcRateCard[[#This Row],[Region]]</f>
        <v>Basic_D5 VM (Windows)MOSP14</v>
      </c>
      <c r="B4213">
        <v>14</v>
      </c>
      <c r="C4213" t="s">
        <v>701</v>
      </c>
      <c r="D4213" t="s">
        <v>627</v>
      </c>
      <c r="E4213">
        <v>999999</v>
      </c>
      <c r="F4213" t="s">
        <v>1151</v>
      </c>
      <c r="G4213" s="784" t="s">
        <v>4431</v>
      </c>
      <c r="H4213" s="784" t="s">
        <v>4431</v>
      </c>
      <c r="I4213" s="784" t="s">
        <v>5534</v>
      </c>
    </row>
    <row r="4214" spans="1:9" hidden="1">
      <c r="A4214" t="str">
        <f>Table_wabobpsvr_AzureCalc_AzureCalcRateCard[[#This Row],[ServiceName]]&amp;Table_wabobpsvr_AzureCalc_AzureCalcRateCard[[#This Row],[Price_Level]]&amp;Table_wabobpsvr_AzureCalc_AzureCalcRateCard[[#This Row],[Region]]</f>
        <v>Basic_D5 VM (Windows)A14</v>
      </c>
      <c r="B4214">
        <v>14</v>
      </c>
      <c r="C4214" t="s">
        <v>701</v>
      </c>
      <c r="D4214" t="s">
        <v>181</v>
      </c>
      <c r="E4214">
        <v>2.5219999999999998</v>
      </c>
      <c r="F4214" t="s">
        <v>1151</v>
      </c>
      <c r="G4214" s="784" t="s">
        <v>4431</v>
      </c>
      <c r="H4214" s="784" t="s">
        <v>4431</v>
      </c>
      <c r="I4214" s="784" t="s">
        <v>5534</v>
      </c>
    </row>
    <row r="4215" spans="1:9" hidden="1">
      <c r="A4215" t="str">
        <f>Table_wabobpsvr_AzureCalc_AzureCalcRateCard[[#This Row],[ServiceName]]&amp;Table_wabobpsvr_AzureCalc_AzureCalcRateCard[[#This Row],[Price_Level]]&amp;Table_wabobpsvr_AzureCalc_AzureCalcRateCard[[#This Row],[Region]]</f>
        <v>Basic_D5 VM (Windows)B14</v>
      </c>
      <c r="B4215">
        <v>14</v>
      </c>
      <c r="C4215" t="s">
        <v>701</v>
      </c>
      <c r="D4215" t="s">
        <v>182</v>
      </c>
      <c r="E4215">
        <v>2.444</v>
      </c>
      <c r="F4215" t="s">
        <v>1151</v>
      </c>
      <c r="G4215" s="784" t="s">
        <v>4431</v>
      </c>
      <c r="H4215" s="784" t="s">
        <v>4431</v>
      </c>
      <c r="I4215" s="784" t="s">
        <v>5534</v>
      </c>
    </row>
    <row r="4216" spans="1:9" hidden="1">
      <c r="A4216" s="784" t="str">
        <f>Table_wabobpsvr_AzureCalc_AzureCalcRateCard[[#This Row],[ServiceName]]&amp;Table_wabobpsvr_AzureCalc_AzureCalcRateCard[[#This Row],[Price_Level]]&amp;Table_wabobpsvr_AzureCalc_AzureCalcRateCard[[#This Row],[Region]]</f>
        <v>Basic_D5 VM (Windows)C14</v>
      </c>
      <c r="B4216" s="784">
        <v>14</v>
      </c>
      <c r="C4216" s="784" t="s">
        <v>701</v>
      </c>
      <c r="D4216" s="784" t="s">
        <v>184</v>
      </c>
      <c r="E4216" s="784">
        <v>2.3660000000000001</v>
      </c>
      <c r="F4216" s="784" t="s">
        <v>1151</v>
      </c>
      <c r="G4216" s="784" t="s">
        <v>4431</v>
      </c>
      <c r="H4216" s="784" t="s">
        <v>4431</v>
      </c>
      <c r="I4216" s="784" t="s">
        <v>5534</v>
      </c>
    </row>
    <row r="4217" spans="1:9" hidden="1">
      <c r="A4217" s="784" t="str">
        <f>Table_wabobpsvr_AzureCalc_AzureCalcRateCard[[#This Row],[ServiceName]]&amp;Table_wabobpsvr_AzureCalc_AzureCalcRateCard[[#This Row],[Price_Level]]&amp;Table_wabobpsvr_AzureCalc_AzureCalcRateCard[[#This Row],[Region]]</f>
        <v>Basic_D5 VM (Windows)D14</v>
      </c>
      <c r="B4217" s="784">
        <v>14</v>
      </c>
      <c r="C4217" s="784" t="s">
        <v>701</v>
      </c>
      <c r="D4217" s="784" t="s">
        <v>183</v>
      </c>
      <c r="E4217" s="784">
        <v>2.2879999999999998</v>
      </c>
      <c r="F4217" s="784" t="s">
        <v>1151</v>
      </c>
      <c r="G4217" s="784" t="s">
        <v>4431</v>
      </c>
      <c r="H4217" s="784" t="s">
        <v>4431</v>
      </c>
      <c r="I4217" s="784" t="s">
        <v>5534</v>
      </c>
    </row>
    <row r="4218" spans="1:9" hidden="1">
      <c r="A4218" s="784" t="str">
        <f>Table_wabobpsvr_AzureCalc_AzureCalcRateCard[[#This Row],[ServiceName]]&amp;Table_wabobpsvr_AzureCalc_AzureCalcRateCard[[#This Row],[Price_Level]]&amp;Table_wabobpsvr_AzureCalc_AzureCalcRateCard[[#This Row],[Region]]</f>
        <v>Basic_D5 VM (Windows)MOSP</v>
      </c>
      <c r="B4218" s="784"/>
      <c r="C4218" s="784" t="s">
        <v>701</v>
      </c>
      <c r="D4218" s="784" t="s">
        <v>627</v>
      </c>
      <c r="E4218" s="784">
        <v>1.8720000000000001</v>
      </c>
      <c r="F4218" s="784" t="s">
        <v>1151</v>
      </c>
      <c r="G4218" s="784" t="s">
        <v>4431</v>
      </c>
      <c r="H4218" s="784" t="s">
        <v>4431</v>
      </c>
      <c r="I4218" s="784" t="s">
        <v>5535</v>
      </c>
    </row>
    <row r="4219" spans="1:9" hidden="1">
      <c r="A4219" s="784" t="str">
        <f>Table_wabobpsvr_AzureCalc_AzureCalcRateCard[[#This Row],[ServiceName]]&amp;Table_wabobpsvr_AzureCalc_AzureCalcRateCard[[#This Row],[Price_Level]]&amp;Table_wabobpsvr_AzureCalc_AzureCalcRateCard[[#This Row],[Region]]</f>
        <v>Basic_D5 VM (Windows)A</v>
      </c>
      <c r="B4219" s="784"/>
      <c r="C4219" s="784" t="s">
        <v>701</v>
      </c>
      <c r="D4219" s="784" t="s">
        <v>181</v>
      </c>
      <c r="E4219" s="784">
        <v>1.8158399999999999</v>
      </c>
      <c r="F4219" s="784" t="s">
        <v>1151</v>
      </c>
      <c r="G4219" s="784" t="s">
        <v>4119</v>
      </c>
      <c r="H4219" s="784" t="s">
        <v>4120</v>
      </c>
      <c r="I4219" s="784" t="s">
        <v>5535</v>
      </c>
    </row>
    <row r="4220" spans="1:9" hidden="1">
      <c r="A4220" s="784" t="str">
        <f>Table_wabobpsvr_AzureCalc_AzureCalcRateCard[[#This Row],[ServiceName]]&amp;Table_wabobpsvr_AzureCalc_AzureCalcRateCard[[#This Row],[Price_Level]]&amp;Table_wabobpsvr_AzureCalc_AzureCalcRateCard[[#This Row],[Region]]</f>
        <v>Basic_D5 VM (Windows)B</v>
      </c>
      <c r="B4220" s="784"/>
      <c r="C4220" s="784" t="s">
        <v>701</v>
      </c>
      <c r="D4220" s="784" t="s">
        <v>182</v>
      </c>
      <c r="E4220" s="784">
        <v>1.7596799999999999</v>
      </c>
      <c r="F4220" s="784" t="s">
        <v>1151</v>
      </c>
      <c r="G4220" s="784" t="s">
        <v>4119</v>
      </c>
      <c r="H4220" s="784" t="s">
        <v>4120</v>
      </c>
      <c r="I4220" s="784" t="s">
        <v>5535</v>
      </c>
    </row>
    <row r="4221" spans="1:9" hidden="1">
      <c r="A4221" s="784" t="str">
        <f>Table_wabobpsvr_AzureCalc_AzureCalcRateCard[[#This Row],[ServiceName]]&amp;Table_wabobpsvr_AzureCalc_AzureCalcRateCard[[#This Row],[Price_Level]]&amp;Table_wabobpsvr_AzureCalc_AzureCalcRateCard[[#This Row],[Region]]</f>
        <v>Basic_D5 VM (Windows)C</v>
      </c>
      <c r="B4221" s="784"/>
      <c r="C4221" s="784" t="s">
        <v>701</v>
      </c>
      <c r="D4221" s="784" t="s">
        <v>184</v>
      </c>
      <c r="E4221" s="784">
        <v>1.7035199999999999</v>
      </c>
      <c r="F4221" s="784" t="s">
        <v>1151</v>
      </c>
      <c r="G4221" s="784" t="s">
        <v>4119</v>
      </c>
      <c r="H4221" s="784" t="s">
        <v>4120</v>
      </c>
      <c r="I4221" s="784" t="s">
        <v>5535</v>
      </c>
    </row>
    <row r="4222" spans="1:9" hidden="1">
      <c r="A4222" s="784" t="str">
        <f>Table_wabobpsvr_AzureCalc_AzureCalcRateCard[[#This Row],[ServiceName]]&amp;Table_wabobpsvr_AzureCalc_AzureCalcRateCard[[#This Row],[Price_Level]]&amp;Table_wabobpsvr_AzureCalc_AzureCalcRateCard[[#This Row],[Region]]</f>
        <v>Basic_D5 VM (Windows)D</v>
      </c>
      <c r="B4222" s="784"/>
      <c r="C4222" s="784" t="s">
        <v>701</v>
      </c>
      <c r="D4222" s="784" t="s">
        <v>183</v>
      </c>
      <c r="E4222" s="784">
        <v>1.6473599999999999</v>
      </c>
      <c r="F4222" s="784" t="s">
        <v>1151</v>
      </c>
      <c r="G4222" s="784" t="s">
        <v>4119</v>
      </c>
      <c r="H4222" s="784" t="s">
        <v>4120</v>
      </c>
      <c r="I4222" s="784" t="s">
        <v>5535</v>
      </c>
    </row>
    <row r="4223" spans="1:9" hidden="1">
      <c r="A4223" s="784" t="str">
        <f>Table_wabobpsvr_AzureCalc_AzureCalcRateCard[[#This Row],[ServiceName]]&amp;Table_wabobpsvr_AzureCalc_AzureCalcRateCard[[#This Row],[Price_Level]]&amp;Table_wabobpsvr_AzureCalc_AzureCalcRateCard[[#This Row],[Region]]</f>
        <v>Basic_D6 VM (Non-Windows)MOSP10</v>
      </c>
      <c r="B4223" s="784">
        <v>10</v>
      </c>
      <c r="C4223" s="784" t="s">
        <v>701</v>
      </c>
      <c r="D4223" s="784" t="s">
        <v>627</v>
      </c>
      <c r="E4223" s="784">
        <v>2.9289999999999998</v>
      </c>
      <c r="F4223" s="784" t="s">
        <v>1152</v>
      </c>
      <c r="G4223" s="784" t="s">
        <v>4431</v>
      </c>
      <c r="H4223" s="784" t="s">
        <v>4431</v>
      </c>
      <c r="I4223" s="784" t="s">
        <v>5536</v>
      </c>
    </row>
    <row r="4224" spans="1:9" hidden="1">
      <c r="A4224" s="784" t="str">
        <f>Table_wabobpsvr_AzureCalc_AzureCalcRateCard[[#This Row],[ServiceName]]&amp;Table_wabobpsvr_AzureCalc_AzureCalcRateCard[[#This Row],[Price_Level]]&amp;Table_wabobpsvr_AzureCalc_AzureCalcRateCard[[#This Row],[Region]]</f>
        <v>Basic_D6 VM (Non-Windows)A10</v>
      </c>
      <c r="B4224" s="784">
        <v>10</v>
      </c>
      <c r="C4224" s="784" t="s">
        <v>701</v>
      </c>
      <c r="D4224" s="784" t="s">
        <v>181</v>
      </c>
      <c r="E4224" s="784">
        <v>2.8411300000000002</v>
      </c>
      <c r="F4224" s="784" t="s">
        <v>1152</v>
      </c>
      <c r="G4224" s="784" t="s">
        <v>4431</v>
      </c>
      <c r="H4224" s="784" t="s">
        <v>4431</v>
      </c>
      <c r="I4224" s="784" t="s">
        <v>5536</v>
      </c>
    </row>
    <row r="4225" spans="1:9" hidden="1">
      <c r="A4225" s="784" t="str">
        <f>Table_wabobpsvr_AzureCalc_AzureCalcRateCard[[#This Row],[ServiceName]]&amp;Table_wabobpsvr_AzureCalc_AzureCalcRateCard[[#This Row],[Price_Level]]&amp;Table_wabobpsvr_AzureCalc_AzureCalcRateCard[[#This Row],[Region]]</f>
        <v>Basic_D6 VM (Non-Windows)B10</v>
      </c>
      <c r="B4225" s="784">
        <v>10</v>
      </c>
      <c r="C4225" s="784" t="s">
        <v>701</v>
      </c>
      <c r="D4225" s="784" t="s">
        <v>182</v>
      </c>
      <c r="E4225" s="784">
        <v>2.75326</v>
      </c>
      <c r="F4225" s="784" t="s">
        <v>1152</v>
      </c>
      <c r="G4225" s="784" t="s">
        <v>4431</v>
      </c>
      <c r="H4225" s="784" t="s">
        <v>4431</v>
      </c>
      <c r="I4225" s="784" t="s">
        <v>5536</v>
      </c>
    </row>
    <row r="4226" spans="1:9" hidden="1">
      <c r="A4226" t="str">
        <f>Table_wabobpsvr_AzureCalc_AzureCalcRateCard[[#This Row],[ServiceName]]&amp;Table_wabobpsvr_AzureCalc_AzureCalcRateCard[[#This Row],[Price_Level]]&amp;Table_wabobpsvr_AzureCalc_AzureCalcRateCard[[#This Row],[Region]]</f>
        <v>Basic_D6 VM (Non-Windows)C10</v>
      </c>
      <c r="B4226">
        <v>10</v>
      </c>
      <c r="C4226" t="s">
        <v>701</v>
      </c>
      <c r="D4226" t="s">
        <v>184</v>
      </c>
      <c r="E4226">
        <v>2.6653899999999999</v>
      </c>
      <c r="F4226" t="s">
        <v>1152</v>
      </c>
      <c r="G4226" s="784" t="s">
        <v>4431</v>
      </c>
      <c r="H4226" s="784" t="s">
        <v>4431</v>
      </c>
      <c r="I4226" s="784" t="s">
        <v>5536</v>
      </c>
    </row>
    <row r="4227" spans="1:9" hidden="1">
      <c r="A4227" t="str">
        <f>Table_wabobpsvr_AzureCalc_AzureCalcRateCard[[#This Row],[ServiceName]]&amp;Table_wabobpsvr_AzureCalc_AzureCalcRateCard[[#This Row],[Price_Level]]&amp;Table_wabobpsvr_AzureCalc_AzureCalcRateCard[[#This Row],[Region]]</f>
        <v>Basic_D6 VM (Non-Windows)D10</v>
      </c>
      <c r="B4227">
        <v>10</v>
      </c>
      <c r="C4227" t="s">
        <v>701</v>
      </c>
      <c r="D4227" t="s">
        <v>183</v>
      </c>
      <c r="E4227">
        <v>2.5775199999999998</v>
      </c>
      <c r="F4227" t="s">
        <v>1152</v>
      </c>
      <c r="G4227" s="784" t="s">
        <v>4431</v>
      </c>
      <c r="H4227" s="784" t="s">
        <v>4431</v>
      </c>
      <c r="I4227" s="784" t="s">
        <v>5536</v>
      </c>
    </row>
    <row r="4228" spans="1:9" hidden="1">
      <c r="A4228" t="str">
        <f>Table_wabobpsvr_AzureCalc_AzureCalcRateCard[[#This Row],[ServiceName]]&amp;Table_wabobpsvr_AzureCalc_AzureCalcRateCard[[#This Row],[Price_Level]]&amp;Table_wabobpsvr_AzureCalc_AzureCalcRateCard[[#This Row],[Region]]</f>
        <v>Basic_D6 VM (Non-Windows)MOSP9</v>
      </c>
      <c r="B4228">
        <v>9</v>
      </c>
      <c r="C4228" t="s">
        <v>701</v>
      </c>
      <c r="D4228" t="s">
        <v>627</v>
      </c>
      <c r="E4228">
        <v>2.54</v>
      </c>
      <c r="F4228" t="s">
        <v>1152</v>
      </c>
      <c r="G4228" s="784" t="s">
        <v>4431</v>
      </c>
      <c r="H4228" s="784" t="s">
        <v>4431</v>
      </c>
      <c r="I4228" s="784" t="s">
        <v>5537</v>
      </c>
    </row>
    <row r="4229" spans="1:9" hidden="1">
      <c r="A4229" t="str">
        <f>Table_wabobpsvr_AzureCalc_AzureCalcRateCard[[#This Row],[ServiceName]]&amp;Table_wabobpsvr_AzureCalc_AzureCalcRateCard[[#This Row],[Price_Level]]&amp;Table_wabobpsvr_AzureCalc_AzureCalcRateCard[[#This Row],[Region]]</f>
        <v>Basic_D6 VM (Non-Windows)A9</v>
      </c>
      <c r="B4229">
        <v>9</v>
      </c>
      <c r="C4229" t="s">
        <v>701</v>
      </c>
      <c r="D4229" t="s">
        <v>181</v>
      </c>
      <c r="E4229">
        <v>2.4638</v>
      </c>
      <c r="F4229" t="s">
        <v>1152</v>
      </c>
      <c r="G4229" s="784" t="s">
        <v>4431</v>
      </c>
      <c r="H4229" s="784" t="s">
        <v>4431</v>
      </c>
      <c r="I4229" s="784" t="s">
        <v>5537</v>
      </c>
    </row>
    <row r="4230" spans="1:9" hidden="1">
      <c r="A4230" t="str">
        <f>Table_wabobpsvr_AzureCalc_AzureCalcRateCard[[#This Row],[ServiceName]]&amp;Table_wabobpsvr_AzureCalc_AzureCalcRateCard[[#This Row],[Price_Level]]&amp;Table_wabobpsvr_AzureCalc_AzureCalcRateCard[[#This Row],[Region]]</f>
        <v>Basic_D6 VM (Non-Windows)B9</v>
      </c>
      <c r="B4230">
        <v>9</v>
      </c>
      <c r="C4230" t="s">
        <v>701</v>
      </c>
      <c r="D4230" t="s">
        <v>182</v>
      </c>
      <c r="E4230">
        <v>2.3875999999999999</v>
      </c>
      <c r="F4230" t="s">
        <v>1152</v>
      </c>
      <c r="G4230" s="784" t="s">
        <v>4431</v>
      </c>
      <c r="H4230" s="784" t="s">
        <v>4431</v>
      </c>
      <c r="I4230" s="784" t="s">
        <v>5537</v>
      </c>
    </row>
    <row r="4231" spans="1:9" hidden="1">
      <c r="A4231" s="784" t="str">
        <f>Table_wabobpsvr_AzureCalc_AzureCalcRateCard[[#This Row],[ServiceName]]&amp;Table_wabobpsvr_AzureCalc_AzureCalcRateCard[[#This Row],[Price_Level]]&amp;Table_wabobpsvr_AzureCalc_AzureCalcRateCard[[#This Row],[Region]]</f>
        <v>Basic_D6 VM (Non-Windows)C9</v>
      </c>
      <c r="B4231" s="784">
        <v>9</v>
      </c>
      <c r="C4231" s="784" t="s">
        <v>701</v>
      </c>
      <c r="D4231" s="784" t="s">
        <v>184</v>
      </c>
      <c r="E4231" s="784">
        <v>2.3113999999999999</v>
      </c>
      <c r="F4231" s="784" t="s">
        <v>1152</v>
      </c>
      <c r="G4231" s="784" t="s">
        <v>4431</v>
      </c>
      <c r="H4231" s="784" t="s">
        <v>4431</v>
      </c>
      <c r="I4231" s="784" t="s">
        <v>5537</v>
      </c>
    </row>
    <row r="4232" spans="1:9" hidden="1">
      <c r="A4232" s="784" t="str">
        <f>Table_wabobpsvr_AzureCalc_AzureCalcRateCard[[#This Row],[ServiceName]]&amp;Table_wabobpsvr_AzureCalc_AzureCalcRateCard[[#This Row],[Price_Level]]&amp;Table_wabobpsvr_AzureCalc_AzureCalcRateCard[[#This Row],[Region]]</f>
        <v>Basic_D6 VM (Non-Windows)D9</v>
      </c>
      <c r="B4232" s="784">
        <v>9</v>
      </c>
      <c r="C4232" s="784" t="s">
        <v>701</v>
      </c>
      <c r="D4232" s="784" t="s">
        <v>183</v>
      </c>
      <c r="E4232" s="784">
        <v>2.2351999999999999</v>
      </c>
      <c r="F4232" s="784" t="s">
        <v>1152</v>
      </c>
      <c r="G4232" s="784" t="s">
        <v>4431</v>
      </c>
      <c r="H4232" s="784" t="s">
        <v>4431</v>
      </c>
      <c r="I4232" s="784" t="s">
        <v>5537</v>
      </c>
    </row>
    <row r="4233" spans="1:9" hidden="1">
      <c r="A4233" s="784" t="str">
        <f>Table_wabobpsvr_AzureCalc_AzureCalcRateCard[[#This Row],[ServiceName]]&amp;Table_wabobpsvr_AzureCalc_AzureCalcRateCard[[#This Row],[Price_Level]]&amp;Table_wabobpsvr_AzureCalc_AzureCalcRateCard[[#This Row],[Region]]</f>
        <v>Standard UsersD15</v>
      </c>
      <c r="B4233" s="784">
        <v>15</v>
      </c>
      <c r="C4233" s="784" t="s">
        <v>4431</v>
      </c>
      <c r="D4233" s="784" t="s">
        <v>183</v>
      </c>
      <c r="E4233" s="784">
        <v>999999</v>
      </c>
      <c r="F4233" s="784" t="s">
        <v>3294</v>
      </c>
      <c r="G4233" s="784" t="s">
        <v>4431</v>
      </c>
      <c r="H4233" s="784" t="s">
        <v>4431</v>
      </c>
      <c r="I4233" s="784" t="s">
        <v>4431</v>
      </c>
    </row>
    <row r="4234" spans="1:9" hidden="1">
      <c r="A4234" s="784" t="str">
        <f>Table_wabobpsvr_AzureCalc_AzureCalcRateCard[[#This Row],[ServiceName]]&amp;Table_wabobpsvr_AzureCalc_AzureCalcRateCard[[#This Row],[Price_Level]]&amp;Table_wabobpsvr_AzureCalc_AzureCalcRateCard[[#This Row],[Region]]</f>
        <v>Basic_D6 VM (Non-Windows)MOSP13</v>
      </c>
      <c r="B4234" s="784">
        <v>13</v>
      </c>
      <c r="C4234" s="784" t="s">
        <v>701</v>
      </c>
      <c r="D4234" s="784" t="s">
        <v>627</v>
      </c>
      <c r="E4234" s="784">
        <v>2.4620000000000002</v>
      </c>
      <c r="F4234" s="784" t="s">
        <v>1152</v>
      </c>
      <c r="G4234" s="784" t="s">
        <v>4431</v>
      </c>
      <c r="H4234" s="784" t="s">
        <v>4431</v>
      </c>
      <c r="I4234" s="784" t="s">
        <v>5538</v>
      </c>
    </row>
    <row r="4235" spans="1:9" hidden="1">
      <c r="A4235" s="784" t="str">
        <f>Table_wabobpsvr_AzureCalc_AzureCalcRateCard[[#This Row],[ServiceName]]&amp;Table_wabobpsvr_AzureCalc_AzureCalcRateCard[[#This Row],[Price_Level]]&amp;Table_wabobpsvr_AzureCalc_AzureCalcRateCard[[#This Row],[Region]]</f>
        <v>Basic_D6 VM (Non-Windows)A13</v>
      </c>
      <c r="B4235" s="784">
        <v>13</v>
      </c>
      <c r="C4235" s="784" t="s">
        <v>701</v>
      </c>
      <c r="D4235" s="784" t="s">
        <v>181</v>
      </c>
      <c r="E4235" s="784">
        <v>2.3881399999999999</v>
      </c>
      <c r="F4235" s="784" t="s">
        <v>1152</v>
      </c>
      <c r="G4235" s="784" t="s">
        <v>4431</v>
      </c>
      <c r="H4235" s="784" t="s">
        <v>4431</v>
      </c>
      <c r="I4235" s="784" t="s">
        <v>5538</v>
      </c>
    </row>
    <row r="4236" spans="1:9" hidden="1">
      <c r="A4236" t="str">
        <f>Table_wabobpsvr_AzureCalc_AzureCalcRateCard[[#This Row],[ServiceName]]&amp;Table_wabobpsvr_AzureCalc_AzureCalcRateCard[[#This Row],[Price_Level]]&amp;Table_wabobpsvr_AzureCalc_AzureCalcRateCard[[#This Row],[Region]]</f>
        <v>Basic_D6 VM (Non-Windows)B13</v>
      </c>
      <c r="B4236">
        <v>13</v>
      </c>
      <c r="C4236" t="s">
        <v>701</v>
      </c>
      <c r="D4236" t="s">
        <v>182</v>
      </c>
      <c r="E4236">
        <v>2.3142800000000001</v>
      </c>
      <c r="F4236" t="s">
        <v>1152</v>
      </c>
      <c r="G4236" s="784" t="s">
        <v>4431</v>
      </c>
      <c r="H4236" s="784" t="s">
        <v>4431</v>
      </c>
      <c r="I4236" s="784" t="s">
        <v>5538</v>
      </c>
    </row>
    <row r="4237" spans="1:9" hidden="1">
      <c r="A4237" t="str">
        <f>Table_wabobpsvr_AzureCalc_AzureCalcRateCard[[#This Row],[ServiceName]]&amp;Table_wabobpsvr_AzureCalc_AzureCalcRateCard[[#This Row],[Price_Level]]&amp;Table_wabobpsvr_AzureCalc_AzureCalcRateCard[[#This Row],[Region]]</f>
        <v>Basic_D6 VM (Non-Windows)C13</v>
      </c>
      <c r="B4237">
        <v>13</v>
      </c>
      <c r="C4237" t="s">
        <v>701</v>
      </c>
      <c r="D4237" t="s">
        <v>184</v>
      </c>
      <c r="E4237">
        <v>2.2404199999999999</v>
      </c>
      <c r="F4237" t="s">
        <v>1152</v>
      </c>
      <c r="G4237" s="784" t="s">
        <v>4431</v>
      </c>
      <c r="H4237" s="784" t="s">
        <v>4431</v>
      </c>
      <c r="I4237" s="784" t="s">
        <v>5538</v>
      </c>
    </row>
    <row r="4238" spans="1:9" hidden="1">
      <c r="A4238" t="str">
        <f>Table_wabobpsvr_AzureCalc_AzureCalcRateCard[[#This Row],[ServiceName]]&amp;Table_wabobpsvr_AzureCalc_AzureCalcRateCard[[#This Row],[Price_Level]]&amp;Table_wabobpsvr_AzureCalc_AzureCalcRateCard[[#This Row],[Region]]</f>
        <v>Basic_D6 VM (Non-Windows)D13</v>
      </c>
      <c r="B4238">
        <v>13</v>
      </c>
      <c r="C4238" t="s">
        <v>701</v>
      </c>
      <c r="D4238" t="s">
        <v>183</v>
      </c>
      <c r="E4238">
        <v>2.16656</v>
      </c>
      <c r="F4238" t="s">
        <v>1152</v>
      </c>
      <c r="G4238" s="784" t="s">
        <v>4431</v>
      </c>
      <c r="H4238" s="784" t="s">
        <v>4431</v>
      </c>
      <c r="I4238" s="784" t="s">
        <v>5538</v>
      </c>
    </row>
    <row r="4239" spans="1:9" hidden="1">
      <c r="A4239" t="str">
        <f>Table_wabobpsvr_AzureCalc_AzureCalcRateCard[[#This Row],[ServiceName]]&amp;Table_wabobpsvr_AzureCalc_AzureCalcRateCard[[#This Row],[Price_Level]]&amp;Table_wabobpsvr_AzureCalc_AzureCalcRateCard[[#This Row],[Region]]</f>
        <v>Basic_D6 VM (Non-Windows)MOSP7</v>
      </c>
      <c r="B4239">
        <v>7</v>
      </c>
      <c r="C4239" t="s">
        <v>701</v>
      </c>
      <c r="D4239" t="s">
        <v>627</v>
      </c>
      <c r="E4239">
        <v>1.996</v>
      </c>
      <c r="F4239" t="s">
        <v>1152</v>
      </c>
      <c r="G4239" s="784" t="s">
        <v>4431</v>
      </c>
      <c r="H4239" s="784" t="s">
        <v>4431</v>
      </c>
      <c r="I4239" s="784" t="s">
        <v>5539</v>
      </c>
    </row>
    <row r="4240" spans="1:9" hidden="1">
      <c r="A4240" t="str">
        <f>Table_wabobpsvr_AzureCalc_AzureCalcRateCard[[#This Row],[ServiceName]]&amp;Table_wabobpsvr_AzureCalc_AzureCalcRateCard[[#This Row],[Price_Level]]&amp;Table_wabobpsvr_AzureCalc_AzureCalcRateCard[[#This Row],[Region]]</f>
        <v>Basic_D6 VM (Non-Windows)A7</v>
      </c>
      <c r="B4240">
        <v>7</v>
      </c>
      <c r="C4240" t="s">
        <v>701</v>
      </c>
      <c r="D4240" t="s">
        <v>181</v>
      </c>
      <c r="E4240">
        <v>1.9361200000000001</v>
      </c>
      <c r="F4240" t="s">
        <v>1152</v>
      </c>
      <c r="G4240" s="784" t="s">
        <v>4431</v>
      </c>
      <c r="H4240" s="784" t="s">
        <v>4431</v>
      </c>
      <c r="I4240" s="784" t="s">
        <v>5539</v>
      </c>
    </row>
    <row r="4241" spans="1:9" hidden="1">
      <c r="A4241" t="str">
        <f>Table_wabobpsvr_AzureCalc_AzureCalcRateCard[[#This Row],[ServiceName]]&amp;Table_wabobpsvr_AzureCalc_AzureCalcRateCard[[#This Row],[Price_Level]]&amp;Table_wabobpsvr_AzureCalc_AzureCalcRateCard[[#This Row],[Region]]</f>
        <v>Standard_D5 Cloud ServicesMOSP7</v>
      </c>
      <c r="B4241">
        <v>7</v>
      </c>
      <c r="C4241" t="s">
        <v>701</v>
      </c>
      <c r="D4241" t="s">
        <v>627</v>
      </c>
      <c r="E4241">
        <v>2.544</v>
      </c>
      <c r="F4241" t="s">
        <v>1178</v>
      </c>
      <c r="G4241" s="784" t="s">
        <v>4431</v>
      </c>
      <c r="H4241" s="784" t="s">
        <v>4431</v>
      </c>
      <c r="I4241" s="784" t="s">
        <v>5540</v>
      </c>
    </row>
    <row r="4242" spans="1:9" hidden="1">
      <c r="A4242" t="str">
        <f>Table_wabobpsvr_AzureCalc_AzureCalcRateCard[[#This Row],[ServiceName]]&amp;Table_wabobpsvr_AzureCalc_AzureCalcRateCard[[#This Row],[Price_Level]]&amp;Table_wabobpsvr_AzureCalc_AzureCalcRateCard[[#This Row],[Region]]</f>
        <v>Standard_D5 Cloud ServicesA7</v>
      </c>
      <c r="B4242">
        <v>7</v>
      </c>
      <c r="C4242" t="s">
        <v>701</v>
      </c>
      <c r="D4242" t="s">
        <v>181</v>
      </c>
      <c r="E4242">
        <v>2.4676800000000001</v>
      </c>
      <c r="F4242" t="s">
        <v>1178</v>
      </c>
      <c r="G4242" s="784" t="s">
        <v>4431</v>
      </c>
      <c r="H4242" s="784" t="s">
        <v>4431</v>
      </c>
      <c r="I4242" s="784" t="s">
        <v>5540</v>
      </c>
    </row>
    <row r="4243" spans="1:9" hidden="1">
      <c r="A4243" t="str">
        <f>Table_wabobpsvr_AzureCalc_AzureCalcRateCard[[#This Row],[ServiceName]]&amp;Table_wabobpsvr_AzureCalc_AzureCalcRateCard[[#This Row],[Price_Level]]&amp;Table_wabobpsvr_AzureCalc_AzureCalcRateCard[[#This Row],[Region]]</f>
        <v>Standard_D5 Cloud ServicesB7</v>
      </c>
      <c r="B4243">
        <v>7</v>
      </c>
      <c r="C4243" t="s">
        <v>701</v>
      </c>
      <c r="D4243" t="s">
        <v>182</v>
      </c>
      <c r="E4243">
        <v>2.3913600000000002</v>
      </c>
      <c r="F4243" t="s">
        <v>1178</v>
      </c>
      <c r="G4243" s="784" t="s">
        <v>4431</v>
      </c>
      <c r="H4243" s="784" t="s">
        <v>4431</v>
      </c>
      <c r="I4243" s="784" t="s">
        <v>5540</v>
      </c>
    </row>
    <row r="4244" spans="1:9" hidden="1">
      <c r="A4244" t="str">
        <f>Table_wabobpsvr_AzureCalc_AzureCalcRateCard[[#This Row],[ServiceName]]&amp;Table_wabobpsvr_AzureCalc_AzureCalcRateCard[[#This Row],[Price_Level]]&amp;Table_wabobpsvr_AzureCalc_AzureCalcRateCard[[#This Row],[Region]]</f>
        <v>Standard_D5 Cloud ServicesC7</v>
      </c>
      <c r="B4244">
        <v>7</v>
      </c>
      <c r="C4244" t="s">
        <v>701</v>
      </c>
      <c r="D4244" t="s">
        <v>184</v>
      </c>
      <c r="E4244">
        <v>2.3150400000000002</v>
      </c>
      <c r="F4244" t="s">
        <v>1178</v>
      </c>
      <c r="G4244" s="784" t="s">
        <v>4431</v>
      </c>
      <c r="H4244" s="784" t="s">
        <v>4431</v>
      </c>
      <c r="I4244" s="784" t="s">
        <v>5540</v>
      </c>
    </row>
    <row r="4245" spans="1:9" hidden="1">
      <c r="A4245" t="str">
        <f>Table_wabobpsvr_AzureCalc_AzureCalcRateCard[[#This Row],[ServiceName]]&amp;Table_wabobpsvr_AzureCalc_AzureCalcRateCard[[#This Row],[Price_Level]]&amp;Table_wabobpsvr_AzureCalc_AzureCalcRateCard[[#This Row],[Region]]</f>
        <v>Standard_D5 Cloud ServicesD7</v>
      </c>
      <c r="B4245">
        <v>7</v>
      </c>
      <c r="C4245" t="s">
        <v>701</v>
      </c>
      <c r="D4245" t="s">
        <v>183</v>
      </c>
      <c r="E4245">
        <v>2.2387199999999998</v>
      </c>
      <c r="F4245" t="s">
        <v>1178</v>
      </c>
      <c r="G4245" s="784" t="s">
        <v>4431</v>
      </c>
      <c r="H4245" s="784" t="s">
        <v>4431</v>
      </c>
      <c r="I4245" s="784" t="s">
        <v>5540</v>
      </c>
    </row>
    <row r="4246" spans="1:9" hidden="1">
      <c r="A4246" t="str">
        <f>Table_wabobpsvr_AzureCalc_AzureCalcRateCard[[#This Row],[ServiceName]]&amp;Table_wabobpsvr_AzureCalc_AzureCalcRateCard[[#This Row],[Price_Level]]&amp;Table_wabobpsvr_AzureCalc_AzureCalcRateCard[[#This Row],[Region]]</f>
        <v>Standard_D5 Cloud ServicesMOSP8</v>
      </c>
      <c r="B4246">
        <v>8</v>
      </c>
      <c r="C4246" t="s">
        <v>701</v>
      </c>
      <c r="D4246" t="s">
        <v>627</v>
      </c>
      <c r="E4246">
        <v>2.9279999999999999</v>
      </c>
      <c r="F4246" t="s">
        <v>1178</v>
      </c>
      <c r="G4246" s="784" t="s">
        <v>4431</v>
      </c>
      <c r="H4246" s="784" t="s">
        <v>4431</v>
      </c>
      <c r="I4246" s="784" t="s">
        <v>5541</v>
      </c>
    </row>
    <row r="4247" spans="1:9" hidden="1">
      <c r="A4247" t="str">
        <f>Table_wabobpsvr_AzureCalc_AzureCalcRateCard[[#This Row],[ServiceName]]&amp;Table_wabobpsvr_AzureCalc_AzureCalcRateCard[[#This Row],[Price_Level]]&amp;Table_wabobpsvr_AzureCalc_AzureCalcRateCard[[#This Row],[Region]]</f>
        <v>Standard_D5 Cloud ServicesA8</v>
      </c>
      <c r="B4247">
        <v>8</v>
      </c>
      <c r="C4247" t="s">
        <v>701</v>
      </c>
      <c r="D4247" t="s">
        <v>181</v>
      </c>
      <c r="E4247">
        <v>2.84016</v>
      </c>
      <c r="F4247" t="s">
        <v>1178</v>
      </c>
      <c r="G4247" s="784" t="s">
        <v>4431</v>
      </c>
      <c r="H4247" s="784" t="s">
        <v>4431</v>
      </c>
      <c r="I4247" s="784" t="s">
        <v>5541</v>
      </c>
    </row>
    <row r="4248" spans="1:9" hidden="1">
      <c r="A4248" t="str">
        <f>Table_wabobpsvr_AzureCalc_AzureCalcRateCard[[#This Row],[ServiceName]]&amp;Table_wabobpsvr_AzureCalc_AzureCalcRateCard[[#This Row],[Price_Level]]&amp;Table_wabobpsvr_AzureCalc_AzureCalcRateCard[[#This Row],[Region]]</f>
        <v>Standard_D5 Cloud ServicesB8</v>
      </c>
      <c r="B4248">
        <v>8</v>
      </c>
      <c r="C4248" t="s">
        <v>701</v>
      </c>
      <c r="D4248" t="s">
        <v>182</v>
      </c>
      <c r="E4248">
        <v>2.7523200000000001</v>
      </c>
      <c r="F4248" t="s">
        <v>1178</v>
      </c>
      <c r="G4248" s="784" t="s">
        <v>4431</v>
      </c>
      <c r="H4248" s="784" t="s">
        <v>4431</v>
      </c>
      <c r="I4248" s="784" t="s">
        <v>5541</v>
      </c>
    </row>
    <row r="4249" spans="1:9" hidden="1">
      <c r="A4249" t="str">
        <f>Table_wabobpsvr_AzureCalc_AzureCalcRateCard[[#This Row],[ServiceName]]&amp;Table_wabobpsvr_AzureCalc_AzureCalcRateCard[[#This Row],[Price_Level]]&amp;Table_wabobpsvr_AzureCalc_AzureCalcRateCard[[#This Row],[Region]]</f>
        <v>Standard_D5 Cloud ServicesC8</v>
      </c>
      <c r="B4249">
        <v>8</v>
      </c>
      <c r="C4249" t="s">
        <v>701</v>
      </c>
      <c r="D4249" t="s">
        <v>184</v>
      </c>
      <c r="E4249">
        <v>2.6644800000000002</v>
      </c>
      <c r="F4249" t="s">
        <v>1178</v>
      </c>
      <c r="G4249" s="784" t="s">
        <v>4431</v>
      </c>
      <c r="H4249" s="784" t="s">
        <v>4431</v>
      </c>
      <c r="I4249" s="784" t="s">
        <v>5541</v>
      </c>
    </row>
    <row r="4250" spans="1:9" hidden="1">
      <c r="A4250" t="str">
        <f>Table_wabobpsvr_AzureCalc_AzureCalcRateCard[[#This Row],[ServiceName]]&amp;Table_wabobpsvr_AzureCalc_AzureCalcRateCard[[#This Row],[Price_Level]]&amp;Table_wabobpsvr_AzureCalc_AzureCalcRateCard[[#This Row],[Region]]</f>
        <v>Standard_D5 Cloud ServicesD8</v>
      </c>
      <c r="B4250">
        <v>8</v>
      </c>
      <c r="C4250" t="s">
        <v>701</v>
      </c>
      <c r="D4250" t="s">
        <v>183</v>
      </c>
      <c r="E4250">
        <v>2.5766399999999998</v>
      </c>
      <c r="F4250" t="s">
        <v>1178</v>
      </c>
      <c r="G4250" s="784" t="s">
        <v>4431</v>
      </c>
      <c r="H4250" s="784" t="s">
        <v>4431</v>
      </c>
      <c r="I4250" s="784" t="s">
        <v>5541</v>
      </c>
    </row>
    <row r="4251" spans="1:9" hidden="1">
      <c r="A4251" t="str">
        <f>Table_wabobpsvr_AzureCalc_AzureCalcRateCard[[#This Row],[ServiceName]]&amp;Table_wabobpsvr_AzureCalc_AzureCalcRateCard[[#This Row],[Price_Level]]&amp;Table_wabobpsvr_AzureCalc_AzureCalcRateCard[[#This Row],[Region]]</f>
        <v>Standard_D5 Cloud ServicesMOSP11</v>
      </c>
      <c r="B4251">
        <v>11</v>
      </c>
      <c r="C4251" t="s">
        <v>701</v>
      </c>
      <c r="D4251" t="s">
        <v>627</v>
      </c>
      <c r="E4251">
        <v>3.3759999999999999</v>
      </c>
      <c r="F4251" t="s">
        <v>1178</v>
      </c>
      <c r="G4251" s="784" t="s">
        <v>4431</v>
      </c>
      <c r="H4251" s="784" t="s">
        <v>4431</v>
      </c>
      <c r="I4251" s="784" t="s">
        <v>5542</v>
      </c>
    </row>
    <row r="4252" spans="1:9" hidden="1">
      <c r="A4252" t="str">
        <f>Table_wabobpsvr_AzureCalc_AzureCalcRateCard[[#This Row],[ServiceName]]&amp;Table_wabobpsvr_AzureCalc_AzureCalcRateCard[[#This Row],[Price_Level]]&amp;Table_wabobpsvr_AzureCalc_AzureCalcRateCard[[#This Row],[Region]]</f>
        <v>Standard_D5 Cloud ServicesA11</v>
      </c>
      <c r="B4252">
        <v>11</v>
      </c>
      <c r="C4252" t="s">
        <v>701</v>
      </c>
      <c r="D4252" t="s">
        <v>181</v>
      </c>
      <c r="E4252">
        <v>3.2747199999999999</v>
      </c>
      <c r="F4252" t="s">
        <v>1178</v>
      </c>
      <c r="G4252" s="784" t="s">
        <v>4431</v>
      </c>
      <c r="H4252" s="784" t="s">
        <v>4431</v>
      </c>
      <c r="I4252" s="784" t="s">
        <v>5542</v>
      </c>
    </row>
    <row r="4253" spans="1:9" hidden="1">
      <c r="A4253" t="str">
        <f>Table_wabobpsvr_AzureCalc_AzureCalcRateCard[[#This Row],[ServiceName]]&amp;Table_wabobpsvr_AzureCalc_AzureCalcRateCard[[#This Row],[Price_Level]]&amp;Table_wabobpsvr_AzureCalc_AzureCalcRateCard[[#This Row],[Region]]</f>
        <v>Standard_D5 Cloud ServicesB11</v>
      </c>
      <c r="B4253">
        <v>11</v>
      </c>
      <c r="C4253" t="s">
        <v>701</v>
      </c>
      <c r="D4253" t="s">
        <v>182</v>
      </c>
      <c r="E4253">
        <v>3.1734399999999998</v>
      </c>
      <c r="F4253" t="s">
        <v>1178</v>
      </c>
      <c r="G4253" s="784" t="s">
        <v>4431</v>
      </c>
      <c r="H4253" s="784" t="s">
        <v>4431</v>
      </c>
      <c r="I4253" s="784" t="s">
        <v>5542</v>
      </c>
    </row>
    <row r="4254" spans="1:9" hidden="1">
      <c r="A4254" t="str">
        <f>Table_wabobpsvr_AzureCalc_AzureCalcRateCard[[#This Row],[ServiceName]]&amp;Table_wabobpsvr_AzureCalc_AzureCalcRateCard[[#This Row],[Price_Level]]&amp;Table_wabobpsvr_AzureCalc_AzureCalcRateCard[[#This Row],[Region]]</f>
        <v>Standard_D5 Cloud ServicesC11</v>
      </c>
      <c r="B4254">
        <v>11</v>
      </c>
      <c r="C4254" t="s">
        <v>701</v>
      </c>
      <c r="D4254" t="s">
        <v>184</v>
      </c>
      <c r="E4254">
        <v>3.0721599999999998</v>
      </c>
      <c r="F4254" t="s">
        <v>1178</v>
      </c>
      <c r="G4254" s="784" t="s">
        <v>4431</v>
      </c>
      <c r="H4254" s="784" t="s">
        <v>4431</v>
      </c>
      <c r="I4254" s="784" t="s">
        <v>5542</v>
      </c>
    </row>
    <row r="4255" spans="1:9" hidden="1">
      <c r="A4255" t="str">
        <f>Table_wabobpsvr_AzureCalc_AzureCalcRateCard[[#This Row],[ServiceName]]&amp;Table_wabobpsvr_AzureCalc_AzureCalcRateCard[[#This Row],[Price_Level]]&amp;Table_wabobpsvr_AzureCalc_AzureCalcRateCard[[#This Row],[Region]]</f>
        <v>Standard_D5 Cloud ServicesD11</v>
      </c>
      <c r="B4255">
        <v>11</v>
      </c>
      <c r="C4255" t="s">
        <v>701</v>
      </c>
      <c r="D4255" t="s">
        <v>183</v>
      </c>
      <c r="E4255">
        <v>2.9708800000000002</v>
      </c>
      <c r="F4255" t="s">
        <v>1178</v>
      </c>
      <c r="G4255" s="784" t="s">
        <v>4431</v>
      </c>
      <c r="H4255" s="784" t="s">
        <v>4431</v>
      </c>
      <c r="I4255" s="784" t="s">
        <v>5542</v>
      </c>
    </row>
    <row r="4256" spans="1:9" hidden="1">
      <c r="A4256" t="str">
        <f>Table_wabobpsvr_AzureCalc_AzureCalcRateCard[[#This Row],[ServiceName]]&amp;Table_wabobpsvr_AzureCalc_AzureCalcRateCard[[#This Row],[Price_Level]]&amp;Table_wabobpsvr_AzureCalc_AzureCalcRateCard[[#This Row],[Region]]</f>
        <v>Standard_D5 Cloud ServicesMOSP12</v>
      </c>
      <c r="B4256">
        <v>12</v>
      </c>
      <c r="C4256" t="s">
        <v>701</v>
      </c>
      <c r="D4256" t="s">
        <v>627</v>
      </c>
      <c r="E4256">
        <v>2.9279999999999999</v>
      </c>
      <c r="F4256" t="s">
        <v>1178</v>
      </c>
      <c r="G4256" s="784" t="s">
        <v>4431</v>
      </c>
      <c r="H4256" s="784" t="s">
        <v>4431</v>
      </c>
      <c r="I4256" s="784" t="s">
        <v>5543</v>
      </c>
    </row>
    <row r="4257" spans="1:9" hidden="1">
      <c r="A4257" t="str">
        <f>Table_wabobpsvr_AzureCalc_AzureCalcRateCard[[#This Row],[ServiceName]]&amp;Table_wabobpsvr_AzureCalc_AzureCalcRateCard[[#This Row],[Price_Level]]&amp;Table_wabobpsvr_AzureCalc_AzureCalcRateCard[[#This Row],[Region]]</f>
        <v>Standard_D5 Cloud ServicesA12</v>
      </c>
      <c r="B4257">
        <v>12</v>
      </c>
      <c r="C4257" t="s">
        <v>701</v>
      </c>
      <c r="D4257" t="s">
        <v>181</v>
      </c>
      <c r="E4257">
        <v>2.84016</v>
      </c>
      <c r="F4257" t="s">
        <v>1178</v>
      </c>
      <c r="G4257" s="784" t="s">
        <v>4431</v>
      </c>
      <c r="H4257" s="784" t="s">
        <v>4431</v>
      </c>
      <c r="I4257" s="784" t="s">
        <v>5543</v>
      </c>
    </row>
    <row r="4258" spans="1:9" hidden="1">
      <c r="A4258" t="str">
        <f>Table_wabobpsvr_AzureCalc_AzureCalcRateCard[[#This Row],[ServiceName]]&amp;Table_wabobpsvr_AzureCalc_AzureCalcRateCard[[#This Row],[Price_Level]]&amp;Table_wabobpsvr_AzureCalc_AzureCalcRateCard[[#This Row],[Region]]</f>
        <v>Standard_D5 Cloud ServicesB12</v>
      </c>
      <c r="B4258">
        <v>12</v>
      </c>
      <c r="C4258" t="s">
        <v>701</v>
      </c>
      <c r="D4258" t="s">
        <v>182</v>
      </c>
      <c r="E4258">
        <v>2.7523200000000001</v>
      </c>
      <c r="F4258" t="s">
        <v>1178</v>
      </c>
      <c r="G4258" s="784" t="s">
        <v>4431</v>
      </c>
      <c r="H4258" s="784" t="s">
        <v>4431</v>
      </c>
      <c r="I4258" s="784" t="s">
        <v>5543</v>
      </c>
    </row>
    <row r="4259" spans="1:9" hidden="1">
      <c r="A4259" t="str">
        <f>Table_wabobpsvr_AzureCalc_AzureCalcRateCard[[#This Row],[ServiceName]]&amp;Table_wabobpsvr_AzureCalc_AzureCalcRateCard[[#This Row],[Price_Level]]&amp;Table_wabobpsvr_AzureCalc_AzureCalcRateCard[[#This Row],[Region]]</f>
        <v>Standard_D5 Cloud ServicesC12</v>
      </c>
      <c r="B4259">
        <v>12</v>
      </c>
      <c r="C4259" t="s">
        <v>701</v>
      </c>
      <c r="D4259" t="s">
        <v>184</v>
      </c>
      <c r="E4259">
        <v>2.6644800000000002</v>
      </c>
      <c r="F4259" t="s">
        <v>1178</v>
      </c>
      <c r="G4259" s="784" t="s">
        <v>4431</v>
      </c>
      <c r="H4259" s="784" t="s">
        <v>4431</v>
      </c>
      <c r="I4259" s="784" t="s">
        <v>5543</v>
      </c>
    </row>
    <row r="4260" spans="1:9" hidden="1">
      <c r="A4260" t="str">
        <f>Table_wabobpsvr_AzureCalc_AzureCalcRateCard[[#This Row],[ServiceName]]&amp;Table_wabobpsvr_AzureCalc_AzureCalcRateCard[[#This Row],[Price_Level]]&amp;Table_wabobpsvr_AzureCalc_AzureCalcRateCard[[#This Row],[Region]]</f>
        <v>Standard_D5 Cloud ServicesD12</v>
      </c>
      <c r="B4260">
        <v>12</v>
      </c>
      <c r="C4260" t="s">
        <v>701</v>
      </c>
      <c r="D4260" t="s">
        <v>183</v>
      </c>
      <c r="E4260">
        <v>2.5766399999999998</v>
      </c>
      <c r="F4260" t="s">
        <v>1178</v>
      </c>
      <c r="G4260" s="784" t="s">
        <v>4431</v>
      </c>
      <c r="H4260" s="784" t="s">
        <v>4431</v>
      </c>
      <c r="I4260" s="784" t="s">
        <v>5543</v>
      </c>
    </row>
    <row r="4261" spans="1:9" hidden="1">
      <c r="A4261" t="str">
        <f>Table_wabobpsvr_AzureCalc_AzureCalcRateCard[[#This Row],[ServiceName]]&amp;Table_wabobpsvr_AzureCalc_AzureCalcRateCard[[#This Row],[Price_Level]]&amp;Table_wabobpsvr_AzureCalc_AzureCalcRateCard[[#This Row],[Region]]</f>
        <v>Standard_D5 Cloud ServicesMOSP3</v>
      </c>
      <c r="B4261">
        <v>3</v>
      </c>
      <c r="C4261" t="s">
        <v>701</v>
      </c>
      <c r="D4261" t="s">
        <v>627</v>
      </c>
      <c r="E4261">
        <v>2.7360000000000002</v>
      </c>
      <c r="F4261" t="s">
        <v>1178</v>
      </c>
      <c r="G4261" s="784" t="s">
        <v>4431</v>
      </c>
      <c r="H4261" s="784" t="s">
        <v>4431</v>
      </c>
      <c r="I4261" s="784" t="s">
        <v>5544</v>
      </c>
    </row>
    <row r="4262" spans="1:9" hidden="1">
      <c r="A4262" t="str">
        <f>Table_wabobpsvr_AzureCalc_AzureCalcRateCard[[#This Row],[ServiceName]]&amp;Table_wabobpsvr_AzureCalc_AzureCalcRateCard[[#This Row],[Price_Level]]&amp;Table_wabobpsvr_AzureCalc_AzureCalcRateCard[[#This Row],[Region]]</f>
        <v>Standard_D5 Cloud ServicesA3</v>
      </c>
      <c r="B4262">
        <v>3</v>
      </c>
      <c r="C4262" t="s">
        <v>701</v>
      </c>
      <c r="D4262" t="s">
        <v>181</v>
      </c>
      <c r="E4262">
        <v>2.6539199999999998</v>
      </c>
      <c r="F4262" t="s">
        <v>1178</v>
      </c>
      <c r="G4262" s="784" t="s">
        <v>4431</v>
      </c>
      <c r="H4262" s="784" t="s">
        <v>4431</v>
      </c>
      <c r="I4262" s="784" t="s">
        <v>5544</v>
      </c>
    </row>
    <row r="4263" spans="1:9" hidden="1">
      <c r="A4263" t="str">
        <f>Table_wabobpsvr_AzureCalc_AzureCalcRateCard[[#This Row],[ServiceName]]&amp;Table_wabobpsvr_AzureCalc_AzureCalcRateCard[[#This Row],[Price_Level]]&amp;Table_wabobpsvr_AzureCalc_AzureCalcRateCard[[#This Row],[Region]]</f>
        <v>Standard_D5 Cloud ServicesB3</v>
      </c>
      <c r="B4263">
        <v>3</v>
      </c>
      <c r="C4263" t="s">
        <v>701</v>
      </c>
      <c r="D4263" t="s">
        <v>182</v>
      </c>
      <c r="E4263">
        <v>2.5718399999999999</v>
      </c>
      <c r="F4263" t="s">
        <v>1178</v>
      </c>
      <c r="G4263" s="784" t="s">
        <v>4431</v>
      </c>
      <c r="H4263" s="784" t="s">
        <v>4431</v>
      </c>
      <c r="I4263" s="784" t="s">
        <v>5544</v>
      </c>
    </row>
    <row r="4264" spans="1:9" hidden="1">
      <c r="A4264" t="str">
        <f>Table_wabobpsvr_AzureCalc_AzureCalcRateCard[[#This Row],[ServiceName]]&amp;Table_wabobpsvr_AzureCalc_AzureCalcRateCard[[#This Row],[Price_Level]]&amp;Table_wabobpsvr_AzureCalc_AzureCalcRateCard[[#This Row],[Region]]</f>
        <v>Standard_D5 Cloud ServicesC3</v>
      </c>
      <c r="B4264">
        <v>3</v>
      </c>
      <c r="C4264" t="s">
        <v>701</v>
      </c>
      <c r="D4264" t="s">
        <v>184</v>
      </c>
      <c r="E4264">
        <v>2.48976</v>
      </c>
      <c r="F4264" t="s">
        <v>1178</v>
      </c>
      <c r="G4264" s="784" t="s">
        <v>4431</v>
      </c>
      <c r="H4264" s="784" t="s">
        <v>4431</v>
      </c>
      <c r="I4264" s="784" t="s">
        <v>5544</v>
      </c>
    </row>
    <row r="4265" spans="1:9" hidden="1">
      <c r="A4265" t="str">
        <f>Table_wabobpsvr_AzureCalc_AzureCalcRateCard[[#This Row],[ServiceName]]&amp;Table_wabobpsvr_AzureCalc_AzureCalcRateCard[[#This Row],[Price_Level]]&amp;Table_wabobpsvr_AzureCalc_AzureCalcRateCard[[#This Row],[Region]]</f>
        <v>Standard_D5 Cloud ServicesD3</v>
      </c>
      <c r="B4265">
        <v>3</v>
      </c>
      <c r="C4265" t="s">
        <v>701</v>
      </c>
      <c r="D4265" t="s">
        <v>183</v>
      </c>
      <c r="E4265">
        <v>2.40768</v>
      </c>
      <c r="F4265" t="s">
        <v>1178</v>
      </c>
      <c r="G4265" s="784" t="s">
        <v>4431</v>
      </c>
      <c r="H4265" s="784" t="s">
        <v>4431</v>
      </c>
      <c r="I4265" s="784" t="s">
        <v>5544</v>
      </c>
    </row>
    <row r="4266" spans="1:9" hidden="1">
      <c r="A4266" t="str">
        <f>Table_wabobpsvr_AzureCalc_AzureCalcRateCard[[#This Row],[ServiceName]]&amp;Table_wabobpsvr_AzureCalc_AzureCalcRateCard[[#This Row],[Price_Level]]&amp;Table_wabobpsvr_AzureCalc_AzureCalcRateCard[[#This Row],[Region]]</f>
        <v>Standard_D5 Cloud ServicesMOSP6</v>
      </c>
      <c r="B4266">
        <v>6</v>
      </c>
      <c r="C4266" t="s">
        <v>701</v>
      </c>
      <c r="D4266" t="s">
        <v>627</v>
      </c>
      <c r="E4266">
        <v>2.7360000000000002</v>
      </c>
      <c r="F4266" t="s">
        <v>1178</v>
      </c>
      <c r="G4266" s="784" t="s">
        <v>4431</v>
      </c>
      <c r="H4266" s="784" t="s">
        <v>4431</v>
      </c>
      <c r="I4266" s="784" t="s">
        <v>5545</v>
      </c>
    </row>
    <row r="4267" spans="1:9" hidden="1">
      <c r="A4267" t="str">
        <f>Table_wabobpsvr_AzureCalc_AzureCalcRateCard[[#This Row],[ServiceName]]&amp;Table_wabobpsvr_AzureCalc_AzureCalcRateCard[[#This Row],[Price_Level]]&amp;Table_wabobpsvr_AzureCalc_AzureCalcRateCard[[#This Row],[Region]]</f>
        <v>Standard_D5 Cloud ServicesA6</v>
      </c>
      <c r="B4267">
        <v>6</v>
      </c>
      <c r="C4267" t="s">
        <v>701</v>
      </c>
      <c r="D4267" t="s">
        <v>181</v>
      </c>
      <c r="E4267">
        <v>2.6539199999999998</v>
      </c>
      <c r="F4267" t="s">
        <v>1178</v>
      </c>
      <c r="G4267" s="784" t="s">
        <v>4431</v>
      </c>
      <c r="H4267" s="784" t="s">
        <v>4431</v>
      </c>
      <c r="I4267" s="784" t="s">
        <v>5545</v>
      </c>
    </row>
    <row r="4268" spans="1:9" hidden="1">
      <c r="A4268" t="str">
        <f>Table_wabobpsvr_AzureCalc_AzureCalcRateCard[[#This Row],[ServiceName]]&amp;Table_wabobpsvr_AzureCalc_AzureCalcRateCard[[#This Row],[Price_Level]]&amp;Table_wabobpsvr_AzureCalc_AzureCalcRateCard[[#This Row],[Region]]</f>
        <v>Standard_D5 Cloud ServicesB6</v>
      </c>
      <c r="B4268">
        <v>6</v>
      </c>
      <c r="C4268" t="s">
        <v>701</v>
      </c>
      <c r="D4268" t="s">
        <v>182</v>
      </c>
      <c r="E4268">
        <v>2.5718399999999999</v>
      </c>
      <c r="F4268" t="s">
        <v>1178</v>
      </c>
      <c r="G4268" s="784" t="s">
        <v>4431</v>
      </c>
      <c r="H4268" s="784" t="s">
        <v>4431</v>
      </c>
      <c r="I4268" s="784" t="s">
        <v>5545</v>
      </c>
    </row>
    <row r="4269" spans="1:9" hidden="1">
      <c r="A4269" t="str">
        <f>Table_wabobpsvr_AzureCalc_AzureCalcRateCard[[#This Row],[ServiceName]]&amp;Table_wabobpsvr_AzureCalc_AzureCalcRateCard[[#This Row],[Price_Level]]&amp;Table_wabobpsvr_AzureCalc_AzureCalcRateCard[[#This Row],[Region]]</f>
        <v>Standard_D5 Cloud ServicesC6</v>
      </c>
      <c r="B4269">
        <v>6</v>
      </c>
      <c r="C4269" t="s">
        <v>701</v>
      </c>
      <c r="D4269" t="s">
        <v>184</v>
      </c>
      <c r="E4269">
        <v>2.48976</v>
      </c>
      <c r="F4269" t="s">
        <v>1178</v>
      </c>
      <c r="G4269" s="784" t="s">
        <v>4431</v>
      </c>
      <c r="H4269" s="784" t="s">
        <v>4431</v>
      </c>
      <c r="I4269" s="784" t="s">
        <v>5545</v>
      </c>
    </row>
    <row r="4270" spans="1:9" hidden="1">
      <c r="A4270" t="str">
        <f>Table_wabobpsvr_AzureCalc_AzureCalcRateCard[[#This Row],[ServiceName]]&amp;Table_wabobpsvr_AzureCalc_AzureCalcRateCard[[#This Row],[Price_Level]]&amp;Table_wabobpsvr_AzureCalc_AzureCalcRateCard[[#This Row],[Region]]</f>
        <v>Standard_D5 Cloud ServicesD6</v>
      </c>
      <c r="B4270">
        <v>6</v>
      </c>
      <c r="C4270" t="s">
        <v>701</v>
      </c>
      <c r="D4270" t="s">
        <v>183</v>
      </c>
      <c r="E4270">
        <v>2.40768</v>
      </c>
      <c r="F4270" t="s">
        <v>1178</v>
      </c>
      <c r="G4270" s="784" t="s">
        <v>4431</v>
      </c>
      <c r="H4270" s="784" t="s">
        <v>4431</v>
      </c>
      <c r="I4270" s="784" t="s">
        <v>5545</v>
      </c>
    </row>
    <row r="4271" spans="1:9" hidden="1">
      <c r="A4271" t="str">
        <f>Table_wabobpsvr_AzureCalc_AzureCalcRateCard[[#This Row],[ServiceName]]&amp;Table_wabobpsvr_AzureCalc_AzureCalcRateCard[[#This Row],[Price_Level]]&amp;Table_wabobpsvr_AzureCalc_AzureCalcRateCard[[#This Row],[Region]]</f>
        <v>Standard_D5 Cloud ServicesMOSP2</v>
      </c>
      <c r="B4271">
        <v>2</v>
      </c>
      <c r="C4271" t="s">
        <v>701</v>
      </c>
      <c r="D4271" t="s">
        <v>627</v>
      </c>
      <c r="E4271">
        <v>2.544</v>
      </c>
      <c r="F4271" t="s">
        <v>1178</v>
      </c>
      <c r="G4271" s="784" t="s">
        <v>4431</v>
      </c>
      <c r="H4271" s="784" t="s">
        <v>4431</v>
      </c>
      <c r="I4271" s="784" t="s">
        <v>5546</v>
      </c>
    </row>
    <row r="4272" spans="1:9" hidden="1">
      <c r="A4272" t="str">
        <f>Table_wabobpsvr_AzureCalc_AzureCalcRateCard[[#This Row],[ServiceName]]&amp;Table_wabobpsvr_AzureCalc_AzureCalcRateCard[[#This Row],[Price_Level]]&amp;Table_wabobpsvr_AzureCalc_AzureCalcRateCard[[#This Row],[Region]]</f>
        <v>Standard_D5 Cloud ServicesA2</v>
      </c>
      <c r="B4272">
        <v>2</v>
      </c>
      <c r="C4272" t="s">
        <v>701</v>
      </c>
      <c r="D4272" t="s">
        <v>181</v>
      </c>
      <c r="E4272">
        <v>2.4676800000000001</v>
      </c>
      <c r="F4272" t="s">
        <v>1178</v>
      </c>
      <c r="G4272" s="784" t="s">
        <v>4431</v>
      </c>
      <c r="H4272" s="784" t="s">
        <v>4431</v>
      </c>
      <c r="I4272" s="784" t="s">
        <v>5546</v>
      </c>
    </row>
    <row r="4273" spans="1:9" hidden="1">
      <c r="A4273" t="str">
        <f>Table_wabobpsvr_AzureCalc_AzureCalcRateCard[[#This Row],[ServiceName]]&amp;Table_wabobpsvr_AzureCalc_AzureCalcRateCard[[#This Row],[Price_Level]]&amp;Table_wabobpsvr_AzureCalc_AzureCalcRateCard[[#This Row],[Region]]</f>
        <v>Standard_D5 Cloud ServicesB2</v>
      </c>
      <c r="B4273">
        <v>2</v>
      </c>
      <c r="C4273" t="s">
        <v>701</v>
      </c>
      <c r="D4273" t="s">
        <v>182</v>
      </c>
      <c r="E4273">
        <v>2.3913600000000002</v>
      </c>
      <c r="F4273" t="s">
        <v>1178</v>
      </c>
      <c r="G4273" s="784" t="s">
        <v>4431</v>
      </c>
      <c r="H4273" s="784" t="s">
        <v>4431</v>
      </c>
      <c r="I4273" s="784" t="s">
        <v>5546</v>
      </c>
    </row>
    <row r="4274" spans="1:9" hidden="1">
      <c r="A4274" t="str">
        <f>Table_wabobpsvr_AzureCalc_AzureCalcRateCard[[#This Row],[ServiceName]]&amp;Table_wabobpsvr_AzureCalc_AzureCalcRateCard[[#This Row],[Price_Level]]&amp;Table_wabobpsvr_AzureCalc_AzureCalcRateCard[[#This Row],[Region]]</f>
        <v>Standard_D5 Cloud ServicesC2</v>
      </c>
      <c r="B4274">
        <v>2</v>
      </c>
      <c r="C4274" t="s">
        <v>701</v>
      </c>
      <c r="D4274" t="s">
        <v>184</v>
      </c>
      <c r="E4274">
        <v>2.3150400000000002</v>
      </c>
      <c r="F4274" t="s">
        <v>1178</v>
      </c>
      <c r="G4274" s="784" t="s">
        <v>4431</v>
      </c>
      <c r="H4274" s="784" t="s">
        <v>4431</v>
      </c>
      <c r="I4274" s="784" t="s">
        <v>5546</v>
      </c>
    </row>
    <row r="4275" spans="1:9" hidden="1">
      <c r="A4275" t="str">
        <f>Table_wabobpsvr_AzureCalc_AzureCalcRateCard[[#This Row],[ServiceName]]&amp;Table_wabobpsvr_AzureCalc_AzureCalcRateCard[[#This Row],[Price_Level]]&amp;Table_wabobpsvr_AzureCalc_AzureCalcRateCard[[#This Row],[Region]]</f>
        <v>Standard_D5 Cloud ServicesD2</v>
      </c>
      <c r="B4275">
        <v>2</v>
      </c>
      <c r="C4275" t="s">
        <v>701</v>
      </c>
      <c r="D4275" t="s">
        <v>183</v>
      </c>
      <c r="E4275">
        <v>2.2387199999999998</v>
      </c>
      <c r="F4275" t="s">
        <v>1178</v>
      </c>
      <c r="G4275" s="784" t="s">
        <v>4431</v>
      </c>
      <c r="H4275" s="784" t="s">
        <v>4431</v>
      </c>
      <c r="I4275" s="784" t="s">
        <v>5546</v>
      </c>
    </row>
    <row r="4276" spans="1:9" hidden="1">
      <c r="A4276" t="str">
        <f>Table_wabobpsvr_AzureCalc_AzureCalcRateCard[[#This Row],[ServiceName]]&amp;Table_wabobpsvr_AzureCalc_AzureCalcRateCard[[#This Row],[Price_Level]]&amp;Table_wabobpsvr_AzureCalc_AzureCalcRateCard[[#This Row],[Region]]</f>
        <v>Standard_D5 Cloud ServicesMOSP5</v>
      </c>
      <c r="B4276">
        <v>5</v>
      </c>
      <c r="C4276" t="s">
        <v>701</v>
      </c>
      <c r="D4276" t="s">
        <v>627</v>
      </c>
      <c r="E4276">
        <v>2.7360000000000002</v>
      </c>
      <c r="F4276" t="s">
        <v>1178</v>
      </c>
      <c r="G4276" s="784" t="s">
        <v>4431</v>
      </c>
      <c r="H4276" s="784" t="s">
        <v>4431</v>
      </c>
      <c r="I4276" s="784" t="s">
        <v>5547</v>
      </c>
    </row>
    <row r="4277" spans="1:9" hidden="1">
      <c r="A4277" t="str">
        <f>Table_wabobpsvr_AzureCalc_AzureCalcRateCard[[#This Row],[ServiceName]]&amp;Table_wabobpsvr_AzureCalc_AzureCalcRateCard[[#This Row],[Price_Level]]&amp;Table_wabobpsvr_AzureCalc_AzureCalcRateCard[[#This Row],[Region]]</f>
        <v>Standard_D5 Cloud ServicesA5</v>
      </c>
      <c r="B4277">
        <v>5</v>
      </c>
      <c r="C4277" t="s">
        <v>701</v>
      </c>
      <c r="D4277" t="s">
        <v>181</v>
      </c>
      <c r="E4277">
        <v>2.6539199999999998</v>
      </c>
      <c r="F4277" t="s">
        <v>1178</v>
      </c>
      <c r="G4277" s="784" t="s">
        <v>4431</v>
      </c>
      <c r="H4277" s="784" t="s">
        <v>4431</v>
      </c>
      <c r="I4277" s="784" t="s">
        <v>5547</v>
      </c>
    </row>
    <row r="4278" spans="1:9" hidden="1">
      <c r="A4278" t="str">
        <f>Table_wabobpsvr_AzureCalc_AzureCalcRateCard[[#This Row],[ServiceName]]&amp;Table_wabobpsvr_AzureCalc_AzureCalcRateCard[[#This Row],[Price_Level]]&amp;Table_wabobpsvr_AzureCalc_AzureCalcRateCard[[#This Row],[Region]]</f>
        <v>Standard_D5 Cloud ServicesB5</v>
      </c>
      <c r="B4278">
        <v>5</v>
      </c>
      <c r="C4278" t="s">
        <v>701</v>
      </c>
      <c r="D4278" t="s">
        <v>182</v>
      </c>
      <c r="E4278">
        <v>2.5718399999999999</v>
      </c>
      <c r="F4278" t="s">
        <v>1178</v>
      </c>
      <c r="G4278" s="784" t="s">
        <v>4431</v>
      </c>
      <c r="H4278" s="784" t="s">
        <v>4431</v>
      </c>
      <c r="I4278" s="784" t="s">
        <v>5547</v>
      </c>
    </row>
    <row r="4279" spans="1:9" hidden="1">
      <c r="A4279" t="str">
        <f>Table_wabobpsvr_AzureCalc_AzureCalcRateCard[[#This Row],[ServiceName]]&amp;Table_wabobpsvr_AzureCalc_AzureCalcRateCard[[#This Row],[Price_Level]]&amp;Table_wabobpsvr_AzureCalc_AzureCalcRateCard[[#This Row],[Region]]</f>
        <v>Standard_D5 Cloud ServicesC5</v>
      </c>
      <c r="B4279">
        <v>5</v>
      </c>
      <c r="C4279" t="s">
        <v>701</v>
      </c>
      <c r="D4279" t="s">
        <v>184</v>
      </c>
      <c r="E4279">
        <v>2.48976</v>
      </c>
      <c r="F4279" t="s">
        <v>1178</v>
      </c>
      <c r="G4279" s="784" t="s">
        <v>4431</v>
      </c>
      <c r="H4279" s="784" t="s">
        <v>4431</v>
      </c>
      <c r="I4279" s="784" t="s">
        <v>5547</v>
      </c>
    </row>
    <row r="4280" spans="1:9" hidden="1">
      <c r="A4280" t="str">
        <f>Table_wabobpsvr_AzureCalc_AzureCalcRateCard[[#This Row],[ServiceName]]&amp;Table_wabobpsvr_AzureCalc_AzureCalcRateCard[[#This Row],[Price_Level]]&amp;Table_wabobpsvr_AzureCalc_AzureCalcRateCard[[#This Row],[Region]]</f>
        <v>Standard_D5 Cloud ServicesD5</v>
      </c>
      <c r="B4280">
        <v>5</v>
      </c>
      <c r="C4280" t="s">
        <v>701</v>
      </c>
      <c r="D4280" t="s">
        <v>183</v>
      </c>
      <c r="E4280">
        <v>2.40768</v>
      </c>
      <c r="F4280" t="s">
        <v>1178</v>
      </c>
      <c r="G4280" s="784" t="s">
        <v>4431</v>
      </c>
      <c r="H4280" s="784" t="s">
        <v>4431</v>
      </c>
      <c r="I4280" s="784" t="s">
        <v>5547</v>
      </c>
    </row>
    <row r="4281" spans="1:9" hidden="1">
      <c r="A4281" t="str">
        <f>Table_wabobpsvr_AzureCalc_AzureCalcRateCard[[#This Row],[ServiceName]]&amp;Table_wabobpsvr_AzureCalc_AzureCalcRateCard[[#This Row],[Price_Level]]&amp;Table_wabobpsvr_AzureCalc_AzureCalcRateCard[[#This Row],[Region]]</f>
        <v>Standard_D5 Cloud ServicesMOSP1</v>
      </c>
      <c r="B4281">
        <v>1</v>
      </c>
      <c r="C4281" t="s">
        <v>701</v>
      </c>
      <c r="D4281" t="s">
        <v>627</v>
      </c>
      <c r="E4281">
        <v>2.544</v>
      </c>
      <c r="F4281" t="s">
        <v>1178</v>
      </c>
      <c r="G4281" s="784" t="s">
        <v>4431</v>
      </c>
      <c r="H4281" s="784" t="s">
        <v>4431</v>
      </c>
      <c r="I4281" s="784" t="s">
        <v>5548</v>
      </c>
    </row>
    <row r="4282" spans="1:9" hidden="1">
      <c r="A4282" t="str">
        <f>Table_wabobpsvr_AzureCalc_AzureCalcRateCard[[#This Row],[ServiceName]]&amp;Table_wabobpsvr_AzureCalc_AzureCalcRateCard[[#This Row],[Price_Level]]&amp;Table_wabobpsvr_AzureCalc_AzureCalcRateCard[[#This Row],[Region]]</f>
        <v>Standard_D5 Cloud ServicesA1</v>
      </c>
      <c r="B4282">
        <v>1</v>
      </c>
      <c r="C4282" t="s">
        <v>701</v>
      </c>
      <c r="D4282" t="s">
        <v>181</v>
      </c>
      <c r="E4282">
        <v>2.4676800000000001</v>
      </c>
      <c r="F4282" t="s">
        <v>1178</v>
      </c>
      <c r="G4282" s="784" t="s">
        <v>4431</v>
      </c>
      <c r="H4282" s="784" t="s">
        <v>4431</v>
      </c>
      <c r="I4282" s="784" t="s">
        <v>5548</v>
      </c>
    </row>
    <row r="4283" spans="1:9" hidden="1">
      <c r="A4283" t="str">
        <f>Table_wabobpsvr_AzureCalc_AzureCalcRateCard[[#This Row],[ServiceName]]&amp;Table_wabobpsvr_AzureCalc_AzureCalcRateCard[[#This Row],[Price_Level]]&amp;Table_wabobpsvr_AzureCalc_AzureCalcRateCard[[#This Row],[Region]]</f>
        <v>Standard_D5 Cloud ServicesB1</v>
      </c>
      <c r="B4283">
        <v>1</v>
      </c>
      <c r="C4283" t="s">
        <v>701</v>
      </c>
      <c r="D4283" t="s">
        <v>182</v>
      </c>
      <c r="E4283">
        <v>2.3913600000000002</v>
      </c>
      <c r="F4283" t="s">
        <v>1178</v>
      </c>
      <c r="G4283" s="784" t="s">
        <v>4431</v>
      </c>
      <c r="H4283" s="784" t="s">
        <v>4431</v>
      </c>
      <c r="I4283" s="784" t="s">
        <v>5548</v>
      </c>
    </row>
    <row r="4284" spans="1:9" hidden="1">
      <c r="A4284" t="str">
        <f>Table_wabobpsvr_AzureCalc_AzureCalcRateCard[[#This Row],[ServiceName]]&amp;Table_wabobpsvr_AzureCalc_AzureCalcRateCard[[#This Row],[Price_Level]]&amp;Table_wabobpsvr_AzureCalc_AzureCalcRateCard[[#This Row],[Region]]</f>
        <v>Standard_D5 Cloud ServicesC1</v>
      </c>
      <c r="B4284">
        <v>1</v>
      </c>
      <c r="C4284" t="s">
        <v>701</v>
      </c>
      <c r="D4284" t="s">
        <v>184</v>
      </c>
      <c r="E4284">
        <v>2.3150400000000002</v>
      </c>
      <c r="F4284" t="s">
        <v>1178</v>
      </c>
      <c r="G4284" s="784" t="s">
        <v>4431</v>
      </c>
      <c r="H4284" s="784" t="s">
        <v>4431</v>
      </c>
      <c r="I4284" s="784" t="s">
        <v>5548</v>
      </c>
    </row>
    <row r="4285" spans="1:9" hidden="1">
      <c r="A4285" t="str">
        <f>Table_wabobpsvr_AzureCalc_AzureCalcRateCard[[#This Row],[ServiceName]]&amp;Table_wabobpsvr_AzureCalc_AzureCalcRateCard[[#This Row],[Price_Level]]&amp;Table_wabobpsvr_AzureCalc_AzureCalcRateCard[[#This Row],[Region]]</f>
        <v>Standard_D5 Cloud ServicesD1</v>
      </c>
      <c r="B4285">
        <v>1</v>
      </c>
      <c r="C4285" t="s">
        <v>701</v>
      </c>
      <c r="D4285" t="s">
        <v>183</v>
      </c>
      <c r="E4285">
        <v>2.2387199999999998</v>
      </c>
      <c r="F4285" t="s">
        <v>1178</v>
      </c>
      <c r="G4285" s="784" t="s">
        <v>4431</v>
      </c>
      <c r="H4285" s="784" t="s">
        <v>4431</v>
      </c>
      <c r="I4285" s="784" t="s">
        <v>5548</v>
      </c>
    </row>
    <row r="4286" spans="1:9" hidden="1">
      <c r="A4286" s="784" t="str">
        <f>Table_wabobpsvr_AzureCalc_AzureCalcRateCard[[#This Row],[ServiceName]]&amp;Table_wabobpsvr_AzureCalc_AzureCalcRateCard[[#This Row],[Price_Level]]&amp;Table_wabobpsvr_AzureCalc_AzureCalcRateCard[[#This Row],[Region]]</f>
        <v>Standard_D5 Cloud ServicesMOSP4</v>
      </c>
      <c r="B4286" s="784">
        <v>4</v>
      </c>
      <c r="C4286" s="784" t="s">
        <v>701</v>
      </c>
      <c r="D4286" s="784" t="s">
        <v>627</v>
      </c>
      <c r="E4286" s="784">
        <v>2.7360000000000002</v>
      </c>
      <c r="F4286" s="784" t="s">
        <v>1178</v>
      </c>
      <c r="G4286" s="784" t="s">
        <v>4431</v>
      </c>
      <c r="H4286" s="784" t="s">
        <v>4431</v>
      </c>
      <c r="I4286" s="784" t="s">
        <v>5549</v>
      </c>
    </row>
    <row r="4287" spans="1:9" hidden="1">
      <c r="A4287" s="784" t="str">
        <f>Table_wabobpsvr_AzureCalc_AzureCalcRateCard[[#This Row],[ServiceName]]&amp;Table_wabobpsvr_AzureCalc_AzureCalcRateCard[[#This Row],[Price_Level]]&amp;Table_wabobpsvr_AzureCalc_AzureCalcRateCard[[#This Row],[Region]]</f>
        <v>Standard_D5 Cloud ServicesA4</v>
      </c>
      <c r="B4287" s="784">
        <v>4</v>
      </c>
      <c r="C4287" s="784" t="s">
        <v>701</v>
      </c>
      <c r="D4287" s="784" t="s">
        <v>181</v>
      </c>
      <c r="E4287" s="784">
        <v>2.6539199999999998</v>
      </c>
      <c r="F4287" s="784" t="s">
        <v>1178</v>
      </c>
      <c r="G4287" s="784" t="s">
        <v>4431</v>
      </c>
      <c r="H4287" s="784" t="s">
        <v>4431</v>
      </c>
      <c r="I4287" s="784" t="s">
        <v>5549</v>
      </c>
    </row>
    <row r="4288" spans="1:9" hidden="1">
      <c r="A4288" s="784" t="str">
        <f>Table_wabobpsvr_AzureCalc_AzureCalcRateCard[[#This Row],[ServiceName]]&amp;Table_wabobpsvr_AzureCalc_AzureCalcRateCard[[#This Row],[Price_Level]]&amp;Table_wabobpsvr_AzureCalc_AzureCalcRateCard[[#This Row],[Region]]</f>
        <v>Standard_D5 Cloud ServicesB4</v>
      </c>
      <c r="B4288" s="784">
        <v>4</v>
      </c>
      <c r="C4288" s="784" t="s">
        <v>701</v>
      </c>
      <c r="D4288" s="784" t="s">
        <v>182</v>
      </c>
      <c r="E4288" s="784">
        <v>2.5718399999999999</v>
      </c>
      <c r="F4288" s="784" t="s">
        <v>1178</v>
      </c>
      <c r="G4288" s="784" t="s">
        <v>4431</v>
      </c>
      <c r="H4288" s="784" t="s">
        <v>4431</v>
      </c>
      <c r="I4288" s="784" t="s">
        <v>5549</v>
      </c>
    </row>
    <row r="4289" spans="1:9" hidden="1">
      <c r="A4289" s="784" t="str">
        <f>Table_wabobpsvr_AzureCalc_AzureCalcRateCard[[#This Row],[ServiceName]]&amp;Table_wabobpsvr_AzureCalc_AzureCalcRateCard[[#This Row],[Price_Level]]&amp;Table_wabobpsvr_AzureCalc_AzureCalcRateCard[[#This Row],[Region]]</f>
        <v>Standard_D5 Cloud ServicesC4</v>
      </c>
      <c r="B4289" s="784">
        <v>4</v>
      </c>
      <c r="C4289" s="784" t="s">
        <v>701</v>
      </c>
      <c r="D4289" s="784" t="s">
        <v>184</v>
      </c>
      <c r="E4289" s="784">
        <v>2.48976</v>
      </c>
      <c r="F4289" s="784" t="s">
        <v>1178</v>
      </c>
      <c r="G4289" s="784" t="s">
        <v>4431</v>
      </c>
      <c r="H4289" s="784" t="s">
        <v>4431</v>
      </c>
      <c r="I4289" s="784" t="s">
        <v>5549</v>
      </c>
    </row>
    <row r="4290" spans="1:9" hidden="1">
      <c r="A4290" s="784" t="str">
        <f>Table_wabobpsvr_AzureCalc_AzureCalcRateCard[[#This Row],[ServiceName]]&amp;Table_wabobpsvr_AzureCalc_AzureCalcRateCard[[#This Row],[Price_Level]]&amp;Table_wabobpsvr_AzureCalc_AzureCalcRateCard[[#This Row],[Region]]</f>
        <v>Standard_D5 Cloud ServicesD4</v>
      </c>
      <c r="B4290" s="784">
        <v>4</v>
      </c>
      <c r="C4290" s="784" t="s">
        <v>701</v>
      </c>
      <c r="D4290" s="784" t="s">
        <v>183</v>
      </c>
      <c r="E4290" s="784">
        <v>2.40768</v>
      </c>
      <c r="F4290" s="784" t="s">
        <v>1178</v>
      </c>
      <c r="G4290" s="784" t="s">
        <v>4431</v>
      </c>
      <c r="H4290" s="784" t="s">
        <v>4431</v>
      </c>
      <c r="I4290" s="784" t="s">
        <v>5549</v>
      </c>
    </row>
    <row r="4291" spans="1:9" hidden="1">
      <c r="A4291" t="str">
        <f>Table_wabobpsvr_AzureCalc_AzureCalcRateCard[[#This Row],[ServiceName]]&amp;Table_wabobpsvr_AzureCalc_AzureCalcRateCard[[#This Row],[Price_Level]]&amp;Table_wabobpsvr_AzureCalc_AzureCalcRateCard[[#This Row],[Region]]</f>
        <v>Standard_D5 Cloud ServicesMOSP14</v>
      </c>
      <c r="B4291">
        <v>14</v>
      </c>
      <c r="C4291" t="s">
        <v>701</v>
      </c>
      <c r="D4291" t="s">
        <v>627</v>
      </c>
      <c r="E4291">
        <v>999999</v>
      </c>
      <c r="F4291" t="s">
        <v>1178</v>
      </c>
      <c r="G4291" s="784" t="s">
        <v>4431</v>
      </c>
      <c r="H4291" s="784" t="s">
        <v>4431</v>
      </c>
      <c r="I4291" s="784" t="s">
        <v>5550</v>
      </c>
    </row>
    <row r="4292" spans="1:9" hidden="1">
      <c r="A4292" t="str">
        <f>Table_wabobpsvr_AzureCalc_AzureCalcRateCard[[#This Row],[ServiceName]]&amp;Table_wabobpsvr_AzureCalc_AzureCalcRateCard[[#This Row],[Price_Level]]&amp;Table_wabobpsvr_AzureCalc_AzureCalcRateCard[[#This Row],[Region]]</f>
        <v>Standard_D5 Cloud ServicesA14</v>
      </c>
      <c r="B4292">
        <v>14</v>
      </c>
      <c r="C4292" t="s">
        <v>701</v>
      </c>
      <c r="D4292" t="s">
        <v>181</v>
      </c>
      <c r="E4292">
        <v>3.0855700000000001</v>
      </c>
      <c r="F4292" t="s">
        <v>1178</v>
      </c>
      <c r="G4292" s="784" t="s">
        <v>4431</v>
      </c>
      <c r="H4292" s="784" t="s">
        <v>4431</v>
      </c>
      <c r="I4292" s="784" t="s">
        <v>5550</v>
      </c>
    </row>
    <row r="4293" spans="1:9" hidden="1">
      <c r="A4293" t="str">
        <f>Table_wabobpsvr_AzureCalc_AzureCalcRateCard[[#This Row],[ServiceName]]&amp;Table_wabobpsvr_AzureCalc_AzureCalcRateCard[[#This Row],[Price_Level]]&amp;Table_wabobpsvr_AzureCalc_AzureCalcRateCard[[#This Row],[Region]]</f>
        <v>Standard_D5 Cloud ServicesB14</v>
      </c>
      <c r="B4293">
        <v>14</v>
      </c>
      <c r="C4293" t="s">
        <v>701</v>
      </c>
      <c r="D4293" t="s">
        <v>182</v>
      </c>
      <c r="E4293">
        <v>2.9901399999999998</v>
      </c>
      <c r="F4293" t="s">
        <v>1178</v>
      </c>
      <c r="G4293" s="784" t="s">
        <v>4431</v>
      </c>
      <c r="H4293" s="784" t="s">
        <v>4431</v>
      </c>
      <c r="I4293" s="784" t="s">
        <v>5550</v>
      </c>
    </row>
    <row r="4294" spans="1:9" hidden="1">
      <c r="A4294" t="str">
        <f>Table_wabobpsvr_AzureCalc_AzureCalcRateCard[[#This Row],[ServiceName]]&amp;Table_wabobpsvr_AzureCalc_AzureCalcRateCard[[#This Row],[Price_Level]]&amp;Table_wabobpsvr_AzureCalc_AzureCalcRateCard[[#This Row],[Region]]</f>
        <v>Standard_D5 Cloud ServicesC14</v>
      </c>
      <c r="B4294">
        <v>14</v>
      </c>
      <c r="C4294" t="s">
        <v>701</v>
      </c>
      <c r="D4294" t="s">
        <v>184</v>
      </c>
      <c r="E4294">
        <v>2.8947099999999999</v>
      </c>
      <c r="F4294" t="s">
        <v>1178</v>
      </c>
      <c r="G4294" s="784" t="s">
        <v>4431</v>
      </c>
      <c r="H4294" s="784" t="s">
        <v>4431</v>
      </c>
      <c r="I4294" s="784" t="s">
        <v>5550</v>
      </c>
    </row>
    <row r="4295" spans="1:9" hidden="1">
      <c r="A4295" t="str">
        <f>Table_wabobpsvr_AzureCalc_AzureCalcRateCard[[#This Row],[ServiceName]]&amp;Table_wabobpsvr_AzureCalc_AzureCalcRateCard[[#This Row],[Price_Level]]&amp;Table_wabobpsvr_AzureCalc_AzureCalcRateCard[[#This Row],[Region]]</f>
        <v>Standard_D5 Cloud ServicesD14</v>
      </c>
      <c r="B4295">
        <v>14</v>
      </c>
      <c r="C4295" t="s">
        <v>701</v>
      </c>
      <c r="D4295" t="s">
        <v>183</v>
      </c>
      <c r="E4295">
        <v>2.79928</v>
      </c>
      <c r="F4295" t="s">
        <v>1178</v>
      </c>
      <c r="G4295" s="784" t="s">
        <v>4431</v>
      </c>
      <c r="H4295" s="784" t="s">
        <v>4431</v>
      </c>
      <c r="I4295" s="784" t="s">
        <v>5550</v>
      </c>
    </row>
    <row r="4296" spans="1:9" hidden="1">
      <c r="A4296" t="str">
        <f>Table_wabobpsvr_AzureCalc_AzureCalcRateCard[[#This Row],[ServiceName]]&amp;Table_wabobpsvr_AzureCalc_AzureCalcRateCard[[#This Row],[Price_Level]]&amp;Table_wabobpsvr_AzureCalc_AzureCalcRateCard[[#This Row],[Region]]</f>
        <v>Standard_D5 Cloud ServicesMOSP</v>
      </c>
      <c r="C4296" t="s">
        <v>701</v>
      </c>
      <c r="D4296" t="s">
        <v>627</v>
      </c>
      <c r="E4296">
        <v>2.2839999999999998</v>
      </c>
      <c r="F4296" t="s">
        <v>1178</v>
      </c>
      <c r="G4296" s="784" t="s">
        <v>4431</v>
      </c>
      <c r="H4296" s="784" t="s">
        <v>4431</v>
      </c>
      <c r="I4296" s="784" t="s">
        <v>5551</v>
      </c>
    </row>
    <row r="4297" spans="1:9" hidden="1">
      <c r="A4297" t="str">
        <f>Table_wabobpsvr_AzureCalc_AzureCalcRateCard[[#This Row],[ServiceName]]&amp;Table_wabobpsvr_AzureCalc_AzureCalcRateCard[[#This Row],[Price_Level]]&amp;Table_wabobpsvr_AzureCalc_AzureCalcRateCard[[#This Row],[Region]]</f>
        <v>Standard_D5 Cloud ServicesA</v>
      </c>
      <c r="C4297" t="s">
        <v>701</v>
      </c>
      <c r="D4297" t="s">
        <v>181</v>
      </c>
      <c r="E4297">
        <v>2.2154799999999999</v>
      </c>
      <c r="F4297" t="s">
        <v>1178</v>
      </c>
      <c r="G4297" s="784" t="s">
        <v>4121</v>
      </c>
      <c r="H4297" s="784" t="s">
        <v>4122</v>
      </c>
      <c r="I4297" s="784" t="s">
        <v>5551</v>
      </c>
    </row>
    <row r="4298" spans="1:9" hidden="1">
      <c r="A4298" t="str">
        <f>Table_wabobpsvr_AzureCalc_AzureCalcRateCard[[#This Row],[ServiceName]]&amp;Table_wabobpsvr_AzureCalc_AzureCalcRateCard[[#This Row],[Price_Level]]&amp;Table_wabobpsvr_AzureCalc_AzureCalcRateCard[[#This Row],[Region]]</f>
        <v>Standard_D5 Cloud ServicesB</v>
      </c>
      <c r="C4298" t="s">
        <v>701</v>
      </c>
      <c r="D4298" t="s">
        <v>182</v>
      </c>
      <c r="E4298">
        <v>2.14696</v>
      </c>
      <c r="F4298" t="s">
        <v>1178</v>
      </c>
      <c r="G4298" s="784" t="s">
        <v>4121</v>
      </c>
      <c r="H4298" s="784" t="s">
        <v>4122</v>
      </c>
      <c r="I4298" s="784" t="s">
        <v>5551</v>
      </c>
    </row>
    <row r="4299" spans="1:9" hidden="1">
      <c r="A4299" s="784" t="str">
        <f>Table_wabobpsvr_AzureCalc_AzureCalcRateCard[[#This Row],[ServiceName]]&amp;Table_wabobpsvr_AzureCalc_AzureCalcRateCard[[#This Row],[Price_Level]]&amp;Table_wabobpsvr_AzureCalc_AzureCalcRateCard[[#This Row],[Region]]</f>
        <v>Standard_D5 Cloud ServicesC</v>
      </c>
      <c r="B4299" s="784"/>
      <c r="C4299" s="784" t="s">
        <v>701</v>
      </c>
      <c r="D4299" s="784" t="s">
        <v>184</v>
      </c>
      <c r="E4299" s="784">
        <v>2.0784400000000001</v>
      </c>
      <c r="F4299" s="784" t="s">
        <v>1178</v>
      </c>
      <c r="G4299" s="784" t="s">
        <v>4121</v>
      </c>
      <c r="H4299" s="784" t="s">
        <v>4122</v>
      </c>
      <c r="I4299" s="784" t="s">
        <v>5551</v>
      </c>
    </row>
    <row r="4300" spans="1:9" hidden="1">
      <c r="A4300" s="784" t="str">
        <f>Table_wabobpsvr_AzureCalc_AzureCalcRateCard[[#This Row],[ServiceName]]&amp;Table_wabobpsvr_AzureCalc_AzureCalcRateCard[[#This Row],[Price_Level]]&amp;Table_wabobpsvr_AzureCalc_AzureCalcRateCard[[#This Row],[Region]]</f>
        <v>Standard_D5 Cloud ServicesD</v>
      </c>
      <c r="B4300" s="784"/>
      <c r="C4300" s="784" t="s">
        <v>701</v>
      </c>
      <c r="D4300" s="784" t="s">
        <v>183</v>
      </c>
      <c r="E4300" s="784">
        <v>2.0099200000000002</v>
      </c>
      <c r="F4300" s="784" t="s">
        <v>1178</v>
      </c>
      <c r="G4300" s="784" t="s">
        <v>4121</v>
      </c>
      <c r="H4300" s="784" t="s">
        <v>4122</v>
      </c>
      <c r="I4300" s="784" t="s">
        <v>5551</v>
      </c>
    </row>
    <row r="4301" spans="1:9" hidden="1">
      <c r="A4301" s="784" t="str">
        <f>Table_wabobpsvr_AzureCalc_AzureCalcRateCard[[#This Row],[ServiceName]]&amp;Table_wabobpsvr_AzureCalc_AzureCalcRateCard[[#This Row],[Price_Level]]&amp;Table_wabobpsvr_AzureCalc_AzureCalcRateCard[[#This Row],[Region]]</f>
        <v>Standard_D5 VM (Non-Windows)MOSP10</v>
      </c>
      <c r="B4301" s="784">
        <v>10</v>
      </c>
      <c r="C4301" s="784" t="s">
        <v>701</v>
      </c>
      <c r="D4301" s="784" t="s">
        <v>627</v>
      </c>
      <c r="E4301" s="784">
        <v>1.9850000000000001</v>
      </c>
      <c r="F4301" s="784" t="s">
        <v>1179</v>
      </c>
      <c r="G4301" s="784" t="s">
        <v>4431</v>
      </c>
      <c r="H4301" s="784" t="s">
        <v>4431</v>
      </c>
      <c r="I4301" s="784" t="s">
        <v>5552</v>
      </c>
    </row>
    <row r="4302" spans="1:9" hidden="1">
      <c r="A4302" s="784" t="str">
        <f>Table_wabobpsvr_AzureCalc_AzureCalcRateCard[[#This Row],[ServiceName]]&amp;Table_wabobpsvr_AzureCalc_AzureCalcRateCard[[#This Row],[Price_Level]]&amp;Table_wabobpsvr_AzureCalc_AzureCalcRateCard[[#This Row],[Region]]</f>
        <v>Standard_D5 VM (Non-Windows)A10</v>
      </c>
      <c r="B4302" s="784">
        <v>10</v>
      </c>
      <c r="C4302" s="784" t="s">
        <v>701</v>
      </c>
      <c r="D4302" s="784" t="s">
        <v>181</v>
      </c>
      <c r="E4302" s="784">
        <v>1.9254500000000001</v>
      </c>
      <c r="F4302" s="784" t="s">
        <v>1179</v>
      </c>
      <c r="G4302" s="784" t="s">
        <v>4431</v>
      </c>
      <c r="H4302" s="784" t="s">
        <v>4431</v>
      </c>
      <c r="I4302" s="784" t="s">
        <v>5552</v>
      </c>
    </row>
    <row r="4303" spans="1:9" hidden="1">
      <c r="A4303" s="784" t="str">
        <f>Table_wabobpsvr_AzureCalc_AzureCalcRateCard[[#This Row],[ServiceName]]&amp;Table_wabobpsvr_AzureCalc_AzureCalcRateCard[[#This Row],[Price_Level]]&amp;Table_wabobpsvr_AzureCalc_AzureCalcRateCard[[#This Row],[Region]]</f>
        <v>Standard_D5 VM (Non-Windows)B10</v>
      </c>
      <c r="B4303" s="784">
        <v>10</v>
      </c>
      <c r="C4303" s="784" t="s">
        <v>701</v>
      </c>
      <c r="D4303" s="784" t="s">
        <v>182</v>
      </c>
      <c r="E4303" s="784">
        <v>1.8658999999999999</v>
      </c>
      <c r="F4303" s="784" t="s">
        <v>1179</v>
      </c>
      <c r="G4303" s="784" t="s">
        <v>4431</v>
      </c>
      <c r="H4303" s="784" t="s">
        <v>4431</v>
      </c>
      <c r="I4303" s="784" t="s">
        <v>5552</v>
      </c>
    </row>
    <row r="4304" spans="1:9" hidden="1">
      <c r="A4304" s="784" t="str">
        <f>Table_wabobpsvr_AzureCalc_AzureCalcRateCard[[#This Row],[ServiceName]]&amp;Table_wabobpsvr_AzureCalc_AzureCalcRateCard[[#This Row],[Price_Level]]&amp;Table_wabobpsvr_AzureCalc_AzureCalcRateCard[[#This Row],[Region]]</f>
        <v>Standard_D5 VM (Non-Windows)C10</v>
      </c>
      <c r="B4304" s="784">
        <v>10</v>
      </c>
      <c r="C4304" s="784" t="s">
        <v>701</v>
      </c>
      <c r="D4304" s="784" t="s">
        <v>184</v>
      </c>
      <c r="E4304" s="784">
        <v>1.8063499999999999</v>
      </c>
      <c r="F4304" s="784" t="s">
        <v>1179</v>
      </c>
      <c r="G4304" s="784" t="s">
        <v>4431</v>
      </c>
      <c r="H4304" s="784" t="s">
        <v>4431</v>
      </c>
      <c r="I4304" s="784" t="s">
        <v>5552</v>
      </c>
    </row>
    <row r="4305" spans="1:9" hidden="1">
      <c r="A4305" s="784" t="str">
        <f>Table_wabobpsvr_AzureCalc_AzureCalcRateCard[[#This Row],[ServiceName]]&amp;Table_wabobpsvr_AzureCalc_AzureCalcRateCard[[#This Row],[Price_Level]]&amp;Table_wabobpsvr_AzureCalc_AzureCalcRateCard[[#This Row],[Region]]</f>
        <v>Standard_D5 VM (Non-Windows)D10</v>
      </c>
      <c r="B4305" s="784">
        <v>10</v>
      </c>
      <c r="C4305" s="784" t="s">
        <v>701</v>
      </c>
      <c r="D4305" s="784" t="s">
        <v>183</v>
      </c>
      <c r="E4305" s="784">
        <v>1.7467999999999999</v>
      </c>
      <c r="F4305" s="784" t="s">
        <v>1179</v>
      </c>
      <c r="G4305" s="784" t="s">
        <v>4431</v>
      </c>
      <c r="H4305" s="784" t="s">
        <v>4431</v>
      </c>
      <c r="I4305" s="784" t="s">
        <v>5552</v>
      </c>
    </row>
    <row r="4306" spans="1:9" hidden="1">
      <c r="A4306" s="784" t="str">
        <f>Table_wabobpsvr_AzureCalc_AzureCalcRateCard[[#This Row],[ServiceName]]&amp;Table_wabobpsvr_AzureCalc_AzureCalcRateCard[[#This Row],[Price_Level]]&amp;Table_wabobpsvr_AzureCalc_AzureCalcRateCard[[#This Row],[Region]]</f>
        <v>Standard_D5 VM (Non-Windows)MOSP9</v>
      </c>
      <c r="B4306" s="784">
        <v>9</v>
      </c>
      <c r="C4306" s="784" t="s">
        <v>701</v>
      </c>
      <c r="D4306" s="784" t="s">
        <v>627</v>
      </c>
      <c r="E4306" s="784">
        <v>1.722</v>
      </c>
      <c r="F4306" s="784" t="s">
        <v>1179</v>
      </c>
      <c r="G4306" s="784" t="s">
        <v>4431</v>
      </c>
      <c r="H4306" s="784" t="s">
        <v>4431</v>
      </c>
      <c r="I4306" s="784" t="s">
        <v>5553</v>
      </c>
    </row>
    <row r="4307" spans="1:9" hidden="1">
      <c r="A4307" s="784" t="str">
        <f>Table_wabobpsvr_AzureCalc_AzureCalcRateCard[[#This Row],[ServiceName]]&amp;Table_wabobpsvr_AzureCalc_AzureCalcRateCard[[#This Row],[Price_Level]]&amp;Table_wabobpsvr_AzureCalc_AzureCalcRateCard[[#This Row],[Region]]</f>
        <v>Standard_D5 VM (Non-Windows)A9</v>
      </c>
      <c r="B4307" s="784">
        <v>9</v>
      </c>
      <c r="C4307" s="784" t="s">
        <v>701</v>
      </c>
      <c r="D4307" s="784" t="s">
        <v>181</v>
      </c>
      <c r="E4307" s="784">
        <v>1.6703399999999999</v>
      </c>
      <c r="F4307" s="784" t="s">
        <v>1179</v>
      </c>
      <c r="G4307" s="784" t="s">
        <v>4431</v>
      </c>
      <c r="H4307" s="784" t="s">
        <v>4431</v>
      </c>
      <c r="I4307" s="784" t="s">
        <v>5553</v>
      </c>
    </row>
    <row r="4308" spans="1:9" hidden="1">
      <c r="A4308" s="784" t="str">
        <f>Table_wabobpsvr_AzureCalc_AzureCalcRateCard[[#This Row],[ServiceName]]&amp;Table_wabobpsvr_AzureCalc_AzureCalcRateCard[[#This Row],[Price_Level]]&amp;Table_wabobpsvr_AzureCalc_AzureCalcRateCard[[#This Row],[Region]]</f>
        <v>Standard_D5 VM (Non-Windows)B9</v>
      </c>
      <c r="B4308" s="784">
        <v>9</v>
      </c>
      <c r="C4308" s="784" t="s">
        <v>701</v>
      </c>
      <c r="D4308" s="784" t="s">
        <v>182</v>
      </c>
      <c r="E4308" s="784">
        <v>1.6186799999999999</v>
      </c>
      <c r="F4308" s="784" t="s">
        <v>1179</v>
      </c>
      <c r="G4308" s="784" t="s">
        <v>4431</v>
      </c>
      <c r="H4308" s="784" t="s">
        <v>4431</v>
      </c>
      <c r="I4308" s="784" t="s">
        <v>5553</v>
      </c>
    </row>
    <row r="4309" spans="1:9" hidden="1">
      <c r="A4309" t="str">
        <f>Table_wabobpsvr_AzureCalc_AzureCalcRateCard[[#This Row],[ServiceName]]&amp;Table_wabobpsvr_AzureCalc_AzureCalcRateCard[[#This Row],[Price_Level]]&amp;Table_wabobpsvr_AzureCalc_AzureCalcRateCard[[#This Row],[Region]]</f>
        <v>Standard_D5 VM (Non-Windows)C9</v>
      </c>
      <c r="B4309">
        <v>9</v>
      </c>
      <c r="C4309" t="s">
        <v>701</v>
      </c>
      <c r="D4309" t="s">
        <v>184</v>
      </c>
      <c r="E4309">
        <v>1.5670200000000001</v>
      </c>
      <c r="F4309" t="s">
        <v>1179</v>
      </c>
      <c r="G4309" s="784" t="s">
        <v>4431</v>
      </c>
      <c r="H4309" s="784" t="s">
        <v>4431</v>
      </c>
      <c r="I4309" s="784" t="s">
        <v>5553</v>
      </c>
    </row>
    <row r="4310" spans="1:9" hidden="1">
      <c r="A4310" t="str">
        <f>Table_wabobpsvr_AzureCalc_AzureCalcRateCard[[#This Row],[ServiceName]]&amp;Table_wabobpsvr_AzureCalc_AzureCalcRateCard[[#This Row],[Price_Level]]&amp;Table_wabobpsvr_AzureCalc_AzureCalcRateCard[[#This Row],[Region]]</f>
        <v>Standard_D5 VM (Non-Windows)D9</v>
      </c>
      <c r="B4310">
        <v>9</v>
      </c>
      <c r="C4310" t="s">
        <v>701</v>
      </c>
      <c r="D4310" t="s">
        <v>183</v>
      </c>
      <c r="E4310">
        <v>1.51536</v>
      </c>
      <c r="F4310" t="s">
        <v>1179</v>
      </c>
      <c r="G4310" s="784" t="s">
        <v>4431</v>
      </c>
      <c r="H4310" s="784" t="s">
        <v>4431</v>
      </c>
      <c r="I4310" s="784" t="s">
        <v>5553</v>
      </c>
    </row>
    <row r="4311" spans="1:9" hidden="1">
      <c r="A4311" t="str">
        <f>Table_wabobpsvr_AzureCalc_AzureCalcRateCard[[#This Row],[ServiceName]]&amp;Table_wabobpsvr_AzureCalc_AzureCalcRateCard[[#This Row],[Price_Level]]&amp;Table_wabobpsvr_AzureCalc_AzureCalcRateCard[[#This Row],[Region]]</f>
        <v>Standard UsersMOSP14</v>
      </c>
      <c r="B4311">
        <v>14</v>
      </c>
      <c r="C4311" t="s">
        <v>4431</v>
      </c>
      <c r="D4311" t="s">
        <v>627</v>
      </c>
      <c r="E4311">
        <v>999999</v>
      </c>
      <c r="F4311" t="s">
        <v>3294</v>
      </c>
      <c r="G4311" s="784" t="s">
        <v>4431</v>
      </c>
      <c r="H4311" s="784" t="s">
        <v>4431</v>
      </c>
      <c r="I4311" s="784" t="s">
        <v>4431</v>
      </c>
    </row>
    <row r="4312" spans="1:9" hidden="1">
      <c r="A4312" t="str">
        <f>Table_wabobpsvr_AzureCalc_AzureCalcRateCard[[#This Row],[ServiceName]]&amp;Table_wabobpsvr_AzureCalc_AzureCalcRateCard[[#This Row],[Price_Level]]&amp;Table_wabobpsvr_AzureCalc_AzureCalcRateCard[[#This Row],[Region]]</f>
        <v>Standard UsersA14</v>
      </c>
      <c r="B4312">
        <v>14</v>
      </c>
      <c r="C4312" t="s">
        <v>4431</v>
      </c>
      <c r="D4312" t="s">
        <v>181</v>
      </c>
      <c r="E4312">
        <v>999999</v>
      </c>
      <c r="F4312" t="s">
        <v>3294</v>
      </c>
      <c r="G4312" s="784" t="s">
        <v>4431</v>
      </c>
      <c r="H4312" s="784" t="s">
        <v>4431</v>
      </c>
      <c r="I4312" s="784" t="s">
        <v>4431</v>
      </c>
    </row>
    <row r="4313" spans="1:9" hidden="1">
      <c r="A4313" t="str">
        <f>Table_wabobpsvr_AzureCalc_AzureCalcRateCard[[#This Row],[ServiceName]]&amp;Table_wabobpsvr_AzureCalc_AzureCalcRateCard[[#This Row],[Price_Level]]&amp;Table_wabobpsvr_AzureCalc_AzureCalcRateCard[[#This Row],[Region]]</f>
        <v>Standard UsersB14</v>
      </c>
      <c r="B4313">
        <v>14</v>
      </c>
      <c r="C4313" t="s">
        <v>4431</v>
      </c>
      <c r="D4313" t="s">
        <v>182</v>
      </c>
      <c r="E4313">
        <v>999999</v>
      </c>
      <c r="F4313" t="s">
        <v>3294</v>
      </c>
      <c r="G4313" s="784" t="s">
        <v>4431</v>
      </c>
      <c r="H4313" s="784" t="s">
        <v>4431</v>
      </c>
      <c r="I4313" s="784" t="s">
        <v>4431</v>
      </c>
    </row>
    <row r="4314" spans="1:9" hidden="1">
      <c r="A4314" t="str">
        <f>Table_wabobpsvr_AzureCalc_AzureCalcRateCard[[#This Row],[ServiceName]]&amp;Table_wabobpsvr_AzureCalc_AzureCalcRateCard[[#This Row],[Price_Level]]&amp;Table_wabobpsvr_AzureCalc_AzureCalcRateCard[[#This Row],[Region]]</f>
        <v>Standard UsersC14</v>
      </c>
      <c r="B4314">
        <v>14</v>
      </c>
      <c r="C4314" t="s">
        <v>4431</v>
      </c>
      <c r="D4314" t="s">
        <v>184</v>
      </c>
      <c r="E4314">
        <v>999999</v>
      </c>
      <c r="F4314" t="s">
        <v>3294</v>
      </c>
      <c r="G4314" s="784" t="s">
        <v>4431</v>
      </c>
      <c r="H4314" s="784" t="s">
        <v>4431</v>
      </c>
      <c r="I4314" s="784" t="s">
        <v>4431</v>
      </c>
    </row>
    <row r="4315" spans="1:9" hidden="1">
      <c r="A4315" t="str">
        <f>Table_wabobpsvr_AzureCalc_AzureCalcRateCard[[#This Row],[ServiceName]]&amp;Table_wabobpsvr_AzureCalc_AzureCalcRateCard[[#This Row],[Price_Level]]&amp;Table_wabobpsvr_AzureCalc_AzureCalcRateCard[[#This Row],[Region]]</f>
        <v>Standard UsersD14</v>
      </c>
      <c r="B4315">
        <v>14</v>
      </c>
      <c r="C4315" t="s">
        <v>4431</v>
      </c>
      <c r="D4315" t="s">
        <v>183</v>
      </c>
      <c r="E4315">
        <v>999999</v>
      </c>
      <c r="F4315" t="s">
        <v>3294</v>
      </c>
      <c r="G4315" s="784" t="s">
        <v>4431</v>
      </c>
      <c r="H4315" s="784" t="s">
        <v>4431</v>
      </c>
      <c r="I4315" s="784" t="s">
        <v>4431</v>
      </c>
    </row>
    <row r="4316" spans="1:9" hidden="1">
      <c r="A4316" t="str">
        <f>Table_wabobpsvr_AzureCalc_AzureCalcRateCard[[#This Row],[ServiceName]]&amp;Table_wabobpsvr_AzureCalc_AzureCalcRateCard[[#This Row],[Price_Level]]&amp;Table_wabobpsvr_AzureCalc_AzureCalcRateCard[[#This Row],[Region]]</f>
        <v>Basic UsersMOSP14</v>
      </c>
      <c r="B4316" s="33">
        <v>14</v>
      </c>
      <c r="C4316" s="33" t="s">
        <v>4431</v>
      </c>
      <c r="D4316" s="33" t="s">
        <v>627</v>
      </c>
      <c r="E4316" s="33">
        <v>999999</v>
      </c>
      <c r="F4316" s="33" t="s">
        <v>3317</v>
      </c>
      <c r="G4316" s="828" t="s">
        <v>4431</v>
      </c>
      <c r="H4316" s="828" t="s">
        <v>4431</v>
      </c>
      <c r="I4316" s="828" t="s">
        <v>4431</v>
      </c>
    </row>
    <row r="4317" spans="1:9" hidden="1">
      <c r="A4317" t="str">
        <f>Table_wabobpsvr_AzureCalc_AzureCalcRateCard[[#This Row],[ServiceName]]&amp;Table_wabobpsvr_AzureCalc_AzureCalcRateCard[[#This Row],[Price_Level]]&amp;Table_wabobpsvr_AzureCalc_AzureCalcRateCard[[#This Row],[Region]]</f>
        <v>Basic UsersA14</v>
      </c>
      <c r="B4317">
        <v>14</v>
      </c>
      <c r="C4317" t="s">
        <v>4431</v>
      </c>
      <c r="D4317" t="s">
        <v>181</v>
      </c>
      <c r="E4317">
        <v>999999</v>
      </c>
      <c r="F4317" t="s">
        <v>3317</v>
      </c>
      <c r="G4317" s="784" t="s">
        <v>4431</v>
      </c>
      <c r="H4317" s="784" t="s">
        <v>4431</v>
      </c>
      <c r="I4317" s="784" t="s">
        <v>4431</v>
      </c>
    </row>
    <row r="4318" spans="1:9" hidden="1">
      <c r="A4318" t="str">
        <f>Table_wabobpsvr_AzureCalc_AzureCalcRateCard[[#This Row],[ServiceName]]&amp;Table_wabobpsvr_AzureCalc_AzureCalcRateCard[[#This Row],[Price_Level]]&amp;Table_wabobpsvr_AzureCalc_AzureCalcRateCard[[#This Row],[Region]]</f>
        <v>Basic UsersB14</v>
      </c>
      <c r="B4318">
        <v>14</v>
      </c>
      <c r="C4318" t="s">
        <v>4431</v>
      </c>
      <c r="D4318" t="s">
        <v>182</v>
      </c>
      <c r="E4318">
        <v>999999</v>
      </c>
      <c r="F4318" t="s">
        <v>3317</v>
      </c>
      <c r="G4318" s="784" t="s">
        <v>4431</v>
      </c>
      <c r="H4318" s="784" t="s">
        <v>4431</v>
      </c>
      <c r="I4318" s="784" t="s">
        <v>4431</v>
      </c>
    </row>
    <row r="4319" spans="1:9" hidden="1">
      <c r="A4319" t="str">
        <f>Table_wabobpsvr_AzureCalc_AzureCalcRateCard[[#This Row],[ServiceName]]&amp;Table_wabobpsvr_AzureCalc_AzureCalcRateCard[[#This Row],[Price_Level]]&amp;Table_wabobpsvr_AzureCalc_AzureCalcRateCard[[#This Row],[Region]]</f>
        <v>Basic UsersC14</v>
      </c>
      <c r="B4319">
        <v>14</v>
      </c>
      <c r="C4319" t="s">
        <v>4431</v>
      </c>
      <c r="D4319" t="s">
        <v>184</v>
      </c>
      <c r="E4319">
        <v>999999</v>
      </c>
      <c r="F4319" t="s">
        <v>3317</v>
      </c>
      <c r="G4319" s="784" t="s">
        <v>4431</v>
      </c>
      <c r="H4319" s="784" t="s">
        <v>4431</v>
      </c>
      <c r="I4319" s="784" t="s">
        <v>4431</v>
      </c>
    </row>
    <row r="4320" spans="1:9" hidden="1">
      <c r="A4320" t="str">
        <f>Table_wabobpsvr_AzureCalc_AzureCalcRateCard[[#This Row],[ServiceName]]&amp;Table_wabobpsvr_AzureCalc_AzureCalcRateCard[[#This Row],[Price_Level]]&amp;Table_wabobpsvr_AzureCalc_AzureCalcRateCard[[#This Row],[Region]]</f>
        <v>Standard_D5 VM (Windows)MOSP1</v>
      </c>
      <c r="B4320">
        <v>1</v>
      </c>
      <c r="C4320" t="s">
        <v>701</v>
      </c>
      <c r="D4320" t="s">
        <v>627</v>
      </c>
      <c r="E4320">
        <v>2.2839999999999998</v>
      </c>
      <c r="F4320" t="s">
        <v>1180</v>
      </c>
      <c r="G4320" s="784" t="s">
        <v>4431</v>
      </c>
      <c r="H4320" s="784" t="s">
        <v>4431</v>
      </c>
      <c r="I4320" s="784" t="s">
        <v>5554</v>
      </c>
    </row>
    <row r="4321" spans="1:9" hidden="1">
      <c r="A4321" t="str">
        <f>Table_wabobpsvr_AzureCalc_AzureCalcRateCard[[#This Row],[ServiceName]]&amp;Table_wabobpsvr_AzureCalc_AzureCalcRateCard[[#This Row],[Price_Level]]&amp;Table_wabobpsvr_AzureCalc_AzureCalcRateCard[[#This Row],[Region]]</f>
        <v>Standard_D5 VM (Windows)A1</v>
      </c>
      <c r="B4321">
        <v>1</v>
      </c>
      <c r="C4321" t="s">
        <v>701</v>
      </c>
      <c r="D4321" t="s">
        <v>181</v>
      </c>
      <c r="E4321">
        <v>2.2154799999999999</v>
      </c>
      <c r="F4321" t="s">
        <v>1180</v>
      </c>
      <c r="G4321" s="784" t="s">
        <v>4431</v>
      </c>
      <c r="H4321" s="784" t="s">
        <v>4431</v>
      </c>
      <c r="I4321" s="784" t="s">
        <v>5554</v>
      </c>
    </row>
    <row r="4322" spans="1:9" hidden="1">
      <c r="A4322" t="str">
        <f>Table_wabobpsvr_AzureCalc_AzureCalcRateCard[[#This Row],[ServiceName]]&amp;Table_wabobpsvr_AzureCalc_AzureCalcRateCard[[#This Row],[Price_Level]]&amp;Table_wabobpsvr_AzureCalc_AzureCalcRateCard[[#This Row],[Region]]</f>
        <v>Standard_D5 VM (Windows)B1</v>
      </c>
      <c r="B4322">
        <v>1</v>
      </c>
      <c r="C4322" t="s">
        <v>701</v>
      </c>
      <c r="D4322" t="s">
        <v>182</v>
      </c>
      <c r="E4322">
        <v>2.14696</v>
      </c>
      <c r="F4322" t="s">
        <v>1180</v>
      </c>
      <c r="G4322" s="784" t="s">
        <v>4431</v>
      </c>
      <c r="H4322" s="784" t="s">
        <v>4431</v>
      </c>
      <c r="I4322" s="784" t="s">
        <v>5554</v>
      </c>
    </row>
    <row r="4323" spans="1:9" hidden="1">
      <c r="A4323" t="str">
        <f>Table_wabobpsvr_AzureCalc_AzureCalcRateCard[[#This Row],[ServiceName]]&amp;Table_wabobpsvr_AzureCalc_AzureCalcRateCard[[#This Row],[Price_Level]]&amp;Table_wabobpsvr_AzureCalc_AzureCalcRateCard[[#This Row],[Region]]</f>
        <v>Standard_D5 VM (Windows)C1</v>
      </c>
      <c r="B4323">
        <v>1</v>
      </c>
      <c r="C4323" t="s">
        <v>701</v>
      </c>
      <c r="D4323" t="s">
        <v>184</v>
      </c>
      <c r="E4323">
        <v>2.0784400000000001</v>
      </c>
      <c r="F4323" t="s">
        <v>1180</v>
      </c>
      <c r="G4323" s="784" t="s">
        <v>4431</v>
      </c>
      <c r="H4323" s="784" t="s">
        <v>4431</v>
      </c>
      <c r="I4323" s="784" t="s">
        <v>5554</v>
      </c>
    </row>
    <row r="4324" spans="1:9" hidden="1">
      <c r="A4324" t="str">
        <f>Table_wabobpsvr_AzureCalc_AzureCalcRateCard[[#This Row],[ServiceName]]&amp;Table_wabobpsvr_AzureCalc_AzureCalcRateCard[[#This Row],[Price_Level]]&amp;Table_wabobpsvr_AzureCalc_AzureCalcRateCard[[#This Row],[Region]]</f>
        <v>Standard_D5 VM (Windows)D1</v>
      </c>
      <c r="B4324">
        <v>1</v>
      </c>
      <c r="C4324" t="s">
        <v>701</v>
      </c>
      <c r="D4324" t="s">
        <v>183</v>
      </c>
      <c r="E4324">
        <v>2.0099200000000002</v>
      </c>
      <c r="F4324" t="s">
        <v>1180</v>
      </c>
      <c r="G4324" s="784" t="s">
        <v>4431</v>
      </c>
      <c r="H4324" s="784" t="s">
        <v>4431</v>
      </c>
      <c r="I4324" s="784" t="s">
        <v>5554</v>
      </c>
    </row>
    <row r="4325" spans="1:9" hidden="1">
      <c r="A4325" t="str">
        <f>Table_wabobpsvr_AzureCalc_AzureCalcRateCard[[#This Row],[ServiceName]]&amp;Table_wabobpsvr_AzureCalc_AzureCalcRateCard[[#This Row],[Price_Level]]&amp;Table_wabobpsvr_AzureCalc_AzureCalcRateCard[[#This Row],[Region]]</f>
        <v>Standard_D5 VM (Windows)MOSP4</v>
      </c>
      <c r="B4325">
        <v>4</v>
      </c>
      <c r="C4325" t="s">
        <v>701</v>
      </c>
      <c r="D4325" t="s">
        <v>627</v>
      </c>
      <c r="E4325">
        <v>2.46</v>
      </c>
      <c r="F4325" t="s">
        <v>1180</v>
      </c>
      <c r="G4325" s="784" t="s">
        <v>4431</v>
      </c>
      <c r="H4325" s="784" t="s">
        <v>4431</v>
      </c>
      <c r="I4325" s="784" t="s">
        <v>5555</v>
      </c>
    </row>
    <row r="4326" spans="1:9" hidden="1">
      <c r="A4326" t="str">
        <f>Table_wabobpsvr_AzureCalc_AzureCalcRateCard[[#This Row],[ServiceName]]&amp;Table_wabobpsvr_AzureCalc_AzureCalcRateCard[[#This Row],[Price_Level]]&amp;Table_wabobpsvr_AzureCalc_AzureCalcRateCard[[#This Row],[Region]]</f>
        <v>Standard_D5 VM (Windows)A4</v>
      </c>
      <c r="B4326">
        <v>4</v>
      </c>
      <c r="C4326" t="s">
        <v>701</v>
      </c>
      <c r="D4326" t="s">
        <v>181</v>
      </c>
      <c r="E4326">
        <v>2.3862000000000001</v>
      </c>
      <c r="F4326" t="s">
        <v>1180</v>
      </c>
      <c r="G4326" s="784" t="s">
        <v>4431</v>
      </c>
      <c r="H4326" s="784" t="s">
        <v>4431</v>
      </c>
      <c r="I4326" s="784" t="s">
        <v>5555</v>
      </c>
    </row>
    <row r="4327" spans="1:9" hidden="1">
      <c r="A4327" t="str">
        <f>Table_wabobpsvr_AzureCalc_AzureCalcRateCard[[#This Row],[ServiceName]]&amp;Table_wabobpsvr_AzureCalc_AzureCalcRateCard[[#This Row],[Price_Level]]&amp;Table_wabobpsvr_AzureCalc_AzureCalcRateCard[[#This Row],[Region]]</f>
        <v>Standard_D5 VM (Windows)B4</v>
      </c>
      <c r="B4327">
        <v>4</v>
      </c>
      <c r="C4327" t="s">
        <v>701</v>
      </c>
      <c r="D4327" t="s">
        <v>182</v>
      </c>
      <c r="E4327">
        <v>2.3123999999999998</v>
      </c>
      <c r="F4327" t="s">
        <v>1180</v>
      </c>
      <c r="G4327" s="784" t="s">
        <v>4431</v>
      </c>
      <c r="H4327" s="784" t="s">
        <v>4431</v>
      </c>
      <c r="I4327" s="784" t="s">
        <v>5555</v>
      </c>
    </row>
    <row r="4328" spans="1:9" hidden="1">
      <c r="A4328" t="str">
        <f>Table_wabobpsvr_AzureCalc_AzureCalcRateCard[[#This Row],[ServiceName]]&amp;Table_wabobpsvr_AzureCalc_AzureCalcRateCard[[#This Row],[Price_Level]]&amp;Table_wabobpsvr_AzureCalc_AzureCalcRateCard[[#This Row],[Region]]</f>
        <v>Standard_D5 VM (Windows)C4</v>
      </c>
      <c r="B4328">
        <v>4</v>
      </c>
      <c r="C4328" t="s">
        <v>701</v>
      </c>
      <c r="D4328" t="s">
        <v>184</v>
      </c>
      <c r="E4328">
        <v>2.2385999999999999</v>
      </c>
      <c r="F4328" t="s">
        <v>1180</v>
      </c>
      <c r="G4328" s="784" t="s">
        <v>4431</v>
      </c>
      <c r="H4328" s="784" t="s">
        <v>4431</v>
      </c>
      <c r="I4328" s="784" t="s">
        <v>5555</v>
      </c>
    </row>
    <row r="4329" spans="1:9" hidden="1">
      <c r="A4329" t="str">
        <f>Table_wabobpsvr_AzureCalc_AzureCalcRateCard[[#This Row],[ServiceName]]&amp;Table_wabobpsvr_AzureCalc_AzureCalcRateCard[[#This Row],[Price_Level]]&amp;Table_wabobpsvr_AzureCalc_AzureCalcRateCard[[#This Row],[Region]]</f>
        <v>Standard_D5 VM (Windows)D4</v>
      </c>
      <c r="B4329">
        <v>4</v>
      </c>
      <c r="C4329" t="s">
        <v>701</v>
      </c>
      <c r="D4329" t="s">
        <v>183</v>
      </c>
      <c r="E4329">
        <v>2.1648000000000001</v>
      </c>
      <c r="F4329" t="s">
        <v>1180</v>
      </c>
      <c r="G4329" s="784" t="s">
        <v>4431</v>
      </c>
      <c r="H4329" s="784" t="s">
        <v>4431</v>
      </c>
      <c r="I4329" s="784" t="s">
        <v>5555</v>
      </c>
    </row>
    <row r="4330" spans="1:9" hidden="1">
      <c r="A4330" t="str">
        <f>Table_wabobpsvr_AzureCalc_AzureCalcRateCard[[#This Row],[ServiceName]]&amp;Table_wabobpsvr_AzureCalc_AzureCalcRateCard[[#This Row],[Price_Level]]&amp;Table_wabobpsvr_AzureCalc_AzureCalcRateCard[[#This Row],[Region]]</f>
        <v>Standard_D5 VM (Windows)MOSP14</v>
      </c>
      <c r="B4330">
        <v>14</v>
      </c>
      <c r="C4330" t="s">
        <v>701</v>
      </c>
      <c r="D4330" t="s">
        <v>627</v>
      </c>
      <c r="E4330">
        <v>999999</v>
      </c>
      <c r="F4330" t="s">
        <v>1180</v>
      </c>
      <c r="G4330" s="784" t="s">
        <v>4431</v>
      </c>
      <c r="H4330" s="784" t="s">
        <v>4431</v>
      </c>
      <c r="I4330" s="784" t="s">
        <v>5556</v>
      </c>
    </row>
    <row r="4331" spans="1:9" hidden="1">
      <c r="A4331" t="str">
        <f>Table_wabobpsvr_AzureCalc_AzureCalcRateCard[[#This Row],[ServiceName]]&amp;Table_wabobpsvr_AzureCalc_AzureCalcRateCard[[#This Row],[Price_Level]]&amp;Table_wabobpsvr_AzureCalc_AzureCalcRateCard[[#This Row],[Region]]</f>
        <v>Standard_D5 VM (Windows)A14</v>
      </c>
      <c r="B4331">
        <v>14</v>
      </c>
      <c r="C4331" t="s">
        <v>701</v>
      </c>
      <c r="D4331" t="s">
        <v>181</v>
      </c>
      <c r="E4331">
        <v>3.0855700000000001</v>
      </c>
      <c r="F4331" t="s">
        <v>1180</v>
      </c>
      <c r="G4331" s="784" t="s">
        <v>4431</v>
      </c>
      <c r="H4331" s="784" t="s">
        <v>4431</v>
      </c>
      <c r="I4331" s="784" t="s">
        <v>5556</v>
      </c>
    </row>
    <row r="4332" spans="1:9" hidden="1">
      <c r="A4332" t="str">
        <f>Table_wabobpsvr_AzureCalc_AzureCalcRateCard[[#This Row],[ServiceName]]&amp;Table_wabobpsvr_AzureCalc_AzureCalcRateCard[[#This Row],[Price_Level]]&amp;Table_wabobpsvr_AzureCalc_AzureCalcRateCard[[#This Row],[Region]]</f>
        <v>Standard_D5 VM (Windows)B14</v>
      </c>
      <c r="B4332">
        <v>14</v>
      </c>
      <c r="C4332" t="s">
        <v>701</v>
      </c>
      <c r="D4332" t="s">
        <v>182</v>
      </c>
      <c r="E4332">
        <v>2.9901399999999998</v>
      </c>
      <c r="F4332" t="s">
        <v>1180</v>
      </c>
      <c r="G4332" s="784" t="s">
        <v>4431</v>
      </c>
      <c r="H4332" s="784" t="s">
        <v>4431</v>
      </c>
      <c r="I4332" s="784" t="s">
        <v>5556</v>
      </c>
    </row>
    <row r="4333" spans="1:9" hidden="1">
      <c r="A4333" t="str">
        <f>Table_wabobpsvr_AzureCalc_AzureCalcRateCard[[#This Row],[ServiceName]]&amp;Table_wabobpsvr_AzureCalc_AzureCalcRateCard[[#This Row],[Price_Level]]&amp;Table_wabobpsvr_AzureCalc_AzureCalcRateCard[[#This Row],[Region]]</f>
        <v>Standard_D5 VM (Windows)C14</v>
      </c>
      <c r="B4333">
        <v>14</v>
      </c>
      <c r="C4333" t="s">
        <v>701</v>
      </c>
      <c r="D4333" t="s">
        <v>184</v>
      </c>
      <c r="E4333">
        <v>2.8947099999999999</v>
      </c>
      <c r="F4333" t="s">
        <v>1180</v>
      </c>
      <c r="G4333" s="784" t="s">
        <v>4431</v>
      </c>
      <c r="H4333" s="784" t="s">
        <v>4431</v>
      </c>
      <c r="I4333" s="784" t="s">
        <v>5556</v>
      </c>
    </row>
    <row r="4334" spans="1:9" hidden="1">
      <c r="A4334" t="str">
        <f>Table_wabobpsvr_AzureCalc_AzureCalcRateCard[[#This Row],[ServiceName]]&amp;Table_wabobpsvr_AzureCalc_AzureCalcRateCard[[#This Row],[Price_Level]]&amp;Table_wabobpsvr_AzureCalc_AzureCalcRateCard[[#This Row],[Region]]</f>
        <v>Standard_D5 VM (Windows)D14</v>
      </c>
      <c r="B4334">
        <v>14</v>
      </c>
      <c r="C4334" t="s">
        <v>701</v>
      </c>
      <c r="D4334" t="s">
        <v>183</v>
      </c>
      <c r="E4334">
        <v>2.79928</v>
      </c>
      <c r="F4334" t="s">
        <v>1180</v>
      </c>
      <c r="G4334" s="784" t="s">
        <v>4431</v>
      </c>
      <c r="H4334" s="784" t="s">
        <v>4431</v>
      </c>
      <c r="I4334" s="784" t="s">
        <v>5556</v>
      </c>
    </row>
    <row r="4335" spans="1:9" hidden="1">
      <c r="A4335" t="str">
        <f>Table_wabobpsvr_AzureCalc_AzureCalcRateCard[[#This Row],[ServiceName]]&amp;Table_wabobpsvr_AzureCalc_AzureCalcRateCard[[#This Row],[Price_Level]]&amp;Table_wabobpsvr_AzureCalc_AzureCalcRateCard[[#This Row],[Region]]</f>
        <v>Standard_D5 VM (Windows)MOSP</v>
      </c>
      <c r="C4335" t="s">
        <v>701</v>
      </c>
      <c r="D4335" t="s">
        <v>627</v>
      </c>
      <c r="E4335">
        <v>2.2839999999999998</v>
      </c>
      <c r="F4335" t="s">
        <v>1180</v>
      </c>
      <c r="G4335" s="784" t="s">
        <v>4431</v>
      </c>
      <c r="H4335" s="784" t="s">
        <v>4431</v>
      </c>
      <c r="I4335" s="784" t="s">
        <v>5557</v>
      </c>
    </row>
    <row r="4336" spans="1:9" hidden="1">
      <c r="A4336" t="str">
        <f>Table_wabobpsvr_AzureCalc_AzureCalcRateCard[[#This Row],[ServiceName]]&amp;Table_wabobpsvr_AzureCalc_AzureCalcRateCard[[#This Row],[Price_Level]]&amp;Table_wabobpsvr_AzureCalc_AzureCalcRateCard[[#This Row],[Region]]</f>
        <v>Standard_D5 VM (Windows)A</v>
      </c>
      <c r="C4336" t="s">
        <v>701</v>
      </c>
      <c r="D4336" t="s">
        <v>181</v>
      </c>
      <c r="E4336">
        <v>2.2154799999999999</v>
      </c>
      <c r="F4336" t="s">
        <v>1180</v>
      </c>
      <c r="G4336" s="784" t="s">
        <v>4123</v>
      </c>
      <c r="H4336" s="784" t="s">
        <v>4124</v>
      </c>
      <c r="I4336" s="784" t="s">
        <v>5557</v>
      </c>
    </row>
    <row r="4337" spans="1:9" hidden="1">
      <c r="A4337" t="str">
        <f>Table_wabobpsvr_AzureCalc_AzureCalcRateCard[[#This Row],[ServiceName]]&amp;Table_wabobpsvr_AzureCalc_AzureCalcRateCard[[#This Row],[Price_Level]]&amp;Table_wabobpsvr_AzureCalc_AzureCalcRateCard[[#This Row],[Region]]</f>
        <v>Standard_D5 VM (Windows)B</v>
      </c>
      <c r="C4337" t="s">
        <v>701</v>
      </c>
      <c r="D4337" t="s">
        <v>182</v>
      </c>
      <c r="E4337">
        <v>2.14696</v>
      </c>
      <c r="F4337" t="s">
        <v>1180</v>
      </c>
      <c r="G4337" s="784" t="s">
        <v>4123</v>
      </c>
      <c r="H4337" s="784" t="s">
        <v>4124</v>
      </c>
      <c r="I4337" s="784" t="s">
        <v>5557</v>
      </c>
    </row>
    <row r="4338" spans="1:9" hidden="1">
      <c r="A4338" t="str">
        <f>Table_wabobpsvr_AzureCalc_AzureCalcRateCard[[#This Row],[ServiceName]]&amp;Table_wabobpsvr_AzureCalc_AzureCalcRateCard[[#This Row],[Price_Level]]&amp;Table_wabobpsvr_AzureCalc_AzureCalcRateCard[[#This Row],[Region]]</f>
        <v>Standard_D5 VM (Windows)C</v>
      </c>
      <c r="C4338" t="s">
        <v>701</v>
      </c>
      <c r="D4338" t="s">
        <v>184</v>
      </c>
      <c r="E4338">
        <v>2.0784400000000001</v>
      </c>
      <c r="F4338" t="s">
        <v>1180</v>
      </c>
      <c r="G4338" s="784" t="s">
        <v>4123</v>
      </c>
      <c r="H4338" s="784" t="s">
        <v>4124</v>
      </c>
      <c r="I4338" s="784" t="s">
        <v>5557</v>
      </c>
    </row>
    <row r="4339" spans="1:9" hidden="1">
      <c r="A4339" t="str">
        <f>Table_wabobpsvr_AzureCalc_AzureCalcRateCard[[#This Row],[ServiceName]]&amp;Table_wabobpsvr_AzureCalc_AzureCalcRateCard[[#This Row],[Price_Level]]&amp;Table_wabobpsvr_AzureCalc_AzureCalcRateCard[[#This Row],[Region]]</f>
        <v>Standard_D5 VM (Windows)D</v>
      </c>
      <c r="C4339" t="s">
        <v>701</v>
      </c>
      <c r="D4339" t="s">
        <v>183</v>
      </c>
      <c r="E4339">
        <v>2.0099200000000002</v>
      </c>
      <c r="F4339" t="s">
        <v>1180</v>
      </c>
      <c r="G4339" s="784" t="s">
        <v>4123</v>
      </c>
      <c r="H4339" s="784" t="s">
        <v>4124</v>
      </c>
      <c r="I4339" s="784" t="s">
        <v>5557</v>
      </c>
    </row>
    <row r="4340" spans="1:9" hidden="1">
      <c r="A4340" t="str">
        <f>Table_wabobpsvr_AzureCalc_AzureCalcRateCard[[#This Row],[ServiceName]]&amp;Table_wabobpsvr_AzureCalc_AzureCalcRateCard[[#This Row],[Price_Level]]&amp;Table_wabobpsvr_AzureCalc_AzureCalcRateCard[[#This Row],[Region]]</f>
        <v>Standard_D6 Cloud ServicesMOSP10</v>
      </c>
      <c r="B4340">
        <v>10</v>
      </c>
      <c r="C4340" t="s">
        <v>701</v>
      </c>
      <c r="D4340" t="s">
        <v>627</v>
      </c>
      <c r="E4340">
        <v>7.1680000000000001</v>
      </c>
      <c r="F4340" t="s">
        <v>1181</v>
      </c>
      <c r="G4340" s="784" t="s">
        <v>4431</v>
      </c>
      <c r="H4340" s="784" t="s">
        <v>4431</v>
      </c>
      <c r="I4340" s="784" t="s">
        <v>5558</v>
      </c>
    </row>
    <row r="4341" spans="1:9" hidden="1">
      <c r="A4341" t="str">
        <f>Table_wabobpsvr_AzureCalc_AzureCalcRateCard[[#This Row],[ServiceName]]&amp;Table_wabobpsvr_AzureCalc_AzureCalcRateCard[[#This Row],[Price_Level]]&amp;Table_wabobpsvr_AzureCalc_AzureCalcRateCard[[#This Row],[Region]]</f>
        <v>Standard_D6 Cloud ServicesA10</v>
      </c>
      <c r="B4341">
        <v>10</v>
      </c>
      <c r="C4341" t="s">
        <v>701</v>
      </c>
      <c r="D4341" t="s">
        <v>181</v>
      </c>
      <c r="E4341">
        <v>6.95296</v>
      </c>
      <c r="F4341" t="s">
        <v>1181</v>
      </c>
      <c r="G4341" s="784" t="s">
        <v>4431</v>
      </c>
      <c r="H4341" s="784" t="s">
        <v>4431</v>
      </c>
      <c r="I4341" s="784" t="s">
        <v>5558</v>
      </c>
    </row>
    <row r="4342" spans="1:9" hidden="1">
      <c r="A4342" t="str">
        <f>Table_wabobpsvr_AzureCalc_AzureCalcRateCard[[#This Row],[ServiceName]]&amp;Table_wabobpsvr_AzureCalc_AzureCalcRateCard[[#This Row],[Price_Level]]&amp;Table_wabobpsvr_AzureCalc_AzureCalcRateCard[[#This Row],[Region]]</f>
        <v>Standard_D6 Cloud ServicesB10</v>
      </c>
      <c r="B4342">
        <v>10</v>
      </c>
      <c r="C4342" t="s">
        <v>701</v>
      </c>
      <c r="D4342" t="s">
        <v>182</v>
      </c>
      <c r="E4342">
        <v>6.7379199999999999</v>
      </c>
      <c r="F4342" t="s">
        <v>1181</v>
      </c>
      <c r="G4342" s="784" t="s">
        <v>4431</v>
      </c>
      <c r="H4342" s="784" t="s">
        <v>4431</v>
      </c>
      <c r="I4342" s="784" t="s">
        <v>5558</v>
      </c>
    </row>
    <row r="4343" spans="1:9" hidden="1">
      <c r="A4343" t="str">
        <f>Table_wabobpsvr_AzureCalc_AzureCalcRateCard[[#This Row],[ServiceName]]&amp;Table_wabobpsvr_AzureCalc_AzureCalcRateCard[[#This Row],[Price_Level]]&amp;Table_wabobpsvr_AzureCalc_AzureCalcRateCard[[#This Row],[Region]]</f>
        <v>Standard_D6 Cloud ServicesC10</v>
      </c>
      <c r="B4343">
        <v>10</v>
      </c>
      <c r="C4343" t="s">
        <v>701</v>
      </c>
      <c r="D4343" t="s">
        <v>184</v>
      </c>
      <c r="E4343">
        <v>6.5228799999999998</v>
      </c>
      <c r="F4343" t="s">
        <v>1181</v>
      </c>
      <c r="G4343" s="784" t="s">
        <v>4431</v>
      </c>
      <c r="H4343" s="784" t="s">
        <v>4431</v>
      </c>
      <c r="I4343" s="784" t="s">
        <v>5558</v>
      </c>
    </row>
    <row r="4344" spans="1:9" hidden="1">
      <c r="A4344" t="str">
        <f>Table_wabobpsvr_AzureCalc_AzureCalcRateCard[[#This Row],[ServiceName]]&amp;Table_wabobpsvr_AzureCalc_AzureCalcRateCard[[#This Row],[Price_Level]]&amp;Table_wabobpsvr_AzureCalc_AzureCalcRateCard[[#This Row],[Region]]</f>
        <v>Standard_D6 Cloud ServicesD10</v>
      </c>
      <c r="B4344">
        <v>10</v>
      </c>
      <c r="C4344" t="s">
        <v>701</v>
      </c>
      <c r="D4344" t="s">
        <v>183</v>
      </c>
      <c r="E4344">
        <v>6.3078399999999997</v>
      </c>
      <c r="F4344" t="s">
        <v>1181</v>
      </c>
      <c r="G4344" s="784" t="s">
        <v>4431</v>
      </c>
      <c r="H4344" s="784" t="s">
        <v>4431</v>
      </c>
      <c r="I4344" s="784" t="s">
        <v>5558</v>
      </c>
    </row>
    <row r="4345" spans="1:9" hidden="1">
      <c r="A4345" t="str">
        <f>Table_wabobpsvr_AzureCalc_AzureCalcRateCard[[#This Row],[ServiceName]]&amp;Table_wabobpsvr_AzureCalc_AzureCalcRateCard[[#This Row],[Price_Level]]&amp;Table_wabobpsvr_AzureCalc_AzureCalcRateCard[[#This Row],[Region]]</f>
        <v>Standard_D6 Cloud ServicesMOSP9</v>
      </c>
      <c r="B4345">
        <v>9</v>
      </c>
      <c r="C4345" t="s">
        <v>701</v>
      </c>
      <c r="D4345" t="s">
        <v>627</v>
      </c>
      <c r="E4345">
        <v>6.24</v>
      </c>
      <c r="F4345" t="s">
        <v>1181</v>
      </c>
      <c r="G4345" s="784" t="s">
        <v>4431</v>
      </c>
      <c r="H4345" s="784" t="s">
        <v>4431</v>
      </c>
      <c r="I4345" s="784" t="s">
        <v>5559</v>
      </c>
    </row>
    <row r="4346" spans="1:9" hidden="1">
      <c r="A4346" t="str">
        <f>Table_wabobpsvr_AzureCalc_AzureCalcRateCard[[#This Row],[ServiceName]]&amp;Table_wabobpsvr_AzureCalc_AzureCalcRateCard[[#This Row],[Price_Level]]&amp;Table_wabobpsvr_AzureCalc_AzureCalcRateCard[[#This Row],[Region]]</f>
        <v>Standard_D6 Cloud ServicesA9</v>
      </c>
      <c r="B4346">
        <v>9</v>
      </c>
      <c r="C4346" t="s">
        <v>701</v>
      </c>
      <c r="D4346" t="s">
        <v>181</v>
      </c>
      <c r="E4346">
        <v>6.0528000000000004</v>
      </c>
      <c r="F4346" t="s">
        <v>1181</v>
      </c>
      <c r="G4346" s="784" t="s">
        <v>4431</v>
      </c>
      <c r="H4346" s="784" t="s">
        <v>4431</v>
      </c>
      <c r="I4346" s="784" t="s">
        <v>5559</v>
      </c>
    </row>
    <row r="4347" spans="1:9" hidden="1">
      <c r="A4347" t="str">
        <f>Table_wabobpsvr_AzureCalc_AzureCalcRateCard[[#This Row],[ServiceName]]&amp;Table_wabobpsvr_AzureCalc_AzureCalcRateCard[[#This Row],[Price_Level]]&amp;Table_wabobpsvr_AzureCalc_AzureCalcRateCard[[#This Row],[Region]]</f>
        <v>Standard_D6 Cloud ServicesB9</v>
      </c>
      <c r="B4347">
        <v>9</v>
      </c>
      <c r="C4347" t="s">
        <v>701</v>
      </c>
      <c r="D4347" t="s">
        <v>182</v>
      </c>
      <c r="E4347">
        <v>5.8655999999999997</v>
      </c>
      <c r="F4347" t="s">
        <v>1181</v>
      </c>
      <c r="G4347" s="784" t="s">
        <v>4431</v>
      </c>
      <c r="H4347" s="784" t="s">
        <v>4431</v>
      </c>
      <c r="I4347" s="784" t="s">
        <v>5559</v>
      </c>
    </row>
    <row r="4348" spans="1:9" hidden="1">
      <c r="A4348" t="str">
        <f>Table_wabobpsvr_AzureCalc_AzureCalcRateCard[[#This Row],[ServiceName]]&amp;Table_wabobpsvr_AzureCalc_AzureCalcRateCard[[#This Row],[Price_Level]]&amp;Table_wabobpsvr_AzureCalc_AzureCalcRateCard[[#This Row],[Region]]</f>
        <v>Standard_D6 Cloud ServicesC9</v>
      </c>
      <c r="B4348">
        <v>9</v>
      </c>
      <c r="C4348" t="s">
        <v>701</v>
      </c>
      <c r="D4348" t="s">
        <v>184</v>
      </c>
      <c r="E4348">
        <v>5.6783999999999999</v>
      </c>
      <c r="F4348" t="s">
        <v>1181</v>
      </c>
      <c r="G4348" s="784" t="s">
        <v>4431</v>
      </c>
      <c r="H4348" s="784" t="s">
        <v>4431</v>
      </c>
      <c r="I4348" s="784" t="s">
        <v>5559</v>
      </c>
    </row>
    <row r="4349" spans="1:9" hidden="1">
      <c r="A4349" t="str">
        <f>Table_wabobpsvr_AzureCalc_AzureCalcRateCard[[#This Row],[ServiceName]]&amp;Table_wabobpsvr_AzureCalc_AzureCalcRateCard[[#This Row],[Price_Level]]&amp;Table_wabobpsvr_AzureCalc_AzureCalcRateCard[[#This Row],[Region]]</f>
        <v>Standard_D6 Cloud ServicesD9</v>
      </c>
      <c r="B4349">
        <v>9</v>
      </c>
      <c r="C4349" t="s">
        <v>701</v>
      </c>
      <c r="D4349" t="s">
        <v>183</v>
      </c>
      <c r="E4349">
        <v>5.4912000000000001</v>
      </c>
      <c r="F4349" t="s">
        <v>1181</v>
      </c>
      <c r="G4349" s="784" t="s">
        <v>4431</v>
      </c>
      <c r="H4349" s="784" t="s">
        <v>4431</v>
      </c>
      <c r="I4349" s="784" t="s">
        <v>5559</v>
      </c>
    </row>
    <row r="4350" spans="1:9" hidden="1">
      <c r="A4350" t="str">
        <f>Table_wabobpsvr_AzureCalc_AzureCalcRateCard[[#This Row],[ServiceName]]&amp;Table_wabobpsvr_AzureCalc_AzureCalcRateCard[[#This Row],[Price_Level]]&amp;Table_wabobpsvr_AzureCalc_AzureCalcRateCard[[#This Row],[Region]]</f>
        <v>Premium Storage - Page Blob/P30 (Units)MOSP4</v>
      </c>
      <c r="B4350">
        <v>4</v>
      </c>
      <c r="C4350" t="s">
        <v>81</v>
      </c>
      <c r="D4350" t="s">
        <v>627</v>
      </c>
      <c r="E4350">
        <v>135.16999999999999</v>
      </c>
      <c r="F4350" t="s">
        <v>3352</v>
      </c>
      <c r="G4350" s="784" t="s">
        <v>4431</v>
      </c>
      <c r="H4350" s="784" t="s">
        <v>4431</v>
      </c>
      <c r="I4350" s="784" t="s">
        <v>5560</v>
      </c>
    </row>
    <row r="4351" spans="1:9" hidden="1">
      <c r="A4351" t="str">
        <f>Table_wabobpsvr_AzureCalc_AzureCalcRateCard[[#This Row],[ServiceName]]&amp;Table_wabobpsvr_AzureCalc_AzureCalcRateCard[[#This Row],[Price_Level]]&amp;Table_wabobpsvr_AzureCalc_AzureCalcRateCard[[#This Row],[Region]]</f>
        <v>Premium Storage - Page Blob/P30 (Units)A4</v>
      </c>
      <c r="B4351">
        <v>4</v>
      </c>
      <c r="C4351" t="s">
        <v>81</v>
      </c>
      <c r="D4351" t="s">
        <v>181</v>
      </c>
      <c r="E4351">
        <v>131.11000000000001</v>
      </c>
      <c r="F4351" t="s">
        <v>3352</v>
      </c>
      <c r="G4351" s="784" t="s">
        <v>3426</v>
      </c>
      <c r="H4351" s="784" t="s">
        <v>3427</v>
      </c>
      <c r="I4351" s="784" t="s">
        <v>5560</v>
      </c>
    </row>
    <row r="4352" spans="1:9" hidden="1">
      <c r="A4352" t="str">
        <f>Table_wabobpsvr_AzureCalc_AzureCalcRateCard[[#This Row],[ServiceName]]&amp;Table_wabobpsvr_AzureCalc_AzureCalcRateCard[[#This Row],[Price_Level]]&amp;Table_wabobpsvr_AzureCalc_AzureCalcRateCard[[#This Row],[Region]]</f>
        <v>Premium Storage - Page Blob/P30 (Units)B4</v>
      </c>
      <c r="B4352">
        <v>4</v>
      </c>
      <c r="C4352" t="s">
        <v>81</v>
      </c>
      <c r="D4352" t="s">
        <v>182</v>
      </c>
      <c r="E4352">
        <v>126.07</v>
      </c>
      <c r="F4352" t="s">
        <v>3352</v>
      </c>
      <c r="G4352" s="784" t="s">
        <v>3426</v>
      </c>
      <c r="H4352" s="784" t="s">
        <v>3427</v>
      </c>
      <c r="I4352" s="784" t="s">
        <v>5560</v>
      </c>
    </row>
    <row r="4353" spans="1:9" hidden="1">
      <c r="A4353" t="str">
        <f>Table_wabobpsvr_AzureCalc_AzureCalcRateCard[[#This Row],[ServiceName]]&amp;Table_wabobpsvr_AzureCalc_AzureCalcRateCard[[#This Row],[Price_Level]]&amp;Table_wabobpsvr_AzureCalc_AzureCalcRateCard[[#This Row],[Region]]</f>
        <v>Premium Storage - Page Blob/P30 (Units)C4</v>
      </c>
      <c r="B4353">
        <v>4</v>
      </c>
      <c r="C4353" t="s">
        <v>81</v>
      </c>
      <c r="D4353" t="s">
        <v>184</v>
      </c>
      <c r="E4353">
        <v>123</v>
      </c>
      <c r="F4353" t="s">
        <v>3352</v>
      </c>
      <c r="G4353" s="784" t="s">
        <v>3426</v>
      </c>
      <c r="H4353" s="784" t="s">
        <v>3427</v>
      </c>
      <c r="I4353" s="784" t="s">
        <v>5560</v>
      </c>
    </row>
    <row r="4354" spans="1:9" hidden="1">
      <c r="A4354" t="str">
        <f>Table_wabobpsvr_AzureCalc_AzureCalcRateCard[[#This Row],[ServiceName]]&amp;Table_wabobpsvr_AzureCalc_AzureCalcRateCard[[#This Row],[Price_Level]]&amp;Table_wabobpsvr_AzureCalc_AzureCalcRateCard[[#This Row],[Region]]</f>
        <v>Premium Storage - Page Blob/P30 (Units)D4</v>
      </c>
      <c r="B4354">
        <v>4</v>
      </c>
      <c r="C4354" t="s">
        <v>81</v>
      </c>
      <c r="D4354" t="s">
        <v>183</v>
      </c>
      <c r="E4354">
        <v>118.95</v>
      </c>
      <c r="F4354" t="s">
        <v>3352</v>
      </c>
      <c r="G4354" s="784" t="s">
        <v>3426</v>
      </c>
      <c r="H4354" s="784" t="s">
        <v>3427</v>
      </c>
      <c r="I4354" s="784" t="s">
        <v>5560</v>
      </c>
    </row>
    <row r="4355" spans="1:9" hidden="1">
      <c r="A4355" t="str">
        <f>Table_wabobpsvr_AzureCalc_AzureCalcRateCard[[#This Row],[ServiceName]]&amp;Table_wabobpsvr_AzureCalc_AzureCalcRateCard[[#This Row],[Price_Level]]&amp;Table_wabobpsvr_AzureCalc_AzureCalcRateCard[[#This Row],[Region]]</f>
        <v>Premium Storage - Snapshots (GB)MOSP4</v>
      </c>
      <c r="B4355">
        <v>4</v>
      </c>
      <c r="C4355" t="s">
        <v>10</v>
      </c>
      <c r="D4355" t="s">
        <v>627</v>
      </c>
      <c r="E4355">
        <v>0.13200000000000001</v>
      </c>
      <c r="F4355" t="s">
        <v>3357</v>
      </c>
      <c r="G4355" s="784" t="s">
        <v>4431</v>
      </c>
      <c r="H4355" s="784" t="s">
        <v>4431</v>
      </c>
      <c r="I4355" s="784" t="s">
        <v>5561</v>
      </c>
    </row>
    <row r="4356" spans="1:9" hidden="1">
      <c r="A4356" t="str">
        <f>Table_wabobpsvr_AzureCalc_AzureCalcRateCard[[#This Row],[ServiceName]]&amp;Table_wabobpsvr_AzureCalc_AzureCalcRateCard[[#This Row],[Price_Level]]&amp;Table_wabobpsvr_AzureCalc_AzureCalcRateCard[[#This Row],[Region]]</f>
        <v>Premium Storage - Snapshots (GB)A4</v>
      </c>
      <c r="B4356">
        <v>4</v>
      </c>
      <c r="C4356" t="s">
        <v>10</v>
      </c>
      <c r="D4356" t="s">
        <v>181</v>
      </c>
      <c r="E4356">
        <v>0.128</v>
      </c>
      <c r="F4356" t="s">
        <v>3357</v>
      </c>
      <c r="G4356" s="784" t="s">
        <v>3428</v>
      </c>
      <c r="H4356" s="784" t="s">
        <v>3429</v>
      </c>
      <c r="I4356" s="784" t="s">
        <v>5561</v>
      </c>
    </row>
    <row r="4357" spans="1:9" hidden="1">
      <c r="A4357" t="str">
        <f>Table_wabobpsvr_AzureCalc_AzureCalcRateCard[[#This Row],[ServiceName]]&amp;Table_wabobpsvr_AzureCalc_AzureCalcRateCard[[#This Row],[Price_Level]]&amp;Table_wabobpsvr_AzureCalc_AzureCalcRateCard[[#This Row],[Region]]</f>
        <v>Premium Storage - Snapshots (GB)B4</v>
      </c>
      <c r="B4357">
        <v>4</v>
      </c>
      <c r="C4357" t="s">
        <v>10</v>
      </c>
      <c r="D4357" t="s">
        <v>182</v>
      </c>
      <c r="E4357">
        <v>0.1241</v>
      </c>
      <c r="F4357" t="s">
        <v>3357</v>
      </c>
      <c r="G4357" s="784" t="s">
        <v>3428</v>
      </c>
      <c r="H4357" s="784" t="s">
        <v>3429</v>
      </c>
      <c r="I4357" s="784" t="s">
        <v>5561</v>
      </c>
    </row>
    <row r="4358" spans="1:9" hidden="1">
      <c r="A4358" t="str">
        <f>Table_wabobpsvr_AzureCalc_AzureCalcRateCard[[#This Row],[ServiceName]]&amp;Table_wabobpsvr_AzureCalc_AzureCalcRateCard[[#This Row],[Price_Level]]&amp;Table_wabobpsvr_AzureCalc_AzureCalcRateCard[[#This Row],[Region]]</f>
        <v>Premium Storage - Snapshots (GB)C4</v>
      </c>
      <c r="B4358">
        <v>4</v>
      </c>
      <c r="C4358" t="s">
        <v>10</v>
      </c>
      <c r="D4358" t="s">
        <v>184</v>
      </c>
      <c r="E4358">
        <v>0.1201</v>
      </c>
      <c r="F4358" t="s">
        <v>3357</v>
      </c>
      <c r="G4358" s="784" t="s">
        <v>3428</v>
      </c>
      <c r="H4358" s="784" t="s">
        <v>3429</v>
      </c>
      <c r="I4358" s="784" t="s">
        <v>5561</v>
      </c>
    </row>
    <row r="4359" spans="1:9" hidden="1">
      <c r="A4359" t="str">
        <f>Table_wabobpsvr_AzureCalc_AzureCalcRateCard[[#This Row],[ServiceName]]&amp;Table_wabobpsvr_AzureCalc_AzureCalcRateCard[[#This Row],[Price_Level]]&amp;Table_wabobpsvr_AzureCalc_AzureCalcRateCard[[#This Row],[Region]]</f>
        <v>Standard_D6 Cloud ServicesMOSP13</v>
      </c>
      <c r="B4359">
        <v>13</v>
      </c>
      <c r="C4359" t="s">
        <v>701</v>
      </c>
      <c r="D4359" t="s">
        <v>627</v>
      </c>
      <c r="E4359">
        <v>6.1760000000000002</v>
      </c>
      <c r="F4359" t="s">
        <v>1181</v>
      </c>
      <c r="G4359" s="784" t="s">
        <v>4431</v>
      </c>
      <c r="H4359" s="784" t="s">
        <v>4431</v>
      </c>
      <c r="I4359" s="784" t="s">
        <v>5562</v>
      </c>
    </row>
    <row r="4360" spans="1:9" hidden="1">
      <c r="A4360" t="str">
        <f>Table_wabobpsvr_AzureCalc_AzureCalcRateCard[[#This Row],[ServiceName]]&amp;Table_wabobpsvr_AzureCalc_AzureCalcRateCard[[#This Row],[Price_Level]]&amp;Table_wabobpsvr_AzureCalc_AzureCalcRateCard[[#This Row],[Region]]</f>
        <v>Standard_D6 Cloud ServicesA13</v>
      </c>
      <c r="B4360">
        <v>13</v>
      </c>
      <c r="C4360" t="s">
        <v>701</v>
      </c>
      <c r="D4360" t="s">
        <v>181</v>
      </c>
      <c r="E4360">
        <v>5.9907199999999996</v>
      </c>
      <c r="F4360" t="s">
        <v>1181</v>
      </c>
      <c r="G4360" s="784" t="s">
        <v>4431</v>
      </c>
      <c r="H4360" s="784" t="s">
        <v>4431</v>
      </c>
      <c r="I4360" s="784" t="s">
        <v>5562</v>
      </c>
    </row>
    <row r="4361" spans="1:9" hidden="1">
      <c r="A4361" t="str">
        <f>Table_wabobpsvr_AzureCalc_AzureCalcRateCard[[#This Row],[ServiceName]]&amp;Table_wabobpsvr_AzureCalc_AzureCalcRateCard[[#This Row],[Price_Level]]&amp;Table_wabobpsvr_AzureCalc_AzureCalcRateCard[[#This Row],[Region]]</f>
        <v>Standard_D6 Cloud ServicesB13</v>
      </c>
      <c r="B4361">
        <v>13</v>
      </c>
      <c r="C4361" t="s">
        <v>701</v>
      </c>
      <c r="D4361" t="s">
        <v>182</v>
      </c>
      <c r="E4361">
        <v>5.8054399999999999</v>
      </c>
      <c r="F4361" t="s">
        <v>1181</v>
      </c>
      <c r="G4361" s="784" t="s">
        <v>4431</v>
      </c>
      <c r="H4361" s="784" t="s">
        <v>4431</v>
      </c>
      <c r="I4361" s="784" t="s">
        <v>5562</v>
      </c>
    </row>
    <row r="4362" spans="1:9" hidden="1">
      <c r="A4362" t="str">
        <f>Table_wabobpsvr_AzureCalc_AzureCalcRateCard[[#This Row],[ServiceName]]&amp;Table_wabobpsvr_AzureCalc_AzureCalcRateCard[[#This Row],[Price_Level]]&amp;Table_wabobpsvr_AzureCalc_AzureCalcRateCard[[#This Row],[Region]]</f>
        <v>Standard_D6 Cloud ServicesC13</v>
      </c>
      <c r="B4362">
        <v>13</v>
      </c>
      <c r="C4362" t="s">
        <v>701</v>
      </c>
      <c r="D4362" t="s">
        <v>184</v>
      </c>
      <c r="E4362">
        <v>5.6201600000000003</v>
      </c>
      <c r="F4362" t="s">
        <v>1181</v>
      </c>
      <c r="G4362" s="784" t="s">
        <v>4431</v>
      </c>
      <c r="H4362" s="784" t="s">
        <v>4431</v>
      </c>
      <c r="I4362" s="784" t="s">
        <v>5562</v>
      </c>
    </row>
    <row r="4363" spans="1:9" hidden="1">
      <c r="A4363" t="str">
        <f>Table_wabobpsvr_AzureCalc_AzureCalcRateCard[[#This Row],[ServiceName]]&amp;Table_wabobpsvr_AzureCalc_AzureCalcRateCard[[#This Row],[Price_Level]]&amp;Table_wabobpsvr_AzureCalc_AzureCalcRateCard[[#This Row],[Region]]</f>
        <v>Standard_D6 Cloud ServicesD13</v>
      </c>
      <c r="B4363">
        <v>13</v>
      </c>
      <c r="C4363" t="s">
        <v>701</v>
      </c>
      <c r="D4363" t="s">
        <v>183</v>
      </c>
      <c r="E4363">
        <v>5.4348799999999997</v>
      </c>
      <c r="F4363" t="s">
        <v>1181</v>
      </c>
      <c r="G4363" s="784" t="s">
        <v>4431</v>
      </c>
      <c r="H4363" s="784" t="s">
        <v>4431</v>
      </c>
      <c r="I4363" s="784" t="s">
        <v>5562</v>
      </c>
    </row>
    <row r="4364" spans="1:9" hidden="1">
      <c r="A4364" t="str">
        <f>Table_wabobpsvr_AzureCalc_AzureCalcRateCard[[#This Row],[ServiceName]]&amp;Table_wabobpsvr_AzureCalc_AzureCalcRateCard[[#This Row],[Price_Level]]&amp;Table_wabobpsvr_AzureCalc_AzureCalcRateCard[[#This Row],[Region]]</f>
        <v>Standard_D6 Cloud ServicesMOSP7</v>
      </c>
      <c r="B4364">
        <v>7</v>
      </c>
      <c r="C4364" t="s">
        <v>701</v>
      </c>
      <c r="D4364" t="s">
        <v>627</v>
      </c>
      <c r="E4364">
        <v>5.0880000000000001</v>
      </c>
      <c r="F4364" t="s">
        <v>1181</v>
      </c>
      <c r="G4364" s="784" t="s">
        <v>4431</v>
      </c>
      <c r="H4364" s="784" t="s">
        <v>4431</v>
      </c>
      <c r="I4364" s="784" t="s">
        <v>5563</v>
      </c>
    </row>
    <row r="4365" spans="1:9" hidden="1">
      <c r="A4365" t="str">
        <f>Table_wabobpsvr_AzureCalc_AzureCalcRateCard[[#This Row],[ServiceName]]&amp;Table_wabobpsvr_AzureCalc_AzureCalcRateCard[[#This Row],[Price_Level]]&amp;Table_wabobpsvr_AzureCalc_AzureCalcRateCard[[#This Row],[Region]]</f>
        <v>Standard_D6 Cloud ServicesA7</v>
      </c>
      <c r="B4365">
        <v>7</v>
      </c>
      <c r="C4365" t="s">
        <v>701</v>
      </c>
      <c r="D4365" t="s">
        <v>181</v>
      </c>
      <c r="E4365">
        <v>4.9353600000000002</v>
      </c>
      <c r="F4365" t="s">
        <v>1181</v>
      </c>
      <c r="G4365" s="784" t="s">
        <v>4431</v>
      </c>
      <c r="H4365" s="784" t="s">
        <v>4431</v>
      </c>
      <c r="I4365" s="784" t="s">
        <v>5563</v>
      </c>
    </row>
    <row r="4366" spans="1:9" hidden="1">
      <c r="A4366" t="str">
        <f>Table_wabobpsvr_AzureCalc_AzureCalcRateCard[[#This Row],[ServiceName]]&amp;Table_wabobpsvr_AzureCalc_AzureCalcRateCard[[#This Row],[Price_Level]]&amp;Table_wabobpsvr_AzureCalc_AzureCalcRateCard[[#This Row],[Region]]</f>
        <v>Standard_D6 Cloud ServicesB7</v>
      </c>
      <c r="B4366">
        <v>7</v>
      </c>
      <c r="C4366" t="s">
        <v>701</v>
      </c>
      <c r="D4366" t="s">
        <v>182</v>
      </c>
      <c r="E4366">
        <v>4.7827200000000003</v>
      </c>
      <c r="F4366" t="s">
        <v>1181</v>
      </c>
      <c r="G4366" s="784" t="s">
        <v>4431</v>
      </c>
      <c r="H4366" s="784" t="s">
        <v>4431</v>
      </c>
      <c r="I4366" s="784" t="s">
        <v>5563</v>
      </c>
    </row>
    <row r="4367" spans="1:9" hidden="1">
      <c r="A4367" t="str">
        <f>Table_wabobpsvr_AzureCalc_AzureCalcRateCard[[#This Row],[ServiceName]]&amp;Table_wabobpsvr_AzureCalc_AzureCalcRateCard[[#This Row],[Price_Level]]&amp;Table_wabobpsvr_AzureCalc_AzureCalcRateCard[[#This Row],[Region]]</f>
        <v>Standard_D6 Cloud ServicesC7</v>
      </c>
      <c r="B4367">
        <v>7</v>
      </c>
      <c r="C4367" t="s">
        <v>701</v>
      </c>
      <c r="D4367" t="s">
        <v>184</v>
      </c>
      <c r="E4367">
        <v>4.6300800000000004</v>
      </c>
      <c r="F4367" t="s">
        <v>1181</v>
      </c>
      <c r="G4367" s="784" t="s">
        <v>4431</v>
      </c>
      <c r="H4367" s="784" t="s">
        <v>4431</v>
      </c>
      <c r="I4367" s="784" t="s">
        <v>5563</v>
      </c>
    </row>
    <row r="4368" spans="1:9" hidden="1">
      <c r="A4368" t="str">
        <f>Table_wabobpsvr_AzureCalc_AzureCalcRateCard[[#This Row],[ServiceName]]&amp;Table_wabobpsvr_AzureCalc_AzureCalcRateCard[[#This Row],[Price_Level]]&amp;Table_wabobpsvr_AzureCalc_AzureCalcRateCard[[#This Row],[Region]]</f>
        <v>Standard_D6 Cloud ServicesD7</v>
      </c>
      <c r="B4368">
        <v>7</v>
      </c>
      <c r="C4368" t="s">
        <v>701</v>
      </c>
      <c r="D4368" t="s">
        <v>183</v>
      </c>
      <c r="E4368">
        <v>4.4774399999999996</v>
      </c>
      <c r="F4368" t="s">
        <v>1181</v>
      </c>
      <c r="G4368" s="784" t="s">
        <v>4431</v>
      </c>
      <c r="H4368" s="784" t="s">
        <v>4431</v>
      </c>
      <c r="I4368" s="784" t="s">
        <v>5563</v>
      </c>
    </row>
    <row r="4369" spans="1:9" hidden="1">
      <c r="A4369" s="784" t="str">
        <f>Table_wabobpsvr_AzureCalc_AzureCalcRateCard[[#This Row],[ServiceName]]&amp;Table_wabobpsvr_AzureCalc_AzureCalcRateCard[[#This Row],[Price_Level]]&amp;Table_wabobpsvr_AzureCalc_AzureCalcRateCard[[#This Row],[Region]]</f>
        <v>Standard_D6 Cloud ServicesMOSP8</v>
      </c>
      <c r="B4369" s="784">
        <v>8</v>
      </c>
      <c r="C4369" s="784" t="s">
        <v>701</v>
      </c>
      <c r="D4369" s="784" t="s">
        <v>627</v>
      </c>
      <c r="E4369" s="784">
        <v>5.8559999999999999</v>
      </c>
      <c r="F4369" s="784" t="s">
        <v>1181</v>
      </c>
      <c r="G4369" s="784" t="s">
        <v>4431</v>
      </c>
      <c r="H4369" s="784" t="s">
        <v>4431</v>
      </c>
      <c r="I4369" s="784" t="s">
        <v>5564</v>
      </c>
    </row>
    <row r="4370" spans="1:9" hidden="1">
      <c r="A4370" s="784" t="str">
        <f>Table_wabobpsvr_AzureCalc_AzureCalcRateCard[[#This Row],[ServiceName]]&amp;Table_wabobpsvr_AzureCalc_AzureCalcRateCard[[#This Row],[Price_Level]]&amp;Table_wabobpsvr_AzureCalc_AzureCalcRateCard[[#This Row],[Region]]</f>
        <v>Standard_D6 Cloud ServicesA8</v>
      </c>
      <c r="B4370" s="784">
        <v>8</v>
      </c>
      <c r="C4370" s="784" t="s">
        <v>701</v>
      </c>
      <c r="D4370" s="784" t="s">
        <v>181</v>
      </c>
      <c r="E4370" s="784">
        <v>5.68032</v>
      </c>
      <c r="F4370" s="784" t="s">
        <v>1181</v>
      </c>
      <c r="G4370" s="784" t="s">
        <v>4431</v>
      </c>
      <c r="H4370" s="784" t="s">
        <v>4431</v>
      </c>
      <c r="I4370" s="784" t="s">
        <v>5564</v>
      </c>
    </row>
    <row r="4371" spans="1:9" hidden="1">
      <c r="A4371" s="784" t="str">
        <f>Table_wabobpsvr_AzureCalc_AzureCalcRateCard[[#This Row],[ServiceName]]&amp;Table_wabobpsvr_AzureCalc_AzureCalcRateCard[[#This Row],[Price_Level]]&amp;Table_wabobpsvr_AzureCalc_AzureCalcRateCard[[#This Row],[Region]]</f>
        <v>Standard_D6 Cloud ServicesB8</v>
      </c>
      <c r="B4371" s="784">
        <v>8</v>
      </c>
      <c r="C4371" s="784" t="s">
        <v>701</v>
      </c>
      <c r="D4371" s="784" t="s">
        <v>182</v>
      </c>
      <c r="E4371" s="784">
        <v>5.5046400000000002</v>
      </c>
      <c r="F4371" s="784" t="s">
        <v>1181</v>
      </c>
      <c r="G4371" s="784" t="s">
        <v>4431</v>
      </c>
      <c r="H4371" s="784" t="s">
        <v>4431</v>
      </c>
      <c r="I4371" s="784" t="s">
        <v>5564</v>
      </c>
    </row>
    <row r="4372" spans="1:9" hidden="1">
      <c r="A4372" s="784" t="str">
        <f>Table_wabobpsvr_AzureCalc_AzureCalcRateCard[[#This Row],[ServiceName]]&amp;Table_wabobpsvr_AzureCalc_AzureCalcRateCard[[#This Row],[Price_Level]]&amp;Table_wabobpsvr_AzureCalc_AzureCalcRateCard[[#This Row],[Region]]</f>
        <v>Standard_D6 Cloud ServicesC8</v>
      </c>
      <c r="B4372" s="784">
        <v>8</v>
      </c>
      <c r="C4372" s="784" t="s">
        <v>701</v>
      </c>
      <c r="D4372" s="784" t="s">
        <v>184</v>
      </c>
      <c r="E4372" s="784">
        <v>5.3289600000000004</v>
      </c>
      <c r="F4372" s="784" t="s">
        <v>1181</v>
      </c>
      <c r="G4372" s="784" t="s">
        <v>4431</v>
      </c>
      <c r="H4372" s="784" t="s">
        <v>4431</v>
      </c>
      <c r="I4372" s="784" t="s">
        <v>5564</v>
      </c>
    </row>
    <row r="4373" spans="1:9" hidden="1">
      <c r="A4373" s="784" t="str">
        <f>Table_wabobpsvr_AzureCalc_AzureCalcRateCard[[#This Row],[ServiceName]]&amp;Table_wabobpsvr_AzureCalc_AzureCalcRateCard[[#This Row],[Price_Level]]&amp;Table_wabobpsvr_AzureCalc_AzureCalcRateCard[[#This Row],[Region]]</f>
        <v>Standard_D6 Cloud ServicesD8</v>
      </c>
      <c r="B4373" s="784">
        <v>8</v>
      </c>
      <c r="C4373" s="784" t="s">
        <v>701</v>
      </c>
      <c r="D4373" s="784" t="s">
        <v>183</v>
      </c>
      <c r="E4373" s="784">
        <v>5.1532799999999996</v>
      </c>
      <c r="F4373" s="784" t="s">
        <v>1181</v>
      </c>
      <c r="G4373" s="784" t="s">
        <v>4431</v>
      </c>
      <c r="H4373" s="784" t="s">
        <v>4431</v>
      </c>
      <c r="I4373" s="784" t="s">
        <v>5564</v>
      </c>
    </row>
    <row r="4374" spans="1:9" hidden="1">
      <c r="A4374" t="str">
        <f>Table_wabobpsvr_AzureCalc_AzureCalcRateCard[[#This Row],[ServiceName]]&amp;Table_wabobpsvr_AzureCalc_AzureCalcRateCard[[#This Row],[Price_Level]]&amp;Table_wabobpsvr_AzureCalc_AzureCalcRateCard[[#This Row],[Region]]</f>
        <v>Standard_D6 Cloud ServicesMOSP11</v>
      </c>
      <c r="B4374">
        <v>11</v>
      </c>
      <c r="C4374" t="s">
        <v>701</v>
      </c>
      <c r="D4374" t="s">
        <v>627</v>
      </c>
      <c r="E4374">
        <v>6.7519999999999998</v>
      </c>
      <c r="F4374" t="s">
        <v>1181</v>
      </c>
      <c r="G4374" s="784" t="s">
        <v>4431</v>
      </c>
      <c r="H4374" s="784" t="s">
        <v>4431</v>
      </c>
      <c r="I4374" s="784" t="s">
        <v>5565</v>
      </c>
    </row>
    <row r="4375" spans="1:9" hidden="1">
      <c r="A4375" t="str">
        <f>Table_wabobpsvr_AzureCalc_AzureCalcRateCard[[#This Row],[ServiceName]]&amp;Table_wabobpsvr_AzureCalc_AzureCalcRateCard[[#This Row],[Price_Level]]&amp;Table_wabobpsvr_AzureCalc_AzureCalcRateCard[[#This Row],[Region]]</f>
        <v>Standard_D6 Cloud ServicesA11</v>
      </c>
      <c r="B4375">
        <v>11</v>
      </c>
      <c r="C4375" t="s">
        <v>701</v>
      </c>
      <c r="D4375" t="s">
        <v>181</v>
      </c>
      <c r="E4375">
        <v>6.5494399999999997</v>
      </c>
      <c r="F4375" t="s">
        <v>1181</v>
      </c>
      <c r="G4375" s="784" t="s">
        <v>4431</v>
      </c>
      <c r="H4375" s="784" t="s">
        <v>4431</v>
      </c>
      <c r="I4375" s="784" t="s">
        <v>5565</v>
      </c>
    </row>
    <row r="4376" spans="1:9" hidden="1">
      <c r="A4376" t="str">
        <f>Table_wabobpsvr_AzureCalc_AzureCalcRateCard[[#This Row],[ServiceName]]&amp;Table_wabobpsvr_AzureCalc_AzureCalcRateCard[[#This Row],[Price_Level]]&amp;Table_wabobpsvr_AzureCalc_AzureCalcRateCard[[#This Row],[Region]]</f>
        <v>Standard_D6 Cloud ServicesB11</v>
      </c>
      <c r="B4376">
        <v>11</v>
      </c>
      <c r="C4376" t="s">
        <v>701</v>
      </c>
      <c r="D4376" t="s">
        <v>182</v>
      </c>
      <c r="E4376">
        <v>6.3468799999999996</v>
      </c>
      <c r="F4376" t="s">
        <v>1181</v>
      </c>
      <c r="G4376" s="784" t="s">
        <v>4431</v>
      </c>
      <c r="H4376" s="784" t="s">
        <v>4431</v>
      </c>
      <c r="I4376" s="784" t="s">
        <v>5565</v>
      </c>
    </row>
    <row r="4377" spans="1:9" hidden="1">
      <c r="A4377" t="str">
        <f>Table_wabobpsvr_AzureCalc_AzureCalcRateCard[[#This Row],[ServiceName]]&amp;Table_wabobpsvr_AzureCalc_AzureCalcRateCard[[#This Row],[Price_Level]]&amp;Table_wabobpsvr_AzureCalc_AzureCalcRateCard[[#This Row],[Region]]</f>
        <v>Standard_D6 Cloud ServicesC11</v>
      </c>
      <c r="B4377">
        <v>11</v>
      </c>
      <c r="C4377" t="s">
        <v>701</v>
      </c>
      <c r="D4377" t="s">
        <v>184</v>
      </c>
      <c r="E4377">
        <v>6.1443199999999996</v>
      </c>
      <c r="F4377" t="s">
        <v>1181</v>
      </c>
      <c r="G4377" s="784" t="s">
        <v>4431</v>
      </c>
      <c r="H4377" s="784" t="s">
        <v>4431</v>
      </c>
      <c r="I4377" s="784" t="s">
        <v>5565</v>
      </c>
    </row>
    <row r="4378" spans="1:9" hidden="1">
      <c r="A4378" t="str">
        <f>Table_wabobpsvr_AzureCalc_AzureCalcRateCard[[#This Row],[ServiceName]]&amp;Table_wabobpsvr_AzureCalc_AzureCalcRateCard[[#This Row],[Price_Level]]&amp;Table_wabobpsvr_AzureCalc_AzureCalcRateCard[[#This Row],[Region]]</f>
        <v>Standard_D6 Cloud ServicesD11</v>
      </c>
      <c r="B4378">
        <v>11</v>
      </c>
      <c r="C4378" t="s">
        <v>701</v>
      </c>
      <c r="D4378" t="s">
        <v>183</v>
      </c>
      <c r="E4378">
        <v>5.9417600000000004</v>
      </c>
      <c r="F4378" t="s">
        <v>1181</v>
      </c>
      <c r="G4378" s="784" t="s">
        <v>4431</v>
      </c>
      <c r="H4378" s="784" t="s">
        <v>4431</v>
      </c>
      <c r="I4378" s="784" t="s">
        <v>5565</v>
      </c>
    </row>
    <row r="4379" spans="1:9" hidden="1">
      <c r="A4379" t="str">
        <f>Table_wabobpsvr_AzureCalc_AzureCalcRateCard[[#This Row],[ServiceName]]&amp;Table_wabobpsvr_AzureCalc_AzureCalcRateCard[[#This Row],[Price_Level]]&amp;Table_wabobpsvr_AzureCalc_AzureCalcRateCard[[#This Row],[Region]]</f>
        <v>Standard_D6 Cloud ServicesMOSP12</v>
      </c>
      <c r="B4379">
        <v>12</v>
      </c>
      <c r="C4379" t="s">
        <v>701</v>
      </c>
      <c r="D4379" t="s">
        <v>627</v>
      </c>
      <c r="E4379">
        <v>5.8559999999999999</v>
      </c>
      <c r="F4379" t="s">
        <v>1181</v>
      </c>
      <c r="G4379" s="784" t="s">
        <v>4431</v>
      </c>
      <c r="H4379" s="784" t="s">
        <v>4431</v>
      </c>
      <c r="I4379" s="784" t="s">
        <v>5566</v>
      </c>
    </row>
    <row r="4380" spans="1:9" hidden="1">
      <c r="A4380" t="str">
        <f>Table_wabobpsvr_AzureCalc_AzureCalcRateCard[[#This Row],[ServiceName]]&amp;Table_wabobpsvr_AzureCalc_AzureCalcRateCard[[#This Row],[Price_Level]]&amp;Table_wabobpsvr_AzureCalc_AzureCalcRateCard[[#This Row],[Region]]</f>
        <v>Standard_D6 Cloud ServicesA12</v>
      </c>
      <c r="B4380">
        <v>12</v>
      </c>
      <c r="C4380" t="s">
        <v>701</v>
      </c>
      <c r="D4380" t="s">
        <v>181</v>
      </c>
      <c r="E4380">
        <v>5.68032</v>
      </c>
      <c r="F4380" t="s">
        <v>1181</v>
      </c>
      <c r="G4380" s="784" t="s">
        <v>4431</v>
      </c>
      <c r="H4380" s="784" t="s">
        <v>4431</v>
      </c>
      <c r="I4380" s="784" t="s">
        <v>5566</v>
      </c>
    </row>
    <row r="4381" spans="1:9" hidden="1">
      <c r="A4381" t="str">
        <f>Table_wabobpsvr_AzureCalc_AzureCalcRateCard[[#This Row],[ServiceName]]&amp;Table_wabobpsvr_AzureCalc_AzureCalcRateCard[[#This Row],[Price_Level]]&amp;Table_wabobpsvr_AzureCalc_AzureCalcRateCard[[#This Row],[Region]]</f>
        <v>Standard_D6 Cloud ServicesB12</v>
      </c>
      <c r="B4381">
        <v>12</v>
      </c>
      <c r="C4381" t="s">
        <v>701</v>
      </c>
      <c r="D4381" t="s">
        <v>182</v>
      </c>
      <c r="E4381">
        <v>5.5046400000000002</v>
      </c>
      <c r="F4381" t="s">
        <v>1181</v>
      </c>
      <c r="G4381" s="784" t="s">
        <v>4431</v>
      </c>
      <c r="H4381" s="784" t="s">
        <v>4431</v>
      </c>
      <c r="I4381" s="784" t="s">
        <v>5566</v>
      </c>
    </row>
    <row r="4382" spans="1:9" hidden="1">
      <c r="A4382" s="784" t="str">
        <f>Table_wabobpsvr_AzureCalc_AzureCalcRateCard[[#This Row],[ServiceName]]&amp;Table_wabobpsvr_AzureCalc_AzureCalcRateCard[[#This Row],[Price_Level]]&amp;Table_wabobpsvr_AzureCalc_AzureCalcRateCard[[#This Row],[Region]]</f>
        <v>Standard_D6 Cloud ServicesC12</v>
      </c>
      <c r="B4382" s="784">
        <v>12</v>
      </c>
      <c r="C4382" s="784" t="s">
        <v>701</v>
      </c>
      <c r="D4382" s="784" t="s">
        <v>184</v>
      </c>
      <c r="E4382" s="784">
        <v>5.3289600000000004</v>
      </c>
      <c r="F4382" s="784" t="s">
        <v>1181</v>
      </c>
      <c r="G4382" s="784" t="s">
        <v>4431</v>
      </c>
      <c r="H4382" s="784" t="s">
        <v>4431</v>
      </c>
      <c r="I4382" s="784" t="s">
        <v>5566</v>
      </c>
    </row>
    <row r="4383" spans="1:9" hidden="1">
      <c r="A4383" s="784" t="str">
        <f>Table_wabobpsvr_AzureCalc_AzureCalcRateCard[[#This Row],[ServiceName]]&amp;Table_wabobpsvr_AzureCalc_AzureCalcRateCard[[#This Row],[Price_Level]]&amp;Table_wabobpsvr_AzureCalc_AzureCalcRateCard[[#This Row],[Region]]</f>
        <v>Standard_D6 Cloud ServicesD12</v>
      </c>
      <c r="B4383" s="784">
        <v>12</v>
      </c>
      <c r="C4383" s="784" t="s">
        <v>701</v>
      </c>
      <c r="D4383" s="784" t="s">
        <v>183</v>
      </c>
      <c r="E4383" s="784">
        <v>5.1532799999999996</v>
      </c>
      <c r="F4383" s="784" t="s">
        <v>1181</v>
      </c>
      <c r="G4383" s="784" t="s">
        <v>4431</v>
      </c>
      <c r="H4383" s="784" t="s">
        <v>4431</v>
      </c>
      <c r="I4383" s="784" t="s">
        <v>5566</v>
      </c>
    </row>
    <row r="4384" spans="1:9" hidden="1">
      <c r="A4384" s="784" t="str">
        <f>Table_wabobpsvr_AzureCalc_AzureCalcRateCard[[#This Row],[ServiceName]]&amp;Table_wabobpsvr_AzureCalc_AzureCalcRateCard[[#This Row],[Price_Level]]&amp;Table_wabobpsvr_AzureCalc_AzureCalcRateCard[[#This Row],[Region]]</f>
        <v>Standard_D6 Cloud ServicesMOSP3</v>
      </c>
      <c r="B4384" s="784">
        <v>3</v>
      </c>
      <c r="C4384" s="784" t="s">
        <v>701</v>
      </c>
      <c r="D4384" s="784" t="s">
        <v>627</v>
      </c>
      <c r="E4384" s="784">
        <v>5.4720000000000004</v>
      </c>
      <c r="F4384" s="784" t="s">
        <v>1181</v>
      </c>
      <c r="G4384" s="784" t="s">
        <v>4431</v>
      </c>
      <c r="H4384" s="784" t="s">
        <v>4431</v>
      </c>
      <c r="I4384" s="784" t="s">
        <v>5567</v>
      </c>
    </row>
    <row r="4385" spans="1:9" hidden="1">
      <c r="A4385" s="784" t="str">
        <f>Table_wabobpsvr_AzureCalc_AzureCalcRateCard[[#This Row],[ServiceName]]&amp;Table_wabobpsvr_AzureCalc_AzureCalcRateCard[[#This Row],[Price_Level]]&amp;Table_wabobpsvr_AzureCalc_AzureCalcRateCard[[#This Row],[Region]]</f>
        <v>Standard_D6 Cloud ServicesA3</v>
      </c>
      <c r="B4385" s="784">
        <v>3</v>
      </c>
      <c r="C4385" s="784" t="s">
        <v>701</v>
      </c>
      <c r="D4385" s="784" t="s">
        <v>181</v>
      </c>
      <c r="E4385" s="784">
        <v>5.3078399999999997</v>
      </c>
      <c r="F4385" s="784" t="s">
        <v>1181</v>
      </c>
      <c r="G4385" s="784" t="s">
        <v>4431</v>
      </c>
      <c r="H4385" s="784" t="s">
        <v>4431</v>
      </c>
      <c r="I4385" s="784" t="s">
        <v>5567</v>
      </c>
    </row>
    <row r="4386" spans="1:9" hidden="1">
      <c r="A4386" s="784" t="str">
        <f>Table_wabobpsvr_AzureCalc_AzureCalcRateCard[[#This Row],[ServiceName]]&amp;Table_wabobpsvr_AzureCalc_AzureCalcRateCard[[#This Row],[Price_Level]]&amp;Table_wabobpsvr_AzureCalc_AzureCalcRateCard[[#This Row],[Region]]</f>
        <v>Standard_D6 Cloud ServicesB3</v>
      </c>
      <c r="B4386" s="784">
        <v>3</v>
      </c>
      <c r="C4386" s="784" t="s">
        <v>701</v>
      </c>
      <c r="D4386" s="784" t="s">
        <v>182</v>
      </c>
      <c r="E4386" s="784">
        <v>5.1436799999999998</v>
      </c>
      <c r="F4386" s="784" t="s">
        <v>1181</v>
      </c>
      <c r="G4386" s="784" t="s">
        <v>4431</v>
      </c>
      <c r="H4386" s="784" t="s">
        <v>4431</v>
      </c>
      <c r="I4386" s="784" t="s">
        <v>5567</v>
      </c>
    </row>
    <row r="4387" spans="1:9" hidden="1">
      <c r="A4387" t="str">
        <f>Table_wabobpsvr_AzureCalc_AzureCalcRateCard[[#This Row],[ServiceName]]&amp;Table_wabobpsvr_AzureCalc_AzureCalcRateCard[[#This Row],[Price_Level]]&amp;Table_wabobpsvr_AzureCalc_AzureCalcRateCard[[#This Row],[Region]]</f>
        <v>Standard_D6 Cloud ServicesC3</v>
      </c>
      <c r="B4387">
        <v>3</v>
      </c>
      <c r="C4387" t="s">
        <v>701</v>
      </c>
      <c r="D4387" t="s">
        <v>184</v>
      </c>
      <c r="E4387">
        <v>4.9795199999999999</v>
      </c>
      <c r="F4387" t="s">
        <v>1181</v>
      </c>
      <c r="G4387" s="784" t="s">
        <v>4431</v>
      </c>
      <c r="H4387" s="784" t="s">
        <v>4431</v>
      </c>
      <c r="I4387" s="784" t="s">
        <v>5567</v>
      </c>
    </row>
    <row r="4388" spans="1:9" hidden="1">
      <c r="A4388" s="784" t="str">
        <f>Table_wabobpsvr_AzureCalc_AzureCalcRateCard[[#This Row],[ServiceName]]&amp;Table_wabobpsvr_AzureCalc_AzureCalcRateCard[[#This Row],[Price_Level]]&amp;Table_wabobpsvr_AzureCalc_AzureCalcRateCard[[#This Row],[Region]]</f>
        <v>Standard_D6 Cloud ServicesD3</v>
      </c>
      <c r="B4388" s="784">
        <v>3</v>
      </c>
      <c r="C4388" s="784" t="s">
        <v>701</v>
      </c>
      <c r="D4388" s="784" t="s">
        <v>183</v>
      </c>
      <c r="E4388" s="784">
        <v>4.8153600000000001</v>
      </c>
      <c r="F4388" s="784" t="s">
        <v>1181</v>
      </c>
      <c r="G4388" s="784" t="s">
        <v>4431</v>
      </c>
      <c r="H4388" s="784" t="s">
        <v>4431</v>
      </c>
      <c r="I4388" s="784" t="s">
        <v>5567</v>
      </c>
    </row>
    <row r="4389" spans="1:9" hidden="1">
      <c r="A4389" s="784" t="str">
        <f>Table_wabobpsvr_AzureCalc_AzureCalcRateCard[[#This Row],[ServiceName]]&amp;Table_wabobpsvr_AzureCalc_AzureCalcRateCard[[#This Row],[Price_Level]]&amp;Table_wabobpsvr_AzureCalc_AzureCalcRateCard[[#This Row],[Region]]</f>
        <v>Standard_D6 Cloud ServicesMOSP6</v>
      </c>
      <c r="B4389" s="784">
        <v>6</v>
      </c>
      <c r="C4389" s="784" t="s">
        <v>701</v>
      </c>
      <c r="D4389" s="784" t="s">
        <v>627</v>
      </c>
      <c r="E4389" s="784">
        <v>5.4720000000000004</v>
      </c>
      <c r="F4389" s="784" t="s">
        <v>1181</v>
      </c>
      <c r="G4389" s="784" t="s">
        <v>4431</v>
      </c>
      <c r="H4389" s="784" t="s">
        <v>4431</v>
      </c>
      <c r="I4389" s="784" t="s">
        <v>5568</v>
      </c>
    </row>
    <row r="4390" spans="1:9" hidden="1">
      <c r="A4390" s="784" t="str">
        <f>Table_wabobpsvr_AzureCalc_AzureCalcRateCard[[#This Row],[ServiceName]]&amp;Table_wabobpsvr_AzureCalc_AzureCalcRateCard[[#This Row],[Price_Level]]&amp;Table_wabobpsvr_AzureCalc_AzureCalcRateCard[[#This Row],[Region]]</f>
        <v>Standard_D6 Cloud ServicesA6</v>
      </c>
      <c r="B4390" s="784">
        <v>6</v>
      </c>
      <c r="C4390" s="784" t="s">
        <v>701</v>
      </c>
      <c r="D4390" s="784" t="s">
        <v>181</v>
      </c>
      <c r="E4390" s="784">
        <v>5.3078399999999997</v>
      </c>
      <c r="F4390" s="784" t="s">
        <v>1181</v>
      </c>
      <c r="G4390" s="784" t="s">
        <v>4431</v>
      </c>
      <c r="H4390" s="784" t="s">
        <v>4431</v>
      </c>
      <c r="I4390" s="784" t="s">
        <v>5568</v>
      </c>
    </row>
    <row r="4391" spans="1:9" hidden="1">
      <c r="A4391" s="784" t="str">
        <f>Table_wabobpsvr_AzureCalc_AzureCalcRateCard[[#This Row],[ServiceName]]&amp;Table_wabobpsvr_AzureCalc_AzureCalcRateCard[[#This Row],[Price_Level]]&amp;Table_wabobpsvr_AzureCalc_AzureCalcRateCard[[#This Row],[Region]]</f>
        <v>Standard_D6 Cloud ServicesB6</v>
      </c>
      <c r="B4391" s="784">
        <v>6</v>
      </c>
      <c r="C4391" s="784" t="s">
        <v>701</v>
      </c>
      <c r="D4391" s="784" t="s">
        <v>182</v>
      </c>
      <c r="E4391" s="784">
        <v>5.1436799999999998</v>
      </c>
      <c r="F4391" s="784" t="s">
        <v>1181</v>
      </c>
      <c r="G4391" s="784" t="s">
        <v>4431</v>
      </c>
      <c r="H4391" s="784" t="s">
        <v>4431</v>
      </c>
      <c r="I4391" s="784" t="s">
        <v>5568</v>
      </c>
    </row>
    <row r="4392" spans="1:9" hidden="1">
      <c r="A4392" t="str">
        <f>Table_wabobpsvr_AzureCalc_AzureCalcRateCard[[#This Row],[ServiceName]]&amp;Table_wabobpsvr_AzureCalc_AzureCalcRateCard[[#This Row],[Price_Level]]&amp;Table_wabobpsvr_AzureCalc_AzureCalcRateCard[[#This Row],[Region]]</f>
        <v>Standard_D6 Cloud ServicesC6</v>
      </c>
      <c r="B4392">
        <v>6</v>
      </c>
      <c r="C4392" t="s">
        <v>701</v>
      </c>
      <c r="D4392" t="s">
        <v>184</v>
      </c>
      <c r="E4392">
        <v>4.9795199999999999</v>
      </c>
      <c r="F4392" t="s">
        <v>1181</v>
      </c>
      <c r="G4392" s="784" t="s">
        <v>4431</v>
      </c>
      <c r="H4392" s="784" t="s">
        <v>4431</v>
      </c>
      <c r="I4392" s="784" t="s">
        <v>5568</v>
      </c>
    </row>
    <row r="4393" spans="1:9" hidden="1">
      <c r="A4393" t="str">
        <f>Table_wabobpsvr_AzureCalc_AzureCalcRateCard[[#This Row],[ServiceName]]&amp;Table_wabobpsvr_AzureCalc_AzureCalcRateCard[[#This Row],[Price_Level]]&amp;Table_wabobpsvr_AzureCalc_AzureCalcRateCard[[#This Row],[Region]]</f>
        <v>Standard_D6 Cloud ServicesD6</v>
      </c>
      <c r="B4393">
        <v>6</v>
      </c>
      <c r="C4393" t="s">
        <v>701</v>
      </c>
      <c r="D4393" t="s">
        <v>183</v>
      </c>
      <c r="E4393">
        <v>4.8153600000000001</v>
      </c>
      <c r="F4393" t="s">
        <v>1181</v>
      </c>
      <c r="G4393" s="784" t="s">
        <v>4431</v>
      </c>
      <c r="H4393" s="784" t="s">
        <v>4431</v>
      </c>
      <c r="I4393" s="784" t="s">
        <v>5568</v>
      </c>
    </row>
    <row r="4394" spans="1:9" hidden="1">
      <c r="A4394" s="784" t="str">
        <f>Table_wabobpsvr_AzureCalc_AzureCalcRateCard[[#This Row],[ServiceName]]&amp;Table_wabobpsvr_AzureCalc_AzureCalcRateCard[[#This Row],[Price_Level]]&amp;Table_wabobpsvr_AzureCalc_AzureCalcRateCard[[#This Row],[Region]]</f>
        <v>Standard_D6 Cloud ServicesMOSP2</v>
      </c>
      <c r="B4394" s="784">
        <v>2</v>
      </c>
      <c r="C4394" s="784" t="s">
        <v>701</v>
      </c>
      <c r="D4394" s="784" t="s">
        <v>627</v>
      </c>
      <c r="E4394" s="784">
        <v>5.0880000000000001</v>
      </c>
      <c r="F4394" s="784" t="s">
        <v>1181</v>
      </c>
      <c r="G4394" s="784" t="s">
        <v>4431</v>
      </c>
      <c r="H4394" s="784" t="s">
        <v>4431</v>
      </c>
      <c r="I4394" s="784" t="s">
        <v>5569</v>
      </c>
    </row>
    <row r="4395" spans="1:9" hidden="1">
      <c r="A4395" s="784" t="str">
        <f>Table_wabobpsvr_AzureCalc_AzureCalcRateCard[[#This Row],[ServiceName]]&amp;Table_wabobpsvr_AzureCalc_AzureCalcRateCard[[#This Row],[Price_Level]]&amp;Table_wabobpsvr_AzureCalc_AzureCalcRateCard[[#This Row],[Region]]</f>
        <v>Standard_D6 Cloud ServicesA2</v>
      </c>
      <c r="B4395" s="784">
        <v>2</v>
      </c>
      <c r="C4395" s="784" t="s">
        <v>701</v>
      </c>
      <c r="D4395" s="784" t="s">
        <v>181</v>
      </c>
      <c r="E4395" s="784">
        <v>4.9353600000000002</v>
      </c>
      <c r="F4395" s="784" t="s">
        <v>1181</v>
      </c>
      <c r="G4395" s="784" t="s">
        <v>4431</v>
      </c>
      <c r="H4395" s="784" t="s">
        <v>4431</v>
      </c>
      <c r="I4395" s="784" t="s">
        <v>5569</v>
      </c>
    </row>
    <row r="4396" spans="1:9" hidden="1">
      <c r="A4396" t="str">
        <f>Table_wabobpsvr_AzureCalc_AzureCalcRateCard[[#This Row],[ServiceName]]&amp;Table_wabobpsvr_AzureCalc_AzureCalcRateCard[[#This Row],[Price_Level]]&amp;Table_wabobpsvr_AzureCalc_AzureCalcRateCard[[#This Row],[Region]]</f>
        <v>Standard_D6 Cloud ServicesB2</v>
      </c>
      <c r="B4396">
        <v>2</v>
      </c>
      <c r="C4396" t="s">
        <v>701</v>
      </c>
      <c r="D4396" t="s">
        <v>182</v>
      </c>
      <c r="E4396">
        <v>4.7827200000000003</v>
      </c>
      <c r="F4396" t="s">
        <v>1181</v>
      </c>
      <c r="G4396" s="784" t="s">
        <v>4431</v>
      </c>
      <c r="H4396" s="784" t="s">
        <v>4431</v>
      </c>
      <c r="I4396" s="784" t="s">
        <v>5569</v>
      </c>
    </row>
    <row r="4397" spans="1:9" hidden="1">
      <c r="A4397" t="str">
        <f>Table_wabobpsvr_AzureCalc_AzureCalcRateCard[[#This Row],[ServiceName]]&amp;Table_wabobpsvr_AzureCalc_AzureCalcRateCard[[#This Row],[Price_Level]]&amp;Table_wabobpsvr_AzureCalc_AzureCalcRateCard[[#This Row],[Region]]</f>
        <v>Standard_D6 Cloud ServicesC2</v>
      </c>
      <c r="B4397">
        <v>2</v>
      </c>
      <c r="C4397" t="s">
        <v>701</v>
      </c>
      <c r="D4397" t="s">
        <v>184</v>
      </c>
      <c r="E4397">
        <v>4.6300800000000004</v>
      </c>
      <c r="F4397" t="s">
        <v>1181</v>
      </c>
      <c r="G4397" s="784" t="s">
        <v>4431</v>
      </c>
      <c r="H4397" s="784" t="s">
        <v>4431</v>
      </c>
      <c r="I4397" s="784" t="s">
        <v>5569</v>
      </c>
    </row>
    <row r="4398" spans="1:9" hidden="1">
      <c r="A4398" s="784" t="str">
        <f>Table_wabobpsvr_AzureCalc_AzureCalcRateCard[[#This Row],[ServiceName]]&amp;Table_wabobpsvr_AzureCalc_AzureCalcRateCard[[#This Row],[Price_Level]]&amp;Table_wabobpsvr_AzureCalc_AzureCalcRateCard[[#This Row],[Region]]</f>
        <v>Standard_D6 Cloud ServicesD2</v>
      </c>
      <c r="B4398" s="784">
        <v>2</v>
      </c>
      <c r="C4398" s="784" t="s">
        <v>701</v>
      </c>
      <c r="D4398" s="784" t="s">
        <v>183</v>
      </c>
      <c r="E4398" s="784">
        <v>4.4774399999999996</v>
      </c>
      <c r="F4398" s="784" t="s">
        <v>1181</v>
      </c>
      <c r="G4398" s="784" t="s">
        <v>4431</v>
      </c>
      <c r="H4398" s="784" t="s">
        <v>4431</v>
      </c>
      <c r="I4398" s="784" t="s">
        <v>5569</v>
      </c>
    </row>
    <row r="4399" spans="1:9" hidden="1">
      <c r="A4399" t="str">
        <f>Table_wabobpsvr_AzureCalc_AzureCalcRateCard[[#This Row],[ServiceName]]&amp;Table_wabobpsvr_AzureCalc_AzureCalcRateCard[[#This Row],[Price_Level]]&amp;Table_wabobpsvr_AzureCalc_AzureCalcRateCard[[#This Row],[Region]]</f>
        <v>Standard_D5 VM (Non-Windows)MOSP13</v>
      </c>
      <c r="B4399">
        <v>13</v>
      </c>
      <c r="C4399" t="s">
        <v>701</v>
      </c>
      <c r="D4399" t="s">
        <v>627</v>
      </c>
      <c r="E4399">
        <v>1.669</v>
      </c>
      <c r="F4399" t="s">
        <v>1179</v>
      </c>
      <c r="G4399" s="784" t="s">
        <v>4431</v>
      </c>
      <c r="H4399" s="784" t="s">
        <v>4431</v>
      </c>
      <c r="I4399" s="784" t="s">
        <v>5570</v>
      </c>
    </row>
    <row r="4400" spans="1:9" hidden="1">
      <c r="A4400" s="784" t="str">
        <f>Table_wabobpsvr_AzureCalc_AzureCalcRateCard[[#This Row],[ServiceName]]&amp;Table_wabobpsvr_AzureCalc_AzureCalcRateCard[[#This Row],[Price_Level]]&amp;Table_wabobpsvr_AzureCalc_AzureCalcRateCard[[#This Row],[Region]]</f>
        <v>Standard_D5 VM (Non-Windows)A13</v>
      </c>
      <c r="B4400" s="784">
        <v>13</v>
      </c>
      <c r="C4400" s="784" t="s">
        <v>701</v>
      </c>
      <c r="D4400" s="784" t="s">
        <v>181</v>
      </c>
      <c r="E4400" s="784">
        <v>1.61893</v>
      </c>
      <c r="F4400" s="784" t="s">
        <v>1179</v>
      </c>
      <c r="G4400" s="784" t="s">
        <v>4431</v>
      </c>
      <c r="H4400" s="784" t="s">
        <v>4431</v>
      </c>
      <c r="I4400" s="784" t="s">
        <v>5570</v>
      </c>
    </row>
    <row r="4401" spans="1:9" hidden="1">
      <c r="A4401" t="str">
        <f>Table_wabobpsvr_AzureCalc_AzureCalcRateCard[[#This Row],[ServiceName]]&amp;Table_wabobpsvr_AzureCalc_AzureCalcRateCard[[#This Row],[Price_Level]]&amp;Table_wabobpsvr_AzureCalc_AzureCalcRateCard[[#This Row],[Region]]</f>
        <v>Standard_D5 VM (Non-Windows)B13</v>
      </c>
      <c r="B4401">
        <v>13</v>
      </c>
      <c r="C4401" t="s">
        <v>701</v>
      </c>
      <c r="D4401" t="s">
        <v>182</v>
      </c>
      <c r="E4401">
        <v>1.5688599999999999</v>
      </c>
      <c r="F4401" t="s">
        <v>1179</v>
      </c>
      <c r="G4401" s="784" t="s">
        <v>4431</v>
      </c>
      <c r="H4401" s="784" t="s">
        <v>4431</v>
      </c>
      <c r="I4401" s="784" t="s">
        <v>5570</v>
      </c>
    </row>
    <row r="4402" spans="1:9" hidden="1">
      <c r="A4402" s="784" t="str">
        <f>Table_wabobpsvr_AzureCalc_AzureCalcRateCard[[#This Row],[ServiceName]]&amp;Table_wabobpsvr_AzureCalc_AzureCalcRateCard[[#This Row],[Price_Level]]&amp;Table_wabobpsvr_AzureCalc_AzureCalcRateCard[[#This Row],[Region]]</f>
        <v>Standard_D5 VM (Non-Windows)C13</v>
      </c>
      <c r="B4402" s="784">
        <v>13</v>
      </c>
      <c r="C4402" s="784" t="s">
        <v>701</v>
      </c>
      <c r="D4402" s="784" t="s">
        <v>184</v>
      </c>
      <c r="E4402" s="784">
        <v>1.5187900000000001</v>
      </c>
      <c r="F4402" s="784" t="s">
        <v>1179</v>
      </c>
      <c r="G4402" s="784" t="s">
        <v>4431</v>
      </c>
      <c r="H4402" s="784" t="s">
        <v>4431</v>
      </c>
      <c r="I4402" s="784" t="s">
        <v>5570</v>
      </c>
    </row>
    <row r="4403" spans="1:9" hidden="1">
      <c r="A4403" s="784" t="str">
        <f>Table_wabobpsvr_AzureCalc_AzureCalcRateCard[[#This Row],[ServiceName]]&amp;Table_wabobpsvr_AzureCalc_AzureCalcRateCard[[#This Row],[Price_Level]]&amp;Table_wabobpsvr_AzureCalc_AzureCalcRateCard[[#This Row],[Region]]</f>
        <v>Standard_D5 VM (Non-Windows)D13</v>
      </c>
      <c r="B4403" s="784">
        <v>13</v>
      </c>
      <c r="C4403" s="784" t="s">
        <v>701</v>
      </c>
      <c r="D4403" s="784" t="s">
        <v>183</v>
      </c>
      <c r="E4403" s="784">
        <v>1.46872</v>
      </c>
      <c r="F4403" s="784" t="s">
        <v>1179</v>
      </c>
      <c r="G4403" s="784" t="s">
        <v>4431</v>
      </c>
      <c r="H4403" s="784" t="s">
        <v>4431</v>
      </c>
      <c r="I4403" s="784" t="s">
        <v>5570</v>
      </c>
    </row>
    <row r="4404" spans="1:9" hidden="1">
      <c r="A4404" s="784" t="str">
        <f>Table_wabobpsvr_AzureCalc_AzureCalcRateCard[[#This Row],[ServiceName]]&amp;Table_wabobpsvr_AzureCalc_AzureCalcRateCard[[#This Row],[Price_Level]]&amp;Table_wabobpsvr_AzureCalc_AzureCalcRateCard[[#This Row],[Region]]</f>
        <v>Standard_D5 VM (Non-Windows)MOSP7</v>
      </c>
      <c r="B4404" s="784">
        <v>7</v>
      </c>
      <c r="C4404" s="784" t="s">
        <v>701</v>
      </c>
      <c r="D4404" s="784" t="s">
        <v>627</v>
      </c>
      <c r="E4404" s="784">
        <v>1.353</v>
      </c>
      <c r="F4404" s="784" t="s">
        <v>1179</v>
      </c>
      <c r="G4404" s="784" t="s">
        <v>4431</v>
      </c>
      <c r="H4404" s="784" t="s">
        <v>4431</v>
      </c>
      <c r="I4404" s="784" t="s">
        <v>5571</v>
      </c>
    </row>
    <row r="4405" spans="1:9" hidden="1">
      <c r="A4405" s="784" t="str">
        <f>Table_wabobpsvr_AzureCalc_AzureCalcRateCard[[#This Row],[ServiceName]]&amp;Table_wabobpsvr_AzureCalc_AzureCalcRateCard[[#This Row],[Price_Level]]&amp;Table_wabobpsvr_AzureCalc_AzureCalcRateCard[[#This Row],[Region]]</f>
        <v>Standard_D5 VM (Non-Windows)A7</v>
      </c>
      <c r="B4405" s="784">
        <v>7</v>
      </c>
      <c r="C4405" s="784" t="s">
        <v>701</v>
      </c>
      <c r="D4405" s="784" t="s">
        <v>181</v>
      </c>
      <c r="E4405" s="784">
        <v>1.3124100000000001</v>
      </c>
      <c r="F4405" s="784" t="s">
        <v>1179</v>
      </c>
      <c r="G4405" s="784" t="s">
        <v>4431</v>
      </c>
      <c r="H4405" s="784" t="s">
        <v>4431</v>
      </c>
      <c r="I4405" s="784" t="s">
        <v>5571</v>
      </c>
    </row>
    <row r="4406" spans="1:9" hidden="1">
      <c r="A4406" s="784" t="str">
        <f>Table_wabobpsvr_AzureCalc_AzureCalcRateCard[[#This Row],[ServiceName]]&amp;Table_wabobpsvr_AzureCalc_AzureCalcRateCard[[#This Row],[Price_Level]]&amp;Table_wabobpsvr_AzureCalc_AzureCalcRateCard[[#This Row],[Region]]</f>
        <v>Standard_D5 VM (Non-Windows)B7</v>
      </c>
      <c r="B4406" s="784">
        <v>7</v>
      </c>
      <c r="C4406" s="784" t="s">
        <v>701</v>
      </c>
      <c r="D4406" s="784" t="s">
        <v>182</v>
      </c>
      <c r="E4406" s="784">
        <v>1.27182</v>
      </c>
      <c r="F4406" s="784" t="s">
        <v>1179</v>
      </c>
      <c r="G4406" s="784" t="s">
        <v>4431</v>
      </c>
      <c r="H4406" s="784" t="s">
        <v>4431</v>
      </c>
      <c r="I4406" s="784" t="s">
        <v>5571</v>
      </c>
    </row>
    <row r="4407" spans="1:9" hidden="1">
      <c r="A4407" t="str">
        <f>Table_wabobpsvr_AzureCalc_AzureCalcRateCard[[#This Row],[ServiceName]]&amp;Table_wabobpsvr_AzureCalc_AzureCalcRateCard[[#This Row],[Price_Level]]&amp;Table_wabobpsvr_AzureCalc_AzureCalcRateCard[[#This Row],[Region]]</f>
        <v>Standard_D5 VM (Non-Windows)C7</v>
      </c>
      <c r="B4407">
        <v>7</v>
      </c>
      <c r="C4407" t="s">
        <v>701</v>
      </c>
      <c r="D4407" t="s">
        <v>184</v>
      </c>
      <c r="E4407">
        <v>1.23123</v>
      </c>
      <c r="F4407" t="s">
        <v>1179</v>
      </c>
      <c r="G4407" s="784" t="s">
        <v>4431</v>
      </c>
      <c r="H4407" s="784" t="s">
        <v>4431</v>
      </c>
      <c r="I4407" s="784" t="s">
        <v>5571</v>
      </c>
    </row>
    <row r="4408" spans="1:9" hidden="1">
      <c r="A4408" t="str">
        <f>Table_wabobpsvr_AzureCalc_AzureCalcRateCard[[#This Row],[ServiceName]]&amp;Table_wabobpsvr_AzureCalc_AzureCalcRateCard[[#This Row],[Price_Level]]&amp;Table_wabobpsvr_AzureCalc_AzureCalcRateCard[[#This Row],[Region]]</f>
        <v>Standard_D5 VM (Non-Windows)D7</v>
      </c>
      <c r="B4408">
        <v>7</v>
      </c>
      <c r="C4408" t="s">
        <v>701</v>
      </c>
      <c r="D4408" t="s">
        <v>183</v>
      </c>
      <c r="E4408">
        <v>1.1906399999999999</v>
      </c>
      <c r="F4408" t="s">
        <v>1179</v>
      </c>
      <c r="G4408" s="784" t="s">
        <v>4431</v>
      </c>
      <c r="H4408" s="784" t="s">
        <v>4431</v>
      </c>
      <c r="I4408" s="784" t="s">
        <v>5571</v>
      </c>
    </row>
    <row r="4409" spans="1:9" hidden="1">
      <c r="A4409" s="784" t="str">
        <f>Table_wabobpsvr_AzureCalc_AzureCalcRateCard[[#This Row],[ServiceName]]&amp;Table_wabobpsvr_AzureCalc_AzureCalcRateCard[[#This Row],[Price_Level]]&amp;Table_wabobpsvr_AzureCalc_AzureCalcRateCard[[#This Row],[Region]]</f>
        <v>Standard_D5 VM (Non-Windows)MOSP8</v>
      </c>
      <c r="B4409" s="784">
        <v>8</v>
      </c>
      <c r="C4409" s="784" t="s">
        <v>701</v>
      </c>
      <c r="D4409" s="784" t="s">
        <v>627</v>
      </c>
      <c r="E4409" s="784">
        <v>1.651</v>
      </c>
      <c r="F4409" s="784" t="s">
        <v>1179</v>
      </c>
      <c r="G4409" s="784" t="s">
        <v>4431</v>
      </c>
      <c r="H4409" s="784" t="s">
        <v>4431</v>
      </c>
      <c r="I4409" s="784" t="s">
        <v>5572</v>
      </c>
    </row>
    <row r="4410" spans="1:9" hidden="1">
      <c r="A4410" t="str">
        <f>Table_wabobpsvr_AzureCalc_AzureCalcRateCard[[#This Row],[ServiceName]]&amp;Table_wabobpsvr_AzureCalc_AzureCalcRateCard[[#This Row],[Price_Level]]&amp;Table_wabobpsvr_AzureCalc_AzureCalcRateCard[[#This Row],[Region]]</f>
        <v>Standard_D5 VM (Non-Windows)A8</v>
      </c>
      <c r="B4410">
        <v>8</v>
      </c>
      <c r="C4410" t="s">
        <v>701</v>
      </c>
      <c r="D4410" t="s">
        <v>181</v>
      </c>
      <c r="E4410">
        <v>1.6014699999999999</v>
      </c>
      <c r="F4410" t="s">
        <v>1179</v>
      </c>
      <c r="G4410" s="784" t="s">
        <v>4431</v>
      </c>
      <c r="H4410" s="784" t="s">
        <v>4431</v>
      </c>
      <c r="I4410" s="784" t="s">
        <v>5572</v>
      </c>
    </row>
    <row r="4411" spans="1:9" hidden="1">
      <c r="A4411" t="str">
        <f>Table_wabobpsvr_AzureCalc_AzureCalcRateCard[[#This Row],[ServiceName]]&amp;Table_wabobpsvr_AzureCalc_AzureCalcRateCard[[#This Row],[Price_Level]]&amp;Table_wabobpsvr_AzureCalc_AzureCalcRateCard[[#This Row],[Region]]</f>
        <v>Standard_D5 VM (Non-Windows)B8</v>
      </c>
      <c r="B4411">
        <v>8</v>
      </c>
      <c r="C4411" t="s">
        <v>701</v>
      </c>
      <c r="D4411" t="s">
        <v>182</v>
      </c>
      <c r="E4411">
        <v>1.5519400000000001</v>
      </c>
      <c r="F4411" t="s">
        <v>1179</v>
      </c>
      <c r="G4411" s="784" t="s">
        <v>4431</v>
      </c>
      <c r="H4411" s="784" t="s">
        <v>4431</v>
      </c>
      <c r="I4411" s="784" t="s">
        <v>5572</v>
      </c>
    </row>
    <row r="4412" spans="1:9" hidden="1">
      <c r="A4412" t="str">
        <f>Table_wabobpsvr_AzureCalc_AzureCalcRateCard[[#This Row],[ServiceName]]&amp;Table_wabobpsvr_AzureCalc_AzureCalcRateCard[[#This Row],[Price_Level]]&amp;Table_wabobpsvr_AzureCalc_AzureCalcRateCard[[#This Row],[Region]]</f>
        <v>Standard_D5 VM (Non-Windows)C8</v>
      </c>
      <c r="B4412">
        <v>8</v>
      </c>
      <c r="C4412" t="s">
        <v>701</v>
      </c>
      <c r="D4412" t="s">
        <v>184</v>
      </c>
      <c r="E4412">
        <v>1.50241</v>
      </c>
      <c r="F4412" t="s">
        <v>1179</v>
      </c>
      <c r="G4412" s="784" t="s">
        <v>4431</v>
      </c>
      <c r="H4412" s="784" t="s">
        <v>4431</v>
      </c>
      <c r="I4412" s="784" t="s">
        <v>5572</v>
      </c>
    </row>
    <row r="4413" spans="1:9" hidden="1">
      <c r="A4413" t="str">
        <f>Table_wabobpsvr_AzureCalc_AzureCalcRateCard[[#This Row],[ServiceName]]&amp;Table_wabobpsvr_AzureCalc_AzureCalcRateCard[[#This Row],[Price_Level]]&amp;Table_wabobpsvr_AzureCalc_AzureCalcRateCard[[#This Row],[Region]]</f>
        <v>Standard_D5 VM (Non-Windows)D8</v>
      </c>
      <c r="B4413">
        <v>8</v>
      </c>
      <c r="C4413" t="s">
        <v>701</v>
      </c>
      <c r="D4413" t="s">
        <v>183</v>
      </c>
      <c r="E4413">
        <v>1.4528799999999999</v>
      </c>
      <c r="F4413" t="s">
        <v>1179</v>
      </c>
      <c r="G4413" s="784" t="s">
        <v>4431</v>
      </c>
      <c r="H4413" s="784" t="s">
        <v>4431</v>
      </c>
      <c r="I4413" s="784" t="s">
        <v>5572</v>
      </c>
    </row>
    <row r="4414" spans="1:9" hidden="1">
      <c r="A4414" t="str">
        <f>Table_wabobpsvr_AzureCalc_AzureCalcRateCard[[#This Row],[ServiceName]]&amp;Table_wabobpsvr_AzureCalc_AzureCalcRateCard[[#This Row],[Price_Level]]&amp;Table_wabobpsvr_AzureCalc_AzureCalcRateCard[[#This Row],[Region]]</f>
        <v>Standard_D5 VM (Non-Windows)MOSP11</v>
      </c>
      <c r="B4414">
        <v>11</v>
      </c>
      <c r="C4414" t="s">
        <v>701</v>
      </c>
      <c r="D4414" t="s">
        <v>627</v>
      </c>
      <c r="E4414">
        <v>2.0379999999999998</v>
      </c>
      <c r="F4414" t="s">
        <v>1179</v>
      </c>
      <c r="G4414" s="784" t="s">
        <v>4431</v>
      </c>
      <c r="H4414" s="784" t="s">
        <v>4431</v>
      </c>
      <c r="I4414" s="784" t="s">
        <v>5573</v>
      </c>
    </row>
    <row r="4415" spans="1:9" hidden="1">
      <c r="A4415" t="str">
        <f>Table_wabobpsvr_AzureCalc_AzureCalcRateCard[[#This Row],[ServiceName]]&amp;Table_wabobpsvr_AzureCalc_AzureCalcRateCard[[#This Row],[Price_Level]]&amp;Table_wabobpsvr_AzureCalc_AzureCalcRateCard[[#This Row],[Region]]</f>
        <v>Standard_D5 VM (Non-Windows)A11</v>
      </c>
      <c r="B4415">
        <v>11</v>
      </c>
      <c r="C4415" t="s">
        <v>701</v>
      </c>
      <c r="D4415" t="s">
        <v>181</v>
      </c>
      <c r="E4415">
        <v>1.9768600000000001</v>
      </c>
      <c r="F4415" t="s">
        <v>1179</v>
      </c>
      <c r="G4415" s="784" t="s">
        <v>4431</v>
      </c>
      <c r="H4415" s="784" t="s">
        <v>4431</v>
      </c>
      <c r="I4415" s="784" t="s">
        <v>5573</v>
      </c>
    </row>
    <row r="4416" spans="1:9" hidden="1">
      <c r="A4416" t="str">
        <f>Table_wabobpsvr_AzureCalc_AzureCalcRateCard[[#This Row],[ServiceName]]&amp;Table_wabobpsvr_AzureCalc_AzureCalcRateCard[[#This Row],[Price_Level]]&amp;Table_wabobpsvr_AzureCalc_AzureCalcRateCard[[#This Row],[Region]]</f>
        <v>Standard_D5 VM (Non-Windows)B11</v>
      </c>
      <c r="B4416">
        <v>11</v>
      </c>
      <c r="C4416" t="s">
        <v>701</v>
      </c>
      <c r="D4416" t="s">
        <v>182</v>
      </c>
      <c r="E4416">
        <v>1.9157200000000001</v>
      </c>
      <c r="F4416" t="s">
        <v>1179</v>
      </c>
      <c r="G4416" s="784" t="s">
        <v>4431</v>
      </c>
      <c r="H4416" s="784" t="s">
        <v>4431</v>
      </c>
      <c r="I4416" s="784" t="s">
        <v>5573</v>
      </c>
    </row>
    <row r="4417" spans="1:9" hidden="1">
      <c r="A4417" t="str">
        <f>Table_wabobpsvr_AzureCalc_AzureCalcRateCard[[#This Row],[ServiceName]]&amp;Table_wabobpsvr_AzureCalc_AzureCalcRateCard[[#This Row],[Price_Level]]&amp;Table_wabobpsvr_AzureCalc_AzureCalcRateCard[[#This Row],[Region]]</f>
        <v>Standard_D5 VM (Non-Windows)C11</v>
      </c>
      <c r="B4417">
        <v>11</v>
      </c>
      <c r="C4417" t="s">
        <v>701</v>
      </c>
      <c r="D4417" t="s">
        <v>184</v>
      </c>
      <c r="E4417">
        <v>1.8545799999999999</v>
      </c>
      <c r="F4417" t="s">
        <v>1179</v>
      </c>
      <c r="G4417" s="784" t="s">
        <v>4431</v>
      </c>
      <c r="H4417" s="784" t="s">
        <v>4431</v>
      </c>
      <c r="I4417" s="784" t="s">
        <v>5573</v>
      </c>
    </row>
    <row r="4418" spans="1:9" hidden="1">
      <c r="A4418" t="str">
        <f>Table_wabobpsvr_AzureCalc_AzureCalcRateCard[[#This Row],[ServiceName]]&amp;Table_wabobpsvr_AzureCalc_AzureCalcRateCard[[#This Row],[Price_Level]]&amp;Table_wabobpsvr_AzureCalc_AzureCalcRateCard[[#This Row],[Region]]</f>
        <v>Standard_D5 VM (Non-Windows)D11</v>
      </c>
      <c r="B4418">
        <v>11</v>
      </c>
      <c r="C4418" t="s">
        <v>701</v>
      </c>
      <c r="D4418" t="s">
        <v>183</v>
      </c>
      <c r="E4418">
        <v>1.7934399999999999</v>
      </c>
      <c r="F4418" t="s">
        <v>1179</v>
      </c>
      <c r="G4418" s="784" t="s">
        <v>4431</v>
      </c>
      <c r="H4418" s="784" t="s">
        <v>4431</v>
      </c>
      <c r="I4418" s="784" t="s">
        <v>5573</v>
      </c>
    </row>
    <row r="4419" spans="1:9" hidden="1">
      <c r="A4419" t="str">
        <f>Table_wabobpsvr_AzureCalc_AzureCalcRateCard[[#This Row],[ServiceName]]&amp;Table_wabobpsvr_AzureCalc_AzureCalcRateCard[[#This Row],[Price_Level]]&amp;Table_wabobpsvr_AzureCalc_AzureCalcRateCard[[#This Row],[Region]]</f>
        <v>Standard_D5 VM (Non-Windows)MOSP12</v>
      </c>
      <c r="B4419">
        <v>12</v>
      </c>
      <c r="C4419" t="s">
        <v>701</v>
      </c>
      <c r="D4419" t="s">
        <v>627</v>
      </c>
      <c r="E4419">
        <v>1.774</v>
      </c>
      <c r="F4419" t="s">
        <v>1179</v>
      </c>
      <c r="G4419" s="784" t="s">
        <v>4431</v>
      </c>
      <c r="H4419" s="784" t="s">
        <v>4431</v>
      </c>
      <c r="I4419" s="784" t="s">
        <v>5574</v>
      </c>
    </row>
    <row r="4420" spans="1:9" hidden="1">
      <c r="A4420" t="str">
        <f>Table_wabobpsvr_AzureCalc_AzureCalcRateCard[[#This Row],[ServiceName]]&amp;Table_wabobpsvr_AzureCalc_AzureCalcRateCard[[#This Row],[Price_Level]]&amp;Table_wabobpsvr_AzureCalc_AzureCalcRateCard[[#This Row],[Region]]</f>
        <v>Standard_D5 VM (Non-Windows)A12</v>
      </c>
      <c r="B4420">
        <v>12</v>
      </c>
      <c r="C4420" t="s">
        <v>701</v>
      </c>
      <c r="D4420" t="s">
        <v>181</v>
      </c>
      <c r="E4420">
        <v>1.72078</v>
      </c>
      <c r="F4420" t="s">
        <v>1179</v>
      </c>
      <c r="G4420" s="784" t="s">
        <v>4431</v>
      </c>
      <c r="H4420" s="784" t="s">
        <v>4431</v>
      </c>
      <c r="I4420" s="784" t="s">
        <v>5574</v>
      </c>
    </row>
    <row r="4421" spans="1:9" hidden="1">
      <c r="A4421" t="str">
        <f>Table_wabobpsvr_AzureCalc_AzureCalcRateCard[[#This Row],[ServiceName]]&amp;Table_wabobpsvr_AzureCalc_AzureCalcRateCard[[#This Row],[Price_Level]]&amp;Table_wabobpsvr_AzureCalc_AzureCalcRateCard[[#This Row],[Region]]</f>
        <v>Standard_D5 VM (Non-Windows)B12</v>
      </c>
      <c r="B4421">
        <v>12</v>
      </c>
      <c r="C4421" t="s">
        <v>701</v>
      </c>
      <c r="D4421" t="s">
        <v>182</v>
      </c>
      <c r="E4421">
        <v>1.6675599999999999</v>
      </c>
      <c r="F4421" t="s">
        <v>1179</v>
      </c>
      <c r="G4421" s="784" t="s">
        <v>4431</v>
      </c>
      <c r="H4421" s="784" t="s">
        <v>4431</v>
      </c>
      <c r="I4421" s="784" t="s">
        <v>5574</v>
      </c>
    </row>
    <row r="4422" spans="1:9" hidden="1">
      <c r="A4422" t="str">
        <f>Table_wabobpsvr_AzureCalc_AzureCalcRateCard[[#This Row],[ServiceName]]&amp;Table_wabobpsvr_AzureCalc_AzureCalcRateCard[[#This Row],[Price_Level]]&amp;Table_wabobpsvr_AzureCalc_AzureCalcRateCard[[#This Row],[Region]]</f>
        <v>Standard_D5 VM (Non-Windows)C12</v>
      </c>
      <c r="B4422">
        <v>12</v>
      </c>
      <c r="C4422" t="s">
        <v>701</v>
      </c>
      <c r="D4422" t="s">
        <v>184</v>
      </c>
      <c r="E4422">
        <v>1.6143400000000001</v>
      </c>
      <c r="F4422" t="s">
        <v>1179</v>
      </c>
      <c r="G4422" s="784" t="s">
        <v>4431</v>
      </c>
      <c r="H4422" s="784" t="s">
        <v>4431</v>
      </c>
      <c r="I4422" s="784" t="s">
        <v>5574</v>
      </c>
    </row>
    <row r="4423" spans="1:9" hidden="1">
      <c r="A4423" t="str">
        <f>Table_wabobpsvr_AzureCalc_AzureCalcRateCard[[#This Row],[ServiceName]]&amp;Table_wabobpsvr_AzureCalc_AzureCalcRateCard[[#This Row],[Price_Level]]&amp;Table_wabobpsvr_AzureCalc_AzureCalcRateCard[[#This Row],[Region]]</f>
        <v>Standard_D5 VM (Non-Windows)D12</v>
      </c>
      <c r="B4423">
        <v>12</v>
      </c>
      <c r="C4423" t="s">
        <v>701</v>
      </c>
      <c r="D4423" t="s">
        <v>183</v>
      </c>
      <c r="E4423">
        <v>1.5611200000000001</v>
      </c>
      <c r="F4423" t="s">
        <v>1179</v>
      </c>
      <c r="G4423" s="784" t="s">
        <v>4431</v>
      </c>
      <c r="H4423" s="784" t="s">
        <v>4431</v>
      </c>
      <c r="I4423" s="784" t="s">
        <v>5574</v>
      </c>
    </row>
    <row r="4424" spans="1:9" hidden="1">
      <c r="A4424" s="784" t="str">
        <f>Table_wabobpsvr_AzureCalc_AzureCalcRateCard[[#This Row],[ServiceName]]&amp;Table_wabobpsvr_AzureCalc_AzureCalcRateCard[[#This Row],[Price_Level]]&amp;Table_wabobpsvr_AzureCalc_AzureCalcRateCard[[#This Row],[Region]]</f>
        <v>Standard_D5 VM (Non-Windows)MOSP3</v>
      </c>
      <c r="B4424" s="784">
        <v>3</v>
      </c>
      <c r="C4424" s="784" t="s">
        <v>701</v>
      </c>
      <c r="D4424" s="784" t="s">
        <v>627</v>
      </c>
      <c r="E4424" s="784">
        <v>1.353</v>
      </c>
      <c r="F4424" s="784" t="s">
        <v>1179</v>
      </c>
      <c r="G4424" s="784" t="s">
        <v>4431</v>
      </c>
      <c r="H4424" s="784" t="s">
        <v>4431</v>
      </c>
      <c r="I4424" s="784" t="s">
        <v>5575</v>
      </c>
    </row>
    <row r="4425" spans="1:9" hidden="1">
      <c r="A4425" t="str">
        <f>Table_wabobpsvr_AzureCalc_AzureCalcRateCard[[#This Row],[ServiceName]]&amp;Table_wabobpsvr_AzureCalc_AzureCalcRateCard[[#This Row],[Price_Level]]&amp;Table_wabobpsvr_AzureCalc_AzureCalcRateCard[[#This Row],[Region]]</f>
        <v>Standard_D5 VM (Non-Windows)A3</v>
      </c>
      <c r="B4425">
        <v>3</v>
      </c>
      <c r="C4425" t="s">
        <v>701</v>
      </c>
      <c r="D4425" t="s">
        <v>181</v>
      </c>
      <c r="E4425">
        <v>1.3124100000000001</v>
      </c>
      <c r="F4425" t="s">
        <v>1179</v>
      </c>
      <c r="G4425" s="784" t="s">
        <v>4431</v>
      </c>
      <c r="H4425" s="784" t="s">
        <v>4431</v>
      </c>
      <c r="I4425" s="784" t="s">
        <v>5575</v>
      </c>
    </row>
    <row r="4426" spans="1:9" hidden="1">
      <c r="A4426" t="str">
        <f>Table_wabobpsvr_AzureCalc_AzureCalcRateCard[[#This Row],[ServiceName]]&amp;Table_wabobpsvr_AzureCalc_AzureCalcRateCard[[#This Row],[Price_Level]]&amp;Table_wabobpsvr_AzureCalc_AzureCalcRateCard[[#This Row],[Region]]</f>
        <v>Standard_D5 VM (Non-Windows)B3</v>
      </c>
      <c r="B4426">
        <v>3</v>
      </c>
      <c r="C4426" t="s">
        <v>701</v>
      </c>
      <c r="D4426" t="s">
        <v>182</v>
      </c>
      <c r="E4426">
        <v>1.27182</v>
      </c>
      <c r="F4426" t="s">
        <v>1179</v>
      </c>
      <c r="G4426" s="784" t="s">
        <v>4431</v>
      </c>
      <c r="H4426" s="784" t="s">
        <v>4431</v>
      </c>
      <c r="I4426" s="784" t="s">
        <v>5575</v>
      </c>
    </row>
    <row r="4427" spans="1:9" hidden="1">
      <c r="A4427" t="str">
        <f>Table_wabobpsvr_AzureCalc_AzureCalcRateCard[[#This Row],[ServiceName]]&amp;Table_wabobpsvr_AzureCalc_AzureCalcRateCard[[#This Row],[Price_Level]]&amp;Table_wabobpsvr_AzureCalc_AzureCalcRateCard[[#This Row],[Region]]</f>
        <v>Standard_D5 VM (Non-Windows)C3</v>
      </c>
      <c r="B4427">
        <v>3</v>
      </c>
      <c r="C4427" t="s">
        <v>701</v>
      </c>
      <c r="D4427" t="s">
        <v>184</v>
      </c>
      <c r="E4427">
        <v>1.23123</v>
      </c>
      <c r="F4427" t="s">
        <v>1179</v>
      </c>
      <c r="G4427" s="784" t="s">
        <v>4431</v>
      </c>
      <c r="H4427" s="784" t="s">
        <v>4431</v>
      </c>
      <c r="I4427" s="784" t="s">
        <v>5575</v>
      </c>
    </row>
    <row r="4428" spans="1:9" hidden="1">
      <c r="A4428" t="str">
        <f>Table_wabobpsvr_AzureCalc_AzureCalcRateCard[[#This Row],[ServiceName]]&amp;Table_wabobpsvr_AzureCalc_AzureCalcRateCard[[#This Row],[Price_Level]]&amp;Table_wabobpsvr_AzureCalc_AzureCalcRateCard[[#This Row],[Region]]</f>
        <v>Standard_D5 VM (Non-Windows)D3</v>
      </c>
      <c r="B4428">
        <v>3</v>
      </c>
      <c r="C4428" t="s">
        <v>701</v>
      </c>
      <c r="D4428" t="s">
        <v>183</v>
      </c>
      <c r="E4428">
        <v>1.1906399999999999</v>
      </c>
      <c r="F4428" t="s">
        <v>1179</v>
      </c>
      <c r="G4428" s="784" t="s">
        <v>4431</v>
      </c>
      <c r="H4428" s="784" t="s">
        <v>4431</v>
      </c>
      <c r="I4428" s="784" t="s">
        <v>5575</v>
      </c>
    </row>
    <row r="4429" spans="1:9" hidden="1">
      <c r="A4429" t="str">
        <f>Table_wabobpsvr_AzureCalc_AzureCalcRateCard[[#This Row],[ServiceName]]&amp;Table_wabobpsvr_AzureCalc_AzureCalcRateCard[[#This Row],[Price_Level]]&amp;Table_wabobpsvr_AzureCalc_AzureCalcRateCard[[#This Row],[Region]]</f>
        <v>Standard_D5 VM (Non-Windows)MOSP6</v>
      </c>
      <c r="B4429">
        <v>6</v>
      </c>
      <c r="C4429" t="s">
        <v>701</v>
      </c>
      <c r="D4429" t="s">
        <v>627</v>
      </c>
      <c r="E4429">
        <v>1.353</v>
      </c>
      <c r="F4429" t="s">
        <v>1179</v>
      </c>
      <c r="G4429" s="784" t="s">
        <v>4431</v>
      </c>
      <c r="H4429" s="784" t="s">
        <v>4431</v>
      </c>
      <c r="I4429" s="784" t="s">
        <v>5576</v>
      </c>
    </row>
    <row r="4430" spans="1:9" hidden="1">
      <c r="A4430" t="str">
        <f>Table_wabobpsvr_AzureCalc_AzureCalcRateCard[[#This Row],[ServiceName]]&amp;Table_wabobpsvr_AzureCalc_AzureCalcRateCard[[#This Row],[Price_Level]]&amp;Table_wabobpsvr_AzureCalc_AzureCalcRateCard[[#This Row],[Region]]</f>
        <v>Standard_D5 VM (Non-Windows)A6</v>
      </c>
      <c r="B4430">
        <v>6</v>
      </c>
      <c r="C4430" t="s">
        <v>701</v>
      </c>
      <c r="D4430" t="s">
        <v>181</v>
      </c>
      <c r="E4430">
        <v>1.3124100000000001</v>
      </c>
      <c r="F4430" t="s">
        <v>1179</v>
      </c>
      <c r="G4430" s="784" t="s">
        <v>4431</v>
      </c>
      <c r="H4430" s="784" t="s">
        <v>4431</v>
      </c>
      <c r="I4430" s="784" t="s">
        <v>5576</v>
      </c>
    </row>
    <row r="4431" spans="1:9" hidden="1">
      <c r="A4431" t="str">
        <f>Table_wabobpsvr_AzureCalc_AzureCalcRateCard[[#This Row],[ServiceName]]&amp;Table_wabobpsvr_AzureCalc_AzureCalcRateCard[[#This Row],[Price_Level]]&amp;Table_wabobpsvr_AzureCalc_AzureCalcRateCard[[#This Row],[Region]]</f>
        <v>Standard_D5 VM (Non-Windows)B6</v>
      </c>
      <c r="B4431">
        <v>6</v>
      </c>
      <c r="C4431" t="s">
        <v>701</v>
      </c>
      <c r="D4431" t="s">
        <v>182</v>
      </c>
      <c r="E4431">
        <v>1.27182</v>
      </c>
      <c r="F4431" t="s">
        <v>1179</v>
      </c>
      <c r="G4431" s="784" t="s">
        <v>4431</v>
      </c>
      <c r="H4431" s="784" t="s">
        <v>4431</v>
      </c>
      <c r="I4431" s="784" t="s">
        <v>5576</v>
      </c>
    </row>
    <row r="4432" spans="1:9" hidden="1">
      <c r="A4432" t="str">
        <f>Table_wabobpsvr_AzureCalc_AzureCalcRateCard[[#This Row],[ServiceName]]&amp;Table_wabobpsvr_AzureCalc_AzureCalcRateCard[[#This Row],[Price_Level]]&amp;Table_wabobpsvr_AzureCalc_AzureCalcRateCard[[#This Row],[Region]]</f>
        <v>Standard_D5 VM (Non-Windows)C6</v>
      </c>
      <c r="B4432">
        <v>6</v>
      </c>
      <c r="C4432" t="s">
        <v>701</v>
      </c>
      <c r="D4432" t="s">
        <v>184</v>
      </c>
      <c r="E4432">
        <v>1.23123</v>
      </c>
      <c r="F4432" t="s">
        <v>1179</v>
      </c>
      <c r="G4432" s="784" t="s">
        <v>4431</v>
      </c>
      <c r="H4432" s="784" t="s">
        <v>4431</v>
      </c>
      <c r="I4432" s="784" t="s">
        <v>5576</v>
      </c>
    </row>
    <row r="4433" spans="1:9" hidden="1">
      <c r="A4433" t="str">
        <f>Table_wabobpsvr_AzureCalc_AzureCalcRateCard[[#This Row],[ServiceName]]&amp;Table_wabobpsvr_AzureCalc_AzureCalcRateCard[[#This Row],[Price_Level]]&amp;Table_wabobpsvr_AzureCalc_AzureCalcRateCard[[#This Row],[Region]]</f>
        <v>Standard_D5 VM (Non-Windows)D6</v>
      </c>
      <c r="B4433">
        <v>6</v>
      </c>
      <c r="C4433" t="s">
        <v>701</v>
      </c>
      <c r="D4433" t="s">
        <v>183</v>
      </c>
      <c r="E4433">
        <v>1.1906399999999999</v>
      </c>
      <c r="F4433" t="s">
        <v>1179</v>
      </c>
      <c r="G4433" s="784" t="s">
        <v>4431</v>
      </c>
      <c r="H4433" s="784" t="s">
        <v>4431</v>
      </c>
      <c r="I4433" s="784" t="s">
        <v>5576</v>
      </c>
    </row>
    <row r="4434" spans="1:9" hidden="1">
      <c r="A4434" t="str">
        <f>Table_wabobpsvr_AzureCalc_AzureCalcRateCard[[#This Row],[ServiceName]]&amp;Table_wabobpsvr_AzureCalc_AzureCalcRateCard[[#This Row],[Price_Level]]&amp;Table_wabobpsvr_AzureCalc_AzureCalcRateCard[[#This Row],[Region]]</f>
        <v>A5 HDInsight (Non-Windows)A10</v>
      </c>
      <c r="B4434">
        <v>10</v>
      </c>
      <c r="C4434" t="s">
        <v>91</v>
      </c>
      <c r="D4434" t="s">
        <v>181</v>
      </c>
      <c r="E4434">
        <v>0.13139999999999999</v>
      </c>
      <c r="F4434" t="s">
        <v>3547</v>
      </c>
      <c r="G4434" s="784" t="s">
        <v>3548</v>
      </c>
      <c r="H4434" s="784" t="s">
        <v>3549</v>
      </c>
      <c r="I4434" s="784" t="s">
        <v>4908</v>
      </c>
    </row>
    <row r="4435" spans="1:9" hidden="1">
      <c r="A4435" t="str">
        <f>Table_wabobpsvr_AzureCalc_AzureCalcRateCard[[#This Row],[ServiceName]]&amp;Table_wabobpsvr_AzureCalc_AzureCalcRateCard[[#This Row],[Price_Level]]&amp;Table_wabobpsvr_AzureCalc_AzureCalcRateCard[[#This Row],[Region]]</f>
        <v>A5 HDInsight (Non-Windows)B10</v>
      </c>
      <c r="B4435">
        <v>10</v>
      </c>
      <c r="C4435" t="s">
        <v>91</v>
      </c>
      <c r="D4435" t="s">
        <v>182</v>
      </c>
      <c r="E4435">
        <v>0.126</v>
      </c>
      <c r="F4435" t="s">
        <v>3547</v>
      </c>
      <c r="G4435" s="784" t="s">
        <v>3548</v>
      </c>
      <c r="H4435" s="784" t="s">
        <v>3549</v>
      </c>
      <c r="I4435" s="784" t="s">
        <v>4908</v>
      </c>
    </row>
    <row r="4436" spans="1:9" hidden="1">
      <c r="A4436" t="str">
        <f>Table_wabobpsvr_AzureCalc_AzureCalcRateCard[[#This Row],[ServiceName]]&amp;Table_wabobpsvr_AzureCalc_AzureCalcRateCard[[#This Row],[Price_Level]]&amp;Table_wabobpsvr_AzureCalc_AzureCalcRateCard[[#This Row],[Region]]</f>
        <v>A5 HDInsight (Non-Windows)C10</v>
      </c>
      <c r="B4436">
        <v>10</v>
      </c>
      <c r="C4436" t="s">
        <v>91</v>
      </c>
      <c r="D4436" t="s">
        <v>184</v>
      </c>
      <c r="E4436">
        <v>0.1206</v>
      </c>
      <c r="F4436" t="s">
        <v>3547</v>
      </c>
      <c r="G4436" s="784" t="s">
        <v>3548</v>
      </c>
      <c r="H4436" s="784" t="s">
        <v>3549</v>
      </c>
      <c r="I4436" s="784" t="s">
        <v>4908</v>
      </c>
    </row>
    <row r="4437" spans="1:9" hidden="1">
      <c r="A4437" s="784" t="str">
        <f>Table_wabobpsvr_AzureCalc_AzureCalcRateCard[[#This Row],[ServiceName]]&amp;Table_wabobpsvr_AzureCalc_AzureCalcRateCard[[#This Row],[Price_Level]]&amp;Table_wabobpsvr_AzureCalc_AzureCalcRateCard[[#This Row],[Region]]</f>
        <v>Basic_D3 VM (Non-Windows)A15</v>
      </c>
      <c r="B4437" s="784">
        <v>15</v>
      </c>
      <c r="C4437" s="784" t="s">
        <v>91</v>
      </c>
      <c r="D4437" s="784" t="s">
        <v>181</v>
      </c>
      <c r="E4437" s="784">
        <v>0.38024000000000002</v>
      </c>
      <c r="F4437" s="784" t="s">
        <v>1146</v>
      </c>
      <c r="G4437" s="784" t="s">
        <v>2931</v>
      </c>
      <c r="H4437" s="784" t="s">
        <v>2932</v>
      </c>
      <c r="I4437" s="784" t="s">
        <v>5577</v>
      </c>
    </row>
    <row r="4438" spans="1:9" hidden="1">
      <c r="A4438" s="784" t="str">
        <f>Table_wabobpsvr_AzureCalc_AzureCalcRateCard[[#This Row],[ServiceName]]&amp;Table_wabobpsvr_AzureCalc_AzureCalcRateCard[[#This Row],[Price_Level]]&amp;Table_wabobpsvr_AzureCalc_AzureCalcRateCard[[#This Row],[Region]]</f>
        <v>Basic_D3 VM (Non-Windows)B15</v>
      </c>
      <c r="B4438" s="784">
        <v>15</v>
      </c>
      <c r="C4438" s="784" t="s">
        <v>91</v>
      </c>
      <c r="D4438" s="784" t="s">
        <v>182</v>
      </c>
      <c r="E4438" s="784">
        <v>0.36847999999999997</v>
      </c>
      <c r="F4438" s="784" t="s">
        <v>1146</v>
      </c>
      <c r="G4438" s="784" t="s">
        <v>2931</v>
      </c>
      <c r="H4438" s="784" t="s">
        <v>2932</v>
      </c>
      <c r="I4438" s="784" t="s">
        <v>5577</v>
      </c>
    </row>
    <row r="4439" spans="1:9" hidden="1">
      <c r="A4439" s="784" t="str">
        <f>Table_wabobpsvr_AzureCalc_AzureCalcRateCard[[#This Row],[ServiceName]]&amp;Table_wabobpsvr_AzureCalc_AzureCalcRateCard[[#This Row],[Price_Level]]&amp;Table_wabobpsvr_AzureCalc_AzureCalcRateCard[[#This Row],[Region]]</f>
        <v>Basic_D3 VM (Non-Windows)C15</v>
      </c>
      <c r="B4439" s="784">
        <v>15</v>
      </c>
      <c r="C4439" s="784" t="s">
        <v>91</v>
      </c>
      <c r="D4439" s="784" t="s">
        <v>184</v>
      </c>
      <c r="E4439" s="784">
        <v>0.35671999999999998</v>
      </c>
      <c r="F4439" s="784" t="s">
        <v>1146</v>
      </c>
      <c r="G4439" s="784" t="s">
        <v>2931</v>
      </c>
      <c r="H4439" s="784" t="s">
        <v>2932</v>
      </c>
      <c r="I4439" s="784" t="s">
        <v>5577</v>
      </c>
    </row>
    <row r="4440" spans="1:9" hidden="1">
      <c r="A4440" s="784" t="str">
        <f>Table_wabobpsvr_AzureCalc_AzureCalcRateCard[[#This Row],[ServiceName]]&amp;Table_wabobpsvr_AzureCalc_AzureCalcRateCard[[#This Row],[Price_Level]]&amp;Table_wabobpsvr_AzureCalc_AzureCalcRateCard[[#This Row],[Region]]</f>
        <v>Basic_D3 VM (Non-Windows)D15</v>
      </c>
      <c r="B4440" s="784">
        <v>15</v>
      </c>
      <c r="C4440" s="784" t="s">
        <v>91</v>
      </c>
      <c r="D4440" s="784" t="s">
        <v>183</v>
      </c>
      <c r="E4440" s="784">
        <v>0.34495999999999999</v>
      </c>
      <c r="F4440" s="784" t="s">
        <v>1146</v>
      </c>
      <c r="G4440" s="784" t="s">
        <v>2931</v>
      </c>
      <c r="H4440" s="784" t="s">
        <v>2932</v>
      </c>
      <c r="I4440" s="784" t="s">
        <v>5577</v>
      </c>
    </row>
    <row r="4441" spans="1:9" hidden="1">
      <c r="A4441" s="784" t="str">
        <f>Table_wabobpsvr_AzureCalc_AzureCalcRateCard[[#This Row],[ServiceName]]&amp;Table_wabobpsvr_AzureCalc_AzureCalcRateCard[[#This Row],[Price_Level]]&amp;Table_wabobpsvr_AzureCalc_AzureCalcRateCard[[#This Row],[Region]]</f>
        <v>Basic_D3 VM (Windows)A15</v>
      </c>
      <c r="B4441" s="784">
        <v>15</v>
      </c>
      <c r="C4441" s="784" t="s">
        <v>91</v>
      </c>
      <c r="D4441" s="784" t="s">
        <v>181</v>
      </c>
      <c r="E4441" s="784">
        <v>0.62468000000000001</v>
      </c>
      <c r="F4441" s="784" t="s">
        <v>1147</v>
      </c>
      <c r="G4441" s="784" t="s">
        <v>2933</v>
      </c>
      <c r="H4441" s="784" t="s">
        <v>2934</v>
      </c>
      <c r="I4441" s="784" t="s">
        <v>5578</v>
      </c>
    </row>
    <row r="4442" spans="1:9" hidden="1">
      <c r="A4442" t="str">
        <f>Table_wabobpsvr_AzureCalc_AzureCalcRateCard[[#This Row],[ServiceName]]&amp;Table_wabobpsvr_AzureCalc_AzureCalcRateCard[[#This Row],[Price_Level]]&amp;Table_wabobpsvr_AzureCalc_AzureCalcRateCard[[#This Row],[Region]]</f>
        <v>Basic_D3 VM (Windows)B15</v>
      </c>
      <c r="B4442">
        <v>15</v>
      </c>
      <c r="C4442" t="s">
        <v>91</v>
      </c>
      <c r="D4442" t="s">
        <v>182</v>
      </c>
      <c r="E4442">
        <v>0.60536000000000001</v>
      </c>
      <c r="F4442" t="s">
        <v>1147</v>
      </c>
      <c r="G4442" s="784" t="s">
        <v>2933</v>
      </c>
      <c r="H4442" s="784" t="s">
        <v>2934</v>
      </c>
      <c r="I4442" s="784" t="s">
        <v>5578</v>
      </c>
    </row>
    <row r="4443" spans="1:9" hidden="1">
      <c r="A4443" t="str">
        <f>Table_wabobpsvr_AzureCalc_AzureCalcRateCard[[#This Row],[ServiceName]]&amp;Table_wabobpsvr_AzureCalc_AzureCalcRateCard[[#This Row],[Price_Level]]&amp;Table_wabobpsvr_AzureCalc_AzureCalcRateCard[[#This Row],[Region]]</f>
        <v>Basic_D3 VM (Windows)C15</v>
      </c>
      <c r="B4443">
        <v>15</v>
      </c>
      <c r="C4443" t="s">
        <v>91</v>
      </c>
      <c r="D4443" t="s">
        <v>184</v>
      </c>
      <c r="E4443">
        <v>0.58604000000000001</v>
      </c>
      <c r="F4443" t="s">
        <v>1147</v>
      </c>
      <c r="G4443" s="784" t="s">
        <v>2933</v>
      </c>
      <c r="H4443" s="784" t="s">
        <v>2934</v>
      </c>
      <c r="I4443" s="784" t="s">
        <v>5578</v>
      </c>
    </row>
    <row r="4444" spans="1:9" hidden="1">
      <c r="A4444" t="str">
        <f>Table_wabobpsvr_AzureCalc_AzureCalcRateCard[[#This Row],[ServiceName]]&amp;Table_wabobpsvr_AzureCalc_AzureCalcRateCard[[#This Row],[Price_Level]]&amp;Table_wabobpsvr_AzureCalc_AzureCalcRateCard[[#This Row],[Region]]</f>
        <v>High Frequency On Premises ActivityMOSP4</v>
      </c>
      <c r="B4444">
        <v>4</v>
      </c>
      <c r="C4444" t="s">
        <v>1355</v>
      </c>
      <c r="D4444" t="s">
        <v>627</v>
      </c>
      <c r="E4444">
        <v>1.25</v>
      </c>
      <c r="F4444" t="s">
        <v>1357</v>
      </c>
      <c r="G4444" s="784" t="s">
        <v>4431</v>
      </c>
      <c r="H4444" s="784" t="s">
        <v>4431</v>
      </c>
      <c r="I4444" s="784" t="s">
        <v>4927</v>
      </c>
    </row>
    <row r="4445" spans="1:9" hidden="1">
      <c r="A4445" s="784" t="str">
        <f>Table_wabobpsvr_AzureCalc_AzureCalcRateCard[[#This Row],[ServiceName]]&amp;Table_wabobpsvr_AzureCalc_AzureCalcRateCard[[#This Row],[Price_Level]]&amp;Table_wabobpsvr_AzureCalc_AzureCalcRateCard[[#This Row],[Region]]</f>
        <v>Encoder (Output GB) - Tier 2C</v>
      </c>
      <c r="B4445" s="784"/>
      <c r="C4445" s="784" t="s">
        <v>10</v>
      </c>
      <c r="D4445" s="784" t="s">
        <v>184</v>
      </c>
      <c r="E4445" s="784">
        <v>1.8109</v>
      </c>
      <c r="F4445" s="784" t="s">
        <v>1372</v>
      </c>
      <c r="G4445" s="784" t="s">
        <v>1447</v>
      </c>
      <c r="H4445" s="784" t="s">
        <v>1448</v>
      </c>
      <c r="I4445" s="784" t="s">
        <v>4928</v>
      </c>
    </row>
    <row r="4446" spans="1:9" hidden="1">
      <c r="A4446" s="784" t="str">
        <f>Table_wabobpsvr_AzureCalc_AzureCalcRateCard[[#This Row],[ServiceName]]&amp;Table_wabobpsvr_AzureCalc_AzureCalcRateCard[[#This Row],[Price_Level]]&amp;Table_wabobpsvr_AzureCalc_AzureCalcRateCard[[#This Row],[Region]]</f>
        <v>Encoder (Output GB) - Tier 2D</v>
      </c>
      <c r="B4446" s="784"/>
      <c r="C4446" s="784" t="s">
        <v>10</v>
      </c>
      <c r="D4446" s="784" t="s">
        <v>183</v>
      </c>
      <c r="E4446" s="784">
        <v>1.7512000000000001</v>
      </c>
      <c r="F4446" s="784" t="s">
        <v>1372</v>
      </c>
      <c r="G4446" s="784" t="s">
        <v>1447</v>
      </c>
      <c r="H4446" s="784" t="s">
        <v>1448</v>
      </c>
      <c r="I4446" s="784" t="s">
        <v>4928</v>
      </c>
    </row>
    <row r="4447" spans="1:9" hidden="1">
      <c r="A4447" t="str">
        <f>Table_wabobpsvr_AzureCalc_AzureCalcRateCard[[#This Row],[ServiceName]]&amp;Table_wabobpsvr_AzureCalc_AzureCalcRateCard[[#This Row],[Price_Level]]&amp;Table_wabobpsvr_AzureCalc_AzureCalcRateCard[[#This Row],[Region]]</f>
        <v>Encoder (Output GB) - Tier 3MOSP</v>
      </c>
      <c r="C4447" t="s">
        <v>10</v>
      </c>
      <c r="D4447" t="s">
        <v>627</v>
      </c>
      <c r="E4447">
        <v>1.69</v>
      </c>
      <c r="F4447" t="s">
        <v>1367</v>
      </c>
      <c r="G4447" s="784" t="s">
        <v>1447</v>
      </c>
      <c r="H4447" s="784" t="s">
        <v>1448</v>
      </c>
      <c r="I4447" s="784" t="s">
        <v>4928</v>
      </c>
    </row>
    <row r="4448" spans="1:9" hidden="1">
      <c r="A4448" t="str">
        <f>Table_wabobpsvr_AzureCalc_AzureCalcRateCard[[#This Row],[ServiceName]]&amp;Table_wabobpsvr_AzureCalc_AzureCalcRateCard[[#This Row],[Price_Level]]&amp;Table_wabobpsvr_AzureCalc_AzureCalcRateCard[[#This Row],[Region]]</f>
        <v>Encoder (Output GB) - Tier 3A</v>
      </c>
      <c r="C4448" t="s">
        <v>10</v>
      </c>
      <c r="D4448" t="s">
        <v>181</v>
      </c>
      <c r="E4448">
        <v>1.9302999999999999</v>
      </c>
      <c r="F4448" t="s">
        <v>1367</v>
      </c>
      <c r="G4448" s="784" t="s">
        <v>1447</v>
      </c>
      <c r="H4448" s="784" t="s">
        <v>1448</v>
      </c>
      <c r="I4448" s="784" t="s">
        <v>4928</v>
      </c>
    </row>
    <row r="4449" spans="1:9" hidden="1">
      <c r="A4449" t="str">
        <f>Table_wabobpsvr_AzureCalc_AzureCalcRateCard[[#This Row],[ServiceName]]&amp;Table_wabobpsvr_AzureCalc_AzureCalcRateCard[[#This Row],[Price_Level]]&amp;Table_wabobpsvr_AzureCalc_AzureCalcRateCard[[#This Row],[Region]]</f>
        <v>Encoder (Output GB) - Tier 3B</v>
      </c>
      <c r="C4449" t="s">
        <v>10</v>
      </c>
      <c r="D4449" t="s">
        <v>182</v>
      </c>
      <c r="E4449">
        <v>1.8706</v>
      </c>
      <c r="F4449" t="s">
        <v>1367</v>
      </c>
      <c r="G4449" s="784" t="s">
        <v>1447</v>
      </c>
      <c r="H4449" s="784" t="s">
        <v>1448</v>
      </c>
      <c r="I4449" s="784" t="s">
        <v>4928</v>
      </c>
    </row>
    <row r="4450" spans="1:9" hidden="1">
      <c r="A4450" t="str">
        <f>Table_wabobpsvr_AzureCalc_AzureCalcRateCard[[#This Row],[ServiceName]]&amp;Table_wabobpsvr_AzureCalc_AzureCalcRateCard[[#This Row],[Price_Level]]&amp;Table_wabobpsvr_AzureCalc_AzureCalcRateCard[[#This Row],[Region]]</f>
        <v>Encoder (Output GB) - Tier 3C</v>
      </c>
      <c r="C4450" t="s">
        <v>10</v>
      </c>
      <c r="D4450" t="s">
        <v>184</v>
      </c>
      <c r="E4450">
        <v>1.8109</v>
      </c>
      <c r="F4450" t="s">
        <v>1367</v>
      </c>
      <c r="G4450" s="784" t="s">
        <v>1447</v>
      </c>
      <c r="H4450" s="784" t="s">
        <v>1448</v>
      </c>
      <c r="I4450" s="784" t="s">
        <v>4928</v>
      </c>
    </row>
    <row r="4451" spans="1:9" hidden="1">
      <c r="A4451" t="str">
        <f>Table_wabobpsvr_AzureCalc_AzureCalcRateCard[[#This Row],[ServiceName]]&amp;Table_wabobpsvr_AzureCalc_AzureCalcRateCard[[#This Row],[Price_Level]]&amp;Table_wabobpsvr_AzureCalc_AzureCalcRateCard[[#This Row],[Region]]</f>
        <v>Encoder (Output GB) - Tier 3D</v>
      </c>
      <c r="C4451" t="s">
        <v>10</v>
      </c>
      <c r="D4451" t="s">
        <v>183</v>
      </c>
      <c r="E4451">
        <v>1.7512000000000001</v>
      </c>
      <c r="F4451" t="s">
        <v>1367</v>
      </c>
      <c r="G4451" s="784" t="s">
        <v>1447</v>
      </c>
      <c r="H4451" s="784" t="s">
        <v>1448</v>
      </c>
      <c r="I4451" s="784" t="s">
        <v>4928</v>
      </c>
    </row>
    <row r="4452" spans="1:9" hidden="1">
      <c r="A4452" t="str">
        <f>Table_wabobpsvr_AzureCalc_AzureCalcRateCard[[#This Row],[ServiceName]]&amp;Table_wabobpsvr_AzureCalc_AzureCalcRateCard[[#This Row],[Price_Level]]&amp;Table_wabobpsvr_AzureCalc_AzureCalcRateCard[[#This Row],[Region]]</f>
        <v>Encoder (Output GB) - Tier 3MOSP</v>
      </c>
      <c r="C4452" t="s">
        <v>10</v>
      </c>
      <c r="D4452" t="s">
        <v>627</v>
      </c>
      <c r="E4452">
        <v>1.69</v>
      </c>
      <c r="F4452" t="s">
        <v>1367</v>
      </c>
      <c r="G4452" s="784" t="s">
        <v>1447</v>
      </c>
      <c r="H4452" s="784" t="s">
        <v>1448</v>
      </c>
      <c r="I4452" s="784" t="s">
        <v>4928</v>
      </c>
    </row>
    <row r="4453" spans="1:9" hidden="1">
      <c r="A4453" t="str">
        <f>Table_wabobpsvr_AzureCalc_AzureCalcRateCard[[#This Row],[ServiceName]]&amp;Table_wabobpsvr_AzureCalc_AzureCalcRateCard[[#This Row],[Price_Level]]&amp;Table_wabobpsvr_AzureCalc_AzureCalcRateCard[[#This Row],[Region]]</f>
        <v>BizTalk Services Basic BizTalk UnitsMOSP15</v>
      </c>
      <c r="B4453">
        <v>15</v>
      </c>
      <c r="C4453" t="s">
        <v>4431</v>
      </c>
      <c r="D4453" t="s">
        <v>627</v>
      </c>
      <c r="E4453">
        <v>999999</v>
      </c>
      <c r="F4453" t="s">
        <v>813</v>
      </c>
      <c r="G4453" s="784" t="s">
        <v>4431</v>
      </c>
      <c r="H4453" s="784" t="s">
        <v>4431</v>
      </c>
      <c r="I4453" s="784" t="s">
        <v>4431</v>
      </c>
    </row>
    <row r="4454" spans="1:9" hidden="1">
      <c r="A4454" t="str">
        <f>Table_wabobpsvr_AzureCalc_AzureCalcRateCard[[#This Row],[ServiceName]]&amp;Table_wabobpsvr_AzureCalc_AzureCalcRateCard[[#This Row],[Price_Level]]&amp;Table_wabobpsvr_AzureCalc_AzureCalcRateCard[[#This Row],[Region]]</f>
        <v>BizTalk Services Basic BizTalk UnitsA15</v>
      </c>
      <c r="B4454">
        <v>15</v>
      </c>
      <c r="C4454" t="s">
        <v>4431</v>
      </c>
      <c r="D4454" t="s">
        <v>181</v>
      </c>
      <c r="E4454">
        <v>999999</v>
      </c>
      <c r="F4454" t="s">
        <v>813</v>
      </c>
      <c r="G4454" s="784" t="s">
        <v>4431</v>
      </c>
      <c r="H4454" s="784" t="s">
        <v>4431</v>
      </c>
      <c r="I4454" s="784" t="s">
        <v>4431</v>
      </c>
    </row>
    <row r="4455" spans="1:9" hidden="1">
      <c r="A4455" t="str">
        <f>Table_wabobpsvr_AzureCalc_AzureCalcRateCard[[#This Row],[ServiceName]]&amp;Table_wabobpsvr_AzureCalc_AzureCalcRateCard[[#This Row],[Price_Level]]&amp;Table_wabobpsvr_AzureCalc_AzureCalcRateCard[[#This Row],[Region]]</f>
        <v>BizTalk Services Basic BizTalk UnitsB15</v>
      </c>
      <c r="B4455">
        <v>15</v>
      </c>
      <c r="C4455" t="s">
        <v>4431</v>
      </c>
      <c r="D4455" t="s">
        <v>182</v>
      </c>
      <c r="E4455">
        <v>999999</v>
      </c>
      <c r="F4455" t="s">
        <v>813</v>
      </c>
      <c r="G4455" s="784" t="s">
        <v>4431</v>
      </c>
      <c r="H4455" s="784" t="s">
        <v>4431</v>
      </c>
      <c r="I4455" s="784" t="s">
        <v>4431</v>
      </c>
    </row>
    <row r="4456" spans="1:9" hidden="1">
      <c r="A4456" t="str">
        <f>Table_wabobpsvr_AzureCalc_AzureCalcRateCard[[#This Row],[ServiceName]]&amp;Table_wabobpsvr_AzureCalc_AzureCalcRateCard[[#This Row],[Price_Level]]&amp;Table_wabobpsvr_AzureCalc_AzureCalcRateCard[[#This Row],[Region]]</f>
        <v>BizTalk Services Basic BizTalk UnitsC15</v>
      </c>
      <c r="B4456">
        <v>15</v>
      </c>
      <c r="C4456" t="s">
        <v>4431</v>
      </c>
      <c r="D4456" t="s">
        <v>184</v>
      </c>
      <c r="E4456">
        <v>999999</v>
      </c>
      <c r="F4456" t="s">
        <v>813</v>
      </c>
      <c r="G4456" s="784" t="s">
        <v>4431</v>
      </c>
      <c r="H4456" s="784" t="s">
        <v>4431</v>
      </c>
      <c r="I4456" s="784" t="s">
        <v>4431</v>
      </c>
    </row>
    <row r="4457" spans="1:9" hidden="1">
      <c r="A4457" t="str">
        <f>Table_wabobpsvr_AzureCalc_AzureCalcRateCard[[#This Row],[ServiceName]]&amp;Table_wabobpsvr_AzureCalc_AzureCalcRateCard[[#This Row],[Price_Level]]&amp;Table_wabobpsvr_AzureCalc_AzureCalcRateCard[[#This Row],[Region]]</f>
        <v>BizTalk Services Basic BizTalk UnitsD15</v>
      </c>
      <c r="B4457">
        <v>15</v>
      </c>
      <c r="C4457" t="s">
        <v>4431</v>
      </c>
      <c r="D4457" t="s">
        <v>183</v>
      </c>
      <c r="E4457">
        <v>999999</v>
      </c>
      <c r="F4457" t="s">
        <v>813</v>
      </c>
      <c r="G4457" s="784" t="s">
        <v>4431</v>
      </c>
      <c r="H4457" s="784" t="s">
        <v>4431</v>
      </c>
      <c r="I4457" s="784" t="s">
        <v>4431</v>
      </c>
    </row>
    <row r="4458" spans="1:9" hidden="1">
      <c r="A4458" t="str">
        <f>Table_wabobpsvr_AzureCalc_AzureCalcRateCard[[#This Row],[ServiceName]]&amp;Table_wabobpsvr_AzureCalc_AzureCalcRateCard[[#This Row],[Price_Level]]&amp;Table_wabobpsvr_AzureCalc_AzureCalcRateCard[[#This Row],[Region]]</f>
        <v>BizTalk Services Basic BizTalk UnitsMOSP15</v>
      </c>
      <c r="B4458">
        <v>15</v>
      </c>
      <c r="C4458" t="s">
        <v>4431</v>
      </c>
      <c r="D4458" t="s">
        <v>627</v>
      </c>
      <c r="E4458">
        <v>999999</v>
      </c>
      <c r="F4458" t="s">
        <v>813</v>
      </c>
      <c r="G4458" s="784" t="s">
        <v>4431</v>
      </c>
      <c r="H4458" s="784" t="s">
        <v>4431</v>
      </c>
      <c r="I4458" s="784" t="s">
        <v>4431</v>
      </c>
    </row>
    <row r="4459" spans="1:9" hidden="1">
      <c r="A4459" t="str">
        <f>Table_wabobpsvr_AzureCalc_AzureCalcRateCard[[#This Row],[ServiceName]]&amp;Table_wabobpsvr_AzureCalc_AzureCalcRateCard[[#This Row],[Price_Level]]&amp;Table_wabobpsvr_AzureCalc_AzureCalcRateCard[[#This Row],[Region]]</f>
        <v>BizTalk Services Developer BizTalk UnitsA15</v>
      </c>
      <c r="B4459">
        <v>15</v>
      </c>
      <c r="C4459" t="s">
        <v>4431</v>
      </c>
      <c r="D4459" t="s">
        <v>181</v>
      </c>
      <c r="E4459">
        <v>999999</v>
      </c>
      <c r="F4459" t="s">
        <v>814</v>
      </c>
      <c r="G4459" s="784" t="s">
        <v>4431</v>
      </c>
      <c r="H4459" s="784" t="s">
        <v>4431</v>
      </c>
      <c r="I4459" s="784" t="s">
        <v>4431</v>
      </c>
    </row>
    <row r="4460" spans="1:9" hidden="1">
      <c r="A4460" t="str">
        <f>Table_wabobpsvr_AzureCalc_AzureCalcRateCard[[#This Row],[ServiceName]]&amp;Table_wabobpsvr_AzureCalc_AzureCalcRateCard[[#This Row],[Price_Level]]&amp;Table_wabobpsvr_AzureCalc_AzureCalcRateCard[[#This Row],[Region]]</f>
        <v>BizTalk Services Developer BizTalk UnitsB15</v>
      </c>
      <c r="B4460">
        <v>15</v>
      </c>
      <c r="C4460" t="s">
        <v>4431</v>
      </c>
      <c r="D4460" t="s">
        <v>182</v>
      </c>
      <c r="E4460">
        <v>999999</v>
      </c>
      <c r="F4460" t="s">
        <v>814</v>
      </c>
      <c r="G4460" s="784" t="s">
        <v>4431</v>
      </c>
      <c r="H4460" s="784" t="s">
        <v>4431</v>
      </c>
      <c r="I4460" s="784" t="s">
        <v>4431</v>
      </c>
    </row>
    <row r="4461" spans="1:9" hidden="1">
      <c r="A4461" t="str">
        <f>Table_wabobpsvr_AzureCalc_AzureCalcRateCard[[#This Row],[ServiceName]]&amp;Table_wabobpsvr_AzureCalc_AzureCalcRateCard[[#This Row],[Price_Level]]&amp;Table_wabobpsvr_AzureCalc_AzureCalcRateCard[[#This Row],[Region]]</f>
        <v>Standard DocumentDB DaysC15</v>
      </c>
      <c r="B4461">
        <v>15</v>
      </c>
      <c r="C4461" t="s">
        <v>4431</v>
      </c>
      <c r="D4461" t="s">
        <v>184</v>
      </c>
      <c r="E4461">
        <v>999999</v>
      </c>
      <c r="F4461" t="s">
        <v>1133</v>
      </c>
      <c r="G4461" s="784" t="s">
        <v>4431</v>
      </c>
      <c r="H4461" s="784" t="s">
        <v>4431</v>
      </c>
      <c r="I4461" s="784" t="s">
        <v>4431</v>
      </c>
    </row>
    <row r="4462" spans="1:9" hidden="1">
      <c r="A4462" t="str">
        <f>Table_wabobpsvr_AzureCalc_AzureCalcRateCard[[#This Row],[ServiceName]]&amp;Table_wabobpsvr_AzureCalc_AzureCalcRateCard[[#This Row],[Price_Level]]&amp;Table_wabobpsvr_AzureCalc_AzureCalcRateCard[[#This Row],[Region]]</f>
        <v>A10 VM (Windows)C16</v>
      </c>
      <c r="B4462">
        <v>16</v>
      </c>
      <c r="C4462" t="s">
        <v>91</v>
      </c>
      <c r="D4462" t="s">
        <v>184</v>
      </c>
      <c r="E4462">
        <v>1.7199</v>
      </c>
      <c r="F4462" t="s">
        <v>1284</v>
      </c>
      <c r="G4462" s="784" t="s">
        <v>3656</v>
      </c>
      <c r="H4462" s="784" t="s">
        <v>3657</v>
      </c>
      <c r="I4462" s="784" t="s">
        <v>4431</v>
      </c>
    </row>
    <row r="4463" spans="1:9" hidden="1">
      <c r="A4463" t="str">
        <f>Table_wabobpsvr_AzureCalc_AzureCalcRateCard[[#This Row],[ServiceName]]&amp;Table_wabobpsvr_AzureCalc_AzureCalcRateCard[[#This Row],[Price_Level]]&amp;Table_wabobpsvr_AzureCalc_AzureCalcRateCard[[#This Row],[Region]]</f>
        <v>Premium Elastic Database ExistenceA15</v>
      </c>
      <c r="B4463">
        <v>15</v>
      </c>
      <c r="C4463" t="s">
        <v>7614</v>
      </c>
      <c r="D4463" t="s">
        <v>181</v>
      </c>
      <c r="E4463">
        <v>0.217</v>
      </c>
      <c r="F4463" t="s">
        <v>7563</v>
      </c>
      <c r="G4463" s="784" t="s">
        <v>7587</v>
      </c>
      <c r="H4463" s="784" t="s">
        <v>7621</v>
      </c>
      <c r="I4463" s="784" t="s">
        <v>7564</v>
      </c>
    </row>
    <row r="4464" spans="1:9" hidden="1">
      <c r="A4464" t="str">
        <f>Table_wabobpsvr_AzureCalc_AzureCalcRateCard[[#This Row],[ServiceName]]&amp;Table_wabobpsvr_AzureCalc_AzureCalcRateCard[[#This Row],[Price_Level]]&amp;Table_wabobpsvr_AzureCalc_AzureCalcRateCard[[#This Row],[Region]]</f>
        <v>Standard Elastic DTU PackA16</v>
      </c>
      <c r="B4464">
        <v>16</v>
      </c>
      <c r="C4464" t="s">
        <v>7614</v>
      </c>
      <c r="D4464" t="s">
        <v>181</v>
      </c>
      <c r="E4464">
        <v>7.8E-2</v>
      </c>
      <c r="F4464" t="s">
        <v>4718</v>
      </c>
      <c r="G4464" s="784" t="s">
        <v>4720</v>
      </c>
      <c r="H4464" s="784" t="s">
        <v>7622</v>
      </c>
      <c r="I4464" s="784" t="s">
        <v>4878</v>
      </c>
    </row>
    <row r="4465" spans="1:9" hidden="1">
      <c r="A4465" s="784" t="str">
        <f>Table_wabobpsvr_AzureCalc_AzureCalcRateCard[[#This Row],[ServiceName]]&amp;Table_wabobpsvr_AzureCalc_AzureCalcRateCard[[#This Row],[Price_Level]]&amp;Table_wabobpsvr_AzureCalc_AzureCalcRateCard[[#This Row],[Region]]</f>
        <v>Standard Elastic Database ExistenceA16</v>
      </c>
      <c r="B4465" s="784">
        <v>16</v>
      </c>
      <c r="C4465" s="784" t="s">
        <v>7614</v>
      </c>
      <c r="D4465" s="784" t="s">
        <v>181</v>
      </c>
      <c r="E4465" s="784">
        <v>4.2999999999999997E-2</v>
      </c>
      <c r="F4465" s="784" t="s">
        <v>4757</v>
      </c>
      <c r="G4465" s="784" t="s">
        <v>4778</v>
      </c>
      <c r="H4465" s="784" t="s">
        <v>7623</v>
      </c>
      <c r="I4465" s="784" t="s">
        <v>4881</v>
      </c>
    </row>
    <row r="4466" spans="1:9" hidden="1">
      <c r="A4466" s="784" t="str">
        <f>Table_wabobpsvr_AzureCalc_AzureCalcRateCard[[#This Row],[ServiceName]]&amp;Table_wabobpsvr_AzureCalc_AzureCalcRateCard[[#This Row],[Price_Level]]&amp;Table_wabobpsvr_AzureCalc_AzureCalcRateCard[[#This Row],[Region]]</f>
        <v>Basic Elastic DTU PackA16</v>
      </c>
      <c r="B4466" s="784">
        <v>16</v>
      </c>
      <c r="C4466" s="784" t="s">
        <v>7614</v>
      </c>
      <c r="D4466" s="784" t="s">
        <v>181</v>
      </c>
      <c r="E4466" s="784">
        <v>5.1999999999999998E-2</v>
      </c>
      <c r="F4466" s="784" t="s">
        <v>7449</v>
      </c>
      <c r="G4466" s="784" t="s">
        <v>7450</v>
      </c>
      <c r="H4466" s="784" t="s">
        <v>7624</v>
      </c>
      <c r="I4466" s="784" t="s">
        <v>7451</v>
      </c>
    </row>
    <row r="4467" spans="1:9" hidden="1">
      <c r="A4467" s="784" t="str">
        <f>Table_wabobpsvr_AzureCalc_AzureCalcRateCard[[#This Row],[ServiceName]]&amp;Table_wabobpsvr_AzureCalc_AzureCalcRateCard[[#This Row],[Price_Level]]&amp;Table_wabobpsvr_AzureCalc_AzureCalcRateCard[[#This Row],[Region]]</f>
        <v>Basic Elastic Database ExistenceA16</v>
      </c>
      <c r="B4467" s="784">
        <v>16</v>
      </c>
      <c r="C4467" s="784" t="s">
        <v>7614</v>
      </c>
      <c r="D4467" s="784" t="s">
        <v>181</v>
      </c>
      <c r="E4467" s="784">
        <v>8.9999999999999993E-3</v>
      </c>
      <c r="F4467" s="784" t="s">
        <v>7454</v>
      </c>
      <c r="G4467" s="784" t="s">
        <v>7574</v>
      </c>
      <c r="H4467" s="784" t="s">
        <v>7625</v>
      </c>
      <c r="I4467" s="784" t="s">
        <v>7554</v>
      </c>
    </row>
    <row r="4468" spans="1:9" hidden="1">
      <c r="A4468" s="784" t="str">
        <f>Table_wabobpsvr_AzureCalc_AzureCalcRateCard[[#This Row],[ServiceName]]&amp;Table_wabobpsvr_AzureCalc_AzureCalcRateCard[[#This Row],[Price_Level]]&amp;Table_wabobpsvr_AzureCalc_AzureCalcRateCard[[#This Row],[Region]]</f>
        <v>BASIC.A7 VM (Non-Windows)D16</v>
      </c>
      <c r="B4468" s="784">
        <v>16</v>
      </c>
      <c r="C4468" s="784" t="s">
        <v>91</v>
      </c>
      <c r="D4468" s="784" t="s">
        <v>183</v>
      </c>
      <c r="E4468" s="784">
        <v>0.58367999999999998</v>
      </c>
      <c r="F4468" s="784" t="s">
        <v>1291</v>
      </c>
      <c r="G4468" s="784" t="s">
        <v>2815</v>
      </c>
      <c r="H4468" s="784" t="s">
        <v>2816</v>
      </c>
      <c r="I4468" s="784" t="s">
        <v>4431</v>
      </c>
    </row>
    <row r="4469" spans="1:9" hidden="1">
      <c r="A4469" s="784" t="str">
        <f>Table_wabobpsvr_AzureCalc_AzureCalcRateCard[[#This Row],[ServiceName]]&amp;Table_wabobpsvr_AzureCalc_AzureCalcRateCard[[#This Row],[Price_Level]]&amp;Table_wabobpsvr_AzureCalc_AzureCalcRateCard[[#This Row],[Region]]</f>
        <v>Standard_D6 Cloud ServicesMOSP5</v>
      </c>
      <c r="B4469" s="784">
        <v>5</v>
      </c>
      <c r="C4469" s="784" t="s">
        <v>701</v>
      </c>
      <c r="D4469" s="784" t="s">
        <v>627</v>
      </c>
      <c r="E4469" s="784">
        <v>5.4720000000000004</v>
      </c>
      <c r="F4469" s="784" t="s">
        <v>1181</v>
      </c>
      <c r="G4469" s="784" t="s">
        <v>4431</v>
      </c>
      <c r="H4469" s="784" t="s">
        <v>4431</v>
      </c>
      <c r="I4469" s="784" t="s">
        <v>5579</v>
      </c>
    </row>
    <row r="4470" spans="1:9" hidden="1">
      <c r="A4470" t="str">
        <f>Table_wabobpsvr_AzureCalc_AzureCalcRateCard[[#This Row],[ServiceName]]&amp;Table_wabobpsvr_AzureCalc_AzureCalcRateCard[[#This Row],[Price_Level]]&amp;Table_wabobpsvr_AzureCalc_AzureCalcRateCard[[#This Row],[Region]]</f>
        <v>Standard_D6 Cloud ServicesA5</v>
      </c>
      <c r="B4470">
        <v>5</v>
      </c>
      <c r="C4470" t="s">
        <v>701</v>
      </c>
      <c r="D4470" t="s">
        <v>181</v>
      </c>
      <c r="E4470">
        <v>5.3078399999999997</v>
      </c>
      <c r="F4470" t="s">
        <v>1181</v>
      </c>
      <c r="G4470" s="784" t="s">
        <v>4431</v>
      </c>
      <c r="H4470" s="784" t="s">
        <v>4431</v>
      </c>
      <c r="I4470" s="784" t="s">
        <v>5579</v>
      </c>
    </row>
    <row r="4471" spans="1:9" hidden="1">
      <c r="A4471" t="str">
        <f>Table_wabobpsvr_AzureCalc_AzureCalcRateCard[[#This Row],[ServiceName]]&amp;Table_wabobpsvr_AzureCalc_AzureCalcRateCard[[#This Row],[Price_Level]]&amp;Table_wabobpsvr_AzureCalc_AzureCalcRateCard[[#This Row],[Region]]</f>
        <v>Standard_D6 Cloud ServicesB5</v>
      </c>
      <c r="B4471">
        <v>5</v>
      </c>
      <c r="C4471" t="s">
        <v>701</v>
      </c>
      <c r="D4471" t="s">
        <v>182</v>
      </c>
      <c r="E4471">
        <v>5.1436799999999998</v>
      </c>
      <c r="F4471" t="s">
        <v>1181</v>
      </c>
      <c r="G4471" s="784" t="s">
        <v>4431</v>
      </c>
      <c r="H4471" s="784" t="s">
        <v>4431</v>
      </c>
      <c r="I4471" s="784" t="s">
        <v>5579</v>
      </c>
    </row>
    <row r="4472" spans="1:9" hidden="1">
      <c r="A4472" t="str">
        <f>Table_wabobpsvr_AzureCalc_AzureCalcRateCard[[#This Row],[ServiceName]]&amp;Table_wabobpsvr_AzureCalc_AzureCalcRateCard[[#This Row],[Price_Level]]&amp;Table_wabobpsvr_AzureCalc_AzureCalcRateCard[[#This Row],[Region]]</f>
        <v>Standard_D6 Cloud ServicesC5</v>
      </c>
      <c r="B4472">
        <v>5</v>
      </c>
      <c r="C4472" t="s">
        <v>701</v>
      </c>
      <c r="D4472" t="s">
        <v>184</v>
      </c>
      <c r="E4472">
        <v>4.9795199999999999</v>
      </c>
      <c r="F4472" t="s">
        <v>1181</v>
      </c>
      <c r="G4472" s="784" t="s">
        <v>4431</v>
      </c>
      <c r="H4472" s="784" t="s">
        <v>4431</v>
      </c>
      <c r="I4472" s="784" t="s">
        <v>5579</v>
      </c>
    </row>
    <row r="4473" spans="1:9" hidden="1">
      <c r="A4473" t="str">
        <f>Table_wabobpsvr_AzureCalc_AzureCalcRateCard[[#This Row],[ServiceName]]&amp;Table_wabobpsvr_AzureCalc_AzureCalcRateCard[[#This Row],[Price_Level]]&amp;Table_wabobpsvr_AzureCalc_AzureCalcRateCard[[#This Row],[Region]]</f>
        <v>Standard_D6 Cloud ServicesD5</v>
      </c>
      <c r="B4473">
        <v>5</v>
      </c>
      <c r="C4473" t="s">
        <v>701</v>
      </c>
      <c r="D4473" t="s">
        <v>183</v>
      </c>
      <c r="E4473">
        <v>4.8153600000000001</v>
      </c>
      <c r="F4473" t="s">
        <v>1181</v>
      </c>
      <c r="G4473" s="784" t="s">
        <v>4431</v>
      </c>
      <c r="H4473" s="784" t="s">
        <v>4431</v>
      </c>
      <c r="I4473" s="784" t="s">
        <v>5579</v>
      </c>
    </row>
    <row r="4474" spans="1:9" hidden="1">
      <c r="A4474" t="str">
        <f>Table_wabobpsvr_AzureCalc_AzureCalcRateCard[[#This Row],[ServiceName]]&amp;Table_wabobpsvr_AzureCalc_AzureCalcRateCard[[#This Row],[Price_Level]]&amp;Table_wabobpsvr_AzureCalc_AzureCalcRateCard[[#This Row],[Region]]</f>
        <v>Standard_D6 Cloud ServicesMOSP1</v>
      </c>
      <c r="B4474">
        <v>1</v>
      </c>
      <c r="C4474" t="s">
        <v>701</v>
      </c>
      <c r="D4474" t="s">
        <v>627</v>
      </c>
      <c r="E4474">
        <v>5.0880000000000001</v>
      </c>
      <c r="F4474" t="s">
        <v>1181</v>
      </c>
      <c r="G4474" s="784" t="s">
        <v>4431</v>
      </c>
      <c r="H4474" s="784" t="s">
        <v>4431</v>
      </c>
      <c r="I4474" s="784" t="s">
        <v>5580</v>
      </c>
    </row>
    <row r="4475" spans="1:9" hidden="1">
      <c r="A4475" t="str">
        <f>Table_wabobpsvr_AzureCalc_AzureCalcRateCard[[#This Row],[ServiceName]]&amp;Table_wabobpsvr_AzureCalc_AzureCalcRateCard[[#This Row],[Price_Level]]&amp;Table_wabobpsvr_AzureCalc_AzureCalcRateCard[[#This Row],[Region]]</f>
        <v>Standard_D6 Cloud ServicesA1</v>
      </c>
      <c r="B4475">
        <v>1</v>
      </c>
      <c r="C4475" t="s">
        <v>701</v>
      </c>
      <c r="D4475" t="s">
        <v>181</v>
      </c>
      <c r="E4475">
        <v>4.9353600000000002</v>
      </c>
      <c r="F4475" t="s">
        <v>1181</v>
      </c>
      <c r="G4475" s="784" t="s">
        <v>4431</v>
      </c>
      <c r="H4475" s="784" t="s">
        <v>4431</v>
      </c>
      <c r="I4475" s="784" t="s">
        <v>5580</v>
      </c>
    </row>
    <row r="4476" spans="1:9" hidden="1">
      <c r="A4476" t="str">
        <f>Table_wabobpsvr_AzureCalc_AzureCalcRateCard[[#This Row],[ServiceName]]&amp;Table_wabobpsvr_AzureCalc_AzureCalcRateCard[[#This Row],[Price_Level]]&amp;Table_wabobpsvr_AzureCalc_AzureCalcRateCard[[#This Row],[Region]]</f>
        <v>Standard_D6 Cloud ServicesB1</v>
      </c>
      <c r="B4476">
        <v>1</v>
      </c>
      <c r="C4476" t="s">
        <v>701</v>
      </c>
      <c r="D4476" t="s">
        <v>182</v>
      </c>
      <c r="E4476">
        <v>4.7827200000000003</v>
      </c>
      <c r="F4476" t="s">
        <v>1181</v>
      </c>
      <c r="G4476" s="784" t="s">
        <v>4431</v>
      </c>
      <c r="H4476" s="784" t="s">
        <v>4431</v>
      </c>
      <c r="I4476" s="784" t="s">
        <v>5580</v>
      </c>
    </row>
    <row r="4477" spans="1:9" hidden="1">
      <c r="A4477" t="str">
        <f>Table_wabobpsvr_AzureCalc_AzureCalcRateCard[[#This Row],[ServiceName]]&amp;Table_wabobpsvr_AzureCalc_AzureCalcRateCard[[#This Row],[Price_Level]]&amp;Table_wabobpsvr_AzureCalc_AzureCalcRateCard[[#This Row],[Region]]</f>
        <v>Standard_D6 Cloud ServicesC1</v>
      </c>
      <c r="B4477">
        <v>1</v>
      </c>
      <c r="C4477" t="s">
        <v>701</v>
      </c>
      <c r="D4477" t="s">
        <v>184</v>
      </c>
      <c r="E4477">
        <v>4.6300800000000004</v>
      </c>
      <c r="F4477" t="s">
        <v>1181</v>
      </c>
      <c r="G4477" s="784" t="s">
        <v>4431</v>
      </c>
      <c r="H4477" s="784" t="s">
        <v>4431</v>
      </c>
      <c r="I4477" s="784" t="s">
        <v>5580</v>
      </c>
    </row>
    <row r="4478" spans="1:9" hidden="1">
      <c r="A4478" t="str">
        <f>Table_wabobpsvr_AzureCalc_AzureCalcRateCard[[#This Row],[ServiceName]]&amp;Table_wabobpsvr_AzureCalc_AzureCalcRateCard[[#This Row],[Price_Level]]&amp;Table_wabobpsvr_AzureCalc_AzureCalcRateCard[[#This Row],[Region]]</f>
        <v>Standard_D6 Cloud ServicesD1</v>
      </c>
      <c r="B4478">
        <v>1</v>
      </c>
      <c r="C4478" t="s">
        <v>701</v>
      </c>
      <c r="D4478" t="s">
        <v>183</v>
      </c>
      <c r="E4478">
        <v>4.4774399999999996</v>
      </c>
      <c r="F4478" t="s">
        <v>1181</v>
      </c>
      <c r="G4478" s="784" t="s">
        <v>4431</v>
      </c>
      <c r="H4478" s="784" t="s">
        <v>4431</v>
      </c>
      <c r="I4478" s="784" t="s">
        <v>5580</v>
      </c>
    </row>
    <row r="4479" spans="1:9" hidden="1">
      <c r="A4479" t="str">
        <f>Table_wabobpsvr_AzureCalc_AzureCalcRateCard[[#This Row],[ServiceName]]&amp;Table_wabobpsvr_AzureCalc_AzureCalcRateCard[[#This Row],[Price_Level]]&amp;Table_wabobpsvr_AzureCalc_AzureCalcRateCard[[#This Row],[Region]]</f>
        <v>Standard_D6 Cloud ServicesMOSP4</v>
      </c>
      <c r="B4479">
        <v>4</v>
      </c>
      <c r="C4479" t="s">
        <v>701</v>
      </c>
      <c r="D4479" t="s">
        <v>627</v>
      </c>
      <c r="E4479">
        <v>5.4720000000000004</v>
      </c>
      <c r="F4479" t="s">
        <v>1181</v>
      </c>
      <c r="G4479" s="784" t="s">
        <v>4431</v>
      </c>
      <c r="H4479" s="784" t="s">
        <v>4431</v>
      </c>
      <c r="I4479" s="784" t="s">
        <v>5581</v>
      </c>
    </row>
    <row r="4480" spans="1:9" hidden="1">
      <c r="A4480" t="str">
        <f>Table_wabobpsvr_AzureCalc_AzureCalcRateCard[[#This Row],[ServiceName]]&amp;Table_wabobpsvr_AzureCalc_AzureCalcRateCard[[#This Row],[Price_Level]]&amp;Table_wabobpsvr_AzureCalc_AzureCalcRateCard[[#This Row],[Region]]</f>
        <v>Standard_D6 Cloud ServicesA4</v>
      </c>
      <c r="B4480">
        <v>4</v>
      </c>
      <c r="C4480" t="s">
        <v>701</v>
      </c>
      <c r="D4480" t="s">
        <v>181</v>
      </c>
      <c r="E4480">
        <v>5.3078399999999997</v>
      </c>
      <c r="F4480" t="s">
        <v>1181</v>
      </c>
      <c r="G4480" s="784" t="s">
        <v>4431</v>
      </c>
      <c r="H4480" s="784" t="s">
        <v>4431</v>
      </c>
      <c r="I4480" s="784" t="s">
        <v>5581</v>
      </c>
    </row>
    <row r="4481" spans="1:9" hidden="1">
      <c r="A4481" t="str">
        <f>Table_wabobpsvr_AzureCalc_AzureCalcRateCard[[#This Row],[ServiceName]]&amp;Table_wabobpsvr_AzureCalc_AzureCalcRateCard[[#This Row],[Price_Level]]&amp;Table_wabobpsvr_AzureCalc_AzureCalcRateCard[[#This Row],[Region]]</f>
        <v>Standard_D6 Cloud ServicesB4</v>
      </c>
      <c r="B4481">
        <v>4</v>
      </c>
      <c r="C4481" t="s">
        <v>701</v>
      </c>
      <c r="D4481" t="s">
        <v>182</v>
      </c>
      <c r="E4481">
        <v>5.1436799999999998</v>
      </c>
      <c r="F4481" t="s">
        <v>1181</v>
      </c>
      <c r="G4481" s="784" t="s">
        <v>4431</v>
      </c>
      <c r="H4481" s="784" t="s">
        <v>4431</v>
      </c>
      <c r="I4481" s="784" t="s">
        <v>5581</v>
      </c>
    </row>
    <row r="4482" spans="1:9" hidden="1">
      <c r="A4482" t="str">
        <f>Table_wabobpsvr_AzureCalc_AzureCalcRateCard[[#This Row],[ServiceName]]&amp;Table_wabobpsvr_AzureCalc_AzureCalcRateCard[[#This Row],[Price_Level]]&amp;Table_wabobpsvr_AzureCalc_AzureCalcRateCard[[#This Row],[Region]]</f>
        <v>Standard_D6 Cloud ServicesC4</v>
      </c>
      <c r="B4482">
        <v>4</v>
      </c>
      <c r="C4482" t="s">
        <v>701</v>
      </c>
      <c r="D4482" t="s">
        <v>184</v>
      </c>
      <c r="E4482">
        <v>4.9795199999999999</v>
      </c>
      <c r="F4482" t="s">
        <v>1181</v>
      </c>
      <c r="G4482" s="784" t="s">
        <v>4431</v>
      </c>
      <c r="H4482" s="784" t="s">
        <v>4431</v>
      </c>
      <c r="I4482" s="784" t="s">
        <v>5581</v>
      </c>
    </row>
    <row r="4483" spans="1:9" hidden="1">
      <c r="A4483" t="str">
        <f>Table_wabobpsvr_AzureCalc_AzureCalcRateCard[[#This Row],[ServiceName]]&amp;Table_wabobpsvr_AzureCalc_AzureCalcRateCard[[#This Row],[Price_Level]]&amp;Table_wabobpsvr_AzureCalc_AzureCalcRateCard[[#This Row],[Region]]</f>
        <v>Standard_D6 Cloud ServicesD4</v>
      </c>
      <c r="B4483">
        <v>4</v>
      </c>
      <c r="C4483" t="s">
        <v>701</v>
      </c>
      <c r="D4483" t="s">
        <v>183</v>
      </c>
      <c r="E4483">
        <v>4.8153600000000001</v>
      </c>
      <c r="F4483" t="s">
        <v>1181</v>
      </c>
      <c r="G4483" s="784" t="s">
        <v>4431</v>
      </c>
      <c r="H4483" s="784" t="s">
        <v>4431</v>
      </c>
      <c r="I4483" s="784" t="s">
        <v>5581</v>
      </c>
    </row>
    <row r="4484" spans="1:9" hidden="1">
      <c r="A4484" t="str">
        <f>Table_wabobpsvr_AzureCalc_AzureCalcRateCard[[#This Row],[ServiceName]]&amp;Table_wabobpsvr_AzureCalc_AzureCalcRateCard[[#This Row],[Price_Level]]&amp;Table_wabobpsvr_AzureCalc_AzureCalcRateCard[[#This Row],[Region]]</f>
        <v>Standard_D6 Cloud ServicesMOSP14</v>
      </c>
      <c r="B4484">
        <v>14</v>
      </c>
      <c r="C4484" t="s">
        <v>701</v>
      </c>
      <c r="D4484" t="s">
        <v>627</v>
      </c>
      <c r="E4484">
        <v>999999</v>
      </c>
      <c r="F4484" t="s">
        <v>1181</v>
      </c>
      <c r="G4484" s="784" t="s">
        <v>4431</v>
      </c>
      <c r="H4484" s="784" t="s">
        <v>4431</v>
      </c>
      <c r="I4484" s="784" t="s">
        <v>5582</v>
      </c>
    </row>
    <row r="4485" spans="1:9" hidden="1">
      <c r="A4485" t="str">
        <f>Table_wabobpsvr_AzureCalc_AzureCalcRateCard[[#This Row],[ServiceName]]&amp;Table_wabobpsvr_AzureCalc_AzureCalcRateCard[[#This Row],[Price_Level]]&amp;Table_wabobpsvr_AzureCalc_AzureCalcRateCard[[#This Row],[Region]]</f>
        <v>Standard_D6 Cloud ServicesA14</v>
      </c>
      <c r="B4485">
        <v>14</v>
      </c>
      <c r="C4485" t="s">
        <v>701</v>
      </c>
      <c r="D4485" t="s">
        <v>181</v>
      </c>
      <c r="E4485">
        <v>6.1682300000000003</v>
      </c>
      <c r="F4485" t="s">
        <v>1181</v>
      </c>
      <c r="G4485" s="784" t="s">
        <v>4431</v>
      </c>
      <c r="H4485" s="784" t="s">
        <v>4431</v>
      </c>
      <c r="I4485" s="784" t="s">
        <v>5582</v>
      </c>
    </row>
    <row r="4486" spans="1:9" hidden="1">
      <c r="A4486" t="str">
        <f>Table_wabobpsvr_AzureCalc_AzureCalcRateCard[[#This Row],[ServiceName]]&amp;Table_wabobpsvr_AzureCalc_AzureCalcRateCard[[#This Row],[Price_Level]]&amp;Table_wabobpsvr_AzureCalc_AzureCalcRateCard[[#This Row],[Region]]</f>
        <v>Standard_D6 Cloud ServicesB14</v>
      </c>
      <c r="B4486">
        <v>14</v>
      </c>
      <c r="C4486" t="s">
        <v>701</v>
      </c>
      <c r="D4486" t="s">
        <v>182</v>
      </c>
      <c r="E4486">
        <v>5.9774599999999998</v>
      </c>
      <c r="F4486" t="s">
        <v>1181</v>
      </c>
      <c r="G4486" s="784" t="s">
        <v>4431</v>
      </c>
      <c r="H4486" s="784" t="s">
        <v>4431</v>
      </c>
      <c r="I4486" s="784" t="s">
        <v>5582</v>
      </c>
    </row>
    <row r="4487" spans="1:9" hidden="1">
      <c r="A4487" t="str">
        <f>Table_wabobpsvr_AzureCalc_AzureCalcRateCard[[#This Row],[ServiceName]]&amp;Table_wabobpsvr_AzureCalc_AzureCalcRateCard[[#This Row],[Price_Level]]&amp;Table_wabobpsvr_AzureCalc_AzureCalcRateCard[[#This Row],[Region]]</f>
        <v>Standard_D6 Cloud ServicesC14</v>
      </c>
      <c r="B4487">
        <v>14</v>
      </c>
      <c r="C4487" t="s">
        <v>701</v>
      </c>
      <c r="D4487" t="s">
        <v>184</v>
      </c>
      <c r="E4487">
        <v>5.7866900000000001</v>
      </c>
      <c r="F4487" t="s">
        <v>1181</v>
      </c>
      <c r="G4487" s="784" t="s">
        <v>4431</v>
      </c>
      <c r="H4487" s="784" t="s">
        <v>4431</v>
      </c>
      <c r="I4487" s="784" t="s">
        <v>5582</v>
      </c>
    </row>
    <row r="4488" spans="1:9" hidden="1">
      <c r="A4488" t="str">
        <f>Table_wabobpsvr_AzureCalc_AzureCalcRateCard[[#This Row],[ServiceName]]&amp;Table_wabobpsvr_AzureCalc_AzureCalcRateCard[[#This Row],[Price_Level]]&amp;Table_wabobpsvr_AzureCalc_AzureCalcRateCard[[#This Row],[Region]]</f>
        <v>Standard_D6 Cloud ServicesD14</v>
      </c>
      <c r="B4488">
        <v>14</v>
      </c>
      <c r="C4488" t="s">
        <v>701</v>
      </c>
      <c r="D4488" t="s">
        <v>183</v>
      </c>
      <c r="E4488">
        <v>5.5959199999999996</v>
      </c>
      <c r="F4488" t="s">
        <v>1181</v>
      </c>
      <c r="G4488" s="784" t="s">
        <v>4431</v>
      </c>
      <c r="H4488" s="784" t="s">
        <v>4431</v>
      </c>
      <c r="I4488" s="784" t="s">
        <v>5582</v>
      </c>
    </row>
    <row r="4489" spans="1:9" hidden="1">
      <c r="A4489" t="str">
        <f>Table_wabobpsvr_AzureCalc_AzureCalcRateCard[[#This Row],[ServiceName]]&amp;Table_wabobpsvr_AzureCalc_AzureCalcRateCard[[#This Row],[Price_Level]]&amp;Table_wabobpsvr_AzureCalc_AzureCalcRateCard[[#This Row],[Region]]</f>
        <v>Standard_D6 Cloud ServicesMOSP</v>
      </c>
      <c r="C4489" t="s">
        <v>701</v>
      </c>
      <c r="D4489" t="s">
        <v>627</v>
      </c>
      <c r="E4489">
        <v>4.1109999999999998</v>
      </c>
      <c r="F4489" t="s">
        <v>1181</v>
      </c>
      <c r="G4489" s="784" t="s">
        <v>4431</v>
      </c>
      <c r="H4489" s="784" t="s">
        <v>4431</v>
      </c>
      <c r="I4489" s="784" t="s">
        <v>5583</v>
      </c>
    </row>
    <row r="4490" spans="1:9" hidden="1">
      <c r="A4490" s="784" t="str">
        <f>Table_wabobpsvr_AzureCalc_AzureCalcRateCard[[#This Row],[ServiceName]]&amp;Table_wabobpsvr_AzureCalc_AzureCalcRateCard[[#This Row],[Price_Level]]&amp;Table_wabobpsvr_AzureCalc_AzureCalcRateCard[[#This Row],[Region]]</f>
        <v>Standard_D6 Cloud ServicesA</v>
      </c>
      <c r="B4490" s="784"/>
      <c r="C4490" s="784" t="s">
        <v>701</v>
      </c>
      <c r="D4490" s="784" t="s">
        <v>181</v>
      </c>
      <c r="E4490" s="784">
        <v>3.98767</v>
      </c>
      <c r="F4490" s="784" t="s">
        <v>1181</v>
      </c>
      <c r="G4490" s="784" t="s">
        <v>4125</v>
      </c>
      <c r="H4490" s="784" t="s">
        <v>4126</v>
      </c>
      <c r="I4490" s="784" t="s">
        <v>5583</v>
      </c>
    </row>
    <row r="4491" spans="1:9" hidden="1">
      <c r="A4491" s="784" t="str">
        <f>Table_wabobpsvr_AzureCalc_AzureCalcRateCard[[#This Row],[ServiceName]]&amp;Table_wabobpsvr_AzureCalc_AzureCalcRateCard[[#This Row],[Price_Level]]&amp;Table_wabobpsvr_AzureCalc_AzureCalcRateCard[[#This Row],[Region]]</f>
        <v>Standard_D6 Cloud ServicesB</v>
      </c>
      <c r="B4491" s="784"/>
      <c r="C4491" s="784" t="s">
        <v>701</v>
      </c>
      <c r="D4491" s="784" t="s">
        <v>182</v>
      </c>
      <c r="E4491" s="784">
        <v>3.8643399999999999</v>
      </c>
      <c r="F4491" s="784" t="s">
        <v>1181</v>
      </c>
      <c r="G4491" s="784" t="s">
        <v>4125</v>
      </c>
      <c r="H4491" s="784" t="s">
        <v>4126</v>
      </c>
      <c r="I4491" s="784" t="s">
        <v>5583</v>
      </c>
    </row>
    <row r="4492" spans="1:9" hidden="1">
      <c r="A4492" s="784" t="str">
        <f>Table_wabobpsvr_AzureCalc_AzureCalcRateCard[[#This Row],[ServiceName]]&amp;Table_wabobpsvr_AzureCalc_AzureCalcRateCard[[#This Row],[Price_Level]]&amp;Table_wabobpsvr_AzureCalc_AzureCalcRateCard[[#This Row],[Region]]</f>
        <v>Standard_D6 Cloud ServicesC</v>
      </c>
      <c r="B4492" s="784"/>
      <c r="C4492" s="784" t="s">
        <v>701</v>
      </c>
      <c r="D4492" s="784" t="s">
        <v>184</v>
      </c>
      <c r="E4492" s="784">
        <v>3.7410100000000002</v>
      </c>
      <c r="F4492" s="784" t="s">
        <v>1181</v>
      </c>
      <c r="G4492" s="784" t="s">
        <v>4125</v>
      </c>
      <c r="H4492" s="784" t="s">
        <v>4126</v>
      </c>
      <c r="I4492" s="784" t="s">
        <v>5583</v>
      </c>
    </row>
    <row r="4493" spans="1:9" hidden="1">
      <c r="A4493" s="784" t="str">
        <f>Table_wabobpsvr_AzureCalc_AzureCalcRateCard[[#This Row],[ServiceName]]&amp;Table_wabobpsvr_AzureCalc_AzureCalcRateCard[[#This Row],[Price_Level]]&amp;Table_wabobpsvr_AzureCalc_AzureCalcRateCard[[#This Row],[Region]]</f>
        <v>Standard_D6 Cloud ServicesD</v>
      </c>
      <c r="B4493" s="784"/>
      <c r="C4493" s="784" t="s">
        <v>701</v>
      </c>
      <c r="D4493" s="784" t="s">
        <v>183</v>
      </c>
      <c r="E4493" s="784">
        <v>3.61768</v>
      </c>
      <c r="F4493" s="784" t="s">
        <v>1181</v>
      </c>
      <c r="G4493" s="784" t="s">
        <v>4125</v>
      </c>
      <c r="H4493" s="784" t="s">
        <v>4126</v>
      </c>
      <c r="I4493" s="784" t="s">
        <v>5583</v>
      </c>
    </row>
    <row r="4494" spans="1:9" hidden="1">
      <c r="A4494" s="784" t="str">
        <f>Table_wabobpsvr_AzureCalc_AzureCalcRateCard[[#This Row],[ServiceName]]&amp;Table_wabobpsvr_AzureCalc_AzureCalcRateCard[[#This Row],[Price_Level]]&amp;Table_wabobpsvr_AzureCalc_AzureCalcRateCard[[#This Row],[Region]]</f>
        <v>Standard_D6 VM (Non-Windows)MOSP10</v>
      </c>
      <c r="B4494" s="784">
        <v>10</v>
      </c>
      <c r="C4494" s="784" t="s">
        <v>701</v>
      </c>
      <c r="D4494" s="784" t="s">
        <v>627</v>
      </c>
      <c r="E4494" s="784">
        <v>3.573</v>
      </c>
      <c r="F4494" s="784" t="s">
        <v>1182</v>
      </c>
      <c r="G4494" s="784" t="s">
        <v>4431</v>
      </c>
      <c r="H4494" s="784" t="s">
        <v>4431</v>
      </c>
      <c r="I4494" s="784" t="s">
        <v>5584</v>
      </c>
    </row>
    <row r="4495" spans="1:9" hidden="1">
      <c r="A4495" s="784" t="str">
        <f>Table_wabobpsvr_AzureCalc_AzureCalcRateCard[[#This Row],[ServiceName]]&amp;Table_wabobpsvr_AzureCalc_AzureCalcRateCard[[#This Row],[Price_Level]]&amp;Table_wabobpsvr_AzureCalc_AzureCalcRateCard[[#This Row],[Region]]</f>
        <v>Standard_D6 VM (Non-Windows)A10</v>
      </c>
      <c r="B4495" s="784">
        <v>10</v>
      </c>
      <c r="C4495" s="784" t="s">
        <v>701</v>
      </c>
      <c r="D4495" s="784" t="s">
        <v>181</v>
      </c>
      <c r="E4495" s="784">
        <v>3.4658099999999998</v>
      </c>
      <c r="F4495" s="784" t="s">
        <v>1182</v>
      </c>
      <c r="G4495" s="784" t="s">
        <v>4431</v>
      </c>
      <c r="H4495" s="784" t="s">
        <v>4431</v>
      </c>
      <c r="I4495" s="784" t="s">
        <v>5584</v>
      </c>
    </row>
    <row r="4496" spans="1:9" hidden="1">
      <c r="A4496" s="784" t="str">
        <f>Table_wabobpsvr_AzureCalc_AzureCalcRateCard[[#This Row],[ServiceName]]&amp;Table_wabobpsvr_AzureCalc_AzureCalcRateCard[[#This Row],[Price_Level]]&amp;Table_wabobpsvr_AzureCalc_AzureCalcRateCard[[#This Row],[Region]]</f>
        <v>Standard_D6 VM (Non-Windows)B10</v>
      </c>
      <c r="B4496" s="784">
        <v>10</v>
      </c>
      <c r="C4496" s="784" t="s">
        <v>701</v>
      </c>
      <c r="D4496" s="784" t="s">
        <v>182</v>
      </c>
      <c r="E4496" s="784">
        <v>3.3586200000000002</v>
      </c>
      <c r="F4496" s="784" t="s">
        <v>1182</v>
      </c>
      <c r="G4496" s="784" t="s">
        <v>4431</v>
      </c>
      <c r="H4496" s="784" t="s">
        <v>4431</v>
      </c>
      <c r="I4496" s="784" t="s">
        <v>5584</v>
      </c>
    </row>
    <row r="4497" spans="1:9" hidden="1">
      <c r="A4497" s="784" t="str">
        <f>Table_wabobpsvr_AzureCalc_AzureCalcRateCard[[#This Row],[ServiceName]]&amp;Table_wabobpsvr_AzureCalc_AzureCalcRateCard[[#This Row],[Price_Level]]&amp;Table_wabobpsvr_AzureCalc_AzureCalcRateCard[[#This Row],[Region]]</f>
        <v>Standard_D6 VM (Non-Windows)C10</v>
      </c>
      <c r="B4497" s="784">
        <v>10</v>
      </c>
      <c r="C4497" s="784" t="s">
        <v>701</v>
      </c>
      <c r="D4497" s="784" t="s">
        <v>184</v>
      </c>
      <c r="E4497" s="784">
        <v>3.25143</v>
      </c>
      <c r="F4497" s="784" t="s">
        <v>1182</v>
      </c>
      <c r="G4497" s="784" t="s">
        <v>4431</v>
      </c>
      <c r="H4497" s="784" t="s">
        <v>4431</v>
      </c>
      <c r="I4497" s="784" t="s">
        <v>5584</v>
      </c>
    </row>
    <row r="4498" spans="1:9" hidden="1">
      <c r="A4498" s="784" t="str">
        <f>Table_wabobpsvr_AzureCalc_AzureCalcRateCard[[#This Row],[ServiceName]]&amp;Table_wabobpsvr_AzureCalc_AzureCalcRateCard[[#This Row],[Price_Level]]&amp;Table_wabobpsvr_AzureCalc_AzureCalcRateCard[[#This Row],[Region]]</f>
        <v>Standard_D6 VM (Non-Windows)D10</v>
      </c>
      <c r="B4498" s="784">
        <v>10</v>
      </c>
      <c r="C4498" s="784" t="s">
        <v>701</v>
      </c>
      <c r="D4498" s="784" t="s">
        <v>183</v>
      </c>
      <c r="E4498" s="784">
        <v>3.1442399999999999</v>
      </c>
      <c r="F4498" s="784" t="s">
        <v>1182</v>
      </c>
      <c r="G4498" s="784" t="s">
        <v>4431</v>
      </c>
      <c r="H4498" s="784" t="s">
        <v>4431</v>
      </c>
      <c r="I4498" s="784" t="s">
        <v>5584</v>
      </c>
    </row>
    <row r="4499" spans="1:9" hidden="1">
      <c r="A4499" s="784" t="str">
        <f>Table_wabobpsvr_AzureCalc_AzureCalcRateCard[[#This Row],[ServiceName]]&amp;Table_wabobpsvr_AzureCalc_AzureCalcRateCard[[#This Row],[Price_Level]]&amp;Table_wabobpsvr_AzureCalc_AzureCalcRateCard[[#This Row],[Region]]</f>
        <v>Standard_D6 VM (Non-Windows)MOSP9</v>
      </c>
      <c r="B4499" s="784">
        <v>9</v>
      </c>
      <c r="C4499" s="784" t="s">
        <v>701</v>
      </c>
      <c r="D4499" s="784" t="s">
        <v>627</v>
      </c>
      <c r="E4499" s="784">
        <v>3.0990000000000002</v>
      </c>
      <c r="F4499" s="784" t="s">
        <v>1182</v>
      </c>
      <c r="G4499" s="784" t="s">
        <v>4431</v>
      </c>
      <c r="H4499" s="784" t="s">
        <v>4431</v>
      </c>
      <c r="I4499" s="784" t="s">
        <v>5585</v>
      </c>
    </row>
    <row r="4500" spans="1:9" hidden="1">
      <c r="A4500" t="str">
        <f>Table_wabobpsvr_AzureCalc_AzureCalcRateCard[[#This Row],[ServiceName]]&amp;Table_wabobpsvr_AzureCalc_AzureCalcRateCard[[#This Row],[Price_Level]]&amp;Table_wabobpsvr_AzureCalc_AzureCalcRateCard[[#This Row],[Region]]</f>
        <v>Standard_D6 VM (Non-Windows)A9</v>
      </c>
      <c r="B4500">
        <v>9</v>
      </c>
      <c r="C4500" t="s">
        <v>701</v>
      </c>
      <c r="D4500" t="s">
        <v>181</v>
      </c>
      <c r="E4500">
        <v>3.00603</v>
      </c>
      <c r="F4500" t="s">
        <v>1182</v>
      </c>
      <c r="G4500" s="784" t="s">
        <v>4431</v>
      </c>
      <c r="H4500" s="784" t="s">
        <v>4431</v>
      </c>
      <c r="I4500" s="784" t="s">
        <v>5585</v>
      </c>
    </row>
    <row r="4501" spans="1:9" hidden="1">
      <c r="A4501" t="str">
        <f>Table_wabobpsvr_AzureCalc_AzureCalcRateCard[[#This Row],[ServiceName]]&amp;Table_wabobpsvr_AzureCalc_AzureCalcRateCard[[#This Row],[Price_Level]]&amp;Table_wabobpsvr_AzureCalc_AzureCalcRateCard[[#This Row],[Region]]</f>
        <v>Standard_D6 VM (Non-Windows)B9</v>
      </c>
      <c r="B4501">
        <v>9</v>
      </c>
      <c r="C4501" t="s">
        <v>701</v>
      </c>
      <c r="D4501" t="s">
        <v>182</v>
      </c>
      <c r="E4501">
        <v>2.9130600000000002</v>
      </c>
      <c r="F4501" t="s">
        <v>1182</v>
      </c>
      <c r="G4501" s="784" t="s">
        <v>4431</v>
      </c>
      <c r="H4501" s="784" t="s">
        <v>4431</v>
      </c>
      <c r="I4501" s="784" t="s">
        <v>5585</v>
      </c>
    </row>
    <row r="4502" spans="1:9" hidden="1">
      <c r="A4502" t="str">
        <f>Table_wabobpsvr_AzureCalc_AzureCalcRateCard[[#This Row],[ServiceName]]&amp;Table_wabobpsvr_AzureCalc_AzureCalcRateCard[[#This Row],[Price_Level]]&amp;Table_wabobpsvr_AzureCalc_AzureCalcRateCard[[#This Row],[Region]]</f>
        <v>Standard_D6 VM (Non-Windows)C9</v>
      </c>
      <c r="B4502">
        <v>9</v>
      </c>
      <c r="C4502" t="s">
        <v>701</v>
      </c>
      <c r="D4502" t="s">
        <v>184</v>
      </c>
      <c r="E4502">
        <v>2.82009</v>
      </c>
      <c r="F4502" t="s">
        <v>1182</v>
      </c>
      <c r="G4502" s="784" t="s">
        <v>4431</v>
      </c>
      <c r="H4502" s="784" t="s">
        <v>4431</v>
      </c>
      <c r="I4502" s="784" t="s">
        <v>5585</v>
      </c>
    </row>
    <row r="4503" spans="1:9" hidden="1">
      <c r="A4503" t="str">
        <f>Table_wabobpsvr_AzureCalc_AzureCalcRateCard[[#This Row],[ServiceName]]&amp;Table_wabobpsvr_AzureCalc_AzureCalcRateCard[[#This Row],[Price_Level]]&amp;Table_wabobpsvr_AzureCalc_AzureCalcRateCard[[#This Row],[Region]]</f>
        <v>Standard_D6 VM (Non-Windows)D9</v>
      </c>
      <c r="B4503">
        <v>9</v>
      </c>
      <c r="C4503" t="s">
        <v>701</v>
      </c>
      <c r="D4503" t="s">
        <v>183</v>
      </c>
      <c r="E4503">
        <v>2.7271200000000002</v>
      </c>
      <c r="F4503" t="s">
        <v>1182</v>
      </c>
      <c r="G4503" s="784" t="s">
        <v>4431</v>
      </c>
      <c r="H4503" s="784" t="s">
        <v>4431</v>
      </c>
      <c r="I4503" s="784" t="s">
        <v>5585</v>
      </c>
    </row>
    <row r="4504" spans="1:9" hidden="1">
      <c r="A4504" t="str">
        <f>Table_wabobpsvr_AzureCalc_AzureCalcRateCard[[#This Row],[ServiceName]]&amp;Table_wabobpsvr_AzureCalc_AzureCalcRateCard[[#This Row],[Price_Level]]&amp;Table_wabobpsvr_AzureCalc_AzureCalcRateCard[[#This Row],[Region]]</f>
        <v>Basic Automation MinutesMOSP</v>
      </c>
      <c r="C4504" t="s">
        <v>3322</v>
      </c>
      <c r="D4504" t="s">
        <v>627</v>
      </c>
      <c r="E4504">
        <v>2E-3</v>
      </c>
      <c r="F4504" t="s">
        <v>3323</v>
      </c>
      <c r="G4504" s="784" t="s">
        <v>4431</v>
      </c>
      <c r="H4504" s="784" t="s">
        <v>4431</v>
      </c>
      <c r="I4504" s="784" t="s">
        <v>5586</v>
      </c>
    </row>
    <row r="4505" spans="1:9" hidden="1">
      <c r="A4505" t="str">
        <f>Table_wabobpsvr_AzureCalc_AzureCalcRateCard[[#This Row],[ServiceName]]&amp;Table_wabobpsvr_AzureCalc_AzureCalcRateCard[[#This Row],[Price_Level]]&amp;Table_wabobpsvr_AzureCalc_AzureCalcRateCard[[#This Row],[Region]]</f>
        <v>Basic Automation MinutesA</v>
      </c>
      <c r="C4505" t="s">
        <v>3322</v>
      </c>
      <c r="D4505" t="s">
        <v>181</v>
      </c>
      <c r="E4505">
        <v>1.9400000000000001E-3</v>
      </c>
      <c r="F4505" t="s">
        <v>3323</v>
      </c>
      <c r="G4505" s="784" t="s">
        <v>3324</v>
      </c>
      <c r="H4505" s="784" t="s">
        <v>3325</v>
      </c>
      <c r="I4505" s="784" t="s">
        <v>5586</v>
      </c>
    </row>
    <row r="4506" spans="1:9" hidden="1">
      <c r="A4506" t="str">
        <f>Table_wabobpsvr_AzureCalc_AzureCalcRateCard[[#This Row],[ServiceName]]&amp;Table_wabobpsvr_AzureCalc_AzureCalcRateCard[[#This Row],[Price_Level]]&amp;Table_wabobpsvr_AzureCalc_AzureCalcRateCard[[#This Row],[Region]]</f>
        <v>Basic Automation MinutesB</v>
      </c>
      <c r="B4506" s="33"/>
      <c r="C4506" s="33" t="s">
        <v>3322</v>
      </c>
      <c r="D4506" s="33" t="s">
        <v>182</v>
      </c>
      <c r="E4506" s="33">
        <v>1.8799999999999999E-3</v>
      </c>
      <c r="F4506" s="33" t="s">
        <v>3323</v>
      </c>
      <c r="G4506" s="828" t="s">
        <v>3324</v>
      </c>
      <c r="H4506" s="828" t="s">
        <v>3325</v>
      </c>
      <c r="I4506" s="828" t="s">
        <v>5586</v>
      </c>
    </row>
    <row r="4507" spans="1:9" hidden="1">
      <c r="A4507" t="str">
        <f>Table_wabobpsvr_AzureCalc_AzureCalcRateCard[[#This Row],[ServiceName]]&amp;Table_wabobpsvr_AzureCalc_AzureCalcRateCard[[#This Row],[Price_Level]]&amp;Table_wabobpsvr_AzureCalc_AzureCalcRateCard[[#This Row],[Region]]</f>
        <v>Basic Automation MinutesC</v>
      </c>
      <c r="C4507" t="s">
        <v>3322</v>
      </c>
      <c r="D4507" t="s">
        <v>184</v>
      </c>
      <c r="E4507">
        <v>1.82E-3</v>
      </c>
      <c r="F4507" t="s">
        <v>3323</v>
      </c>
      <c r="G4507" s="784" t="s">
        <v>3324</v>
      </c>
      <c r="H4507" s="784" t="s">
        <v>3325</v>
      </c>
      <c r="I4507" s="784" t="s">
        <v>5586</v>
      </c>
    </row>
    <row r="4508" spans="1:9" hidden="1">
      <c r="A4508" t="str">
        <f>Table_wabobpsvr_AzureCalc_AzureCalcRateCard[[#This Row],[ServiceName]]&amp;Table_wabobpsvr_AzureCalc_AzureCalcRateCard[[#This Row],[Price_Level]]&amp;Table_wabobpsvr_AzureCalc_AzureCalcRateCard[[#This Row],[Region]]</f>
        <v>Basic Automation MinutesD</v>
      </c>
      <c r="C4508" t="s">
        <v>3322</v>
      </c>
      <c r="D4508" t="s">
        <v>183</v>
      </c>
      <c r="E4508">
        <v>1.7600000000000001E-3</v>
      </c>
      <c r="F4508" t="s">
        <v>3323</v>
      </c>
      <c r="G4508" s="784" t="s">
        <v>3324</v>
      </c>
      <c r="H4508" s="784" t="s">
        <v>3325</v>
      </c>
      <c r="I4508" s="784" t="s">
        <v>5586</v>
      </c>
    </row>
    <row r="4509" spans="1:9" hidden="1">
      <c r="A4509" t="str">
        <f>Table_wabobpsvr_AzureCalc_AzureCalcRateCard[[#This Row],[ServiceName]]&amp;Table_wabobpsvr_AzureCalc_AzureCalcRateCard[[#This Row],[Price_Level]]&amp;Table_wabobpsvr_AzureCalc_AzureCalcRateCard[[#This Row],[Region]]</f>
        <v>Standard_D6 VM (Non-Windows)MOSP13</v>
      </c>
      <c r="B4509">
        <v>13</v>
      </c>
      <c r="C4509" t="s">
        <v>701</v>
      </c>
      <c r="D4509" t="s">
        <v>627</v>
      </c>
      <c r="E4509">
        <v>3.004</v>
      </c>
      <c r="F4509" t="s">
        <v>1182</v>
      </c>
      <c r="G4509" s="784" t="s">
        <v>4431</v>
      </c>
      <c r="H4509" s="784" t="s">
        <v>4431</v>
      </c>
      <c r="I4509" s="784" t="s">
        <v>5587</v>
      </c>
    </row>
    <row r="4510" spans="1:9" hidden="1">
      <c r="A4510" t="str">
        <f>Table_wabobpsvr_AzureCalc_AzureCalcRateCard[[#This Row],[ServiceName]]&amp;Table_wabobpsvr_AzureCalc_AzureCalcRateCard[[#This Row],[Price_Level]]&amp;Table_wabobpsvr_AzureCalc_AzureCalcRateCard[[#This Row],[Region]]</f>
        <v>Standard_D6 VM (Non-Windows)A13</v>
      </c>
      <c r="B4510">
        <v>13</v>
      </c>
      <c r="C4510" t="s">
        <v>701</v>
      </c>
      <c r="D4510" t="s">
        <v>181</v>
      </c>
      <c r="E4510">
        <v>2.9138799999999998</v>
      </c>
      <c r="F4510" t="s">
        <v>1182</v>
      </c>
      <c r="G4510" s="784" t="s">
        <v>4431</v>
      </c>
      <c r="H4510" s="784" t="s">
        <v>4431</v>
      </c>
      <c r="I4510" s="784" t="s">
        <v>5587</v>
      </c>
    </row>
    <row r="4511" spans="1:9" hidden="1">
      <c r="A4511" t="str">
        <f>Table_wabobpsvr_AzureCalc_AzureCalcRateCard[[#This Row],[ServiceName]]&amp;Table_wabobpsvr_AzureCalc_AzureCalcRateCard[[#This Row],[Price_Level]]&amp;Table_wabobpsvr_AzureCalc_AzureCalcRateCard[[#This Row],[Region]]</f>
        <v>Standard_D6 VM (Non-Windows)B13</v>
      </c>
      <c r="B4511">
        <v>13</v>
      </c>
      <c r="C4511" t="s">
        <v>701</v>
      </c>
      <c r="D4511" t="s">
        <v>182</v>
      </c>
      <c r="E4511">
        <v>2.82376</v>
      </c>
      <c r="F4511" t="s">
        <v>1182</v>
      </c>
      <c r="G4511" s="784" t="s">
        <v>4431</v>
      </c>
      <c r="H4511" s="784" t="s">
        <v>4431</v>
      </c>
      <c r="I4511" s="784" t="s">
        <v>5587</v>
      </c>
    </row>
    <row r="4512" spans="1:9" hidden="1">
      <c r="A4512" t="str">
        <f>Table_wabobpsvr_AzureCalc_AzureCalcRateCard[[#This Row],[ServiceName]]&amp;Table_wabobpsvr_AzureCalc_AzureCalcRateCard[[#This Row],[Price_Level]]&amp;Table_wabobpsvr_AzureCalc_AzureCalcRateCard[[#This Row],[Region]]</f>
        <v>Standard_D6 VM (Non-Windows)C13</v>
      </c>
      <c r="B4512">
        <v>13</v>
      </c>
      <c r="C4512" t="s">
        <v>701</v>
      </c>
      <c r="D4512" t="s">
        <v>184</v>
      </c>
      <c r="E4512">
        <v>2.7336399999999998</v>
      </c>
      <c r="F4512" t="s">
        <v>1182</v>
      </c>
      <c r="G4512" s="784" t="s">
        <v>4431</v>
      </c>
      <c r="H4512" s="784" t="s">
        <v>4431</v>
      </c>
      <c r="I4512" s="784" t="s">
        <v>5587</v>
      </c>
    </row>
    <row r="4513" spans="1:9" hidden="1">
      <c r="A4513" t="str">
        <f>Table_wabobpsvr_AzureCalc_AzureCalcRateCard[[#This Row],[ServiceName]]&amp;Table_wabobpsvr_AzureCalc_AzureCalcRateCard[[#This Row],[Price_Level]]&amp;Table_wabobpsvr_AzureCalc_AzureCalcRateCard[[#This Row],[Region]]</f>
        <v>Standard_D6 VM (Non-Windows)D13</v>
      </c>
      <c r="B4513">
        <v>13</v>
      </c>
      <c r="C4513" t="s">
        <v>701</v>
      </c>
      <c r="D4513" t="s">
        <v>183</v>
      </c>
      <c r="E4513">
        <v>2.6435200000000001</v>
      </c>
      <c r="F4513" t="s">
        <v>1182</v>
      </c>
      <c r="G4513" s="784" t="s">
        <v>4431</v>
      </c>
      <c r="H4513" s="784" t="s">
        <v>4431</v>
      </c>
      <c r="I4513" s="784" t="s">
        <v>5587</v>
      </c>
    </row>
    <row r="4514" spans="1:9" hidden="1">
      <c r="A4514" t="str">
        <f>Table_wabobpsvr_AzureCalc_AzureCalcRateCard[[#This Row],[ServiceName]]&amp;Table_wabobpsvr_AzureCalc_AzureCalcRateCard[[#This Row],[Price_Level]]&amp;Table_wabobpsvr_AzureCalc_AzureCalcRateCard[[#This Row],[Region]]</f>
        <v>Standard_D6 VM (Non-Windows)MOSP7</v>
      </c>
      <c r="B4514">
        <v>7</v>
      </c>
      <c r="C4514" t="s">
        <v>701</v>
      </c>
      <c r="D4514" t="s">
        <v>627</v>
      </c>
      <c r="E4514">
        <v>2.4350000000000001</v>
      </c>
      <c r="F4514" t="s">
        <v>1182</v>
      </c>
      <c r="G4514" s="784" t="s">
        <v>4431</v>
      </c>
      <c r="H4514" s="784" t="s">
        <v>4431</v>
      </c>
      <c r="I4514" s="784" t="s">
        <v>5588</v>
      </c>
    </row>
    <row r="4515" spans="1:9" hidden="1">
      <c r="A4515" t="str">
        <f>Table_wabobpsvr_AzureCalc_AzureCalcRateCard[[#This Row],[ServiceName]]&amp;Table_wabobpsvr_AzureCalc_AzureCalcRateCard[[#This Row],[Price_Level]]&amp;Table_wabobpsvr_AzureCalc_AzureCalcRateCard[[#This Row],[Region]]</f>
        <v>Standard_D6 VM (Non-Windows)A7</v>
      </c>
      <c r="B4515">
        <v>7</v>
      </c>
      <c r="C4515" t="s">
        <v>701</v>
      </c>
      <c r="D4515" t="s">
        <v>181</v>
      </c>
      <c r="E4515">
        <v>2.3619500000000002</v>
      </c>
      <c r="F4515" t="s">
        <v>1182</v>
      </c>
      <c r="G4515" s="784" t="s">
        <v>4431</v>
      </c>
      <c r="H4515" s="784" t="s">
        <v>4431</v>
      </c>
      <c r="I4515" s="784" t="s">
        <v>5588</v>
      </c>
    </row>
    <row r="4516" spans="1:9" hidden="1">
      <c r="A4516" t="str">
        <f>Table_wabobpsvr_AzureCalc_AzureCalcRateCard[[#This Row],[ServiceName]]&amp;Table_wabobpsvr_AzureCalc_AzureCalcRateCard[[#This Row],[Price_Level]]&amp;Table_wabobpsvr_AzureCalc_AzureCalcRateCard[[#This Row],[Region]]</f>
        <v>Standard_D6 VM (Non-Windows)B7</v>
      </c>
      <c r="B4516">
        <v>7</v>
      </c>
      <c r="C4516" t="s">
        <v>701</v>
      </c>
      <c r="D4516" t="s">
        <v>182</v>
      </c>
      <c r="E4516">
        <v>2.2888999999999999</v>
      </c>
      <c r="F4516" t="s">
        <v>1182</v>
      </c>
      <c r="G4516" s="784" t="s">
        <v>4431</v>
      </c>
      <c r="H4516" s="784" t="s">
        <v>4431</v>
      </c>
      <c r="I4516" s="784" t="s">
        <v>5588</v>
      </c>
    </row>
    <row r="4517" spans="1:9" hidden="1">
      <c r="A4517" t="str">
        <f>Table_wabobpsvr_AzureCalc_AzureCalcRateCard[[#This Row],[ServiceName]]&amp;Table_wabobpsvr_AzureCalc_AzureCalcRateCard[[#This Row],[Price_Level]]&amp;Table_wabobpsvr_AzureCalc_AzureCalcRateCard[[#This Row],[Region]]</f>
        <v>Standard_D6 VM (Non-Windows)C7</v>
      </c>
      <c r="B4517">
        <v>7</v>
      </c>
      <c r="C4517" t="s">
        <v>701</v>
      </c>
      <c r="D4517" t="s">
        <v>184</v>
      </c>
      <c r="E4517">
        <v>2.2158500000000001</v>
      </c>
      <c r="F4517" t="s">
        <v>1182</v>
      </c>
      <c r="G4517" s="784" t="s">
        <v>4431</v>
      </c>
      <c r="H4517" s="784" t="s">
        <v>4431</v>
      </c>
      <c r="I4517" s="784" t="s">
        <v>5588</v>
      </c>
    </row>
    <row r="4518" spans="1:9" hidden="1">
      <c r="A4518" t="str">
        <f>Table_wabobpsvr_AzureCalc_AzureCalcRateCard[[#This Row],[ServiceName]]&amp;Table_wabobpsvr_AzureCalc_AzureCalcRateCard[[#This Row],[Price_Level]]&amp;Table_wabobpsvr_AzureCalc_AzureCalcRateCard[[#This Row],[Region]]</f>
        <v>Standard_D6 VM (Non-Windows)D7</v>
      </c>
      <c r="B4518">
        <v>7</v>
      </c>
      <c r="C4518" t="s">
        <v>701</v>
      </c>
      <c r="D4518" t="s">
        <v>183</v>
      </c>
      <c r="E4518">
        <v>2.1427999999999998</v>
      </c>
      <c r="F4518" t="s">
        <v>1182</v>
      </c>
      <c r="G4518" s="784" t="s">
        <v>4431</v>
      </c>
      <c r="H4518" s="784" t="s">
        <v>4431</v>
      </c>
      <c r="I4518" s="784" t="s">
        <v>5588</v>
      </c>
    </row>
    <row r="4519" spans="1:9" hidden="1">
      <c r="A4519" s="784" t="str">
        <f>Table_wabobpsvr_AzureCalc_AzureCalcRateCard[[#This Row],[ServiceName]]&amp;Table_wabobpsvr_AzureCalc_AzureCalcRateCard[[#This Row],[Price_Level]]&amp;Table_wabobpsvr_AzureCalc_AzureCalcRateCard[[#This Row],[Region]]</f>
        <v>Standard_D6 VM (Non-Windows)MOSP8</v>
      </c>
      <c r="B4519" s="784">
        <v>8</v>
      </c>
      <c r="C4519" s="784" t="s">
        <v>701</v>
      </c>
      <c r="D4519" s="784" t="s">
        <v>627</v>
      </c>
      <c r="E4519" s="784">
        <v>2.9729999999999999</v>
      </c>
      <c r="F4519" s="784" t="s">
        <v>1182</v>
      </c>
      <c r="G4519" s="784" t="s">
        <v>4431</v>
      </c>
      <c r="H4519" s="784" t="s">
        <v>4431</v>
      </c>
      <c r="I4519" s="784" t="s">
        <v>5589</v>
      </c>
    </row>
    <row r="4520" spans="1:9" hidden="1">
      <c r="A4520" s="784" t="str">
        <f>Table_wabobpsvr_AzureCalc_AzureCalcRateCard[[#This Row],[ServiceName]]&amp;Table_wabobpsvr_AzureCalc_AzureCalcRateCard[[#This Row],[Price_Level]]&amp;Table_wabobpsvr_AzureCalc_AzureCalcRateCard[[#This Row],[Region]]</f>
        <v>Standard_D6 VM (Non-Windows)A8</v>
      </c>
      <c r="B4520" s="784">
        <v>8</v>
      </c>
      <c r="C4520" s="784" t="s">
        <v>701</v>
      </c>
      <c r="D4520" s="784" t="s">
        <v>181</v>
      </c>
      <c r="E4520" s="784">
        <v>2.88381</v>
      </c>
      <c r="F4520" s="784" t="s">
        <v>1182</v>
      </c>
      <c r="G4520" s="784" t="s">
        <v>4431</v>
      </c>
      <c r="H4520" s="784" t="s">
        <v>4431</v>
      </c>
      <c r="I4520" s="784" t="s">
        <v>5589</v>
      </c>
    </row>
    <row r="4521" spans="1:9" hidden="1">
      <c r="A4521" s="784" t="str">
        <f>Table_wabobpsvr_AzureCalc_AzureCalcRateCard[[#This Row],[ServiceName]]&amp;Table_wabobpsvr_AzureCalc_AzureCalcRateCard[[#This Row],[Price_Level]]&amp;Table_wabobpsvr_AzureCalc_AzureCalcRateCard[[#This Row],[Region]]</f>
        <v>Standard_D6 VM (Non-Windows)B8</v>
      </c>
      <c r="B4521" s="784">
        <v>8</v>
      </c>
      <c r="C4521" s="784" t="s">
        <v>701</v>
      </c>
      <c r="D4521" s="784" t="s">
        <v>182</v>
      </c>
      <c r="E4521" s="784">
        <v>2.7946200000000001</v>
      </c>
      <c r="F4521" s="784" t="s">
        <v>1182</v>
      </c>
      <c r="G4521" s="784" t="s">
        <v>4431</v>
      </c>
      <c r="H4521" s="784" t="s">
        <v>4431</v>
      </c>
      <c r="I4521" s="784" t="s">
        <v>5589</v>
      </c>
    </row>
    <row r="4522" spans="1:9" hidden="1">
      <c r="A4522" s="784" t="str">
        <f>Table_wabobpsvr_AzureCalc_AzureCalcRateCard[[#This Row],[ServiceName]]&amp;Table_wabobpsvr_AzureCalc_AzureCalcRateCard[[#This Row],[Price_Level]]&amp;Table_wabobpsvr_AzureCalc_AzureCalcRateCard[[#This Row],[Region]]</f>
        <v>Standard_D6 VM (Non-Windows)C8</v>
      </c>
      <c r="B4522" s="784">
        <v>8</v>
      </c>
      <c r="C4522" s="784" t="s">
        <v>701</v>
      </c>
      <c r="D4522" s="784" t="s">
        <v>184</v>
      </c>
      <c r="E4522" s="784">
        <v>2.7054299999999998</v>
      </c>
      <c r="F4522" s="784" t="s">
        <v>1182</v>
      </c>
      <c r="G4522" s="784" t="s">
        <v>4431</v>
      </c>
      <c r="H4522" s="784" t="s">
        <v>4431</v>
      </c>
      <c r="I4522" s="784" t="s">
        <v>5589</v>
      </c>
    </row>
    <row r="4523" spans="1:9" hidden="1">
      <c r="A4523" s="784" t="str">
        <f>Table_wabobpsvr_AzureCalc_AzureCalcRateCard[[#This Row],[ServiceName]]&amp;Table_wabobpsvr_AzureCalc_AzureCalcRateCard[[#This Row],[Price_Level]]&amp;Table_wabobpsvr_AzureCalc_AzureCalcRateCard[[#This Row],[Region]]</f>
        <v>Standard_D6 VM (Non-Windows)D8</v>
      </c>
      <c r="B4523" s="784">
        <v>8</v>
      </c>
      <c r="C4523" s="784" t="s">
        <v>701</v>
      </c>
      <c r="D4523" s="784" t="s">
        <v>183</v>
      </c>
      <c r="E4523" s="784">
        <v>2.6162399999999999</v>
      </c>
      <c r="F4523" s="784" t="s">
        <v>1182</v>
      </c>
      <c r="G4523" s="784" t="s">
        <v>4431</v>
      </c>
      <c r="H4523" s="784" t="s">
        <v>4431</v>
      </c>
      <c r="I4523" s="784" t="s">
        <v>5589</v>
      </c>
    </row>
    <row r="4524" spans="1:9" hidden="1">
      <c r="A4524" s="784" t="str">
        <f>Table_wabobpsvr_AzureCalc_AzureCalcRateCard[[#This Row],[ServiceName]]&amp;Table_wabobpsvr_AzureCalc_AzureCalcRateCard[[#This Row],[Price_Level]]&amp;Table_wabobpsvr_AzureCalc_AzureCalcRateCard[[#This Row],[Region]]</f>
        <v>Standard_D6 VM (Non-Windows)MOSP11</v>
      </c>
      <c r="B4524" s="784">
        <v>11</v>
      </c>
      <c r="C4524" s="784" t="s">
        <v>701</v>
      </c>
      <c r="D4524" s="784" t="s">
        <v>627</v>
      </c>
      <c r="E4524" s="784">
        <v>3.6680000000000001</v>
      </c>
      <c r="F4524" s="784" t="s">
        <v>1182</v>
      </c>
      <c r="G4524" s="784" t="s">
        <v>4431</v>
      </c>
      <c r="H4524" s="784" t="s">
        <v>4431</v>
      </c>
      <c r="I4524" s="784" t="s">
        <v>5590</v>
      </c>
    </row>
    <row r="4525" spans="1:9" hidden="1">
      <c r="A4525" s="784" t="str">
        <f>Table_wabobpsvr_AzureCalc_AzureCalcRateCard[[#This Row],[ServiceName]]&amp;Table_wabobpsvr_AzureCalc_AzureCalcRateCard[[#This Row],[Price_Level]]&amp;Table_wabobpsvr_AzureCalc_AzureCalcRateCard[[#This Row],[Region]]</f>
        <v>Standard_D6 VM (Non-Windows)A11</v>
      </c>
      <c r="B4525" s="784">
        <v>11</v>
      </c>
      <c r="C4525" s="784" t="s">
        <v>701</v>
      </c>
      <c r="D4525" s="784" t="s">
        <v>181</v>
      </c>
      <c r="E4525" s="784">
        <v>3.55796</v>
      </c>
      <c r="F4525" s="784" t="s">
        <v>1182</v>
      </c>
      <c r="G4525" s="784" t="s">
        <v>4431</v>
      </c>
      <c r="H4525" s="784" t="s">
        <v>4431</v>
      </c>
      <c r="I4525" s="784" t="s">
        <v>5590</v>
      </c>
    </row>
    <row r="4526" spans="1:9" hidden="1">
      <c r="A4526" s="784" t="str">
        <f>Table_wabobpsvr_AzureCalc_AzureCalcRateCard[[#This Row],[ServiceName]]&amp;Table_wabobpsvr_AzureCalc_AzureCalcRateCard[[#This Row],[Price_Level]]&amp;Table_wabobpsvr_AzureCalc_AzureCalcRateCard[[#This Row],[Region]]</f>
        <v>Standard_D6 VM (Non-Windows)B11</v>
      </c>
      <c r="B4526" s="784">
        <v>11</v>
      </c>
      <c r="C4526" s="784" t="s">
        <v>701</v>
      </c>
      <c r="D4526" s="784" t="s">
        <v>182</v>
      </c>
      <c r="E4526" s="784">
        <v>3.4479199999999999</v>
      </c>
      <c r="F4526" s="784" t="s">
        <v>1182</v>
      </c>
      <c r="G4526" s="784" t="s">
        <v>4431</v>
      </c>
      <c r="H4526" s="784" t="s">
        <v>4431</v>
      </c>
      <c r="I4526" s="784" t="s">
        <v>5590</v>
      </c>
    </row>
    <row r="4527" spans="1:9" hidden="1">
      <c r="A4527" s="784" t="str">
        <f>Table_wabobpsvr_AzureCalc_AzureCalcRateCard[[#This Row],[ServiceName]]&amp;Table_wabobpsvr_AzureCalc_AzureCalcRateCard[[#This Row],[Price_Level]]&amp;Table_wabobpsvr_AzureCalc_AzureCalcRateCard[[#This Row],[Region]]</f>
        <v>Standard_D6 VM (Non-Windows)C11</v>
      </c>
      <c r="B4527" s="784">
        <v>11</v>
      </c>
      <c r="C4527" s="784" t="s">
        <v>701</v>
      </c>
      <c r="D4527" s="784" t="s">
        <v>184</v>
      </c>
      <c r="E4527" s="784">
        <v>3.3378800000000002</v>
      </c>
      <c r="F4527" s="784" t="s">
        <v>1182</v>
      </c>
      <c r="G4527" s="784" t="s">
        <v>4431</v>
      </c>
      <c r="H4527" s="784" t="s">
        <v>4431</v>
      </c>
      <c r="I4527" s="784" t="s">
        <v>5590</v>
      </c>
    </row>
    <row r="4528" spans="1:9" hidden="1">
      <c r="A4528" s="784" t="str">
        <f>Table_wabobpsvr_AzureCalc_AzureCalcRateCard[[#This Row],[ServiceName]]&amp;Table_wabobpsvr_AzureCalc_AzureCalcRateCard[[#This Row],[Price_Level]]&amp;Table_wabobpsvr_AzureCalc_AzureCalcRateCard[[#This Row],[Region]]</f>
        <v>Standard_D6 VM (Non-Windows)D11</v>
      </c>
      <c r="B4528" s="784">
        <v>11</v>
      </c>
      <c r="C4528" s="784" t="s">
        <v>701</v>
      </c>
      <c r="D4528" s="784" t="s">
        <v>183</v>
      </c>
      <c r="E4528" s="784">
        <v>3.22784</v>
      </c>
      <c r="F4528" s="784" t="s">
        <v>1182</v>
      </c>
      <c r="G4528" s="784" t="s">
        <v>4431</v>
      </c>
      <c r="H4528" s="784" t="s">
        <v>4431</v>
      </c>
      <c r="I4528" s="784" t="s">
        <v>5590</v>
      </c>
    </row>
    <row r="4529" spans="1:9" hidden="1">
      <c r="A4529" s="784" t="str">
        <f>Table_wabobpsvr_AzureCalc_AzureCalcRateCard[[#This Row],[ServiceName]]&amp;Table_wabobpsvr_AzureCalc_AzureCalcRateCard[[#This Row],[Price_Level]]&amp;Table_wabobpsvr_AzureCalc_AzureCalcRateCard[[#This Row],[Region]]</f>
        <v>Standard_D6 VM (Non-Windows)MOSP12</v>
      </c>
      <c r="B4529" s="784">
        <v>12</v>
      </c>
      <c r="C4529" s="784" t="s">
        <v>701</v>
      </c>
      <c r="D4529" s="784" t="s">
        <v>627</v>
      </c>
      <c r="E4529" s="784">
        <v>3.194</v>
      </c>
      <c r="F4529" s="784" t="s">
        <v>1182</v>
      </c>
      <c r="G4529" s="784" t="s">
        <v>4431</v>
      </c>
      <c r="H4529" s="784" t="s">
        <v>4431</v>
      </c>
      <c r="I4529" s="784" t="s">
        <v>5591</v>
      </c>
    </row>
    <row r="4530" spans="1:9" hidden="1">
      <c r="A4530" s="784" t="str">
        <f>Table_wabobpsvr_AzureCalc_AzureCalcRateCard[[#This Row],[ServiceName]]&amp;Table_wabobpsvr_AzureCalc_AzureCalcRateCard[[#This Row],[Price_Level]]&amp;Table_wabobpsvr_AzureCalc_AzureCalcRateCard[[#This Row],[Region]]</f>
        <v>Standard_D6 VM (Non-Windows)A12</v>
      </c>
      <c r="B4530" s="784">
        <v>12</v>
      </c>
      <c r="C4530" s="784" t="s">
        <v>701</v>
      </c>
      <c r="D4530" s="784" t="s">
        <v>181</v>
      </c>
      <c r="E4530" s="784">
        <v>3.0981800000000002</v>
      </c>
      <c r="F4530" s="784" t="s">
        <v>1182</v>
      </c>
      <c r="G4530" s="784" t="s">
        <v>4431</v>
      </c>
      <c r="H4530" s="784" t="s">
        <v>4431</v>
      </c>
      <c r="I4530" s="784" t="s">
        <v>5591</v>
      </c>
    </row>
    <row r="4531" spans="1:9" hidden="1">
      <c r="A4531" s="784" t="str">
        <f>Table_wabobpsvr_AzureCalc_AzureCalcRateCard[[#This Row],[ServiceName]]&amp;Table_wabobpsvr_AzureCalc_AzureCalcRateCard[[#This Row],[Price_Level]]&amp;Table_wabobpsvr_AzureCalc_AzureCalcRateCard[[#This Row],[Region]]</f>
        <v>Standard_D6 VM (Non-Windows)B12</v>
      </c>
      <c r="B4531" s="784">
        <v>12</v>
      </c>
      <c r="C4531" s="784" t="s">
        <v>701</v>
      </c>
      <c r="D4531" s="784" t="s">
        <v>182</v>
      </c>
      <c r="E4531" s="784">
        <v>3.0023599999999999</v>
      </c>
      <c r="F4531" s="784" t="s">
        <v>1182</v>
      </c>
      <c r="G4531" s="784" t="s">
        <v>4431</v>
      </c>
      <c r="H4531" s="784" t="s">
        <v>4431</v>
      </c>
      <c r="I4531" s="784" t="s">
        <v>5591</v>
      </c>
    </row>
    <row r="4532" spans="1:9" hidden="1">
      <c r="A4532" s="784" t="str">
        <f>Table_wabobpsvr_AzureCalc_AzureCalcRateCard[[#This Row],[ServiceName]]&amp;Table_wabobpsvr_AzureCalc_AzureCalcRateCard[[#This Row],[Price_Level]]&amp;Table_wabobpsvr_AzureCalc_AzureCalcRateCard[[#This Row],[Region]]</f>
        <v>Standard_D6 VM (Non-Windows)C12</v>
      </c>
      <c r="B4532" s="784">
        <v>12</v>
      </c>
      <c r="C4532" s="784" t="s">
        <v>701</v>
      </c>
      <c r="D4532" s="784" t="s">
        <v>184</v>
      </c>
      <c r="E4532" s="784">
        <v>2.9065400000000001</v>
      </c>
      <c r="F4532" s="784" t="s">
        <v>1182</v>
      </c>
      <c r="G4532" s="784" t="s">
        <v>4431</v>
      </c>
      <c r="H4532" s="784" t="s">
        <v>4431</v>
      </c>
      <c r="I4532" s="784" t="s">
        <v>5591</v>
      </c>
    </row>
    <row r="4533" spans="1:9" hidden="1">
      <c r="A4533" s="784" t="str">
        <f>Table_wabobpsvr_AzureCalc_AzureCalcRateCard[[#This Row],[ServiceName]]&amp;Table_wabobpsvr_AzureCalc_AzureCalcRateCard[[#This Row],[Price_Level]]&amp;Table_wabobpsvr_AzureCalc_AzureCalcRateCard[[#This Row],[Region]]</f>
        <v>Standard_D6 VM (Non-Windows)D12</v>
      </c>
      <c r="B4533" s="784">
        <v>12</v>
      </c>
      <c r="C4533" s="784" t="s">
        <v>701</v>
      </c>
      <c r="D4533" s="784" t="s">
        <v>183</v>
      </c>
      <c r="E4533" s="784">
        <v>2.8107199999999999</v>
      </c>
      <c r="F4533" s="784" t="s">
        <v>1182</v>
      </c>
      <c r="G4533" s="784" t="s">
        <v>4431</v>
      </c>
      <c r="H4533" s="784" t="s">
        <v>4431</v>
      </c>
      <c r="I4533" s="784" t="s">
        <v>5591</v>
      </c>
    </row>
    <row r="4534" spans="1:9" hidden="1">
      <c r="A4534" s="784" t="str">
        <f>Table_wabobpsvr_AzureCalc_AzureCalcRateCard[[#This Row],[ServiceName]]&amp;Table_wabobpsvr_AzureCalc_AzureCalcRateCard[[#This Row],[Price_Level]]&amp;Table_wabobpsvr_AzureCalc_AzureCalcRateCard[[#This Row],[Region]]</f>
        <v>Standard_D6 VM (Non-Windows)MOSP3</v>
      </c>
      <c r="B4534" s="784">
        <v>3</v>
      </c>
      <c r="C4534" s="784" t="s">
        <v>701</v>
      </c>
      <c r="D4534" s="784" t="s">
        <v>627</v>
      </c>
      <c r="E4534" s="784">
        <v>2.4350000000000001</v>
      </c>
      <c r="F4534" s="784" t="s">
        <v>1182</v>
      </c>
      <c r="G4534" s="784" t="s">
        <v>4431</v>
      </c>
      <c r="H4534" s="784" t="s">
        <v>4431</v>
      </c>
      <c r="I4534" s="784" t="s">
        <v>5592</v>
      </c>
    </row>
    <row r="4535" spans="1:9" hidden="1">
      <c r="A4535" s="784" t="str">
        <f>Table_wabobpsvr_AzureCalc_AzureCalcRateCard[[#This Row],[ServiceName]]&amp;Table_wabobpsvr_AzureCalc_AzureCalcRateCard[[#This Row],[Price_Level]]&amp;Table_wabobpsvr_AzureCalc_AzureCalcRateCard[[#This Row],[Region]]</f>
        <v>Standard_D6 VM (Non-Windows)A3</v>
      </c>
      <c r="B4535" s="784">
        <v>3</v>
      </c>
      <c r="C4535" s="784" t="s">
        <v>701</v>
      </c>
      <c r="D4535" s="784" t="s">
        <v>181</v>
      </c>
      <c r="E4535" s="784">
        <v>2.3619500000000002</v>
      </c>
      <c r="F4535" s="784" t="s">
        <v>1182</v>
      </c>
      <c r="G4535" s="784" t="s">
        <v>4431</v>
      </c>
      <c r="H4535" s="784" t="s">
        <v>4431</v>
      </c>
      <c r="I4535" s="784" t="s">
        <v>5592</v>
      </c>
    </row>
    <row r="4536" spans="1:9" hidden="1">
      <c r="A4536" s="784" t="str">
        <f>Table_wabobpsvr_AzureCalc_AzureCalcRateCard[[#This Row],[ServiceName]]&amp;Table_wabobpsvr_AzureCalc_AzureCalcRateCard[[#This Row],[Price_Level]]&amp;Table_wabobpsvr_AzureCalc_AzureCalcRateCard[[#This Row],[Region]]</f>
        <v>Standard_D6 VM (Non-Windows)B3</v>
      </c>
      <c r="B4536" s="784">
        <v>3</v>
      </c>
      <c r="C4536" s="784" t="s">
        <v>701</v>
      </c>
      <c r="D4536" s="784" t="s">
        <v>182</v>
      </c>
      <c r="E4536" s="784">
        <v>2.2888999999999999</v>
      </c>
      <c r="F4536" s="784" t="s">
        <v>1182</v>
      </c>
      <c r="G4536" s="784" t="s">
        <v>4431</v>
      </c>
      <c r="H4536" s="784" t="s">
        <v>4431</v>
      </c>
      <c r="I4536" s="784" t="s">
        <v>5592</v>
      </c>
    </row>
    <row r="4537" spans="1:9" hidden="1">
      <c r="A4537" t="str">
        <f>Table_wabobpsvr_AzureCalc_AzureCalcRateCard[[#This Row],[ServiceName]]&amp;Table_wabobpsvr_AzureCalc_AzureCalcRateCard[[#This Row],[Price_Level]]&amp;Table_wabobpsvr_AzureCalc_AzureCalcRateCard[[#This Row],[Region]]</f>
        <v>Standard_D6 VM (Non-Windows)C3</v>
      </c>
      <c r="B4537">
        <v>3</v>
      </c>
      <c r="C4537" t="s">
        <v>701</v>
      </c>
      <c r="D4537" t="s">
        <v>184</v>
      </c>
      <c r="E4537">
        <v>2.2158500000000001</v>
      </c>
      <c r="F4537" t="s">
        <v>1182</v>
      </c>
      <c r="G4537" s="784" t="s">
        <v>4431</v>
      </c>
      <c r="H4537" s="784" t="s">
        <v>4431</v>
      </c>
      <c r="I4537" s="784" t="s">
        <v>5592</v>
      </c>
    </row>
    <row r="4538" spans="1:9" hidden="1">
      <c r="A4538" t="str">
        <f>Table_wabobpsvr_AzureCalc_AzureCalcRateCard[[#This Row],[ServiceName]]&amp;Table_wabobpsvr_AzureCalc_AzureCalcRateCard[[#This Row],[Price_Level]]&amp;Table_wabobpsvr_AzureCalc_AzureCalcRateCard[[#This Row],[Region]]</f>
        <v>Standard_D6 VM (Non-Windows)D3</v>
      </c>
      <c r="B4538">
        <v>3</v>
      </c>
      <c r="C4538" t="s">
        <v>701</v>
      </c>
      <c r="D4538" t="s">
        <v>183</v>
      </c>
      <c r="E4538">
        <v>2.1427999999999998</v>
      </c>
      <c r="F4538" t="s">
        <v>1182</v>
      </c>
      <c r="G4538" s="784" t="s">
        <v>4431</v>
      </c>
      <c r="H4538" s="784" t="s">
        <v>4431</v>
      </c>
      <c r="I4538" s="784" t="s">
        <v>5592</v>
      </c>
    </row>
    <row r="4539" spans="1:9" hidden="1">
      <c r="A4539" t="str">
        <f>Table_wabobpsvr_AzureCalc_AzureCalcRateCard[[#This Row],[ServiceName]]&amp;Table_wabobpsvr_AzureCalc_AzureCalcRateCard[[#This Row],[Price_Level]]&amp;Table_wabobpsvr_AzureCalc_AzureCalcRateCard[[#This Row],[Region]]</f>
        <v>Standard_D6 VM (Non-Windows)MOSP6</v>
      </c>
      <c r="B4539">
        <v>6</v>
      </c>
      <c r="C4539" t="s">
        <v>701</v>
      </c>
      <c r="D4539" t="s">
        <v>627</v>
      </c>
      <c r="E4539">
        <v>2.4350000000000001</v>
      </c>
      <c r="F4539" t="s">
        <v>1182</v>
      </c>
      <c r="G4539" s="784" t="s">
        <v>4431</v>
      </c>
      <c r="H4539" s="784" t="s">
        <v>4431</v>
      </c>
      <c r="I4539" s="784" t="s">
        <v>5593</v>
      </c>
    </row>
    <row r="4540" spans="1:9" hidden="1">
      <c r="A4540" t="str">
        <f>Table_wabobpsvr_AzureCalc_AzureCalcRateCard[[#This Row],[ServiceName]]&amp;Table_wabobpsvr_AzureCalc_AzureCalcRateCard[[#This Row],[Price_Level]]&amp;Table_wabobpsvr_AzureCalc_AzureCalcRateCard[[#This Row],[Region]]</f>
        <v>Standard_D6 VM (Non-Windows)A6</v>
      </c>
      <c r="B4540">
        <v>6</v>
      </c>
      <c r="C4540" t="s">
        <v>701</v>
      </c>
      <c r="D4540" t="s">
        <v>181</v>
      </c>
      <c r="E4540">
        <v>2.3619500000000002</v>
      </c>
      <c r="F4540" t="s">
        <v>1182</v>
      </c>
      <c r="G4540" s="784" t="s">
        <v>4431</v>
      </c>
      <c r="H4540" s="784" t="s">
        <v>4431</v>
      </c>
      <c r="I4540" s="784" t="s">
        <v>5593</v>
      </c>
    </row>
    <row r="4541" spans="1:9" hidden="1">
      <c r="A4541" t="str">
        <f>Table_wabobpsvr_AzureCalc_AzureCalcRateCard[[#This Row],[ServiceName]]&amp;Table_wabobpsvr_AzureCalc_AzureCalcRateCard[[#This Row],[Price_Level]]&amp;Table_wabobpsvr_AzureCalc_AzureCalcRateCard[[#This Row],[Region]]</f>
        <v>Standard_D6 VM (Non-Windows)B6</v>
      </c>
      <c r="B4541">
        <v>6</v>
      </c>
      <c r="C4541" t="s">
        <v>701</v>
      </c>
      <c r="D4541" t="s">
        <v>182</v>
      </c>
      <c r="E4541">
        <v>2.2888999999999999</v>
      </c>
      <c r="F4541" t="s">
        <v>1182</v>
      </c>
      <c r="G4541" s="784" t="s">
        <v>4431</v>
      </c>
      <c r="H4541" s="784" t="s">
        <v>4431</v>
      </c>
      <c r="I4541" s="784" t="s">
        <v>5593</v>
      </c>
    </row>
    <row r="4542" spans="1:9" hidden="1">
      <c r="A4542" t="str">
        <f>Table_wabobpsvr_AzureCalc_AzureCalcRateCard[[#This Row],[ServiceName]]&amp;Table_wabobpsvr_AzureCalc_AzureCalcRateCard[[#This Row],[Price_Level]]&amp;Table_wabobpsvr_AzureCalc_AzureCalcRateCard[[#This Row],[Region]]</f>
        <v>Standard_D6 VM (Non-Windows)C6</v>
      </c>
      <c r="B4542">
        <v>6</v>
      </c>
      <c r="C4542" t="s">
        <v>701</v>
      </c>
      <c r="D4542" t="s">
        <v>184</v>
      </c>
      <c r="E4542">
        <v>2.2158500000000001</v>
      </c>
      <c r="F4542" t="s">
        <v>1182</v>
      </c>
      <c r="G4542" s="784" t="s">
        <v>4431</v>
      </c>
      <c r="H4542" s="784" t="s">
        <v>4431</v>
      </c>
      <c r="I4542" s="784" t="s">
        <v>5593</v>
      </c>
    </row>
    <row r="4543" spans="1:9" hidden="1">
      <c r="A4543" t="str">
        <f>Table_wabobpsvr_AzureCalc_AzureCalcRateCard[[#This Row],[ServiceName]]&amp;Table_wabobpsvr_AzureCalc_AzureCalcRateCard[[#This Row],[Price_Level]]&amp;Table_wabobpsvr_AzureCalc_AzureCalcRateCard[[#This Row],[Region]]</f>
        <v>Standard_D6 VM (Non-Windows)D6</v>
      </c>
      <c r="B4543">
        <v>6</v>
      </c>
      <c r="C4543" t="s">
        <v>701</v>
      </c>
      <c r="D4543" t="s">
        <v>183</v>
      </c>
      <c r="E4543">
        <v>2.1427999999999998</v>
      </c>
      <c r="F4543" t="s">
        <v>1182</v>
      </c>
      <c r="G4543" s="784" t="s">
        <v>4431</v>
      </c>
      <c r="H4543" s="784" t="s">
        <v>4431</v>
      </c>
      <c r="I4543" s="784" t="s">
        <v>5593</v>
      </c>
    </row>
    <row r="4544" spans="1:9" hidden="1">
      <c r="A4544" t="str">
        <f>Table_wabobpsvr_AzureCalc_AzureCalcRateCard[[#This Row],[ServiceName]]&amp;Table_wabobpsvr_AzureCalc_AzureCalcRateCard[[#This Row],[Price_Level]]&amp;Table_wabobpsvr_AzureCalc_AzureCalcRateCard[[#This Row],[Region]]</f>
        <v>Standard_D6 VM (Non-Windows)MOSP2</v>
      </c>
      <c r="B4544">
        <v>2</v>
      </c>
      <c r="C4544" t="s">
        <v>701</v>
      </c>
      <c r="D4544" t="s">
        <v>627</v>
      </c>
      <c r="E4544">
        <v>2.1960000000000002</v>
      </c>
      <c r="F4544" t="s">
        <v>1182</v>
      </c>
      <c r="G4544" s="784" t="s">
        <v>4431</v>
      </c>
      <c r="H4544" s="784" t="s">
        <v>4431</v>
      </c>
      <c r="I4544" s="784" t="s">
        <v>5594</v>
      </c>
    </row>
    <row r="4545" spans="1:9" hidden="1">
      <c r="A4545" t="str">
        <f>Table_wabobpsvr_AzureCalc_AzureCalcRateCard[[#This Row],[ServiceName]]&amp;Table_wabobpsvr_AzureCalc_AzureCalcRateCard[[#This Row],[Price_Level]]&amp;Table_wabobpsvr_AzureCalc_AzureCalcRateCard[[#This Row],[Region]]</f>
        <v>Standard_D6 VM (Non-Windows)A2</v>
      </c>
      <c r="B4545">
        <v>2</v>
      </c>
      <c r="C4545" t="s">
        <v>701</v>
      </c>
      <c r="D4545" t="s">
        <v>181</v>
      </c>
      <c r="E4545">
        <v>2.1301199999999998</v>
      </c>
      <c r="F4545" t="s">
        <v>1182</v>
      </c>
      <c r="G4545" s="784" t="s">
        <v>4431</v>
      </c>
      <c r="H4545" s="784" t="s">
        <v>4431</v>
      </c>
      <c r="I4545" s="784" t="s">
        <v>5594</v>
      </c>
    </row>
    <row r="4546" spans="1:9" hidden="1">
      <c r="A4546" t="str">
        <f>Table_wabobpsvr_AzureCalc_AzureCalcRateCard[[#This Row],[ServiceName]]&amp;Table_wabobpsvr_AzureCalc_AzureCalcRateCard[[#This Row],[Price_Level]]&amp;Table_wabobpsvr_AzureCalc_AzureCalcRateCard[[#This Row],[Region]]</f>
        <v>Standard_D6 VM (Non-Windows)B2</v>
      </c>
      <c r="B4546">
        <v>2</v>
      </c>
      <c r="C4546" t="s">
        <v>701</v>
      </c>
      <c r="D4546" t="s">
        <v>182</v>
      </c>
      <c r="E4546">
        <v>2.0642399999999999</v>
      </c>
      <c r="F4546" t="s">
        <v>1182</v>
      </c>
      <c r="G4546" s="784" t="s">
        <v>4431</v>
      </c>
      <c r="H4546" s="784" t="s">
        <v>4431</v>
      </c>
      <c r="I4546" s="784" t="s">
        <v>5594</v>
      </c>
    </row>
    <row r="4547" spans="1:9" hidden="1">
      <c r="A4547" t="str">
        <f>Table_wabobpsvr_AzureCalc_AzureCalcRateCard[[#This Row],[ServiceName]]&amp;Table_wabobpsvr_AzureCalc_AzureCalcRateCard[[#This Row],[Price_Level]]&amp;Table_wabobpsvr_AzureCalc_AzureCalcRateCard[[#This Row],[Region]]</f>
        <v>Standard_D6 VM (Non-Windows)C2</v>
      </c>
      <c r="B4547">
        <v>2</v>
      </c>
      <c r="C4547" t="s">
        <v>701</v>
      </c>
      <c r="D4547" t="s">
        <v>184</v>
      </c>
      <c r="E4547">
        <v>1.9983599999999999</v>
      </c>
      <c r="F4547" t="s">
        <v>1182</v>
      </c>
      <c r="G4547" s="784" t="s">
        <v>4431</v>
      </c>
      <c r="H4547" s="784" t="s">
        <v>4431</v>
      </c>
      <c r="I4547" s="784" t="s">
        <v>5594</v>
      </c>
    </row>
    <row r="4548" spans="1:9" hidden="1">
      <c r="A4548" s="784" t="str">
        <f>Table_wabobpsvr_AzureCalc_AzureCalcRateCard[[#This Row],[ServiceName]]&amp;Table_wabobpsvr_AzureCalc_AzureCalcRateCard[[#This Row],[Price_Level]]&amp;Table_wabobpsvr_AzureCalc_AzureCalcRateCard[[#This Row],[Region]]</f>
        <v>Standard_D6 VM (Non-Windows)D2</v>
      </c>
      <c r="B4548" s="784">
        <v>2</v>
      </c>
      <c r="C4548" s="784" t="s">
        <v>701</v>
      </c>
      <c r="D4548" s="784" t="s">
        <v>183</v>
      </c>
      <c r="E4548" s="784">
        <v>1.93248</v>
      </c>
      <c r="F4548" s="784" t="s">
        <v>1182</v>
      </c>
      <c r="G4548" s="784" t="s">
        <v>4431</v>
      </c>
      <c r="H4548" s="784" t="s">
        <v>4431</v>
      </c>
      <c r="I4548" s="784" t="s">
        <v>5594</v>
      </c>
    </row>
    <row r="4549" spans="1:9" hidden="1">
      <c r="A4549" s="784" t="str">
        <f>Table_wabobpsvr_AzureCalc_AzureCalcRateCard[[#This Row],[ServiceName]]&amp;Table_wabobpsvr_AzureCalc_AzureCalcRateCard[[#This Row],[Price_Level]]&amp;Table_wabobpsvr_AzureCalc_AzureCalcRateCard[[#This Row],[Region]]</f>
        <v>Standard_D6 VM (Non-Windows)MOSP5</v>
      </c>
      <c r="B4549" s="784">
        <v>5</v>
      </c>
      <c r="C4549" s="784" t="s">
        <v>701</v>
      </c>
      <c r="D4549" s="784" t="s">
        <v>627</v>
      </c>
      <c r="E4549" s="784">
        <v>2.4350000000000001</v>
      </c>
      <c r="F4549" s="784" t="s">
        <v>1182</v>
      </c>
      <c r="G4549" s="784" t="s">
        <v>4431</v>
      </c>
      <c r="H4549" s="784" t="s">
        <v>4431</v>
      </c>
      <c r="I4549" s="784" t="s">
        <v>5595</v>
      </c>
    </row>
    <row r="4550" spans="1:9" hidden="1">
      <c r="A4550" t="str">
        <f>Table_wabobpsvr_AzureCalc_AzureCalcRateCard[[#This Row],[ServiceName]]&amp;Table_wabobpsvr_AzureCalc_AzureCalcRateCard[[#This Row],[Price_Level]]&amp;Table_wabobpsvr_AzureCalc_AzureCalcRateCard[[#This Row],[Region]]</f>
        <v>Standard_D6 VM (Non-Windows)A5</v>
      </c>
      <c r="B4550">
        <v>5</v>
      </c>
      <c r="C4550" t="s">
        <v>701</v>
      </c>
      <c r="D4550" t="s">
        <v>181</v>
      </c>
      <c r="E4550">
        <v>2.3619500000000002</v>
      </c>
      <c r="F4550" t="s">
        <v>1182</v>
      </c>
      <c r="G4550" s="784" t="s">
        <v>4431</v>
      </c>
      <c r="H4550" s="784" t="s">
        <v>4431</v>
      </c>
      <c r="I4550" s="784" t="s">
        <v>5595</v>
      </c>
    </row>
    <row r="4551" spans="1:9" hidden="1">
      <c r="A4551" s="784" t="str">
        <f>Table_wabobpsvr_AzureCalc_AzureCalcRateCard[[#This Row],[ServiceName]]&amp;Table_wabobpsvr_AzureCalc_AzureCalcRateCard[[#This Row],[Price_Level]]&amp;Table_wabobpsvr_AzureCalc_AzureCalcRateCard[[#This Row],[Region]]</f>
        <v>Standard_D6 VM (Non-Windows)B5</v>
      </c>
      <c r="B4551" s="784">
        <v>5</v>
      </c>
      <c r="C4551" s="784" t="s">
        <v>701</v>
      </c>
      <c r="D4551" s="784" t="s">
        <v>182</v>
      </c>
      <c r="E4551" s="784">
        <v>2.2888999999999999</v>
      </c>
      <c r="F4551" s="784" t="s">
        <v>1182</v>
      </c>
      <c r="G4551" s="784" t="s">
        <v>4431</v>
      </c>
      <c r="H4551" s="784" t="s">
        <v>4431</v>
      </c>
      <c r="I4551" s="784" t="s">
        <v>5595</v>
      </c>
    </row>
    <row r="4552" spans="1:9" hidden="1">
      <c r="A4552" s="784" t="str">
        <f>Table_wabobpsvr_AzureCalc_AzureCalcRateCard[[#This Row],[ServiceName]]&amp;Table_wabobpsvr_AzureCalc_AzureCalcRateCard[[#This Row],[Price_Level]]&amp;Table_wabobpsvr_AzureCalc_AzureCalcRateCard[[#This Row],[Region]]</f>
        <v>Standard_D6 VM (Non-Windows)C5</v>
      </c>
      <c r="B4552" s="784">
        <v>5</v>
      </c>
      <c r="C4552" s="784" t="s">
        <v>701</v>
      </c>
      <c r="D4552" s="784" t="s">
        <v>184</v>
      </c>
      <c r="E4552" s="784">
        <v>2.2158500000000001</v>
      </c>
      <c r="F4552" s="784" t="s">
        <v>1182</v>
      </c>
      <c r="G4552" s="784" t="s">
        <v>4431</v>
      </c>
      <c r="H4552" s="784" t="s">
        <v>4431</v>
      </c>
      <c r="I4552" s="784" t="s">
        <v>5595</v>
      </c>
    </row>
    <row r="4553" spans="1:9" hidden="1">
      <c r="A4553" s="784" t="str">
        <f>Table_wabobpsvr_AzureCalc_AzureCalcRateCard[[#This Row],[ServiceName]]&amp;Table_wabobpsvr_AzureCalc_AzureCalcRateCard[[#This Row],[Price_Level]]&amp;Table_wabobpsvr_AzureCalc_AzureCalcRateCard[[#This Row],[Region]]</f>
        <v>Standard_D6 VM (Non-Windows)D5</v>
      </c>
      <c r="B4553" s="784">
        <v>5</v>
      </c>
      <c r="C4553" s="784" t="s">
        <v>701</v>
      </c>
      <c r="D4553" s="784" t="s">
        <v>183</v>
      </c>
      <c r="E4553" s="784">
        <v>2.1427999999999998</v>
      </c>
      <c r="F4553" s="784" t="s">
        <v>1182</v>
      </c>
      <c r="G4553" s="784" t="s">
        <v>4431</v>
      </c>
      <c r="H4553" s="784" t="s">
        <v>4431</v>
      </c>
      <c r="I4553" s="784" t="s">
        <v>5595</v>
      </c>
    </row>
    <row r="4554" spans="1:9" hidden="1">
      <c r="A4554" s="784" t="str">
        <f>Table_wabobpsvr_AzureCalc_AzureCalcRateCard[[#This Row],[ServiceName]]&amp;Table_wabobpsvr_AzureCalc_AzureCalcRateCard[[#This Row],[Price_Level]]&amp;Table_wabobpsvr_AzureCalc_AzureCalcRateCard[[#This Row],[Region]]</f>
        <v>Standard_D6 VM (Non-Windows)MOSP1</v>
      </c>
      <c r="B4554" s="784">
        <v>1</v>
      </c>
      <c r="C4554" s="784" t="s">
        <v>701</v>
      </c>
      <c r="D4554" s="784" t="s">
        <v>627</v>
      </c>
      <c r="E4554" s="784">
        <v>2.214</v>
      </c>
      <c r="F4554" s="784" t="s">
        <v>1182</v>
      </c>
      <c r="G4554" s="784" t="s">
        <v>4431</v>
      </c>
      <c r="H4554" s="784" t="s">
        <v>4431</v>
      </c>
      <c r="I4554" s="784" t="s">
        <v>5596</v>
      </c>
    </row>
    <row r="4555" spans="1:9" hidden="1">
      <c r="A4555" s="784" t="str">
        <f>Table_wabobpsvr_AzureCalc_AzureCalcRateCard[[#This Row],[ServiceName]]&amp;Table_wabobpsvr_AzureCalc_AzureCalcRateCard[[#This Row],[Price_Level]]&amp;Table_wabobpsvr_AzureCalc_AzureCalcRateCard[[#This Row],[Region]]</f>
        <v>Standard_D6 VM (Non-Windows)A1</v>
      </c>
      <c r="B4555" s="784">
        <v>1</v>
      </c>
      <c r="C4555" s="784" t="s">
        <v>701</v>
      </c>
      <c r="D4555" s="784" t="s">
        <v>181</v>
      </c>
      <c r="E4555" s="784">
        <v>2.14758</v>
      </c>
      <c r="F4555" s="784" t="s">
        <v>1182</v>
      </c>
      <c r="G4555" s="784" t="s">
        <v>4431</v>
      </c>
      <c r="H4555" s="784" t="s">
        <v>4431</v>
      </c>
      <c r="I4555" s="784" t="s">
        <v>5596</v>
      </c>
    </row>
    <row r="4556" spans="1:9" hidden="1">
      <c r="A4556" s="784" t="str">
        <f>Table_wabobpsvr_AzureCalc_AzureCalcRateCard[[#This Row],[ServiceName]]&amp;Table_wabobpsvr_AzureCalc_AzureCalcRateCard[[#This Row],[Price_Level]]&amp;Table_wabobpsvr_AzureCalc_AzureCalcRateCard[[#This Row],[Region]]</f>
        <v>Standard_D6 VM (Non-Windows)B1</v>
      </c>
      <c r="B4556" s="784">
        <v>1</v>
      </c>
      <c r="C4556" s="784" t="s">
        <v>701</v>
      </c>
      <c r="D4556" s="784" t="s">
        <v>182</v>
      </c>
      <c r="E4556" s="784">
        <v>2.0811600000000001</v>
      </c>
      <c r="F4556" s="784" t="s">
        <v>1182</v>
      </c>
      <c r="G4556" s="784" t="s">
        <v>4431</v>
      </c>
      <c r="H4556" s="784" t="s">
        <v>4431</v>
      </c>
      <c r="I4556" s="784" t="s">
        <v>5596</v>
      </c>
    </row>
    <row r="4557" spans="1:9" hidden="1">
      <c r="A4557" t="str">
        <f>Table_wabobpsvr_AzureCalc_AzureCalcRateCard[[#This Row],[ServiceName]]&amp;Table_wabobpsvr_AzureCalc_AzureCalcRateCard[[#This Row],[Price_Level]]&amp;Table_wabobpsvr_AzureCalc_AzureCalcRateCard[[#This Row],[Region]]</f>
        <v>Standard_D6 VM (Non-Windows)C1</v>
      </c>
      <c r="B4557">
        <v>1</v>
      </c>
      <c r="C4557" t="s">
        <v>701</v>
      </c>
      <c r="D4557" t="s">
        <v>184</v>
      </c>
      <c r="E4557">
        <v>2.0147400000000002</v>
      </c>
      <c r="F4557" t="s">
        <v>1182</v>
      </c>
      <c r="G4557" s="784" t="s">
        <v>4431</v>
      </c>
      <c r="H4557" s="784" t="s">
        <v>4431</v>
      </c>
      <c r="I4557" s="784" t="s">
        <v>5596</v>
      </c>
    </row>
    <row r="4558" spans="1:9" hidden="1">
      <c r="A4558" s="784" t="str">
        <f>Table_wabobpsvr_AzureCalc_AzureCalcRateCard[[#This Row],[ServiceName]]&amp;Table_wabobpsvr_AzureCalc_AzureCalcRateCard[[#This Row],[Price_Level]]&amp;Table_wabobpsvr_AzureCalc_AzureCalcRateCard[[#This Row],[Region]]</f>
        <v>Standard_D6 VM (Non-Windows)D1</v>
      </c>
      <c r="B4558" s="784">
        <v>1</v>
      </c>
      <c r="C4558" s="784" t="s">
        <v>701</v>
      </c>
      <c r="D4558" s="784" t="s">
        <v>183</v>
      </c>
      <c r="E4558" s="784">
        <v>1.9483200000000001</v>
      </c>
      <c r="F4558" s="784" t="s">
        <v>1182</v>
      </c>
      <c r="G4558" s="784" t="s">
        <v>4431</v>
      </c>
      <c r="H4558" s="784" t="s">
        <v>4431</v>
      </c>
      <c r="I4558" s="784" t="s">
        <v>5596</v>
      </c>
    </row>
    <row r="4559" spans="1:9" hidden="1">
      <c r="A4559" s="784" t="str">
        <f>Table_wabobpsvr_AzureCalc_AzureCalcRateCard[[#This Row],[ServiceName]]&amp;Table_wabobpsvr_AzureCalc_AzureCalcRateCard[[#This Row],[Price_Level]]&amp;Table_wabobpsvr_AzureCalc_AzureCalcRateCard[[#This Row],[Region]]</f>
        <v>Standard_D6 VM (Non-Windows)MOSP4</v>
      </c>
      <c r="B4559" s="784">
        <v>4</v>
      </c>
      <c r="C4559" s="784" t="s">
        <v>701</v>
      </c>
      <c r="D4559" s="784" t="s">
        <v>627</v>
      </c>
      <c r="E4559" s="784">
        <v>2.4350000000000001</v>
      </c>
      <c r="F4559" s="784" t="s">
        <v>1182</v>
      </c>
      <c r="G4559" s="784" t="s">
        <v>4431</v>
      </c>
      <c r="H4559" s="784" t="s">
        <v>4431</v>
      </c>
      <c r="I4559" s="784" t="s">
        <v>5597</v>
      </c>
    </row>
    <row r="4560" spans="1:9" hidden="1">
      <c r="A4560" s="784" t="str">
        <f>Table_wabobpsvr_AzureCalc_AzureCalcRateCard[[#This Row],[ServiceName]]&amp;Table_wabobpsvr_AzureCalc_AzureCalcRateCard[[#This Row],[Price_Level]]&amp;Table_wabobpsvr_AzureCalc_AzureCalcRateCard[[#This Row],[Region]]</f>
        <v>Standard_D6 VM (Non-Windows)A4</v>
      </c>
      <c r="B4560" s="784">
        <v>4</v>
      </c>
      <c r="C4560" s="784" t="s">
        <v>701</v>
      </c>
      <c r="D4560" s="784" t="s">
        <v>181</v>
      </c>
      <c r="E4560" s="784">
        <v>2.3619500000000002</v>
      </c>
      <c r="F4560" s="784" t="s">
        <v>1182</v>
      </c>
      <c r="G4560" s="784" t="s">
        <v>4431</v>
      </c>
      <c r="H4560" s="784" t="s">
        <v>4431</v>
      </c>
      <c r="I4560" s="784" t="s">
        <v>5597</v>
      </c>
    </row>
    <row r="4561" spans="1:9" hidden="1">
      <c r="A4561" s="784" t="str">
        <f>Table_wabobpsvr_AzureCalc_AzureCalcRateCard[[#This Row],[ServiceName]]&amp;Table_wabobpsvr_AzureCalc_AzureCalcRateCard[[#This Row],[Price_Level]]&amp;Table_wabobpsvr_AzureCalc_AzureCalcRateCard[[#This Row],[Region]]</f>
        <v>Standard_D6 VM (Non-Windows)B4</v>
      </c>
      <c r="B4561" s="784">
        <v>4</v>
      </c>
      <c r="C4561" s="784" t="s">
        <v>701</v>
      </c>
      <c r="D4561" s="784" t="s">
        <v>182</v>
      </c>
      <c r="E4561" s="784">
        <v>2.2888999999999999</v>
      </c>
      <c r="F4561" s="784" t="s">
        <v>1182</v>
      </c>
      <c r="G4561" s="784" t="s">
        <v>4431</v>
      </c>
      <c r="H4561" s="784" t="s">
        <v>4431</v>
      </c>
      <c r="I4561" s="784" t="s">
        <v>5597</v>
      </c>
    </row>
    <row r="4562" spans="1:9" hidden="1">
      <c r="A4562" s="784" t="str">
        <f>Table_wabobpsvr_AzureCalc_AzureCalcRateCard[[#This Row],[ServiceName]]&amp;Table_wabobpsvr_AzureCalc_AzureCalcRateCard[[#This Row],[Price_Level]]&amp;Table_wabobpsvr_AzureCalc_AzureCalcRateCard[[#This Row],[Region]]</f>
        <v>Standard_D6 VM (Non-Windows)C4</v>
      </c>
      <c r="B4562" s="784">
        <v>4</v>
      </c>
      <c r="C4562" s="784" t="s">
        <v>701</v>
      </c>
      <c r="D4562" s="784" t="s">
        <v>184</v>
      </c>
      <c r="E4562" s="784">
        <v>2.2158500000000001</v>
      </c>
      <c r="F4562" s="784" t="s">
        <v>1182</v>
      </c>
      <c r="G4562" s="784" t="s">
        <v>4431</v>
      </c>
      <c r="H4562" s="784" t="s">
        <v>4431</v>
      </c>
      <c r="I4562" s="784" t="s">
        <v>5597</v>
      </c>
    </row>
    <row r="4563" spans="1:9" hidden="1">
      <c r="A4563" t="str">
        <f>Table_wabobpsvr_AzureCalc_AzureCalcRateCard[[#This Row],[ServiceName]]&amp;Table_wabobpsvr_AzureCalc_AzureCalcRateCard[[#This Row],[Price_Level]]&amp;Table_wabobpsvr_AzureCalc_AzureCalcRateCard[[#This Row],[Region]]</f>
        <v>Standard_D6 VM (Non-Windows)D4</v>
      </c>
      <c r="B4563">
        <v>4</v>
      </c>
      <c r="C4563" t="s">
        <v>701</v>
      </c>
      <c r="D4563" t="s">
        <v>183</v>
      </c>
      <c r="E4563">
        <v>2.1427999999999998</v>
      </c>
      <c r="F4563" t="s">
        <v>1182</v>
      </c>
      <c r="G4563" s="784" t="s">
        <v>4431</v>
      </c>
      <c r="H4563" s="784" t="s">
        <v>4431</v>
      </c>
      <c r="I4563" s="784" t="s">
        <v>5597</v>
      </c>
    </row>
    <row r="4564" spans="1:9" hidden="1">
      <c r="A4564" t="str">
        <f>Table_wabobpsvr_AzureCalc_AzureCalcRateCard[[#This Row],[ServiceName]]&amp;Table_wabobpsvr_AzureCalc_AzureCalcRateCard[[#This Row],[Price_Level]]&amp;Table_wabobpsvr_AzureCalc_AzureCalcRateCard[[#This Row],[Region]]</f>
        <v>Standard_D6 VM (Non-Windows)MOSP14</v>
      </c>
      <c r="B4564">
        <v>14</v>
      </c>
      <c r="C4564" t="s">
        <v>701</v>
      </c>
      <c r="D4564" t="s">
        <v>627</v>
      </c>
      <c r="E4564">
        <v>999999</v>
      </c>
      <c r="F4564" t="s">
        <v>1182</v>
      </c>
      <c r="G4564" s="784" t="s">
        <v>4431</v>
      </c>
      <c r="H4564" s="784" t="s">
        <v>4431</v>
      </c>
      <c r="I4564" s="784" t="s">
        <v>5598</v>
      </c>
    </row>
    <row r="4565" spans="1:9" hidden="1">
      <c r="A4565" t="str">
        <f>Table_wabobpsvr_AzureCalc_AzureCalcRateCard[[#This Row],[ServiceName]]&amp;Table_wabobpsvr_AzureCalc_AzureCalcRateCard[[#This Row],[Price_Level]]&amp;Table_wabobpsvr_AzureCalc_AzureCalcRateCard[[#This Row],[Region]]</f>
        <v>Standard_D6 VM (Non-Windows)A14</v>
      </c>
      <c r="B4565">
        <v>14</v>
      </c>
      <c r="C4565" t="s">
        <v>701</v>
      </c>
      <c r="D4565" t="s">
        <v>181</v>
      </c>
      <c r="E4565">
        <v>3.2989700000000002</v>
      </c>
      <c r="F4565" t="s">
        <v>1182</v>
      </c>
      <c r="G4565" s="784" t="s">
        <v>4431</v>
      </c>
      <c r="H4565" s="784" t="s">
        <v>4431</v>
      </c>
      <c r="I4565" s="784" t="s">
        <v>5598</v>
      </c>
    </row>
    <row r="4566" spans="1:9" hidden="1">
      <c r="A4566" t="str">
        <f>Table_wabobpsvr_AzureCalc_AzureCalcRateCard[[#This Row],[ServiceName]]&amp;Table_wabobpsvr_AzureCalc_AzureCalcRateCard[[#This Row],[Price_Level]]&amp;Table_wabobpsvr_AzureCalc_AzureCalcRateCard[[#This Row],[Region]]</f>
        <v>Standard_D6 VM (Non-Windows)B14</v>
      </c>
      <c r="B4566">
        <v>14</v>
      </c>
      <c r="C4566" t="s">
        <v>701</v>
      </c>
      <c r="D4566" t="s">
        <v>182</v>
      </c>
      <c r="E4566">
        <v>3.1969400000000001</v>
      </c>
      <c r="F4566" t="s">
        <v>1182</v>
      </c>
      <c r="G4566" s="784" t="s">
        <v>4431</v>
      </c>
      <c r="H4566" s="784" t="s">
        <v>4431</v>
      </c>
      <c r="I4566" s="784" t="s">
        <v>5598</v>
      </c>
    </row>
    <row r="4567" spans="1:9" hidden="1">
      <c r="A4567" t="str">
        <f>Table_wabobpsvr_AzureCalc_AzureCalcRateCard[[#This Row],[ServiceName]]&amp;Table_wabobpsvr_AzureCalc_AzureCalcRateCard[[#This Row],[Price_Level]]&amp;Table_wabobpsvr_AzureCalc_AzureCalcRateCard[[#This Row],[Region]]</f>
        <v>Standard_D6 VM (Non-Windows)C14</v>
      </c>
      <c r="B4567">
        <v>14</v>
      </c>
      <c r="C4567" t="s">
        <v>701</v>
      </c>
      <c r="D4567" t="s">
        <v>184</v>
      </c>
      <c r="E4567">
        <v>3.09491</v>
      </c>
      <c r="F4567" t="s">
        <v>1182</v>
      </c>
      <c r="G4567" s="784" t="s">
        <v>4431</v>
      </c>
      <c r="H4567" s="784" t="s">
        <v>4431</v>
      </c>
      <c r="I4567" s="784" t="s">
        <v>5598</v>
      </c>
    </row>
    <row r="4568" spans="1:9" hidden="1">
      <c r="A4568" t="str">
        <f>Table_wabobpsvr_AzureCalc_AzureCalcRateCard[[#This Row],[ServiceName]]&amp;Table_wabobpsvr_AzureCalc_AzureCalcRateCard[[#This Row],[Price_Level]]&amp;Table_wabobpsvr_AzureCalc_AzureCalcRateCard[[#This Row],[Region]]</f>
        <v>Standard_D6 VM (Non-Windows)D14</v>
      </c>
      <c r="B4568">
        <v>14</v>
      </c>
      <c r="C4568" t="s">
        <v>701</v>
      </c>
      <c r="D4568" t="s">
        <v>183</v>
      </c>
      <c r="E4568">
        <v>2.99288</v>
      </c>
      <c r="F4568" t="s">
        <v>1182</v>
      </c>
      <c r="G4568" s="784" t="s">
        <v>4431</v>
      </c>
      <c r="H4568" s="784" t="s">
        <v>4431</v>
      </c>
      <c r="I4568" s="784" t="s">
        <v>5598</v>
      </c>
    </row>
    <row r="4569" spans="1:9" hidden="1">
      <c r="A4569" t="str">
        <f>Table_wabobpsvr_AzureCalc_AzureCalcRateCard[[#This Row],[ServiceName]]&amp;Table_wabobpsvr_AzureCalc_AzureCalcRateCard[[#This Row],[Price_Level]]&amp;Table_wabobpsvr_AzureCalc_AzureCalcRateCard[[#This Row],[Region]]</f>
        <v>Standard_D6 VM (Non-Windows)MOSP</v>
      </c>
      <c r="C4569" t="s">
        <v>701</v>
      </c>
      <c r="D4569" t="s">
        <v>627</v>
      </c>
      <c r="E4569">
        <v>2.214</v>
      </c>
      <c r="F4569" t="s">
        <v>1182</v>
      </c>
      <c r="G4569" s="784" t="s">
        <v>4431</v>
      </c>
      <c r="H4569" s="784" t="s">
        <v>4431</v>
      </c>
      <c r="I4569" s="784" t="s">
        <v>5599</v>
      </c>
    </row>
    <row r="4570" spans="1:9" hidden="1">
      <c r="A4570" t="str">
        <f>Table_wabobpsvr_AzureCalc_AzureCalcRateCard[[#This Row],[ServiceName]]&amp;Table_wabobpsvr_AzureCalc_AzureCalcRateCard[[#This Row],[Price_Level]]&amp;Table_wabobpsvr_AzureCalc_AzureCalcRateCard[[#This Row],[Region]]</f>
        <v>Standard_D6 VM (Non-Windows)A</v>
      </c>
      <c r="C4570" t="s">
        <v>701</v>
      </c>
      <c r="D4570" t="s">
        <v>181</v>
      </c>
      <c r="E4570">
        <v>2.14758</v>
      </c>
      <c r="F4570" t="s">
        <v>1182</v>
      </c>
      <c r="G4570" s="784" t="s">
        <v>4127</v>
      </c>
      <c r="H4570" s="784" t="s">
        <v>4128</v>
      </c>
      <c r="I4570" s="784" t="s">
        <v>5599</v>
      </c>
    </row>
    <row r="4571" spans="1:9" hidden="1">
      <c r="A4571" t="str">
        <f>Table_wabobpsvr_AzureCalc_AzureCalcRateCard[[#This Row],[ServiceName]]&amp;Table_wabobpsvr_AzureCalc_AzureCalcRateCard[[#This Row],[Price_Level]]&amp;Table_wabobpsvr_AzureCalc_AzureCalcRateCard[[#This Row],[Region]]</f>
        <v>Standard_D6 VM (Non-Windows)B</v>
      </c>
      <c r="C4571" t="s">
        <v>701</v>
      </c>
      <c r="D4571" t="s">
        <v>182</v>
      </c>
      <c r="E4571">
        <v>2.0811600000000001</v>
      </c>
      <c r="F4571" t="s">
        <v>1182</v>
      </c>
      <c r="G4571" s="784" t="s">
        <v>4127</v>
      </c>
      <c r="H4571" s="784" t="s">
        <v>4128</v>
      </c>
      <c r="I4571" s="784" t="s">
        <v>5599</v>
      </c>
    </row>
    <row r="4572" spans="1:9" hidden="1">
      <c r="A4572" t="str">
        <f>Table_wabobpsvr_AzureCalc_AzureCalcRateCard[[#This Row],[ServiceName]]&amp;Table_wabobpsvr_AzureCalc_AzureCalcRateCard[[#This Row],[Price_Level]]&amp;Table_wabobpsvr_AzureCalc_AzureCalcRateCard[[#This Row],[Region]]</f>
        <v>Standard_D6 VM (Non-Windows)C</v>
      </c>
      <c r="C4572" t="s">
        <v>701</v>
      </c>
      <c r="D4572" t="s">
        <v>184</v>
      </c>
      <c r="E4572">
        <v>2.0147400000000002</v>
      </c>
      <c r="F4572" t="s">
        <v>1182</v>
      </c>
      <c r="G4572" s="784" t="s">
        <v>4127</v>
      </c>
      <c r="H4572" s="784" t="s">
        <v>4128</v>
      </c>
      <c r="I4572" s="784" t="s">
        <v>5599</v>
      </c>
    </row>
    <row r="4573" spans="1:9" hidden="1">
      <c r="A4573" t="str">
        <f>Table_wabobpsvr_AzureCalc_AzureCalcRateCard[[#This Row],[ServiceName]]&amp;Table_wabobpsvr_AzureCalc_AzureCalcRateCard[[#This Row],[Price_Level]]&amp;Table_wabobpsvr_AzureCalc_AzureCalcRateCard[[#This Row],[Region]]</f>
        <v>Standard_D6 VM (Non-Windows)D</v>
      </c>
      <c r="C4573" t="s">
        <v>701</v>
      </c>
      <c r="D4573" t="s">
        <v>183</v>
      </c>
      <c r="E4573">
        <v>1.9483200000000001</v>
      </c>
      <c r="F4573" t="s">
        <v>1182</v>
      </c>
      <c r="G4573" s="784" t="s">
        <v>4127</v>
      </c>
      <c r="H4573" s="784" t="s">
        <v>4128</v>
      </c>
      <c r="I4573" s="784" t="s">
        <v>5599</v>
      </c>
    </row>
    <row r="4574" spans="1:9" hidden="1">
      <c r="A4574" t="str">
        <f>Table_wabobpsvr_AzureCalc_AzureCalcRateCard[[#This Row],[ServiceName]]&amp;Table_wabobpsvr_AzureCalc_AzureCalcRateCard[[#This Row],[Price_Level]]&amp;Table_wabobpsvr_AzureCalc_AzureCalcRateCard[[#This Row],[Region]]</f>
        <v>Standard_D6 VM (Windows)MOSP10</v>
      </c>
      <c r="B4574">
        <v>10</v>
      </c>
      <c r="C4574" t="s">
        <v>701</v>
      </c>
      <c r="D4574" t="s">
        <v>627</v>
      </c>
      <c r="E4574">
        <v>5.819</v>
      </c>
      <c r="F4574" t="s">
        <v>1183</v>
      </c>
      <c r="G4574" s="784" t="s">
        <v>4431</v>
      </c>
      <c r="H4574" s="784" t="s">
        <v>4431</v>
      </c>
      <c r="I4574" s="784" t="s">
        <v>5600</v>
      </c>
    </row>
    <row r="4575" spans="1:9" hidden="1">
      <c r="A4575" t="str">
        <f>Table_wabobpsvr_AzureCalc_AzureCalcRateCard[[#This Row],[ServiceName]]&amp;Table_wabobpsvr_AzureCalc_AzureCalcRateCard[[#This Row],[Price_Level]]&amp;Table_wabobpsvr_AzureCalc_AzureCalcRateCard[[#This Row],[Region]]</f>
        <v>Standard_D6 VM (Windows)A10</v>
      </c>
      <c r="B4575">
        <v>10</v>
      </c>
      <c r="C4575" t="s">
        <v>701</v>
      </c>
      <c r="D4575" t="s">
        <v>181</v>
      </c>
      <c r="E4575">
        <v>5.6444299999999998</v>
      </c>
      <c r="F4575" t="s">
        <v>1183</v>
      </c>
      <c r="G4575" s="784" t="s">
        <v>4431</v>
      </c>
      <c r="H4575" s="784" t="s">
        <v>4431</v>
      </c>
      <c r="I4575" s="784" t="s">
        <v>5600</v>
      </c>
    </row>
    <row r="4576" spans="1:9" hidden="1">
      <c r="A4576" t="str">
        <f>Table_wabobpsvr_AzureCalc_AzureCalcRateCard[[#This Row],[ServiceName]]&amp;Table_wabobpsvr_AzureCalc_AzureCalcRateCard[[#This Row],[Price_Level]]&amp;Table_wabobpsvr_AzureCalc_AzureCalcRateCard[[#This Row],[Region]]</f>
        <v>Standard_D6 VM (Windows)B10</v>
      </c>
      <c r="B4576">
        <v>10</v>
      </c>
      <c r="C4576" t="s">
        <v>701</v>
      </c>
      <c r="D4576" t="s">
        <v>182</v>
      </c>
      <c r="E4576">
        <v>5.4698599999999997</v>
      </c>
      <c r="F4576" t="s">
        <v>1183</v>
      </c>
      <c r="G4576" s="784" t="s">
        <v>4431</v>
      </c>
      <c r="H4576" s="784" t="s">
        <v>4431</v>
      </c>
      <c r="I4576" s="784" t="s">
        <v>5600</v>
      </c>
    </row>
    <row r="4577" spans="1:9" hidden="1">
      <c r="A4577" t="str">
        <f>Table_wabobpsvr_AzureCalc_AzureCalcRateCard[[#This Row],[ServiceName]]&amp;Table_wabobpsvr_AzureCalc_AzureCalcRateCard[[#This Row],[Price_Level]]&amp;Table_wabobpsvr_AzureCalc_AzureCalcRateCard[[#This Row],[Region]]</f>
        <v>Standard_D6 VM (Windows)C10</v>
      </c>
      <c r="B4577">
        <v>10</v>
      </c>
      <c r="C4577" t="s">
        <v>701</v>
      </c>
      <c r="D4577" t="s">
        <v>184</v>
      </c>
      <c r="E4577">
        <v>5.2952899999999996</v>
      </c>
      <c r="F4577" t="s">
        <v>1183</v>
      </c>
      <c r="G4577" s="784" t="s">
        <v>4431</v>
      </c>
      <c r="H4577" s="784" t="s">
        <v>4431</v>
      </c>
      <c r="I4577" s="784" t="s">
        <v>5600</v>
      </c>
    </row>
    <row r="4578" spans="1:9" hidden="1">
      <c r="A4578" t="str">
        <f>Table_wabobpsvr_AzureCalc_AzureCalcRateCard[[#This Row],[ServiceName]]&amp;Table_wabobpsvr_AzureCalc_AzureCalcRateCard[[#This Row],[Price_Level]]&amp;Table_wabobpsvr_AzureCalc_AzureCalcRateCard[[#This Row],[Region]]</f>
        <v>Standard_D6 VM (Windows)D10</v>
      </c>
      <c r="B4578">
        <v>10</v>
      </c>
      <c r="C4578" t="s">
        <v>701</v>
      </c>
      <c r="D4578" t="s">
        <v>183</v>
      </c>
      <c r="E4578">
        <v>5.1207200000000004</v>
      </c>
      <c r="F4578" t="s">
        <v>1183</v>
      </c>
      <c r="G4578" s="784" t="s">
        <v>4431</v>
      </c>
      <c r="H4578" s="784" t="s">
        <v>4431</v>
      </c>
      <c r="I4578" s="784" t="s">
        <v>5600</v>
      </c>
    </row>
    <row r="4579" spans="1:9" hidden="1">
      <c r="A4579" t="str">
        <f>Table_wabobpsvr_AzureCalc_AzureCalcRateCard[[#This Row],[ServiceName]]&amp;Table_wabobpsvr_AzureCalc_AzureCalcRateCard[[#This Row],[Price_Level]]&amp;Table_wabobpsvr_AzureCalc_AzureCalcRateCard[[#This Row],[Region]]</f>
        <v>Standard_D6 VM (Windows)MOSP9</v>
      </c>
      <c r="B4579">
        <v>9</v>
      </c>
      <c r="C4579" t="s">
        <v>701</v>
      </c>
      <c r="D4579" t="s">
        <v>627</v>
      </c>
      <c r="E4579">
        <v>5.0599999999999996</v>
      </c>
      <c r="F4579" t="s">
        <v>1183</v>
      </c>
      <c r="G4579" s="784" t="s">
        <v>4431</v>
      </c>
      <c r="H4579" s="784" t="s">
        <v>4431</v>
      </c>
      <c r="I4579" s="784" t="s">
        <v>5601</v>
      </c>
    </row>
    <row r="4580" spans="1:9" hidden="1">
      <c r="A4580" s="784" t="str">
        <f>Table_wabobpsvr_AzureCalc_AzureCalcRateCard[[#This Row],[ServiceName]]&amp;Table_wabobpsvr_AzureCalc_AzureCalcRateCard[[#This Row],[Price_Level]]&amp;Table_wabobpsvr_AzureCalc_AzureCalcRateCard[[#This Row],[Region]]</f>
        <v>Standard_D6 VM (Windows)A9</v>
      </c>
      <c r="B4580" s="784">
        <v>9</v>
      </c>
      <c r="C4580" s="784" t="s">
        <v>701</v>
      </c>
      <c r="D4580" s="784" t="s">
        <v>181</v>
      </c>
      <c r="E4580" s="784">
        <v>4.9081999999999999</v>
      </c>
      <c r="F4580" s="784" t="s">
        <v>1183</v>
      </c>
      <c r="G4580" s="784" t="s">
        <v>4431</v>
      </c>
      <c r="H4580" s="784" t="s">
        <v>4431</v>
      </c>
      <c r="I4580" s="784" t="s">
        <v>5601</v>
      </c>
    </row>
    <row r="4581" spans="1:9" hidden="1">
      <c r="A4581" t="str">
        <f>Table_wabobpsvr_AzureCalc_AzureCalcRateCard[[#This Row],[ServiceName]]&amp;Table_wabobpsvr_AzureCalc_AzureCalcRateCard[[#This Row],[Price_Level]]&amp;Table_wabobpsvr_AzureCalc_AzureCalcRateCard[[#This Row],[Region]]</f>
        <v>Standard_D6 VM (Windows)B9</v>
      </c>
      <c r="B4581">
        <v>9</v>
      </c>
      <c r="C4581" t="s">
        <v>701</v>
      </c>
      <c r="D4581" t="s">
        <v>182</v>
      </c>
      <c r="E4581">
        <v>4.7564000000000002</v>
      </c>
      <c r="F4581" t="s">
        <v>1183</v>
      </c>
      <c r="G4581" s="784" t="s">
        <v>4431</v>
      </c>
      <c r="H4581" s="784" t="s">
        <v>4431</v>
      </c>
      <c r="I4581" s="784" t="s">
        <v>5601</v>
      </c>
    </row>
    <row r="4582" spans="1:9" hidden="1">
      <c r="A4582" t="str">
        <f>Table_wabobpsvr_AzureCalc_AzureCalcRateCard[[#This Row],[ServiceName]]&amp;Table_wabobpsvr_AzureCalc_AzureCalcRateCard[[#This Row],[Price_Level]]&amp;Table_wabobpsvr_AzureCalc_AzureCalcRateCard[[#This Row],[Region]]</f>
        <v>Standard_D6 VM (Windows)C9</v>
      </c>
      <c r="B4582">
        <v>9</v>
      </c>
      <c r="C4582" t="s">
        <v>701</v>
      </c>
      <c r="D4582" t="s">
        <v>184</v>
      </c>
      <c r="E4582">
        <v>4.6045999999999996</v>
      </c>
      <c r="F4582" t="s">
        <v>1183</v>
      </c>
      <c r="G4582" s="784" t="s">
        <v>4431</v>
      </c>
      <c r="H4582" s="784" t="s">
        <v>4431</v>
      </c>
      <c r="I4582" s="784" t="s">
        <v>5601</v>
      </c>
    </row>
    <row r="4583" spans="1:9" hidden="1">
      <c r="A4583" t="str">
        <f>Table_wabobpsvr_AzureCalc_AzureCalcRateCard[[#This Row],[ServiceName]]&amp;Table_wabobpsvr_AzureCalc_AzureCalcRateCard[[#This Row],[Price_Level]]&amp;Table_wabobpsvr_AzureCalc_AzureCalcRateCard[[#This Row],[Region]]</f>
        <v>Standard_D6 VM (Windows)D9</v>
      </c>
      <c r="B4583">
        <v>9</v>
      </c>
      <c r="C4583" t="s">
        <v>701</v>
      </c>
      <c r="D4583" t="s">
        <v>183</v>
      </c>
      <c r="E4583">
        <v>4.4527999999999999</v>
      </c>
      <c r="F4583" t="s">
        <v>1183</v>
      </c>
      <c r="G4583" s="784" t="s">
        <v>4431</v>
      </c>
      <c r="H4583" s="784" t="s">
        <v>4431</v>
      </c>
      <c r="I4583" s="784" t="s">
        <v>5601</v>
      </c>
    </row>
    <row r="4584" spans="1:9" hidden="1">
      <c r="A4584" t="str">
        <f>Table_wabobpsvr_AzureCalc_AzureCalcRateCard[[#This Row],[ServiceName]]&amp;Table_wabobpsvr_AzureCalc_AzureCalcRateCard[[#This Row],[Price_Level]]&amp;Table_wabobpsvr_AzureCalc_AzureCalcRateCard[[#This Row],[Region]]</f>
        <v>Standard_D6 VM (Windows)MOSP13</v>
      </c>
      <c r="B4584">
        <v>13</v>
      </c>
      <c r="C4584" t="s">
        <v>701</v>
      </c>
      <c r="D4584" t="s">
        <v>627</v>
      </c>
      <c r="E4584">
        <v>4.9960000000000004</v>
      </c>
      <c r="F4584" t="s">
        <v>1183</v>
      </c>
      <c r="G4584" s="784" t="s">
        <v>4431</v>
      </c>
      <c r="H4584" s="784" t="s">
        <v>4431</v>
      </c>
      <c r="I4584" s="784" t="s">
        <v>5602</v>
      </c>
    </row>
    <row r="4585" spans="1:9" hidden="1">
      <c r="A4585" t="str">
        <f>Table_wabobpsvr_AzureCalc_AzureCalcRateCard[[#This Row],[ServiceName]]&amp;Table_wabobpsvr_AzureCalc_AzureCalcRateCard[[#This Row],[Price_Level]]&amp;Table_wabobpsvr_AzureCalc_AzureCalcRateCard[[#This Row],[Region]]</f>
        <v>Standard_D6 VM (Windows)A13</v>
      </c>
      <c r="B4585">
        <v>13</v>
      </c>
      <c r="C4585" t="s">
        <v>701</v>
      </c>
      <c r="D4585" t="s">
        <v>181</v>
      </c>
      <c r="E4585">
        <v>4.84612</v>
      </c>
      <c r="F4585" t="s">
        <v>1183</v>
      </c>
      <c r="G4585" s="784" t="s">
        <v>4431</v>
      </c>
      <c r="H4585" s="784" t="s">
        <v>4431</v>
      </c>
      <c r="I4585" s="784" t="s">
        <v>5602</v>
      </c>
    </row>
    <row r="4586" spans="1:9" hidden="1">
      <c r="A4586" t="str">
        <f>Table_wabobpsvr_AzureCalc_AzureCalcRateCard[[#This Row],[ServiceName]]&amp;Table_wabobpsvr_AzureCalc_AzureCalcRateCard[[#This Row],[Price_Level]]&amp;Table_wabobpsvr_AzureCalc_AzureCalcRateCard[[#This Row],[Region]]</f>
        <v>Standard_D6 VM (Windows)B13</v>
      </c>
      <c r="B4586">
        <v>13</v>
      </c>
      <c r="C4586" t="s">
        <v>701</v>
      </c>
      <c r="D4586" t="s">
        <v>182</v>
      </c>
      <c r="E4586">
        <v>4.6962400000000004</v>
      </c>
      <c r="F4586" t="s">
        <v>1183</v>
      </c>
      <c r="G4586" s="784" t="s">
        <v>4431</v>
      </c>
      <c r="H4586" s="784" t="s">
        <v>4431</v>
      </c>
      <c r="I4586" s="784" t="s">
        <v>5602</v>
      </c>
    </row>
    <row r="4587" spans="1:9" hidden="1">
      <c r="A4587" t="str">
        <f>Table_wabobpsvr_AzureCalc_AzureCalcRateCard[[#This Row],[ServiceName]]&amp;Table_wabobpsvr_AzureCalc_AzureCalcRateCard[[#This Row],[Price_Level]]&amp;Table_wabobpsvr_AzureCalc_AzureCalcRateCard[[#This Row],[Region]]</f>
        <v>Standard_D6 VM (Windows)C13</v>
      </c>
      <c r="B4587">
        <v>13</v>
      </c>
      <c r="C4587" t="s">
        <v>701</v>
      </c>
      <c r="D4587" t="s">
        <v>184</v>
      </c>
      <c r="E4587">
        <v>4.54636</v>
      </c>
      <c r="F4587" t="s">
        <v>1183</v>
      </c>
      <c r="G4587" s="784" t="s">
        <v>4431</v>
      </c>
      <c r="H4587" s="784" t="s">
        <v>4431</v>
      </c>
      <c r="I4587" s="784" t="s">
        <v>5602</v>
      </c>
    </row>
    <row r="4588" spans="1:9" hidden="1">
      <c r="A4588" t="str">
        <f>Table_wabobpsvr_AzureCalc_AzureCalcRateCard[[#This Row],[ServiceName]]&amp;Table_wabobpsvr_AzureCalc_AzureCalcRateCard[[#This Row],[Price_Level]]&amp;Table_wabobpsvr_AzureCalc_AzureCalcRateCard[[#This Row],[Region]]</f>
        <v>Standard_D6 VM (Windows)D13</v>
      </c>
      <c r="B4588">
        <v>13</v>
      </c>
      <c r="C4588" t="s">
        <v>701</v>
      </c>
      <c r="D4588" t="s">
        <v>183</v>
      </c>
      <c r="E4588">
        <v>4.3964800000000004</v>
      </c>
      <c r="F4588" t="s">
        <v>1183</v>
      </c>
      <c r="G4588" s="784" t="s">
        <v>4431</v>
      </c>
      <c r="H4588" s="784" t="s">
        <v>4431</v>
      </c>
      <c r="I4588" s="784" t="s">
        <v>5602</v>
      </c>
    </row>
    <row r="4589" spans="1:9" hidden="1">
      <c r="A4589" t="str">
        <f>Table_wabobpsvr_AzureCalc_AzureCalcRateCard[[#This Row],[ServiceName]]&amp;Table_wabobpsvr_AzureCalc_AzureCalcRateCard[[#This Row],[Price_Level]]&amp;Table_wabobpsvr_AzureCalc_AzureCalcRateCard[[#This Row],[Region]]</f>
        <v>Visual Studio Build Minutes - FreeC</v>
      </c>
      <c r="C4589" t="s">
        <v>828</v>
      </c>
      <c r="D4589" t="s">
        <v>184</v>
      </c>
      <c r="E4589">
        <v>0</v>
      </c>
      <c r="F4589" t="s">
        <v>3449</v>
      </c>
      <c r="G4589" s="784" t="s">
        <v>2090</v>
      </c>
      <c r="H4589" s="784" t="s">
        <v>3471</v>
      </c>
      <c r="I4589" s="784" t="s">
        <v>4900</v>
      </c>
    </row>
    <row r="4590" spans="1:9" hidden="1">
      <c r="A4590" t="str">
        <f>Table_wabobpsvr_AzureCalc_AzureCalcRateCard[[#This Row],[ServiceName]]&amp;Table_wabobpsvr_AzureCalc_AzureCalcRateCard[[#This Row],[Price_Level]]&amp;Table_wabobpsvr_AzureCalc_AzureCalcRateCard[[#This Row],[Region]]</f>
        <v>Premium Storage - Page Blob/P30 (Units)C</v>
      </c>
      <c r="C4590" t="s">
        <v>81</v>
      </c>
      <c r="D4590" t="s">
        <v>184</v>
      </c>
      <c r="E4590">
        <v>999999</v>
      </c>
      <c r="F4590" t="s">
        <v>3352</v>
      </c>
      <c r="G4590" s="784" t="s">
        <v>4431</v>
      </c>
      <c r="H4590" s="784" t="s">
        <v>4431</v>
      </c>
      <c r="I4590" s="784" t="s">
        <v>4431</v>
      </c>
    </row>
    <row r="4591" spans="1:9" hidden="1">
      <c r="A4591" t="str">
        <f>Table_wabobpsvr_AzureCalc_AzureCalcRateCard[[#This Row],[ServiceName]]&amp;Table_wabobpsvr_AzureCalc_AzureCalcRateCard[[#This Row],[Price_Level]]&amp;Table_wabobpsvr_AzureCalc_AzureCalcRateCard[[#This Row],[Region]]</f>
        <v>Standard_G1 Cloud ServicesMOSP</v>
      </c>
      <c r="C4591" t="s">
        <v>4431</v>
      </c>
      <c r="D4591" t="s">
        <v>627</v>
      </c>
      <c r="E4591">
        <v>999999</v>
      </c>
      <c r="F4591" t="s">
        <v>3193</v>
      </c>
      <c r="G4591" s="784" t="s">
        <v>4431</v>
      </c>
      <c r="H4591" s="784" t="s">
        <v>4431</v>
      </c>
      <c r="I4591" s="784" t="s">
        <v>4431</v>
      </c>
    </row>
    <row r="4592" spans="1:9" hidden="1">
      <c r="A4592" t="str">
        <f>Table_wabobpsvr_AzureCalc_AzureCalcRateCard[[#This Row],[ServiceName]]&amp;Table_wabobpsvr_AzureCalc_AzureCalcRateCard[[#This Row],[Price_Level]]&amp;Table_wabobpsvr_AzureCalc_AzureCalcRateCard[[#This Row],[Region]]</f>
        <v>Standard_G1 Cloud ServicesA</v>
      </c>
      <c r="C4592" t="s">
        <v>4431</v>
      </c>
      <c r="D4592" t="s">
        <v>181</v>
      </c>
      <c r="E4592">
        <v>999999</v>
      </c>
      <c r="F4592" t="s">
        <v>3193</v>
      </c>
      <c r="G4592" s="784" t="s">
        <v>4431</v>
      </c>
      <c r="H4592" s="784" t="s">
        <v>4431</v>
      </c>
      <c r="I4592" s="784" t="s">
        <v>4431</v>
      </c>
    </row>
    <row r="4593" spans="1:9" hidden="1">
      <c r="A4593" t="str">
        <f>Table_wabobpsvr_AzureCalc_AzureCalcRateCard[[#This Row],[ServiceName]]&amp;Table_wabobpsvr_AzureCalc_AzureCalcRateCard[[#This Row],[Price_Level]]&amp;Table_wabobpsvr_AzureCalc_AzureCalcRateCard[[#This Row],[Region]]</f>
        <v>Premium Storage - Snapshots (GB)D</v>
      </c>
      <c r="C4593" t="s">
        <v>81</v>
      </c>
      <c r="D4593" t="s">
        <v>183</v>
      </c>
      <c r="E4593">
        <v>999999</v>
      </c>
      <c r="F4593" t="s">
        <v>3357</v>
      </c>
      <c r="G4593" s="784" t="s">
        <v>4431</v>
      </c>
      <c r="H4593" s="784" t="s">
        <v>4431</v>
      </c>
      <c r="I4593" s="784" t="s">
        <v>4431</v>
      </c>
    </row>
    <row r="4594" spans="1:9" hidden="1">
      <c r="A4594" s="784" t="str">
        <f>Table_wabobpsvr_AzureCalc_AzureCalcRateCard[[#This Row],[ServiceName]]&amp;Table_wabobpsvr_AzureCalc_AzureCalcRateCard[[#This Row],[Price_Level]]&amp;Table_wabobpsvr_AzureCalc_AzureCalcRateCard[[#This Row],[Region]]</f>
        <v>Standard_G5 VM (Non-Windows)D</v>
      </c>
      <c r="B4594" s="784"/>
      <c r="C4594" s="784" t="s">
        <v>4431</v>
      </c>
      <c r="D4594" s="784" t="s">
        <v>183</v>
      </c>
      <c r="E4594" s="784">
        <v>999999</v>
      </c>
      <c r="F4594" s="784" t="s">
        <v>3222</v>
      </c>
      <c r="G4594" s="784" t="s">
        <v>4431</v>
      </c>
      <c r="H4594" s="784" t="s">
        <v>4431</v>
      </c>
      <c r="I4594" s="784" t="s">
        <v>4431</v>
      </c>
    </row>
    <row r="4595" spans="1:9" hidden="1">
      <c r="A4595" t="str">
        <f>Table_wabobpsvr_AzureCalc_AzureCalcRateCard[[#This Row],[ServiceName]]&amp;Table_wabobpsvr_AzureCalc_AzureCalcRateCard[[#This Row],[Price_Level]]&amp;Table_wabobpsvr_AzureCalc_AzureCalcRateCard[[#This Row],[Region]]</f>
        <v>Standard_G1 VM (Windows)MOSP</v>
      </c>
      <c r="C4595" t="s">
        <v>4431</v>
      </c>
      <c r="D4595" t="s">
        <v>627</v>
      </c>
      <c r="E4595">
        <v>999999</v>
      </c>
      <c r="F4595" t="s">
        <v>3225</v>
      </c>
      <c r="G4595" s="784" t="s">
        <v>4431</v>
      </c>
      <c r="H4595" s="784" t="s">
        <v>4431</v>
      </c>
      <c r="I4595" s="784" t="s">
        <v>4431</v>
      </c>
    </row>
    <row r="4596" spans="1:9" hidden="1">
      <c r="A4596" t="str">
        <f>Table_wabobpsvr_AzureCalc_AzureCalcRateCard[[#This Row],[ServiceName]]&amp;Table_wabobpsvr_AzureCalc_AzureCalcRateCard[[#This Row],[Price_Level]]&amp;Table_wabobpsvr_AzureCalc_AzureCalcRateCard[[#This Row],[Region]]</f>
        <v>Standard_G1 VM (Windows)A</v>
      </c>
      <c r="C4596" t="s">
        <v>4431</v>
      </c>
      <c r="D4596" t="s">
        <v>181</v>
      </c>
      <c r="E4596">
        <v>999999</v>
      </c>
      <c r="F4596" t="s">
        <v>3225</v>
      </c>
      <c r="G4596" s="784" t="s">
        <v>4431</v>
      </c>
      <c r="H4596" s="784" t="s">
        <v>4431</v>
      </c>
      <c r="I4596" s="784" t="s">
        <v>4431</v>
      </c>
    </row>
    <row r="4597" spans="1:9" hidden="1">
      <c r="A4597" t="str">
        <f>Table_wabobpsvr_AzureCalc_AzureCalcRateCard[[#This Row],[ServiceName]]&amp;Table_wabobpsvr_AzureCalc_AzureCalcRateCard[[#This Row],[Price_Level]]&amp;Table_wabobpsvr_AzureCalc_AzureCalcRateCard[[#This Row],[Region]]</f>
        <v>Standard_G1 VM (Windows)B</v>
      </c>
      <c r="C4597" t="s">
        <v>4431</v>
      </c>
      <c r="D4597" t="s">
        <v>182</v>
      </c>
      <c r="E4597">
        <v>999999</v>
      </c>
      <c r="F4597" t="s">
        <v>3225</v>
      </c>
      <c r="G4597" s="784" t="s">
        <v>4431</v>
      </c>
      <c r="H4597" s="784" t="s">
        <v>4431</v>
      </c>
      <c r="I4597" s="784" t="s">
        <v>4431</v>
      </c>
    </row>
    <row r="4598" spans="1:9" hidden="1">
      <c r="A4598" t="str">
        <f>Table_wabobpsvr_AzureCalc_AzureCalcRateCard[[#This Row],[ServiceName]]&amp;Table_wabobpsvr_AzureCalc_AzureCalcRateCard[[#This Row],[Price_Level]]&amp;Table_wabobpsvr_AzureCalc_AzureCalcRateCard[[#This Row],[Region]]</f>
        <v>Standard_G1 VM (Windows)C</v>
      </c>
      <c r="C4598" t="s">
        <v>4431</v>
      </c>
      <c r="D4598" t="s">
        <v>184</v>
      </c>
      <c r="E4598">
        <v>999999</v>
      </c>
      <c r="F4598" t="s">
        <v>3225</v>
      </c>
      <c r="G4598" s="784" t="s">
        <v>4431</v>
      </c>
      <c r="H4598" s="784" t="s">
        <v>4431</v>
      </c>
      <c r="I4598" s="784" t="s">
        <v>4431</v>
      </c>
    </row>
    <row r="4599" spans="1:9" hidden="1">
      <c r="A4599" t="str">
        <f>Table_wabobpsvr_AzureCalc_AzureCalcRateCard[[#This Row],[ServiceName]]&amp;Table_wabobpsvr_AzureCalc_AzureCalcRateCard[[#This Row],[Price_Level]]&amp;Table_wabobpsvr_AzureCalc_AzureCalcRateCard[[#This Row],[Region]]</f>
        <v>Standard_G1 VM (Windows)D</v>
      </c>
      <c r="C4599" t="s">
        <v>4431</v>
      </c>
      <c r="D4599" t="s">
        <v>183</v>
      </c>
      <c r="E4599">
        <v>999999</v>
      </c>
      <c r="F4599" t="s">
        <v>3225</v>
      </c>
      <c r="G4599" s="784" t="s">
        <v>4431</v>
      </c>
      <c r="H4599" s="784" t="s">
        <v>4431</v>
      </c>
      <c r="I4599" s="784" t="s">
        <v>4431</v>
      </c>
    </row>
    <row r="4600" spans="1:9" hidden="1">
      <c r="A4600" t="str">
        <f>Table_wabobpsvr_AzureCalc_AzureCalcRateCard[[#This Row],[ServiceName]]&amp;Table_wabobpsvr_AzureCalc_AzureCalcRateCard[[#This Row],[Price_Level]]&amp;Table_wabobpsvr_AzureCalc_AzureCalcRateCard[[#This Row],[Region]]</f>
        <v>Standard_G2 VM (Windows)MOSP</v>
      </c>
      <c r="C4600" t="s">
        <v>4431</v>
      </c>
      <c r="D4600" t="s">
        <v>627</v>
      </c>
      <c r="E4600">
        <v>999999</v>
      </c>
      <c r="F4600" t="s">
        <v>3228</v>
      </c>
      <c r="G4600" s="784" t="s">
        <v>4431</v>
      </c>
      <c r="H4600" s="784" t="s">
        <v>4431</v>
      </c>
      <c r="I4600" s="784" t="s">
        <v>4431</v>
      </c>
    </row>
    <row r="4601" spans="1:9" hidden="1">
      <c r="A4601" t="str">
        <f>Table_wabobpsvr_AzureCalc_AzureCalcRateCard[[#This Row],[ServiceName]]&amp;Table_wabobpsvr_AzureCalc_AzureCalcRateCard[[#This Row],[Price_Level]]&amp;Table_wabobpsvr_AzureCalc_AzureCalcRateCard[[#This Row],[Region]]</f>
        <v>Standard_G2 VM (Windows)A</v>
      </c>
      <c r="C4601" t="s">
        <v>4431</v>
      </c>
      <c r="D4601" t="s">
        <v>181</v>
      </c>
      <c r="E4601">
        <v>999999</v>
      </c>
      <c r="F4601" t="s">
        <v>3228</v>
      </c>
      <c r="G4601" s="784" t="s">
        <v>4431</v>
      </c>
      <c r="H4601" s="784" t="s">
        <v>4431</v>
      </c>
      <c r="I4601" s="784" t="s">
        <v>4431</v>
      </c>
    </row>
    <row r="4602" spans="1:9" hidden="1">
      <c r="A4602" t="str">
        <f>Table_wabobpsvr_AzureCalc_AzureCalcRateCard[[#This Row],[ServiceName]]&amp;Table_wabobpsvr_AzureCalc_AzureCalcRateCard[[#This Row],[Price_Level]]&amp;Table_wabobpsvr_AzureCalc_AzureCalcRateCard[[#This Row],[Region]]</f>
        <v>Standard_G2 VM (Windows)B</v>
      </c>
      <c r="C4602" t="s">
        <v>4431</v>
      </c>
      <c r="D4602" t="s">
        <v>182</v>
      </c>
      <c r="E4602">
        <v>999999</v>
      </c>
      <c r="F4602" t="s">
        <v>3228</v>
      </c>
      <c r="G4602" s="784" t="s">
        <v>4431</v>
      </c>
      <c r="H4602" s="784" t="s">
        <v>4431</v>
      </c>
      <c r="I4602" s="784" t="s">
        <v>4431</v>
      </c>
    </row>
    <row r="4603" spans="1:9" hidden="1">
      <c r="A4603" t="str">
        <f>Table_wabobpsvr_AzureCalc_AzureCalcRateCard[[#This Row],[ServiceName]]&amp;Table_wabobpsvr_AzureCalc_AzureCalcRateCard[[#This Row],[Price_Level]]&amp;Table_wabobpsvr_AzureCalc_AzureCalcRateCard[[#This Row],[Region]]</f>
        <v>Standard_G2 VM (Windows)C</v>
      </c>
      <c r="C4603" t="s">
        <v>4431</v>
      </c>
      <c r="D4603" t="s">
        <v>184</v>
      </c>
      <c r="E4603">
        <v>999999</v>
      </c>
      <c r="F4603" t="s">
        <v>3228</v>
      </c>
      <c r="G4603" s="784" t="s">
        <v>4431</v>
      </c>
      <c r="H4603" s="784" t="s">
        <v>4431</v>
      </c>
      <c r="I4603" s="784" t="s">
        <v>4431</v>
      </c>
    </row>
    <row r="4604" spans="1:9" hidden="1">
      <c r="A4604" t="str">
        <f>Table_wabobpsvr_AzureCalc_AzureCalcRateCard[[#This Row],[ServiceName]]&amp;Table_wabobpsvr_AzureCalc_AzureCalcRateCard[[#This Row],[Price_Level]]&amp;Table_wabobpsvr_AzureCalc_AzureCalcRateCard[[#This Row],[Region]]</f>
        <v>Standard S1 Search HourMOSP16</v>
      </c>
      <c r="B4604">
        <v>16</v>
      </c>
      <c r="C4604" t="s">
        <v>91</v>
      </c>
      <c r="D4604" t="s">
        <v>627</v>
      </c>
      <c r="E4604">
        <v>0.44400000000000001</v>
      </c>
      <c r="F4604" t="s">
        <v>4529</v>
      </c>
      <c r="G4604" s="784" t="s">
        <v>4431</v>
      </c>
      <c r="H4604" s="784" t="s">
        <v>4431</v>
      </c>
      <c r="I4604" s="784" t="s">
        <v>5603</v>
      </c>
    </row>
    <row r="4605" spans="1:9" hidden="1">
      <c r="A4605" t="str">
        <f>Table_wabobpsvr_AzureCalc_AzureCalcRateCard[[#This Row],[ServiceName]]&amp;Table_wabobpsvr_AzureCalc_AzureCalcRateCard[[#This Row],[Price_Level]]&amp;Table_wabobpsvr_AzureCalc_AzureCalcRateCard[[#This Row],[Region]]</f>
        <v>Standard S1 Search HourMOSP13</v>
      </c>
      <c r="B4605">
        <v>13</v>
      </c>
      <c r="C4605" t="s">
        <v>91</v>
      </c>
      <c r="D4605" t="s">
        <v>627</v>
      </c>
      <c r="E4605">
        <v>0.44400000000000001</v>
      </c>
      <c r="F4605" t="s">
        <v>4529</v>
      </c>
      <c r="G4605" s="784" t="s">
        <v>4431</v>
      </c>
      <c r="H4605" s="784" t="s">
        <v>4431</v>
      </c>
      <c r="I4605" s="784" t="s">
        <v>5604</v>
      </c>
    </row>
    <row r="4606" spans="1:9" hidden="1">
      <c r="A4606" t="str">
        <f>Table_wabobpsvr_AzureCalc_AzureCalcRateCard[[#This Row],[ServiceName]]&amp;Table_wabobpsvr_AzureCalc_AzureCalcRateCard[[#This Row],[Price_Level]]&amp;Table_wabobpsvr_AzureCalc_AzureCalcRateCard[[#This Row],[Region]]</f>
        <v>Standard S1 Search HourMOSP11</v>
      </c>
      <c r="B4606">
        <v>11</v>
      </c>
      <c r="C4606" t="s">
        <v>91</v>
      </c>
      <c r="D4606" t="s">
        <v>627</v>
      </c>
      <c r="E4606">
        <v>0.44400000000000001</v>
      </c>
      <c r="F4606" t="s">
        <v>4529</v>
      </c>
      <c r="G4606" s="784" t="s">
        <v>4431</v>
      </c>
      <c r="H4606" s="784" t="s">
        <v>4431</v>
      </c>
      <c r="I4606" s="784" t="s">
        <v>5605</v>
      </c>
    </row>
    <row r="4607" spans="1:9" hidden="1">
      <c r="A4607" t="str">
        <f>Table_wabobpsvr_AzureCalc_AzureCalcRateCard[[#This Row],[ServiceName]]&amp;Table_wabobpsvr_AzureCalc_AzureCalcRateCard[[#This Row],[Price_Level]]&amp;Table_wabobpsvr_AzureCalc_AzureCalcRateCard[[#This Row],[Region]]</f>
        <v>Standard S1 Search HourMOSP12</v>
      </c>
      <c r="B4607">
        <v>12</v>
      </c>
      <c r="C4607" t="s">
        <v>91</v>
      </c>
      <c r="D4607" t="s">
        <v>627</v>
      </c>
      <c r="E4607">
        <v>0.44400000000000001</v>
      </c>
      <c r="F4607" t="s">
        <v>4529</v>
      </c>
      <c r="G4607" s="784" t="s">
        <v>4431</v>
      </c>
      <c r="H4607" s="784" t="s">
        <v>4431</v>
      </c>
      <c r="I4607" s="784" t="s">
        <v>5606</v>
      </c>
    </row>
    <row r="4608" spans="1:9" hidden="1">
      <c r="A4608" t="str">
        <f>Table_wabobpsvr_AzureCalc_AzureCalcRateCard[[#This Row],[ServiceName]]&amp;Table_wabobpsvr_AzureCalc_AzureCalcRateCard[[#This Row],[Price_Level]]&amp;Table_wabobpsvr_AzureCalc_AzureCalcRateCard[[#This Row],[Region]]</f>
        <v>Standard S2 Search HourMOSP10</v>
      </c>
      <c r="B4608">
        <v>10</v>
      </c>
      <c r="C4608" t="s">
        <v>91</v>
      </c>
      <c r="D4608" t="s">
        <v>627</v>
      </c>
      <c r="E4608">
        <v>1.774</v>
      </c>
      <c r="F4608" t="s">
        <v>5607</v>
      </c>
      <c r="G4608" s="784" t="s">
        <v>4431</v>
      </c>
      <c r="H4608" s="784" t="s">
        <v>4431</v>
      </c>
      <c r="I4608" s="784" t="s">
        <v>5608</v>
      </c>
    </row>
    <row r="4609" spans="1:9" hidden="1">
      <c r="A4609" t="str">
        <f>Table_wabobpsvr_AzureCalc_AzureCalcRateCard[[#This Row],[ServiceName]]&amp;Table_wabobpsvr_AzureCalc_AzureCalcRateCard[[#This Row],[Price_Level]]&amp;Table_wabobpsvr_AzureCalc_AzureCalcRateCard[[#This Row],[Region]]</f>
        <v>Standard S2 Search HourMOSP9</v>
      </c>
      <c r="B4609">
        <v>9</v>
      </c>
      <c r="C4609" t="s">
        <v>91</v>
      </c>
      <c r="D4609" t="s">
        <v>627</v>
      </c>
      <c r="E4609">
        <v>1.774</v>
      </c>
      <c r="F4609" t="s">
        <v>5607</v>
      </c>
      <c r="G4609" s="784" t="s">
        <v>4431</v>
      </c>
      <c r="H4609" s="784" t="s">
        <v>4431</v>
      </c>
      <c r="I4609" s="784" t="s">
        <v>5609</v>
      </c>
    </row>
    <row r="4610" spans="1:9" hidden="1">
      <c r="A4610" t="str">
        <f>Table_wabobpsvr_AzureCalc_AzureCalcRateCard[[#This Row],[ServiceName]]&amp;Table_wabobpsvr_AzureCalc_AzureCalcRateCard[[#This Row],[Price_Level]]&amp;Table_wabobpsvr_AzureCalc_AzureCalcRateCard[[#This Row],[Region]]</f>
        <v>Import/ExportA</v>
      </c>
      <c r="C4610" t="s">
        <v>4431</v>
      </c>
      <c r="D4610" t="s">
        <v>181</v>
      </c>
      <c r="E4610">
        <v>999999</v>
      </c>
      <c r="F4610" t="s">
        <v>623</v>
      </c>
      <c r="G4610" s="784" t="s">
        <v>4431</v>
      </c>
      <c r="H4610" s="784" t="s">
        <v>4431</v>
      </c>
      <c r="I4610" s="784" t="s">
        <v>4431</v>
      </c>
    </row>
    <row r="4611" spans="1:9" hidden="1">
      <c r="A4611" t="str">
        <f>Table_wabobpsvr_AzureCalc_AzureCalcRateCard[[#This Row],[ServiceName]]&amp;Table_wabobpsvr_AzureCalc_AzureCalcRateCard[[#This Row],[Price_Level]]&amp;Table_wabobpsvr_AzureCalc_AzureCalcRateCard[[#This Row],[Region]]</f>
        <v>Import/ExportB</v>
      </c>
      <c r="C4611" t="s">
        <v>4431</v>
      </c>
      <c r="D4611" t="s">
        <v>182</v>
      </c>
      <c r="E4611">
        <v>999999</v>
      </c>
      <c r="F4611" t="s">
        <v>623</v>
      </c>
      <c r="G4611" s="784" t="s">
        <v>4431</v>
      </c>
      <c r="H4611" s="784" t="s">
        <v>4431</v>
      </c>
      <c r="I4611" s="784" t="s">
        <v>4431</v>
      </c>
    </row>
    <row r="4612" spans="1:9" hidden="1">
      <c r="A4612" t="str">
        <f>Table_wabobpsvr_AzureCalc_AzureCalcRateCard[[#This Row],[ServiceName]]&amp;Table_wabobpsvr_AzureCalc_AzureCalcRateCard[[#This Row],[Price_Level]]&amp;Table_wabobpsvr_AzureCalc_AzureCalcRateCard[[#This Row],[Region]]</f>
        <v>Import/ExportC</v>
      </c>
      <c r="C4612" t="s">
        <v>4431</v>
      </c>
      <c r="D4612" t="s">
        <v>184</v>
      </c>
      <c r="E4612">
        <v>999999</v>
      </c>
      <c r="F4612" t="s">
        <v>623</v>
      </c>
      <c r="G4612" s="784" t="s">
        <v>4431</v>
      </c>
      <c r="H4612" s="784" t="s">
        <v>4431</v>
      </c>
      <c r="I4612" s="784" t="s">
        <v>4431</v>
      </c>
    </row>
    <row r="4613" spans="1:9" hidden="1">
      <c r="A4613" t="str">
        <f>Table_wabobpsvr_AzureCalc_AzureCalcRateCard[[#This Row],[ServiceName]]&amp;Table_wabobpsvr_AzureCalc_AzureCalcRateCard[[#This Row],[Price_Level]]&amp;Table_wabobpsvr_AzureCalc_AzureCalcRateCard[[#This Row],[Region]]</f>
        <v>Machine Learning API Service Prediction HoursC</v>
      </c>
      <c r="C4613" t="s">
        <v>4431</v>
      </c>
      <c r="D4613" t="s">
        <v>184</v>
      </c>
      <c r="E4613">
        <v>999999</v>
      </c>
      <c r="F4613" t="s">
        <v>1130</v>
      </c>
      <c r="G4613" s="784" t="s">
        <v>4431</v>
      </c>
      <c r="H4613" s="784" t="s">
        <v>4431</v>
      </c>
      <c r="I4613" s="784" t="s">
        <v>4431</v>
      </c>
    </row>
    <row r="4614" spans="1:9" hidden="1">
      <c r="A4614" t="str">
        <f>Table_wabobpsvr_AzureCalc_AzureCalcRateCard[[#This Row],[ServiceName]]&amp;Table_wabobpsvr_AzureCalc_AzureCalcRateCard[[#This Row],[Price_Level]]&amp;Table_wabobpsvr_AzureCalc_AzureCalcRateCard[[#This Row],[Region]]</f>
        <v>Machine Learning API Service Prediction HoursD</v>
      </c>
      <c r="C4614" t="s">
        <v>4431</v>
      </c>
      <c r="D4614" t="s">
        <v>183</v>
      </c>
      <c r="E4614">
        <v>999999</v>
      </c>
      <c r="F4614" t="s">
        <v>1130</v>
      </c>
      <c r="G4614" s="784" t="s">
        <v>4431</v>
      </c>
      <c r="H4614" s="784" t="s">
        <v>4431</v>
      </c>
      <c r="I4614" s="784" t="s">
        <v>4431</v>
      </c>
    </row>
    <row r="4615" spans="1:9" hidden="1">
      <c r="A4615" t="str">
        <f>Table_wabobpsvr_AzureCalc_AzureCalcRateCard[[#This Row],[ServiceName]]&amp;Table_wabobpsvr_AzureCalc_AzureCalcRateCard[[#This Row],[Price_Level]]&amp;Table_wabobpsvr_AzureCalc_AzureCalcRateCard[[#This Row],[Region]]</f>
        <v>Machine Learning API Service PredictionsD</v>
      </c>
      <c r="C4615" t="s">
        <v>4431</v>
      </c>
      <c r="D4615" t="s">
        <v>183</v>
      </c>
      <c r="E4615">
        <v>999999</v>
      </c>
      <c r="F4615" t="s">
        <v>1131</v>
      </c>
      <c r="G4615" s="784" t="s">
        <v>4431</v>
      </c>
      <c r="H4615" s="784" t="s">
        <v>4431</v>
      </c>
      <c r="I4615" s="784" t="s">
        <v>4431</v>
      </c>
    </row>
    <row r="4616" spans="1:9" hidden="1">
      <c r="A4616" t="str">
        <f>Table_wabobpsvr_AzureCalc_AzureCalcRateCard[[#This Row],[ServiceName]]&amp;Table_wabobpsvr_AzureCalc_AzureCalcRateCard[[#This Row],[Price_Level]]&amp;Table_wabobpsvr_AzureCalc_AzureCalcRateCard[[#This Row],[Region]]</f>
        <v>Standard DocumentDB DaysMOSP</v>
      </c>
      <c r="C4616" t="s">
        <v>4431</v>
      </c>
      <c r="D4616" t="s">
        <v>627</v>
      </c>
      <c r="E4616">
        <v>999999</v>
      </c>
      <c r="F4616" t="s">
        <v>1133</v>
      </c>
      <c r="G4616" s="784" t="s">
        <v>4431</v>
      </c>
      <c r="H4616" s="784" t="s">
        <v>4431</v>
      </c>
      <c r="I4616" s="784" t="s">
        <v>4431</v>
      </c>
    </row>
    <row r="4617" spans="1:9" hidden="1">
      <c r="A4617" t="str">
        <f>Table_wabobpsvr_AzureCalc_AzureCalcRateCard[[#This Row],[ServiceName]]&amp;Table_wabobpsvr_AzureCalc_AzureCalcRateCard[[#This Row],[Price_Level]]&amp;Table_wabobpsvr_AzureCalc_AzureCalcRateCard[[#This Row],[Region]]</f>
        <v>Standard DocumentDB DaysA</v>
      </c>
      <c r="C4617" t="s">
        <v>4431</v>
      </c>
      <c r="D4617" t="s">
        <v>181</v>
      </c>
      <c r="E4617">
        <v>999999</v>
      </c>
      <c r="F4617" t="s">
        <v>1133</v>
      </c>
      <c r="G4617" s="784" t="s">
        <v>4431</v>
      </c>
      <c r="H4617" s="784" t="s">
        <v>4431</v>
      </c>
      <c r="I4617" s="784" t="s">
        <v>4431</v>
      </c>
    </row>
    <row r="4618" spans="1:9" hidden="1">
      <c r="A4618" t="str">
        <f>Table_wabobpsvr_AzureCalc_AzureCalcRateCard[[#This Row],[ServiceName]]&amp;Table_wabobpsvr_AzureCalc_AzureCalcRateCard[[#This Row],[Price_Level]]&amp;Table_wabobpsvr_AzureCalc_AzureCalcRateCard[[#This Row],[Region]]</f>
        <v>Premium Elastic DTU PackA16</v>
      </c>
      <c r="B4618">
        <v>16</v>
      </c>
      <c r="C4618" t="s">
        <v>7614</v>
      </c>
      <c r="D4618" t="s">
        <v>181</v>
      </c>
      <c r="E4618">
        <v>0.193</v>
      </c>
      <c r="F4618" t="s">
        <v>7555</v>
      </c>
      <c r="G4618" s="784" t="s">
        <v>7581</v>
      </c>
      <c r="H4618" s="784" t="s">
        <v>7626</v>
      </c>
      <c r="I4618" s="784" t="s">
        <v>7557</v>
      </c>
    </row>
    <row r="4619" spans="1:9" hidden="1">
      <c r="A4619" t="str">
        <f>Table_wabobpsvr_AzureCalc_AzureCalcRateCard[[#This Row],[ServiceName]]&amp;Table_wabobpsvr_AzureCalc_AzureCalcRateCard[[#This Row],[Price_Level]]&amp;Table_wabobpsvr_AzureCalc_AzureCalcRateCard[[#This Row],[Region]]</f>
        <v>SQL DB Premium P6 Database HoursA15</v>
      </c>
      <c r="B4619">
        <v>15</v>
      </c>
      <c r="C4619" t="s">
        <v>91</v>
      </c>
      <c r="D4619" t="s">
        <v>181</v>
      </c>
      <c r="E4619">
        <v>5.335</v>
      </c>
      <c r="F4619" t="s">
        <v>7383</v>
      </c>
      <c r="G4619" s="784" t="s">
        <v>3332</v>
      </c>
      <c r="H4619" s="784" t="s">
        <v>5610</v>
      </c>
      <c r="I4619" s="784" t="s">
        <v>5611</v>
      </c>
    </row>
    <row r="4620" spans="1:9" hidden="1">
      <c r="A4620" t="str">
        <f>Table_wabobpsvr_AzureCalc_AzureCalcRateCard[[#This Row],[ServiceName]]&amp;Table_wabobpsvr_AzureCalc_AzureCalcRateCard[[#This Row],[Price_Level]]&amp;Table_wabobpsvr_AzureCalc_AzureCalcRateCard[[#This Row],[Region]]</f>
        <v>SQL DB Premium P6 Database HoursA16</v>
      </c>
      <c r="B4620">
        <v>16</v>
      </c>
      <c r="C4620" t="s">
        <v>91</v>
      </c>
      <c r="D4620" t="s">
        <v>181</v>
      </c>
      <c r="E4620">
        <v>5.335</v>
      </c>
      <c r="F4620" t="s">
        <v>7383</v>
      </c>
      <c r="G4620" s="784" t="s">
        <v>3285</v>
      </c>
      <c r="H4620" s="784" t="s">
        <v>5612</v>
      </c>
      <c r="I4620" s="784" t="s">
        <v>5613</v>
      </c>
    </row>
    <row r="4621" spans="1:9" hidden="1">
      <c r="A4621" t="str">
        <f>Table_wabobpsvr_AzureCalc_AzureCalcRateCard[[#This Row],[ServiceName]]&amp;Table_wabobpsvr_AzureCalc_AzureCalcRateCard[[#This Row],[Price_Level]]&amp;Table_wabobpsvr_AzureCalc_AzureCalcRateCard[[#This Row],[Region]]</f>
        <v>SQL DB Premium P6 Database HoursA13</v>
      </c>
      <c r="B4621">
        <v>13</v>
      </c>
      <c r="C4621" t="s">
        <v>91</v>
      </c>
      <c r="D4621" t="s">
        <v>181</v>
      </c>
      <c r="E4621">
        <v>5.8685</v>
      </c>
      <c r="F4621" t="s">
        <v>7383</v>
      </c>
      <c r="G4621" s="784" t="s">
        <v>2027</v>
      </c>
      <c r="H4621" s="784" t="s">
        <v>5614</v>
      </c>
      <c r="I4621" s="784" t="s">
        <v>5615</v>
      </c>
    </row>
    <row r="4622" spans="1:9" hidden="1">
      <c r="A4622" t="str">
        <f>Table_wabobpsvr_AzureCalc_AzureCalcRateCard[[#This Row],[ServiceName]]&amp;Table_wabobpsvr_AzureCalc_AzureCalcRateCard[[#This Row],[Price_Level]]&amp;Table_wabobpsvr_AzureCalc_AzureCalcRateCard[[#This Row],[Region]]</f>
        <v>SQL DB Premium P6 Database HoursA11</v>
      </c>
      <c r="B4622">
        <v>11</v>
      </c>
      <c r="C4622" t="s">
        <v>91</v>
      </c>
      <c r="D4622" t="s">
        <v>181</v>
      </c>
      <c r="E4622">
        <v>5.4805000000000001</v>
      </c>
      <c r="F4622" t="s">
        <v>7383</v>
      </c>
      <c r="G4622" s="784" t="s">
        <v>2025</v>
      </c>
      <c r="H4622" s="784" t="s">
        <v>5616</v>
      </c>
      <c r="I4622" s="784" t="s">
        <v>5617</v>
      </c>
    </row>
    <row r="4623" spans="1:9" hidden="1">
      <c r="A4623" t="str">
        <f>Table_wabobpsvr_AzureCalc_AzureCalcRateCard[[#This Row],[ServiceName]]&amp;Table_wabobpsvr_AzureCalc_AzureCalcRateCard[[#This Row],[Price_Level]]&amp;Table_wabobpsvr_AzureCalc_AzureCalcRateCard[[#This Row],[Region]]</f>
        <v>Standard DocumentDB DaysB</v>
      </c>
      <c r="C4623" t="s">
        <v>4431</v>
      </c>
      <c r="D4623" t="s">
        <v>182</v>
      </c>
      <c r="E4623">
        <v>999999</v>
      </c>
      <c r="F4623" t="s">
        <v>1133</v>
      </c>
      <c r="G4623" s="784" t="s">
        <v>4431</v>
      </c>
      <c r="H4623" s="784" t="s">
        <v>4431</v>
      </c>
      <c r="I4623" s="784" t="s">
        <v>4431</v>
      </c>
    </row>
    <row r="4624" spans="1:9" hidden="1">
      <c r="A4624" t="str">
        <f>Table_wabobpsvr_AzureCalc_AzureCalcRateCard[[#This Row],[ServiceName]]&amp;Table_wabobpsvr_AzureCalc_AzureCalcRateCard[[#This Row],[Price_Level]]&amp;Table_wabobpsvr_AzureCalc_AzureCalcRateCard[[#This Row],[Region]]</f>
        <v>Standard DocumentDB DaysC</v>
      </c>
      <c r="C4624" t="s">
        <v>4431</v>
      </c>
      <c r="D4624" t="s">
        <v>184</v>
      </c>
      <c r="E4624">
        <v>999999</v>
      </c>
      <c r="F4624" t="s">
        <v>1133</v>
      </c>
      <c r="G4624" s="784" t="s">
        <v>4431</v>
      </c>
      <c r="H4624" s="784" t="s">
        <v>4431</v>
      </c>
      <c r="I4624" s="784" t="s">
        <v>4431</v>
      </c>
    </row>
    <row r="4625" spans="1:9" hidden="1">
      <c r="A4625" t="str">
        <f>Table_wabobpsvr_AzureCalc_AzureCalcRateCard[[#This Row],[ServiceName]]&amp;Table_wabobpsvr_AzureCalc_AzureCalcRateCard[[#This Row],[Price_Level]]&amp;Table_wabobpsvr_AzureCalc_AzureCalcRateCard[[#This Row],[Region]]</f>
        <v>Standard DocumentDB DaysD</v>
      </c>
      <c r="C4625" t="s">
        <v>4431</v>
      </c>
      <c r="D4625" t="s">
        <v>183</v>
      </c>
      <c r="E4625">
        <v>999999</v>
      </c>
      <c r="F4625" t="s">
        <v>1133</v>
      </c>
      <c r="G4625" s="784" t="s">
        <v>4431</v>
      </c>
      <c r="H4625" s="784" t="s">
        <v>4431</v>
      </c>
      <c r="I4625" s="784" t="s">
        <v>4431</v>
      </c>
    </row>
    <row r="4626" spans="1:9" hidden="1">
      <c r="A4626" t="str">
        <f>Table_wabobpsvr_AzureCalc_AzureCalcRateCard[[#This Row],[ServiceName]]&amp;Table_wabobpsvr_AzureCalc_AzureCalcRateCard[[#This Row],[Price_Level]]&amp;Table_wabobpsvr_AzureCalc_AzureCalcRateCard[[#This Row],[Region]]</f>
        <v>SQL DB Premium P6 Database HoursA12</v>
      </c>
      <c r="B4626">
        <v>12</v>
      </c>
      <c r="C4626" t="s">
        <v>91</v>
      </c>
      <c r="D4626" t="s">
        <v>181</v>
      </c>
      <c r="E4626">
        <v>5.4805000000000001</v>
      </c>
      <c r="F4626" t="s">
        <v>7383</v>
      </c>
      <c r="G4626" s="784" t="s">
        <v>2026</v>
      </c>
      <c r="H4626" s="784" t="s">
        <v>5618</v>
      </c>
      <c r="I4626" s="784" t="s">
        <v>5619</v>
      </c>
    </row>
    <row r="4627" spans="1:9" hidden="1">
      <c r="A4627" t="str">
        <f>Table_wabobpsvr_AzureCalc_AzureCalcRateCard[[#This Row],[ServiceName]]&amp;Table_wabobpsvr_AzureCalc_AzureCalcRateCard[[#This Row],[Price_Level]]&amp;Table_wabobpsvr_AzureCalc_AzureCalcRateCard[[#This Row],[Region]]</f>
        <v>SQL DB Premium P6 Database HoursA14</v>
      </c>
      <c r="B4627">
        <v>14</v>
      </c>
      <c r="C4627" t="s">
        <v>91</v>
      </c>
      <c r="D4627" t="s">
        <v>181</v>
      </c>
      <c r="E4627">
        <v>6.0625</v>
      </c>
      <c r="F4627" t="s">
        <v>7383</v>
      </c>
      <c r="G4627" s="784" t="s">
        <v>3307</v>
      </c>
      <c r="H4627" s="784" t="s">
        <v>7355</v>
      </c>
      <c r="I4627" s="784" t="s">
        <v>7354</v>
      </c>
    </row>
    <row r="4628" spans="1:9" hidden="1">
      <c r="A4628" t="str">
        <f>Table_wabobpsvr_AzureCalc_AzureCalcRateCard[[#This Row],[ServiceName]]&amp;Table_wabobpsvr_AzureCalc_AzureCalcRateCard[[#This Row],[Price_Level]]&amp;Table_wabobpsvr_AzureCalc_AzureCalcRateCard[[#This Row],[Region]]</f>
        <v>Premium P6 Secondary Geo Database HoursC</v>
      </c>
      <c r="C4628" t="s">
        <v>91</v>
      </c>
      <c r="D4628" t="s">
        <v>184</v>
      </c>
      <c r="E4628">
        <v>3.4125000000000001</v>
      </c>
      <c r="F4628" t="s">
        <v>7380</v>
      </c>
      <c r="G4628" s="784" t="s">
        <v>3787</v>
      </c>
      <c r="H4628" s="784" t="s">
        <v>5926</v>
      </c>
      <c r="I4628" s="784" t="s">
        <v>5927</v>
      </c>
    </row>
    <row r="4629" spans="1:9" hidden="1">
      <c r="A4629" t="str">
        <f>Table_wabobpsvr_AzureCalc_AzureCalcRateCard[[#This Row],[ServiceName]]&amp;Table_wabobpsvr_AzureCalc_AzureCalcRateCard[[#This Row],[Price_Level]]&amp;Table_wabobpsvr_AzureCalc_AzureCalcRateCard[[#This Row],[Region]]</f>
        <v>Premium P4 Secondary Active Geo Database HoursA13</v>
      </c>
      <c r="B4629">
        <v>13</v>
      </c>
      <c r="C4629" t="s">
        <v>91</v>
      </c>
      <c r="D4629" t="s">
        <v>181</v>
      </c>
      <c r="E4629">
        <v>2.9471833333333302</v>
      </c>
      <c r="F4629" t="s">
        <v>7382</v>
      </c>
      <c r="G4629" s="784" t="s">
        <v>7316</v>
      </c>
      <c r="H4629" s="784" t="s">
        <v>7317</v>
      </c>
      <c r="I4629" s="784" t="s">
        <v>7289</v>
      </c>
    </row>
    <row r="4630" spans="1:9" hidden="1">
      <c r="A4630" t="str">
        <f>Table_wabobpsvr_AzureCalc_AzureCalcRateCard[[#This Row],[ServiceName]]&amp;Table_wabobpsvr_AzureCalc_AzureCalcRateCard[[#This Row],[Price_Level]]&amp;Table_wabobpsvr_AzureCalc_AzureCalcRateCard[[#This Row],[Region]]</f>
        <v>SQL DB Premium P4 Database HoursA11</v>
      </c>
      <c r="B4630">
        <v>11</v>
      </c>
      <c r="C4630" t="s">
        <v>91</v>
      </c>
      <c r="D4630" t="s">
        <v>181</v>
      </c>
      <c r="E4630">
        <v>2.74469583333333</v>
      </c>
      <c r="F4630" t="s">
        <v>7384</v>
      </c>
      <c r="G4630" s="784" t="s">
        <v>7318</v>
      </c>
      <c r="H4630" s="784" t="s">
        <v>7319</v>
      </c>
      <c r="I4630" s="784" t="s">
        <v>7290</v>
      </c>
    </row>
    <row r="4631" spans="1:9" hidden="1">
      <c r="A4631" t="str">
        <f>Table_wabobpsvr_AzureCalc_AzureCalcRateCard[[#This Row],[ServiceName]]&amp;Table_wabobpsvr_AzureCalc_AzureCalcRateCard[[#This Row],[Price_Level]]&amp;Table_wabobpsvr_AzureCalc_AzureCalcRateCard[[#This Row],[Region]]</f>
        <v>Media Services AES KeysMOSP</v>
      </c>
      <c r="C4631" t="s">
        <v>4431</v>
      </c>
      <c r="D4631" t="s">
        <v>627</v>
      </c>
      <c r="E4631">
        <v>999999</v>
      </c>
      <c r="F4631" t="s">
        <v>1253</v>
      </c>
      <c r="G4631" s="784" t="s">
        <v>4431</v>
      </c>
      <c r="H4631" s="784" t="s">
        <v>4431</v>
      </c>
      <c r="I4631" s="784" t="s">
        <v>4431</v>
      </c>
    </row>
    <row r="4632" spans="1:9" hidden="1">
      <c r="A4632" t="str">
        <f>Table_wabobpsvr_AzureCalc_AzureCalcRateCard[[#This Row],[ServiceName]]&amp;Table_wabobpsvr_AzureCalc_AzureCalcRateCard[[#This Row],[Price_Level]]&amp;Table_wabobpsvr_AzureCalc_AzureCalcRateCard[[#This Row],[Region]]</f>
        <v>Media Services AES KeysA</v>
      </c>
      <c r="C4632" t="s">
        <v>4431</v>
      </c>
      <c r="D4632" t="s">
        <v>181</v>
      </c>
      <c r="E4632">
        <v>999999</v>
      </c>
      <c r="F4632" t="s">
        <v>1253</v>
      </c>
      <c r="G4632" s="784" t="s">
        <v>4431</v>
      </c>
      <c r="H4632" s="784" t="s">
        <v>4431</v>
      </c>
      <c r="I4632" s="784" t="s">
        <v>4431</v>
      </c>
    </row>
    <row r="4633" spans="1:9" hidden="1">
      <c r="A4633" s="784" t="str">
        <f>Table_wabobpsvr_AzureCalc_AzureCalcRateCard[[#This Row],[ServiceName]]&amp;Table_wabobpsvr_AzureCalc_AzureCalcRateCard[[#This Row],[Price_Level]]&amp;Table_wabobpsvr_AzureCalc_AzureCalcRateCard[[#This Row],[Region]]</f>
        <v>Media Services AES KeysB</v>
      </c>
      <c r="B4633" s="784"/>
      <c r="C4633" s="784" t="s">
        <v>4431</v>
      </c>
      <c r="D4633" s="784" t="s">
        <v>182</v>
      </c>
      <c r="E4633" s="784">
        <v>999999</v>
      </c>
      <c r="F4633" s="784" t="s">
        <v>1253</v>
      </c>
      <c r="G4633" s="784" t="s">
        <v>4431</v>
      </c>
      <c r="H4633" s="784" t="s">
        <v>4431</v>
      </c>
      <c r="I4633" s="784" t="s">
        <v>4431</v>
      </c>
    </row>
    <row r="4634" spans="1:9" hidden="1">
      <c r="A4634" s="784" t="str">
        <f>Table_wabobpsvr_AzureCalc_AzureCalcRateCard[[#This Row],[ServiceName]]&amp;Table_wabobpsvr_AzureCalc_AzureCalcRateCard[[#This Row],[Price_Level]]&amp;Table_wabobpsvr_AzureCalc_AzureCalcRateCard[[#This Row],[Region]]</f>
        <v>Media Services AES KeysC</v>
      </c>
      <c r="B4634" s="784"/>
      <c r="C4634" s="784" t="s">
        <v>4431</v>
      </c>
      <c r="D4634" s="784" t="s">
        <v>184</v>
      </c>
      <c r="E4634" s="784">
        <v>999999</v>
      </c>
      <c r="F4634" s="784" t="s">
        <v>1253</v>
      </c>
      <c r="G4634" s="784" t="s">
        <v>4431</v>
      </c>
      <c r="H4634" s="784" t="s">
        <v>4431</v>
      </c>
      <c r="I4634" s="784" t="s">
        <v>4431</v>
      </c>
    </row>
    <row r="4635" spans="1:9" hidden="1">
      <c r="A4635" s="784" t="str">
        <f>Table_wabobpsvr_AzureCalc_AzureCalcRateCard[[#This Row],[ServiceName]]&amp;Table_wabobpsvr_AzureCalc_AzureCalcRateCard[[#This Row],[Price_Level]]&amp;Table_wabobpsvr_AzureCalc_AzureCalcRateCard[[#This Row],[Region]]</f>
        <v>Key Vault OperationsB</v>
      </c>
      <c r="B4635" s="784"/>
      <c r="C4635" s="784" t="s">
        <v>4431</v>
      </c>
      <c r="D4635" s="784" t="s">
        <v>182</v>
      </c>
      <c r="E4635" s="784">
        <v>999999</v>
      </c>
      <c r="F4635" s="784" t="s">
        <v>3462</v>
      </c>
      <c r="G4635" s="784" t="s">
        <v>4431</v>
      </c>
      <c r="H4635" s="784" t="s">
        <v>4431</v>
      </c>
      <c r="I4635" s="784" t="s">
        <v>4431</v>
      </c>
    </row>
    <row r="4636" spans="1:9" hidden="1">
      <c r="A4636" s="784" t="str">
        <f>Table_wabobpsvr_AzureCalc_AzureCalcRateCard[[#This Row],[ServiceName]]&amp;Table_wabobpsvr_AzureCalc_AzureCalcRateCard[[#This Row],[Price_Level]]&amp;Table_wabobpsvr_AzureCalc_AzureCalcRateCard[[#This Row],[Region]]</f>
        <v>A9 VM (Non-Windows)MOSP16</v>
      </c>
      <c r="B4636" s="784">
        <v>16</v>
      </c>
      <c r="C4636" s="784" t="s">
        <v>91</v>
      </c>
      <c r="D4636" s="784" t="s">
        <v>627</v>
      </c>
      <c r="E4636" s="784">
        <v>4.4480000000000004</v>
      </c>
      <c r="F4636" s="784" t="s">
        <v>721</v>
      </c>
      <c r="G4636" s="784" t="s">
        <v>4431</v>
      </c>
      <c r="H4636" s="784" t="s">
        <v>4431</v>
      </c>
      <c r="I4636" s="784" t="s">
        <v>4431</v>
      </c>
    </row>
    <row r="4637" spans="1:9" hidden="1">
      <c r="A4637" t="str">
        <f>Table_wabobpsvr_AzureCalc_AzureCalcRateCard[[#This Row],[ServiceName]]&amp;Table_wabobpsvr_AzureCalc_AzureCalcRateCard[[#This Row],[Price_Level]]&amp;Table_wabobpsvr_AzureCalc_AzureCalcRateCard[[#This Row],[Region]]</f>
        <v>SQL DB Premium P1 Secondary Geo Database HoursD16</v>
      </c>
      <c r="B4637">
        <v>16</v>
      </c>
      <c r="C4637" t="s">
        <v>91</v>
      </c>
      <c r="D4637" t="s">
        <v>183</v>
      </c>
      <c r="E4637">
        <v>0.468864</v>
      </c>
      <c r="F4637" t="s">
        <v>1084</v>
      </c>
      <c r="G4637" s="784" t="s">
        <v>3637</v>
      </c>
      <c r="H4637" s="784" t="s">
        <v>3638</v>
      </c>
      <c r="I4637" s="784" t="s">
        <v>4431</v>
      </c>
    </row>
    <row r="4638" spans="1:9" hidden="1">
      <c r="A4638" t="str">
        <f>Table_wabobpsvr_AzureCalc_AzureCalcRateCard[[#This Row],[ServiceName]]&amp;Table_wabobpsvr_AzureCalc_AzureCalcRateCard[[#This Row],[Price_Level]]&amp;Table_wabobpsvr_AzureCalc_AzureCalcRateCard[[#This Row],[Region]]</f>
        <v>SQL DB Premium P2 Secondary Geo Database HoursA16</v>
      </c>
      <c r="B4638">
        <v>16</v>
      </c>
      <c r="C4638" t="s">
        <v>91</v>
      </c>
      <c r="D4638" t="s">
        <v>181</v>
      </c>
      <c r="E4638">
        <v>1.0339229999999999</v>
      </c>
      <c r="F4638" t="s">
        <v>1081</v>
      </c>
      <c r="G4638" s="784" t="s">
        <v>4431</v>
      </c>
      <c r="H4638" s="784" t="s">
        <v>2623</v>
      </c>
      <c r="I4638" s="784" t="s">
        <v>4431</v>
      </c>
    </row>
    <row r="4639" spans="1:9" hidden="1">
      <c r="A4639" t="str">
        <f>Table_wabobpsvr_AzureCalc_AzureCalcRateCard[[#This Row],[ServiceName]]&amp;Table_wabobpsvr_AzureCalc_AzureCalcRateCard[[#This Row],[Price_Level]]&amp;Table_wabobpsvr_AzureCalc_AzureCalcRateCard[[#This Row],[Region]]</f>
        <v>SQL DB Premium P3 Database Hours C16</v>
      </c>
      <c r="B4639">
        <v>16</v>
      </c>
      <c r="C4639" t="s">
        <v>91</v>
      </c>
      <c r="D4639" t="s">
        <v>184</v>
      </c>
      <c r="E4639">
        <v>5.172167</v>
      </c>
      <c r="F4639" t="s">
        <v>1278</v>
      </c>
      <c r="G4639" s="784" t="s">
        <v>3285</v>
      </c>
      <c r="H4639" s="784" t="s">
        <v>3286</v>
      </c>
      <c r="I4639" s="784" t="s">
        <v>4431</v>
      </c>
    </row>
    <row r="4640" spans="1:9" hidden="1">
      <c r="A4640" t="str">
        <f>Table_wabobpsvr_AzureCalc_AzureCalcRateCard[[#This Row],[ServiceName]]&amp;Table_wabobpsvr_AzureCalc_AzureCalcRateCard[[#This Row],[Price_Level]]&amp;Table_wabobpsvr_AzureCalc_AzureCalcRateCard[[#This Row],[Region]]</f>
        <v>Active UsersMOSP16</v>
      </c>
      <c r="B4640">
        <v>16</v>
      </c>
      <c r="C4640" t="s">
        <v>4431</v>
      </c>
      <c r="D4640" t="s">
        <v>627</v>
      </c>
      <c r="E4640">
        <v>999999</v>
      </c>
      <c r="F4640" t="s">
        <v>3705</v>
      </c>
      <c r="G4640" s="784" t="s">
        <v>4431</v>
      </c>
      <c r="H4640" s="784" t="s">
        <v>4431</v>
      </c>
      <c r="I4640" s="784" t="s">
        <v>4431</v>
      </c>
    </row>
    <row r="4641" spans="1:9" hidden="1">
      <c r="A4641" t="str">
        <f>Table_wabobpsvr_AzureCalc_AzureCalcRateCard[[#This Row],[ServiceName]]&amp;Table_wabobpsvr_AzureCalc_AzureCalcRateCard[[#This Row],[Price_Level]]&amp;Table_wabobpsvr_AzureCalc_AzureCalcRateCard[[#This Row],[Region]]</f>
        <v>SQL DB Standard S0 Database HoursB16</v>
      </c>
      <c r="B4641">
        <v>16</v>
      </c>
      <c r="C4641" t="s">
        <v>91</v>
      </c>
      <c r="D4641" t="s">
        <v>182</v>
      </c>
      <c r="E4641">
        <v>2.1526E-2</v>
      </c>
      <c r="F4641" t="s">
        <v>1094</v>
      </c>
      <c r="G4641" s="784" t="s">
        <v>2630</v>
      </c>
      <c r="H4641" s="784" t="s">
        <v>2631</v>
      </c>
      <c r="I4641" s="784" t="s">
        <v>4431</v>
      </c>
    </row>
    <row r="4642" spans="1:9" hidden="1">
      <c r="A4642" t="str">
        <f>Table_wabobpsvr_AzureCalc_AzureCalcRateCard[[#This Row],[ServiceName]]&amp;Table_wabobpsvr_AzureCalc_AzureCalcRateCard[[#This Row],[Price_Level]]&amp;Table_wabobpsvr_AzureCalc_AzureCalcRateCard[[#This Row],[Region]]</f>
        <v>Basic Automation MinutesMOSP16</v>
      </c>
      <c r="B4642">
        <v>16</v>
      </c>
      <c r="C4642" t="s">
        <v>4431</v>
      </c>
      <c r="D4642" t="s">
        <v>627</v>
      </c>
      <c r="E4642">
        <v>999999</v>
      </c>
      <c r="F4642" t="s">
        <v>3323</v>
      </c>
      <c r="G4642" s="784" t="s">
        <v>4431</v>
      </c>
      <c r="H4642" s="784" t="s">
        <v>4431</v>
      </c>
      <c r="I4642" s="784" t="s">
        <v>4431</v>
      </c>
    </row>
    <row r="4643" spans="1:9" hidden="1">
      <c r="A4643" t="str">
        <f>Table_wabobpsvr_AzureCalc_AzureCalcRateCard[[#This Row],[ServiceName]]&amp;Table_wabobpsvr_AzureCalc_AzureCalcRateCard[[#This Row],[Price_Level]]&amp;Table_wabobpsvr_AzureCalc_AzureCalcRateCard[[#This Row],[Region]]</f>
        <v>SQL DB Standard S1 Database HoursB16</v>
      </c>
      <c r="B4643">
        <v>16</v>
      </c>
      <c r="C4643" t="s">
        <v>91</v>
      </c>
      <c r="D4643" t="s">
        <v>182</v>
      </c>
      <c r="E4643">
        <v>4.3145999999999997E-2</v>
      </c>
      <c r="F4643" t="s">
        <v>1096</v>
      </c>
      <c r="G4643" s="784" t="s">
        <v>3287</v>
      </c>
      <c r="H4643" s="784" t="s">
        <v>3288</v>
      </c>
      <c r="I4643" s="784" t="s">
        <v>4431</v>
      </c>
    </row>
    <row r="4644" spans="1:9" hidden="1">
      <c r="A4644" t="str">
        <f>Table_wabobpsvr_AzureCalc_AzureCalcRateCard[[#This Row],[ServiceName]]&amp;Table_wabobpsvr_AzureCalc_AzureCalcRateCard[[#This Row],[Price_Level]]&amp;Table_wabobpsvr_AzureCalc_AzureCalcRateCard[[#This Row],[Region]]</f>
        <v>SQL DB Standard S0 Database HoursC16</v>
      </c>
      <c r="B4644">
        <v>16</v>
      </c>
      <c r="C4644" t="s">
        <v>91</v>
      </c>
      <c r="D4644" t="s">
        <v>184</v>
      </c>
      <c r="E4644">
        <v>2.0839E-2</v>
      </c>
      <c r="F4644" t="s">
        <v>1094</v>
      </c>
      <c r="G4644" s="784" t="s">
        <v>2630</v>
      </c>
      <c r="H4644" s="784" t="s">
        <v>2631</v>
      </c>
      <c r="I4644" s="784" t="s">
        <v>4431</v>
      </c>
    </row>
    <row r="4645" spans="1:9" hidden="1">
      <c r="A4645" t="str">
        <f>Table_wabobpsvr_AzureCalc_AzureCalcRateCard[[#This Row],[ServiceName]]&amp;Table_wabobpsvr_AzureCalc_AzureCalcRateCard[[#This Row],[Price_Level]]&amp;Table_wabobpsvr_AzureCalc_AzureCalcRateCard[[#This Row],[Region]]</f>
        <v>Premium P6 Secondary Active Geo Database HoursMOSP11</v>
      </c>
      <c r="B4645">
        <v>11</v>
      </c>
      <c r="C4645" t="s">
        <v>91</v>
      </c>
      <c r="D4645" t="s">
        <v>627</v>
      </c>
      <c r="E4645">
        <v>5.6504166666666702</v>
      </c>
      <c r="F4645" t="s">
        <v>7379</v>
      </c>
      <c r="G4645" s="784" t="s">
        <v>4431</v>
      </c>
      <c r="H4645" s="784" t="s">
        <v>4431</v>
      </c>
      <c r="I4645" s="784" t="s">
        <v>5945</v>
      </c>
    </row>
    <row r="4646" spans="1:9" hidden="1">
      <c r="A4646" t="str">
        <f>Table_wabobpsvr_AzureCalc_AzureCalcRateCard[[#This Row],[ServiceName]]&amp;Table_wabobpsvr_AzureCalc_AzureCalcRateCard[[#This Row],[Price_Level]]&amp;Table_wabobpsvr_AzureCalc_AzureCalcRateCard[[#This Row],[Region]]</f>
        <v>Premium P6 Secondary Active Geo Database HoursMOSP12</v>
      </c>
      <c r="B4646">
        <v>12</v>
      </c>
      <c r="C4646" t="s">
        <v>91</v>
      </c>
      <c r="D4646" t="s">
        <v>627</v>
      </c>
      <c r="E4646">
        <v>5.6504166666666702</v>
      </c>
      <c r="F4646" t="s">
        <v>7379</v>
      </c>
      <c r="G4646" s="784" t="s">
        <v>4431</v>
      </c>
      <c r="H4646" s="784" t="s">
        <v>4431</v>
      </c>
      <c r="I4646" s="784" t="s">
        <v>6127</v>
      </c>
    </row>
    <row r="4647" spans="1:9" hidden="1">
      <c r="A4647" t="str">
        <f>Table_wabobpsvr_AzureCalc_AzureCalcRateCard[[#This Row],[ServiceName]]&amp;Table_wabobpsvr_AzureCalc_AzureCalcRateCard[[#This Row],[Price_Level]]&amp;Table_wabobpsvr_AzureCalc_AzureCalcRateCard[[#This Row],[Region]]</f>
        <v>Premium P6 Secondary Active Geo Database HoursMOSP14</v>
      </c>
      <c r="B4647">
        <v>14</v>
      </c>
      <c r="C4647" t="s">
        <v>91</v>
      </c>
      <c r="D4647" t="s">
        <v>627</v>
      </c>
      <c r="E4647">
        <v>6.25</v>
      </c>
      <c r="F4647" t="s">
        <v>7379</v>
      </c>
      <c r="G4647" s="784" t="s">
        <v>4431</v>
      </c>
      <c r="H4647" s="784" t="s">
        <v>4431</v>
      </c>
      <c r="I4647" s="784" t="s">
        <v>7348</v>
      </c>
    </row>
    <row r="4648" spans="1:9" hidden="1">
      <c r="A4648" t="str">
        <f>Table_wabobpsvr_AzureCalc_AzureCalcRateCard[[#This Row],[ServiceName]]&amp;Table_wabobpsvr_AzureCalc_AzureCalcRateCard[[#This Row],[Price_Level]]&amp;Table_wabobpsvr_AzureCalc_AzureCalcRateCard[[#This Row],[Region]]</f>
        <v>Premium P6 Secondary Active Geo Database HoursMOSP</v>
      </c>
      <c r="C4648" t="s">
        <v>91</v>
      </c>
      <c r="D4648" t="s">
        <v>627</v>
      </c>
      <c r="E4648">
        <v>5</v>
      </c>
      <c r="F4648" t="s">
        <v>7379</v>
      </c>
      <c r="G4648" s="784" t="s">
        <v>4431</v>
      </c>
      <c r="H4648" s="784" t="s">
        <v>4431</v>
      </c>
      <c r="I4648" s="784" t="s">
        <v>5947</v>
      </c>
    </row>
    <row r="4649" spans="1:9" hidden="1">
      <c r="A4649" t="str">
        <f>Table_wabobpsvr_AzureCalc_AzureCalcRateCard[[#This Row],[ServiceName]]&amp;Table_wabobpsvr_AzureCalc_AzureCalcRateCard[[#This Row],[Price_Level]]&amp;Table_wabobpsvr_AzureCalc_AzureCalcRateCard[[#This Row],[Region]]</f>
        <v>SQL DB Standard S0 Database HoursD16</v>
      </c>
      <c r="B4649">
        <v>16</v>
      </c>
      <c r="C4649" t="s">
        <v>91</v>
      </c>
      <c r="D4649" t="s">
        <v>183</v>
      </c>
      <c r="E4649">
        <v>2.0152E-2</v>
      </c>
      <c r="F4649" t="s">
        <v>1094</v>
      </c>
      <c r="G4649" s="784" t="s">
        <v>2630</v>
      </c>
      <c r="H4649" s="784" t="s">
        <v>2631</v>
      </c>
      <c r="I4649" s="784" t="s">
        <v>4431</v>
      </c>
    </row>
    <row r="4650" spans="1:9" hidden="1">
      <c r="A4650" t="str">
        <f>Table_wabobpsvr_AzureCalc_AzureCalcRateCard[[#This Row],[ServiceName]]&amp;Table_wabobpsvr_AzureCalc_AzureCalcRateCard[[#This Row],[Price_Level]]&amp;Table_wabobpsvr_AzureCalc_AzureCalcRateCard[[#This Row],[Region]]</f>
        <v>Basic Memory Intensive Batch InstancesMOSP16</v>
      </c>
      <c r="B4650">
        <v>16</v>
      </c>
      <c r="C4650" t="s">
        <v>4431</v>
      </c>
      <c r="D4650" t="s">
        <v>627</v>
      </c>
      <c r="E4650">
        <v>999999</v>
      </c>
      <c r="F4650" t="s">
        <v>1351</v>
      </c>
      <c r="G4650" s="784" t="s">
        <v>4431</v>
      </c>
      <c r="H4650" s="784" t="s">
        <v>4431</v>
      </c>
      <c r="I4650" s="784" t="s">
        <v>4431</v>
      </c>
    </row>
    <row r="4651" spans="1:9" hidden="1">
      <c r="A4651" t="str">
        <f>Table_wabobpsvr_AzureCalc_AzureCalcRateCard[[#This Row],[ServiceName]]&amp;Table_wabobpsvr_AzureCalc_AzureCalcRateCard[[#This Row],[Price_Level]]&amp;Table_wabobpsvr_AzureCalc_AzureCalcRateCard[[#This Row],[Region]]</f>
        <v>SQL DB Standard S0 Secondary Database HoursA16</v>
      </c>
      <c r="B4651">
        <v>16</v>
      </c>
      <c r="C4651" t="s">
        <v>91</v>
      </c>
      <c r="D4651" t="s">
        <v>181</v>
      </c>
      <c r="E4651">
        <v>1.6684000000000001E-2</v>
      </c>
      <c r="F4651" t="s">
        <v>1095</v>
      </c>
      <c r="G4651" s="784" t="s">
        <v>2634</v>
      </c>
      <c r="H4651" s="784" t="s">
        <v>2635</v>
      </c>
      <c r="I4651" s="784" t="s">
        <v>4431</v>
      </c>
    </row>
    <row r="4652" spans="1:9" hidden="1">
      <c r="A4652" t="str">
        <f>Table_wabobpsvr_AzureCalc_AzureCalcRateCard[[#This Row],[ServiceName]]&amp;Table_wabobpsvr_AzureCalc_AzureCalcRateCard[[#This Row],[Price_Level]]&amp;Table_wabobpsvr_AzureCalc_AzureCalcRateCard[[#This Row],[Region]]</f>
        <v>Premium P6 Secondary Geo Database HoursMOSP15</v>
      </c>
      <c r="B4652">
        <v>15</v>
      </c>
      <c r="C4652" t="s">
        <v>91</v>
      </c>
      <c r="D4652" t="s">
        <v>627</v>
      </c>
      <c r="E4652">
        <v>4.125</v>
      </c>
      <c r="F4652" t="s">
        <v>7380</v>
      </c>
      <c r="G4652" s="784" t="s">
        <v>4431</v>
      </c>
      <c r="H4652" s="784" t="s">
        <v>4431</v>
      </c>
      <c r="I4652" s="784" t="s">
        <v>5949</v>
      </c>
    </row>
    <row r="4653" spans="1:9" hidden="1">
      <c r="A4653" t="str">
        <f>Table_wabobpsvr_AzureCalc_AzureCalcRateCard[[#This Row],[ServiceName]]&amp;Table_wabobpsvr_AzureCalc_AzureCalcRateCard[[#This Row],[Price_Level]]&amp;Table_wabobpsvr_AzureCalc_AzureCalcRateCard[[#This Row],[Region]]</f>
        <v>Premium P6 Secondary Geo Database HoursMOSP16</v>
      </c>
      <c r="B4653">
        <v>16</v>
      </c>
      <c r="C4653" t="s">
        <v>91</v>
      </c>
      <c r="D4653" t="s">
        <v>627</v>
      </c>
      <c r="E4653">
        <v>4.125</v>
      </c>
      <c r="F4653" t="s">
        <v>7380</v>
      </c>
      <c r="G4653" s="784" t="s">
        <v>4431</v>
      </c>
      <c r="H4653" s="784" t="s">
        <v>4431</v>
      </c>
      <c r="I4653" s="784" t="s">
        <v>5951</v>
      </c>
    </row>
    <row r="4654" spans="1:9" hidden="1">
      <c r="A4654" t="str">
        <f>Table_wabobpsvr_AzureCalc_AzureCalcRateCard[[#This Row],[ServiceName]]&amp;Table_wabobpsvr_AzureCalc_AzureCalcRateCard[[#This Row],[Price_Level]]&amp;Table_wabobpsvr_AzureCalc_AzureCalcRateCard[[#This Row],[Region]]</f>
        <v>Premium P6 Secondary Geo Database HoursD14</v>
      </c>
      <c r="B4654">
        <v>14</v>
      </c>
      <c r="C4654" t="s">
        <v>91</v>
      </c>
      <c r="D4654" t="s">
        <v>183</v>
      </c>
      <c r="E4654">
        <v>4.125</v>
      </c>
      <c r="F4654" t="s">
        <v>7380</v>
      </c>
      <c r="G4654" s="784" t="s">
        <v>3795</v>
      </c>
      <c r="H4654" s="784" t="s">
        <v>7352</v>
      </c>
      <c r="I4654" s="784" t="s">
        <v>7353</v>
      </c>
    </row>
    <row r="4655" spans="1:9" hidden="1">
      <c r="A4655" t="str">
        <f>Table_wabobpsvr_AzureCalc_AzureCalcRateCard[[#This Row],[ServiceName]]&amp;Table_wabobpsvr_AzureCalc_AzureCalcRateCard[[#This Row],[Price_Level]]&amp;Table_wabobpsvr_AzureCalc_AzureCalcRateCard[[#This Row],[Region]]</f>
        <v>Standard_G1 Cloud ServicesMOSP4</v>
      </c>
      <c r="B4655">
        <v>4</v>
      </c>
      <c r="C4655" t="s">
        <v>91</v>
      </c>
      <c r="D4655" t="s">
        <v>627</v>
      </c>
      <c r="E4655">
        <v>0.67</v>
      </c>
      <c r="F4655" t="s">
        <v>3193</v>
      </c>
      <c r="G4655" s="784" t="s">
        <v>4431</v>
      </c>
      <c r="H4655" s="784" t="s">
        <v>4431</v>
      </c>
      <c r="I4655" s="784" t="s">
        <v>5624</v>
      </c>
    </row>
    <row r="4656" spans="1:9" hidden="1">
      <c r="A4656" t="str">
        <f>Table_wabobpsvr_AzureCalc_AzureCalcRateCard[[#This Row],[ServiceName]]&amp;Table_wabobpsvr_AzureCalc_AzureCalcRateCard[[#This Row],[Price_Level]]&amp;Table_wabobpsvr_AzureCalc_AzureCalcRateCard[[#This Row],[Region]]</f>
        <v>Standard_G1 Cloud ServicesA4</v>
      </c>
      <c r="B4656">
        <v>4</v>
      </c>
      <c r="C4656" t="s">
        <v>91</v>
      </c>
      <c r="D4656" t="s">
        <v>181</v>
      </c>
      <c r="E4656">
        <v>0.65</v>
      </c>
      <c r="F4656" t="s">
        <v>3193</v>
      </c>
      <c r="G4656" s="784" t="s">
        <v>3194</v>
      </c>
      <c r="H4656" s="784" t="s">
        <v>3195</v>
      </c>
      <c r="I4656" s="784" t="s">
        <v>5624</v>
      </c>
    </row>
    <row r="4657" spans="1:9" hidden="1">
      <c r="A4657" t="str">
        <f>Table_wabobpsvr_AzureCalc_AzureCalcRateCard[[#This Row],[ServiceName]]&amp;Table_wabobpsvr_AzureCalc_AzureCalcRateCard[[#This Row],[Price_Level]]&amp;Table_wabobpsvr_AzureCalc_AzureCalcRateCard[[#This Row],[Region]]</f>
        <v>Standard_G1 Cloud ServicesB4</v>
      </c>
      <c r="B4657">
        <v>4</v>
      </c>
      <c r="C4657" t="s">
        <v>91</v>
      </c>
      <c r="D4657" t="s">
        <v>182</v>
      </c>
      <c r="E4657">
        <v>0.63</v>
      </c>
      <c r="F4657" t="s">
        <v>3193</v>
      </c>
      <c r="G4657" s="784" t="s">
        <v>3194</v>
      </c>
      <c r="H4657" s="784" t="s">
        <v>3195</v>
      </c>
      <c r="I4657" s="784" t="s">
        <v>5624</v>
      </c>
    </row>
    <row r="4658" spans="1:9" hidden="1">
      <c r="A4658" t="str">
        <f>Table_wabobpsvr_AzureCalc_AzureCalcRateCard[[#This Row],[ServiceName]]&amp;Table_wabobpsvr_AzureCalc_AzureCalcRateCard[[#This Row],[Price_Level]]&amp;Table_wabobpsvr_AzureCalc_AzureCalcRateCard[[#This Row],[Region]]</f>
        <v>Standard_G1 Cloud ServicesC4</v>
      </c>
      <c r="B4658">
        <v>4</v>
      </c>
      <c r="C4658" t="s">
        <v>91</v>
      </c>
      <c r="D4658" t="s">
        <v>184</v>
      </c>
      <c r="E4658">
        <v>0.61</v>
      </c>
      <c r="F4658" t="s">
        <v>3193</v>
      </c>
      <c r="G4658" s="784" t="s">
        <v>3194</v>
      </c>
      <c r="H4658" s="784" t="s">
        <v>3195</v>
      </c>
      <c r="I4658" s="784" t="s">
        <v>5624</v>
      </c>
    </row>
    <row r="4659" spans="1:9" hidden="1">
      <c r="A4659" t="str">
        <f>Table_wabobpsvr_AzureCalc_AzureCalcRateCard[[#This Row],[ServiceName]]&amp;Table_wabobpsvr_AzureCalc_AzureCalcRateCard[[#This Row],[Price_Level]]&amp;Table_wabobpsvr_AzureCalc_AzureCalcRateCard[[#This Row],[Region]]</f>
        <v>Standard_G1 Cloud ServicesD4</v>
      </c>
      <c r="B4659">
        <v>4</v>
      </c>
      <c r="C4659" t="s">
        <v>91</v>
      </c>
      <c r="D4659" t="s">
        <v>183</v>
      </c>
      <c r="E4659">
        <v>0.59</v>
      </c>
      <c r="F4659" t="s">
        <v>3193</v>
      </c>
      <c r="G4659" s="784" t="s">
        <v>3194</v>
      </c>
      <c r="H4659" s="784" t="s">
        <v>3195</v>
      </c>
      <c r="I4659" s="784" t="s">
        <v>5624</v>
      </c>
    </row>
    <row r="4660" spans="1:9" hidden="1">
      <c r="A4660" t="str">
        <f>Table_wabobpsvr_AzureCalc_AzureCalcRateCard[[#This Row],[ServiceName]]&amp;Table_wabobpsvr_AzureCalc_AzureCalcRateCard[[#This Row],[Price_Level]]&amp;Table_wabobpsvr_AzureCalc_AzureCalcRateCard[[#This Row],[Region]]</f>
        <v>Basic Automation MinutesD12</v>
      </c>
      <c r="B4660">
        <v>12</v>
      </c>
      <c r="C4660" t="s">
        <v>4431</v>
      </c>
      <c r="D4660" t="s">
        <v>183</v>
      </c>
      <c r="E4660">
        <v>999999</v>
      </c>
      <c r="F4660" t="s">
        <v>3323</v>
      </c>
      <c r="G4660" s="784" t="s">
        <v>4431</v>
      </c>
      <c r="H4660" s="784" t="s">
        <v>4431</v>
      </c>
      <c r="I4660" s="784" t="s">
        <v>4431</v>
      </c>
    </row>
    <row r="4661" spans="1:9" hidden="1">
      <c r="A4661" t="str">
        <f>Table_wabobpsvr_AzureCalc_AzureCalcRateCard[[#This Row],[ServiceName]]&amp;Table_wabobpsvr_AzureCalc_AzureCalcRateCard[[#This Row],[Price_Level]]&amp;Table_wabobpsvr_AzureCalc_AzureCalcRateCard[[#This Row],[Region]]</f>
        <v>SQL DB Premium P3 Secondary Geo Database HoursA16</v>
      </c>
      <c r="B4661">
        <v>16</v>
      </c>
      <c r="C4661" t="s">
        <v>91</v>
      </c>
      <c r="D4661" t="s">
        <v>181</v>
      </c>
      <c r="E4661">
        <v>4.1349159999999996</v>
      </c>
      <c r="F4661" t="s">
        <v>1093</v>
      </c>
      <c r="G4661" s="784" t="s">
        <v>3643</v>
      </c>
      <c r="H4661" s="784" t="s">
        <v>3644</v>
      </c>
      <c r="I4661" s="784" t="s">
        <v>4431</v>
      </c>
    </row>
    <row r="4662" spans="1:9" hidden="1">
      <c r="A4662" t="str">
        <f>Table_wabobpsvr_AzureCalc_AzureCalcRateCard[[#This Row],[ServiceName]]&amp;Table_wabobpsvr_AzureCalc_AzureCalcRateCard[[#This Row],[Price_Level]]&amp;Table_wabobpsvr_AzureCalc_AzureCalcRateCard[[#This Row],[Region]]</f>
        <v>SQL DB Premium P3 Secondary Geo Database HoursB16</v>
      </c>
      <c r="B4662">
        <v>16</v>
      </c>
      <c r="C4662" t="s">
        <v>91</v>
      </c>
      <c r="D4662" t="s">
        <v>182</v>
      </c>
      <c r="E4662">
        <v>4.0070319999999997</v>
      </c>
      <c r="F4662" t="s">
        <v>1093</v>
      </c>
      <c r="G4662" s="784" t="s">
        <v>3643</v>
      </c>
      <c r="H4662" s="784" t="s">
        <v>3644</v>
      </c>
      <c r="I4662" s="784" t="s">
        <v>4431</v>
      </c>
    </row>
    <row r="4663" spans="1:9" hidden="1">
      <c r="A4663" s="784" t="str">
        <f>Table_wabobpsvr_AzureCalc_AzureCalcRateCard[[#This Row],[ServiceName]]&amp;Table_wabobpsvr_AzureCalc_AzureCalcRateCard[[#This Row],[Price_Level]]&amp;Table_wabobpsvr_AzureCalc_AzureCalcRateCard[[#This Row],[Region]]</f>
        <v>SQL DB Premium P3 Secondary Geo Database HoursC</v>
      </c>
      <c r="B4663" s="784"/>
      <c r="C4663" s="784" t="s">
        <v>91</v>
      </c>
      <c r="D4663" s="784" t="s">
        <v>184</v>
      </c>
      <c r="E4663" s="784">
        <v>3.8791479999999998</v>
      </c>
      <c r="F4663" s="784" t="s">
        <v>1093</v>
      </c>
      <c r="G4663" s="784" t="s">
        <v>3643</v>
      </c>
      <c r="H4663" s="784" t="s">
        <v>3644</v>
      </c>
      <c r="I4663" s="784" t="s">
        <v>4431</v>
      </c>
    </row>
    <row r="4664" spans="1:9" hidden="1">
      <c r="A4664" s="784" t="str">
        <f>Table_wabobpsvr_AzureCalc_AzureCalcRateCard[[#This Row],[ServiceName]]&amp;Table_wabobpsvr_AzureCalc_AzureCalcRateCard[[#This Row],[Price_Level]]&amp;Table_wabobpsvr_AzureCalc_AzureCalcRateCard[[#This Row],[Region]]</f>
        <v>SQL DB Premium P3 Secondary Geo Database HoursD</v>
      </c>
      <c r="B4664" s="784"/>
      <c r="C4664" s="784" t="s">
        <v>91</v>
      </c>
      <c r="D4664" s="784" t="s">
        <v>183</v>
      </c>
      <c r="E4664" s="784">
        <v>3.7512639999999999</v>
      </c>
      <c r="F4664" s="784" t="s">
        <v>1093</v>
      </c>
      <c r="G4664" s="784" t="s">
        <v>3643</v>
      </c>
      <c r="H4664" s="784" t="s">
        <v>3644</v>
      </c>
      <c r="I4664" s="784" t="s">
        <v>4431</v>
      </c>
    </row>
    <row r="4665" spans="1:9" hidden="1">
      <c r="A4665" s="784" t="str">
        <f>Table_wabobpsvr_AzureCalc_AzureCalcRateCard[[#This Row],[ServiceName]]&amp;Table_wabobpsvr_AzureCalc_AzureCalcRateCard[[#This Row],[Price_Level]]&amp;Table_wabobpsvr_AzureCalc_AzureCalcRateCard[[#This Row],[Region]]</f>
        <v>Mobile Services BasicMOSP15</v>
      </c>
      <c r="B4665" s="784">
        <v>15</v>
      </c>
      <c r="C4665" s="784" t="s">
        <v>4431</v>
      </c>
      <c r="D4665" s="784" t="s">
        <v>627</v>
      </c>
      <c r="E4665" s="784">
        <v>999999</v>
      </c>
      <c r="F4665" s="784" t="s">
        <v>776</v>
      </c>
      <c r="G4665" s="784" t="s">
        <v>4431</v>
      </c>
      <c r="H4665" s="784" t="s">
        <v>4431</v>
      </c>
      <c r="I4665" s="784" t="s">
        <v>4431</v>
      </c>
    </row>
    <row r="4666" spans="1:9" hidden="1">
      <c r="A4666" s="784" t="str">
        <f>Table_wabobpsvr_AzureCalc_AzureCalcRateCard[[#This Row],[ServiceName]]&amp;Table_wabobpsvr_AzureCalc_AzureCalcRateCard[[#This Row],[Price_Level]]&amp;Table_wabobpsvr_AzureCalc_AzureCalcRateCard[[#This Row],[Region]]</f>
        <v>Mobile Services BasicA15</v>
      </c>
      <c r="B4666" s="784">
        <v>15</v>
      </c>
      <c r="C4666" s="784" t="s">
        <v>4431</v>
      </c>
      <c r="D4666" s="784" t="s">
        <v>181</v>
      </c>
      <c r="E4666" s="784">
        <v>999999</v>
      </c>
      <c r="F4666" s="784" t="s">
        <v>776</v>
      </c>
      <c r="G4666" s="784" t="s">
        <v>4431</v>
      </c>
      <c r="H4666" s="784" t="s">
        <v>4431</v>
      </c>
      <c r="I4666" s="784" t="s">
        <v>4431</v>
      </c>
    </row>
    <row r="4667" spans="1:9" hidden="1">
      <c r="A4667" t="str">
        <f>Table_wabobpsvr_AzureCalc_AzureCalcRateCard[[#This Row],[ServiceName]]&amp;Table_wabobpsvr_AzureCalc_AzureCalcRateCard[[#This Row],[Price_Level]]&amp;Table_wabobpsvr_AzureCalc_AzureCalcRateCard[[#This Row],[Region]]</f>
        <v>Mobile Services BasicB15</v>
      </c>
      <c r="B4667">
        <v>15</v>
      </c>
      <c r="C4667" t="s">
        <v>4431</v>
      </c>
      <c r="D4667" t="s">
        <v>182</v>
      </c>
      <c r="E4667">
        <v>999999</v>
      </c>
      <c r="F4667" t="s">
        <v>776</v>
      </c>
      <c r="G4667" s="784" t="s">
        <v>4431</v>
      </c>
      <c r="H4667" s="784" t="s">
        <v>4431</v>
      </c>
      <c r="I4667" s="784" t="s">
        <v>4431</v>
      </c>
    </row>
    <row r="4668" spans="1:9" hidden="1">
      <c r="A4668" s="784" t="str">
        <f>Table_wabobpsvr_AzureCalc_AzureCalcRateCard[[#This Row],[ServiceName]]&amp;Table_wabobpsvr_AzureCalc_AzureCalcRateCard[[#This Row],[Price_Level]]&amp;Table_wabobpsvr_AzureCalc_AzureCalcRateCard[[#This Row],[Region]]</f>
        <v>Mobile Services BasicC15</v>
      </c>
      <c r="B4668" s="784">
        <v>15</v>
      </c>
      <c r="C4668" s="784" t="s">
        <v>4431</v>
      </c>
      <c r="D4668" s="784" t="s">
        <v>184</v>
      </c>
      <c r="E4668" s="784">
        <v>999999</v>
      </c>
      <c r="F4668" s="784" t="s">
        <v>776</v>
      </c>
      <c r="G4668" s="784" t="s">
        <v>4431</v>
      </c>
      <c r="H4668" s="784" t="s">
        <v>4431</v>
      </c>
      <c r="I4668" s="784" t="s">
        <v>4431</v>
      </c>
    </row>
    <row r="4669" spans="1:9" hidden="1">
      <c r="A4669" s="784" t="str">
        <f>Table_wabobpsvr_AzureCalc_AzureCalcRateCard[[#This Row],[ServiceName]]&amp;Table_wabobpsvr_AzureCalc_AzureCalcRateCard[[#This Row],[Price_Level]]&amp;Table_wabobpsvr_AzureCalc_AzureCalcRateCard[[#This Row],[Region]]</f>
        <v>Mobile Services BasicD15</v>
      </c>
      <c r="B4669" s="784">
        <v>15</v>
      </c>
      <c r="C4669" s="784" t="s">
        <v>4431</v>
      </c>
      <c r="D4669" s="784" t="s">
        <v>183</v>
      </c>
      <c r="E4669" s="784">
        <v>999999</v>
      </c>
      <c r="F4669" s="784" t="s">
        <v>776</v>
      </c>
      <c r="G4669" s="784" t="s">
        <v>4431</v>
      </c>
      <c r="H4669" s="784" t="s">
        <v>4431</v>
      </c>
      <c r="I4669" s="784" t="s">
        <v>4431</v>
      </c>
    </row>
    <row r="4670" spans="1:9" hidden="1">
      <c r="A4670" s="784" t="str">
        <f>Table_wabobpsvr_AzureCalc_AzureCalcRateCard[[#This Row],[ServiceName]]&amp;Table_wabobpsvr_AzureCalc_AzureCalcRateCard[[#This Row],[Price_Level]]&amp;Table_wabobpsvr_AzureCalc_AzureCalcRateCard[[#This Row],[Region]]</f>
        <v>SQL DB Premium P3 Database Hours D</v>
      </c>
      <c r="B4670" s="784"/>
      <c r="C4670" s="784" t="s">
        <v>91</v>
      </c>
      <c r="D4670" s="784" t="s">
        <v>183</v>
      </c>
      <c r="E4670" s="784">
        <v>5.0016559999999997</v>
      </c>
      <c r="F4670" s="784" t="s">
        <v>1278</v>
      </c>
      <c r="G4670" s="784" t="s">
        <v>3285</v>
      </c>
      <c r="H4670" s="784" t="s">
        <v>3286</v>
      </c>
      <c r="I4670" s="784" t="s">
        <v>4431</v>
      </c>
    </row>
    <row r="4671" spans="1:9" hidden="1">
      <c r="A4671" s="784" t="str">
        <f>Table_wabobpsvr_AzureCalc_AzureCalcRateCard[[#This Row],[ServiceName]]&amp;Table_wabobpsvr_AzureCalc_AzureCalcRateCard[[#This Row],[Price_Level]]&amp;Table_wabobpsvr_AzureCalc_AzureCalcRateCard[[#This Row],[Region]]</f>
        <v>SQL DB Premium P3 Secondary Active Geo Database HoursMOSP</v>
      </c>
      <c r="B4671" s="784"/>
      <c r="C4671" s="784" t="s">
        <v>91</v>
      </c>
      <c r="D4671" s="784" t="s">
        <v>627</v>
      </c>
      <c r="E4671" s="784">
        <v>5.6837</v>
      </c>
      <c r="F4671" s="784" t="s">
        <v>1092</v>
      </c>
      <c r="G4671" s="784" t="s">
        <v>4431</v>
      </c>
      <c r="H4671" s="784" t="s">
        <v>4431</v>
      </c>
      <c r="I4671" s="784" t="s">
        <v>4431</v>
      </c>
    </row>
    <row r="4672" spans="1:9" hidden="1">
      <c r="A4672" s="784" t="str">
        <f>Table_wabobpsvr_AzureCalc_AzureCalcRateCard[[#This Row],[ServiceName]]&amp;Table_wabobpsvr_AzureCalc_AzureCalcRateCard[[#This Row],[Price_Level]]&amp;Table_wabobpsvr_AzureCalc_AzureCalcRateCard[[#This Row],[Region]]</f>
        <v>SQL DB Premium P3 Secondary Active Geo Database HoursA</v>
      </c>
      <c r="B4672" s="784"/>
      <c r="C4672" s="784" t="s">
        <v>91</v>
      </c>
      <c r="D4672" s="784" t="s">
        <v>181</v>
      </c>
      <c r="E4672" s="784">
        <v>5.5131889999999997</v>
      </c>
      <c r="F4672" s="784" t="s">
        <v>1092</v>
      </c>
      <c r="G4672" s="784" t="s">
        <v>3641</v>
      </c>
      <c r="H4672" s="784" t="s">
        <v>3642</v>
      </c>
      <c r="I4672" s="784" t="s">
        <v>4431</v>
      </c>
    </row>
    <row r="4673" spans="1:9" hidden="1">
      <c r="A4673" t="str">
        <f>Table_wabobpsvr_AzureCalc_AzureCalcRateCard[[#This Row],[ServiceName]]&amp;Table_wabobpsvr_AzureCalc_AzureCalcRateCard[[#This Row],[Price_Level]]&amp;Table_wabobpsvr_AzureCalc_AzureCalcRateCard[[#This Row],[Region]]</f>
        <v>SQL DB Premium P3 Secondary Active Geo Database HoursB</v>
      </c>
      <c r="C4673" t="s">
        <v>91</v>
      </c>
      <c r="D4673" t="s">
        <v>182</v>
      </c>
      <c r="E4673">
        <v>5.3426780000000003</v>
      </c>
      <c r="F4673" t="s">
        <v>1092</v>
      </c>
      <c r="G4673" s="784" t="s">
        <v>3641</v>
      </c>
      <c r="H4673" s="784" t="s">
        <v>3642</v>
      </c>
      <c r="I4673" s="784" t="s">
        <v>4431</v>
      </c>
    </row>
    <row r="4674" spans="1:9" hidden="1">
      <c r="A4674" t="str">
        <f>Table_wabobpsvr_AzureCalc_AzureCalcRateCard[[#This Row],[ServiceName]]&amp;Table_wabobpsvr_AzureCalc_AzureCalcRateCard[[#This Row],[Price_Level]]&amp;Table_wabobpsvr_AzureCalc_AzureCalcRateCard[[#This Row],[Region]]</f>
        <v>Mobile Services FreeMOSP15</v>
      </c>
      <c r="B4674">
        <v>15</v>
      </c>
      <c r="C4674" t="s">
        <v>4431</v>
      </c>
      <c r="D4674" t="s">
        <v>627</v>
      </c>
      <c r="E4674">
        <v>999999</v>
      </c>
      <c r="F4674" t="s">
        <v>777</v>
      </c>
      <c r="G4674" s="784" t="s">
        <v>4431</v>
      </c>
      <c r="H4674" s="784" t="s">
        <v>4431</v>
      </c>
      <c r="I4674" s="784" t="s">
        <v>4431</v>
      </c>
    </row>
    <row r="4675" spans="1:9" hidden="1">
      <c r="A4675" t="str">
        <f>Table_wabobpsvr_AzureCalc_AzureCalcRateCard[[#This Row],[ServiceName]]&amp;Table_wabobpsvr_AzureCalc_AzureCalcRateCard[[#This Row],[Price_Level]]&amp;Table_wabobpsvr_AzureCalc_AzureCalcRateCard[[#This Row],[Region]]</f>
        <v>Mobile Services FreeA15</v>
      </c>
      <c r="B4675">
        <v>15</v>
      </c>
      <c r="C4675" t="s">
        <v>4431</v>
      </c>
      <c r="D4675" t="s">
        <v>181</v>
      </c>
      <c r="E4675">
        <v>999999</v>
      </c>
      <c r="F4675" t="s">
        <v>777</v>
      </c>
      <c r="G4675" s="784" t="s">
        <v>4431</v>
      </c>
      <c r="H4675" s="784" t="s">
        <v>4431</v>
      </c>
      <c r="I4675" s="784" t="s">
        <v>4431</v>
      </c>
    </row>
    <row r="4676" spans="1:9" hidden="1">
      <c r="A4676" t="str">
        <f>Table_wabobpsvr_AzureCalc_AzureCalcRateCard[[#This Row],[ServiceName]]&amp;Table_wabobpsvr_AzureCalc_AzureCalcRateCard[[#This Row],[Price_Level]]&amp;Table_wabobpsvr_AzureCalc_AzureCalcRateCard[[#This Row],[Region]]</f>
        <v>Mobile Services FreeB15</v>
      </c>
      <c r="B4676">
        <v>15</v>
      </c>
      <c r="C4676" t="s">
        <v>4431</v>
      </c>
      <c r="D4676" t="s">
        <v>182</v>
      </c>
      <c r="E4676">
        <v>999999</v>
      </c>
      <c r="F4676" t="s">
        <v>777</v>
      </c>
      <c r="G4676" s="784" t="s">
        <v>4431</v>
      </c>
      <c r="H4676" s="784" t="s">
        <v>4431</v>
      </c>
      <c r="I4676" s="784" t="s">
        <v>4431</v>
      </c>
    </row>
    <row r="4677" spans="1:9" hidden="1">
      <c r="A4677" t="str">
        <f>Table_wabobpsvr_AzureCalc_AzureCalcRateCard[[#This Row],[ServiceName]]&amp;Table_wabobpsvr_AzureCalc_AzureCalcRateCard[[#This Row],[Price_Level]]&amp;Table_wabobpsvr_AzureCalc_AzureCalcRateCard[[#This Row],[Region]]</f>
        <v>Mobile Services FreeC15</v>
      </c>
      <c r="B4677">
        <v>15</v>
      </c>
      <c r="C4677" t="s">
        <v>4431</v>
      </c>
      <c r="D4677" t="s">
        <v>184</v>
      </c>
      <c r="E4677">
        <v>999999</v>
      </c>
      <c r="F4677" t="s">
        <v>777</v>
      </c>
      <c r="G4677" s="784" t="s">
        <v>4431</v>
      </c>
      <c r="H4677" s="784" t="s">
        <v>4431</v>
      </c>
      <c r="I4677" s="784" t="s">
        <v>4431</v>
      </c>
    </row>
    <row r="4678" spans="1:9" hidden="1">
      <c r="A4678" t="str">
        <f>Table_wabobpsvr_AzureCalc_AzureCalcRateCard[[#This Row],[ServiceName]]&amp;Table_wabobpsvr_AzureCalc_AzureCalcRateCard[[#This Row],[Price_Level]]&amp;Table_wabobpsvr_AzureCalc_AzureCalcRateCard[[#This Row],[Region]]</f>
        <v>Mobile Services FreeD15</v>
      </c>
      <c r="B4678">
        <v>15</v>
      </c>
      <c r="C4678" t="s">
        <v>4431</v>
      </c>
      <c r="D4678" t="s">
        <v>183</v>
      </c>
      <c r="E4678">
        <v>999999</v>
      </c>
      <c r="F4678" t="s">
        <v>777</v>
      </c>
      <c r="G4678" s="784" t="s">
        <v>4431</v>
      </c>
      <c r="H4678" s="784" t="s">
        <v>4431</v>
      </c>
      <c r="I4678" s="784" t="s">
        <v>4431</v>
      </c>
    </row>
    <row r="4679" spans="1:9" hidden="1">
      <c r="A4679" t="str">
        <f>Table_wabobpsvr_AzureCalc_AzureCalcRateCard[[#This Row],[ServiceName]]&amp;Table_wabobpsvr_AzureCalc_AzureCalcRateCard[[#This Row],[Price_Level]]&amp;Table_wabobpsvr_AzureCalc_AzureCalcRateCard[[#This Row],[Region]]</f>
        <v>SQL DB Premium P2 Secondary Geo Database HoursB16</v>
      </c>
      <c r="B4679">
        <v>16</v>
      </c>
      <c r="C4679" t="s">
        <v>91</v>
      </c>
      <c r="D4679" t="s">
        <v>182</v>
      </c>
      <c r="E4679">
        <v>1.001946</v>
      </c>
      <c r="F4679" t="s">
        <v>1081</v>
      </c>
      <c r="G4679" s="784" t="s">
        <v>4431</v>
      </c>
      <c r="H4679" s="784" t="s">
        <v>2623</v>
      </c>
      <c r="I4679" s="784" t="s">
        <v>4431</v>
      </c>
    </row>
    <row r="4680" spans="1:9" hidden="1">
      <c r="A4680" t="str">
        <f>Table_wabobpsvr_AzureCalc_AzureCalcRateCard[[#This Row],[ServiceName]]&amp;Table_wabobpsvr_AzureCalc_AzureCalcRateCard[[#This Row],[Price_Level]]&amp;Table_wabobpsvr_AzureCalc_AzureCalcRateCard[[#This Row],[Region]]</f>
        <v>SQL DB Premium P2 Secondary Geo Database HoursC16</v>
      </c>
      <c r="B4680">
        <v>16</v>
      </c>
      <c r="C4680" t="s">
        <v>91</v>
      </c>
      <c r="D4680" t="s">
        <v>184</v>
      </c>
      <c r="E4680">
        <v>0.96996899999999997</v>
      </c>
      <c r="F4680" t="s">
        <v>1081</v>
      </c>
      <c r="G4680" s="784" t="s">
        <v>4431</v>
      </c>
      <c r="H4680" s="784" t="s">
        <v>2623</v>
      </c>
      <c r="I4680" s="784" t="s">
        <v>4431</v>
      </c>
    </row>
    <row r="4681" spans="1:9" hidden="1">
      <c r="A4681" t="str">
        <f>Table_wabobpsvr_AzureCalc_AzureCalcRateCard[[#This Row],[ServiceName]]&amp;Table_wabobpsvr_AzureCalc_AzureCalcRateCard[[#This Row],[Price_Level]]&amp;Table_wabobpsvr_AzureCalc_AzureCalcRateCard[[#This Row],[Region]]</f>
        <v>SQL DB Premium P2 Secondary Geo Database HoursD16</v>
      </c>
      <c r="B4681">
        <v>16</v>
      </c>
      <c r="C4681" t="s">
        <v>91</v>
      </c>
      <c r="D4681" t="s">
        <v>183</v>
      </c>
      <c r="E4681">
        <v>0.93799200000000005</v>
      </c>
      <c r="F4681" t="s">
        <v>1081</v>
      </c>
      <c r="G4681" s="784" t="s">
        <v>4431</v>
      </c>
      <c r="H4681" s="784" t="s">
        <v>2623</v>
      </c>
      <c r="I4681" s="784" t="s">
        <v>4431</v>
      </c>
    </row>
    <row r="4682" spans="1:9" hidden="1">
      <c r="A4682" t="str">
        <f>Table_wabobpsvr_AzureCalc_AzureCalcRateCard[[#This Row],[ServiceName]]&amp;Table_wabobpsvr_AzureCalc_AzureCalcRateCard[[#This Row],[Price_Level]]&amp;Table_wabobpsvr_AzureCalc_AzureCalcRateCard[[#This Row],[Region]]</f>
        <v>SQL DB Premium P3 Database Hours MOSP</v>
      </c>
      <c r="C4682" t="s">
        <v>91</v>
      </c>
      <c r="D4682" t="s">
        <v>627</v>
      </c>
      <c r="E4682">
        <v>5.6837</v>
      </c>
      <c r="F4682" t="s">
        <v>1278</v>
      </c>
      <c r="G4682" s="784" t="s">
        <v>4431</v>
      </c>
      <c r="H4682" s="784" t="s">
        <v>4431</v>
      </c>
      <c r="I4682" s="784" t="s">
        <v>4431</v>
      </c>
    </row>
    <row r="4683" spans="1:9" hidden="1">
      <c r="A4683" t="str">
        <f>Table_wabobpsvr_AzureCalc_AzureCalcRateCard[[#This Row],[ServiceName]]&amp;Table_wabobpsvr_AzureCalc_AzureCalcRateCard[[#This Row],[Price_Level]]&amp;Table_wabobpsvr_AzureCalc_AzureCalcRateCard[[#This Row],[Region]]</f>
        <v>Mobile Services StandardMOSP15</v>
      </c>
      <c r="B4683">
        <v>15</v>
      </c>
      <c r="C4683" t="s">
        <v>4431</v>
      </c>
      <c r="D4683" t="s">
        <v>627</v>
      </c>
      <c r="E4683">
        <v>999999</v>
      </c>
      <c r="F4683" t="s">
        <v>778</v>
      </c>
      <c r="G4683" s="784" t="s">
        <v>4431</v>
      </c>
      <c r="H4683" s="784" t="s">
        <v>4431</v>
      </c>
      <c r="I4683" s="784" t="s">
        <v>4431</v>
      </c>
    </row>
    <row r="4684" spans="1:9" hidden="1">
      <c r="A4684" t="str">
        <f>Table_wabobpsvr_AzureCalc_AzureCalcRateCard[[#This Row],[ServiceName]]&amp;Table_wabobpsvr_AzureCalc_AzureCalcRateCard[[#This Row],[Price_Level]]&amp;Table_wabobpsvr_AzureCalc_AzureCalcRateCard[[#This Row],[Region]]</f>
        <v>Mobile Services StandardA15</v>
      </c>
      <c r="B4684">
        <v>15</v>
      </c>
      <c r="C4684" t="s">
        <v>4431</v>
      </c>
      <c r="D4684" t="s">
        <v>181</v>
      </c>
      <c r="E4684">
        <v>999999</v>
      </c>
      <c r="F4684" t="s">
        <v>778</v>
      </c>
      <c r="G4684" s="784" t="s">
        <v>4431</v>
      </c>
      <c r="H4684" s="784" t="s">
        <v>4431</v>
      </c>
      <c r="I4684" s="784" t="s">
        <v>4431</v>
      </c>
    </row>
    <row r="4685" spans="1:9" hidden="1">
      <c r="A4685" t="str">
        <f>Table_wabobpsvr_AzureCalc_AzureCalcRateCard[[#This Row],[ServiceName]]&amp;Table_wabobpsvr_AzureCalc_AzureCalcRateCard[[#This Row],[Price_Level]]&amp;Table_wabobpsvr_AzureCalc_AzureCalcRateCard[[#This Row],[Region]]</f>
        <v>Mobile Services StandardB15</v>
      </c>
      <c r="B4685">
        <v>15</v>
      </c>
      <c r="C4685" t="s">
        <v>4431</v>
      </c>
      <c r="D4685" t="s">
        <v>182</v>
      </c>
      <c r="E4685">
        <v>999999</v>
      </c>
      <c r="F4685" t="s">
        <v>778</v>
      </c>
      <c r="G4685" s="784" t="s">
        <v>4431</v>
      </c>
      <c r="H4685" s="784" t="s">
        <v>4431</v>
      </c>
      <c r="I4685" s="784" t="s">
        <v>4431</v>
      </c>
    </row>
    <row r="4686" spans="1:9" hidden="1">
      <c r="A4686" t="str">
        <f>Table_wabobpsvr_AzureCalc_AzureCalcRateCard[[#This Row],[ServiceName]]&amp;Table_wabobpsvr_AzureCalc_AzureCalcRateCard[[#This Row],[Price_Level]]&amp;Table_wabobpsvr_AzureCalc_AzureCalcRateCard[[#This Row],[Region]]</f>
        <v>Mobile Services StandardC15</v>
      </c>
      <c r="B4686">
        <v>15</v>
      </c>
      <c r="C4686" t="s">
        <v>4431</v>
      </c>
      <c r="D4686" t="s">
        <v>184</v>
      </c>
      <c r="E4686">
        <v>999999</v>
      </c>
      <c r="F4686" t="s">
        <v>778</v>
      </c>
      <c r="G4686" s="784" t="s">
        <v>4431</v>
      </c>
      <c r="H4686" s="784" t="s">
        <v>4431</v>
      </c>
      <c r="I4686" s="784" t="s">
        <v>4431</v>
      </c>
    </row>
    <row r="4687" spans="1:9" hidden="1">
      <c r="A4687" t="str">
        <f>Table_wabobpsvr_AzureCalc_AzureCalcRateCard[[#This Row],[ServiceName]]&amp;Table_wabobpsvr_AzureCalc_AzureCalcRateCard[[#This Row],[Price_Level]]&amp;Table_wabobpsvr_AzureCalc_AzureCalcRateCard[[#This Row],[Region]]</f>
        <v>Mobile Services StandardD15</v>
      </c>
      <c r="B4687">
        <v>15</v>
      </c>
      <c r="C4687" t="s">
        <v>4431</v>
      </c>
      <c r="D4687" t="s">
        <v>183</v>
      </c>
      <c r="E4687">
        <v>999999</v>
      </c>
      <c r="F4687" t="s">
        <v>778</v>
      </c>
      <c r="G4687" s="784" t="s">
        <v>4431</v>
      </c>
      <c r="H4687" s="784" t="s">
        <v>4431</v>
      </c>
      <c r="I4687" s="784" t="s">
        <v>4431</v>
      </c>
    </row>
    <row r="4688" spans="1:9" hidden="1">
      <c r="A4688" t="str">
        <f>Table_wabobpsvr_AzureCalc_AzureCalcRateCard[[#This Row],[ServiceName]]&amp;Table_wabobpsvr_AzureCalc_AzureCalcRateCard[[#This Row],[Price_Level]]&amp;Table_wabobpsvr_AzureCalc_AzureCalcRateCard[[#This Row],[Region]]</f>
        <v>Basic SSD based InstancesMOSP16</v>
      </c>
      <c r="B4688">
        <v>16</v>
      </c>
      <c r="C4688" t="s">
        <v>4431</v>
      </c>
      <c r="D4688" t="s">
        <v>627</v>
      </c>
      <c r="E4688">
        <v>999999</v>
      </c>
      <c r="F4688" t="s">
        <v>1354</v>
      </c>
      <c r="G4688" s="784" t="s">
        <v>4431</v>
      </c>
      <c r="H4688" s="784" t="s">
        <v>4431</v>
      </c>
      <c r="I4688" s="784" t="s">
        <v>4431</v>
      </c>
    </row>
    <row r="4689" spans="1:9" hidden="1">
      <c r="A4689" t="str">
        <f>Table_wabobpsvr_AzureCalc_AzureCalcRateCard[[#This Row],[ServiceName]]&amp;Table_wabobpsvr_AzureCalc_AzureCalcRateCard[[#This Row],[Price_Level]]&amp;Table_wabobpsvr_AzureCalc_AzureCalcRateCard[[#This Row],[Region]]</f>
        <v>SQL DB Premium P2 Database HoursA16</v>
      </c>
      <c r="B4689">
        <v>16</v>
      </c>
      <c r="C4689" t="s">
        <v>91</v>
      </c>
      <c r="D4689" t="s">
        <v>181</v>
      </c>
      <c r="E4689">
        <v>1.3785639999999999</v>
      </c>
      <c r="F4689" t="s">
        <v>1085</v>
      </c>
      <c r="G4689" s="784" t="s">
        <v>3283</v>
      </c>
      <c r="H4689" s="784" t="s">
        <v>3284</v>
      </c>
      <c r="I4689" s="784" t="s">
        <v>4431</v>
      </c>
    </row>
    <row r="4690" spans="1:9" hidden="1">
      <c r="A4690" t="str">
        <f>Table_wabobpsvr_AzureCalc_AzureCalcRateCard[[#This Row],[ServiceName]]&amp;Table_wabobpsvr_AzureCalc_AzureCalcRateCard[[#This Row],[Price_Level]]&amp;Table_wabobpsvr_AzureCalc_AzureCalcRateCard[[#This Row],[Region]]</f>
        <v>SQL DB Premium P2 Database HoursB16</v>
      </c>
      <c r="B4690">
        <v>16</v>
      </c>
      <c r="C4690" t="s">
        <v>91</v>
      </c>
      <c r="D4690" t="s">
        <v>182</v>
      </c>
      <c r="E4690">
        <v>1.335928</v>
      </c>
      <c r="F4690" t="s">
        <v>1085</v>
      </c>
      <c r="G4690" s="784" t="s">
        <v>3283</v>
      </c>
      <c r="H4690" s="784" t="s">
        <v>3284</v>
      </c>
      <c r="I4690" s="784" t="s">
        <v>4431</v>
      </c>
    </row>
    <row r="4691" spans="1:9" hidden="1">
      <c r="A4691" t="str">
        <f>Table_wabobpsvr_AzureCalc_AzureCalcRateCard[[#This Row],[ServiceName]]&amp;Table_wabobpsvr_AzureCalc_AzureCalcRateCard[[#This Row],[Price_Level]]&amp;Table_wabobpsvr_AzureCalc_AzureCalcRateCard[[#This Row],[Region]]</f>
        <v>SQL DB Premium P2 Database HoursC16</v>
      </c>
      <c r="B4691">
        <v>16</v>
      </c>
      <c r="C4691" t="s">
        <v>91</v>
      </c>
      <c r="D4691" t="s">
        <v>184</v>
      </c>
      <c r="E4691">
        <v>1.2932920000000001</v>
      </c>
      <c r="F4691" t="s">
        <v>1085</v>
      </c>
      <c r="G4691" s="784" t="s">
        <v>3283</v>
      </c>
      <c r="H4691" s="784" t="s">
        <v>3284</v>
      </c>
      <c r="I4691" s="784" t="s">
        <v>4431</v>
      </c>
    </row>
    <row r="4692" spans="1:9" hidden="1">
      <c r="A4692" t="str">
        <f>Table_wabobpsvr_AzureCalc_AzureCalcRateCard[[#This Row],[ServiceName]]&amp;Table_wabobpsvr_AzureCalc_AzureCalcRateCard[[#This Row],[Price_Level]]&amp;Table_wabobpsvr_AzureCalc_AzureCalcRateCard[[#This Row],[Region]]</f>
        <v>SQL DB Premium P2 Database HoursD16</v>
      </c>
      <c r="B4692">
        <v>16</v>
      </c>
      <c r="C4692" t="s">
        <v>91</v>
      </c>
      <c r="D4692" t="s">
        <v>183</v>
      </c>
      <c r="E4692">
        <v>1.250656</v>
      </c>
      <c r="F4692" t="s">
        <v>1085</v>
      </c>
      <c r="G4692" s="784" t="s">
        <v>3283</v>
      </c>
      <c r="H4692" s="784" t="s">
        <v>3284</v>
      </c>
      <c r="I4692" s="784" t="s">
        <v>4431</v>
      </c>
    </row>
    <row r="4693" spans="1:9" hidden="1">
      <c r="A4693" s="784" t="str">
        <f>Table_wabobpsvr_AzureCalc_AzureCalcRateCard[[#This Row],[ServiceName]]&amp;Table_wabobpsvr_AzureCalc_AzureCalcRateCard[[#This Row],[Price_Level]]&amp;Table_wabobpsvr_AzureCalc_AzureCalcRateCard[[#This Row],[Region]]</f>
        <v>BASIC.A1 VM (Non-Windows)MOSP16</v>
      </c>
      <c r="B4693" s="784">
        <v>16</v>
      </c>
      <c r="C4693" s="784" t="s">
        <v>91</v>
      </c>
      <c r="D4693" s="784" t="s">
        <v>627</v>
      </c>
      <c r="E4693" s="784">
        <v>5.8000000000000003E-2</v>
      </c>
      <c r="F4693" s="784" t="s">
        <v>1288</v>
      </c>
      <c r="G4693" s="784" t="s">
        <v>4431</v>
      </c>
      <c r="H4693" s="784" t="s">
        <v>4431</v>
      </c>
      <c r="I4693" s="784" t="s">
        <v>4431</v>
      </c>
    </row>
    <row r="4694" spans="1:9" hidden="1">
      <c r="A4694" s="784" t="str">
        <f>Table_wabobpsvr_AzureCalc_AzureCalcRateCard[[#This Row],[ServiceName]]&amp;Table_wabobpsvr_AzureCalc_AzureCalcRateCard[[#This Row],[Price_Level]]&amp;Table_wabobpsvr_AzureCalc_AzureCalcRateCard[[#This Row],[Region]]</f>
        <v>SQL DB Premium P2 Secondary Active Geo Database HoursA</v>
      </c>
      <c r="B4694" s="784"/>
      <c r="C4694" s="784" t="s">
        <v>91</v>
      </c>
      <c r="D4694" s="784" t="s">
        <v>181</v>
      </c>
      <c r="E4694" s="784">
        <v>1.3785639999999999</v>
      </c>
      <c r="F4694" s="784" t="s">
        <v>1086</v>
      </c>
      <c r="G4694" s="784" t="s">
        <v>3639</v>
      </c>
      <c r="H4694" s="784" t="s">
        <v>3640</v>
      </c>
      <c r="I4694" s="784" t="s">
        <v>4431</v>
      </c>
    </row>
    <row r="4695" spans="1:9" hidden="1">
      <c r="A4695" s="784" t="str">
        <f>Table_wabobpsvr_AzureCalc_AzureCalcRateCard[[#This Row],[ServiceName]]&amp;Table_wabobpsvr_AzureCalc_AzureCalcRateCard[[#This Row],[Price_Level]]&amp;Table_wabobpsvr_AzureCalc_AzureCalcRateCard[[#This Row],[Region]]</f>
        <v>Geo Redundant Storage Standard IO - Table/Queue - Tier 4B14</v>
      </c>
      <c r="B4695" s="784">
        <v>14</v>
      </c>
      <c r="C4695" s="784" t="s">
        <v>785</v>
      </c>
      <c r="D4695" s="784" t="s">
        <v>182</v>
      </c>
      <c r="E4695" s="784">
        <v>5.6000000000000001E-2</v>
      </c>
      <c r="F4695" s="784" t="s">
        <v>921</v>
      </c>
      <c r="G4695" s="784" t="s">
        <v>2592</v>
      </c>
      <c r="H4695" s="784" t="s">
        <v>2593</v>
      </c>
      <c r="I4695" s="784" t="s">
        <v>5375</v>
      </c>
    </row>
    <row r="4696" spans="1:9" hidden="1">
      <c r="A4696" s="784" t="str">
        <f>Table_wabobpsvr_AzureCalc_AzureCalcRateCard[[#This Row],[ServiceName]]&amp;Table_wabobpsvr_AzureCalc_AzureCalcRateCard[[#This Row],[Price_Level]]&amp;Table_wabobpsvr_AzureCalc_AzureCalcRateCard[[#This Row],[Region]]</f>
        <v>Geo Redundant Storage Standard IO - Table/Queue - Tier 4C14</v>
      </c>
      <c r="B4696" s="784">
        <v>14</v>
      </c>
      <c r="C4696" s="784" t="s">
        <v>785</v>
      </c>
      <c r="D4696" s="784" t="s">
        <v>184</v>
      </c>
      <c r="E4696" s="784">
        <v>5.6000000000000001E-2</v>
      </c>
      <c r="F4696" s="784" t="s">
        <v>921</v>
      </c>
      <c r="G4696" s="784" t="s">
        <v>2592</v>
      </c>
      <c r="H4696" s="784" t="s">
        <v>2593</v>
      </c>
      <c r="I4696" s="784" t="s">
        <v>5375</v>
      </c>
    </row>
    <row r="4697" spans="1:9" hidden="1">
      <c r="A4697" s="784" t="str">
        <f>Table_wabobpsvr_AzureCalc_AzureCalcRateCard[[#This Row],[ServiceName]]&amp;Table_wabobpsvr_AzureCalc_AzureCalcRateCard[[#This Row],[Price_Level]]&amp;Table_wabobpsvr_AzureCalc_AzureCalcRateCard[[#This Row],[Region]]</f>
        <v>Geo Redundant Storage Standard IO - Table/Queue - Tier 4D14</v>
      </c>
      <c r="B4697" s="784">
        <v>14</v>
      </c>
      <c r="C4697" s="784" t="s">
        <v>785</v>
      </c>
      <c r="D4697" s="784" t="s">
        <v>183</v>
      </c>
      <c r="E4697" s="784">
        <v>5.6000000000000001E-2</v>
      </c>
      <c r="F4697" s="784" t="s">
        <v>921</v>
      </c>
      <c r="G4697" s="784" t="s">
        <v>2592</v>
      </c>
      <c r="H4697" s="784" t="s">
        <v>2593</v>
      </c>
      <c r="I4697" s="784" t="s">
        <v>5375</v>
      </c>
    </row>
    <row r="4698" spans="1:9" hidden="1">
      <c r="A4698" s="784" t="str">
        <f>Table_wabobpsvr_AzureCalc_AzureCalcRateCard[[#This Row],[ServiceName]]&amp;Table_wabobpsvr_AzureCalc_AzureCalcRateCard[[#This Row],[Price_Level]]&amp;Table_wabobpsvr_AzureCalc_AzureCalcRateCard[[#This Row],[Region]]</f>
        <v>Geo Redundant Storage Standard IO - Table/Queue - Tier 5MOSP14</v>
      </c>
      <c r="B4698" s="784">
        <v>14</v>
      </c>
      <c r="C4698" s="784" t="s">
        <v>785</v>
      </c>
      <c r="D4698" s="784" t="s">
        <v>627</v>
      </c>
      <c r="E4698" s="784">
        <v>999999</v>
      </c>
      <c r="F4698" s="784" t="s">
        <v>922</v>
      </c>
      <c r="G4698" s="784" t="s">
        <v>4431</v>
      </c>
      <c r="H4698" s="784" t="s">
        <v>4431</v>
      </c>
      <c r="I4698" s="784" t="s">
        <v>5375</v>
      </c>
    </row>
    <row r="4699" spans="1:9" hidden="1">
      <c r="A4699" s="784" t="str">
        <f>Table_wabobpsvr_AzureCalc_AzureCalcRateCard[[#This Row],[ServiceName]]&amp;Table_wabobpsvr_AzureCalc_AzureCalcRateCard[[#This Row],[Price_Level]]&amp;Table_wabobpsvr_AzureCalc_AzureCalcRateCard[[#This Row],[Region]]</f>
        <v>Geo Redundant Storage Standard IO - Table/Queue - Tier 5A14</v>
      </c>
      <c r="B4699" s="784">
        <v>14</v>
      </c>
      <c r="C4699" s="784" t="s">
        <v>785</v>
      </c>
      <c r="D4699" s="784" t="s">
        <v>181</v>
      </c>
      <c r="E4699" s="784">
        <v>5.6000000000000001E-2</v>
      </c>
      <c r="F4699" s="784" t="s">
        <v>922</v>
      </c>
      <c r="G4699" s="784" t="s">
        <v>2592</v>
      </c>
      <c r="H4699" s="784" t="s">
        <v>2593</v>
      </c>
      <c r="I4699" s="784" t="s">
        <v>5375</v>
      </c>
    </row>
    <row r="4700" spans="1:9" hidden="1">
      <c r="A4700" s="784" t="str">
        <f>Table_wabobpsvr_AzureCalc_AzureCalcRateCard[[#This Row],[ServiceName]]&amp;Table_wabobpsvr_AzureCalc_AzureCalcRateCard[[#This Row],[Price_Level]]&amp;Table_wabobpsvr_AzureCalc_AzureCalcRateCard[[#This Row],[Region]]</f>
        <v>Geo Redundant Storage Standard IO - Table/Queue - Tier 5B14</v>
      </c>
      <c r="B4700" s="784">
        <v>14</v>
      </c>
      <c r="C4700" s="784" t="s">
        <v>785</v>
      </c>
      <c r="D4700" s="784" t="s">
        <v>182</v>
      </c>
      <c r="E4700" s="784">
        <v>5.6000000000000001E-2</v>
      </c>
      <c r="F4700" s="784" t="s">
        <v>922</v>
      </c>
      <c r="G4700" s="784" t="s">
        <v>2592</v>
      </c>
      <c r="H4700" s="784" t="s">
        <v>2593</v>
      </c>
      <c r="I4700" s="784" t="s">
        <v>5375</v>
      </c>
    </row>
    <row r="4701" spans="1:9" hidden="1">
      <c r="A4701" s="784" t="str">
        <f>Table_wabobpsvr_AzureCalc_AzureCalcRateCard[[#This Row],[ServiceName]]&amp;Table_wabobpsvr_AzureCalc_AzureCalcRateCard[[#This Row],[Price_Level]]&amp;Table_wabobpsvr_AzureCalc_AzureCalcRateCard[[#This Row],[Region]]</f>
        <v>Geo Redundant Storage Standard IO - Table/Queue - Tier 5C14</v>
      </c>
      <c r="B4701" s="784">
        <v>14</v>
      </c>
      <c r="C4701" s="784" t="s">
        <v>785</v>
      </c>
      <c r="D4701" s="784" t="s">
        <v>184</v>
      </c>
      <c r="E4701" s="784">
        <v>5.6000000000000001E-2</v>
      </c>
      <c r="F4701" s="784" t="s">
        <v>922</v>
      </c>
      <c r="G4701" s="784" t="s">
        <v>2592</v>
      </c>
      <c r="H4701" s="784" t="s">
        <v>2593</v>
      </c>
      <c r="I4701" s="784" t="s">
        <v>5375</v>
      </c>
    </row>
    <row r="4702" spans="1:9" hidden="1">
      <c r="A4702" s="784" t="str">
        <f>Table_wabobpsvr_AzureCalc_AzureCalcRateCard[[#This Row],[ServiceName]]&amp;Table_wabobpsvr_AzureCalc_AzureCalcRateCard[[#This Row],[Price_Level]]&amp;Table_wabobpsvr_AzureCalc_AzureCalcRateCard[[#This Row],[Region]]</f>
        <v>Geo Redundant Storage Standard IO - Table/Queue - Tier 5D14</v>
      </c>
      <c r="B4702" s="784">
        <v>14</v>
      </c>
      <c r="C4702" s="784" t="s">
        <v>785</v>
      </c>
      <c r="D4702" s="784" t="s">
        <v>183</v>
      </c>
      <c r="E4702" s="784">
        <v>5.6000000000000001E-2</v>
      </c>
      <c r="F4702" s="784" t="s">
        <v>922</v>
      </c>
      <c r="G4702" s="784" t="s">
        <v>2592</v>
      </c>
      <c r="H4702" s="784" t="s">
        <v>2593</v>
      </c>
      <c r="I4702" s="784" t="s">
        <v>5375</v>
      </c>
    </row>
    <row r="4703" spans="1:9" hidden="1">
      <c r="A4703" t="str">
        <f>Table_wabobpsvr_AzureCalc_AzureCalcRateCard[[#This Row],[ServiceName]]&amp;Table_wabobpsvr_AzureCalc_AzureCalcRateCard[[#This Row],[Price_Level]]&amp;Table_wabobpsvr_AzureCalc_AzureCalcRateCard[[#This Row],[Region]]</f>
        <v>Geo Redundant Storage Standard IO - Table/Queue - Tier 6MOSP14</v>
      </c>
      <c r="B4703">
        <v>14</v>
      </c>
      <c r="C4703" t="s">
        <v>785</v>
      </c>
      <c r="D4703" t="s">
        <v>627</v>
      </c>
      <c r="E4703">
        <v>999999</v>
      </c>
      <c r="F4703" t="s">
        <v>923</v>
      </c>
      <c r="G4703" s="784" t="s">
        <v>4431</v>
      </c>
      <c r="H4703" s="784" t="s">
        <v>4431</v>
      </c>
      <c r="I4703" s="784" t="s">
        <v>5375</v>
      </c>
    </row>
    <row r="4704" spans="1:9" hidden="1">
      <c r="A4704" t="str">
        <f>Table_wabobpsvr_AzureCalc_AzureCalcRateCard[[#This Row],[ServiceName]]&amp;Table_wabobpsvr_AzureCalc_AzureCalcRateCard[[#This Row],[Price_Level]]&amp;Table_wabobpsvr_AzureCalc_AzureCalcRateCard[[#This Row],[Region]]</f>
        <v>Geo Redundant Storage Standard IO - Table/Queue - Tier 6A14</v>
      </c>
      <c r="B4704">
        <v>14</v>
      </c>
      <c r="C4704" t="s">
        <v>785</v>
      </c>
      <c r="D4704" t="s">
        <v>181</v>
      </c>
      <c r="E4704">
        <v>5.6000000000000001E-2</v>
      </c>
      <c r="F4704" t="s">
        <v>923</v>
      </c>
      <c r="G4704" s="784" t="s">
        <v>2592</v>
      </c>
      <c r="H4704" s="784" t="s">
        <v>2593</v>
      </c>
      <c r="I4704" s="784" t="s">
        <v>5375</v>
      </c>
    </row>
    <row r="4705" spans="1:9" hidden="1">
      <c r="A4705" t="str">
        <f>Table_wabobpsvr_AzureCalc_AzureCalcRateCard[[#This Row],[ServiceName]]&amp;Table_wabobpsvr_AzureCalc_AzureCalcRateCard[[#This Row],[Price_Level]]&amp;Table_wabobpsvr_AzureCalc_AzureCalcRateCard[[#This Row],[Region]]</f>
        <v>Geo Redundant Storage Standard IO - Table/Queue - Tier 6B14</v>
      </c>
      <c r="B4705">
        <v>14</v>
      </c>
      <c r="C4705" t="s">
        <v>785</v>
      </c>
      <c r="D4705" t="s">
        <v>182</v>
      </c>
      <c r="E4705">
        <v>5.6000000000000001E-2</v>
      </c>
      <c r="F4705" t="s">
        <v>923</v>
      </c>
      <c r="G4705" s="784" t="s">
        <v>2592</v>
      </c>
      <c r="H4705" s="784" t="s">
        <v>2593</v>
      </c>
      <c r="I4705" s="784" t="s">
        <v>5375</v>
      </c>
    </row>
    <row r="4706" spans="1:9" hidden="1">
      <c r="A4706" t="str">
        <f>Table_wabobpsvr_AzureCalc_AzureCalcRateCard[[#This Row],[ServiceName]]&amp;Table_wabobpsvr_AzureCalc_AzureCalcRateCard[[#This Row],[Price_Level]]&amp;Table_wabobpsvr_AzureCalc_AzureCalcRateCard[[#This Row],[Region]]</f>
        <v>Geo Redundant Storage Standard IO - Table/Queue - Tier 6C14</v>
      </c>
      <c r="B4706">
        <v>14</v>
      </c>
      <c r="C4706" t="s">
        <v>785</v>
      </c>
      <c r="D4706" t="s">
        <v>184</v>
      </c>
      <c r="E4706">
        <v>5.6000000000000001E-2</v>
      </c>
      <c r="F4706" t="s">
        <v>923</v>
      </c>
      <c r="G4706" s="784" t="s">
        <v>2592</v>
      </c>
      <c r="H4706" s="784" t="s">
        <v>2593</v>
      </c>
      <c r="I4706" s="784" t="s">
        <v>5375</v>
      </c>
    </row>
    <row r="4707" spans="1:9" hidden="1">
      <c r="A4707" t="str">
        <f>Table_wabobpsvr_AzureCalc_AzureCalcRateCard[[#This Row],[ServiceName]]&amp;Table_wabobpsvr_AzureCalc_AzureCalcRateCard[[#This Row],[Price_Level]]&amp;Table_wabobpsvr_AzureCalc_AzureCalcRateCard[[#This Row],[Region]]</f>
        <v>Geo Redundant Storage Standard IO - Table/Queue - Tier 6D14</v>
      </c>
      <c r="B4707">
        <v>14</v>
      </c>
      <c r="C4707" t="s">
        <v>785</v>
      </c>
      <c r="D4707" t="s">
        <v>183</v>
      </c>
      <c r="E4707">
        <v>5.6000000000000001E-2</v>
      </c>
      <c r="F4707" t="s">
        <v>923</v>
      </c>
      <c r="G4707" s="784" t="s">
        <v>2592</v>
      </c>
      <c r="H4707" s="784" t="s">
        <v>2593</v>
      </c>
      <c r="I4707" s="784" t="s">
        <v>5375</v>
      </c>
    </row>
    <row r="4708" spans="1:9" hidden="1">
      <c r="A4708" t="str">
        <f>Table_wabobpsvr_AzureCalc_AzureCalcRateCard[[#This Row],[ServiceName]]&amp;Table_wabobpsvr_AzureCalc_AzureCalcRateCard[[#This Row],[Price_Level]]&amp;Table_wabobpsvr_AzureCalc_AzureCalcRateCard[[#This Row],[Region]]</f>
        <v>Locally Redundant Storage Standard IO - Block BlobMOSP14</v>
      </c>
      <c r="B4708">
        <v>14</v>
      </c>
      <c r="C4708" t="s">
        <v>785</v>
      </c>
      <c r="D4708" t="s">
        <v>627</v>
      </c>
      <c r="E4708">
        <v>999999</v>
      </c>
      <c r="F4708" t="s">
        <v>903</v>
      </c>
      <c r="G4708" s="784" t="s">
        <v>4431</v>
      </c>
      <c r="H4708" s="784" t="s">
        <v>4431</v>
      </c>
      <c r="I4708" s="784" t="s">
        <v>5625</v>
      </c>
    </row>
    <row r="4709" spans="1:9" hidden="1">
      <c r="A4709" t="str">
        <f>Table_wabobpsvr_AzureCalc_AzureCalcRateCard[[#This Row],[ServiceName]]&amp;Table_wabobpsvr_AzureCalc_AzureCalcRateCard[[#This Row],[Price_Level]]&amp;Table_wabobpsvr_AzureCalc_AzureCalcRateCard[[#This Row],[Region]]</f>
        <v>Locally Redundant Storage Standard IO - Block BlobA14</v>
      </c>
      <c r="B4709">
        <v>14</v>
      </c>
      <c r="C4709" t="s">
        <v>785</v>
      </c>
      <c r="D4709" t="s">
        <v>181</v>
      </c>
      <c r="E4709">
        <v>2.8000000000000001E-2</v>
      </c>
      <c r="F4709" t="s">
        <v>903</v>
      </c>
      <c r="G4709" s="784" t="s">
        <v>2684</v>
      </c>
      <c r="H4709" s="784" t="s">
        <v>2685</v>
      </c>
      <c r="I4709" s="784" t="s">
        <v>5625</v>
      </c>
    </row>
    <row r="4710" spans="1:9" hidden="1">
      <c r="A4710" t="str">
        <f>Table_wabobpsvr_AzureCalc_AzureCalcRateCard[[#This Row],[ServiceName]]&amp;Table_wabobpsvr_AzureCalc_AzureCalcRateCard[[#This Row],[Price_Level]]&amp;Table_wabobpsvr_AzureCalc_AzureCalcRateCard[[#This Row],[Region]]</f>
        <v>Locally Redundant Storage Standard IO - Block BlobB14</v>
      </c>
      <c r="B4710">
        <v>14</v>
      </c>
      <c r="C4710" t="s">
        <v>785</v>
      </c>
      <c r="D4710" t="s">
        <v>182</v>
      </c>
      <c r="E4710">
        <v>2.8000000000000001E-2</v>
      </c>
      <c r="F4710" t="s">
        <v>903</v>
      </c>
      <c r="G4710" s="784" t="s">
        <v>2684</v>
      </c>
      <c r="H4710" s="784" t="s">
        <v>2685</v>
      </c>
      <c r="I4710" s="784" t="s">
        <v>5625</v>
      </c>
    </row>
    <row r="4711" spans="1:9" hidden="1">
      <c r="A4711" t="str">
        <f>Table_wabobpsvr_AzureCalc_AzureCalcRateCard[[#This Row],[ServiceName]]&amp;Table_wabobpsvr_AzureCalc_AzureCalcRateCard[[#This Row],[Price_Level]]&amp;Table_wabobpsvr_AzureCalc_AzureCalcRateCard[[#This Row],[Region]]</f>
        <v>Locally Redundant Storage Standard IO - Block BlobC14</v>
      </c>
      <c r="B4711">
        <v>14</v>
      </c>
      <c r="C4711" t="s">
        <v>785</v>
      </c>
      <c r="D4711" t="s">
        <v>184</v>
      </c>
      <c r="E4711">
        <v>2.8000000000000001E-2</v>
      </c>
      <c r="F4711" t="s">
        <v>903</v>
      </c>
      <c r="G4711" s="784" t="s">
        <v>2684</v>
      </c>
      <c r="H4711" s="784" t="s">
        <v>2685</v>
      </c>
      <c r="I4711" s="784" t="s">
        <v>5625</v>
      </c>
    </row>
    <row r="4712" spans="1:9" hidden="1">
      <c r="A4712" t="str">
        <f>Table_wabobpsvr_AzureCalc_AzureCalcRateCard[[#This Row],[ServiceName]]&amp;Table_wabobpsvr_AzureCalc_AzureCalcRateCard[[#This Row],[Price_Level]]&amp;Table_wabobpsvr_AzureCalc_AzureCalcRateCard[[#This Row],[Region]]</f>
        <v>Locally Redundant Storage Standard IO - Block BlobD14</v>
      </c>
      <c r="B4712">
        <v>14</v>
      </c>
      <c r="C4712" t="s">
        <v>785</v>
      </c>
      <c r="D4712" t="s">
        <v>183</v>
      </c>
      <c r="E4712">
        <v>2.8000000000000001E-2</v>
      </c>
      <c r="F4712" t="s">
        <v>903</v>
      </c>
      <c r="G4712" s="784" t="s">
        <v>2684</v>
      </c>
      <c r="H4712" s="784" t="s">
        <v>2685</v>
      </c>
      <c r="I4712" s="784" t="s">
        <v>5625</v>
      </c>
    </row>
    <row r="4713" spans="1:9" hidden="1">
      <c r="A4713" s="784" t="str">
        <f>Table_wabobpsvr_AzureCalc_AzureCalcRateCard[[#This Row],[ServiceName]]&amp;Table_wabobpsvr_AzureCalc_AzureCalcRateCard[[#This Row],[Price_Level]]&amp;Table_wabobpsvr_AzureCalc_AzureCalcRateCard[[#This Row],[Region]]</f>
        <v>Locally Redundant Storage Standard IO - Block Blob - Tier 2MOSP14</v>
      </c>
      <c r="B4713" s="784">
        <v>14</v>
      </c>
      <c r="C4713" s="784" t="s">
        <v>785</v>
      </c>
      <c r="D4713" s="784" t="s">
        <v>627</v>
      </c>
      <c r="E4713" s="784">
        <v>999999</v>
      </c>
      <c r="F4713" s="784" t="s">
        <v>904</v>
      </c>
      <c r="G4713" s="784" t="s">
        <v>4431</v>
      </c>
      <c r="H4713" s="784" t="s">
        <v>4431</v>
      </c>
      <c r="I4713" s="784" t="s">
        <v>5625</v>
      </c>
    </row>
    <row r="4714" spans="1:9" hidden="1">
      <c r="A4714" s="784" t="str">
        <f>Table_wabobpsvr_AzureCalc_AzureCalcRateCard[[#This Row],[ServiceName]]&amp;Table_wabobpsvr_AzureCalc_AzureCalcRateCard[[#This Row],[Price_Level]]&amp;Table_wabobpsvr_AzureCalc_AzureCalcRateCard[[#This Row],[Region]]</f>
        <v>Locally Redundant Storage Standard IO - Block Blob - Tier 2A14</v>
      </c>
      <c r="B4714" s="784">
        <v>14</v>
      </c>
      <c r="C4714" s="784" t="s">
        <v>785</v>
      </c>
      <c r="D4714" s="784" t="s">
        <v>181</v>
      </c>
      <c r="E4714" s="784">
        <v>2.8000000000000001E-2</v>
      </c>
      <c r="F4714" s="784" t="s">
        <v>904</v>
      </c>
      <c r="G4714" s="784" t="s">
        <v>2684</v>
      </c>
      <c r="H4714" s="784" t="s">
        <v>2685</v>
      </c>
      <c r="I4714" s="784" t="s">
        <v>5625</v>
      </c>
    </row>
    <row r="4715" spans="1:9" hidden="1">
      <c r="A4715" s="784" t="str">
        <f>Table_wabobpsvr_AzureCalc_AzureCalcRateCard[[#This Row],[ServiceName]]&amp;Table_wabobpsvr_AzureCalc_AzureCalcRateCard[[#This Row],[Price_Level]]&amp;Table_wabobpsvr_AzureCalc_AzureCalcRateCard[[#This Row],[Region]]</f>
        <v>Locally Redundant Storage Standard IO - Block Blob - Tier 2B14</v>
      </c>
      <c r="B4715" s="784">
        <v>14</v>
      </c>
      <c r="C4715" s="784" t="s">
        <v>785</v>
      </c>
      <c r="D4715" s="784" t="s">
        <v>182</v>
      </c>
      <c r="E4715" s="784">
        <v>2.8000000000000001E-2</v>
      </c>
      <c r="F4715" s="784" t="s">
        <v>904</v>
      </c>
      <c r="G4715" s="784" t="s">
        <v>2684</v>
      </c>
      <c r="H4715" s="784" t="s">
        <v>2685</v>
      </c>
      <c r="I4715" s="784" t="s">
        <v>5625</v>
      </c>
    </row>
    <row r="4716" spans="1:9" hidden="1">
      <c r="A4716" s="784" t="str">
        <f>Table_wabobpsvr_AzureCalc_AzureCalcRateCard[[#This Row],[ServiceName]]&amp;Table_wabobpsvr_AzureCalc_AzureCalcRateCard[[#This Row],[Price_Level]]&amp;Table_wabobpsvr_AzureCalc_AzureCalcRateCard[[#This Row],[Region]]</f>
        <v>Locally Redundant Storage Standard IO - Block Blob - Tier 2C14</v>
      </c>
      <c r="B4716" s="784">
        <v>14</v>
      </c>
      <c r="C4716" s="784" t="s">
        <v>785</v>
      </c>
      <c r="D4716" s="784" t="s">
        <v>184</v>
      </c>
      <c r="E4716" s="784">
        <v>2.8000000000000001E-2</v>
      </c>
      <c r="F4716" s="784" t="s">
        <v>904</v>
      </c>
      <c r="G4716" s="784" t="s">
        <v>2684</v>
      </c>
      <c r="H4716" s="784" t="s">
        <v>2685</v>
      </c>
      <c r="I4716" s="784" t="s">
        <v>5625</v>
      </c>
    </row>
    <row r="4717" spans="1:9" hidden="1">
      <c r="A4717" s="784" t="str">
        <f>Table_wabobpsvr_AzureCalc_AzureCalcRateCard[[#This Row],[ServiceName]]&amp;Table_wabobpsvr_AzureCalc_AzureCalcRateCard[[#This Row],[Price_Level]]&amp;Table_wabobpsvr_AzureCalc_AzureCalcRateCard[[#This Row],[Region]]</f>
        <v>Locally Redundant Storage Standard IO - Block Blob - Tier 2D14</v>
      </c>
      <c r="B4717" s="784">
        <v>14</v>
      </c>
      <c r="C4717" s="784" t="s">
        <v>785</v>
      </c>
      <c r="D4717" s="784" t="s">
        <v>183</v>
      </c>
      <c r="E4717" s="784">
        <v>2.8000000000000001E-2</v>
      </c>
      <c r="F4717" s="784" t="s">
        <v>904</v>
      </c>
      <c r="G4717" s="784" t="s">
        <v>2684</v>
      </c>
      <c r="H4717" s="784" t="s">
        <v>2685</v>
      </c>
      <c r="I4717" s="784" t="s">
        <v>5625</v>
      </c>
    </row>
    <row r="4718" spans="1:9" hidden="1">
      <c r="A4718" t="str">
        <f>Table_wabobpsvr_AzureCalc_AzureCalcRateCard[[#This Row],[ServiceName]]&amp;Table_wabobpsvr_AzureCalc_AzureCalcRateCard[[#This Row],[Price_Level]]&amp;Table_wabobpsvr_AzureCalc_AzureCalcRateCard[[#This Row],[Region]]</f>
        <v>Locally Redundant Storage Standard IO - Block Blob - Tier 3MOSP14</v>
      </c>
      <c r="B4718">
        <v>14</v>
      </c>
      <c r="C4718" t="s">
        <v>785</v>
      </c>
      <c r="D4718" t="s">
        <v>627</v>
      </c>
      <c r="E4718">
        <v>999999</v>
      </c>
      <c r="F4718" t="s">
        <v>905</v>
      </c>
      <c r="G4718" s="784" t="s">
        <v>4431</v>
      </c>
      <c r="H4718" s="784" t="s">
        <v>4431</v>
      </c>
      <c r="I4718" s="784" t="s">
        <v>5625</v>
      </c>
    </row>
    <row r="4719" spans="1:9" hidden="1">
      <c r="A4719" t="str">
        <f>Table_wabobpsvr_AzureCalc_AzureCalcRateCard[[#This Row],[ServiceName]]&amp;Table_wabobpsvr_AzureCalc_AzureCalcRateCard[[#This Row],[Price_Level]]&amp;Table_wabobpsvr_AzureCalc_AzureCalcRateCard[[#This Row],[Region]]</f>
        <v>Locally Redundant Storage Standard IO - Block Blob - Tier 3A14</v>
      </c>
      <c r="B4719">
        <v>14</v>
      </c>
      <c r="C4719" t="s">
        <v>785</v>
      </c>
      <c r="D4719" t="s">
        <v>181</v>
      </c>
      <c r="E4719">
        <v>2.8000000000000001E-2</v>
      </c>
      <c r="F4719" t="s">
        <v>905</v>
      </c>
      <c r="G4719" s="784" t="s">
        <v>2684</v>
      </c>
      <c r="H4719" s="784" t="s">
        <v>2685</v>
      </c>
      <c r="I4719" s="784" t="s">
        <v>5625</v>
      </c>
    </row>
    <row r="4720" spans="1:9" hidden="1">
      <c r="A4720" t="str">
        <f>Table_wabobpsvr_AzureCalc_AzureCalcRateCard[[#This Row],[ServiceName]]&amp;Table_wabobpsvr_AzureCalc_AzureCalcRateCard[[#This Row],[Price_Level]]&amp;Table_wabobpsvr_AzureCalc_AzureCalcRateCard[[#This Row],[Region]]</f>
        <v>Locally Redundant Storage Standard IO - Block Blob - Tier 3B14</v>
      </c>
      <c r="B4720">
        <v>14</v>
      </c>
      <c r="C4720" t="s">
        <v>785</v>
      </c>
      <c r="D4720" t="s">
        <v>182</v>
      </c>
      <c r="E4720">
        <v>2.8000000000000001E-2</v>
      </c>
      <c r="F4720" t="s">
        <v>905</v>
      </c>
      <c r="G4720" s="784" t="s">
        <v>2684</v>
      </c>
      <c r="H4720" s="784" t="s">
        <v>2685</v>
      </c>
      <c r="I4720" s="784" t="s">
        <v>5625</v>
      </c>
    </row>
    <row r="4721" spans="1:9" hidden="1">
      <c r="A4721" t="str">
        <f>Table_wabobpsvr_AzureCalc_AzureCalcRateCard[[#This Row],[ServiceName]]&amp;Table_wabobpsvr_AzureCalc_AzureCalcRateCard[[#This Row],[Price_Level]]&amp;Table_wabobpsvr_AzureCalc_AzureCalcRateCard[[#This Row],[Region]]</f>
        <v>Locally Redundant Storage Standard IO - Block Blob - Tier 3C14</v>
      </c>
      <c r="B4721">
        <v>14</v>
      </c>
      <c r="C4721" t="s">
        <v>785</v>
      </c>
      <c r="D4721" t="s">
        <v>184</v>
      </c>
      <c r="E4721">
        <v>2.8000000000000001E-2</v>
      </c>
      <c r="F4721" t="s">
        <v>905</v>
      </c>
      <c r="G4721" s="784" t="s">
        <v>2684</v>
      </c>
      <c r="H4721" s="784" t="s">
        <v>2685</v>
      </c>
      <c r="I4721" s="784" t="s">
        <v>5625</v>
      </c>
    </row>
    <row r="4722" spans="1:9" hidden="1">
      <c r="A4722" t="str">
        <f>Table_wabobpsvr_AzureCalc_AzureCalcRateCard[[#This Row],[ServiceName]]&amp;Table_wabobpsvr_AzureCalc_AzureCalcRateCard[[#This Row],[Price_Level]]&amp;Table_wabobpsvr_AzureCalc_AzureCalcRateCard[[#This Row],[Region]]</f>
        <v>Locally Redundant Storage Standard IO - Block Blob - Tier 3D14</v>
      </c>
      <c r="B4722">
        <v>14</v>
      </c>
      <c r="C4722" t="s">
        <v>785</v>
      </c>
      <c r="D4722" t="s">
        <v>183</v>
      </c>
      <c r="E4722">
        <v>2.8000000000000001E-2</v>
      </c>
      <c r="F4722" t="s">
        <v>905</v>
      </c>
      <c r="G4722" s="784" t="s">
        <v>2684</v>
      </c>
      <c r="H4722" s="784" t="s">
        <v>2685</v>
      </c>
      <c r="I4722" s="784" t="s">
        <v>5625</v>
      </c>
    </row>
    <row r="4723" spans="1:9" hidden="1">
      <c r="A4723" s="784" t="str">
        <f>Table_wabobpsvr_AzureCalc_AzureCalcRateCard[[#This Row],[ServiceName]]&amp;Table_wabobpsvr_AzureCalc_AzureCalcRateCard[[#This Row],[Price_Level]]&amp;Table_wabobpsvr_AzureCalc_AzureCalcRateCard[[#This Row],[Region]]</f>
        <v>Locally Redundant Storage Standard IO - Block Blob - Tier 4MOSP14</v>
      </c>
      <c r="B4723" s="784">
        <v>14</v>
      </c>
      <c r="C4723" s="784" t="s">
        <v>785</v>
      </c>
      <c r="D4723" s="784" t="s">
        <v>627</v>
      </c>
      <c r="E4723" s="784">
        <v>999999</v>
      </c>
      <c r="F4723" s="784" t="s">
        <v>906</v>
      </c>
      <c r="G4723" s="784" t="s">
        <v>4431</v>
      </c>
      <c r="H4723" s="784" t="s">
        <v>4431</v>
      </c>
      <c r="I4723" s="784" t="s">
        <v>5625</v>
      </c>
    </row>
    <row r="4724" spans="1:9" hidden="1">
      <c r="A4724" s="784" t="str">
        <f>Table_wabobpsvr_AzureCalc_AzureCalcRateCard[[#This Row],[ServiceName]]&amp;Table_wabobpsvr_AzureCalc_AzureCalcRateCard[[#This Row],[Price_Level]]&amp;Table_wabobpsvr_AzureCalc_AzureCalcRateCard[[#This Row],[Region]]</f>
        <v>Locally Redundant Storage Standard IO - Block Blob - Tier 4A14</v>
      </c>
      <c r="B4724" s="784">
        <v>14</v>
      </c>
      <c r="C4724" s="784" t="s">
        <v>785</v>
      </c>
      <c r="D4724" s="784" t="s">
        <v>181</v>
      </c>
      <c r="E4724" s="784">
        <v>2.8000000000000001E-2</v>
      </c>
      <c r="F4724" s="784" t="s">
        <v>906</v>
      </c>
      <c r="G4724" s="784" t="s">
        <v>2684</v>
      </c>
      <c r="H4724" s="784" t="s">
        <v>2685</v>
      </c>
      <c r="I4724" s="784" t="s">
        <v>5625</v>
      </c>
    </row>
    <row r="4725" spans="1:9" hidden="1">
      <c r="A4725" s="784" t="str">
        <f>Table_wabobpsvr_AzureCalc_AzureCalcRateCard[[#This Row],[ServiceName]]&amp;Table_wabobpsvr_AzureCalc_AzureCalcRateCard[[#This Row],[Price_Level]]&amp;Table_wabobpsvr_AzureCalc_AzureCalcRateCard[[#This Row],[Region]]</f>
        <v>Locally Redundant Storage Standard IO - Block Blob - Tier 4B14</v>
      </c>
      <c r="B4725" s="784">
        <v>14</v>
      </c>
      <c r="C4725" s="784" t="s">
        <v>785</v>
      </c>
      <c r="D4725" s="784" t="s">
        <v>182</v>
      </c>
      <c r="E4725" s="784">
        <v>2.8000000000000001E-2</v>
      </c>
      <c r="F4725" s="784" t="s">
        <v>906</v>
      </c>
      <c r="G4725" s="784" t="s">
        <v>2684</v>
      </c>
      <c r="H4725" s="784" t="s">
        <v>2685</v>
      </c>
      <c r="I4725" s="784" t="s">
        <v>5625</v>
      </c>
    </row>
    <row r="4726" spans="1:9" hidden="1">
      <c r="A4726" s="784" t="str">
        <f>Table_wabobpsvr_AzureCalc_AzureCalcRateCard[[#This Row],[ServiceName]]&amp;Table_wabobpsvr_AzureCalc_AzureCalcRateCard[[#This Row],[Price_Level]]&amp;Table_wabobpsvr_AzureCalc_AzureCalcRateCard[[#This Row],[Region]]</f>
        <v>Locally Redundant Storage Standard IO - Block Blob - Tier 4C14</v>
      </c>
      <c r="B4726" s="784">
        <v>14</v>
      </c>
      <c r="C4726" s="784" t="s">
        <v>785</v>
      </c>
      <c r="D4726" s="784" t="s">
        <v>184</v>
      </c>
      <c r="E4726" s="784">
        <v>2.8000000000000001E-2</v>
      </c>
      <c r="F4726" s="784" t="s">
        <v>906</v>
      </c>
      <c r="G4726" s="784" t="s">
        <v>2684</v>
      </c>
      <c r="H4726" s="784" t="s">
        <v>2685</v>
      </c>
      <c r="I4726" s="784" t="s">
        <v>5625</v>
      </c>
    </row>
    <row r="4727" spans="1:9" hidden="1">
      <c r="A4727" s="784" t="str">
        <f>Table_wabobpsvr_AzureCalc_AzureCalcRateCard[[#This Row],[ServiceName]]&amp;Table_wabobpsvr_AzureCalc_AzureCalcRateCard[[#This Row],[Price_Level]]&amp;Table_wabobpsvr_AzureCalc_AzureCalcRateCard[[#This Row],[Region]]</f>
        <v>Locally Redundant Storage Standard IO - Block Blob - Tier 4D14</v>
      </c>
      <c r="B4727" s="784">
        <v>14</v>
      </c>
      <c r="C4727" s="784" t="s">
        <v>785</v>
      </c>
      <c r="D4727" s="784" t="s">
        <v>183</v>
      </c>
      <c r="E4727" s="784">
        <v>2.8000000000000001E-2</v>
      </c>
      <c r="F4727" s="784" t="s">
        <v>906</v>
      </c>
      <c r="G4727" s="784" t="s">
        <v>2684</v>
      </c>
      <c r="H4727" s="784" t="s">
        <v>2685</v>
      </c>
      <c r="I4727" s="784" t="s">
        <v>5625</v>
      </c>
    </row>
    <row r="4728" spans="1:9" hidden="1">
      <c r="A4728" s="784" t="str">
        <f>Table_wabobpsvr_AzureCalc_AzureCalcRateCard[[#This Row],[ServiceName]]&amp;Table_wabobpsvr_AzureCalc_AzureCalcRateCard[[#This Row],[Price_Level]]&amp;Table_wabobpsvr_AzureCalc_AzureCalcRateCard[[#This Row],[Region]]</f>
        <v>Locally Redundant Storage Standard IO - Block Blob - Tier 5MOSP14</v>
      </c>
      <c r="B4728" s="784">
        <v>14</v>
      </c>
      <c r="C4728" s="784" t="s">
        <v>785</v>
      </c>
      <c r="D4728" s="784" t="s">
        <v>627</v>
      </c>
      <c r="E4728" s="784">
        <v>999999</v>
      </c>
      <c r="F4728" s="784" t="s">
        <v>907</v>
      </c>
      <c r="G4728" s="784" t="s">
        <v>4431</v>
      </c>
      <c r="H4728" s="784" t="s">
        <v>4431</v>
      </c>
      <c r="I4728" s="784" t="s">
        <v>5625</v>
      </c>
    </row>
    <row r="4729" spans="1:9" hidden="1">
      <c r="A4729" s="784" t="str">
        <f>Table_wabobpsvr_AzureCalc_AzureCalcRateCard[[#This Row],[ServiceName]]&amp;Table_wabobpsvr_AzureCalc_AzureCalcRateCard[[#This Row],[Price_Level]]&amp;Table_wabobpsvr_AzureCalc_AzureCalcRateCard[[#This Row],[Region]]</f>
        <v>Locally Redundant Storage Standard IO - Block Blob - Tier 5A14</v>
      </c>
      <c r="B4729" s="784">
        <v>14</v>
      </c>
      <c r="C4729" s="784" t="s">
        <v>785</v>
      </c>
      <c r="D4729" s="784" t="s">
        <v>181</v>
      </c>
      <c r="E4729" s="784">
        <v>2.8000000000000001E-2</v>
      </c>
      <c r="F4729" s="784" t="s">
        <v>907</v>
      </c>
      <c r="G4729" s="784" t="s">
        <v>2684</v>
      </c>
      <c r="H4729" s="784" t="s">
        <v>2685</v>
      </c>
      <c r="I4729" s="784" t="s">
        <v>5625</v>
      </c>
    </row>
    <row r="4730" spans="1:9" hidden="1">
      <c r="A4730" s="784" t="str">
        <f>Table_wabobpsvr_AzureCalc_AzureCalcRateCard[[#This Row],[ServiceName]]&amp;Table_wabobpsvr_AzureCalc_AzureCalcRateCard[[#This Row],[Price_Level]]&amp;Table_wabobpsvr_AzureCalc_AzureCalcRateCard[[#This Row],[Region]]</f>
        <v>Locally Redundant Storage Standard IO - Block Blob - Tier 5B14</v>
      </c>
      <c r="B4730" s="784">
        <v>14</v>
      </c>
      <c r="C4730" s="784" t="s">
        <v>785</v>
      </c>
      <c r="D4730" s="784" t="s">
        <v>182</v>
      </c>
      <c r="E4730" s="784">
        <v>2.8000000000000001E-2</v>
      </c>
      <c r="F4730" s="784" t="s">
        <v>907</v>
      </c>
      <c r="G4730" s="784" t="s">
        <v>2684</v>
      </c>
      <c r="H4730" s="784" t="s">
        <v>2685</v>
      </c>
      <c r="I4730" s="784" t="s">
        <v>5625</v>
      </c>
    </row>
    <row r="4731" spans="1:9" hidden="1">
      <c r="A4731" s="784" t="str">
        <f>Table_wabobpsvr_AzureCalc_AzureCalcRateCard[[#This Row],[ServiceName]]&amp;Table_wabobpsvr_AzureCalc_AzureCalcRateCard[[#This Row],[Price_Level]]&amp;Table_wabobpsvr_AzureCalc_AzureCalcRateCard[[#This Row],[Region]]</f>
        <v>Locally Redundant Storage Standard IO - Block Blob - Tier 5C14</v>
      </c>
      <c r="B4731" s="784">
        <v>14</v>
      </c>
      <c r="C4731" s="784" t="s">
        <v>785</v>
      </c>
      <c r="D4731" s="784" t="s">
        <v>184</v>
      </c>
      <c r="E4731" s="784">
        <v>2.8000000000000001E-2</v>
      </c>
      <c r="F4731" s="784" t="s">
        <v>907</v>
      </c>
      <c r="G4731" s="784" t="s">
        <v>2684</v>
      </c>
      <c r="H4731" s="784" t="s">
        <v>2685</v>
      </c>
      <c r="I4731" s="784" t="s">
        <v>5625</v>
      </c>
    </row>
    <row r="4732" spans="1:9" hidden="1">
      <c r="A4732" s="784" t="str">
        <f>Table_wabobpsvr_AzureCalc_AzureCalcRateCard[[#This Row],[ServiceName]]&amp;Table_wabobpsvr_AzureCalc_AzureCalcRateCard[[#This Row],[Price_Level]]&amp;Table_wabobpsvr_AzureCalc_AzureCalcRateCard[[#This Row],[Region]]</f>
        <v>Locally Redundant Storage Standard IO - Block Blob - Tier 5D14</v>
      </c>
      <c r="B4732" s="784">
        <v>14</v>
      </c>
      <c r="C4732" s="784" t="s">
        <v>785</v>
      </c>
      <c r="D4732" s="784" t="s">
        <v>183</v>
      </c>
      <c r="E4732" s="784">
        <v>2.8000000000000001E-2</v>
      </c>
      <c r="F4732" s="784" t="s">
        <v>907</v>
      </c>
      <c r="G4732" s="784" t="s">
        <v>2684</v>
      </c>
      <c r="H4732" s="784" t="s">
        <v>2685</v>
      </c>
      <c r="I4732" s="784" t="s">
        <v>5625</v>
      </c>
    </row>
    <row r="4733" spans="1:9" hidden="1">
      <c r="A4733" t="str">
        <f>Table_wabobpsvr_AzureCalc_AzureCalcRateCard[[#This Row],[ServiceName]]&amp;Table_wabobpsvr_AzureCalc_AzureCalcRateCard[[#This Row],[Price_Level]]&amp;Table_wabobpsvr_AzureCalc_AzureCalcRateCard[[#This Row],[Region]]</f>
        <v>Locally Redundant Storage Standard IO - Block Blob - Tier 6MOSP14</v>
      </c>
      <c r="B4733">
        <v>14</v>
      </c>
      <c r="C4733" t="s">
        <v>785</v>
      </c>
      <c r="D4733" t="s">
        <v>627</v>
      </c>
      <c r="E4733">
        <v>999999</v>
      </c>
      <c r="F4733" t="s">
        <v>908</v>
      </c>
      <c r="G4733" s="784" t="s">
        <v>4431</v>
      </c>
      <c r="H4733" s="784" t="s">
        <v>4431</v>
      </c>
      <c r="I4733" s="784" t="s">
        <v>5625</v>
      </c>
    </row>
    <row r="4734" spans="1:9" hidden="1">
      <c r="A4734" t="str">
        <f>Table_wabobpsvr_AzureCalc_AzureCalcRateCard[[#This Row],[ServiceName]]&amp;Table_wabobpsvr_AzureCalc_AzureCalcRateCard[[#This Row],[Price_Level]]&amp;Table_wabobpsvr_AzureCalc_AzureCalcRateCard[[#This Row],[Region]]</f>
        <v>Locally Redundant Storage Standard IO - Block Blob - Tier 6A14</v>
      </c>
      <c r="B4734">
        <v>14</v>
      </c>
      <c r="C4734" t="s">
        <v>785</v>
      </c>
      <c r="D4734" t="s">
        <v>181</v>
      </c>
      <c r="E4734">
        <v>2.8000000000000001E-2</v>
      </c>
      <c r="F4734" t="s">
        <v>908</v>
      </c>
      <c r="G4734" s="784" t="s">
        <v>2684</v>
      </c>
      <c r="H4734" s="784" t="s">
        <v>2685</v>
      </c>
      <c r="I4734" s="784" t="s">
        <v>5625</v>
      </c>
    </row>
    <row r="4735" spans="1:9" hidden="1">
      <c r="A4735" t="str">
        <f>Table_wabobpsvr_AzureCalc_AzureCalcRateCard[[#This Row],[ServiceName]]&amp;Table_wabobpsvr_AzureCalc_AzureCalcRateCard[[#This Row],[Price_Level]]&amp;Table_wabobpsvr_AzureCalc_AzureCalcRateCard[[#This Row],[Region]]</f>
        <v>Locally Redundant Storage Standard IO - Block Blob - Tier 6B14</v>
      </c>
      <c r="B4735">
        <v>14</v>
      </c>
      <c r="C4735" t="s">
        <v>785</v>
      </c>
      <c r="D4735" t="s">
        <v>182</v>
      </c>
      <c r="E4735">
        <v>2.8000000000000001E-2</v>
      </c>
      <c r="F4735" t="s">
        <v>908</v>
      </c>
      <c r="G4735" s="784" t="s">
        <v>2684</v>
      </c>
      <c r="H4735" s="784" t="s">
        <v>2685</v>
      </c>
      <c r="I4735" s="784" t="s">
        <v>5625</v>
      </c>
    </row>
    <row r="4736" spans="1:9" hidden="1">
      <c r="A4736" t="str">
        <f>Table_wabobpsvr_AzureCalc_AzureCalcRateCard[[#This Row],[ServiceName]]&amp;Table_wabobpsvr_AzureCalc_AzureCalcRateCard[[#This Row],[Price_Level]]&amp;Table_wabobpsvr_AzureCalc_AzureCalcRateCard[[#This Row],[Region]]</f>
        <v>Locally Redundant Storage Standard IO - Block Blob - Tier 6C14</v>
      </c>
      <c r="B4736">
        <v>14</v>
      </c>
      <c r="C4736" t="s">
        <v>785</v>
      </c>
      <c r="D4736" t="s">
        <v>184</v>
      </c>
      <c r="E4736">
        <v>2.8000000000000001E-2</v>
      </c>
      <c r="F4736" t="s">
        <v>908</v>
      </c>
      <c r="G4736" s="784" t="s">
        <v>2684</v>
      </c>
      <c r="H4736" s="784" t="s">
        <v>2685</v>
      </c>
      <c r="I4736" s="784" t="s">
        <v>5625</v>
      </c>
    </row>
    <row r="4737" spans="1:9" hidden="1">
      <c r="A4737" t="str">
        <f>Table_wabobpsvr_AzureCalc_AzureCalcRateCard[[#This Row],[ServiceName]]&amp;Table_wabobpsvr_AzureCalc_AzureCalcRateCard[[#This Row],[Price_Level]]&amp;Table_wabobpsvr_AzureCalc_AzureCalcRateCard[[#This Row],[Region]]</f>
        <v>Locally Redundant Storage Standard IO - Block Blob - Tier 6D14</v>
      </c>
      <c r="B4737">
        <v>14</v>
      </c>
      <c r="C4737" t="s">
        <v>785</v>
      </c>
      <c r="D4737" t="s">
        <v>183</v>
      </c>
      <c r="E4737">
        <v>2.8000000000000001E-2</v>
      </c>
      <c r="F4737" t="s">
        <v>908</v>
      </c>
      <c r="G4737" s="784" t="s">
        <v>2684</v>
      </c>
      <c r="H4737" s="784" t="s">
        <v>2685</v>
      </c>
      <c r="I4737" s="784" t="s">
        <v>5625</v>
      </c>
    </row>
    <row r="4738" spans="1:9" hidden="1">
      <c r="A4738" t="str">
        <f>Table_wabobpsvr_AzureCalc_AzureCalcRateCard[[#This Row],[ServiceName]]&amp;Table_wabobpsvr_AzureCalc_AzureCalcRateCard[[#This Row],[Price_Level]]&amp;Table_wabobpsvr_AzureCalc_AzureCalcRateCard[[#This Row],[Region]]</f>
        <v>Locally Redundant Storage Standard IO - FilesMOSP14</v>
      </c>
      <c r="B4738">
        <v>14</v>
      </c>
      <c r="C4738" t="s">
        <v>785</v>
      </c>
      <c r="D4738" t="s">
        <v>627</v>
      </c>
      <c r="E4738">
        <v>999999</v>
      </c>
      <c r="F4738" t="s">
        <v>1067</v>
      </c>
      <c r="G4738" s="784" t="s">
        <v>4431</v>
      </c>
      <c r="H4738" s="784" t="s">
        <v>4431</v>
      </c>
      <c r="I4738" s="784" t="s">
        <v>5158</v>
      </c>
    </row>
    <row r="4739" spans="1:9" hidden="1">
      <c r="A4739" t="str">
        <f>Table_wabobpsvr_AzureCalc_AzureCalcRateCard[[#This Row],[ServiceName]]&amp;Table_wabobpsvr_AzureCalc_AzureCalcRateCard[[#This Row],[Price_Level]]&amp;Table_wabobpsvr_AzureCalc_AzureCalcRateCard[[#This Row],[Region]]</f>
        <v>Locally Redundant Storage Standard IO - FilesA14</v>
      </c>
      <c r="B4739">
        <v>14</v>
      </c>
      <c r="C4739" t="s">
        <v>785</v>
      </c>
      <c r="D4739" t="s">
        <v>181</v>
      </c>
      <c r="E4739">
        <v>9.7000000000000003E-2</v>
      </c>
      <c r="F4739" t="s">
        <v>1067</v>
      </c>
      <c r="G4739" s="784" t="s">
        <v>2686</v>
      </c>
      <c r="H4739" s="784" t="s">
        <v>2687</v>
      </c>
      <c r="I4739" s="784" t="s">
        <v>5158</v>
      </c>
    </row>
    <row r="4740" spans="1:9" hidden="1">
      <c r="A4740" t="str">
        <f>Table_wabobpsvr_AzureCalc_AzureCalcRateCard[[#This Row],[ServiceName]]&amp;Table_wabobpsvr_AzureCalc_AzureCalcRateCard[[#This Row],[Price_Level]]&amp;Table_wabobpsvr_AzureCalc_AzureCalcRateCard[[#This Row],[Region]]</f>
        <v>Basic_D1 VM (Non-Windows)MOSP5</v>
      </c>
      <c r="B4740">
        <v>5</v>
      </c>
      <c r="C4740" t="s">
        <v>701</v>
      </c>
      <c r="D4740" t="s">
        <v>627</v>
      </c>
      <c r="E4740">
        <v>7.6999999999999999E-2</v>
      </c>
      <c r="F4740" t="s">
        <v>1134</v>
      </c>
      <c r="G4740" s="784" t="s">
        <v>4431</v>
      </c>
      <c r="H4740" s="784" t="s">
        <v>4431</v>
      </c>
      <c r="I4740" s="784" t="s">
        <v>5154</v>
      </c>
    </row>
    <row r="4741" spans="1:9" hidden="1">
      <c r="A4741" t="str">
        <f>Table_wabobpsvr_AzureCalc_AzureCalcRateCard[[#This Row],[ServiceName]]&amp;Table_wabobpsvr_AzureCalc_AzureCalcRateCard[[#This Row],[Price_Level]]&amp;Table_wabobpsvr_AzureCalc_AzureCalcRateCard[[#This Row],[Region]]</f>
        <v>Standard S2 Search HourB</v>
      </c>
      <c r="C4741" t="s">
        <v>701</v>
      </c>
      <c r="D4741" t="s">
        <v>182</v>
      </c>
      <c r="E4741">
        <v>1.2629999999999999</v>
      </c>
      <c r="F4741" t="s">
        <v>5607</v>
      </c>
      <c r="G4741" s="784" t="s">
        <v>1492</v>
      </c>
      <c r="H4741" s="784" t="s">
        <v>1493</v>
      </c>
      <c r="I4741" s="784" t="s">
        <v>5626</v>
      </c>
    </row>
    <row r="4742" spans="1:9" hidden="1">
      <c r="A4742" t="str">
        <f>Table_wabobpsvr_AzureCalc_AzureCalcRateCard[[#This Row],[ServiceName]]&amp;Table_wabobpsvr_AzureCalc_AzureCalcRateCard[[#This Row],[Price_Level]]&amp;Table_wabobpsvr_AzureCalc_AzureCalcRateCard[[#This Row],[Region]]</f>
        <v>Standard S2 Search HourC</v>
      </c>
      <c r="C4742" t="s">
        <v>701</v>
      </c>
      <c r="D4742" t="s">
        <v>184</v>
      </c>
      <c r="E4742">
        <v>1.2230000000000001</v>
      </c>
      <c r="F4742" t="s">
        <v>5607</v>
      </c>
      <c r="G4742" s="784" t="s">
        <v>1492</v>
      </c>
      <c r="H4742" s="784" t="s">
        <v>1493</v>
      </c>
      <c r="I4742" s="784" t="s">
        <v>5626</v>
      </c>
    </row>
    <row r="4743" spans="1:9" hidden="1">
      <c r="A4743" s="784" t="str">
        <f>Table_wabobpsvr_AzureCalc_AzureCalcRateCard[[#This Row],[ServiceName]]&amp;Table_wabobpsvr_AzureCalc_AzureCalcRateCard[[#This Row],[Price_Level]]&amp;Table_wabobpsvr_AzureCalc_AzureCalcRateCard[[#This Row],[Region]]</f>
        <v>Standard S2 Search HourD</v>
      </c>
      <c r="B4743" s="784"/>
      <c r="C4743" s="784" t="s">
        <v>701</v>
      </c>
      <c r="D4743" s="784" t="s">
        <v>183</v>
      </c>
      <c r="E4743" s="784">
        <v>1.1830000000000001</v>
      </c>
      <c r="F4743" s="784" t="s">
        <v>5607</v>
      </c>
      <c r="G4743" s="784" t="s">
        <v>1492</v>
      </c>
      <c r="H4743" s="784" t="s">
        <v>1493</v>
      </c>
      <c r="I4743" s="784" t="s">
        <v>5626</v>
      </c>
    </row>
    <row r="4744" spans="1:9" hidden="1">
      <c r="A4744" s="784" t="str">
        <f>Table_wabobpsvr_AzureCalc_AzureCalcRateCard[[#This Row],[ServiceName]]&amp;Table_wabobpsvr_AzureCalc_AzureCalcRateCard[[#This Row],[Price_Level]]&amp;Table_wabobpsvr_AzureCalc_AzureCalcRateCard[[#This Row],[Region]]</f>
        <v>Basic_D1 VM (Non-Windows)A5</v>
      </c>
      <c r="B4744" s="784">
        <v>5</v>
      </c>
      <c r="C4744" s="784" t="s">
        <v>701</v>
      </c>
      <c r="D4744" s="784" t="s">
        <v>181</v>
      </c>
      <c r="E4744" s="784">
        <v>7.4690000000000006E-2</v>
      </c>
      <c r="F4744" s="784" t="s">
        <v>1134</v>
      </c>
      <c r="G4744" s="784" t="s">
        <v>4431</v>
      </c>
      <c r="H4744" s="784" t="s">
        <v>4431</v>
      </c>
      <c r="I4744" s="784" t="s">
        <v>5154</v>
      </c>
    </row>
    <row r="4745" spans="1:9" hidden="1">
      <c r="A4745" s="784" t="str">
        <f>Table_wabobpsvr_AzureCalc_AzureCalcRateCard[[#This Row],[ServiceName]]&amp;Table_wabobpsvr_AzureCalc_AzureCalcRateCard[[#This Row],[Price_Level]]&amp;Table_wabobpsvr_AzureCalc_AzureCalcRateCard[[#This Row],[Region]]</f>
        <v>Standard Notification Hubs PushesMOSP</v>
      </c>
      <c r="B4745" s="784"/>
      <c r="C4745" s="784" t="s">
        <v>1203</v>
      </c>
      <c r="D4745" s="784" t="s">
        <v>627</v>
      </c>
      <c r="E4745" s="784">
        <v>10</v>
      </c>
      <c r="F4745" s="784" t="s">
        <v>1204</v>
      </c>
      <c r="G4745" s="784" t="s">
        <v>4431</v>
      </c>
      <c r="H4745" s="784" t="s">
        <v>4431</v>
      </c>
      <c r="I4745" s="784" t="s">
        <v>5153</v>
      </c>
    </row>
    <row r="4746" spans="1:9" hidden="1">
      <c r="A4746" s="784" t="str">
        <f>Table_wabobpsvr_AzureCalc_AzureCalcRateCard[[#This Row],[ServiceName]]&amp;Table_wabobpsvr_AzureCalc_AzureCalcRateCard[[#This Row],[Price_Level]]&amp;Table_wabobpsvr_AzureCalc_AzureCalcRateCard[[#This Row],[Region]]</f>
        <v>Standard Notification Hubs PushesA</v>
      </c>
      <c r="B4746" s="784"/>
      <c r="C4746" s="784" t="s">
        <v>1203</v>
      </c>
      <c r="D4746" s="784" t="s">
        <v>181</v>
      </c>
      <c r="E4746" s="784">
        <v>9.6999999999999993</v>
      </c>
      <c r="F4746" s="784" t="s">
        <v>1204</v>
      </c>
      <c r="G4746" s="784" t="s">
        <v>2688</v>
      </c>
      <c r="H4746" s="784" t="s">
        <v>2689</v>
      </c>
      <c r="I4746" s="784" t="s">
        <v>5153</v>
      </c>
    </row>
    <row r="4747" spans="1:9" hidden="1">
      <c r="A4747" s="784" t="str">
        <f>Table_wabobpsvr_AzureCalc_AzureCalcRateCard[[#This Row],[ServiceName]]&amp;Table_wabobpsvr_AzureCalc_AzureCalcRateCard[[#This Row],[Price_Level]]&amp;Table_wabobpsvr_AzureCalc_AzureCalcRateCard[[#This Row],[Region]]</f>
        <v>Data Transfer Out - Zone 2C</v>
      </c>
      <c r="B4747" s="784"/>
      <c r="C4747" s="784" t="s">
        <v>785</v>
      </c>
      <c r="D4747" s="784" t="s">
        <v>184</v>
      </c>
      <c r="E4747" s="784">
        <v>0.12558</v>
      </c>
      <c r="F4747" s="784" t="s">
        <v>850</v>
      </c>
      <c r="G4747" s="784" t="s">
        <v>2094</v>
      </c>
      <c r="H4747" s="784" t="s">
        <v>2095</v>
      </c>
      <c r="I4747" s="784" t="s">
        <v>5627</v>
      </c>
    </row>
    <row r="4748" spans="1:9" hidden="1">
      <c r="A4748" s="784" t="str">
        <f>Table_wabobpsvr_AzureCalc_AzureCalcRateCard[[#This Row],[ServiceName]]&amp;Table_wabobpsvr_AzureCalc_AzureCalcRateCard[[#This Row],[Price_Level]]&amp;Table_wabobpsvr_AzureCalc_AzureCalcRateCard[[#This Row],[Region]]</f>
        <v>Data Transfer Out - Zone 2D</v>
      </c>
      <c r="B4748" s="784"/>
      <c r="C4748" s="784" t="s">
        <v>785</v>
      </c>
      <c r="D4748" s="784" t="s">
        <v>183</v>
      </c>
      <c r="E4748" s="784">
        <v>0.12144000000000001</v>
      </c>
      <c r="F4748" s="784" t="s">
        <v>850</v>
      </c>
      <c r="G4748" s="784" t="s">
        <v>2094</v>
      </c>
      <c r="H4748" s="784" t="s">
        <v>2095</v>
      </c>
      <c r="I4748" s="784" t="s">
        <v>5627</v>
      </c>
    </row>
    <row r="4749" spans="1:9" hidden="1">
      <c r="A4749" t="str">
        <f>Table_wabobpsvr_AzureCalc_AzureCalcRateCard[[#This Row],[ServiceName]]&amp;Table_wabobpsvr_AzureCalc_AzureCalcRateCard[[#This Row],[Price_Level]]&amp;Table_wabobpsvr_AzureCalc_AzureCalcRateCard[[#This Row],[Region]]</f>
        <v>Data Transfer Out - Zone 3MOSP</v>
      </c>
      <c r="C4749" t="s">
        <v>785</v>
      </c>
      <c r="D4749" t="s">
        <v>627</v>
      </c>
      <c r="E4749">
        <v>0.18099999999999999</v>
      </c>
      <c r="F4749" t="s">
        <v>851</v>
      </c>
      <c r="G4749" s="784" t="s">
        <v>4431</v>
      </c>
      <c r="H4749" s="784" t="s">
        <v>4431</v>
      </c>
      <c r="I4749" s="784" t="s">
        <v>5446</v>
      </c>
    </row>
    <row r="4750" spans="1:9" hidden="1">
      <c r="A4750" t="str">
        <f>Table_wabobpsvr_AzureCalc_AzureCalcRateCard[[#This Row],[ServiceName]]&amp;Table_wabobpsvr_AzureCalc_AzureCalcRateCard[[#This Row],[Price_Level]]&amp;Table_wabobpsvr_AzureCalc_AzureCalcRateCard[[#This Row],[Region]]</f>
        <v>A9 HDInsightMOSP10</v>
      </c>
      <c r="B4750">
        <v>10</v>
      </c>
      <c r="C4750" t="s">
        <v>91</v>
      </c>
      <c r="D4750" t="s">
        <v>627</v>
      </c>
      <c r="E4750">
        <v>4.9000000000000004</v>
      </c>
      <c r="F4750" t="s">
        <v>3585</v>
      </c>
      <c r="G4750" s="784" t="s">
        <v>4431</v>
      </c>
      <c r="H4750" s="784" t="s">
        <v>4431</v>
      </c>
      <c r="I4750" s="784" t="s">
        <v>5628</v>
      </c>
    </row>
    <row r="4751" spans="1:9" hidden="1">
      <c r="A4751" s="784" t="str">
        <f>Table_wabobpsvr_AzureCalc_AzureCalcRateCard[[#This Row],[ServiceName]]&amp;Table_wabobpsvr_AzureCalc_AzureCalcRateCard[[#This Row],[Price_Level]]&amp;Table_wabobpsvr_AzureCalc_AzureCalcRateCard[[#This Row],[Region]]</f>
        <v>A9 HDInsightA10</v>
      </c>
      <c r="B4751" s="784">
        <v>10</v>
      </c>
      <c r="C4751" s="784" t="s">
        <v>91</v>
      </c>
      <c r="D4751" s="784" t="s">
        <v>181</v>
      </c>
      <c r="E4751" s="784">
        <v>3.577</v>
      </c>
      <c r="F4751" s="784" t="s">
        <v>3585</v>
      </c>
      <c r="G4751" s="784" t="s">
        <v>3596</v>
      </c>
      <c r="H4751" s="784" t="s">
        <v>3597</v>
      </c>
      <c r="I4751" s="784" t="s">
        <v>5628</v>
      </c>
    </row>
    <row r="4752" spans="1:9" hidden="1">
      <c r="A4752" s="784" t="str">
        <f>Table_wabobpsvr_AzureCalc_AzureCalcRateCard[[#This Row],[ServiceName]]&amp;Table_wabobpsvr_AzureCalc_AzureCalcRateCard[[#This Row],[Price_Level]]&amp;Table_wabobpsvr_AzureCalc_AzureCalcRateCard[[#This Row],[Region]]</f>
        <v>A9 HDInsightB10</v>
      </c>
      <c r="B4752" s="784">
        <v>10</v>
      </c>
      <c r="C4752" s="784" t="s">
        <v>91</v>
      </c>
      <c r="D4752" s="784" t="s">
        <v>182</v>
      </c>
      <c r="E4752" s="784">
        <v>3.43</v>
      </c>
      <c r="F4752" s="784" t="s">
        <v>3585</v>
      </c>
      <c r="G4752" s="784" t="s">
        <v>3596</v>
      </c>
      <c r="H4752" s="784" t="s">
        <v>3597</v>
      </c>
      <c r="I4752" s="784" t="s">
        <v>5628</v>
      </c>
    </row>
    <row r="4753" spans="1:9" hidden="1">
      <c r="A4753" t="str">
        <f>Table_wabobpsvr_AzureCalc_AzureCalcRateCard[[#This Row],[ServiceName]]&amp;Table_wabobpsvr_AzureCalc_AzureCalcRateCard[[#This Row],[Price_Level]]&amp;Table_wabobpsvr_AzureCalc_AzureCalcRateCard[[#This Row],[Region]]</f>
        <v>A9 HDInsightC10</v>
      </c>
      <c r="B4753">
        <v>10</v>
      </c>
      <c r="C4753" t="s">
        <v>91</v>
      </c>
      <c r="D4753" t="s">
        <v>184</v>
      </c>
      <c r="E4753">
        <v>3.2829999999999999</v>
      </c>
      <c r="F4753" t="s">
        <v>3585</v>
      </c>
      <c r="G4753" s="784" t="s">
        <v>3596</v>
      </c>
      <c r="H4753" s="784" t="s">
        <v>3597</v>
      </c>
      <c r="I4753" s="784" t="s">
        <v>5628</v>
      </c>
    </row>
    <row r="4754" spans="1:9" hidden="1">
      <c r="A4754" t="str">
        <f>Table_wabobpsvr_AzureCalc_AzureCalcRateCard[[#This Row],[ServiceName]]&amp;Table_wabobpsvr_AzureCalc_AzureCalcRateCard[[#This Row],[Price_Level]]&amp;Table_wabobpsvr_AzureCalc_AzureCalcRateCard[[#This Row],[Region]]</f>
        <v>A9 HDInsightD10</v>
      </c>
      <c r="B4754">
        <v>10</v>
      </c>
      <c r="C4754" t="s">
        <v>91</v>
      </c>
      <c r="D4754" t="s">
        <v>183</v>
      </c>
      <c r="E4754">
        <v>3.1360000000000001</v>
      </c>
      <c r="F4754" t="s">
        <v>3585</v>
      </c>
      <c r="G4754" s="784" t="s">
        <v>3596</v>
      </c>
      <c r="H4754" s="784" t="s">
        <v>3597</v>
      </c>
      <c r="I4754" s="784" t="s">
        <v>5628</v>
      </c>
    </row>
    <row r="4755" spans="1:9" hidden="1">
      <c r="A4755" t="str">
        <f>Table_wabobpsvr_AzureCalc_AzureCalcRateCard[[#This Row],[ServiceName]]&amp;Table_wabobpsvr_AzureCalc_AzureCalcRateCard[[#This Row],[Price_Level]]&amp;Table_wabobpsvr_AzureCalc_AzureCalcRateCard[[#This Row],[Region]]</f>
        <v>A9 HDInsightMOSP9</v>
      </c>
      <c r="B4755">
        <v>9</v>
      </c>
      <c r="C4755" t="s">
        <v>91</v>
      </c>
      <c r="D4755" t="s">
        <v>627</v>
      </c>
      <c r="E4755">
        <v>4.9000000000000004</v>
      </c>
      <c r="F4755" t="s">
        <v>3585</v>
      </c>
      <c r="G4755" s="784" t="s">
        <v>4431</v>
      </c>
      <c r="H4755" s="784" t="s">
        <v>4431</v>
      </c>
      <c r="I4755" s="784" t="s">
        <v>5312</v>
      </c>
    </row>
    <row r="4756" spans="1:9" hidden="1">
      <c r="A4756" t="str">
        <f>Table_wabobpsvr_AzureCalc_AzureCalcRateCard[[#This Row],[ServiceName]]&amp;Table_wabobpsvr_AzureCalc_AzureCalcRateCard[[#This Row],[Price_Level]]&amp;Table_wabobpsvr_AzureCalc_AzureCalcRateCard[[#This Row],[Region]]</f>
        <v>A9 HDInsightA9</v>
      </c>
      <c r="B4756">
        <v>9</v>
      </c>
      <c r="C4756" t="s">
        <v>91</v>
      </c>
      <c r="D4756" t="s">
        <v>181</v>
      </c>
      <c r="E4756">
        <v>3.577</v>
      </c>
      <c r="F4756" t="s">
        <v>3585</v>
      </c>
      <c r="G4756" s="784" t="s">
        <v>3611</v>
      </c>
      <c r="H4756" s="784" t="s">
        <v>3612</v>
      </c>
      <c r="I4756" s="784" t="s">
        <v>5312</v>
      </c>
    </row>
    <row r="4757" spans="1:9" hidden="1">
      <c r="A4757" t="str">
        <f>Table_wabobpsvr_AzureCalc_AzureCalcRateCard[[#This Row],[ServiceName]]&amp;Table_wabobpsvr_AzureCalc_AzureCalcRateCard[[#This Row],[Price_Level]]&amp;Table_wabobpsvr_AzureCalc_AzureCalcRateCard[[#This Row],[Region]]</f>
        <v>A9 HDInsightB9</v>
      </c>
      <c r="B4757">
        <v>9</v>
      </c>
      <c r="C4757" t="s">
        <v>91</v>
      </c>
      <c r="D4757" t="s">
        <v>182</v>
      </c>
      <c r="E4757">
        <v>3.43</v>
      </c>
      <c r="F4757" t="s">
        <v>3585</v>
      </c>
      <c r="G4757" s="784" t="s">
        <v>3611</v>
      </c>
      <c r="H4757" s="784" t="s">
        <v>3612</v>
      </c>
      <c r="I4757" s="784" t="s">
        <v>5312</v>
      </c>
    </row>
    <row r="4758" spans="1:9" hidden="1">
      <c r="A4758" s="784" t="str">
        <f>Table_wabobpsvr_AzureCalc_AzureCalcRateCard[[#This Row],[ServiceName]]&amp;Table_wabobpsvr_AzureCalc_AzureCalcRateCard[[#This Row],[Price_Level]]&amp;Table_wabobpsvr_AzureCalc_AzureCalcRateCard[[#This Row],[Region]]</f>
        <v>A9 HDInsightC9</v>
      </c>
      <c r="B4758" s="784">
        <v>9</v>
      </c>
      <c r="C4758" s="784" t="s">
        <v>91</v>
      </c>
      <c r="D4758" s="784" t="s">
        <v>184</v>
      </c>
      <c r="E4758" s="784">
        <v>3.2829999999999999</v>
      </c>
      <c r="F4758" s="784" t="s">
        <v>3585</v>
      </c>
      <c r="G4758" s="784" t="s">
        <v>3611</v>
      </c>
      <c r="H4758" s="784" t="s">
        <v>3612</v>
      </c>
      <c r="I4758" s="784" t="s">
        <v>5312</v>
      </c>
    </row>
    <row r="4759" spans="1:9" hidden="1">
      <c r="A4759" s="784" t="str">
        <f>Table_wabobpsvr_AzureCalc_AzureCalcRateCard[[#This Row],[ServiceName]]&amp;Table_wabobpsvr_AzureCalc_AzureCalcRateCard[[#This Row],[Price_Level]]&amp;Table_wabobpsvr_AzureCalc_AzureCalcRateCard[[#This Row],[Region]]</f>
        <v>Redis Cache Standard C6B</v>
      </c>
      <c r="B4759" s="784"/>
      <c r="C4759" s="784" t="s">
        <v>701</v>
      </c>
      <c r="D4759" s="784" t="s">
        <v>182</v>
      </c>
      <c r="E4759" s="784">
        <v>1.974</v>
      </c>
      <c r="F4759" s="784" t="s">
        <v>869</v>
      </c>
      <c r="G4759" s="784" t="s">
        <v>3507</v>
      </c>
      <c r="H4759" s="784" t="s">
        <v>3508</v>
      </c>
      <c r="I4759" s="784" t="s">
        <v>5629</v>
      </c>
    </row>
    <row r="4760" spans="1:9" hidden="1">
      <c r="A4760" s="784" t="str">
        <f>Table_wabobpsvr_AzureCalc_AzureCalcRateCard[[#This Row],[ServiceName]]&amp;Table_wabobpsvr_AzureCalc_AzureCalcRateCard[[#This Row],[Price_Level]]&amp;Table_wabobpsvr_AzureCalc_AzureCalcRateCard[[#This Row],[Region]]</f>
        <v>A5 HDInsight (Non-Windows)D12</v>
      </c>
      <c r="B4760" s="784">
        <v>12</v>
      </c>
      <c r="C4760" s="784" t="s">
        <v>91</v>
      </c>
      <c r="D4760" s="784" t="s">
        <v>183</v>
      </c>
      <c r="E4760" s="784">
        <v>0.12740000000000001</v>
      </c>
      <c r="F4760" s="784" t="s">
        <v>3547</v>
      </c>
      <c r="G4760" s="784" t="s">
        <v>3600</v>
      </c>
      <c r="H4760" s="784" t="s">
        <v>3601</v>
      </c>
      <c r="I4760" s="784" t="s">
        <v>5630</v>
      </c>
    </row>
    <row r="4761" spans="1:9" hidden="1">
      <c r="A4761" s="784" t="str">
        <f>Table_wabobpsvr_AzureCalc_AzureCalcRateCard[[#This Row],[ServiceName]]&amp;Table_wabobpsvr_AzureCalc_AzureCalcRateCard[[#This Row],[Price_Level]]&amp;Table_wabobpsvr_AzureCalc_AzureCalcRateCard[[#This Row],[Region]]</f>
        <v>A6 HDInsightMOSP10</v>
      </c>
      <c r="B4761" s="784">
        <v>10</v>
      </c>
      <c r="C4761" s="784" t="s">
        <v>91</v>
      </c>
      <c r="D4761" s="784" t="s">
        <v>627</v>
      </c>
      <c r="E4761" s="784">
        <v>0.72</v>
      </c>
      <c r="F4761" s="784" t="s">
        <v>3584</v>
      </c>
      <c r="G4761" s="784" t="s">
        <v>4431</v>
      </c>
      <c r="H4761" s="784" t="s">
        <v>4431</v>
      </c>
      <c r="I4761" s="784" t="s">
        <v>5631</v>
      </c>
    </row>
    <row r="4762" spans="1:9" hidden="1">
      <c r="A4762" s="784" t="str">
        <f>Table_wabobpsvr_AzureCalc_AzureCalcRateCard[[#This Row],[ServiceName]]&amp;Table_wabobpsvr_AzureCalc_AzureCalcRateCard[[#This Row],[Price_Level]]&amp;Table_wabobpsvr_AzureCalc_AzureCalcRateCard[[#This Row],[Region]]</f>
        <v>A6 HDInsightA10</v>
      </c>
      <c r="B4762" s="784">
        <v>10</v>
      </c>
      <c r="C4762" s="784" t="s">
        <v>91</v>
      </c>
      <c r="D4762" s="784" t="s">
        <v>181</v>
      </c>
      <c r="E4762" s="784">
        <v>0.52559999999999996</v>
      </c>
      <c r="F4762" s="784" t="s">
        <v>3584</v>
      </c>
      <c r="G4762" s="784" t="s">
        <v>3613</v>
      </c>
      <c r="H4762" s="784" t="s">
        <v>3614</v>
      </c>
      <c r="I4762" s="784" t="s">
        <v>5631</v>
      </c>
    </row>
    <row r="4763" spans="1:9" hidden="1">
      <c r="A4763" s="784" t="str">
        <f>Table_wabobpsvr_AzureCalc_AzureCalcRateCard[[#This Row],[ServiceName]]&amp;Table_wabobpsvr_AzureCalc_AzureCalcRateCard[[#This Row],[Price_Level]]&amp;Table_wabobpsvr_AzureCalc_AzureCalcRateCard[[#This Row],[Region]]</f>
        <v>A6 HDInsightB10</v>
      </c>
      <c r="B4763" s="784">
        <v>10</v>
      </c>
      <c r="C4763" s="784" t="s">
        <v>91</v>
      </c>
      <c r="D4763" s="784" t="s">
        <v>182</v>
      </c>
      <c r="E4763" s="784">
        <v>0.504</v>
      </c>
      <c r="F4763" s="784" t="s">
        <v>3584</v>
      </c>
      <c r="G4763" s="784" t="s">
        <v>3613</v>
      </c>
      <c r="H4763" s="784" t="s">
        <v>3614</v>
      </c>
      <c r="I4763" s="784" t="s">
        <v>5631</v>
      </c>
    </row>
    <row r="4764" spans="1:9" hidden="1">
      <c r="A4764" t="str">
        <f>Table_wabobpsvr_AzureCalc_AzureCalcRateCard[[#This Row],[ServiceName]]&amp;Table_wabobpsvr_AzureCalc_AzureCalcRateCard[[#This Row],[Price_Level]]&amp;Table_wabobpsvr_AzureCalc_AzureCalcRateCard[[#This Row],[Region]]</f>
        <v>A6 HDInsightC10</v>
      </c>
      <c r="B4764">
        <v>10</v>
      </c>
      <c r="C4764" t="s">
        <v>91</v>
      </c>
      <c r="D4764" t="s">
        <v>184</v>
      </c>
      <c r="E4764">
        <v>0.4824</v>
      </c>
      <c r="F4764" t="s">
        <v>3584</v>
      </c>
      <c r="G4764" s="784" t="s">
        <v>3613</v>
      </c>
      <c r="H4764" s="784" t="s">
        <v>3614</v>
      </c>
      <c r="I4764" s="784" t="s">
        <v>5631</v>
      </c>
    </row>
    <row r="4765" spans="1:9" hidden="1">
      <c r="A4765" s="784" t="str">
        <f>Table_wabobpsvr_AzureCalc_AzureCalcRateCard[[#This Row],[ServiceName]]&amp;Table_wabobpsvr_AzureCalc_AzureCalcRateCard[[#This Row],[Price_Level]]&amp;Table_wabobpsvr_AzureCalc_AzureCalcRateCard[[#This Row],[Region]]</f>
        <v>Data Transfer Out - Zone 3A</v>
      </c>
      <c r="B4765" s="784"/>
      <c r="C4765" s="784" t="s">
        <v>785</v>
      </c>
      <c r="D4765" s="784" t="s">
        <v>181</v>
      </c>
      <c r="E4765" s="784">
        <v>0.17557</v>
      </c>
      <c r="F4765" s="784" t="s">
        <v>851</v>
      </c>
      <c r="G4765" s="784" t="s">
        <v>2096</v>
      </c>
      <c r="H4765" s="784" t="s">
        <v>2097</v>
      </c>
      <c r="I4765" s="784" t="s">
        <v>5446</v>
      </c>
    </row>
    <row r="4766" spans="1:9" hidden="1">
      <c r="A4766" t="str">
        <f>Table_wabobpsvr_AzureCalc_AzureCalcRateCard[[#This Row],[ServiceName]]&amp;Table_wabobpsvr_AzureCalc_AzureCalcRateCard[[#This Row],[Price_Level]]&amp;Table_wabobpsvr_AzureCalc_AzureCalcRateCard[[#This Row],[Region]]</f>
        <v>Data Transfer Out - Zone 3B</v>
      </c>
      <c r="C4766" t="s">
        <v>785</v>
      </c>
      <c r="D4766" t="s">
        <v>182</v>
      </c>
      <c r="E4766">
        <v>0.17014000000000001</v>
      </c>
      <c r="F4766" t="s">
        <v>851</v>
      </c>
      <c r="G4766" s="784" t="s">
        <v>2096</v>
      </c>
      <c r="H4766" s="784" t="s">
        <v>2097</v>
      </c>
      <c r="I4766" s="784" t="s">
        <v>5446</v>
      </c>
    </row>
    <row r="4767" spans="1:9" hidden="1">
      <c r="A4767" t="str">
        <f>Table_wabobpsvr_AzureCalc_AzureCalcRateCard[[#This Row],[ServiceName]]&amp;Table_wabobpsvr_AzureCalc_AzureCalcRateCard[[#This Row],[Price_Level]]&amp;Table_wabobpsvr_AzureCalc_AzureCalcRateCard[[#This Row],[Region]]</f>
        <v>Data Transfer Out - Zone 3C</v>
      </c>
      <c r="C4767" t="s">
        <v>785</v>
      </c>
      <c r="D4767" t="s">
        <v>184</v>
      </c>
      <c r="E4767">
        <v>0.16471</v>
      </c>
      <c r="F4767" t="s">
        <v>851</v>
      </c>
      <c r="G4767" s="784" t="s">
        <v>2096</v>
      </c>
      <c r="H4767" s="784" t="s">
        <v>2097</v>
      </c>
      <c r="I4767" s="784" t="s">
        <v>5446</v>
      </c>
    </row>
    <row r="4768" spans="1:9" hidden="1">
      <c r="A4768" s="784" t="str">
        <f>Table_wabobpsvr_AzureCalc_AzureCalcRateCard[[#This Row],[ServiceName]]&amp;Table_wabobpsvr_AzureCalc_AzureCalcRateCard[[#This Row],[Price_Level]]&amp;Table_wabobpsvr_AzureCalc_AzureCalcRateCard[[#This Row],[Region]]</f>
        <v>Data Transfer Out - Zone 3D</v>
      </c>
      <c r="B4768" s="784"/>
      <c r="C4768" s="784" t="s">
        <v>785</v>
      </c>
      <c r="D4768" s="784" t="s">
        <v>183</v>
      </c>
      <c r="E4768" s="784">
        <v>0.15928</v>
      </c>
      <c r="F4768" s="784" t="s">
        <v>851</v>
      </c>
      <c r="G4768" s="784" t="s">
        <v>2096</v>
      </c>
      <c r="H4768" s="784" t="s">
        <v>2097</v>
      </c>
      <c r="I4768" s="784" t="s">
        <v>5446</v>
      </c>
    </row>
    <row r="4769" spans="1:9" hidden="1">
      <c r="A4769" s="784" t="str">
        <f>Table_wabobpsvr_AzureCalc_AzureCalcRateCard[[#This Row],[ServiceName]]&amp;Table_wabobpsvr_AzureCalc_AzureCalcRateCard[[#This Row],[Price_Level]]&amp;Table_wabobpsvr_AzureCalc_AzureCalcRateCard[[#This Row],[Region]]</f>
        <v>Locally Redundant Storage Standard IO - Block BlobMOSP</v>
      </c>
      <c r="B4769" s="784"/>
      <c r="C4769" s="784" t="s">
        <v>785</v>
      </c>
      <c r="D4769" s="784" t="s">
        <v>627</v>
      </c>
      <c r="E4769" s="784">
        <v>2.4E-2</v>
      </c>
      <c r="F4769" s="784" t="s">
        <v>903</v>
      </c>
      <c r="G4769" s="784" t="s">
        <v>4431</v>
      </c>
      <c r="H4769" s="784" t="s">
        <v>4431</v>
      </c>
      <c r="I4769" s="784" t="s">
        <v>4983</v>
      </c>
    </row>
    <row r="4770" spans="1:9" hidden="1">
      <c r="A4770" s="784" t="str">
        <f>Table_wabobpsvr_AzureCalc_AzureCalcRateCard[[#This Row],[ServiceName]]&amp;Table_wabobpsvr_AzureCalc_AzureCalcRateCard[[#This Row],[Price_Level]]&amp;Table_wabobpsvr_AzureCalc_AzureCalcRateCard[[#This Row],[Region]]</f>
        <v>Locally Redundant Storage Standard IO - Block BlobA</v>
      </c>
      <c r="B4770" s="784"/>
      <c r="C4770" s="784" t="s">
        <v>785</v>
      </c>
      <c r="D4770" s="784" t="s">
        <v>181</v>
      </c>
      <c r="E4770" s="784">
        <v>2.24E-2</v>
      </c>
      <c r="F4770" s="784" t="s">
        <v>903</v>
      </c>
      <c r="G4770" s="784" t="s">
        <v>2690</v>
      </c>
      <c r="H4770" s="784" t="s">
        <v>2691</v>
      </c>
      <c r="I4770" s="784" t="s">
        <v>4983</v>
      </c>
    </row>
    <row r="4771" spans="1:9" hidden="1">
      <c r="A4771" s="784" t="str">
        <f>Table_wabobpsvr_AzureCalc_AzureCalcRateCard[[#This Row],[ServiceName]]&amp;Table_wabobpsvr_AzureCalc_AzureCalcRateCard[[#This Row],[Price_Level]]&amp;Table_wabobpsvr_AzureCalc_AzureCalcRateCard[[#This Row],[Region]]</f>
        <v>Locally Redundant Storage Standard IO - Block BlobB</v>
      </c>
      <c r="B4771" s="784"/>
      <c r="C4771" s="784" t="s">
        <v>785</v>
      </c>
      <c r="D4771" s="784" t="s">
        <v>182</v>
      </c>
      <c r="E4771" s="784">
        <v>2.24E-2</v>
      </c>
      <c r="F4771" s="784" t="s">
        <v>903</v>
      </c>
      <c r="G4771" s="784" t="s">
        <v>2690</v>
      </c>
      <c r="H4771" s="784" t="s">
        <v>2691</v>
      </c>
      <c r="I4771" s="784" t="s">
        <v>4983</v>
      </c>
    </row>
    <row r="4772" spans="1:9" hidden="1">
      <c r="A4772" s="784" t="str">
        <f>Table_wabobpsvr_AzureCalc_AzureCalcRateCard[[#This Row],[ServiceName]]&amp;Table_wabobpsvr_AzureCalc_AzureCalcRateCard[[#This Row],[Price_Level]]&amp;Table_wabobpsvr_AzureCalc_AzureCalcRateCard[[#This Row],[Region]]</f>
        <v>Redis Cache Standard C6C</v>
      </c>
      <c r="B4772" s="784"/>
      <c r="C4772" s="784" t="s">
        <v>701</v>
      </c>
      <c r="D4772" s="784" t="s">
        <v>184</v>
      </c>
      <c r="E4772" s="784">
        <v>1.911</v>
      </c>
      <c r="F4772" s="784" t="s">
        <v>869</v>
      </c>
      <c r="G4772" s="784" t="s">
        <v>3507</v>
      </c>
      <c r="H4772" s="784" t="s">
        <v>3508</v>
      </c>
      <c r="I4772" s="784" t="s">
        <v>5629</v>
      </c>
    </row>
    <row r="4773" spans="1:9" hidden="1">
      <c r="A4773" t="str">
        <f>Table_wabobpsvr_AzureCalc_AzureCalcRateCard[[#This Row],[ServiceName]]&amp;Table_wabobpsvr_AzureCalc_AzureCalcRateCard[[#This Row],[Price_Level]]&amp;Table_wabobpsvr_AzureCalc_AzureCalcRateCard[[#This Row],[Region]]</f>
        <v>Redis Cache Standard C6D</v>
      </c>
      <c r="C4773" t="s">
        <v>701</v>
      </c>
      <c r="D4773" t="s">
        <v>183</v>
      </c>
      <c r="E4773">
        <v>1.8480000000000001</v>
      </c>
      <c r="F4773" t="s">
        <v>869</v>
      </c>
      <c r="G4773" s="784" t="s">
        <v>3507</v>
      </c>
      <c r="H4773" s="784" t="s">
        <v>3508</v>
      </c>
      <c r="I4773" s="784" t="s">
        <v>5629</v>
      </c>
    </row>
    <row r="4774" spans="1:9" hidden="1">
      <c r="A4774" t="str">
        <f>Table_wabobpsvr_AzureCalc_AzureCalcRateCard[[#This Row],[ServiceName]]&amp;Table_wabobpsvr_AzureCalc_AzureCalcRateCard[[#This Row],[Price_Level]]&amp;Table_wabobpsvr_AzureCalc_AzureCalcRateCard[[#This Row],[Region]]</f>
        <v>A6 HDInsightD10</v>
      </c>
      <c r="B4774">
        <v>10</v>
      </c>
      <c r="C4774" t="s">
        <v>91</v>
      </c>
      <c r="D4774" t="s">
        <v>183</v>
      </c>
      <c r="E4774">
        <v>0.46079999999999999</v>
      </c>
      <c r="F4774" t="s">
        <v>3584</v>
      </c>
      <c r="G4774" s="784" t="s">
        <v>3613</v>
      </c>
      <c r="H4774" s="784" t="s">
        <v>3614</v>
      </c>
      <c r="I4774" s="784" t="s">
        <v>5631</v>
      </c>
    </row>
    <row r="4775" spans="1:9" hidden="1">
      <c r="A4775" t="str">
        <f>Table_wabobpsvr_AzureCalc_AzureCalcRateCard[[#This Row],[ServiceName]]&amp;Table_wabobpsvr_AzureCalc_AzureCalcRateCard[[#This Row],[Price_Level]]&amp;Table_wabobpsvr_AzureCalc_AzureCalcRateCard[[#This Row],[Region]]</f>
        <v>A8 HDInsight (Non-Windows)MOSP9</v>
      </c>
      <c r="B4775">
        <v>9</v>
      </c>
      <c r="C4775" t="s">
        <v>91</v>
      </c>
      <c r="D4775" t="s">
        <v>627</v>
      </c>
      <c r="E4775">
        <v>4.9000000000000004</v>
      </c>
      <c r="F4775" t="s">
        <v>3550</v>
      </c>
      <c r="G4775" s="784" t="s">
        <v>4431</v>
      </c>
      <c r="H4775" s="784" t="s">
        <v>4431</v>
      </c>
      <c r="I4775" s="784" t="s">
        <v>5312</v>
      </c>
    </row>
    <row r="4776" spans="1:9" hidden="1">
      <c r="A4776" t="str">
        <f>Table_wabobpsvr_AzureCalc_AzureCalcRateCard[[#This Row],[ServiceName]]&amp;Table_wabobpsvr_AzureCalc_AzureCalcRateCard[[#This Row],[Price_Level]]&amp;Table_wabobpsvr_AzureCalc_AzureCalcRateCard[[#This Row],[Region]]</f>
        <v>D3 HDInsight (Non-Windows)A16</v>
      </c>
      <c r="B4776">
        <v>16</v>
      </c>
      <c r="C4776" t="s">
        <v>91</v>
      </c>
      <c r="D4776" t="s">
        <v>181</v>
      </c>
      <c r="E4776">
        <v>0.41099999999999998</v>
      </c>
      <c r="F4776" t="s">
        <v>4273</v>
      </c>
      <c r="G4776" s="784" t="s">
        <v>4373</v>
      </c>
      <c r="H4776" s="784" t="s">
        <v>4374</v>
      </c>
      <c r="I4776" s="784" t="s">
        <v>4431</v>
      </c>
    </row>
    <row r="4777" spans="1:9" hidden="1">
      <c r="A4777" t="str">
        <f>Table_wabobpsvr_AzureCalc_AzureCalcRateCard[[#This Row],[ServiceName]]&amp;Table_wabobpsvr_AzureCalc_AzureCalcRateCard[[#This Row],[Price_Level]]&amp;Table_wabobpsvr_AzureCalc_AzureCalcRateCard[[#This Row],[Region]]</f>
        <v>RemapsD</v>
      </c>
      <c r="C4777" t="s">
        <v>3525</v>
      </c>
      <c r="D4777" t="s">
        <v>183</v>
      </c>
      <c r="E4777">
        <v>0.1</v>
      </c>
      <c r="F4777" t="s">
        <v>3525</v>
      </c>
      <c r="G4777" s="784" t="s">
        <v>2925</v>
      </c>
      <c r="H4777" s="784" t="s">
        <v>2926</v>
      </c>
      <c r="I4777" s="784" t="s">
        <v>5016</v>
      </c>
    </row>
    <row r="4778" spans="1:9" hidden="1">
      <c r="A4778" t="str">
        <f>Table_wabobpsvr_AzureCalc_AzureCalcRateCard[[#This Row],[ServiceName]]&amp;Table_wabobpsvr_AzureCalc_AzureCalcRateCard[[#This Row],[Price_Level]]&amp;Table_wabobpsvr_AzureCalc_AzureCalcRateCard[[#This Row],[Region]]</f>
        <v>ExpressRoute (IXP) Data Transfer Out at 1 Gbps (GB) - Zone 3D</v>
      </c>
      <c r="C4778" t="s">
        <v>785</v>
      </c>
      <c r="D4778" t="s">
        <v>183</v>
      </c>
      <c r="E4778">
        <v>8.7999999999999995E-2</v>
      </c>
      <c r="F4778" t="s">
        <v>841</v>
      </c>
      <c r="G4778" s="784" t="s">
        <v>3617</v>
      </c>
      <c r="H4778" s="784" t="s">
        <v>3618</v>
      </c>
      <c r="I4778" s="784" t="s">
        <v>5632</v>
      </c>
    </row>
    <row r="4779" spans="1:9" hidden="1">
      <c r="A4779" t="str">
        <f>Table_wabobpsvr_AzureCalc_AzureCalcRateCard[[#This Row],[ServiceName]]&amp;Table_wabobpsvr_AzureCalc_AzureCalcRateCard[[#This Row],[Price_Level]]&amp;Table_wabobpsvr_AzureCalc_AzureCalcRateCard[[#This Row],[Region]]</f>
        <v>Virtual NetworkMOSP</v>
      </c>
      <c r="C4779" t="s">
        <v>91</v>
      </c>
      <c r="D4779" t="s">
        <v>627</v>
      </c>
      <c r="E4779">
        <v>3.5999999999999997E-2</v>
      </c>
      <c r="F4779" t="s">
        <v>77</v>
      </c>
      <c r="G4779" s="784" t="s">
        <v>4431</v>
      </c>
      <c r="H4779" s="784" t="s">
        <v>4431</v>
      </c>
      <c r="I4779" s="784" t="s">
        <v>5633</v>
      </c>
    </row>
    <row r="4780" spans="1:9" hidden="1">
      <c r="A4780" t="str">
        <f>Table_wabobpsvr_AzureCalc_AzureCalcRateCard[[#This Row],[ServiceName]]&amp;Table_wabobpsvr_AzureCalc_AzureCalcRateCard[[#This Row],[Price_Level]]&amp;Table_wabobpsvr_AzureCalc_AzureCalcRateCard[[#This Row],[Region]]</f>
        <v>Virtual NetworkA</v>
      </c>
      <c r="C4780" t="s">
        <v>91</v>
      </c>
      <c r="D4780" t="s">
        <v>181</v>
      </c>
      <c r="E4780">
        <v>3.49E-2</v>
      </c>
      <c r="F4780" t="s">
        <v>77</v>
      </c>
      <c r="G4780" s="784" t="s">
        <v>2692</v>
      </c>
      <c r="H4780" s="784" t="s">
        <v>2693</v>
      </c>
      <c r="I4780" s="784" t="s">
        <v>5633</v>
      </c>
    </row>
    <row r="4781" spans="1:9" hidden="1">
      <c r="A4781" t="str">
        <f>Table_wabobpsvr_AzureCalc_AzureCalcRateCard[[#This Row],[ServiceName]]&amp;Table_wabobpsvr_AzureCalc_AzureCalcRateCard[[#This Row],[Price_Level]]&amp;Table_wabobpsvr_AzureCalc_AzureCalcRateCard[[#This Row],[Region]]</f>
        <v>Virtual NetworkB</v>
      </c>
      <c r="C4781" t="s">
        <v>91</v>
      </c>
      <c r="D4781" t="s">
        <v>182</v>
      </c>
      <c r="E4781">
        <v>3.3799999999999997E-2</v>
      </c>
      <c r="F4781" t="s">
        <v>77</v>
      </c>
      <c r="G4781" s="784" t="s">
        <v>2692</v>
      </c>
      <c r="H4781" s="784" t="s">
        <v>2693</v>
      </c>
      <c r="I4781" s="784" t="s">
        <v>5633</v>
      </c>
    </row>
    <row r="4782" spans="1:9" hidden="1">
      <c r="A4782" t="str">
        <f>Table_wabobpsvr_AzureCalc_AzureCalcRateCard[[#This Row],[ServiceName]]&amp;Table_wabobpsvr_AzureCalc_AzureCalcRateCard[[#This Row],[Price_Level]]&amp;Table_wabobpsvr_AzureCalc_AzureCalcRateCard[[#This Row],[Region]]</f>
        <v>Virtual NetworkC</v>
      </c>
      <c r="C4782" t="s">
        <v>91</v>
      </c>
      <c r="D4782" t="s">
        <v>184</v>
      </c>
      <c r="E4782">
        <v>3.2800000000000003E-2</v>
      </c>
      <c r="F4782" t="s">
        <v>77</v>
      </c>
      <c r="G4782" s="784" t="s">
        <v>2692</v>
      </c>
      <c r="H4782" s="784" t="s">
        <v>2693</v>
      </c>
      <c r="I4782" s="784" t="s">
        <v>5633</v>
      </c>
    </row>
    <row r="4783" spans="1:9" hidden="1">
      <c r="A4783" t="str">
        <f>Table_wabobpsvr_AzureCalc_AzureCalcRateCard[[#This Row],[ServiceName]]&amp;Table_wabobpsvr_AzureCalc_AzureCalcRateCard[[#This Row],[Price_Level]]&amp;Table_wabobpsvr_AzureCalc_AzureCalcRateCard[[#This Row],[Region]]</f>
        <v>Virtual NetworkD</v>
      </c>
      <c r="C4783" t="s">
        <v>91</v>
      </c>
      <c r="D4783" t="s">
        <v>183</v>
      </c>
      <c r="E4783">
        <v>3.1699999999999999E-2</v>
      </c>
      <c r="F4783" t="s">
        <v>77</v>
      </c>
      <c r="G4783" s="784" t="s">
        <v>2692</v>
      </c>
      <c r="H4783" s="784" t="s">
        <v>2693</v>
      </c>
      <c r="I4783" s="784" t="s">
        <v>5633</v>
      </c>
    </row>
    <row r="4784" spans="1:9" hidden="1">
      <c r="A4784" t="str">
        <f>Table_wabobpsvr_AzureCalc_AzureCalcRateCard[[#This Row],[ServiceName]]&amp;Table_wabobpsvr_AzureCalc_AzureCalcRateCard[[#This Row],[Price_Level]]&amp;Table_wabobpsvr_AzureCalc_AzureCalcRateCard[[#This Row],[Region]]</f>
        <v>Developer SupportMOSP</v>
      </c>
      <c r="C4784" t="s">
        <v>823</v>
      </c>
      <c r="D4784" t="s">
        <v>627</v>
      </c>
      <c r="E4784">
        <v>29</v>
      </c>
      <c r="F4784" t="s">
        <v>853</v>
      </c>
      <c r="G4784" s="784" t="s">
        <v>4431</v>
      </c>
      <c r="H4784" s="784" t="s">
        <v>4431</v>
      </c>
      <c r="I4784" s="784" t="s">
        <v>4431</v>
      </c>
    </row>
    <row r="4785" spans="1:9" hidden="1">
      <c r="A4785" s="784" t="str">
        <f>Table_wabobpsvr_AzureCalc_AzureCalcRateCard[[#This Row],[ServiceName]]&amp;Table_wabobpsvr_AzureCalc_AzureCalcRateCard[[#This Row],[Price_Level]]&amp;Table_wabobpsvr_AzureCalc_AzureCalcRateCard[[#This Row],[Region]]</f>
        <v>Developer SupportA</v>
      </c>
      <c r="B4785" s="784"/>
      <c r="C4785" s="784" t="s">
        <v>823</v>
      </c>
      <c r="D4785" s="784" t="s">
        <v>181</v>
      </c>
      <c r="E4785" s="784">
        <v>29</v>
      </c>
      <c r="F4785" s="784" t="s">
        <v>853</v>
      </c>
      <c r="G4785" s="784" t="s">
        <v>3231</v>
      </c>
      <c r="H4785" s="784" t="s">
        <v>3232</v>
      </c>
      <c r="I4785" s="784" t="s">
        <v>4431</v>
      </c>
    </row>
    <row r="4786" spans="1:9" hidden="1">
      <c r="A4786" t="str">
        <f>Table_wabobpsvr_AzureCalc_AzureCalcRateCard[[#This Row],[ServiceName]]&amp;Table_wabobpsvr_AzureCalc_AzureCalcRateCard[[#This Row],[Price_Level]]&amp;Table_wabobpsvr_AzureCalc_AzureCalcRateCard[[#This Row],[Region]]</f>
        <v>ExpressRoute (IXP) Data Transfer Out at 10 Gbps (GB) - Zone 3MOSP</v>
      </c>
      <c r="C4786" t="s">
        <v>785</v>
      </c>
      <c r="D4786" t="s">
        <v>627</v>
      </c>
      <c r="E4786">
        <v>0.1</v>
      </c>
      <c r="F4786" t="s">
        <v>854</v>
      </c>
      <c r="G4786" s="784" t="s">
        <v>4431</v>
      </c>
      <c r="H4786" s="784" t="s">
        <v>4431</v>
      </c>
      <c r="I4786" s="784" t="s">
        <v>5634</v>
      </c>
    </row>
    <row r="4787" spans="1:9" hidden="1">
      <c r="A4787" t="str">
        <f>Table_wabobpsvr_AzureCalc_AzureCalcRateCard[[#This Row],[ServiceName]]&amp;Table_wabobpsvr_AzureCalc_AzureCalcRateCard[[#This Row],[Price_Level]]&amp;Table_wabobpsvr_AzureCalc_AzureCalcRateCard[[#This Row],[Region]]</f>
        <v>ExpressRoute (IXP) Data Transfer Out at 10 Gbps (GB) - Zone 3A</v>
      </c>
      <c r="C4787" t="s">
        <v>785</v>
      </c>
      <c r="D4787" t="s">
        <v>181</v>
      </c>
      <c r="E4787">
        <v>9.7000000000000003E-2</v>
      </c>
      <c r="F4787" t="s">
        <v>854</v>
      </c>
      <c r="G4787" s="784" t="s">
        <v>3619</v>
      </c>
      <c r="H4787" s="784" t="s">
        <v>3620</v>
      </c>
      <c r="I4787" s="784" t="s">
        <v>5634</v>
      </c>
    </row>
    <row r="4788" spans="1:9" hidden="1">
      <c r="A4788" t="str">
        <f>Table_wabobpsvr_AzureCalc_AzureCalcRateCard[[#This Row],[ServiceName]]&amp;Table_wabobpsvr_AzureCalc_AzureCalcRateCard[[#This Row],[Price_Level]]&amp;Table_wabobpsvr_AzureCalc_AzureCalcRateCard[[#This Row],[Region]]</f>
        <v>ExpressRoute (IXP) Data Transfer Out at 10 Gbps (GB) - Zone 3B</v>
      </c>
      <c r="C4788" t="s">
        <v>785</v>
      </c>
      <c r="D4788" t="s">
        <v>182</v>
      </c>
      <c r="E4788">
        <v>9.4E-2</v>
      </c>
      <c r="F4788" t="s">
        <v>854</v>
      </c>
      <c r="G4788" s="784" t="s">
        <v>3619</v>
      </c>
      <c r="H4788" s="784" t="s">
        <v>3620</v>
      </c>
      <c r="I4788" s="784" t="s">
        <v>5634</v>
      </c>
    </row>
    <row r="4789" spans="1:9" hidden="1">
      <c r="A4789" t="str">
        <f>Table_wabobpsvr_AzureCalc_AzureCalcRateCard[[#This Row],[ServiceName]]&amp;Table_wabobpsvr_AzureCalc_AzureCalcRateCard[[#This Row],[Price_Level]]&amp;Table_wabobpsvr_AzureCalc_AzureCalcRateCard[[#This Row],[Region]]</f>
        <v>ExpressRoute (IXP) Data Transfer Out at 10 Gbps (GB) - Zone 3C</v>
      </c>
      <c r="C4789" t="s">
        <v>785</v>
      </c>
      <c r="D4789" t="s">
        <v>184</v>
      </c>
      <c r="E4789">
        <v>9.0999999999999998E-2</v>
      </c>
      <c r="F4789" t="s">
        <v>854</v>
      </c>
      <c r="G4789" s="784" t="s">
        <v>3619</v>
      </c>
      <c r="H4789" s="784" t="s">
        <v>3620</v>
      </c>
      <c r="I4789" s="784" t="s">
        <v>5634</v>
      </c>
    </row>
    <row r="4790" spans="1:9" hidden="1">
      <c r="A4790" t="str">
        <f>Table_wabobpsvr_AzureCalc_AzureCalcRateCard[[#This Row],[ServiceName]]&amp;Table_wabobpsvr_AzureCalc_AzureCalcRateCard[[#This Row],[Price_Level]]&amp;Table_wabobpsvr_AzureCalc_AzureCalcRateCard[[#This Row],[Region]]</f>
        <v>ExpressRoute (IXP) Data Transfer Out at 10 Gbps (GB) - Zone 3D</v>
      </c>
      <c r="C4790" t="s">
        <v>785</v>
      </c>
      <c r="D4790" t="s">
        <v>183</v>
      </c>
      <c r="E4790">
        <v>8.7999999999999995E-2</v>
      </c>
      <c r="F4790" t="s">
        <v>854</v>
      </c>
      <c r="G4790" s="784" t="s">
        <v>3619</v>
      </c>
      <c r="H4790" s="784" t="s">
        <v>3620</v>
      </c>
      <c r="I4790" s="784" t="s">
        <v>5634</v>
      </c>
    </row>
    <row r="4791" spans="1:9" hidden="1">
      <c r="A4791" t="str">
        <f>Table_wabobpsvr_AzureCalc_AzureCalcRateCard[[#This Row],[ServiceName]]&amp;Table_wabobpsvr_AzureCalc_AzureCalcRateCard[[#This Row],[Price_Level]]&amp;Table_wabobpsvr_AzureCalc_AzureCalcRateCard[[#This Row],[Region]]</f>
        <v>ExpressRoute (IXP) Data Transfer Out at 10 Gbps (GB) - Zone 1MOSP</v>
      </c>
      <c r="C4791" t="s">
        <v>785</v>
      </c>
      <c r="D4791" t="s">
        <v>627</v>
      </c>
      <c r="E4791">
        <v>2.5000000000000001E-2</v>
      </c>
      <c r="F4791" t="s">
        <v>855</v>
      </c>
      <c r="G4791" s="784" t="s">
        <v>4431</v>
      </c>
      <c r="H4791" s="784" t="s">
        <v>4431</v>
      </c>
      <c r="I4791" s="784" t="s">
        <v>5635</v>
      </c>
    </row>
    <row r="4792" spans="1:9" hidden="1">
      <c r="A4792" t="str">
        <f>Table_wabobpsvr_AzureCalc_AzureCalcRateCard[[#This Row],[ServiceName]]&amp;Table_wabobpsvr_AzureCalc_AzureCalcRateCard[[#This Row],[Price_Level]]&amp;Table_wabobpsvr_AzureCalc_AzureCalcRateCard[[#This Row],[Region]]</f>
        <v>ExpressRoute (IXP) Data Transfer Out at 10 Gbps (GB) - Zone 1A</v>
      </c>
      <c r="C4792" t="s">
        <v>785</v>
      </c>
      <c r="D4792" t="s">
        <v>181</v>
      </c>
      <c r="E4792">
        <v>2.4250000000000001E-2</v>
      </c>
      <c r="F4792" t="s">
        <v>855</v>
      </c>
      <c r="G4792" s="784" t="s">
        <v>2694</v>
      </c>
      <c r="H4792" s="784" t="s">
        <v>2695</v>
      </c>
      <c r="I4792" s="784" t="s">
        <v>5635</v>
      </c>
    </row>
    <row r="4793" spans="1:9" hidden="1">
      <c r="A4793" t="str">
        <f>Table_wabobpsvr_AzureCalc_AzureCalcRateCard[[#This Row],[ServiceName]]&amp;Table_wabobpsvr_AzureCalc_AzureCalcRateCard[[#This Row],[Price_Level]]&amp;Table_wabobpsvr_AzureCalc_AzureCalcRateCard[[#This Row],[Region]]</f>
        <v>ExpressRoute (IXP) Data Transfer Out at 10 Gbps (GB) - Zone 1B</v>
      </c>
      <c r="C4793" t="s">
        <v>785</v>
      </c>
      <c r="D4793" t="s">
        <v>182</v>
      </c>
      <c r="E4793">
        <v>2.35E-2</v>
      </c>
      <c r="F4793" t="s">
        <v>855</v>
      </c>
      <c r="G4793" s="784" t="s">
        <v>2694</v>
      </c>
      <c r="H4793" s="784" t="s">
        <v>2695</v>
      </c>
      <c r="I4793" s="784" t="s">
        <v>5635</v>
      </c>
    </row>
    <row r="4794" spans="1:9" hidden="1">
      <c r="A4794" t="str">
        <f>Table_wabobpsvr_AzureCalc_AzureCalcRateCard[[#This Row],[ServiceName]]&amp;Table_wabobpsvr_AzureCalc_AzureCalcRateCard[[#This Row],[Price_Level]]&amp;Table_wabobpsvr_AzureCalc_AzureCalcRateCard[[#This Row],[Region]]</f>
        <v>ExpressRoute (IXP) Data Transfer Out at 10 Gbps (GB) - Zone 1C</v>
      </c>
      <c r="C4794" t="s">
        <v>785</v>
      </c>
      <c r="D4794" t="s">
        <v>184</v>
      </c>
      <c r="E4794">
        <v>2.2749999999999999E-2</v>
      </c>
      <c r="F4794" t="s">
        <v>855</v>
      </c>
      <c r="G4794" s="784" t="s">
        <v>2694</v>
      </c>
      <c r="H4794" s="784" t="s">
        <v>2695</v>
      </c>
      <c r="I4794" s="784" t="s">
        <v>5635</v>
      </c>
    </row>
    <row r="4795" spans="1:9" hidden="1">
      <c r="A4795" t="str">
        <f>Table_wabobpsvr_AzureCalc_AzureCalcRateCard[[#This Row],[ServiceName]]&amp;Table_wabobpsvr_AzureCalc_AzureCalcRateCard[[#This Row],[Price_Level]]&amp;Table_wabobpsvr_AzureCalc_AzureCalcRateCard[[#This Row],[Region]]</f>
        <v>ExpressRoute (IXP) Data Transfer Out at 10 Gbps (GB) - Zone 1D</v>
      </c>
      <c r="C4795" t="s">
        <v>785</v>
      </c>
      <c r="D4795" t="s">
        <v>183</v>
      </c>
      <c r="E4795">
        <v>2.1999999999999999E-2</v>
      </c>
      <c r="F4795" t="s">
        <v>855</v>
      </c>
      <c r="G4795" s="784" t="s">
        <v>2694</v>
      </c>
      <c r="H4795" s="784" t="s">
        <v>2695</v>
      </c>
      <c r="I4795" s="784" t="s">
        <v>5635</v>
      </c>
    </row>
    <row r="4796" spans="1:9" hidden="1">
      <c r="A4796" t="str">
        <f>Table_wabobpsvr_AzureCalc_AzureCalcRateCard[[#This Row],[ServiceName]]&amp;Table_wabobpsvr_AzureCalc_AzureCalcRateCard[[#This Row],[Price_Level]]&amp;Table_wabobpsvr_AzureCalc_AzureCalcRateCard[[#This Row],[Region]]</f>
        <v>ExpressRoute (IXP) Data Transfer Out at 10 Gbps (GB) - Zone 2MOSP</v>
      </c>
      <c r="C4796" t="s">
        <v>785</v>
      </c>
      <c r="D4796" t="s">
        <v>627</v>
      </c>
      <c r="E4796">
        <v>0.05</v>
      </c>
      <c r="F4796" t="s">
        <v>856</v>
      </c>
      <c r="G4796" s="784" t="s">
        <v>4431</v>
      </c>
      <c r="H4796" s="784" t="s">
        <v>4431</v>
      </c>
      <c r="I4796" s="784" t="s">
        <v>5636</v>
      </c>
    </row>
    <row r="4797" spans="1:9" hidden="1">
      <c r="A4797" t="str">
        <f>Table_wabobpsvr_AzureCalc_AzureCalcRateCard[[#This Row],[ServiceName]]&amp;Table_wabobpsvr_AzureCalc_AzureCalcRateCard[[#This Row],[Price_Level]]&amp;Table_wabobpsvr_AzureCalc_AzureCalcRateCard[[#This Row],[Region]]</f>
        <v>ExpressRoute (IXP) Data Transfer Out at 10 Gbps (GB) - Zone 2A</v>
      </c>
      <c r="C4797" t="s">
        <v>785</v>
      </c>
      <c r="D4797" t="s">
        <v>181</v>
      </c>
      <c r="E4797">
        <v>4.8500000000000001E-2</v>
      </c>
      <c r="F4797" t="s">
        <v>856</v>
      </c>
      <c r="G4797" s="784" t="s">
        <v>2696</v>
      </c>
      <c r="H4797" s="784" t="s">
        <v>2697</v>
      </c>
      <c r="I4797" s="784" t="s">
        <v>5636</v>
      </c>
    </row>
    <row r="4798" spans="1:9" hidden="1">
      <c r="A4798" t="str">
        <f>Table_wabobpsvr_AzureCalc_AzureCalcRateCard[[#This Row],[ServiceName]]&amp;Table_wabobpsvr_AzureCalc_AzureCalcRateCard[[#This Row],[Price_Level]]&amp;Table_wabobpsvr_AzureCalc_AzureCalcRateCard[[#This Row],[Region]]</f>
        <v>ExpressRoute (IXP) Data Transfer Out at 10 Gbps (GB) - Zone 2B</v>
      </c>
      <c r="C4798" t="s">
        <v>785</v>
      </c>
      <c r="D4798" t="s">
        <v>182</v>
      </c>
      <c r="E4798">
        <v>4.7E-2</v>
      </c>
      <c r="F4798" t="s">
        <v>856</v>
      </c>
      <c r="G4798" s="784" t="s">
        <v>2696</v>
      </c>
      <c r="H4798" s="784" t="s">
        <v>2697</v>
      </c>
      <c r="I4798" s="784" t="s">
        <v>5636</v>
      </c>
    </row>
    <row r="4799" spans="1:9" hidden="1">
      <c r="A4799" t="str">
        <f>Table_wabobpsvr_AzureCalc_AzureCalcRateCard[[#This Row],[ServiceName]]&amp;Table_wabobpsvr_AzureCalc_AzureCalcRateCard[[#This Row],[Price_Level]]&amp;Table_wabobpsvr_AzureCalc_AzureCalcRateCard[[#This Row],[Region]]</f>
        <v>ExpressRoute (IXP) Data Transfer Out at 10 Gbps (GB) - Zone 2C</v>
      </c>
      <c r="C4799" t="s">
        <v>785</v>
      </c>
      <c r="D4799" t="s">
        <v>184</v>
      </c>
      <c r="E4799">
        <v>4.5499999999999999E-2</v>
      </c>
      <c r="F4799" t="s">
        <v>856</v>
      </c>
      <c r="G4799" s="784" t="s">
        <v>2696</v>
      </c>
      <c r="H4799" s="784" t="s">
        <v>2697</v>
      </c>
      <c r="I4799" s="784" t="s">
        <v>5636</v>
      </c>
    </row>
    <row r="4800" spans="1:9" hidden="1">
      <c r="A4800" t="str">
        <f>Table_wabobpsvr_AzureCalc_AzureCalcRateCard[[#This Row],[ServiceName]]&amp;Table_wabobpsvr_AzureCalc_AzureCalcRateCard[[#This Row],[Price_Level]]&amp;Table_wabobpsvr_AzureCalc_AzureCalcRateCard[[#This Row],[Region]]</f>
        <v>ExpressRoute (IXP) Data Transfer Out at 10 Gbps (GB) - Zone 2D</v>
      </c>
      <c r="C4800" t="s">
        <v>785</v>
      </c>
      <c r="D4800" t="s">
        <v>183</v>
      </c>
      <c r="E4800">
        <v>4.3999999999999997E-2</v>
      </c>
      <c r="F4800" t="s">
        <v>856</v>
      </c>
      <c r="G4800" s="784" t="s">
        <v>2696</v>
      </c>
      <c r="H4800" s="784" t="s">
        <v>2697</v>
      </c>
      <c r="I4800" s="784" t="s">
        <v>5636</v>
      </c>
    </row>
    <row r="4801" spans="1:9" hidden="1">
      <c r="A4801" t="str">
        <f>Table_wabobpsvr_AzureCalc_AzureCalcRateCard[[#This Row],[ServiceName]]&amp;Table_wabobpsvr_AzureCalc_AzureCalcRateCard[[#This Row],[Price_Level]]&amp;Table_wabobpsvr_AzureCalc_AzureCalcRateCard[[#This Row],[Region]]</f>
        <v>ExpressRoute (IXP) Data Transfer Out at 200 Mbps (GB) - Zone 2MOSP</v>
      </c>
      <c r="C4801" t="s">
        <v>785</v>
      </c>
      <c r="D4801" t="s">
        <v>627</v>
      </c>
      <c r="E4801">
        <v>0.05</v>
      </c>
      <c r="F4801" t="s">
        <v>857</v>
      </c>
      <c r="G4801" s="784" t="s">
        <v>4431</v>
      </c>
      <c r="H4801" s="784" t="s">
        <v>4431</v>
      </c>
      <c r="I4801" s="784" t="s">
        <v>5637</v>
      </c>
    </row>
    <row r="4802" spans="1:9" hidden="1">
      <c r="A4802" t="str">
        <f>Table_wabobpsvr_AzureCalc_AzureCalcRateCard[[#This Row],[ServiceName]]&amp;Table_wabobpsvr_AzureCalc_AzureCalcRateCard[[#This Row],[Price_Level]]&amp;Table_wabobpsvr_AzureCalc_AzureCalcRateCard[[#This Row],[Region]]</f>
        <v>ExpressRoute (IXP) Data Transfer Out at 200 Mbps (GB) - Zone 2A</v>
      </c>
      <c r="C4802" t="s">
        <v>785</v>
      </c>
      <c r="D4802" t="s">
        <v>181</v>
      </c>
      <c r="E4802">
        <v>4.8500000000000001E-2</v>
      </c>
      <c r="F4802" t="s">
        <v>857</v>
      </c>
      <c r="G4802" s="784" t="s">
        <v>2698</v>
      </c>
      <c r="H4802" s="784" t="s">
        <v>2596</v>
      </c>
      <c r="I4802" s="784" t="s">
        <v>5637</v>
      </c>
    </row>
    <row r="4803" spans="1:9" hidden="1">
      <c r="A4803" t="str">
        <f>Table_wabobpsvr_AzureCalc_AzureCalcRateCard[[#This Row],[ServiceName]]&amp;Table_wabobpsvr_AzureCalc_AzureCalcRateCard[[#This Row],[Price_Level]]&amp;Table_wabobpsvr_AzureCalc_AzureCalcRateCard[[#This Row],[Region]]</f>
        <v>Developer SupportB</v>
      </c>
      <c r="C4803" t="s">
        <v>823</v>
      </c>
      <c r="D4803" t="s">
        <v>182</v>
      </c>
      <c r="E4803">
        <v>29</v>
      </c>
      <c r="F4803" t="s">
        <v>853</v>
      </c>
      <c r="G4803" s="784" t="s">
        <v>3231</v>
      </c>
      <c r="H4803" s="784" t="s">
        <v>3232</v>
      </c>
      <c r="I4803" s="784" t="s">
        <v>4431</v>
      </c>
    </row>
    <row r="4804" spans="1:9" hidden="1">
      <c r="A4804" t="str">
        <f>Table_wabobpsvr_AzureCalc_AzureCalcRateCard[[#This Row],[ServiceName]]&amp;Table_wabobpsvr_AzureCalc_AzureCalcRateCard[[#This Row],[Price_Level]]&amp;Table_wabobpsvr_AzureCalc_AzureCalcRateCard[[#This Row],[Region]]</f>
        <v>Developer SupportC</v>
      </c>
      <c r="C4804" t="s">
        <v>823</v>
      </c>
      <c r="D4804" t="s">
        <v>184</v>
      </c>
      <c r="E4804">
        <v>29</v>
      </c>
      <c r="F4804" t="s">
        <v>853</v>
      </c>
      <c r="G4804" s="784" t="s">
        <v>3231</v>
      </c>
      <c r="H4804" s="784" t="s">
        <v>3232</v>
      </c>
      <c r="I4804" s="784" t="s">
        <v>4431</v>
      </c>
    </row>
    <row r="4805" spans="1:9" hidden="1">
      <c r="A4805" t="str">
        <f>Table_wabobpsvr_AzureCalc_AzureCalcRateCard[[#This Row],[ServiceName]]&amp;Table_wabobpsvr_AzureCalc_AzureCalcRateCard[[#This Row],[Price_Level]]&amp;Table_wabobpsvr_AzureCalc_AzureCalcRateCard[[#This Row],[Region]]</f>
        <v>Developer SupportD</v>
      </c>
      <c r="C4805" t="s">
        <v>823</v>
      </c>
      <c r="D4805" t="s">
        <v>183</v>
      </c>
      <c r="E4805">
        <v>29</v>
      </c>
      <c r="F4805" t="s">
        <v>853</v>
      </c>
      <c r="G4805" s="784" t="s">
        <v>3231</v>
      </c>
      <c r="H4805" s="784" t="s">
        <v>3232</v>
      </c>
      <c r="I4805" s="784" t="s">
        <v>4431</v>
      </c>
    </row>
    <row r="4806" spans="1:9" hidden="1">
      <c r="A4806" t="str">
        <f>Table_wabobpsvr_AzureCalc_AzureCalcRateCard[[#This Row],[ServiceName]]&amp;Table_wabobpsvr_AzureCalc_AzureCalcRateCard[[#This Row],[Price_Level]]&amp;Table_wabobpsvr_AzureCalc_AzureCalcRateCard[[#This Row],[Region]]</f>
        <v>Pro-Direct SupportMOSP</v>
      </c>
      <c r="C4806" t="s">
        <v>823</v>
      </c>
      <c r="D4806" t="s">
        <v>627</v>
      </c>
      <c r="E4806">
        <v>1000</v>
      </c>
      <c r="F4806" t="s">
        <v>824</v>
      </c>
      <c r="G4806" s="784" t="s">
        <v>4431</v>
      </c>
      <c r="H4806" s="784" t="s">
        <v>4431</v>
      </c>
      <c r="I4806" s="784" t="s">
        <v>4431</v>
      </c>
    </row>
    <row r="4807" spans="1:9" hidden="1">
      <c r="A4807" t="str">
        <f>Table_wabobpsvr_AzureCalc_AzureCalcRateCard[[#This Row],[ServiceName]]&amp;Table_wabobpsvr_AzureCalc_AzureCalcRateCard[[#This Row],[Price_Level]]&amp;Table_wabobpsvr_AzureCalc_AzureCalcRateCard[[#This Row],[Region]]</f>
        <v>Pro-Direct SupportA</v>
      </c>
      <c r="C4807" t="s">
        <v>823</v>
      </c>
      <c r="D4807" t="s">
        <v>181</v>
      </c>
      <c r="E4807">
        <v>1000</v>
      </c>
      <c r="F4807" t="s">
        <v>824</v>
      </c>
      <c r="G4807" s="784" t="s">
        <v>2082</v>
      </c>
      <c r="H4807" s="784" t="s">
        <v>2083</v>
      </c>
      <c r="I4807" s="784" t="s">
        <v>4431</v>
      </c>
    </row>
    <row r="4808" spans="1:9" hidden="1">
      <c r="A4808" t="str">
        <f>Table_wabobpsvr_AzureCalc_AzureCalcRateCard[[#This Row],[ServiceName]]&amp;Table_wabobpsvr_AzureCalc_AzureCalcRateCard[[#This Row],[Price_Level]]&amp;Table_wabobpsvr_AzureCalc_AzureCalcRateCard[[#This Row],[Region]]</f>
        <v>Pro-Direct SupportB</v>
      </c>
      <c r="C4808" t="s">
        <v>823</v>
      </c>
      <c r="D4808" t="s">
        <v>182</v>
      </c>
      <c r="E4808">
        <v>1000</v>
      </c>
      <c r="F4808" t="s">
        <v>824</v>
      </c>
      <c r="G4808" s="784" t="s">
        <v>2082</v>
      </c>
      <c r="H4808" s="784" t="s">
        <v>2083</v>
      </c>
      <c r="I4808" s="784" t="s">
        <v>4431</v>
      </c>
    </row>
    <row r="4809" spans="1:9" hidden="1">
      <c r="A4809" t="str">
        <f>Table_wabobpsvr_AzureCalc_AzureCalcRateCard[[#This Row],[ServiceName]]&amp;Table_wabobpsvr_AzureCalc_AzureCalcRateCard[[#This Row],[Price_Level]]&amp;Table_wabobpsvr_AzureCalc_AzureCalcRateCard[[#This Row],[Region]]</f>
        <v>Pro-Direct SupportC</v>
      </c>
      <c r="C4809" t="s">
        <v>823</v>
      </c>
      <c r="D4809" t="s">
        <v>184</v>
      </c>
      <c r="E4809">
        <v>1000</v>
      </c>
      <c r="F4809" t="s">
        <v>824</v>
      </c>
      <c r="G4809" s="784" t="s">
        <v>2082</v>
      </c>
      <c r="H4809" s="784" t="s">
        <v>2083</v>
      </c>
      <c r="I4809" s="784" t="s">
        <v>4431</v>
      </c>
    </row>
    <row r="4810" spans="1:9" hidden="1">
      <c r="A4810" t="str">
        <f>Table_wabobpsvr_AzureCalc_AzureCalcRateCard[[#This Row],[ServiceName]]&amp;Table_wabobpsvr_AzureCalc_AzureCalcRateCard[[#This Row],[Price_Level]]&amp;Table_wabobpsvr_AzureCalc_AzureCalcRateCard[[#This Row],[Region]]</f>
        <v>ExpressRoute (IXP) Data Transfer Out at 200 Mbps (GB) - Zone 2B</v>
      </c>
      <c r="C4810" t="s">
        <v>785</v>
      </c>
      <c r="D4810" t="s">
        <v>182</v>
      </c>
      <c r="E4810">
        <v>4.7E-2</v>
      </c>
      <c r="F4810" t="s">
        <v>857</v>
      </c>
      <c r="G4810" s="784" t="s">
        <v>2698</v>
      </c>
      <c r="H4810" s="784" t="s">
        <v>2596</v>
      </c>
      <c r="I4810" s="784" t="s">
        <v>5637</v>
      </c>
    </row>
    <row r="4811" spans="1:9" hidden="1">
      <c r="A4811" t="str">
        <f>Table_wabobpsvr_AzureCalc_AzureCalcRateCard[[#This Row],[ServiceName]]&amp;Table_wabobpsvr_AzureCalc_AzureCalcRateCard[[#This Row],[Price_Level]]&amp;Table_wabobpsvr_AzureCalc_AzureCalcRateCard[[#This Row],[Region]]</f>
        <v>ExpressRoute (IXP) Data Transfer Out at 200 Mbps (GB) - Zone 2C</v>
      </c>
      <c r="C4811" t="s">
        <v>785</v>
      </c>
      <c r="D4811" t="s">
        <v>184</v>
      </c>
      <c r="E4811">
        <v>4.5499999999999999E-2</v>
      </c>
      <c r="F4811" t="s">
        <v>857</v>
      </c>
      <c r="G4811" s="784" t="s">
        <v>2698</v>
      </c>
      <c r="H4811" s="784" t="s">
        <v>2596</v>
      </c>
      <c r="I4811" s="784" t="s">
        <v>5637</v>
      </c>
    </row>
    <row r="4812" spans="1:9" hidden="1">
      <c r="A4812" t="str">
        <f>Table_wabobpsvr_AzureCalc_AzureCalcRateCard[[#This Row],[ServiceName]]&amp;Table_wabobpsvr_AzureCalc_AzureCalcRateCard[[#This Row],[Price_Level]]&amp;Table_wabobpsvr_AzureCalc_AzureCalcRateCard[[#This Row],[Region]]</f>
        <v>ExpressRoute (IXP) Data Transfer Out at 200 Mbps (GB) - Zone 2D</v>
      </c>
      <c r="C4812" t="s">
        <v>785</v>
      </c>
      <c r="D4812" t="s">
        <v>183</v>
      </c>
      <c r="E4812">
        <v>4.3999999999999997E-2</v>
      </c>
      <c r="F4812" t="s">
        <v>857</v>
      </c>
      <c r="G4812" s="784" t="s">
        <v>2698</v>
      </c>
      <c r="H4812" s="784" t="s">
        <v>2596</v>
      </c>
      <c r="I4812" s="784" t="s">
        <v>5637</v>
      </c>
    </row>
    <row r="4813" spans="1:9" hidden="1">
      <c r="A4813" t="str">
        <f>Table_wabobpsvr_AzureCalc_AzureCalcRateCard[[#This Row],[ServiceName]]&amp;Table_wabobpsvr_AzureCalc_AzureCalcRateCard[[#This Row],[Price_Level]]&amp;Table_wabobpsvr_AzureCalc_AzureCalcRateCard[[#This Row],[Region]]</f>
        <v>ExpressRoute (IXP) Data Transfer Out at 200 Mbps (GB) - Zone 3MOSP</v>
      </c>
      <c r="C4813" t="s">
        <v>785</v>
      </c>
      <c r="D4813" t="s">
        <v>627</v>
      </c>
      <c r="E4813">
        <v>0.1</v>
      </c>
      <c r="F4813" t="s">
        <v>858</v>
      </c>
      <c r="G4813" s="784" t="s">
        <v>4431</v>
      </c>
      <c r="H4813" s="784" t="s">
        <v>4431</v>
      </c>
      <c r="I4813" s="784" t="s">
        <v>5638</v>
      </c>
    </row>
    <row r="4814" spans="1:9" hidden="1">
      <c r="A4814" t="str">
        <f>Table_wabobpsvr_AzureCalc_AzureCalcRateCard[[#This Row],[ServiceName]]&amp;Table_wabobpsvr_AzureCalc_AzureCalcRateCard[[#This Row],[Price_Level]]&amp;Table_wabobpsvr_AzureCalc_AzureCalcRateCard[[#This Row],[Region]]</f>
        <v>ExpressRoute (IXP) Data Transfer Out at 200 Mbps (GB) - Zone 3A</v>
      </c>
      <c r="C4814" t="s">
        <v>785</v>
      </c>
      <c r="D4814" t="s">
        <v>181</v>
      </c>
      <c r="E4814">
        <v>9.7000000000000003E-2</v>
      </c>
      <c r="F4814" t="s">
        <v>858</v>
      </c>
      <c r="G4814" s="784" t="s">
        <v>3621</v>
      </c>
      <c r="H4814" s="784" t="s">
        <v>3622</v>
      </c>
      <c r="I4814" s="784" t="s">
        <v>5638</v>
      </c>
    </row>
    <row r="4815" spans="1:9" hidden="1">
      <c r="A4815" t="str">
        <f>Table_wabobpsvr_AzureCalc_AzureCalcRateCard[[#This Row],[ServiceName]]&amp;Table_wabobpsvr_AzureCalc_AzureCalcRateCard[[#This Row],[Price_Level]]&amp;Table_wabobpsvr_AzureCalc_AzureCalcRateCard[[#This Row],[Region]]</f>
        <v>ExpressRoute (IXP) Data Transfer Out at 200 Mbps (GB) - Zone 3B</v>
      </c>
      <c r="C4815" t="s">
        <v>785</v>
      </c>
      <c r="D4815" t="s">
        <v>182</v>
      </c>
      <c r="E4815">
        <v>9.4E-2</v>
      </c>
      <c r="F4815" t="s">
        <v>858</v>
      </c>
      <c r="G4815" s="784" t="s">
        <v>3621</v>
      </c>
      <c r="H4815" s="784" t="s">
        <v>3622</v>
      </c>
      <c r="I4815" s="784" t="s">
        <v>5638</v>
      </c>
    </row>
    <row r="4816" spans="1:9" hidden="1">
      <c r="A4816" t="str">
        <f>Table_wabobpsvr_AzureCalc_AzureCalcRateCard[[#This Row],[ServiceName]]&amp;Table_wabobpsvr_AzureCalc_AzureCalcRateCard[[#This Row],[Price_Level]]&amp;Table_wabobpsvr_AzureCalc_AzureCalcRateCard[[#This Row],[Region]]</f>
        <v>ExpressRoute (IXP) Data Transfer Out at 200 Mbps (GB) - Zone 3C</v>
      </c>
      <c r="C4816" t="s">
        <v>785</v>
      </c>
      <c r="D4816" t="s">
        <v>184</v>
      </c>
      <c r="E4816">
        <v>9.0999999999999998E-2</v>
      </c>
      <c r="F4816" t="s">
        <v>858</v>
      </c>
      <c r="G4816" s="784" t="s">
        <v>3621</v>
      </c>
      <c r="H4816" s="784" t="s">
        <v>3622</v>
      </c>
      <c r="I4816" s="784" t="s">
        <v>5638</v>
      </c>
    </row>
    <row r="4817" spans="1:9" hidden="1">
      <c r="A4817" t="str">
        <f>Table_wabobpsvr_AzureCalc_AzureCalcRateCard[[#This Row],[ServiceName]]&amp;Table_wabobpsvr_AzureCalc_AzureCalcRateCard[[#This Row],[Price_Level]]&amp;Table_wabobpsvr_AzureCalc_AzureCalcRateCard[[#This Row],[Region]]</f>
        <v>ExpressRoute (IXP) Data Transfer Out at 200 Mbps (GB) - Zone 3D</v>
      </c>
      <c r="C4817" t="s">
        <v>785</v>
      </c>
      <c r="D4817" t="s">
        <v>183</v>
      </c>
      <c r="E4817">
        <v>8.7999999999999995E-2</v>
      </c>
      <c r="F4817" t="s">
        <v>858</v>
      </c>
      <c r="G4817" s="784" t="s">
        <v>3621</v>
      </c>
      <c r="H4817" s="784" t="s">
        <v>3622</v>
      </c>
      <c r="I4817" s="784" t="s">
        <v>5638</v>
      </c>
    </row>
    <row r="4818" spans="1:9" hidden="1">
      <c r="A4818" t="str">
        <f>Table_wabobpsvr_AzureCalc_AzureCalcRateCard[[#This Row],[ServiceName]]&amp;Table_wabobpsvr_AzureCalc_AzureCalcRateCard[[#This Row],[Price_Level]]&amp;Table_wabobpsvr_AzureCalc_AzureCalcRateCard[[#This Row],[Region]]</f>
        <v>ExpressRoute (IXP) Data Transfer Out at 500 Mbps (GB) - Zone 3MOSP</v>
      </c>
      <c r="C4818" t="s">
        <v>785</v>
      </c>
      <c r="D4818" t="s">
        <v>627</v>
      </c>
      <c r="E4818">
        <v>0.1</v>
      </c>
      <c r="F4818" t="s">
        <v>859</v>
      </c>
      <c r="G4818" s="784" t="s">
        <v>4431</v>
      </c>
      <c r="H4818" s="784" t="s">
        <v>4431</v>
      </c>
      <c r="I4818" s="784" t="s">
        <v>5162</v>
      </c>
    </row>
    <row r="4819" spans="1:9" hidden="1">
      <c r="A4819" t="str">
        <f>Table_wabobpsvr_AzureCalc_AzureCalcRateCard[[#This Row],[ServiceName]]&amp;Table_wabobpsvr_AzureCalc_AzureCalcRateCard[[#This Row],[Price_Level]]&amp;Table_wabobpsvr_AzureCalc_AzureCalcRateCard[[#This Row],[Region]]</f>
        <v>ExpressRoute (IXP) Data Transfer Out at 200 Mbps (GB) - Zone 1MOSP</v>
      </c>
      <c r="C4819" t="s">
        <v>785</v>
      </c>
      <c r="D4819" t="s">
        <v>627</v>
      </c>
      <c r="E4819">
        <v>2.5000000000000001E-2</v>
      </c>
      <c r="F4819" t="s">
        <v>848</v>
      </c>
      <c r="G4819" s="784" t="s">
        <v>4431</v>
      </c>
      <c r="H4819" s="784" t="s">
        <v>4431</v>
      </c>
      <c r="I4819" s="784" t="s">
        <v>5161</v>
      </c>
    </row>
    <row r="4820" spans="1:9" hidden="1">
      <c r="A4820" t="str">
        <f>Table_wabobpsvr_AzureCalc_AzureCalcRateCard[[#This Row],[ServiceName]]&amp;Table_wabobpsvr_AzureCalc_AzureCalcRateCard[[#This Row],[Price_Level]]&amp;Table_wabobpsvr_AzureCalc_AzureCalcRateCard[[#This Row],[Region]]</f>
        <v>ExpressRoute (IXP) Data Transfer Out at 200 Mbps (GB) - Zone 1A</v>
      </c>
      <c r="C4820" t="s">
        <v>785</v>
      </c>
      <c r="D4820" t="s">
        <v>181</v>
      </c>
      <c r="E4820">
        <v>2.4250000000000001E-2</v>
      </c>
      <c r="F4820" t="s">
        <v>848</v>
      </c>
      <c r="G4820" s="784" t="s">
        <v>2595</v>
      </c>
      <c r="H4820" s="784" t="s">
        <v>2596</v>
      </c>
      <c r="I4820" s="784" t="s">
        <v>5161</v>
      </c>
    </row>
    <row r="4821" spans="1:9" hidden="1">
      <c r="A4821" t="str">
        <f>Table_wabobpsvr_AzureCalc_AzureCalcRateCard[[#This Row],[ServiceName]]&amp;Table_wabobpsvr_AzureCalc_AzureCalcRateCard[[#This Row],[Price_Level]]&amp;Table_wabobpsvr_AzureCalc_AzureCalcRateCard[[#This Row],[Region]]</f>
        <v>ExpressRoute (IXP) Data Transfer Out at 200 Mbps (GB) - Zone 1B</v>
      </c>
      <c r="C4821" t="s">
        <v>785</v>
      </c>
      <c r="D4821" t="s">
        <v>182</v>
      </c>
      <c r="E4821">
        <v>2.35E-2</v>
      </c>
      <c r="F4821" t="s">
        <v>848</v>
      </c>
      <c r="G4821" s="784" t="s">
        <v>2595</v>
      </c>
      <c r="H4821" s="784" t="s">
        <v>2596</v>
      </c>
      <c r="I4821" s="784" t="s">
        <v>5161</v>
      </c>
    </row>
    <row r="4822" spans="1:9" hidden="1">
      <c r="A4822" t="str">
        <f>Table_wabobpsvr_AzureCalc_AzureCalcRateCard[[#This Row],[ServiceName]]&amp;Table_wabobpsvr_AzureCalc_AzureCalcRateCard[[#This Row],[Price_Level]]&amp;Table_wabobpsvr_AzureCalc_AzureCalcRateCard[[#This Row],[Region]]</f>
        <v>ExpressRoute (IXP) Data Transfer Out at 200 Mbps (GB) - Zone 1C</v>
      </c>
      <c r="C4822" t="s">
        <v>785</v>
      </c>
      <c r="D4822" t="s">
        <v>184</v>
      </c>
      <c r="E4822">
        <v>2.2749999999999999E-2</v>
      </c>
      <c r="F4822" t="s">
        <v>848</v>
      </c>
      <c r="G4822" s="784" t="s">
        <v>2595</v>
      </c>
      <c r="H4822" s="784" t="s">
        <v>2596</v>
      </c>
      <c r="I4822" s="784" t="s">
        <v>5161</v>
      </c>
    </row>
    <row r="4823" spans="1:9" hidden="1">
      <c r="A4823" t="str">
        <f>Table_wabobpsvr_AzureCalc_AzureCalcRateCard[[#This Row],[ServiceName]]&amp;Table_wabobpsvr_AzureCalc_AzureCalcRateCard[[#This Row],[Price_Level]]&amp;Table_wabobpsvr_AzureCalc_AzureCalcRateCard[[#This Row],[Region]]</f>
        <v>BackupD5</v>
      </c>
      <c r="B4823">
        <v>5</v>
      </c>
      <c r="C4823" t="s">
        <v>4431</v>
      </c>
      <c r="D4823" t="s">
        <v>183</v>
      </c>
      <c r="E4823">
        <v>999999</v>
      </c>
      <c r="F4823" t="s">
        <v>147</v>
      </c>
      <c r="G4823" s="784" t="s">
        <v>4431</v>
      </c>
      <c r="H4823" s="784" t="s">
        <v>4431</v>
      </c>
      <c r="I4823" s="784" t="s">
        <v>4431</v>
      </c>
    </row>
    <row r="4824" spans="1:9" hidden="1">
      <c r="A4824" t="str">
        <f>Table_wabobpsvr_AzureCalc_AzureCalcRateCard[[#This Row],[ServiceName]]&amp;Table_wabobpsvr_AzureCalc_AzureCalcRateCard[[#This Row],[Price_Level]]&amp;Table_wabobpsvr_AzureCalc_AzureCalcRateCard[[#This Row],[Region]]</f>
        <v>BackupMOSP1</v>
      </c>
      <c r="B4824">
        <v>1</v>
      </c>
      <c r="C4824" t="s">
        <v>4431</v>
      </c>
      <c r="D4824" t="s">
        <v>627</v>
      </c>
      <c r="E4824">
        <v>999999</v>
      </c>
      <c r="F4824" t="s">
        <v>147</v>
      </c>
      <c r="G4824" s="784" t="s">
        <v>4431</v>
      </c>
      <c r="H4824" s="784" t="s">
        <v>4431</v>
      </c>
      <c r="I4824" s="784" t="s">
        <v>4431</v>
      </c>
    </row>
    <row r="4825" spans="1:9" hidden="1">
      <c r="A4825" t="str">
        <f>Table_wabobpsvr_AzureCalc_AzureCalcRateCard[[#This Row],[ServiceName]]&amp;Table_wabobpsvr_AzureCalc_AzureCalcRateCard[[#This Row],[Price_Level]]&amp;Table_wabobpsvr_AzureCalc_AzureCalcRateCard[[#This Row],[Region]]</f>
        <v>BackupA1</v>
      </c>
      <c r="B4825">
        <v>1</v>
      </c>
      <c r="C4825" t="s">
        <v>4431</v>
      </c>
      <c r="D4825" t="s">
        <v>181</v>
      </c>
      <c r="E4825">
        <v>999999</v>
      </c>
      <c r="F4825" t="s">
        <v>147</v>
      </c>
      <c r="G4825" s="784" t="s">
        <v>4431</v>
      </c>
      <c r="H4825" s="784" t="s">
        <v>4431</v>
      </c>
      <c r="I4825" s="784" t="s">
        <v>4431</v>
      </c>
    </row>
    <row r="4826" spans="1:9" hidden="1">
      <c r="A4826" t="str">
        <f>Table_wabobpsvr_AzureCalc_AzureCalcRateCard[[#This Row],[ServiceName]]&amp;Table_wabobpsvr_AzureCalc_AzureCalcRateCard[[#This Row],[Price_Level]]&amp;Table_wabobpsvr_AzureCalc_AzureCalcRateCard[[#This Row],[Region]]</f>
        <v>BackupB1</v>
      </c>
      <c r="B4826">
        <v>1</v>
      </c>
      <c r="C4826" t="s">
        <v>4431</v>
      </c>
      <c r="D4826" t="s">
        <v>182</v>
      </c>
      <c r="E4826">
        <v>999999</v>
      </c>
      <c r="F4826" t="s">
        <v>147</v>
      </c>
      <c r="G4826" s="784" t="s">
        <v>4431</v>
      </c>
      <c r="H4826" s="784" t="s">
        <v>4431</v>
      </c>
      <c r="I4826" s="784" t="s">
        <v>4431</v>
      </c>
    </row>
    <row r="4827" spans="1:9" hidden="1">
      <c r="A4827" t="str">
        <f>Table_wabobpsvr_AzureCalc_AzureCalcRateCard[[#This Row],[ServiceName]]&amp;Table_wabobpsvr_AzureCalc_AzureCalcRateCard[[#This Row],[Price_Level]]&amp;Table_wabobpsvr_AzureCalc_AzureCalcRateCard[[#This Row],[Region]]</f>
        <v>BackupC1</v>
      </c>
      <c r="B4827">
        <v>1</v>
      </c>
      <c r="C4827" t="s">
        <v>4431</v>
      </c>
      <c r="D4827" t="s">
        <v>184</v>
      </c>
      <c r="E4827">
        <v>999999</v>
      </c>
      <c r="F4827" t="s">
        <v>147</v>
      </c>
      <c r="G4827" s="784" t="s">
        <v>4431</v>
      </c>
      <c r="H4827" s="784" t="s">
        <v>4431</v>
      </c>
      <c r="I4827" s="784" t="s">
        <v>4431</v>
      </c>
    </row>
    <row r="4828" spans="1:9" hidden="1">
      <c r="A4828" t="str">
        <f>Table_wabobpsvr_AzureCalc_AzureCalcRateCard[[#This Row],[ServiceName]]&amp;Table_wabobpsvr_AzureCalc_AzureCalcRateCard[[#This Row],[Price_Level]]&amp;Table_wabobpsvr_AzureCalc_AzureCalcRateCard[[#This Row],[Region]]</f>
        <v>BackupD1</v>
      </c>
      <c r="B4828">
        <v>1</v>
      </c>
      <c r="C4828" t="s">
        <v>4431</v>
      </c>
      <c r="D4828" t="s">
        <v>183</v>
      </c>
      <c r="E4828">
        <v>999999</v>
      </c>
      <c r="F4828" t="s">
        <v>147</v>
      </c>
      <c r="G4828" s="784" t="s">
        <v>4431</v>
      </c>
      <c r="H4828" s="784" t="s">
        <v>4431</v>
      </c>
      <c r="I4828" s="784" t="s">
        <v>4431</v>
      </c>
    </row>
    <row r="4829" spans="1:9" hidden="1">
      <c r="A4829" t="str">
        <f>Table_wabobpsvr_AzureCalc_AzureCalcRateCard[[#This Row],[ServiceName]]&amp;Table_wabobpsvr_AzureCalc_AzureCalcRateCard[[#This Row],[Price_Level]]&amp;Table_wabobpsvr_AzureCalc_AzureCalcRateCard[[#This Row],[Region]]</f>
        <v>Standard_D12 VM (Non-Windows)C2</v>
      </c>
      <c r="B4829">
        <v>2</v>
      </c>
      <c r="C4829" t="s">
        <v>701</v>
      </c>
      <c r="D4829" t="s">
        <v>184</v>
      </c>
      <c r="E4829">
        <v>0.31850000000000001</v>
      </c>
      <c r="F4829" t="s">
        <v>1161</v>
      </c>
      <c r="G4829" s="784" t="s">
        <v>4431</v>
      </c>
      <c r="H4829" s="784" t="s">
        <v>4431</v>
      </c>
      <c r="I4829" s="784" t="s">
        <v>5639</v>
      </c>
    </row>
    <row r="4830" spans="1:9" hidden="1">
      <c r="A4830" t="str">
        <f>Table_wabobpsvr_AzureCalc_AzureCalcRateCard[[#This Row],[ServiceName]]&amp;Table_wabobpsvr_AzureCalc_AzureCalcRateCard[[#This Row],[Price_Level]]&amp;Table_wabobpsvr_AzureCalc_AzureCalcRateCard[[#This Row],[Region]]</f>
        <v>Standard_D12 VM (Non-Windows)D2</v>
      </c>
      <c r="B4830">
        <v>2</v>
      </c>
      <c r="C4830" t="s">
        <v>701</v>
      </c>
      <c r="D4830" t="s">
        <v>183</v>
      </c>
      <c r="E4830">
        <v>0.308</v>
      </c>
      <c r="F4830" t="s">
        <v>1161</v>
      </c>
      <c r="G4830" s="784" t="s">
        <v>4431</v>
      </c>
      <c r="H4830" s="784" t="s">
        <v>4431</v>
      </c>
      <c r="I4830" s="784" t="s">
        <v>5639</v>
      </c>
    </row>
    <row r="4831" spans="1:9" hidden="1">
      <c r="A4831" t="str">
        <f>Table_wabobpsvr_AzureCalc_AzureCalcRateCard[[#This Row],[ServiceName]]&amp;Table_wabobpsvr_AzureCalc_AzureCalcRateCard[[#This Row],[Price_Level]]&amp;Table_wabobpsvr_AzureCalc_AzureCalcRateCard[[#This Row],[Region]]</f>
        <v>Standard_D12 VM (Non-Windows)MOSP5</v>
      </c>
      <c r="B4831">
        <v>5</v>
      </c>
      <c r="C4831" t="s">
        <v>701</v>
      </c>
      <c r="D4831" t="s">
        <v>627</v>
      </c>
      <c r="E4831">
        <v>0.39</v>
      </c>
      <c r="F4831" t="s">
        <v>1161</v>
      </c>
      <c r="G4831" s="784" t="s">
        <v>4431</v>
      </c>
      <c r="H4831" s="784" t="s">
        <v>4431</v>
      </c>
      <c r="I4831" s="784" t="s">
        <v>5640</v>
      </c>
    </row>
    <row r="4832" spans="1:9" hidden="1">
      <c r="A4832" t="str">
        <f>Table_wabobpsvr_AzureCalc_AzureCalcRateCard[[#This Row],[ServiceName]]&amp;Table_wabobpsvr_AzureCalc_AzureCalcRateCard[[#This Row],[Price_Level]]&amp;Table_wabobpsvr_AzureCalc_AzureCalcRateCard[[#This Row],[Region]]</f>
        <v>Standard_D12 VM (Non-Windows)A5</v>
      </c>
      <c r="B4832">
        <v>5</v>
      </c>
      <c r="C4832" t="s">
        <v>701</v>
      </c>
      <c r="D4832" t="s">
        <v>181</v>
      </c>
      <c r="E4832">
        <v>0.37830000000000003</v>
      </c>
      <c r="F4832" t="s">
        <v>1161</v>
      </c>
      <c r="G4832" s="784" t="s">
        <v>4431</v>
      </c>
      <c r="H4832" s="784" t="s">
        <v>4431</v>
      </c>
      <c r="I4832" s="784" t="s">
        <v>5640</v>
      </c>
    </row>
    <row r="4833" spans="1:9" hidden="1">
      <c r="A4833" t="str">
        <f>Table_wabobpsvr_AzureCalc_AzureCalcRateCard[[#This Row],[ServiceName]]&amp;Table_wabobpsvr_AzureCalc_AzureCalcRateCard[[#This Row],[Price_Level]]&amp;Table_wabobpsvr_AzureCalc_AzureCalcRateCard[[#This Row],[Region]]</f>
        <v>Standard_D12 VM (Non-Windows)B5</v>
      </c>
      <c r="B4833">
        <v>5</v>
      </c>
      <c r="C4833" t="s">
        <v>701</v>
      </c>
      <c r="D4833" t="s">
        <v>182</v>
      </c>
      <c r="E4833">
        <v>0.36659999999999998</v>
      </c>
      <c r="F4833" t="s">
        <v>1161</v>
      </c>
      <c r="G4833" s="784" t="s">
        <v>4431</v>
      </c>
      <c r="H4833" s="784" t="s">
        <v>4431</v>
      </c>
      <c r="I4833" s="784" t="s">
        <v>5640</v>
      </c>
    </row>
    <row r="4834" spans="1:9" hidden="1">
      <c r="A4834" t="str">
        <f>Table_wabobpsvr_AzureCalc_AzureCalcRateCard[[#This Row],[ServiceName]]&amp;Table_wabobpsvr_AzureCalc_AzureCalcRateCard[[#This Row],[Price_Level]]&amp;Table_wabobpsvr_AzureCalc_AzureCalcRateCard[[#This Row],[Region]]</f>
        <v>Standard_D12 VM (Non-Windows)C5</v>
      </c>
      <c r="B4834">
        <v>5</v>
      </c>
      <c r="C4834" t="s">
        <v>701</v>
      </c>
      <c r="D4834" t="s">
        <v>184</v>
      </c>
      <c r="E4834">
        <v>0.35489999999999999</v>
      </c>
      <c r="F4834" t="s">
        <v>1161</v>
      </c>
      <c r="G4834" s="784" t="s">
        <v>4431</v>
      </c>
      <c r="H4834" s="784" t="s">
        <v>4431</v>
      </c>
      <c r="I4834" s="784" t="s">
        <v>5640</v>
      </c>
    </row>
    <row r="4835" spans="1:9" hidden="1">
      <c r="A4835" s="784" t="str">
        <f>Table_wabobpsvr_AzureCalc_AzureCalcRateCard[[#This Row],[ServiceName]]&amp;Table_wabobpsvr_AzureCalc_AzureCalcRateCard[[#This Row],[Price_Level]]&amp;Table_wabobpsvr_AzureCalc_AzureCalcRateCard[[#This Row],[Region]]</f>
        <v>Standard_D12 VM (Non-Windows)D5</v>
      </c>
      <c r="B4835" s="784">
        <v>5</v>
      </c>
      <c r="C4835" s="784" t="s">
        <v>701</v>
      </c>
      <c r="D4835" s="784" t="s">
        <v>183</v>
      </c>
      <c r="E4835" s="784">
        <v>0.34320000000000001</v>
      </c>
      <c r="F4835" s="784" t="s">
        <v>1161</v>
      </c>
      <c r="G4835" s="784" t="s">
        <v>4431</v>
      </c>
      <c r="H4835" s="784" t="s">
        <v>4431</v>
      </c>
      <c r="I4835" s="784" t="s">
        <v>5640</v>
      </c>
    </row>
    <row r="4836" spans="1:9" hidden="1">
      <c r="A4836" t="str">
        <f>Table_wabobpsvr_AzureCalc_AzureCalcRateCard[[#This Row],[ServiceName]]&amp;Table_wabobpsvr_AzureCalc_AzureCalcRateCard[[#This Row],[Price_Level]]&amp;Table_wabobpsvr_AzureCalc_AzureCalcRateCard[[#This Row],[Region]]</f>
        <v>Standard_D12 VM (Non-Windows)MOSP1</v>
      </c>
      <c r="B4836">
        <v>1</v>
      </c>
      <c r="C4836" t="s">
        <v>701</v>
      </c>
      <c r="D4836" t="s">
        <v>627</v>
      </c>
      <c r="E4836">
        <v>0.35</v>
      </c>
      <c r="F4836" t="s">
        <v>1161</v>
      </c>
      <c r="G4836" s="784" t="s">
        <v>4431</v>
      </c>
      <c r="H4836" s="784" t="s">
        <v>4431</v>
      </c>
      <c r="I4836" s="784" t="s">
        <v>5641</v>
      </c>
    </row>
    <row r="4837" spans="1:9" hidden="1">
      <c r="A4837" t="str">
        <f>Table_wabobpsvr_AzureCalc_AzureCalcRateCard[[#This Row],[ServiceName]]&amp;Table_wabobpsvr_AzureCalc_AzureCalcRateCard[[#This Row],[Price_Level]]&amp;Table_wabobpsvr_AzureCalc_AzureCalcRateCard[[#This Row],[Region]]</f>
        <v>Standard_D12 VM (Non-Windows)A1</v>
      </c>
      <c r="B4837">
        <v>1</v>
      </c>
      <c r="C4837" t="s">
        <v>701</v>
      </c>
      <c r="D4837" t="s">
        <v>181</v>
      </c>
      <c r="E4837">
        <v>0.33950000000000002</v>
      </c>
      <c r="F4837" t="s">
        <v>1161</v>
      </c>
      <c r="G4837" s="784" t="s">
        <v>4431</v>
      </c>
      <c r="H4837" s="784" t="s">
        <v>4431</v>
      </c>
      <c r="I4837" s="784" t="s">
        <v>5641</v>
      </c>
    </row>
    <row r="4838" spans="1:9" hidden="1">
      <c r="A4838" t="str">
        <f>Table_wabobpsvr_AzureCalc_AzureCalcRateCard[[#This Row],[ServiceName]]&amp;Table_wabobpsvr_AzureCalc_AzureCalcRateCard[[#This Row],[Price_Level]]&amp;Table_wabobpsvr_AzureCalc_AzureCalcRateCard[[#This Row],[Region]]</f>
        <v>Standard_D12 VM (Non-Windows)B1</v>
      </c>
      <c r="B4838">
        <v>1</v>
      </c>
      <c r="C4838" t="s">
        <v>701</v>
      </c>
      <c r="D4838" t="s">
        <v>182</v>
      </c>
      <c r="E4838">
        <v>0.32900000000000001</v>
      </c>
      <c r="F4838" t="s">
        <v>1161</v>
      </c>
      <c r="G4838" s="784" t="s">
        <v>4431</v>
      </c>
      <c r="H4838" s="784" t="s">
        <v>4431</v>
      </c>
      <c r="I4838" s="784" t="s">
        <v>5641</v>
      </c>
    </row>
    <row r="4839" spans="1:9" hidden="1">
      <c r="A4839" t="str">
        <f>Table_wabobpsvr_AzureCalc_AzureCalcRateCard[[#This Row],[ServiceName]]&amp;Table_wabobpsvr_AzureCalc_AzureCalcRateCard[[#This Row],[Price_Level]]&amp;Table_wabobpsvr_AzureCalc_AzureCalcRateCard[[#This Row],[Region]]</f>
        <v>Standard_D12 VM (Non-Windows)C1</v>
      </c>
      <c r="B4839">
        <v>1</v>
      </c>
      <c r="C4839" t="s">
        <v>701</v>
      </c>
      <c r="D4839" t="s">
        <v>184</v>
      </c>
      <c r="E4839">
        <v>0.31850000000000001</v>
      </c>
      <c r="F4839" t="s">
        <v>1161</v>
      </c>
      <c r="G4839" s="784" t="s">
        <v>4431</v>
      </c>
      <c r="H4839" s="784" t="s">
        <v>4431</v>
      </c>
      <c r="I4839" s="784" t="s">
        <v>5641</v>
      </c>
    </row>
    <row r="4840" spans="1:9" hidden="1">
      <c r="A4840" t="str">
        <f>Table_wabobpsvr_AzureCalc_AzureCalcRateCard[[#This Row],[ServiceName]]&amp;Table_wabobpsvr_AzureCalc_AzureCalcRateCard[[#This Row],[Price_Level]]&amp;Table_wabobpsvr_AzureCalc_AzureCalcRateCard[[#This Row],[Region]]</f>
        <v>Standard_D12 VM (Non-Windows)D1</v>
      </c>
      <c r="B4840">
        <v>1</v>
      </c>
      <c r="C4840" t="s">
        <v>701</v>
      </c>
      <c r="D4840" t="s">
        <v>183</v>
      </c>
      <c r="E4840">
        <v>0.308</v>
      </c>
      <c r="F4840" t="s">
        <v>1161</v>
      </c>
      <c r="G4840" s="784" t="s">
        <v>4431</v>
      </c>
      <c r="H4840" s="784" t="s">
        <v>4431</v>
      </c>
      <c r="I4840" s="784" t="s">
        <v>5641</v>
      </c>
    </row>
    <row r="4841" spans="1:9" hidden="1">
      <c r="A4841" t="str">
        <f>Table_wabobpsvr_AzureCalc_AzureCalcRateCard[[#This Row],[ServiceName]]&amp;Table_wabobpsvr_AzureCalc_AzureCalcRateCard[[#This Row],[Price_Level]]&amp;Table_wabobpsvr_AzureCalc_AzureCalcRateCard[[#This Row],[Region]]</f>
        <v>Standard_D12 VM (Non-Windows)MOSP4</v>
      </c>
      <c r="B4841">
        <v>4</v>
      </c>
      <c r="C4841" t="s">
        <v>701</v>
      </c>
      <c r="D4841" t="s">
        <v>627</v>
      </c>
      <c r="E4841">
        <v>0.39</v>
      </c>
      <c r="F4841" t="s">
        <v>1161</v>
      </c>
      <c r="G4841" s="784" t="s">
        <v>4431</v>
      </c>
      <c r="H4841" s="784" t="s">
        <v>4431</v>
      </c>
      <c r="I4841" s="784" t="s">
        <v>5642</v>
      </c>
    </row>
    <row r="4842" spans="1:9" hidden="1">
      <c r="A4842" t="str">
        <f>Table_wabobpsvr_AzureCalc_AzureCalcRateCard[[#This Row],[ServiceName]]&amp;Table_wabobpsvr_AzureCalc_AzureCalcRateCard[[#This Row],[Price_Level]]&amp;Table_wabobpsvr_AzureCalc_AzureCalcRateCard[[#This Row],[Region]]</f>
        <v>Standard_D12 VM (Non-Windows)A4</v>
      </c>
      <c r="B4842">
        <v>4</v>
      </c>
      <c r="C4842" t="s">
        <v>701</v>
      </c>
      <c r="D4842" t="s">
        <v>181</v>
      </c>
      <c r="E4842">
        <v>0.37830000000000003</v>
      </c>
      <c r="F4842" t="s">
        <v>1161</v>
      </c>
      <c r="G4842" s="784" t="s">
        <v>4431</v>
      </c>
      <c r="H4842" s="784" t="s">
        <v>4431</v>
      </c>
      <c r="I4842" s="784" t="s">
        <v>5642</v>
      </c>
    </row>
    <row r="4843" spans="1:9" hidden="1">
      <c r="A4843" t="str">
        <f>Table_wabobpsvr_AzureCalc_AzureCalcRateCard[[#This Row],[ServiceName]]&amp;Table_wabobpsvr_AzureCalc_AzureCalcRateCard[[#This Row],[Price_Level]]&amp;Table_wabobpsvr_AzureCalc_AzureCalcRateCard[[#This Row],[Region]]</f>
        <v>Standard_D12 VM (Non-Windows)B4</v>
      </c>
      <c r="B4843">
        <v>4</v>
      </c>
      <c r="C4843" t="s">
        <v>701</v>
      </c>
      <c r="D4843" t="s">
        <v>182</v>
      </c>
      <c r="E4843">
        <v>0.36659999999999998</v>
      </c>
      <c r="F4843" t="s">
        <v>1161</v>
      </c>
      <c r="G4843" s="784" t="s">
        <v>4431</v>
      </c>
      <c r="H4843" s="784" t="s">
        <v>4431</v>
      </c>
      <c r="I4843" s="784" t="s">
        <v>5642</v>
      </c>
    </row>
    <row r="4844" spans="1:9" hidden="1">
      <c r="A4844" t="str">
        <f>Table_wabobpsvr_AzureCalc_AzureCalcRateCard[[#This Row],[ServiceName]]&amp;Table_wabobpsvr_AzureCalc_AzureCalcRateCard[[#This Row],[Price_Level]]&amp;Table_wabobpsvr_AzureCalc_AzureCalcRateCard[[#This Row],[Region]]</f>
        <v>Standard_D12 VM (Non-Windows)C4</v>
      </c>
      <c r="B4844">
        <v>4</v>
      </c>
      <c r="C4844" t="s">
        <v>701</v>
      </c>
      <c r="D4844" t="s">
        <v>184</v>
      </c>
      <c r="E4844">
        <v>0.35489999999999999</v>
      </c>
      <c r="F4844" t="s">
        <v>1161</v>
      </c>
      <c r="G4844" s="784" t="s">
        <v>4431</v>
      </c>
      <c r="H4844" s="784" t="s">
        <v>4431</v>
      </c>
      <c r="I4844" s="784" t="s">
        <v>5642</v>
      </c>
    </row>
    <row r="4845" spans="1:9" hidden="1">
      <c r="A4845" t="str">
        <f>Table_wabobpsvr_AzureCalc_AzureCalcRateCard[[#This Row],[ServiceName]]&amp;Table_wabobpsvr_AzureCalc_AzureCalcRateCard[[#This Row],[Price_Level]]&amp;Table_wabobpsvr_AzureCalc_AzureCalcRateCard[[#This Row],[Region]]</f>
        <v>Standard_D12 VM (Non-Windows)D4</v>
      </c>
      <c r="B4845">
        <v>4</v>
      </c>
      <c r="C4845" t="s">
        <v>701</v>
      </c>
      <c r="D4845" t="s">
        <v>183</v>
      </c>
      <c r="E4845">
        <v>0.34320000000000001</v>
      </c>
      <c r="F4845" t="s">
        <v>1161</v>
      </c>
      <c r="G4845" s="784" t="s">
        <v>4431</v>
      </c>
      <c r="H4845" s="784" t="s">
        <v>4431</v>
      </c>
      <c r="I4845" s="784" t="s">
        <v>5642</v>
      </c>
    </row>
    <row r="4846" spans="1:9" hidden="1">
      <c r="A4846" t="str">
        <f>Table_wabobpsvr_AzureCalc_AzureCalcRateCard[[#This Row],[ServiceName]]&amp;Table_wabobpsvr_AzureCalc_AzureCalcRateCard[[#This Row],[Price_Level]]&amp;Table_wabobpsvr_AzureCalc_AzureCalcRateCard[[#This Row],[Region]]</f>
        <v>Standard_D12 VM (Non-Windows)MOSP14</v>
      </c>
      <c r="B4846">
        <v>14</v>
      </c>
      <c r="C4846" t="s">
        <v>701</v>
      </c>
      <c r="D4846" t="s">
        <v>627</v>
      </c>
      <c r="E4846">
        <v>0.438</v>
      </c>
      <c r="F4846" t="s">
        <v>1161</v>
      </c>
      <c r="G4846" s="784" t="s">
        <v>4431</v>
      </c>
      <c r="H4846" s="784" t="s">
        <v>4431</v>
      </c>
      <c r="I4846" s="784" t="s">
        <v>5643</v>
      </c>
    </row>
    <row r="4847" spans="1:9" hidden="1">
      <c r="A4847" t="str">
        <f>Table_wabobpsvr_AzureCalc_AzureCalcRateCard[[#This Row],[ServiceName]]&amp;Table_wabobpsvr_AzureCalc_AzureCalcRateCard[[#This Row],[Price_Level]]&amp;Table_wabobpsvr_AzureCalc_AzureCalcRateCard[[#This Row],[Region]]</f>
        <v>Standard_D12 VM (Non-Windows)A14</v>
      </c>
      <c r="B4847">
        <v>14</v>
      </c>
      <c r="C4847" t="s">
        <v>701</v>
      </c>
      <c r="D4847" t="s">
        <v>181</v>
      </c>
      <c r="E4847">
        <v>0.42486000000000002</v>
      </c>
      <c r="F4847" t="s">
        <v>1161</v>
      </c>
      <c r="G4847" s="784" t="s">
        <v>4431</v>
      </c>
      <c r="H4847" s="784" t="s">
        <v>4431</v>
      </c>
      <c r="I4847" s="784" t="s">
        <v>5643</v>
      </c>
    </row>
    <row r="4848" spans="1:9" hidden="1">
      <c r="A4848" t="str">
        <f>Table_wabobpsvr_AzureCalc_AzureCalcRateCard[[#This Row],[ServiceName]]&amp;Table_wabobpsvr_AzureCalc_AzureCalcRateCard[[#This Row],[Price_Level]]&amp;Table_wabobpsvr_AzureCalc_AzureCalcRateCard[[#This Row],[Region]]</f>
        <v>Standard_D12 VM (Non-Windows)B14</v>
      </c>
      <c r="B4848">
        <v>14</v>
      </c>
      <c r="C4848" t="s">
        <v>701</v>
      </c>
      <c r="D4848" t="s">
        <v>182</v>
      </c>
      <c r="E4848">
        <v>0.41171999999999997</v>
      </c>
      <c r="F4848" t="s">
        <v>1161</v>
      </c>
      <c r="G4848" s="784" t="s">
        <v>4431</v>
      </c>
      <c r="H4848" s="784" t="s">
        <v>4431</v>
      </c>
      <c r="I4848" s="784" t="s">
        <v>5643</v>
      </c>
    </row>
    <row r="4849" spans="1:9" hidden="1">
      <c r="A4849" t="str">
        <f>Table_wabobpsvr_AzureCalc_AzureCalcRateCard[[#This Row],[ServiceName]]&amp;Table_wabobpsvr_AzureCalc_AzureCalcRateCard[[#This Row],[Price_Level]]&amp;Table_wabobpsvr_AzureCalc_AzureCalcRateCard[[#This Row],[Region]]</f>
        <v>Standard_D12 VM (Non-Windows)C14</v>
      </c>
      <c r="B4849">
        <v>14</v>
      </c>
      <c r="C4849" t="s">
        <v>701</v>
      </c>
      <c r="D4849" t="s">
        <v>184</v>
      </c>
      <c r="E4849">
        <v>0.39857999999999999</v>
      </c>
      <c r="F4849" t="s">
        <v>1161</v>
      </c>
      <c r="G4849" s="784" t="s">
        <v>4431</v>
      </c>
      <c r="H4849" s="784" t="s">
        <v>4431</v>
      </c>
      <c r="I4849" s="784" t="s">
        <v>5643</v>
      </c>
    </row>
    <row r="4850" spans="1:9" hidden="1">
      <c r="A4850" t="str">
        <f>Table_wabobpsvr_AzureCalc_AzureCalcRateCard[[#This Row],[ServiceName]]&amp;Table_wabobpsvr_AzureCalc_AzureCalcRateCard[[#This Row],[Price_Level]]&amp;Table_wabobpsvr_AzureCalc_AzureCalcRateCard[[#This Row],[Region]]</f>
        <v>Standard_D12 VM (Non-Windows)D14</v>
      </c>
      <c r="B4850">
        <v>14</v>
      </c>
      <c r="C4850" t="s">
        <v>701</v>
      </c>
      <c r="D4850" t="s">
        <v>183</v>
      </c>
      <c r="E4850">
        <v>0.38544</v>
      </c>
      <c r="F4850" t="s">
        <v>1161</v>
      </c>
      <c r="G4850" s="784" t="s">
        <v>4431</v>
      </c>
      <c r="H4850" s="784" t="s">
        <v>4431</v>
      </c>
      <c r="I4850" s="784" t="s">
        <v>5643</v>
      </c>
    </row>
    <row r="4851" spans="1:9" hidden="1">
      <c r="A4851" t="str">
        <f>Table_wabobpsvr_AzureCalc_AzureCalcRateCard[[#This Row],[ServiceName]]&amp;Table_wabobpsvr_AzureCalc_AzureCalcRateCard[[#This Row],[Price_Level]]&amp;Table_wabobpsvr_AzureCalc_AzureCalcRateCard[[#This Row],[Region]]</f>
        <v>Standard_D12 VM (Non-Windows)MOSP</v>
      </c>
      <c r="C4851" t="s">
        <v>701</v>
      </c>
      <c r="D4851" t="s">
        <v>627</v>
      </c>
      <c r="E4851">
        <v>0.35</v>
      </c>
      <c r="F4851" t="s">
        <v>1161</v>
      </c>
      <c r="G4851" s="784" t="s">
        <v>4431</v>
      </c>
      <c r="H4851" s="784" t="s">
        <v>4431</v>
      </c>
      <c r="I4851" s="784" t="s">
        <v>5644</v>
      </c>
    </row>
    <row r="4852" spans="1:9" hidden="1">
      <c r="A4852" t="str">
        <f>Table_wabobpsvr_AzureCalc_AzureCalcRateCard[[#This Row],[ServiceName]]&amp;Table_wabobpsvr_AzureCalc_AzureCalcRateCard[[#This Row],[Price_Level]]&amp;Table_wabobpsvr_AzureCalc_AzureCalcRateCard[[#This Row],[Region]]</f>
        <v>Standard_D12 VM (Non-Windows)A</v>
      </c>
      <c r="C4852" t="s">
        <v>701</v>
      </c>
      <c r="D4852" t="s">
        <v>181</v>
      </c>
      <c r="E4852">
        <v>0.33950000000000002</v>
      </c>
      <c r="F4852" t="s">
        <v>1161</v>
      </c>
      <c r="G4852" s="784" t="s">
        <v>3623</v>
      </c>
      <c r="H4852" s="784" t="s">
        <v>3624</v>
      </c>
      <c r="I4852" s="784" t="s">
        <v>5644</v>
      </c>
    </row>
    <row r="4853" spans="1:9" hidden="1">
      <c r="A4853" t="str">
        <f>Table_wabobpsvr_AzureCalc_AzureCalcRateCard[[#This Row],[ServiceName]]&amp;Table_wabobpsvr_AzureCalc_AzureCalcRateCard[[#This Row],[Price_Level]]&amp;Table_wabobpsvr_AzureCalc_AzureCalcRateCard[[#This Row],[Region]]</f>
        <v>Standard_D12 VM (Non-Windows)B</v>
      </c>
      <c r="C4853" t="s">
        <v>701</v>
      </c>
      <c r="D4853" t="s">
        <v>182</v>
      </c>
      <c r="E4853">
        <v>0.32900000000000001</v>
      </c>
      <c r="F4853" t="s">
        <v>1161</v>
      </c>
      <c r="G4853" s="784" t="s">
        <v>3623</v>
      </c>
      <c r="H4853" s="784" t="s">
        <v>3624</v>
      </c>
      <c r="I4853" s="784" t="s">
        <v>5644</v>
      </c>
    </row>
    <row r="4854" spans="1:9" hidden="1">
      <c r="A4854" t="str">
        <f>Table_wabobpsvr_AzureCalc_AzureCalcRateCard[[#This Row],[ServiceName]]&amp;Table_wabobpsvr_AzureCalc_AzureCalcRateCard[[#This Row],[Price_Level]]&amp;Table_wabobpsvr_AzureCalc_AzureCalcRateCard[[#This Row],[Region]]</f>
        <v>Standard_D12 VM (Non-Windows)C</v>
      </c>
      <c r="C4854" t="s">
        <v>701</v>
      </c>
      <c r="D4854" t="s">
        <v>184</v>
      </c>
      <c r="E4854">
        <v>0.31850000000000001</v>
      </c>
      <c r="F4854" t="s">
        <v>1161</v>
      </c>
      <c r="G4854" s="784" t="s">
        <v>3623</v>
      </c>
      <c r="H4854" s="784" t="s">
        <v>3624</v>
      </c>
      <c r="I4854" s="784" t="s">
        <v>5644</v>
      </c>
    </row>
    <row r="4855" spans="1:9" hidden="1">
      <c r="A4855" t="str">
        <f>Table_wabobpsvr_AzureCalc_AzureCalcRateCard[[#This Row],[ServiceName]]&amp;Table_wabobpsvr_AzureCalc_AzureCalcRateCard[[#This Row],[Price_Level]]&amp;Table_wabobpsvr_AzureCalc_AzureCalcRateCard[[#This Row],[Region]]</f>
        <v>Standard_D12 VM (Non-Windows)D</v>
      </c>
      <c r="C4855" t="s">
        <v>701</v>
      </c>
      <c r="D4855" t="s">
        <v>183</v>
      </c>
      <c r="E4855">
        <v>0.308</v>
      </c>
      <c r="F4855" t="s">
        <v>1161</v>
      </c>
      <c r="G4855" s="784" t="s">
        <v>3623</v>
      </c>
      <c r="H4855" s="784" t="s">
        <v>3624</v>
      </c>
      <c r="I4855" s="784" t="s">
        <v>5644</v>
      </c>
    </row>
    <row r="4856" spans="1:9" hidden="1">
      <c r="A4856" t="str">
        <f>Table_wabobpsvr_AzureCalc_AzureCalcRateCard[[#This Row],[ServiceName]]&amp;Table_wabobpsvr_AzureCalc_AzureCalcRateCard[[#This Row],[Price_Level]]&amp;Table_wabobpsvr_AzureCalc_AzureCalcRateCard[[#This Row],[Region]]</f>
        <v>Standard_D12 VM (Windows)MOSP10</v>
      </c>
      <c r="B4856">
        <v>10</v>
      </c>
      <c r="C4856" t="s">
        <v>701</v>
      </c>
      <c r="D4856" t="s">
        <v>627</v>
      </c>
      <c r="E4856">
        <v>0.74299999999999999</v>
      </c>
      <c r="F4856" t="s">
        <v>1162</v>
      </c>
      <c r="G4856" s="784" t="s">
        <v>4431</v>
      </c>
      <c r="H4856" s="784" t="s">
        <v>4431</v>
      </c>
      <c r="I4856" s="784" t="s">
        <v>5645</v>
      </c>
    </row>
    <row r="4857" spans="1:9" hidden="1">
      <c r="A4857" t="str">
        <f>Table_wabobpsvr_AzureCalc_AzureCalcRateCard[[#This Row],[ServiceName]]&amp;Table_wabobpsvr_AzureCalc_AzureCalcRateCard[[#This Row],[Price_Level]]&amp;Table_wabobpsvr_AzureCalc_AzureCalcRateCard[[#This Row],[Region]]</f>
        <v>Standard_D12 VM (Windows)A10</v>
      </c>
      <c r="B4857">
        <v>10</v>
      </c>
      <c r="C4857" t="s">
        <v>701</v>
      </c>
      <c r="D4857" t="s">
        <v>181</v>
      </c>
      <c r="E4857">
        <v>0.72070999999999996</v>
      </c>
      <c r="F4857" t="s">
        <v>1162</v>
      </c>
      <c r="G4857" s="784" t="s">
        <v>4431</v>
      </c>
      <c r="H4857" s="784" t="s">
        <v>4431</v>
      </c>
      <c r="I4857" s="784" t="s">
        <v>5645</v>
      </c>
    </row>
    <row r="4858" spans="1:9" hidden="1">
      <c r="A4858" t="str">
        <f>Table_wabobpsvr_AzureCalc_AzureCalcRateCard[[#This Row],[ServiceName]]&amp;Table_wabobpsvr_AzureCalc_AzureCalcRateCard[[#This Row],[Price_Level]]&amp;Table_wabobpsvr_AzureCalc_AzureCalcRateCard[[#This Row],[Region]]</f>
        <v>Standard_D12 VM (Windows)B10</v>
      </c>
      <c r="B4858">
        <v>10</v>
      </c>
      <c r="C4858" t="s">
        <v>701</v>
      </c>
      <c r="D4858" t="s">
        <v>182</v>
      </c>
      <c r="E4858">
        <v>0.69842000000000004</v>
      </c>
      <c r="F4858" t="s">
        <v>1162</v>
      </c>
      <c r="G4858" s="784" t="s">
        <v>4431</v>
      </c>
      <c r="H4858" s="784" t="s">
        <v>4431</v>
      </c>
      <c r="I4858" s="784" t="s">
        <v>5645</v>
      </c>
    </row>
    <row r="4859" spans="1:9" hidden="1">
      <c r="A4859" t="str">
        <f>Table_wabobpsvr_AzureCalc_AzureCalcRateCard[[#This Row],[ServiceName]]&amp;Table_wabobpsvr_AzureCalc_AzureCalcRateCard[[#This Row],[Price_Level]]&amp;Table_wabobpsvr_AzureCalc_AzureCalcRateCard[[#This Row],[Region]]</f>
        <v>Standard_D12 VM (Windows)C10</v>
      </c>
      <c r="B4859">
        <v>10</v>
      </c>
      <c r="C4859" t="s">
        <v>701</v>
      </c>
      <c r="D4859" t="s">
        <v>184</v>
      </c>
      <c r="E4859">
        <v>0.67613000000000001</v>
      </c>
      <c r="F4859" t="s">
        <v>1162</v>
      </c>
      <c r="G4859" s="784" t="s">
        <v>4431</v>
      </c>
      <c r="H4859" s="784" t="s">
        <v>4431</v>
      </c>
      <c r="I4859" s="784" t="s">
        <v>5645</v>
      </c>
    </row>
    <row r="4860" spans="1:9" hidden="1">
      <c r="A4860" t="str">
        <f>Table_wabobpsvr_AzureCalc_AzureCalcRateCard[[#This Row],[ServiceName]]&amp;Table_wabobpsvr_AzureCalc_AzureCalcRateCard[[#This Row],[Price_Level]]&amp;Table_wabobpsvr_AzureCalc_AzureCalcRateCard[[#This Row],[Region]]</f>
        <v>Standard_D12 VM (Windows)D10</v>
      </c>
      <c r="B4860">
        <v>10</v>
      </c>
      <c r="C4860" t="s">
        <v>701</v>
      </c>
      <c r="D4860" t="s">
        <v>183</v>
      </c>
      <c r="E4860">
        <v>0.65383999999999998</v>
      </c>
      <c r="F4860" t="s">
        <v>1162</v>
      </c>
      <c r="G4860" s="784" t="s">
        <v>4431</v>
      </c>
      <c r="H4860" s="784" t="s">
        <v>4431</v>
      </c>
      <c r="I4860" s="784" t="s">
        <v>5645</v>
      </c>
    </row>
    <row r="4861" spans="1:9" hidden="1">
      <c r="A4861" t="str">
        <f>Table_wabobpsvr_AzureCalc_AzureCalcRateCard[[#This Row],[ServiceName]]&amp;Table_wabobpsvr_AzureCalc_AzureCalcRateCard[[#This Row],[Price_Level]]&amp;Table_wabobpsvr_AzureCalc_AzureCalcRateCard[[#This Row],[Region]]</f>
        <v>Standard_D12 VM (Windows)MOSP9</v>
      </c>
      <c r="B4861">
        <v>9</v>
      </c>
      <c r="C4861" t="s">
        <v>701</v>
      </c>
      <c r="D4861" t="s">
        <v>627</v>
      </c>
      <c r="E4861">
        <v>0.64600000000000002</v>
      </c>
      <c r="F4861" t="s">
        <v>1162</v>
      </c>
      <c r="G4861" s="784" t="s">
        <v>4431</v>
      </c>
      <c r="H4861" s="784" t="s">
        <v>4431</v>
      </c>
      <c r="I4861" s="784" t="s">
        <v>5646</v>
      </c>
    </row>
    <row r="4862" spans="1:9" hidden="1">
      <c r="A4862" t="str">
        <f>Table_wabobpsvr_AzureCalc_AzureCalcRateCard[[#This Row],[ServiceName]]&amp;Table_wabobpsvr_AzureCalc_AzureCalcRateCard[[#This Row],[Price_Level]]&amp;Table_wabobpsvr_AzureCalc_AzureCalcRateCard[[#This Row],[Region]]</f>
        <v>Standard_D12 VM (Windows)A9</v>
      </c>
      <c r="B4862">
        <v>9</v>
      </c>
      <c r="C4862" t="s">
        <v>701</v>
      </c>
      <c r="D4862" t="s">
        <v>181</v>
      </c>
      <c r="E4862">
        <v>0.62661999999999995</v>
      </c>
      <c r="F4862" t="s">
        <v>1162</v>
      </c>
      <c r="G4862" s="784" t="s">
        <v>4431</v>
      </c>
      <c r="H4862" s="784" t="s">
        <v>4431</v>
      </c>
      <c r="I4862" s="784" t="s">
        <v>5646</v>
      </c>
    </row>
    <row r="4863" spans="1:9" hidden="1">
      <c r="A4863" t="str">
        <f>Table_wabobpsvr_AzureCalc_AzureCalcRateCard[[#This Row],[ServiceName]]&amp;Table_wabobpsvr_AzureCalc_AzureCalcRateCard[[#This Row],[Price_Level]]&amp;Table_wabobpsvr_AzureCalc_AzureCalcRateCard[[#This Row],[Region]]</f>
        <v>Standard_D12 VM (Windows)B9</v>
      </c>
      <c r="B4863">
        <v>9</v>
      </c>
      <c r="C4863" t="s">
        <v>701</v>
      </c>
      <c r="D4863" t="s">
        <v>182</v>
      </c>
      <c r="E4863">
        <v>0.60724</v>
      </c>
      <c r="F4863" t="s">
        <v>1162</v>
      </c>
      <c r="G4863" s="784" t="s">
        <v>4431</v>
      </c>
      <c r="H4863" s="784" t="s">
        <v>4431</v>
      </c>
      <c r="I4863" s="784" t="s">
        <v>5646</v>
      </c>
    </row>
    <row r="4864" spans="1:9" hidden="1">
      <c r="A4864" t="str">
        <f>Table_wabobpsvr_AzureCalc_AzureCalcRateCard[[#This Row],[ServiceName]]&amp;Table_wabobpsvr_AzureCalc_AzureCalcRateCard[[#This Row],[Price_Level]]&amp;Table_wabobpsvr_AzureCalc_AzureCalcRateCard[[#This Row],[Region]]</f>
        <v>Standard_D12 VM (Windows)C9</v>
      </c>
      <c r="B4864">
        <v>9</v>
      </c>
      <c r="C4864" t="s">
        <v>701</v>
      </c>
      <c r="D4864" t="s">
        <v>184</v>
      </c>
      <c r="E4864">
        <v>0.58786000000000005</v>
      </c>
      <c r="F4864" t="s">
        <v>1162</v>
      </c>
      <c r="G4864" s="784" t="s">
        <v>4431</v>
      </c>
      <c r="H4864" s="784" t="s">
        <v>4431</v>
      </c>
      <c r="I4864" s="784" t="s">
        <v>5646</v>
      </c>
    </row>
    <row r="4865" spans="1:9" hidden="1">
      <c r="A4865" t="str">
        <f>Table_wabobpsvr_AzureCalc_AzureCalcRateCard[[#This Row],[ServiceName]]&amp;Table_wabobpsvr_AzureCalc_AzureCalcRateCard[[#This Row],[Price_Level]]&amp;Table_wabobpsvr_AzureCalc_AzureCalcRateCard[[#This Row],[Region]]</f>
        <v>Standard_D12 VM (Windows)D9</v>
      </c>
      <c r="B4865">
        <v>9</v>
      </c>
      <c r="C4865" t="s">
        <v>701</v>
      </c>
      <c r="D4865" t="s">
        <v>183</v>
      </c>
      <c r="E4865">
        <v>0.56847999999999999</v>
      </c>
      <c r="F4865" t="s">
        <v>1162</v>
      </c>
      <c r="G4865" s="784" t="s">
        <v>4431</v>
      </c>
      <c r="H4865" s="784" t="s">
        <v>4431</v>
      </c>
      <c r="I4865" s="784" t="s">
        <v>5646</v>
      </c>
    </row>
    <row r="4866" spans="1:9" hidden="1">
      <c r="A4866" t="str">
        <f>Table_wabobpsvr_AzureCalc_AzureCalcRateCard[[#This Row],[ServiceName]]&amp;Table_wabobpsvr_AzureCalc_AzureCalcRateCard[[#This Row],[Price_Level]]&amp;Table_wabobpsvr_AzureCalc_AzureCalcRateCard[[#This Row],[Region]]</f>
        <v>Standard_D12 VM (Windows)MOSP13</v>
      </c>
      <c r="B4866">
        <v>13</v>
      </c>
      <c r="C4866" t="s">
        <v>701</v>
      </c>
      <c r="D4866" t="s">
        <v>627</v>
      </c>
      <c r="E4866">
        <v>0.72899999999999998</v>
      </c>
      <c r="F4866" t="s">
        <v>1162</v>
      </c>
      <c r="G4866" s="784" t="s">
        <v>4431</v>
      </c>
      <c r="H4866" s="784" t="s">
        <v>4431</v>
      </c>
      <c r="I4866" s="784" t="s">
        <v>5647</v>
      </c>
    </row>
    <row r="4867" spans="1:9" hidden="1">
      <c r="A4867" t="str">
        <f>Table_wabobpsvr_AzureCalc_AzureCalcRateCard[[#This Row],[ServiceName]]&amp;Table_wabobpsvr_AzureCalc_AzureCalcRateCard[[#This Row],[Price_Level]]&amp;Table_wabobpsvr_AzureCalc_AzureCalcRateCard[[#This Row],[Region]]</f>
        <v>Standard_D12 VM (Windows)A13</v>
      </c>
      <c r="B4867">
        <v>13</v>
      </c>
      <c r="C4867" t="s">
        <v>701</v>
      </c>
      <c r="D4867" t="s">
        <v>181</v>
      </c>
      <c r="E4867">
        <v>0.70713000000000004</v>
      </c>
      <c r="F4867" t="s">
        <v>1162</v>
      </c>
      <c r="G4867" s="784" t="s">
        <v>4431</v>
      </c>
      <c r="H4867" s="784" t="s">
        <v>4431</v>
      </c>
      <c r="I4867" s="784" t="s">
        <v>5647</v>
      </c>
    </row>
    <row r="4868" spans="1:9" hidden="1">
      <c r="A4868" t="str">
        <f>Table_wabobpsvr_AzureCalc_AzureCalcRateCard[[#This Row],[ServiceName]]&amp;Table_wabobpsvr_AzureCalc_AzureCalcRateCard[[#This Row],[Price_Level]]&amp;Table_wabobpsvr_AzureCalc_AzureCalcRateCard[[#This Row],[Region]]</f>
        <v>Standard_D12 VM (Windows)B13</v>
      </c>
      <c r="B4868">
        <v>13</v>
      </c>
      <c r="C4868" t="s">
        <v>701</v>
      </c>
      <c r="D4868" t="s">
        <v>182</v>
      </c>
      <c r="E4868">
        <v>0.68525999999999998</v>
      </c>
      <c r="F4868" t="s">
        <v>1162</v>
      </c>
      <c r="G4868" s="784" t="s">
        <v>4431</v>
      </c>
      <c r="H4868" s="784" t="s">
        <v>4431</v>
      </c>
      <c r="I4868" s="784" t="s">
        <v>5647</v>
      </c>
    </row>
    <row r="4869" spans="1:9" hidden="1">
      <c r="A4869" t="str">
        <f>Table_wabobpsvr_AzureCalc_AzureCalcRateCard[[#This Row],[ServiceName]]&amp;Table_wabobpsvr_AzureCalc_AzureCalcRateCard[[#This Row],[Price_Level]]&amp;Table_wabobpsvr_AzureCalc_AzureCalcRateCard[[#This Row],[Region]]</f>
        <v>Standard_D12 VM (Windows)C13</v>
      </c>
      <c r="B4869">
        <v>13</v>
      </c>
      <c r="C4869" t="s">
        <v>701</v>
      </c>
      <c r="D4869" t="s">
        <v>184</v>
      </c>
      <c r="E4869">
        <v>0.66339000000000004</v>
      </c>
      <c r="F4869" t="s">
        <v>1162</v>
      </c>
      <c r="G4869" s="784" t="s">
        <v>4431</v>
      </c>
      <c r="H4869" s="784" t="s">
        <v>4431</v>
      </c>
      <c r="I4869" s="784" t="s">
        <v>5647</v>
      </c>
    </row>
    <row r="4870" spans="1:9" hidden="1">
      <c r="A4870" t="str">
        <f>Table_wabobpsvr_AzureCalc_AzureCalcRateCard[[#This Row],[ServiceName]]&amp;Table_wabobpsvr_AzureCalc_AzureCalcRateCard[[#This Row],[Price_Level]]&amp;Table_wabobpsvr_AzureCalc_AzureCalcRateCard[[#This Row],[Region]]</f>
        <v>Standard_D12 VM (Windows)D13</v>
      </c>
      <c r="B4870">
        <v>13</v>
      </c>
      <c r="C4870" t="s">
        <v>701</v>
      </c>
      <c r="D4870" t="s">
        <v>183</v>
      </c>
      <c r="E4870">
        <v>0.64151999999999998</v>
      </c>
      <c r="F4870" t="s">
        <v>1162</v>
      </c>
      <c r="G4870" s="784" t="s">
        <v>4431</v>
      </c>
      <c r="H4870" s="784" t="s">
        <v>4431</v>
      </c>
      <c r="I4870" s="784" t="s">
        <v>5647</v>
      </c>
    </row>
    <row r="4871" spans="1:9" hidden="1">
      <c r="A4871" t="str">
        <f>Table_wabobpsvr_AzureCalc_AzureCalcRateCard[[#This Row],[ServiceName]]&amp;Table_wabobpsvr_AzureCalc_AzureCalcRateCard[[#This Row],[Price_Level]]&amp;Table_wabobpsvr_AzureCalc_AzureCalcRateCard[[#This Row],[Region]]</f>
        <v>Standard_D12 VM (Windows)MOSP7</v>
      </c>
      <c r="B4871">
        <v>7</v>
      </c>
      <c r="C4871" t="s">
        <v>701</v>
      </c>
      <c r="D4871" t="s">
        <v>627</v>
      </c>
      <c r="E4871">
        <v>0.6</v>
      </c>
      <c r="F4871" t="s">
        <v>1162</v>
      </c>
      <c r="G4871" s="784" t="s">
        <v>4431</v>
      </c>
      <c r="H4871" s="784" t="s">
        <v>4431</v>
      </c>
      <c r="I4871" s="784" t="s">
        <v>5648</v>
      </c>
    </row>
    <row r="4872" spans="1:9" hidden="1">
      <c r="A4872" t="str">
        <f>Table_wabobpsvr_AzureCalc_AzureCalcRateCard[[#This Row],[ServiceName]]&amp;Table_wabobpsvr_AzureCalc_AzureCalcRateCard[[#This Row],[Price_Level]]&amp;Table_wabobpsvr_AzureCalc_AzureCalcRateCard[[#This Row],[Region]]</f>
        <v>Standard_D12 VM (Windows)A7</v>
      </c>
      <c r="B4872">
        <v>7</v>
      </c>
      <c r="C4872" t="s">
        <v>701</v>
      </c>
      <c r="D4872" t="s">
        <v>181</v>
      </c>
      <c r="E4872">
        <v>0.58199999999999996</v>
      </c>
      <c r="F4872" t="s">
        <v>1162</v>
      </c>
      <c r="G4872" s="784" t="s">
        <v>4431</v>
      </c>
      <c r="H4872" s="784" t="s">
        <v>4431</v>
      </c>
      <c r="I4872" s="784" t="s">
        <v>5648</v>
      </c>
    </row>
    <row r="4873" spans="1:9" hidden="1">
      <c r="A4873" t="str">
        <f>Table_wabobpsvr_AzureCalc_AzureCalcRateCard[[#This Row],[ServiceName]]&amp;Table_wabobpsvr_AzureCalc_AzureCalcRateCard[[#This Row],[Price_Level]]&amp;Table_wabobpsvr_AzureCalc_AzureCalcRateCard[[#This Row],[Region]]</f>
        <v>Standard_D12 VM (Windows)B7</v>
      </c>
      <c r="B4873">
        <v>7</v>
      </c>
      <c r="C4873" t="s">
        <v>701</v>
      </c>
      <c r="D4873" t="s">
        <v>182</v>
      </c>
      <c r="E4873">
        <v>0.56399999999999995</v>
      </c>
      <c r="F4873" t="s">
        <v>1162</v>
      </c>
      <c r="G4873" s="784" t="s">
        <v>4431</v>
      </c>
      <c r="H4873" s="784" t="s">
        <v>4431</v>
      </c>
      <c r="I4873" s="784" t="s">
        <v>5648</v>
      </c>
    </row>
    <row r="4874" spans="1:9" hidden="1">
      <c r="A4874" t="str">
        <f>Table_wabobpsvr_AzureCalc_AzureCalcRateCard[[#This Row],[ServiceName]]&amp;Table_wabobpsvr_AzureCalc_AzureCalcRateCard[[#This Row],[Price_Level]]&amp;Table_wabobpsvr_AzureCalc_AzureCalcRateCard[[#This Row],[Region]]</f>
        <v>Standard_D12 VM (Windows)C7</v>
      </c>
      <c r="B4874">
        <v>7</v>
      </c>
      <c r="C4874" t="s">
        <v>701</v>
      </c>
      <c r="D4874" t="s">
        <v>184</v>
      </c>
      <c r="E4874">
        <v>0.54600000000000004</v>
      </c>
      <c r="F4874" t="s">
        <v>1162</v>
      </c>
      <c r="G4874" s="784" t="s">
        <v>4431</v>
      </c>
      <c r="H4874" s="784" t="s">
        <v>4431</v>
      </c>
      <c r="I4874" s="784" t="s">
        <v>5648</v>
      </c>
    </row>
    <row r="4875" spans="1:9" hidden="1">
      <c r="A4875" t="str">
        <f>Table_wabobpsvr_AzureCalc_AzureCalcRateCard[[#This Row],[ServiceName]]&amp;Table_wabobpsvr_AzureCalc_AzureCalcRateCard[[#This Row],[Price_Level]]&amp;Table_wabobpsvr_AzureCalc_AzureCalcRateCard[[#This Row],[Region]]</f>
        <v>Standard_D12 VM (Windows)D7</v>
      </c>
      <c r="B4875">
        <v>7</v>
      </c>
      <c r="C4875" t="s">
        <v>701</v>
      </c>
      <c r="D4875" t="s">
        <v>183</v>
      </c>
      <c r="E4875">
        <v>0.52800000000000002</v>
      </c>
      <c r="F4875" t="s">
        <v>1162</v>
      </c>
      <c r="G4875" s="784" t="s">
        <v>4431</v>
      </c>
      <c r="H4875" s="784" t="s">
        <v>4431</v>
      </c>
      <c r="I4875" s="784" t="s">
        <v>5648</v>
      </c>
    </row>
    <row r="4876" spans="1:9" hidden="1">
      <c r="A4876" t="str">
        <f>Table_wabobpsvr_AzureCalc_AzureCalcRateCard[[#This Row],[ServiceName]]&amp;Table_wabobpsvr_AzureCalc_AzureCalcRateCard[[#This Row],[Price_Level]]&amp;Table_wabobpsvr_AzureCalc_AzureCalcRateCard[[#This Row],[Region]]</f>
        <v>Standard_D12 VM (Windows)MOSP8</v>
      </c>
      <c r="B4876">
        <v>8</v>
      </c>
      <c r="C4876" t="s">
        <v>701</v>
      </c>
      <c r="D4876" t="s">
        <v>627</v>
      </c>
      <c r="E4876">
        <v>0.69</v>
      </c>
      <c r="F4876" t="s">
        <v>1162</v>
      </c>
      <c r="G4876" s="784" t="s">
        <v>4431</v>
      </c>
      <c r="H4876" s="784" t="s">
        <v>4431</v>
      </c>
      <c r="I4876" s="784" t="s">
        <v>5649</v>
      </c>
    </row>
    <row r="4877" spans="1:9" hidden="1">
      <c r="A4877" t="str">
        <f>Table_wabobpsvr_AzureCalc_AzureCalcRateCard[[#This Row],[ServiceName]]&amp;Table_wabobpsvr_AzureCalc_AzureCalcRateCard[[#This Row],[Price_Level]]&amp;Table_wabobpsvr_AzureCalc_AzureCalcRateCard[[#This Row],[Region]]</f>
        <v>Standard_D12 VM (Windows)A8</v>
      </c>
      <c r="B4877">
        <v>8</v>
      </c>
      <c r="C4877" t="s">
        <v>701</v>
      </c>
      <c r="D4877" t="s">
        <v>181</v>
      </c>
      <c r="E4877">
        <v>0.66930000000000001</v>
      </c>
      <c r="F4877" t="s">
        <v>1162</v>
      </c>
      <c r="G4877" s="784" t="s">
        <v>4431</v>
      </c>
      <c r="H4877" s="784" t="s">
        <v>4431</v>
      </c>
      <c r="I4877" s="784" t="s">
        <v>5649</v>
      </c>
    </row>
    <row r="4878" spans="1:9" hidden="1">
      <c r="A4878" t="str">
        <f>Table_wabobpsvr_AzureCalc_AzureCalcRateCard[[#This Row],[ServiceName]]&amp;Table_wabobpsvr_AzureCalc_AzureCalcRateCard[[#This Row],[Price_Level]]&amp;Table_wabobpsvr_AzureCalc_AzureCalcRateCard[[#This Row],[Region]]</f>
        <v>Standard_D12 VM (Windows)B8</v>
      </c>
      <c r="B4878">
        <v>8</v>
      </c>
      <c r="C4878" t="s">
        <v>701</v>
      </c>
      <c r="D4878" t="s">
        <v>182</v>
      </c>
      <c r="E4878">
        <v>0.64859999999999995</v>
      </c>
      <c r="F4878" t="s">
        <v>1162</v>
      </c>
      <c r="G4878" s="784" t="s">
        <v>4431</v>
      </c>
      <c r="H4878" s="784" t="s">
        <v>4431</v>
      </c>
      <c r="I4878" s="784" t="s">
        <v>5649</v>
      </c>
    </row>
    <row r="4879" spans="1:9" hidden="1">
      <c r="A4879" t="str">
        <f>Table_wabobpsvr_AzureCalc_AzureCalcRateCard[[#This Row],[ServiceName]]&amp;Table_wabobpsvr_AzureCalc_AzureCalcRateCard[[#This Row],[Price_Level]]&amp;Table_wabobpsvr_AzureCalc_AzureCalcRateCard[[#This Row],[Region]]</f>
        <v>Standard_D12 VM (Windows)C8</v>
      </c>
      <c r="B4879">
        <v>8</v>
      </c>
      <c r="C4879" t="s">
        <v>701</v>
      </c>
      <c r="D4879" t="s">
        <v>184</v>
      </c>
      <c r="E4879">
        <v>0.62790000000000001</v>
      </c>
      <c r="F4879" t="s">
        <v>1162</v>
      </c>
      <c r="G4879" s="784" t="s">
        <v>4431</v>
      </c>
      <c r="H4879" s="784" t="s">
        <v>4431</v>
      </c>
      <c r="I4879" s="784" t="s">
        <v>5649</v>
      </c>
    </row>
    <row r="4880" spans="1:9" hidden="1">
      <c r="A4880" t="str">
        <f>Table_wabobpsvr_AzureCalc_AzureCalcRateCard[[#This Row],[ServiceName]]&amp;Table_wabobpsvr_AzureCalc_AzureCalcRateCard[[#This Row],[Price_Level]]&amp;Table_wabobpsvr_AzureCalc_AzureCalcRateCard[[#This Row],[Region]]</f>
        <v>Standard_D12 VM (Windows)D8</v>
      </c>
      <c r="B4880">
        <v>8</v>
      </c>
      <c r="C4880" t="s">
        <v>701</v>
      </c>
      <c r="D4880" t="s">
        <v>183</v>
      </c>
      <c r="E4880">
        <v>0.60719999999999996</v>
      </c>
      <c r="F4880" t="s">
        <v>1162</v>
      </c>
      <c r="G4880" s="784" t="s">
        <v>4431</v>
      </c>
      <c r="H4880" s="784" t="s">
        <v>4431</v>
      </c>
      <c r="I4880" s="784" t="s">
        <v>5649</v>
      </c>
    </row>
    <row r="4881" spans="1:9" hidden="1">
      <c r="A4881" t="str">
        <f>Table_wabobpsvr_AzureCalc_AzureCalcRateCard[[#This Row],[ServiceName]]&amp;Table_wabobpsvr_AzureCalc_AzureCalcRateCard[[#This Row],[Price_Level]]&amp;Table_wabobpsvr_AzureCalc_AzureCalcRateCard[[#This Row],[Region]]</f>
        <v>Standard_D12 VM (Windows)MOSP11</v>
      </c>
      <c r="B4881">
        <v>11</v>
      </c>
      <c r="C4881" t="s">
        <v>701</v>
      </c>
      <c r="D4881" t="s">
        <v>627</v>
      </c>
      <c r="E4881">
        <v>0.71299999999999997</v>
      </c>
      <c r="F4881" t="s">
        <v>1162</v>
      </c>
      <c r="G4881" s="784" t="s">
        <v>4431</v>
      </c>
      <c r="H4881" s="784" t="s">
        <v>4431</v>
      </c>
      <c r="I4881" s="784" t="s">
        <v>5650</v>
      </c>
    </row>
    <row r="4882" spans="1:9" hidden="1">
      <c r="A4882" t="str">
        <f>Table_wabobpsvr_AzureCalc_AzureCalcRateCard[[#This Row],[ServiceName]]&amp;Table_wabobpsvr_AzureCalc_AzureCalcRateCard[[#This Row],[Price_Level]]&amp;Table_wabobpsvr_AzureCalc_AzureCalcRateCard[[#This Row],[Region]]</f>
        <v>Standard_D12 VM (Windows)A11</v>
      </c>
      <c r="B4882">
        <v>11</v>
      </c>
      <c r="C4882" t="s">
        <v>701</v>
      </c>
      <c r="D4882" t="s">
        <v>181</v>
      </c>
      <c r="E4882">
        <v>0.69160999999999995</v>
      </c>
      <c r="F4882" t="s">
        <v>1162</v>
      </c>
      <c r="G4882" s="784" t="s">
        <v>4431</v>
      </c>
      <c r="H4882" s="784" t="s">
        <v>4431</v>
      </c>
      <c r="I4882" s="784" t="s">
        <v>5650</v>
      </c>
    </row>
    <row r="4883" spans="1:9" hidden="1">
      <c r="A4883" t="str">
        <f>Table_wabobpsvr_AzureCalc_AzureCalcRateCard[[#This Row],[ServiceName]]&amp;Table_wabobpsvr_AzureCalc_AzureCalcRateCard[[#This Row],[Price_Level]]&amp;Table_wabobpsvr_AzureCalc_AzureCalcRateCard[[#This Row],[Region]]</f>
        <v>Standard_D12 VM (Windows)B11</v>
      </c>
      <c r="B4883">
        <v>11</v>
      </c>
      <c r="C4883" t="s">
        <v>701</v>
      </c>
      <c r="D4883" t="s">
        <v>182</v>
      </c>
      <c r="E4883">
        <v>0.67022000000000004</v>
      </c>
      <c r="F4883" t="s">
        <v>1162</v>
      </c>
      <c r="G4883" s="784" t="s">
        <v>4431</v>
      </c>
      <c r="H4883" s="784" t="s">
        <v>4431</v>
      </c>
      <c r="I4883" s="784" t="s">
        <v>5650</v>
      </c>
    </row>
    <row r="4884" spans="1:9" hidden="1">
      <c r="A4884" t="str">
        <f>Table_wabobpsvr_AzureCalc_AzureCalcRateCard[[#This Row],[ServiceName]]&amp;Table_wabobpsvr_AzureCalc_AzureCalcRateCard[[#This Row],[Price_Level]]&amp;Table_wabobpsvr_AzureCalc_AzureCalcRateCard[[#This Row],[Region]]</f>
        <v>Standard_D12 VM (Windows)C11</v>
      </c>
      <c r="B4884">
        <v>11</v>
      </c>
      <c r="C4884" t="s">
        <v>701</v>
      </c>
      <c r="D4884" t="s">
        <v>184</v>
      </c>
      <c r="E4884">
        <v>0.64883000000000002</v>
      </c>
      <c r="F4884" t="s">
        <v>1162</v>
      </c>
      <c r="G4884" s="784" t="s">
        <v>4431</v>
      </c>
      <c r="H4884" s="784" t="s">
        <v>4431</v>
      </c>
      <c r="I4884" s="784" t="s">
        <v>5650</v>
      </c>
    </row>
    <row r="4885" spans="1:9" hidden="1">
      <c r="A4885" t="str">
        <f>Table_wabobpsvr_AzureCalc_AzureCalcRateCard[[#This Row],[ServiceName]]&amp;Table_wabobpsvr_AzureCalc_AzureCalcRateCard[[#This Row],[Price_Level]]&amp;Table_wabobpsvr_AzureCalc_AzureCalcRateCard[[#This Row],[Region]]</f>
        <v>Standard_D12 VM (Windows)D11</v>
      </c>
      <c r="B4885">
        <v>11</v>
      </c>
      <c r="C4885" t="s">
        <v>701</v>
      </c>
      <c r="D4885" t="s">
        <v>183</v>
      </c>
      <c r="E4885">
        <v>0.62744</v>
      </c>
      <c r="F4885" t="s">
        <v>1162</v>
      </c>
      <c r="G4885" s="784" t="s">
        <v>4431</v>
      </c>
      <c r="H4885" s="784" t="s">
        <v>4431</v>
      </c>
      <c r="I4885" s="784" t="s">
        <v>5650</v>
      </c>
    </row>
    <row r="4886" spans="1:9" hidden="1">
      <c r="A4886" t="str">
        <f>Table_wabobpsvr_AzureCalc_AzureCalcRateCard[[#This Row],[ServiceName]]&amp;Table_wabobpsvr_AzureCalc_AzureCalcRateCard[[#This Row],[Price_Level]]&amp;Table_wabobpsvr_AzureCalc_AzureCalcRateCard[[#This Row],[Region]]</f>
        <v>Standard_D12 VM (Windows)MOSP12</v>
      </c>
      <c r="B4886">
        <v>12</v>
      </c>
      <c r="C4886" t="s">
        <v>701</v>
      </c>
      <c r="D4886" t="s">
        <v>627</v>
      </c>
      <c r="E4886">
        <v>0.62</v>
      </c>
      <c r="F4886" t="s">
        <v>1162</v>
      </c>
      <c r="G4886" s="784" t="s">
        <v>4431</v>
      </c>
      <c r="H4886" s="784" t="s">
        <v>4431</v>
      </c>
      <c r="I4886" s="784" t="s">
        <v>5651</v>
      </c>
    </row>
    <row r="4887" spans="1:9" hidden="1">
      <c r="A4887" t="str">
        <f>Table_wabobpsvr_AzureCalc_AzureCalcRateCard[[#This Row],[ServiceName]]&amp;Table_wabobpsvr_AzureCalc_AzureCalcRateCard[[#This Row],[Price_Level]]&amp;Table_wabobpsvr_AzureCalc_AzureCalcRateCard[[#This Row],[Region]]</f>
        <v>Standard_D12 VM (Windows)A12</v>
      </c>
      <c r="B4887">
        <v>12</v>
      </c>
      <c r="C4887" t="s">
        <v>701</v>
      </c>
      <c r="D4887" t="s">
        <v>181</v>
      </c>
      <c r="E4887">
        <v>0.60140000000000005</v>
      </c>
      <c r="F4887" t="s">
        <v>1162</v>
      </c>
      <c r="G4887" s="784" t="s">
        <v>4431</v>
      </c>
      <c r="H4887" s="784" t="s">
        <v>4431</v>
      </c>
      <c r="I4887" s="784" t="s">
        <v>5651</v>
      </c>
    </row>
    <row r="4888" spans="1:9" hidden="1">
      <c r="A4888" t="str">
        <f>Table_wabobpsvr_AzureCalc_AzureCalcRateCard[[#This Row],[ServiceName]]&amp;Table_wabobpsvr_AzureCalc_AzureCalcRateCard[[#This Row],[Price_Level]]&amp;Table_wabobpsvr_AzureCalc_AzureCalcRateCard[[#This Row],[Region]]</f>
        <v>Standard_D12 VM (Windows)B12</v>
      </c>
      <c r="B4888">
        <v>12</v>
      </c>
      <c r="C4888" t="s">
        <v>701</v>
      </c>
      <c r="D4888" t="s">
        <v>182</v>
      </c>
      <c r="E4888">
        <v>0.58279999999999998</v>
      </c>
      <c r="F4888" t="s">
        <v>1162</v>
      </c>
      <c r="G4888" s="784" t="s">
        <v>4431</v>
      </c>
      <c r="H4888" s="784" t="s">
        <v>4431</v>
      </c>
      <c r="I4888" s="784" t="s">
        <v>5651</v>
      </c>
    </row>
    <row r="4889" spans="1:9" hidden="1">
      <c r="A4889" t="str">
        <f>Table_wabobpsvr_AzureCalc_AzureCalcRateCard[[#This Row],[ServiceName]]&amp;Table_wabobpsvr_AzureCalc_AzureCalcRateCard[[#This Row],[Price_Level]]&amp;Table_wabobpsvr_AzureCalc_AzureCalcRateCard[[#This Row],[Region]]</f>
        <v>Standard_D3 VM (Non-Windows)MOSP6</v>
      </c>
      <c r="B4889">
        <v>6</v>
      </c>
      <c r="C4889" t="s">
        <v>701</v>
      </c>
      <c r="D4889" t="s">
        <v>627</v>
      </c>
      <c r="E4889">
        <v>0.308</v>
      </c>
      <c r="F4889" t="s">
        <v>1173</v>
      </c>
      <c r="G4889" s="784" t="s">
        <v>4431</v>
      </c>
      <c r="H4889" s="784" t="s">
        <v>4431</v>
      </c>
      <c r="I4889" s="784" t="s">
        <v>5652</v>
      </c>
    </row>
    <row r="4890" spans="1:9" hidden="1">
      <c r="A4890" t="str">
        <f>Table_wabobpsvr_AzureCalc_AzureCalcRateCard[[#This Row],[ServiceName]]&amp;Table_wabobpsvr_AzureCalc_AzureCalcRateCard[[#This Row],[Price_Level]]&amp;Table_wabobpsvr_AzureCalc_AzureCalcRateCard[[#This Row],[Region]]</f>
        <v>Standard_D3 VM (Non-Windows)A6</v>
      </c>
      <c r="B4890">
        <v>6</v>
      </c>
      <c r="C4890" t="s">
        <v>701</v>
      </c>
      <c r="D4890" t="s">
        <v>181</v>
      </c>
      <c r="E4890">
        <v>0.29876000000000003</v>
      </c>
      <c r="F4890" t="s">
        <v>1173</v>
      </c>
      <c r="G4890" s="784" t="s">
        <v>4431</v>
      </c>
      <c r="H4890" s="784" t="s">
        <v>4431</v>
      </c>
      <c r="I4890" s="784" t="s">
        <v>5652</v>
      </c>
    </row>
    <row r="4891" spans="1:9" hidden="1">
      <c r="A4891" t="str">
        <f>Table_wabobpsvr_AzureCalc_AzureCalcRateCard[[#This Row],[ServiceName]]&amp;Table_wabobpsvr_AzureCalc_AzureCalcRateCard[[#This Row],[Price_Level]]&amp;Table_wabobpsvr_AzureCalc_AzureCalcRateCard[[#This Row],[Region]]</f>
        <v>Standard_D3 VM (Non-Windows)B6</v>
      </c>
      <c r="B4891">
        <v>6</v>
      </c>
      <c r="C4891" t="s">
        <v>701</v>
      </c>
      <c r="D4891" t="s">
        <v>182</v>
      </c>
      <c r="E4891">
        <v>0.28952</v>
      </c>
      <c r="F4891" t="s">
        <v>1173</v>
      </c>
      <c r="G4891" s="784" t="s">
        <v>4431</v>
      </c>
      <c r="H4891" s="784" t="s">
        <v>4431</v>
      </c>
      <c r="I4891" s="784" t="s">
        <v>5652</v>
      </c>
    </row>
    <row r="4892" spans="1:9" hidden="1">
      <c r="A4892" t="str">
        <f>Table_wabobpsvr_AzureCalc_AzureCalcRateCard[[#This Row],[ServiceName]]&amp;Table_wabobpsvr_AzureCalc_AzureCalcRateCard[[#This Row],[Price_Level]]&amp;Table_wabobpsvr_AzureCalc_AzureCalcRateCard[[#This Row],[Region]]</f>
        <v>Standard_D3 VM (Non-Windows)C6</v>
      </c>
      <c r="B4892">
        <v>6</v>
      </c>
      <c r="C4892" t="s">
        <v>701</v>
      </c>
      <c r="D4892" t="s">
        <v>184</v>
      </c>
      <c r="E4892">
        <v>0.28027999999999997</v>
      </c>
      <c r="F4892" t="s">
        <v>1173</v>
      </c>
      <c r="G4892" s="784" t="s">
        <v>4431</v>
      </c>
      <c r="H4892" s="784" t="s">
        <v>4431</v>
      </c>
      <c r="I4892" s="784" t="s">
        <v>5652</v>
      </c>
    </row>
    <row r="4893" spans="1:9" hidden="1">
      <c r="A4893" t="str">
        <f>Table_wabobpsvr_AzureCalc_AzureCalcRateCard[[#This Row],[ServiceName]]&amp;Table_wabobpsvr_AzureCalc_AzureCalcRateCard[[#This Row],[Price_Level]]&amp;Table_wabobpsvr_AzureCalc_AzureCalcRateCard[[#This Row],[Region]]</f>
        <v>Standard_D3 VM (Non-Windows)D6</v>
      </c>
      <c r="B4893">
        <v>6</v>
      </c>
      <c r="C4893" t="s">
        <v>701</v>
      </c>
      <c r="D4893" t="s">
        <v>183</v>
      </c>
      <c r="E4893">
        <v>0.27104</v>
      </c>
      <c r="F4893" t="s">
        <v>1173</v>
      </c>
      <c r="G4893" s="784" t="s">
        <v>4431</v>
      </c>
      <c r="H4893" s="784" t="s">
        <v>4431</v>
      </c>
      <c r="I4893" s="784" t="s">
        <v>5652</v>
      </c>
    </row>
    <row r="4894" spans="1:9" hidden="1">
      <c r="A4894" t="str">
        <f>Table_wabobpsvr_AzureCalc_AzureCalcRateCard[[#This Row],[ServiceName]]&amp;Table_wabobpsvr_AzureCalc_AzureCalcRateCard[[#This Row],[Price_Level]]&amp;Table_wabobpsvr_AzureCalc_AzureCalcRateCard[[#This Row],[Region]]</f>
        <v>Standard_D3 VM (Non-Windows)MOSP2</v>
      </c>
      <c r="B4894">
        <v>2</v>
      </c>
      <c r="C4894" t="s">
        <v>701</v>
      </c>
      <c r="D4894" t="s">
        <v>627</v>
      </c>
      <c r="E4894">
        <v>0.26800000000000002</v>
      </c>
      <c r="F4894" t="s">
        <v>1173</v>
      </c>
      <c r="G4894" s="784" t="s">
        <v>4431</v>
      </c>
      <c r="H4894" s="784" t="s">
        <v>4431</v>
      </c>
      <c r="I4894" s="784" t="s">
        <v>5653</v>
      </c>
    </row>
    <row r="4895" spans="1:9" hidden="1">
      <c r="A4895" t="str">
        <f>Table_wabobpsvr_AzureCalc_AzureCalcRateCard[[#This Row],[ServiceName]]&amp;Table_wabobpsvr_AzureCalc_AzureCalcRateCard[[#This Row],[Price_Level]]&amp;Table_wabobpsvr_AzureCalc_AzureCalcRateCard[[#This Row],[Region]]</f>
        <v>Standard_D3 VM (Non-Windows)A2</v>
      </c>
      <c r="B4895">
        <v>2</v>
      </c>
      <c r="C4895" t="s">
        <v>701</v>
      </c>
      <c r="D4895" t="s">
        <v>181</v>
      </c>
      <c r="E4895">
        <v>0.25996000000000002</v>
      </c>
      <c r="F4895" t="s">
        <v>1173</v>
      </c>
      <c r="G4895" s="784" t="s">
        <v>4431</v>
      </c>
      <c r="H4895" s="784" t="s">
        <v>4431</v>
      </c>
      <c r="I4895" s="784" t="s">
        <v>5653</v>
      </c>
    </row>
    <row r="4896" spans="1:9" hidden="1">
      <c r="A4896" t="str">
        <f>Table_wabobpsvr_AzureCalc_AzureCalcRateCard[[#This Row],[ServiceName]]&amp;Table_wabobpsvr_AzureCalc_AzureCalcRateCard[[#This Row],[Price_Level]]&amp;Table_wabobpsvr_AzureCalc_AzureCalcRateCard[[#This Row],[Region]]</f>
        <v>Standard_D3 VM (Non-Windows)B2</v>
      </c>
      <c r="B4896">
        <v>2</v>
      </c>
      <c r="C4896" t="s">
        <v>701</v>
      </c>
      <c r="D4896" t="s">
        <v>182</v>
      </c>
      <c r="E4896">
        <v>0.25191999999999998</v>
      </c>
      <c r="F4896" t="s">
        <v>1173</v>
      </c>
      <c r="G4896" s="784" t="s">
        <v>4431</v>
      </c>
      <c r="H4896" s="784" t="s">
        <v>4431</v>
      </c>
      <c r="I4896" s="784" t="s">
        <v>5653</v>
      </c>
    </row>
    <row r="4897" spans="1:9" hidden="1">
      <c r="A4897" t="str">
        <f>Table_wabobpsvr_AzureCalc_AzureCalcRateCard[[#This Row],[ServiceName]]&amp;Table_wabobpsvr_AzureCalc_AzureCalcRateCard[[#This Row],[Price_Level]]&amp;Table_wabobpsvr_AzureCalc_AzureCalcRateCard[[#This Row],[Region]]</f>
        <v>Standard_D3 VM (Non-Windows)C2</v>
      </c>
      <c r="B4897">
        <v>2</v>
      </c>
      <c r="C4897" t="s">
        <v>701</v>
      </c>
      <c r="D4897" t="s">
        <v>184</v>
      </c>
      <c r="E4897">
        <v>0.24388000000000001</v>
      </c>
      <c r="F4897" t="s">
        <v>1173</v>
      </c>
      <c r="G4897" s="784" t="s">
        <v>4431</v>
      </c>
      <c r="H4897" s="784" t="s">
        <v>4431</v>
      </c>
      <c r="I4897" s="784" t="s">
        <v>5653</v>
      </c>
    </row>
    <row r="4898" spans="1:9" hidden="1">
      <c r="A4898" t="str">
        <f>Table_wabobpsvr_AzureCalc_AzureCalcRateCard[[#This Row],[ServiceName]]&amp;Table_wabobpsvr_AzureCalc_AzureCalcRateCard[[#This Row],[Price_Level]]&amp;Table_wabobpsvr_AzureCalc_AzureCalcRateCard[[#This Row],[Region]]</f>
        <v>Standard_D3 VM (Non-Windows)D2</v>
      </c>
      <c r="B4898">
        <v>2</v>
      </c>
      <c r="C4898" t="s">
        <v>701</v>
      </c>
      <c r="D4898" t="s">
        <v>183</v>
      </c>
      <c r="E4898">
        <v>0.23583999999999999</v>
      </c>
      <c r="F4898" t="s">
        <v>1173</v>
      </c>
      <c r="G4898" s="784" t="s">
        <v>4431</v>
      </c>
      <c r="H4898" s="784" t="s">
        <v>4431</v>
      </c>
      <c r="I4898" s="784" t="s">
        <v>5653</v>
      </c>
    </row>
    <row r="4899" spans="1:9" hidden="1">
      <c r="A4899" t="str">
        <f>Table_wabobpsvr_AzureCalc_AzureCalcRateCard[[#This Row],[ServiceName]]&amp;Table_wabobpsvr_AzureCalc_AzureCalcRateCard[[#This Row],[Price_Level]]&amp;Table_wabobpsvr_AzureCalc_AzureCalcRateCard[[#This Row],[Region]]</f>
        <v>Standard_D3 VM (Non-Windows)MOSP5</v>
      </c>
      <c r="B4899">
        <v>5</v>
      </c>
      <c r="C4899" t="s">
        <v>701</v>
      </c>
      <c r="D4899" t="s">
        <v>627</v>
      </c>
      <c r="E4899">
        <v>0.308</v>
      </c>
      <c r="F4899" t="s">
        <v>1173</v>
      </c>
      <c r="G4899" s="784" t="s">
        <v>4431</v>
      </c>
      <c r="H4899" s="784" t="s">
        <v>4431</v>
      </c>
      <c r="I4899" s="784" t="s">
        <v>5654</v>
      </c>
    </row>
    <row r="4900" spans="1:9" hidden="1">
      <c r="A4900" t="str">
        <f>Table_wabobpsvr_AzureCalc_AzureCalcRateCard[[#This Row],[ServiceName]]&amp;Table_wabobpsvr_AzureCalc_AzureCalcRateCard[[#This Row],[Price_Level]]&amp;Table_wabobpsvr_AzureCalc_AzureCalcRateCard[[#This Row],[Region]]</f>
        <v>Standard_D3 VM (Non-Windows)A5</v>
      </c>
      <c r="B4900">
        <v>5</v>
      </c>
      <c r="C4900" t="s">
        <v>701</v>
      </c>
      <c r="D4900" t="s">
        <v>181</v>
      </c>
      <c r="E4900">
        <v>0.29876000000000003</v>
      </c>
      <c r="F4900" t="s">
        <v>1173</v>
      </c>
      <c r="G4900" s="784" t="s">
        <v>4431</v>
      </c>
      <c r="H4900" s="784" t="s">
        <v>4431</v>
      </c>
      <c r="I4900" s="784" t="s">
        <v>5654</v>
      </c>
    </row>
    <row r="4901" spans="1:9" hidden="1">
      <c r="A4901" t="str">
        <f>Table_wabobpsvr_AzureCalc_AzureCalcRateCard[[#This Row],[ServiceName]]&amp;Table_wabobpsvr_AzureCalc_AzureCalcRateCard[[#This Row],[Price_Level]]&amp;Table_wabobpsvr_AzureCalc_AzureCalcRateCard[[#This Row],[Region]]</f>
        <v>Standard_D3 VM (Non-Windows)B5</v>
      </c>
      <c r="B4901">
        <v>5</v>
      </c>
      <c r="C4901" t="s">
        <v>701</v>
      </c>
      <c r="D4901" t="s">
        <v>182</v>
      </c>
      <c r="E4901">
        <v>0.28952</v>
      </c>
      <c r="F4901" t="s">
        <v>1173</v>
      </c>
      <c r="G4901" s="784" t="s">
        <v>4431</v>
      </c>
      <c r="H4901" s="784" t="s">
        <v>4431</v>
      </c>
      <c r="I4901" s="784" t="s">
        <v>5654</v>
      </c>
    </row>
    <row r="4902" spans="1:9" hidden="1">
      <c r="A4902" t="str">
        <f>Table_wabobpsvr_AzureCalc_AzureCalcRateCard[[#This Row],[ServiceName]]&amp;Table_wabobpsvr_AzureCalc_AzureCalcRateCard[[#This Row],[Price_Level]]&amp;Table_wabobpsvr_AzureCalc_AzureCalcRateCard[[#This Row],[Region]]</f>
        <v>Standard_D3 VM (Non-Windows)C5</v>
      </c>
      <c r="B4902">
        <v>5</v>
      </c>
      <c r="C4902" t="s">
        <v>701</v>
      </c>
      <c r="D4902" t="s">
        <v>184</v>
      </c>
      <c r="E4902">
        <v>0.28027999999999997</v>
      </c>
      <c r="F4902" t="s">
        <v>1173</v>
      </c>
      <c r="G4902" s="784" t="s">
        <v>4431</v>
      </c>
      <c r="H4902" s="784" t="s">
        <v>4431</v>
      </c>
      <c r="I4902" s="784" t="s">
        <v>5654</v>
      </c>
    </row>
    <row r="4903" spans="1:9" hidden="1">
      <c r="A4903" t="str">
        <f>Table_wabobpsvr_AzureCalc_AzureCalcRateCard[[#This Row],[ServiceName]]&amp;Table_wabobpsvr_AzureCalc_AzureCalcRateCard[[#This Row],[Price_Level]]&amp;Table_wabobpsvr_AzureCalc_AzureCalcRateCard[[#This Row],[Region]]</f>
        <v>Standard_D3 VM (Non-Windows)D5</v>
      </c>
      <c r="B4903">
        <v>5</v>
      </c>
      <c r="C4903" t="s">
        <v>701</v>
      </c>
      <c r="D4903" t="s">
        <v>183</v>
      </c>
      <c r="E4903">
        <v>0.27104</v>
      </c>
      <c r="F4903" t="s">
        <v>1173</v>
      </c>
      <c r="G4903" s="784" t="s">
        <v>4431</v>
      </c>
      <c r="H4903" s="784" t="s">
        <v>4431</v>
      </c>
      <c r="I4903" s="784" t="s">
        <v>5654</v>
      </c>
    </row>
    <row r="4904" spans="1:9" hidden="1">
      <c r="A4904" t="str">
        <f>Table_wabobpsvr_AzureCalc_AzureCalcRateCard[[#This Row],[ServiceName]]&amp;Table_wabobpsvr_AzureCalc_AzureCalcRateCard[[#This Row],[Price_Level]]&amp;Table_wabobpsvr_AzureCalc_AzureCalcRateCard[[#This Row],[Region]]</f>
        <v>Standard_D3 VM (Non-Windows)MOSP1</v>
      </c>
      <c r="B4904">
        <v>1</v>
      </c>
      <c r="C4904" t="s">
        <v>701</v>
      </c>
      <c r="D4904" t="s">
        <v>627</v>
      </c>
      <c r="E4904">
        <v>0.26800000000000002</v>
      </c>
      <c r="F4904" t="s">
        <v>1173</v>
      </c>
      <c r="G4904" s="784" t="s">
        <v>4431</v>
      </c>
      <c r="H4904" s="784" t="s">
        <v>4431</v>
      </c>
      <c r="I4904" s="784" t="s">
        <v>5655</v>
      </c>
    </row>
    <row r="4905" spans="1:9" hidden="1">
      <c r="A4905" t="str">
        <f>Table_wabobpsvr_AzureCalc_AzureCalcRateCard[[#This Row],[ServiceName]]&amp;Table_wabobpsvr_AzureCalc_AzureCalcRateCard[[#This Row],[Price_Level]]&amp;Table_wabobpsvr_AzureCalc_AzureCalcRateCard[[#This Row],[Region]]</f>
        <v>Standard_D3 VM (Non-Windows)A1</v>
      </c>
      <c r="B4905">
        <v>1</v>
      </c>
      <c r="C4905" t="s">
        <v>701</v>
      </c>
      <c r="D4905" t="s">
        <v>181</v>
      </c>
      <c r="E4905">
        <v>0.25996000000000002</v>
      </c>
      <c r="F4905" t="s">
        <v>1173</v>
      </c>
      <c r="G4905" s="784" t="s">
        <v>4431</v>
      </c>
      <c r="H4905" s="784" t="s">
        <v>4431</v>
      </c>
      <c r="I4905" s="784" t="s">
        <v>5655</v>
      </c>
    </row>
    <row r="4906" spans="1:9" hidden="1">
      <c r="A4906" t="str">
        <f>Table_wabobpsvr_AzureCalc_AzureCalcRateCard[[#This Row],[ServiceName]]&amp;Table_wabobpsvr_AzureCalc_AzureCalcRateCard[[#This Row],[Price_Level]]&amp;Table_wabobpsvr_AzureCalc_AzureCalcRateCard[[#This Row],[Region]]</f>
        <v>Standard_D3 VM (Non-Windows)B1</v>
      </c>
      <c r="B4906">
        <v>1</v>
      </c>
      <c r="C4906" t="s">
        <v>701</v>
      </c>
      <c r="D4906" t="s">
        <v>182</v>
      </c>
      <c r="E4906">
        <v>0.25191999999999998</v>
      </c>
      <c r="F4906" t="s">
        <v>1173</v>
      </c>
      <c r="G4906" s="784" t="s">
        <v>4431</v>
      </c>
      <c r="H4906" s="784" t="s">
        <v>4431</v>
      </c>
      <c r="I4906" s="784" t="s">
        <v>5655</v>
      </c>
    </row>
    <row r="4907" spans="1:9" hidden="1">
      <c r="A4907" t="str">
        <f>Table_wabobpsvr_AzureCalc_AzureCalcRateCard[[#This Row],[ServiceName]]&amp;Table_wabobpsvr_AzureCalc_AzureCalcRateCard[[#This Row],[Price_Level]]&amp;Table_wabobpsvr_AzureCalc_AzureCalcRateCard[[#This Row],[Region]]</f>
        <v>Standard_D3 VM (Non-Windows)C1</v>
      </c>
      <c r="B4907">
        <v>1</v>
      </c>
      <c r="C4907" t="s">
        <v>701</v>
      </c>
      <c r="D4907" t="s">
        <v>184</v>
      </c>
      <c r="E4907">
        <v>0.24388000000000001</v>
      </c>
      <c r="F4907" t="s">
        <v>1173</v>
      </c>
      <c r="G4907" s="784" t="s">
        <v>4431</v>
      </c>
      <c r="H4907" s="784" t="s">
        <v>4431</v>
      </c>
      <c r="I4907" s="784" t="s">
        <v>5655</v>
      </c>
    </row>
    <row r="4908" spans="1:9" hidden="1">
      <c r="A4908" t="str">
        <f>Table_wabobpsvr_AzureCalc_AzureCalcRateCard[[#This Row],[ServiceName]]&amp;Table_wabobpsvr_AzureCalc_AzureCalcRateCard[[#This Row],[Price_Level]]&amp;Table_wabobpsvr_AzureCalc_AzureCalcRateCard[[#This Row],[Region]]</f>
        <v>Standard_D3 VM (Non-Windows)D1</v>
      </c>
      <c r="B4908">
        <v>1</v>
      </c>
      <c r="C4908" t="s">
        <v>701</v>
      </c>
      <c r="D4908" t="s">
        <v>183</v>
      </c>
      <c r="E4908">
        <v>0.23583999999999999</v>
      </c>
      <c r="F4908" t="s">
        <v>1173</v>
      </c>
      <c r="G4908" s="784" t="s">
        <v>4431</v>
      </c>
      <c r="H4908" s="784" t="s">
        <v>4431</v>
      </c>
      <c r="I4908" s="784" t="s">
        <v>5655</v>
      </c>
    </row>
    <row r="4909" spans="1:9" hidden="1">
      <c r="A4909" t="str">
        <f>Table_wabobpsvr_AzureCalc_AzureCalcRateCard[[#This Row],[ServiceName]]&amp;Table_wabobpsvr_AzureCalc_AzureCalcRateCard[[#This Row],[Price_Level]]&amp;Table_wabobpsvr_AzureCalc_AzureCalcRateCard[[#This Row],[Region]]</f>
        <v>Standard_D3 VM (Non-Windows)MOSP4</v>
      </c>
      <c r="B4909">
        <v>4</v>
      </c>
      <c r="C4909" t="s">
        <v>701</v>
      </c>
      <c r="D4909" t="s">
        <v>627</v>
      </c>
      <c r="E4909">
        <v>0.308</v>
      </c>
      <c r="F4909" t="s">
        <v>1173</v>
      </c>
      <c r="G4909" s="784" t="s">
        <v>4431</v>
      </c>
      <c r="H4909" s="784" t="s">
        <v>4431</v>
      </c>
      <c r="I4909" s="784" t="s">
        <v>5656</v>
      </c>
    </row>
    <row r="4910" spans="1:9" hidden="1">
      <c r="A4910" t="str">
        <f>Table_wabobpsvr_AzureCalc_AzureCalcRateCard[[#This Row],[ServiceName]]&amp;Table_wabobpsvr_AzureCalc_AzureCalcRateCard[[#This Row],[Price_Level]]&amp;Table_wabobpsvr_AzureCalc_AzureCalcRateCard[[#This Row],[Region]]</f>
        <v>Standard_D3 VM (Non-Windows)A4</v>
      </c>
      <c r="B4910">
        <v>4</v>
      </c>
      <c r="C4910" t="s">
        <v>701</v>
      </c>
      <c r="D4910" t="s">
        <v>181</v>
      </c>
      <c r="E4910">
        <v>0.29876000000000003</v>
      </c>
      <c r="F4910" t="s">
        <v>1173</v>
      </c>
      <c r="G4910" s="784" t="s">
        <v>4431</v>
      </c>
      <c r="H4910" s="784" t="s">
        <v>4431</v>
      </c>
      <c r="I4910" s="784" t="s">
        <v>5656</v>
      </c>
    </row>
    <row r="4911" spans="1:9" hidden="1">
      <c r="A4911" t="str">
        <f>Table_wabobpsvr_AzureCalc_AzureCalcRateCard[[#This Row],[ServiceName]]&amp;Table_wabobpsvr_AzureCalc_AzureCalcRateCard[[#This Row],[Price_Level]]&amp;Table_wabobpsvr_AzureCalc_AzureCalcRateCard[[#This Row],[Region]]</f>
        <v>Standard_D3 VM (Non-Windows)B4</v>
      </c>
      <c r="B4911">
        <v>4</v>
      </c>
      <c r="C4911" t="s">
        <v>701</v>
      </c>
      <c r="D4911" t="s">
        <v>182</v>
      </c>
      <c r="E4911">
        <v>0.28952</v>
      </c>
      <c r="F4911" t="s">
        <v>1173</v>
      </c>
      <c r="G4911" s="784" t="s">
        <v>4431</v>
      </c>
      <c r="H4911" s="784" t="s">
        <v>4431</v>
      </c>
      <c r="I4911" s="784" t="s">
        <v>5656</v>
      </c>
    </row>
    <row r="4912" spans="1:9" hidden="1">
      <c r="A4912" t="str">
        <f>Table_wabobpsvr_AzureCalc_AzureCalcRateCard[[#This Row],[ServiceName]]&amp;Table_wabobpsvr_AzureCalc_AzureCalcRateCard[[#This Row],[Price_Level]]&amp;Table_wabobpsvr_AzureCalc_AzureCalcRateCard[[#This Row],[Region]]</f>
        <v>Standard_D3 VM (Non-Windows)C4</v>
      </c>
      <c r="B4912">
        <v>4</v>
      </c>
      <c r="C4912" t="s">
        <v>701</v>
      </c>
      <c r="D4912" t="s">
        <v>184</v>
      </c>
      <c r="E4912">
        <v>0.28027999999999997</v>
      </c>
      <c r="F4912" t="s">
        <v>1173</v>
      </c>
      <c r="G4912" s="784" t="s">
        <v>4431</v>
      </c>
      <c r="H4912" s="784" t="s">
        <v>4431</v>
      </c>
      <c r="I4912" s="784" t="s">
        <v>5656</v>
      </c>
    </row>
    <row r="4913" spans="1:9" hidden="1">
      <c r="A4913" t="str">
        <f>Table_wabobpsvr_AzureCalc_AzureCalcRateCard[[#This Row],[ServiceName]]&amp;Table_wabobpsvr_AzureCalc_AzureCalcRateCard[[#This Row],[Price_Level]]&amp;Table_wabobpsvr_AzureCalc_AzureCalcRateCard[[#This Row],[Region]]</f>
        <v>Standard_D3 VM (Non-Windows)D4</v>
      </c>
      <c r="B4913">
        <v>4</v>
      </c>
      <c r="C4913" t="s">
        <v>701</v>
      </c>
      <c r="D4913" t="s">
        <v>183</v>
      </c>
      <c r="E4913">
        <v>0.27104</v>
      </c>
      <c r="F4913" t="s">
        <v>1173</v>
      </c>
      <c r="G4913" s="784" t="s">
        <v>4431</v>
      </c>
      <c r="H4913" s="784" t="s">
        <v>4431</v>
      </c>
      <c r="I4913" s="784" t="s">
        <v>5656</v>
      </c>
    </row>
    <row r="4914" spans="1:9" hidden="1">
      <c r="A4914" s="784" t="str">
        <f>Table_wabobpsvr_AzureCalc_AzureCalcRateCard[[#This Row],[ServiceName]]&amp;Table_wabobpsvr_AzureCalc_AzureCalcRateCard[[#This Row],[Price_Level]]&amp;Table_wabobpsvr_AzureCalc_AzureCalcRateCard[[#This Row],[Region]]</f>
        <v>Standard_D3 VM (Non-Windows)MOSP14</v>
      </c>
      <c r="B4914" s="784">
        <v>14</v>
      </c>
      <c r="C4914" s="784" t="s">
        <v>701</v>
      </c>
      <c r="D4914" s="784" t="s">
        <v>627</v>
      </c>
      <c r="E4914" s="784">
        <v>0.33500000000000002</v>
      </c>
      <c r="F4914" s="784" t="s">
        <v>1173</v>
      </c>
      <c r="G4914" s="784" t="s">
        <v>4431</v>
      </c>
      <c r="H4914" s="784" t="s">
        <v>4431</v>
      </c>
      <c r="I4914" s="784" t="s">
        <v>5657</v>
      </c>
    </row>
    <row r="4915" spans="1:9" hidden="1">
      <c r="A4915" s="784" t="str">
        <f>Table_wabobpsvr_AzureCalc_AzureCalcRateCard[[#This Row],[ServiceName]]&amp;Table_wabobpsvr_AzureCalc_AzureCalcRateCard[[#This Row],[Price_Level]]&amp;Table_wabobpsvr_AzureCalc_AzureCalcRateCard[[#This Row],[Region]]</f>
        <v>Standard_D3 VM (Non-Windows)A14</v>
      </c>
      <c r="B4915" s="784">
        <v>14</v>
      </c>
      <c r="C4915" s="784" t="s">
        <v>701</v>
      </c>
      <c r="D4915" s="784" t="s">
        <v>181</v>
      </c>
      <c r="E4915" s="784">
        <v>0.32495000000000002</v>
      </c>
      <c r="F4915" s="784" t="s">
        <v>1173</v>
      </c>
      <c r="G4915" s="784" t="s">
        <v>4431</v>
      </c>
      <c r="H4915" s="784" t="s">
        <v>4431</v>
      </c>
      <c r="I4915" s="784" t="s">
        <v>5657</v>
      </c>
    </row>
    <row r="4916" spans="1:9" hidden="1">
      <c r="A4916" t="str">
        <f>Table_wabobpsvr_AzureCalc_AzureCalcRateCard[[#This Row],[ServiceName]]&amp;Table_wabobpsvr_AzureCalc_AzureCalcRateCard[[#This Row],[Price_Level]]&amp;Table_wabobpsvr_AzureCalc_AzureCalcRateCard[[#This Row],[Region]]</f>
        <v>Standard_D3 VM (Non-Windows)B14</v>
      </c>
      <c r="B4916">
        <v>14</v>
      </c>
      <c r="C4916" t="s">
        <v>701</v>
      </c>
      <c r="D4916" t="s">
        <v>182</v>
      </c>
      <c r="E4916">
        <v>0.39900000000000002</v>
      </c>
      <c r="F4916" t="s">
        <v>1173</v>
      </c>
      <c r="G4916" s="784" t="s">
        <v>4431</v>
      </c>
      <c r="H4916" s="784" t="s">
        <v>4431</v>
      </c>
      <c r="I4916" s="784" t="s">
        <v>5657</v>
      </c>
    </row>
    <row r="4917" spans="1:9" hidden="1">
      <c r="A4917" t="str">
        <f>Table_wabobpsvr_AzureCalc_AzureCalcRateCard[[#This Row],[ServiceName]]&amp;Table_wabobpsvr_AzureCalc_AzureCalcRateCard[[#This Row],[Price_Level]]&amp;Table_wabobpsvr_AzureCalc_AzureCalcRateCard[[#This Row],[Region]]</f>
        <v>Standard_D3 VM (Non-Windows)C14</v>
      </c>
      <c r="B4917">
        <v>14</v>
      </c>
      <c r="C4917" t="s">
        <v>701</v>
      </c>
      <c r="D4917" t="s">
        <v>184</v>
      </c>
      <c r="E4917">
        <v>0.30485000000000001</v>
      </c>
      <c r="F4917" t="s">
        <v>1173</v>
      </c>
      <c r="G4917" s="784" t="s">
        <v>4431</v>
      </c>
      <c r="H4917" s="784" t="s">
        <v>4431</v>
      </c>
      <c r="I4917" s="784" t="s">
        <v>5657</v>
      </c>
    </row>
    <row r="4918" spans="1:9" hidden="1">
      <c r="A4918" t="str">
        <f>Table_wabobpsvr_AzureCalc_AzureCalcRateCard[[#This Row],[ServiceName]]&amp;Table_wabobpsvr_AzureCalc_AzureCalcRateCard[[#This Row],[Price_Level]]&amp;Table_wabobpsvr_AzureCalc_AzureCalcRateCard[[#This Row],[Region]]</f>
        <v>Standard_D3 VM (Non-Windows)D14</v>
      </c>
      <c r="B4918">
        <v>14</v>
      </c>
      <c r="C4918" t="s">
        <v>701</v>
      </c>
      <c r="D4918" t="s">
        <v>183</v>
      </c>
      <c r="E4918">
        <v>0.29480000000000001</v>
      </c>
      <c r="F4918" t="s">
        <v>1173</v>
      </c>
      <c r="G4918" s="784" t="s">
        <v>4431</v>
      </c>
      <c r="H4918" s="784" t="s">
        <v>4431</v>
      </c>
      <c r="I4918" s="784" t="s">
        <v>5657</v>
      </c>
    </row>
    <row r="4919" spans="1:9" hidden="1">
      <c r="A4919" t="str">
        <f>Table_wabobpsvr_AzureCalc_AzureCalcRateCard[[#This Row],[ServiceName]]&amp;Table_wabobpsvr_AzureCalc_AzureCalcRateCard[[#This Row],[Price_Level]]&amp;Table_wabobpsvr_AzureCalc_AzureCalcRateCard[[#This Row],[Region]]</f>
        <v>Standard_D3 VM (Non-Windows)MOSP</v>
      </c>
      <c r="C4919" t="s">
        <v>701</v>
      </c>
      <c r="D4919" t="s">
        <v>627</v>
      </c>
      <c r="E4919">
        <v>0.26800000000000002</v>
      </c>
      <c r="F4919" t="s">
        <v>1173</v>
      </c>
      <c r="G4919" s="784" t="s">
        <v>4431</v>
      </c>
      <c r="H4919" s="784" t="s">
        <v>4431</v>
      </c>
      <c r="I4919" s="784" t="s">
        <v>5658</v>
      </c>
    </row>
    <row r="4920" spans="1:9" hidden="1">
      <c r="A4920" t="str">
        <f>Table_wabobpsvr_AzureCalc_AzureCalcRateCard[[#This Row],[ServiceName]]&amp;Table_wabobpsvr_AzureCalc_AzureCalcRateCard[[#This Row],[Price_Level]]&amp;Table_wabobpsvr_AzureCalc_AzureCalcRateCard[[#This Row],[Region]]</f>
        <v>Standard_D3 VM (Non-Windows)A</v>
      </c>
      <c r="C4920" t="s">
        <v>701</v>
      </c>
      <c r="D4920" t="s">
        <v>181</v>
      </c>
      <c r="E4920">
        <v>0.25996000000000002</v>
      </c>
      <c r="F4920" t="s">
        <v>1173</v>
      </c>
      <c r="G4920" s="784" t="s">
        <v>3625</v>
      </c>
      <c r="H4920" s="784" t="s">
        <v>3626</v>
      </c>
      <c r="I4920" s="784" t="s">
        <v>5658</v>
      </c>
    </row>
    <row r="4921" spans="1:9" hidden="1">
      <c r="A4921" t="str">
        <f>Table_wabobpsvr_AzureCalc_AzureCalcRateCard[[#This Row],[ServiceName]]&amp;Table_wabobpsvr_AzureCalc_AzureCalcRateCard[[#This Row],[Price_Level]]&amp;Table_wabobpsvr_AzureCalc_AzureCalcRateCard[[#This Row],[Region]]</f>
        <v>Standard_D3 VM (Non-Windows)B</v>
      </c>
      <c r="C4921" t="s">
        <v>701</v>
      </c>
      <c r="D4921" t="s">
        <v>182</v>
      </c>
      <c r="E4921">
        <v>0.25191999999999998</v>
      </c>
      <c r="F4921" t="s">
        <v>1173</v>
      </c>
      <c r="G4921" s="784" t="s">
        <v>3625</v>
      </c>
      <c r="H4921" s="784" t="s">
        <v>3626</v>
      </c>
      <c r="I4921" s="784" t="s">
        <v>5658</v>
      </c>
    </row>
    <row r="4922" spans="1:9" hidden="1">
      <c r="A4922" t="str">
        <f>Table_wabobpsvr_AzureCalc_AzureCalcRateCard[[#This Row],[ServiceName]]&amp;Table_wabobpsvr_AzureCalc_AzureCalcRateCard[[#This Row],[Price_Level]]&amp;Table_wabobpsvr_AzureCalc_AzureCalcRateCard[[#This Row],[Region]]</f>
        <v>Standard_D3 VM (Non-Windows)C</v>
      </c>
      <c r="C4922" t="s">
        <v>701</v>
      </c>
      <c r="D4922" t="s">
        <v>184</v>
      </c>
      <c r="E4922">
        <v>0.24388000000000001</v>
      </c>
      <c r="F4922" t="s">
        <v>1173</v>
      </c>
      <c r="G4922" s="784" t="s">
        <v>3625</v>
      </c>
      <c r="H4922" s="784" t="s">
        <v>3626</v>
      </c>
      <c r="I4922" s="784" t="s">
        <v>5658</v>
      </c>
    </row>
    <row r="4923" spans="1:9" hidden="1">
      <c r="A4923" t="str">
        <f>Table_wabobpsvr_AzureCalc_AzureCalcRateCard[[#This Row],[ServiceName]]&amp;Table_wabobpsvr_AzureCalc_AzureCalcRateCard[[#This Row],[Price_Level]]&amp;Table_wabobpsvr_AzureCalc_AzureCalcRateCard[[#This Row],[Region]]</f>
        <v>Standard_D3 VM (Non-Windows)D</v>
      </c>
      <c r="C4923" t="s">
        <v>701</v>
      </c>
      <c r="D4923" t="s">
        <v>183</v>
      </c>
      <c r="E4923">
        <v>0.23583999999999999</v>
      </c>
      <c r="F4923" t="s">
        <v>1173</v>
      </c>
      <c r="G4923" s="784" t="s">
        <v>3625</v>
      </c>
      <c r="H4923" s="784" t="s">
        <v>3626</v>
      </c>
      <c r="I4923" s="784" t="s">
        <v>5658</v>
      </c>
    </row>
    <row r="4924" spans="1:9" hidden="1">
      <c r="A4924" t="str">
        <f>Table_wabobpsvr_AzureCalc_AzureCalcRateCard[[#This Row],[ServiceName]]&amp;Table_wabobpsvr_AzureCalc_AzureCalcRateCard[[#This Row],[Price_Level]]&amp;Table_wabobpsvr_AzureCalc_AzureCalcRateCard[[#This Row],[Region]]</f>
        <v>Standard_D3 VM (Windows)MOSP10</v>
      </c>
      <c r="B4924">
        <v>10</v>
      </c>
      <c r="C4924" t="s">
        <v>701</v>
      </c>
      <c r="D4924" t="s">
        <v>627</v>
      </c>
      <c r="E4924">
        <v>0.74099999999999999</v>
      </c>
      <c r="F4924" t="s">
        <v>1174</v>
      </c>
      <c r="G4924" s="784" t="s">
        <v>4431</v>
      </c>
      <c r="H4924" s="784" t="s">
        <v>4431</v>
      </c>
      <c r="I4924" s="784" t="s">
        <v>5659</v>
      </c>
    </row>
    <row r="4925" spans="1:9" hidden="1">
      <c r="A4925" t="str">
        <f>Table_wabobpsvr_AzureCalc_AzureCalcRateCard[[#This Row],[ServiceName]]&amp;Table_wabobpsvr_AzureCalc_AzureCalcRateCard[[#This Row],[Price_Level]]&amp;Table_wabobpsvr_AzureCalc_AzureCalcRateCard[[#This Row],[Region]]</f>
        <v>Standard_D3 VM (Windows)A10</v>
      </c>
      <c r="B4925">
        <v>10</v>
      </c>
      <c r="C4925" t="s">
        <v>701</v>
      </c>
      <c r="D4925" t="s">
        <v>181</v>
      </c>
      <c r="E4925">
        <v>0.71877000000000002</v>
      </c>
      <c r="F4925" t="s">
        <v>1174</v>
      </c>
      <c r="G4925" s="784" t="s">
        <v>4431</v>
      </c>
      <c r="H4925" s="784" t="s">
        <v>4431</v>
      </c>
      <c r="I4925" s="784" t="s">
        <v>5659</v>
      </c>
    </row>
    <row r="4926" spans="1:9" hidden="1">
      <c r="A4926" t="str">
        <f>Table_wabobpsvr_AzureCalc_AzureCalcRateCard[[#This Row],[ServiceName]]&amp;Table_wabobpsvr_AzureCalc_AzureCalcRateCard[[#This Row],[Price_Level]]&amp;Table_wabobpsvr_AzureCalc_AzureCalcRateCard[[#This Row],[Region]]</f>
        <v>Standard_D3 VM (Windows)B10</v>
      </c>
      <c r="B4926">
        <v>10</v>
      </c>
      <c r="C4926" t="s">
        <v>701</v>
      </c>
      <c r="D4926" t="s">
        <v>182</v>
      </c>
      <c r="E4926">
        <v>0.69654000000000005</v>
      </c>
      <c r="F4926" t="s">
        <v>1174</v>
      </c>
      <c r="G4926" s="784" t="s">
        <v>4431</v>
      </c>
      <c r="H4926" s="784" t="s">
        <v>4431</v>
      </c>
      <c r="I4926" s="784" t="s">
        <v>5659</v>
      </c>
    </row>
    <row r="4927" spans="1:9" hidden="1">
      <c r="A4927" t="str">
        <f>Table_wabobpsvr_AzureCalc_AzureCalcRateCard[[#This Row],[ServiceName]]&amp;Table_wabobpsvr_AzureCalc_AzureCalcRateCard[[#This Row],[Price_Level]]&amp;Table_wabobpsvr_AzureCalc_AzureCalcRateCard[[#This Row],[Region]]</f>
        <v>Standard_D3 VM (Windows)C10</v>
      </c>
      <c r="B4927">
        <v>10</v>
      </c>
      <c r="C4927" t="s">
        <v>701</v>
      </c>
      <c r="D4927" t="s">
        <v>184</v>
      </c>
      <c r="E4927">
        <v>0.67430999999999996</v>
      </c>
      <c r="F4927" t="s">
        <v>1174</v>
      </c>
      <c r="G4927" s="784" t="s">
        <v>4431</v>
      </c>
      <c r="H4927" s="784" t="s">
        <v>4431</v>
      </c>
      <c r="I4927" s="784" t="s">
        <v>5659</v>
      </c>
    </row>
    <row r="4928" spans="1:9" hidden="1">
      <c r="A4928" t="str">
        <f>Table_wabobpsvr_AzureCalc_AzureCalcRateCard[[#This Row],[ServiceName]]&amp;Table_wabobpsvr_AzureCalc_AzureCalcRateCard[[#This Row],[Price_Level]]&amp;Table_wabobpsvr_AzureCalc_AzureCalcRateCard[[#This Row],[Region]]</f>
        <v>Standard_D3 VM (Windows)D10</v>
      </c>
      <c r="B4928">
        <v>10</v>
      </c>
      <c r="C4928" t="s">
        <v>701</v>
      </c>
      <c r="D4928" t="s">
        <v>183</v>
      </c>
      <c r="E4928">
        <v>0.65207999999999999</v>
      </c>
      <c r="F4928" t="s">
        <v>1174</v>
      </c>
      <c r="G4928" s="784" t="s">
        <v>4431</v>
      </c>
      <c r="H4928" s="784" t="s">
        <v>4431</v>
      </c>
      <c r="I4928" s="784" t="s">
        <v>5659</v>
      </c>
    </row>
    <row r="4929" spans="1:9" hidden="1">
      <c r="A4929" t="str">
        <f>Table_wabobpsvr_AzureCalc_AzureCalcRateCard[[#This Row],[ServiceName]]&amp;Table_wabobpsvr_AzureCalc_AzureCalcRateCard[[#This Row],[Price_Level]]&amp;Table_wabobpsvr_AzureCalc_AzureCalcRateCard[[#This Row],[Region]]</f>
        <v>Standard_D3 VM (Windows)MOSP9</v>
      </c>
      <c r="B4929">
        <v>9</v>
      </c>
      <c r="C4929" t="s">
        <v>701</v>
      </c>
      <c r="D4929" t="s">
        <v>627</v>
      </c>
      <c r="E4929">
        <v>0.64400000000000002</v>
      </c>
      <c r="F4929" t="s">
        <v>1174</v>
      </c>
      <c r="G4929" s="784" t="s">
        <v>4431</v>
      </c>
      <c r="H4929" s="784" t="s">
        <v>4431</v>
      </c>
      <c r="I4929" s="784" t="s">
        <v>5660</v>
      </c>
    </row>
    <row r="4930" spans="1:9" hidden="1">
      <c r="A4930" t="str">
        <f>Table_wabobpsvr_AzureCalc_AzureCalcRateCard[[#This Row],[ServiceName]]&amp;Table_wabobpsvr_AzureCalc_AzureCalcRateCard[[#This Row],[Price_Level]]&amp;Table_wabobpsvr_AzureCalc_AzureCalcRateCard[[#This Row],[Region]]</f>
        <v>Standard_D3 VM (Windows)A9</v>
      </c>
      <c r="B4930">
        <v>9</v>
      </c>
      <c r="C4930" t="s">
        <v>701</v>
      </c>
      <c r="D4930" t="s">
        <v>181</v>
      </c>
      <c r="E4930">
        <v>0.62468000000000001</v>
      </c>
      <c r="F4930" t="s">
        <v>1174</v>
      </c>
      <c r="G4930" s="784" t="s">
        <v>4431</v>
      </c>
      <c r="H4930" s="784" t="s">
        <v>4431</v>
      </c>
      <c r="I4930" s="784" t="s">
        <v>5660</v>
      </c>
    </row>
    <row r="4931" spans="1:9" hidden="1">
      <c r="A4931" t="str">
        <f>Table_wabobpsvr_AzureCalc_AzureCalcRateCard[[#This Row],[ServiceName]]&amp;Table_wabobpsvr_AzureCalc_AzureCalcRateCard[[#This Row],[Price_Level]]&amp;Table_wabobpsvr_AzureCalc_AzureCalcRateCard[[#This Row],[Region]]</f>
        <v>Standard_D3 VM (Windows)B9</v>
      </c>
      <c r="B4931">
        <v>9</v>
      </c>
      <c r="C4931" t="s">
        <v>701</v>
      </c>
      <c r="D4931" t="s">
        <v>182</v>
      </c>
      <c r="E4931">
        <v>0.60536000000000001</v>
      </c>
      <c r="F4931" t="s">
        <v>1174</v>
      </c>
      <c r="G4931" s="784" t="s">
        <v>4431</v>
      </c>
      <c r="H4931" s="784" t="s">
        <v>4431</v>
      </c>
      <c r="I4931" s="784" t="s">
        <v>5660</v>
      </c>
    </row>
    <row r="4932" spans="1:9" hidden="1">
      <c r="A4932" t="str">
        <f>Table_wabobpsvr_AzureCalc_AzureCalcRateCard[[#This Row],[ServiceName]]&amp;Table_wabobpsvr_AzureCalc_AzureCalcRateCard[[#This Row],[Price_Level]]&amp;Table_wabobpsvr_AzureCalc_AzureCalcRateCard[[#This Row],[Region]]</f>
        <v>Standard_D3 VM (Windows)C9</v>
      </c>
      <c r="B4932">
        <v>9</v>
      </c>
      <c r="C4932" t="s">
        <v>701</v>
      </c>
      <c r="D4932" t="s">
        <v>184</v>
      </c>
      <c r="E4932">
        <v>0.58604000000000001</v>
      </c>
      <c r="F4932" t="s">
        <v>1174</v>
      </c>
      <c r="G4932" s="784" t="s">
        <v>4431</v>
      </c>
      <c r="H4932" s="784" t="s">
        <v>4431</v>
      </c>
      <c r="I4932" s="784" t="s">
        <v>5660</v>
      </c>
    </row>
    <row r="4933" spans="1:9" hidden="1">
      <c r="A4933" t="str">
        <f>Table_wabobpsvr_AzureCalc_AzureCalcRateCard[[#This Row],[ServiceName]]&amp;Table_wabobpsvr_AzureCalc_AzureCalcRateCard[[#This Row],[Price_Level]]&amp;Table_wabobpsvr_AzureCalc_AzureCalcRateCard[[#This Row],[Region]]</f>
        <v>Standard_D3 VM (Windows)D9</v>
      </c>
      <c r="B4933">
        <v>9</v>
      </c>
      <c r="C4933" t="s">
        <v>701</v>
      </c>
      <c r="D4933" t="s">
        <v>183</v>
      </c>
      <c r="E4933">
        <v>0.56672</v>
      </c>
      <c r="F4933" t="s">
        <v>1174</v>
      </c>
      <c r="G4933" s="784" t="s">
        <v>4431</v>
      </c>
      <c r="H4933" s="784" t="s">
        <v>4431</v>
      </c>
      <c r="I4933" s="784" t="s">
        <v>5660</v>
      </c>
    </row>
    <row r="4934" spans="1:9" hidden="1">
      <c r="A4934" t="str">
        <f>Table_wabobpsvr_AzureCalc_AzureCalcRateCard[[#This Row],[ServiceName]]&amp;Table_wabobpsvr_AzureCalc_AzureCalcRateCard[[#This Row],[Price_Level]]&amp;Table_wabobpsvr_AzureCalc_AzureCalcRateCard[[#This Row],[Region]]</f>
        <v>Standard_D3 VM (Windows)MOSP13</v>
      </c>
      <c r="B4934">
        <v>13</v>
      </c>
      <c r="C4934" t="s">
        <v>701</v>
      </c>
      <c r="D4934" t="s">
        <v>627</v>
      </c>
      <c r="E4934">
        <v>0.63200000000000001</v>
      </c>
      <c r="F4934" t="s">
        <v>1174</v>
      </c>
      <c r="G4934" s="784" t="s">
        <v>4431</v>
      </c>
      <c r="H4934" s="784" t="s">
        <v>4431</v>
      </c>
      <c r="I4934" s="784" t="s">
        <v>5661</v>
      </c>
    </row>
    <row r="4935" spans="1:9" hidden="1">
      <c r="A4935" t="str">
        <f>Table_wabobpsvr_AzureCalc_AzureCalcRateCard[[#This Row],[ServiceName]]&amp;Table_wabobpsvr_AzureCalc_AzureCalcRateCard[[#This Row],[Price_Level]]&amp;Table_wabobpsvr_AzureCalc_AzureCalcRateCard[[#This Row],[Region]]</f>
        <v>Standard_D3 VM (Windows)A13</v>
      </c>
      <c r="B4935">
        <v>13</v>
      </c>
      <c r="C4935" t="s">
        <v>701</v>
      </c>
      <c r="D4935" t="s">
        <v>181</v>
      </c>
      <c r="E4935">
        <v>0.61304000000000003</v>
      </c>
      <c r="F4935" t="s">
        <v>1174</v>
      </c>
      <c r="G4935" s="784" t="s">
        <v>4431</v>
      </c>
      <c r="H4935" s="784" t="s">
        <v>4431</v>
      </c>
      <c r="I4935" s="784" t="s">
        <v>5661</v>
      </c>
    </row>
    <row r="4936" spans="1:9" hidden="1">
      <c r="A4936" t="str">
        <f>Table_wabobpsvr_AzureCalc_AzureCalcRateCard[[#This Row],[ServiceName]]&amp;Table_wabobpsvr_AzureCalc_AzureCalcRateCard[[#This Row],[Price_Level]]&amp;Table_wabobpsvr_AzureCalc_AzureCalcRateCard[[#This Row],[Region]]</f>
        <v>Standard_D3 VM (Windows)B13</v>
      </c>
      <c r="B4936">
        <v>13</v>
      </c>
      <c r="C4936" t="s">
        <v>701</v>
      </c>
      <c r="D4936" t="s">
        <v>182</v>
      </c>
      <c r="E4936">
        <v>0.59408000000000005</v>
      </c>
      <c r="F4936" t="s">
        <v>1174</v>
      </c>
      <c r="G4936" s="784" t="s">
        <v>4431</v>
      </c>
      <c r="H4936" s="784" t="s">
        <v>4431</v>
      </c>
      <c r="I4936" s="784" t="s">
        <v>5661</v>
      </c>
    </row>
    <row r="4937" spans="1:9" hidden="1">
      <c r="A4937" t="str">
        <f>Table_wabobpsvr_AzureCalc_AzureCalcRateCard[[#This Row],[ServiceName]]&amp;Table_wabobpsvr_AzureCalc_AzureCalcRateCard[[#This Row],[Price_Level]]&amp;Table_wabobpsvr_AzureCalc_AzureCalcRateCard[[#This Row],[Region]]</f>
        <v>Standard_D3 VM (Windows)C13</v>
      </c>
      <c r="B4937">
        <v>13</v>
      </c>
      <c r="C4937" t="s">
        <v>701</v>
      </c>
      <c r="D4937" t="s">
        <v>184</v>
      </c>
      <c r="E4937">
        <v>0.57511999999999996</v>
      </c>
      <c r="F4937" t="s">
        <v>1174</v>
      </c>
      <c r="G4937" s="784" t="s">
        <v>4431</v>
      </c>
      <c r="H4937" s="784" t="s">
        <v>4431</v>
      </c>
      <c r="I4937" s="784" t="s">
        <v>5661</v>
      </c>
    </row>
    <row r="4938" spans="1:9" hidden="1">
      <c r="A4938" s="784" t="str">
        <f>Table_wabobpsvr_AzureCalc_AzureCalcRateCard[[#This Row],[ServiceName]]&amp;Table_wabobpsvr_AzureCalc_AzureCalcRateCard[[#This Row],[Price_Level]]&amp;Table_wabobpsvr_AzureCalc_AzureCalcRateCard[[#This Row],[Region]]</f>
        <v>Standard_D3 VM (Windows)D13</v>
      </c>
      <c r="B4938" s="784">
        <v>13</v>
      </c>
      <c r="C4938" s="784" t="s">
        <v>701</v>
      </c>
      <c r="D4938" s="784" t="s">
        <v>183</v>
      </c>
      <c r="E4938" s="784">
        <v>0.55615999999999999</v>
      </c>
      <c r="F4938" s="784" t="s">
        <v>1174</v>
      </c>
      <c r="G4938" s="784" t="s">
        <v>4431</v>
      </c>
      <c r="H4938" s="784" t="s">
        <v>4431</v>
      </c>
      <c r="I4938" s="784" t="s">
        <v>5661</v>
      </c>
    </row>
    <row r="4939" spans="1:9" hidden="1">
      <c r="A4939" t="str">
        <f>Table_wabobpsvr_AzureCalc_AzureCalcRateCard[[#This Row],[ServiceName]]&amp;Table_wabobpsvr_AzureCalc_AzureCalcRateCard[[#This Row],[Price_Level]]&amp;Table_wabobpsvr_AzureCalc_AzureCalcRateCard[[#This Row],[Region]]</f>
        <v>Standard_D3 VM (Windows)MOSP7</v>
      </c>
      <c r="B4939">
        <v>7</v>
      </c>
      <c r="C4939" t="s">
        <v>701</v>
      </c>
      <c r="D4939" t="s">
        <v>627</v>
      </c>
      <c r="E4939">
        <v>0.51600000000000001</v>
      </c>
      <c r="F4939" t="s">
        <v>1174</v>
      </c>
      <c r="G4939" s="784" t="s">
        <v>4431</v>
      </c>
      <c r="H4939" s="784" t="s">
        <v>4431</v>
      </c>
      <c r="I4939" s="784" t="s">
        <v>5662</v>
      </c>
    </row>
    <row r="4940" spans="1:9" hidden="1">
      <c r="A4940" t="str">
        <f>Table_wabobpsvr_AzureCalc_AzureCalcRateCard[[#This Row],[ServiceName]]&amp;Table_wabobpsvr_AzureCalc_AzureCalcRateCard[[#This Row],[Price_Level]]&amp;Table_wabobpsvr_AzureCalc_AzureCalcRateCard[[#This Row],[Region]]</f>
        <v>Standard_D3 VM (Windows)A7</v>
      </c>
      <c r="B4940">
        <v>7</v>
      </c>
      <c r="C4940" t="s">
        <v>701</v>
      </c>
      <c r="D4940" t="s">
        <v>181</v>
      </c>
      <c r="E4940">
        <v>0.50051999999999996</v>
      </c>
      <c r="F4940" t="s">
        <v>1174</v>
      </c>
      <c r="G4940" s="784" t="s">
        <v>4431</v>
      </c>
      <c r="H4940" s="784" t="s">
        <v>4431</v>
      </c>
      <c r="I4940" s="784" t="s">
        <v>5662</v>
      </c>
    </row>
    <row r="4941" spans="1:9" hidden="1">
      <c r="A4941" t="str">
        <f>Table_wabobpsvr_AzureCalc_AzureCalcRateCard[[#This Row],[ServiceName]]&amp;Table_wabobpsvr_AzureCalc_AzureCalcRateCard[[#This Row],[Price_Level]]&amp;Table_wabobpsvr_AzureCalc_AzureCalcRateCard[[#This Row],[Region]]</f>
        <v>Standard_D3 VM (Windows)B7</v>
      </c>
      <c r="B4941">
        <v>7</v>
      </c>
      <c r="C4941" t="s">
        <v>701</v>
      </c>
      <c r="D4941" t="s">
        <v>182</v>
      </c>
      <c r="E4941">
        <v>0.48504000000000003</v>
      </c>
      <c r="F4941" t="s">
        <v>1174</v>
      </c>
      <c r="G4941" s="784" t="s">
        <v>4431</v>
      </c>
      <c r="H4941" s="784" t="s">
        <v>4431</v>
      </c>
      <c r="I4941" s="784" t="s">
        <v>5662</v>
      </c>
    </row>
    <row r="4942" spans="1:9" hidden="1">
      <c r="A4942" s="784" t="str">
        <f>Table_wabobpsvr_AzureCalc_AzureCalcRateCard[[#This Row],[ServiceName]]&amp;Table_wabobpsvr_AzureCalc_AzureCalcRateCard[[#This Row],[Price_Level]]&amp;Table_wabobpsvr_AzureCalc_AzureCalcRateCard[[#This Row],[Region]]</f>
        <v>Standard_D3 VM (Windows)C7</v>
      </c>
      <c r="B4942" s="784">
        <v>7</v>
      </c>
      <c r="C4942" s="784" t="s">
        <v>701</v>
      </c>
      <c r="D4942" s="784" t="s">
        <v>184</v>
      </c>
      <c r="E4942" s="784">
        <v>0.46955999999999998</v>
      </c>
      <c r="F4942" s="784" t="s">
        <v>1174</v>
      </c>
      <c r="G4942" s="784" t="s">
        <v>4431</v>
      </c>
      <c r="H4942" s="784" t="s">
        <v>4431</v>
      </c>
      <c r="I4942" s="784" t="s">
        <v>5662</v>
      </c>
    </row>
    <row r="4943" spans="1:9" hidden="1">
      <c r="A4943" t="str">
        <f>Table_wabobpsvr_AzureCalc_AzureCalcRateCard[[#This Row],[ServiceName]]&amp;Table_wabobpsvr_AzureCalc_AzureCalcRateCard[[#This Row],[Price_Level]]&amp;Table_wabobpsvr_AzureCalc_AzureCalcRateCard[[#This Row],[Region]]</f>
        <v>Standard_D3 VM (Windows)D7</v>
      </c>
      <c r="B4943">
        <v>7</v>
      </c>
      <c r="C4943" t="s">
        <v>701</v>
      </c>
      <c r="D4943" t="s">
        <v>183</v>
      </c>
      <c r="E4943">
        <v>0.45407999999999998</v>
      </c>
      <c r="F4943" t="s">
        <v>1174</v>
      </c>
      <c r="G4943" s="784" t="s">
        <v>4431</v>
      </c>
      <c r="H4943" s="784" t="s">
        <v>4431</v>
      </c>
      <c r="I4943" s="784" t="s">
        <v>5662</v>
      </c>
    </row>
    <row r="4944" spans="1:9" hidden="1">
      <c r="A4944" t="str">
        <f>Table_wabobpsvr_AzureCalc_AzureCalcRateCard[[#This Row],[ServiceName]]&amp;Table_wabobpsvr_AzureCalc_AzureCalcRateCard[[#This Row],[Price_Level]]&amp;Table_wabobpsvr_AzureCalc_AzureCalcRateCard[[#This Row],[Region]]</f>
        <v>Standard_D3 VM (Windows)MOSP8</v>
      </c>
      <c r="B4944">
        <v>8</v>
      </c>
      <c r="C4944" t="s">
        <v>701</v>
      </c>
      <c r="D4944" t="s">
        <v>627</v>
      </c>
      <c r="E4944">
        <v>0.59299999999999997</v>
      </c>
      <c r="F4944" t="s">
        <v>1174</v>
      </c>
      <c r="G4944" s="784" t="s">
        <v>4431</v>
      </c>
      <c r="H4944" s="784" t="s">
        <v>4431</v>
      </c>
      <c r="I4944" s="784" t="s">
        <v>5663</v>
      </c>
    </row>
    <row r="4945" spans="1:9" hidden="1">
      <c r="A4945" t="str">
        <f>Table_wabobpsvr_AzureCalc_AzureCalcRateCard[[#This Row],[ServiceName]]&amp;Table_wabobpsvr_AzureCalc_AzureCalcRateCard[[#This Row],[Price_Level]]&amp;Table_wabobpsvr_AzureCalc_AzureCalcRateCard[[#This Row],[Region]]</f>
        <v>Standard_D3 VM (Windows)A8</v>
      </c>
      <c r="B4945">
        <v>8</v>
      </c>
      <c r="C4945" t="s">
        <v>701</v>
      </c>
      <c r="D4945" t="s">
        <v>181</v>
      </c>
      <c r="E4945">
        <v>0.57521</v>
      </c>
      <c r="F4945" t="s">
        <v>1174</v>
      </c>
      <c r="G4945" s="784" t="s">
        <v>4431</v>
      </c>
      <c r="H4945" s="784" t="s">
        <v>4431</v>
      </c>
      <c r="I4945" s="784" t="s">
        <v>5663</v>
      </c>
    </row>
    <row r="4946" spans="1:9" hidden="1">
      <c r="A4946" t="str">
        <f>Table_wabobpsvr_AzureCalc_AzureCalcRateCard[[#This Row],[ServiceName]]&amp;Table_wabobpsvr_AzureCalc_AzureCalcRateCard[[#This Row],[Price_Level]]&amp;Table_wabobpsvr_AzureCalc_AzureCalcRateCard[[#This Row],[Region]]</f>
        <v>Standard_D3 VM (Windows)B8</v>
      </c>
      <c r="B4946">
        <v>8</v>
      </c>
      <c r="C4946" t="s">
        <v>701</v>
      </c>
      <c r="D4946" t="s">
        <v>182</v>
      </c>
      <c r="E4946">
        <v>0.55742000000000003</v>
      </c>
      <c r="F4946" t="s">
        <v>1174</v>
      </c>
      <c r="G4946" s="784" t="s">
        <v>4431</v>
      </c>
      <c r="H4946" s="784" t="s">
        <v>4431</v>
      </c>
      <c r="I4946" s="784" t="s">
        <v>5663</v>
      </c>
    </row>
    <row r="4947" spans="1:9" hidden="1">
      <c r="A4947" t="str">
        <f>Table_wabobpsvr_AzureCalc_AzureCalcRateCard[[#This Row],[ServiceName]]&amp;Table_wabobpsvr_AzureCalc_AzureCalcRateCard[[#This Row],[Price_Level]]&amp;Table_wabobpsvr_AzureCalc_AzureCalcRateCard[[#This Row],[Region]]</f>
        <v>Standard_D3 VM (Windows)C8</v>
      </c>
      <c r="B4947">
        <v>8</v>
      </c>
      <c r="C4947" t="s">
        <v>701</v>
      </c>
      <c r="D4947" t="s">
        <v>184</v>
      </c>
      <c r="E4947">
        <v>0.53963000000000005</v>
      </c>
      <c r="F4947" t="s">
        <v>1174</v>
      </c>
      <c r="G4947" s="784" t="s">
        <v>4431</v>
      </c>
      <c r="H4947" s="784" t="s">
        <v>4431</v>
      </c>
      <c r="I4947" s="784" t="s">
        <v>5663</v>
      </c>
    </row>
    <row r="4948" spans="1:9" hidden="1">
      <c r="A4948" s="784" t="str">
        <f>Table_wabobpsvr_AzureCalc_AzureCalcRateCard[[#This Row],[ServiceName]]&amp;Table_wabobpsvr_AzureCalc_AzureCalcRateCard[[#This Row],[Price_Level]]&amp;Table_wabobpsvr_AzureCalc_AzureCalcRateCard[[#This Row],[Region]]</f>
        <v>Standard_D3 VM (Windows)D8</v>
      </c>
      <c r="B4948" s="784">
        <v>8</v>
      </c>
      <c r="C4948" s="784" t="s">
        <v>701</v>
      </c>
      <c r="D4948" s="784" t="s">
        <v>183</v>
      </c>
      <c r="E4948" s="784">
        <v>0.52183999999999997</v>
      </c>
      <c r="F4948" s="784" t="s">
        <v>1174</v>
      </c>
      <c r="G4948" s="784" t="s">
        <v>4431</v>
      </c>
      <c r="H4948" s="784" t="s">
        <v>4431</v>
      </c>
      <c r="I4948" s="784" t="s">
        <v>5663</v>
      </c>
    </row>
    <row r="4949" spans="1:9" hidden="1">
      <c r="A4949" t="str">
        <f>Table_wabobpsvr_AzureCalc_AzureCalcRateCard[[#This Row],[ServiceName]]&amp;Table_wabobpsvr_AzureCalc_AzureCalcRateCard[[#This Row],[Price_Level]]&amp;Table_wabobpsvr_AzureCalc_AzureCalcRateCard[[#This Row],[Region]]</f>
        <v>Standard_D3 VM (Windows)MOSP11</v>
      </c>
      <c r="B4949">
        <v>11</v>
      </c>
      <c r="C4949" t="s">
        <v>701</v>
      </c>
      <c r="D4949" t="s">
        <v>627</v>
      </c>
      <c r="E4949">
        <v>0.67200000000000004</v>
      </c>
      <c r="F4949" t="s">
        <v>1174</v>
      </c>
      <c r="G4949" s="784" t="s">
        <v>4431</v>
      </c>
      <c r="H4949" s="784" t="s">
        <v>4431</v>
      </c>
      <c r="I4949" s="784" t="s">
        <v>5664</v>
      </c>
    </row>
    <row r="4950" spans="1:9" hidden="1">
      <c r="A4950" t="str">
        <f>Table_wabobpsvr_AzureCalc_AzureCalcRateCard[[#This Row],[ServiceName]]&amp;Table_wabobpsvr_AzureCalc_AzureCalcRateCard[[#This Row],[Price_Level]]&amp;Table_wabobpsvr_AzureCalc_AzureCalcRateCard[[#This Row],[Region]]</f>
        <v>Standard_D3 VM (Windows)A11</v>
      </c>
      <c r="B4950">
        <v>11</v>
      </c>
      <c r="C4950" t="s">
        <v>701</v>
      </c>
      <c r="D4950" t="s">
        <v>181</v>
      </c>
      <c r="E4950">
        <v>0.65183999999999997</v>
      </c>
      <c r="F4950" t="s">
        <v>1174</v>
      </c>
      <c r="G4950" s="784" t="s">
        <v>4431</v>
      </c>
      <c r="H4950" s="784" t="s">
        <v>4431</v>
      </c>
      <c r="I4950" s="784" t="s">
        <v>5664</v>
      </c>
    </row>
    <row r="4951" spans="1:9" hidden="1">
      <c r="A4951" t="str">
        <f>Table_wabobpsvr_AzureCalc_AzureCalcRateCard[[#This Row],[ServiceName]]&amp;Table_wabobpsvr_AzureCalc_AzureCalcRateCard[[#This Row],[Price_Level]]&amp;Table_wabobpsvr_AzureCalc_AzureCalcRateCard[[#This Row],[Region]]</f>
        <v>Standard_D3 VM (Windows)B11</v>
      </c>
      <c r="B4951">
        <v>11</v>
      </c>
      <c r="C4951" t="s">
        <v>701</v>
      </c>
      <c r="D4951" t="s">
        <v>182</v>
      </c>
      <c r="E4951">
        <v>0.63168000000000002</v>
      </c>
      <c r="F4951" t="s">
        <v>1174</v>
      </c>
      <c r="G4951" s="784" t="s">
        <v>4431</v>
      </c>
      <c r="H4951" s="784" t="s">
        <v>4431</v>
      </c>
      <c r="I4951" s="784" t="s">
        <v>5664</v>
      </c>
    </row>
    <row r="4952" spans="1:9" hidden="1">
      <c r="A4952" t="str">
        <f>Table_wabobpsvr_AzureCalc_AzureCalcRateCard[[#This Row],[ServiceName]]&amp;Table_wabobpsvr_AzureCalc_AzureCalcRateCard[[#This Row],[Price_Level]]&amp;Table_wabobpsvr_AzureCalc_AzureCalcRateCard[[#This Row],[Region]]</f>
        <v>Standard_D3 VM (Windows)C11</v>
      </c>
      <c r="B4952">
        <v>11</v>
      </c>
      <c r="C4952" t="s">
        <v>701</v>
      </c>
      <c r="D4952" t="s">
        <v>184</v>
      </c>
      <c r="E4952">
        <v>0.61151999999999995</v>
      </c>
      <c r="F4952" t="s">
        <v>1174</v>
      </c>
      <c r="G4952" s="784" t="s">
        <v>4431</v>
      </c>
      <c r="H4952" s="784" t="s">
        <v>4431</v>
      </c>
      <c r="I4952" s="784" t="s">
        <v>5664</v>
      </c>
    </row>
    <row r="4953" spans="1:9" hidden="1">
      <c r="A4953" t="str">
        <f>Table_wabobpsvr_AzureCalc_AzureCalcRateCard[[#This Row],[ServiceName]]&amp;Table_wabobpsvr_AzureCalc_AzureCalcRateCard[[#This Row],[Price_Level]]&amp;Table_wabobpsvr_AzureCalc_AzureCalcRateCard[[#This Row],[Region]]</f>
        <v>Standard_D3 VM (Windows)D11</v>
      </c>
      <c r="B4953">
        <v>11</v>
      </c>
      <c r="C4953" t="s">
        <v>701</v>
      </c>
      <c r="D4953" t="s">
        <v>183</v>
      </c>
      <c r="E4953">
        <v>0.59136</v>
      </c>
      <c r="F4953" t="s">
        <v>1174</v>
      </c>
      <c r="G4953" s="784" t="s">
        <v>4431</v>
      </c>
      <c r="H4953" s="784" t="s">
        <v>4431</v>
      </c>
      <c r="I4953" s="784" t="s">
        <v>5664</v>
      </c>
    </row>
    <row r="4954" spans="1:9" hidden="1">
      <c r="A4954" t="str">
        <f>Table_wabobpsvr_AzureCalc_AzureCalcRateCard[[#This Row],[ServiceName]]&amp;Table_wabobpsvr_AzureCalc_AzureCalcRateCard[[#This Row],[Price_Level]]&amp;Table_wabobpsvr_AzureCalc_AzureCalcRateCard[[#This Row],[Region]]</f>
        <v>Standard_D3 VM (Windows)MOSP12</v>
      </c>
      <c r="B4954">
        <v>12</v>
      </c>
      <c r="C4954" t="s">
        <v>701</v>
      </c>
      <c r="D4954" t="s">
        <v>627</v>
      </c>
      <c r="E4954">
        <v>0.58399999999999996</v>
      </c>
      <c r="F4954" t="s">
        <v>1174</v>
      </c>
      <c r="G4954" s="784" t="s">
        <v>4431</v>
      </c>
      <c r="H4954" s="784" t="s">
        <v>4431</v>
      </c>
      <c r="I4954" s="784" t="s">
        <v>5665</v>
      </c>
    </row>
    <row r="4955" spans="1:9" hidden="1">
      <c r="A4955" t="str">
        <f>Table_wabobpsvr_AzureCalc_AzureCalcRateCard[[#This Row],[ServiceName]]&amp;Table_wabobpsvr_AzureCalc_AzureCalcRateCard[[#This Row],[Price_Level]]&amp;Table_wabobpsvr_AzureCalc_AzureCalcRateCard[[#This Row],[Region]]</f>
        <v>Standard_D3 VM (Windows)A12</v>
      </c>
      <c r="B4955">
        <v>12</v>
      </c>
      <c r="C4955" t="s">
        <v>701</v>
      </c>
      <c r="D4955" t="s">
        <v>181</v>
      </c>
      <c r="E4955">
        <v>0.56647999999999998</v>
      </c>
      <c r="F4955" t="s">
        <v>1174</v>
      </c>
      <c r="G4955" s="784" t="s">
        <v>4431</v>
      </c>
      <c r="H4955" s="784" t="s">
        <v>4431</v>
      </c>
      <c r="I4955" s="784" t="s">
        <v>5665</v>
      </c>
    </row>
    <row r="4956" spans="1:9" hidden="1">
      <c r="A4956" t="str">
        <f>Table_wabobpsvr_AzureCalc_AzureCalcRateCard[[#This Row],[ServiceName]]&amp;Table_wabobpsvr_AzureCalc_AzureCalcRateCard[[#This Row],[Price_Level]]&amp;Table_wabobpsvr_AzureCalc_AzureCalcRateCard[[#This Row],[Region]]</f>
        <v>Standard_D3 VM (Windows)B12</v>
      </c>
      <c r="B4956">
        <v>12</v>
      </c>
      <c r="C4956" t="s">
        <v>701</v>
      </c>
      <c r="D4956" t="s">
        <v>182</v>
      </c>
      <c r="E4956">
        <v>0.54896</v>
      </c>
      <c r="F4956" t="s">
        <v>1174</v>
      </c>
      <c r="G4956" s="784" t="s">
        <v>4431</v>
      </c>
      <c r="H4956" s="784" t="s">
        <v>4431</v>
      </c>
      <c r="I4956" s="784" t="s">
        <v>5665</v>
      </c>
    </row>
    <row r="4957" spans="1:9" hidden="1">
      <c r="A4957" t="str">
        <f>Table_wabobpsvr_AzureCalc_AzureCalcRateCard[[#This Row],[ServiceName]]&amp;Table_wabobpsvr_AzureCalc_AzureCalcRateCard[[#This Row],[Price_Level]]&amp;Table_wabobpsvr_AzureCalc_AzureCalcRateCard[[#This Row],[Region]]</f>
        <v>Standard_D3 VM (Windows)C12</v>
      </c>
      <c r="B4957">
        <v>12</v>
      </c>
      <c r="C4957" t="s">
        <v>701</v>
      </c>
      <c r="D4957" t="s">
        <v>184</v>
      </c>
      <c r="E4957">
        <v>0.53144000000000002</v>
      </c>
      <c r="F4957" t="s">
        <v>1174</v>
      </c>
      <c r="G4957" s="784" t="s">
        <v>4431</v>
      </c>
      <c r="H4957" s="784" t="s">
        <v>4431</v>
      </c>
      <c r="I4957" s="784" t="s">
        <v>5665</v>
      </c>
    </row>
    <row r="4958" spans="1:9" hidden="1">
      <c r="A4958" t="str">
        <f>Table_wabobpsvr_AzureCalc_AzureCalcRateCard[[#This Row],[ServiceName]]&amp;Table_wabobpsvr_AzureCalc_AzureCalcRateCard[[#This Row],[Price_Level]]&amp;Table_wabobpsvr_AzureCalc_AzureCalcRateCard[[#This Row],[Region]]</f>
        <v>Standard_D3 VM (Windows)D12</v>
      </c>
      <c r="B4958">
        <v>12</v>
      </c>
      <c r="C4958" t="s">
        <v>701</v>
      </c>
      <c r="D4958" t="s">
        <v>183</v>
      </c>
      <c r="E4958">
        <v>0.51392000000000004</v>
      </c>
      <c r="F4958" t="s">
        <v>1174</v>
      </c>
      <c r="G4958" s="784" t="s">
        <v>4431</v>
      </c>
      <c r="H4958" s="784" t="s">
        <v>4431</v>
      </c>
      <c r="I4958" s="784" t="s">
        <v>5665</v>
      </c>
    </row>
    <row r="4959" spans="1:9" hidden="1">
      <c r="A4959" t="str">
        <f>Table_wabobpsvr_AzureCalc_AzureCalcRateCard[[#This Row],[ServiceName]]&amp;Table_wabobpsvr_AzureCalc_AzureCalcRateCard[[#This Row],[Price_Level]]&amp;Table_wabobpsvr_AzureCalc_AzureCalcRateCard[[#This Row],[Region]]</f>
        <v>Standard_D11 VM (Windows)MOSP13</v>
      </c>
      <c r="B4959">
        <v>13</v>
      </c>
      <c r="C4959" t="s">
        <v>701</v>
      </c>
      <c r="D4959" t="s">
        <v>627</v>
      </c>
      <c r="E4959">
        <v>0.36499999999999999</v>
      </c>
      <c r="F4959" t="s">
        <v>1159</v>
      </c>
      <c r="G4959" s="784" t="s">
        <v>4431</v>
      </c>
      <c r="H4959" s="784" t="s">
        <v>4431</v>
      </c>
      <c r="I4959" s="784" t="s">
        <v>5666</v>
      </c>
    </row>
    <row r="4960" spans="1:9" hidden="1">
      <c r="A4960" t="str">
        <f>Table_wabobpsvr_AzureCalc_AzureCalcRateCard[[#This Row],[ServiceName]]&amp;Table_wabobpsvr_AzureCalc_AzureCalcRateCard[[#This Row],[Price_Level]]&amp;Table_wabobpsvr_AzureCalc_AzureCalcRateCard[[#This Row],[Region]]</f>
        <v>Standard_D11 VM (Windows)A13</v>
      </c>
      <c r="B4960">
        <v>13</v>
      </c>
      <c r="C4960" t="s">
        <v>701</v>
      </c>
      <c r="D4960" t="s">
        <v>181</v>
      </c>
      <c r="E4960">
        <v>0.35404999999999998</v>
      </c>
      <c r="F4960" t="s">
        <v>1159</v>
      </c>
      <c r="G4960" s="784" t="s">
        <v>4431</v>
      </c>
      <c r="H4960" s="784" t="s">
        <v>4431</v>
      </c>
      <c r="I4960" s="784" t="s">
        <v>5666</v>
      </c>
    </row>
    <row r="4961" spans="1:9" hidden="1">
      <c r="A4961" t="str">
        <f>Table_wabobpsvr_AzureCalc_AzureCalcRateCard[[#This Row],[ServiceName]]&amp;Table_wabobpsvr_AzureCalc_AzureCalcRateCard[[#This Row],[Price_Level]]&amp;Table_wabobpsvr_AzureCalc_AzureCalcRateCard[[#This Row],[Region]]</f>
        <v>Standard_D11 VM (Windows)B13</v>
      </c>
      <c r="B4961">
        <v>13</v>
      </c>
      <c r="C4961" t="s">
        <v>701</v>
      </c>
      <c r="D4961" t="s">
        <v>182</v>
      </c>
      <c r="E4961">
        <v>0.34310000000000002</v>
      </c>
      <c r="F4961" t="s">
        <v>1159</v>
      </c>
      <c r="G4961" s="784" t="s">
        <v>4431</v>
      </c>
      <c r="H4961" s="784" t="s">
        <v>4431</v>
      </c>
      <c r="I4961" s="784" t="s">
        <v>5666</v>
      </c>
    </row>
    <row r="4962" spans="1:9" hidden="1">
      <c r="A4962" t="str">
        <f>Table_wabobpsvr_AzureCalc_AzureCalcRateCard[[#This Row],[ServiceName]]&amp;Table_wabobpsvr_AzureCalc_AzureCalcRateCard[[#This Row],[Price_Level]]&amp;Table_wabobpsvr_AzureCalc_AzureCalcRateCard[[#This Row],[Region]]</f>
        <v>Standard_D11 VM (Windows)C13</v>
      </c>
      <c r="B4962">
        <v>13</v>
      </c>
      <c r="C4962" t="s">
        <v>701</v>
      </c>
      <c r="D4962" t="s">
        <v>184</v>
      </c>
      <c r="E4962">
        <v>0.33215</v>
      </c>
      <c r="F4962" t="s">
        <v>1159</v>
      </c>
      <c r="G4962" s="784" t="s">
        <v>4431</v>
      </c>
      <c r="H4962" s="784" t="s">
        <v>4431</v>
      </c>
      <c r="I4962" s="784" t="s">
        <v>5666</v>
      </c>
    </row>
    <row r="4963" spans="1:9" hidden="1">
      <c r="A4963" t="str">
        <f>Table_wabobpsvr_AzureCalc_AzureCalcRateCard[[#This Row],[ServiceName]]&amp;Table_wabobpsvr_AzureCalc_AzureCalcRateCard[[#This Row],[Price_Level]]&amp;Table_wabobpsvr_AzureCalc_AzureCalcRateCard[[#This Row],[Region]]</f>
        <v>Standard_D11 VM (Windows)D13</v>
      </c>
      <c r="B4963">
        <v>13</v>
      </c>
      <c r="C4963" t="s">
        <v>701</v>
      </c>
      <c r="D4963" t="s">
        <v>183</v>
      </c>
      <c r="E4963">
        <v>0.32119999999999999</v>
      </c>
      <c r="F4963" t="s">
        <v>1159</v>
      </c>
      <c r="G4963" s="784" t="s">
        <v>4431</v>
      </c>
      <c r="H4963" s="784" t="s">
        <v>4431</v>
      </c>
      <c r="I4963" s="784" t="s">
        <v>5666</v>
      </c>
    </row>
    <row r="4964" spans="1:9" hidden="1">
      <c r="A4964" t="str">
        <f>Table_wabobpsvr_AzureCalc_AzureCalcRateCard[[#This Row],[ServiceName]]&amp;Table_wabobpsvr_AzureCalc_AzureCalcRateCard[[#This Row],[Price_Level]]&amp;Table_wabobpsvr_AzureCalc_AzureCalcRateCard[[#This Row],[Region]]</f>
        <v>Standard_D11 VM (Windows)MOSP7</v>
      </c>
      <c r="B4964">
        <v>7</v>
      </c>
      <c r="C4964" t="s">
        <v>701</v>
      </c>
      <c r="D4964" t="s">
        <v>627</v>
      </c>
      <c r="E4964">
        <v>0.3</v>
      </c>
      <c r="F4964" t="s">
        <v>1159</v>
      </c>
      <c r="G4964" s="784" t="s">
        <v>4431</v>
      </c>
      <c r="H4964" s="784" t="s">
        <v>4431</v>
      </c>
      <c r="I4964" s="784" t="s">
        <v>5667</v>
      </c>
    </row>
    <row r="4965" spans="1:9" hidden="1">
      <c r="A4965" t="str">
        <f>Table_wabobpsvr_AzureCalc_AzureCalcRateCard[[#This Row],[ServiceName]]&amp;Table_wabobpsvr_AzureCalc_AzureCalcRateCard[[#This Row],[Price_Level]]&amp;Table_wabobpsvr_AzureCalc_AzureCalcRateCard[[#This Row],[Region]]</f>
        <v>Standard_D11 VM (Windows)A7</v>
      </c>
      <c r="B4965">
        <v>7</v>
      </c>
      <c r="C4965" t="s">
        <v>701</v>
      </c>
      <c r="D4965" t="s">
        <v>181</v>
      </c>
      <c r="E4965">
        <v>0.29099999999999998</v>
      </c>
      <c r="F4965" t="s">
        <v>1159</v>
      </c>
      <c r="G4965" s="784" t="s">
        <v>4431</v>
      </c>
      <c r="H4965" s="784" t="s">
        <v>4431</v>
      </c>
      <c r="I4965" s="784" t="s">
        <v>5667</v>
      </c>
    </row>
    <row r="4966" spans="1:9" hidden="1">
      <c r="A4966" s="784" t="str">
        <f>Table_wabobpsvr_AzureCalc_AzureCalcRateCard[[#This Row],[ServiceName]]&amp;Table_wabobpsvr_AzureCalc_AzureCalcRateCard[[#This Row],[Price_Level]]&amp;Table_wabobpsvr_AzureCalc_AzureCalcRateCard[[#This Row],[Region]]</f>
        <v>A6 HDInsightA</v>
      </c>
      <c r="B4966" s="784"/>
      <c r="C4966" s="784" t="s">
        <v>91</v>
      </c>
      <c r="D4966" s="784" t="s">
        <v>181</v>
      </c>
      <c r="E4966" s="784">
        <v>0.51829999999999998</v>
      </c>
      <c r="F4966" s="784" t="s">
        <v>3584</v>
      </c>
      <c r="G4966" s="784" t="s">
        <v>3627</v>
      </c>
      <c r="H4966" s="784" t="s">
        <v>3628</v>
      </c>
      <c r="I4966" s="784" t="s">
        <v>5447</v>
      </c>
    </row>
    <row r="4967" spans="1:9" hidden="1">
      <c r="A4967" t="str">
        <f>Table_wabobpsvr_AzureCalc_AzureCalcRateCard[[#This Row],[ServiceName]]&amp;Table_wabobpsvr_AzureCalc_AzureCalcRateCard[[#This Row],[Price_Level]]&amp;Table_wabobpsvr_AzureCalc_AzureCalcRateCard[[#This Row],[Region]]</f>
        <v>A9 HDInsight (Non-Windows)MOSP</v>
      </c>
      <c r="C4967" t="s">
        <v>91</v>
      </c>
      <c r="D4967" t="s">
        <v>627</v>
      </c>
      <c r="E4967">
        <v>2.4500000000000002</v>
      </c>
      <c r="F4967" t="s">
        <v>3551</v>
      </c>
      <c r="G4967" s="784" t="s">
        <v>4431</v>
      </c>
      <c r="H4967" s="784" t="s">
        <v>4431</v>
      </c>
      <c r="I4967" s="784" t="s">
        <v>5668</v>
      </c>
    </row>
    <row r="4968" spans="1:9" hidden="1">
      <c r="A4968" t="str">
        <f>Table_wabobpsvr_AzureCalc_AzureCalcRateCard[[#This Row],[ServiceName]]&amp;Table_wabobpsvr_AzureCalc_AzureCalcRateCard[[#This Row],[Price_Level]]&amp;Table_wabobpsvr_AzureCalc_AzureCalcRateCard[[#This Row],[Region]]</f>
        <v>High Frequency On Premises ActivityC4</v>
      </c>
      <c r="B4968">
        <v>4</v>
      </c>
      <c r="C4968" t="s">
        <v>1355</v>
      </c>
      <c r="D4968" t="s">
        <v>184</v>
      </c>
      <c r="E4968">
        <v>1.1375</v>
      </c>
      <c r="F4968" t="s">
        <v>1357</v>
      </c>
      <c r="G4968" s="784" t="s">
        <v>3575</v>
      </c>
      <c r="H4968" s="784" t="s">
        <v>3576</v>
      </c>
      <c r="I4968" s="784" t="s">
        <v>4927</v>
      </c>
    </row>
    <row r="4969" spans="1:9" hidden="1">
      <c r="A4969" t="str">
        <f>Table_wabobpsvr_AzureCalc_AzureCalcRateCard[[#This Row],[ServiceName]]&amp;Table_wabobpsvr_AzureCalc_AzureCalcRateCard[[#This Row],[Price_Level]]&amp;Table_wabobpsvr_AzureCalc_AzureCalcRateCard[[#This Row],[Region]]</f>
        <v>High Frequency On Premises ActivityD4</v>
      </c>
      <c r="B4969">
        <v>4</v>
      </c>
      <c r="C4969" t="s">
        <v>1355</v>
      </c>
      <c r="D4969" t="s">
        <v>183</v>
      </c>
      <c r="E4969">
        <v>1.1000000000000001</v>
      </c>
      <c r="F4969" t="s">
        <v>1357</v>
      </c>
      <c r="G4969" s="784" t="s">
        <v>3575</v>
      </c>
      <c r="H4969" s="784" t="s">
        <v>3576</v>
      </c>
      <c r="I4969" s="784" t="s">
        <v>4927</v>
      </c>
    </row>
    <row r="4970" spans="1:9" hidden="1">
      <c r="A4970" t="str">
        <f>Table_wabobpsvr_AzureCalc_AzureCalcRateCard[[#This Row],[ServiceName]]&amp;Table_wabobpsvr_AzureCalc_AzureCalcRateCard[[#This Row],[Price_Level]]&amp;Table_wabobpsvr_AzureCalc_AzureCalcRateCard[[#This Row],[Region]]</f>
        <v>Inactive PipelinesMOSP4</v>
      </c>
      <c r="B4970">
        <v>4</v>
      </c>
      <c r="C4970" t="s">
        <v>1355</v>
      </c>
      <c r="D4970" t="s">
        <v>627</v>
      </c>
      <c r="E4970">
        <v>0.4</v>
      </c>
      <c r="F4970" t="s">
        <v>1358</v>
      </c>
      <c r="G4970" s="784" t="s">
        <v>4431</v>
      </c>
      <c r="H4970" s="784" t="s">
        <v>4431</v>
      </c>
      <c r="I4970" s="784" t="s">
        <v>5669</v>
      </c>
    </row>
    <row r="4971" spans="1:9" hidden="1">
      <c r="A4971" t="str">
        <f>Table_wabobpsvr_AzureCalc_AzureCalcRateCard[[#This Row],[ServiceName]]&amp;Table_wabobpsvr_AzureCalc_AzureCalcRateCard[[#This Row],[Price_Level]]&amp;Table_wabobpsvr_AzureCalc_AzureCalcRateCard[[#This Row],[Region]]</f>
        <v>Inactive PipelinesA4</v>
      </c>
      <c r="B4971">
        <v>4</v>
      </c>
      <c r="C4971" t="s">
        <v>1355</v>
      </c>
      <c r="D4971" t="s">
        <v>181</v>
      </c>
      <c r="E4971">
        <v>0.38800000000000001</v>
      </c>
      <c r="F4971" t="s">
        <v>1358</v>
      </c>
      <c r="G4971" s="784" t="s">
        <v>3629</v>
      </c>
      <c r="H4971" s="784" t="s">
        <v>3630</v>
      </c>
      <c r="I4971" s="784" t="s">
        <v>5669</v>
      </c>
    </row>
    <row r="4972" spans="1:9" hidden="1">
      <c r="A4972" t="str">
        <f>Table_wabobpsvr_AzureCalc_AzureCalcRateCard[[#This Row],[ServiceName]]&amp;Table_wabobpsvr_AzureCalc_AzureCalcRateCard[[#This Row],[Price_Level]]&amp;Table_wabobpsvr_AzureCalc_AzureCalcRateCard[[#This Row],[Region]]</f>
        <v>Inactive PipelinesB4</v>
      </c>
      <c r="B4972">
        <v>4</v>
      </c>
      <c r="C4972" t="s">
        <v>1355</v>
      </c>
      <c r="D4972" t="s">
        <v>182</v>
      </c>
      <c r="E4972">
        <v>0.376</v>
      </c>
      <c r="F4972" t="s">
        <v>1358</v>
      </c>
      <c r="G4972" s="784" t="s">
        <v>3629</v>
      </c>
      <c r="H4972" s="784" t="s">
        <v>3630</v>
      </c>
      <c r="I4972" s="784" t="s">
        <v>5669</v>
      </c>
    </row>
    <row r="4973" spans="1:9" hidden="1">
      <c r="A4973" t="str">
        <f>Table_wabobpsvr_AzureCalc_AzureCalcRateCard[[#This Row],[ServiceName]]&amp;Table_wabobpsvr_AzureCalc_AzureCalcRateCard[[#This Row],[Price_Level]]&amp;Table_wabobpsvr_AzureCalc_AzureCalcRateCard[[#This Row],[Region]]</f>
        <v>Inactive PipelinesC4</v>
      </c>
      <c r="B4973">
        <v>4</v>
      </c>
      <c r="C4973" t="s">
        <v>1355</v>
      </c>
      <c r="D4973" t="s">
        <v>184</v>
      </c>
      <c r="E4973">
        <v>0.36399999999999999</v>
      </c>
      <c r="F4973" t="s">
        <v>1358</v>
      </c>
      <c r="G4973" s="784" t="s">
        <v>3629</v>
      </c>
      <c r="H4973" s="784" t="s">
        <v>3630</v>
      </c>
      <c r="I4973" s="784" t="s">
        <v>5669</v>
      </c>
    </row>
    <row r="4974" spans="1:9" hidden="1">
      <c r="A4974" t="str">
        <f>Table_wabobpsvr_AzureCalc_AzureCalcRateCard[[#This Row],[ServiceName]]&amp;Table_wabobpsvr_AzureCalc_AzureCalcRateCard[[#This Row],[Price_Level]]&amp;Table_wabobpsvr_AzureCalc_AzureCalcRateCard[[#This Row],[Region]]</f>
        <v>Inactive PipelinesD4</v>
      </c>
      <c r="B4974">
        <v>4</v>
      </c>
      <c r="C4974" t="s">
        <v>1355</v>
      </c>
      <c r="D4974" t="s">
        <v>183</v>
      </c>
      <c r="E4974">
        <v>0.35199999999999998</v>
      </c>
      <c r="F4974" t="s">
        <v>1358</v>
      </c>
      <c r="G4974" s="784" t="s">
        <v>3629</v>
      </c>
      <c r="H4974" s="784" t="s">
        <v>3630</v>
      </c>
      <c r="I4974" s="784" t="s">
        <v>5669</v>
      </c>
    </row>
    <row r="4975" spans="1:9" hidden="1">
      <c r="A4975" t="str">
        <f>Table_wabobpsvr_AzureCalc_AzureCalcRateCard[[#This Row],[ServiceName]]&amp;Table_wabobpsvr_AzureCalc_AzureCalcRateCard[[#This Row],[Price_Level]]&amp;Table_wabobpsvr_AzureCalc_AzureCalcRateCard[[#This Row],[Region]]</f>
        <v>Low Frequency Cloud ActivityMOSP4</v>
      </c>
      <c r="B4975">
        <v>4</v>
      </c>
      <c r="C4975" t="s">
        <v>1355</v>
      </c>
      <c r="D4975" t="s">
        <v>627</v>
      </c>
      <c r="E4975">
        <v>0.3</v>
      </c>
      <c r="F4975" t="s">
        <v>1359</v>
      </c>
      <c r="G4975" s="784" t="s">
        <v>4431</v>
      </c>
      <c r="H4975" s="784" t="s">
        <v>4431</v>
      </c>
      <c r="I4975" s="784" t="s">
        <v>5670</v>
      </c>
    </row>
    <row r="4976" spans="1:9" hidden="1">
      <c r="A4976" s="784" t="str">
        <f>Table_wabobpsvr_AzureCalc_AzureCalcRateCard[[#This Row],[ServiceName]]&amp;Table_wabobpsvr_AzureCalc_AzureCalcRateCard[[#This Row],[Price_Level]]&amp;Table_wabobpsvr_AzureCalc_AzureCalcRateCard[[#This Row],[Region]]</f>
        <v>Low Frequency Cloud ActivityA4</v>
      </c>
      <c r="B4976" s="784">
        <v>4</v>
      </c>
      <c r="C4976" s="784" t="s">
        <v>1355</v>
      </c>
      <c r="D4976" s="784" t="s">
        <v>181</v>
      </c>
      <c r="E4976" s="784">
        <v>0.29099999999999998</v>
      </c>
      <c r="F4976" s="784" t="s">
        <v>1359</v>
      </c>
      <c r="G4976" s="784" t="s">
        <v>3631</v>
      </c>
      <c r="H4976" s="784" t="s">
        <v>3632</v>
      </c>
      <c r="I4976" s="784" t="s">
        <v>5670</v>
      </c>
    </row>
    <row r="4977" spans="1:9" hidden="1">
      <c r="A4977" t="str">
        <f>Table_wabobpsvr_AzureCalc_AzureCalcRateCard[[#This Row],[ServiceName]]&amp;Table_wabobpsvr_AzureCalc_AzureCalcRateCard[[#This Row],[Price_Level]]&amp;Table_wabobpsvr_AzureCalc_AzureCalcRateCard[[#This Row],[Region]]</f>
        <v>Low Frequency Cloud ActivityB4</v>
      </c>
      <c r="B4977">
        <v>4</v>
      </c>
      <c r="C4977" t="s">
        <v>1355</v>
      </c>
      <c r="D4977" t="s">
        <v>182</v>
      </c>
      <c r="E4977">
        <v>0.28199999999999997</v>
      </c>
      <c r="F4977" t="s">
        <v>1359</v>
      </c>
      <c r="G4977" s="784" t="s">
        <v>3631</v>
      </c>
      <c r="H4977" s="784" t="s">
        <v>3632</v>
      </c>
      <c r="I4977" s="784" t="s">
        <v>5670</v>
      </c>
    </row>
    <row r="4978" spans="1:9" hidden="1">
      <c r="A4978" t="str">
        <f>Table_wabobpsvr_AzureCalc_AzureCalcRateCard[[#This Row],[ServiceName]]&amp;Table_wabobpsvr_AzureCalc_AzureCalcRateCard[[#This Row],[Price_Level]]&amp;Table_wabobpsvr_AzureCalc_AzureCalcRateCard[[#This Row],[Region]]</f>
        <v>Low Frequency Cloud ActivityC4</v>
      </c>
      <c r="B4978">
        <v>4</v>
      </c>
      <c r="C4978" t="s">
        <v>1355</v>
      </c>
      <c r="D4978" t="s">
        <v>184</v>
      </c>
      <c r="E4978">
        <v>0.27300000000000002</v>
      </c>
      <c r="F4978" t="s">
        <v>1359</v>
      </c>
      <c r="G4978" s="784" t="s">
        <v>3631</v>
      </c>
      <c r="H4978" s="784" t="s">
        <v>3632</v>
      </c>
      <c r="I4978" s="784" t="s">
        <v>5670</v>
      </c>
    </row>
    <row r="4979" spans="1:9" hidden="1">
      <c r="A4979" t="str">
        <f>Table_wabobpsvr_AzureCalc_AzureCalcRateCard[[#This Row],[ServiceName]]&amp;Table_wabobpsvr_AzureCalc_AzureCalcRateCard[[#This Row],[Price_Level]]&amp;Table_wabobpsvr_AzureCalc_AzureCalcRateCard[[#This Row],[Region]]</f>
        <v>Low Frequency Cloud ActivityD4</v>
      </c>
      <c r="B4979">
        <v>4</v>
      </c>
      <c r="C4979" t="s">
        <v>1355</v>
      </c>
      <c r="D4979" t="s">
        <v>183</v>
      </c>
      <c r="E4979">
        <v>0.26400000000000001</v>
      </c>
      <c r="F4979" t="s">
        <v>1359</v>
      </c>
      <c r="G4979" s="784" t="s">
        <v>3631</v>
      </c>
      <c r="H4979" s="784" t="s">
        <v>3632</v>
      </c>
      <c r="I4979" s="784" t="s">
        <v>5670</v>
      </c>
    </row>
    <row r="4980" spans="1:9" hidden="1">
      <c r="A4980" t="str">
        <f>Table_wabobpsvr_AzureCalc_AzureCalcRateCard[[#This Row],[ServiceName]]&amp;Table_wabobpsvr_AzureCalc_AzureCalcRateCard[[#This Row],[Price_Level]]&amp;Table_wabobpsvr_AzureCalc_AzureCalcRateCard[[#This Row],[Region]]</f>
        <v>Low Frequency On Premises ActivityMOSP4</v>
      </c>
      <c r="B4980">
        <v>4</v>
      </c>
      <c r="C4980" t="s">
        <v>1355</v>
      </c>
      <c r="D4980" t="s">
        <v>627</v>
      </c>
      <c r="E4980">
        <v>0.5</v>
      </c>
      <c r="F4980" t="s">
        <v>1360</v>
      </c>
      <c r="G4980" s="784" t="s">
        <v>4431</v>
      </c>
      <c r="H4980" s="784" t="s">
        <v>4431</v>
      </c>
      <c r="I4980" s="784" t="s">
        <v>4929</v>
      </c>
    </row>
    <row r="4981" spans="1:9" hidden="1">
      <c r="A4981" t="str">
        <f>Table_wabobpsvr_AzureCalc_AzureCalcRateCard[[#This Row],[ServiceName]]&amp;Table_wabobpsvr_AzureCalc_AzureCalcRateCard[[#This Row],[Price_Level]]&amp;Table_wabobpsvr_AzureCalc_AzureCalcRateCard[[#This Row],[Region]]</f>
        <v>Low Frequency On Premises ActivityA4</v>
      </c>
      <c r="B4981">
        <v>4</v>
      </c>
      <c r="C4981" t="s">
        <v>1355</v>
      </c>
      <c r="D4981" t="s">
        <v>181</v>
      </c>
      <c r="E4981">
        <v>0.48499999999999999</v>
      </c>
      <c r="F4981" t="s">
        <v>1360</v>
      </c>
      <c r="G4981" s="784" t="s">
        <v>3544</v>
      </c>
      <c r="H4981" s="784" t="s">
        <v>3545</v>
      </c>
      <c r="I4981" s="784" t="s">
        <v>4929</v>
      </c>
    </row>
    <row r="4982" spans="1:9" hidden="1">
      <c r="A4982" t="str">
        <f>Table_wabobpsvr_AzureCalc_AzureCalcRateCard[[#This Row],[ServiceName]]&amp;Table_wabobpsvr_AzureCalc_AzureCalcRateCard[[#This Row],[Price_Level]]&amp;Table_wabobpsvr_AzureCalc_AzureCalcRateCard[[#This Row],[Region]]</f>
        <v>Low Frequency On Premises ActivityB4</v>
      </c>
      <c r="B4982">
        <v>4</v>
      </c>
      <c r="C4982" t="s">
        <v>1355</v>
      </c>
      <c r="D4982" t="s">
        <v>182</v>
      </c>
      <c r="E4982">
        <v>0.47</v>
      </c>
      <c r="F4982" t="s">
        <v>1360</v>
      </c>
      <c r="G4982" s="784" t="s">
        <v>3544</v>
      </c>
      <c r="H4982" s="784" t="s">
        <v>3545</v>
      </c>
      <c r="I4982" s="784" t="s">
        <v>4929</v>
      </c>
    </row>
    <row r="4983" spans="1:9" hidden="1">
      <c r="A4983" s="784" t="str">
        <f>Table_wabobpsvr_AzureCalc_AzureCalcRateCard[[#This Row],[ServiceName]]&amp;Table_wabobpsvr_AzureCalc_AzureCalcRateCard[[#This Row],[Price_Level]]&amp;Table_wabobpsvr_AzureCalc_AzureCalcRateCard[[#This Row],[Region]]</f>
        <v>Low Frequency On Premises ActivityC4</v>
      </c>
      <c r="B4983" s="784">
        <v>4</v>
      </c>
      <c r="C4983" s="784" t="s">
        <v>1355</v>
      </c>
      <c r="D4983" s="784" t="s">
        <v>184</v>
      </c>
      <c r="E4983" s="784">
        <v>0.45500000000000002</v>
      </c>
      <c r="F4983" s="784" t="s">
        <v>1360</v>
      </c>
      <c r="G4983" s="784" t="s">
        <v>3544</v>
      </c>
      <c r="H4983" s="784" t="s">
        <v>3545</v>
      </c>
      <c r="I4983" s="784" t="s">
        <v>4929</v>
      </c>
    </row>
    <row r="4984" spans="1:9" hidden="1">
      <c r="A4984" s="784" t="str">
        <f>Table_wabobpsvr_AzureCalc_AzureCalcRateCard[[#This Row],[ServiceName]]&amp;Table_wabobpsvr_AzureCalc_AzureCalcRateCard[[#This Row],[Price_Level]]&amp;Table_wabobpsvr_AzureCalc_AzureCalcRateCard[[#This Row],[Region]]</f>
        <v>Low Frequency On Premises ActivityD4</v>
      </c>
      <c r="B4984" s="784">
        <v>4</v>
      </c>
      <c r="C4984" s="784" t="s">
        <v>1355</v>
      </c>
      <c r="D4984" s="784" t="s">
        <v>183</v>
      </c>
      <c r="E4984" s="784">
        <v>0.44</v>
      </c>
      <c r="F4984" s="784" t="s">
        <v>1360</v>
      </c>
      <c r="G4984" s="784" t="s">
        <v>3544</v>
      </c>
      <c r="H4984" s="784" t="s">
        <v>3545</v>
      </c>
      <c r="I4984" s="784" t="s">
        <v>4929</v>
      </c>
    </row>
    <row r="4985" spans="1:9" hidden="1">
      <c r="A4985" s="784" t="str">
        <f>Table_wabobpsvr_AzureCalc_AzureCalcRateCard[[#This Row],[ServiceName]]&amp;Table_wabobpsvr_AzureCalc_AzureCalcRateCard[[#This Row],[Price_Level]]&amp;Table_wabobpsvr_AzureCalc_AzureCalcRateCard[[#This Row],[Region]]</f>
        <v>Basic Application Gateway Hours (Small)A2</v>
      </c>
      <c r="B4985" s="784">
        <v>2</v>
      </c>
      <c r="C4985" s="784" t="s">
        <v>91</v>
      </c>
      <c r="D4985" s="784" t="s">
        <v>181</v>
      </c>
      <c r="E4985" s="784">
        <v>2.42</v>
      </c>
      <c r="F4985" s="784" t="s">
        <v>7388</v>
      </c>
      <c r="G4985" s="784" t="s">
        <v>5671</v>
      </c>
      <c r="H4985" s="784" t="s">
        <v>5672</v>
      </c>
      <c r="I4985" s="784" t="s">
        <v>5673</v>
      </c>
    </row>
    <row r="4986" spans="1:9" hidden="1">
      <c r="A4986" s="784" t="str">
        <f>Table_wabobpsvr_AzureCalc_AzureCalcRateCard[[#This Row],[ServiceName]]&amp;Table_wabobpsvr_AzureCalc_AzureCalcRateCard[[#This Row],[Price_Level]]&amp;Table_wabobpsvr_AzureCalc_AzureCalcRateCard[[#This Row],[Region]]</f>
        <v>Basic Application Gateway Hours (Small)B7</v>
      </c>
      <c r="B4986" s="784">
        <v>7</v>
      </c>
      <c r="C4986" s="784" t="s">
        <v>91</v>
      </c>
      <c r="D4986" s="784" t="s">
        <v>182</v>
      </c>
      <c r="E4986" s="784">
        <v>2.632E-2</v>
      </c>
      <c r="F4986" s="784" t="s">
        <v>7388</v>
      </c>
      <c r="G4986" s="784" t="s">
        <v>5674</v>
      </c>
      <c r="H4986" s="784" t="s">
        <v>5675</v>
      </c>
      <c r="I4986" s="784" t="s">
        <v>5676</v>
      </c>
    </row>
    <row r="4987" spans="1:9" hidden="1">
      <c r="A4987" s="784" t="str">
        <f>Table_wabobpsvr_AzureCalc_AzureCalcRateCard[[#This Row],[ServiceName]]&amp;Table_wabobpsvr_AzureCalc_AzureCalcRateCard[[#This Row],[Price_Level]]&amp;Table_wabobpsvr_AzureCalc_AzureCalcRateCard[[#This Row],[Region]]</f>
        <v>Basic Application Gateway Hours (Small)C11</v>
      </c>
      <c r="B4987" s="784">
        <v>11</v>
      </c>
      <c r="C4987" s="784" t="s">
        <v>91</v>
      </c>
      <c r="D4987" s="784" t="s">
        <v>184</v>
      </c>
      <c r="E4987" s="784">
        <v>2.4570000000000002E-2</v>
      </c>
      <c r="F4987" s="784" t="s">
        <v>7388</v>
      </c>
      <c r="G4987" s="784" t="s">
        <v>5677</v>
      </c>
      <c r="H4987" s="784" t="s">
        <v>5678</v>
      </c>
      <c r="I4987" s="784" t="s">
        <v>5679</v>
      </c>
    </row>
    <row r="4988" spans="1:9" hidden="1">
      <c r="A4988" t="str">
        <f>Table_wabobpsvr_AzureCalc_AzureCalcRateCard[[#This Row],[ServiceName]]&amp;Table_wabobpsvr_AzureCalc_AzureCalcRateCard[[#This Row],[Price_Level]]&amp;Table_wabobpsvr_AzureCalc_AzureCalcRateCard[[#This Row],[Region]]</f>
        <v>Basic Application Gateway Hours (Small)D1</v>
      </c>
      <c r="B4988">
        <v>1</v>
      </c>
      <c r="C4988" t="s">
        <v>91</v>
      </c>
      <c r="D4988" t="s">
        <v>183</v>
      </c>
      <c r="E4988">
        <v>2.1999999999999999E-2</v>
      </c>
      <c r="F4988" t="s">
        <v>7388</v>
      </c>
      <c r="G4988" s="784" t="s">
        <v>5680</v>
      </c>
      <c r="H4988" s="784" t="s">
        <v>5681</v>
      </c>
      <c r="I4988" s="784" t="s">
        <v>5682</v>
      </c>
    </row>
    <row r="4989" spans="1:9" hidden="1">
      <c r="A4989" s="784" t="str">
        <f>Table_wabobpsvr_AzureCalc_AzureCalcRateCard[[#This Row],[ServiceName]]&amp;Table_wabobpsvr_AzureCalc_AzureCalcRateCard[[#This Row],[Price_Level]]&amp;Table_wabobpsvr_AzureCalc_AzureCalcRateCard[[#This Row],[Region]]</f>
        <v>High Frequency Cloud ActivityB4</v>
      </c>
      <c r="B4989" s="784">
        <v>4</v>
      </c>
      <c r="C4989" s="784" t="s">
        <v>1355</v>
      </c>
      <c r="D4989" s="784" t="s">
        <v>182</v>
      </c>
      <c r="E4989" s="784">
        <v>0.47</v>
      </c>
      <c r="F4989" s="784" t="s">
        <v>1356</v>
      </c>
      <c r="G4989" s="784" t="s">
        <v>3573</v>
      </c>
      <c r="H4989" s="784" t="s">
        <v>3574</v>
      </c>
      <c r="I4989" s="784" t="s">
        <v>4924</v>
      </c>
    </row>
    <row r="4990" spans="1:9" hidden="1">
      <c r="A4990" s="784" t="str">
        <f>Table_wabobpsvr_AzureCalc_AzureCalcRateCard[[#This Row],[ServiceName]]&amp;Table_wabobpsvr_AzureCalc_AzureCalcRateCard[[#This Row],[Price_Level]]&amp;Table_wabobpsvr_AzureCalc_AzureCalcRateCard[[#This Row],[Region]]</f>
        <v>High Frequency Cloud Activity - Tier 2MOSP4</v>
      </c>
      <c r="B4990" s="784">
        <v>4</v>
      </c>
      <c r="C4990" s="784" t="s">
        <v>1355</v>
      </c>
      <c r="D4990" s="784" t="s">
        <v>627</v>
      </c>
      <c r="E4990" s="784">
        <v>0.4</v>
      </c>
      <c r="F4990" s="784" t="s">
        <v>1364</v>
      </c>
      <c r="G4990" s="784" t="s">
        <v>4431</v>
      </c>
      <c r="H4990" s="784" t="s">
        <v>4431</v>
      </c>
      <c r="I4990" s="784" t="s">
        <v>4924</v>
      </c>
    </row>
    <row r="4991" spans="1:9" hidden="1">
      <c r="A4991" s="784" t="str">
        <f>Table_wabobpsvr_AzureCalc_AzureCalcRateCard[[#This Row],[ServiceName]]&amp;Table_wabobpsvr_AzureCalc_AzureCalcRateCard[[#This Row],[Price_Level]]&amp;Table_wabobpsvr_AzureCalc_AzureCalcRateCard[[#This Row],[Region]]</f>
        <v>High Frequency Cloud Activity - Tier 2A4</v>
      </c>
      <c r="B4991" s="784">
        <v>4</v>
      </c>
      <c r="C4991" s="784" t="s">
        <v>1355</v>
      </c>
      <c r="D4991" s="784" t="s">
        <v>181</v>
      </c>
      <c r="E4991" s="784">
        <v>0.48499999999999999</v>
      </c>
      <c r="F4991" s="784" t="s">
        <v>1364</v>
      </c>
      <c r="G4991" s="784" t="s">
        <v>3573</v>
      </c>
      <c r="H4991" s="784" t="s">
        <v>3574</v>
      </c>
      <c r="I4991" s="784" t="s">
        <v>4924</v>
      </c>
    </row>
    <row r="4992" spans="1:9" hidden="1">
      <c r="A4992" t="str">
        <f>Table_wabobpsvr_AzureCalc_AzureCalcRateCard[[#This Row],[ServiceName]]&amp;Table_wabobpsvr_AzureCalc_AzureCalcRateCard[[#This Row],[Price_Level]]&amp;Table_wabobpsvr_AzureCalc_AzureCalcRateCard[[#This Row],[Region]]</f>
        <v>High Frequency Cloud Activity - Tier 2B4</v>
      </c>
      <c r="B4992">
        <v>4</v>
      </c>
      <c r="C4992" t="s">
        <v>1355</v>
      </c>
      <c r="D4992" t="s">
        <v>182</v>
      </c>
      <c r="E4992">
        <v>0.47</v>
      </c>
      <c r="F4992" t="s">
        <v>1364</v>
      </c>
      <c r="G4992" s="784" t="s">
        <v>3573</v>
      </c>
      <c r="H4992" s="784" t="s">
        <v>3574</v>
      </c>
      <c r="I4992" s="784" t="s">
        <v>4924</v>
      </c>
    </row>
    <row r="4993" spans="1:9" hidden="1">
      <c r="A4993" t="str">
        <f>Table_wabobpsvr_AzureCalc_AzureCalcRateCard[[#This Row],[ServiceName]]&amp;Table_wabobpsvr_AzureCalc_AzureCalcRateCard[[#This Row],[Price_Level]]&amp;Table_wabobpsvr_AzureCalc_AzureCalcRateCard[[#This Row],[Region]]</f>
        <v>High Frequency Cloud Activity - Tier 2C4</v>
      </c>
      <c r="B4993">
        <v>4</v>
      </c>
      <c r="C4993" t="s">
        <v>1355</v>
      </c>
      <c r="D4993" t="s">
        <v>184</v>
      </c>
      <c r="E4993">
        <v>0.45500000000000002</v>
      </c>
      <c r="F4993" t="s">
        <v>1364</v>
      </c>
      <c r="G4993" s="784" t="s">
        <v>3573</v>
      </c>
      <c r="H4993" s="784" t="s">
        <v>3574</v>
      </c>
      <c r="I4993" s="784" t="s">
        <v>4924</v>
      </c>
    </row>
    <row r="4994" spans="1:9" hidden="1">
      <c r="A4994" t="str">
        <f>Table_wabobpsvr_AzureCalc_AzureCalcRateCard[[#This Row],[ServiceName]]&amp;Table_wabobpsvr_AzureCalc_AzureCalcRateCard[[#This Row],[Price_Level]]&amp;Table_wabobpsvr_AzureCalc_AzureCalcRateCard[[#This Row],[Region]]</f>
        <v>High Frequency Cloud Activity - Tier 2D4</v>
      </c>
      <c r="B4994">
        <v>4</v>
      </c>
      <c r="C4994" t="s">
        <v>1355</v>
      </c>
      <c r="D4994" t="s">
        <v>183</v>
      </c>
      <c r="E4994">
        <v>0.44</v>
      </c>
      <c r="F4994" t="s">
        <v>1364</v>
      </c>
      <c r="G4994" s="784" t="s">
        <v>3573</v>
      </c>
      <c r="H4994" s="784" t="s">
        <v>3574</v>
      </c>
      <c r="I4994" s="784" t="s">
        <v>4924</v>
      </c>
    </row>
    <row r="4995" spans="1:9" hidden="1">
      <c r="A4995" t="str">
        <f>Table_wabobpsvr_AzureCalc_AzureCalcRateCard[[#This Row],[ServiceName]]&amp;Table_wabobpsvr_AzureCalc_AzureCalcRateCard[[#This Row],[Price_Level]]&amp;Table_wabobpsvr_AzureCalc_AzureCalcRateCard[[#This Row],[Region]]</f>
        <v>High Frequency On Premises Activity - Tier 2MOSP4</v>
      </c>
      <c r="B4995">
        <v>4</v>
      </c>
      <c r="C4995" t="s">
        <v>1355</v>
      </c>
      <c r="D4995" t="s">
        <v>627</v>
      </c>
      <c r="E4995">
        <v>0.8</v>
      </c>
      <c r="F4995" t="s">
        <v>1365</v>
      </c>
      <c r="G4995" s="784" t="s">
        <v>4431</v>
      </c>
      <c r="H4995" s="784" t="s">
        <v>4431</v>
      </c>
      <c r="I4995" s="784" t="s">
        <v>4927</v>
      </c>
    </row>
    <row r="4996" spans="1:9" hidden="1">
      <c r="A4996" t="str">
        <f>Table_wabobpsvr_AzureCalc_AzureCalcRateCard[[#This Row],[ServiceName]]&amp;Table_wabobpsvr_AzureCalc_AzureCalcRateCard[[#This Row],[Price_Level]]&amp;Table_wabobpsvr_AzureCalc_AzureCalcRateCard[[#This Row],[Region]]</f>
        <v>High Frequency On Premises Activity - Tier 2A4</v>
      </c>
      <c r="B4996">
        <v>4</v>
      </c>
      <c r="C4996" t="s">
        <v>1355</v>
      </c>
      <c r="D4996" t="s">
        <v>181</v>
      </c>
      <c r="E4996">
        <v>1.2124999999999999</v>
      </c>
      <c r="F4996" t="s">
        <v>1365</v>
      </c>
      <c r="G4996" s="784" t="s">
        <v>3575</v>
      </c>
      <c r="H4996" s="784" t="s">
        <v>3576</v>
      </c>
      <c r="I4996" s="784" t="s">
        <v>4927</v>
      </c>
    </row>
    <row r="4997" spans="1:9" hidden="1">
      <c r="A4997" t="str">
        <f>Table_wabobpsvr_AzureCalc_AzureCalcRateCard[[#This Row],[ServiceName]]&amp;Table_wabobpsvr_AzureCalc_AzureCalcRateCard[[#This Row],[Price_Level]]&amp;Table_wabobpsvr_AzureCalc_AzureCalcRateCard[[#This Row],[Region]]</f>
        <v>High Frequency On Premises Activity - Tier 2B4</v>
      </c>
      <c r="B4997">
        <v>4</v>
      </c>
      <c r="C4997" t="s">
        <v>1355</v>
      </c>
      <c r="D4997" t="s">
        <v>182</v>
      </c>
      <c r="E4997">
        <v>1.175</v>
      </c>
      <c r="F4997" t="s">
        <v>1365</v>
      </c>
      <c r="G4997" s="784" t="s">
        <v>3575</v>
      </c>
      <c r="H4997" s="784" t="s">
        <v>3576</v>
      </c>
      <c r="I4997" s="784" t="s">
        <v>4927</v>
      </c>
    </row>
    <row r="4998" spans="1:9" hidden="1">
      <c r="A4998" t="str">
        <f>Table_wabobpsvr_AzureCalc_AzureCalcRateCard[[#This Row],[ServiceName]]&amp;Table_wabobpsvr_AzureCalc_AzureCalcRateCard[[#This Row],[Price_Level]]&amp;Table_wabobpsvr_AzureCalc_AzureCalcRateCard[[#This Row],[Region]]</f>
        <v>High Frequency Cloud ActivityC4</v>
      </c>
      <c r="B4998">
        <v>4</v>
      </c>
      <c r="C4998" t="s">
        <v>1355</v>
      </c>
      <c r="D4998" t="s">
        <v>184</v>
      </c>
      <c r="E4998">
        <v>0.45500000000000002</v>
      </c>
      <c r="F4998" t="s">
        <v>1356</v>
      </c>
      <c r="G4998" s="784" t="s">
        <v>3573</v>
      </c>
      <c r="H4998" s="784" t="s">
        <v>3574</v>
      </c>
      <c r="I4998" s="784" t="s">
        <v>4924</v>
      </c>
    </row>
    <row r="4999" spans="1:9" hidden="1">
      <c r="A4999" t="str">
        <f>Table_wabobpsvr_AzureCalc_AzureCalcRateCard[[#This Row],[ServiceName]]&amp;Table_wabobpsvr_AzureCalc_AzureCalcRateCard[[#This Row],[Price_Level]]&amp;Table_wabobpsvr_AzureCalc_AzureCalcRateCard[[#This Row],[Region]]</f>
        <v>High Frequency On Premises Activity - Tier 2C4</v>
      </c>
      <c r="B4999">
        <v>4</v>
      </c>
      <c r="C4999" t="s">
        <v>1355</v>
      </c>
      <c r="D4999" t="s">
        <v>184</v>
      </c>
      <c r="E4999">
        <v>1.1375</v>
      </c>
      <c r="F4999" t="s">
        <v>1365</v>
      </c>
      <c r="G4999" s="784" t="s">
        <v>3575</v>
      </c>
      <c r="H4999" s="784" t="s">
        <v>3576</v>
      </c>
      <c r="I4999" s="784" t="s">
        <v>4927</v>
      </c>
    </row>
    <row r="5000" spans="1:9" hidden="1">
      <c r="A5000" t="str">
        <f>Table_wabobpsvr_AzureCalc_AzureCalcRateCard[[#This Row],[ServiceName]]&amp;Table_wabobpsvr_AzureCalc_AzureCalcRateCard[[#This Row],[Price_Level]]&amp;Table_wabobpsvr_AzureCalc_AzureCalcRateCard[[#This Row],[Region]]</f>
        <v>High Frequency On Premises Activity - Tier 2D4</v>
      </c>
      <c r="B5000">
        <v>4</v>
      </c>
      <c r="C5000" t="s">
        <v>1355</v>
      </c>
      <c r="D5000" t="s">
        <v>183</v>
      </c>
      <c r="E5000">
        <v>1.1000000000000001</v>
      </c>
      <c r="F5000" t="s">
        <v>1365</v>
      </c>
      <c r="G5000" s="784" t="s">
        <v>3575</v>
      </c>
      <c r="H5000" s="784" t="s">
        <v>3576</v>
      </c>
      <c r="I5000" s="784" t="s">
        <v>4927</v>
      </c>
    </row>
    <row r="5001" spans="1:9" hidden="1">
      <c r="A5001" t="str">
        <f>Table_wabobpsvr_AzureCalc_AzureCalcRateCard[[#This Row],[ServiceName]]&amp;Table_wabobpsvr_AzureCalc_AzureCalcRateCard[[#This Row],[Price_Level]]&amp;Table_wabobpsvr_AzureCalc_AzureCalcRateCard[[#This Row],[Region]]</f>
        <v>Low Frequency Cloud Activity - Tier 2MOSP4</v>
      </c>
      <c r="B5001">
        <v>4</v>
      </c>
      <c r="C5001" t="s">
        <v>1355</v>
      </c>
      <c r="D5001" t="s">
        <v>627</v>
      </c>
      <c r="E5001">
        <v>0.24</v>
      </c>
      <c r="F5001" t="s">
        <v>1366</v>
      </c>
      <c r="G5001" s="784" t="s">
        <v>4431</v>
      </c>
      <c r="H5001" s="784" t="s">
        <v>4431</v>
      </c>
      <c r="I5001" s="784" t="s">
        <v>5670</v>
      </c>
    </row>
    <row r="5002" spans="1:9" hidden="1">
      <c r="A5002" t="str">
        <f>Table_wabobpsvr_AzureCalc_AzureCalcRateCard[[#This Row],[ServiceName]]&amp;Table_wabobpsvr_AzureCalc_AzureCalcRateCard[[#This Row],[Price_Level]]&amp;Table_wabobpsvr_AzureCalc_AzureCalcRateCard[[#This Row],[Region]]</f>
        <v>Low Frequency Cloud Activity - Tier 2A4</v>
      </c>
      <c r="B5002">
        <v>4</v>
      </c>
      <c r="C5002" t="s">
        <v>1355</v>
      </c>
      <c r="D5002" t="s">
        <v>181</v>
      </c>
      <c r="E5002">
        <v>0.29099999999999998</v>
      </c>
      <c r="F5002" t="s">
        <v>1366</v>
      </c>
      <c r="G5002" s="784" t="s">
        <v>3631</v>
      </c>
      <c r="H5002" s="784" t="s">
        <v>3632</v>
      </c>
      <c r="I5002" s="784" t="s">
        <v>5670</v>
      </c>
    </row>
    <row r="5003" spans="1:9" hidden="1">
      <c r="A5003" t="str">
        <f>Table_wabobpsvr_AzureCalc_AzureCalcRateCard[[#This Row],[ServiceName]]&amp;Table_wabobpsvr_AzureCalc_AzureCalcRateCard[[#This Row],[Price_Level]]&amp;Table_wabobpsvr_AzureCalc_AzureCalcRateCard[[#This Row],[Region]]</f>
        <v>Low Frequency Cloud Activity - Tier 2B4</v>
      </c>
      <c r="B5003">
        <v>4</v>
      </c>
      <c r="C5003" t="s">
        <v>1355</v>
      </c>
      <c r="D5003" t="s">
        <v>182</v>
      </c>
      <c r="E5003">
        <v>0.28199999999999997</v>
      </c>
      <c r="F5003" t="s">
        <v>1366</v>
      </c>
      <c r="G5003" s="784" t="s">
        <v>3631</v>
      </c>
      <c r="H5003" s="784" t="s">
        <v>3632</v>
      </c>
      <c r="I5003" s="784" t="s">
        <v>5670</v>
      </c>
    </row>
    <row r="5004" spans="1:9" hidden="1">
      <c r="A5004" t="str">
        <f>Table_wabobpsvr_AzureCalc_AzureCalcRateCard[[#This Row],[ServiceName]]&amp;Table_wabobpsvr_AzureCalc_AzureCalcRateCard[[#This Row],[Price_Level]]&amp;Table_wabobpsvr_AzureCalc_AzureCalcRateCard[[#This Row],[Region]]</f>
        <v>Low Frequency Cloud Activity - Tier 2C4</v>
      </c>
      <c r="B5004">
        <v>4</v>
      </c>
      <c r="C5004" t="s">
        <v>1355</v>
      </c>
      <c r="D5004" t="s">
        <v>184</v>
      </c>
      <c r="E5004">
        <v>0.27300000000000002</v>
      </c>
      <c r="F5004" t="s">
        <v>1366</v>
      </c>
      <c r="G5004" s="784" t="s">
        <v>3631</v>
      </c>
      <c r="H5004" s="784" t="s">
        <v>3632</v>
      </c>
      <c r="I5004" s="784" t="s">
        <v>5670</v>
      </c>
    </row>
    <row r="5005" spans="1:9" hidden="1">
      <c r="A5005" t="str">
        <f>Table_wabobpsvr_AzureCalc_AzureCalcRateCard[[#This Row],[ServiceName]]&amp;Table_wabobpsvr_AzureCalc_AzureCalcRateCard[[#This Row],[Price_Level]]&amp;Table_wabobpsvr_AzureCalc_AzureCalcRateCard[[#This Row],[Region]]</f>
        <v>Low Frequency Cloud Activity - Tier 2D4</v>
      </c>
      <c r="B5005">
        <v>4</v>
      </c>
      <c r="C5005" t="s">
        <v>1355</v>
      </c>
      <c r="D5005" t="s">
        <v>183</v>
      </c>
      <c r="E5005">
        <v>0.26400000000000001</v>
      </c>
      <c r="F5005" t="s">
        <v>1366</v>
      </c>
      <c r="G5005" s="784" t="s">
        <v>3631</v>
      </c>
      <c r="H5005" s="784" t="s">
        <v>3632</v>
      </c>
      <c r="I5005" s="784" t="s">
        <v>5670</v>
      </c>
    </row>
    <row r="5006" spans="1:9" hidden="1">
      <c r="A5006" t="str">
        <f>Table_wabobpsvr_AzureCalc_AzureCalcRateCard[[#This Row],[ServiceName]]&amp;Table_wabobpsvr_AzureCalc_AzureCalcRateCard[[#This Row],[Price_Level]]&amp;Table_wabobpsvr_AzureCalc_AzureCalcRateCard[[#This Row],[Region]]</f>
        <v>Low Frequency On Premise Activity - Tier 2MOSP4</v>
      </c>
      <c r="B5006">
        <v>4</v>
      </c>
      <c r="C5006" t="s">
        <v>1355</v>
      </c>
      <c r="D5006" t="s">
        <v>627</v>
      </c>
      <c r="E5006">
        <v>0.32</v>
      </c>
      <c r="F5006" t="s">
        <v>1363</v>
      </c>
      <c r="G5006" s="784" t="s">
        <v>4431</v>
      </c>
      <c r="H5006" s="784" t="s">
        <v>4431</v>
      </c>
      <c r="I5006" s="784" t="s">
        <v>4929</v>
      </c>
    </row>
    <row r="5007" spans="1:9" hidden="1">
      <c r="A5007" t="str">
        <f>Table_wabobpsvr_AzureCalc_AzureCalcRateCard[[#This Row],[ServiceName]]&amp;Table_wabobpsvr_AzureCalc_AzureCalcRateCard[[#This Row],[Price_Level]]&amp;Table_wabobpsvr_AzureCalc_AzureCalcRateCard[[#This Row],[Region]]</f>
        <v>High Frequency Cloud ActivityD4</v>
      </c>
      <c r="B5007">
        <v>4</v>
      </c>
      <c r="C5007" t="s">
        <v>1355</v>
      </c>
      <c r="D5007" t="s">
        <v>183</v>
      </c>
      <c r="E5007">
        <v>0.44</v>
      </c>
      <c r="F5007" t="s">
        <v>1356</v>
      </c>
      <c r="G5007" s="784" t="s">
        <v>3573</v>
      </c>
      <c r="H5007" s="784" t="s">
        <v>3574</v>
      </c>
      <c r="I5007" s="784" t="s">
        <v>4924</v>
      </c>
    </row>
    <row r="5008" spans="1:9" hidden="1">
      <c r="A5008" s="784" t="str">
        <f>Table_wabobpsvr_AzureCalc_AzureCalcRateCard[[#This Row],[ServiceName]]&amp;Table_wabobpsvr_AzureCalc_AzureCalcRateCard[[#This Row],[Price_Level]]&amp;Table_wabobpsvr_AzureCalc_AzureCalcRateCard[[#This Row],[Region]]</f>
        <v>Encoder (Output GB)MOSP</v>
      </c>
      <c r="B5008" s="784"/>
      <c r="C5008" s="784" t="s">
        <v>10</v>
      </c>
      <c r="D5008" s="784" t="s">
        <v>627</v>
      </c>
      <c r="E5008" s="784">
        <v>1.99</v>
      </c>
      <c r="F5008" s="784" t="s">
        <v>1371</v>
      </c>
      <c r="G5008" s="784" t="s">
        <v>1447</v>
      </c>
      <c r="H5008" s="784" t="s">
        <v>1448</v>
      </c>
      <c r="I5008" s="784" t="s">
        <v>4928</v>
      </c>
    </row>
    <row r="5009" spans="1:9" hidden="1">
      <c r="A5009" s="784" t="str">
        <f>Table_wabobpsvr_AzureCalc_AzureCalcRateCard[[#This Row],[ServiceName]]&amp;Table_wabobpsvr_AzureCalc_AzureCalcRateCard[[#This Row],[Price_Level]]&amp;Table_wabobpsvr_AzureCalc_AzureCalcRateCard[[#This Row],[Region]]</f>
        <v>Encoder (Output GB)A</v>
      </c>
      <c r="B5009" s="784"/>
      <c r="C5009" s="784" t="s">
        <v>10</v>
      </c>
      <c r="D5009" s="784" t="s">
        <v>181</v>
      </c>
      <c r="E5009" s="784">
        <v>1.9302999999999999</v>
      </c>
      <c r="F5009" s="784" t="s">
        <v>1371</v>
      </c>
      <c r="G5009" s="784" t="s">
        <v>1447</v>
      </c>
      <c r="H5009" s="784" t="s">
        <v>1448</v>
      </c>
      <c r="I5009" s="784" t="s">
        <v>4928</v>
      </c>
    </row>
    <row r="5010" spans="1:9" hidden="1">
      <c r="A5010" s="784" t="str">
        <f>Table_wabobpsvr_AzureCalc_AzureCalcRateCard[[#This Row],[ServiceName]]&amp;Table_wabobpsvr_AzureCalc_AzureCalcRateCard[[#This Row],[Price_Level]]&amp;Table_wabobpsvr_AzureCalc_AzureCalcRateCard[[#This Row],[Region]]</f>
        <v>Encoder (Output GB)B</v>
      </c>
      <c r="B5010" s="784"/>
      <c r="C5010" s="784" t="s">
        <v>10</v>
      </c>
      <c r="D5010" s="784" t="s">
        <v>182</v>
      </c>
      <c r="E5010" s="784">
        <v>1.8706</v>
      </c>
      <c r="F5010" s="784" t="s">
        <v>1371</v>
      </c>
      <c r="G5010" s="784" t="s">
        <v>1447</v>
      </c>
      <c r="H5010" s="784" t="s">
        <v>1448</v>
      </c>
      <c r="I5010" s="784" t="s">
        <v>4928</v>
      </c>
    </row>
    <row r="5011" spans="1:9" hidden="1">
      <c r="A5011" s="784" t="str">
        <f>Table_wabobpsvr_AzureCalc_AzureCalcRateCard[[#This Row],[ServiceName]]&amp;Table_wabobpsvr_AzureCalc_AzureCalcRateCard[[#This Row],[Price_Level]]&amp;Table_wabobpsvr_AzureCalc_AzureCalcRateCard[[#This Row],[Region]]</f>
        <v>Encoder (Output GB)C</v>
      </c>
      <c r="B5011" s="784"/>
      <c r="C5011" s="784" t="s">
        <v>10</v>
      </c>
      <c r="D5011" s="784" t="s">
        <v>184</v>
      </c>
      <c r="E5011" s="784">
        <v>1.8109</v>
      </c>
      <c r="F5011" s="784" t="s">
        <v>1371</v>
      </c>
      <c r="G5011" s="784" t="s">
        <v>1447</v>
      </c>
      <c r="H5011" s="784" t="s">
        <v>1448</v>
      </c>
      <c r="I5011" s="784" t="s">
        <v>4928</v>
      </c>
    </row>
    <row r="5012" spans="1:9" hidden="1">
      <c r="A5012" s="784" t="str">
        <f>Table_wabobpsvr_AzureCalc_AzureCalcRateCard[[#This Row],[ServiceName]]&amp;Table_wabobpsvr_AzureCalc_AzureCalcRateCard[[#This Row],[Price_Level]]&amp;Table_wabobpsvr_AzureCalc_AzureCalcRateCard[[#This Row],[Region]]</f>
        <v>Encoder (Output GB)D</v>
      </c>
      <c r="B5012" s="784"/>
      <c r="C5012" s="784" t="s">
        <v>10</v>
      </c>
      <c r="D5012" s="784" t="s">
        <v>183</v>
      </c>
      <c r="E5012" s="784">
        <v>1.7512000000000001</v>
      </c>
      <c r="F5012" s="784" t="s">
        <v>1371</v>
      </c>
      <c r="G5012" s="784" t="s">
        <v>1447</v>
      </c>
      <c r="H5012" s="784" t="s">
        <v>1448</v>
      </c>
      <c r="I5012" s="784" t="s">
        <v>4928</v>
      </c>
    </row>
    <row r="5013" spans="1:9" hidden="1">
      <c r="A5013" s="784" t="str">
        <f>Table_wabobpsvr_AzureCalc_AzureCalcRateCard[[#This Row],[ServiceName]]&amp;Table_wabobpsvr_AzureCalc_AzureCalcRateCard[[#This Row],[Price_Level]]&amp;Table_wabobpsvr_AzureCalc_AzureCalcRateCard[[#This Row],[Region]]</f>
        <v>Encoder (Output GB) - Tier 2MOSP</v>
      </c>
      <c r="B5013" s="784"/>
      <c r="C5013" s="784" t="s">
        <v>10</v>
      </c>
      <c r="D5013" s="784" t="s">
        <v>627</v>
      </c>
      <c r="E5013" s="784">
        <v>1.89</v>
      </c>
      <c r="F5013" s="784" t="s">
        <v>1372</v>
      </c>
      <c r="G5013" s="784" t="s">
        <v>1447</v>
      </c>
      <c r="H5013" s="784" t="s">
        <v>1448</v>
      </c>
      <c r="I5013" s="784" t="s">
        <v>4928</v>
      </c>
    </row>
    <row r="5014" spans="1:9" hidden="1">
      <c r="A5014" s="784" t="str">
        <f>Table_wabobpsvr_AzureCalc_AzureCalcRateCard[[#This Row],[ServiceName]]&amp;Table_wabobpsvr_AzureCalc_AzureCalcRateCard[[#This Row],[Price_Level]]&amp;Table_wabobpsvr_AzureCalc_AzureCalcRateCard[[#This Row],[Region]]</f>
        <v>Encoder (Output GB) - Tier 2A</v>
      </c>
      <c r="B5014" s="784"/>
      <c r="C5014" s="784" t="s">
        <v>10</v>
      </c>
      <c r="D5014" s="784" t="s">
        <v>181</v>
      </c>
      <c r="E5014" s="784">
        <v>1.9302999999999999</v>
      </c>
      <c r="F5014" s="784" t="s">
        <v>1372</v>
      </c>
      <c r="G5014" s="784" t="s">
        <v>1447</v>
      </c>
      <c r="H5014" s="784" t="s">
        <v>1448</v>
      </c>
      <c r="I5014" s="784" t="s">
        <v>4928</v>
      </c>
    </row>
    <row r="5015" spans="1:9" hidden="1">
      <c r="A5015" s="784" t="str">
        <f>Table_wabobpsvr_AzureCalc_AzureCalcRateCard[[#This Row],[ServiceName]]&amp;Table_wabobpsvr_AzureCalc_AzureCalcRateCard[[#This Row],[Price_Level]]&amp;Table_wabobpsvr_AzureCalc_AzureCalcRateCard[[#This Row],[Region]]</f>
        <v>Encoder (Output GB) - Tier 2B</v>
      </c>
      <c r="B5015" s="784"/>
      <c r="C5015" s="784" t="s">
        <v>10</v>
      </c>
      <c r="D5015" s="784" t="s">
        <v>182</v>
      </c>
      <c r="E5015" s="784">
        <v>1.8706</v>
      </c>
      <c r="F5015" s="784" t="s">
        <v>1372</v>
      </c>
      <c r="G5015" s="784" t="s">
        <v>1447</v>
      </c>
      <c r="H5015" s="784" t="s">
        <v>1448</v>
      </c>
      <c r="I5015" s="784" t="s">
        <v>4928</v>
      </c>
    </row>
    <row r="5016" spans="1:9" hidden="1">
      <c r="A5016" s="784" t="str">
        <f>Table_wabobpsvr_AzureCalc_AzureCalcRateCard[[#This Row],[ServiceName]]&amp;Table_wabobpsvr_AzureCalc_AzureCalcRateCard[[#This Row],[Price_Level]]&amp;Table_wabobpsvr_AzureCalc_AzureCalcRateCard[[#This Row],[Region]]</f>
        <v>Standard_D12 VM (Windows)C12</v>
      </c>
      <c r="B5016" s="784">
        <v>12</v>
      </c>
      <c r="C5016" s="784" t="s">
        <v>701</v>
      </c>
      <c r="D5016" s="784" t="s">
        <v>184</v>
      </c>
      <c r="E5016" s="784">
        <v>0.56420000000000003</v>
      </c>
      <c r="F5016" s="784" t="s">
        <v>1162</v>
      </c>
      <c r="G5016" s="784" t="s">
        <v>4431</v>
      </c>
      <c r="H5016" s="784" t="s">
        <v>4431</v>
      </c>
      <c r="I5016" s="784" t="s">
        <v>5651</v>
      </c>
    </row>
    <row r="5017" spans="1:9" hidden="1">
      <c r="A5017" s="784" t="str">
        <f>Table_wabobpsvr_AzureCalc_AzureCalcRateCard[[#This Row],[ServiceName]]&amp;Table_wabobpsvr_AzureCalc_AzureCalcRateCard[[#This Row],[Price_Level]]&amp;Table_wabobpsvr_AzureCalc_AzureCalcRateCard[[#This Row],[Region]]</f>
        <v>Standard_D12 VM (Windows)D12</v>
      </c>
      <c r="B5017" s="784">
        <v>12</v>
      </c>
      <c r="C5017" s="784" t="s">
        <v>701</v>
      </c>
      <c r="D5017" s="784" t="s">
        <v>183</v>
      </c>
      <c r="E5017" s="784">
        <v>0.54559999999999997</v>
      </c>
      <c r="F5017" s="784" t="s">
        <v>1162</v>
      </c>
      <c r="G5017" s="784" t="s">
        <v>4431</v>
      </c>
      <c r="H5017" s="784" t="s">
        <v>4431</v>
      </c>
      <c r="I5017" s="784" t="s">
        <v>5651</v>
      </c>
    </row>
    <row r="5018" spans="1:9" hidden="1">
      <c r="A5018" t="str">
        <f>Table_wabobpsvr_AzureCalc_AzureCalcRateCard[[#This Row],[ServiceName]]&amp;Table_wabobpsvr_AzureCalc_AzureCalcRateCard[[#This Row],[Price_Level]]&amp;Table_wabobpsvr_AzureCalc_AzureCalcRateCard[[#This Row],[Region]]</f>
        <v>Standard_D12 VM (Windows)MOSP3</v>
      </c>
      <c r="B5018">
        <v>3</v>
      </c>
      <c r="C5018" t="s">
        <v>701</v>
      </c>
      <c r="D5018" t="s">
        <v>627</v>
      </c>
      <c r="E5018">
        <v>0.65200000000000002</v>
      </c>
      <c r="F5018" t="s">
        <v>1162</v>
      </c>
      <c r="G5018" s="784" t="s">
        <v>4431</v>
      </c>
      <c r="H5018" s="784" t="s">
        <v>4431</v>
      </c>
      <c r="I5018" s="784" t="s">
        <v>5683</v>
      </c>
    </row>
    <row r="5019" spans="1:9" hidden="1">
      <c r="A5019" t="str">
        <f>Table_wabobpsvr_AzureCalc_AzureCalcRateCard[[#This Row],[ServiceName]]&amp;Table_wabobpsvr_AzureCalc_AzureCalcRateCard[[#This Row],[Price_Level]]&amp;Table_wabobpsvr_AzureCalc_AzureCalcRateCard[[#This Row],[Region]]</f>
        <v>Standard_D12 VM (Windows)A3</v>
      </c>
      <c r="B5019">
        <v>3</v>
      </c>
      <c r="C5019" t="s">
        <v>701</v>
      </c>
      <c r="D5019" t="s">
        <v>181</v>
      </c>
      <c r="E5019">
        <v>0.63244</v>
      </c>
      <c r="F5019" t="s">
        <v>1162</v>
      </c>
      <c r="G5019" s="784" t="s">
        <v>4431</v>
      </c>
      <c r="H5019" s="784" t="s">
        <v>4431</v>
      </c>
      <c r="I5019" s="784" t="s">
        <v>5683</v>
      </c>
    </row>
    <row r="5020" spans="1:9" hidden="1">
      <c r="A5020" t="str">
        <f>Table_wabobpsvr_AzureCalc_AzureCalcRateCard[[#This Row],[ServiceName]]&amp;Table_wabobpsvr_AzureCalc_AzureCalcRateCard[[#This Row],[Price_Level]]&amp;Table_wabobpsvr_AzureCalc_AzureCalcRateCard[[#This Row],[Region]]</f>
        <v>Standard_D12 VM (Windows)B3</v>
      </c>
      <c r="B5020">
        <v>3</v>
      </c>
      <c r="C5020" t="s">
        <v>701</v>
      </c>
      <c r="D5020" t="s">
        <v>182</v>
      </c>
      <c r="E5020">
        <v>0.61287999999999998</v>
      </c>
      <c r="F5020" t="s">
        <v>1162</v>
      </c>
      <c r="G5020" s="784" t="s">
        <v>4431</v>
      </c>
      <c r="H5020" s="784" t="s">
        <v>4431</v>
      </c>
      <c r="I5020" s="784" t="s">
        <v>5683</v>
      </c>
    </row>
    <row r="5021" spans="1:9" hidden="1">
      <c r="A5021" t="str">
        <f>Table_wabobpsvr_AzureCalc_AzureCalcRateCard[[#This Row],[ServiceName]]&amp;Table_wabobpsvr_AzureCalc_AzureCalcRateCard[[#This Row],[Price_Level]]&amp;Table_wabobpsvr_AzureCalc_AzureCalcRateCard[[#This Row],[Region]]</f>
        <v>Standard_D12 VM (Windows)C3</v>
      </c>
      <c r="B5021">
        <v>3</v>
      </c>
      <c r="C5021" t="s">
        <v>701</v>
      </c>
      <c r="D5021" t="s">
        <v>184</v>
      </c>
      <c r="E5021">
        <v>0.59331999999999996</v>
      </c>
      <c r="F5021" t="s">
        <v>1162</v>
      </c>
      <c r="G5021" s="784" t="s">
        <v>4431</v>
      </c>
      <c r="H5021" s="784" t="s">
        <v>4431</v>
      </c>
      <c r="I5021" s="784" t="s">
        <v>5683</v>
      </c>
    </row>
    <row r="5022" spans="1:9" hidden="1">
      <c r="A5022" t="str">
        <f>Table_wabobpsvr_AzureCalc_AzureCalcRateCard[[#This Row],[ServiceName]]&amp;Table_wabobpsvr_AzureCalc_AzureCalcRateCard[[#This Row],[Price_Level]]&amp;Table_wabobpsvr_AzureCalc_AzureCalcRateCard[[#This Row],[Region]]</f>
        <v>Standard_D12 VM (Windows)D3</v>
      </c>
      <c r="B5022">
        <v>3</v>
      </c>
      <c r="C5022" t="s">
        <v>701</v>
      </c>
      <c r="D5022" t="s">
        <v>183</v>
      </c>
      <c r="E5022">
        <v>0.57376000000000005</v>
      </c>
      <c r="F5022" t="s">
        <v>1162</v>
      </c>
      <c r="G5022" s="784" t="s">
        <v>4431</v>
      </c>
      <c r="H5022" s="784" t="s">
        <v>4431</v>
      </c>
      <c r="I5022" s="784" t="s">
        <v>5683</v>
      </c>
    </row>
    <row r="5023" spans="1:9" hidden="1">
      <c r="A5023" t="str">
        <f>Table_wabobpsvr_AzureCalc_AzureCalcRateCard[[#This Row],[ServiceName]]&amp;Table_wabobpsvr_AzureCalc_AzureCalcRateCard[[#This Row],[Price_Level]]&amp;Table_wabobpsvr_AzureCalc_AzureCalcRateCard[[#This Row],[Region]]</f>
        <v>Standard_D12 VM (Windows)MOSP6</v>
      </c>
      <c r="B5023">
        <v>6</v>
      </c>
      <c r="C5023" t="s">
        <v>701</v>
      </c>
      <c r="D5023" t="s">
        <v>627</v>
      </c>
      <c r="E5023">
        <v>0.65200000000000002</v>
      </c>
      <c r="F5023" t="s">
        <v>1162</v>
      </c>
      <c r="G5023" s="784" t="s">
        <v>4431</v>
      </c>
      <c r="H5023" s="784" t="s">
        <v>4431</v>
      </c>
      <c r="I5023" s="784" t="s">
        <v>5684</v>
      </c>
    </row>
    <row r="5024" spans="1:9" hidden="1">
      <c r="A5024" t="str">
        <f>Table_wabobpsvr_AzureCalc_AzureCalcRateCard[[#This Row],[ServiceName]]&amp;Table_wabobpsvr_AzureCalc_AzureCalcRateCard[[#This Row],[Price_Level]]&amp;Table_wabobpsvr_AzureCalc_AzureCalcRateCard[[#This Row],[Region]]</f>
        <v>Standard_D12 VM (Windows)A6</v>
      </c>
      <c r="B5024">
        <v>6</v>
      </c>
      <c r="C5024" t="s">
        <v>701</v>
      </c>
      <c r="D5024" t="s">
        <v>181</v>
      </c>
      <c r="E5024">
        <v>0.63244</v>
      </c>
      <c r="F5024" t="s">
        <v>1162</v>
      </c>
      <c r="G5024" s="784" t="s">
        <v>4431</v>
      </c>
      <c r="H5024" s="784" t="s">
        <v>4431</v>
      </c>
      <c r="I5024" s="784" t="s">
        <v>5684</v>
      </c>
    </row>
    <row r="5025" spans="1:9" hidden="1">
      <c r="A5025" t="str">
        <f>Table_wabobpsvr_AzureCalc_AzureCalcRateCard[[#This Row],[ServiceName]]&amp;Table_wabobpsvr_AzureCalc_AzureCalcRateCard[[#This Row],[Price_Level]]&amp;Table_wabobpsvr_AzureCalc_AzureCalcRateCard[[#This Row],[Region]]</f>
        <v>Standard_D12 VM (Windows)B6</v>
      </c>
      <c r="B5025">
        <v>6</v>
      </c>
      <c r="C5025" t="s">
        <v>701</v>
      </c>
      <c r="D5025" t="s">
        <v>182</v>
      </c>
      <c r="E5025">
        <v>0.61287999999999998</v>
      </c>
      <c r="F5025" t="s">
        <v>1162</v>
      </c>
      <c r="G5025" s="784" t="s">
        <v>4431</v>
      </c>
      <c r="H5025" s="784" t="s">
        <v>4431</v>
      </c>
      <c r="I5025" s="784" t="s">
        <v>5684</v>
      </c>
    </row>
    <row r="5026" spans="1:9" hidden="1">
      <c r="A5026" t="str">
        <f>Table_wabobpsvr_AzureCalc_AzureCalcRateCard[[#This Row],[ServiceName]]&amp;Table_wabobpsvr_AzureCalc_AzureCalcRateCard[[#This Row],[Price_Level]]&amp;Table_wabobpsvr_AzureCalc_AzureCalcRateCard[[#This Row],[Region]]</f>
        <v>Standard_D12 VM (Windows)C6</v>
      </c>
      <c r="B5026">
        <v>6</v>
      </c>
      <c r="C5026" t="s">
        <v>701</v>
      </c>
      <c r="D5026" t="s">
        <v>184</v>
      </c>
      <c r="E5026">
        <v>0.59331999999999996</v>
      </c>
      <c r="F5026" t="s">
        <v>1162</v>
      </c>
      <c r="G5026" s="784" t="s">
        <v>4431</v>
      </c>
      <c r="H5026" s="784" t="s">
        <v>4431</v>
      </c>
      <c r="I5026" s="784" t="s">
        <v>5684</v>
      </c>
    </row>
    <row r="5027" spans="1:9" hidden="1">
      <c r="A5027" t="str">
        <f>Table_wabobpsvr_AzureCalc_AzureCalcRateCard[[#This Row],[ServiceName]]&amp;Table_wabobpsvr_AzureCalc_AzureCalcRateCard[[#This Row],[Price_Level]]&amp;Table_wabobpsvr_AzureCalc_AzureCalcRateCard[[#This Row],[Region]]</f>
        <v>Standard_D12 VM (Windows)D6</v>
      </c>
      <c r="B5027">
        <v>6</v>
      </c>
      <c r="C5027" t="s">
        <v>701</v>
      </c>
      <c r="D5027" t="s">
        <v>183</v>
      </c>
      <c r="E5027">
        <v>0.57376000000000005</v>
      </c>
      <c r="F5027" t="s">
        <v>1162</v>
      </c>
      <c r="G5027" s="784" t="s">
        <v>4431</v>
      </c>
      <c r="H5027" s="784" t="s">
        <v>4431</v>
      </c>
      <c r="I5027" s="784" t="s">
        <v>5684</v>
      </c>
    </row>
    <row r="5028" spans="1:9" hidden="1">
      <c r="A5028" t="str">
        <f>Table_wabobpsvr_AzureCalc_AzureCalcRateCard[[#This Row],[ServiceName]]&amp;Table_wabobpsvr_AzureCalc_AzureCalcRateCard[[#This Row],[Price_Level]]&amp;Table_wabobpsvr_AzureCalc_AzureCalcRateCard[[#This Row],[Region]]</f>
        <v>Standard_D12 VM (Windows)MOSP2</v>
      </c>
      <c r="B5028">
        <v>2</v>
      </c>
      <c r="C5028" t="s">
        <v>701</v>
      </c>
      <c r="D5028" t="s">
        <v>627</v>
      </c>
      <c r="E5028">
        <v>0.6</v>
      </c>
      <c r="F5028" t="s">
        <v>1162</v>
      </c>
      <c r="G5028" s="784" t="s">
        <v>4431</v>
      </c>
      <c r="H5028" s="784" t="s">
        <v>4431</v>
      </c>
      <c r="I5028" s="784" t="s">
        <v>5685</v>
      </c>
    </row>
    <row r="5029" spans="1:9" hidden="1">
      <c r="A5029" t="str">
        <f>Table_wabobpsvr_AzureCalc_AzureCalcRateCard[[#This Row],[ServiceName]]&amp;Table_wabobpsvr_AzureCalc_AzureCalcRateCard[[#This Row],[Price_Level]]&amp;Table_wabobpsvr_AzureCalc_AzureCalcRateCard[[#This Row],[Region]]</f>
        <v>Standard_D12 VM (Windows)A2</v>
      </c>
      <c r="B5029">
        <v>2</v>
      </c>
      <c r="C5029" t="s">
        <v>701</v>
      </c>
      <c r="D5029" t="s">
        <v>181</v>
      </c>
      <c r="E5029">
        <v>0.58199999999999996</v>
      </c>
      <c r="F5029" t="s">
        <v>1162</v>
      </c>
      <c r="G5029" s="784" t="s">
        <v>4431</v>
      </c>
      <c r="H5029" s="784" t="s">
        <v>4431</v>
      </c>
      <c r="I5029" s="784" t="s">
        <v>5685</v>
      </c>
    </row>
    <row r="5030" spans="1:9" hidden="1">
      <c r="A5030" t="str">
        <f>Table_wabobpsvr_AzureCalc_AzureCalcRateCard[[#This Row],[ServiceName]]&amp;Table_wabobpsvr_AzureCalc_AzureCalcRateCard[[#This Row],[Price_Level]]&amp;Table_wabobpsvr_AzureCalc_AzureCalcRateCard[[#This Row],[Region]]</f>
        <v>Standard_D12 VM (Windows)B2</v>
      </c>
      <c r="B5030">
        <v>2</v>
      </c>
      <c r="C5030" t="s">
        <v>701</v>
      </c>
      <c r="D5030" t="s">
        <v>182</v>
      </c>
      <c r="E5030">
        <v>0.56399999999999995</v>
      </c>
      <c r="F5030" t="s">
        <v>1162</v>
      </c>
      <c r="G5030" s="784" t="s">
        <v>4431</v>
      </c>
      <c r="H5030" s="784" t="s">
        <v>4431</v>
      </c>
      <c r="I5030" s="784" t="s">
        <v>5685</v>
      </c>
    </row>
    <row r="5031" spans="1:9" hidden="1">
      <c r="A5031" t="str">
        <f>Table_wabobpsvr_AzureCalc_AzureCalcRateCard[[#This Row],[ServiceName]]&amp;Table_wabobpsvr_AzureCalc_AzureCalcRateCard[[#This Row],[Price_Level]]&amp;Table_wabobpsvr_AzureCalc_AzureCalcRateCard[[#This Row],[Region]]</f>
        <v>Standard_D12 VM (Windows)C2</v>
      </c>
      <c r="B5031">
        <v>2</v>
      </c>
      <c r="C5031" t="s">
        <v>701</v>
      </c>
      <c r="D5031" t="s">
        <v>184</v>
      </c>
      <c r="E5031">
        <v>0.54600000000000004</v>
      </c>
      <c r="F5031" t="s">
        <v>1162</v>
      </c>
      <c r="G5031" s="784" t="s">
        <v>4431</v>
      </c>
      <c r="H5031" s="784" t="s">
        <v>4431</v>
      </c>
      <c r="I5031" s="784" t="s">
        <v>5685</v>
      </c>
    </row>
    <row r="5032" spans="1:9" hidden="1">
      <c r="A5032" t="str">
        <f>Table_wabobpsvr_AzureCalc_AzureCalcRateCard[[#This Row],[ServiceName]]&amp;Table_wabobpsvr_AzureCalc_AzureCalcRateCard[[#This Row],[Price_Level]]&amp;Table_wabobpsvr_AzureCalc_AzureCalcRateCard[[#This Row],[Region]]</f>
        <v>Standard_D12 VM (Windows)D2</v>
      </c>
      <c r="B5032">
        <v>2</v>
      </c>
      <c r="C5032" t="s">
        <v>701</v>
      </c>
      <c r="D5032" t="s">
        <v>183</v>
      </c>
      <c r="E5032">
        <v>0.52800000000000002</v>
      </c>
      <c r="F5032" t="s">
        <v>1162</v>
      </c>
      <c r="G5032" s="784" t="s">
        <v>4431</v>
      </c>
      <c r="H5032" s="784" t="s">
        <v>4431</v>
      </c>
      <c r="I5032" s="784" t="s">
        <v>5685</v>
      </c>
    </row>
    <row r="5033" spans="1:9" hidden="1">
      <c r="A5033" s="784" t="str">
        <f>Table_wabobpsvr_AzureCalc_AzureCalcRateCard[[#This Row],[ServiceName]]&amp;Table_wabobpsvr_AzureCalc_AzureCalcRateCard[[#This Row],[Price_Level]]&amp;Table_wabobpsvr_AzureCalc_AzureCalcRateCard[[#This Row],[Region]]</f>
        <v>Standard_D12 VM (Windows)MOSP5</v>
      </c>
      <c r="B5033" s="784">
        <v>5</v>
      </c>
      <c r="C5033" s="784" t="s">
        <v>701</v>
      </c>
      <c r="D5033" s="784" t="s">
        <v>627</v>
      </c>
      <c r="E5033" s="784">
        <v>0.65200000000000002</v>
      </c>
      <c r="F5033" s="784" t="s">
        <v>1162</v>
      </c>
      <c r="G5033" s="784" t="s">
        <v>4431</v>
      </c>
      <c r="H5033" s="784" t="s">
        <v>4431</v>
      </c>
      <c r="I5033" s="784" t="s">
        <v>5686</v>
      </c>
    </row>
    <row r="5034" spans="1:9" hidden="1">
      <c r="A5034" s="784" t="str">
        <f>Table_wabobpsvr_AzureCalc_AzureCalcRateCard[[#This Row],[ServiceName]]&amp;Table_wabobpsvr_AzureCalc_AzureCalcRateCard[[#This Row],[Price_Level]]&amp;Table_wabobpsvr_AzureCalc_AzureCalcRateCard[[#This Row],[Region]]</f>
        <v>Standard_D12 VM (Windows)A5</v>
      </c>
      <c r="B5034" s="784">
        <v>5</v>
      </c>
      <c r="C5034" s="784" t="s">
        <v>701</v>
      </c>
      <c r="D5034" s="784" t="s">
        <v>181</v>
      </c>
      <c r="E5034" s="784">
        <v>0.63244</v>
      </c>
      <c r="F5034" s="784" t="s">
        <v>1162</v>
      </c>
      <c r="G5034" s="784" t="s">
        <v>4431</v>
      </c>
      <c r="H5034" s="784" t="s">
        <v>4431</v>
      </c>
      <c r="I5034" s="784" t="s">
        <v>5686</v>
      </c>
    </row>
    <row r="5035" spans="1:9" hidden="1">
      <c r="A5035" s="784" t="str">
        <f>Table_wabobpsvr_AzureCalc_AzureCalcRateCard[[#This Row],[ServiceName]]&amp;Table_wabobpsvr_AzureCalc_AzureCalcRateCard[[#This Row],[Price_Level]]&amp;Table_wabobpsvr_AzureCalc_AzureCalcRateCard[[#This Row],[Region]]</f>
        <v>Standard_D12 VM (Windows)B5</v>
      </c>
      <c r="B5035" s="784">
        <v>5</v>
      </c>
      <c r="C5035" s="784" t="s">
        <v>701</v>
      </c>
      <c r="D5035" s="784" t="s">
        <v>182</v>
      </c>
      <c r="E5035" s="784">
        <v>0.61287999999999998</v>
      </c>
      <c r="F5035" s="784" t="s">
        <v>1162</v>
      </c>
      <c r="G5035" s="784" t="s">
        <v>4431</v>
      </c>
      <c r="H5035" s="784" t="s">
        <v>4431</v>
      </c>
      <c r="I5035" s="784" t="s">
        <v>5686</v>
      </c>
    </row>
    <row r="5036" spans="1:9" hidden="1">
      <c r="A5036" s="784" t="str">
        <f>Table_wabobpsvr_AzureCalc_AzureCalcRateCard[[#This Row],[ServiceName]]&amp;Table_wabobpsvr_AzureCalc_AzureCalcRateCard[[#This Row],[Price_Level]]&amp;Table_wabobpsvr_AzureCalc_AzureCalcRateCard[[#This Row],[Region]]</f>
        <v>Standard_D12 VM (Windows)C5</v>
      </c>
      <c r="B5036" s="784">
        <v>5</v>
      </c>
      <c r="C5036" s="784" t="s">
        <v>701</v>
      </c>
      <c r="D5036" s="784" t="s">
        <v>184</v>
      </c>
      <c r="E5036" s="784">
        <v>0.59331999999999996</v>
      </c>
      <c r="F5036" s="784" t="s">
        <v>1162</v>
      </c>
      <c r="G5036" s="784" t="s">
        <v>4431</v>
      </c>
      <c r="H5036" s="784" t="s">
        <v>4431</v>
      </c>
      <c r="I5036" s="784" t="s">
        <v>5686</v>
      </c>
    </row>
    <row r="5037" spans="1:9" hidden="1">
      <c r="A5037" s="784" t="str">
        <f>Table_wabobpsvr_AzureCalc_AzureCalcRateCard[[#This Row],[ServiceName]]&amp;Table_wabobpsvr_AzureCalc_AzureCalcRateCard[[#This Row],[Price_Level]]&amp;Table_wabobpsvr_AzureCalc_AzureCalcRateCard[[#This Row],[Region]]</f>
        <v>Standard_D12 VM (Windows)D5</v>
      </c>
      <c r="B5037" s="784">
        <v>5</v>
      </c>
      <c r="C5037" s="784" t="s">
        <v>701</v>
      </c>
      <c r="D5037" s="784" t="s">
        <v>183</v>
      </c>
      <c r="E5037" s="784">
        <v>0.57376000000000005</v>
      </c>
      <c r="F5037" s="784" t="s">
        <v>1162</v>
      </c>
      <c r="G5037" s="784" t="s">
        <v>4431</v>
      </c>
      <c r="H5037" s="784" t="s">
        <v>4431</v>
      </c>
      <c r="I5037" s="784" t="s">
        <v>5686</v>
      </c>
    </row>
    <row r="5038" spans="1:9" hidden="1">
      <c r="A5038" s="784" t="str">
        <f>Table_wabobpsvr_AzureCalc_AzureCalcRateCard[[#This Row],[ServiceName]]&amp;Table_wabobpsvr_AzureCalc_AzureCalcRateCard[[#This Row],[Price_Level]]&amp;Table_wabobpsvr_AzureCalc_AzureCalcRateCard[[#This Row],[Region]]</f>
        <v>Standard_D12 VM (Windows)MOSP1</v>
      </c>
      <c r="B5038" s="784">
        <v>1</v>
      </c>
      <c r="C5038" s="784" t="s">
        <v>701</v>
      </c>
      <c r="D5038" s="784" t="s">
        <v>627</v>
      </c>
      <c r="E5038" s="784">
        <v>0.6</v>
      </c>
      <c r="F5038" s="784" t="s">
        <v>1162</v>
      </c>
      <c r="G5038" s="784" t="s">
        <v>4431</v>
      </c>
      <c r="H5038" s="784" t="s">
        <v>4431</v>
      </c>
      <c r="I5038" s="784" t="s">
        <v>5687</v>
      </c>
    </row>
    <row r="5039" spans="1:9" hidden="1">
      <c r="A5039" s="784" t="str">
        <f>Table_wabobpsvr_AzureCalc_AzureCalcRateCard[[#This Row],[ServiceName]]&amp;Table_wabobpsvr_AzureCalc_AzureCalcRateCard[[#This Row],[Price_Level]]&amp;Table_wabobpsvr_AzureCalc_AzureCalcRateCard[[#This Row],[Region]]</f>
        <v>Standard_D12 VM (Windows)A1</v>
      </c>
      <c r="B5039" s="784">
        <v>1</v>
      </c>
      <c r="C5039" s="784" t="s">
        <v>701</v>
      </c>
      <c r="D5039" s="784" t="s">
        <v>181</v>
      </c>
      <c r="E5039" s="784">
        <v>0.58199999999999996</v>
      </c>
      <c r="F5039" s="784" t="s">
        <v>1162</v>
      </c>
      <c r="G5039" s="784" t="s">
        <v>4431</v>
      </c>
      <c r="H5039" s="784" t="s">
        <v>4431</v>
      </c>
      <c r="I5039" s="784" t="s">
        <v>5687</v>
      </c>
    </row>
    <row r="5040" spans="1:9" hidden="1">
      <c r="A5040" s="784" t="str">
        <f>Table_wabobpsvr_AzureCalc_AzureCalcRateCard[[#This Row],[ServiceName]]&amp;Table_wabobpsvr_AzureCalc_AzureCalcRateCard[[#This Row],[Price_Level]]&amp;Table_wabobpsvr_AzureCalc_AzureCalcRateCard[[#This Row],[Region]]</f>
        <v>Standard_D12 VM (Windows)B1</v>
      </c>
      <c r="B5040" s="784">
        <v>1</v>
      </c>
      <c r="C5040" s="784" t="s">
        <v>701</v>
      </c>
      <c r="D5040" s="784" t="s">
        <v>182</v>
      </c>
      <c r="E5040" s="784">
        <v>0.56399999999999995</v>
      </c>
      <c r="F5040" s="784" t="s">
        <v>1162</v>
      </c>
      <c r="G5040" s="784" t="s">
        <v>4431</v>
      </c>
      <c r="H5040" s="784" t="s">
        <v>4431</v>
      </c>
      <c r="I5040" s="784" t="s">
        <v>5687</v>
      </c>
    </row>
    <row r="5041" spans="1:9" hidden="1">
      <c r="A5041" s="784" t="str">
        <f>Table_wabobpsvr_AzureCalc_AzureCalcRateCard[[#This Row],[ServiceName]]&amp;Table_wabobpsvr_AzureCalc_AzureCalcRateCard[[#This Row],[Price_Level]]&amp;Table_wabobpsvr_AzureCalc_AzureCalcRateCard[[#This Row],[Region]]</f>
        <v>Standard_D12 VM (Windows)C1</v>
      </c>
      <c r="B5041" s="784">
        <v>1</v>
      </c>
      <c r="C5041" s="784" t="s">
        <v>701</v>
      </c>
      <c r="D5041" s="784" t="s">
        <v>184</v>
      </c>
      <c r="E5041" s="784">
        <v>0.54600000000000004</v>
      </c>
      <c r="F5041" s="784" t="s">
        <v>1162</v>
      </c>
      <c r="G5041" s="784" t="s">
        <v>4431</v>
      </c>
      <c r="H5041" s="784" t="s">
        <v>4431</v>
      </c>
      <c r="I5041" s="784" t="s">
        <v>5687</v>
      </c>
    </row>
    <row r="5042" spans="1:9" hidden="1">
      <c r="A5042" s="784" t="str">
        <f>Table_wabobpsvr_AzureCalc_AzureCalcRateCard[[#This Row],[ServiceName]]&amp;Table_wabobpsvr_AzureCalc_AzureCalcRateCard[[#This Row],[Price_Level]]&amp;Table_wabobpsvr_AzureCalc_AzureCalcRateCard[[#This Row],[Region]]</f>
        <v>Standard_D12 VM (Windows)D1</v>
      </c>
      <c r="B5042" s="784">
        <v>1</v>
      </c>
      <c r="C5042" s="784" t="s">
        <v>701</v>
      </c>
      <c r="D5042" s="784" t="s">
        <v>183</v>
      </c>
      <c r="E5042" s="784">
        <v>0.52800000000000002</v>
      </c>
      <c r="F5042" s="784" t="s">
        <v>1162</v>
      </c>
      <c r="G5042" s="784" t="s">
        <v>4431</v>
      </c>
      <c r="H5042" s="784" t="s">
        <v>4431</v>
      </c>
      <c r="I5042" s="784" t="s">
        <v>5687</v>
      </c>
    </row>
    <row r="5043" spans="1:9" hidden="1">
      <c r="A5043" t="str">
        <f>Table_wabobpsvr_AzureCalc_AzureCalcRateCard[[#This Row],[ServiceName]]&amp;Table_wabobpsvr_AzureCalc_AzureCalcRateCard[[#This Row],[Price_Level]]&amp;Table_wabobpsvr_AzureCalc_AzureCalcRateCard[[#This Row],[Region]]</f>
        <v>Standard_D12 VM (Windows)MOSP4</v>
      </c>
      <c r="B5043">
        <v>4</v>
      </c>
      <c r="C5043" t="s">
        <v>701</v>
      </c>
      <c r="D5043" t="s">
        <v>627</v>
      </c>
      <c r="E5043">
        <v>0.65200000000000002</v>
      </c>
      <c r="F5043" t="s">
        <v>1162</v>
      </c>
      <c r="G5043" s="784" t="s">
        <v>4431</v>
      </c>
      <c r="H5043" s="784" t="s">
        <v>4431</v>
      </c>
      <c r="I5043" s="784" t="s">
        <v>5688</v>
      </c>
    </row>
    <row r="5044" spans="1:9" hidden="1">
      <c r="A5044" t="str">
        <f>Table_wabobpsvr_AzureCalc_AzureCalcRateCard[[#This Row],[ServiceName]]&amp;Table_wabobpsvr_AzureCalc_AzureCalcRateCard[[#This Row],[Price_Level]]&amp;Table_wabobpsvr_AzureCalc_AzureCalcRateCard[[#This Row],[Region]]</f>
        <v>Standard_D12 VM (Windows)A4</v>
      </c>
      <c r="B5044">
        <v>4</v>
      </c>
      <c r="C5044" t="s">
        <v>701</v>
      </c>
      <c r="D5044" t="s">
        <v>181</v>
      </c>
      <c r="E5044">
        <v>0.63244</v>
      </c>
      <c r="F5044" t="s">
        <v>1162</v>
      </c>
      <c r="G5044" s="784" t="s">
        <v>4431</v>
      </c>
      <c r="H5044" s="784" t="s">
        <v>4431</v>
      </c>
      <c r="I5044" s="784" t="s">
        <v>5688</v>
      </c>
    </row>
    <row r="5045" spans="1:9" hidden="1">
      <c r="A5045" t="str">
        <f>Table_wabobpsvr_AzureCalc_AzureCalcRateCard[[#This Row],[ServiceName]]&amp;Table_wabobpsvr_AzureCalc_AzureCalcRateCard[[#This Row],[Price_Level]]&amp;Table_wabobpsvr_AzureCalc_AzureCalcRateCard[[#This Row],[Region]]</f>
        <v>Standard_D12 VM (Windows)B4</v>
      </c>
      <c r="B5045">
        <v>4</v>
      </c>
      <c r="C5045" t="s">
        <v>701</v>
      </c>
      <c r="D5045" t="s">
        <v>182</v>
      </c>
      <c r="E5045">
        <v>0.61287999999999998</v>
      </c>
      <c r="F5045" t="s">
        <v>1162</v>
      </c>
      <c r="G5045" s="784" t="s">
        <v>4431</v>
      </c>
      <c r="H5045" s="784" t="s">
        <v>4431</v>
      </c>
      <c r="I5045" s="784" t="s">
        <v>5688</v>
      </c>
    </row>
    <row r="5046" spans="1:9" hidden="1">
      <c r="A5046" t="str">
        <f>Table_wabobpsvr_AzureCalc_AzureCalcRateCard[[#This Row],[ServiceName]]&amp;Table_wabobpsvr_AzureCalc_AzureCalcRateCard[[#This Row],[Price_Level]]&amp;Table_wabobpsvr_AzureCalc_AzureCalcRateCard[[#This Row],[Region]]</f>
        <v>Standard_D12 VM (Windows)C4</v>
      </c>
      <c r="B5046">
        <v>4</v>
      </c>
      <c r="C5046" t="s">
        <v>701</v>
      </c>
      <c r="D5046" t="s">
        <v>184</v>
      </c>
      <c r="E5046">
        <v>0.59331999999999996</v>
      </c>
      <c r="F5046" t="s">
        <v>1162</v>
      </c>
      <c r="G5046" s="784" t="s">
        <v>4431</v>
      </c>
      <c r="H5046" s="784" t="s">
        <v>4431</v>
      </c>
      <c r="I5046" s="784" t="s">
        <v>5688</v>
      </c>
    </row>
    <row r="5047" spans="1:9" hidden="1">
      <c r="A5047" t="str">
        <f>Table_wabobpsvr_AzureCalc_AzureCalcRateCard[[#This Row],[ServiceName]]&amp;Table_wabobpsvr_AzureCalc_AzureCalcRateCard[[#This Row],[Price_Level]]&amp;Table_wabobpsvr_AzureCalc_AzureCalcRateCard[[#This Row],[Region]]</f>
        <v>Standard_D12 VM (Windows)D4</v>
      </c>
      <c r="B5047">
        <v>4</v>
      </c>
      <c r="C5047" t="s">
        <v>701</v>
      </c>
      <c r="D5047" t="s">
        <v>183</v>
      </c>
      <c r="E5047">
        <v>0.57376000000000005</v>
      </c>
      <c r="F5047" t="s">
        <v>1162</v>
      </c>
      <c r="G5047" s="784" t="s">
        <v>4431</v>
      </c>
      <c r="H5047" s="784" t="s">
        <v>4431</v>
      </c>
      <c r="I5047" s="784" t="s">
        <v>5688</v>
      </c>
    </row>
    <row r="5048" spans="1:9" hidden="1">
      <c r="A5048" t="str">
        <f>Table_wabobpsvr_AzureCalc_AzureCalcRateCard[[#This Row],[ServiceName]]&amp;Table_wabobpsvr_AzureCalc_AzureCalcRateCard[[#This Row],[Price_Level]]&amp;Table_wabobpsvr_AzureCalc_AzureCalcRateCard[[#This Row],[Region]]</f>
        <v>Standard_D12 VM (Windows)MOSP14</v>
      </c>
      <c r="B5048">
        <v>14</v>
      </c>
      <c r="C5048" t="s">
        <v>701</v>
      </c>
      <c r="D5048" t="s">
        <v>627</v>
      </c>
      <c r="E5048">
        <v>0.75</v>
      </c>
      <c r="F5048" t="s">
        <v>1162</v>
      </c>
      <c r="G5048" s="784" t="s">
        <v>4431</v>
      </c>
      <c r="H5048" s="784" t="s">
        <v>4431</v>
      </c>
      <c r="I5048" s="784" t="s">
        <v>5689</v>
      </c>
    </row>
    <row r="5049" spans="1:9" hidden="1">
      <c r="A5049" t="str">
        <f>Table_wabobpsvr_AzureCalc_AzureCalcRateCard[[#This Row],[ServiceName]]&amp;Table_wabobpsvr_AzureCalc_AzureCalcRateCard[[#This Row],[Price_Level]]&amp;Table_wabobpsvr_AzureCalc_AzureCalcRateCard[[#This Row],[Region]]</f>
        <v>Standard_D12 VM (Windows)A14</v>
      </c>
      <c r="B5049">
        <v>14</v>
      </c>
      <c r="C5049" t="s">
        <v>701</v>
      </c>
      <c r="D5049" t="s">
        <v>181</v>
      </c>
      <c r="E5049">
        <v>0.72750000000000004</v>
      </c>
      <c r="F5049" t="s">
        <v>1162</v>
      </c>
      <c r="G5049" s="784" t="s">
        <v>4431</v>
      </c>
      <c r="H5049" s="784" t="s">
        <v>4431</v>
      </c>
      <c r="I5049" s="784" t="s">
        <v>5689</v>
      </c>
    </row>
    <row r="5050" spans="1:9" hidden="1">
      <c r="A5050" t="str">
        <f>Table_wabobpsvr_AzureCalc_AzureCalcRateCard[[#This Row],[ServiceName]]&amp;Table_wabobpsvr_AzureCalc_AzureCalcRateCard[[#This Row],[Price_Level]]&amp;Table_wabobpsvr_AzureCalc_AzureCalcRateCard[[#This Row],[Region]]</f>
        <v>Standard_D12 VM (Windows)B14</v>
      </c>
      <c r="B5050">
        <v>14</v>
      </c>
      <c r="C5050" t="s">
        <v>701</v>
      </c>
      <c r="D5050" t="s">
        <v>182</v>
      </c>
      <c r="E5050">
        <v>0.70499999999999996</v>
      </c>
      <c r="F5050" t="s">
        <v>1162</v>
      </c>
      <c r="G5050" s="784" t="s">
        <v>4431</v>
      </c>
      <c r="H5050" s="784" t="s">
        <v>4431</v>
      </c>
      <c r="I5050" s="784" t="s">
        <v>5689</v>
      </c>
    </row>
    <row r="5051" spans="1:9" hidden="1">
      <c r="A5051" t="str">
        <f>Table_wabobpsvr_AzureCalc_AzureCalcRateCard[[#This Row],[ServiceName]]&amp;Table_wabobpsvr_AzureCalc_AzureCalcRateCard[[#This Row],[Price_Level]]&amp;Table_wabobpsvr_AzureCalc_AzureCalcRateCard[[#This Row],[Region]]</f>
        <v>Standard_D12 VM (Windows)C14</v>
      </c>
      <c r="B5051">
        <v>14</v>
      </c>
      <c r="C5051" t="s">
        <v>701</v>
      </c>
      <c r="D5051" t="s">
        <v>184</v>
      </c>
      <c r="E5051">
        <v>0.6825</v>
      </c>
      <c r="F5051" t="s">
        <v>1162</v>
      </c>
      <c r="G5051" s="784" t="s">
        <v>4431</v>
      </c>
      <c r="H5051" s="784" t="s">
        <v>4431</v>
      </c>
      <c r="I5051" s="784" t="s">
        <v>5689</v>
      </c>
    </row>
    <row r="5052" spans="1:9" hidden="1">
      <c r="A5052" t="str">
        <f>Table_wabobpsvr_AzureCalc_AzureCalcRateCard[[#This Row],[ServiceName]]&amp;Table_wabobpsvr_AzureCalc_AzureCalcRateCard[[#This Row],[Price_Level]]&amp;Table_wabobpsvr_AzureCalc_AzureCalcRateCard[[#This Row],[Region]]</f>
        <v>Standard_D12 VM (Windows)D14</v>
      </c>
      <c r="B5052">
        <v>14</v>
      </c>
      <c r="C5052" t="s">
        <v>701</v>
      </c>
      <c r="D5052" t="s">
        <v>183</v>
      </c>
      <c r="E5052">
        <v>0.66</v>
      </c>
      <c r="F5052" t="s">
        <v>1162</v>
      </c>
      <c r="G5052" s="784" t="s">
        <v>4431</v>
      </c>
      <c r="H5052" s="784" t="s">
        <v>4431</v>
      </c>
      <c r="I5052" s="784" t="s">
        <v>5689</v>
      </c>
    </row>
    <row r="5053" spans="1:9" hidden="1">
      <c r="A5053" t="str">
        <f>Table_wabobpsvr_AzureCalc_AzureCalcRateCard[[#This Row],[ServiceName]]&amp;Table_wabobpsvr_AzureCalc_AzureCalcRateCard[[#This Row],[Price_Level]]&amp;Table_wabobpsvr_AzureCalc_AzureCalcRateCard[[#This Row],[Region]]</f>
        <v>Standard_D12 VM (Windows)MOSP</v>
      </c>
      <c r="C5053" t="s">
        <v>701</v>
      </c>
      <c r="D5053" t="s">
        <v>627</v>
      </c>
      <c r="E5053">
        <v>0.6</v>
      </c>
      <c r="F5053" t="s">
        <v>1162</v>
      </c>
      <c r="G5053" s="784" t="s">
        <v>4431</v>
      </c>
      <c r="H5053" s="784" t="s">
        <v>4431</v>
      </c>
      <c r="I5053" s="784" t="s">
        <v>5690</v>
      </c>
    </row>
    <row r="5054" spans="1:9" hidden="1">
      <c r="A5054" t="str">
        <f>Table_wabobpsvr_AzureCalc_AzureCalcRateCard[[#This Row],[ServiceName]]&amp;Table_wabobpsvr_AzureCalc_AzureCalcRateCard[[#This Row],[Price_Level]]&amp;Table_wabobpsvr_AzureCalc_AzureCalcRateCard[[#This Row],[Region]]</f>
        <v>Standard_D12 VM (Windows)A</v>
      </c>
      <c r="C5054" t="s">
        <v>701</v>
      </c>
      <c r="D5054" t="s">
        <v>181</v>
      </c>
      <c r="E5054">
        <v>0.58199999999999996</v>
      </c>
      <c r="F5054" t="s">
        <v>1162</v>
      </c>
      <c r="G5054" s="784" t="s">
        <v>3633</v>
      </c>
      <c r="H5054" s="784" t="s">
        <v>3634</v>
      </c>
      <c r="I5054" s="784" t="s">
        <v>5690</v>
      </c>
    </row>
    <row r="5055" spans="1:9" hidden="1">
      <c r="A5055" t="str">
        <f>Table_wabobpsvr_AzureCalc_AzureCalcRateCard[[#This Row],[ServiceName]]&amp;Table_wabobpsvr_AzureCalc_AzureCalcRateCard[[#This Row],[Price_Level]]&amp;Table_wabobpsvr_AzureCalc_AzureCalcRateCard[[#This Row],[Region]]</f>
        <v>Standard_D12 VM (Windows)B</v>
      </c>
      <c r="C5055" t="s">
        <v>701</v>
      </c>
      <c r="D5055" t="s">
        <v>182</v>
      </c>
      <c r="E5055">
        <v>0.56399999999999995</v>
      </c>
      <c r="F5055" t="s">
        <v>1162</v>
      </c>
      <c r="G5055" s="784" t="s">
        <v>3633</v>
      </c>
      <c r="H5055" s="784" t="s">
        <v>3634</v>
      </c>
      <c r="I5055" s="784" t="s">
        <v>5690</v>
      </c>
    </row>
    <row r="5056" spans="1:9" hidden="1">
      <c r="A5056" t="str">
        <f>Table_wabobpsvr_AzureCalc_AzureCalcRateCard[[#This Row],[ServiceName]]&amp;Table_wabobpsvr_AzureCalc_AzureCalcRateCard[[#This Row],[Price_Level]]&amp;Table_wabobpsvr_AzureCalc_AzureCalcRateCard[[#This Row],[Region]]</f>
        <v>Standard_D12 VM (Windows)C</v>
      </c>
      <c r="C5056" t="s">
        <v>701</v>
      </c>
      <c r="D5056" t="s">
        <v>184</v>
      </c>
      <c r="E5056">
        <v>0.54600000000000004</v>
      </c>
      <c r="F5056" t="s">
        <v>1162</v>
      </c>
      <c r="G5056" s="784" t="s">
        <v>3633</v>
      </c>
      <c r="H5056" s="784" t="s">
        <v>3634</v>
      </c>
      <c r="I5056" s="784" t="s">
        <v>5690</v>
      </c>
    </row>
    <row r="5057" spans="1:9" hidden="1">
      <c r="A5057" t="str">
        <f>Table_wabobpsvr_AzureCalc_AzureCalcRateCard[[#This Row],[ServiceName]]&amp;Table_wabobpsvr_AzureCalc_AzureCalcRateCard[[#This Row],[Price_Level]]&amp;Table_wabobpsvr_AzureCalc_AzureCalcRateCard[[#This Row],[Region]]</f>
        <v>Standard_D12 VM (Windows)D</v>
      </c>
      <c r="C5057" t="s">
        <v>701</v>
      </c>
      <c r="D5057" t="s">
        <v>183</v>
      </c>
      <c r="E5057">
        <v>0.52800000000000002</v>
      </c>
      <c r="F5057" t="s">
        <v>1162</v>
      </c>
      <c r="G5057" s="784" t="s">
        <v>3633</v>
      </c>
      <c r="H5057" s="784" t="s">
        <v>3634</v>
      </c>
      <c r="I5057" s="784" t="s">
        <v>5690</v>
      </c>
    </row>
    <row r="5058" spans="1:9" hidden="1">
      <c r="A5058" s="784" t="str">
        <f>Table_wabobpsvr_AzureCalc_AzureCalcRateCard[[#This Row],[ServiceName]]&amp;Table_wabobpsvr_AzureCalc_AzureCalcRateCard[[#This Row],[Price_Level]]&amp;Table_wabobpsvr_AzureCalc_AzureCalcRateCard[[#This Row],[Region]]</f>
        <v>Standard_D13 Cloud ServicesMOSP10</v>
      </c>
      <c r="B5058" s="784">
        <v>10</v>
      </c>
      <c r="C5058" s="784" t="s">
        <v>701</v>
      </c>
      <c r="D5058" s="784" t="s">
        <v>627</v>
      </c>
      <c r="E5058" s="784">
        <v>1.631</v>
      </c>
      <c r="F5058" s="784" t="s">
        <v>1163</v>
      </c>
      <c r="G5058" s="784" t="s">
        <v>4431</v>
      </c>
      <c r="H5058" s="784" t="s">
        <v>4431</v>
      </c>
      <c r="I5058" s="784" t="s">
        <v>5691</v>
      </c>
    </row>
    <row r="5059" spans="1:9" hidden="1">
      <c r="A5059" s="784" t="str">
        <f>Table_wabobpsvr_AzureCalc_AzureCalcRateCard[[#This Row],[ServiceName]]&amp;Table_wabobpsvr_AzureCalc_AzureCalcRateCard[[#This Row],[Price_Level]]&amp;Table_wabobpsvr_AzureCalc_AzureCalcRateCard[[#This Row],[Region]]</f>
        <v>Standard_D13 Cloud ServicesA10</v>
      </c>
      <c r="B5059" s="784">
        <v>10</v>
      </c>
      <c r="C5059" s="784" t="s">
        <v>701</v>
      </c>
      <c r="D5059" s="784" t="s">
        <v>181</v>
      </c>
      <c r="E5059" s="784">
        <v>1.5820700000000001</v>
      </c>
      <c r="F5059" s="784" t="s">
        <v>1163</v>
      </c>
      <c r="G5059" s="784" t="s">
        <v>4431</v>
      </c>
      <c r="H5059" s="784" t="s">
        <v>4431</v>
      </c>
      <c r="I5059" s="784" t="s">
        <v>5691</v>
      </c>
    </row>
    <row r="5060" spans="1:9" hidden="1">
      <c r="A5060" s="784" t="str">
        <f>Table_wabobpsvr_AzureCalc_AzureCalcRateCard[[#This Row],[ServiceName]]&amp;Table_wabobpsvr_AzureCalc_AzureCalcRateCard[[#This Row],[Price_Level]]&amp;Table_wabobpsvr_AzureCalc_AzureCalcRateCard[[#This Row],[Region]]</f>
        <v>Standard_D13 Cloud ServicesB10</v>
      </c>
      <c r="B5060" s="784">
        <v>10</v>
      </c>
      <c r="C5060" s="784" t="s">
        <v>701</v>
      </c>
      <c r="D5060" s="784" t="s">
        <v>182</v>
      </c>
      <c r="E5060" s="784">
        <v>1.5331399999999999</v>
      </c>
      <c r="F5060" s="784" t="s">
        <v>1163</v>
      </c>
      <c r="G5060" s="784" t="s">
        <v>4431</v>
      </c>
      <c r="H5060" s="784" t="s">
        <v>4431</v>
      </c>
      <c r="I5060" s="784" t="s">
        <v>5691</v>
      </c>
    </row>
    <row r="5061" spans="1:9" hidden="1">
      <c r="A5061" s="784" t="str">
        <f>Table_wabobpsvr_AzureCalc_AzureCalcRateCard[[#This Row],[ServiceName]]&amp;Table_wabobpsvr_AzureCalc_AzureCalcRateCard[[#This Row],[Price_Level]]&amp;Table_wabobpsvr_AzureCalc_AzureCalcRateCard[[#This Row],[Region]]</f>
        <v>Standard_D13 Cloud ServicesC10</v>
      </c>
      <c r="B5061" s="784">
        <v>10</v>
      </c>
      <c r="C5061" s="784" t="s">
        <v>701</v>
      </c>
      <c r="D5061" s="784" t="s">
        <v>184</v>
      </c>
      <c r="E5061" s="784">
        <v>1.48421</v>
      </c>
      <c r="F5061" s="784" t="s">
        <v>1163</v>
      </c>
      <c r="G5061" s="784" t="s">
        <v>4431</v>
      </c>
      <c r="H5061" s="784" t="s">
        <v>4431</v>
      </c>
      <c r="I5061" s="784" t="s">
        <v>5691</v>
      </c>
    </row>
    <row r="5062" spans="1:9" hidden="1">
      <c r="A5062" s="784" t="str">
        <f>Table_wabobpsvr_AzureCalc_AzureCalcRateCard[[#This Row],[ServiceName]]&amp;Table_wabobpsvr_AzureCalc_AzureCalcRateCard[[#This Row],[Price_Level]]&amp;Table_wabobpsvr_AzureCalc_AzureCalcRateCard[[#This Row],[Region]]</f>
        <v>Standard_D13 Cloud ServicesD10</v>
      </c>
      <c r="B5062" s="784">
        <v>10</v>
      </c>
      <c r="C5062" s="784" t="s">
        <v>701</v>
      </c>
      <c r="D5062" s="784" t="s">
        <v>183</v>
      </c>
      <c r="E5062" s="784">
        <v>1.4352799999999999</v>
      </c>
      <c r="F5062" s="784" t="s">
        <v>1163</v>
      </c>
      <c r="G5062" s="784" t="s">
        <v>4431</v>
      </c>
      <c r="H5062" s="784" t="s">
        <v>4431</v>
      </c>
      <c r="I5062" s="784" t="s">
        <v>5691</v>
      </c>
    </row>
    <row r="5063" spans="1:9" hidden="1">
      <c r="A5063" s="784" t="str">
        <f>Table_wabobpsvr_AzureCalc_AzureCalcRateCard[[#This Row],[ServiceName]]&amp;Table_wabobpsvr_AzureCalc_AzureCalcRateCard[[#This Row],[Price_Level]]&amp;Table_wabobpsvr_AzureCalc_AzureCalcRateCard[[#This Row],[Region]]</f>
        <v>Standard_D13 Cloud ServicesMOSP9</v>
      </c>
      <c r="B5063" s="784">
        <v>9</v>
      </c>
      <c r="C5063" s="784" t="s">
        <v>701</v>
      </c>
      <c r="D5063" s="784" t="s">
        <v>627</v>
      </c>
      <c r="E5063" s="784">
        <v>1.4179999999999999</v>
      </c>
      <c r="F5063" s="784" t="s">
        <v>1163</v>
      </c>
      <c r="G5063" s="784" t="s">
        <v>4431</v>
      </c>
      <c r="H5063" s="784" t="s">
        <v>4431</v>
      </c>
      <c r="I5063" s="784" t="s">
        <v>5692</v>
      </c>
    </row>
    <row r="5064" spans="1:9" hidden="1">
      <c r="A5064" s="784" t="str">
        <f>Table_wabobpsvr_AzureCalc_AzureCalcRateCard[[#This Row],[ServiceName]]&amp;Table_wabobpsvr_AzureCalc_AzureCalcRateCard[[#This Row],[Price_Level]]&amp;Table_wabobpsvr_AzureCalc_AzureCalcRateCard[[#This Row],[Region]]</f>
        <v>Standard_D13 Cloud ServicesA9</v>
      </c>
      <c r="B5064" s="784">
        <v>9</v>
      </c>
      <c r="C5064" s="784" t="s">
        <v>701</v>
      </c>
      <c r="D5064" s="784" t="s">
        <v>181</v>
      </c>
      <c r="E5064" s="784">
        <v>1.3754599999999999</v>
      </c>
      <c r="F5064" s="784" t="s">
        <v>1163</v>
      </c>
      <c r="G5064" s="784" t="s">
        <v>4431</v>
      </c>
      <c r="H5064" s="784" t="s">
        <v>4431</v>
      </c>
      <c r="I5064" s="784" t="s">
        <v>5692</v>
      </c>
    </row>
    <row r="5065" spans="1:9" hidden="1">
      <c r="A5065" s="784" t="str">
        <f>Table_wabobpsvr_AzureCalc_AzureCalcRateCard[[#This Row],[ServiceName]]&amp;Table_wabobpsvr_AzureCalc_AzureCalcRateCard[[#This Row],[Price_Level]]&amp;Table_wabobpsvr_AzureCalc_AzureCalcRateCard[[#This Row],[Region]]</f>
        <v>Standard_D13 Cloud ServicesB9</v>
      </c>
      <c r="B5065" s="784">
        <v>9</v>
      </c>
      <c r="C5065" s="784" t="s">
        <v>701</v>
      </c>
      <c r="D5065" s="784" t="s">
        <v>182</v>
      </c>
      <c r="E5065" s="784">
        <v>1.3329200000000001</v>
      </c>
      <c r="F5065" s="784" t="s">
        <v>1163</v>
      </c>
      <c r="G5065" s="784" t="s">
        <v>4431</v>
      </c>
      <c r="H5065" s="784" t="s">
        <v>4431</v>
      </c>
      <c r="I5065" s="784" t="s">
        <v>5692</v>
      </c>
    </row>
    <row r="5066" spans="1:9" hidden="1">
      <c r="A5066" s="784" t="str">
        <f>Table_wabobpsvr_AzureCalc_AzureCalcRateCard[[#This Row],[ServiceName]]&amp;Table_wabobpsvr_AzureCalc_AzureCalcRateCard[[#This Row],[Price_Level]]&amp;Table_wabobpsvr_AzureCalc_AzureCalcRateCard[[#This Row],[Region]]</f>
        <v>Standard_D13 Cloud ServicesC9</v>
      </c>
      <c r="B5066" s="784">
        <v>9</v>
      </c>
      <c r="C5066" s="784" t="s">
        <v>701</v>
      </c>
      <c r="D5066" s="784" t="s">
        <v>184</v>
      </c>
      <c r="E5066" s="784">
        <v>1.2903800000000001</v>
      </c>
      <c r="F5066" s="784" t="s">
        <v>1163</v>
      </c>
      <c r="G5066" s="784" t="s">
        <v>4431</v>
      </c>
      <c r="H5066" s="784" t="s">
        <v>4431</v>
      </c>
      <c r="I5066" s="784" t="s">
        <v>5692</v>
      </c>
    </row>
    <row r="5067" spans="1:9" hidden="1">
      <c r="A5067" s="784" t="str">
        <f>Table_wabobpsvr_AzureCalc_AzureCalcRateCard[[#This Row],[ServiceName]]&amp;Table_wabobpsvr_AzureCalc_AzureCalcRateCard[[#This Row],[Price_Level]]&amp;Table_wabobpsvr_AzureCalc_AzureCalcRateCard[[#This Row],[Region]]</f>
        <v>Standard_D13 Cloud ServicesD9</v>
      </c>
      <c r="B5067" s="784">
        <v>9</v>
      </c>
      <c r="C5067" s="784" t="s">
        <v>701</v>
      </c>
      <c r="D5067" s="784" t="s">
        <v>183</v>
      </c>
      <c r="E5067" s="784">
        <v>1.2478400000000001</v>
      </c>
      <c r="F5067" s="784" t="s">
        <v>1163</v>
      </c>
      <c r="G5067" s="784" t="s">
        <v>4431</v>
      </c>
      <c r="H5067" s="784" t="s">
        <v>4431</v>
      </c>
      <c r="I5067" s="784" t="s">
        <v>5692</v>
      </c>
    </row>
    <row r="5068" spans="1:9" hidden="1">
      <c r="A5068" t="str">
        <f>Table_wabobpsvr_AzureCalc_AzureCalcRateCard[[#This Row],[ServiceName]]&amp;Table_wabobpsvr_AzureCalc_AzureCalcRateCard[[#This Row],[Price_Level]]&amp;Table_wabobpsvr_AzureCalc_AzureCalcRateCard[[#This Row],[Region]]</f>
        <v>Streaming UnitsMOSP11</v>
      </c>
      <c r="B5068">
        <v>11</v>
      </c>
      <c r="C5068" t="s">
        <v>4431</v>
      </c>
      <c r="D5068" t="s">
        <v>627</v>
      </c>
      <c r="E5068">
        <v>999999</v>
      </c>
      <c r="F5068" t="s">
        <v>1361</v>
      </c>
      <c r="G5068" s="784" t="s">
        <v>4431</v>
      </c>
      <c r="H5068" s="784" t="s">
        <v>4431</v>
      </c>
      <c r="I5068" s="784" t="s">
        <v>4431</v>
      </c>
    </row>
    <row r="5069" spans="1:9" hidden="1">
      <c r="A5069" t="str">
        <f>Table_wabobpsvr_AzureCalc_AzureCalcRateCard[[#This Row],[ServiceName]]&amp;Table_wabobpsvr_AzureCalc_AzureCalcRateCard[[#This Row],[Price_Level]]&amp;Table_wabobpsvr_AzureCalc_AzureCalcRateCard[[#This Row],[Region]]</f>
        <v>Streaming UnitsA11</v>
      </c>
      <c r="B5069">
        <v>11</v>
      </c>
      <c r="C5069" t="s">
        <v>4431</v>
      </c>
      <c r="D5069" t="s">
        <v>181</v>
      </c>
      <c r="E5069">
        <v>999999</v>
      </c>
      <c r="F5069" t="s">
        <v>1361</v>
      </c>
      <c r="G5069" s="784" t="s">
        <v>4431</v>
      </c>
      <c r="H5069" s="784" t="s">
        <v>4431</v>
      </c>
      <c r="I5069" s="784" t="s">
        <v>4431</v>
      </c>
    </row>
    <row r="5070" spans="1:9" hidden="1">
      <c r="A5070" t="str">
        <f>Table_wabobpsvr_AzureCalc_AzureCalcRateCard[[#This Row],[ServiceName]]&amp;Table_wabobpsvr_AzureCalc_AzureCalcRateCard[[#This Row],[Price_Level]]&amp;Table_wabobpsvr_AzureCalc_AzureCalcRateCard[[#This Row],[Region]]</f>
        <v>Streaming UnitsB11</v>
      </c>
      <c r="B5070">
        <v>11</v>
      </c>
      <c r="C5070" t="s">
        <v>4431</v>
      </c>
      <c r="D5070" t="s">
        <v>182</v>
      </c>
      <c r="E5070">
        <v>999999</v>
      </c>
      <c r="F5070" t="s">
        <v>1361</v>
      </c>
      <c r="G5070" s="784" t="s">
        <v>4431</v>
      </c>
      <c r="H5070" s="784" t="s">
        <v>4431</v>
      </c>
      <c r="I5070" s="784" t="s">
        <v>4431</v>
      </c>
    </row>
    <row r="5071" spans="1:9" hidden="1">
      <c r="A5071" t="str">
        <f>Table_wabobpsvr_AzureCalc_AzureCalcRateCard[[#This Row],[ServiceName]]&amp;Table_wabobpsvr_AzureCalc_AzureCalcRateCard[[#This Row],[Price_Level]]&amp;Table_wabobpsvr_AzureCalc_AzureCalcRateCard[[#This Row],[Region]]</f>
        <v>Streaming UnitsC11</v>
      </c>
      <c r="B5071">
        <v>11</v>
      </c>
      <c r="C5071" t="s">
        <v>4431</v>
      </c>
      <c r="D5071" t="s">
        <v>184</v>
      </c>
      <c r="E5071">
        <v>999999</v>
      </c>
      <c r="F5071" t="s">
        <v>1361</v>
      </c>
      <c r="G5071" s="784" t="s">
        <v>4431</v>
      </c>
      <c r="H5071" s="784" t="s">
        <v>4431</v>
      </c>
      <c r="I5071" s="784" t="s">
        <v>4431</v>
      </c>
    </row>
    <row r="5072" spans="1:9" hidden="1">
      <c r="A5072" t="str">
        <f>Table_wabobpsvr_AzureCalc_AzureCalcRateCard[[#This Row],[ServiceName]]&amp;Table_wabobpsvr_AzureCalc_AzureCalcRateCard[[#This Row],[Price_Level]]&amp;Table_wabobpsvr_AzureCalc_AzureCalcRateCard[[#This Row],[Region]]</f>
        <v>HP1 Gateway HoursB</v>
      </c>
      <c r="C5072" t="s">
        <v>91</v>
      </c>
      <c r="D5072" t="s">
        <v>182</v>
      </c>
      <c r="E5072">
        <v>0.46060000000000001</v>
      </c>
      <c r="F5072" t="s">
        <v>3274</v>
      </c>
      <c r="G5072" s="784" t="s">
        <v>3277</v>
      </c>
      <c r="H5072" s="784" t="s">
        <v>3278</v>
      </c>
      <c r="I5072" s="784" t="s">
        <v>5693</v>
      </c>
    </row>
    <row r="5073" spans="1:9" hidden="1">
      <c r="A5073" t="str">
        <f>Table_wabobpsvr_AzureCalc_AzureCalcRateCard[[#This Row],[ServiceName]]&amp;Table_wabobpsvr_AzureCalc_AzureCalcRateCard[[#This Row],[Price_Level]]&amp;Table_wabobpsvr_AzureCalc_AzureCalcRateCard[[#This Row],[Region]]</f>
        <v>HP1 Gateway HoursC</v>
      </c>
      <c r="C5073" t="s">
        <v>91</v>
      </c>
      <c r="D5073" t="s">
        <v>184</v>
      </c>
      <c r="E5073">
        <v>0.44590000000000002</v>
      </c>
      <c r="F5073" t="s">
        <v>3274</v>
      </c>
      <c r="G5073" s="784" t="s">
        <v>3277</v>
      </c>
      <c r="H5073" s="784" t="s">
        <v>3278</v>
      </c>
      <c r="I5073" s="784" t="s">
        <v>5693</v>
      </c>
    </row>
    <row r="5074" spans="1:9" hidden="1">
      <c r="A5074" t="str">
        <f>Table_wabobpsvr_AzureCalc_AzureCalcRateCard[[#This Row],[ServiceName]]&amp;Table_wabobpsvr_AzureCalc_AzureCalcRateCard[[#This Row],[Price_Level]]&amp;Table_wabobpsvr_AzureCalc_AzureCalcRateCard[[#This Row],[Region]]</f>
        <v>HP1 Gateway HoursD</v>
      </c>
      <c r="C5074" t="s">
        <v>91</v>
      </c>
      <c r="D5074" t="s">
        <v>183</v>
      </c>
      <c r="E5074">
        <v>0.43120000000000003</v>
      </c>
      <c r="F5074" t="s">
        <v>3274</v>
      </c>
      <c r="G5074" s="784" t="s">
        <v>3277</v>
      </c>
      <c r="H5074" s="784" t="s">
        <v>3278</v>
      </c>
      <c r="I5074" s="784" t="s">
        <v>5693</v>
      </c>
    </row>
    <row r="5075" spans="1:9" hidden="1">
      <c r="A5075" t="str">
        <f>Table_wabobpsvr_AzureCalc_AzureCalcRateCard[[#This Row],[ServiceName]]&amp;Table_wabobpsvr_AzureCalc_AzureCalcRateCard[[#This Row],[Price_Level]]&amp;Table_wabobpsvr_AzureCalc_AzureCalcRateCard[[#This Row],[Region]]</f>
        <v>Streaming UnitsD11</v>
      </c>
      <c r="B5075">
        <v>11</v>
      </c>
      <c r="C5075" t="s">
        <v>4431</v>
      </c>
      <c r="D5075" t="s">
        <v>183</v>
      </c>
      <c r="E5075">
        <v>999999</v>
      </c>
      <c r="F5075" t="s">
        <v>1361</v>
      </c>
      <c r="G5075" s="784" t="s">
        <v>4431</v>
      </c>
      <c r="H5075" s="784" t="s">
        <v>4431</v>
      </c>
      <c r="I5075" s="784" t="s">
        <v>4431</v>
      </c>
    </row>
    <row r="5076" spans="1:9" hidden="1">
      <c r="A5076" t="str">
        <f>Table_wabobpsvr_AzureCalc_AzureCalcRateCard[[#This Row],[ServiceName]]&amp;Table_wabobpsvr_AzureCalc_AzureCalcRateCard[[#This Row],[Price_Level]]&amp;Table_wabobpsvr_AzureCalc_AzureCalcRateCard[[#This Row],[Region]]</f>
        <v>Standard_D13 Cloud ServicesMOSP13</v>
      </c>
      <c r="B5076">
        <v>13</v>
      </c>
      <c r="C5076" t="s">
        <v>701</v>
      </c>
      <c r="D5076" t="s">
        <v>627</v>
      </c>
      <c r="E5076">
        <v>1.7929999999999999</v>
      </c>
      <c r="F5076" t="s">
        <v>1163</v>
      </c>
      <c r="G5076" s="784" t="s">
        <v>4431</v>
      </c>
      <c r="H5076" s="784" t="s">
        <v>4431</v>
      </c>
      <c r="I5076" s="784" t="s">
        <v>5694</v>
      </c>
    </row>
    <row r="5077" spans="1:9" hidden="1">
      <c r="A5077" t="str">
        <f>Table_wabobpsvr_AzureCalc_AzureCalcRateCard[[#This Row],[ServiceName]]&amp;Table_wabobpsvr_AzureCalc_AzureCalcRateCard[[#This Row],[Price_Level]]&amp;Table_wabobpsvr_AzureCalc_AzureCalcRateCard[[#This Row],[Region]]</f>
        <v>Standard_D13 Cloud ServicesA13</v>
      </c>
      <c r="B5077">
        <v>13</v>
      </c>
      <c r="C5077" t="s">
        <v>701</v>
      </c>
      <c r="D5077" t="s">
        <v>181</v>
      </c>
      <c r="E5077">
        <v>1.7392099999999999</v>
      </c>
      <c r="F5077" t="s">
        <v>1163</v>
      </c>
      <c r="G5077" s="784" t="s">
        <v>4431</v>
      </c>
      <c r="H5077" s="784" t="s">
        <v>4431</v>
      </c>
      <c r="I5077" s="784" t="s">
        <v>5694</v>
      </c>
    </row>
    <row r="5078" spans="1:9" hidden="1">
      <c r="A5078" t="str">
        <f>Table_wabobpsvr_AzureCalc_AzureCalcRateCard[[#This Row],[ServiceName]]&amp;Table_wabobpsvr_AzureCalc_AzureCalcRateCard[[#This Row],[Price_Level]]&amp;Table_wabobpsvr_AzureCalc_AzureCalcRateCard[[#This Row],[Region]]</f>
        <v>Standard_D13 Cloud ServicesB13</v>
      </c>
      <c r="B5078">
        <v>13</v>
      </c>
      <c r="C5078" t="s">
        <v>701</v>
      </c>
      <c r="D5078" t="s">
        <v>182</v>
      </c>
      <c r="E5078">
        <v>1.6854199999999999</v>
      </c>
      <c r="F5078" t="s">
        <v>1163</v>
      </c>
      <c r="G5078" s="784" t="s">
        <v>4431</v>
      </c>
      <c r="H5078" s="784" t="s">
        <v>4431</v>
      </c>
      <c r="I5078" s="784" t="s">
        <v>5694</v>
      </c>
    </row>
    <row r="5079" spans="1:9" hidden="1">
      <c r="A5079" t="str">
        <f>Table_wabobpsvr_AzureCalc_AzureCalcRateCard[[#This Row],[ServiceName]]&amp;Table_wabobpsvr_AzureCalc_AzureCalcRateCard[[#This Row],[Price_Level]]&amp;Table_wabobpsvr_AzureCalc_AzureCalcRateCard[[#This Row],[Region]]</f>
        <v>Standard_D13 Cloud ServicesC13</v>
      </c>
      <c r="B5079">
        <v>13</v>
      </c>
      <c r="C5079" t="s">
        <v>701</v>
      </c>
      <c r="D5079" t="s">
        <v>184</v>
      </c>
      <c r="E5079">
        <v>1.6316299999999999</v>
      </c>
      <c r="F5079" t="s">
        <v>1163</v>
      </c>
      <c r="G5079" s="784" t="s">
        <v>4431</v>
      </c>
      <c r="H5079" s="784" t="s">
        <v>4431</v>
      </c>
      <c r="I5079" s="784" t="s">
        <v>5694</v>
      </c>
    </row>
    <row r="5080" spans="1:9" hidden="1">
      <c r="A5080" t="str">
        <f>Table_wabobpsvr_AzureCalc_AzureCalcRateCard[[#This Row],[ServiceName]]&amp;Table_wabobpsvr_AzureCalc_AzureCalcRateCard[[#This Row],[Price_Level]]&amp;Table_wabobpsvr_AzureCalc_AzureCalcRateCard[[#This Row],[Region]]</f>
        <v>Standard_D13 Cloud ServicesD13</v>
      </c>
      <c r="B5080">
        <v>13</v>
      </c>
      <c r="C5080" t="s">
        <v>701</v>
      </c>
      <c r="D5080" t="s">
        <v>183</v>
      </c>
      <c r="E5080">
        <v>1.5778399999999999</v>
      </c>
      <c r="F5080" t="s">
        <v>1163</v>
      </c>
      <c r="G5080" s="784" t="s">
        <v>4431</v>
      </c>
      <c r="H5080" s="784" t="s">
        <v>4431</v>
      </c>
      <c r="I5080" s="784" t="s">
        <v>5694</v>
      </c>
    </row>
    <row r="5081" spans="1:9" hidden="1">
      <c r="A5081" t="str">
        <f>Table_wabobpsvr_AzureCalc_AzureCalcRateCard[[#This Row],[ServiceName]]&amp;Table_wabobpsvr_AzureCalc_AzureCalcRateCard[[#This Row],[Price_Level]]&amp;Table_wabobpsvr_AzureCalc_AzureCalcRateCard[[#This Row],[Region]]</f>
        <v>Standard_D13 Cloud ServicesMOSP7</v>
      </c>
      <c r="B5081">
        <v>7</v>
      </c>
      <c r="C5081" t="s">
        <v>701</v>
      </c>
      <c r="D5081" t="s">
        <v>627</v>
      </c>
      <c r="E5081">
        <v>1.3180000000000001</v>
      </c>
      <c r="F5081" t="s">
        <v>1163</v>
      </c>
      <c r="G5081" s="784" t="s">
        <v>4431</v>
      </c>
      <c r="H5081" s="784" t="s">
        <v>4431</v>
      </c>
      <c r="I5081" s="784" t="s">
        <v>5695</v>
      </c>
    </row>
    <row r="5082" spans="1:9" hidden="1">
      <c r="A5082" t="str">
        <f>Table_wabobpsvr_AzureCalc_AzureCalcRateCard[[#This Row],[ServiceName]]&amp;Table_wabobpsvr_AzureCalc_AzureCalcRateCard[[#This Row],[Price_Level]]&amp;Table_wabobpsvr_AzureCalc_AzureCalcRateCard[[#This Row],[Region]]</f>
        <v>Standard_D13 Cloud ServicesA7</v>
      </c>
      <c r="B5082">
        <v>7</v>
      </c>
      <c r="C5082" t="s">
        <v>701</v>
      </c>
      <c r="D5082" t="s">
        <v>181</v>
      </c>
      <c r="E5082">
        <v>1.2784599999999999</v>
      </c>
      <c r="F5082" t="s">
        <v>1163</v>
      </c>
      <c r="G5082" s="784" t="s">
        <v>4431</v>
      </c>
      <c r="H5082" s="784" t="s">
        <v>4431</v>
      </c>
      <c r="I5082" s="784" t="s">
        <v>5695</v>
      </c>
    </row>
    <row r="5083" spans="1:9" hidden="1">
      <c r="A5083" s="784" t="str">
        <f>Table_wabobpsvr_AzureCalc_AzureCalcRateCard[[#This Row],[ServiceName]]&amp;Table_wabobpsvr_AzureCalc_AzureCalcRateCard[[#This Row],[Price_Level]]&amp;Table_wabobpsvr_AzureCalc_AzureCalcRateCard[[#This Row],[Region]]</f>
        <v>Standard_D13 Cloud ServicesB7</v>
      </c>
      <c r="B5083" s="784">
        <v>7</v>
      </c>
      <c r="C5083" s="784" t="s">
        <v>701</v>
      </c>
      <c r="D5083" s="784" t="s">
        <v>182</v>
      </c>
      <c r="E5083" s="784">
        <v>1.23892</v>
      </c>
      <c r="F5083" s="784" t="s">
        <v>1163</v>
      </c>
      <c r="G5083" s="784" t="s">
        <v>4431</v>
      </c>
      <c r="H5083" s="784" t="s">
        <v>4431</v>
      </c>
      <c r="I5083" s="784" t="s">
        <v>5695</v>
      </c>
    </row>
    <row r="5084" spans="1:9" hidden="1">
      <c r="A5084" s="784" t="str">
        <f>Table_wabobpsvr_AzureCalc_AzureCalcRateCard[[#This Row],[ServiceName]]&amp;Table_wabobpsvr_AzureCalc_AzureCalcRateCard[[#This Row],[Price_Level]]&amp;Table_wabobpsvr_AzureCalc_AzureCalcRateCard[[#This Row],[Region]]</f>
        <v>Standard_D13 Cloud ServicesC7</v>
      </c>
      <c r="B5084" s="784">
        <v>7</v>
      </c>
      <c r="C5084" s="784" t="s">
        <v>701</v>
      </c>
      <c r="D5084" s="784" t="s">
        <v>184</v>
      </c>
      <c r="E5084" s="784">
        <v>1.1993799999999999</v>
      </c>
      <c r="F5084" s="784" t="s">
        <v>1163</v>
      </c>
      <c r="G5084" s="784" t="s">
        <v>4431</v>
      </c>
      <c r="H5084" s="784" t="s">
        <v>4431</v>
      </c>
      <c r="I5084" s="784" t="s">
        <v>5695</v>
      </c>
    </row>
    <row r="5085" spans="1:9" hidden="1">
      <c r="A5085" s="784" t="str">
        <f>Table_wabobpsvr_AzureCalc_AzureCalcRateCard[[#This Row],[ServiceName]]&amp;Table_wabobpsvr_AzureCalc_AzureCalcRateCard[[#This Row],[Price_Level]]&amp;Table_wabobpsvr_AzureCalc_AzureCalcRateCard[[#This Row],[Region]]</f>
        <v>Standard_D13 Cloud ServicesD7</v>
      </c>
      <c r="B5085" s="784">
        <v>7</v>
      </c>
      <c r="C5085" s="784" t="s">
        <v>701</v>
      </c>
      <c r="D5085" s="784" t="s">
        <v>183</v>
      </c>
      <c r="E5085" s="784">
        <v>1.15984</v>
      </c>
      <c r="F5085" s="784" t="s">
        <v>1163</v>
      </c>
      <c r="G5085" s="784" t="s">
        <v>4431</v>
      </c>
      <c r="H5085" s="784" t="s">
        <v>4431</v>
      </c>
      <c r="I5085" s="784" t="s">
        <v>5695</v>
      </c>
    </row>
    <row r="5086" spans="1:9" hidden="1">
      <c r="A5086" s="784" t="str">
        <f>Table_wabobpsvr_AzureCalc_AzureCalcRateCard[[#This Row],[ServiceName]]&amp;Table_wabobpsvr_AzureCalc_AzureCalcRateCard[[#This Row],[Price_Level]]&amp;Table_wabobpsvr_AzureCalc_AzureCalcRateCard[[#This Row],[Region]]</f>
        <v>Standard_D13 Cloud ServicesMOSP8</v>
      </c>
      <c r="B5086" s="784">
        <v>8</v>
      </c>
      <c r="C5086" s="784" t="s">
        <v>701</v>
      </c>
      <c r="D5086" s="784" t="s">
        <v>627</v>
      </c>
      <c r="E5086" s="784">
        <v>1.516</v>
      </c>
      <c r="F5086" s="784" t="s">
        <v>1163</v>
      </c>
      <c r="G5086" s="784" t="s">
        <v>4431</v>
      </c>
      <c r="H5086" s="784" t="s">
        <v>4431</v>
      </c>
      <c r="I5086" s="784" t="s">
        <v>5696</v>
      </c>
    </row>
    <row r="5087" spans="1:9" hidden="1">
      <c r="A5087" s="784" t="str">
        <f>Table_wabobpsvr_AzureCalc_AzureCalcRateCard[[#This Row],[ServiceName]]&amp;Table_wabobpsvr_AzureCalc_AzureCalcRateCard[[#This Row],[Price_Level]]&amp;Table_wabobpsvr_AzureCalc_AzureCalcRateCard[[#This Row],[Region]]</f>
        <v>Standard_D13 Cloud ServicesA8</v>
      </c>
      <c r="B5087" s="784">
        <v>8</v>
      </c>
      <c r="C5087" s="784" t="s">
        <v>701</v>
      </c>
      <c r="D5087" s="784" t="s">
        <v>181</v>
      </c>
      <c r="E5087" s="784">
        <v>1.47052</v>
      </c>
      <c r="F5087" s="784" t="s">
        <v>1163</v>
      </c>
      <c r="G5087" s="784" t="s">
        <v>4431</v>
      </c>
      <c r="H5087" s="784" t="s">
        <v>4431</v>
      </c>
      <c r="I5087" s="784" t="s">
        <v>5696</v>
      </c>
    </row>
    <row r="5088" spans="1:9" hidden="1">
      <c r="A5088" s="784" t="str">
        <f>Table_wabobpsvr_AzureCalc_AzureCalcRateCard[[#This Row],[ServiceName]]&amp;Table_wabobpsvr_AzureCalc_AzureCalcRateCard[[#This Row],[Price_Level]]&amp;Table_wabobpsvr_AzureCalc_AzureCalcRateCard[[#This Row],[Region]]</f>
        <v>Standard_D13 Cloud ServicesB8</v>
      </c>
      <c r="B5088" s="784">
        <v>8</v>
      </c>
      <c r="C5088" s="784" t="s">
        <v>701</v>
      </c>
      <c r="D5088" s="784" t="s">
        <v>182</v>
      </c>
      <c r="E5088" s="784">
        <v>1.4250400000000001</v>
      </c>
      <c r="F5088" s="784" t="s">
        <v>1163</v>
      </c>
      <c r="G5088" s="784" t="s">
        <v>4431</v>
      </c>
      <c r="H5088" s="784" t="s">
        <v>4431</v>
      </c>
      <c r="I5088" s="784" t="s">
        <v>5696</v>
      </c>
    </row>
    <row r="5089" spans="1:9" hidden="1">
      <c r="A5089" s="784" t="str">
        <f>Table_wabobpsvr_AzureCalc_AzureCalcRateCard[[#This Row],[ServiceName]]&amp;Table_wabobpsvr_AzureCalc_AzureCalcRateCard[[#This Row],[Price_Level]]&amp;Table_wabobpsvr_AzureCalc_AzureCalcRateCard[[#This Row],[Region]]</f>
        <v>Standard_D13 Cloud ServicesC8</v>
      </c>
      <c r="B5089" s="784">
        <v>8</v>
      </c>
      <c r="C5089" s="784" t="s">
        <v>701</v>
      </c>
      <c r="D5089" s="784" t="s">
        <v>184</v>
      </c>
      <c r="E5089" s="784">
        <v>1.3795599999999999</v>
      </c>
      <c r="F5089" s="784" t="s">
        <v>1163</v>
      </c>
      <c r="G5089" s="784" t="s">
        <v>4431</v>
      </c>
      <c r="H5089" s="784" t="s">
        <v>4431</v>
      </c>
      <c r="I5089" s="784" t="s">
        <v>5696</v>
      </c>
    </row>
    <row r="5090" spans="1:9" hidden="1">
      <c r="A5090" s="784" t="str">
        <f>Table_wabobpsvr_AzureCalc_AzureCalcRateCard[[#This Row],[ServiceName]]&amp;Table_wabobpsvr_AzureCalc_AzureCalcRateCard[[#This Row],[Price_Level]]&amp;Table_wabobpsvr_AzureCalc_AzureCalcRateCard[[#This Row],[Region]]</f>
        <v>Standard_D13 Cloud ServicesD8</v>
      </c>
      <c r="B5090" s="784">
        <v>8</v>
      </c>
      <c r="C5090" s="784" t="s">
        <v>701</v>
      </c>
      <c r="D5090" s="784" t="s">
        <v>183</v>
      </c>
      <c r="E5090" s="784">
        <v>1.3340799999999999</v>
      </c>
      <c r="F5090" s="784" t="s">
        <v>1163</v>
      </c>
      <c r="G5090" s="784" t="s">
        <v>4431</v>
      </c>
      <c r="H5090" s="784" t="s">
        <v>4431</v>
      </c>
      <c r="I5090" s="784" t="s">
        <v>5696</v>
      </c>
    </row>
    <row r="5091" spans="1:9" hidden="1">
      <c r="A5091" s="784" t="str">
        <f>Table_wabobpsvr_AzureCalc_AzureCalcRateCard[[#This Row],[ServiceName]]&amp;Table_wabobpsvr_AzureCalc_AzureCalcRateCard[[#This Row],[Price_Level]]&amp;Table_wabobpsvr_AzureCalc_AzureCalcRateCard[[#This Row],[Region]]</f>
        <v>Standard_D13 Cloud ServicesMOSP11</v>
      </c>
      <c r="B5091" s="784">
        <v>11</v>
      </c>
      <c r="C5091" s="784" t="s">
        <v>701</v>
      </c>
      <c r="D5091" s="784" t="s">
        <v>627</v>
      </c>
      <c r="E5091" s="784">
        <v>1.57</v>
      </c>
      <c r="F5091" s="784" t="s">
        <v>1163</v>
      </c>
      <c r="G5091" s="784" t="s">
        <v>4431</v>
      </c>
      <c r="H5091" s="784" t="s">
        <v>4431</v>
      </c>
      <c r="I5091" s="784" t="s">
        <v>5697</v>
      </c>
    </row>
    <row r="5092" spans="1:9" hidden="1">
      <c r="A5092" s="784" t="str">
        <f>Table_wabobpsvr_AzureCalc_AzureCalcRateCard[[#This Row],[ServiceName]]&amp;Table_wabobpsvr_AzureCalc_AzureCalcRateCard[[#This Row],[Price_Level]]&amp;Table_wabobpsvr_AzureCalc_AzureCalcRateCard[[#This Row],[Region]]</f>
        <v>Standard_D13 Cloud ServicesA11</v>
      </c>
      <c r="B5092" s="784">
        <v>11</v>
      </c>
      <c r="C5092" s="784" t="s">
        <v>701</v>
      </c>
      <c r="D5092" s="784" t="s">
        <v>181</v>
      </c>
      <c r="E5092" s="784">
        <v>1.5228999999999999</v>
      </c>
      <c r="F5092" s="784" t="s">
        <v>1163</v>
      </c>
      <c r="G5092" s="784" t="s">
        <v>4431</v>
      </c>
      <c r="H5092" s="784" t="s">
        <v>4431</v>
      </c>
      <c r="I5092" s="784" t="s">
        <v>5697</v>
      </c>
    </row>
    <row r="5093" spans="1:9" hidden="1">
      <c r="A5093" t="str">
        <f>Table_wabobpsvr_AzureCalc_AzureCalcRateCard[[#This Row],[ServiceName]]&amp;Table_wabobpsvr_AzureCalc_AzureCalcRateCard[[#This Row],[Price_Level]]&amp;Table_wabobpsvr_AzureCalc_AzureCalcRateCard[[#This Row],[Region]]</f>
        <v>Standard_D13 Cloud ServicesB11</v>
      </c>
      <c r="B5093">
        <v>11</v>
      </c>
      <c r="C5093" t="s">
        <v>701</v>
      </c>
      <c r="D5093" t="s">
        <v>182</v>
      </c>
      <c r="E5093">
        <v>1.4758</v>
      </c>
      <c r="F5093" t="s">
        <v>1163</v>
      </c>
      <c r="G5093" s="784" t="s">
        <v>4431</v>
      </c>
      <c r="H5093" s="784" t="s">
        <v>4431</v>
      </c>
      <c r="I5093" s="784" t="s">
        <v>5697</v>
      </c>
    </row>
    <row r="5094" spans="1:9" hidden="1">
      <c r="A5094" t="str">
        <f>Table_wabobpsvr_AzureCalc_AzureCalcRateCard[[#This Row],[ServiceName]]&amp;Table_wabobpsvr_AzureCalc_AzureCalcRateCard[[#This Row],[Price_Level]]&amp;Table_wabobpsvr_AzureCalc_AzureCalcRateCard[[#This Row],[Region]]</f>
        <v>Mobile Services StandardB16</v>
      </c>
      <c r="B5094">
        <v>16</v>
      </c>
      <c r="C5094" t="s">
        <v>4431</v>
      </c>
      <c r="D5094" t="s">
        <v>182</v>
      </c>
      <c r="E5094">
        <v>999999</v>
      </c>
      <c r="F5094" t="s">
        <v>778</v>
      </c>
      <c r="G5094" s="784" t="s">
        <v>4431</v>
      </c>
      <c r="H5094" s="784" t="s">
        <v>4431</v>
      </c>
      <c r="I5094" s="784" t="s">
        <v>4431</v>
      </c>
    </row>
    <row r="5095" spans="1:9" hidden="1">
      <c r="A5095" t="str">
        <f>Table_wabobpsvr_AzureCalc_AzureCalcRateCard[[#This Row],[ServiceName]]&amp;Table_wabobpsvr_AzureCalc_AzureCalcRateCard[[#This Row],[Price_Level]]&amp;Table_wabobpsvr_AzureCalc_AzureCalcRateCard[[#This Row],[Region]]</f>
        <v>Mobile Services StandardC16</v>
      </c>
      <c r="B5095">
        <v>16</v>
      </c>
      <c r="C5095" t="s">
        <v>4431</v>
      </c>
      <c r="D5095" t="s">
        <v>184</v>
      </c>
      <c r="E5095">
        <v>999999</v>
      </c>
      <c r="F5095" t="s">
        <v>778</v>
      </c>
      <c r="G5095" s="784" t="s">
        <v>4431</v>
      </c>
      <c r="H5095" s="784" t="s">
        <v>4431</v>
      </c>
      <c r="I5095" s="784" t="s">
        <v>4431</v>
      </c>
    </row>
    <row r="5096" spans="1:9" hidden="1">
      <c r="A5096" t="str">
        <f>Table_wabobpsvr_AzureCalc_AzureCalcRateCard[[#This Row],[ServiceName]]&amp;Table_wabobpsvr_AzureCalc_AzureCalcRateCard[[#This Row],[Price_Level]]&amp;Table_wabobpsvr_AzureCalc_AzureCalcRateCard[[#This Row],[Region]]</f>
        <v>Mobile Services StandardD16</v>
      </c>
      <c r="B5096">
        <v>16</v>
      </c>
      <c r="C5096" t="s">
        <v>4431</v>
      </c>
      <c r="D5096" t="s">
        <v>183</v>
      </c>
      <c r="E5096">
        <v>999999</v>
      </c>
      <c r="F5096" t="s">
        <v>778</v>
      </c>
      <c r="G5096" s="784" t="s">
        <v>4431</v>
      </c>
      <c r="H5096" s="784" t="s">
        <v>4431</v>
      </c>
      <c r="I5096" s="784" t="s">
        <v>4431</v>
      </c>
    </row>
    <row r="5097" spans="1:9" hidden="1">
      <c r="A5097" t="str">
        <f>Table_wabobpsvr_AzureCalc_AzureCalcRateCard[[#This Row],[ServiceName]]&amp;Table_wabobpsvr_AzureCalc_AzureCalcRateCard[[#This Row],[Price_Level]]&amp;Table_wabobpsvr_AzureCalc_AzureCalcRateCard[[#This Row],[Region]]</f>
        <v>Monthly FeeA16</v>
      </c>
      <c r="B5097">
        <v>16</v>
      </c>
      <c r="C5097" t="s">
        <v>4431</v>
      </c>
      <c r="D5097" t="s">
        <v>181</v>
      </c>
      <c r="E5097">
        <v>999999</v>
      </c>
      <c r="F5097" t="s">
        <v>3556</v>
      </c>
      <c r="G5097" s="784" t="s">
        <v>4431</v>
      </c>
      <c r="H5097" s="784" t="s">
        <v>4431</v>
      </c>
      <c r="I5097" s="784" t="s">
        <v>4431</v>
      </c>
    </row>
    <row r="5098" spans="1:9" hidden="1">
      <c r="A5098" t="str">
        <f>Table_wabobpsvr_AzureCalc_AzureCalcRateCard[[#This Row],[ServiceName]]&amp;Table_wabobpsvr_AzureCalc_AzureCalcRateCard[[#This Row],[Price_Level]]&amp;Table_wabobpsvr_AzureCalc_AzureCalcRateCard[[#This Row],[Region]]</f>
        <v>Monthly FeeC16</v>
      </c>
      <c r="B5098">
        <v>16</v>
      </c>
      <c r="C5098" t="s">
        <v>4431</v>
      </c>
      <c r="D5098" t="s">
        <v>184</v>
      </c>
      <c r="E5098">
        <v>999999</v>
      </c>
      <c r="F5098" t="s">
        <v>3556</v>
      </c>
      <c r="G5098" s="784" t="s">
        <v>4431</v>
      </c>
      <c r="H5098" s="784" t="s">
        <v>4431</v>
      </c>
      <c r="I5098" s="784" t="s">
        <v>4431</v>
      </c>
    </row>
    <row r="5099" spans="1:9" hidden="1">
      <c r="A5099" t="str">
        <f>Table_wabobpsvr_AzureCalc_AzureCalcRateCard[[#This Row],[ServiceName]]&amp;Table_wabobpsvr_AzureCalc_AzureCalcRateCard[[#This Row],[Price_Level]]&amp;Table_wabobpsvr_AzureCalc_AzureCalcRateCard[[#This Row],[Region]]</f>
        <v>Monthly FeeD16</v>
      </c>
      <c r="B5099">
        <v>16</v>
      </c>
      <c r="C5099" t="s">
        <v>4431</v>
      </c>
      <c r="D5099" t="s">
        <v>183</v>
      </c>
      <c r="E5099">
        <v>999999</v>
      </c>
      <c r="F5099" t="s">
        <v>3556</v>
      </c>
      <c r="G5099" s="784" t="s">
        <v>4431</v>
      </c>
      <c r="H5099" s="784" t="s">
        <v>4431</v>
      </c>
      <c r="I5099" s="784" t="s">
        <v>4431</v>
      </c>
    </row>
    <row r="5100" spans="1:9" hidden="1">
      <c r="A5100" t="str">
        <f>Table_wabobpsvr_AzureCalc_AzureCalcRateCard[[#This Row],[ServiceName]]&amp;Table_wabobpsvr_AzureCalc_AzureCalcRateCard[[#This Row],[Price_Level]]&amp;Table_wabobpsvr_AzureCalc_AzureCalcRateCard[[#This Row],[Region]]</f>
        <v>Monthly FeeB16</v>
      </c>
      <c r="B5100">
        <v>16</v>
      </c>
      <c r="C5100" t="s">
        <v>4431</v>
      </c>
      <c r="D5100" t="s">
        <v>182</v>
      </c>
      <c r="E5100">
        <v>999999</v>
      </c>
      <c r="F5100" t="s">
        <v>3556</v>
      </c>
      <c r="G5100" s="784" t="s">
        <v>4431</v>
      </c>
      <c r="H5100" s="784" t="s">
        <v>4431</v>
      </c>
      <c r="I5100" s="784" t="s">
        <v>4431</v>
      </c>
    </row>
    <row r="5101" spans="1:9" hidden="1">
      <c r="A5101" t="str">
        <f>Table_wabobpsvr_AzureCalc_AzureCalcRateCard[[#This Row],[ServiceName]]&amp;Table_wabobpsvr_AzureCalc_AzureCalcRateCard[[#This Row],[Price_Level]]&amp;Table_wabobpsvr_AzureCalc_AzureCalcRateCard[[#This Row],[Region]]</f>
        <v>A10 VM (Non-Windows)MOSP15</v>
      </c>
      <c r="B5101">
        <v>15</v>
      </c>
      <c r="C5101" t="s">
        <v>91</v>
      </c>
      <c r="D5101" t="s">
        <v>627</v>
      </c>
      <c r="E5101">
        <v>1.33</v>
      </c>
      <c r="F5101" t="s">
        <v>1283</v>
      </c>
      <c r="G5101" s="784" t="s">
        <v>4431</v>
      </c>
      <c r="H5101" s="784" t="s">
        <v>4431</v>
      </c>
      <c r="I5101" s="784" t="s">
        <v>5698</v>
      </c>
    </row>
    <row r="5102" spans="1:9" hidden="1">
      <c r="A5102" t="str">
        <f>Table_wabobpsvr_AzureCalc_AzureCalcRateCard[[#This Row],[ServiceName]]&amp;Table_wabobpsvr_AzureCalc_AzureCalcRateCard[[#This Row],[Price_Level]]&amp;Table_wabobpsvr_AzureCalc_AzureCalcRateCard[[#This Row],[Region]]</f>
        <v>A8 Cloud ServicesA16</v>
      </c>
      <c r="B5102">
        <v>16</v>
      </c>
      <c r="C5102" t="s">
        <v>701</v>
      </c>
      <c r="D5102" t="s">
        <v>181</v>
      </c>
      <c r="E5102">
        <v>999999</v>
      </c>
      <c r="F5102" t="s">
        <v>716</v>
      </c>
      <c r="G5102" s="784" t="s">
        <v>3189</v>
      </c>
      <c r="H5102" s="784" t="s">
        <v>3190</v>
      </c>
      <c r="I5102" s="784" t="s">
        <v>4431</v>
      </c>
    </row>
    <row r="5103" spans="1:9" hidden="1">
      <c r="A5103" t="str">
        <f>Table_wabobpsvr_AzureCalc_AzureCalcRateCard[[#This Row],[ServiceName]]&amp;Table_wabobpsvr_AzureCalc_AzureCalcRateCard[[#This Row],[Price_Level]]&amp;Table_wabobpsvr_AzureCalc_AzureCalcRateCard[[#This Row],[Region]]</f>
        <v>Geo Redundant Storage Standard IO - FilesMOSP16</v>
      </c>
      <c r="B5103">
        <v>16</v>
      </c>
      <c r="C5103" t="s">
        <v>10</v>
      </c>
      <c r="D5103" t="s">
        <v>627</v>
      </c>
      <c r="E5103">
        <v>0.11</v>
      </c>
      <c r="F5103" t="s">
        <v>1069</v>
      </c>
      <c r="G5103" s="784" t="s">
        <v>4431</v>
      </c>
      <c r="H5103" s="784" t="s">
        <v>4431</v>
      </c>
      <c r="I5103" s="784" t="s">
        <v>4431</v>
      </c>
    </row>
    <row r="5104" spans="1:9" hidden="1">
      <c r="A5104" t="str">
        <f>Table_wabobpsvr_AzureCalc_AzureCalcRateCard[[#This Row],[ServiceName]]&amp;Table_wabobpsvr_AzureCalc_AzureCalcRateCard[[#This Row],[Price_Level]]&amp;Table_wabobpsvr_AzureCalc_AzureCalcRateCard[[#This Row],[Region]]</f>
        <v>A8 HDInsightA16</v>
      </c>
      <c r="B5104">
        <v>16</v>
      </c>
      <c r="C5104" t="s">
        <v>91</v>
      </c>
      <c r="D5104" t="s">
        <v>181</v>
      </c>
      <c r="E5104">
        <v>2.379</v>
      </c>
      <c r="F5104" t="s">
        <v>4008</v>
      </c>
      <c r="G5104" s="784" t="s">
        <v>4034</v>
      </c>
      <c r="H5104" s="784" t="s">
        <v>4035</v>
      </c>
      <c r="I5104" s="784" t="s">
        <v>4431</v>
      </c>
    </row>
    <row r="5105" spans="1:9" hidden="1">
      <c r="A5105" t="str">
        <f>Table_wabobpsvr_AzureCalc_AzureCalcRateCard[[#This Row],[ServiceName]]&amp;Table_wabobpsvr_AzureCalc_AzureCalcRateCard[[#This Row],[Price_Level]]&amp;Table_wabobpsvr_AzureCalc_AzureCalcRateCard[[#This Row],[Region]]</f>
        <v>A8 HDInsightB16</v>
      </c>
      <c r="B5105">
        <v>16</v>
      </c>
      <c r="C5105" t="s">
        <v>91</v>
      </c>
      <c r="D5105" t="s">
        <v>182</v>
      </c>
      <c r="E5105">
        <v>2.2810000000000001</v>
      </c>
      <c r="F5105" t="s">
        <v>4008</v>
      </c>
      <c r="G5105" s="784" t="s">
        <v>4034</v>
      </c>
      <c r="H5105" s="784" t="s">
        <v>4035</v>
      </c>
      <c r="I5105" s="784" t="s">
        <v>4431</v>
      </c>
    </row>
    <row r="5106" spans="1:9" hidden="1">
      <c r="A5106" t="str">
        <f>Table_wabobpsvr_AzureCalc_AzureCalcRateCard[[#This Row],[ServiceName]]&amp;Table_wabobpsvr_AzureCalc_AzureCalcRateCard[[#This Row],[Price_Level]]&amp;Table_wabobpsvr_AzureCalc_AzureCalcRateCard[[#This Row],[Region]]</f>
        <v>A8 HDInsightC16</v>
      </c>
      <c r="B5106">
        <v>16</v>
      </c>
      <c r="C5106" t="s">
        <v>91</v>
      </c>
      <c r="D5106" t="s">
        <v>184</v>
      </c>
      <c r="E5106">
        <v>2.1840000000000002</v>
      </c>
      <c r="F5106" t="s">
        <v>4008</v>
      </c>
      <c r="G5106" s="784" t="s">
        <v>4034</v>
      </c>
      <c r="H5106" s="784" t="s">
        <v>4035</v>
      </c>
      <c r="I5106" s="784" t="s">
        <v>4431</v>
      </c>
    </row>
    <row r="5107" spans="1:9" hidden="1">
      <c r="A5107" t="str">
        <f>Table_wabobpsvr_AzureCalc_AzureCalcRateCard[[#This Row],[ServiceName]]&amp;Table_wabobpsvr_AzureCalc_AzureCalcRateCard[[#This Row],[Price_Level]]&amp;Table_wabobpsvr_AzureCalc_AzureCalcRateCard[[#This Row],[Region]]</f>
        <v>A8 HDInsightD16</v>
      </c>
      <c r="B5107">
        <v>16</v>
      </c>
      <c r="C5107" t="s">
        <v>91</v>
      </c>
      <c r="D5107" t="s">
        <v>183</v>
      </c>
      <c r="E5107">
        <v>2.0859999999999999</v>
      </c>
      <c r="F5107" t="s">
        <v>4008</v>
      </c>
      <c r="G5107" s="784" t="s">
        <v>4034</v>
      </c>
      <c r="H5107" s="784" t="s">
        <v>4035</v>
      </c>
      <c r="I5107" s="784" t="s">
        <v>4431</v>
      </c>
    </row>
    <row r="5108" spans="1:9" hidden="1">
      <c r="A5108" s="784" t="str">
        <f>Table_wabobpsvr_AzureCalc_AzureCalcRateCard[[#This Row],[ServiceName]]&amp;Table_wabobpsvr_AzureCalc_AzureCalcRateCard[[#This Row],[Price_Level]]&amp;Table_wabobpsvr_AzureCalc_AzureCalcRateCard[[#This Row],[Region]]</f>
        <v>Basic_D3 VM (Non-Windows)A</v>
      </c>
      <c r="B5108" s="784"/>
      <c r="C5108" s="784" t="s">
        <v>91</v>
      </c>
      <c r="D5108" s="784" t="s">
        <v>181</v>
      </c>
      <c r="E5108" s="784">
        <v>0.38024000000000002</v>
      </c>
      <c r="F5108" s="784" t="s">
        <v>1146</v>
      </c>
      <c r="G5108" s="784" t="s">
        <v>2843</v>
      </c>
      <c r="H5108" s="784" t="s">
        <v>2844</v>
      </c>
      <c r="I5108" s="784" t="s">
        <v>4431</v>
      </c>
    </row>
    <row r="5109" spans="1:9" hidden="1">
      <c r="A5109" s="784" t="str">
        <f>Table_wabobpsvr_AzureCalc_AzureCalcRateCard[[#This Row],[ServiceName]]&amp;Table_wabobpsvr_AzureCalc_AzureCalcRateCard[[#This Row],[Price_Level]]&amp;Table_wabobpsvr_AzureCalc_AzureCalcRateCard[[#This Row],[Region]]</f>
        <v>Basic_D3 VM (Non-Windows)B</v>
      </c>
      <c r="B5109" s="784"/>
      <c r="C5109" s="784" t="s">
        <v>91</v>
      </c>
      <c r="D5109" s="784" t="s">
        <v>182</v>
      </c>
      <c r="E5109" s="784">
        <v>0.36847999999999997</v>
      </c>
      <c r="F5109" s="784" t="s">
        <v>1146</v>
      </c>
      <c r="G5109" s="784" t="s">
        <v>2843</v>
      </c>
      <c r="H5109" s="784" t="s">
        <v>2844</v>
      </c>
      <c r="I5109" s="784" t="s">
        <v>4431</v>
      </c>
    </row>
    <row r="5110" spans="1:9" hidden="1">
      <c r="A5110" s="784" t="str">
        <f>Table_wabobpsvr_AzureCalc_AzureCalcRateCard[[#This Row],[ServiceName]]&amp;Table_wabobpsvr_AzureCalc_AzureCalcRateCard[[#This Row],[Price_Level]]&amp;Table_wabobpsvr_AzureCalc_AzureCalcRateCard[[#This Row],[Region]]</f>
        <v>Basic_D3 VM (Non-Windows)C</v>
      </c>
      <c r="B5110" s="784"/>
      <c r="C5110" s="784" t="s">
        <v>91</v>
      </c>
      <c r="D5110" s="784" t="s">
        <v>184</v>
      </c>
      <c r="E5110" s="784">
        <v>0.35671999999999998</v>
      </c>
      <c r="F5110" s="784" t="s">
        <v>1146</v>
      </c>
      <c r="G5110" s="784" t="s">
        <v>2843</v>
      </c>
      <c r="H5110" s="784" t="s">
        <v>2844</v>
      </c>
      <c r="I5110" s="784" t="s">
        <v>4431</v>
      </c>
    </row>
    <row r="5111" spans="1:9" hidden="1">
      <c r="A5111" s="784" t="str">
        <f>Table_wabobpsvr_AzureCalc_AzureCalcRateCard[[#This Row],[ServiceName]]&amp;Table_wabobpsvr_AzureCalc_AzureCalcRateCard[[#This Row],[Price_Level]]&amp;Table_wabobpsvr_AzureCalc_AzureCalcRateCard[[#This Row],[Region]]</f>
        <v>Basic_D3 VM (Non-Windows)D</v>
      </c>
      <c r="B5111" s="784"/>
      <c r="C5111" s="784" t="s">
        <v>91</v>
      </c>
      <c r="D5111" s="784" t="s">
        <v>183</v>
      </c>
      <c r="E5111" s="784">
        <v>0.34495999999999999</v>
      </c>
      <c r="F5111" s="784" t="s">
        <v>1146</v>
      </c>
      <c r="G5111" s="784" t="s">
        <v>2843</v>
      </c>
      <c r="H5111" s="784" t="s">
        <v>2844</v>
      </c>
      <c r="I5111" s="784" t="s">
        <v>4431</v>
      </c>
    </row>
    <row r="5112" spans="1:9" hidden="1">
      <c r="A5112" s="784" t="str">
        <f>Table_wabobpsvr_AzureCalc_AzureCalcRateCard[[#This Row],[ServiceName]]&amp;Table_wabobpsvr_AzureCalc_AzureCalcRateCard[[#This Row],[Price_Level]]&amp;Table_wabobpsvr_AzureCalc_AzureCalcRateCard[[#This Row],[Region]]</f>
        <v>Basic_D3 VM (Windows)A16</v>
      </c>
      <c r="B5112" s="784">
        <v>16</v>
      </c>
      <c r="C5112" s="784" t="s">
        <v>91</v>
      </c>
      <c r="D5112" s="784" t="s">
        <v>181</v>
      </c>
      <c r="E5112" s="784">
        <v>0.62468000000000001</v>
      </c>
      <c r="F5112" s="784" t="s">
        <v>1147</v>
      </c>
      <c r="G5112" s="784" t="s">
        <v>2845</v>
      </c>
      <c r="H5112" s="784" t="s">
        <v>2846</v>
      </c>
      <c r="I5112" s="784" t="s">
        <v>4431</v>
      </c>
    </row>
    <row r="5113" spans="1:9" hidden="1">
      <c r="A5113" s="784" t="str">
        <f>Table_wabobpsvr_AzureCalc_AzureCalcRateCard[[#This Row],[ServiceName]]&amp;Table_wabobpsvr_AzureCalc_AzureCalcRateCard[[#This Row],[Price_Level]]&amp;Table_wabobpsvr_AzureCalc_AzureCalcRateCard[[#This Row],[Region]]</f>
        <v>Basic_D3 VM (Windows)B16</v>
      </c>
      <c r="B5113" s="784">
        <v>16</v>
      </c>
      <c r="C5113" s="784" t="s">
        <v>91</v>
      </c>
      <c r="D5113" s="784" t="s">
        <v>182</v>
      </c>
      <c r="E5113" s="784">
        <v>0.60536000000000001</v>
      </c>
      <c r="F5113" s="784" t="s">
        <v>1147</v>
      </c>
      <c r="G5113" s="784" t="s">
        <v>2845</v>
      </c>
      <c r="H5113" s="784" t="s">
        <v>2846</v>
      </c>
      <c r="I5113" s="784" t="s">
        <v>4431</v>
      </c>
    </row>
    <row r="5114" spans="1:9" hidden="1">
      <c r="A5114" s="784" t="str">
        <f>Table_wabobpsvr_AzureCalc_AzureCalcRateCard[[#This Row],[ServiceName]]&amp;Table_wabobpsvr_AzureCalc_AzureCalcRateCard[[#This Row],[Price_Level]]&amp;Table_wabobpsvr_AzureCalc_AzureCalcRateCard[[#This Row],[Region]]</f>
        <v>Basic_D3 VM (Windows)C16</v>
      </c>
      <c r="B5114" s="784">
        <v>16</v>
      </c>
      <c r="C5114" s="784" t="s">
        <v>91</v>
      </c>
      <c r="D5114" s="784" t="s">
        <v>184</v>
      </c>
      <c r="E5114" s="784">
        <v>0.58604000000000001</v>
      </c>
      <c r="F5114" s="784" t="s">
        <v>1147</v>
      </c>
      <c r="G5114" s="784" t="s">
        <v>2845</v>
      </c>
      <c r="H5114" s="784" t="s">
        <v>2846</v>
      </c>
      <c r="I5114" s="784" t="s">
        <v>4431</v>
      </c>
    </row>
    <row r="5115" spans="1:9" hidden="1">
      <c r="A5115" s="784" t="str">
        <f>Table_wabobpsvr_AzureCalc_AzureCalcRateCard[[#This Row],[ServiceName]]&amp;Table_wabobpsvr_AzureCalc_AzureCalcRateCard[[#This Row],[Price_Level]]&amp;Table_wabobpsvr_AzureCalc_AzureCalcRateCard[[#This Row],[Region]]</f>
        <v>Basic_D3 VM (Windows)D16</v>
      </c>
      <c r="B5115" s="784">
        <v>16</v>
      </c>
      <c r="C5115" s="784" t="s">
        <v>91</v>
      </c>
      <c r="D5115" s="784" t="s">
        <v>183</v>
      </c>
      <c r="E5115" s="784">
        <v>0.56672</v>
      </c>
      <c r="F5115" s="784" t="s">
        <v>1147</v>
      </c>
      <c r="G5115" s="784" t="s">
        <v>2845</v>
      </c>
      <c r="H5115" s="784" t="s">
        <v>2846</v>
      </c>
      <c r="I5115" s="784" t="s">
        <v>4431</v>
      </c>
    </row>
    <row r="5116" spans="1:9" hidden="1">
      <c r="A5116" s="784" t="str">
        <f>Table_wabobpsvr_AzureCalc_AzureCalcRateCard[[#This Row],[ServiceName]]&amp;Table_wabobpsvr_AzureCalc_AzureCalcRateCard[[#This Row],[Price_Level]]&amp;Table_wabobpsvr_AzureCalc_AzureCalcRateCard[[#This Row],[Region]]</f>
        <v>Basic_D4 VM (Non-Windows)A16</v>
      </c>
      <c r="B5116" s="784">
        <v>16</v>
      </c>
      <c r="C5116" s="784" t="s">
        <v>91</v>
      </c>
      <c r="D5116" s="784" t="s">
        <v>181</v>
      </c>
      <c r="E5116" s="784">
        <v>0.76048000000000004</v>
      </c>
      <c r="F5116" s="784" t="s">
        <v>1148</v>
      </c>
      <c r="G5116" s="784" t="s">
        <v>2847</v>
      </c>
      <c r="H5116" s="784" t="s">
        <v>2848</v>
      </c>
      <c r="I5116" s="784" t="s">
        <v>4431</v>
      </c>
    </row>
    <row r="5117" spans="1:9" hidden="1">
      <c r="A5117" s="784" t="str">
        <f>Table_wabobpsvr_AzureCalc_AzureCalcRateCard[[#This Row],[ServiceName]]&amp;Table_wabobpsvr_AzureCalc_AzureCalcRateCard[[#This Row],[Price_Level]]&amp;Table_wabobpsvr_AzureCalc_AzureCalcRateCard[[#This Row],[Region]]</f>
        <v>D3 HDInsight (Non-Windows)B16</v>
      </c>
      <c r="B5117" s="784">
        <v>16</v>
      </c>
      <c r="C5117" s="784" t="s">
        <v>91</v>
      </c>
      <c r="D5117" s="784" t="s">
        <v>182</v>
      </c>
      <c r="E5117" s="784">
        <v>0.39900000000000002</v>
      </c>
      <c r="F5117" s="784" t="s">
        <v>4273</v>
      </c>
      <c r="G5117" s="784" t="s">
        <v>4373</v>
      </c>
      <c r="H5117" s="784" t="s">
        <v>4374</v>
      </c>
      <c r="I5117" s="784" t="s">
        <v>4431</v>
      </c>
    </row>
    <row r="5118" spans="1:9" hidden="1">
      <c r="A5118" t="str">
        <f>Table_wabobpsvr_AzureCalc_AzureCalcRateCard[[#This Row],[ServiceName]]&amp;Table_wabobpsvr_AzureCalc_AzureCalcRateCard[[#This Row],[Price_Level]]&amp;Table_wabobpsvr_AzureCalc_AzureCalcRateCard[[#This Row],[Region]]</f>
        <v>D3 HDInsight (Non-Windows)C16</v>
      </c>
      <c r="B5118">
        <v>16</v>
      </c>
      <c r="C5118" t="s">
        <v>91</v>
      </c>
      <c r="D5118" t="s">
        <v>184</v>
      </c>
      <c r="E5118">
        <v>0.38600000000000001</v>
      </c>
      <c r="F5118" t="s">
        <v>4273</v>
      </c>
      <c r="G5118" s="784" t="s">
        <v>4373</v>
      </c>
      <c r="H5118" s="784" t="s">
        <v>4374</v>
      </c>
      <c r="I5118" s="784" t="s">
        <v>4431</v>
      </c>
    </row>
    <row r="5119" spans="1:9" hidden="1">
      <c r="A5119" t="str">
        <f>Table_wabobpsvr_AzureCalc_AzureCalcRateCard[[#This Row],[ServiceName]]&amp;Table_wabobpsvr_AzureCalc_AzureCalcRateCard[[#This Row],[Price_Level]]&amp;Table_wabobpsvr_AzureCalc_AzureCalcRateCard[[#This Row],[Region]]</f>
        <v>D3 HDInsight (Non-Windows)D16</v>
      </c>
      <c r="B5119">
        <v>16</v>
      </c>
      <c r="C5119" t="s">
        <v>91</v>
      </c>
      <c r="D5119" t="s">
        <v>183</v>
      </c>
      <c r="E5119">
        <v>0.373</v>
      </c>
      <c r="F5119" t="s">
        <v>4273</v>
      </c>
      <c r="G5119" s="784" t="s">
        <v>4373</v>
      </c>
      <c r="H5119" s="784" t="s">
        <v>4374</v>
      </c>
      <c r="I5119" s="784" t="s">
        <v>4431</v>
      </c>
    </row>
    <row r="5120" spans="1:9" hidden="1">
      <c r="A5120" t="str">
        <f>Table_wabobpsvr_AzureCalc_AzureCalcRateCard[[#This Row],[ServiceName]]&amp;Table_wabobpsvr_AzureCalc_AzureCalcRateCard[[#This Row],[Price_Level]]&amp;Table_wabobpsvr_AzureCalc_AzureCalcRateCard[[#This Row],[Region]]</f>
        <v>D4 HDInsightMOSP</v>
      </c>
      <c r="C5120" t="s">
        <v>91</v>
      </c>
      <c r="D5120" t="s">
        <v>627</v>
      </c>
      <c r="E5120">
        <v>1.696</v>
      </c>
      <c r="F5120" t="s">
        <v>4274</v>
      </c>
      <c r="G5120" s="784" t="s">
        <v>4431</v>
      </c>
      <c r="H5120" s="784" t="s">
        <v>4431</v>
      </c>
      <c r="I5120" s="784" t="s">
        <v>4431</v>
      </c>
    </row>
    <row r="5121" spans="1:9" hidden="1">
      <c r="A5121" t="str">
        <f>Table_wabobpsvr_AzureCalc_AzureCalcRateCard[[#This Row],[ServiceName]]&amp;Table_wabobpsvr_AzureCalc_AzureCalcRateCard[[#This Row],[Price_Level]]&amp;Table_wabobpsvr_AzureCalc_AzureCalcRateCard[[#This Row],[Region]]</f>
        <v>D4 HDInsightA16</v>
      </c>
      <c r="B5121">
        <v>16</v>
      </c>
      <c r="C5121" t="s">
        <v>91</v>
      </c>
      <c r="D5121" t="s">
        <v>181</v>
      </c>
      <c r="E5121">
        <v>1.645</v>
      </c>
      <c r="F5121" t="s">
        <v>4274</v>
      </c>
      <c r="G5121" s="784" t="s">
        <v>4385</v>
      </c>
      <c r="H5121" s="784" t="s">
        <v>4386</v>
      </c>
      <c r="I5121" s="784" t="s">
        <v>4431</v>
      </c>
    </row>
    <row r="5122" spans="1:9" hidden="1">
      <c r="A5122" t="str">
        <f>Table_wabobpsvr_AzureCalc_AzureCalcRateCard[[#This Row],[ServiceName]]&amp;Table_wabobpsvr_AzureCalc_AzureCalcRateCard[[#This Row],[Price_Level]]&amp;Table_wabobpsvr_AzureCalc_AzureCalcRateCard[[#This Row],[Region]]</f>
        <v>D4 HDInsightB16</v>
      </c>
      <c r="B5122">
        <v>16</v>
      </c>
      <c r="C5122" t="s">
        <v>91</v>
      </c>
      <c r="D5122" t="s">
        <v>182</v>
      </c>
      <c r="E5122">
        <v>1.5940000000000001</v>
      </c>
      <c r="F5122" t="s">
        <v>4274</v>
      </c>
      <c r="G5122" s="784" t="s">
        <v>4385</v>
      </c>
      <c r="H5122" s="784" t="s">
        <v>4386</v>
      </c>
      <c r="I5122" s="784" t="s">
        <v>4431</v>
      </c>
    </row>
    <row r="5123" spans="1:9" hidden="1">
      <c r="A5123" t="str">
        <f>Table_wabobpsvr_AzureCalc_AzureCalcRateCard[[#This Row],[ServiceName]]&amp;Table_wabobpsvr_AzureCalc_AzureCalcRateCard[[#This Row],[Price_Level]]&amp;Table_wabobpsvr_AzureCalc_AzureCalcRateCard[[#This Row],[Region]]</f>
        <v>D4 HDInsightC16</v>
      </c>
      <c r="B5123">
        <v>16</v>
      </c>
      <c r="C5123" t="s">
        <v>91</v>
      </c>
      <c r="D5123" t="s">
        <v>184</v>
      </c>
      <c r="E5123">
        <v>1.5429999999999999</v>
      </c>
      <c r="F5123" t="s">
        <v>4274</v>
      </c>
      <c r="G5123" s="784" t="s">
        <v>4385</v>
      </c>
      <c r="H5123" s="784" t="s">
        <v>4386</v>
      </c>
      <c r="I5123" s="784" t="s">
        <v>4431</v>
      </c>
    </row>
    <row r="5124" spans="1:9" hidden="1">
      <c r="A5124" t="str">
        <f>Table_wabobpsvr_AzureCalc_AzureCalcRateCard[[#This Row],[ServiceName]]&amp;Table_wabobpsvr_AzureCalc_AzureCalcRateCard[[#This Row],[Price_Level]]&amp;Table_wabobpsvr_AzureCalc_AzureCalcRateCard[[#This Row],[Region]]</f>
        <v>D4 HDInsightD</v>
      </c>
      <c r="C5124" t="s">
        <v>91</v>
      </c>
      <c r="D5124" t="s">
        <v>183</v>
      </c>
      <c r="E5124">
        <v>1.492</v>
      </c>
      <c r="F5124" t="s">
        <v>4274</v>
      </c>
      <c r="G5124" s="784" t="s">
        <v>4385</v>
      </c>
      <c r="H5124" s="784" t="s">
        <v>4386</v>
      </c>
      <c r="I5124" s="784" t="s">
        <v>4431</v>
      </c>
    </row>
    <row r="5125" spans="1:9" hidden="1">
      <c r="A5125" t="str">
        <f>Table_wabobpsvr_AzureCalc_AzureCalcRateCard[[#This Row],[ServiceName]]&amp;Table_wabobpsvr_AzureCalc_AzureCalcRateCard[[#This Row],[Price_Level]]&amp;Table_wabobpsvr_AzureCalc_AzureCalcRateCard[[#This Row],[Region]]</f>
        <v>Geo Redundant Storage Standard IO - Table/QueueMOSP16</v>
      </c>
      <c r="B5125">
        <v>16</v>
      </c>
      <c r="C5125" t="s">
        <v>10</v>
      </c>
      <c r="D5125" t="s">
        <v>627</v>
      </c>
      <c r="E5125">
        <v>9.6299999999999997E-2</v>
      </c>
      <c r="F5125" t="s">
        <v>791</v>
      </c>
      <c r="G5125" s="784" t="s">
        <v>4431</v>
      </c>
      <c r="H5125" s="784" t="s">
        <v>4431</v>
      </c>
      <c r="I5125" s="784" t="s">
        <v>4431</v>
      </c>
    </row>
    <row r="5126" spans="1:9" hidden="1">
      <c r="A5126" t="str">
        <f>Table_wabobpsvr_AzureCalc_AzureCalcRateCard[[#This Row],[ServiceName]]&amp;Table_wabobpsvr_AzureCalc_AzureCalcRateCard[[#This Row],[Price_Level]]&amp;Table_wabobpsvr_AzureCalc_AzureCalcRateCard[[#This Row],[Region]]</f>
        <v>A11 Cloud ServicesB10</v>
      </c>
      <c r="B5126">
        <v>10</v>
      </c>
      <c r="C5126" t="s">
        <v>701</v>
      </c>
      <c r="D5126" t="s">
        <v>182</v>
      </c>
      <c r="E5126">
        <v>3.7130000000000001</v>
      </c>
      <c r="F5126" t="s">
        <v>1266</v>
      </c>
      <c r="G5126" s="784" t="s">
        <v>4503</v>
      </c>
      <c r="H5126" s="784" t="s">
        <v>4504</v>
      </c>
      <c r="I5126" s="784" t="s">
        <v>5699</v>
      </c>
    </row>
    <row r="5127" spans="1:9" hidden="1">
      <c r="A5127" t="str">
        <f>Table_wabobpsvr_AzureCalc_AzureCalcRateCard[[#This Row],[ServiceName]]&amp;Table_wabobpsvr_AzureCalc_AzureCalcRateCard[[#This Row],[Price_Level]]&amp;Table_wabobpsvr_AzureCalc_AzureCalcRateCard[[#This Row],[Region]]</f>
        <v>A11 Cloud ServicesC10</v>
      </c>
      <c r="B5127">
        <v>10</v>
      </c>
      <c r="C5127" t="s">
        <v>701</v>
      </c>
      <c r="D5127" t="s">
        <v>184</v>
      </c>
      <c r="E5127">
        <v>3.5939999999999999</v>
      </c>
      <c r="F5127" t="s">
        <v>1266</v>
      </c>
      <c r="G5127" s="784" t="s">
        <v>4503</v>
      </c>
      <c r="H5127" s="784" t="s">
        <v>4504</v>
      </c>
      <c r="I5127" s="784" t="s">
        <v>5699</v>
      </c>
    </row>
    <row r="5128" spans="1:9" hidden="1">
      <c r="A5128" t="str">
        <f>Table_wabobpsvr_AzureCalc_AzureCalcRateCard[[#This Row],[ServiceName]]&amp;Table_wabobpsvr_AzureCalc_AzureCalcRateCard[[#This Row],[Price_Level]]&amp;Table_wabobpsvr_AzureCalc_AzureCalcRateCard[[#This Row],[Region]]</f>
        <v>A11 Cloud ServicesD10</v>
      </c>
      <c r="B5128">
        <v>10</v>
      </c>
      <c r="C5128" t="s">
        <v>701</v>
      </c>
      <c r="D5128" t="s">
        <v>183</v>
      </c>
      <c r="E5128">
        <v>3.476</v>
      </c>
      <c r="F5128" t="s">
        <v>1266</v>
      </c>
      <c r="G5128" s="784" t="s">
        <v>4503</v>
      </c>
      <c r="H5128" s="784" t="s">
        <v>4504</v>
      </c>
      <c r="I5128" s="784" t="s">
        <v>5699</v>
      </c>
    </row>
    <row r="5129" spans="1:9" hidden="1">
      <c r="A5129" t="str">
        <f>Table_wabobpsvr_AzureCalc_AzureCalcRateCard[[#This Row],[ServiceName]]&amp;Table_wabobpsvr_AzureCalc_AzureCalcRateCard[[#This Row],[Price_Level]]&amp;Table_wabobpsvr_AzureCalc_AzureCalcRateCard[[#This Row],[Region]]</f>
        <v>A11 Cloud ServicesMOSP9</v>
      </c>
      <c r="B5129">
        <v>9</v>
      </c>
      <c r="C5129" t="s">
        <v>701</v>
      </c>
      <c r="D5129" t="s">
        <v>627</v>
      </c>
      <c r="E5129">
        <v>3.5</v>
      </c>
      <c r="F5129" t="s">
        <v>1266</v>
      </c>
      <c r="G5129" s="784" t="s">
        <v>4431</v>
      </c>
      <c r="H5129" s="784" t="s">
        <v>4431</v>
      </c>
      <c r="I5129" s="784" t="s">
        <v>5700</v>
      </c>
    </row>
    <row r="5130" spans="1:9" hidden="1">
      <c r="A5130" t="str">
        <f>Table_wabobpsvr_AzureCalc_AzureCalcRateCard[[#This Row],[ServiceName]]&amp;Table_wabobpsvr_AzureCalc_AzureCalcRateCard[[#This Row],[Price_Level]]&amp;Table_wabobpsvr_AzureCalc_AzureCalcRateCard[[#This Row],[Region]]</f>
        <v>Key Vault OperationsMOSP16</v>
      </c>
      <c r="B5130">
        <v>16</v>
      </c>
      <c r="C5130" t="s">
        <v>4431</v>
      </c>
      <c r="D5130" t="s">
        <v>627</v>
      </c>
      <c r="E5130">
        <v>999999</v>
      </c>
      <c r="F5130" t="s">
        <v>3462</v>
      </c>
      <c r="G5130" s="784" t="s">
        <v>4431</v>
      </c>
      <c r="H5130" s="784" t="s">
        <v>4431</v>
      </c>
      <c r="I5130" s="784" t="s">
        <v>4431</v>
      </c>
    </row>
    <row r="5131" spans="1:9" hidden="1">
      <c r="A5131" t="str">
        <f>Table_wabobpsvr_AzureCalc_AzureCalcRateCard[[#This Row],[ServiceName]]&amp;Table_wabobpsvr_AzureCalc_AzureCalcRateCard[[#This Row],[Price_Level]]&amp;Table_wabobpsvr_AzureCalc_AzureCalcRateCard[[#This Row],[Region]]</f>
        <v>A11 Cloud ServicesA9</v>
      </c>
      <c r="B5131">
        <v>9</v>
      </c>
      <c r="C5131" t="s">
        <v>701</v>
      </c>
      <c r="D5131" t="s">
        <v>181</v>
      </c>
      <c r="E5131">
        <v>3.395</v>
      </c>
      <c r="F5131" t="s">
        <v>1266</v>
      </c>
      <c r="G5131" s="784" t="s">
        <v>4507</v>
      </c>
      <c r="H5131" s="784" t="s">
        <v>4508</v>
      </c>
      <c r="I5131" s="784" t="s">
        <v>5700</v>
      </c>
    </row>
    <row r="5132" spans="1:9" hidden="1">
      <c r="A5132" t="str">
        <f>Table_wabobpsvr_AzureCalc_AzureCalcRateCard[[#This Row],[ServiceName]]&amp;Table_wabobpsvr_AzureCalc_AzureCalcRateCard[[#This Row],[Price_Level]]&amp;Table_wabobpsvr_AzureCalc_AzureCalcRateCard[[#This Row],[Region]]</f>
        <v>A11 Cloud ServicesB9</v>
      </c>
      <c r="B5132">
        <v>9</v>
      </c>
      <c r="C5132" t="s">
        <v>701</v>
      </c>
      <c r="D5132" t="s">
        <v>182</v>
      </c>
      <c r="E5132">
        <v>3.29</v>
      </c>
      <c r="F5132" t="s">
        <v>1266</v>
      </c>
      <c r="G5132" s="784" t="s">
        <v>4507</v>
      </c>
      <c r="H5132" s="784" t="s">
        <v>4508</v>
      </c>
      <c r="I5132" s="784" t="s">
        <v>5700</v>
      </c>
    </row>
    <row r="5133" spans="1:9" hidden="1">
      <c r="A5133" s="784" t="str">
        <f>Table_wabobpsvr_AzureCalc_AzureCalcRateCard[[#This Row],[ServiceName]]&amp;Table_wabobpsvr_AzureCalc_AzureCalcRateCard[[#This Row],[Price_Level]]&amp;Table_wabobpsvr_AzureCalc_AzureCalcRateCard[[#This Row],[Region]]</f>
        <v>A11 Cloud ServicesC9</v>
      </c>
      <c r="B5133" s="784">
        <v>9</v>
      </c>
      <c r="C5133" s="784" t="s">
        <v>701</v>
      </c>
      <c r="D5133" s="784" t="s">
        <v>184</v>
      </c>
      <c r="E5133" s="784">
        <v>3.1850000000000001</v>
      </c>
      <c r="F5133" s="784" t="s">
        <v>1266</v>
      </c>
      <c r="G5133" s="784" t="s">
        <v>4507</v>
      </c>
      <c r="H5133" s="784" t="s">
        <v>4508</v>
      </c>
      <c r="I5133" s="784" t="s">
        <v>5700</v>
      </c>
    </row>
    <row r="5134" spans="1:9" hidden="1">
      <c r="A5134" s="784" t="str">
        <f>Table_wabobpsvr_AzureCalc_AzureCalcRateCard[[#This Row],[ServiceName]]&amp;Table_wabobpsvr_AzureCalc_AzureCalcRateCard[[#This Row],[Price_Level]]&amp;Table_wabobpsvr_AzureCalc_AzureCalcRateCard[[#This Row],[Region]]</f>
        <v>A11 Cloud ServicesD9</v>
      </c>
      <c r="B5134" s="784">
        <v>9</v>
      </c>
      <c r="C5134" s="784" t="s">
        <v>701</v>
      </c>
      <c r="D5134" s="784" t="s">
        <v>183</v>
      </c>
      <c r="E5134" s="784">
        <v>3.08</v>
      </c>
      <c r="F5134" s="784" t="s">
        <v>1266</v>
      </c>
      <c r="G5134" s="784" t="s">
        <v>4507</v>
      </c>
      <c r="H5134" s="784" t="s">
        <v>4508</v>
      </c>
      <c r="I5134" s="784" t="s">
        <v>5700</v>
      </c>
    </row>
    <row r="5135" spans="1:9" hidden="1">
      <c r="A5135" s="784" t="str">
        <f>Table_wabobpsvr_AzureCalc_AzureCalcRateCard[[#This Row],[ServiceName]]&amp;Table_wabobpsvr_AzureCalc_AzureCalcRateCard[[#This Row],[Price_Level]]&amp;Table_wabobpsvr_AzureCalc_AzureCalcRateCard[[#This Row],[Region]]</f>
        <v>A10 VM (Non-Windows)D15</v>
      </c>
      <c r="B5135" s="784">
        <v>15</v>
      </c>
      <c r="C5135" s="784" t="s">
        <v>91</v>
      </c>
      <c r="D5135" s="784" t="s">
        <v>183</v>
      </c>
      <c r="E5135" s="784">
        <v>1.17</v>
      </c>
      <c r="F5135" s="784" t="s">
        <v>1283</v>
      </c>
      <c r="G5135" s="784" t="s">
        <v>3827</v>
      </c>
      <c r="H5135" s="784" t="s">
        <v>3828</v>
      </c>
      <c r="I5135" s="784" t="s">
        <v>5698</v>
      </c>
    </row>
    <row r="5136" spans="1:9" hidden="1">
      <c r="A5136" s="784" t="str">
        <f>Table_wabobpsvr_AzureCalc_AzureCalcRateCard[[#This Row],[ServiceName]]&amp;Table_wabobpsvr_AzureCalc_AzureCalcRateCard[[#This Row],[Price_Level]]&amp;Table_wabobpsvr_AzureCalc_AzureCalcRateCard[[#This Row],[Region]]</f>
        <v>A10 VM (Non-Windows)MOSP16</v>
      </c>
      <c r="B5136" s="784">
        <v>16</v>
      </c>
      <c r="C5136" s="784" t="s">
        <v>91</v>
      </c>
      <c r="D5136" s="784" t="s">
        <v>627</v>
      </c>
      <c r="E5136" s="784">
        <v>1.33</v>
      </c>
      <c r="F5136" s="784" t="s">
        <v>1283</v>
      </c>
      <c r="G5136" s="784" t="s">
        <v>4431</v>
      </c>
      <c r="H5136" s="784" t="s">
        <v>4431</v>
      </c>
      <c r="I5136" s="784" t="s">
        <v>5701</v>
      </c>
    </row>
    <row r="5137" spans="1:9" hidden="1">
      <c r="A5137" s="784" t="str">
        <f>Table_wabobpsvr_AzureCalc_AzureCalcRateCard[[#This Row],[ServiceName]]&amp;Table_wabobpsvr_AzureCalc_AzureCalcRateCard[[#This Row],[Price_Level]]&amp;Table_wabobpsvr_AzureCalc_AzureCalcRateCard[[#This Row],[Region]]</f>
        <v>Locally Redundant Storage Premium Storage - Page Blob/DiskMOSP16</v>
      </c>
      <c r="B5137" s="784">
        <v>16</v>
      </c>
      <c r="C5137" s="784" t="s">
        <v>10</v>
      </c>
      <c r="D5137" s="784" t="s">
        <v>627</v>
      </c>
      <c r="E5137" s="784">
        <v>0.35199999999999998</v>
      </c>
      <c r="F5137" s="784" t="s">
        <v>1282</v>
      </c>
      <c r="G5137" s="784" t="s">
        <v>4431</v>
      </c>
      <c r="H5137" s="784" t="s">
        <v>4431</v>
      </c>
      <c r="I5137" s="784" t="s">
        <v>4431</v>
      </c>
    </row>
    <row r="5138" spans="1:9" hidden="1">
      <c r="A5138" s="784" t="str">
        <f>Table_wabobpsvr_AzureCalc_AzureCalcRateCard[[#This Row],[ServiceName]]&amp;Table_wabobpsvr_AzureCalc_AzureCalcRateCard[[#This Row],[Price_Level]]&amp;Table_wabobpsvr_AzureCalc_AzureCalcRateCard[[#This Row],[Region]]</f>
        <v>Locally Redundant Storage Standard IO - FilesA16</v>
      </c>
      <c r="B5138" s="784">
        <v>16</v>
      </c>
      <c r="C5138" s="784" t="s">
        <v>10</v>
      </c>
      <c r="D5138" s="784" t="s">
        <v>181</v>
      </c>
      <c r="E5138" s="784">
        <v>8.5360000000000005E-2</v>
      </c>
      <c r="F5138" s="784" t="s">
        <v>1067</v>
      </c>
      <c r="G5138" s="784" t="s">
        <v>2765</v>
      </c>
      <c r="H5138" s="784" t="s">
        <v>2766</v>
      </c>
      <c r="I5138" s="784" t="s">
        <v>4431</v>
      </c>
    </row>
    <row r="5139" spans="1:9" hidden="1">
      <c r="A5139" s="784" t="str">
        <f>Table_wabobpsvr_AzureCalc_AzureCalcRateCard[[#This Row],[ServiceName]]&amp;Table_wabobpsvr_AzureCalc_AzureCalcRateCard[[#This Row],[Price_Level]]&amp;Table_wabobpsvr_AzureCalc_AzureCalcRateCard[[#This Row],[Region]]</f>
        <v>Locally Redundant Storage Standard IO - FilesB16</v>
      </c>
      <c r="B5139" s="784">
        <v>16</v>
      </c>
      <c r="C5139" s="784" t="s">
        <v>10</v>
      </c>
      <c r="D5139" s="784" t="s">
        <v>182</v>
      </c>
      <c r="E5139" s="784">
        <v>8.2720000000000002E-2</v>
      </c>
      <c r="F5139" s="784" t="s">
        <v>1067</v>
      </c>
      <c r="G5139" s="784" t="s">
        <v>2765</v>
      </c>
      <c r="H5139" s="784" t="s">
        <v>2766</v>
      </c>
      <c r="I5139" s="784" t="s">
        <v>4431</v>
      </c>
    </row>
    <row r="5140" spans="1:9" hidden="1">
      <c r="A5140" s="784" t="str">
        <f>Table_wabobpsvr_AzureCalc_AzureCalcRateCard[[#This Row],[ServiceName]]&amp;Table_wabobpsvr_AzureCalc_AzureCalcRateCard[[#This Row],[Price_Level]]&amp;Table_wabobpsvr_AzureCalc_AzureCalcRateCard[[#This Row],[Region]]</f>
        <v>Locally Redundant Storage Standard IO - FilesC16</v>
      </c>
      <c r="B5140" s="784">
        <v>16</v>
      </c>
      <c r="C5140" s="784" t="s">
        <v>10</v>
      </c>
      <c r="D5140" s="784" t="s">
        <v>184</v>
      </c>
      <c r="E5140" s="784">
        <v>8.0079999999999998E-2</v>
      </c>
      <c r="F5140" s="784" t="s">
        <v>1067</v>
      </c>
      <c r="G5140" s="784" t="s">
        <v>2765</v>
      </c>
      <c r="H5140" s="784" t="s">
        <v>2766</v>
      </c>
      <c r="I5140" s="784" t="s">
        <v>4431</v>
      </c>
    </row>
    <row r="5141" spans="1:9" hidden="1">
      <c r="A5141" s="784" t="str">
        <f>Table_wabobpsvr_AzureCalc_AzureCalcRateCard[[#This Row],[ServiceName]]&amp;Table_wabobpsvr_AzureCalc_AzureCalcRateCard[[#This Row],[Price_Level]]&amp;Table_wabobpsvr_AzureCalc_AzureCalcRateCard[[#This Row],[Region]]</f>
        <v>Locally Redundant Storage Standard IO - FilesD16</v>
      </c>
      <c r="B5141" s="784">
        <v>16</v>
      </c>
      <c r="C5141" s="784" t="s">
        <v>10</v>
      </c>
      <c r="D5141" s="784" t="s">
        <v>183</v>
      </c>
      <c r="E5141" s="784">
        <v>7.7439999999999995E-2</v>
      </c>
      <c r="F5141" s="784" t="s">
        <v>1067</v>
      </c>
      <c r="G5141" s="784" t="s">
        <v>2765</v>
      </c>
      <c r="H5141" s="784" t="s">
        <v>2766</v>
      </c>
      <c r="I5141" s="784" t="s">
        <v>4431</v>
      </c>
    </row>
    <row r="5142" spans="1:9" hidden="1">
      <c r="A5142" s="784" t="str">
        <f>Table_wabobpsvr_AzureCalc_AzureCalcRateCard[[#This Row],[ServiceName]]&amp;Table_wabobpsvr_AzureCalc_AzureCalcRateCard[[#This Row],[Price_Level]]&amp;Table_wabobpsvr_AzureCalc_AzureCalcRateCard[[#This Row],[Region]]</f>
        <v>Locally Redundant Storage Standard IO - Page Blob/DiskMOSP16</v>
      </c>
      <c r="B5142" s="784">
        <v>16</v>
      </c>
      <c r="C5142" s="784" t="s">
        <v>10</v>
      </c>
      <c r="D5142" s="784" t="s">
        <v>627</v>
      </c>
      <c r="E5142" s="784">
        <v>0.08</v>
      </c>
      <c r="F5142" s="784" t="s">
        <v>977</v>
      </c>
      <c r="G5142" s="784" t="s">
        <v>4431</v>
      </c>
      <c r="H5142" s="784" t="s">
        <v>4431</v>
      </c>
      <c r="I5142" s="784" t="s">
        <v>4431</v>
      </c>
    </row>
    <row r="5143" spans="1:9" hidden="1">
      <c r="A5143" t="str">
        <f>Table_wabobpsvr_AzureCalc_AzureCalcRateCard[[#This Row],[ServiceName]]&amp;Table_wabobpsvr_AzureCalc_AzureCalcRateCard[[#This Row],[Price_Level]]&amp;Table_wabobpsvr_AzureCalc_AzureCalcRateCard[[#This Row],[Region]]</f>
        <v>Premium Elastic Database ExistenceA16</v>
      </c>
      <c r="B5143">
        <v>16</v>
      </c>
      <c r="C5143" t="s">
        <v>7614</v>
      </c>
      <c r="D5143" t="s">
        <v>181</v>
      </c>
      <c r="E5143">
        <v>0.217</v>
      </c>
      <c r="F5143" t="s">
        <v>7563</v>
      </c>
      <c r="G5143" s="784" t="s">
        <v>7588</v>
      </c>
      <c r="H5143" s="784" t="s">
        <v>7627</v>
      </c>
      <c r="I5143" s="784" t="s">
        <v>7565</v>
      </c>
    </row>
    <row r="5144" spans="1:9" hidden="1">
      <c r="A5144" t="str">
        <f>Table_wabobpsvr_AzureCalc_AzureCalcRateCard[[#This Row],[ServiceName]]&amp;Table_wabobpsvr_AzureCalc_AzureCalcRateCard[[#This Row],[Price_Level]]&amp;Table_wabobpsvr_AzureCalc_AzureCalcRateCard[[#This Row],[Region]]</f>
        <v>Machine Learning API Service PredictionsMOSP16</v>
      </c>
      <c r="B5144">
        <v>16</v>
      </c>
      <c r="C5144" t="s">
        <v>4431</v>
      </c>
      <c r="D5144" t="s">
        <v>627</v>
      </c>
      <c r="E5144">
        <v>999999</v>
      </c>
      <c r="F5144" t="s">
        <v>1131</v>
      </c>
      <c r="G5144" s="784" t="s">
        <v>4431</v>
      </c>
      <c r="H5144" s="784" t="s">
        <v>4431</v>
      </c>
      <c r="I5144" s="784" t="s">
        <v>4431</v>
      </c>
    </row>
    <row r="5145" spans="1:9" hidden="1">
      <c r="A5145" t="str">
        <f>Table_wabobpsvr_AzureCalc_AzureCalcRateCard[[#This Row],[ServiceName]]&amp;Table_wabobpsvr_AzureCalc_AzureCalcRateCard[[#This Row],[Price_Level]]&amp;Table_wabobpsvr_AzureCalc_AzureCalcRateCard[[#This Row],[Region]]</f>
        <v>Standard Elastic DTU PackA13</v>
      </c>
      <c r="B5145">
        <v>13</v>
      </c>
      <c r="C5145" t="s">
        <v>7614</v>
      </c>
      <c r="D5145" t="s">
        <v>181</v>
      </c>
      <c r="E5145">
        <v>8.5000000000000006E-2</v>
      </c>
      <c r="F5145" t="s">
        <v>4718</v>
      </c>
      <c r="G5145" s="784" t="s">
        <v>4879</v>
      </c>
      <c r="H5145" s="784" t="s">
        <v>7628</v>
      </c>
      <c r="I5145" s="784" t="s">
        <v>4880</v>
      </c>
    </row>
    <row r="5146" spans="1:9" hidden="1">
      <c r="A5146" t="str">
        <f>Table_wabobpsvr_AzureCalc_AzureCalcRateCard[[#This Row],[ServiceName]]&amp;Table_wabobpsvr_AzureCalc_AzureCalcRateCard[[#This Row],[Price_Level]]&amp;Table_wabobpsvr_AzureCalc_AzureCalcRateCard[[#This Row],[Region]]</f>
        <v>Standard Elastic Database ExistenceA13</v>
      </c>
      <c r="B5146">
        <v>13</v>
      </c>
      <c r="C5146" t="s">
        <v>7614</v>
      </c>
      <c r="D5146" t="s">
        <v>181</v>
      </c>
      <c r="E5146">
        <v>4.8000000000000001E-2</v>
      </c>
      <c r="F5146" t="s">
        <v>4757</v>
      </c>
      <c r="G5146" s="784" t="s">
        <v>5921</v>
      </c>
      <c r="H5146" s="784" t="s">
        <v>7630</v>
      </c>
      <c r="I5146" s="784" t="s">
        <v>5922</v>
      </c>
    </row>
    <row r="5147" spans="1:9" hidden="1">
      <c r="A5147" t="str">
        <f>Table_wabobpsvr_AzureCalc_AzureCalcRateCard[[#This Row],[ServiceName]]&amp;Table_wabobpsvr_AzureCalc_AzureCalcRateCard[[#This Row],[Price_Level]]&amp;Table_wabobpsvr_AzureCalc_AzureCalcRateCard[[#This Row],[Region]]</f>
        <v>Basic Elastic DTU PackA13</v>
      </c>
      <c r="B5147">
        <v>13</v>
      </c>
      <c r="C5147" t="s">
        <v>7614</v>
      </c>
      <c r="D5147" t="s">
        <v>181</v>
      </c>
      <c r="E5147">
        <v>5.7000000000000002E-2</v>
      </c>
      <c r="F5147" t="s">
        <v>7449</v>
      </c>
      <c r="G5147" s="784" t="s">
        <v>7452</v>
      </c>
      <c r="H5147" s="784" t="s">
        <v>7631</v>
      </c>
      <c r="I5147" s="784" t="s">
        <v>7453</v>
      </c>
    </row>
    <row r="5148" spans="1:9" hidden="1">
      <c r="A5148" t="str">
        <f>Table_wabobpsvr_AzureCalc_AzureCalcRateCard[[#This Row],[ServiceName]]&amp;Table_wabobpsvr_AzureCalc_AzureCalcRateCard[[#This Row],[Price_Level]]&amp;Table_wabobpsvr_AzureCalc_AzureCalcRateCard[[#This Row],[Region]]</f>
        <v>Basic Elastic Database ExistenceA13</v>
      </c>
      <c r="B5148">
        <v>13</v>
      </c>
      <c r="C5148" t="s">
        <v>7614</v>
      </c>
      <c r="D5148" t="s">
        <v>181</v>
      </c>
      <c r="E5148">
        <v>0.01</v>
      </c>
      <c r="F5148" t="s">
        <v>7454</v>
      </c>
      <c r="G5148" s="784" t="s">
        <v>7575</v>
      </c>
      <c r="H5148" s="784" t="s">
        <v>7632</v>
      </c>
      <c r="I5148" s="784" t="s">
        <v>7460</v>
      </c>
    </row>
    <row r="5149" spans="1:9" hidden="1">
      <c r="A5149" t="str">
        <f>Table_wabobpsvr_AzureCalc_AzureCalcRateCard[[#This Row],[ServiceName]]&amp;Table_wabobpsvr_AzureCalc_AzureCalcRateCard[[#This Row],[Price_Level]]&amp;Table_wabobpsvr_AzureCalc_AzureCalcRateCard[[#This Row],[Region]]</f>
        <v>Premium Elastic DTU PackA13</v>
      </c>
      <c r="B5149">
        <v>13</v>
      </c>
      <c r="C5149" t="s">
        <v>7614</v>
      </c>
      <c r="D5149" t="s">
        <v>181</v>
      </c>
      <c r="E5149">
        <v>0.21199999999999999</v>
      </c>
      <c r="F5149" t="s">
        <v>7555</v>
      </c>
      <c r="G5149" s="784" t="s">
        <v>7582</v>
      </c>
      <c r="H5149" s="784" t="s">
        <v>7633</v>
      </c>
      <c r="I5149" s="784" t="s">
        <v>7558</v>
      </c>
    </row>
    <row r="5150" spans="1:9" hidden="1">
      <c r="A5150" s="784" t="str">
        <f>Table_wabobpsvr_AzureCalc_AzureCalcRateCard[[#This Row],[ServiceName]]&amp;Table_wabobpsvr_AzureCalc_AzureCalcRateCard[[#This Row],[Price_Level]]&amp;Table_wabobpsvr_AzureCalc_AzureCalcRateCard[[#This Row],[Region]]</f>
        <v>Premium Elastic Database ExistenceA13</v>
      </c>
      <c r="B5150" s="784">
        <v>13</v>
      </c>
      <c r="C5150" s="784" t="s">
        <v>7614</v>
      </c>
      <c r="D5150" s="784" t="s">
        <v>181</v>
      </c>
      <c r="E5150" s="784">
        <v>0.23799999999999999</v>
      </c>
      <c r="F5150" s="784" t="s">
        <v>7563</v>
      </c>
      <c r="G5150" s="784" t="s">
        <v>7589</v>
      </c>
      <c r="H5150" s="784" t="s">
        <v>7634</v>
      </c>
      <c r="I5150" s="784" t="s">
        <v>7566</v>
      </c>
    </row>
    <row r="5151" spans="1:9" hidden="1">
      <c r="A5151" t="str">
        <f>Table_wabobpsvr_AzureCalc_AzureCalcRateCard[[#This Row],[ServiceName]]&amp;Table_wabobpsvr_AzureCalc_AzureCalcRateCard[[#This Row],[Price_Level]]&amp;Table_wabobpsvr_AzureCalc_AzureCalcRateCard[[#This Row],[Region]]</f>
        <v>Standard Elastic DTU PackA11</v>
      </c>
      <c r="B5151">
        <v>11</v>
      </c>
      <c r="C5151" t="s">
        <v>7614</v>
      </c>
      <c r="D5151" t="s">
        <v>181</v>
      </c>
      <c r="E5151">
        <v>0.08</v>
      </c>
      <c r="F5151" t="s">
        <v>4718</v>
      </c>
      <c r="G5151" s="784" t="s">
        <v>4721</v>
      </c>
      <c r="H5151" s="784" t="s">
        <v>7635</v>
      </c>
      <c r="I5151" s="784" t="s">
        <v>4888</v>
      </c>
    </row>
    <row r="5152" spans="1:9" hidden="1">
      <c r="A5152" t="str">
        <f>Table_wabobpsvr_AzureCalc_AzureCalcRateCard[[#This Row],[ServiceName]]&amp;Table_wabobpsvr_AzureCalc_AzureCalcRateCard[[#This Row],[Price_Level]]&amp;Table_wabobpsvr_AzureCalc_AzureCalcRateCard[[#This Row],[Region]]</f>
        <v>A8 HDInsight (Non-Windows)MOSP</v>
      </c>
      <c r="C5152" t="s">
        <v>91</v>
      </c>
      <c r="D5152" t="s">
        <v>627</v>
      </c>
      <c r="E5152">
        <v>6.5170000000000003</v>
      </c>
      <c r="F5152" t="s">
        <v>3550</v>
      </c>
      <c r="G5152" s="784" t="s">
        <v>4431</v>
      </c>
      <c r="H5152" s="784" t="s">
        <v>4431</v>
      </c>
      <c r="I5152" s="784" t="s">
        <v>4431</v>
      </c>
    </row>
    <row r="5153" spans="1:9" hidden="1">
      <c r="A5153" s="784" t="str">
        <f>Table_wabobpsvr_AzureCalc_AzureCalcRateCard[[#This Row],[ServiceName]]&amp;Table_wabobpsvr_AzureCalc_AzureCalcRateCard[[#This Row],[Price_Level]]&amp;Table_wabobpsvr_AzureCalc_AzureCalcRateCard[[#This Row],[Region]]</f>
        <v>Basic_D4 VM (Non-Windows)B16</v>
      </c>
      <c r="B5153" s="784">
        <v>16</v>
      </c>
      <c r="C5153" s="784" t="s">
        <v>91</v>
      </c>
      <c r="D5153" s="784" t="s">
        <v>182</v>
      </c>
      <c r="E5153" s="784">
        <v>0.73695999999999995</v>
      </c>
      <c r="F5153" s="784" t="s">
        <v>1148</v>
      </c>
      <c r="G5153" s="784" t="s">
        <v>2847</v>
      </c>
      <c r="H5153" s="784" t="s">
        <v>2848</v>
      </c>
      <c r="I5153" s="784" t="s">
        <v>4431</v>
      </c>
    </row>
    <row r="5154" spans="1:9" hidden="1">
      <c r="A5154" t="str">
        <f>Table_wabobpsvr_AzureCalc_AzureCalcRateCard[[#This Row],[ServiceName]]&amp;Table_wabobpsvr_AzureCalc_AzureCalcRateCard[[#This Row],[Price_Level]]&amp;Table_wabobpsvr_AzureCalc_AzureCalcRateCard[[#This Row],[Region]]</f>
        <v>D4 HDInsight (Non-Windows)A16</v>
      </c>
      <c r="B5154">
        <v>16</v>
      </c>
      <c r="C5154" t="s">
        <v>91</v>
      </c>
      <c r="D5154" t="s">
        <v>181</v>
      </c>
      <c r="E5154">
        <v>0.82299999999999995</v>
      </c>
      <c r="F5154" t="s">
        <v>4275</v>
      </c>
      <c r="G5154" s="784" t="s">
        <v>4400</v>
      </c>
      <c r="H5154" s="784" t="s">
        <v>4401</v>
      </c>
      <c r="I5154" s="784" t="s">
        <v>4431</v>
      </c>
    </row>
    <row r="5155" spans="1:9" hidden="1">
      <c r="A5155" t="str">
        <f>Table_wabobpsvr_AzureCalc_AzureCalcRateCard[[#This Row],[ServiceName]]&amp;Table_wabobpsvr_AzureCalc_AzureCalcRateCard[[#This Row],[Price_Level]]&amp;Table_wabobpsvr_AzureCalc_AzureCalcRateCard[[#This Row],[Region]]</f>
        <v>Standard Elastic Database ExistenceA11</v>
      </c>
      <c r="B5155">
        <v>11</v>
      </c>
      <c r="C5155" t="s">
        <v>7614</v>
      </c>
      <c r="D5155" t="s">
        <v>181</v>
      </c>
      <c r="E5155">
        <v>4.3999999999999997E-2</v>
      </c>
      <c r="F5155" t="s">
        <v>4757</v>
      </c>
      <c r="G5155" s="784" t="s">
        <v>4779</v>
      </c>
      <c r="H5155" s="784" t="s">
        <v>7639</v>
      </c>
      <c r="I5155" s="784" t="s">
        <v>4887</v>
      </c>
    </row>
    <row r="5156" spans="1:9" hidden="1">
      <c r="A5156" t="str">
        <f>Table_wabobpsvr_AzureCalc_AzureCalcRateCard[[#This Row],[ServiceName]]&amp;Table_wabobpsvr_AzureCalc_AzureCalcRateCard[[#This Row],[Price_Level]]&amp;Table_wabobpsvr_AzureCalc_AzureCalcRateCard[[#This Row],[Region]]</f>
        <v>Premium P1 Secondary Geo Database DaysMOSP15</v>
      </c>
      <c r="B5156">
        <v>15</v>
      </c>
      <c r="C5156" t="s">
        <v>1119</v>
      </c>
      <c r="D5156" t="s">
        <v>627</v>
      </c>
      <c r="E5156">
        <v>12.39</v>
      </c>
      <c r="F5156" t="s">
        <v>1422</v>
      </c>
      <c r="G5156" s="784" t="s">
        <v>4431</v>
      </c>
      <c r="H5156" s="784" t="s">
        <v>4431</v>
      </c>
      <c r="I5156" s="784" t="s">
        <v>5702</v>
      </c>
    </row>
    <row r="5157" spans="1:9" hidden="1">
      <c r="A5157" t="str">
        <f>Table_wabobpsvr_AzureCalc_AzureCalcRateCard[[#This Row],[ServiceName]]&amp;Table_wabobpsvr_AzureCalc_AzureCalcRateCard[[#This Row],[Price_Level]]&amp;Table_wabobpsvr_AzureCalc_AzureCalcRateCard[[#This Row],[Region]]</f>
        <v>Premium P1 Secondary Geo Database DaysA15</v>
      </c>
      <c r="B5157">
        <v>15</v>
      </c>
      <c r="C5157" t="s">
        <v>1119</v>
      </c>
      <c r="D5157" t="s">
        <v>181</v>
      </c>
      <c r="E5157">
        <v>12.0183</v>
      </c>
      <c r="F5157" t="s">
        <v>1422</v>
      </c>
      <c r="G5157" s="784" t="s">
        <v>4431</v>
      </c>
      <c r="H5157" s="784" t="s">
        <v>2623</v>
      </c>
      <c r="I5157" s="784" t="s">
        <v>5702</v>
      </c>
    </row>
    <row r="5158" spans="1:9" hidden="1">
      <c r="A5158" s="784" t="str">
        <f>Table_wabobpsvr_AzureCalc_AzureCalcRateCard[[#This Row],[ServiceName]]&amp;Table_wabobpsvr_AzureCalc_AzureCalcRateCard[[#This Row],[Price_Level]]&amp;Table_wabobpsvr_AzureCalc_AzureCalcRateCard[[#This Row],[Region]]</f>
        <v>Premium P1 Secondary Geo Database DaysB15</v>
      </c>
      <c r="B5158" s="784">
        <v>15</v>
      </c>
      <c r="C5158" s="784" t="s">
        <v>1119</v>
      </c>
      <c r="D5158" s="784" t="s">
        <v>182</v>
      </c>
      <c r="E5158" s="784">
        <v>11.646599999999999</v>
      </c>
      <c r="F5158" s="784" t="s">
        <v>1422</v>
      </c>
      <c r="G5158" s="784" t="s">
        <v>4431</v>
      </c>
      <c r="H5158" s="784" t="s">
        <v>2623</v>
      </c>
      <c r="I5158" s="784" t="s">
        <v>5702</v>
      </c>
    </row>
    <row r="5159" spans="1:9" hidden="1">
      <c r="A5159" s="784" t="str">
        <f>Table_wabobpsvr_AzureCalc_AzureCalcRateCard[[#This Row],[ServiceName]]&amp;Table_wabobpsvr_AzureCalc_AzureCalcRateCard[[#This Row],[Price_Level]]&amp;Table_wabobpsvr_AzureCalc_AzureCalcRateCard[[#This Row],[Region]]</f>
        <v>Premium P1 Secondary Geo Database DaysC15</v>
      </c>
      <c r="B5159" s="784">
        <v>15</v>
      </c>
      <c r="C5159" s="784" t="s">
        <v>1119</v>
      </c>
      <c r="D5159" s="784" t="s">
        <v>184</v>
      </c>
      <c r="E5159" s="784">
        <v>11.274900000000001</v>
      </c>
      <c r="F5159" s="784" t="s">
        <v>1422</v>
      </c>
      <c r="G5159" s="784" t="s">
        <v>4431</v>
      </c>
      <c r="H5159" s="784" t="s">
        <v>2623</v>
      </c>
      <c r="I5159" s="784" t="s">
        <v>5702</v>
      </c>
    </row>
    <row r="5160" spans="1:9" hidden="1">
      <c r="A5160" s="784" t="str">
        <f>Table_wabobpsvr_AzureCalc_AzureCalcRateCard[[#This Row],[ServiceName]]&amp;Table_wabobpsvr_AzureCalc_AzureCalcRateCard[[#This Row],[Price_Level]]&amp;Table_wabobpsvr_AzureCalc_AzureCalcRateCard[[#This Row],[Region]]</f>
        <v>Premium P1 Secondary Geo Database DaysD15</v>
      </c>
      <c r="B5160" s="784">
        <v>15</v>
      </c>
      <c r="C5160" s="784" t="s">
        <v>1119</v>
      </c>
      <c r="D5160" s="784" t="s">
        <v>183</v>
      </c>
      <c r="E5160" s="784">
        <v>10.9032</v>
      </c>
      <c r="F5160" s="784" t="s">
        <v>1422</v>
      </c>
      <c r="G5160" s="784" t="s">
        <v>4431</v>
      </c>
      <c r="H5160" s="784" t="s">
        <v>2623</v>
      </c>
      <c r="I5160" s="784" t="s">
        <v>5702</v>
      </c>
    </row>
    <row r="5161" spans="1:9" hidden="1">
      <c r="A5161" s="784" t="str">
        <f>Table_wabobpsvr_AzureCalc_AzureCalcRateCard[[#This Row],[ServiceName]]&amp;Table_wabobpsvr_AzureCalc_AzureCalcRateCard[[#This Row],[Price_Level]]&amp;Table_wabobpsvr_AzureCalc_AzureCalcRateCard[[#This Row],[Region]]</f>
        <v>A8 HDInsight (Non-Windows)A</v>
      </c>
      <c r="B5161" s="784"/>
      <c r="C5161" s="784" t="s">
        <v>91</v>
      </c>
      <c r="D5161" s="784" t="s">
        <v>181</v>
      </c>
      <c r="E5161" s="784">
        <v>4.7569999999999997</v>
      </c>
      <c r="F5161" s="784" t="s">
        <v>3550</v>
      </c>
      <c r="G5161" s="784" t="s">
        <v>3721</v>
      </c>
      <c r="H5161" s="784" t="s">
        <v>3722</v>
      </c>
      <c r="I5161" s="784" t="s">
        <v>4431</v>
      </c>
    </row>
    <row r="5162" spans="1:9" hidden="1">
      <c r="A5162" s="784" t="str">
        <f>Table_wabobpsvr_AzureCalc_AzureCalcRateCard[[#This Row],[ServiceName]]&amp;Table_wabobpsvr_AzureCalc_AzureCalcRateCard[[#This Row],[Price_Level]]&amp;Table_wabobpsvr_AzureCalc_AzureCalcRateCard[[#This Row],[Region]]</f>
        <v>A8 HDInsight (Non-Windows)B</v>
      </c>
      <c r="B5162" s="784"/>
      <c r="C5162" s="784" t="s">
        <v>91</v>
      </c>
      <c r="D5162" s="784" t="s">
        <v>182</v>
      </c>
      <c r="E5162" s="784">
        <v>4.5620000000000003</v>
      </c>
      <c r="F5162" s="784" t="s">
        <v>3550</v>
      </c>
      <c r="G5162" s="784" t="s">
        <v>3721</v>
      </c>
      <c r="H5162" s="784" t="s">
        <v>3722</v>
      </c>
      <c r="I5162" s="784" t="s">
        <v>4431</v>
      </c>
    </row>
    <row r="5163" spans="1:9" hidden="1">
      <c r="A5163" t="str">
        <f>Table_wabobpsvr_AzureCalc_AzureCalcRateCard[[#This Row],[ServiceName]]&amp;Table_wabobpsvr_AzureCalc_AzureCalcRateCard[[#This Row],[Price_Level]]&amp;Table_wabobpsvr_AzureCalc_AzureCalcRateCard[[#This Row],[Region]]</f>
        <v>A8 HDInsight (Non-Windows)C</v>
      </c>
      <c r="C5163" t="s">
        <v>91</v>
      </c>
      <c r="D5163" t="s">
        <v>184</v>
      </c>
      <c r="E5163">
        <v>4.3659999999999997</v>
      </c>
      <c r="F5163" t="s">
        <v>3550</v>
      </c>
      <c r="G5163" s="784" t="s">
        <v>3721</v>
      </c>
      <c r="H5163" s="784" t="s">
        <v>3722</v>
      </c>
      <c r="I5163" s="784" t="s">
        <v>4431</v>
      </c>
    </row>
    <row r="5164" spans="1:9" hidden="1">
      <c r="A5164" t="str">
        <f>Table_wabobpsvr_AzureCalc_AzureCalcRateCard[[#This Row],[ServiceName]]&amp;Table_wabobpsvr_AzureCalc_AzureCalcRateCard[[#This Row],[Price_Level]]&amp;Table_wabobpsvr_AzureCalc_AzureCalcRateCard[[#This Row],[Region]]</f>
        <v>A8 HDInsight (Non-Windows)D</v>
      </c>
      <c r="C5164" t="s">
        <v>91</v>
      </c>
      <c r="D5164" t="s">
        <v>183</v>
      </c>
      <c r="E5164">
        <v>4.1710000000000003</v>
      </c>
      <c r="F5164" t="s">
        <v>3550</v>
      </c>
      <c r="G5164" s="784" t="s">
        <v>3721</v>
      </c>
      <c r="H5164" s="784" t="s">
        <v>3722</v>
      </c>
      <c r="I5164" s="784" t="s">
        <v>4431</v>
      </c>
    </row>
    <row r="5165" spans="1:9" hidden="1">
      <c r="A5165" t="str">
        <f>Table_wabobpsvr_AzureCalc_AzureCalcRateCard[[#This Row],[ServiceName]]&amp;Table_wabobpsvr_AzureCalc_AzureCalcRateCard[[#This Row],[Price_Level]]&amp;Table_wabobpsvr_AzureCalc_AzureCalcRateCard[[#This Row],[Region]]</f>
        <v>A8 HDInsight (Non-Windows)A16</v>
      </c>
      <c r="B5165">
        <v>16</v>
      </c>
      <c r="C5165" t="s">
        <v>91</v>
      </c>
      <c r="D5165" t="s">
        <v>181</v>
      </c>
      <c r="E5165">
        <v>1.19</v>
      </c>
      <c r="F5165" t="s">
        <v>3550</v>
      </c>
      <c r="G5165" s="784" t="s">
        <v>4111</v>
      </c>
      <c r="H5165" s="784" t="s">
        <v>4112</v>
      </c>
      <c r="I5165" s="784" t="s">
        <v>4431</v>
      </c>
    </row>
    <row r="5166" spans="1:9" hidden="1">
      <c r="A5166" t="str">
        <f>Table_wabobpsvr_AzureCalc_AzureCalcRateCard[[#This Row],[ServiceName]]&amp;Table_wabobpsvr_AzureCalc_AzureCalcRateCard[[#This Row],[Price_Level]]&amp;Table_wabobpsvr_AzureCalc_AzureCalcRateCard[[#This Row],[Region]]</f>
        <v>A8 HDInsight (Non-Windows)B16</v>
      </c>
      <c r="B5166">
        <v>16</v>
      </c>
      <c r="C5166" t="s">
        <v>91</v>
      </c>
      <c r="D5166" t="s">
        <v>182</v>
      </c>
      <c r="E5166">
        <v>1.141</v>
      </c>
      <c r="F5166" t="s">
        <v>3550</v>
      </c>
      <c r="G5166" s="784" t="s">
        <v>4111</v>
      </c>
      <c r="H5166" s="784" t="s">
        <v>4112</v>
      </c>
      <c r="I5166" s="784" t="s">
        <v>4431</v>
      </c>
    </row>
    <row r="5167" spans="1:9" hidden="1">
      <c r="A5167" t="str">
        <f>Table_wabobpsvr_AzureCalc_AzureCalcRateCard[[#This Row],[ServiceName]]&amp;Table_wabobpsvr_AzureCalc_AzureCalcRateCard[[#This Row],[Price_Level]]&amp;Table_wabobpsvr_AzureCalc_AzureCalcRateCard[[#This Row],[Region]]</f>
        <v>A8 HDInsight (Non-Windows)C16</v>
      </c>
      <c r="B5167">
        <v>16</v>
      </c>
      <c r="C5167" t="s">
        <v>91</v>
      </c>
      <c r="D5167" t="s">
        <v>184</v>
      </c>
      <c r="E5167">
        <v>1.0920000000000001</v>
      </c>
      <c r="F5167" t="s">
        <v>3550</v>
      </c>
      <c r="G5167" s="784" t="s">
        <v>4111</v>
      </c>
      <c r="H5167" s="784" t="s">
        <v>4112</v>
      </c>
      <c r="I5167" s="784" t="s">
        <v>4431</v>
      </c>
    </row>
    <row r="5168" spans="1:9" hidden="1">
      <c r="A5168" t="str">
        <f>Table_wabobpsvr_AzureCalc_AzureCalcRateCard[[#This Row],[ServiceName]]&amp;Table_wabobpsvr_AzureCalc_AzureCalcRateCard[[#This Row],[Price_Level]]&amp;Table_wabobpsvr_AzureCalc_AzureCalcRateCard[[#This Row],[Region]]</f>
        <v>A8 HDInsight (Non-Windows)D16</v>
      </c>
      <c r="B5168">
        <v>16</v>
      </c>
      <c r="C5168" t="s">
        <v>91</v>
      </c>
      <c r="D5168" t="s">
        <v>183</v>
      </c>
      <c r="E5168">
        <v>1.0429999999999999</v>
      </c>
      <c r="F5168" t="s">
        <v>3550</v>
      </c>
      <c r="G5168" s="784" t="s">
        <v>4111</v>
      </c>
      <c r="H5168" s="784" t="s">
        <v>4112</v>
      </c>
      <c r="I5168" s="784" t="s">
        <v>4431</v>
      </c>
    </row>
    <row r="5169" spans="1:9" hidden="1">
      <c r="A5169" t="str">
        <f>Table_wabobpsvr_AzureCalc_AzureCalcRateCard[[#This Row],[ServiceName]]&amp;Table_wabobpsvr_AzureCalc_AzureCalcRateCard[[#This Row],[Price_Level]]&amp;Table_wabobpsvr_AzureCalc_AzureCalcRateCard[[#This Row],[Region]]</f>
        <v>Basic_D4 VM (Non-Windows)C16</v>
      </c>
      <c r="B5169">
        <v>16</v>
      </c>
      <c r="C5169" t="s">
        <v>91</v>
      </c>
      <c r="D5169" t="s">
        <v>184</v>
      </c>
      <c r="E5169">
        <v>0.71343999999999996</v>
      </c>
      <c r="F5169" t="s">
        <v>1148</v>
      </c>
      <c r="G5169" s="784" t="s">
        <v>2847</v>
      </c>
      <c r="H5169" s="784" t="s">
        <v>2848</v>
      </c>
      <c r="I5169" s="784" t="s">
        <v>4431</v>
      </c>
    </row>
    <row r="5170" spans="1:9" hidden="1">
      <c r="A5170" t="str">
        <f>Table_wabobpsvr_AzureCalc_AzureCalcRateCard[[#This Row],[ServiceName]]&amp;Table_wabobpsvr_AzureCalc_AzureCalcRateCard[[#This Row],[Price_Level]]&amp;Table_wabobpsvr_AzureCalc_AzureCalcRateCard[[#This Row],[Region]]</f>
        <v>Basic_D4 VM (Non-Windows)D16</v>
      </c>
      <c r="B5170">
        <v>16</v>
      </c>
      <c r="C5170" t="s">
        <v>91</v>
      </c>
      <c r="D5170" t="s">
        <v>183</v>
      </c>
      <c r="E5170">
        <v>0.68991999999999998</v>
      </c>
      <c r="F5170" t="s">
        <v>1148</v>
      </c>
      <c r="G5170" s="784" t="s">
        <v>2847</v>
      </c>
      <c r="H5170" s="784" t="s">
        <v>2848</v>
      </c>
      <c r="I5170" s="784" t="s">
        <v>4431</v>
      </c>
    </row>
    <row r="5171" spans="1:9" hidden="1">
      <c r="A5171" t="str">
        <f>Table_wabobpsvr_AzureCalc_AzureCalcRateCard[[#This Row],[ServiceName]]&amp;Table_wabobpsvr_AzureCalc_AzureCalcRateCard[[#This Row],[Price_Level]]&amp;Table_wabobpsvr_AzureCalc_AzureCalcRateCard[[#This Row],[Region]]</f>
        <v>Basic_D4 VM (Windows)A16</v>
      </c>
      <c r="B5171">
        <v>16</v>
      </c>
      <c r="C5171" t="s">
        <v>91</v>
      </c>
      <c r="D5171" t="s">
        <v>181</v>
      </c>
      <c r="E5171">
        <v>1.24936</v>
      </c>
      <c r="F5171" t="s">
        <v>1149</v>
      </c>
      <c r="G5171" s="784" t="s">
        <v>2849</v>
      </c>
      <c r="H5171" s="784" t="s">
        <v>2850</v>
      </c>
      <c r="I5171" s="784" t="s">
        <v>4431</v>
      </c>
    </row>
    <row r="5172" spans="1:9" hidden="1">
      <c r="A5172" t="str">
        <f>Table_wabobpsvr_AzureCalc_AzureCalcRateCard[[#This Row],[ServiceName]]&amp;Table_wabobpsvr_AzureCalc_AzureCalcRateCard[[#This Row],[Price_Level]]&amp;Table_wabobpsvr_AzureCalc_AzureCalcRateCard[[#This Row],[Region]]</f>
        <v>Basic_D4 VM (Windows)B16</v>
      </c>
      <c r="B5172">
        <v>16</v>
      </c>
      <c r="C5172" t="s">
        <v>91</v>
      </c>
      <c r="D5172" t="s">
        <v>182</v>
      </c>
      <c r="E5172">
        <v>1.21072</v>
      </c>
      <c r="F5172" t="s">
        <v>1149</v>
      </c>
      <c r="G5172" s="784" t="s">
        <v>2849</v>
      </c>
      <c r="H5172" s="784" t="s">
        <v>2850</v>
      </c>
      <c r="I5172" s="784" t="s">
        <v>4431</v>
      </c>
    </row>
    <row r="5173" spans="1:9" hidden="1">
      <c r="A5173" t="str">
        <f>Table_wabobpsvr_AzureCalc_AzureCalcRateCard[[#This Row],[ServiceName]]&amp;Table_wabobpsvr_AzureCalc_AzureCalcRateCard[[#This Row],[Price_Level]]&amp;Table_wabobpsvr_AzureCalc_AzureCalcRateCard[[#This Row],[Region]]</f>
        <v>Basic_D4 VM (Windows)C16</v>
      </c>
      <c r="B5173">
        <v>16</v>
      </c>
      <c r="C5173" t="s">
        <v>91</v>
      </c>
      <c r="D5173" t="s">
        <v>184</v>
      </c>
      <c r="E5173">
        <v>1.17208</v>
      </c>
      <c r="F5173" t="s">
        <v>1149</v>
      </c>
      <c r="G5173" s="784" t="s">
        <v>2849</v>
      </c>
      <c r="H5173" s="784" t="s">
        <v>2850</v>
      </c>
      <c r="I5173" s="784" t="s">
        <v>4431</v>
      </c>
    </row>
    <row r="5174" spans="1:9" hidden="1">
      <c r="A5174" t="str">
        <f>Table_wabobpsvr_AzureCalc_AzureCalcRateCard[[#This Row],[ServiceName]]&amp;Table_wabobpsvr_AzureCalc_AzureCalcRateCard[[#This Row],[Price_Level]]&amp;Table_wabobpsvr_AzureCalc_AzureCalcRateCard[[#This Row],[Region]]</f>
        <v>Basic_D4 VM (Windows)D16</v>
      </c>
      <c r="B5174">
        <v>16</v>
      </c>
      <c r="C5174" t="s">
        <v>91</v>
      </c>
      <c r="D5174" t="s">
        <v>183</v>
      </c>
      <c r="E5174">
        <v>1.13344</v>
      </c>
      <c r="F5174" t="s">
        <v>1149</v>
      </c>
      <c r="G5174" s="784" t="s">
        <v>2849</v>
      </c>
      <c r="H5174" s="784" t="s">
        <v>2850</v>
      </c>
      <c r="I5174" s="784" t="s">
        <v>4431</v>
      </c>
    </row>
    <row r="5175" spans="1:9" hidden="1">
      <c r="A5175" t="str">
        <f>Table_wabobpsvr_AzureCalc_AzureCalcRateCard[[#This Row],[ServiceName]]&amp;Table_wabobpsvr_AzureCalc_AzureCalcRateCard[[#This Row],[Price_Level]]&amp;Table_wabobpsvr_AzureCalc_AzureCalcRateCard[[#This Row],[Region]]</f>
        <v>Basic_D5 VM (Non-Windows)A16</v>
      </c>
      <c r="B5175">
        <v>16</v>
      </c>
      <c r="C5175" t="s">
        <v>91</v>
      </c>
      <c r="D5175" t="s">
        <v>181</v>
      </c>
      <c r="E5175">
        <v>1.5209600000000001</v>
      </c>
      <c r="F5175" t="s">
        <v>1150</v>
      </c>
      <c r="G5175" s="784" t="s">
        <v>2851</v>
      </c>
      <c r="H5175" s="784" t="s">
        <v>2852</v>
      </c>
      <c r="I5175" s="784" t="s">
        <v>4431</v>
      </c>
    </row>
    <row r="5176" spans="1:9" hidden="1">
      <c r="A5176" t="str">
        <f>Table_wabobpsvr_AzureCalc_AzureCalcRateCard[[#This Row],[ServiceName]]&amp;Table_wabobpsvr_AzureCalc_AzureCalcRateCard[[#This Row],[Price_Level]]&amp;Table_wabobpsvr_AzureCalc_AzureCalcRateCard[[#This Row],[Region]]</f>
        <v>Basic_D5 VM (Non-Windows)B16</v>
      </c>
      <c r="B5176">
        <v>16</v>
      </c>
      <c r="C5176" t="s">
        <v>91</v>
      </c>
      <c r="D5176" t="s">
        <v>182</v>
      </c>
      <c r="E5176">
        <v>1.4739199999999999</v>
      </c>
      <c r="F5176" t="s">
        <v>1150</v>
      </c>
      <c r="G5176" s="784" t="s">
        <v>2851</v>
      </c>
      <c r="H5176" s="784" t="s">
        <v>2852</v>
      </c>
      <c r="I5176" s="784" t="s">
        <v>4431</v>
      </c>
    </row>
    <row r="5177" spans="1:9" hidden="1">
      <c r="A5177" t="str">
        <f>Table_wabobpsvr_AzureCalc_AzureCalcRateCard[[#This Row],[ServiceName]]&amp;Table_wabobpsvr_AzureCalc_AzureCalcRateCard[[#This Row],[Price_Level]]&amp;Table_wabobpsvr_AzureCalc_AzureCalcRateCard[[#This Row],[Region]]</f>
        <v>Basic_D5 VM (Non-Windows)C16</v>
      </c>
      <c r="B5177">
        <v>16</v>
      </c>
      <c r="C5177" t="s">
        <v>91</v>
      </c>
      <c r="D5177" t="s">
        <v>184</v>
      </c>
      <c r="E5177">
        <v>1.4268799999999999</v>
      </c>
      <c r="F5177" t="s">
        <v>1150</v>
      </c>
      <c r="G5177" s="784" t="s">
        <v>2851</v>
      </c>
      <c r="H5177" s="784" t="s">
        <v>2852</v>
      </c>
      <c r="I5177" s="784" t="s">
        <v>4431</v>
      </c>
    </row>
    <row r="5178" spans="1:9" hidden="1">
      <c r="A5178" t="str">
        <f>Table_wabobpsvr_AzureCalc_AzureCalcRateCard[[#This Row],[ServiceName]]&amp;Table_wabobpsvr_AzureCalc_AzureCalcRateCard[[#This Row],[Price_Level]]&amp;Table_wabobpsvr_AzureCalc_AzureCalcRateCard[[#This Row],[Region]]</f>
        <v>D4 HDInsight (Non-Windows)B16</v>
      </c>
      <c r="B5178">
        <v>16</v>
      </c>
      <c r="C5178" t="s">
        <v>91</v>
      </c>
      <c r="D5178" t="s">
        <v>182</v>
      </c>
      <c r="E5178">
        <v>0.79700000000000004</v>
      </c>
      <c r="F5178" t="s">
        <v>4275</v>
      </c>
      <c r="G5178" s="784" t="s">
        <v>4400</v>
      </c>
      <c r="H5178" s="784" t="s">
        <v>4401</v>
      </c>
      <c r="I5178" s="784" t="s">
        <v>4431</v>
      </c>
    </row>
    <row r="5179" spans="1:9" hidden="1">
      <c r="A5179" t="str">
        <f>Table_wabobpsvr_AzureCalc_AzureCalcRateCard[[#This Row],[ServiceName]]&amp;Table_wabobpsvr_AzureCalc_AzureCalcRateCard[[#This Row],[Price_Level]]&amp;Table_wabobpsvr_AzureCalc_AzureCalcRateCard[[#This Row],[Region]]</f>
        <v>D4 HDInsight (Non-Windows)C16</v>
      </c>
      <c r="B5179">
        <v>16</v>
      </c>
      <c r="C5179" t="s">
        <v>91</v>
      </c>
      <c r="D5179" t="s">
        <v>184</v>
      </c>
      <c r="E5179">
        <v>0.77200000000000002</v>
      </c>
      <c r="F5179" t="s">
        <v>4275</v>
      </c>
      <c r="G5179" s="784" t="s">
        <v>4400</v>
      </c>
      <c r="H5179" s="784" t="s">
        <v>4401</v>
      </c>
      <c r="I5179" s="784" t="s">
        <v>4431</v>
      </c>
    </row>
    <row r="5180" spans="1:9" hidden="1">
      <c r="A5180" t="str">
        <f>Table_wabobpsvr_AzureCalc_AzureCalcRateCard[[#This Row],[ServiceName]]&amp;Table_wabobpsvr_AzureCalc_AzureCalcRateCard[[#This Row],[Price_Level]]&amp;Table_wabobpsvr_AzureCalc_AzureCalcRateCard[[#This Row],[Region]]</f>
        <v>D4 HDInsight (Non-Windows)D16</v>
      </c>
      <c r="B5180">
        <v>16</v>
      </c>
      <c r="C5180" t="s">
        <v>91</v>
      </c>
      <c r="D5180" t="s">
        <v>183</v>
      </c>
      <c r="E5180">
        <v>0.746</v>
      </c>
      <c r="F5180" t="s">
        <v>4275</v>
      </c>
      <c r="G5180" s="784" t="s">
        <v>4400</v>
      </c>
      <c r="H5180" s="784" t="s">
        <v>4401</v>
      </c>
      <c r="I5180" s="784" t="s">
        <v>4431</v>
      </c>
    </row>
    <row r="5181" spans="1:9" hidden="1">
      <c r="A5181" t="str">
        <f>Table_wabobpsvr_AzureCalc_AzureCalcRateCard[[#This Row],[ServiceName]]&amp;Table_wabobpsvr_AzureCalc_AzureCalcRateCard[[#This Row],[Price_Level]]&amp;Table_wabobpsvr_AzureCalc_AzureCalcRateCard[[#This Row],[Region]]</f>
        <v>A11 Cloud ServicesMOSP15</v>
      </c>
      <c r="B5181">
        <v>15</v>
      </c>
      <c r="C5181" t="s">
        <v>701</v>
      </c>
      <c r="D5181" t="s">
        <v>627</v>
      </c>
      <c r="E5181">
        <v>3.5</v>
      </c>
      <c r="F5181" t="s">
        <v>1266</v>
      </c>
      <c r="G5181" s="784" t="s">
        <v>4431</v>
      </c>
      <c r="H5181" s="784" t="s">
        <v>4431</v>
      </c>
      <c r="I5181" s="784" t="s">
        <v>5703</v>
      </c>
    </row>
    <row r="5182" spans="1:9" hidden="1">
      <c r="A5182" t="str">
        <f>Table_wabobpsvr_AzureCalc_AzureCalcRateCard[[#This Row],[ServiceName]]&amp;Table_wabobpsvr_AzureCalc_AzureCalcRateCard[[#This Row],[Price_Level]]&amp;Table_wabobpsvr_AzureCalc_AzureCalcRateCard[[#This Row],[Region]]</f>
        <v>A11 Cloud ServicesA15</v>
      </c>
      <c r="B5182">
        <v>15</v>
      </c>
      <c r="C5182" t="s">
        <v>701</v>
      </c>
      <c r="D5182" t="s">
        <v>181</v>
      </c>
      <c r="E5182">
        <v>3.395</v>
      </c>
      <c r="F5182" t="s">
        <v>1266</v>
      </c>
      <c r="G5182" s="784" t="s">
        <v>3976</v>
      </c>
      <c r="H5182" s="784" t="s">
        <v>3702</v>
      </c>
      <c r="I5182" s="784" t="s">
        <v>5703</v>
      </c>
    </row>
    <row r="5183" spans="1:9" hidden="1">
      <c r="A5183" t="str">
        <f>Table_wabobpsvr_AzureCalc_AzureCalcRateCard[[#This Row],[ServiceName]]&amp;Table_wabobpsvr_AzureCalc_AzureCalcRateCard[[#This Row],[Price_Level]]&amp;Table_wabobpsvr_AzureCalc_AzureCalcRateCard[[#This Row],[Region]]</f>
        <v>A11 Cloud ServicesB15</v>
      </c>
      <c r="B5183">
        <v>15</v>
      </c>
      <c r="C5183" t="s">
        <v>701</v>
      </c>
      <c r="D5183" t="s">
        <v>182</v>
      </c>
      <c r="E5183">
        <v>3.29</v>
      </c>
      <c r="F5183" t="s">
        <v>1266</v>
      </c>
      <c r="G5183" s="784" t="s">
        <v>3976</v>
      </c>
      <c r="H5183" s="784" t="s">
        <v>3702</v>
      </c>
      <c r="I5183" s="784" t="s">
        <v>5703</v>
      </c>
    </row>
    <row r="5184" spans="1:9" hidden="1">
      <c r="A5184" t="str">
        <f>Table_wabobpsvr_AzureCalc_AzureCalcRateCard[[#This Row],[ServiceName]]&amp;Table_wabobpsvr_AzureCalc_AzureCalcRateCard[[#This Row],[Price_Level]]&amp;Table_wabobpsvr_AzureCalc_AzureCalcRateCard[[#This Row],[Region]]</f>
        <v>A11 Cloud ServicesC15</v>
      </c>
      <c r="B5184">
        <v>15</v>
      </c>
      <c r="C5184" t="s">
        <v>701</v>
      </c>
      <c r="D5184" t="s">
        <v>184</v>
      </c>
      <c r="E5184">
        <v>3.1850000000000001</v>
      </c>
      <c r="F5184" t="s">
        <v>1266</v>
      </c>
      <c r="G5184" s="784" t="s">
        <v>3976</v>
      </c>
      <c r="H5184" s="784" t="s">
        <v>3702</v>
      </c>
      <c r="I5184" s="784" t="s">
        <v>5703</v>
      </c>
    </row>
    <row r="5185" spans="1:9" hidden="1">
      <c r="A5185" s="784" t="str">
        <f>Table_wabobpsvr_AzureCalc_AzureCalcRateCard[[#This Row],[ServiceName]]&amp;Table_wabobpsvr_AzureCalc_AzureCalcRateCard[[#This Row],[Price_Level]]&amp;Table_wabobpsvr_AzureCalc_AzureCalcRateCard[[#This Row],[Region]]</f>
        <v>A11 Cloud ServicesD15</v>
      </c>
      <c r="B5185" s="784">
        <v>15</v>
      </c>
      <c r="C5185" s="784" t="s">
        <v>701</v>
      </c>
      <c r="D5185" s="784" t="s">
        <v>183</v>
      </c>
      <c r="E5185" s="784">
        <v>3.08</v>
      </c>
      <c r="F5185" s="784" t="s">
        <v>1266</v>
      </c>
      <c r="G5185" s="784" t="s">
        <v>3976</v>
      </c>
      <c r="H5185" s="784" t="s">
        <v>3702</v>
      </c>
      <c r="I5185" s="784" t="s">
        <v>5703</v>
      </c>
    </row>
    <row r="5186" spans="1:9" hidden="1">
      <c r="A5186" t="str">
        <f>Table_wabobpsvr_AzureCalc_AzureCalcRateCard[[#This Row],[ServiceName]]&amp;Table_wabobpsvr_AzureCalc_AzureCalcRateCard[[#This Row],[Price_Level]]&amp;Table_wabobpsvr_AzureCalc_AzureCalcRateCard[[#This Row],[Region]]</f>
        <v>SQL Premium P2 Database DaysMOSP15</v>
      </c>
      <c r="B5186">
        <v>15</v>
      </c>
      <c r="C5186" t="s">
        <v>1119</v>
      </c>
      <c r="D5186" t="s">
        <v>627</v>
      </c>
      <c r="E5186">
        <v>33</v>
      </c>
      <c r="F5186" t="s">
        <v>782</v>
      </c>
      <c r="G5186" s="784" t="s">
        <v>4431</v>
      </c>
      <c r="H5186" s="784" t="s">
        <v>4431</v>
      </c>
      <c r="I5186" s="784" t="s">
        <v>5704</v>
      </c>
    </row>
    <row r="5187" spans="1:9" hidden="1">
      <c r="A5187" t="str">
        <f>Table_wabobpsvr_AzureCalc_AzureCalcRateCard[[#This Row],[ServiceName]]&amp;Table_wabobpsvr_AzureCalc_AzureCalcRateCard[[#This Row],[Price_Level]]&amp;Table_wabobpsvr_AzureCalc_AzureCalcRateCard[[#This Row],[Region]]</f>
        <v>SQL Premium P2 Database DaysA15</v>
      </c>
      <c r="B5187">
        <v>15</v>
      </c>
      <c r="C5187" t="s">
        <v>1119</v>
      </c>
      <c r="D5187" t="s">
        <v>181</v>
      </c>
      <c r="E5187">
        <v>32.01</v>
      </c>
      <c r="F5187" t="s">
        <v>782</v>
      </c>
      <c r="G5187" s="784" t="s">
        <v>3330</v>
      </c>
      <c r="H5187" s="784" t="s">
        <v>3331</v>
      </c>
      <c r="I5187" s="784" t="s">
        <v>5704</v>
      </c>
    </row>
    <row r="5188" spans="1:9" hidden="1">
      <c r="A5188" t="str">
        <f>Table_wabobpsvr_AzureCalc_AzureCalcRateCard[[#This Row],[ServiceName]]&amp;Table_wabobpsvr_AzureCalc_AzureCalcRateCard[[#This Row],[Price_Level]]&amp;Table_wabobpsvr_AzureCalc_AzureCalcRateCard[[#This Row],[Region]]</f>
        <v>SQL Premium P2 Database DaysB15</v>
      </c>
      <c r="B5188">
        <v>15</v>
      </c>
      <c r="C5188" t="s">
        <v>1119</v>
      </c>
      <c r="D5188" t="s">
        <v>182</v>
      </c>
      <c r="E5188">
        <v>31.02</v>
      </c>
      <c r="F5188" t="s">
        <v>782</v>
      </c>
      <c r="G5188" s="784" t="s">
        <v>3330</v>
      </c>
      <c r="H5188" s="784" t="s">
        <v>3331</v>
      </c>
      <c r="I5188" s="784" t="s">
        <v>5704</v>
      </c>
    </row>
    <row r="5189" spans="1:9" hidden="1">
      <c r="A5189" t="str">
        <f>Table_wabobpsvr_AzureCalc_AzureCalcRateCard[[#This Row],[ServiceName]]&amp;Table_wabobpsvr_AzureCalc_AzureCalcRateCard[[#This Row],[Price_Level]]&amp;Table_wabobpsvr_AzureCalc_AzureCalcRateCard[[#This Row],[Region]]</f>
        <v>SQL Premium P2 Database DaysC15</v>
      </c>
      <c r="B5189">
        <v>15</v>
      </c>
      <c r="C5189" t="s">
        <v>1119</v>
      </c>
      <c r="D5189" t="s">
        <v>184</v>
      </c>
      <c r="E5189">
        <v>30.03</v>
      </c>
      <c r="F5189" t="s">
        <v>782</v>
      </c>
      <c r="G5189" s="784" t="s">
        <v>3330</v>
      </c>
      <c r="H5189" s="784" t="s">
        <v>3331</v>
      </c>
      <c r="I5189" s="784" t="s">
        <v>5704</v>
      </c>
    </row>
    <row r="5190" spans="1:9" hidden="1">
      <c r="A5190" t="str">
        <f>Table_wabobpsvr_AzureCalc_AzureCalcRateCard[[#This Row],[ServiceName]]&amp;Table_wabobpsvr_AzureCalc_AzureCalcRateCard[[#This Row],[Price_Level]]&amp;Table_wabobpsvr_AzureCalc_AzureCalcRateCard[[#This Row],[Region]]</f>
        <v>SQL Premium P2 Database DaysD15</v>
      </c>
      <c r="B5190">
        <v>15</v>
      </c>
      <c r="C5190" t="s">
        <v>1119</v>
      </c>
      <c r="D5190" t="s">
        <v>183</v>
      </c>
      <c r="E5190">
        <v>29.04</v>
      </c>
      <c r="F5190" t="s">
        <v>782</v>
      </c>
      <c r="G5190" s="784" t="s">
        <v>3330</v>
      </c>
      <c r="H5190" s="784" t="s">
        <v>3331</v>
      </c>
      <c r="I5190" s="784" t="s">
        <v>5704</v>
      </c>
    </row>
    <row r="5191" spans="1:9" hidden="1">
      <c r="A5191" t="str">
        <f>Table_wabobpsvr_AzureCalc_AzureCalcRateCard[[#This Row],[ServiceName]]&amp;Table_wabobpsvr_AzureCalc_AzureCalcRateCard[[#This Row],[Price_Level]]&amp;Table_wabobpsvr_AzureCalc_AzureCalcRateCard[[#This Row],[Region]]</f>
        <v>Mobile Services BasicMOSP16</v>
      </c>
      <c r="B5191">
        <v>16</v>
      </c>
      <c r="C5191" t="s">
        <v>4431</v>
      </c>
      <c r="D5191" t="s">
        <v>627</v>
      </c>
      <c r="E5191">
        <v>999999</v>
      </c>
      <c r="F5191" t="s">
        <v>776</v>
      </c>
      <c r="G5191" s="784" t="s">
        <v>4431</v>
      </c>
      <c r="H5191" s="784" t="s">
        <v>4431</v>
      </c>
      <c r="I5191" s="784" t="s">
        <v>4431</v>
      </c>
    </row>
    <row r="5192" spans="1:9" hidden="1">
      <c r="A5192" t="str">
        <f>Table_wabobpsvr_AzureCalc_AzureCalcRateCard[[#This Row],[ServiceName]]&amp;Table_wabobpsvr_AzureCalc_AzureCalcRateCard[[#This Row],[Price_Level]]&amp;Table_wabobpsvr_AzureCalc_AzureCalcRateCard[[#This Row],[Region]]</f>
        <v>Basic_D5 VM (Non-Windows)D16</v>
      </c>
      <c r="B5192">
        <v>16</v>
      </c>
      <c r="C5192" t="s">
        <v>91</v>
      </c>
      <c r="D5192" t="s">
        <v>183</v>
      </c>
      <c r="E5192">
        <v>1.37984</v>
      </c>
      <c r="F5192" t="s">
        <v>1150</v>
      </c>
      <c r="G5192" s="784" t="s">
        <v>2851</v>
      </c>
      <c r="H5192" s="784" t="s">
        <v>2852</v>
      </c>
      <c r="I5192" s="784" t="s">
        <v>4431</v>
      </c>
    </row>
    <row r="5193" spans="1:9" hidden="1">
      <c r="A5193" t="str">
        <f>Table_wabobpsvr_AzureCalc_AzureCalcRateCard[[#This Row],[ServiceName]]&amp;Table_wabobpsvr_AzureCalc_AzureCalcRateCard[[#This Row],[Price_Level]]&amp;Table_wabobpsvr_AzureCalc_AzureCalcRateCard[[#This Row],[Region]]</f>
        <v>Monthly FeeMOSP16</v>
      </c>
      <c r="B5193">
        <v>16</v>
      </c>
      <c r="C5193" t="s">
        <v>4431</v>
      </c>
      <c r="D5193" t="s">
        <v>627</v>
      </c>
      <c r="E5193">
        <v>999999</v>
      </c>
      <c r="F5193" t="s">
        <v>3556</v>
      </c>
      <c r="G5193" s="784" t="s">
        <v>4431</v>
      </c>
      <c r="H5193" s="784" t="s">
        <v>4431</v>
      </c>
      <c r="I5193" s="784" t="s">
        <v>4431</v>
      </c>
    </row>
    <row r="5194" spans="1:9" hidden="1">
      <c r="A5194" t="str">
        <f>Table_wabobpsvr_AzureCalc_AzureCalcRateCard[[#This Row],[ServiceName]]&amp;Table_wabobpsvr_AzureCalc_AzureCalcRateCard[[#This Row],[Price_Level]]&amp;Table_wabobpsvr_AzureCalc_AzureCalcRateCard[[#This Row],[Region]]</f>
        <v>A8 VM (Non-Windows)A16</v>
      </c>
      <c r="B5194">
        <v>16</v>
      </c>
      <c r="C5194" t="s">
        <v>91</v>
      </c>
      <c r="D5194" t="s">
        <v>181</v>
      </c>
      <c r="E5194">
        <v>1.6240000000000001</v>
      </c>
      <c r="F5194" t="s">
        <v>717</v>
      </c>
      <c r="G5194" s="784" t="s">
        <v>2791</v>
      </c>
      <c r="H5194" s="784" t="s">
        <v>2792</v>
      </c>
      <c r="I5194" s="784" t="s">
        <v>4431</v>
      </c>
    </row>
    <row r="5195" spans="1:9" hidden="1">
      <c r="A5195" t="str">
        <f>Table_wabobpsvr_AzureCalc_AzureCalcRateCard[[#This Row],[ServiceName]]&amp;Table_wabobpsvr_AzureCalc_AzureCalcRateCard[[#This Row],[Price_Level]]&amp;Table_wabobpsvr_AzureCalc_AzureCalcRateCard[[#This Row],[Region]]</f>
        <v>A8 VM (Non-Windows)B16</v>
      </c>
      <c r="B5195">
        <v>16</v>
      </c>
      <c r="C5195" t="s">
        <v>91</v>
      </c>
      <c r="D5195" t="s">
        <v>182</v>
      </c>
      <c r="E5195">
        <v>1.5569999999999999</v>
      </c>
      <c r="F5195" t="s">
        <v>717</v>
      </c>
      <c r="G5195" s="784" t="s">
        <v>2791</v>
      </c>
      <c r="H5195" s="784" t="s">
        <v>2792</v>
      </c>
      <c r="I5195" s="784" t="s">
        <v>4431</v>
      </c>
    </row>
    <row r="5196" spans="1:9" hidden="1">
      <c r="A5196" t="str">
        <f>Table_wabobpsvr_AzureCalc_AzureCalcRateCard[[#This Row],[ServiceName]]&amp;Table_wabobpsvr_AzureCalc_AzureCalcRateCard[[#This Row],[Price_Level]]&amp;Table_wabobpsvr_AzureCalc_AzureCalcRateCard[[#This Row],[Region]]</f>
        <v>A8 VM (Non-Windows)C16</v>
      </c>
      <c r="B5196">
        <v>16</v>
      </c>
      <c r="C5196" t="s">
        <v>91</v>
      </c>
      <c r="D5196" t="s">
        <v>184</v>
      </c>
      <c r="E5196">
        <v>1.49</v>
      </c>
      <c r="F5196" t="s">
        <v>717</v>
      </c>
      <c r="G5196" s="784" t="s">
        <v>2791</v>
      </c>
      <c r="H5196" s="784" t="s">
        <v>2792</v>
      </c>
      <c r="I5196" s="784" t="s">
        <v>4431</v>
      </c>
    </row>
    <row r="5197" spans="1:9" hidden="1">
      <c r="A5197" t="str">
        <f>Table_wabobpsvr_AzureCalc_AzureCalcRateCard[[#This Row],[ServiceName]]&amp;Table_wabobpsvr_AzureCalc_AzureCalcRateCard[[#This Row],[Price_Level]]&amp;Table_wabobpsvr_AzureCalc_AzureCalcRateCard[[#This Row],[Region]]</f>
        <v>A8 VM (Non-Windows)D16</v>
      </c>
      <c r="B5197">
        <v>16</v>
      </c>
      <c r="C5197" t="s">
        <v>91</v>
      </c>
      <c r="D5197" t="s">
        <v>183</v>
      </c>
      <c r="E5197">
        <v>1.423</v>
      </c>
      <c r="F5197" t="s">
        <v>717</v>
      </c>
      <c r="G5197" s="784" t="s">
        <v>2791</v>
      </c>
      <c r="H5197" s="784" t="s">
        <v>2792</v>
      </c>
      <c r="I5197" s="784" t="s">
        <v>4431</v>
      </c>
    </row>
    <row r="5198" spans="1:9" hidden="1">
      <c r="A5198" t="str">
        <f>Table_wabobpsvr_AzureCalc_AzureCalcRateCard[[#This Row],[ServiceName]]&amp;Table_wabobpsvr_AzureCalc_AzureCalcRateCard[[#This Row],[Price_Level]]&amp;Table_wabobpsvr_AzureCalc_AzureCalcRateCard[[#This Row],[Region]]</f>
        <v>Premium P1 Secondary Active Geo Database DaysMOSP16</v>
      </c>
      <c r="B5198">
        <v>16</v>
      </c>
      <c r="C5198" t="s">
        <v>1119</v>
      </c>
      <c r="D5198" t="s">
        <v>627</v>
      </c>
      <c r="E5198">
        <v>16.52</v>
      </c>
      <c r="F5198" t="s">
        <v>1279</v>
      </c>
      <c r="G5198" s="784" t="s">
        <v>4431</v>
      </c>
      <c r="H5198" s="784" t="s">
        <v>4431</v>
      </c>
      <c r="I5198" s="784" t="s">
        <v>4431</v>
      </c>
    </row>
    <row r="5199" spans="1:9" hidden="1">
      <c r="A5199" t="str">
        <f>Table_wabobpsvr_AzureCalc_AzureCalcRateCard[[#This Row],[ServiceName]]&amp;Table_wabobpsvr_AzureCalc_AzureCalcRateCard[[#This Row],[Price_Level]]&amp;Table_wabobpsvr_AzureCalc_AzureCalcRateCard[[#This Row],[Region]]</f>
        <v>A8 VM (Windows)A16</v>
      </c>
      <c r="B5199">
        <v>16</v>
      </c>
      <c r="C5199" t="s">
        <v>91</v>
      </c>
      <c r="D5199" t="s">
        <v>181</v>
      </c>
      <c r="E5199">
        <v>2.0379999999999998</v>
      </c>
      <c r="F5199" t="s">
        <v>719</v>
      </c>
      <c r="G5199" s="784" t="s">
        <v>2793</v>
      </c>
      <c r="H5199" s="784" t="s">
        <v>2794</v>
      </c>
      <c r="I5199" s="784" t="s">
        <v>4431</v>
      </c>
    </row>
    <row r="5200" spans="1:9" hidden="1">
      <c r="A5200" t="str">
        <f>Table_wabobpsvr_AzureCalc_AzureCalcRateCard[[#This Row],[ServiceName]]&amp;Table_wabobpsvr_AzureCalc_AzureCalcRateCard[[#This Row],[Price_Level]]&amp;Table_wabobpsvr_AzureCalc_AzureCalcRateCard[[#This Row],[Region]]</f>
        <v>A8 VM (Windows)B16</v>
      </c>
      <c r="B5200">
        <v>16</v>
      </c>
      <c r="C5200" t="s">
        <v>91</v>
      </c>
      <c r="D5200" t="s">
        <v>182</v>
      </c>
      <c r="E5200">
        <v>1.954</v>
      </c>
      <c r="F5200" t="s">
        <v>719</v>
      </c>
      <c r="G5200" s="784" t="s">
        <v>2793</v>
      </c>
      <c r="H5200" s="784" t="s">
        <v>2794</v>
      </c>
      <c r="I5200" s="784" t="s">
        <v>4431</v>
      </c>
    </row>
    <row r="5201" spans="1:9" hidden="1">
      <c r="A5201" t="str">
        <f>Table_wabobpsvr_AzureCalc_AzureCalcRateCard[[#This Row],[ServiceName]]&amp;Table_wabobpsvr_AzureCalc_AzureCalcRateCard[[#This Row],[Price_Level]]&amp;Table_wabobpsvr_AzureCalc_AzureCalcRateCard[[#This Row],[Region]]</f>
        <v>A8 VM (Windows)C16</v>
      </c>
      <c r="B5201">
        <v>16</v>
      </c>
      <c r="C5201" t="s">
        <v>91</v>
      </c>
      <c r="D5201" t="s">
        <v>184</v>
      </c>
      <c r="E5201">
        <v>1.871</v>
      </c>
      <c r="F5201" t="s">
        <v>719</v>
      </c>
      <c r="G5201" s="784" t="s">
        <v>2793</v>
      </c>
      <c r="H5201" s="784" t="s">
        <v>3716</v>
      </c>
      <c r="I5201" s="784" t="s">
        <v>4431</v>
      </c>
    </row>
    <row r="5202" spans="1:9" hidden="1">
      <c r="A5202" t="str">
        <f>Table_wabobpsvr_AzureCalc_AzureCalcRateCard[[#This Row],[ServiceName]]&amp;Table_wabobpsvr_AzureCalc_AzureCalcRateCard[[#This Row],[Price_Level]]&amp;Table_wabobpsvr_AzureCalc_AzureCalcRateCard[[#This Row],[Region]]</f>
        <v>A8 VM (Windows)D16</v>
      </c>
      <c r="B5202">
        <v>16</v>
      </c>
      <c r="C5202" t="s">
        <v>91</v>
      </c>
      <c r="D5202" t="s">
        <v>183</v>
      </c>
      <c r="E5202">
        <v>1.7869999999999999</v>
      </c>
      <c r="F5202" t="s">
        <v>719</v>
      </c>
      <c r="G5202" s="784" t="s">
        <v>2793</v>
      </c>
      <c r="H5202" s="784" t="s">
        <v>2794</v>
      </c>
      <c r="I5202" s="784" t="s">
        <v>4431</v>
      </c>
    </row>
    <row r="5203" spans="1:9" hidden="1">
      <c r="A5203" t="str">
        <f>Table_wabobpsvr_AzureCalc_AzureCalcRateCard[[#This Row],[ServiceName]]&amp;Table_wabobpsvr_AzureCalc_AzureCalcRateCard[[#This Row],[Price_Level]]&amp;Table_wabobpsvr_AzureCalc_AzureCalcRateCard[[#This Row],[Region]]</f>
        <v>Basic_D5 VM (Windows)A</v>
      </c>
      <c r="C5203" t="s">
        <v>91</v>
      </c>
      <c r="D5203" t="s">
        <v>181</v>
      </c>
      <c r="E5203">
        <v>2.4987200000000001</v>
      </c>
      <c r="F5203" t="s">
        <v>1151</v>
      </c>
      <c r="G5203" s="784" t="s">
        <v>2853</v>
      </c>
      <c r="H5203" s="784" t="s">
        <v>2854</v>
      </c>
      <c r="I5203" s="784" t="s">
        <v>4431</v>
      </c>
    </row>
    <row r="5204" spans="1:9" hidden="1">
      <c r="A5204" t="str">
        <f>Table_wabobpsvr_AzureCalc_AzureCalcRateCard[[#This Row],[ServiceName]]&amp;Table_wabobpsvr_AzureCalc_AzureCalcRateCard[[#This Row],[Price_Level]]&amp;Table_wabobpsvr_AzureCalc_AzureCalcRateCard[[#This Row],[Region]]</f>
        <v>Basic_D5 VM (Windows)B</v>
      </c>
      <c r="C5204" t="s">
        <v>91</v>
      </c>
      <c r="D5204" t="s">
        <v>182</v>
      </c>
      <c r="E5204">
        <v>2.42144</v>
      </c>
      <c r="F5204" t="s">
        <v>1151</v>
      </c>
      <c r="G5204" s="784" t="s">
        <v>2853</v>
      </c>
      <c r="H5204" s="784" t="s">
        <v>2854</v>
      </c>
      <c r="I5204" s="784" t="s">
        <v>4431</v>
      </c>
    </row>
    <row r="5205" spans="1:9" hidden="1">
      <c r="A5205" t="str">
        <f>Table_wabobpsvr_AzureCalc_AzureCalcRateCard[[#This Row],[ServiceName]]&amp;Table_wabobpsvr_AzureCalc_AzureCalcRateCard[[#This Row],[Price_Level]]&amp;Table_wabobpsvr_AzureCalc_AzureCalcRateCard[[#This Row],[Region]]</f>
        <v>Basic_D5 VM (Windows)C</v>
      </c>
      <c r="C5205" t="s">
        <v>91</v>
      </c>
      <c r="D5205" t="s">
        <v>184</v>
      </c>
      <c r="E5205">
        <v>2.34416</v>
      </c>
      <c r="F5205" t="s">
        <v>1151</v>
      </c>
      <c r="G5205" s="784" t="s">
        <v>2853</v>
      </c>
      <c r="H5205" s="784" t="s">
        <v>2854</v>
      </c>
      <c r="I5205" s="784" t="s">
        <v>4431</v>
      </c>
    </row>
    <row r="5206" spans="1:9" hidden="1">
      <c r="A5206" t="str">
        <f>Table_wabobpsvr_AzureCalc_AzureCalcRateCard[[#This Row],[ServiceName]]&amp;Table_wabobpsvr_AzureCalc_AzureCalcRateCard[[#This Row],[Price_Level]]&amp;Table_wabobpsvr_AzureCalc_AzureCalcRateCard[[#This Row],[Region]]</f>
        <v>Basic_D5 VM (Windows)D</v>
      </c>
      <c r="C5206" t="s">
        <v>91</v>
      </c>
      <c r="D5206" t="s">
        <v>183</v>
      </c>
      <c r="E5206">
        <v>2.26688</v>
      </c>
      <c r="F5206" t="s">
        <v>1151</v>
      </c>
      <c r="G5206" s="784" t="s">
        <v>2853</v>
      </c>
      <c r="H5206" s="784" t="s">
        <v>2854</v>
      </c>
      <c r="I5206" s="784" t="s">
        <v>4431</v>
      </c>
    </row>
    <row r="5207" spans="1:9" hidden="1">
      <c r="A5207" t="str">
        <f>Table_wabobpsvr_AzureCalc_AzureCalcRateCard[[#This Row],[ServiceName]]&amp;Table_wabobpsvr_AzureCalc_AzureCalcRateCard[[#This Row],[Price_Level]]&amp;Table_wabobpsvr_AzureCalc_AzureCalcRateCard[[#This Row],[Region]]</f>
        <v>Basic_D6 VM (Non-Windows)A16</v>
      </c>
      <c r="B5207">
        <v>16</v>
      </c>
      <c r="C5207" t="s">
        <v>91</v>
      </c>
      <c r="D5207" t="s">
        <v>181</v>
      </c>
      <c r="E5207">
        <v>3.0419200000000002</v>
      </c>
      <c r="F5207" t="s">
        <v>1152</v>
      </c>
      <c r="G5207" s="784" t="s">
        <v>2855</v>
      </c>
      <c r="H5207" s="784" t="s">
        <v>2856</v>
      </c>
      <c r="I5207" s="784" t="s">
        <v>4431</v>
      </c>
    </row>
    <row r="5208" spans="1:9" hidden="1">
      <c r="A5208" t="str">
        <f>Table_wabobpsvr_AzureCalc_AzureCalcRateCard[[#This Row],[ServiceName]]&amp;Table_wabobpsvr_AzureCalc_AzureCalcRateCard[[#This Row],[Price_Level]]&amp;Table_wabobpsvr_AzureCalc_AzureCalcRateCard[[#This Row],[Region]]</f>
        <v>Basic_D6 VM (Non-Windows)B16</v>
      </c>
      <c r="B5208">
        <v>16</v>
      </c>
      <c r="C5208" t="s">
        <v>91</v>
      </c>
      <c r="D5208" t="s">
        <v>182</v>
      </c>
      <c r="E5208">
        <v>2.9478399999999998</v>
      </c>
      <c r="F5208" t="s">
        <v>1152</v>
      </c>
      <c r="G5208" s="784" t="s">
        <v>2855</v>
      </c>
      <c r="H5208" s="784" t="s">
        <v>2856</v>
      </c>
      <c r="I5208" s="784" t="s">
        <v>4431</v>
      </c>
    </row>
    <row r="5209" spans="1:9" hidden="1">
      <c r="A5209" t="str">
        <f>Table_wabobpsvr_AzureCalc_AzureCalcRateCard[[#This Row],[ServiceName]]&amp;Table_wabobpsvr_AzureCalc_AzureCalcRateCard[[#This Row],[Price_Level]]&amp;Table_wabobpsvr_AzureCalc_AzureCalcRateCard[[#This Row],[Region]]</f>
        <v>Basic_D6 VM (Non-Windows)C16</v>
      </c>
      <c r="B5209">
        <v>16</v>
      </c>
      <c r="C5209" t="s">
        <v>91</v>
      </c>
      <c r="D5209" t="s">
        <v>184</v>
      </c>
      <c r="E5209">
        <v>2.8537599999999999</v>
      </c>
      <c r="F5209" t="s">
        <v>1152</v>
      </c>
      <c r="G5209" s="784" t="s">
        <v>2855</v>
      </c>
      <c r="H5209" s="784" t="s">
        <v>2856</v>
      </c>
      <c r="I5209" s="784" t="s">
        <v>4431</v>
      </c>
    </row>
    <row r="5210" spans="1:9" hidden="1">
      <c r="A5210" t="str">
        <f>Table_wabobpsvr_AzureCalc_AzureCalcRateCard[[#This Row],[ServiceName]]&amp;Table_wabobpsvr_AzureCalc_AzureCalcRateCard[[#This Row],[Price_Level]]&amp;Table_wabobpsvr_AzureCalc_AzureCalcRateCard[[#This Row],[Region]]</f>
        <v>Basic_D6 VM (Non-Windows)D16</v>
      </c>
      <c r="B5210">
        <v>16</v>
      </c>
      <c r="C5210" t="s">
        <v>91</v>
      </c>
      <c r="D5210" t="s">
        <v>183</v>
      </c>
      <c r="E5210">
        <v>2.7596799999999999</v>
      </c>
      <c r="F5210" t="s">
        <v>1152</v>
      </c>
      <c r="G5210" s="784" t="s">
        <v>2855</v>
      </c>
      <c r="H5210" s="784" t="s">
        <v>2856</v>
      </c>
      <c r="I5210" s="784" t="s">
        <v>4431</v>
      </c>
    </row>
    <row r="5211" spans="1:9" hidden="1">
      <c r="A5211" t="str">
        <f>Table_wabobpsvr_AzureCalc_AzureCalcRateCard[[#This Row],[ServiceName]]&amp;Table_wabobpsvr_AzureCalc_AzureCalcRateCard[[#This Row],[Price_Level]]&amp;Table_wabobpsvr_AzureCalc_AzureCalcRateCard[[#This Row],[Region]]</f>
        <v>Basic_D6 VM (Windows)A</v>
      </c>
      <c r="C5211" t="s">
        <v>91</v>
      </c>
      <c r="D5211" t="s">
        <v>181</v>
      </c>
      <c r="E5211">
        <v>4.9974400000000001</v>
      </c>
      <c r="F5211" t="s">
        <v>1153</v>
      </c>
      <c r="G5211" s="784" t="s">
        <v>2857</v>
      </c>
      <c r="H5211" s="784" t="s">
        <v>2858</v>
      </c>
      <c r="I5211" s="784" t="s">
        <v>4431</v>
      </c>
    </row>
    <row r="5212" spans="1:9" hidden="1">
      <c r="A5212" t="str">
        <f>Table_wabobpsvr_AzureCalc_AzureCalcRateCard[[#This Row],[ServiceName]]&amp;Table_wabobpsvr_AzureCalc_AzureCalcRateCard[[#This Row],[Price_Level]]&amp;Table_wabobpsvr_AzureCalc_AzureCalcRateCard[[#This Row],[Region]]</f>
        <v>Premium P2 Secondary Active Geo Database DaysMOSP16</v>
      </c>
      <c r="B5212">
        <v>16</v>
      </c>
      <c r="C5212" t="s">
        <v>1119</v>
      </c>
      <c r="D5212" t="s">
        <v>627</v>
      </c>
      <c r="E5212">
        <v>33</v>
      </c>
      <c r="F5212" t="s">
        <v>1426</v>
      </c>
      <c r="G5212" s="784" t="s">
        <v>4431</v>
      </c>
      <c r="H5212" s="784" t="s">
        <v>4431</v>
      </c>
      <c r="I5212" s="784" t="s">
        <v>4431</v>
      </c>
    </row>
    <row r="5213" spans="1:9" hidden="1">
      <c r="A5213" t="str">
        <f>Table_wabobpsvr_AzureCalc_AzureCalcRateCard[[#This Row],[ServiceName]]&amp;Table_wabobpsvr_AzureCalc_AzureCalcRateCard[[#This Row],[Price_Level]]&amp;Table_wabobpsvr_AzureCalc_AzureCalcRateCard[[#This Row],[Region]]</f>
        <v>Premium P3 Secondary Active Geo Database DaysMOSP16</v>
      </c>
      <c r="B5213">
        <v>16</v>
      </c>
      <c r="C5213" t="s">
        <v>1119</v>
      </c>
      <c r="D5213" t="s">
        <v>627</v>
      </c>
      <c r="E5213">
        <v>132</v>
      </c>
      <c r="F5213" t="s">
        <v>1428</v>
      </c>
      <c r="G5213" s="784" t="s">
        <v>4431</v>
      </c>
      <c r="H5213" s="784" t="s">
        <v>4431</v>
      </c>
      <c r="I5213" s="784" t="s">
        <v>4431</v>
      </c>
    </row>
    <row r="5214" spans="1:9" hidden="1">
      <c r="A5214" t="str">
        <f>Table_wabobpsvr_AzureCalc_AzureCalcRateCard[[#This Row],[ServiceName]]&amp;Table_wabobpsvr_AzureCalc_AzureCalcRateCard[[#This Row],[Price_Level]]&amp;Table_wabobpsvr_AzureCalc_AzureCalcRateCard[[#This Row],[Region]]</f>
        <v>A11 VM (Non-Windows)C11</v>
      </c>
      <c r="B5214">
        <v>11</v>
      </c>
      <c r="C5214" t="s">
        <v>91</v>
      </c>
      <c r="D5214" t="s">
        <v>184</v>
      </c>
      <c r="E5214">
        <v>2.4569999999999999</v>
      </c>
      <c r="F5214" t="s">
        <v>1285</v>
      </c>
      <c r="G5214" s="784" t="s">
        <v>4501</v>
      </c>
      <c r="H5214" s="784" t="s">
        <v>4502</v>
      </c>
      <c r="I5214" s="784" t="s">
        <v>5705</v>
      </c>
    </row>
    <row r="5215" spans="1:9" hidden="1">
      <c r="A5215" t="str">
        <f>Table_wabobpsvr_AzureCalc_AzureCalcRateCard[[#This Row],[ServiceName]]&amp;Table_wabobpsvr_AzureCalc_AzureCalcRateCard[[#This Row],[Price_Level]]&amp;Table_wabobpsvr_AzureCalc_AzureCalcRateCard[[#This Row],[Region]]</f>
        <v>A11 VM (Non-Windows)D11</v>
      </c>
      <c r="B5215">
        <v>11</v>
      </c>
      <c r="C5215" t="s">
        <v>91</v>
      </c>
      <c r="D5215" t="s">
        <v>183</v>
      </c>
      <c r="E5215">
        <v>2.3759999999999999</v>
      </c>
      <c r="F5215" t="s">
        <v>1285</v>
      </c>
      <c r="G5215" s="784" t="s">
        <v>4501</v>
      </c>
      <c r="H5215" s="784" t="s">
        <v>4502</v>
      </c>
      <c r="I5215" s="784" t="s">
        <v>5705</v>
      </c>
    </row>
    <row r="5216" spans="1:9" hidden="1">
      <c r="A5216" t="str">
        <f>Table_wabobpsvr_AzureCalc_AzureCalcRateCard[[#This Row],[ServiceName]]&amp;Table_wabobpsvr_AzureCalc_AzureCalcRateCard[[#This Row],[Price_Level]]&amp;Table_wabobpsvr_AzureCalc_AzureCalcRateCard[[#This Row],[Region]]</f>
        <v>A11 VM (Non-Windows)MOSP12</v>
      </c>
      <c r="B5216">
        <v>12</v>
      </c>
      <c r="C5216" t="s">
        <v>91</v>
      </c>
      <c r="D5216" t="s">
        <v>627</v>
      </c>
      <c r="E5216">
        <v>2.39</v>
      </c>
      <c r="F5216" t="s">
        <v>1285</v>
      </c>
      <c r="G5216" s="784" t="s">
        <v>4431</v>
      </c>
      <c r="H5216" s="784" t="s">
        <v>4431</v>
      </c>
      <c r="I5216" s="784" t="s">
        <v>5706</v>
      </c>
    </row>
    <row r="5217" spans="1:9" hidden="1">
      <c r="A5217" t="str">
        <f>Table_wabobpsvr_AzureCalc_AzureCalcRateCard[[#This Row],[ServiceName]]&amp;Table_wabobpsvr_AzureCalc_AzureCalcRateCard[[#This Row],[Price_Level]]&amp;Table_wabobpsvr_AzureCalc_AzureCalcRateCard[[#This Row],[Region]]</f>
        <v>A11 VM (Non-Windows)A12</v>
      </c>
      <c r="B5217">
        <v>12</v>
      </c>
      <c r="C5217" t="s">
        <v>91</v>
      </c>
      <c r="D5217" t="s">
        <v>181</v>
      </c>
      <c r="E5217">
        <v>2.3180000000000001</v>
      </c>
      <c r="F5217" t="s">
        <v>1285</v>
      </c>
      <c r="G5217" s="784" t="s">
        <v>4490</v>
      </c>
      <c r="H5217" s="784" t="s">
        <v>4491</v>
      </c>
      <c r="I5217" s="784" t="s">
        <v>5706</v>
      </c>
    </row>
    <row r="5218" spans="1:9" hidden="1">
      <c r="A5218" t="str">
        <f>Table_wabobpsvr_AzureCalc_AzureCalcRateCard[[#This Row],[ServiceName]]&amp;Table_wabobpsvr_AzureCalc_AzureCalcRateCard[[#This Row],[Price_Level]]&amp;Table_wabobpsvr_AzureCalc_AzureCalcRateCard[[#This Row],[Region]]</f>
        <v>Geo Redundant Storage Standard IO - Block BlobMOSP</v>
      </c>
      <c r="C5218" t="s">
        <v>10</v>
      </c>
      <c r="D5218" t="s">
        <v>627</v>
      </c>
      <c r="E5218">
        <v>5.28E-2</v>
      </c>
      <c r="F5218" t="s">
        <v>786</v>
      </c>
      <c r="G5218" s="784" t="s">
        <v>4431</v>
      </c>
      <c r="H5218" s="784" t="s">
        <v>4431</v>
      </c>
      <c r="I5218" s="784" t="s">
        <v>4431</v>
      </c>
    </row>
    <row r="5219" spans="1:9" hidden="1">
      <c r="A5219" t="str">
        <f>Table_wabobpsvr_AzureCalc_AzureCalcRateCard[[#This Row],[ServiceName]]&amp;Table_wabobpsvr_AzureCalc_AzureCalcRateCard[[#This Row],[Price_Level]]&amp;Table_wabobpsvr_AzureCalc_AzureCalcRateCard[[#This Row],[Region]]</f>
        <v>Geo Redundant Storage Standard IO - Block BlobA16</v>
      </c>
      <c r="B5219">
        <v>16</v>
      </c>
      <c r="C5219" t="s">
        <v>10</v>
      </c>
      <c r="D5219" t="s">
        <v>181</v>
      </c>
      <c r="E5219">
        <v>5.1215999999999998E-2</v>
      </c>
      <c r="F5219" t="s">
        <v>786</v>
      </c>
      <c r="G5219" s="784" t="s">
        <v>2759</v>
      </c>
      <c r="H5219" s="784" t="s">
        <v>2760</v>
      </c>
      <c r="I5219" s="784" t="s">
        <v>4431</v>
      </c>
    </row>
    <row r="5220" spans="1:9" hidden="1">
      <c r="A5220" s="784" t="str">
        <f>Table_wabobpsvr_AzureCalc_AzureCalcRateCard[[#This Row],[ServiceName]]&amp;Table_wabobpsvr_AzureCalc_AzureCalcRateCard[[#This Row],[Price_Level]]&amp;Table_wabobpsvr_AzureCalc_AzureCalcRateCard[[#This Row],[Region]]</f>
        <v>Geo Redundant Storage Standard IO - Block BlobB16</v>
      </c>
      <c r="B5220" s="784">
        <v>16</v>
      </c>
      <c r="C5220" s="784" t="s">
        <v>10</v>
      </c>
      <c r="D5220" s="784" t="s">
        <v>182</v>
      </c>
      <c r="E5220" s="784">
        <v>4.9632000000000003E-2</v>
      </c>
      <c r="F5220" s="784" t="s">
        <v>786</v>
      </c>
      <c r="G5220" s="784" t="s">
        <v>2759</v>
      </c>
      <c r="H5220" s="784" t="s">
        <v>2760</v>
      </c>
      <c r="I5220" s="784" t="s">
        <v>4431</v>
      </c>
    </row>
    <row r="5221" spans="1:9" hidden="1">
      <c r="A5221" s="784" t="str">
        <f>Table_wabobpsvr_AzureCalc_AzureCalcRateCard[[#This Row],[ServiceName]]&amp;Table_wabobpsvr_AzureCalc_AzureCalcRateCard[[#This Row],[Price_Level]]&amp;Table_wabobpsvr_AzureCalc_AzureCalcRateCard[[#This Row],[Region]]</f>
        <v>Geo Redundant Storage Standard IO - Block BlobC16</v>
      </c>
      <c r="B5221" s="784">
        <v>16</v>
      </c>
      <c r="C5221" s="784" t="s">
        <v>10</v>
      </c>
      <c r="D5221" s="784" t="s">
        <v>184</v>
      </c>
      <c r="E5221" s="784">
        <v>4.8048E-2</v>
      </c>
      <c r="F5221" s="784" t="s">
        <v>786</v>
      </c>
      <c r="G5221" s="784" t="s">
        <v>2759</v>
      </c>
      <c r="H5221" s="784" t="s">
        <v>2760</v>
      </c>
      <c r="I5221" s="784" t="s">
        <v>4431</v>
      </c>
    </row>
    <row r="5222" spans="1:9" hidden="1">
      <c r="A5222" t="str">
        <f>Table_wabobpsvr_AzureCalc_AzureCalcRateCard[[#This Row],[ServiceName]]&amp;Table_wabobpsvr_AzureCalc_AzureCalcRateCard[[#This Row],[Price_Level]]&amp;Table_wabobpsvr_AzureCalc_AzureCalcRateCard[[#This Row],[Region]]</f>
        <v>Geo Redundant Storage Standard IO - Block BlobD16</v>
      </c>
      <c r="B5222">
        <v>16</v>
      </c>
      <c r="C5222" t="s">
        <v>10</v>
      </c>
      <c r="D5222" t="s">
        <v>183</v>
      </c>
      <c r="E5222">
        <v>4.6463999999999998E-2</v>
      </c>
      <c r="F5222" t="s">
        <v>786</v>
      </c>
      <c r="G5222" s="784" t="s">
        <v>2759</v>
      </c>
      <c r="H5222" s="784" t="s">
        <v>2760</v>
      </c>
      <c r="I5222" s="784" t="s">
        <v>4431</v>
      </c>
    </row>
    <row r="5223" spans="1:9" hidden="1">
      <c r="A5223" t="str">
        <f>Table_wabobpsvr_AzureCalc_AzureCalcRateCard[[#This Row],[ServiceName]]&amp;Table_wabobpsvr_AzureCalc_AzureCalcRateCard[[#This Row],[Price_Level]]&amp;Table_wabobpsvr_AzureCalc_AzureCalcRateCard[[#This Row],[Region]]</f>
        <v>Standard Elastic Database ExistenceC11</v>
      </c>
      <c r="B5223">
        <v>11</v>
      </c>
      <c r="C5223" t="s">
        <v>7614</v>
      </c>
      <c r="D5223" t="s">
        <v>184</v>
      </c>
      <c r="E5223">
        <v>4.1000000000000002E-2</v>
      </c>
      <c r="F5223" t="s">
        <v>4757</v>
      </c>
      <c r="G5223" s="784" t="s">
        <v>4779</v>
      </c>
      <c r="H5223" s="784" t="s">
        <v>7639</v>
      </c>
      <c r="I5223" s="784" t="s">
        <v>4887</v>
      </c>
    </row>
    <row r="5224" spans="1:9" hidden="1">
      <c r="A5224" t="str">
        <f>Table_wabobpsvr_AzureCalc_AzureCalcRateCard[[#This Row],[ServiceName]]&amp;Table_wabobpsvr_AzureCalc_AzureCalcRateCard[[#This Row],[Price_Level]]&amp;Table_wabobpsvr_AzureCalc_AzureCalcRateCard[[#This Row],[Region]]</f>
        <v>A10 Cloud ServicesA9</v>
      </c>
      <c r="B5224">
        <v>9</v>
      </c>
      <c r="C5224" t="s">
        <v>701</v>
      </c>
      <c r="D5224" t="s">
        <v>181</v>
      </c>
      <c r="E5224">
        <v>1.833</v>
      </c>
      <c r="F5224" t="s">
        <v>1273</v>
      </c>
      <c r="G5224" s="784" t="s">
        <v>4509</v>
      </c>
      <c r="H5224" s="784" t="s">
        <v>4510</v>
      </c>
      <c r="I5224" s="784" t="s">
        <v>5707</v>
      </c>
    </row>
    <row r="5225" spans="1:9" hidden="1">
      <c r="A5225" t="str">
        <f>Table_wabobpsvr_AzureCalc_AzureCalcRateCard[[#This Row],[ServiceName]]&amp;Table_wabobpsvr_AzureCalc_AzureCalcRateCard[[#This Row],[Price_Level]]&amp;Table_wabobpsvr_AzureCalc_AzureCalcRateCard[[#This Row],[Region]]</f>
        <v>Basic Elastic DTU PackC11</v>
      </c>
      <c r="B5225">
        <v>11</v>
      </c>
      <c r="C5225" t="s">
        <v>7614</v>
      </c>
      <c r="D5225" t="s">
        <v>184</v>
      </c>
      <c r="E5225">
        <v>0.05</v>
      </c>
      <c r="F5225" t="s">
        <v>7449</v>
      </c>
      <c r="G5225" s="784" t="s">
        <v>7456</v>
      </c>
      <c r="H5225" s="784" t="s">
        <v>7640</v>
      </c>
      <c r="I5225" s="784" t="s">
        <v>7457</v>
      </c>
    </row>
    <row r="5226" spans="1:9" hidden="1">
      <c r="A5226" t="str">
        <f>Table_wabobpsvr_AzureCalc_AzureCalcRateCard[[#This Row],[ServiceName]]&amp;Table_wabobpsvr_AzureCalc_AzureCalcRateCard[[#This Row],[Price_Level]]&amp;Table_wabobpsvr_AzureCalc_AzureCalcRateCard[[#This Row],[Region]]</f>
        <v>Basic Elastic Database ExistenceC11</v>
      </c>
      <c r="B5226">
        <v>11</v>
      </c>
      <c r="C5226" t="s">
        <v>7614</v>
      </c>
      <c r="D5226" t="s">
        <v>184</v>
      </c>
      <c r="E5226">
        <v>8.0000000000000002E-3</v>
      </c>
      <c r="F5226" t="s">
        <v>7454</v>
      </c>
      <c r="G5226" s="784" t="s">
        <v>7576</v>
      </c>
      <c r="H5226" s="784" t="s">
        <v>7616</v>
      </c>
      <c r="I5226" s="784" t="s">
        <v>7455</v>
      </c>
    </row>
    <row r="5227" spans="1:9" hidden="1">
      <c r="A5227" t="str">
        <f>Table_wabobpsvr_AzureCalc_AzureCalcRateCard[[#This Row],[ServiceName]]&amp;Table_wabobpsvr_AzureCalc_AzureCalcRateCard[[#This Row],[Price_Level]]&amp;Table_wabobpsvr_AzureCalc_AzureCalcRateCard[[#This Row],[Region]]</f>
        <v>Premium Elastic DTU PackC11</v>
      </c>
      <c r="B5227">
        <v>11</v>
      </c>
      <c r="C5227" t="s">
        <v>7614</v>
      </c>
      <c r="D5227" t="s">
        <v>184</v>
      </c>
      <c r="E5227">
        <v>0.185</v>
      </c>
      <c r="F5227" t="s">
        <v>7555</v>
      </c>
      <c r="G5227" s="784" t="s">
        <v>7583</v>
      </c>
      <c r="H5227" s="784" t="s">
        <v>7617</v>
      </c>
      <c r="I5227" s="784" t="s">
        <v>7559</v>
      </c>
    </row>
    <row r="5228" spans="1:9" hidden="1">
      <c r="A5228" t="str">
        <f>Table_wabobpsvr_AzureCalc_AzureCalcRateCard[[#This Row],[ServiceName]]&amp;Table_wabobpsvr_AzureCalc_AzureCalcRateCard[[#This Row],[Price_Level]]&amp;Table_wabobpsvr_AzureCalc_AzureCalcRateCard[[#This Row],[Region]]</f>
        <v>Premium Elastic Database ExistenceC11</v>
      </c>
      <c r="B5228">
        <v>11</v>
      </c>
      <c r="C5228" t="s">
        <v>7614</v>
      </c>
      <c r="D5228" t="s">
        <v>184</v>
      </c>
      <c r="E5228">
        <v>0.20799999999999999</v>
      </c>
      <c r="F5228" t="s">
        <v>7563</v>
      </c>
      <c r="G5228" s="784" t="s">
        <v>7590</v>
      </c>
      <c r="H5228" s="784" t="s">
        <v>7618</v>
      </c>
      <c r="I5228" s="784" t="s">
        <v>7567</v>
      </c>
    </row>
    <row r="5229" spans="1:9" hidden="1">
      <c r="A5229" t="str">
        <f>Table_wabobpsvr_AzureCalc_AzureCalcRateCard[[#This Row],[ServiceName]]&amp;Table_wabobpsvr_AzureCalc_AzureCalcRateCard[[#This Row],[Price_Level]]&amp;Table_wabobpsvr_AzureCalc_AzureCalcRateCard[[#This Row],[Region]]</f>
        <v>Standard Elastic DTU PackC12</v>
      </c>
      <c r="B5229">
        <v>12</v>
      </c>
      <c r="C5229" t="s">
        <v>7614</v>
      </c>
      <c r="D5229" t="s">
        <v>184</v>
      </c>
      <c r="E5229">
        <v>7.4999999999999997E-2</v>
      </c>
      <c r="F5229" t="s">
        <v>4718</v>
      </c>
      <c r="G5229" s="784" t="s">
        <v>4722</v>
      </c>
      <c r="H5229" s="784" t="s">
        <v>7619</v>
      </c>
      <c r="I5229" s="784" t="s">
        <v>4882</v>
      </c>
    </row>
    <row r="5230" spans="1:9" hidden="1">
      <c r="A5230" t="str">
        <f>Table_wabobpsvr_AzureCalc_AzureCalcRateCard[[#This Row],[ServiceName]]&amp;Table_wabobpsvr_AzureCalc_AzureCalcRateCard[[#This Row],[Price_Level]]&amp;Table_wabobpsvr_AzureCalc_AzureCalcRateCard[[#This Row],[Region]]</f>
        <v>Production API Transactions (in 1000s)MOSP16</v>
      </c>
      <c r="B5230">
        <v>16</v>
      </c>
      <c r="C5230" t="s">
        <v>4431</v>
      </c>
      <c r="D5230" t="s">
        <v>627</v>
      </c>
      <c r="E5230">
        <v>999999</v>
      </c>
      <c r="F5230" t="s">
        <v>3557</v>
      </c>
      <c r="G5230" s="784" t="s">
        <v>4431</v>
      </c>
      <c r="H5230" s="784" t="s">
        <v>4431</v>
      </c>
      <c r="I5230" s="784" t="s">
        <v>4431</v>
      </c>
    </row>
    <row r="5231" spans="1:9" hidden="1">
      <c r="A5231" t="str">
        <f>Table_wabobpsvr_AzureCalc_AzureCalcRateCard[[#This Row],[ServiceName]]&amp;Table_wabobpsvr_AzureCalc_AzureCalcRateCard[[#This Row],[Price_Level]]&amp;Table_wabobpsvr_AzureCalc_AzureCalcRateCard[[#This Row],[Region]]</f>
        <v>Standard Elastic Database ExistenceC12</v>
      </c>
      <c r="B5231">
        <v>12</v>
      </c>
      <c r="C5231" t="s">
        <v>7614</v>
      </c>
      <c r="D5231" t="s">
        <v>184</v>
      </c>
      <c r="E5231">
        <v>4.1000000000000002E-2</v>
      </c>
      <c r="F5231" t="s">
        <v>4757</v>
      </c>
      <c r="G5231" s="784" t="s">
        <v>4780</v>
      </c>
      <c r="H5231" s="784" t="s">
        <v>7629</v>
      </c>
      <c r="I5231" s="784" t="s">
        <v>4883</v>
      </c>
    </row>
    <row r="5232" spans="1:9" hidden="1">
      <c r="A5232" t="str">
        <f>Table_wabobpsvr_AzureCalc_AzureCalcRateCard[[#This Row],[ServiceName]]&amp;Table_wabobpsvr_AzureCalc_AzureCalcRateCard[[#This Row],[Price_Level]]&amp;Table_wabobpsvr_AzureCalc_AzureCalcRateCard[[#This Row],[Region]]</f>
        <v>Basic Elastic DTU PackA11</v>
      </c>
      <c r="B5232">
        <v>11</v>
      </c>
      <c r="C5232" t="s">
        <v>7614</v>
      </c>
      <c r="D5232" t="s">
        <v>181</v>
      </c>
      <c r="E5232">
        <v>5.2999999999999999E-2</v>
      </c>
      <c r="F5232" t="s">
        <v>7449</v>
      </c>
      <c r="G5232" s="784" t="s">
        <v>7456</v>
      </c>
      <c r="H5232" s="784" t="s">
        <v>7640</v>
      </c>
      <c r="I5232" s="784" t="s">
        <v>7457</v>
      </c>
    </row>
    <row r="5233" spans="1:9" hidden="1">
      <c r="A5233" t="str">
        <f>Table_wabobpsvr_AzureCalc_AzureCalcRateCard[[#This Row],[ServiceName]]&amp;Table_wabobpsvr_AzureCalc_AzureCalcRateCard[[#This Row],[Price_Level]]&amp;Table_wabobpsvr_AzureCalc_AzureCalcRateCard[[#This Row],[Region]]</f>
        <v>Basic Elastic Database ExistenceA11</v>
      </c>
      <c r="B5233">
        <v>11</v>
      </c>
      <c r="C5233" t="s">
        <v>7614</v>
      </c>
      <c r="D5233" t="s">
        <v>181</v>
      </c>
      <c r="E5233">
        <v>8.9999999999999993E-3</v>
      </c>
      <c r="F5233" t="s">
        <v>7454</v>
      </c>
      <c r="G5233" s="784" t="s">
        <v>7576</v>
      </c>
      <c r="H5233" s="784" t="s">
        <v>7616</v>
      </c>
      <c r="I5233" s="784" t="s">
        <v>7455</v>
      </c>
    </row>
    <row r="5234" spans="1:9" hidden="1">
      <c r="A5234" t="str">
        <f>Table_wabobpsvr_AzureCalc_AzureCalcRateCard[[#This Row],[ServiceName]]&amp;Table_wabobpsvr_AzureCalc_AzureCalcRateCard[[#This Row],[Price_Level]]&amp;Table_wabobpsvr_AzureCalc_AzureCalcRateCard[[#This Row],[Region]]</f>
        <v>Premium Elastic DTU PackA11</v>
      </c>
      <c r="B5234">
        <v>11</v>
      </c>
      <c r="C5234" t="s">
        <v>7614</v>
      </c>
      <c r="D5234" t="s">
        <v>181</v>
      </c>
      <c r="E5234">
        <v>0.19800000000000001</v>
      </c>
      <c r="F5234" t="s">
        <v>7555</v>
      </c>
      <c r="G5234" s="784" t="s">
        <v>7583</v>
      </c>
      <c r="H5234" s="784" t="s">
        <v>7617</v>
      </c>
      <c r="I5234" s="784" t="s">
        <v>7559</v>
      </c>
    </row>
    <row r="5235" spans="1:9" hidden="1">
      <c r="A5235" t="str">
        <f>Table_wabobpsvr_AzureCalc_AzureCalcRateCard[[#This Row],[ServiceName]]&amp;Table_wabobpsvr_AzureCalc_AzureCalcRateCard[[#This Row],[Price_Level]]&amp;Table_wabobpsvr_AzureCalc_AzureCalcRateCard[[#This Row],[Region]]</f>
        <v>Read-Access Geo Redundant Storage Standard IO - FilesMOSP16</v>
      </c>
      <c r="B5235">
        <v>16</v>
      </c>
      <c r="C5235" t="s">
        <v>10</v>
      </c>
      <c r="D5235" t="s">
        <v>627</v>
      </c>
      <c r="E5235">
        <v>0.14299999999999999</v>
      </c>
      <c r="F5235" t="s">
        <v>1078</v>
      </c>
      <c r="G5235" s="784" t="s">
        <v>4431</v>
      </c>
      <c r="H5235" s="784" t="s">
        <v>4431</v>
      </c>
      <c r="I5235" s="784" t="s">
        <v>4431</v>
      </c>
    </row>
    <row r="5236" spans="1:9" hidden="1">
      <c r="A5236" t="str">
        <f>Table_wabobpsvr_AzureCalc_AzureCalcRateCard[[#This Row],[ServiceName]]&amp;Table_wabobpsvr_AzureCalc_AzureCalcRateCard[[#This Row],[Price_Level]]&amp;Table_wabobpsvr_AzureCalc_AzureCalcRateCard[[#This Row],[Region]]</f>
        <v>Premium Elastic Database ExistenceA11</v>
      </c>
      <c r="B5236">
        <v>11</v>
      </c>
      <c r="C5236" t="s">
        <v>7614</v>
      </c>
      <c r="D5236" t="s">
        <v>181</v>
      </c>
      <c r="E5236">
        <v>0.221</v>
      </c>
      <c r="F5236" t="s">
        <v>7563</v>
      </c>
      <c r="G5236" s="784" t="s">
        <v>7590</v>
      </c>
      <c r="H5236" s="784" t="s">
        <v>7618</v>
      </c>
      <c r="I5236" s="784" t="s">
        <v>7567</v>
      </c>
    </row>
    <row r="5237" spans="1:9" hidden="1">
      <c r="A5237" t="str">
        <f>Table_wabobpsvr_AzureCalc_AzureCalcRateCard[[#This Row],[ServiceName]]&amp;Table_wabobpsvr_AzureCalc_AzureCalcRateCard[[#This Row],[Price_Level]]&amp;Table_wabobpsvr_AzureCalc_AzureCalcRateCard[[#This Row],[Region]]</f>
        <v>SQL DB Standard S1 Database HoursD16</v>
      </c>
      <c r="B5237">
        <v>16</v>
      </c>
      <c r="C5237" t="s">
        <v>91</v>
      </c>
      <c r="D5237" t="s">
        <v>183</v>
      </c>
      <c r="E5237">
        <v>4.0391999999999997E-2</v>
      </c>
      <c r="F5237" t="s">
        <v>1096</v>
      </c>
      <c r="G5237" s="784" t="s">
        <v>3287</v>
      </c>
      <c r="H5237" s="784" t="s">
        <v>3288</v>
      </c>
      <c r="I5237" s="784" t="s">
        <v>4431</v>
      </c>
    </row>
    <row r="5238" spans="1:9" hidden="1">
      <c r="A5238" t="str">
        <f>Table_wabobpsvr_AzureCalc_AzureCalcRateCard[[#This Row],[ServiceName]]&amp;Table_wabobpsvr_AzureCalc_AzureCalcRateCard[[#This Row],[Price_Level]]&amp;Table_wabobpsvr_AzureCalc_AzureCalcRateCard[[#This Row],[Region]]</f>
        <v>SQL DB Standard S1 Secondary Database HoursB</v>
      </c>
      <c r="C5238" t="s">
        <v>91</v>
      </c>
      <c r="D5238" t="s">
        <v>182</v>
      </c>
      <c r="E5238">
        <v>3.2335999999999997E-2</v>
      </c>
      <c r="F5238" t="s">
        <v>1097</v>
      </c>
      <c r="G5238" s="784" t="s">
        <v>3606</v>
      </c>
      <c r="H5238" s="784" t="s">
        <v>3607</v>
      </c>
      <c r="I5238" s="784" t="s">
        <v>4431</v>
      </c>
    </row>
    <row r="5239" spans="1:9" hidden="1">
      <c r="A5239" t="str">
        <f>Table_wabobpsvr_AzureCalc_AzureCalcRateCard[[#This Row],[ServiceName]]&amp;Table_wabobpsvr_AzureCalc_AzureCalcRateCard[[#This Row],[Price_Level]]&amp;Table_wabobpsvr_AzureCalc_AzureCalcRateCard[[#This Row],[Region]]</f>
        <v>A5 HDInsightB13</v>
      </c>
      <c r="B5239">
        <v>13</v>
      </c>
      <c r="C5239" t="s">
        <v>91</v>
      </c>
      <c r="D5239" t="s">
        <v>182</v>
      </c>
      <c r="E5239">
        <v>0.30449999999999999</v>
      </c>
      <c r="F5239" t="s">
        <v>4036</v>
      </c>
      <c r="G5239" s="784" t="s">
        <v>4037</v>
      </c>
      <c r="H5239" s="784" t="s">
        <v>4038</v>
      </c>
      <c r="I5239" s="784" t="s">
        <v>5022</v>
      </c>
    </row>
    <row r="5240" spans="1:9" hidden="1">
      <c r="A5240" t="str">
        <f>Table_wabobpsvr_AzureCalc_AzureCalcRateCard[[#This Row],[ServiceName]]&amp;Table_wabobpsvr_AzureCalc_AzureCalcRateCard[[#This Row],[Price_Level]]&amp;Table_wabobpsvr_AzureCalc_AzureCalcRateCard[[#This Row],[Region]]</f>
        <v>A5 HDInsightC13</v>
      </c>
      <c r="B5240">
        <v>13</v>
      </c>
      <c r="C5240" t="s">
        <v>91</v>
      </c>
      <c r="D5240" t="s">
        <v>184</v>
      </c>
      <c r="E5240">
        <v>0.29139999999999999</v>
      </c>
      <c r="F5240" t="s">
        <v>4036</v>
      </c>
      <c r="G5240" s="784" t="s">
        <v>4037</v>
      </c>
      <c r="H5240" s="784" t="s">
        <v>4038</v>
      </c>
      <c r="I5240" s="784" t="s">
        <v>5022</v>
      </c>
    </row>
    <row r="5241" spans="1:9" hidden="1">
      <c r="A5241" t="str">
        <f>Table_wabobpsvr_AzureCalc_AzureCalcRateCard[[#This Row],[ServiceName]]&amp;Table_wabobpsvr_AzureCalc_AzureCalcRateCard[[#This Row],[Price_Level]]&amp;Table_wabobpsvr_AzureCalc_AzureCalcRateCard[[#This Row],[Region]]</f>
        <v>A5 HDInsightD13</v>
      </c>
      <c r="B5241">
        <v>13</v>
      </c>
      <c r="C5241" t="s">
        <v>91</v>
      </c>
      <c r="D5241" t="s">
        <v>183</v>
      </c>
      <c r="E5241">
        <v>0.27839999999999998</v>
      </c>
      <c r="F5241" t="s">
        <v>4036</v>
      </c>
      <c r="G5241" s="784" t="s">
        <v>4037</v>
      </c>
      <c r="H5241" s="784" t="s">
        <v>4038</v>
      </c>
      <c r="I5241" s="784" t="s">
        <v>5022</v>
      </c>
    </row>
    <row r="5242" spans="1:9" hidden="1">
      <c r="A5242" t="str">
        <f>Table_wabobpsvr_AzureCalc_AzureCalcRateCard[[#This Row],[ServiceName]]&amp;Table_wabobpsvr_AzureCalc_AzureCalcRateCard[[#This Row],[Price_Level]]&amp;Table_wabobpsvr_AzureCalc_AzureCalcRateCard[[#This Row],[Region]]</f>
        <v>A5 HDInsightMOSP11</v>
      </c>
      <c r="B5242">
        <v>11</v>
      </c>
      <c r="C5242" t="s">
        <v>91</v>
      </c>
      <c r="D5242" t="s">
        <v>627</v>
      </c>
      <c r="E5242">
        <v>0.443</v>
      </c>
      <c r="F5242" t="s">
        <v>4036</v>
      </c>
      <c r="G5242" s="784" t="s">
        <v>4431</v>
      </c>
      <c r="H5242" s="784" t="s">
        <v>4431</v>
      </c>
      <c r="I5242" s="784" t="s">
        <v>5708</v>
      </c>
    </row>
    <row r="5243" spans="1:9" hidden="1">
      <c r="A5243" s="784" t="str">
        <f>Table_wabobpsvr_AzureCalc_AzureCalcRateCard[[#This Row],[ServiceName]]&amp;Table_wabobpsvr_AzureCalc_AzureCalcRateCard[[#This Row],[Price_Level]]&amp;Table_wabobpsvr_AzureCalc_AzureCalcRateCard[[#This Row],[Region]]</f>
        <v>A5 HDInsightA11</v>
      </c>
      <c r="B5243" s="784">
        <v>11</v>
      </c>
      <c r="C5243" s="784" t="s">
        <v>91</v>
      </c>
      <c r="D5243" s="784" t="s">
        <v>181</v>
      </c>
      <c r="E5243" s="784">
        <v>0.32340000000000002</v>
      </c>
      <c r="F5243" s="784" t="s">
        <v>4036</v>
      </c>
      <c r="G5243" s="784" t="s">
        <v>4039</v>
      </c>
      <c r="H5243" s="784" t="s">
        <v>4040</v>
      </c>
      <c r="I5243" s="784" t="s">
        <v>5708</v>
      </c>
    </row>
    <row r="5244" spans="1:9" hidden="1">
      <c r="A5244" s="784" t="str">
        <f>Table_wabobpsvr_AzureCalc_AzureCalcRateCard[[#This Row],[ServiceName]]&amp;Table_wabobpsvr_AzureCalc_AzureCalcRateCard[[#This Row],[Price_Level]]&amp;Table_wabobpsvr_AzureCalc_AzureCalcRateCard[[#This Row],[Region]]</f>
        <v>A5 HDInsightB11</v>
      </c>
      <c r="B5244" s="784">
        <v>11</v>
      </c>
      <c r="C5244" s="784" t="s">
        <v>91</v>
      </c>
      <c r="D5244" s="784" t="s">
        <v>182</v>
      </c>
      <c r="E5244" s="784">
        <v>0.31009999999999999</v>
      </c>
      <c r="F5244" s="784" t="s">
        <v>4036</v>
      </c>
      <c r="G5244" s="784" t="s">
        <v>4039</v>
      </c>
      <c r="H5244" s="784" t="s">
        <v>4040</v>
      </c>
      <c r="I5244" s="784" t="s">
        <v>5708</v>
      </c>
    </row>
    <row r="5245" spans="1:9" hidden="1">
      <c r="A5245" s="784" t="str">
        <f>Table_wabobpsvr_AzureCalc_AzureCalcRateCard[[#This Row],[ServiceName]]&amp;Table_wabobpsvr_AzureCalc_AzureCalcRateCard[[#This Row],[Price_Level]]&amp;Table_wabobpsvr_AzureCalc_AzureCalcRateCard[[#This Row],[Region]]</f>
        <v>A5 HDInsightC11</v>
      </c>
      <c r="B5245" s="784">
        <v>11</v>
      </c>
      <c r="C5245" s="784" t="s">
        <v>91</v>
      </c>
      <c r="D5245" s="784" t="s">
        <v>184</v>
      </c>
      <c r="E5245" s="784">
        <v>0.29680000000000001</v>
      </c>
      <c r="F5245" s="784" t="s">
        <v>4036</v>
      </c>
      <c r="G5245" s="784" t="s">
        <v>4039</v>
      </c>
      <c r="H5245" s="784" t="s">
        <v>4040</v>
      </c>
      <c r="I5245" s="784" t="s">
        <v>5708</v>
      </c>
    </row>
    <row r="5246" spans="1:9" hidden="1">
      <c r="A5246" s="784" t="str">
        <f>Table_wabobpsvr_AzureCalc_AzureCalcRateCard[[#This Row],[ServiceName]]&amp;Table_wabobpsvr_AzureCalc_AzureCalcRateCard[[#This Row],[Price_Level]]&amp;Table_wabobpsvr_AzureCalc_AzureCalcRateCard[[#This Row],[Region]]</f>
        <v>Production API  Compute HoursMOSP7</v>
      </c>
      <c r="B5246" s="784">
        <v>7</v>
      </c>
      <c r="C5246" s="784" t="s">
        <v>4431</v>
      </c>
      <c r="D5246" s="784" t="s">
        <v>627</v>
      </c>
      <c r="E5246" s="784">
        <v>999999</v>
      </c>
      <c r="F5246" s="784" t="s">
        <v>3708</v>
      </c>
      <c r="G5246" s="784" t="s">
        <v>4431</v>
      </c>
      <c r="H5246" s="784" t="s">
        <v>4431</v>
      </c>
      <c r="I5246" s="784" t="s">
        <v>4431</v>
      </c>
    </row>
    <row r="5247" spans="1:9" hidden="1">
      <c r="A5247" s="784" t="str">
        <f>Table_wabobpsvr_AzureCalc_AzureCalcRateCard[[#This Row],[ServiceName]]&amp;Table_wabobpsvr_AzureCalc_AzureCalcRateCard[[#This Row],[Price_Level]]&amp;Table_wabobpsvr_AzureCalc_AzureCalcRateCard[[#This Row],[Region]]</f>
        <v>Production API  Compute HoursA7</v>
      </c>
      <c r="B5247" s="784">
        <v>7</v>
      </c>
      <c r="C5247" s="784" t="s">
        <v>4431</v>
      </c>
      <c r="D5247" s="784" t="s">
        <v>181</v>
      </c>
      <c r="E5247" s="784">
        <v>999999</v>
      </c>
      <c r="F5247" s="784" t="s">
        <v>3708</v>
      </c>
      <c r="G5247" s="784" t="s">
        <v>4431</v>
      </c>
      <c r="H5247" s="784" t="s">
        <v>4431</v>
      </c>
      <c r="I5247" s="784" t="s">
        <v>4431</v>
      </c>
    </row>
    <row r="5248" spans="1:9" hidden="1">
      <c r="A5248" t="str">
        <f>Table_wabobpsvr_AzureCalc_AzureCalcRateCard[[#This Row],[ServiceName]]&amp;Table_wabobpsvr_AzureCalc_AzureCalcRateCard[[#This Row],[Price_Level]]&amp;Table_wabobpsvr_AzureCalc_AzureCalcRateCard[[#This Row],[Region]]</f>
        <v>Production API  Compute HoursB7</v>
      </c>
      <c r="B5248">
        <v>7</v>
      </c>
      <c r="C5248" t="s">
        <v>4431</v>
      </c>
      <c r="D5248" t="s">
        <v>182</v>
      </c>
      <c r="E5248">
        <v>999999</v>
      </c>
      <c r="F5248" t="s">
        <v>3708</v>
      </c>
      <c r="G5248" s="784" t="s">
        <v>4431</v>
      </c>
      <c r="H5248" s="784" t="s">
        <v>4431</v>
      </c>
      <c r="I5248" s="784" t="s">
        <v>4431</v>
      </c>
    </row>
    <row r="5249" spans="1:9" hidden="1">
      <c r="A5249" t="str">
        <f>Table_wabobpsvr_AzureCalc_AzureCalcRateCard[[#This Row],[ServiceName]]&amp;Table_wabobpsvr_AzureCalc_AzureCalcRateCard[[#This Row],[Price_Level]]&amp;Table_wabobpsvr_AzureCalc_AzureCalcRateCard[[#This Row],[Region]]</f>
        <v>Production API  Compute HoursC7</v>
      </c>
      <c r="B5249">
        <v>7</v>
      </c>
      <c r="C5249" t="s">
        <v>4431</v>
      </c>
      <c r="D5249" t="s">
        <v>184</v>
      </c>
      <c r="E5249">
        <v>999999</v>
      </c>
      <c r="F5249" t="s">
        <v>3708</v>
      </c>
      <c r="G5249" s="784" t="s">
        <v>4431</v>
      </c>
      <c r="H5249" s="784" t="s">
        <v>4431</v>
      </c>
      <c r="I5249" s="784" t="s">
        <v>4431</v>
      </c>
    </row>
    <row r="5250" spans="1:9" hidden="1">
      <c r="A5250" t="str">
        <f>Table_wabobpsvr_AzureCalc_AzureCalcRateCard[[#This Row],[ServiceName]]&amp;Table_wabobpsvr_AzureCalc_AzureCalcRateCard[[#This Row],[Price_Level]]&amp;Table_wabobpsvr_AzureCalc_AzureCalcRateCard[[#This Row],[Region]]</f>
        <v>Production API  Compute HoursD7</v>
      </c>
      <c r="B5250">
        <v>7</v>
      </c>
      <c r="C5250" t="s">
        <v>4431</v>
      </c>
      <c r="D5250" t="s">
        <v>183</v>
      </c>
      <c r="E5250">
        <v>999999</v>
      </c>
      <c r="F5250" t="s">
        <v>3708</v>
      </c>
      <c r="G5250" s="784" t="s">
        <v>4431</v>
      </c>
      <c r="H5250" s="784" t="s">
        <v>4431</v>
      </c>
      <c r="I5250" s="784" t="s">
        <v>4431</v>
      </c>
    </row>
    <row r="5251" spans="1:9" hidden="1">
      <c r="A5251" t="str">
        <f>Table_wabobpsvr_AzureCalc_AzureCalcRateCard[[#This Row],[ServiceName]]&amp;Table_wabobpsvr_AzureCalc_AzureCalcRateCard[[#This Row],[Price_Level]]&amp;Table_wabobpsvr_AzureCalc_AzureCalcRateCard[[#This Row],[Region]]</f>
        <v>Production API  Compute HoursMOSP6</v>
      </c>
      <c r="B5251">
        <v>6</v>
      </c>
      <c r="C5251" t="s">
        <v>4431</v>
      </c>
      <c r="D5251" t="s">
        <v>627</v>
      </c>
      <c r="E5251">
        <v>999999</v>
      </c>
      <c r="F5251" t="s">
        <v>3708</v>
      </c>
      <c r="G5251" s="784" t="s">
        <v>4431</v>
      </c>
      <c r="H5251" s="784" t="s">
        <v>4431</v>
      </c>
      <c r="I5251" s="784" t="s">
        <v>4431</v>
      </c>
    </row>
    <row r="5252" spans="1:9" hidden="1">
      <c r="A5252" t="str">
        <f>Table_wabobpsvr_AzureCalc_AzureCalcRateCard[[#This Row],[ServiceName]]&amp;Table_wabobpsvr_AzureCalc_AzureCalcRateCard[[#This Row],[Price_Level]]&amp;Table_wabobpsvr_AzureCalc_AzureCalcRateCard[[#This Row],[Region]]</f>
        <v>Production API  Compute HoursA6</v>
      </c>
      <c r="B5252">
        <v>6</v>
      </c>
      <c r="C5252" t="s">
        <v>4431</v>
      </c>
      <c r="D5252" t="s">
        <v>181</v>
      </c>
      <c r="E5252">
        <v>999999</v>
      </c>
      <c r="F5252" t="s">
        <v>3708</v>
      </c>
      <c r="G5252" s="784" t="s">
        <v>4431</v>
      </c>
      <c r="H5252" s="784" t="s">
        <v>4431</v>
      </c>
      <c r="I5252" s="784" t="s">
        <v>4431</v>
      </c>
    </row>
    <row r="5253" spans="1:9" hidden="1">
      <c r="A5253" t="str">
        <f>Table_wabobpsvr_AzureCalc_AzureCalcRateCard[[#This Row],[ServiceName]]&amp;Table_wabobpsvr_AzureCalc_AzureCalcRateCard[[#This Row],[Price_Level]]&amp;Table_wabobpsvr_AzureCalc_AzureCalcRateCard[[#This Row],[Region]]</f>
        <v>Production API  Compute HoursB6</v>
      </c>
      <c r="B5253">
        <v>6</v>
      </c>
      <c r="C5253" t="s">
        <v>4431</v>
      </c>
      <c r="D5253" t="s">
        <v>182</v>
      </c>
      <c r="E5253">
        <v>999999</v>
      </c>
      <c r="F5253" t="s">
        <v>3708</v>
      </c>
      <c r="G5253" s="784" t="s">
        <v>4431</v>
      </c>
      <c r="H5253" s="784" t="s">
        <v>4431</v>
      </c>
      <c r="I5253" s="784" t="s">
        <v>4431</v>
      </c>
    </row>
    <row r="5254" spans="1:9" hidden="1">
      <c r="A5254" t="str">
        <f>Table_wabobpsvr_AzureCalc_AzureCalcRateCard[[#This Row],[ServiceName]]&amp;Table_wabobpsvr_AzureCalc_AzureCalcRateCard[[#This Row],[Price_Level]]&amp;Table_wabobpsvr_AzureCalc_AzureCalcRateCard[[#This Row],[Region]]</f>
        <v>Production API  Compute HoursC6</v>
      </c>
      <c r="B5254">
        <v>6</v>
      </c>
      <c r="C5254" t="s">
        <v>4431</v>
      </c>
      <c r="D5254" t="s">
        <v>184</v>
      </c>
      <c r="E5254">
        <v>999999</v>
      </c>
      <c r="F5254" t="s">
        <v>3708</v>
      </c>
      <c r="G5254" s="784" t="s">
        <v>4431</v>
      </c>
      <c r="H5254" s="784" t="s">
        <v>4431</v>
      </c>
      <c r="I5254" s="784" t="s">
        <v>4431</v>
      </c>
    </row>
    <row r="5255" spans="1:9" hidden="1">
      <c r="A5255" t="str">
        <f>Table_wabobpsvr_AzureCalc_AzureCalcRateCard[[#This Row],[ServiceName]]&amp;Table_wabobpsvr_AzureCalc_AzureCalcRateCard[[#This Row],[Price_Level]]&amp;Table_wabobpsvr_AzureCalc_AzureCalcRateCard[[#This Row],[Region]]</f>
        <v>Production API  Compute HoursD6</v>
      </c>
      <c r="B5255">
        <v>6</v>
      </c>
      <c r="C5255" t="s">
        <v>4431</v>
      </c>
      <c r="D5255" t="s">
        <v>183</v>
      </c>
      <c r="E5255">
        <v>999999</v>
      </c>
      <c r="F5255" t="s">
        <v>3708</v>
      </c>
      <c r="G5255" s="784" t="s">
        <v>4431</v>
      </c>
      <c r="H5255" s="784" t="s">
        <v>4431</v>
      </c>
      <c r="I5255" s="784" t="s">
        <v>4431</v>
      </c>
    </row>
    <row r="5256" spans="1:9" hidden="1">
      <c r="A5256" t="str">
        <f>Table_wabobpsvr_AzureCalc_AzureCalcRateCard[[#This Row],[ServiceName]]&amp;Table_wabobpsvr_AzureCalc_AzureCalcRateCard[[#This Row],[Price_Level]]&amp;Table_wabobpsvr_AzureCalc_AzureCalcRateCard[[#This Row],[Region]]</f>
        <v>Production API  Compute HoursMOSP5</v>
      </c>
      <c r="B5256">
        <v>5</v>
      </c>
      <c r="C5256" t="s">
        <v>4431</v>
      </c>
      <c r="D5256" t="s">
        <v>627</v>
      </c>
      <c r="E5256">
        <v>999999</v>
      </c>
      <c r="F5256" t="s">
        <v>3708</v>
      </c>
      <c r="G5256" s="784" t="s">
        <v>4431</v>
      </c>
      <c r="H5256" s="784" t="s">
        <v>4431</v>
      </c>
      <c r="I5256" s="784" t="s">
        <v>4431</v>
      </c>
    </row>
    <row r="5257" spans="1:9" hidden="1">
      <c r="A5257" t="str">
        <f>Table_wabobpsvr_AzureCalc_AzureCalcRateCard[[#This Row],[ServiceName]]&amp;Table_wabobpsvr_AzureCalc_AzureCalcRateCard[[#This Row],[Price_Level]]&amp;Table_wabobpsvr_AzureCalc_AzureCalcRateCard[[#This Row],[Region]]</f>
        <v>Production API  Compute HoursA5</v>
      </c>
      <c r="B5257">
        <v>5</v>
      </c>
      <c r="C5257" t="s">
        <v>4431</v>
      </c>
      <c r="D5257" t="s">
        <v>181</v>
      </c>
      <c r="E5257">
        <v>999999</v>
      </c>
      <c r="F5257" t="s">
        <v>3708</v>
      </c>
      <c r="G5257" s="784" t="s">
        <v>4431</v>
      </c>
      <c r="H5257" s="784" t="s">
        <v>4431</v>
      </c>
      <c r="I5257" s="784" t="s">
        <v>4431</v>
      </c>
    </row>
    <row r="5258" spans="1:9" hidden="1">
      <c r="A5258" t="str">
        <f>Table_wabobpsvr_AzureCalc_AzureCalcRateCard[[#This Row],[ServiceName]]&amp;Table_wabobpsvr_AzureCalc_AzureCalcRateCard[[#This Row],[Price_Level]]&amp;Table_wabobpsvr_AzureCalc_AzureCalcRateCard[[#This Row],[Region]]</f>
        <v>Production API  Compute HoursB5</v>
      </c>
      <c r="B5258">
        <v>5</v>
      </c>
      <c r="C5258" t="s">
        <v>4431</v>
      </c>
      <c r="D5258" t="s">
        <v>182</v>
      </c>
      <c r="E5258">
        <v>999999</v>
      </c>
      <c r="F5258" t="s">
        <v>3708</v>
      </c>
      <c r="G5258" s="784" t="s">
        <v>4431</v>
      </c>
      <c r="H5258" s="784" t="s">
        <v>4431</v>
      </c>
      <c r="I5258" s="784" t="s">
        <v>4431</v>
      </c>
    </row>
    <row r="5259" spans="1:9" hidden="1">
      <c r="A5259" t="str">
        <f>Table_wabobpsvr_AzureCalc_AzureCalcRateCard[[#This Row],[ServiceName]]&amp;Table_wabobpsvr_AzureCalc_AzureCalcRateCard[[#This Row],[Price_Level]]&amp;Table_wabobpsvr_AzureCalc_AzureCalcRateCard[[#This Row],[Region]]</f>
        <v>Production API  Compute HoursC5</v>
      </c>
      <c r="B5259">
        <v>5</v>
      </c>
      <c r="C5259" t="s">
        <v>4431</v>
      </c>
      <c r="D5259" t="s">
        <v>184</v>
      </c>
      <c r="E5259">
        <v>999999</v>
      </c>
      <c r="F5259" t="s">
        <v>3708</v>
      </c>
      <c r="G5259" s="784" t="s">
        <v>4431</v>
      </c>
      <c r="H5259" s="784" t="s">
        <v>4431</v>
      </c>
      <c r="I5259" s="784" t="s">
        <v>4431</v>
      </c>
    </row>
    <row r="5260" spans="1:9" hidden="1">
      <c r="A5260" t="str">
        <f>Table_wabobpsvr_AzureCalc_AzureCalcRateCard[[#This Row],[ServiceName]]&amp;Table_wabobpsvr_AzureCalc_AzureCalcRateCard[[#This Row],[Price_Level]]&amp;Table_wabobpsvr_AzureCalc_AzureCalcRateCard[[#This Row],[Region]]</f>
        <v>Production API  Compute HoursD5</v>
      </c>
      <c r="B5260">
        <v>5</v>
      </c>
      <c r="C5260" t="s">
        <v>4431</v>
      </c>
      <c r="D5260" t="s">
        <v>183</v>
      </c>
      <c r="E5260">
        <v>999999</v>
      </c>
      <c r="F5260" t="s">
        <v>3708</v>
      </c>
      <c r="G5260" s="784" t="s">
        <v>4431</v>
      </c>
      <c r="H5260" s="784" t="s">
        <v>4431</v>
      </c>
      <c r="I5260" s="784" t="s">
        <v>4431</v>
      </c>
    </row>
    <row r="5261" spans="1:9" hidden="1">
      <c r="A5261" t="str">
        <f>Table_wabobpsvr_AzureCalc_AzureCalcRateCard[[#This Row],[ServiceName]]&amp;Table_wabobpsvr_AzureCalc_AzureCalcRateCard[[#This Row],[Price_Level]]&amp;Table_wabobpsvr_AzureCalc_AzureCalcRateCard[[#This Row],[Region]]</f>
        <v>Production API  Compute HoursMOSP4</v>
      </c>
      <c r="B5261">
        <v>4</v>
      </c>
      <c r="C5261" t="s">
        <v>4431</v>
      </c>
      <c r="D5261" t="s">
        <v>627</v>
      </c>
      <c r="E5261">
        <v>999999</v>
      </c>
      <c r="F5261" t="s">
        <v>3708</v>
      </c>
      <c r="G5261" s="784" t="s">
        <v>4431</v>
      </c>
      <c r="H5261" s="784" t="s">
        <v>4431</v>
      </c>
      <c r="I5261" s="784" t="s">
        <v>4431</v>
      </c>
    </row>
    <row r="5262" spans="1:9" hidden="1">
      <c r="A5262" t="str">
        <f>Table_wabobpsvr_AzureCalc_AzureCalcRateCard[[#This Row],[ServiceName]]&amp;Table_wabobpsvr_AzureCalc_AzureCalcRateCard[[#This Row],[Price_Level]]&amp;Table_wabobpsvr_AzureCalc_AzureCalcRateCard[[#This Row],[Region]]</f>
        <v>Production API  Compute HoursA4</v>
      </c>
      <c r="B5262">
        <v>4</v>
      </c>
      <c r="C5262" t="s">
        <v>4431</v>
      </c>
      <c r="D5262" t="s">
        <v>181</v>
      </c>
      <c r="E5262">
        <v>999999</v>
      </c>
      <c r="F5262" t="s">
        <v>3708</v>
      </c>
      <c r="G5262" s="784" t="s">
        <v>4431</v>
      </c>
      <c r="H5262" s="784" t="s">
        <v>4431</v>
      </c>
      <c r="I5262" s="784" t="s">
        <v>4431</v>
      </c>
    </row>
    <row r="5263" spans="1:9" hidden="1">
      <c r="A5263" t="str">
        <f>Table_wabobpsvr_AzureCalc_AzureCalcRateCard[[#This Row],[ServiceName]]&amp;Table_wabobpsvr_AzureCalc_AzureCalcRateCard[[#This Row],[Price_Level]]&amp;Table_wabobpsvr_AzureCalc_AzureCalcRateCard[[#This Row],[Region]]</f>
        <v>Production API  Compute HoursB4</v>
      </c>
      <c r="B5263">
        <v>4</v>
      </c>
      <c r="C5263" t="s">
        <v>4431</v>
      </c>
      <c r="D5263" t="s">
        <v>182</v>
      </c>
      <c r="E5263">
        <v>999999</v>
      </c>
      <c r="F5263" t="s">
        <v>3708</v>
      </c>
      <c r="G5263" s="784" t="s">
        <v>4431</v>
      </c>
      <c r="H5263" s="784" t="s">
        <v>4431</v>
      </c>
      <c r="I5263" s="784" t="s">
        <v>4431</v>
      </c>
    </row>
    <row r="5264" spans="1:9" hidden="1">
      <c r="A5264" t="str">
        <f>Table_wabobpsvr_AzureCalc_AzureCalcRateCard[[#This Row],[ServiceName]]&amp;Table_wabobpsvr_AzureCalc_AzureCalcRateCard[[#This Row],[Price_Level]]&amp;Table_wabobpsvr_AzureCalc_AzureCalcRateCard[[#This Row],[Region]]</f>
        <v>A11 HDInsight (Non-Windows)D10</v>
      </c>
      <c r="B5264">
        <v>10</v>
      </c>
      <c r="C5264" t="s">
        <v>91</v>
      </c>
      <c r="D5264" t="s">
        <v>183</v>
      </c>
      <c r="E5264">
        <v>1.738</v>
      </c>
      <c r="F5264" t="s">
        <v>4029</v>
      </c>
      <c r="G5264" s="784" t="s">
        <v>4030</v>
      </c>
      <c r="H5264" s="784" t="s">
        <v>4031</v>
      </c>
      <c r="I5264" s="784" t="s">
        <v>5491</v>
      </c>
    </row>
    <row r="5265" spans="1:9" hidden="1">
      <c r="A5265" t="str">
        <f>Table_wabobpsvr_AzureCalc_AzureCalcRateCard[[#This Row],[ServiceName]]&amp;Table_wabobpsvr_AzureCalc_AzureCalcRateCard[[#This Row],[Price_Level]]&amp;Table_wabobpsvr_AzureCalc_AzureCalcRateCard[[#This Row],[Region]]</f>
        <v>A1 HDInsightD16</v>
      </c>
      <c r="B5265">
        <v>16</v>
      </c>
      <c r="C5265" t="s">
        <v>91</v>
      </c>
      <c r="D5265" t="s">
        <v>183</v>
      </c>
      <c r="E5265">
        <v>6.4600000000000005E-2</v>
      </c>
      <c r="F5265" t="s">
        <v>3546</v>
      </c>
      <c r="G5265" s="784" t="s">
        <v>3664</v>
      </c>
      <c r="H5265" s="784" t="s">
        <v>3665</v>
      </c>
      <c r="I5265" s="784" t="s">
        <v>4431</v>
      </c>
    </row>
    <row r="5266" spans="1:9" hidden="1">
      <c r="A5266" t="str">
        <f>Table_wabobpsvr_AzureCalc_AzureCalcRateCard[[#This Row],[ServiceName]]&amp;Table_wabobpsvr_AzureCalc_AzureCalcRateCard[[#This Row],[Price_Level]]&amp;Table_wabobpsvr_AzureCalc_AzureCalcRateCard[[#This Row],[Region]]</f>
        <v>A9 HDInsight (Non-Windows)MOSP10</v>
      </c>
      <c r="B5266">
        <v>10</v>
      </c>
      <c r="C5266" t="s">
        <v>91</v>
      </c>
      <c r="D5266" t="s">
        <v>627</v>
      </c>
      <c r="E5266">
        <v>2.4500000000000002</v>
      </c>
      <c r="F5266" t="s">
        <v>3551</v>
      </c>
      <c r="G5266" s="784" t="s">
        <v>4431</v>
      </c>
      <c r="H5266" s="784" t="s">
        <v>4431</v>
      </c>
      <c r="I5266" s="784" t="s">
        <v>5709</v>
      </c>
    </row>
    <row r="5267" spans="1:9" hidden="1">
      <c r="A5267" t="str">
        <f>Table_wabobpsvr_AzureCalc_AzureCalcRateCard[[#This Row],[ServiceName]]&amp;Table_wabobpsvr_AzureCalc_AzureCalcRateCard[[#This Row],[Price_Level]]&amp;Table_wabobpsvr_AzureCalc_AzureCalcRateCard[[#This Row],[Region]]</f>
        <v>Monthly FeeB12</v>
      </c>
      <c r="B5267">
        <v>12</v>
      </c>
      <c r="C5267" t="s">
        <v>4431</v>
      </c>
      <c r="D5267" t="s">
        <v>182</v>
      </c>
      <c r="E5267">
        <v>999999</v>
      </c>
      <c r="F5267" t="s">
        <v>3556</v>
      </c>
      <c r="G5267" s="784" t="s">
        <v>4431</v>
      </c>
      <c r="H5267" s="784" t="s">
        <v>4431</v>
      </c>
      <c r="I5267" s="784" t="s">
        <v>4431</v>
      </c>
    </row>
    <row r="5268" spans="1:9" hidden="1">
      <c r="A5268" s="784" t="str">
        <f>Table_wabobpsvr_AzureCalc_AzureCalcRateCard[[#This Row],[ServiceName]]&amp;Table_wabobpsvr_AzureCalc_AzureCalcRateCard[[#This Row],[Price_Level]]&amp;Table_wabobpsvr_AzureCalc_AzureCalcRateCard[[#This Row],[Region]]</f>
        <v>ExpressRoute (Carrier) 100 Mbps ConnectionsMOSP</v>
      </c>
      <c r="B5268" s="784"/>
      <c r="C5268" s="784" t="s">
        <v>594</v>
      </c>
      <c r="D5268" s="784" t="s">
        <v>627</v>
      </c>
      <c r="E5268" s="784">
        <v>1300</v>
      </c>
      <c r="F5268" s="784" t="s">
        <v>834</v>
      </c>
      <c r="G5268" s="784" t="s">
        <v>4431</v>
      </c>
      <c r="H5268" s="784" t="s">
        <v>4431</v>
      </c>
      <c r="I5268" s="784" t="s">
        <v>5710</v>
      </c>
    </row>
    <row r="5269" spans="1:9" hidden="1">
      <c r="A5269" s="784" t="str">
        <f>Table_wabobpsvr_AzureCalc_AzureCalcRateCard[[#This Row],[ServiceName]]&amp;Table_wabobpsvr_AzureCalc_AzureCalcRateCard[[#This Row],[Price_Level]]&amp;Table_wabobpsvr_AzureCalc_AzureCalcRateCard[[#This Row],[Region]]</f>
        <v>ExpressRoute (Carrier) 100 Mbps ConnectionsA</v>
      </c>
      <c r="B5269" s="784"/>
      <c r="C5269" s="784" t="s">
        <v>594</v>
      </c>
      <c r="D5269" s="784" t="s">
        <v>181</v>
      </c>
      <c r="E5269" s="784">
        <v>1261</v>
      </c>
      <c r="F5269" s="784" t="s">
        <v>834</v>
      </c>
      <c r="G5269" s="784" t="s">
        <v>2132</v>
      </c>
      <c r="H5269" s="784" t="s">
        <v>2133</v>
      </c>
      <c r="I5269" s="784" t="s">
        <v>5710</v>
      </c>
    </row>
    <row r="5270" spans="1:9" hidden="1">
      <c r="A5270" s="784" t="str">
        <f>Table_wabobpsvr_AzureCalc_AzureCalcRateCard[[#This Row],[ServiceName]]&amp;Table_wabobpsvr_AzureCalc_AzureCalcRateCard[[#This Row],[Price_Level]]&amp;Table_wabobpsvr_AzureCalc_AzureCalcRateCard[[#This Row],[Region]]</f>
        <v>ExpressRoute (Carrier) 100 Mbps ConnectionsB</v>
      </c>
      <c r="B5270" s="784"/>
      <c r="C5270" s="784" t="s">
        <v>594</v>
      </c>
      <c r="D5270" s="784" t="s">
        <v>182</v>
      </c>
      <c r="E5270" s="784">
        <v>1222</v>
      </c>
      <c r="F5270" s="784" t="s">
        <v>834</v>
      </c>
      <c r="G5270" s="784" t="s">
        <v>2132</v>
      </c>
      <c r="H5270" s="784" t="s">
        <v>2133</v>
      </c>
      <c r="I5270" s="784" t="s">
        <v>5710</v>
      </c>
    </row>
    <row r="5271" spans="1:9" hidden="1">
      <c r="A5271" s="784" t="str">
        <f>Table_wabobpsvr_AzureCalc_AzureCalcRateCard[[#This Row],[ServiceName]]&amp;Table_wabobpsvr_AzureCalc_AzureCalcRateCard[[#This Row],[Price_Level]]&amp;Table_wabobpsvr_AzureCalc_AzureCalcRateCard[[#This Row],[Region]]</f>
        <v>ExpressRoute (Carrier) 100 Mbps ConnectionsC</v>
      </c>
      <c r="B5271" s="784"/>
      <c r="C5271" s="784" t="s">
        <v>594</v>
      </c>
      <c r="D5271" s="784" t="s">
        <v>184</v>
      </c>
      <c r="E5271" s="784">
        <v>1183</v>
      </c>
      <c r="F5271" s="784" t="s">
        <v>834</v>
      </c>
      <c r="G5271" s="784" t="s">
        <v>2132</v>
      </c>
      <c r="H5271" s="784" t="s">
        <v>2133</v>
      </c>
      <c r="I5271" s="784" t="s">
        <v>5710</v>
      </c>
    </row>
    <row r="5272" spans="1:9" hidden="1">
      <c r="A5272" s="784" t="str">
        <f>Table_wabobpsvr_AzureCalc_AzureCalcRateCard[[#This Row],[ServiceName]]&amp;Table_wabobpsvr_AzureCalc_AzureCalcRateCard[[#This Row],[Price_Level]]&amp;Table_wabobpsvr_AzureCalc_AzureCalcRateCard[[#This Row],[Region]]</f>
        <v>ExpressRoute (Carrier) 100 Mbps ConnectionsD</v>
      </c>
      <c r="B5272" s="784"/>
      <c r="C5272" s="784" t="s">
        <v>594</v>
      </c>
      <c r="D5272" s="784" t="s">
        <v>183</v>
      </c>
      <c r="E5272" s="784">
        <v>1144</v>
      </c>
      <c r="F5272" s="784" t="s">
        <v>834</v>
      </c>
      <c r="G5272" s="784" t="s">
        <v>2132</v>
      </c>
      <c r="H5272" s="784" t="s">
        <v>2133</v>
      </c>
      <c r="I5272" s="784" t="s">
        <v>5710</v>
      </c>
    </row>
    <row r="5273" spans="1:9" hidden="1">
      <c r="A5273" s="784" t="str">
        <f>Table_wabobpsvr_AzureCalc_AzureCalcRateCard[[#This Row],[ServiceName]]&amp;Table_wabobpsvr_AzureCalc_AzureCalcRateCard[[#This Row],[Price_Level]]&amp;Table_wabobpsvr_AzureCalc_AzureCalcRateCard[[#This Row],[Region]]</f>
        <v>ExpressRoute (Carrier) 50 Mbps ConnectionsMOSP</v>
      </c>
      <c r="B5273" s="784"/>
      <c r="C5273" s="784" t="s">
        <v>594</v>
      </c>
      <c r="D5273" s="784" t="s">
        <v>627</v>
      </c>
      <c r="E5273" s="784">
        <v>872</v>
      </c>
      <c r="F5273" s="784" t="s">
        <v>835</v>
      </c>
      <c r="G5273" s="784" t="s">
        <v>4431</v>
      </c>
      <c r="H5273" s="784" t="s">
        <v>4431</v>
      </c>
      <c r="I5273" s="784" t="s">
        <v>5711</v>
      </c>
    </row>
    <row r="5274" spans="1:9" hidden="1">
      <c r="A5274" s="784" t="str">
        <f>Table_wabobpsvr_AzureCalc_AzureCalcRateCard[[#This Row],[ServiceName]]&amp;Table_wabobpsvr_AzureCalc_AzureCalcRateCard[[#This Row],[Price_Level]]&amp;Table_wabobpsvr_AzureCalc_AzureCalcRateCard[[#This Row],[Region]]</f>
        <v>ExpressRoute (Carrier) 50 Mbps ConnectionsA</v>
      </c>
      <c r="B5274" s="784"/>
      <c r="C5274" s="784" t="s">
        <v>594</v>
      </c>
      <c r="D5274" s="784" t="s">
        <v>181</v>
      </c>
      <c r="E5274" s="784">
        <v>845.84</v>
      </c>
      <c r="F5274" s="784" t="s">
        <v>835</v>
      </c>
      <c r="G5274" s="784" t="s">
        <v>2134</v>
      </c>
      <c r="H5274" s="784" t="s">
        <v>2135</v>
      </c>
      <c r="I5274" s="784" t="s">
        <v>5711</v>
      </c>
    </row>
    <row r="5275" spans="1:9" hidden="1">
      <c r="A5275" s="784" t="str">
        <f>Table_wabobpsvr_AzureCalc_AzureCalcRateCard[[#This Row],[ServiceName]]&amp;Table_wabobpsvr_AzureCalc_AzureCalcRateCard[[#This Row],[Price_Level]]&amp;Table_wabobpsvr_AzureCalc_AzureCalcRateCard[[#This Row],[Region]]</f>
        <v>ExpressRoute (Carrier) 50 Mbps ConnectionsB</v>
      </c>
      <c r="B5275" s="784"/>
      <c r="C5275" s="784" t="s">
        <v>594</v>
      </c>
      <c r="D5275" s="784" t="s">
        <v>182</v>
      </c>
      <c r="E5275" s="784">
        <v>819.68</v>
      </c>
      <c r="F5275" s="784" t="s">
        <v>835</v>
      </c>
      <c r="G5275" s="784" t="s">
        <v>2134</v>
      </c>
      <c r="H5275" s="784" t="s">
        <v>2136</v>
      </c>
      <c r="I5275" s="784" t="s">
        <v>5711</v>
      </c>
    </row>
    <row r="5276" spans="1:9" hidden="1">
      <c r="A5276" s="784" t="str">
        <f>Table_wabobpsvr_AzureCalc_AzureCalcRateCard[[#This Row],[ServiceName]]&amp;Table_wabobpsvr_AzureCalc_AzureCalcRateCard[[#This Row],[Price_Level]]&amp;Table_wabobpsvr_AzureCalc_AzureCalcRateCard[[#This Row],[Region]]</f>
        <v>ExpressRoute (Carrier) 50 Mbps ConnectionsC</v>
      </c>
      <c r="B5276" s="784"/>
      <c r="C5276" s="784" t="s">
        <v>594</v>
      </c>
      <c r="D5276" s="784" t="s">
        <v>184</v>
      </c>
      <c r="E5276" s="784">
        <v>793.52</v>
      </c>
      <c r="F5276" s="784" t="s">
        <v>835</v>
      </c>
      <c r="G5276" s="784" t="s">
        <v>2134</v>
      </c>
      <c r="H5276" s="784" t="s">
        <v>2136</v>
      </c>
      <c r="I5276" s="784" t="s">
        <v>5711</v>
      </c>
    </row>
    <row r="5277" spans="1:9" hidden="1">
      <c r="A5277" s="784" t="str">
        <f>Table_wabobpsvr_AzureCalc_AzureCalcRateCard[[#This Row],[ServiceName]]&amp;Table_wabobpsvr_AzureCalc_AzureCalcRateCard[[#This Row],[Price_Level]]&amp;Table_wabobpsvr_AzureCalc_AzureCalcRateCard[[#This Row],[Region]]</f>
        <v>ExpressRoute (Carrier) 50 Mbps ConnectionsD</v>
      </c>
      <c r="B5277" s="784"/>
      <c r="C5277" s="784" t="s">
        <v>594</v>
      </c>
      <c r="D5277" s="784" t="s">
        <v>183</v>
      </c>
      <c r="E5277" s="784">
        <v>767.36</v>
      </c>
      <c r="F5277" s="784" t="s">
        <v>835</v>
      </c>
      <c r="G5277" s="784" t="s">
        <v>2134</v>
      </c>
      <c r="H5277" s="784" t="s">
        <v>2136</v>
      </c>
      <c r="I5277" s="784" t="s">
        <v>5711</v>
      </c>
    </row>
    <row r="5278" spans="1:9" hidden="1">
      <c r="A5278" t="str">
        <f>Table_wabobpsvr_AzureCalc_AzureCalcRateCard[[#This Row],[ServiceName]]&amp;Table_wabobpsvr_AzureCalc_AzureCalcRateCard[[#This Row],[Price_Level]]&amp;Table_wabobpsvr_AzureCalc_AzureCalcRateCard[[#This Row],[Region]]</f>
        <v>ExpressRoute (Carrier) 500 Mbps ConnectionsMOSP</v>
      </c>
      <c r="C5278" t="s">
        <v>594</v>
      </c>
      <c r="D5278" t="s">
        <v>627</v>
      </c>
      <c r="E5278">
        <v>5200</v>
      </c>
      <c r="F5278" t="s">
        <v>819</v>
      </c>
      <c r="G5278" s="784" t="s">
        <v>4431</v>
      </c>
      <c r="H5278" s="784" t="s">
        <v>4431</v>
      </c>
      <c r="I5278" s="784" t="s">
        <v>5712</v>
      </c>
    </row>
    <row r="5279" spans="1:9" hidden="1">
      <c r="A5279" t="str">
        <f>Table_wabobpsvr_AzureCalc_AzureCalcRateCard[[#This Row],[ServiceName]]&amp;Table_wabobpsvr_AzureCalc_AzureCalcRateCard[[#This Row],[Price_Level]]&amp;Table_wabobpsvr_AzureCalc_AzureCalcRateCard[[#This Row],[Region]]</f>
        <v>ExpressRoute (Carrier) 500 Mbps ConnectionsA</v>
      </c>
      <c r="C5279" t="s">
        <v>594</v>
      </c>
      <c r="D5279" t="s">
        <v>181</v>
      </c>
      <c r="E5279">
        <v>5044</v>
      </c>
      <c r="F5279" t="s">
        <v>819</v>
      </c>
      <c r="G5279" s="784" t="s">
        <v>2056</v>
      </c>
      <c r="H5279" s="784" t="s">
        <v>2057</v>
      </c>
      <c r="I5279" s="784" t="s">
        <v>5712</v>
      </c>
    </row>
    <row r="5280" spans="1:9" hidden="1">
      <c r="A5280" t="str">
        <f>Table_wabobpsvr_AzureCalc_AzureCalcRateCard[[#This Row],[ServiceName]]&amp;Table_wabobpsvr_AzureCalc_AzureCalcRateCard[[#This Row],[Price_Level]]&amp;Table_wabobpsvr_AzureCalc_AzureCalcRateCard[[#This Row],[Region]]</f>
        <v>ExpressRoute (Carrier) 500 Mbps ConnectionsB</v>
      </c>
      <c r="C5280" t="s">
        <v>594</v>
      </c>
      <c r="D5280" t="s">
        <v>182</v>
      </c>
      <c r="E5280">
        <v>4888</v>
      </c>
      <c r="F5280" t="s">
        <v>819</v>
      </c>
      <c r="G5280" s="784" t="s">
        <v>2056</v>
      </c>
      <c r="H5280" s="784" t="s">
        <v>2057</v>
      </c>
      <c r="I5280" s="784" t="s">
        <v>5712</v>
      </c>
    </row>
    <row r="5281" spans="1:9" hidden="1">
      <c r="A5281" t="str">
        <f>Table_wabobpsvr_AzureCalc_AzureCalcRateCard[[#This Row],[ServiceName]]&amp;Table_wabobpsvr_AzureCalc_AzureCalcRateCard[[#This Row],[Price_Level]]&amp;Table_wabobpsvr_AzureCalc_AzureCalcRateCard[[#This Row],[Region]]</f>
        <v>ExpressRoute (Carrier) 500 Mbps ConnectionsC</v>
      </c>
      <c r="C5281" t="s">
        <v>594</v>
      </c>
      <c r="D5281" t="s">
        <v>184</v>
      </c>
      <c r="E5281">
        <v>4732</v>
      </c>
      <c r="F5281" t="s">
        <v>819</v>
      </c>
      <c r="G5281" s="784" t="s">
        <v>2056</v>
      </c>
      <c r="H5281" s="784" t="s">
        <v>2057</v>
      </c>
      <c r="I5281" s="784" t="s">
        <v>5712</v>
      </c>
    </row>
    <row r="5282" spans="1:9" hidden="1">
      <c r="A5282" t="str">
        <f>Table_wabobpsvr_AzureCalc_AzureCalcRateCard[[#This Row],[ServiceName]]&amp;Table_wabobpsvr_AzureCalc_AzureCalcRateCard[[#This Row],[Price_Level]]&amp;Table_wabobpsvr_AzureCalc_AzureCalcRateCard[[#This Row],[Region]]</f>
        <v>A8 HDInsightA</v>
      </c>
      <c r="C5282" t="s">
        <v>91</v>
      </c>
      <c r="D5282" t="s">
        <v>181</v>
      </c>
      <c r="E5282">
        <v>1.788</v>
      </c>
      <c r="F5282" t="s">
        <v>4008</v>
      </c>
      <c r="G5282" s="784" t="s">
        <v>4041</v>
      </c>
      <c r="H5282" s="784" t="s">
        <v>4042</v>
      </c>
      <c r="I5282" s="784" t="s">
        <v>5713</v>
      </c>
    </row>
    <row r="5283" spans="1:9" hidden="1">
      <c r="A5283" t="str">
        <f>Table_wabobpsvr_AzureCalc_AzureCalcRateCard[[#This Row],[ServiceName]]&amp;Table_wabobpsvr_AzureCalc_AzureCalcRateCard[[#This Row],[Price_Level]]&amp;Table_wabobpsvr_AzureCalc_AzureCalcRateCard[[#This Row],[Region]]</f>
        <v>A8 HDInsightB</v>
      </c>
      <c r="C5283" t="s">
        <v>91</v>
      </c>
      <c r="D5283" t="s">
        <v>182</v>
      </c>
      <c r="E5283">
        <v>1.7150000000000001</v>
      </c>
      <c r="F5283" t="s">
        <v>4008</v>
      </c>
      <c r="G5283" s="784" t="s">
        <v>4041</v>
      </c>
      <c r="H5283" s="784" t="s">
        <v>4042</v>
      </c>
      <c r="I5283" s="784" t="s">
        <v>5713</v>
      </c>
    </row>
    <row r="5284" spans="1:9" hidden="1">
      <c r="A5284" t="str">
        <f>Table_wabobpsvr_AzureCalc_AzureCalcRateCard[[#This Row],[ServiceName]]&amp;Table_wabobpsvr_AzureCalc_AzureCalcRateCard[[#This Row],[Price_Level]]&amp;Table_wabobpsvr_AzureCalc_AzureCalcRateCard[[#This Row],[Region]]</f>
        <v>A8 HDInsightC</v>
      </c>
      <c r="C5284" t="s">
        <v>91</v>
      </c>
      <c r="D5284" t="s">
        <v>184</v>
      </c>
      <c r="E5284">
        <v>1.641</v>
      </c>
      <c r="F5284" t="s">
        <v>4008</v>
      </c>
      <c r="G5284" s="784" t="s">
        <v>4041</v>
      </c>
      <c r="H5284" s="784" t="s">
        <v>4042</v>
      </c>
      <c r="I5284" s="784" t="s">
        <v>5713</v>
      </c>
    </row>
    <row r="5285" spans="1:9" hidden="1">
      <c r="A5285" t="str">
        <f>Table_wabobpsvr_AzureCalc_AzureCalcRateCard[[#This Row],[ServiceName]]&amp;Table_wabobpsvr_AzureCalc_AzureCalcRateCard[[#This Row],[Price_Level]]&amp;Table_wabobpsvr_AzureCalc_AzureCalcRateCard[[#This Row],[Region]]</f>
        <v>A8 HDInsightD</v>
      </c>
      <c r="C5285" t="s">
        <v>91</v>
      </c>
      <c r="D5285" t="s">
        <v>183</v>
      </c>
      <c r="E5285">
        <v>1.5680000000000001</v>
      </c>
      <c r="F5285" t="s">
        <v>4008</v>
      </c>
      <c r="G5285" s="784" t="s">
        <v>4041</v>
      </c>
      <c r="H5285" s="784" t="s">
        <v>4042</v>
      </c>
      <c r="I5285" s="784" t="s">
        <v>5713</v>
      </c>
    </row>
    <row r="5286" spans="1:9" hidden="1">
      <c r="A5286" t="str">
        <f>Table_wabobpsvr_AzureCalc_AzureCalcRateCard[[#This Row],[ServiceName]]&amp;Table_wabobpsvr_AzureCalc_AzureCalcRateCard[[#This Row],[Price_Level]]&amp;Table_wabobpsvr_AzureCalc_AzureCalcRateCard[[#This Row],[Region]]</f>
        <v>Data Transfer Out - Zone 1 - Tier 2D</v>
      </c>
      <c r="C5286" t="s">
        <v>785</v>
      </c>
      <c r="D5286" t="s">
        <v>183</v>
      </c>
      <c r="E5286">
        <v>7.6560000000000003E-2</v>
      </c>
      <c r="F5286" t="s">
        <v>935</v>
      </c>
      <c r="G5286" s="784" t="s">
        <v>2092</v>
      </c>
      <c r="H5286" s="784" t="s">
        <v>2093</v>
      </c>
      <c r="I5286" s="784" t="s">
        <v>5714</v>
      </c>
    </row>
    <row r="5287" spans="1:9" hidden="1">
      <c r="A5287" t="str">
        <f>Table_wabobpsvr_AzureCalc_AzureCalcRateCard[[#This Row],[ServiceName]]&amp;Table_wabobpsvr_AzureCalc_AzureCalcRateCard[[#This Row],[Price_Level]]&amp;Table_wabobpsvr_AzureCalc_AzureCalcRateCard[[#This Row],[Region]]</f>
        <v>Data Transfer Out - Zone 1 - Tier 3MOSP</v>
      </c>
      <c r="C5287" t="s">
        <v>785</v>
      </c>
      <c r="D5287" t="s">
        <v>627</v>
      </c>
      <c r="E5287">
        <v>7.0000000000000007E-2</v>
      </c>
      <c r="F5287" t="s">
        <v>936</v>
      </c>
      <c r="G5287" s="784" t="s">
        <v>4431</v>
      </c>
      <c r="H5287" s="784" t="s">
        <v>4431</v>
      </c>
      <c r="I5287" s="784" t="s">
        <v>5714</v>
      </c>
    </row>
    <row r="5288" spans="1:9" hidden="1">
      <c r="A5288" s="784" t="str">
        <f>Table_wabobpsvr_AzureCalc_AzureCalcRateCard[[#This Row],[ServiceName]]&amp;Table_wabobpsvr_AzureCalc_AzureCalcRateCard[[#This Row],[Price_Level]]&amp;Table_wabobpsvr_AzureCalc_AzureCalcRateCard[[#This Row],[Region]]</f>
        <v>Data Transfer Out - Zone 1 - Tier 3A</v>
      </c>
      <c r="B5288" s="784"/>
      <c r="C5288" s="784" t="s">
        <v>785</v>
      </c>
      <c r="D5288" s="784" t="s">
        <v>181</v>
      </c>
      <c r="E5288" s="784">
        <v>8.4390000000000007E-2</v>
      </c>
      <c r="F5288" s="784" t="s">
        <v>936</v>
      </c>
      <c r="G5288" s="784" t="s">
        <v>2092</v>
      </c>
      <c r="H5288" s="784" t="s">
        <v>2093</v>
      </c>
      <c r="I5288" s="784" t="s">
        <v>5714</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2A</v>
      </c>
      <c r="C5289" t="s">
        <v>785</v>
      </c>
      <c r="D5289" t="s">
        <v>181</v>
      </c>
      <c r="E5289">
        <v>7.4999999999999997E-2</v>
      </c>
      <c r="F5289" t="s">
        <v>924</v>
      </c>
      <c r="G5289" s="784" t="s">
        <v>1950</v>
      </c>
      <c r="H5289" s="784" t="s">
        <v>1951</v>
      </c>
      <c r="I5289" s="784" t="s">
        <v>5715</v>
      </c>
    </row>
    <row r="5290" spans="1:9" hidden="1">
      <c r="A5290" t="str">
        <f>Table_wabobpsvr_AzureCalc_AzureCalcRateCard[[#This Row],[ServiceName]]&amp;Table_wabobpsvr_AzureCalc_AzureCalcRateCard[[#This Row],[Price_Level]]&amp;Table_wabobpsvr_AzureCalc_AzureCalcRateCard[[#This Row],[Region]]</f>
        <v>Data Transfer Out - Zone 1 - Tier 3B</v>
      </c>
      <c r="C5290" t="s">
        <v>785</v>
      </c>
      <c r="D5290" t="s">
        <v>182</v>
      </c>
      <c r="E5290">
        <v>8.1780000000000005E-2</v>
      </c>
      <c r="F5290" t="s">
        <v>936</v>
      </c>
      <c r="G5290" s="784" t="s">
        <v>2092</v>
      </c>
      <c r="H5290" s="784" t="s">
        <v>2093</v>
      </c>
      <c r="I5290" s="784" t="s">
        <v>5714</v>
      </c>
    </row>
    <row r="5291" spans="1:9" hidden="1">
      <c r="A5291" t="str">
        <f>Table_wabobpsvr_AzureCalc_AzureCalcRateCard[[#This Row],[ServiceName]]&amp;Table_wabobpsvr_AzureCalc_AzureCalcRateCard[[#This Row],[Price_Level]]&amp;Table_wabobpsvr_AzureCalc_AzureCalcRateCard[[#This Row],[Region]]</f>
        <v>Data Transfer Out - Zone 1 - Tier 3C</v>
      </c>
      <c r="C5291" t="s">
        <v>785</v>
      </c>
      <c r="D5291" t="s">
        <v>184</v>
      </c>
      <c r="E5291">
        <v>7.9170000000000004E-2</v>
      </c>
      <c r="F5291" t="s">
        <v>936</v>
      </c>
      <c r="G5291" s="784" t="s">
        <v>2092</v>
      </c>
      <c r="H5291" s="784" t="s">
        <v>2093</v>
      </c>
      <c r="I5291" s="784" t="s">
        <v>5714</v>
      </c>
    </row>
    <row r="5292" spans="1:9" hidden="1">
      <c r="A5292" t="str">
        <f>Table_wabobpsvr_AzureCalc_AzureCalcRateCard[[#This Row],[ServiceName]]&amp;Table_wabobpsvr_AzureCalc_AzureCalcRateCard[[#This Row],[Price_Level]]&amp;Table_wabobpsvr_AzureCalc_AzureCalcRateCard[[#This Row],[Region]]</f>
        <v>Data Transfer Out - Zone 1 - Tier 3D</v>
      </c>
      <c r="C5292" t="s">
        <v>785</v>
      </c>
      <c r="D5292" t="s">
        <v>183</v>
      </c>
      <c r="E5292">
        <v>7.6560000000000003E-2</v>
      </c>
      <c r="F5292" t="s">
        <v>936</v>
      </c>
      <c r="G5292" s="784" t="s">
        <v>2092</v>
      </c>
      <c r="H5292" s="784" t="s">
        <v>2093</v>
      </c>
      <c r="I5292" s="784" t="s">
        <v>5714</v>
      </c>
    </row>
    <row r="5293" spans="1:9" hidden="1">
      <c r="A5293" t="str">
        <f>Table_wabobpsvr_AzureCalc_AzureCalcRateCard[[#This Row],[ServiceName]]&amp;Table_wabobpsvr_AzureCalc_AzureCalcRateCard[[#This Row],[Price_Level]]&amp;Table_wabobpsvr_AzureCalc_AzureCalcRateCard[[#This Row],[Region]]</f>
        <v>Data Transfer Out - Zone 1 - Tier 4MOSP</v>
      </c>
      <c r="C5293" t="s">
        <v>785</v>
      </c>
      <c r="D5293" t="s">
        <v>627</v>
      </c>
      <c r="E5293">
        <v>0.05</v>
      </c>
      <c r="F5293" t="s">
        <v>937</v>
      </c>
      <c r="G5293" s="784" t="s">
        <v>4431</v>
      </c>
      <c r="H5293" s="784" t="s">
        <v>4431</v>
      </c>
      <c r="I5293" s="784" t="s">
        <v>5714</v>
      </c>
    </row>
    <row r="5294" spans="1:9" hidden="1">
      <c r="A5294" t="str">
        <f>Table_wabobpsvr_AzureCalc_AzureCalcRateCard[[#This Row],[ServiceName]]&amp;Table_wabobpsvr_AzureCalc_AzureCalcRateCard[[#This Row],[Price_Level]]&amp;Table_wabobpsvr_AzureCalc_AzureCalcRateCard[[#This Row],[Region]]</f>
        <v>Data Transfer Out - Zone 1 - Tier 4A</v>
      </c>
      <c r="C5294" t="s">
        <v>785</v>
      </c>
      <c r="D5294" t="s">
        <v>181</v>
      </c>
      <c r="E5294">
        <v>8.4390000000000007E-2</v>
      </c>
      <c r="F5294" t="s">
        <v>937</v>
      </c>
      <c r="G5294" s="784" t="s">
        <v>2092</v>
      </c>
      <c r="H5294" s="784" t="s">
        <v>2093</v>
      </c>
      <c r="I5294" s="784" t="s">
        <v>5714</v>
      </c>
    </row>
    <row r="5295" spans="1:9" hidden="1">
      <c r="A5295" t="str">
        <f>Table_wabobpsvr_AzureCalc_AzureCalcRateCard[[#This Row],[ServiceName]]&amp;Table_wabobpsvr_AzureCalc_AzureCalcRateCard[[#This Row],[Price_Level]]&amp;Table_wabobpsvr_AzureCalc_AzureCalcRateCard[[#This Row],[Region]]</f>
        <v>Data Transfer Out - Zone 1 - Tier 4B</v>
      </c>
      <c r="C5295" t="s">
        <v>785</v>
      </c>
      <c r="D5295" t="s">
        <v>182</v>
      </c>
      <c r="E5295">
        <v>8.1780000000000005E-2</v>
      </c>
      <c r="F5295" t="s">
        <v>937</v>
      </c>
      <c r="G5295" s="784" t="s">
        <v>2092</v>
      </c>
      <c r="H5295" s="784" t="s">
        <v>2093</v>
      </c>
      <c r="I5295" s="784" t="s">
        <v>5714</v>
      </c>
    </row>
    <row r="5296" spans="1:9" hidden="1">
      <c r="A5296" t="str">
        <f>Table_wabobpsvr_AzureCalc_AzureCalcRateCard[[#This Row],[ServiceName]]&amp;Table_wabobpsvr_AzureCalc_AzureCalcRateCard[[#This Row],[Price_Level]]&amp;Table_wabobpsvr_AzureCalc_AzureCalcRateCard[[#This Row],[Region]]</f>
        <v>Data Transfer Out - Zone 1 - Tier 4C</v>
      </c>
      <c r="C5296" t="s">
        <v>785</v>
      </c>
      <c r="D5296" t="s">
        <v>184</v>
      </c>
      <c r="E5296">
        <v>7.9170000000000004E-2</v>
      </c>
      <c r="F5296" t="s">
        <v>937</v>
      </c>
      <c r="G5296" s="784" t="s">
        <v>2092</v>
      </c>
      <c r="H5296" s="784" t="s">
        <v>2093</v>
      </c>
      <c r="I5296" s="784" t="s">
        <v>5714</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2B</v>
      </c>
      <c r="C5297" t="s">
        <v>785</v>
      </c>
      <c r="D5297" t="s">
        <v>182</v>
      </c>
      <c r="E5297">
        <v>7.4999999999999997E-2</v>
      </c>
      <c r="F5297" t="s">
        <v>924</v>
      </c>
      <c r="G5297" s="784" t="s">
        <v>1950</v>
      </c>
      <c r="H5297" s="784" t="s">
        <v>1951</v>
      </c>
      <c r="I5297" s="784" t="s">
        <v>5715</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2C</v>
      </c>
      <c r="B5298" s="784"/>
      <c r="C5298" s="784" t="s">
        <v>785</v>
      </c>
      <c r="D5298" s="784" t="s">
        <v>184</v>
      </c>
      <c r="E5298" s="784">
        <v>7.4999999999999997E-2</v>
      </c>
      <c r="F5298" s="784" t="s">
        <v>924</v>
      </c>
      <c r="G5298" s="784" t="s">
        <v>1950</v>
      </c>
      <c r="H5298" s="784" t="s">
        <v>1951</v>
      </c>
      <c r="I5298" s="784" t="s">
        <v>5715</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2D</v>
      </c>
      <c r="B5299" s="784"/>
      <c r="C5299" s="784" t="s">
        <v>785</v>
      </c>
      <c r="D5299" s="784" t="s">
        <v>183</v>
      </c>
      <c r="E5299" s="784">
        <v>7.4999999999999997E-2</v>
      </c>
      <c r="F5299" s="784" t="s">
        <v>924</v>
      </c>
      <c r="G5299" s="784" t="s">
        <v>1950</v>
      </c>
      <c r="H5299" s="784" t="s">
        <v>1951</v>
      </c>
      <c r="I5299" s="784" t="s">
        <v>5715</v>
      </c>
    </row>
    <row r="5300" spans="1:9" hidden="1">
      <c r="A5300" s="784" t="str">
        <f>Table_wabobpsvr_AzureCalc_AzureCalcRateCard[[#This Row],[ServiceName]]&amp;Table_wabobpsvr_AzureCalc_AzureCalcRateCard[[#This Row],[Price_Level]]&amp;Table_wabobpsvr_AzureCalc_AzureCalcRateCard[[#This Row],[Region]]</f>
        <v>Read-Access Geo Redundant Storage Standard IO - Table/Queue - Tier 3MOSP</v>
      </c>
      <c r="B5300" s="784"/>
      <c r="C5300" s="784" t="s">
        <v>785</v>
      </c>
      <c r="D5300" s="784" t="s">
        <v>627</v>
      </c>
      <c r="E5300" s="784">
        <v>0.09</v>
      </c>
      <c r="F5300" s="784" t="s">
        <v>925</v>
      </c>
      <c r="G5300" s="784" t="s">
        <v>4431</v>
      </c>
      <c r="H5300" s="784" t="s">
        <v>4431</v>
      </c>
      <c r="I5300" s="784" t="s">
        <v>5715</v>
      </c>
    </row>
    <row r="5301" spans="1:9" hidden="1">
      <c r="A5301" s="784" t="str">
        <f>Table_wabobpsvr_AzureCalc_AzureCalcRateCard[[#This Row],[ServiceName]]&amp;Table_wabobpsvr_AzureCalc_AzureCalcRateCard[[#This Row],[Price_Level]]&amp;Table_wabobpsvr_AzureCalc_AzureCalcRateCard[[#This Row],[Region]]</f>
        <v>Read-Access Geo Redundant Storage Standard IO - Table/Queue - Tier 3A</v>
      </c>
      <c r="B5301" s="784"/>
      <c r="C5301" s="784" t="s">
        <v>785</v>
      </c>
      <c r="D5301" s="784" t="s">
        <v>181</v>
      </c>
      <c r="E5301" s="784">
        <v>7.4999999999999997E-2</v>
      </c>
      <c r="F5301" s="784" t="s">
        <v>925</v>
      </c>
      <c r="G5301" s="784" t="s">
        <v>1950</v>
      </c>
      <c r="H5301" s="784" t="s">
        <v>1951</v>
      </c>
      <c r="I5301" s="784" t="s">
        <v>5715</v>
      </c>
    </row>
    <row r="5302" spans="1:9" hidden="1">
      <c r="A5302" s="784" t="str">
        <f>Table_wabobpsvr_AzureCalc_AzureCalcRateCard[[#This Row],[ServiceName]]&amp;Table_wabobpsvr_AzureCalc_AzureCalcRateCard[[#This Row],[Price_Level]]&amp;Table_wabobpsvr_AzureCalc_AzureCalcRateCard[[#This Row],[Region]]</f>
        <v>Read-Access Geo Redundant Storage Standard IO - Table/Queue - Tier 3B</v>
      </c>
      <c r="B5302" s="784"/>
      <c r="C5302" s="784" t="s">
        <v>785</v>
      </c>
      <c r="D5302" s="784" t="s">
        <v>182</v>
      </c>
      <c r="E5302" s="784">
        <v>7.4999999999999997E-2</v>
      </c>
      <c r="F5302" s="784" t="s">
        <v>925</v>
      </c>
      <c r="G5302" s="784" t="s">
        <v>1950</v>
      </c>
      <c r="H5302" s="784" t="s">
        <v>1951</v>
      </c>
      <c r="I5302" s="784" t="s">
        <v>5715</v>
      </c>
    </row>
    <row r="5303" spans="1:9" hidden="1">
      <c r="A5303" t="str">
        <f>Table_wabobpsvr_AzureCalc_AzureCalcRateCard[[#This Row],[ServiceName]]&amp;Table_wabobpsvr_AzureCalc_AzureCalcRateCard[[#This Row],[Price_Level]]&amp;Table_wabobpsvr_AzureCalc_AzureCalcRateCard[[#This Row],[Region]]</f>
        <v>Read-Access Geo Redundant Storage Standard IO - Table/Queue - Tier 3C</v>
      </c>
      <c r="C5303" t="s">
        <v>785</v>
      </c>
      <c r="D5303" t="s">
        <v>184</v>
      </c>
      <c r="E5303">
        <v>7.4999999999999997E-2</v>
      </c>
      <c r="F5303" t="s">
        <v>925</v>
      </c>
      <c r="G5303" s="784" t="s">
        <v>1950</v>
      </c>
      <c r="H5303" s="784" t="s">
        <v>1951</v>
      </c>
      <c r="I5303" s="784" t="s">
        <v>5715</v>
      </c>
    </row>
    <row r="5304" spans="1:9" hidden="1">
      <c r="A5304" t="str">
        <f>Table_wabobpsvr_AzureCalc_AzureCalcRateCard[[#This Row],[ServiceName]]&amp;Table_wabobpsvr_AzureCalc_AzureCalcRateCard[[#This Row],[Price_Level]]&amp;Table_wabobpsvr_AzureCalc_AzureCalcRateCard[[#This Row],[Region]]</f>
        <v>Read-Access Geo Redundant Storage Standard IO - Table/Queue - Tier 3D</v>
      </c>
      <c r="C5304" t="s">
        <v>785</v>
      </c>
      <c r="D5304" t="s">
        <v>183</v>
      </c>
      <c r="E5304">
        <v>7.4999999999999997E-2</v>
      </c>
      <c r="F5304" t="s">
        <v>925</v>
      </c>
      <c r="G5304" s="784" t="s">
        <v>1950</v>
      </c>
      <c r="H5304" s="784" t="s">
        <v>1951</v>
      </c>
      <c r="I5304" s="784" t="s">
        <v>5715</v>
      </c>
    </row>
    <row r="5305" spans="1:9" hidden="1">
      <c r="A5305" t="str">
        <f>Table_wabobpsvr_AzureCalc_AzureCalcRateCard[[#This Row],[ServiceName]]&amp;Table_wabobpsvr_AzureCalc_AzureCalcRateCard[[#This Row],[Price_Level]]&amp;Table_wabobpsvr_AzureCalc_AzureCalcRateCard[[#This Row],[Region]]</f>
        <v>Read-Access Geo Redundant Storage Standard IO - Table/Queue - Tier 4MOSP</v>
      </c>
      <c r="C5305" t="s">
        <v>785</v>
      </c>
      <c r="D5305" t="s">
        <v>627</v>
      </c>
      <c r="E5305">
        <v>0.08</v>
      </c>
      <c r="F5305" t="s">
        <v>926</v>
      </c>
      <c r="G5305" s="784" t="s">
        <v>4431</v>
      </c>
      <c r="H5305" s="784" t="s">
        <v>4431</v>
      </c>
      <c r="I5305" s="784" t="s">
        <v>5715</v>
      </c>
    </row>
    <row r="5306" spans="1:9" hidden="1">
      <c r="A5306" t="str">
        <f>Table_wabobpsvr_AzureCalc_AzureCalcRateCard[[#This Row],[ServiceName]]&amp;Table_wabobpsvr_AzureCalc_AzureCalcRateCard[[#This Row],[Price_Level]]&amp;Table_wabobpsvr_AzureCalc_AzureCalcRateCard[[#This Row],[Region]]</f>
        <v>Read-Access Geo Redundant Storage Standard IO - Table/Queue - Tier 4A</v>
      </c>
      <c r="C5306" t="s">
        <v>785</v>
      </c>
      <c r="D5306" t="s">
        <v>181</v>
      </c>
      <c r="E5306">
        <v>7.4999999999999997E-2</v>
      </c>
      <c r="F5306" t="s">
        <v>926</v>
      </c>
      <c r="G5306" s="784" t="s">
        <v>1950</v>
      </c>
      <c r="H5306" s="784" t="s">
        <v>1951</v>
      </c>
      <c r="I5306" s="784" t="s">
        <v>5715</v>
      </c>
    </row>
    <row r="5307" spans="1:9" hidden="1">
      <c r="A5307" t="str">
        <f>Table_wabobpsvr_AzureCalc_AzureCalcRateCard[[#This Row],[ServiceName]]&amp;Table_wabobpsvr_AzureCalc_AzureCalcRateCard[[#This Row],[Price_Level]]&amp;Table_wabobpsvr_AzureCalc_AzureCalcRateCard[[#This Row],[Region]]</f>
        <v>Read-Access Geo Redundant Storage Standard IO - Table/Queue - Tier 4B</v>
      </c>
      <c r="C5307" t="s">
        <v>785</v>
      </c>
      <c r="D5307" t="s">
        <v>182</v>
      </c>
      <c r="E5307">
        <v>7.4999999999999997E-2</v>
      </c>
      <c r="F5307" t="s">
        <v>926</v>
      </c>
      <c r="G5307" s="784" t="s">
        <v>1950</v>
      </c>
      <c r="H5307" s="784" t="s">
        <v>1951</v>
      </c>
      <c r="I5307" s="784" t="s">
        <v>5715</v>
      </c>
    </row>
    <row r="5308" spans="1:9" hidden="1">
      <c r="A5308" t="str">
        <f>Table_wabobpsvr_AzureCalc_AzureCalcRateCard[[#This Row],[ServiceName]]&amp;Table_wabobpsvr_AzureCalc_AzureCalcRateCard[[#This Row],[Price_Level]]&amp;Table_wabobpsvr_AzureCalc_AzureCalcRateCard[[#This Row],[Region]]</f>
        <v>Read-Access Geo Redundant Storage Standard IO - Table/Queue - Tier 4C</v>
      </c>
      <c r="C5308" t="s">
        <v>785</v>
      </c>
      <c r="D5308" t="s">
        <v>184</v>
      </c>
      <c r="E5308">
        <v>7.4999999999999997E-2</v>
      </c>
      <c r="F5308" t="s">
        <v>926</v>
      </c>
      <c r="G5308" s="784" t="s">
        <v>1950</v>
      </c>
      <c r="H5308" s="784" t="s">
        <v>1951</v>
      </c>
      <c r="I5308" s="784" t="s">
        <v>5715</v>
      </c>
    </row>
    <row r="5309" spans="1:9" hidden="1">
      <c r="A5309" t="str">
        <f>Table_wabobpsvr_AzureCalc_AzureCalcRateCard[[#This Row],[ServiceName]]&amp;Table_wabobpsvr_AzureCalc_AzureCalcRateCard[[#This Row],[Price_Level]]&amp;Table_wabobpsvr_AzureCalc_AzureCalcRateCard[[#This Row],[Region]]</f>
        <v>Read-Access Geo Redundant Storage Standard IO - Table/Queue - Tier 4D</v>
      </c>
      <c r="C5309" t="s">
        <v>785</v>
      </c>
      <c r="D5309" t="s">
        <v>183</v>
      </c>
      <c r="E5309">
        <v>7.4999999999999997E-2</v>
      </c>
      <c r="F5309" t="s">
        <v>926</v>
      </c>
      <c r="G5309" s="784" t="s">
        <v>1950</v>
      </c>
      <c r="H5309" s="784" t="s">
        <v>1951</v>
      </c>
      <c r="I5309" s="784" t="s">
        <v>5715</v>
      </c>
    </row>
    <row r="5310" spans="1:9" hidden="1">
      <c r="A5310" t="str">
        <f>Table_wabobpsvr_AzureCalc_AzureCalcRateCard[[#This Row],[ServiceName]]&amp;Table_wabobpsvr_AzureCalc_AzureCalcRateCard[[#This Row],[Price_Level]]&amp;Table_wabobpsvr_AzureCalc_AzureCalcRateCard[[#This Row],[Region]]</f>
        <v>Read-Access Geo Redundant Storage Standard IO - Table/Queue - Tier 5MOSP</v>
      </c>
      <c r="C5310" t="s">
        <v>785</v>
      </c>
      <c r="D5310" t="s">
        <v>627</v>
      </c>
      <c r="E5310">
        <v>7.4999999999999997E-2</v>
      </c>
      <c r="F5310" t="s">
        <v>927</v>
      </c>
      <c r="G5310" s="784" t="s">
        <v>4431</v>
      </c>
      <c r="H5310" s="784" t="s">
        <v>4431</v>
      </c>
      <c r="I5310" s="784" t="s">
        <v>5715</v>
      </c>
    </row>
    <row r="5311" spans="1:9" hidden="1">
      <c r="A5311" t="str">
        <f>Table_wabobpsvr_AzureCalc_AzureCalcRateCard[[#This Row],[ServiceName]]&amp;Table_wabobpsvr_AzureCalc_AzureCalcRateCard[[#This Row],[Price_Level]]&amp;Table_wabobpsvr_AzureCalc_AzureCalcRateCard[[#This Row],[Region]]</f>
        <v>Read-Access Geo Redundant Storage Standard IO - Table/Queue - Tier 5A</v>
      </c>
      <c r="C5311" t="s">
        <v>785</v>
      </c>
      <c r="D5311" t="s">
        <v>181</v>
      </c>
      <c r="E5311">
        <v>7.4999999999999997E-2</v>
      </c>
      <c r="F5311" t="s">
        <v>927</v>
      </c>
      <c r="G5311" s="784" t="s">
        <v>1950</v>
      </c>
      <c r="H5311" s="784" t="s">
        <v>1951</v>
      </c>
      <c r="I5311" s="784" t="s">
        <v>5715</v>
      </c>
    </row>
    <row r="5312" spans="1:9" hidden="1">
      <c r="A5312" t="str">
        <f>Table_wabobpsvr_AzureCalc_AzureCalcRateCard[[#This Row],[ServiceName]]&amp;Table_wabobpsvr_AzureCalc_AzureCalcRateCard[[#This Row],[Price_Level]]&amp;Table_wabobpsvr_AzureCalc_AzureCalcRateCard[[#This Row],[Region]]</f>
        <v>Read-Access Geo Redundant Storage Standard IO - Table/Queue - Tier 5B</v>
      </c>
      <c r="C5312" t="s">
        <v>785</v>
      </c>
      <c r="D5312" t="s">
        <v>182</v>
      </c>
      <c r="E5312">
        <v>7.4999999999999997E-2</v>
      </c>
      <c r="F5312" t="s">
        <v>927</v>
      </c>
      <c r="G5312" s="784" t="s">
        <v>1950</v>
      </c>
      <c r="H5312" s="784" t="s">
        <v>1951</v>
      </c>
      <c r="I5312" s="784" t="s">
        <v>5715</v>
      </c>
    </row>
    <row r="5313" spans="1:9" hidden="1">
      <c r="A5313" t="str">
        <f>Table_wabobpsvr_AzureCalc_AzureCalcRateCard[[#This Row],[ServiceName]]&amp;Table_wabobpsvr_AzureCalc_AzureCalcRateCard[[#This Row],[Price_Level]]&amp;Table_wabobpsvr_AzureCalc_AzureCalcRateCard[[#This Row],[Region]]</f>
        <v>Read-Access Geo Redundant Storage Standard IO - Table/Queue - Tier 5C</v>
      </c>
      <c r="C5313" t="s">
        <v>785</v>
      </c>
      <c r="D5313" t="s">
        <v>184</v>
      </c>
      <c r="E5313">
        <v>7.4999999999999997E-2</v>
      </c>
      <c r="F5313" t="s">
        <v>927</v>
      </c>
      <c r="G5313" s="784" t="s">
        <v>1950</v>
      </c>
      <c r="H5313" s="784" t="s">
        <v>1951</v>
      </c>
      <c r="I5313" s="784" t="s">
        <v>5715</v>
      </c>
    </row>
    <row r="5314" spans="1:9" hidden="1">
      <c r="A5314" t="str">
        <f>Table_wabobpsvr_AzureCalc_AzureCalcRateCard[[#This Row],[ServiceName]]&amp;Table_wabobpsvr_AzureCalc_AzureCalcRateCard[[#This Row],[Price_Level]]&amp;Table_wabobpsvr_AzureCalc_AzureCalcRateCard[[#This Row],[Region]]</f>
        <v>Read-Access Geo Redundant Storage Standard IO - Table/Queue - Tier 5D</v>
      </c>
      <c r="C5314" t="s">
        <v>785</v>
      </c>
      <c r="D5314" t="s">
        <v>183</v>
      </c>
      <c r="E5314">
        <v>7.4999999999999997E-2</v>
      </c>
      <c r="F5314" t="s">
        <v>927</v>
      </c>
      <c r="G5314" s="784" t="s">
        <v>1950</v>
      </c>
      <c r="H5314" s="784" t="s">
        <v>1951</v>
      </c>
      <c r="I5314" s="784" t="s">
        <v>5715</v>
      </c>
    </row>
    <row r="5315" spans="1:9" hidden="1">
      <c r="A5315" t="str">
        <f>Table_wabobpsvr_AzureCalc_AzureCalcRateCard[[#This Row],[ServiceName]]&amp;Table_wabobpsvr_AzureCalc_AzureCalcRateCard[[#This Row],[Price_Level]]&amp;Table_wabobpsvr_AzureCalc_AzureCalcRateCard[[#This Row],[Region]]</f>
        <v>Read-Access Geo Redundant Storage Standard IO - Table/Queue - Tier 6MOSP</v>
      </c>
      <c r="C5315" t="s">
        <v>785</v>
      </c>
      <c r="D5315" t="s">
        <v>627</v>
      </c>
      <c r="E5315">
        <v>7.4999999999999997E-2</v>
      </c>
      <c r="F5315" t="s">
        <v>928</v>
      </c>
      <c r="G5315" s="784" t="s">
        <v>4431</v>
      </c>
      <c r="H5315" s="784" t="s">
        <v>4431</v>
      </c>
      <c r="I5315" s="784" t="s">
        <v>5715</v>
      </c>
    </row>
    <row r="5316" spans="1:9" hidden="1">
      <c r="A5316" t="str">
        <f>Table_wabobpsvr_AzureCalc_AzureCalcRateCard[[#This Row],[ServiceName]]&amp;Table_wabobpsvr_AzureCalc_AzureCalcRateCard[[#This Row],[Price_Level]]&amp;Table_wabobpsvr_AzureCalc_AzureCalcRateCard[[#This Row],[Region]]</f>
        <v>Read-Access Geo Redundant Storage Standard IO - Table/Queue - Tier 6A</v>
      </c>
      <c r="C5316" t="s">
        <v>785</v>
      </c>
      <c r="D5316" t="s">
        <v>181</v>
      </c>
      <c r="E5316">
        <v>7.4999999999999997E-2</v>
      </c>
      <c r="F5316" t="s">
        <v>928</v>
      </c>
      <c r="G5316" s="784" t="s">
        <v>1950</v>
      </c>
      <c r="H5316" s="784" t="s">
        <v>1951</v>
      </c>
      <c r="I5316" s="784" t="s">
        <v>5715</v>
      </c>
    </row>
    <row r="5317" spans="1:9" hidden="1">
      <c r="A5317" t="str">
        <f>Table_wabobpsvr_AzureCalc_AzureCalcRateCard[[#This Row],[ServiceName]]&amp;Table_wabobpsvr_AzureCalc_AzureCalcRateCard[[#This Row],[Price_Level]]&amp;Table_wabobpsvr_AzureCalc_AzureCalcRateCard[[#This Row],[Region]]</f>
        <v>Read-Access Geo Redundant Storage Standard IO - Table/Queue - Tier 6B</v>
      </c>
      <c r="C5317" t="s">
        <v>785</v>
      </c>
      <c r="D5317" t="s">
        <v>182</v>
      </c>
      <c r="E5317">
        <v>7.4999999999999997E-2</v>
      </c>
      <c r="F5317" t="s">
        <v>928</v>
      </c>
      <c r="G5317" s="784" t="s">
        <v>1950</v>
      </c>
      <c r="H5317" s="784" t="s">
        <v>1951</v>
      </c>
      <c r="I5317" s="784" t="s">
        <v>5715</v>
      </c>
    </row>
    <row r="5318" spans="1:9" hidden="1">
      <c r="A5318" s="784" t="str">
        <f>Table_wabobpsvr_AzureCalc_AzureCalcRateCard[[#This Row],[ServiceName]]&amp;Table_wabobpsvr_AzureCalc_AzureCalcRateCard[[#This Row],[Price_Level]]&amp;Table_wabobpsvr_AzureCalc_AzureCalcRateCard[[#This Row],[Region]]</f>
        <v>Read-Access Geo Redundant Storage Standard IO - Table/Queue - Tier 6C</v>
      </c>
      <c r="B5318" s="784"/>
      <c r="C5318" s="784" t="s">
        <v>785</v>
      </c>
      <c r="D5318" s="784" t="s">
        <v>184</v>
      </c>
      <c r="E5318" s="784">
        <v>7.4999999999999997E-2</v>
      </c>
      <c r="F5318" s="784" t="s">
        <v>928</v>
      </c>
      <c r="G5318" s="784" t="s">
        <v>1950</v>
      </c>
      <c r="H5318" s="784" t="s">
        <v>1951</v>
      </c>
      <c r="I5318" s="784" t="s">
        <v>5715</v>
      </c>
    </row>
    <row r="5319" spans="1:9" hidden="1">
      <c r="A5319" s="784" t="str">
        <f>Table_wabobpsvr_AzureCalc_AzureCalcRateCard[[#This Row],[ServiceName]]&amp;Table_wabobpsvr_AzureCalc_AzureCalcRateCard[[#This Row],[Price_Level]]&amp;Table_wabobpsvr_AzureCalc_AzureCalcRateCard[[#This Row],[Region]]</f>
        <v>Read-Access Geo Redundant Storage Standard IO - Table/Queue - Tier 6D</v>
      </c>
      <c r="B5319" s="784"/>
      <c r="C5319" s="784" t="s">
        <v>785</v>
      </c>
      <c r="D5319" s="784" t="s">
        <v>183</v>
      </c>
      <c r="E5319" s="784">
        <v>7.4999999999999997E-2</v>
      </c>
      <c r="F5319" s="784" t="s">
        <v>928</v>
      </c>
      <c r="G5319" s="784" t="s">
        <v>1950</v>
      </c>
      <c r="H5319" s="784" t="s">
        <v>1951</v>
      </c>
      <c r="I5319" s="784" t="s">
        <v>5715</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2MOSP13</v>
      </c>
      <c r="B5320" s="784">
        <v>13</v>
      </c>
      <c r="C5320" s="784" t="s">
        <v>785</v>
      </c>
      <c r="D5320" s="784" t="s">
        <v>627</v>
      </c>
      <c r="E5320" s="784">
        <v>3.2000000000000001E-2</v>
      </c>
      <c r="F5320" s="784" t="s">
        <v>904</v>
      </c>
      <c r="G5320" s="784" t="s">
        <v>4431</v>
      </c>
      <c r="H5320" s="784" t="s">
        <v>4431</v>
      </c>
      <c r="I5320" s="784" t="s">
        <v>4984</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2A13</v>
      </c>
      <c r="B5321" s="784">
        <v>13</v>
      </c>
      <c r="C5321" s="784" t="s">
        <v>785</v>
      </c>
      <c r="D5321" s="784" t="s">
        <v>181</v>
      </c>
      <c r="E5321" s="784">
        <v>3.04E-2</v>
      </c>
      <c r="F5321" s="784" t="s">
        <v>904</v>
      </c>
      <c r="G5321" s="784" t="s">
        <v>2137</v>
      </c>
      <c r="H5321" s="784" t="s">
        <v>2138</v>
      </c>
      <c r="I5321" s="784" t="s">
        <v>4984</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2B13</v>
      </c>
      <c r="B5322" s="784">
        <v>13</v>
      </c>
      <c r="C5322" s="784" t="s">
        <v>785</v>
      </c>
      <c r="D5322" s="784" t="s">
        <v>182</v>
      </c>
      <c r="E5322" s="784">
        <v>3.04E-2</v>
      </c>
      <c r="F5322" s="784" t="s">
        <v>904</v>
      </c>
      <c r="G5322" s="784" t="s">
        <v>2137</v>
      </c>
      <c r="H5322" s="784" t="s">
        <v>2138</v>
      </c>
      <c r="I5322" s="784" t="s">
        <v>4984</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2C13</v>
      </c>
      <c r="B5323" s="784">
        <v>13</v>
      </c>
      <c r="C5323" s="784" t="s">
        <v>785</v>
      </c>
      <c r="D5323" s="784" t="s">
        <v>184</v>
      </c>
      <c r="E5323" s="784">
        <v>3.04E-2</v>
      </c>
      <c r="F5323" s="784" t="s">
        <v>904</v>
      </c>
      <c r="G5323" s="784" t="s">
        <v>2137</v>
      </c>
      <c r="H5323" s="784" t="s">
        <v>2138</v>
      </c>
      <c r="I5323" s="784" t="s">
        <v>4984</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2D13</v>
      </c>
      <c r="B5324" s="33">
        <v>13</v>
      </c>
      <c r="C5324" s="33" t="s">
        <v>785</v>
      </c>
      <c r="D5324" s="33" t="s">
        <v>183</v>
      </c>
      <c r="E5324" s="33">
        <v>3.04E-2</v>
      </c>
      <c r="F5324" s="33" t="s">
        <v>904</v>
      </c>
      <c r="G5324" s="828" t="s">
        <v>2137</v>
      </c>
      <c r="H5324" s="828" t="s">
        <v>2138</v>
      </c>
      <c r="I5324" s="828" t="s">
        <v>4984</v>
      </c>
    </row>
    <row r="5325" spans="1:9" hidden="1">
      <c r="A5325" s="784" t="str">
        <f>Table_wabobpsvr_AzureCalc_AzureCalcRateCard[[#This Row],[ServiceName]]&amp;Table_wabobpsvr_AzureCalc_AzureCalcRateCard[[#This Row],[Price_Level]]&amp;Table_wabobpsvr_AzureCalc_AzureCalcRateCard[[#This Row],[Region]]</f>
        <v>Locally Redundant Storage Standard IO - Block Blob - Tier 3MOSP13</v>
      </c>
      <c r="B5325" s="784">
        <v>13</v>
      </c>
      <c r="C5325" s="784" t="s">
        <v>785</v>
      </c>
      <c r="D5325" s="784" t="s">
        <v>627</v>
      </c>
      <c r="E5325" s="784">
        <v>3.15E-2</v>
      </c>
      <c r="F5325" s="784" t="s">
        <v>905</v>
      </c>
      <c r="G5325" s="784" t="s">
        <v>4431</v>
      </c>
      <c r="H5325" s="784" t="s">
        <v>4431</v>
      </c>
      <c r="I5325" s="784" t="s">
        <v>4984</v>
      </c>
    </row>
    <row r="5326" spans="1:9" hidden="1">
      <c r="A5326" s="784" t="str">
        <f>Table_wabobpsvr_AzureCalc_AzureCalcRateCard[[#This Row],[ServiceName]]&amp;Table_wabobpsvr_AzureCalc_AzureCalcRateCard[[#This Row],[Price_Level]]&amp;Table_wabobpsvr_AzureCalc_AzureCalcRateCard[[#This Row],[Region]]</f>
        <v>Locally Redundant Storage Standard IO - Block Blob - Tier 3A13</v>
      </c>
      <c r="B5326" s="784">
        <v>13</v>
      </c>
      <c r="C5326" s="784" t="s">
        <v>785</v>
      </c>
      <c r="D5326" s="784" t="s">
        <v>181</v>
      </c>
      <c r="E5326" s="784">
        <v>3.04E-2</v>
      </c>
      <c r="F5326" s="784" t="s">
        <v>905</v>
      </c>
      <c r="G5326" s="784" t="s">
        <v>2137</v>
      </c>
      <c r="H5326" s="784" t="s">
        <v>2138</v>
      </c>
      <c r="I5326" s="784" t="s">
        <v>4984</v>
      </c>
    </row>
    <row r="5327" spans="1:9" hidden="1">
      <c r="A5327" t="str">
        <f>Table_wabobpsvr_AzureCalc_AzureCalcRateCard[[#This Row],[ServiceName]]&amp;Table_wabobpsvr_AzureCalc_AzureCalcRateCard[[#This Row],[Price_Level]]&amp;Table_wabobpsvr_AzureCalc_AzureCalcRateCard[[#This Row],[Region]]</f>
        <v>Locally Redundant Storage Standard IO - Block Blob - Tier 3B13</v>
      </c>
      <c r="B5327">
        <v>13</v>
      </c>
      <c r="C5327" t="s">
        <v>785</v>
      </c>
      <c r="D5327" t="s">
        <v>182</v>
      </c>
      <c r="E5327">
        <v>3.04E-2</v>
      </c>
      <c r="F5327" t="s">
        <v>905</v>
      </c>
      <c r="G5327" s="784" t="s">
        <v>2137</v>
      </c>
      <c r="H5327" s="784" t="s">
        <v>2138</v>
      </c>
      <c r="I5327" s="784" t="s">
        <v>4984</v>
      </c>
    </row>
    <row r="5328" spans="1:9" hidden="1">
      <c r="A5328" t="str">
        <f>Table_wabobpsvr_AzureCalc_AzureCalcRateCard[[#This Row],[ServiceName]]&amp;Table_wabobpsvr_AzureCalc_AzureCalcRateCard[[#This Row],[Price_Level]]&amp;Table_wabobpsvr_AzureCalc_AzureCalcRateCard[[#This Row],[Region]]</f>
        <v>Locally Redundant Storage Standard IO - Block Blob - Tier 3C13</v>
      </c>
      <c r="B5328">
        <v>13</v>
      </c>
      <c r="C5328" t="s">
        <v>785</v>
      </c>
      <c r="D5328" t="s">
        <v>184</v>
      </c>
      <c r="E5328">
        <v>3.04E-2</v>
      </c>
      <c r="F5328" t="s">
        <v>905</v>
      </c>
      <c r="G5328" s="784" t="s">
        <v>2137</v>
      </c>
      <c r="H5328" s="784" t="s">
        <v>2138</v>
      </c>
      <c r="I5328" s="784" t="s">
        <v>4984</v>
      </c>
    </row>
    <row r="5329" spans="1:9" hidden="1">
      <c r="A5329" t="str">
        <f>Table_wabobpsvr_AzureCalc_AzureCalcRateCard[[#This Row],[ServiceName]]&amp;Table_wabobpsvr_AzureCalc_AzureCalcRateCard[[#This Row],[Price_Level]]&amp;Table_wabobpsvr_AzureCalc_AzureCalcRateCard[[#This Row],[Region]]</f>
        <v>Locally Redundant Storage Standard IO - Block Blob - Tier 3D13</v>
      </c>
      <c r="B5329">
        <v>13</v>
      </c>
      <c r="C5329" t="s">
        <v>785</v>
      </c>
      <c r="D5329" t="s">
        <v>183</v>
      </c>
      <c r="E5329">
        <v>3.04E-2</v>
      </c>
      <c r="F5329" t="s">
        <v>905</v>
      </c>
      <c r="G5329" s="784" t="s">
        <v>2137</v>
      </c>
      <c r="H5329" s="784" t="s">
        <v>2138</v>
      </c>
      <c r="I5329" s="784" t="s">
        <v>4984</v>
      </c>
    </row>
    <row r="5330" spans="1:9" hidden="1">
      <c r="A5330" t="str">
        <f>Table_wabobpsvr_AzureCalc_AzureCalcRateCard[[#This Row],[ServiceName]]&amp;Table_wabobpsvr_AzureCalc_AzureCalcRateCard[[#This Row],[Price_Level]]&amp;Table_wabobpsvr_AzureCalc_AzureCalcRateCard[[#This Row],[Region]]</f>
        <v>Locally Redundant Storage Standard IO - Block Blob - Tier 4MOSP13</v>
      </c>
      <c r="B5330">
        <v>13</v>
      </c>
      <c r="C5330" t="s">
        <v>785</v>
      </c>
      <c r="D5330" t="s">
        <v>627</v>
      </c>
      <c r="E5330">
        <v>3.09E-2</v>
      </c>
      <c r="F5330" t="s">
        <v>906</v>
      </c>
      <c r="G5330" s="784" t="s">
        <v>4431</v>
      </c>
      <c r="H5330" s="784" t="s">
        <v>4431</v>
      </c>
      <c r="I5330" s="784" t="s">
        <v>4984</v>
      </c>
    </row>
    <row r="5331" spans="1:9" hidden="1">
      <c r="A5331" t="str">
        <f>Table_wabobpsvr_AzureCalc_AzureCalcRateCard[[#This Row],[ServiceName]]&amp;Table_wabobpsvr_AzureCalc_AzureCalcRateCard[[#This Row],[Price_Level]]&amp;Table_wabobpsvr_AzureCalc_AzureCalcRateCard[[#This Row],[Region]]</f>
        <v>Locally Redundant Storage Standard IO - Block Blob - Tier 4A13</v>
      </c>
      <c r="B5331">
        <v>13</v>
      </c>
      <c r="C5331" t="s">
        <v>785</v>
      </c>
      <c r="D5331" t="s">
        <v>181</v>
      </c>
      <c r="E5331">
        <v>3.04E-2</v>
      </c>
      <c r="F5331" t="s">
        <v>906</v>
      </c>
      <c r="G5331" s="784" t="s">
        <v>2137</v>
      </c>
      <c r="H5331" s="784" t="s">
        <v>2138</v>
      </c>
      <c r="I5331" s="784" t="s">
        <v>4984</v>
      </c>
    </row>
    <row r="5332" spans="1:9" hidden="1">
      <c r="A5332" t="str">
        <f>Table_wabobpsvr_AzureCalc_AzureCalcRateCard[[#This Row],[ServiceName]]&amp;Table_wabobpsvr_AzureCalc_AzureCalcRateCard[[#This Row],[Price_Level]]&amp;Table_wabobpsvr_AzureCalc_AzureCalcRateCard[[#This Row],[Region]]</f>
        <v>Locally Redundant Storage Standard IO - Block Blob - Tier 4B13</v>
      </c>
      <c r="B5332">
        <v>13</v>
      </c>
      <c r="C5332" t="s">
        <v>785</v>
      </c>
      <c r="D5332" t="s">
        <v>182</v>
      </c>
      <c r="E5332">
        <v>3.04E-2</v>
      </c>
      <c r="F5332" t="s">
        <v>906</v>
      </c>
      <c r="G5332" s="784" t="s">
        <v>2137</v>
      </c>
      <c r="H5332" s="784" t="s">
        <v>2138</v>
      </c>
      <c r="I5332" s="784" t="s">
        <v>4984</v>
      </c>
    </row>
    <row r="5333" spans="1:9" hidden="1">
      <c r="A5333" t="str">
        <f>Table_wabobpsvr_AzureCalc_AzureCalcRateCard[[#This Row],[ServiceName]]&amp;Table_wabobpsvr_AzureCalc_AzureCalcRateCard[[#This Row],[Price_Level]]&amp;Table_wabobpsvr_AzureCalc_AzureCalcRateCard[[#This Row],[Region]]</f>
        <v>Locally Redundant Storage Standard IO - Block Blob - Tier 4C13</v>
      </c>
      <c r="B5333">
        <v>13</v>
      </c>
      <c r="C5333" t="s">
        <v>785</v>
      </c>
      <c r="D5333" t="s">
        <v>184</v>
      </c>
      <c r="E5333">
        <v>3.04E-2</v>
      </c>
      <c r="F5333" t="s">
        <v>906</v>
      </c>
      <c r="G5333" s="784" t="s">
        <v>2137</v>
      </c>
      <c r="H5333" s="784" t="s">
        <v>2138</v>
      </c>
      <c r="I5333" s="784" t="s">
        <v>4984</v>
      </c>
    </row>
    <row r="5334" spans="1:9" hidden="1">
      <c r="A5334" t="str">
        <f>Table_wabobpsvr_AzureCalc_AzureCalcRateCard[[#This Row],[ServiceName]]&amp;Table_wabobpsvr_AzureCalc_AzureCalcRateCard[[#This Row],[Price_Level]]&amp;Table_wabobpsvr_AzureCalc_AzureCalcRateCard[[#This Row],[Region]]</f>
        <v>Locally Redundant Storage Standard IO - Block Blob - Tier 4D13</v>
      </c>
      <c r="B5334">
        <v>13</v>
      </c>
      <c r="C5334" t="s">
        <v>785</v>
      </c>
      <c r="D5334" t="s">
        <v>183</v>
      </c>
      <c r="E5334">
        <v>3.04E-2</v>
      </c>
      <c r="F5334" t="s">
        <v>906</v>
      </c>
      <c r="G5334" s="784" t="s">
        <v>2137</v>
      </c>
      <c r="H5334" s="784" t="s">
        <v>2138</v>
      </c>
      <c r="I5334" s="784" t="s">
        <v>4984</v>
      </c>
    </row>
    <row r="5335" spans="1:9" hidden="1">
      <c r="A5335" t="str">
        <f>Table_wabobpsvr_AzureCalc_AzureCalcRateCard[[#This Row],[ServiceName]]&amp;Table_wabobpsvr_AzureCalc_AzureCalcRateCard[[#This Row],[Price_Level]]&amp;Table_wabobpsvr_AzureCalc_AzureCalcRateCard[[#This Row],[Region]]</f>
        <v>Locally Redundant Storage Standard IO - Block Blob - Tier 5MOSP13</v>
      </c>
      <c r="B5335">
        <v>13</v>
      </c>
      <c r="C5335" t="s">
        <v>785</v>
      </c>
      <c r="D5335" t="s">
        <v>627</v>
      </c>
      <c r="E5335">
        <v>3.04E-2</v>
      </c>
      <c r="F5335" t="s">
        <v>907</v>
      </c>
      <c r="G5335" s="784" t="s">
        <v>4431</v>
      </c>
      <c r="H5335" s="784" t="s">
        <v>4431</v>
      </c>
      <c r="I5335" s="784" t="s">
        <v>4984</v>
      </c>
    </row>
    <row r="5336" spans="1:9" hidden="1">
      <c r="A5336" t="str">
        <f>Table_wabobpsvr_AzureCalc_AzureCalcRateCard[[#This Row],[ServiceName]]&amp;Table_wabobpsvr_AzureCalc_AzureCalcRateCard[[#This Row],[Price_Level]]&amp;Table_wabobpsvr_AzureCalc_AzureCalcRateCard[[#This Row],[Region]]</f>
        <v>Locally Redundant Storage Standard IO - Block Blob - Tier 5A13</v>
      </c>
      <c r="B5336">
        <v>13</v>
      </c>
      <c r="C5336" t="s">
        <v>785</v>
      </c>
      <c r="D5336" t="s">
        <v>181</v>
      </c>
      <c r="E5336">
        <v>3.04E-2</v>
      </c>
      <c r="F5336" t="s">
        <v>907</v>
      </c>
      <c r="G5336" s="784" t="s">
        <v>2137</v>
      </c>
      <c r="H5336" s="784" t="s">
        <v>2138</v>
      </c>
      <c r="I5336" s="784" t="s">
        <v>4984</v>
      </c>
    </row>
    <row r="5337" spans="1:9" hidden="1">
      <c r="A5337" t="str">
        <f>Table_wabobpsvr_AzureCalc_AzureCalcRateCard[[#This Row],[ServiceName]]&amp;Table_wabobpsvr_AzureCalc_AzureCalcRateCard[[#This Row],[Price_Level]]&amp;Table_wabobpsvr_AzureCalc_AzureCalcRateCard[[#This Row],[Region]]</f>
        <v>Locally Redundant Storage Standard IO - Block Blob - Tier 5B13</v>
      </c>
      <c r="B5337">
        <v>13</v>
      </c>
      <c r="C5337" t="s">
        <v>785</v>
      </c>
      <c r="D5337" t="s">
        <v>182</v>
      </c>
      <c r="E5337">
        <v>3.04E-2</v>
      </c>
      <c r="F5337" t="s">
        <v>907</v>
      </c>
      <c r="G5337" s="784" t="s">
        <v>2137</v>
      </c>
      <c r="H5337" s="784" t="s">
        <v>2138</v>
      </c>
      <c r="I5337" s="784" t="s">
        <v>4984</v>
      </c>
    </row>
    <row r="5338" spans="1:9" hidden="1">
      <c r="A5338" s="784" t="str">
        <f>Table_wabobpsvr_AzureCalc_AzureCalcRateCard[[#This Row],[ServiceName]]&amp;Table_wabobpsvr_AzureCalc_AzureCalcRateCard[[#This Row],[Price_Level]]&amp;Table_wabobpsvr_AzureCalc_AzureCalcRateCard[[#This Row],[Region]]</f>
        <v>Locally Redundant Storage Standard IO - Block Blob - Tier 5C13</v>
      </c>
      <c r="B5338" s="784">
        <v>13</v>
      </c>
      <c r="C5338" s="784" t="s">
        <v>785</v>
      </c>
      <c r="D5338" s="784" t="s">
        <v>184</v>
      </c>
      <c r="E5338" s="784">
        <v>3.04E-2</v>
      </c>
      <c r="F5338" s="784" t="s">
        <v>907</v>
      </c>
      <c r="G5338" s="784" t="s">
        <v>2137</v>
      </c>
      <c r="H5338" s="784" t="s">
        <v>2138</v>
      </c>
      <c r="I5338" s="784" t="s">
        <v>4984</v>
      </c>
    </row>
    <row r="5339" spans="1:9" hidden="1">
      <c r="A5339" t="str">
        <f>Table_wabobpsvr_AzureCalc_AzureCalcRateCard[[#This Row],[ServiceName]]&amp;Table_wabobpsvr_AzureCalc_AzureCalcRateCard[[#This Row],[Price_Level]]&amp;Table_wabobpsvr_AzureCalc_AzureCalcRateCard[[#This Row],[Region]]</f>
        <v>Locally Redundant Storage Standard IO - Block Blob - Tier 5D13</v>
      </c>
      <c r="B5339">
        <v>13</v>
      </c>
      <c r="C5339" t="s">
        <v>785</v>
      </c>
      <c r="D5339" t="s">
        <v>183</v>
      </c>
      <c r="E5339">
        <v>3.04E-2</v>
      </c>
      <c r="F5339" t="s">
        <v>907</v>
      </c>
      <c r="G5339" s="784" t="s">
        <v>2137</v>
      </c>
      <c r="H5339" s="784" t="s">
        <v>2138</v>
      </c>
      <c r="I5339" s="784" t="s">
        <v>4984</v>
      </c>
    </row>
    <row r="5340" spans="1:9" hidden="1">
      <c r="A5340" t="str">
        <f>Table_wabobpsvr_AzureCalc_AzureCalcRateCard[[#This Row],[ServiceName]]&amp;Table_wabobpsvr_AzureCalc_AzureCalcRateCard[[#This Row],[Price_Level]]&amp;Table_wabobpsvr_AzureCalc_AzureCalcRateCard[[#This Row],[Region]]</f>
        <v>Locally Redundant Storage Standard IO - Block Blob - Tier 6MOSP13</v>
      </c>
      <c r="B5340">
        <v>13</v>
      </c>
      <c r="C5340" t="s">
        <v>785</v>
      </c>
      <c r="D5340" t="s">
        <v>627</v>
      </c>
      <c r="E5340">
        <v>3.04E-2</v>
      </c>
      <c r="F5340" t="s">
        <v>908</v>
      </c>
      <c r="G5340" s="784" t="s">
        <v>4431</v>
      </c>
      <c r="H5340" s="784" t="s">
        <v>4431</v>
      </c>
      <c r="I5340" s="784" t="s">
        <v>4984</v>
      </c>
    </row>
    <row r="5341" spans="1:9" hidden="1">
      <c r="A5341" t="str">
        <f>Table_wabobpsvr_AzureCalc_AzureCalcRateCard[[#This Row],[ServiceName]]&amp;Table_wabobpsvr_AzureCalc_AzureCalcRateCard[[#This Row],[Price_Level]]&amp;Table_wabobpsvr_AzureCalc_AzureCalcRateCard[[#This Row],[Region]]</f>
        <v>Locally Redundant Storage Standard IO - Block Blob - Tier 6A13</v>
      </c>
      <c r="B5341">
        <v>13</v>
      </c>
      <c r="C5341" t="s">
        <v>785</v>
      </c>
      <c r="D5341" t="s">
        <v>181</v>
      </c>
      <c r="E5341">
        <v>3.04E-2</v>
      </c>
      <c r="F5341" t="s">
        <v>908</v>
      </c>
      <c r="G5341" s="784" t="s">
        <v>2137</v>
      </c>
      <c r="H5341" s="784" t="s">
        <v>2138</v>
      </c>
      <c r="I5341" s="784" t="s">
        <v>4984</v>
      </c>
    </row>
    <row r="5342" spans="1:9" hidden="1">
      <c r="A5342" t="str">
        <f>Table_wabobpsvr_AzureCalc_AzureCalcRateCard[[#This Row],[ServiceName]]&amp;Table_wabobpsvr_AzureCalc_AzureCalcRateCard[[#This Row],[Price_Level]]&amp;Table_wabobpsvr_AzureCalc_AzureCalcRateCard[[#This Row],[Region]]</f>
        <v>Locally Redundant Storage Standard IO - Block Blob - Tier 6B13</v>
      </c>
      <c r="B5342">
        <v>13</v>
      </c>
      <c r="C5342" t="s">
        <v>785</v>
      </c>
      <c r="D5342" t="s">
        <v>182</v>
      </c>
      <c r="E5342">
        <v>3.04E-2</v>
      </c>
      <c r="F5342" t="s">
        <v>908</v>
      </c>
      <c r="G5342" s="784" t="s">
        <v>2137</v>
      </c>
      <c r="H5342" s="784" t="s">
        <v>2138</v>
      </c>
      <c r="I5342" s="784" t="s">
        <v>4984</v>
      </c>
    </row>
    <row r="5343" spans="1:9" hidden="1">
      <c r="A5343" s="784" t="str">
        <f>Table_wabobpsvr_AzureCalc_AzureCalcRateCard[[#This Row],[ServiceName]]&amp;Table_wabobpsvr_AzureCalc_AzureCalcRateCard[[#This Row],[Price_Level]]&amp;Table_wabobpsvr_AzureCalc_AzureCalcRateCard[[#This Row],[Region]]</f>
        <v>Locally Redundant Storage Standard IO - Block Blob - Tier 6C13</v>
      </c>
      <c r="B5343" s="784">
        <v>13</v>
      </c>
      <c r="C5343" s="784" t="s">
        <v>785</v>
      </c>
      <c r="D5343" s="784" t="s">
        <v>184</v>
      </c>
      <c r="E5343" s="784">
        <v>3.04E-2</v>
      </c>
      <c r="F5343" s="784" t="s">
        <v>908</v>
      </c>
      <c r="G5343" s="784" t="s">
        <v>2137</v>
      </c>
      <c r="H5343" s="784" t="s">
        <v>2138</v>
      </c>
      <c r="I5343" s="784" t="s">
        <v>4984</v>
      </c>
    </row>
    <row r="5344" spans="1:9" hidden="1">
      <c r="A5344" s="784" t="str">
        <f>Table_wabobpsvr_AzureCalc_AzureCalcRateCard[[#This Row],[ServiceName]]&amp;Table_wabobpsvr_AzureCalc_AzureCalcRateCard[[#This Row],[Price_Level]]&amp;Table_wabobpsvr_AzureCalc_AzureCalcRateCard[[#This Row],[Region]]</f>
        <v>Locally Redundant Storage Standard IO - Block Blob - Tier 6D13</v>
      </c>
      <c r="B5344" s="784">
        <v>13</v>
      </c>
      <c r="C5344" s="784" t="s">
        <v>785</v>
      </c>
      <c r="D5344" s="784" t="s">
        <v>183</v>
      </c>
      <c r="E5344" s="784">
        <v>3.04E-2</v>
      </c>
      <c r="F5344" s="784" t="s">
        <v>908</v>
      </c>
      <c r="G5344" s="784" t="s">
        <v>2137</v>
      </c>
      <c r="H5344" s="784" t="s">
        <v>2138</v>
      </c>
      <c r="I5344" s="784" t="s">
        <v>4984</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2MOSP13</v>
      </c>
      <c r="B5345" s="784">
        <v>13</v>
      </c>
      <c r="C5345" s="784" t="s">
        <v>785</v>
      </c>
      <c r="D5345" s="784" t="s">
        <v>627</v>
      </c>
      <c r="E5345" s="784">
        <v>6.4500000000000002E-2</v>
      </c>
      <c r="F5345" s="784" t="s">
        <v>893</v>
      </c>
      <c r="G5345" s="784" t="s">
        <v>4431</v>
      </c>
      <c r="H5345" s="784" t="s">
        <v>4431</v>
      </c>
      <c r="I5345" s="784" t="s">
        <v>5364</v>
      </c>
    </row>
    <row r="5346" spans="1:9" hidden="1">
      <c r="A5346" s="784" t="str">
        <f>Table_wabobpsvr_AzureCalc_AzureCalcRateCard[[#This Row],[ServiceName]]&amp;Table_wabobpsvr_AzureCalc_AzureCalcRateCard[[#This Row],[Price_Level]]&amp;Table_wabobpsvr_AzureCalc_AzureCalcRateCard[[#This Row],[Region]]</f>
        <v>Geo Redundant Storage Standard IO - Block Blob - Tier 2A13</v>
      </c>
      <c r="B5346" s="784">
        <v>13</v>
      </c>
      <c r="C5346" s="784" t="s">
        <v>785</v>
      </c>
      <c r="D5346" s="784" t="s">
        <v>181</v>
      </c>
      <c r="E5346" s="784">
        <v>6.0999999999999999E-2</v>
      </c>
      <c r="F5346" s="784" t="s">
        <v>893</v>
      </c>
      <c r="G5346" s="784" t="s">
        <v>2042</v>
      </c>
      <c r="H5346" s="784" t="s">
        <v>2043</v>
      </c>
      <c r="I5346" s="784" t="s">
        <v>5364</v>
      </c>
    </row>
    <row r="5347" spans="1:9" hidden="1">
      <c r="A5347" s="784" t="str">
        <f>Table_wabobpsvr_AzureCalc_AzureCalcRateCard[[#This Row],[ServiceName]]&amp;Table_wabobpsvr_AzureCalc_AzureCalcRateCard[[#This Row],[Price_Level]]&amp;Table_wabobpsvr_AzureCalc_AzureCalcRateCard[[#This Row],[Region]]</f>
        <v>Geo Redundant Storage Standard IO - Block Blob - Tier 2B13</v>
      </c>
      <c r="B5347" s="784">
        <v>13</v>
      </c>
      <c r="C5347" s="784" t="s">
        <v>785</v>
      </c>
      <c r="D5347" s="784" t="s">
        <v>182</v>
      </c>
      <c r="E5347" s="784">
        <v>6.0999999999999999E-2</v>
      </c>
      <c r="F5347" s="784" t="s">
        <v>893</v>
      </c>
      <c r="G5347" s="784" t="s">
        <v>2042</v>
      </c>
      <c r="H5347" s="784" t="s">
        <v>2043</v>
      </c>
      <c r="I5347" s="784" t="s">
        <v>5364</v>
      </c>
    </row>
    <row r="5348" spans="1:9" hidden="1">
      <c r="A5348" t="str">
        <f>Table_wabobpsvr_AzureCalc_AzureCalcRateCard[[#This Row],[ServiceName]]&amp;Table_wabobpsvr_AzureCalc_AzureCalcRateCard[[#This Row],[Price_Level]]&amp;Table_wabobpsvr_AzureCalc_AzureCalcRateCard[[#This Row],[Region]]</f>
        <v>Geo Redundant Storage Standard IO - Block Blob - Tier 2C13</v>
      </c>
      <c r="B5348">
        <v>13</v>
      </c>
      <c r="C5348" t="s">
        <v>785</v>
      </c>
      <c r="D5348" t="s">
        <v>184</v>
      </c>
      <c r="E5348">
        <v>6.0999999999999999E-2</v>
      </c>
      <c r="F5348" t="s">
        <v>893</v>
      </c>
      <c r="G5348" s="784" t="s">
        <v>2042</v>
      </c>
      <c r="H5348" s="784" t="s">
        <v>2043</v>
      </c>
      <c r="I5348" s="784" t="s">
        <v>5364</v>
      </c>
    </row>
    <row r="5349" spans="1:9" hidden="1">
      <c r="A5349" t="str">
        <f>Table_wabobpsvr_AzureCalc_AzureCalcRateCard[[#This Row],[ServiceName]]&amp;Table_wabobpsvr_AzureCalc_AzureCalcRateCard[[#This Row],[Price_Level]]&amp;Table_wabobpsvr_AzureCalc_AzureCalcRateCard[[#This Row],[Region]]</f>
        <v>Geo Redundant Storage Standard IO - Block Blob - Tier 2D13</v>
      </c>
      <c r="B5349">
        <v>13</v>
      </c>
      <c r="C5349" t="s">
        <v>785</v>
      </c>
      <c r="D5349" t="s">
        <v>183</v>
      </c>
      <c r="E5349">
        <v>6.0999999999999999E-2</v>
      </c>
      <c r="F5349" t="s">
        <v>893</v>
      </c>
      <c r="G5349" s="784" t="s">
        <v>2042</v>
      </c>
      <c r="H5349" s="784" t="s">
        <v>2043</v>
      </c>
      <c r="I5349" s="784" t="s">
        <v>5364</v>
      </c>
    </row>
    <row r="5350" spans="1:9" hidden="1">
      <c r="A5350" t="str">
        <f>Table_wabobpsvr_AzureCalc_AzureCalcRateCard[[#This Row],[ServiceName]]&amp;Table_wabobpsvr_AzureCalc_AzureCalcRateCard[[#This Row],[Price_Level]]&amp;Table_wabobpsvr_AzureCalc_AzureCalcRateCard[[#This Row],[Region]]</f>
        <v>Geo Redundant Storage Standard IO - Block Blob - Tier 3MOSP13</v>
      </c>
      <c r="B5350">
        <v>13</v>
      </c>
      <c r="C5350" t="s">
        <v>785</v>
      </c>
      <c r="D5350" t="s">
        <v>627</v>
      </c>
      <c r="E5350">
        <v>6.3500000000000001E-2</v>
      </c>
      <c r="F5350" t="s">
        <v>894</v>
      </c>
      <c r="G5350" s="784" t="s">
        <v>4431</v>
      </c>
      <c r="H5350" s="784" t="s">
        <v>4431</v>
      </c>
      <c r="I5350" s="784" t="s">
        <v>5364</v>
      </c>
    </row>
    <row r="5351" spans="1:9" hidden="1">
      <c r="A5351" t="str">
        <f>Table_wabobpsvr_AzureCalc_AzureCalcRateCard[[#This Row],[ServiceName]]&amp;Table_wabobpsvr_AzureCalc_AzureCalcRateCard[[#This Row],[Price_Level]]&amp;Table_wabobpsvr_AzureCalc_AzureCalcRateCard[[#This Row],[Region]]</f>
        <v>Geo Redundant Storage Standard IO - Block Blob - Tier 3A13</v>
      </c>
      <c r="B5351">
        <v>13</v>
      </c>
      <c r="C5351" t="s">
        <v>785</v>
      </c>
      <c r="D5351" t="s">
        <v>181</v>
      </c>
      <c r="E5351">
        <v>6.0999999999999999E-2</v>
      </c>
      <c r="F5351" t="s">
        <v>894</v>
      </c>
      <c r="G5351" s="784" t="s">
        <v>2042</v>
      </c>
      <c r="H5351" s="784" t="s">
        <v>2043</v>
      </c>
      <c r="I5351" s="784" t="s">
        <v>5364</v>
      </c>
    </row>
    <row r="5352" spans="1:9" hidden="1">
      <c r="A5352" s="784" t="str">
        <f>Table_wabobpsvr_AzureCalc_AzureCalcRateCard[[#This Row],[ServiceName]]&amp;Table_wabobpsvr_AzureCalc_AzureCalcRateCard[[#This Row],[Price_Level]]&amp;Table_wabobpsvr_AzureCalc_AzureCalcRateCard[[#This Row],[Region]]</f>
        <v>Geo Redundant Storage Standard IO - Block Blob - Tier 3B13</v>
      </c>
      <c r="B5352" s="784">
        <v>13</v>
      </c>
      <c r="C5352" s="784" t="s">
        <v>785</v>
      </c>
      <c r="D5352" s="784" t="s">
        <v>182</v>
      </c>
      <c r="E5352" s="784">
        <v>6.0999999999999999E-2</v>
      </c>
      <c r="F5352" s="784" t="s">
        <v>894</v>
      </c>
      <c r="G5352" s="784" t="s">
        <v>2042</v>
      </c>
      <c r="H5352" s="784" t="s">
        <v>2043</v>
      </c>
      <c r="I5352" s="784" t="s">
        <v>5364</v>
      </c>
    </row>
    <row r="5353" spans="1:9" hidden="1">
      <c r="A5353" t="str">
        <f>Table_wabobpsvr_AzureCalc_AzureCalcRateCard[[#This Row],[ServiceName]]&amp;Table_wabobpsvr_AzureCalc_AzureCalcRateCard[[#This Row],[Price_Level]]&amp;Table_wabobpsvr_AzureCalc_AzureCalcRateCard[[#This Row],[Region]]</f>
        <v>Geo Redundant Storage Standard IO - Block Blob - Tier 3C13</v>
      </c>
      <c r="B5353">
        <v>13</v>
      </c>
      <c r="C5353" t="s">
        <v>785</v>
      </c>
      <c r="D5353" t="s">
        <v>184</v>
      </c>
      <c r="E5353">
        <v>6.0999999999999999E-2</v>
      </c>
      <c r="F5353" t="s">
        <v>894</v>
      </c>
      <c r="G5353" s="784" t="s">
        <v>2042</v>
      </c>
      <c r="H5353" s="784" t="s">
        <v>2043</v>
      </c>
      <c r="I5353" s="784" t="s">
        <v>5364</v>
      </c>
    </row>
    <row r="5354" spans="1:9" hidden="1">
      <c r="A5354" t="str">
        <f>Table_wabobpsvr_AzureCalc_AzureCalcRateCard[[#This Row],[ServiceName]]&amp;Table_wabobpsvr_AzureCalc_AzureCalcRateCard[[#This Row],[Price_Level]]&amp;Table_wabobpsvr_AzureCalc_AzureCalcRateCard[[#This Row],[Region]]</f>
        <v>Geo Redundant Storage Standard IO - Block Blob - Tier 3D13</v>
      </c>
      <c r="B5354">
        <v>13</v>
      </c>
      <c r="C5354" t="s">
        <v>785</v>
      </c>
      <c r="D5354" t="s">
        <v>183</v>
      </c>
      <c r="E5354">
        <v>6.0999999999999999E-2</v>
      </c>
      <c r="F5354" t="s">
        <v>894</v>
      </c>
      <c r="G5354" s="784" t="s">
        <v>2042</v>
      </c>
      <c r="H5354" s="784" t="s">
        <v>2043</v>
      </c>
      <c r="I5354" s="784" t="s">
        <v>5364</v>
      </c>
    </row>
    <row r="5355" spans="1:9" hidden="1">
      <c r="A5355" t="str">
        <f>Table_wabobpsvr_AzureCalc_AzureCalcRateCard[[#This Row],[ServiceName]]&amp;Table_wabobpsvr_AzureCalc_AzureCalcRateCard[[#This Row],[Price_Level]]&amp;Table_wabobpsvr_AzureCalc_AzureCalcRateCard[[#This Row],[Region]]</f>
        <v>Geo Redundant Storage Standard IO - Block Blob - Tier 4MOSP13</v>
      </c>
      <c r="B5355">
        <v>13</v>
      </c>
      <c r="C5355" t="s">
        <v>785</v>
      </c>
      <c r="D5355" t="s">
        <v>627</v>
      </c>
      <c r="E5355">
        <v>6.25E-2</v>
      </c>
      <c r="F5355" t="s">
        <v>895</v>
      </c>
      <c r="G5355" s="784" t="s">
        <v>4431</v>
      </c>
      <c r="H5355" s="784" t="s">
        <v>4431</v>
      </c>
      <c r="I5355" s="784" t="s">
        <v>5364</v>
      </c>
    </row>
    <row r="5356" spans="1:9" hidden="1">
      <c r="A5356" t="str">
        <f>Table_wabobpsvr_AzureCalc_AzureCalcRateCard[[#This Row],[ServiceName]]&amp;Table_wabobpsvr_AzureCalc_AzureCalcRateCard[[#This Row],[Price_Level]]&amp;Table_wabobpsvr_AzureCalc_AzureCalcRateCard[[#This Row],[Region]]</f>
        <v>Geo Redundant Storage Standard IO - Block Blob - Tier 4A13</v>
      </c>
      <c r="B5356">
        <v>13</v>
      </c>
      <c r="C5356" t="s">
        <v>785</v>
      </c>
      <c r="D5356" t="s">
        <v>181</v>
      </c>
      <c r="E5356">
        <v>6.0999999999999999E-2</v>
      </c>
      <c r="F5356" t="s">
        <v>895</v>
      </c>
      <c r="G5356" s="784" t="s">
        <v>2042</v>
      </c>
      <c r="H5356" s="784" t="s">
        <v>2043</v>
      </c>
      <c r="I5356" s="784" t="s">
        <v>5364</v>
      </c>
    </row>
    <row r="5357" spans="1:9" hidden="1">
      <c r="A5357" t="str">
        <f>Table_wabobpsvr_AzureCalc_AzureCalcRateCard[[#This Row],[ServiceName]]&amp;Table_wabobpsvr_AzureCalc_AzureCalcRateCard[[#This Row],[Price_Level]]&amp;Table_wabobpsvr_AzureCalc_AzureCalcRateCard[[#This Row],[Region]]</f>
        <v>Geo Redundant Storage Standard IO - Block Blob - Tier 4B13</v>
      </c>
      <c r="B5357">
        <v>13</v>
      </c>
      <c r="C5357" t="s">
        <v>785</v>
      </c>
      <c r="D5357" t="s">
        <v>182</v>
      </c>
      <c r="E5357">
        <v>6.0999999999999999E-2</v>
      </c>
      <c r="F5357" t="s">
        <v>895</v>
      </c>
      <c r="G5357" s="784" t="s">
        <v>2042</v>
      </c>
      <c r="H5357" s="784" t="s">
        <v>2043</v>
      </c>
      <c r="I5357" s="784" t="s">
        <v>5364</v>
      </c>
    </row>
    <row r="5358" spans="1:9" hidden="1">
      <c r="A5358" s="784" t="str">
        <f>Table_wabobpsvr_AzureCalc_AzureCalcRateCard[[#This Row],[ServiceName]]&amp;Table_wabobpsvr_AzureCalc_AzureCalcRateCard[[#This Row],[Price_Level]]&amp;Table_wabobpsvr_AzureCalc_AzureCalcRateCard[[#This Row],[Region]]</f>
        <v>Geo Redundant Storage Standard IO - Block Blob - Tier 4C13</v>
      </c>
      <c r="B5358" s="784">
        <v>13</v>
      </c>
      <c r="C5358" s="784" t="s">
        <v>785</v>
      </c>
      <c r="D5358" s="784" t="s">
        <v>184</v>
      </c>
      <c r="E5358" s="784">
        <v>6.0999999999999999E-2</v>
      </c>
      <c r="F5358" s="784" t="s">
        <v>895</v>
      </c>
      <c r="G5358" s="784" t="s">
        <v>2042</v>
      </c>
      <c r="H5358" s="784" t="s">
        <v>2043</v>
      </c>
      <c r="I5358" s="784" t="s">
        <v>5364</v>
      </c>
    </row>
    <row r="5359" spans="1:9" hidden="1">
      <c r="A5359" s="784" t="str">
        <f>Table_wabobpsvr_AzureCalc_AzureCalcRateCard[[#This Row],[ServiceName]]&amp;Table_wabobpsvr_AzureCalc_AzureCalcRateCard[[#This Row],[Price_Level]]&amp;Table_wabobpsvr_AzureCalc_AzureCalcRateCard[[#This Row],[Region]]</f>
        <v>Geo Redundant Storage Standard IO - Block Blob - Tier 4D13</v>
      </c>
      <c r="B5359" s="784">
        <v>13</v>
      </c>
      <c r="C5359" s="784" t="s">
        <v>785</v>
      </c>
      <c r="D5359" s="784" t="s">
        <v>183</v>
      </c>
      <c r="E5359" s="784">
        <v>6.0999999999999999E-2</v>
      </c>
      <c r="F5359" s="784" t="s">
        <v>895</v>
      </c>
      <c r="G5359" s="784" t="s">
        <v>2042</v>
      </c>
      <c r="H5359" s="784" t="s">
        <v>2043</v>
      </c>
      <c r="I5359" s="784" t="s">
        <v>5364</v>
      </c>
    </row>
    <row r="5360" spans="1:9" hidden="1">
      <c r="A5360" s="784" t="str">
        <f>Table_wabobpsvr_AzureCalc_AzureCalcRateCard[[#This Row],[ServiceName]]&amp;Table_wabobpsvr_AzureCalc_AzureCalcRateCard[[#This Row],[Price_Level]]&amp;Table_wabobpsvr_AzureCalc_AzureCalcRateCard[[#This Row],[Region]]</f>
        <v>Geo Redundant Storage Standard IO - Block Blob - Tier 5MOSP13</v>
      </c>
      <c r="B5360" s="784">
        <v>13</v>
      </c>
      <c r="C5360" s="784" t="s">
        <v>785</v>
      </c>
      <c r="D5360" s="784" t="s">
        <v>627</v>
      </c>
      <c r="E5360" s="784">
        <v>6.0999999999999999E-2</v>
      </c>
      <c r="F5360" s="784" t="s">
        <v>896</v>
      </c>
      <c r="G5360" s="784" t="s">
        <v>4431</v>
      </c>
      <c r="H5360" s="784" t="s">
        <v>4431</v>
      </c>
      <c r="I5360" s="784" t="s">
        <v>5364</v>
      </c>
    </row>
    <row r="5361" spans="1:9" hidden="1">
      <c r="A5361" s="784" t="str">
        <f>Table_wabobpsvr_AzureCalc_AzureCalcRateCard[[#This Row],[ServiceName]]&amp;Table_wabobpsvr_AzureCalc_AzureCalcRateCard[[#This Row],[Price_Level]]&amp;Table_wabobpsvr_AzureCalc_AzureCalcRateCard[[#This Row],[Region]]</f>
        <v>Geo Redundant Storage Standard IO - Block Blob - Tier 5A13</v>
      </c>
      <c r="B5361" s="784">
        <v>13</v>
      </c>
      <c r="C5361" s="784" t="s">
        <v>785</v>
      </c>
      <c r="D5361" s="784" t="s">
        <v>181</v>
      </c>
      <c r="E5361" s="784">
        <v>6.0999999999999999E-2</v>
      </c>
      <c r="F5361" s="784" t="s">
        <v>896</v>
      </c>
      <c r="G5361" s="784" t="s">
        <v>2042</v>
      </c>
      <c r="H5361" s="784" t="s">
        <v>2043</v>
      </c>
      <c r="I5361" s="784" t="s">
        <v>5364</v>
      </c>
    </row>
    <row r="5362" spans="1:9" hidden="1">
      <c r="A5362" s="784" t="str">
        <f>Table_wabobpsvr_AzureCalc_AzureCalcRateCard[[#This Row],[ServiceName]]&amp;Table_wabobpsvr_AzureCalc_AzureCalcRateCard[[#This Row],[Price_Level]]&amp;Table_wabobpsvr_AzureCalc_AzureCalcRateCard[[#This Row],[Region]]</f>
        <v>Geo Redundant Storage Standard IO - Block Blob - Tier 5B13</v>
      </c>
      <c r="B5362" s="784">
        <v>13</v>
      </c>
      <c r="C5362" s="784" t="s">
        <v>785</v>
      </c>
      <c r="D5362" s="784" t="s">
        <v>182</v>
      </c>
      <c r="E5362" s="784">
        <v>6.0999999999999999E-2</v>
      </c>
      <c r="F5362" s="784" t="s">
        <v>896</v>
      </c>
      <c r="G5362" s="784" t="s">
        <v>2042</v>
      </c>
      <c r="H5362" s="784" t="s">
        <v>2043</v>
      </c>
      <c r="I5362" s="784" t="s">
        <v>5364</v>
      </c>
    </row>
    <row r="5363" spans="1:9" hidden="1">
      <c r="A5363" t="str">
        <f>Table_wabobpsvr_AzureCalc_AzureCalcRateCard[[#This Row],[ServiceName]]&amp;Table_wabobpsvr_AzureCalc_AzureCalcRateCard[[#This Row],[Price_Level]]&amp;Table_wabobpsvr_AzureCalc_AzureCalcRateCard[[#This Row],[Region]]</f>
        <v>Geo Redundant Storage Standard IO - Block Blob - Tier 5C13</v>
      </c>
      <c r="B5363">
        <v>13</v>
      </c>
      <c r="C5363" t="s">
        <v>785</v>
      </c>
      <c r="D5363" t="s">
        <v>184</v>
      </c>
      <c r="E5363">
        <v>6.0999999999999999E-2</v>
      </c>
      <c r="F5363" t="s">
        <v>896</v>
      </c>
      <c r="G5363" s="784" t="s">
        <v>2042</v>
      </c>
      <c r="H5363" s="784" t="s">
        <v>2043</v>
      </c>
      <c r="I5363" s="784" t="s">
        <v>5364</v>
      </c>
    </row>
    <row r="5364" spans="1:9" hidden="1">
      <c r="A5364" t="str">
        <f>Table_wabobpsvr_AzureCalc_AzureCalcRateCard[[#This Row],[ServiceName]]&amp;Table_wabobpsvr_AzureCalc_AzureCalcRateCard[[#This Row],[Price_Level]]&amp;Table_wabobpsvr_AzureCalc_AzureCalcRateCard[[#This Row],[Region]]</f>
        <v>Geo Redundant Storage Standard IO - Block Blob - Tier 5D13</v>
      </c>
      <c r="B5364">
        <v>13</v>
      </c>
      <c r="C5364" t="s">
        <v>785</v>
      </c>
      <c r="D5364" t="s">
        <v>183</v>
      </c>
      <c r="E5364">
        <v>6.0999999999999999E-2</v>
      </c>
      <c r="F5364" t="s">
        <v>896</v>
      </c>
      <c r="G5364" s="784" t="s">
        <v>2042</v>
      </c>
      <c r="H5364" s="784" t="s">
        <v>2043</v>
      </c>
      <c r="I5364" s="784" t="s">
        <v>5364</v>
      </c>
    </row>
    <row r="5365" spans="1:9" hidden="1">
      <c r="A5365" t="str">
        <f>Table_wabobpsvr_AzureCalc_AzureCalcRateCard[[#This Row],[ServiceName]]&amp;Table_wabobpsvr_AzureCalc_AzureCalcRateCard[[#This Row],[Price_Level]]&amp;Table_wabobpsvr_AzureCalc_AzureCalcRateCard[[#This Row],[Region]]</f>
        <v>Geo Redundant Storage Standard IO - Block Blob - Tier 6MOSP13</v>
      </c>
      <c r="B5365">
        <v>13</v>
      </c>
      <c r="C5365" t="s">
        <v>785</v>
      </c>
      <c r="D5365" t="s">
        <v>627</v>
      </c>
      <c r="E5365">
        <v>6.0999999999999999E-2</v>
      </c>
      <c r="F5365" t="s">
        <v>897</v>
      </c>
      <c r="G5365" s="784" t="s">
        <v>4431</v>
      </c>
      <c r="H5365" s="784" t="s">
        <v>4431</v>
      </c>
      <c r="I5365" s="784" t="s">
        <v>5364</v>
      </c>
    </row>
    <row r="5366" spans="1:9" hidden="1">
      <c r="A5366" t="str">
        <f>Table_wabobpsvr_AzureCalc_AzureCalcRateCard[[#This Row],[ServiceName]]&amp;Table_wabobpsvr_AzureCalc_AzureCalcRateCard[[#This Row],[Price_Level]]&amp;Table_wabobpsvr_AzureCalc_AzureCalcRateCard[[#This Row],[Region]]</f>
        <v>A0 VM (Non-Windows)B6</v>
      </c>
      <c r="B5366">
        <v>6</v>
      </c>
      <c r="C5366" t="s">
        <v>701</v>
      </c>
      <c r="D5366" t="s">
        <v>182</v>
      </c>
      <c r="E5366">
        <v>1.4E-2</v>
      </c>
      <c r="F5366" t="s">
        <v>725</v>
      </c>
      <c r="G5366" s="784" t="s">
        <v>1984</v>
      </c>
      <c r="H5366" s="784" t="s">
        <v>1985</v>
      </c>
      <c r="I5366" s="784" t="s">
        <v>5716</v>
      </c>
    </row>
    <row r="5367" spans="1:9" hidden="1">
      <c r="A5367" s="784" t="str">
        <f>Table_wabobpsvr_AzureCalc_AzureCalcRateCard[[#This Row],[ServiceName]]&amp;Table_wabobpsvr_AzureCalc_AzureCalcRateCard[[#This Row],[Price_Level]]&amp;Table_wabobpsvr_AzureCalc_AzureCalcRateCard[[#This Row],[Region]]</f>
        <v>A0 VM (Non-Windows)C6</v>
      </c>
      <c r="B5367" s="784">
        <v>6</v>
      </c>
      <c r="C5367" s="784" t="s">
        <v>701</v>
      </c>
      <c r="D5367" s="784" t="s">
        <v>184</v>
      </c>
      <c r="E5367" s="784">
        <v>1.34E-2</v>
      </c>
      <c r="F5367" s="784" t="s">
        <v>725</v>
      </c>
      <c r="G5367" s="784" t="s">
        <v>1984</v>
      </c>
      <c r="H5367" s="784" t="s">
        <v>1985</v>
      </c>
      <c r="I5367" s="784" t="s">
        <v>5716</v>
      </c>
    </row>
    <row r="5368" spans="1:9" hidden="1">
      <c r="A5368" t="str">
        <f>Table_wabobpsvr_AzureCalc_AzureCalcRateCard[[#This Row],[ServiceName]]&amp;Table_wabobpsvr_AzureCalc_AzureCalcRateCard[[#This Row],[Price_Level]]&amp;Table_wabobpsvr_AzureCalc_AzureCalcRateCard[[#This Row],[Region]]</f>
        <v>A0 VM (Non-Windows)C8</v>
      </c>
      <c r="B5368">
        <v>8</v>
      </c>
      <c r="C5368" t="s">
        <v>701</v>
      </c>
      <c r="D5368" t="s">
        <v>184</v>
      </c>
      <c r="E5368">
        <v>1.34E-2</v>
      </c>
      <c r="F5368" t="s">
        <v>725</v>
      </c>
      <c r="G5368" s="784" t="s">
        <v>2139</v>
      </c>
      <c r="H5368" s="784" t="s">
        <v>2140</v>
      </c>
      <c r="I5368" s="784" t="s">
        <v>5332</v>
      </c>
    </row>
    <row r="5369" spans="1:9" hidden="1">
      <c r="A5369" t="str">
        <f>Table_wabobpsvr_AzureCalc_AzureCalcRateCard[[#This Row],[ServiceName]]&amp;Table_wabobpsvr_AzureCalc_AzureCalcRateCard[[#This Row],[Price_Level]]&amp;Table_wabobpsvr_AzureCalc_AzureCalcRateCard[[#This Row],[Region]]</f>
        <v>A0 VM (Non-Windows)D8</v>
      </c>
      <c r="B5369">
        <v>8</v>
      </c>
      <c r="C5369" t="s">
        <v>701</v>
      </c>
      <c r="D5369" t="s">
        <v>183</v>
      </c>
      <c r="E5369">
        <v>1.2800000000000001E-2</v>
      </c>
      <c r="F5369" t="s">
        <v>725</v>
      </c>
      <c r="G5369" s="784" t="s">
        <v>2139</v>
      </c>
      <c r="H5369" s="784" t="s">
        <v>2140</v>
      </c>
      <c r="I5369" s="784" t="s">
        <v>5332</v>
      </c>
    </row>
    <row r="5370" spans="1:9" hidden="1">
      <c r="A5370" t="str">
        <f>Table_wabobpsvr_AzureCalc_AzureCalcRateCard[[#This Row],[ServiceName]]&amp;Table_wabobpsvr_AzureCalc_AzureCalcRateCard[[#This Row],[Price_Level]]&amp;Table_wabobpsvr_AzureCalc_AzureCalcRateCard[[#This Row],[Region]]</f>
        <v>A0 VM (Non-Windows)MOSP9</v>
      </c>
      <c r="B5370">
        <v>9</v>
      </c>
      <c r="C5370" t="s">
        <v>701</v>
      </c>
      <c r="D5370" t="s">
        <v>627</v>
      </c>
      <c r="E5370">
        <v>0.02</v>
      </c>
      <c r="F5370" t="s">
        <v>725</v>
      </c>
      <c r="G5370" s="784" t="s">
        <v>4431</v>
      </c>
      <c r="H5370" s="784" t="s">
        <v>4431</v>
      </c>
      <c r="I5370" s="784" t="s">
        <v>5717</v>
      </c>
    </row>
    <row r="5371" spans="1:9" hidden="1">
      <c r="A5371" t="str">
        <f>Table_wabobpsvr_AzureCalc_AzureCalcRateCard[[#This Row],[ServiceName]]&amp;Table_wabobpsvr_AzureCalc_AzureCalcRateCard[[#This Row],[Price_Level]]&amp;Table_wabobpsvr_AzureCalc_AzureCalcRateCard[[#This Row],[Region]]</f>
        <v>A0 VM (Non-Windows)A9</v>
      </c>
      <c r="B5371">
        <v>9</v>
      </c>
      <c r="C5371" t="s">
        <v>701</v>
      </c>
      <c r="D5371" t="s">
        <v>181</v>
      </c>
      <c r="E5371">
        <v>1.46E-2</v>
      </c>
      <c r="F5371" t="s">
        <v>725</v>
      </c>
      <c r="G5371" s="784" t="s">
        <v>2141</v>
      </c>
      <c r="H5371" s="784" t="s">
        <v>2142</v>
      </c>
      <c r="I5371" s="784" t="s">
        <v>5717</v>
      </c>
    </row>
    <row r="5372" spans="1:9" hidden="1">
      <c r="A5372" s="784" t="str">
        <f>Table_wabobpsvr_AzureCalc_AzureCalcRateCard[[#This Row],[ServiceName]]&amp;Table_wabobpsvr_AzureCalc_AzureCalcRateCard[[#This Row],[Price_Level]]&amp;Table_wabobpsvr_AzureCalc_AzureCalcRateCard[[#This Row],[Region]]</f>
        <v>A0 VM (Non-Windows)B9</v>
      </c>
      <c r="B5372" s="784">
        <v>9</v>
      </c>
      <c r="C5372" s="784" t="s">
        <v>701</v>
      </c>
      <c r="D5372" s="784" t="s">
        <v>182</v>
      </c>
      <c r="E5372" s="784">
        <v>1.4E-2</v>
      </c>
      <c r="F5372" s="784" t="s">
        <v>725</v>
      </c>
      <c r="G5372" s="784" t="s">
        <v>2141</v>
      </c>
      <c r="H5372" s="784" t="s">
        <v>2142</v>
      </c>
      <c r="I5372" s="784" t="s">
        <v>5717</v>
      </c>
    </row>
    <row r="5373" spans="1:9" hidden="1">
      <c r="A5373" t="str">
        <f>Table_wabobpsvr_AzureCalc_AzureCalcRateCard[[#This Row],[ServiceName]]&amp;Table_wabobpsvr_AzureCalc_AzureCalcRateCard[[#This Row],[Price_Level]]&amp;Table_wabobpsvr_AzureCalc_AzureCalcRateCard[[#This Row],[Region]]</f>
        <v>A0 VM (Non-Windows)C9</v>
      </c>
      <c r="B5373">
        <v>9</v>
      </c>
      <c r="C5373" t="s">
        <v>701</v>
      </c>
      <c r="D5373" t="s">
        <v>184</v>
      </c>
      <c r="E5373">
        <v>1.34E-2</v>
      </c>
      <c r="F5373" t="s">
        <v>725</v>
      </c>
      <c r="G5373" s="784" t="s">
        <v>2141</v>
      </c>
      <c r="H5373" s="784" t="s">
        <v>2142</v>
      </c>
      <c r="I5373" s="784" t="s">
        <v>5717</v>
      </c>
    </row>
    <row r="5374" spans="1:9" hidden="1">
      <c r="A5374" s="784" t="str">
        <f>Table_wabobpsvr_AzureCalc_AzureCalcRateCard[[#This Row],[ServiceName]]&amp;Table_wabobpsvr_AzureCalc_AzureCalcRateCard[[#This Row],[Price_Level]]&amp;Table_wabobpsvr_AzureCalc_AzureCalcRateCard[[#This Row],[Region]]</f>
        <v>A0 VM (Non-Windows)D9</v>
      </c>
      <c r="B5374" s="784">
        <v>9</v>
      </c>
      <c r="C5374" s="784" t="s">
        <v>701</v>
      </c>
      <c r="D5374" s="784" t="s">
        <v>183</v>
      </c>
      <c r="E5374" s="784">
        <v>1.2800000000000001E-2</v>
      </c>
      <c r="F5374" s="784" t="s">
        <v>725</v>
      </c>
      <c r="G5374" s="784" t="s">
        <v>2141</v>
      </c>
      <c r="H5374" s="784" t="s">
        <v>2142</v>
      </c>
      <c r="I5374" s="784" t="s">
        <v>5717</v>
      </c>
    </row>
    <row r="5375" spans="1:9" hidden="1">
      <c r="A5375" t="str">
        <f>Table_wabobpsvr_AzureCalc_AzureCalcRateCard[[#This Row],[ServiceName]]&amp;Table_wabobpsvr_AzureCalc_AzureCalcRateCard[[#This Row],[Price_Level]]&amp;Table_wabobpsvr_AzureCalc_AzureCalcRateCard[[#This Row],[Region]]</f>
        <v>A0 VM (Non-Windows)MOSP10</v>
      </c>
      <c r="B5375">
        <v>10</v>
      </c>
      <c r="C5375" t="s">
        <v>701</v>
      </c>
      <c r="D5375" t="s">
        <v>627</v>
      </c>
      <c r="E5375">
        <v>0.02</v>
      </c>
      <c r="F5375" t="s">
        <v>725</v>
      </c>
      <c r="G5375" s="784" t="s">
        <v>4431</v>
      </c>
      <c r="H5375" s="784" t="s">
        <v>4431</v>
      </c>
      <c r="I5375" s="784" t="s">
        <v>5718</v>
      </c>
    </row>
    <row r="5376" spans="1:9" hidden="1">
      <c r="A5376" s="784" t="str">
        <f>Table_wabobpsvr_AzureCalc_AzureCalcRateCard[[#This Row],[ServiceName]]&amp;Table_wabobpsvr_AzureCalc_AzureCalcRateCard[[#This Row],[Price_Level]]&amp;Table_wabobpsvr_AzureCalc_AzureCalcRateCard[[#This Row],[Region]]</f>
        <v>A0 VM (Non-Windows)A10</v>
      </c>
      <c r="B5376" s="784">
        <v>10</v>
      </c>
      <c r="C5376" s="784" t="s">
        <v>701</v>
      </c>
      <c r="D5376" s="784" t="s">
        <v>181</v>
      </c>
      <c r="E5376" s="784">
        <v>1.46E-2</v>
      </c>
      <c r="F5376" s="784" t="s">
        <v>725</v>
      </c>
      <c r="G5376" s="784" t="s">
        <v>2143</v>
      </c>
      <c r="H5376" s="784" t="s">
        <v>2144</v>
      </c>
      <c r="I5376" s="784" t="s">
        <v>5718</v>
      </c>
    </row>
    <row r="5377" spans="1:9" hidden="1">
      <c r="A5377" t="str">
        <f>Table_wabobpsvr_AzureCalc_AzureCalcRateCard[[#This Row],[ServiceName]]&amp;Table_wabobpsvr_AzureCalc_AzureCalcRateCard[[#This Row],[Price_Level]]&amp;Table_wabobpsvr_AzureCalc_AzureCalcRateCard[[#This Row],[Region]]</f>
        <v>A0 VM (Non-Windows)D6</v>
      </c>
      <c r="B5377">
        <v>6</v>
      </c>
      <c r="C5377" t="s">
        <v>701</v>
      </c>
      <c r="D5377" t="s">
        <v>183</v>
      </c>
      <c r="E5377">
        <v>1.2800000000000001E-2</v>
      </c>
      <c r="F5377" t="s">
        <v>725</v>
      </c>
      <c r="G5377" s="784" t="s">
        <v>1984</v>
      </c>
      <c r="H5377" s="784" t="s">
        <v>1985</v>
      </c>
      <c r="I5377" s="784" t="s">
        <v>5716</v>
      </c>
    </row>
    <row r="5378" spans="1:9" hidden="1">
      <c r="A5378" s="784" t="str">
        <f>Table_wabobpsvr_AzureCalc_AzureCalcRateCard[[#This Row],[ServiceName]]&amp;Table_wabobpsvr_AzureCalc_AzureCalcRateCard[[#This Row],[Price_Level]]&amp;Table_wabobpsvr_AzureCalc_AzureCalcRateCard[[#This Row],[Region]]</f>
        <v>A0 VM (Non-Windows)B10</v>
      </c>
      <c r="B5378" s="784">
        <v>10</v>
      </c>
      <c r="C5378" s="784" t="s">
        <v>701</v>
      </c>
      <c r="D5378" s="784" t="s">
        <v>182</v>
      </c>
      <c r="E5378" s="784">
        <v>1.4E-2</v>
      </c>
      <c r="F5378" s="784" t="s">
        <v>725</v>
      </c>
      <c r="G5378" s="784" t="s">
        <v>2143</v>
      </c>
      <c r="H5378" s="784" t="s">
        <v>2144</v>
      </c>
      <c r="I5378" s="784" t="s">
        <v>5718</v>
      </c>
    </row>
    <row r="5379" spans="1:9" hidden="1">
      <c r="A5379" t="str">
        <f>Table_wabobpsvr_AzureCalc_AzureCalcRateCard[[#This Row],[ServiceName]]&amp;Table_wabobpsvr_AzureCalc_AzureCalcRateCard[[#This Row],[Price_Level]]&amp;Table_wabobpsvr_AzureCalc_AzureCalcRateCard[[#This Row],[Region]]</f>
        <v>A0 VM (Non-Windows)C10</v>
      </c>
      <c r="B5379">
        <v>10</v>
      </c>
      <c r="C5379" t="s">
        <v>701</v>
      </c>
      <c r="D5379" t="s">
        <v>184</v>
      </c>
      <c r="E5379">
        <v>1.34E-2</v>
      </c>
      <c r="F5379" t="s">
        <v>725</v>
      </c>
      <c r="G5379" s="784" t="s">
        <v>2143</v>
      </c>
      <c r="H5379" s="784" t="s">
        <v>2144</v>
      </c>
      <c r="I5379" s="784" t="s">
        <v>5718</v>
      </c>
    </row>
    <row r="5380" spans="1:9" hidden="1">
      <c r="A5380" s="784" t="str">
        <f>Table_wabobpsvr_AzureCalc_AzureCalcRateCard[[#This Row],[ServiceName]]&amp;Table_wabobpsvr_AzureCalc_AzureCalcRateCard[[#This Row],[Price_Level]]&amp;Table_wabobpsvr_AzureCalc_AzureCalcRateCard[[#This Row],[Region]]</f>
        <v>A0 VM (Non-Windows)D10</v>
      </c>
      <c r="B5380" s="784">
        <v>10</v>
      </c>
      <c r="C5380" s="784" t="s">
        <v>701</v>
      </c>
      <c r="D5380" s="784" t="s">
        <v>183</v>
      </c>
      <c r="E5380" s="784">
        <v>1.2800000000000001E-2</v>
      </c>
      <c r="F5380" s="784" t="s">
        <v>725</v>
      </c>
      <c r="G5380" s="784" t="s">
        <v>2143</v>
      </c>
      <c r="H5380" s="784" t="s">
        <v>2144</v>
      </c>
      <c r="I5380" s="784" t="s">
        <v>5718</v>
      </c>
    </row>
    <row r="5381" spans="1:9" hidden="1">
      <c r="A5381" s="784" t="str">
        <f>Table_wabobpsvr_AzureCalc_AzureCalcRateCard[[#This Row],[ServiceName]]&amp;Table_wabobpsvr_AzureCalc_AzureCalcRateCard[[#This Row],[Price_Level]]&amp;Table_wabobpsvr_AzureCalc_AzureCalcRateCard[[#This Row],[Region]]</f>
        <v>A0 VM (Non-Windows)MOSP11</v>
      </c>
      <c r="B5381" s="784">
        <v>11</v>
      </c>
      <c r="C5381" s="784" t="s">
        <v>701</v>
      </c>
      <c r="D5381" s="784" t="s">
        <v>627</v>
      </c>
      <c r="E5381" s="784">
        <v>2.7E-2</v>
      </c>
      <c r="F5381" s="784" t="s">
        <v>725</v>
      </c>
      <c r="G5381" s="784" t="s">
        <v>4431</v>
      </c>
      <c r="H5381" s="784" t="s">
        <v>4431</v>
      </c>
      <c r="I5381" s="784" t="s">
        <v>5719</v>
      </c>
    </row>
    <row r="5382" spans="1:9" hidden="1">
      <c r="A5382" s="784" t="str">
        <f>Table_wabobpsvr_AzureCalc_AzureCalcRateCard[[#This Row],[ServiceName]]&amp;Table_wabobpsvr_AzureCalc_AzureCalcRateCard[[#This Row],[Price_Level]]&amp;Table_wabobpsvr_AzureCalc_AzureCalcRateCard[[#This Row],[Region]]</f>
        <v>A0 VM (Non-Windows)A11</v>
      </c>
      <c r="B5382" s="784">
        <v>11</v>
      </c>
      <c r="C5382" s="784" t="s">
        <v>701</v>
      </c>
      <c r="D5382" s="784" t="s">
        <v>181</v>
      </c>
      <c r="E5382" s="784">
        <v>1.9709999999999998E-2</v>
      </c>
      <c r="F5382" s="784" t="s">
        <v>725</v>
      </c>
      <c r="G5382" s="784" t="s">
        <v>2145</v>
      </c>
      <c r="H5382" s="784" t="s">
        <v>2146</v>
      </c>
      <c r="I5382" s="784" t="s">
        <v>5719</v>
      </c>
    </row>
    <row r="5383" spans="1:9" hidden="1">
      <c r="A5383" t="str">
        <f>Table_wabobpsvr_AzureCalc_AzureCalcRateCard[[#This Row],[ServiceName]]&amp;Table_wabobpsvr_AzureCalc_AzureCalcRateCard[[#This Row],[Price_Level]]&amp;Table_wabobpsvr_AzureCalc_AzureCalcRateCard[[#This Row],[Region]]</f>
        <v>A0 VM (Non-Windows)B11</v>
      </c>
      <c r="B5383">
        <v>11</v>
      </c>
      <c r="C5383" t="s">
        <v>701</v>
      </c>
      <c r="D5383" t="s">
        <v>182</v>
      </c>
      <c r="E5383">
        <v>1.89E-2</v>
      </c>
      <c r="F5383" t="s">
        <v>725</v>
      </c>
      <c r="G5383" s="784" t="s">
        <v>2145</v>
      </c>
      <c r="H5383" s="784" t="s">
        <v>2146</v>
      </c>
      <c r="I5383" s="784" t="s">
        <v>5719</v>
      </c>
    </row>
    <row r="5384" spans="1:9" hidden="1">
      <c r="A5384" s="784" t="str">
        <f>Table_wabobpsvr_AzureCalc_AzureCalcRateCard[[#This Row],[ServiceName]]&amp;Table_wabobpsvr_AzureCalc_AzureCalcRateCard[[#This Row],[Price_Level]]&amp;Table_wabobpsvr_AzureCalc_AzureCalcRateCard[[#This Row],[Region]]</f>
        <v>A0 VM (Non-Windows)C11</v>
      </c>
      <c r="B5384" s="784">
        <v>11</v>
      </c>
      <c r="C5384" s="784" t="s">
        <v>701</v>
      </c>
      <c r="D5384" s="784" t="s">
        <v>184</v>
      </c>
      <c r="E5384" s="784">
        <v>1.8089999999999998E-2</v>
      </c>
      <c r="F5384" s="784" t="s">
        <v>725</v>
      </c>
      <c r="G5384" s="784" t="s">
        <v>2145</v>
      </c>
      <c r="H5384" s="784" t="s">
        <v>2146</v>
      </c>
      <c r="I5384" s="784" t="s">
        <v>5719</v>
      </c>
    </row>
    <row r="5385" spans="1:9" hidden="1">
      <c r="A5385" t="str">
        <f>Table_wabobpsvr_AzureCalc_AzureCalcRateCard[[#This Row],[ServiceName]]&amp;Table_wabobpsvr_AzureCalc_AzureCalcRateCard[[#This Row],[Price_Level]]&amp;Table_wabobpsvr_AzureCalc_AzureCalcRateCard[[#This Row],[Region]]</f>
        <v>A0 VM (Non-Windows)D11</v>
      </c>
      <c r="B5385">
        <v>11</v>
      </c>
      <c r="C5385" t="s">
        <v>701</v>
      </c>
      <c r="D5385" t="s">
        <v>183</v>
      </c>
      <c r="E5385">
        <v>1.728E-2</v>
      </c>
      <c r="F5385" t="s">
        <v>725</v>
      </c>
      <c r="G5385" s="784" t="s">
        <v>2145</v>
      </c>
      <c r="H5385" s="784" t="s">
        <v>2146</v>
      </c>
      <c r="I5385" s="784" t="s">
        <v>5719</v>
      </c>
    </row>
    <row r="5386" spans="1:9" hidden="1">
      <c r="A5386" t="str">
        <f>Table_wabobpsvr_AzureCalc_AzureCalcRateCard[[#This Row],[ServiceName]]&amp;Table_wabobpsvr_AzureCalc_AzureCalcRateCard[[#This Row],[Price_Level]]&amp;Table_wabobpsvr_AzureCalc_AzureCalcRateCard[[#This Row],[Region]]</f>
        <v>A0 VM (Non-Windows)MOSP12</v>
      </c>
      <c r="B5386">
        <v>12</v>
      </c>
      <c r="C5386" t="s">
        <v>701</v>
      </c>
      <c r="D5386" t="s">
        <v>627</v>
      </c>
      <c r="E5386">
        <v>2.4E-2</v>
      </c>
      <c r="F5386" t="s">
        <v>725</v>
      </c>
      <c r="G5386" s="784" t="s">
        <v>4431</v>
      </c>
      <c r="H5386" s="784" t="s">
        <v>4431</v>
      </c>
      <c r="I5386" s="784" t="s">
        <v>5720</v>
      </c>
    </row>
    <row r="5387" spans="1:9" hidden="1">
      <c r="A5387" t="str">
        <f>Table_wabobpsvr_AzureCalc_AzureCalcRateCard[[#This Row],[ServiceName]]&amp;Table_wabobpsvr_AzureCalc_AzureCalcRateCard[[#This Row],[Price_Level]]&amp;Table_wabobpsvr_AzureCalc_AzureCalcRateCard[[#This Row],[Region]]</f>
        <v>A0 VM (Non-Windows)MOSP4</v>
      </c>
      <c r="B5387">
        <v>4</v>
      </c>
      <c r="C5387" t="s">
        <v>701</v>
      </c>
      <c r="D5387" t="s">
        <v>627</v>
      </c>
      <c r="E5387">
        <v>0.02</v>
      </c>
      <c r="F5387" t="s">
        <v>725</v>
      </c>
      <c r="G5387" s="784" t="s">
        <v>4431</v>
      </c>
      <c r="H5387" s="784" t="s">
        <v>4431</v>
      </c>
      <c r="I5387" s="784" t="s">
        <v>5324</v>
      </c>
    </row>
    <row r="5388" spans="1:9" hidden="1">
      <c r="A5388" t="str">
        <f>Table_wabobpsvr_AzureCalc_AzureCalcRateCard[[#This Row],[ServiceName]]&amp;Table_wabobpsvr_AzureCalc_AzureCalcRateCard[[#This Row],[Price_Level]]&amp;Table_wabobpsvr_AzureCalc_AzureCalcRateCard[[#This Row],[Region]]</f>
        <v>A0 VM (Non-Windows)A12</v>
      </c>
      <c r="B5388">
        <v>12</v>
      </c>
      <c r="C5388" t="s">
        <v>701</v>
      </c>
      <c r="D5388" t="s">
        <v>181</v>
      </c>
      <c r="E5388">
        <v>1.7520000000000001E-2</v>
      </c>
      <c r="F5388" t="s">
        <v>725</v>
      </c>
      <c r="G5388" s="784" t="s">
        <v>2147</v>
      </c>
      <c r="H5388" s="784" t="s">
        <v>2148</v>
      </c>
      <c r="I5388" s="784" t="s">
        <v>5720</v>
      </c>
    </row>
    <row r="5389" spans="1:9" hidden="1">
      <c r="A5389" t="str">
        <f>Table_wabobpsvr_AzureCalc_AzureCalcRateCard[[#This Row],[ServiceName]]&amp;Table_wabobpsvr_AzureCalc_AzureCalcRateCard[[#This Row],[Price_Level]]&amp;Table_wabobpsvr_AzureCalc_AzureCalcRateCard[[#This Row],[Region]]</f>
        <v>A0 VM (Non-Windows)B12</v>
      </c>
      <c r="B5389">
        <v>12</v>
      </c>
      <c r="C5389" t="s">
        <v>701</v>
      </c>
      <c r="D5389" t="s">
        <v>182</v>
      </c>
      <c r="E5389">
        <v>1.6799999999999999E-2</v>
      </c>
      <c r="F5389" t="s">
        <v>725</v>
      </c>
      <c r="G5389" s="784" t="s">
        <v>2147</v>
      </c>
      <c r="H5389" s="784" t="s">
        <v>2148</v>
      </c>
      <c r="I5389" s="784" t="s">
        <v>5720</v>
      </c>
    </row>
    <row r="5390" spans="1:9" hidden="1">
      <c r="A5390" t="str">
        <f>Table_wabobpsvr_AzureCalc_AzureCalcRateCard[[#This Row],[ServiceName]]&amp;Table_wabobpsvr_AzureCalc_AzureCalcRateCard[[#This Row],[Price_Level]]&amp;Table_wabobpsvr_AzureCalc_AzureCalcRateCard[[#This Row],[Region]]</f>
        <v>A0 VM (Non-Windows)C12</v>
      </c>
      <c r="B5390">
        <v>12</v>
      </c>
      <c r="C5390" t="s">
        <v>701</v>
      </c>
      <c r="D5390" t="s">
        <v>184</v>
      </c>
      <c r="E5390">
        <v>1.6080000000000001E-2</v>
      </c>
      <c r="F5390" t="s">
        <v>725</v>
      </c>
      <c r="G5390" s="784" t="s">
        <v>2147</v>
      </c>
      <c r="H5390" s="784" t="s">
        <v>2148</v>
      </c>
      <c r="I5390" s="784" t="s">
        <v>5720</v>
      </c>
    </row>
    <row r="5391" spans="1:9" hidden="1">
      <c r="A5391" t="str">
        <f>Table_wabobpsvr_AzureCalc_AzureCalcRateCard[[#This Row],[ServiceName]]&amp;Table_wabobpsvr_AzureCalc_AzureCalcRateCard[[#This Row],[Price_Level]]&amp;Table_wabobpsvr_AzureCalc_AzureCalcRateCard[[#This Row],[Region]]</f>
        <v>A0 VM (Non-Windows)D12</v>
      </c>
      <c r="B5391">
        <v>12</v>
      </c>
      <c r="C5391" t="s">
        <v>701</v>
      </c>
      <c r="D5391" t="s">
        <v>183</v>
      </c>
      <c r="E5391">
        <v>1.536E-2</v>
      </c>
      <c r="F5391" t="s">
        <v>725</v>
      </c>
      <c r="G5391" s="784" t="s">
        <v>2147</v>
      </c>
      <c r="H5391" s="784" t="s">
        <v>2148</v>
      </c>
      <c r="I5391" s="784" t="s">
        <v>5720</v>
      </c>
    </row>
    <row r="5392" spans="1:9" hidden="1">
      <c r="A5392" t="str">
        <f>Table_wabobpsvr_AzureCalc_AzureCalcRateCard[[#This Row],[ServiceName]]&amp;Table_wabobpsvr_AzureCalc_AzureCalcRateCard[[#This Row],[Price_Level]]&amp;Table_wabobpsvr_AzureCalc_AzureCalcRateCard[[#This Row],[Region]]</f>
        <v>A0 VM (Non-Windows)MOSP13</v>
      </c>
      <c r="B5392">
        <v>13</v>
      </c>
      <c r="C5392" t="s">
        <v>701</v>
      </c>
      <c r="D5392" t="s">
        <v>627</v>
      </c>
      <c r="E5392">
        <v>2.7E-2</v>
      </c>
      <c r="F5392" t="s">
        <v>725</v>
      </c>
      <c r="G5392" s="784" t="s">
        <v>4431</v>
      </c>
      <c r="H5392" s="784" t="s">
        <v>4431</v>
      </c>
      <c r="I5392" s="784" t="s">
        <v>5323</v>
      </c>
    </row>
    <row r="5393" spans="1:9" hidden="1">
      <c r="A5393" t="str">
        <f>Table_wabobpsvr_AzureCalc_AzureCalcRateCard[[#This Row],[ServiceName]]&amp;Table_wabobpsvr_AzureCalc_AzureCalcRateCard[[#This Row],[Price_Level]]&amp;Table_wabobpsvr_AzureCalc_AzureCalcRateCard[[#This Row],[Region]]</f>
        <v>A0 VM (Non-Windows)A13</v>
      </c>
      <c r="B5393">
        <v>13</v>
      </c>
      <c r="C5393" t="s">
        <v>701</v>
      </c>
      <c r="D5393" t="s">
        <v>181</v>
      </c>
      <c r="E5393">
        <v>1.9709999999999998E-2</v>
      </c>
      <c r="F5393" t="s">
        <v>725</v>
      </c>
      <c r="G5393" s="784" t="s">
        <v>2149</v>
      </c>
      <c r="H5393" s="784" t="s">
        <v>2150</v>
      </c>
      <c r="I5393" s="784" t="s">
        <v>5323</v>
      </c>
    </row>
    <row r="5394" spans="1:9" hidden="1">
      <c r="A5394" t="str">
        <f>Table_wabobpsvr_AzureCalc_AzureCalcRateCard[[#This Row],[ServiceName]]&amp;Table_wabobpsvr_AzureCalc_AzureCalcRateCard[[#This Row],[Price_Level]]&amp;Table_wabobpsvr_AzureCalc_AzureCalcRateCard[[#This Row],[Region]]</f>
        <v>A0 VM (Non-Windows)B13</v>
      </c>
      <c r="B5394">
        <v>13</v>
      </c>
      <c r="C5394" t="s">
        <v>701</v>
      </c>
      <c r="D5394" t="s">
        <v>182</v>
      </c>
      <c r="E5394">
        <v>1.89E-2</v>
      </c>
      <c r="F5394" t="s">
        <v>725</v>
      </c>
      <c r="G5394" s="784" t="s">
        <v>2149</v>
      </c>
      <c r="H5394" s="784" t="s">
        <v>2150</v>
      </c>
      <c r="I5394" s="784" t="s">
        <v>5323</v>
      </c>
    </row>
    <row r="5395" spans="1:9" hidden="1">
      <c r="A5395" t="str">
        <f>Table_wabobpsvr_AzureCalc_AzureCalcRateCard[[#This Row],[ServiceName]]&amp;Table_wabobpsvr_AzureCalc_AzureCalcRateCard[[#This Row],[Price_Level]]&amp;Table_wabobpsvr_AzureCalc_AzureCalcRateCard[[#This Row],[Region]]</f>
        <v>A0 VM (Non-Windows)C13</v>
      </c>
      <c r="B5395">
        <v>13</v>
      </c>
      <c r="C5395" t="s">
        <v>701</v>
      </c>
      <c r="D5395" t="s">
        <v>184</v>
      </c>
      <c r="E5395">
        <v>1.8089999999999998E-2</v>
      </c>
      <c r="F5395" t="s">
        <v>725</v>
      </c>
      <c r="G5395" s="784" t="s">
        <v>2149</v>
      </c>
      <c r="H5395" s="784" t="s">
        <v>2150</v>
      </c>
      <c r="I5395" s="784" t="s">
        <v>5323</v>
      </c>
    </row>
    <row r="5396" spans="1:9" hidden="1">
      <c r="A5396" t="str">
        <f>Table_wabobpsvr_AzureCalc_AzureCalcRateCard[[#This Row],[ServiceName]]&amp;Table_wabobpsvr_AzureCalc_AzureCalcRateCard[[#This Row],[Price_Level]]&amp;Table_wabobpsvr_AzureCalc_AzureCalcRateCard[[#This Row],[Region]]</f>
        <v>Geo Redundant Storage Standard IO - Page Blob/Disk - Tier 5B14</v>
      </c>
      <c r="B5396">
        <v>14</v>
      </c>
      <c r="C5396" t="s">
        <v>785</v>
      </c>
      <c r="D5396" t="s">
        <v>182</v>
      </c>
      <c r="E5396">
        <v>7.4999999999999997E-2</v>
      </c>
      <c r="F5396" t="s">
        <v>917</v>
      </c>
      <c r="G5396" s="784" t="s">
        <v>2588</v>
      </c>
      <c r="H5396" s="784" t="s">
        <v>2589</v>
      </c>
      <c r="I5396" s="784" t="s">
        <v>5721</v>
      </c>
    </row>
    <row r="5397" spans="1:9" hidden="1">
      <c r="A5397" t="str">
        <f>Table_wabobpsvr_AzureCalc_AzureCalcRateCard[[#This Row],[ServiceName]]&amp;Table_wabobpsvr_AzureCalc_AzureCalcRateCard[[#This Row],[Price_Level]]&amp;Table_wabobpsvr_AzureCalc_AzureCalcRateCard[[#This Row],[Region]]</f>
        <v>Geo Redundant Storage Standard IO - Page Blob/Disk - Tier 5C14</v>
      </c>
      <c r="B5397">
        <v>14</v>
      </c>
      <c r="C5397" t="s">
        <v>785</v>
      </c>
      <c r="D5397" t="s">
        <v>184</v>
      </c>
      <c r="E5397">
        <v>7.4999999999999997E-2</v>
      </c>
      <c r="F5397" t="s">
        <v>917</v>
      </c>
      <c r="G5397" s="784" t="s">
        <v>2588</v>
      </c>
      <c r="H5397" s="784" t="s">
        <v>2589</v>
      </c>
      <c r="I5397" s="784" t="s">
        <v>5721</v>
      </c>
    </row>
    <row r="5398" spans="1:9" hidden="1">
      <c r="A5398" t="str">
        <f>Table_wabobpsvr_AzureCalc_AzureCalcRateCard[[#This Row],[ServiceName]]&amp;Table_wabobpsvr_AzureCalc_AzureCalcRateCard[[#This Row],[Price_Level]]&amp;Table_wabobpsvr_AzureCalc_AzureCalcRateCard[[#This Row],[Region]]</f>
        <v>Geo Redundant Storage Standard IO - Page Blob/Disk - Tier 5D14</v>
      </c>
      <c r="B5398">
        <v>14</v>
      </c>
      <c r="C5398" t="s">
        <v>785</v>
      </c>
      <c r="D5398" t="s">
        <v>183</v>
      </c>
      <c r="E5398">
        <v>7.4999999999999997E-2</v>
      </c>
      <c r="F5398" t="s">
        <v>917</v>
      </c>
      <c r="G5398" s="784" t="s">
        <v>2588</v>
      </c>
      <c r="H5398" s="784" t="s">
        <v>2589</v>
      </c>
      <c r="I5398" s="784" t="s">
        <v>5721</v>
      </c>
    </row>
    <row r="5399" spans="1:9" hidden="1">
      <c r="A5399" s="784" t="str">
        <f>Table_wabobpsvr_AzureCalc_AzureCalcRateCard[[#This Row],[ServiceName]]&amp;Table_wabobpsvr_AzureCalc_AzureCalcRateCard[[#This Row],[Price_Level]]&amp;Table_wabobpsvr_AzureCalc_AzureCalcRateCard[[#This Row],[Region]]</f>
        <v>Geo Redundant Storage Standard IO - Page Blob/Disk - Tier 6MOSP14</v>
      </c>
      <c r="B5399" s="784">
        <v>14</v>
      </c>
      <c r="C5399" s="784" t="s">
        <v>785</v>
      </c>
      <c r="D5399" s="784" t="s">
        <v>627</v>
      </c>
      <c r="E5399" s="784">
        <v>999999</v>
      </c>
      <c r="F5399" s="784" t="s">
        <v>918</v>
      </c>
      <c r="G5399" s="784" t="s">
        <v>4431</v>
      </c>
      <c r="H5399" s="784" t="s">
        <v>4431</v>
      </c>
      <c r="I5399" s="784" t="s">
        <v>5721</v>
      </c>
    </row>
    <row r="5400" spans="1:9" hidden="1">
      <c r="A5400" s="784" t="str">
        <f>Table_wabobpsvr_AzureCalc_AzureCalcRateCard[[#This Row],[ServiceName]]&amp;Table_wabobpsvr_AzureCalc_AzureCalcRateCard[[#This Row],[Price_Level]]&amp;Table_wabobpsvr_AzureCalc_AzureCalcRateCard[[#This Row],[Region]]</f>
        <v>Geo Redundant Storage Standard IO - Page Blob/Disk - Tier 6A14</v>
      </c>
      <c r="B5400" s="784">
        <v>14</v>
      </c>
      <c r="C5400" s="784" t="s">
        <v>785</v>
      </c>
      <c r="D5400" s="784" t="s">
        <v>181</v>
      </c>
      <c r="E5400" s="784">
        <v>7.4999999999999997E-2</v>
      </c>
      <c r="F5400" s="784" t="s">
        <v>918</v>
      </c>
      <c r="G5400" s="784" t="s">
        <v>2588</v>
      </c>
      <c r="H5400" s="784" t="s">
        <v>2589</v>
      </c>
      <c r="I5400" s="784" t="s">
        <v>5721</v>
      </c>
    </row>
    <row r="5401" spans="1:9" hidden="1">
      <c r="A5401" s="784" t="str">
        <f>Table_wabobpsvr_AzureCalc_AzureCalcRateCard[[#This Row],[ServiceName]]&amp;Table_wabobpsvr_AzureCalc_AzureCalcRateCard[[#This Row],[Price_Level]]&amp;Table_wabobpsvr_AzureCalc_AzureCalcRateCard[[#This Row],[Region]]</f>
        <v>Geo Redundant Storage Standard IO - Page Blob/Disk - Tier 6B14</v>
      </c>
      <c r="B5401" s="784">
        <v>14</v>
      </c>
      <c r="C5401" s="784" t="s">
        <v>785</v>
      </c>
      <c r="D5401" s="784" t="s">
        <v>182</v>
      </c>
      <c r="E5401" s="784">
        <v>7.4999999999999997E-2</v>
      </c>
      <c r="F5401" s="784" t="s">
        <v>918</v>
      </c>
      <c r="G5401" s="784" t="s">
        <v>2588</v>
      </c>
      <c r="H5401" s="784" t="s">
        <v>2589</v>
      </c>
      <c r="I5401" s="784" t="s">
        <v>5721</v>
      </c>
    </row>
    <row r="5402" spans="1:9" hidden="1">
      <c r="A5402" t="str">
        <f>Table_wabobpsvr_AzureCalc_AzureCalcRateCard[[#This Row],[ServiceName]]&amp;Table_wabobpsvr_AzureCalc_AzureCalcRateCard[[#This Row],[Price_Level]]&amp;Table_wabobpsvr_AzureCalc_AzureCalcRateCard[[#This Row],[Region]]</f>
        <v>Geo Redundant Storage Standard IO - Page Blob/Disk - Tier 6C14</v>
      </c>
      <c r="B5402">
        <v>14</v>
      </c>
      <c r="C5402" t="s">
        <v>785</v>
      </c>
      <c r="D5402" t="s">
        <v>184</v>
      </c>
      <c r="E5402">
        <v>7.4999999999999997E-2</v>
      </c>
      <c r="F5402" t="s">
        <v>918</v>
      </c>
      <c r="G5402" s="784" t="s">
        <v>2588</v>
      </c>
      <c r="H5402" s="784" t="s">
        <v>2589</v>
      </c>
      <c r="I5402" s="784" t="s">
        <v>5721</v>
      </c>
    </row>
    <row r="5403" spans="1:9" hidden="1">
      <c r="A5403" t="str">
        <f>Table_wabobpsvr_AzureCalc_AzureCalcRateCard[[#This Row],[ServiceName]]&amp;Table_wabobpsvr_AzureCalc_AzureCalcRateCard[[#This Row],[Price_Level]]&amp;Table_wabobpsvr_AzureCalc_AzureCalcRateCard[[#This Row],[Region]]</f>
        <v>Geo Redundant Storage Standard IO - Page Blob/Disk - Tier 6D14</v>
      </c>
      <c r="B5403">
        <v>14</v>
      </c>
      <c r="C5403" t="s">
        <v>785</v>
      </c>
      <c r="D5403" t="s">
        <v>183</v>
      </c>
      <c r="E5403">
        <v>7.4999999999999997E-2</v>
      </c>
      <c r="F5403" t="s">
        <v>918</v>
      </c>
      <c r="G5403" s="784" t="s">
        <v>2588</v>
      </c>
      <c r="H5403" s="784" t="s">
        <v>2589</v>
      </c>
      <c r="I5403" s="784" t="s">
        <v>5721</v>
      </c>
    </row>
    <row r="5404" spans="1:9" hidden="1">
      <c r="A5404" t="str">
        <f>Table_wabobpsvr_AzureCalc_AzureCalcRateCard[[#This Row],[ServiceName]]&amp;Table_wabobpsvr_AzureCalc_AzureCalcRateCard[[#This Row],[Price_Level]]&amp;Table_wabobpsvr_AzureCalc_AzureCalcRateCard[[#This Row],[Region]]</f>
        <v>Geo Redundant Storage Standard IO - Table/QueueMOSP14</v>
      </c>
      <c r="B5404">
        <v>14</v>
      </c>
      <c r="C5404" t="s">
        <v>785</v>
      </c>
      <c r="D5404" t="s">
        <v>627</v>
      </c>
      <c r="E5404">
        <v>999999</v>
      </c>
      <c r="F5404" t="s">
        <v>791</v>
      </c>
      <c r="G5404" s="784" t="s">
        <v>4431</v>
      </c>
      <c r="H5404" s="784" t="s">
        <v>4431</v>
      </c>
      <c r="I5404" s="784" t="s">
        <v>5375</v>
      </c>
    </row>
    <row r="5405" spans="1:9" hidden="1">
      <c r="A5405" t="str">
        <f>Table_wabobpsvr_AzureCalc_AzureCalcRateCard[[#This Row],[ServiceName]]&amp;Table_wabobpsvr_AzureCalc_AzureCalcRateCard[[#This Row],[Price_Level]]&amp;Table_wabobpsvr_AzureCalc_AzureCalcRateCard[[#This Row],[Region]]</f>
        <v>Geo Redundant Storage Standard IO - Table/QueueA14</v>
      </c>
      <c r="B5405">
        <v>14</v>
      </c>
      <c r="C5405" t="s">
        <v>785</v>
      </c>
      <c r="D5405" t="s">
        <v>181</v>
      </c>
      <c r="E5405">
        <v>5.6000000000000001E-2</v>
      </c>
      <c r="F5405" t="s">
        <v>791</v>
      </c>
      <c r="G5405" s="784" t="s">
        <v>2592</v>
      </c>
      <c r="H5405" s="784" t="s">
        <v>2593</v>
      </c>
      <c r="I5405" s="784" t="s">
        <v>5375</v>
      </c>
    </row>
    <row r="5406" spans="1:9" hidden="1">
      <c r="A5406" t="str">
        <f>Table_wabobpsvr_AzureCalc_AzureCalcRateCard[[#This Row],[ServiceName]]&amp;Table_wabobpsvr_AzureCalc_AzureCalcRateCard[[#This Row],[Price_Level]]&amp;Table_wabobpsvr_AzureCalc_AzureCalcRateCard[[#This Row],[Region]]</f>
        <v>A9 HDInsight (Non-Windows)A10</v>
      </c>
      <c r="B5406">
        <v>10</v>
      </c>
      <c r="C5406" t="s">
        <v>91</v>
      </c>
      <c r="D5406" t="s">
        <v>181</v>
      </c>
      <c r="E5406">
        <v>1.788</v>
      </c>
      <c r="F5406" t="s">
        <v>3551</v>
      </c>
      <c r="G5406" s="784" t="s">
        <v>4043</v>
      </c>
      <c r="H5406" s="784" t="s">
        <v>4044</v>
      </c>
      <c r="I5406" s="784" t="s">
        <v>5709</v>
      </c>
    </row>
    <row r="5407" spans="1:9" hidden="1">
      <c r="A5407" t="str">
        <f>Table_wabobpsvr_AzureCalc_AzureCalcRateCard[[#This Row],[ServiceName]]&amp;Table_wabobpsvr_AzureCalc_AzureCalcRateCard[[#This Row],[Price_Level]]&amp;Table_wabobpsvr_AzureCalc_AzureCalcRateCard[[#This Row],[Region]]</f>
        <v>A9 HDInsight (Non-Windows)B10</v>
      </c>
      <c r="B5407">
        <v>10</v>
      </c>
      <c r="C5407" t="s">
        <v>91</v>
      </c>
      <c r="D5407" t="s">
        <v>182</v>
      </c>
      <c r="E5407">
        <v>1.7150000000000001</v>
      </c>
      <c r="F5407" t="s">
        <v>3551</v>
      </c>
      <c r="G5407" s="784" t="s">
        <v>4043</v>
      </c>
      <c r="H5407" s="784" t="s">
        <v>4044</v>
      </c>
      <c r="I5407" s="784" t="s">
        <v>5709</v>
      </c>
    </row>
    <row r="5408" spans="1:9" hidden="1">
      <c r="A5408" t="str">
        <f>Table_wabobpsvr_AzureCalc_AzureCalcRateCard[[#This Row],[ServiceName]]&amp;Table_wabobpsvr_AzureCalc_AzureCalcRateCard[[#This Row],[Price_Level]]&amp;Table_wabobpsvr_AzureCalc_AzureCalcRateCard[[#This Row],[Region]]</f>
        <v>A9 HDInsight (Non-Windows)C10</v>
      </c>
      <c r="B5408">
        <v>10</v>
      </c>
      <c r="C5408" t="s">
        <v>91</v>
      </c>
      <c r="D5408" t="s">
        <v>184</v>
      </c>
      <c r="E5408">
        <v>1.641</v>
      </c>
      <c r="F5408" t="s">
        <v>3551</v>
      </c>
      <c r="G5408" s="784" t="s">
        <v>4043</v>
      </c>
      <c r="H5408" s="784" t="s">
        <v>4044</v>
      </c>
      <c r="I5408" s="784" t="s">
        <v>5709</v>
      </c>
    </row>
    <row r="5409" spans="1:9" hidden="1">
      <c r="A5409" t="str">
        <f>Table_wabobpsvr_AzureCalc_AzureCalcRateCard[[#This Row],[ServiceName]]&amp;Table_wabobpsvr_AzureCalc_AzureCalcRateCard[[#This Row],[Price_Level]]&amp;Table_wabobpsvr_AzureCalc_AzureCalcRateCard[[#This Row],[Region]]</f>
        <v>A9 HDInsight (Non-Windows)D10</v>
      </c>
      <c r="B5409">
        <v>10</v>
      </c>
      <c r="C5409" t="s">
        <v>91</v>
      </c>
      <c r="D5409" t="s">
        <v>183</v>
      </c>
      <c r="E5409">
        <v>1.5680000000000001</v>
      </c>
      <c r="F5409" t="s">
        <v>3551</v>
      </c>
      <c r="G5409" s="784" t="s">
        <v>4043</v>
      </c>
      <c r="H5409" s="784" t="s">
        <v>4044</v>
      </c>
      <c r="I5409" s="784" t="s">
        <v>5709</v>
      </c>
    </row>
    <row r="5410" spans="1:9" hidden="1">
      <c r="A5410" t="str">
        <f>Table_wabobpsvr_AzureCalc_AzureCalcRateCard[[#This Row],[ServiceName]]&amp;Table_wabobpsvr_AzureCalc_AzureCalcRateCard[[#This Row],[Price_Level]]&amp;Table_wabobpsvr_AzureCalc_AzureCalcRateCard[[#This Row],[Region]]</f>
        <v>A11 HDInsight (Non-Windows)MOSP9</v>
      </c>
      <c r="B5410">
        <v>9</v>
      </c>
      <c r="C5410" t="s">
        <v>91</v>
      </c>
      <c r="D5410" t="s">
        <v>627</v>
      </c>
      <c r="E5410">
        <v>1.75</v>
      </c>
      <c r="F5410" t="s">
        <v>4029</v>
      </c>
      <c r="G5410" s="784" t="s">
        <v>4431</v>
      </c>
      <c r="H5410" s="784" t="s">
        <v>4431</v>
      </c>
      <c r="I5410" s="784" t="s">
        <v>5722</v>
      </c>
    </row>
    <row r="5411" spans="1:9" hidden="1">
      <c r="A5411" t="str">
        <f>Table_wabobpsvr_AzureCalc_AzureCalcRateCard[[#This Row],[ServiceName]]&amp;Table_wabobpsvr_AzureCalc_AzureCalcRateCard[[#This Row],[Price_Level]]&amp;Table_wabobpsvr_AzureCalc_AzureCalcRateCard[[#This Row],[Region]]</f>
        <v>A11 HDInsight (Non-Windows)A9</v>
      </c>
      <c r="B5411">
        <v>9</v>
      </c>
      <c r="C5411" t="s">
        <v>91</v>
      </c>
      <c r="D5411" t="s">
        <v>181</v>
      </c>
      <c r="E5411">
        <v>1.6970000000000001</v>
      </c>
      <c r="F5411" t="s">
        <v>4029</v>
      </c>
      <c r="G5411" s="784" t="s">
        <v>4045</v>
      </c>
      <c r="H5411" s="784" t="s">
        <v>4046</v>
      </c>
      <c r="I5411" s="784" t="s">
        <v>5722</v>
      </c>
    </row>
    <row r="5412" spans="1:9" hidden="1">
      <c r="A5412" t="str">
        <f>Table_wabobpsvr_AzureCalc_AzureCalcRateCard[[#This Row],[ServiceName]]&amp;Table_wabobpsvr_AzureCalc_AzureCalcRateCard[[#This Row],[Price_Level]]&amp;Table_wabobpsvr_AzureCalc_AzureCalcRateCard[[#This Row],[Region]]</f>
        <v>A11 HDInsight (Non-Windows)B9</v>
      </c>
      <c r="B5412">
        <v>9</v>
      </c>
      <c r="C5412" t="s">
        <v>91</v>
      </c>
      <c r="D5412" t="s">
        <v>182</v>
      </c>
      <c r="E5412">
        <v>1.645</v>
      </c>
      <c r="F5412" t="s">
        <v>4029</v>
      </c>
      <c r="G5412" s="784" t="s">
        <v>4045</v>
      </c>
      <c r="H5412" s="784" t="s">
        <v>4046</v>
      </c>
      <c r="I5412" s="784" t="s">
        <v>5722</v>
      </c>
    </row>
    <row r="5413" spans="1:9" hidden="1">
      <c r="A5413" s="784" t="str">
        <f>Table_wabobpsvr_AzureCalc_AzureCalcRateCard[[#This Row],[ServiceName]]&amp;Table_wabobpsvr_AzureCalc_AzureCalcRateCard[[#This Row],[Price_Level]]&amp;Table_wabobpsvr_AzureCalc_AzureCalcRateCard[[#This Row],[Region]]</f>
        <v>A11 HDInsight (Non-Windows)C9</v>
      </c>
      <c r="B5413" s="784">
        <v>9</v>
      </c>
      <c r="C5413" s="784" t="s">
        <v>91</v>
      </c>
      <c r="D5413" s="784" t="s">
        <v>184</v>
      </c>
      <c r="E5413" s="784">
        <v>1.5920000000000001</v>
      </c>
      <c r="F5413" s="784" t="s">
        <v>4029</v>
      </c>
      <c r="G5413" s="784" t="s">
        <v>4045</v>
      </c>
      <c r="H5413" s="784" t="s">
        <v>4046</v>
      </c>
      <c r="I5413" s="784" t="s">
        <v>5722</v>
      </c>
    </row>
    <row r="5414" spans="1:9" hidden="1">
      <c r="A5414" s="784" t="str">
        <f>Table_wabobpsvr_AzureCalc_AzureCalcRateCard[[#This Row],[ServiceName]]&amp;Table_wabobpsvr_AzureCalc_AzureCalcRateCard[[#This Row],[Price_Level]]&amp;Table_wabobpsvr_AzureCalc_AzureCalcRateCard[[#This Row],[Region]]</f>
        <v>A11 HDInsight (Non-Windows)D9</v>
      </c>
      <c r="B5414" s="784">
        <v>9</v>
      </c>
      <c r="C5414" s="784" t="s">
        <v>91</v>
      </c>
      <c r="D5414" s="784" t="s">
        <v>183</v>
      </c>
      <c r="E5414" s="784">
        <v>1.54</v>
      </c>
      <c r="F5414" s="784" t="s">
        <v>4029</v>
      </c>
      <c r="G5414" s="784" t="s">
        <v>4045</v>
      </c>
      <c r="H5414" s="784" t="s">
        <v>4046</v>
      </c>
      <c r="I5414" s="784" t="s">
        <v>5722</v>
      </c>
    </row>
    <row r="5415" spans="1:9" hidden="1">
      <c r="A5415" s="784" t="str">
        <f>Table_wabobpsvr_AzureCalc_AzureCalcRateCard[[#This Row],[ServiceName]]&amp;Table_wabobpsvr_AzureCalc_AzureCalcRateCard[[#This Row],[Price_Level]]&amp;Table_wabobpsvr_AzureCalc_AzureCalcRateCard[[#This Row],[Region]]</f>
        <v>A11 HDInsight (Non-Windows)MOSP15</v>
      </c>
      <c r="B5415" s="784">
        <v>15</v>
      </c>
      <c r="C5415" s="784" t="s">
        <v>91</v>
      </c>
      <c r="D5415" s="784" t="s">
        <v>627</v>
      </c>
      <c r="E5415" s="784">
        <v>1.75</v>
      </c>
      <c r="F5415" s="784" t="s">
        <v>4029</v>
      </c>
      <c r="G5415" s="784" t="s">
        <v>4431</v>
      </c>
      <c r="H5415" s="784" t="s">
        <v>4431</v>
      </c>
      <c r="I5415" s="784" t="s">
        <v>5723</v>
      </c>
    </row>
    <row r="5416" spans="1:9" hidden="1">
      <c r="A5416" s="784" t="str">
        <f>Table_wabobpsvr_AzureCalc_AzureCalcRateCard[[#This Row],[ServiceName]]&amp;Table_wabobpsvr_AzureCalc_AzureCalcRateCard[[#This Row],[Price_Level]]&amp;Table_wabobpsvr_AzureCalc_AzureCalcRateCard[[#This Row],[Region]]</f>
        <v>A11 HDInsight (Non-Windows)A15</v>
      </c>
      <c r="B5416" s="784">
        <v>15</v>
      </c>
      <c r="C5416" s="784" t="s">
        <v>91</v>
      </c>
      <c r="D5416" s="784" t="s">
        <v>181</v>
      </c>
      <c r="E5416" s="784">
        <v>1.6970000000000001</v>
      </c>
      <c r="F5416" s="784" t="s">
        <v>4029</v>
      </c>
      <c r="G5416" s="784" t="s">
        <v>4047</v>
      </c>
      <c r="H5416" s="784" t="s">
        <v>4048</v>
      </c>
      <c r="I5416" s="784" t="s">
        <v>5723</v>
      </c>
    </row>
    <row r="5417" spans="1:9" hidden="1">
      <c r="A5417" s="784" t="str">
        <f>Table_wabobpsvr_AzureCalc_AzureCalcRateCard[[#This Row],[ServiceName]]&amp;Table_wabobpsvr_AzureCalc_AzureCalcRateCard[[#This Row],[Price_Level]]&amp;Table_wabobpsvr_AzureCalc_AzureCalcRateCard[[#This Row],[Region]]</f>
        <v>A11 HDInsight (Non-Windows)B15</v>
      </c>
      <c r="B5417" s="784">
        <v>15</v>
      </c>
      <c r="C5417" s="784" t="s">
        <v>91</v>
      </c>
      <c r="D5417" s="784" t="s">
        <v>182</v>
      </c>
      <c r="E5417" s="784">
        <v>1.645</v>
      </c>
      <c r="F5417" s="784" t="s">
        <v>4029</v>
      </c>
      <c r="G5417" s="784" t="s">
        <v>4047</v>
      </c>
      <c r="H5417" s="784" t="s">
        <v>4048</v>
      </c>
      <c r="I5417" s="784" t="s">
        <v>5723</v>
      </c>
    </row>
    <row r="5418" spans="1:9" hidden="1">
      <c r="A5418" s="784" t="str">
        <f>Table_wabobpsvr_AzureCalc_AzureCalcRateCard[[#This Row],[ServiceName]]&amp;Table_wabobpsvr_AzureCalc_AzureCalcRateCard[[#This Row],[Price_Level]]&amp;Table_wabobpsvr_AzureCalc_AzureCalcRateCard[[#This Row],[Region]]</f>
        <v>A11 HDInsight (Non-Windows)C15</v>
      </c>
      <c r="B5418" s="784">
        <v>15</v>
      </c>
      <c r="C5418" s="784" t="s">
        <v>91</v>
      </c>
      <c r="D5418" s="784" t="s">
        <v>184</v>
      </c>
      <c r="E5418" s="784">
        <v>1.5920000000000001</v>
      </c>
      <c r="F5418" s="784" t="s">
        <v>4029</v>
      </c>
      <c r="G5418" s="784" t="s">
        <v>4047</v>
      </c>
      <c r="H5418" s="784" t="s">
        <v>4048</v>
      </c>
      <c r="I5418" s="784" t="s">
        <v>5723</v>
      </c>
    </row>
    <row r="5419" spans="1:9" hidden="1">
      <c r="A5419" s="784" t="str">
        <f>Table_wabobpsvr_AzureCalc_AzureCalcRateCard[[#This Row],[ServiceName]]&amp;Table_wabobpsvr_AzureCalc_AzureCalcRateCard[[#This Row],[Price_Level]]&amp;Table_wabobpsvr_AzureCalc_AzureCalcRateCard[[#This Row],[Region]]</f>
        <v>A8 HDInsightMOSP13</v>
      </c>
      <c r="B5419" s="784">
        <v>13</v>
      </c>
      <c r="C5419" s="784" t="s">
        <v>91</v>
      </c>
      <c r="D5419" s="784" t="s">
        <v>627</v>
      </c>
      <c r="E5419" s="784">
        <v>2.9889999999999999</v>
      </c>
      <c r="F5419" s="784" t="s">
        <v>4008</v>
      </c>
      <c r="G5419" s="784" t="s">
        <v>4431</v>
      </c>
      <c r="H5419" s="784" t="s">
        <v>4431</v>
      </c>
      <c r="I5419" s="784" t="s">
        <v>5724</v>
      </c>
    </row>
    <row r="5420" spans="1:9" hidden="1">
      <c r="A5420" s="784" t="str">
        <f>Table_wabobpsvr_AzureCalc_AzureCalcRateCard[[#This Row],[ServiceName]]&amp;Table_wabobpsvr_AzureCalc_AzureCalcRateCard[[#This Row],[Price_Level]]&amp;Table_wabobpsvr_AzureCalc_AzureCalcRateCard[[#This Row],[Region]]</f>
        <v>A8 HDInsightA13</v>
      </c>
      <c r="B5420" s="784">
        <v>13</v>
      </c>
      <c r="C5420" s="784" t="s">
        <v>91</v>
      </c>
      <c r="D5420" s="784" t="s">
        <v>181</v>
      </c>
      <c r="E5420" s="784">
        <v>2.1819999999999999</v>
      </c>
      <c r="F5420" s="784" t="s">
        <v>4008</v>
      </c>
      <c r="G5420" s="784" t="s">
        <v>4049</v>
      </c>
      <c r="H5420" s="784" t="s">
        <v>4050</v>
      </c>
      <c r="I5420" s="784" t="s">
        <v>5724</v>
      </c>
    </row>
    <row r="5421" spans="1:9" hidden="1">
      <c r="A5421" s="784" t="str">
        <f>Table_wabobpsvr_AzureCalc_AzureCalcRateCard[[#This Row],[ServiceName]]&amp;Table_wabobpsvr_AzureCalc_AzureCalcRateCard[[#This Row],[Price_Level]]&amp;Table_wabobpsvr_AzureCalc_AzureCalcRateCard[[#This Row],[Region]]</f>
        <v>A8 HDInsightB13</v>
      </c>
      <c r="B5421" s="784">
        <v>13</v>
      </c>
      <c r="C5421" s="784" t="s">
        <v>91</v>
      </c>
      <c r="D5421" s="784" t="s">
        <v>182</v>
      </c>
      <c r="E5421" s="784">
        <v>2.0920000000000001</v>
      </c>
      <c r="F5421" s="784" t="s">
        <v>4008</v>
      </c>
      <c r="G5421" s="784" t="s">
        <v>4049</v>
      </c>
      <c r="H5421" s="784" t="s">
        <v>4050</v>
      </c>
      <c r="I5421" s="784" t="s">
        <v>5724</v>
      </c>
    </row>
    <row r="5422" spans="1:9" hidden="1">
      <c r="A5422" s="784" t="str">
        <f>Table_wabobpsvr_AzureCalc_AzureCalcRateCard[[#This Row],[ServiceName]]&amp;Table_wabobpsvr_AzureCalc_AzureCalcRateCard[[#This Row],[Price_Level]]&amp;Table_wabobpsvr_AzureCalc_AzureCalcRateCard[[#This Row],[Region]]</f>
        <v>A8 HDInsightC13</v>
      </c>
      <c r="B5422" s="784">
        <v>13</v>
      </c>
      <c r="C5422" s="784" t="s">
        <v>91</v>
      </c>
      <c r="D5422" s="784" t="s">
        <v>184</v>
      </c>
      <c r="E5422" s="784">
        <v>2.0030000000000001</v>
      </c>
      <c r="F5422" s="784" t="s">
        <v>4008</v>
      </c>
      <c r="G5422" s="784" t="s">
        <v>4049</v>
      </c>
      <c r="H5422" s="784" t="s">
        <v>4050</v>
      </c>
      <c r="I5422" s="784" t="s">
        <v>5724</v>
      </c>
    </row>
    <row r="5423" spans="1:9" hidden="1">
      <c r="A5423" s="784" t="str">
        <f>Table_wabobpsvr_AzureCalc_AzureCalcRateCard[[#This Row],[ServiceName]]&amp;Table_wabobpsvr_AzureCalc_AzureCalcRateCard[[#This Row],[Price_Level]]&amp;Table_wabobpsvr_AzureCalc_AzureCalcRateCard[[#This Row],[Region]]</f>
        <v>A8 HDInsightD13</v>
      </c>
      <c r="B5423" s="784">
        <v>13</v>
      </c>
      <c r="C5423" s="784" t="s">
        <v>91</v>
      </c>
      <c r="D5423" s="784" t="s">
        <v>183</v>
      </c>
      <c r="E5423" s="784">
        <v>1.913</v>
      </c>
      <c r="F5423" s="784" t="s">
        <v>4008</v>
      </c>
      <c r="G5423" s="784" t="s">
        <v>4049</v>
      </c>
      <c r="H5423" s="784" t="s">
        <v>4050</v>
      </c>
      <c r="I5423" s="784" t="s">
        <v>5724</v>
      </c>
    </row>
    <row r="5424" spans="1:9" hidden="1">
      <c r="A5424" s="784" t="str">
        <f>Table_wabobpsvr_AzureCalc_AzureCalcRateCard[[#This Row],[ServiceName]]&amp;Table_wabobpsvr_AzureCalc_AzureCalcRateCard[[#This Row],[Price_Level]]&amp;Table_wabobpsvr_AzureCalc_AzureCalcRateCard[[#This Row],[Region]]</f>
        <v>A8 HDInsightMOSP11</v>
      </c>
      <c r="B5424" s="784">
        <v>11</v>
      </c>
      <c r="C5424" s="784" t="s">
        <v>91</v>
      </c>
      <c r="D5424" s="784" t="s">
        <v>627</v>
      </c>
      <c r="E5424" s="784">
        <v>2.4500000000000002</v>
      </c>
      <c r="F5424" s="784" t="s">
        <v>4008</v>
      </c>
      <c r="G5424" s="784" t="s">
        <v>4431</v>
      </c>
      <c r="H5424" s="784" t="s">
        <v>4431</v>
      </c>
      <c r="I5424" s="784" t="s">
        <v>5150</v>
      </c>
    </row>
    <row r="5425" spans="1:9" hidden="1">
      <c r="A5425" s="784" t="str">
        <f>Table_wabobpsvr_AzureCalc_AzureCalcRateCard[[#This Row],[ServiceName]]&amp;Table_wabobpsvr_AzureCalc_AzureCalcRateCard[[#This Row],[Price_Level]]&amp;Table_wabobpsvr_AzureCalc_AzureCalcRateCard[[#This Row],[Region]]</f>
        <v>A8 HDInsightA11</v>
      </c>
      <c r="B5425" s="784">
        <v>11</v>
      </c>
      <c r="C5425" s="784" t="s">
        <v>91</v>
      </c>
      <c r="D5425" s="784" t="s">
        <v>181</v>
      </c>
      <c r="E5425" s="784">
        <v>1.788</v>
      </c>
      <c r="F5425" s="784" t="s">
        <v>4008</v>
      </c>
      <c r="G5425" s="784" t="s">
        <v>4051</v>
      </c>
      <c r="H5425" s="784" t="s">
        <v>4052</v>
      </c>
      <c r="I5425" s="784" t="s">
        <v>5150</v>
      </c>
    </row>
    <row r="5426" spans="1:9" hidden="1">
      <c r="A5426" s="784" t="str">
        <f>Table_wabobpsvr_AzureCalc_AzureCalcRateCard[[#This Row],[ServiceName]]&amp;Table_wabobpsvr_AzureCalc_AzureCalcRateCard[[#This Row],[Price_Level]]&amp;Table_wabobpsvr_AzureCalc_AzureCalcRateCard[[#This Row],[Region]]</f>
        <v>A8 HDInsightB11</v>
      </c>
      <c r="B5426" s="784">
        <v>11</v>
      </c>
      <c r="C5426" s="784" t="s">
        <v>91</v>
      </c>
      <c r="D5426" s="784" t="s">
        <v>182</v>
      </c>
      <c r="E5426" s="784">
        <v>1.7150000000000001</v>
      </c>
      <c r="F5426" s="784" t="s">
        <v>4008</v>
      </c>
      <c r="G5426" s="784" t="s">
        <v>4051</v>
      </c>
      <c r="H5426" s="784" t="s">
        <v>4052</v>
      </c>
      <c r="I5426" s="784" t="s">
        <v>5150</v>
      </c>
    </row>
    <row r="5427" spans="1:9" hidden="1">
      <c r="A5427" s="784" t="str">
        <f>Table_wabobpsvr_AzureCalc_AzureCalcRateCard[[#This Row],[ServiceName]]&amp;Table_wabobpsvr_AzureCalc_AzureCalcRateCard[[#This Row],[Price_Level]]&amp;Table_wabobpsvr_AzureCalc_AzureCalcRateCard[[#This Row],[Region]]</f>
        <v>A8 HDInsightC11</v>
      </c>
      <c r="B5427" s="784">
        <v>11</v>
      </c>
      <c r="C5427" s="784" t="s">
        <v>91</v>
      </c>
      <c r="D5427" s="784" t="s">
        <v>184</v>
      </c>
      <c r="E5427" s="784">
        <v>1.641</v>
      </c>
      <c r="F5427" s="784" t="s">
        <v>4008</v>
      </c>
      <c r="G5427" s="784" t="s">
        <v>4051</v>
      </c>
      <c r="H5427" s="784" t="s">
        <v>4052</v>
      </c>
      <c r="I5427" s="784" t="s">
        <v>5150</v>
      </c>
    </row>
    <row r="5428" spans="1:9" hidden="1">
      <c r="A5428" t="str">
        <f>Table_wabobpsvr_AzureCalc_AzureCalcRateCard[[#This Row],[ServiceName]]&amp;Table_wabobpsvr_AzureCalc_AzureCalcRateCard[[#This Row],[Price_Level]]&amp;Table_wabobpsvr_AzureCalc_AzureCalcRateCard[[#This Row],[Region]]</f>
        <v>A6 HDInsight (Non-Windows)MOSP9</v>
      </c>
      <c r="B5428">
        <v>9</v>
      </c>
      <c r="C5428" t="s">
        <v>91</v>
      </c>
      <c r="D5428" t="s">
        <v>627</v>
      </c>
      <c r="E5428">
        <v>0.32</v>
      </c>
      <c r="F5428" t="s">
        <v>3711</v>
      </c>
      <c r="G5428" s="784" t="s">
        <v>4431</v>
      </c>
      <c r="H5428" s="784" t="s">
        <v>4431</v>
      </c>
      <c r="I5428" s="784" t="s">
        <v>5725</v>
      </c>
    </row>
    <row r="5429" spans="1:9" hidden="1">
      <c r="A5429" t="str">
        <f>Table_wabobpsvr_AzureCalc_AzureCalcRateCard[[#This Row],[ServiceName]]&amp;Table_wabobpsvr_AzureCalc_AzureCalcRateCard[[#This Row],[Price_Level]]&amp;Table_wabobpsvr_AzureCalc_AzureCalcRateCard[[#This Row],[Region]]</f>
        <v>A6 HDInsight (Non-Windows)A9</v>
      </c>
      <c r="B5429">
        <v>9</v>
      </c>
      <c r="C5429" t="s">
        <v>91</v>
      </c>
      <c r="D5429" t="s">
        <v>181</v>
      </c>
      <c r="E5429">
        <v>0.2336</v>
      </c>
      <c r="F5429" t="s">
        <v>3711</v>
      </c>
      <c r="G5429" s="784" t="s">
        <v>4053</v>
      </c>
      <c r="H5429" s="784" t="s">
        <v>4054</v>
      </c>
      <c r="I5429" s="784" t="s">
        <v>5725</v>
      </c>
    </row>
    <row r="5430" spans="1:9" hidden="1">
      <c r="A5430" t="str">
        <f>Table_wabobpsvr_AzureCalc_AzureCalcRateCard[[#This Row],[ServiceName]]&amp;Table_wabobpsvr_AzureCalc_AzureCalcRateCard[[#This Row],[Price_Level]]&amp;Table_wabobpsvr_AzureCalc_AzureCalcRateCard[[#This Row],[Region]]</f>
        <v>A6 HDInsight (Non-Windows)B9</v>
      </c>
      <c r="B5430">
        <v>9</v>
      </c>
      <c r="C5430" t="s">
        <v>91</v>
      </c>
      <c r="D5430" t="s">
        <v>182</v>
      </c>
      <c r="E5430">
        <v>0.224</v>
      </c>
      <c r="F5430" t="s">
        <v>3711</v>
      </c>
      <c r="G5430" s="784" t="s">
        <v>4053</v>
      </c>
      <c r="H5430" s="784" t="s">
        <v>4054</v>
      </c>
      <c r="I5430" s="784" t="s">
        <v>5725</v>
      </c>
    </row>
    <row r="5431" spans="1:9" hidden="1">
      <c r="A5431" t="str">
        <f>Table_wabobpsvr_AzureCalc_AzureCalcRateCard[[#This Row],[ServiceName]]&amp;Table_wabobpsvr_AzureCalc_AzureCalcRateCard[[#This Row],[Price_Level]]&amp;Table_wabobpsvr_AzureCalc_AzureCalcRateCard[[#This Row],[Region]]</f>
        <v>A6 HDInsight (Non-Windows)C9</v>
      </c>
      <c r="B5431">
        <v>9</v>
      </c>
      <c r="C5431" t="s">
        <v>91</v>
      </c>
      <c r="D5431" t="s">
        <v>184</v>
      </c>
      <c r="E5431">
        <v>0.21440000000000001</v>
      </c>
      <c r="F5431" t="s">
        <v>3711</v>
      </c>
      <c r="G5431" s="784" t="s">
        <v>4053</v>
      </c>
      <c r="H5431" s="784" t="s">
        <v>4054</v>
      </c>
      <c r="I5431" s="784" t="s">
        <v>5725</v>
      </c>
    </row>
    <row r="5432" spans="1:9" hidden="1">
      <c r="A5432" t="str">
        <f>Table_wabobpsvr_AzureCalc_AzureCalcRateCard[[#This Row],[ServiceName]]&amp;Table_wabobpsvr_AzureCalc_AzureCalcRateCard[[#This Row],[Price_Level]]&amp;Table_wabobpsvr_AzureCalc_AzureCalcRateCard[[#This Row],[Region]]</f>
        <v>A6 HDInsight (Non-Windows)D9</v>
      </c>
      <c r="B5432">
        <v>9</v>
      </c>
      <c r="C5432" t="s">
        <v>91</v>
      </c>
      <c r="D5432" t="s">
        <v>183</v>
      </c>
      <c r="E5432">
        <v>0.20480000000000001</v>
      </c>
      <c r="F5432" t="s">
        <v>3711</v>
      </c>
      <c r="G5432" s="784" t="s">
        <v>4053</v>
      </c>
      <c r="H5432" s="784" t="s">
        <v>4054</v>
      </c>
      <c r="I5432" s="784" t="s">
        <v>5725</v>
      </c>
    </row>
    <row r="5433" spans="1:9" hidden="1">
      <c r="A5433" t="str">
        <f>Table_wabobpsvr_AzureCalc_AzureCalcRateCard[[#This Row],[ServiceName]]&amp;Table_wabobpsvr_AzureCalc_AzureCalcRateCard[[#This Row],[Price_Level]]&amp;Table_wabobpsvr_AzureCalc_AzureCalcRateCard[[#This Row],[Region]]</f>
        <v>A6 HDInsight (Non-Windows)MOSP15</v>
      </c>
      <c r="B5433">
        <v>15</v>
      </c>
      <c r="C5433" t="s">
        <v>91</v>
      </c>
      <c r="D5433" t="s">
        <v>627</v>
      </c>
      <c r="E5433">
        <v>0.47199999999999998</v>
      </c>
      <c r="F5433" t="s">
        <v>3711</v>
      </c>
      <c r="G5433" s="784" t="s">
        <v>4431</v>
      </c>
      <c r="H5433" s="784" t="s">
        <v>4431</v>
      </c>
      <c r="I5433" s="784" t="s">
        <v>5726</v>
      </c>
    </row>
    <row r="5434" spans="1:9" hidden="1">
      <c r="A5434" t="str">
        <f>Table_wabobpsvr_AzureCalc_AzureCalcRateCard[[#This Row],[ServiceName]]&amp;Table_wabobpsvr_AzureCalc_AzureCalcRateCard[[#This Row],[Price_Level]]&amp;Table_wabobpsvr_AzureCalc_AzureCalcRateCard[[#This Row],[Region]]</f>
        <v>A6 HDInsight (Non-Windows)A15</v>
      </c>
      <c r="B5434">
        <v>15</v>
      </c>
      <c r="C5434" t="s">
        <v>91</v>
      </c>
      <c r="D5434" t="s">
        <v>181</v>
      </c>
      <c r="E5434">
        <v>0.34460000000000002</v>
      </c>
      <c r="F5434" t="s">
        <v>3711</v>
      </c>
      <c r="G5434" s="784" t="s">
        <v>3842</v>
      </c>
      <c r="H5434" s="784" t="s">
        <v>3843</v>
      </c>
      <c r="I5434" s="784" t="s">
        <v>5726</v>
      </c>
    </row>
    <row r="5435" spans="1:9" hidden="1">
      <c r="A5435" t="str">
        <f>Table_wabobpsvr_AzureCalc_AzureCalcRateCard[[#This Row],[ServiceName]]&amp;Table_wabobpsvr_AzureCalc_AzureCalcRateCard[[#This Row],[Price_Level]]&amp;Table_wabobpsvr_AzureCalc_AzureCalcRateCard[[#This Row],[Region]]</f>
        <v>A6 HDInsight (Non-Windows)B15</v>
      </c>
      <c r="B5435">
        <v>15</v>
      </c>
      <c r="C5435" t="s">
        <v>91</v>
      </c>
      <c r="D5435" t="s">
        <v>182</v>
      </c>
      <c r="E5435">
        <v>0.33040000000000003</v>
      </c>
      <c r="F5435" t="s">
        <v>3711</v>
      </c>
      <c r="G5435" s="784" t="s">
        <v>3842</v>
      </c>
      <c r="H5435" s="784" t="s">
        <v>3843</v>
      </c>
      <c r="I5435" s="784" t="s">
        <v>5726</v>
      </c>
    </row>
    <row r="5436" spans="1:9" hidden="1">
      <c r="A5436" t="str">
        <f>Table_wabobpsvr_AzureCalc_AzureCalcRateCard[[#This Row],[ServiceName]]&amp;Table_wabobpsvr_AzureCalc_AzureCalcRateCard[[#This Row],[Price_Level]]&amp;Table_wabobpsvr_AzureCalc_AzureCalcRateCard[[#This Row],[Region]]</f>
        <v>A6 HDInsight (Non-Windows)C15</v>
      </c>
      <c r="B5436">
        <v>15</v>
      </c>
      <c r="C5436" t="s">
        <v>91</v>
      </c>
      <c r="D5436" t="s">
        <v>184</v>
      </c>
      <c r="E5436">
        <v>0.31619999999999998</v>
      </c>
      <c r="F5436" t="s">
        <v>3711</v>
      </c>
      <c r="G5436" s="784" t="s">
        <v>3842</v>
      </c>
      <c r="H5436" s="784" t="s">
        <v>3843</v>
      </c>
      <c r="I5436" s="784" t="s">
        <v>5726</v>
      </c>
    </row>
    <row r="5437" spans="1:9" hidden="1">
      <c r="A5437" t="str">
        <f>Table_wabobpsvr_AzureCalc_AzureCalcRateCard[[#This Row],[ServiceName]]&amp;Table_wabobpsvr_AzureCalc_AzureCalcRateCard[[#This Row],[Price_Level]]&amp;Table_wabobpsvr_AzureCalc_AzureCalcRateCard[[#This Row],[Region]]</f>
        <v>A5 HDInsight (Non-Windows)MOSP9</v>
      </c>
      <c r="B5437">
        <v>9</v>
      </c>
      <c r="C5437" t="s">
        <v>91</v>
      </c>
      <c r="D5437" t="s">
        <v>627</v>
      </c>
      <c r="E5437">
        <v>0.16</v>
      </c>
      <c r="F5437" t="s">
        <v>3547</v>
      </c>
      <c r="G5437" s="784" t="s">
        <v>4431</v>
      </c>
      <c r="H5437" s="784" t="s">
        <v>4431</v>
      </c>
      <c r="I5437" s="784" t="s">
        <v>5727</v>
      </c>
    </row>
    <row r="5438" spans="1:9" hidden="1">
      <c r="A5438" t="str">
        <f>Table_wabobpsvr_AzureCalc_AzureCalcRateCard[[#This Row],[ServiceName]]&amp;Table_wabobpsvr_AzureCalc_AzureCalcRateCard[[#This Row],[Price_Level]]&amp;Table_wabobpsvr_AzureCalc_AzureCalcRateCard[[#This Row],[Region]]</f>
        <v>A5 HDInsight (Non-Windows)A9</v>
      </c>
      <c r="B5438">
        <v>9</v>
      </c>
      <c r="C5438" t="s">
        <v>91</v>
      </c>
      <c r="D5438" t="s">
        <v>181</v>
      </c>
      <c r="E5438">
        <v>0.1168</v>
      </c>
      <c r="F5438" t="s">
        <v>3547</v>
      </c>
      <c r="G5438" s="784" t="s">
        <v>4055</v>
      </c>
      <c r="H5438" s="784" t="s">
        <v>4056</v>
      </c>
      <c r="I5438" s="784" t="s">
        <v>5727</v>
      </c>
    </row>
    <row r="5439" spans="1:9" hidden="1">
      <c r="A5439" t="str">
        <f>Table_wabobpsvr_AzureCalc_AzureCalcRateCard[[#This Row],[ServiceName]]&amp;Table_wabobpsvr_AzureCalc_AzureCalcRateCard[[#This Row],[Price_Level]]&amp;Table_wabobpsvr_AzureCalc_AzureCalcRateCard[[#This Row],[Region]]</f>
        <v>A5 HDInsight (Non-Windows)B9</v>
      </c>
      <c r="B5439">
        <v>9</v>
      </c>
      <c r="C5439" t="s">
        <v>91</v>
      </c>
      <c r="D5439" t="s">
        <v>182</v>
      </c>
      <c r="E5439">
        <v>0.112</v>
      </c>
      <c r="F5439" t="s">
        <v>3547</v>
      </c>
      <c r="G5439" s="784" t="s">
        <v>4055</v>
      </c>
      <c r="H5439" s="784" t="s">
        <v>4056</v>
      </c>
      <c r="I5439" s="784" t="s">
        <v>5727</v>
      </c>
    </row>
    <row r="5440" spans="1:9" hidden="1">
      <c r="A5440" t="str">
        <f>Table_wabobpsvr_AzureCalc_AzureCalcRateCard[[#This Row],[ServiceName]]&amp;Table_wabobpsvr_AzureCalc_AzureCalcRateCard[[#This Row],[Price_Level]]&amp;Table_wabobpsvr_AzureCalc_AzureCalcRateCard[[#This Row],[Region]]</f>
        <v>A5 HDInsight (Non-Windows)C9</v>
      </c>
      <c r="B5440">
        <v>9</v>
      </c>
      <c r="C5440" t="s">
        <v>91</v>
      </c>
      <c r="D5440" t="s">
        <v>184</v>
      </c>
      <c r="E5440">
        <v>0.1072</v>
      </c>
      <c r="F5440" t="s">
        <v>3547</v>
      </c>
      <c r="G5440" s="784" t="s">
        <v>4055</v>
      </c>
      <c r="H5440" s="784" t="s">
        <v>4056</v>
      </c>
      <c r="I5440" s="784" t="s">
        <v>5727</v>
      </c>
    </row>
    <row r="5441" spans="1:9" hidden="1">
      <c r="A5441" t="str">
        <f>Table_wabobpsvr_AzureCalc_AzureCalcRateCard[[#This Row],[ServiceName]]&amp;Table_wabobpsvr_AzureCalc_AzureCalcRateCard[[#This Row],[Price_Level]]&amp;Table_wabobpsvr_AzureCalc_AzureCalcRateCard[[#This Row],[Region]]</f>
        <v>A5 HDInsight (Non-Windows)D9</v>
      </c>
      <c r="B5441">
        <v>9</v>
      </c>
      <c r="C5441" t="s">
        <v>91</v>
      </c>
      <c r="D5441" t="s">
        <v>183</v>
      </c>
      <c r="E5441">
        <v>0.1024</v>
      </c>
      <c r="F5441" t="s">
        <v>3547</v>
      </c>
      <c r="G5441" s="784" t="s">
        <v>4055</v>
      </c>
      <c r="H5441" s="784" t="s">
        <v>4056</v>
      </c>
      <c r="I5441" s="784" t="s">
        <v>5727</v>
      </c>
    </row>
    <row r="5442" spans="1:9" hidden="1">
      <c r="A5442" t="str">
        <f>Table_wabobpsvr_AzureCalc_AzureCalcRateCard[[#This Row],[ServiceName]]&amp;Table_wabobpsvr_AzureCalc_AzureCalcRateCard[[#This Row],[Price_Level]]&amp;Table_wabobpsvr_AzureCalc_AzureCalcRateCard[[#This Row],[Region]]</f>
        <v>A5 HDInsight (Non-Windows)MOSP15</v>
      </c>
      <c r="B5442">
        <v>15</v>
      </c>
      <c r="C5442" t="s">
        <v>91</v>
      </c>
      <c r="D5442" t="s">
        <v>627</v>
      </c>
      <c r="E5442">
        <v>0.23300000000000001</v>
      </c>
      <c r="F5442" t="s">
        <v>3547</v>
      </c>
      <c r="G5442" s="784" t="s">
        <v>4431</v>
      </c>
      <c r="H5442" s="784" t="s">
        <v>4431</v>
      </c>
      <c r="I5442" s="784" t="s">
        <v>4940</v>
      </c>
    </row>
    <row r="5443" spans="1:9" hidden="1">
      <c r="A5443" s="784" t="str">
        <f>Table_wabobpsvr_AzureCalc_AzureCalcRateCard[[#This Row],[ServiceName]]&amp;Table_wabobpsvr_AzureCalc_AzureCalcRateCard[[#This Row],[Price_Level]]&amp;Table_wabobpsvr_AzureCalc_AzureCalcRateCard[[#This Row],[Region]]</f>
        <v>A5 HDInsight (Non-Windows)A15</v>
      </c>
      <c r="B5443" s="784">
        <v>15</v>
      </c>
      <c r="C5443" s="784" t="s">
        <v>91</v>
      </c>
      <c r="D5443" s="784" t="s">
        <v>181</v>
      </c>
      <c r="E5443" s="784">
        <v>0.1701</v>
      </c>
      <c r="F5443" s="784" t="s">
        <v>3547</v>
      </c>
      <c r="G5443" s="784" t="s">
        <v>3577</v>
      </c>
      <c r="H5443" s="784" t="s">
        <v>3578</v>
      </c>
      <c r="I5443" s="784" t="s">
        <v>4940</v>
      </c>
    </row>
    <row r="5444" spans="1:9" hidden="1">
      <c r="A5444" s="784" t="str">
        <f>Table_wabobpsvr_AzureCalc_AzureCalcRateCard[[#This Row],[ServiceName]]&amp;Table_wabobpsvr_AzureCalc_AzureCalcRateCard[[#This Row],[Price_Level]]&amp;Table_wabobpsvr_AzureCalc_AzureCalcRateCard[[#This Row],[Region]]</f>
        <v>A5 HDInsight (Non-Windows)B15</v>
      </c>
      <c r="B5444" s="784">
        <v>15</v>
      </c>
      <c r="C5444" s="784" t="s">
        <v>91</v>
      </c>
      <c r="D5444" s="784" t="s">
        <v>182</v>
      </c>
      <c r="E5444" s="784">
        <v>0.16309999999999999</v>
      </c>
      <c r="F5444" s="784" t="s">
        <v>3547</v>
      </c>
      <c r="G5444" s="784" t="s">
        <v>3577</v>
      </c>
      <c r="H5444" s="784" t="s">
        <v>3578</v>
      </c>
      <c r="I5444" s="784" t="s">
        <v>4940</v>
      </c>
    </row>
    <row r="5445" spans="1:9" hidden="1">
      <c r="A5445" s="784" t="str">
        <f>Table_wabobpsvr_AzureCalc_AzureCalcRateCard[[#This Row],[ServiceName]]&amp;Table_wabobpsvr_AzureCalc_AzureCalcRateCard[[#This Row],[Price_Level]]&amp;Table_wabobpsvr_AzureCalc_AzureCalcRateCard[[#This Row],[Region]]</f>
        <v>A5 HDInsight (Non-Windows)C15</v>
      </c>
      <c r="B5445" s="784">
        <v>15</v>
      </c>
      <c r="C5445" s="784" t="s">
        <v>91</v>
      </c>
      <c r="D5445" s="784" t="s">
        <v>184</v>
      </c>
      <c r="E5445" s="784">
        <v>0.15609999999999999</v>
      </c>
      <c r="F5445" s="784" t="s">
        <v>3547</v>
      </c>
      <c r="G5445" s="784" t="s">
        <v>3577</v>
      </c>
      <c r="H5445" s="784" t="s">
        <v>3578</v>
      </c>
      <c r="I5445" s="784" t="s">
        <v>4940</v>
      </c>
    </row>
    <row r="5446" spans="1:9" hidden="1">
      <c r="A5446" s="784" t="str">
        <f>Table_wabobpsvr_AzureCalc_AzureCalcRateCard[[#This Row],[ServiceName]]&amp;Table_wabobpsvr_AzureCalc_AzureCalcRateCard[[#This Row],[Price_Level]]&amp;Table_wabobpsvr_AzureCalc_AzureCalcRateCard[[#This Row],[Region]]</f>
        <v>A11 HDInsight (Non-Windows)D15</v>
      </c>
      <c r="B5446" s="784">
        <v>15</v>
      </c>
      <c r="C5446" s="784" t="s">
        <v>91</v>
      </c>
      <c r="D5446" s="784" t="s">
        <v>183</v>
      </c>
      <c r="E5446" s="784">
        <v>1.54</v>
      </c>
      <c r="F5446" s="784" t="s">
        <v>4029</v>
      </c>
      <c r="G5446" s="784" t="s">
        <v>4047</v>
      </c>
      <c r="H5446" s="784" t="s">
        <v>4048</v>
      </c>
      <c r="I5446" s="784" t="s">
        <v>5723</v>
      </c>
    </row>
    <row r="5447" spans="1:9" hidden="1">
      <c r="A5447" s="784" t="str">
        <f>Table_wabobpsvr_AzureCalc_AzureCalcRateCard[[#This Row],[ServiceName]]&amp;Table_wabobpsvr_AzureCalc_AzureCalcRateCard[[#This Row],[Price_Level]]&amp;Table_wabobpsvr_AzureCalc_AzureCalcRateCard[[#This Row],[Region]]</f>
        <v>Geo Redundant Storage Standard IO - Block BlobMOSP16</v>
      </c>
      <c r="B5447" s="784">
        <v>16</v>
      </c>
      <c r="C5447" s="784" t="s">
        <v>10</v>
      </c>
      <c r="D5447" s="784" t="s">
        <v>627</v>
      </c>
      <c r="E5447" s="784">
        <v>5.28E-2</v>
      </c>
      <c r="F5447" s="784" t="s">
        <v>786</v>
      </c>
      <c r="G5447" s="784" t="s">
        <v>4431</v>
      </c>
      <c r="H5447" s="784" t="s">
        <v>4431</v>
      </c>
      <c r="I5447" s="784" t="s">
        <v>4431</v>
      </c>
    </row>
    <row r="5448" spans="1:9" hidden="1">
      <c r="A5448" s="784" t="str">
        <f>Table_wabobpsvr_AzureCalc_AzureCalcRateCard[[#This Row],[ServiceName]]&amp;Table_wabobpsvr_AzureCalc_AzureCalcRateCard[[#This Row],[Price_Level]]&amp;Table_wabobpsvr_AzureCalc_AzureCalcRateCard[[#This Row],[Region]]</f>
        <v>A1 HDInsight (Non-Windows)A16</v>
      </c>
      <c r="B5448" s="784">
        <v>16</v>
      </c>
      <c r="C5448" s="784" t="s">
        <v>91</v>
      </c>
      <c r="D5448" s="784" t="s">
        <v>181</v>
      </c>
      <c r="E5448" s="784">
        <v>3.6799999999999999E-2</v>
      </c>
      <c r="F5448" s="784" t="s">
        <v>3837</v>
      </c>
      <c r="G5448" s="784" t="s">
        <v>3840</v>
      </c>
      <c r="H5448" s="784" t="s">
        <v>3841</v>
      </c>
      <c r="I5448" s="784" t="s">
        <v>4431</v>
      </c>
    </row>
    <row r="5449" spans="1:9" hidden="1">
      <c r="A5449" s="784" t="str">
        <f>Table_wabobpsvr_AzureCalc_AzureCalcRateCard[[#This Row],[ServiceName]]&amp;Table_wabobpsvr_AzureCalc_AzureCalcRateCard[[#This Row],[Price_Level]]&amp;Table_wabobpsvr_AzureCalc_AzureCalcRateCard[[#This Row],[Region]]</f>
        <v>A1 HDInsight (Non-Windows)B16</v>
      </c>
      <c r="B5449" s="784">
        <v>16</v>
      </c>
      <c r="C5449" s="784" t="s">
        <v>91</v>
      </c>
      <c r="D5449" s="784" t="s">
        <v>182</v>
      </c>
      <c r="E5449" s="784">
        <v>3.5299999999999998E-2</v>
      </c>
      <c r="F5449" s="784" t="s">
        <v>3837</v>
      </c>
      <c r="G5449" s="784" t="s">
        <v>3840</v>
      </c>
      <c r="H5449" s="784" t="s">
        <v>3841</v>
      </c>
      <c r="I5449" s="784" t="s">
        <v>4431</v>
      </c>
    </row>
    <row r="5450" spans="1:9" hidden="1">
      <c r="A5450" s="784" t="str">
        <f>Table_wabobpsvr_AzureCalc_AzureCalcRateCard[[#This Row],[ServiceName]]&amp;Table_wabobpsvr_AzureCalc_AzureCalcRateCard[[#This Row],[Price_Level]]&amp;Table_wabobpsvr_AzureCalc_AzureCalcRateCard[[#This Row],[Region]]</f>
        <v>A1 HDInsight (Non-Windows)C16</v>
      </c>
      <c r="B5450" s="784">
        <v>16</v>
      </c>
      <c r="C5450" s="784" t="s">
        <v>91</v>
      </c>
      <c r="D5450" s="784" t="s">
        <v>184</v>
      </c>
      <c r="E5450" s="784">
        <v>3.3799999999999997E-2</v>
      </c>
      <c r="F5450" s="784" t="s">
        <v>3837</v>
      </c>
      <c r="G5450" s="784" t="s">
        <v>3840</v>
      </c>
      <c r="H5450" s="784" t="s">
        <v>3841</v>
      </c>
      <c r="I5450" s="784" t="s">
        <v>4431</v>
      </c>
    </row>
    <row r="5451" spans="1:9" hidden="1">
      <c r="A5451" s="784" t="str">
        <f>Table_wabobpsvr_AzureCalc_AzureCalcRateCard[[#This Row],[ServiceName]]&amp;Table_wabobpsvr_AzureCalc_AzureCalcRateCard[[#This Row],[Price_Level]]&amp;Table_wabobpsvr_AzureCalc_AzureCalcRateCard[[#This Row],[Region]]</f>
        <v>A1 HDInsight (Non-Windows)D16</v>
      </c>
      <c r="B5451" s="784">
        <v>16</v>
      </c>
      <c r="C5451" s="784" t="s">
        <v>91</v>
      </c>
      <c r="D5451" s="784" t="s">
        <v>183</v>
      </c>
      <c r="E5451" s="784">
        <v>3.2300000000000002E-2</v>
      </c>
      <c r="F5451" s="784" t="s">
        <v>3837</v>
      </c>
      <c r="G5451" s="784" t="s">
        <v>3840</v>
      </c>
      <c r="H5451" s="784" t="s">
        <v>3841</v>
      </c>
      <c r="I5451" s="784" t="s">
        <v>4431</v>
      </c>
    </row>
    <row r="5452" spans="1:9" hidden="1">
      <c r="A5452" s="784" t="str">
        <f>Table_wabobpsvr_AzureCalc_AzureCalcRateCard[[#This Row],[ServiceName]]&amp;Table_wabobpsvr_AzureCalc_AzureCalcRateCard[[#This Row],[Price_Level]]&amp;Table_wabobpsvr_AzureCalc_AzureCalcRateCard[[#This Row],[Region]]</f>
        <v>A11 HDInsight (Non-Windows)MOSP13</v>
      </c>
      <c r="B5452" s="784">
        <v>13</v>
      </c>
      <c r="C5452" s="784" t="s">
        <v>91</v>
      </c>
      <c r="D5452" s="784" t="s">
        <v>627</v>
      </c>
      <c r="E5452" s="784">
        <v>2.0499999999999998</v>
      </c>
      <c r="F5452" s="784" t="s">
        <v>4029</v>
      </c>
      <c r="G5452" s="784" t="s">
        <v>4431</v>
      </c>
      <c r="H5452" s="784" t="s">
        <v>4431</v>
      </c>
      <c r="I5452" s="784" t="s">
        <v>5728</v>
      </c>
    </row>
    <row r="5453" spans="1:9" hidden="1">
      <c r="A5453" s="784" t="str">
        <f>Table_wabobpsvr_AzureCalc_AzureCalcRateCard[[#This Row],[ServiceName]]&amp;Table_wabobpsvr_AzureCalc_AzureCalcRateCard[[#This Row],[Price_Level]]&amp;Table_wabobpsvr_AzureCalc_AzureCalcRateCard[[#This Row],[Region]]</f>
        <v>ExpressRoute (IXP) 500 Mbps ConnectionsMOSP</v>
      </c>
      <c r="B5453" s="784"/>
      <c r="C5453" s="784" t="s">
        <v>594</v>
      </c>
      <c r="D5453" s="784" t="s">
        <v>627</v>
      </c>
      <c r="E5453" s="784">
        <v>290</v>
      </c>
      <c r="F5453" s="784" t="s">
        <v>847</v>
      </c>
      <c r="G5453" s="784" t="s">
        <v>4431</v>
      </c>
      <c r="H5453" s="784" t="s">
        <v>4431</v>
      </c>
      <c r="I5453" s="784" t="s">
        <v>5729</v>
      </c>
    </row>
    <row r="5454" spans="1:9" hidden="1">
      <c r="A5454" s="784" t="str">
        <f>Table_wabobpsvr_AzureCalc_AzureCalcRateCard[[#This Row],[ServiceName]]&amp;Table_wabobpsvr_AzureCalc_AzureCalcRateCard[[#This Row],[Price_Level]]&amp;Table_wabobpsvr_AzureCalc_AzureCalcRateCard[[#This Row],[Region]]</f>
        <v>ExpressRoute (IXP) 500 Mbps ConnectionsA</v>
      </c>
      <c r="B5454" s="784"/>
      <c r="C5454" s="784" t="s">
        <v>594</v>
      </c>
      <c r="D5454" s="784" t="s">
        <v>181</v>
      </c>
      <c r="E5454" s="784">
        <v>281.3</v>
      </c>
      <c r="F5454" s="784" t="s">
        <v>847</v>
      </c>
      <c r="G5454" s="784" t="s">
        <v>2594</v>
      </c>
      <c r="H5454" s="784" t="s">
        <v>2081</v>
      </c>
      <c r="I5454" s="784" t="s">
        <v>5729</v>
      </c>
    </row>
    <row r="5455" spans="1:9" hidden="1">
      <c r="A5455" s="784" t="str">
        <f>Table_wabobpsvr_AzureCalc_AzureCalcRateCard[[#This Row],[ServiceName]]&amp;Table_wabobpsvr_AzureCalc_AzureCalcRateCard[[#This Row],[Price_Level]]&amp;Table_wabobpsvr_AzureCalc_AzureCalcRateCard[[#This Row],[Region]]</f>
        <v>ExpressRoute (IXP) 500 Mbps ConnectionsB</v>
      </c>
      <c r="B5455" s="784"/>
      <c r="C5455" s="784" t="s">
        <v>594</v>
      </c>
      <c r="D5455" s="784" t="s">
        <v>182</v>
      </c>
      <c r="E5455" s="784">
        <v>272.60000000000002</v>
      </c>
      <c r="F5455" s="784" t="s">
        <v>847</v>
      </c>
      <c r="G5455" s="784" t="s">
        <v>2594</v>
      </c>
      <c r="H5455" s="784" t="s">
        <v>2081</v>
      </c>
      <c r="I5455" s="784" t="s">
        <v>5729</v>
      </c>
    </row>
    <row r="5456" spans="1:9" hidden="1">
      <c r="A5456" s="784" t="str">
        <f>Table_wabobpsvr_AzureCalc_AzureCalcRateCard[[#This Row],[ServiceName]]&amp;Table_wabobpsvr_AzureCalc_AzureCalcRateCard[[#This Row],[Price_Level]]&amp;Table_wabobpsvr_AzureCalc_AzureCalcRateCard[[#This Row],[Region]]</f>
        <v>ExpressRoute (IXP) 500 Mbps ConnectionsC</v>
      </c>
      <c r="B5456" s="784"/>
      <c r="C5456" s="784" t="s">
        <v>594</v>
      </c>
      <c r="D5456" s="784" t="s">
        <v>184</v>
      </c>
      <c r="E5456" s="784">
        <v>263.89999999999998</v>
      </c>
      <c r="F5456" s="784" t="s">
        <v>847</v>
      </c>
      <c r="G5456" s="784" t="s">
        <v>2594</v>
      </c>
      <c r="H5456" s="784" t="s">
        <v>2081</v>
      </c>
      <c r="I5456" s="784" t="s">
        <v>5729</v>
      </c>
    </row>
    <row r="5457" spans="1:9" hidden="1">
      <c r="A5457" t="str">
        <f>Table_wabobpsvr_AzureCalc_AzureCalcRateCard[[#This Row],[ServiceName]]&amp;Table_wabobpsvr_AzureCalc_AzureCalcRateCard[[#This Row],[Price_Level]]&amp;Table_wabobpsvr_AzureCalc_AzureCalcRateCard[[#This Row],[Region]]</f>
        <v>ExpressRoute (IXP) 500 Mbps ConnectionsD</v>
      </c>
      <c r="C5457" t="s">
        <v>594</v>
      </c>
      <c r="D5457" t="s">
        <v>183</v>
      </c>
      <c r="E5457">
        <v>255.2</v>
      </c>
      <c r="F5457" t="s">
        <v>847</v>
      </c>
      <c r="G5457" s="784" t="s">
        <v>2594</v>
      </c>
      <c r="H5457" s="784" t="s">
        <v>2081</v>
      </c>
      <c r="I5457" s="784" t="s">
        <v>5729</v>
      </c>
    </row>
    <row r="5458" spans="1:9" hidden="1">
      <c r="A5458" t="str">
        <f>Table_wabobpsvr_AzureCalc_AzureCalcRateCard[[#This Row],[ServiceName]]&amp;Table_wabobpsvr_AzureCalc_AzureCalcRateCard[[#This Row],[Price_Level]]&amp;Table_wabobpsvr_AzureCalc_AzureCalcRateCard[[#This Row],[Region]]</f>
        <v>A11 HDInsight (Non-Windows)A13</v>
      </c>
      <c r="B5458">
        <v>13</v>
      </c>
      <c r="C5458" t="s">
        <v>91</v>
      </c>
      <c r="D5458" t="s">
        <v>181</v>
      </c>
      <c r="E5458">
        <v>1.988</v>
      </c>
      <c r="F5458" t="s">
        <v>4029</v>
      </c>
      <c r="G5458" s="784" t="s">
        <v>4059</v>
      </c>
      <c r="H5458" s="784" t="s">
        <v>4060</v>
      </c>
      <c r="I5458" s="784" t="s">
        <v>5728</v>
      </c>
    </row>
    <row r="5459" spans="1:9" hidden="1">
      <c r="A5459" t="str">
        <f>Table_wabobpsvr_AzureCalc_AzureCalcRateCard[[#This Row],[ServiceName]]&amp;Table_wabobpsvr_AzureCalc_AzureCalcRateCard[[#This Row],[Price_Level]]&amp;Table_wabobpsvr_AzureCalc_AzureCalcRateCard[[#This Row],[Region]]</f>
        <v>ExpressRoute (IXP) Data Transfer Out at 200 Mbps (GB) - Zone 1B</v>
      </c>
      <c r="C5459" t="s">
        <v>785</v>
      </c>
      <c r="D5459" t="s">
        <v>182</v>
      </c>
      <c r="E5459">
        <v>2.35E-2</v>
      </c>
      <c r="F5459" t="s">
        <v>848</v>
      </c>
      <c r="G5459" s="784" t="s">
        <v>2595</v>
      </c>
      <c r="H5459" s="784" t="s">
        <v>2596</v>
      </c>
      <c r="I5459" s="784" t="s">
        <v>5161</v>
      </c>
    </row>
    <row r="5460" spans="1:9" hidden="1">
      <c r="A5460" t="str">
        <f>Table_wabobpsvr_AzureCalc_AzureCalcRateCard[[#This Row],[ServiceName]]&amp;Table_wabobpsvr_AzureCalc_AzureCalcRateCard[[#This Row],[Price_Level]]&amp;Table_wabobpsvr_AzureCalc_AzureCalcRateCard[[#This Row],[Region]]</f>
        <v>ExpressRoute (IXP) Data Transfer Out at 200 Mbps (GB) - Zone 1C</v>
      </c>
      <c r="C5460" t="s">
        <v>785</v>
      </c>
      <c r="D5460" t="s">
        <v>184</v>
      </c>
      <c r="E5460">
        <v>2.2749999999999999E-2</v>
      </c>
      <c r="F5460" t="s">
        <v>848</v>
      </c>
      <c r="G5460" s="784" t="s">
        <v>2595</v>
      </c>
      <c r="H5460" s="784" t="s">
        <v>2596</v>
      </c>
      <c r="I5460" s="784" t="s">
        <v>5161</v>
      </c>
    </row>
    <row r="5461" spans="1:9" hidden="1">
      <c r="A5461" t="str">
        <f>Table_wabobpsvr_AzureCalc_AzureCalcRateCard[[#This Row],[ServiceName]]&amp;Table_wabobpsvr_AzureCalc_AzureCalcRateCard[[#This Row],[Price_Level]]&amp;Table_wabobpsvr_AzureCalc_AzureCalcRateCard[[#This Row],[Region]]</f>
        <v>ExpressRoute (IXP) Data Transfer Out at 200 Mbps (GB) - Zone 1D</v>
      </c>
      <c r="C5461" t="s">
        <v>785</v>
      </c>
      <c r="D5461" t="s">
        <v>183</v>
      </c>
      <c r="E5461">
        <v>2.1999999999999999E-2</v>
      </c>
      <c r="F5461" t="s">
        <v>848</v>
      </c>
      <c r="G5461" s="784" t="s">
        <v>2595</v>
      </c>
      <c r="H5461" s="784" t="s">
        <v>2596</v>
      </c>
      <c r="I5461" s="784" t="s">
        <v>5161</v>
      </c>
    </row>
    <row r="5462" spans="1:9" hidden="1">
      <c r="A5462" t="str">
        <f>Table_wabobpsvr_AzureCalc_AzureCalcRateCard[[#This Row],[ServiceName]]&amp;Table_wabobpsvr_AzureCalc_AzureCalcRateCard[[#This Row],[Price_Level]]&amp;Table_wabobpsvr_AzureCalc_AzureCalcRateCard[[#This Row],[Region]]</f>
        <v>Data Transfer Out - Zone 1MOSP</v>
      </c>
      <c r="C5462" t="s">
        <v>785</v>
      </c>
      <c r="D5462" t="s">
        <v>627</v>
      </c>
      <c r="E5462">
        <v>8.6999999999999994E-2</v>
      </c>
      <c r="F5462" t="s">
        <v>849</v>
      </c>
      <c r="G5462" s="784" t="s">
        <v>4431</v>
      </c>
      <c r="H5462" s="784" t="s">
        <v>4431</v>
      </c>
      <c r="I5462" s="784" t="s">
        <v>5714</v>
      </c>
    </row>
    <row r="5463" spans="1:9" hidden="1">
      <c r="A5463" t="str">
        <f>Table_wabobpsvr_AzureCalc_AzureCalcRateCard[[#This Row],[ServiceName]]&amp;Table_wabobpsvr_AzureCalc_AzureCalcRateCard[[#This Row],[Price_Level]]&amp;Table_wabobpsvr_AzureCalc_AzureCalcRateCard[[#This Row],[Region]]</f>
        <v>Data Transfer Out - Zone 1A</v>
      </c>
      <c r="C5463" t="s">
        <v>785</v>
      </c>
      <c r="D5463" t="s">
        <v>181</v>
      </c>
      <c r="E5463">
        <v>8.4390000000000007E-2</v>
      </c>
      <c r="F5463" t="s">
        <v>849</v>
      </c>
      <c r="G5463" s="784" t="s">
        <v>2092</v>
      </c>
      <c r="H5463" s="784" t="s">
        <v>2093</v>
      </c>
      <c r="I5463" s="784" t="s">
        <v>5714</v>
      </c>
    </row>
    <row r="5464" spans="1:9" hidden="1">
      <c r="A5464" t="str">
        <f>Table_wabobpsvr_AzureCalc_AzureCalcRateCard[[#This Row],[ServiceName]]&amp;Table_wabobpsvr_AzureCalc_AzureCalcRateCard[[#This Row],[Price_Level]]&amp;Table_wabobpsvr_AzureCalc_AzureCalcRateCard[[#This Row],[Region]]</f>
        <v>Data Transfer Out - Zone 1B</v>
      </c>
      <c r="C5464" t="s">
        <v>785</v>
      </c>
      <c r="D5464" t="s">
        <v>182</v>
      </c>
      <c r="E5464">
        <v>8.1780000000000005E-2</v>
      </c>
      <c r="F5464" t="s">
        <v>849</v>
      </c>
      <c r="G5464" s="784" t="s">
        <v>2092</v>
      </c>
      <c r="H5464" s="784" t="s">
        <v>2093</v>
      </c>
      <c r="I5464" s="784" t="s">
        <v>5714</v>
      </c>
    </row>
    <row r="5465" spans="1:9" hidden="1">
      <c r="A5465" t="str">
        <f>Table_wabobpsvr_AzureCalc_AzureCalcRateCard[[#This Row],[ServiceName]]&amp;Table_wabobpsvr_AzureCalc_AzureCalcRateCard[[#This Row],[Price_Level]]&amp;Table_wabobpsvr_AzureCalc_AzureCalcRateCard[[#This Row],[Region]]</f>
        <v>Data Transfer Out - Zone 1C</v>
      </c>
      <c r="C5465" t="s">
        <v>785</v>
      </c>
      <c r="D5465" t="s">
        <v>184</v>
      </c>
      <c r="E5465">
        <v>7.9170000000000004E-2</v>
      </c>
      <c r="F5465" t="s">
        <v>849</v>
      </c>
      <c r="G5465" s="784" t="s">
        <v>2092</v>
      </c>
      <c r="H5465" s="784" t="s">
        <v>2093</v>
      </c>
      <c r="I5465" s="784" t="s">
        <v>5714</v>
      </c>
    </row>
    <row r="5466" spans="1:9" hidden="1">
      <c r="A5466" t="str">
        <f>Table_wabobpsvr_AzureCalc_AzureCalcRateCard[[#This Row],[ServiceName]]&amp;Table_wabobpsvr_AzureCalc_AzureCalcRateCard[[#This Row],[Price_Level]]&amp;Table_wabobpsvr_AzureCalc_AzureCalcRateCard[[#This Row],[Region]]</f>
        <v>A11 HDInsight (Non-Windows)B13</v>
      </c>
      <c r="B5466">
        <v>13</v>
      </c>
      <c r="C5466" t="s">
        <v>91</v>
      </c>
      <c r="D5466" t="s">
        <v>182</v>
      </c>
      <c r="E5466">
        <v>1.927</v>
      </c>
      <c r="F5466" t="s">
        <v>4029</v>
      </c>
      <c r="G5466" s="784" t="s">
        <v>4059</v>
      </c>
      <c r="H5466" s="784" t="s">
        <v>4060</v>
      </c>
      <c r="I5466" s="784" t="s">
        <v>5728</v>
      </c>
    </row>
    <row r="5467" spans="1:9" hidden="1">
      <c r="A5467" t="str">
        <f>Table_wabobpsvr_AzureCalc_AzureCalcRateCard[[#This Row],[ServiceName]]&amp;Table_wabobpsvr_AzureCalc_AzureCalcRateCard[[#This Row],[Price_Level]]&amp;Table_wabobpsvr_AzureCalc_AzureCalcRateCard[[#This Row],[Region]]</f>
        <v>A11 HDInsight (Non-Windows)C13</v>
      </c>
      <c r="B5467">
        <v>13</v>
      </c>
      <c r="C5467" t="s">
        <v>91</v>
      </c>
      <c r="D5467" t="s">
        <v>184</v>
      </c>
      <c r="E5467">
        <v>1.865</v>
      </c>
      <c r="F5467" t="s">
        <v>4029</v>
      </c>
      <c r="G5467" s="784" t="s">
        <v>4059</v>
      </c>
      <c r="H5467" s="784" t="s">
        <v>4060</v>
      </c>
      <c r="I5467" s="784" t="s">
        <v>5728</v>
      </c>
    </row>
    <row r="5468" spans="1:9" hidden="1">
      <c r="A5468" t="str">
        <f>Table_wabobpsvr_AzureCalc_AzureCalcRateCard[[#This Row],[ServiceName]]&amp;Table_wabobpsvr_AzureCalc_AzureCalcRateCard[[#This Row],[Price_Level]]&amp;Table_wabobpsvr_AzureCalc_AzureCalcRateCard[[#This Row],[Region]]</f>
        <v>A11 HDInsight (Non-Windows)D13</v>
      </c>
      <c r="B5468">
        <v>13</v>
      </c>
      <c r="C5468" t="s">
        <v>91</v>
      </c>
      <c r="D5468" t="s">
        <v>183</v>
      </c>
      <c r="E5468">
        <v>1.804</v>
      </c>
      <c r="F5468" t="s">
        <v>4029</v>
      </c>
      <c r="G5468" s="784" t="s">
        <v>4059</v>
      </c>
      <c r="H5468" s="784" t="s">
        <v>4060</v>
      </c>
      <c r="I5468" s="784" t="s">
        <v>5728</v>
      </c>
    </row>
    <row r="5469" spans="1:9" hidden="1">
      <c r="A5469" t="str">
        <f>Table_wabobpsvr_AzureCalc_AzureCalcRateCard[[#This Row],[ServiceName]]&amp;Table_wabobpsvr_AzureCalc_AzureCalcRateCard[[#This Row],[Price_Level]]&amp;Table_wabobpsvr_AzureCalc_AzureCalcRateCard[[#This Row],[Region]]</f>
        <v>A11 HDInsight (Non-Windows)MOSP11</v>
      </c>
      <c r="B5469">
        <v>11</v>
      </c>
      <c r="C5469" t="s">
        <v>91</v>
      </c>
      <c r="D5469" t="s">
        <v>627</v>
      </c>
      <c r="E5469">
        <v>1.9750000000000001</v>
      </c>
      <c r="F5469" t="s">
        <v>4029</v>
      </c>
      <c r="G5469" s="784" t="s">
        <v>4431</v>
      </c>
      <c r="H5469" s="784" t="s">
        <v>4431</v>
      </c>
      <c r="I5469" s="784" t="s">
        <v>5149</v>
      </c>
    </row>
    <row r="5470" spans="1:9" hidden="1">
      <c r="A5470" t="str">
        <f>Table_wabobpsvr_AzureCalc_AzureCalcRateCard[[#This Row],[ServiceName]]&amp;Table_wabobpsvr_AzureCalc_AzureCalcRateCard[[#This Row],[Price_Level]]&amp;Table_wabobpsvr_AzureCalc_AzureCalcRateCard[[#This Row],[Region]]</f>
        <v>A11 HDInsight (Non-Windows)A11</v>
      </c>
      <c r="B5470">
        <v>11</v>
      </c>
      <c r="C5470" t="s">
        <v>91</v>
      </c>
      <c r="D5470" t="s">
        <v>181</v>
      </c>
      <c r="E5470">
        <v>1.9159999999999999</v>
      </c>
      <c r="F5470" t="s">
        <v>4029</v>
      </c>
      <c r="G5470" s="784" t="s">
        <v>4061</v>
      </c>
      <c r="H5470" s="784" t="s">
        <v>4062</v>
      </c>
      <c r="I5470" s="784" t="s">
        <v>5149</v>
      </c>
    </row>
    <row r="5471" spans="1:9" hidden="1">
      <c r="A5471" t="str">
        <f>Table_wabobpsvr_AzureCalc_AzureCalcRateCard[[#This Row],[ServiceName]]&amp;Table_wabobpsvr_AzureCalc_AzureCalcRateCard[[#This Row],[Price_Level]]&amp;Table_wabobpsvr_AzureCalc_AzureCalcRateCard[[#This Row],[Region]]</f>
        <v>A11 HDInsight (Non-Windows)B11</v>
      </c>
      <c r="B5471">
        <v>11</v>
      </c>
      <c r="C5471" t="s">
        <v>91</v>
      </c>
      <c r="D5471" t="s">
        <v>182</v>
      </c>
      <c r="E5471">
        <v>1.8560000000000001</v>
      </c>
      <c r="F5471" t="s">
        <v>4029</v>
      </c>
      <c r="G5471" s="784" t="s">
        <v>4061</v>
      </c>
      <c r="H5471" s="784" t="s">
        <v>4062</v>
      </c>
      <c r="I5471" s="784" t="s">
        <v>5149</v>
      </c>
    </row>
    <row r="5472" spans="1:9" hidden="1">
      <c r="A5472" t="str">
        <f>Table_wabobpsvr_AzureCalc_AzureCalcRateCard[[#This Row],[ServiceName]]&amp;Table_wabobpsvr_AzureCalc_AzureCalcRateCard[[#This Row],[Price_Level]]&amp;Table_wabobpsvr_AzureCalc_AzureCalcRateCard[[#This Row],[Region]]</f>
        <v>A11 HDInsight (Non-Windows)C11</v>
      </c>
      <c r="B5472">
        <v>11</v>
      </c>
      <c r="C5472" t="s">
        <v>91</v>
      </c>
      <c r="D5472" t="s">
        <v>184</v>
      </c>
      <c r="E5472">
        <v>1.7969999999999999</v>
      </c>
      <c r="F5472" t="s">
        <v>4029</v>
      </c>
      <c r="G5472" s="784" t="s">
        <v>4061</v>
      </c>
      <c r="H5472" s="784" t="s">
        <v>4062</v>
      </c>
      <c r="I5472" s="784" t="s">
        <v>5149</v>
      </c>
    </row>
    <row r="5473" spans="1:9" hidden="1">
      <c r="A5473" s="784" t="str">
        <f>Table_wabobpsvr_AzureCalc_AzureCalcRateCard[[#This Row],[ServiceName]]&amp;Table_wabobpsvr_AzureCalc_AzureCalcRateCard[[#This Row],[Price_Level]]&amp;Table_wabobpsvr_AzureCalc_AzureCalcRateCard[[#This Row],[Region]]</f>
        <v>Data Transfer Out - Zone 1D</v>
      </c>
      <c r="B5473" s="784"/>
      <c r="C5473" s="784" t="s">
        <v>785</v>
      </c>
      <c r="D5473" s="784" t="s">
        <v>183</v>
      </c>
      <c r="E5473" s="784">
        <v>7.6560000000000003E-2</v>
      </c>
      <c r="F5473" s="784" t="s">
        <v>849</v>
      </c>
      <c r="G5473" s="784" t="s">
        <v>2092</v>
      </c>
      <c r="H5473" s="784" t="s">
        <v>2093</v>
      </c>
      <c r="I5473" s="784" t="s">
        <v>5714</v>
      </c>
    </row>
    <row r="5474" spans="1:9" hidden="1">
      <c r="A5474" s="784" t="str">
        <f>Table_wabobpsvr_AzureCalc_AzureCalcRateCard[[#This Row],[ServiceName]]&amp;Table_wabobpsvr_AzureCalc_AzureCalcRateCard[[#This Row],[Price_Level]]&amp;Table_wabobpsvr_AzureCalc_AzureCalcRateCard[[#This Row],[Region]]</f>
        <v>Data Transfer Out - Zone 2MOSP</v>
      </c>
      <c r="B5474" s="784"/>
      <c r="C5474" s="784" t="s">
        <v>785</v>
      </c>
      <c r="D5474" s="784" t="s">
        <v>627</v>
      </c>
      <c r="E5474" s="784">
        <v>0.13800000000000001</v>
      </c>
      <c r="F5474" s="784" t="s">
        <v>850</v>
      </c>
      <c r="G5474" s="784" t="s">
        <v>4431</v>
      </c>
      <c r="H5474" s="784" t="s">
        <v>4431</v>
      </c>
      <c r="I5474" s="784" t="s">
        <v>5627</v>
      </c>
    </row>
    <row r="5475" spans="1:9" hidden="1">
      <c r="A5475" s="784" t="str">
        <f>Table_wabobpsvr_AzureCalc_AzureCalcRateCard[[#This Row],[ServiceName]]&amp;Table_wabobpsvr_AzureCalc_AzureCalcRateCard[[#This Row],[Price_Level]]&amp;Table_wabobpsvr_AzureCalc_AzureCalcRateCard[[#This Row],[Region]]</f>
        <v>Data Transfer Out - Zone 2A</v>
      </c>
      <c r="B5475" s="784"/>
      <c r="C5475" s="784" t="s">
        <v>785</v>
      </c>
      <c r="D5475" s="784" t="s">
        <v>181</v>
      </c>
      <c r="E5475" s="784">
        <v>0.13386000000000001</v>
      </c>
      <c r="F5475" s="784" t="s">
        <v>850</v>
      </c>
      <c r="G5475" s="784" t="s">
        <v>2094</v>
      </c>
      <c r="H5475" s="784" t="s">
        <v>2095</v>
      </c>
      <c r="I5475" s="784" t="s">
        <v>5627</v>
      </c>
    </row>
    <row r="5476" spans="1:9" hidden="1">
      <c r="A5476" s="784" t="str">
        <f>Table_wabobpsvr_AzureCalc_AzureCalcRateCard[[#This Row],[ServiceName]]&amp;Table_wabobpsvr_AzureCalc_AzureCalcRateCard[[#This Row],[Price_Level]]&amp;Table_wabobpsvr_AzureCalc_AzureCalcRateCard[[#This Row],[Region]]</f>
        <v>Data Transfer Out - Zone 2B</v>
      </c>
      <c r="B5476" s="784"/>
      <c r="C5476" s="784" t="s">
        <v>785</v>
      </c>
      <c r="D5476" s="784" t="s">
        <v>182</v>
      </c>
      <c r="E5476" s="784">
        <v>0.12972</v>
      </c>
      <c r="F5476" s="784" t="s">
        <v>850</v>
      </c>
      <c r="G5476" s="784" t="s">
        <v>2094</v>
      </c>
      <c r="H5476" s="784" t="s">
        <v>2095</v>
      </c>
      <c r="I5476" s="784" t="s">
        <v>5627</v>
      </c>
    </row>
    <row r="5477" spans="1:9" hidden="1">
      <c r="A5477" s="784" t="str">
        <f>Table_wabobpsvr_AzureCalc_AzureCalcRateCard[[#This Row],[ServiceName]]&amp;Table_wabobpsvr_AzureCalc_AzureCalcRateCard[[#This Row],[Price_Level]]&amp;Table_wabobpsvr_AzureCalc_AzureCalcRateCard[[#This Row],[Region]]</f>
        <v>Standard_D14 VM (Non-Windows)C10</v>
      </c>
      <c r="B5477" s="784">
        <v>10</v>
      </c>
      <c r="C5477" s="784" t="s">
        <v>701</v>
      </c>
      <c r="D5477" s="784" t="s">
        <v>184</v>
      </c>
      <c r="E5477" s="784">
        <v>1.7581199999999999</v>
      </c>
      <c r="F5477" s="784" t="s">
        <v>1167</v>
      </c>
      <c r="G5477" s="784" t="s">
        <v>4431</v>
      </c>
      <c r="H5477" s="784" t="s">
        <v>4431</v>
      </c>
      <c r="I5477" s="784" t="s">
        <v>5730</v>
      </c>
    </row>
    <row r="5478" spans="1:9" hidden="1">
      <c r="A5478" s="784" t="str">
        <f>Table_wabobpsvr_AzureCalc_AzureCalcRateCard[[#This Row],[ServiceName]]&amp;Table_wabobpsvr_AzureCalc_AzureCalcRateCard[[#This Row],[Price_Level]]&amp;Table_wabobpsvr_AzureCalc_AzureCalcRateCard[[#This Row],[Region]]</f>
        <v>Standard_D14 VM (Non-Windows)D10</v>
      </c>
      <c r="B5478" s="784">
        <v>10</v>
      </c>
      <c r="C5478" s="784" t="s">
        <v>701</v>
      </c>
      <c r="D5478" s="784" t="s">
        <v>183</v>
      </c>
      <c r="E5478" s="784">
        <v>1.7001599999999999</v>
      </c>
      <c r="F5478" s="784" t="s">
        <v>1167</v>
      </c>
      <c r="G5478" s="784" t="s">
        <v>4431</v>
      </c>
      <c r="H5478" s="784" t="s">
        <v>4431</v>
      </c>
      <c r="I5478" s="784" t="s">
        <v>5730</v>
      </c>
    </row>
    <row r="5479" spans="1:9" hidden="1">
      <c r="A5479" s="784" t="str">
        <f>Table_wabobpsvr_AzureCalc_AzureCalcRateCard[[#This Row],[ServiceName]]&amp;Table_wabobpsvr_AzureCalc_AzureCalcRateCard[[#This Row],[Price_Level]]&amp;Table_wabobpsvr_AzureCalc_AzureCalcRateCard[[#This Row],[Region]]</f>
        <v>Standard_D14 VM (Non-Windows)MOSP9</v>
      </c>
      <c r="B5479" s="784">
        <v>9</v>
      </c>
      <c r="C5479" s="784" t="s">
        <v>701</v>
      </c>
      <c r="D5479" s="784" t="s">
        <v>627</v>
      </c>
      <c r="E5479" s="784">
        <v>1.68</v>
      </c>
      <c r="F5479" s="784" t="s">
        <v>1167</v>
      </c>
      <c r="G5479" s="784" t="s">
        <v>4431</v>
      </c>
      <c r="H5479" s="784" t="s">
        <v>4431</v>
      </c>
      <c r="I5479" s="784" t="s">
        <v>5731</v>
      </c>
    </row>
    <row r="5480" spans="1:9" hidden="1">
      <c r="A5480" s="784" t="str">
        <f>Table_wabobpsvr_AzureCalc_AzureCalcRateCard[[#This Row],[ServiceName]]&amp;Table_wabobpsvr_AzureCalc_AzureCalcRateCard[[#This Row],[Price_Level]]&amp;Table_wabobpsvr_AzureCalc_AzureCalcRateCard[[#This Row],[Region]]</f>
        <v>Standard_D14 VM (Non-Windows)A9</v>
      </c>
      <c r="B5480" s="784">
        <v>9</v>
      </c>
      <c r="C5480" s="784" t="s">
        <v>701</v>
      </c>
      <c r="D5480" s="784" t="s">
        <v>181</v>
      </c>
      <c r="E5480" s="784">
        <v>1.6295999999999999</v>
      </c>
      <c r="F5480" s="784" t="s">
        <v>1167</v>
      </c>
      <c r="G5480" s="784" t="s">
        <v>4431</v>
      </c>
      <c r="H5480" s="784" t="s">
        <v>4431</v>
      </c>
      <c r="I5480" s="784" t="s">
        <v>5731</v>
      </c>
    </row>
    <row r="5481" spans="1:9" hidden="1">
      <c r="A5481" s="784" t="str">
        <f>Table_wabobpsvr_AzureCalc_AzureCalcRateCard[[#This Row],[ServiceName]]&amp;Table_wabobpsvr_AzureCalc_AzureCalcRateCard[[#This Row],[Price_Level]]&amp;Table_wabobpsvr_AzureCalc_AzureCalcRateCard[[#This Row],[Region]]</f>
        <v>Standard_D14 VM (Non-Windows)B9</v>
      </c>
      <c r="B5481" s="784">
        <v>9</v>
      </c>
      <c r="C5481" s="784" t="s">
        <v>701</v>
      </c>
      <c r="D5481" s="784" t="s">
        <v>182</v>
      </c>
      <c r="E5481" s="784">
        <v>1.5791999999999999</v>
      </c>
      <c r="F5481" s="784" t="s">
        <v>1167</v>
      </c>
      <c r="G5481" s="784" t="s">
        <v>4431</v>
      </c>
      <c r="H5481" s="784" t="s">
        <v>4431</v>
      </c>
      <c r="I5481" s="784" t="s">
        <v>5731</v>
      </c>
    </row>
    <row r="5482" spans="1:9" hidden="1">
      <c r="A5482" s="784" t="str">
        <f>Table_wabobpsvr_AzureCalc_AzureCalcRateCard[[#This Row],[ServiceName]]&amp;Table_wabobpsvr_AzureCalc_AzureCalcRateCard[[#This Row],[Price_Level]]&amp;Table_wabobpsvr_AzureCalc_AzureCalcRateCard[[#This Row],[Region]]</f>
        <v>Standard_D14 VM (Non-Windows)C9</v>
      </c>
      <c r="B5482" s="784">
        <v>9</v>
      </c>
      <c r="C5482" s="784" t="s">
        <v>701</v>
      </c>
      <c r="D5482" s="784" t="s">
        <v>184</v>
      </c>
      <c r="E5482" s="784">
        <v>1.5287999999999999</v>
      </c>
      <c r="F5482" s="784" t="s">
        <v>1167</v>
      </c>
      <c r="G5482" s="784" t="s">
        <v>4431</v>
      </c>
      <c r="H5482" s="784" t="s">
        <v>4431</v>
      </c>
      <c r="I5482" s="784" t="s">
        <v>5731</v>
      </c>
    </row>
    <row r="5483" spans="1:9" hidden="1">
      <c r="A5483" s="784" t="str">
        <f>Table_wabobpsvr_AzureCalc_AzureCalcRateCard[[#This Row],[ServiceName]]&amp;Table_wabobpsvr_AzureCalc_AzureCalcRateCard[[#This Row],[Price_Level]]&amp;Table_wabobpsvr_AzureCalc_AzureCalcRateCard[[#This Row],[Region]]</f>
        <v>Standard_D14 VM (Non-Windows)D9</v>
      </c>
      <c r="B5483" s="784">
        <v>9</v>
      </c>
      <c r="C5483" s="784" t="s">
        <v>701</v>
      </c>
      <c r="D5483" s="784" t="s">
        <v>183</v>
      </c>
      <c r="E5483" s="784">
        <v>1.4783999999999999</v>
      </c>
      <c r="F5483" s="784" t="s">
        <v>1167</v>
      </c>
      <c r="G5483" s="784" t="s">
        <v>4431</v>
      </c>
      <c r="H5483" s="784" t="s">
        <v>4431</v>
      </c>
      <c r="I5483" s="784" t="s">
        <v>5731</v>
      </c>
    </row>
    <row r="5484" spans="1:9" hidden="1">
      <c r="A5484" s="784" t="str">
        <f>Table_wabobpsvr_AzureCalc_AzureCalcRateCard[[#This Row],[ServiceName]]&amp;Table_wabobpsvr_AzureCalc_AzureCalcRateCard[[#This Row],[Price_Level]]&amp;Table_wabobpsvr_AzureCalc_AzureCalcRateCard[[#This Row],[Region]]</f>
        <v>Premium Storage - Snapshots (GB)A2</v>
      </c>
      <c r="B5484" s="784">
        <v>2</v>
      </c>
      <c r="C5484" s="784" t="s">
        <v>10</v>
      </c>
      <c r="D5484" s="784" t="s">
        <v>181</v>
      </c>
      <c r="E5484" s="784">
        <v>0.1164</v>
      </c>
      <c r="F5484" s="784" t="s">
        <v>3357</v>
      </c>
      <c r="G5484" s="784" t="s">
        <v>3360</v>
      </c>
      <c r="H5484" s="784" t="s">
        <v>3361</v>
      </c>
      <c r="I5484" s="784" t="s">
        <v>5732</v>
      </c>
    </row>
    <row r="5485" spans="1:9" hidden="1">
      <c r="A5485" t="str">
        <f>Table_wabobpsvr_AzureCalc_AzureCalcRateCard[[#This Row],[ServiceName]]&amp;Table_wabobpsvr_AzureCalc_AzureCalcRateCard[[#This Row],[Price_Level]]&amp;Table_wabobpsvr_AzureCalc_AzureCalcRateCard[[#This Row],[Region]]</f>
        <v>Premium Storage - Snapshots (GB)B2</v>
      </c>
      <c r="B5485">
        <v>2</v>
      </c>
      <c r="C5485" t="s">
        <v>10</v>
      </c>
      <c r="D5485" t="s">
        <v>182</v>
      </c>
      <c r="E5485">
        <v>0.1128</v>
      </c>
      <c r="F5485" t="s">
        <v>3357</v>
      </c>
      <c r="G5485" s="784" t="s">
        <v>3360</v>
      </c>
      <c r="H5485" s="784" t="s">
        <v>3361</v>
      </c>
      <c r="I5485" s="784" t="s">
        <v>5732</v>
      </c>
    </row>
    <row r="5486" spans="1:9" hidden="1">
      <c r="A5486" s="784" t="str">
        <f>Table_wabobpsvr_AzureCalc_AzureCalcRateCard[[#This Row],[ServiceName]]&amp;Table_wabobpsvr_AzureCalc_AzureCalcRateCard[[#This Row],[Price_Level]]&amp;Table_wabobpsvr_AzureCalc_AzureCalcRateCard[[#This Row],[Region]]</f>
        <v>Premium Storage - Snapshots (GB)C2</v>
      </c>
      <c r="B5486" s="784">
        <v>2</v>
      </c>
      <c r="C5486" s="784" t="s">
        <v>10</v>
      </c>
      <c r="D5486" s="784" t="s">
        <v>184</v>
      </c>
      <c r="E5486" s="784">
        <v>0.10920000000000001</v>
      </c>
      <c r="F5486" s="784" t="s">
        <v>3357</v>
      </c>
      <c r="G5486" s="784" t="s">
        <v>3360</v>
      </c>
      <c r="H5486" s="784" t="s">
        <v>3361</v>
      </c>
      <c r="I5486" s="784" t="s">
        <v>5732</v>
      </c>
    </row>
    <row r="5487" spans="1:9" hidden="1">
      <c r="A5487" s="784" t="str">
        <f>Table_wabobpsvr_AzureCalc_AzureCalcRateCard[[#This Row],[ServiceName]]&amp;Table_wabobpsvr_AzureCalc_AzureCalcRateCard[[#This Row],[Price_Level]]&amp;Table_wabobpsvr_AzureCalc_AzureCalcRateCard[[#This Row],[Region]]</f>
        <v>Premium Storage - Snapshots (GB)D2</v>
      </c>
      <c r="B5487" s="784">
        <v>2</v>
      </c>
      <c r="C5487" s="784" t="s">
        <v>10</v>
      </c>
      <c r="D5487" s="784" t="s">
        <v>183</v>
      </c>
      <c r="E5487" s="784">
        <v>0.1056</v>
      </c>
      <c r="F5487" s="784" t="s">
        <v>3357</v>
      </c>
      <c r="G5487" s="784" t="s">
        <v>3360</v>
      </c>
      <c r="H5487" s="784" t="s">
        <v>3361</v>
      </c>
      <c r="I5487" s="784" t="s">
        <v>5732</v>
      </c>
    </row>
    <row r="5488" spans="1:9" hidden="1">
      <c r="A5488" t="str">
        <f>Table_wabobpsvr_AzureCalc_AzureCalcRateCard[[#This Row],[ServiceName]]&amp;Table_wabobpsvr_AzureCalc_AzureCalcRateCard[[#This Row],[Price_Level]]&amp;Table_wabobpsvr_AzureCalc_AzureCalcRateCard[[#This Row],[Region]]</f>
        <v>Standard_D14 VM (Non-Windows)MOSP13</v>
      </c>
      <c r="B5488">
        <v>13</v>
      </c>
      <c r="C5488" t="s">
        <v>701</v>
      </c>
      <c r="D5488" t="s">
        <v>627</v>
      </c>
      <c r="E5488">
        <v>1.9850000000000001</v>
      </c>
      <c r="F5488" t="s">
        <v>1167</v>
      </c>
      <c r="G5488" s="784" t="s">
        <v>4431</v>
      </c>
      <c r="H5488" s="784" t="s">
        <v>4431</v>
      </c>
      <c r="I5488" s="784" t="s">
        <v>5733</v>
      </c>
    </row>
    <row r="5489" spans="1:9" hidden="1">
      <c r="A5489" t="str">
        <f>Table_wabobpsvr_AzureCalc_AzureCalcRateCard[[#This Row],[ServiceName]]&amp;Table_wabobpsvr_AzureCalc_AzureCalcRateCard[[#This Row],[Price_Level]]&amp;Table_wabobpsvr_AzureCalc_AzureCalcRateCard[[#This Row],[Region]]</f>
        <v>Standard_D14 VM (Non-Windows)A13</v>
      </c>
      <c r="B5489">
        <v>13</v>
      </c>
      <c r="C5489" t="s">
        <v>701</v>
      </c>
      <c r="D5489" t="s">
        <v>181</v>
      </c>
      <c r="E5489">
        <v>1.9254500000000001</v>
      </c>
      <c r="F5489" t="s">
        <v>1167</v>
      </c>
      <c r="G5489" s="784" t="s">
        <v>4431</v>
      </c>
      <c r="H5489" s="784" t="s">
        <v>4431</v>
      </c>
      <c r="I5489" s="784" t="s">
        <v>5733</v>
      </c>
    </row>
    <row r="5490" spans="1:9" hidden="1">
      <c r="A5490" t="str">
        <f>Table_wabobpsvr_AzureCalc_AzureCalcRateCard[[#This Row],[ServiceName]]&amp;Table_wabobpsvr_AzureCalc_AzureCalcRateCard[[#This Row],[Price_Level]]&amp;Table_wabobpsvr_AzureCalc_AzureCalcRateCard[[#This Row],[Region]]</f>
        <v>Standard_D14 VM (Non-Windows)B13</v>
      </c>
      <c r="B5490">
        <v>13</v>
      </c>
      <c r="C5490" t="s">
        <v>701</v>
      </c>
      <c r="D5490" t="s">
        <v>182</v>
      </c>
      <c r="E5490">
        <v>1.8658999999999999</v>
      </c>
      <c r="F5490" t="s">
        <v>1167</v>
      </c>
      <c r="G5490" s="784" t="s">
        <v>4431</v>
      </c>
      <c r="H5490" s="784" t="s">
        <v>4431</v>
      </c>
      <c r="I5490" s="784" t="s">
        <v>5733</v>
      </c>
    </row>
    <row r="5491" spans="1:9" hidden="1">
      <c r="A5491" t="str">
        <f>Table_wabobpsvr_AzureCalc_AzureCalcRateCard[[#This Row],[ServiceName]]&amp;Table_wabobpsvr_AzureCalc_AzureCalcRateCard[[#This Row],[Price_Level]]&amp;Table_wabobpsvr_AzureCalc_AzureCalcRateCard[[#This Row],[Region]]</f>
        <v>Standard_D14 VM (Non-Windows)C13</v>
      </c>
      <c r="B5491">
        <v>13</v>
      </c>
      <c r="C5491" t="s">
        <v>701</v>
      </c>
      <c r="D5491" t="s">
        <v>184</v>
      </c>
      <c r="E5491">
        <v>1.8063499999999999</v>
      </c>
      <c r="F5491" t="s">
        <v>1167</v>
      </c>
      <c r="G5491" s="784" t="s">
        <v>4431</v>
      </c>
      <c r="H5491" s="784" t="s">
        <v>4431</v>
      </c>
      <c r="I5491" s="784" t="s">
        <v>5733</v>
      </c>
    </row>
    <row r="5492" spans="1:9" hidden="1">
      <c r="A5492" t="str">
        <f>Table_wabobpsvr_AzureCalc_AzureCalcRateCard[[#This Row],[ServiceName]]&amp;Table_wabobpsvr_AzureCalc_AzureCalcRateCard[[#This Row],[Price_Level]]&amp;Table_wabobpsvr_AzureCalc_AzureCalcRateCard[[#This Row],[Region]]</f>
        <v>Standard_D14 VM (Non-Windows)D13</v>
      </c>
      <c r="B5492">
        <v>13</v>
      </c>
      <c r="C5492" t="s">
        <v>701</v>
      </c>
      <c r="D5492" t="s">
        <v>183</v>
      </c>
      <c r="E5492">
        <v>1.7467999999999999</v>
      </c>
      <c r="F5492" t="s">
        <v>1167</v>
      </c>
      <c r="G5492" s="784" t="s">
        <v>4431</v>
      </c>
      <c r="H5492" s="784" t="s">
        <v>4431</v>
      </c>
      <c r="I5492" s="784" t="s">
        <v>5733</v>
      </c>
    </row>
    <row r="5493" spans="1:9" hidden="1">
      <c r="A5493" t="str">
        <f>Table_wabobpsvr_AzureCalc_AzureCalcRateCard[[#This Row],[ServiceName]]&amp;Table_wabobpsvr_AzureCalc_AzureCalcRateCard[[#This Row],[Price_Level]]&amp;Table_wabobpsvr_AzureCalc_AzureCalcRateCard[[#This Row],[Region]]</f>
        <v>Standard_D14 VM (Non-Windows)MOSP7</v>
      </c>
      <c r="B5493">
        <v>7</v>
      </c>
      <c r="C5493" t="s">
        <v>701</v>
      </c>
      <c r="D5493" t="s">
        <v>627</v>
      </c>
      <c r="E5493">
        <v>1.56</v>
      </c>
      <c r="F5493" t="s">
        <v>1167</v>
      </c>
      <c r="G5493" s="784" t="s">
        <v>4431</v>
      </c>
      <c r="H5493" s="784" t="s">
        <v>4431</v>
      </c>
      <c r="I5493" s="784" t="s">
        <v>5734</v>
      </c>
    </row>
    <row r="5494" spans="1:9" hidden="1">
      <c r="A5494" t="str">
        <f>Table_wabobpsvr_AzureCalc_AzureCalcRateCard[[#This Row],[ServiceName]]&amp;Table_wabobpsvr_AzureCalc_AzureCalcRateCard[[#This Row],[Price_Level]]&amp;Table_wabobpsvr_AzureCalc_AzureCalcRateCard[[#This Row],[Region]]</f>
        <v>Standard_D14 VM (Non-Windows)A7</v>
      </c>
      <c r="B5494">
        <v>7</v>
      </c>
      <c r="C5494" t="s">
        <v>701</v>
      </c>
      <c r="D5494" t="s">
        <v>181</v>
      </c>
      <c r="E5494">
        <v>1.5132000000000001</v>
      </c>
      <c r="F5494" t="s">
        <v>1167</v>
      </c>
      <c r="G5494" s="784" t="s">
        <v>4431</v>
      </c>
      <c r="H5494" s="784" t="s">
        <v>4431</v>
      </c>
      <c r="I5494" s="784" t="s">
        <v>5734</v>
      </c>
    </row>
    <row r="5495" spans="1:9" hidden="1">
      <c r="A5495" t="str">
        <f>Table_wabobpsvr_AzureCalc_AzureCalcRateCard[[#This Row],[ServiceName]]&amp;Table_wabobpsvr_AzureCalc_AzureCalcRateCard[[#This Row],[Price_Level]]&amp;Table_wabobpsvr_AzureCalc_AzureCalcRateCard[[#This Row],[Region]]</f>
        <v>Standard_D14 VM (Non-Windows)B7</v>
      </c>
      <c r="B5495">
        <v>7</v>
      </c>
      <c r="C5495" t="s">
        <v>701</v>
      </c>
      <c r="D5495" t="s">
        <v>182</v>
      </c>
      <c r="E5495">
        <v>1.4663999999999999</v>
      </c>
      <c r="F5495" t="s">
        <v>1167</v>
      </c>
      <c r="G5495" s="784" t="s">
        <v>4431</v>
      </c>
      <c r="H5495" s="784" t="s">
        <v>4431</v>
      </c>
      <c r="I5495" s="784" t="s">
        <v>5734</v>
      </c>
    </row>
    <row r="5496" spans="1:9" hidden="1">
      <c r="A5496" t="str">
        <f>Table_wabobpsvr_AzureCalc_AzureCalcRateCard[[#This Row],[ServiceName]]&amp;Table_wabobpsvr_AzureCalc_AzureCalcRateCard[[#This Row],[Price_Level]]&amp;Table_wabobpsvr_AzureCalc_AzureCalcRateCard[[#This Row],[Region]]</f>
        <v>Standard_D14 VM (Non-Windows)C7</v>
      </c>
      <c r="B5496">
        <v>7</v>
      </c>
      <c r="C5496" t="s">
        <v>701</v>
      </c>
      <c r="D5496" t="s">
        <v>184</v>
      </c>
      <c r="E5496">
        <v>1.4196</v>
      </c>
      <c r="F5496" t="s">
        <v>1167</v>
      </c>
      <c r="G5496" s="784" t="s">
        <v>4431</v>
      </c>
      <c r="H5496" s="784" t="s">
        <v>4431</v>
      </c>
      <c r="I5496" s="784" t="s">
        <v>5734</v>
      </c>
    </row>
    <row r="5497" spans="1:9" hidden="1">
      <c r="A5497" t="str">
        <f>Table_wabobpsvr_AzureCalc_AzureCalcRateCard[[#This Row],[ServiceName]]&amp;Table_wabobpsvr_AzureCalc_AzureCalcRateCard[[#This Row],[Price_Level]]&amp;Table_wabobpsvr_AzureCalc_AzureCalcRateCard[[#This Row],[Region]]</f>
        <v>Standard_D14 VM (Non-Windows)D7</v>
      </c>
      <c r="B5497">
        <v>7</v>
      </c>
      <c r="C5497" t="s">
        <v>701</v>
      </c>
      <c r="D5497" t="s">
        <v>183</v>
      </c>
      <c r="E5497">
        <v>1.3728</v>
      </c>
      <c r="F5497" t="s">
        <v>1167</v>
      </c>
      <c r="G5497" s="784" t="s">
        <v>4431</v>
      </c>
      <c r="H5497" s="784" t="s">
        <v>4431</v>
      </c>
      <c r="I5497" s="784" t="s">
        <v>5734</v>
      </c>
    </row>
    <row r="5498" spans="1:9" hidden="1">
      <c r="A5498" t="str">
        <f>Table_wabobpsvr_AzureCalc_AzureCalcRateCard[[#This Row],[ServiceName]]&amp;Table_wabobpsvr_AzureCalc_AzureCalcRateCard[[#This Row],[Price_Level]]&amp;Table_wabobpsvr_AzureCalc_AzureCalcRateCard[[#This Row],[Region]]</f>
        <v>Standard_D14 VM (Non-Windows)MOSP8</v>
      </c>
      <c r="B5498">
        <v>8</v>
      </c>
      <c r="C5498" t="s">
        <v>701</v>
      </c>
      <c r="D5498" t="s">
        <v>627</v>
      </c>
      <c r="E5498">
        <v>1.794</v>
      </c>
      <c r="F5498" t="s">
        <v>1167</v>
      </c>
      <c r="G5498" s="784" t="s">
        <v>4431</v>
      </c>
      <c r="H5498" s="784" t="s">
        <v>4431</v>
      </c>
      <c r="I5498" s="784" t="s">
        <v>5735</v>
      </c>
    </row>
    <row r="5499" spans="1:9" hidden="1">
      <c r="A5499" t="str">
        <f>Table_wabobpsvr_AzureCalc_AzureCalcRateCard[[#This Row],[ServiceName]]&amp;Table_wabobpsvr_AzureCalc_AzureCalcRateCard[[#This Row],[Price_Level]]&amp;Table_wabobpsvr_AzureCalc_AzureCalcRateCard[[#This Row],[Region]]</f>
        <v>Standard_D14 VM (Non-Windows)A8</v>
      </c>
      <c r="B5499">
        <v>8</v>
      </c>
      <c r="C5499" t="s">
        <v>701</v>
      </c>
      <c r="D5499" t="s">
        <v>181</v>
      </c>
      <c r="E5499">
        <v>1.7401800000000001</v>
      </c>
      <c r="F5499" t="s">
        <v>1167</v>
      </c>
      <c r="G5499" s="784" t="s">
        <v>4431</v>
      </c>
      <c r="H5499" s="784" t="s">
        <v>4431</v>
      </c>
      <c r="I5499" s="784" t="s">
        <v>5735</v>
      </c>
    </row>
    <row r="5500" spans="1:9" hidden="1">
      <c r="A5500" t="str">
        <f>Table_wabobpsvr_AzureCalc_AzureCalcRateCard[[#This Row],[ServiceName]]&amp;Table_wabobpsvr_AzureCalc_AzureCalcRateCard[[#This Row],[Price_Level]]&amp;Table_wabobpsvr_AzureCalc_AzureCalcRateCard[[#This Row],[Region]]</f>
        <v>Standard_D14 VM (Non-Windows)B8</v>
      </c>
      <c r="B5500">
        <v>8</v>
      </c>
      <c r="C5500" t="s">
        <v>701</v>
      </c>
      <c r="D5500" t="s">
        <v>182</v>
      </c>
      <c r="E5500">
        <v>1.6863600000000001</v>
      </c>
      <c r="F5500" t="s">
        <v>1167</v>
      </c>
      <c r="G5500" s="784" t="s">
        <v>4431</v>
      </c>
      <c r="H5500" s="784" t="s">
        <v>4431</v>
      </c>
      <c r="I5500" s="784" t="s">
        <v>5735</v>
      </c>
    </row>
    <row r="5501" spans="1:9" hidden="1">
      <c r="A5501" t="str">
        <f>Table_wabobpsvr_AzureCalc_AzureCalcRateCard[[#This Row],[ServiceName]]&amp;Table_wabobpsvr_AzureCalc_AzureCalcRateCard[[#This Row],[Price_Level]]&amp;Table_wabobpsvr_AzureCalc_AzureCalcRateCard[[#This Row],[Region]]</f>
        <v>Standard_D14 VM (Non-Windows)C8</v>
      </c>
      <c r="B5501">
        <v>8</v>
      </c>
      <c r="C5501" t="s">
        <v>701</v>
      </c>
      <c r="D5501" t="s">
        <v>184</v>
      </c>
      <c r="E5501">
        <v>1.6325400000000001</v>
      </c>
      <c r="F5501" t="s">
        <v>1167</v>
      </c>
      <c r="G5501" s="784" t="s">
        <v>4431</v>
      </c>
      <c r="H5501" s="784" t="s">
        <v>4431</v>
      </c>
      <c r="I5501" s="784" t="s">
        <v>5735</v>
      </c>
    </row>
    <row r="5502" spans="1:9" hidden="1">
      <c r="A5502" t="str">
        <f>Table_wabobpsvr_AzureCalc_AzureCalcRateCard[[#This Row],[ServiceName]]&amp;Table_wabobpsvr_AzureCalc_AzureCalcRateCard[[#This Row],[Price_Level]]&amp;Table_wabobpsvr_AzureCalc_AzureCalcRateCard[[#This Row],[Region]]</f>
        <v>Standard_D14 VM (Non-Windows)D8</v>
      </c>
      <c r="B5502">
        <v>8</v>
      </c>
      <c r="C5502" t="s">
        <v>701</v>
      </c>
      <c r="D5502" t="s">
        <v>183</v>
      </c>
      <c r="E5502">
        <v>1.5787199999999999</v>
      </c>
      <c r="F5502" t="s">
        <v>1167</v>
      </c>
      <c r="G5502" s="784" t="s">
        <v>4431</v>
      </c>
      <c r="H5502" s="784" t="s">
        <v>4431</v>
      </c>
      <c r="I5502" s="784" t="s">
        <v>5735</v>
      </c>
    </row>
    <row r="5503" spans="1:9" hidden="1">
      <c r="A5503" s="784" t="str">
        <f>Table_wabobpsvr_AzureCalc_AzureCalcRateCard[[#This Row],[ServiceName]]&amp;Table_wabobpsvr_AzureCalc_AzureCalcRateCard[[#This Row],[Price_Level]]&amp;Table_wabobpsvr_AzureCalc_AzureCalcRateCard[[#This Row],[Region]]</f>
        <v>Standard_D14 VM (Non-Windows)MOSP11</v>
      </c>
      <c r="B5503" s="784">
        <v>11</v>
      </c>
      <c r="C5503" s="784" t="s">
        <v>701</v>
      </c>
      <c r="D5503" s="784" t="s">
        <v>627</v>
      </c>
      <c r="E5503" s="784">
        <v>1.9319999999999999</v>
      </c>
      <c r="F5503" s="784" t="s">
        <v>1167</v>
      </c>
      <c r="G5503" s="784" t="s">
        <v>4431</v>
      </c>
      <c r="H5503" s="784" t="s">
        <v>4431</v>
      </c>
      <c r="I5503" s="784" t="s">
        <v>5736</v>
      </c>
    </row>
    <row r="5504" spans="1:9" hidden="1">
      <c r="A5504" s="784" t="str">
        <f>Table_wabobpsvr_AzureCalc_AzureCalcRateCard[[#This Row],[ServiceName]]&amp;Table_wabobpsvr_AzureCalc_AzureCalcRateCard[[#This Row],[Price_Level]]&amp;Table_wabobpsvr_AzureCalc_AzureCalcRateCard[[#This Row],[Region]]</f>
        <v>Standard_D14 VM (Non-Windows)A11</v>
      </c>
      <c r="B5504" s="784">
        <v>11</v>
      </c>
      <c r="C5504" s="784" t="s">
        <v>701</v>
      </c>
      <c r="D5504" s="784" t="s">
        <v>181</v>
      </c>
      <c r="E5504" s="784">
        <v>1.8740399999999999</v>
      </c>
      <c r="F5504" s="784" t="s">
        <v>1167</v>
      </c>
      <c r="G5504" s="784" t="s">
        <v>4431</v>
      </c>
      <c r="H5504" s="784" t="s">
        <v>4431</v>
      </c>
      <c r="I5504" s="784" t="s">
        <v>5736</v>
      </c>
    </row>
    <row r="5505" spans="1:9" hidden="1">
      <c r="A5505" s="784" t="str">
        <f>Table_wabobpsvr_AzureCalc_AzureCalcRateCard[[#This Row],[ServiceName]]&amp;Table_wabobpsvr_AzureCalc_AzureCalcRateCard[[#This Row],[Price_Level]]&amp;Table_wabobpsvr_AzureCalc_AzureCalcRateCard[[#This Row],[Region]]</f>
        <v>Standard_D14 VM (Non-Windows)B11</v>
      </c>
      <c r="B5505" s="784">
        <v>11</v>
      </c>
      <c r="C5505" s="784" t="s">
        <v>701</v>
      </c>
      <c r="D5505" s="784" t="s">
        <v>182</v>
      </c>
      <c r="E5505" s="784">
        <v>1.8160799999999999</v>
      </c>
      <c r="F5505" s="784" t="s">
        <v>1167</v>
      </c>
      <c r="G5505" s="784" t="s">
        <v>4431</v>
      </c>
      <c r="H5505" s="784" t="s">
        <v>4431</v>
      </c>
      <c r="I5505" s="784" t="s">
        <v>5736</v>
      </c>
    </row>
    <row r="5506" spans="1:9" hidden="1">
      <c r="A5506" s="784" t="str">
        <f>Table_wabobpsvr_AzureCalc_AzureCalcRateCard[[#This Row],[ServiceName]]&amp;Table_wabobpsvr_AzureCalc_AzureCalcRateCard[[#This Row],[Price_Level]]&amp;Table_wabobpsvr_AzureCalc_AzureCalcRateCard[[#This Row],[Region]]</f>
        <v>Standard_D14 VM (Non-Windows)C11</v>
      </c>
      <c r="B5506" s="784">
        <v>11</v>
      </c>
      <c r="C5506" s="784" t="s">
        <v>701</v>
      </c>
      <c r="D5506" s="784" t="s">
        <v>184</v>
      </c>
      <c r="E5506" s="784">
        <v>1.7581199999999999</v>
      </c>
      <c r="F5506" s="784" t="s">
        <v>1167</v>
      </c>
      <c r="G5506" s="784" t="s">
        <v>4431</v>
      </c>
      <c r="H5506" s="784" t="s">
        <v>4431</v>
      </c>
      <c r="I5506" s="784" t="s">
        <v>5736</v>
      </c>
    </row>
    <row r="5507" spans="1:9" hidden="1">
      <c r="A5507" s="784" t="str">
        <f>Table_wabobpsvr_AzureCalc_AzureCalcRateCard[[#This Row],[ServiceName]]&amp;Table_wabobpsvr_AzureCalc_AzureCalcRateCard[[#This Row],[Price_Level]]&amp;Table_wabobpsvr_AzureCalc_AzureCalcRateCard[[#This Row],[Region]]</f>
        <v>Standard_D14 VM (Non-Windows)D11</v>
      </c>
      <c r="B5507" s="784">
        <v>11</v>
      </c>
      <c r="C5507" s="784" t="s">
        <v>701</v>
      </c>
      <c r="D5507" s="784" t="s">
        <v>183</v>
      </c>
      <c r="E5507" s="784">
        <v>1.7001599999999999</v>
      </c>
      <c r="F5507" s="784" t="s">
        <v>1167</v>
      </c>
      <c r="G5507" s="784" t="s">
        <v>4431</v>
      </c>
      <c r="H5507" s="784" t="s">
        <v>4431</v>
      </c>
      <c r="I5507" s="784" t="s">
        <v>5736</v>
      </c>
    </row>
    <row r="5508" spans="1:9" hidden="1">
      <c r="A5508" s="784" t="str">
        <f>Table_wabobpsvr_AzureCalc_AzureCalcRateCard[[#This Row],[ServiceName]]&amp;Table_wabobpsvr_AzureCalc_AzureCalcRateCard[[#This Row],[Price_Level]]&amp;Table_wabobpsvr_AzureCalc_AzureCalcRateCard[[#This Row],[Region]]</f>
        <v>Standard_D14 VM (Non-Windows)MOSP12</v>
      </c>
      <c r="B5508" s="784">
        <v>12</v>
      </c>
      <c r="C5508" s="784" t="s">
        <v>701</v>
      </c>
      <c r="D5508" s="784" t="s">
        <v>627</v>
      </c>
      <c r="E5508" s="784">
        <v>1.68</v>
      </c>
      <c r="F5508" s="784" t="s">
        <v>1167</v>
      </c>
      <c r="G5508" s="784" t="s">
        <v>4431</v>
      </c>
      <c r="H5508" s="784" t="s">
        <v>4431</v>
      </c>
      <c r="I5508" s="784" t="s">
        <v>5737</v>
      </c>
    </row>
    <row r="5509" spans="1:9" hidden="1">
      <c r="A5509" s="784" t="str">
        <f>Table_wabobpsvr_AzureCalc_AzureCalcRateCard[[#This Row],[ServiceName]]&amp;Table_wabobpsvr_AzureCalc_AzureCalcRateCard[[#This Row],[Price_Level]]&amp;Table_wabobpsvr_AzureCalc_AzureCalcRateCard[[#This Row],[Region]]</f>
        <v>Standard_D14 VM (Non-Windows)A12</v>
      </c>
      <c r="B5509" s="784">
        <v>12</v>
      </c>
      <c r="C5509" s="784" t="s">
        <v>701</v>
      </c>
      <c r="D5509" s="784" t="s">
        <v>181</v>
      </c>
      <c r="E5509" s="784">
        <v>1.988</v>
      </c>
      <c r="F5509" s="784" t="s">
        <v>1167</v>
      </c>
      <c r="G5509" s="784" t="s">
        <v>4431</v>
      </c>
      <c r="H5509" s="784" t="s">
        <v>4431</v>
      </c>
      <c r="I5509" s="784" t="s">
        <v>5737</v>
      </c>
    </row>
    <row r="5510" spans="1:9" hidden="1">
      <c r="A5510" s="784" t="str">
        <f>Table_wabobpsvr_AzureCalc_AzureCalcRateCard[[#This Row],[ServiceName]]&amp;Table_wabobpsvr_AzureCalc_AzureCalcRateCard[[#This Row],[Price_Level]]&amp;Table_wabobpsvr_AzureCalc_AzureCalcRateCard[[#This Row],[Region]]</f>
        <v>Standard_D14 VM (Non-Windows)B12</v>
      </c>
      <c r="B5510" s="784">
        <v>12</v>
      </c>
      <c r="C5510" s="784" t="s">
        <v>701</v>
      </c>
      <c r="D5510" s="784" t="s">
        <v>182</v>
      </c>
      <c r="E5510" s="784">
        <v>1.5791999999999999</v>
      </c>
      <c r="F5510" s="784" t="s">
        <v>1167</v>
      </c>
      <c r="G5510" s="784" t="s">
        <v>4431</v>
      </c>
      <c r="H5510" s="784" t="s">
        <v>4431</v>
      </c>
      <c r="I5510" s="784" t="s">
        <v>5737</v>
      </c>
    </row>
    <row r="5511" spans="1:9" hidden="1">
      <c r="A5511" s="784" t="str">
        <f>Table_wabobpsvr_AzureCalc_AzureCalcRateCard[[#This Row],[ServiceName]]&amp;Table_wabobpsvr_AzureCalc_AzureCalcRateCard[[#This Row],[Price_Level]]&amp;Table_wabobpsvr_AzureCalc_AzureCalcRateCard[[#This Row],[Region]]</f>
        <v>Standard_D14 VM (Non-Windows)C12</v>
      </c>
      <c r="B5511" s="784">
        <v>12</v>
      </c>
      <c r="C5511" s="784" t="s">
        <v>701</v>
      </c>
      <c r="D5511" s="784" t="s">
        <v>184</v>
      </c>
      <c r="E5511" s="784">
        <v>1.865</v>
      </c>
      <c r="F5511" s="784" t="s">
        <v>1167</v>
      </c>
      <c r="G5511" s="784" t="s">
        <v>4431</v>
      </c>
      <c r="H5511" s="784" t="s">
        <v>4431</v>
      </c>
      <c r="I5511" s="784" t="s">
        <v>5737</v>
      </c>
    </row>
    <row r="5512" spans="1:9" hidden="1">
      <c r="A5512" s="784" t="str">
        <f>Table_wabobpsvr_AzureCalc_AzureCalcRateCard[[#This Row],[ServiceName]]&amp;Table_wabobpsvr_AzureCalc_AzureCalcRateCard[[#This Row],[Price_Level]]&amp;Table_wabobpsvr_AzureCalc_AzureCalcRateCard[[#This Row],[Region]]</f>
        <v>Standard_D14 VM (Non-Windows)D12</v>
      </c>
      <c r="B5512" s="784">
        <v>12</v>
      </c>
      <c r="C5512" s="784" t="s">
        <v>701</v>
      </c>
      <c r="D5512" s="784" t="s">
        <v>183</v>
      </c>
      <c r="E5512" s="784">
        <v>1.4783999999999999</v>
      </c>
      <c r="F5512" s="784" t="s">
        <v>1167</v>
      </c>
      <c r="G5512" s="784" t="s">
        <v>4431</v>
      </c>
      <c r="H5512" s="784" t="s">
        <v>4431</v>
      </c>
      <c r="I5512" s="784" t="s">
        <v>5737</v>
      </c>
    </row>
    <row r="5513" spans="1:9" hidden="1">
      <c r="A5513" s="784" t="str">
        <f>Table_wabobpsvr_AzureCalc_AzureCalcRateCard[[#This Row],[ServiceName]]&amp;Table_wabobpsvr_AzureCalc_AzureCalcRateCard[[#This Row],[Price_Level]]&amp;Table_wabobpsvr_AzureCalc_AzureCalcRateCard[[#This Row],[Region]]</f>
        <v>Standard_D14 VM (Non-Windows)MOSP3</v>
      </c>
      <c r="B5513" s="784">
        <v>3</v>
      </c>
      <c r="C5513" s="784" t="s">
        <v>701</v>
      </c>
      <c r="D5513" s="784" t="s">
        <v>627</v>
      </c>
      <c r="E5513" s="784">
        <v>1.56</v>
      </c>
      <c r="F5513" s="784" t="s">
        <v>1167</v>
      </c>
      <c r="G5513" s="784" t="s">
        <v>4431</v>
      </c>
      <c r="H5513" s="784" t="s">
        <v>4431</v>
      </c>
      <c r="I5513" s="784" t="s">
        <v>5738</v>
      </c>
    </row>
    <row r="5514" spans="1:9" hidden="1">
      <c r="A5514" s="784" t="str">
        <f>Table_wabobpsvr_AzureCalc_AzureCalcRateCard[[#This Row],[ServiceName]]&amp;Table_wabobpsvr_AzureCalc_AzureCalcRateCard[[#This Row],[Price_Level]]&amp;Table_wabobpsvr_AzureCalc_AzureCalcRateCard[[#This Row],[Region]]</f>
        <v>Standard_D14 VM (Non-Windows)A3</v>
      </c>
      <c r="B5514" s="784">
        <v>3</v>
      </c>
      <c r="C5514" s="784" t="s">
        <v>701</v>
      </c>
      <c r="D5514" s="784" t="s">
        <v>181</v>
      </c>
      <c r="E5514" s="784">
        <v>1.5132000000000001</v>
      </c>
      <c r="F5514" s="784" t="s">
        <v>1167</v>
      </c>
      <c r="G5514" s="784" t="s">
        <v>4431</v>
      </c>
      <c r="H5514" s="784" t="s">
        <v>4431</v>
      </c>
      <c r="I5514" s="784" t="s">
        <v>5738</v>
      </c>
    </row>
    <row r="5515" spans="1:9" hidden="1">
      <c r="A5515" s="784" t="str">
        <f>Table_wabobpsvr_AzureCalc_AzureCalcRateCard[[#This Row],[ServiceName]]&amp;Table_wabobpsvr_AzureCalc_AzureCalcRateCard[[#This Row],[Price_Level]]&amp;Table_wabobpsvr_AzureCalc_AzureCalcRateCard[[#This Row],[Region]]</f>
        <v>Standard_D14 VM (Non-Windows)B3</v>
      </c>
      <c r="B5515" s="784">
        <v>3</v>
      </c>
      <c r="C5515" s="784" t="s">
        <v>701</v>
      </c>
      <c r="D5515" s="784" t="s">
        <v>182</v>
      </c>
      <c r="E5515" s="784">
        <v>1.4663999999999999</v>
      </c>
      <c r="F5515" s="784" t="s">
        <v>1167</v>
      </c>
      <c r="G5515" s="784" t="s">
        <v>4431</v>
      </c>
      <c r="H5515" s="784" t="s">
        <v>4431</v>
      </c>
      <c r="I5515" s="784" t="s">
        <v>5738</v>
      </c>
    </row>
    <row r="5516" spans="1:9" hidden="1">
      <c r="A5516" s="784" t="str">
        <f>Table_wabobpsvr_AzureCalc_AzureCalcRateCard[[#This Row],[ServiceName]]&amp;Table_wabobpsvr_AzureCalc_AzureCalcRateCard[[#This Row],[Price_Level]]&amp;Table_wabobpsvr_AzureCalc_AzureCalcRateCard[[#This Row],[Region]]</f>
        <v>Standard_D14 VM (Non-Windows)C3</v>
      </c>
      <c r="B5516" s="784">
        <v>3</v>
      </c>
      <c r="C5516" s="784" t="s">
        <v>701</v>
      </c>
      <c r="D5516" s="784" t="s">
        <v>184</v>
      </c>
      <c r="E5516" s="784">
        <v>1.4196</v>
      </c>
      <c r="F5516" s="784" t="s">
        <v>1167</v>
      </c>
      <c r="G5516" s="784" t="s">
        <v>4431</v>
      </c>
      <c r="H5516" s="784" t="s">
        <v>4431</v>
      </c>
      <c r="I5516" s="784" t="s">
        <v>5738</v>
      </c>
    </row>
    <row r="5517" spans="1:9" hidden="1">
      <c r="A5517" s="784" t="str">
        <f>Table_wabobpsvr_AzureCalc_AzureCalcRateCard[[#This Row],[ServiceName]]&amp;Table_wabobpsvr_AzureCalc_AzureCalcRateCard[[#This Row],[Price_Level]]&amp;Table_wabobpsvr_AzureCalc_AzureCalcRateCard[[#This Row],[Region]]</f>
        <v>Standard_D14 VM (Non-Windows)D3</v>
      </c>
      <c r="B5517" s="784">
        <v>3</v>
      </c>
      <c r="C5517" s="784" t="s">
        <v>701</v>
      </c>
      <c r="D5517" s="784" t="s">
        <v>183</v>
      </c>
      <c r="E5517" s="784">
        <v>1.3728</v>
      </c>
      <c r="F5517" s="784" t="s">
        <v>1167</v>
      </c>
      <c r="G5517" s="784" t="s">
        <v>4431</v>
      </c>
      <c r="H5517" s="784" t="s">
        <v>4431</v>
      </c>
      <c r="I5517" s="784" t="s">
        <v>5738</v>
      </c>
    </row>
    <row r="5518" spans="1:9" hidden="1">
      <c r="A5518" t="str">
        <f>Table_wabobpsvr_AzureCalc_AzureCalcRateCard[[#This Row],[ServiceName]]&amp;Table_wabobpsvr_AzureCalc_AzureCalcRateCard[[#This Row],[Price_Level]]&amp;Table_wabobpsvr_AzureCalc_AzureCalcRateCard[[#This Row],[Region]]</f>
        <v>Standard_D14 VM (Non-Windows)MOSP6</v>
      </c>
      <c r="B5518">
        <v>6</v>
      </c>
      <c r="C5518" t="s">
        <v>701</v>
      </c>
      <c r="D5518" t="s">
        <v>627</v>
      </c>
      <c r="E5518">
        <v>1.56</v>
      </c>
      <c r="F5518" t="s">
        <v>1167</v>
      </c>
      <c r="G5518" s="784" t="s">
        <v>4431</v>
      </c>
      <c r="H5518" s="784" t="s">
        <v>4431</v>
      </c>
      <c r="I5518" s="784" t="s">
        <v>5739</v>
      </c>
    </row>
    <row r="5519" spans="1:9" hidden="1">
      <c r="A5519" t="str">
        <f>Table_wabobpsvr_AzureCalc_AzureCalcRateCard[[#This Row],[ServiceName]]&amp;Table_wabobpsvr_AzureCalc_AzureCalcRateCard[[#This Row],[Price_Level]]&amp;Table_wabobpsvr_AzureCalc_AzureCalcRateCard[[#This Row],[Region]]</f>
        <v>Standard_D14 VM (Non-Windows)A6</v>
      </c>
      <c r="B5519">
        <v>6</v>
      </c>
      <c r="C5519" t="s">
        <v>701</v>
      </c>
      <c r="D5519" t="s">
        <v>181</v>
      </c>
      <c r="E5519">
        <v>1.5132000000000001</v>
      </c>
      <c r="F5519" t="s">
        <v>1167</v>
      </c>
      <c r="G5519" s="784" t="s">
        <v>4431</v>
      </c>
      <c r="H5519" s="784" t="s">
        <v>4431</v>
      </c>
      <c r="I5519" s="784" t="s">
        <v>5739</v>
      </c>
    </row>
    <row r="5520" spans="1:9" hidden="1">
      <c r="A5520" t="str">
        <f>Table_wabobpsvr_AzureCalc_AzureCalcRateCard[[#This Row],[ServiceName]]&amp;Table_wabobpsvr_AzureCalc_AzureCalcRateCard[[#This Row],[Price_Level]]&amp;Table_wabobpsvr_AzureCalc_AzureCalcRateCard[[#This Row],[Region]]</f>
        <v>Standard_D14 VM (Non-Windows)B6</v>
      </c>
      <c r="B5520">
        <v>6</v>
      </c>
      <c r="C5520" t="s">
        <v>701</v>
      </c>
      <c r="D5520" t="s">
        <v>182</v>
      </c>
      <c r="E5520">
        <v>1.4663999999999999</v>
      </c>
      <c r="F5520" t="s">
        <v>1167</v>
      </c>
      <c r="G5520" s="784" t="s">
        <v>4431</v>
      </c>
      <c r="H5520" s="784" t="s">
        <v>4431</v>
      </c>
      <c r="I5520" s="784" t="s">
        <v>5739</v>
      </c>
    </row>
    <row r="5521" spans="1:9" hidden="1">
      <c r="A5521" t="str">
        <f>Table_wabobpsvr_AzureCalc_AzureCalcRateCard[[#This Row],[ServiceName]]&amp;Table_wabobpsvr_AzureCalc_AzureCalcRateCard[[#This Row],[Price_Level]]&amp;Table_wabobpsvr_AzureCalc_AzureCalcRateCard[[#This Row],[Region]]</f>
        <v>Standard_D14 VM (Non-Windows)C6</v>
      </c>
      <c r="B5521">
        <v>6</v>
      </c>
      <c r="C5521" t="s">
        <v>701</v>
      </c>
      <c r="D5521" t="s">
        <v>184</v>
      </c>
      <c r="E5521">
        <v>1.4196</v>
      </c>
      <c r="F5521" t="s">
        <v>1167</v>
      </c>
      <c r="G5521" s="784" t="s">
        <v>4431</v>
      </c>
      <c r="H5521" s="784" t="s">
        <v>4431</v>
      </c>
      <c r="I5521" s="784" t="s">
        <v>5739</v>
      </c>
    </row>
    <row r="5522" spans="1:9" hidden="1">
      <c r="A5522" t="str">
        <f>Table_wabobpsvr_AzureCalc_AzureCalcRateCard[[#This Row],[ServiceName]]&amp;Table_wabobpsvr_AzureCalc_AzureCalcRateCard[[#This Row],[Price_Level]]&amp;Table_wabobpsvr_AzureCalc_AzureCalcRateCard[[#This Row],[Region]]</f>
        <v>Standard_D14 VM (Non-Windows)D6</v>
      </c>
      <c r="B5522">
        <v>6</v>
      </c>
      <c r="C5522" t="s">
        <v>701</v>
      </c>
      <c r="D5522" t="s">
        <v>183</v>
      </c>
      <c r="E5522">
        <v>1.3728</v>
      </c>
      <c r="F5522" t="s">
        <v>1167</v>
      </c>
      <c r="G5522" s="784" t="s">
        <v>4431</v>
      </c>
      <c r="H5522" s="784" t="s">
        <v>4431</v>
      </c>
      <c r="I5522" s="784" t="s">
        <v>5739</v>
      </c>
    </row>
    <row r="5523" spans="1:9" hidden="1">
      <c r="A5523" t="str">
        <f>Table_wabobpsvr_AzureCalc_AzureCalcRateCard[[#This Row],[ServiceName]]&amp;Table_wabobpsvr_AzureCalc_AzureCalcRateCard[[#This Row],[Price_Level]]&amp;Table_wabobpsvr_AzureCalc_AzureCalcRateCard[[#This Row],[Region]]</f>
        <v>Standard_D14 VM (Non-Windows)MOSP2</v>
      </c>
      <c r="B5523">
        <v>2</v>
      </c>
      <c r="C5523" t="s">
        <v>701</v>
      </c>
      <c r="D5523" t="s">
        <v>627</v>
      </c>
      <c r="E5523">
        <v>1.4</v>
      </c>
      <c r="F5523" t="s">
        <v>1167</v>
      </c>
      <c r="G5523" s="784" t="s">
        <v>4431</v>
      </c>
      <c r="H5523" s="784" t="s">
        <v>4431</v>
      </c>
      <c r="I5523" s="784" t="s">
        <v>5740</v>
      </c>
    </row>
    <row r="5524" spans="1:9" hidden="1">
      <c r="A5524" t="str">
        <f>Table_wabobpsvr_AzureCalc_AzureCalcRateCard[[#This Row],[ServiceName]]&amp;Table_wabobpsvr_AzureCalc_AzureCalcRateCard[[#This Row],[Price_Level]]&amp;Table_wabobpsvr_AzureCalc_AzureCalcRateCard[[#This Row],[Region]]</f>
        <v>Standard_D14 VM (Non-Windows)A2</v>
      </c>
      <c r="B5524">
        <v>2</v>
      </c>
      <c r="C5524" t="s">
        <v>701</v>
      </c>
      <c r="D5524" t="s">
        <v>181</v>
      </c>
      <c r="E5524">
        <v>1.3580000000000001</v>
      </c>
      <c r="F5524" t="s">
        <v>1167</v>
      </c>
      <c r="G5524" s="784" t="s">
        <v>4431</v>
      </c>
      <c r="H5524" s="784" t="s">
        <v>4431</v>
      </c>
      <c r="I5524" s="784" t="s">
        <v>5740</v>
      </c>
    </row>
    <row r="5525" spans="1:9" hidden="1">
      <c r="A5525" t="str">
        <f>Table_wabobpsvr_AzureCalc_AzureCalcRateCard[[#This Row],[ServiceName]]&amp;Table_wabobpsvr_AzureCalc_AzureCalcRateCard[[#This Row],[Price_Level]]&amp;Table_wabobpsvr_AzureCalc_AzureCalcRateCard[[#This Row],[Region]]</f>
        <v>Standard_D14 VM (Non-Windows)B2</v>
      </c>
      <c r="B5525">
        <v>2</v>
      </c>
      <c r="C5525" t="s">
        <v>701</v>
      </c>
      <c r="D5525" t="s">
        <v>182</v>
      </c>
      <c r="E5525">
        <v>1.3160000000000001</v>
      </c>
      <c r="F5525" t="s">
        <v>1167</v>
      </c>
      <c r="G5525" s="784" t="s">
        <v>4431</v>
      </c>
      <c r="H5525" s="784" t="s">
        <v>4431</v>
      </c>
      <c r="I5525" s="784" t="s">
        <v>5740</v>
      </c>
    </row>
    <row r="5526" spans="1:9" hidden="1">
      <c r="A5526" t="str">
        <f>Table_wabobpsvr_AzureCalc_AzureCalcRateCard[[#This Row],[ServiceName]]&amp;Table_wabobpsvr_AzureCalc_AzureCalcRateCard[[#This Row],[Price_Level]]&amp;Table_wabobpsvr_AzureCalc_AzureCalcRateCard[[#This Row],[Region]]</f>
        <v>Standard_D14 VM (Non-Windows)C2</v>
      </c>
      <c r="B5526">
        <v>2</v>
      </c>
      <c r="C5526" t="s">
        <v>701</v>
      </c>
      <c r="D5526" t="s">
        <v>184</v>
      </c>
      <c r="E5526">
        <v>1.274</v>
      </c>
      <c r="F5526" t="s">
        <v>1167</v>
      </c>
      <c r="G5526" s="784" t="s">
        <v>4431</v>
      </c>
      <c r="H5526" s="784" t="s">
        <v>4431</v>
      </c>
      <c r="I5526" s="784" t="s">
        <v>5740</v>
      </c>
    </row>
    <row r="5527" spans="1:9" hidden="1">
      <c r="A5527" t="str">
        <f>Table_wabobpsvr_AzureCalc_AzureCalcRateCard[[#This Row],[ServiceName]]&amp;Table_wabobpsvr_AzureCalc_AzureCalcRateCard[[#This Row],[Price_Level]]&amp;Table_wabobpsvr_AzureCalc_AzureCalcRateCard[[#This Row],[Region]]</f>
        <v>Standard_D14 VM (Non-Windows)D2</v>
      </c>
      <c r="B5527">
        <v>2</v>
      </c>
      <c r="C5527" t="s">
        <v>701</v>
      </c>
      <c r="D5527" t="s">
        <v>183</v>
      </c>
      <c r="E5527">
        <v>1.232</v>
      </c>
      <c r="F5527" t="s">
        <v>1167</v>
      </c>
      <c r="G5527" s="784" t="s">
        <v>4431</v>
      </c>
      <c r="H5527" s="784" t="s">
        <v>4431</v>
      </c>
      <c r="I5527" s="784" t="s">
        <v>5740</v>
      </c>
    </row>
    <row r="5528" spans="1:9" hidden="1">
      <c r="A5528" t="str">
        <f>Table_wabobpsvr_AzureCalc_AzureCalcRateCard[[#This Row],[ServiceName]]&amp;Table_wabobpsvr_AzureCalc_AzureCalcRateCard[[#This Row],[Price_Level]]&amp;Table_wabobpsvr_AzureCalc_AzureCalcRateCard[[#This Row],[Region]]</f>
        <v>Standard_D14 VM (Non-Windows)MOSP5</v>
      </c>
      <c r="B5528">
        <v>5</v>
      </c>
      <c r="C5528" t="s">
        <v>701</v>
      </c>
      <c r="D5528" t="s">
        <v>627</v>
      </c>
      <c r="E5528">
        <v>1.56</v>
      </c>
      <c r="F5528" t="s">
        <v>1167</v>
      </c>
      <c r="G5528" s="784" t="s">
        <v>4431</v>
      </c>
      <c r="H5528" s="784" t="s">
        <v>4431</v>
      </c>
      <c r="I5528" s="784" t="s">
        <v>5741</v>
      </c>
    </row>
    <row r="5529" spans="1:9" hidden="1">
      <c r="A5529" t="str">
        <f>Table_wabobpsvr_AzureCalc_AzureCalcRateCard[[#This Row],[ServiceName]]&amp;Table_wabobpsvr_AzureCalc_AzureCalcRateCard[[#This Row],[Price_Level]]&amp;Table_wabobpsvr_AzureCalc_AzureCalcRateCard[[#This Row],[Region]]</f>
        <v>Standard_D14 VM (Non-Windows)A5</v>
      </c>
      <c r="B5529">
        <v>5</v>
      </c>
      <c r="C5529" t="s">
        <v>701</v>
      </c>
      <c r="D5529" t="s">
        <v>181</v>
      </c>
      <c r="E5529">
        <v>1.5132000000000001</v>
      </c>
      <c r="F5529" t="s">
        <v>1167</v>
      </c>
      <c r="G5529" s="784" t="s">
        <v>4431</v>
      </c>
      <c r="H5529" s="784" t="s">
        <v>4431</v>
      </c>
      <c r="I5529" s="784" t="s">
        <v>5741</v>
      </c>
    </row>
    <row r="5530" spans="1:9" hidden="1">
      <c r="A5530" t="str">
        <f>Table_wabobpsvr_AzureCalc_AzureCalcRateCard[[#This Row],[ServiceName]]&amp;Table_wabobpsvr_AzureCalc_AzureCalcRateCard[[#This Row],[Price_Level]]&amp;Table_wabobpsvr_AzureCalc_AzureCalcRateCard[[#This Row],[Region]]</f>
        <v>Standard_D14 VM (Non-Windows)B5</v>
      </c>
      <c r="B5530">
        <v>5</v>
      </c>
      <c r="C5530" t="s">
        <v>701</v>
      </c>
      <c r="D5530" t="s">
        <v>182</v>
      </c>
      <c r="E5530">
        <v>1.4663999999999999</v>
      </c>
      <c r="F5530" t="s">
        <v>1167</v>
      </c>
      <c r="G5530" s="784" t="s">
        <v>4431</v>
      </c>
      <c r="H5530" s="784" t="s">
        <v>4431</v>
      </c>
      <c r="I5530" s="784" t="s">
        <v>5741</v>
      </c>
    </row>
    <row r="5531" spans="1:9" hidden="1">
      <c r="A5531" t="str">
        <f>Table_wabobpsvr_AzureCalc_AzureCalcRateCard[[#This Row],[ServiceName]]&amp;Table_wabobpsvr_AzureCalc_AzureCalcRateCard[[#This Row],[Price_Level]]&amp;Table_wabobpsvr_AzureCalc_AzureCalcRateCard[[#This Row],[Region]]</f>
        <v>Standard_D14 VM (Non-Windows)C5</v>
      </c>
      <c r="B5531">
        <v>5</v>
      </c>
      <c r="C5531" t="s">
        <v>701</v>
      </c>
      <c r="D5531" t="s">
        <v>184</v>
      </c>
      <c r="E5531">
        <v>1.4196</v>
      </c>
      <c r="F5531" t="s">
        <v>1167</v>
      </c>
      <c r="G5531" s="784" t="s">
        <v>4431</v>
      </c>
      <c r="H5531" s="784" t="s">
        <v>4431</v>
      </c>
      <c r="I5531" s="784" t="s">
        <v>5741</v>
      </c>
    </row>
    <row r="5532" spans="1:9" hidden="1">
      <c r="A5532" t="str">
        <f>Table_wabobpsvr_AzureCalc_AzureCalcRateCard[[#This Row],[ServiceName]]&amp;Table_wabobpsvr_AzureCalc_AzureCalcRateCard[[#This Row],[Price_Level]]&amp;Table_wabobpsvr_AzureCalc_AzureCalcRateCard[[#This Row],[Region]]</f>
        <v>Standard_D14 VM (Non-Windows)D5</v>
      </c>
      <c r="B5532">
        <v>5</v>
      </c>
      <c r="C5532" t="s">
        <v>701</v>
      </c>
      <c r="D5532" t="s">
        <v>183</v>
      </c>
      <c r="E5532">
        <v>1.3728</v>
      </c>
      <c r="F5532" t="s">
        <v>1167</v>
      </c>
      <c r="G5532" s="784" t="s">
        <v>4431</v>
      </c>
      <c r="H5532" s="784" t="s">
        <v>4431</v>
      </c>
      <c r="I5532" s="784" t="s">
        <v>5741</v>
      </c>
    </row>
    <row r="5533" spans="1:9" hidden="1">
      <c r="A5533" s="784" t="str">
        <f>Table_wabobpsvr_AzureCalc_AzureCalcRateCard[[#This Row],[ServiceName]]&amp;Table_wabobpsvr_AzureCalc_AzureCalcRateCard[[#This Row],[Price_Level]]&amp;Table_wabobpsvr_AzureCalc_AzureCalcRateCard[[#This Row],[Region]]</f>
        <v>Standard_D14 VM (Non-Windows)MOSP1</v>
      </c>
      <c r="B5533" s="784">
        <v>1</v>
      </c>
      <c r="C5533" s="784" t="s">
        <v>701</v>
      </c>
      <c r="D5533" s="784" t="s">
        <v>627</v>
      </c>
      <c r="E5533" s="784">
        <v>1.4</v>
      </c>
      <c r="F5533" s="784" t="s">
        <v>1167</v>
      </c>
      <c r="G5533" s="784" t="s">
        <v>4431</v>
      </c>
      <c r="H5533" s="784" t="s">
        <v>4431</v>
      </c>
      <c r="I5533" s="784" t="s">
        <v>5742</v>
      </c>
    </row>
    <row r="5534" spans="1:9" hidden="1">
      <c r="A5534" s="784" t="str">
        <f>Table_wabobpsvr_AzureCalc_AzureCalcRateCard[[#This Row],[ServiceName]]&amp;Table_wabobpsvr_AzureCalc_AzureCalcRateCard[[#This Row],[Price_Level]]&amp;Table_wabobpsvr_AzureCalc_AzureCalcRateCard[[#This Row],[Region]]</f>
        <v>Standard_D14 VM (Non-Windows)A1</v>
      </c>
      <c r="B5534" s="784">
        <v>1</v>
      </c>
      <c r="C5534" s="784" t="s">
        <v>701</v>
      </c>
      <c r="D5534" s="784" t="s">
        <v>181</v>
      </c>
      <c r="E5534" s="784">
        <v>1.3580000000000001</v>
      </c>
      <c r="F5534" s="784" t="s">
        <v>1167</v>
      </c>
      <c r="G5534" s="784" t="s">
        <v>4431</v>
      </c>
      <c r="H5534" s="784" t="s">
        <v>4431</v>
      </c>
      <c r="I5534" s="784" t="s">
        <v>5742</v>
      </c>
    </row>
    <row r="5535" spans="1:9" hidden="1">
      <c r="A5535" s="784" t="str">
        <f>Table_wabobpsvr_AzureCalc_AzureCalcRateCard[[#This Row],[ServiceName]]&amp;Table_wabobpsvr_AzureCalc_AzureCalcRateCard[[#This Row],[Price_Level]]&amp;Table_wabobpsvr_AzureCalc_AzureCalcRateCard[[#This Row],[Region]]</f>
        <v>Standard_D14 VM (Non-Windows)B1</v>
      </c>
      <c r="B5535" s="784">
        <v>1</v>
      </c>
      <c r="C5535" s="784" t="s">
        <v>701</v>
      </c>
      <c r="D5535" s="784" t="s">
        <v>182</v>
      </c>
      <c r="E5535" s="784">
        <v>1.3160000000000001</v>
      </c>
      <c r="F5535" s="784" t="s">
        <v>1167</v>
      </c>
      <c r="G5535" s="784" t="s">
        <v>4431</v>
      </c>
      <c r="H5535" s="784" t="s">
        <v>4431</v>
      </c>
      <c r="I5535" s="784" t="s">
        <v>5742</v>
      </c>
    </row>
    <row r="5536" spans="1:9" hidden="1">
      <c r="A5536" t="str">
        <f>Table_wabobpsvr_AzureCalc_AzureCalcRateCard[[#This Row],[ServiceName]]&amp;Table_wabobpsvr_AzureCalc_AzureCalcRateCard[[#This Row],[Price_Level]]&amp;Table_wabobpsvr_AzureCalc_AzureCalcRateCard[[#This Row],[Region]]</f>
        <v>Standard_D14 VM (Non-Windows)C1</v>
      </c>
      <c r="B5536">
        <v>1</v>
      </c>
      <c r="C5536" t="s">
        <v>701</v>
      </c>
      <c r="D5536" t="s">
        <v>184</v>
      </c>
      <c r="E5536">
        <v>1.274</v>
      </c>
      <c r="F5536" t="s">
        <v>1167</v>
      </c>
      <c r="G5536" s="784" t="s">
        <v>4431</v>
      </c>
      <c r="H5536" s="784" t="s">
        <v>4431</v>
      </c>
      <c r="I5536" s="784" t="s">
        <v>5742</v>
      </c>
    </row>
    <row r="5537" spans="1:9" hidden="1">
      <c r="A5537" s="784" t="str">
        <f>Table_wabobpsvr_AzureCalc_AzureCalcRateCard[[#This Row],[ServiceName]]&amp;Table_wabobpsvr_AzureCalc_AzureCalcRateCard[[#This Row],[Price_Level]]&amp;Table_wabobpsvr_AzureCalc_AzureCalcRateCard[[#This Row],[Region]]</f>
        <v>Standard_D14 VM (Non-Windows)D1</v>
      </c>
      <c r="B5537" s="784">
        <v>1</v>
      </c>
      <c r="C5537" s="784" t="s">
        <v>701</v>
      </c>
      <c r="D5537" s="784" t="s">
        <v>183</v>
      </c>
      <c r="E5537" s="784">
        <v>1.232</v>
      </c>
      <c r="F5537" s="784" t="s">
        <v>1167</v>
      </c>
      <c r="G5537" s="784" t="s">
        <v>4431</v>
      </c>
      <c r="H5537" s="784" t="s">
        <v>4431</v>
      </c>
      <c r="I5537" s="784" t="s">
        <v>5742</v>
      </c>
    </row>
    <row r="5538" spans="1:9" hidden="1">
      <c r="A5538" t="str">
        <f>Table_wabobpsvr_AzureCalc_AzureCalcRateCard[[#This Row],[ServiceName]]&amp;Table_wabobpsvr_AzureCalc_AzureCalcRateCard[[#This Row],[Price_Level]]&amp;Table_wabobpsvr_AzureCalc_AzureCalcRateCard[[#This Row],[Region]]</f>
        <v>Standard_D14 VM (Non-Windows)MOSP4</v>
      </c>
      <c r="B5538">
        <v>4</v>
      </c>
      <c r="C5538" t="s">
        <v>701</v>
      </c>
      <c r="D5538" t="s">
        <v>627</v>
      </c>
      <c r="E5538">
        <v>1.56</v>
      </c>
      <c r="F5538" t="s">
        <v>1167</v>
      </c>
      <c r="G5538" s="784" t="s">
        <v>4431</v>
      </c>
      <c r="H5538" s="784" t="s">
        <v>4431</v>
      </c>
      <c r="I5538" s="784" t="s">
        <v>5743</v>
      </c>
    </row>
    <row r="5539" spans="1:9" hidden="1">
      <c r="A5539" s="784" t="str">
        <f>Table_wabobpsvr_AzureCalc_AzureCalcRateCard[[#This Row],[ServiceName]]&amp;Table_wabobpsvr_AzureCalc_AzureCalcRateCard[[#This Row],[Price_Level]]&amp;Table_wabobpsvr_AzureCalc_AzureCalcRateCard[[#This Row],[Region]]</f>
        <v>Standard_D14 VM (Non-Windows)A4</v>
      </c>
      <c r="B5539" s="784">
        <v>4</v>
      </c>
      <c r="C5539" s="784" t="s">
        <v>701</v>
      </c>
      <c r="D5539" s="784" t="s">
        <v>181</v>
      </c>
      <c r="E5539" s="784">
        <v>1.5132000000000001</v>
      </c>
      <c r="F5539" s="784" t="s">
        <v>1167</v>
      </c>
      <c r="G5539" s="784" t="s">
        <v>4431</v>
      </c>
      <c r="H5539" s="784" t="s">
        <v>4431</v>
      </c>
      <c r="I5539" s="784" t="s">
        <v>5743</v>
      </c>
    </row>
    <row r="5540" spans="1:9" hidden="1">
      <c r="A5540" t="str">
        <f>Table_wabobpsvr_AzureCalc_AzureCalcRateCard[[#This Row],[ServiceName]]&amp;Table_wabobpsvr_AzureCalc_AzureCalcRateCard[[#This Row],[Price_Level]]&amp;Table_wabobpsvr_AzureCalc_AzureCalcRateCard[[#This Row],[Region]]</f>
        <v>Standard_D14 VM (Non-Windows)B4</v>
      </c>
      <c r="B5540">
        <v>4</v>
      </c>
      <c r="C5540" t="s">
        <v>701</v>
      </c>
      <c r="D5540" t="s">
        <v>182</v>
      </c>
      <c r="E5540">
        <v>1.4663999999999999</v>
      </c>
      <c r="F5540" t="s">
        <v>1167</v>
      </c>
      <c r="G5540" s="784" t="s">
        <v>4431</v>
      </c>
      <c r="H5540" s="784" t="s">
        <v>4431</v>
      </c>
      <c r="I5540" s="784" t="s">
        <v>5743</v>
      </c>
    </row>
    <row r="5541" spans="1:9" hidden="1">
      <c r="A5541" t="str">
        <f>Table_wabobpsvr_AzureCalc_AzureCalcRateCard[[#This Row],[ServiceName]]&amp;Table_wabobpsvr_AzureCalc_AzureCalcRateCard[[#This Row],[Price_Level]]&amp;Table_wabobpsvr_AzureCalc_AzureCalcRateCard[[#This Row],[Region]]</f>
        <v>Standard_D14 VM (Non-Windows)C4</v>
      </c>
      <c r="B5541">
        <v>4</v>
      </c>
      <c r="C5541" t="s">
        <v>701</v>
      </c>
      <c r="D5541" t="s">
        <v>184</v>
      </c>
      <c r="E5541">
        <v>1.4196</v>
      </c>
      <c r="F5541" t="s">
        <v>1167</v>
      </c>
      <c r="G5541" s="784" t="s">
        <v>4431</v>
      </c>
      <c r="H5541" s="784" t="s">
        <v>4431</v>
      </c>
      <c r="I5541" s="784" t="s">
        <v>5743</v>
      </c>
    </row>
    <row r="5542" spans="1:9" hidden="1">
      <c r="A5542" s="784" t="str">
        <f>Table_wabobpsvr_AzureCalc_AzureCalcRateCard[[#This Row],[ServiceName]]&amp;Table_wabobpsvr_AzureCalc_AzureCalcRateCard[[#This Row],[Price_Level]]&amp;Table_wabobpsvr_AzureCalc_AzureCalcRateCard[[#This Row],[Region]]</f>
        <v>Standard_D14 VM (Non-Windows)D4</v>
      </c>
      <c r="B5542" s="784">
        <v>4</v>
      </c>
      <c r="C5542" s="784" t="s">
        <v>701</v>
      </c>
      <c r="D5542" s="784" t="s">
        <v>183</v>
      </c>
      <c r="E5542" s="784">
        <v>1.3728</v>
      </c>
      <c r="F5542" s="784" t="s">
        <v>1167</v>
      </c>
      <c r="G5542" s="784" t="s">
        <v>4431</v>
      </c>
      <c r="H5542" s="784" t="s">
        <v>4431</v>
      </c>
      <c r="I5542" s="784" t="s">
        <v>5743</v>
      </c>
    </row>
    <row r="5543" spans="1:9" hidden="1">
      <c r="A5543" s="784" t="str">
        <f>Table_wabobpsvr_AzureCalc_AzureCalcRateCard[[#This Row],[ServiceName]]&amp;Table_wabobpsvr_AzureCalc_AzureCalcRateCard[[#This Row],[Price_Level]]&amp;Table_wabobpsvr_AzureCalc_AzureCalcRateCard[[#This Row],[Region]]</f>
        <v>Standard_D14 VM (Non-Windows)MOSP14</v>
      </c>
      <c r="B5543" s="784">
        <v>14</v>
      </c>
      <c r="C5543" s="784" t="s">
        <v>701</v>
      </c>
      <c r="D5543" s="784" t="s">
        <v>627</v>
      </c>
      <c r="E5543" s="784">
        <v>1.75</v>
      </c>
      <c r="F5543" s="784" t="s">
        <v>1167</v>
      </c>
      <c r="G5543" s="784" t="s">
        <v>4431</v>
      </c>
      <c r="H5543" s="784" t="s">
        <v>4431</v>
      </c>
      <c r="I5543" s="784" t="s">
        <v>5744</v>
      </c>
    </row>
    <row r="5544" spans="1:9" hidden="1">
      <c r="A5544" s="784" t="str">
        <f>Table_wabobpsvr_AzureCalc_AzureCalcRateCard[[#This Row],[ServiceName]]&amp;Table_wabobpsvr_AzureCalc_AzureCalcRateCard[[#This Row],[Price_Level]]&amp;Table_wabobpsvr_AzureCalc_AzureCalcRateCard[[#This Row],[Region]]</f>
        <v>Standard_D14 VM (Non-Windows)A14</v>
      </c>
      <c r="B5544" s="784">
        <v>14</v>
      </c>
      <c r="C5544" s="784" t="s">
        <v>701</v>
      </c>
      <c r="D5544" s="784" t="s">
        <v>181</v>
      </c>
      <c r="E5544" s="784">
        <v>1.6975</v>
      </c>
      <c r="F5544" s="784" t="s">
        <v>1167</v>
      </c>
      <c r="G5544" s="784" t="s">
        <v>4431</v>
      </c>
      <c r="H5544" s="784" t="s">
        <v>4431</v>
      </c>
      <c r="I5544" s="784" t="s">
        <v>5744</v>
      </c>
    </row>
    <row r="5545" spans="1:9" hidden="1">
      <c r="A5545" s="784" t="str">
        <f>Table_wabobpsvr_AzureCalc_AzureCalcRateCard[[#This Row],[ServiceName]]&amp;Table_wabobpsvr_AzureCalc_AzureCalcRateCard[[#This Row],[Price_Level]]&amp;Table_wabobpsvr_AzureCalc_AzureCalcRateCard[[#This Row],[Region]]</f>
        <v>Standard_D14 VM (Non-Windows)B14</v>
      </c>
      <c r="B5545" s="784">
        <v>14</v>
      </c>
      <c r="C5545" s="784" t="s">
        <v>701</v>
      </c>
      <c r="D5545" s="784" t="s">
        <v>182</v>
      </c>
      <c r="E5545" s="784">
        <v>1.645</v>
      </c>
      <c r="F5545" s="784" t="s">
        <v>1167</v>
      </c>
      <c r="G5545" s="784" t="s">
        <v>4431</v>
      </c>
      <c r="H5545" s="784" t="s">
        <v>4431</v>
      </c>
      <c r="I5545" s="784" t="s">
        <v>5744</v>
      </c>
    </row>
    <row r="5546" spans="1:9" hidden="1">
      <c r="A5546" s="784" t="str">
        <f>Table_wabobpsvr_AzureCalc_AzureCalcRateCard[[#This Row],[ServiceName]]&amp;Table_wabobpsvr_AzureCalc_AzureCalcRateCard[[#This Row],[Price_Level]]&amp;Table_wabobpsvr_AzureCalc_AzureCalcRateCard[[#This Row],[Region]]</f>
        <v>Standard_D14 VM (Non-Windows)C14</v>
      </c>
      <c r="B5546" s="784">
        <v>14</v>
      </c>
      <c r="C5546" s="784" t="s">
        <v>701</v>
      </c>
      <c r="D5546" s="784" t="s">
        <v>184</v>
      </c>
      <c r="E5546" s="784">
        <v>1.5925</v>
      </c>
      <c r="F5546" s="784" t="s">
        <v>1167</v>
      </c>
      <c r="G5546" s="784" t="s">
        <v>4431</v>
      </c>
      <c r="H5546" s="784" t="s">
        <v>4431</v>
      </c>
      <c r="I5546" s="784" t="s">
        <v>5744</v>
      </c>
    </row>
    <row r="5547" spans="1:9" hidden="1">
      <c r="A5547" t="str">
        <f>Table_wabobpsvr_AzureCalc_AzureCalcRateCard[[#This Row],[ServiceName]]&amp;Table_wabobpsvr_AzureCalc_AzureCalcRateCard[[#This Row],[Price_Level]]&amp;Table_wabobpsvr_AzureCalc_AzureCalcRateCard[[#This Row],[Region]]</f>
        <v>Standard_D14 VM (Non-Windows)D14</v>
      </c>
      <c r="B5547">
        <v>14</v>
      </c>
      <c r="C5547" t="s">
        <v>701</v>
      </c>
      <c r="D5547" t="s">
        <v>183</v>
      </c>
      <c r="E5547">
        <v>1.54</v>
      </c>
      <c r="F5547" t="s">
        <v>1167</v>
      </c>
      <c r="G5547" s="784" t="s">
        <v>4431</v>
      </c>
      <c r="H5547" s="784" t="s">
        <v>4431</v>
      </c>
      <c r="I5547" s="784" t="s">
        <v>5744</v>
      </c>
    </row>
    <row r="5548" spans="1:9" hidden="1">
      <c r="A5548" t="str">
        <f>Table_wabobpsvr_AzureCalc_AzureCalcRateCard[[#This Row],[ServiceName]]&amp;Table_wabobpsvr_AzureCalc_AzureCalcRateCard[[#This Row],[Price_Level]]&amp;Table_wabobpsvr_AzureCalc_AzureCalcRateCard[[#This Row],[Region]]</f>
        <v>Standard_D14 VM (Non-Windows)MOSP</v>
      </c>
      <c r="C5548" t="s">
        <v>701</v>
      </c>
      <c r="D5548" t="s">
        <v>627</v>
      </c>
      <c r="E5548">
        <v>1.4</v>
      </c>
      <c r="F5548" t="s">
        <v>1167</v>
      </c>
      <c r="G5548" s="784" t="s">
        <v>4431</v>
      </c>
      <c r="H5548" s="784" t="s">
        <v>4431</v>
      </c>
      <c r="I5548" s="784" t="s">
        <v>5745</v>
      </c>
    </row>
    <row r="5549" spans="1:9" hidden="1">
      <c r="A5549" t="str">
        <f>Table_wabobpsvr_AzureCalc_AzureCalcRateCard[[#This Row],[ServiceName]]&amp;Table_wabobpsvr_AzureCalc_AzureCalcRateCard[[#This Row],[Price_Level]]&amp;Table_wabobpsvr_AzureCalc_AzureCalcRateCard[[#This Row],[Region]]</f>
        <v>Standard_D14 VM (Non-Windows)A</v>
      </c>
      <c r="C5549" t="s">
        <v>701</v>
      </c>
      <c r="D5549" t="s">
        <v>181</v>
      </c>
      <c r="E5549">
        <v>1.3580000000000001</v>
      </c>
      <c r="F5549" t="s">
        <v>1167</v>
      </c>
      <c r="G5549" s="784" t="s">
        <v>4063</v>
      </c>
      <c r="H5549" s="784" t="s">
        <v>4064</v>
      </c>
      <c r="I5549" s="784" t="s">
        <v>5745</v>
      </c>
    </row>
    <row r="5550" spans="1:9" hidden="1">
      <c r="A5550" t="str">
        <f>Table_wabobpsvr_AzureCalc_AzureCalcRateCard[[#This Row],[ServiceName]]&amp;Table_wabobpsvr_AzureCalc_AzureCalcRateCard[[#This Row],[Price_Level]]&amp;Table_wabobpsvr_AzureCalc_AzureCalcRateCard[[#This Row],[Region]]</f>
        <v>Standard_D14 VM (Non-Windows)B</v>
      </c>
      <c r="C5550" t="s">
        <v>701</v>
      </c>
      <c r="D5550" t="s">
        <v>182</v>
      </c>
      <c r="E5550">
        <v>1.3160000000000001</v>
      </c>
      <c r="F5550" t="s">
        <v>1167</v>
      </c>
      <c r="G5550" s="784" t="s">
        <v>4063</v>
      </c>
      <c r="H5550" s="784" t="s">
        <v>4064</v>
      </c>
      <c r="I5550" s="784" t="s">
        <v>5745</v>
      </c>
    </row>
    <row r="5551" spans="1:9" hidden="1">
      <c r="A5551" t="str">
        <f>Table_wabobpsvr_AzureCalc_AzureCalcRateCard[[#This Row],[ServiceName]]&amp;Table_wabobpsvr_AzureCalc_AzureCalcRateCard[[#This Row],[Price_Level]]&amp;Table_wabobpsvr_AzureCalc_AzureCalcRateCard[[#This Row],[Region]]</f>
        <v>Standard_G1 VM (Non-Windows)MOSP4</v>
      </c>
      <c r="B5551">
        <v>4</v>
      </c>
      <c r="C5551" t="s">
        <v>91</v>
      </c>
      <c r="D5551" t="s">
        <v>627</v>
      </c>
      <c r="E5551">
        <v>0.61</v>
      </c>
      <c r="F5551" t="s">
        <v>3210</v>
      </c>
      <c r="G5551" s="784" t="s">
        <v>4431</v>
      </c>
      <c r="H5551" s="784" t="s">
        <v>4431</v>
      </c>
      <c r="I5551" s="784" t="s">
        <v>5746</v>
      </c>
    </row>
    <row r="5552" spans="1:9" hidden="1">
      <c r="A5552" t="str">
        <f>Table_wabobpsvr_AzureCalc_AzureCalcRateCard[[#This Row],[ServiceName]]&amp;Table_wabobpsvr_AzureCalc_AzureCalcRateCard[[#This Row],[Price_Level]]&amp;Table_wabobpsvr_AzureCalc_AzureCalcRateCard[[#This Row],[Region]]</f>
        <v>Standard_G1 VM (Non-Windows)A4</v>
      </c>
      <c r="B5552">
        <v>4</v>
      </c>
      <c r="C5552" t="s">
        <v>91</v>
      </c>
      <c r="D5552" t="s">
        <v>181</v>
      </c>
      <c r="E5552">
        <v>0.59199999999999997</v>
      </c>
      <c r="F5552" t="s">
        <v>3210</v>
      </c>
      <c r="G5552" s="784" t="s">
        <v>3211</v>
      </c>
      <c r="H5552" s="784" t="s">
        <v>3212</v>
      </c>
      <c r="I5552" s="784" t="s">
        <v>5746</v>
      </c>
    </row>
    <row r="5553" spans="1:9" hidden="1">
      <c r="A5553" t="str">
        <f>Table_wabobpsvr_AzureCalc_AzureCalcRateCard[[#This Row],[ServiceName]]&amp;Table_wabobpsvr_AzureCalc_AzureCalcRateCard[[#This Row],[Price_Level]]&amp;Table_wabobpsvr_AzureCalc_AzureCalcRateCard[[#This Row],[Region]]</f>
        <v>Standard_G1 VM (Non-Windows)B4</v>
      </c>
      <c r="B5553">
        <v>4</v>
      </c>
      <c r="C5553" t="s">
        <v>91</v>
      </c>
      <c r="D5553" t="s">
        <v>182</v>
      </c>
      <c r="E5553">
        <v>0.57299999999999995</v>
      </c>
      <c r="F5553" t="s">
        <v>3210</v>
      </c>
      <c r="G5553" s="784" t="s">
        <v>3211</v>
      </c>
      <c r="H5553" s="784" t="s">
        <v>3212</v>
      </c>
      <c r="I5553" s="784" t="s">
        <v>5746</v>
      </c>
    </row>
    <row r="5554" spans="1:9" hidden="1">
      <c r="A5554" t="str">
        <f>Table_wabobpsvr_AzureCalc_AzureCalcRateCard[[#This Row],[ServiceName]]&amp;Table_wabobpsvr_AzureCalc_AzureCalcRateCard[[#This Row],[Price_Level]]&amp;Table_wabobpsvr_AzureCalc_AzureCalcRateCard[[#This Row],[Region]]</f>
        <v>Standard_G1 VM (Non-Windows)C4</v>
      </c>
      <c r="B5554">
        <v>4</v>
      </c>
      <c r="C5554" t="s">
        <v>91</v>
      </c>
      <c r="D5554" t="s">
        <v>184</v>
      </c>
      <c r="E5554">
        <v>0.55500000000000005</v>
      </c>
      <c r="F5554" t="s">
        <v>3210</v>
      </c>
      <c r="G5554" s="784" t="s">
        <v>3211</v>
      </c>
      <c r="H5554" s="784" t="s">
        <v>3212</v>
      </c>
      <c r="I5554" s="784" t="s">
        <v>5746</v>
      </c>
    </row>
    <row r="5555" spans="1:9" hidden="1">
      <c r="A5555" t="str">
        <f>Table_wabobpsvr_AzureCalc_AzureCalcRateCard[[#This Row],[ServiceName]]&amp;Table_wabobpsvr_AzureCalc_AzureCalcRateCard[[#This Row],[Price_Level]]&amp;Table_wabobpsvr_AzureCalc_AzureCalcRateCard[[#This Row],[Region]]</f>
        <v>Standard_G1 VM (Non-Windows)D4</v>
      </c>
      <c r="B5555">
        <v>4</v>
      </c>
      <c r="C5555" t="s">
        <v>91</v>
      </c>
      <c r="D5555" t="s">
        <v>183</v>
      </c>
      <c r="E5555">
        <v>0.53700000000000003</v>
      </c>
      <c r="F5555" t="s">
        <v>3210</v>
      </c>
      <c r="G5555" s="784" t="s">
        <v>3211</v>
      </c>
      <c r="H5555" s="784" t="s">
        <v>3212</v>
      </c>
      <c r="I5555" s="784" t="s">
        <v>5746</v>
      </c>
    </row>
    <row r="5556" spans="1:9" hidden="1">
      <c r="A5556" t="str">
        <f>Table_wabobpsvr_AzureCalc_AzureCalcRateCard[[#This Row],[ServiceName]]&amp;Table_wabobpsvr_AzureCalc_AzureCalcRateCard[[#This Row],[Price_Level]]&amp;Table_wabobpsvr_AzureCalc_AzureCalcRateCard[[#This Row],[Region]]</f>
        <v>Standard_G2 VM (Non-Windows)MOSP4</v>
      </c>
      <c r="B5556">
        <v>4</v>
      </c>
      <c r="C5556" t="s">
        <v>91</v>
      </c>
      <c r="D5556" t="s">
        <v>627</v>
      </c>
      <c r="E5556">
        <v>1.22</v>
      </c>
      <c r="F5556" t="s">
        <v>3213</v>
      </c>
      <c r="G5556" s="784" t="s">
        <v>4431</v>
      </c>
      <c r="H5556" s="784" t="s">
        <v>4431</v>
      </c>
      <c r="I5556" s="784" t="s">
        <v>5747</v>
      </c>
    </row>
    <row r="5557" spans="1:9" hidden="1">
      <c r="A5557" t="str">
        <f>Table_wabobpsvr_AzureCalc_AzureCalcRateCard[[#This Row],[ServiceName]]&amp;Table_wabobpsvr_AzureCalc_AzureCalcRateCard[[#This Row],[Price_Level]]&amp;Table_wabobpsvr_AzureCalc_AzureCalcRateCard[[#This Row],[Region]]</f>
        <v>Standard_G2 VM (Non-Windows)A4</v>
      </c>
      <c r="B5557">
        <v>4</v>
      </c>
      <c r="C5557" t="s">
        <v>91</v>
      </c>
      <c r="D5557" t="s">
        <v>181</v>
      </c>
      <c r="E5557">
        <v>1.1830000000000001</v>
      </c>
      <c r="F5557" t="s">
        <v>3213</v>
      </c>
      <c r="G5557" s="784" t="s">
        <v>3214</v>
      </c>
      <c r="H5557" s="784" t="s">
        <v>3215</v>
      </c>
      <c r="I5557" s="784" t="s">
        <v>5747</v>
      </c>
    </row>
    <row r="5558" spans="1:9" hidden="1">
      <c r="A5558" t="str">
        <f>Table_wabobpsvr_AzureCalc_AzureCalcRateCard[[#This Row],[ServiceName]]&amp;Table_wabobpsvr_AzureCalc_AzureCalcRateCard[[#This Row],[Price_Level]]&amp;Table_wabobpsvr_AzureCalc_AzureCalcRateCard[[#This Row],[Region]]</f>
        <v>Standard_G2 VM (Non-Windows)B4</v>
      </c>
      <c r="B5558">
        <v>4</v>
      </c>
      <c r="C5558" t="s">
        <v>91</v>
      </c>
      <c r="D5558" t="s">
        <v>182</v>
      </c>
      <c r="E5558">
        <v>1.147</v>
      </c>
      <c r="F5558" t="s">
        <v>3213</v>
      </c>
      <c r="G5558" s="784" t="s">
        <v>3214</v>
      </c>
      <c r="H5558" s="784" t="s">
        <v>3215</v>
      </c>
      <c r="I5558" s="784" t="s">
        <v>5747</v>
      </c>
    </row>
    <row r="5559" spans="1:9" hidden="1">
      <c r="A5559" t="str">
        <f>Table_wabobpsvr_AzureCalc_AzureCalcRateCard[[#This Row],[ServiceName]]&amp;Table_wabobpsvr_AzureCalc_AzureCalcRateCard[[#This Row],[Price_Level]]&amp;Table_wabobpsvr_AzureCalc_AzureCalcRateCard[[#This Row],[Region]]</f>
        <v>Standard_G2 VM (Non-Windows)C4</v>
      </c>
      <c r="B5559">
        <v>4</v>
      </c>
      <c r="C5559" t="s">
        <v>91</v>
      </c>
      <c r="D5559" t="s">
        <v>184</v>
      </c>
      <c r="E5559">
        <v>1.1100000000000001</v>
      </c>
      <c r="F5559" t="s">
        <v>3213</v>
      </c>
      <c r="G5559" s="784" t="s">
        <v>3214</v>
      </c>
      <c r="H5559" s="784" t="s">
        <v>3215</v>
      </c>
      <c r="I5559" s="784" t="s">
        <v>5747</v>
      </c>
    </row>
    <row r="5560" spans="1:9" hidden="1">
      <c r="A5560" t="str">
        <f>Table_wabobpsvr_AzureCalc_AzureCalcRateCard[[#This Row],[ServiceName]]&amp;Table_wabobpsvr_AzureCalc_AzureCalcRateCard[[#This Row],[Price_Level]]&amp;Table_wabobpsvr_AzureCalc_AzureCalcRateCard[[#This Row],[Region]]</f>
        <v>Java Development Environment (32 core)MOSP</v>
      </c>
      <c r="C5560" t="s">
        <v>91</v>
      </c>
      <c r="D5560" t="s">
        <v>627</v>
      </c>
      <c r="E5560">
        <v>2.56</v>
      </c>
      <c r="F5560" t="s">
        <v>3371</v>
      </c>
      <c r="G5560" s="784" t="s">
        <v>4431</v>
      </c>
      <c r="H5560" s="784" t="s">
        <v>4431</v>
      </c>
      <c r="I5560" s="784" t="s">
        <v>5748</v>
      </c>
    </row>
    <row r="5561" spans="1:9" hidden="1">
      <c r="A5561" t="str">
        <f>Table_wabobpsvr_AzureCalc_AzureCalcRateCard[[#This Row],[ServiceName]]&amp;Table_wabobpsvr_AzureCalc_AzureCalcRateCard[[#This Row],[Price_Level]]&amp;Table_wabobpsvr_AzureCalc_AzureCalcRateCard[[#This Row],[Region]]</f>
        <v>Java Development Environment (32 core)A</v>
      </c>
      <c r="C5561" t="s">
        <v>91</v>
      </c>
      <c r="D5561" t="s">
        <v>181</v>
      </c>
      <c r="E5561">
        <v>2.56</v>
      </c>
      <c r="F5561" t="s">
        <v>3371</v>
      </c>
      <c r="G5561" s="784" t="s">
        <v>3372</v>
      </c>
      <c r="H5561" s="784" t="s">
        <v>3373</v>
      </c>
      <c r="I5561" s="784" t="s">
        <v>5748</v>
      </c>
    </row>
    <row r="5562" spans="1:9" hidden="1">
      <c r="A5562" t="str">
        <f>Table_wabobpsvr_AzureCalc_AzureCalcRateCard[[#This Row],[ServiceName]]&amp;Table_wabobpsvr_AzureCalc_AzureCalcRateCard[[#This Row],[Price_Level]]&amp;Table_wabobpsvr_AzureCalc_AzureCalcRateCard[[#This Row],[Region]]</f>
        <v>Java Development Environment (32 core)B</v>
      </c>
      <c r="C5562" t="s">
        <v>91</v>
      </c>
      <c r="D5562" t="s">
        <v>182</v>
      </c>
      <c r="E5562">
        <v>2.56</v>
      </c>
      <c r="F5562" t="s">
        <v>3371</v>
      </c>
      <c r="G5562" s="784" t="s">
        <v>3372</v>
      </c>
      <c r="H5562" s="784" t="s">
        <v>3373</v>
      </c>
      <c r="I5562" s="784" t="s">
        <v>5748</v>
      </c>
    </row>
    <row r="5563" spans="1:9" hidden="1">
      <c r="A5563" s="784" t="str">
        <f>Table_wabobpsvr_AzureCalc_AzureCalcRateCard[[#This Row],[ServiceName]]&amp;Table_wabobpsvr_AzureCalc_AzureCalcRateCard[[#This Row],[Price_Level]]&amp;Table_wabobpsvr_AzureCalc_AzureCalcRateCard[[#This Row],[Region]]</f>
        <v>Java Development Environment (32 core)C</v>
      </c>
      <c r="B5563" s="784"/>
      <c r="C5563" s="784" t="s">
        <v>91</v>
      </c>
      <c r="D5563" s="784" t="s">
        <v>184</v>
      </c>
      <c r="E5563" s="784">
        <v>2.56</v>
      </c>
      <c r="F5563" s="784" t="s">
        <v>3371</v>
      </c>
      <c r="G5563" s="784" t="s">
        <v>3372</v>
      </c>
      <c r="H5563" s="784" t="s">
        <v>3373</v>
      </c>
      <c r="I5563" s="784" t="s">
        <v>5748</v>
      </c>
    </row>
    <row r="5564" spans="1:9" hidden="1">
      <c r="A5564" s="784" t="str">
        <f>Table_wabobpsvr_AzureCalc_AzureCalcRateCard[[#This Row],[ServiceName]]&amp;Table_wabobpsvr_AzureCalc_AzureCalcRateCard[[#This Row],[Price_Level]]&amp;Table_wabobpsvr_AzureCalc_AzureCalcRateCard[[#This Row],[Region]]</f>
        <v>Java Development Environment (32 core)D</v>
      </c>
      <c r="B5564" s="784"/>
      <c r="C5564" s="784" t="s">
        <v>91</v>
      </c>
      <c r="D5564" s="784" t="s">
        <v>183</v>
      </c>
      <c r="E5564" s="784">
        <v>2.56</v>
      </c>
      <c r="F5564" s="784" t="s">
        <v>3371</v>
      </c>
      <c r="G5564" s="784" t="s">
        <v>3372</v>
      </c>
      <c r="H5564" s="784" t="s">
        <v>3373</v>
      </c>
      <c r="I5564" s="784" t="s">
        <v>5748</v>
      </c>
    </row>
    <row r="5565" spans="1:9" hidden="1">
      <c r="A5565" s="784" t="str">
        <f>Table_wabobpsvr_AzureCalc_AzureCalcRateCard[[#This Row],[ServiceName]]&amp;Table_wabobpsvr_AzureCalc_AzureCalcRateCard[[#This Row],[Price_Level]]&amp;Table_wabobpsvr_AzureCalc_AzureCalcRateCard[[#This Row],[Region]]</f>
        <v>Oracle Database Enterprise (32 core)MOSP</v>
      </c>
      <c r="B5565" s="784"/>
      <c r="C5565" s="784" t="s">
        <v>91</v>
      </c>
      <c r="D5565" s="784" t="s">
        <v>627</v>
      </c>
      <c r="E5565" s="784">
        <v>40.32</v>
      </c>
      <c r="F5565" s="784" t="s">
        <v>3374</v>
      </c>
      <c r="G5565" s="784" t="s">
        <v>4431</v>
      </c>
      <c r="H5565" s="784" t="s">
        <v>4431</v>
      </c>
      <c r="I5565" s="784" t="s">
        <v>5749</v>
      </c>
    </row>
    <row r="5566" spans="1:9" hidden="1">
      <c r="A5566" t="str">
        <f>Table_wabobpsvr_AzureCalc_AzureCalcRateCard[[#This Row],[ServiceName]]&amp;Table_wabobpsvr_AzureCalc_AzureCalcRateCard[[#This Row],[Price_Level]]&amp;Table_wabobpsvr_AzureCalc_AzureCalcRateCard[[#This Row],[Region]]</f>
        <v>Oracle Database Enterprise (32 core)A</v>
      </c>
      <c r="C5566" t="s">
        <v>91</v>
      </c>
      <c r="D5566" t="s">
        <v>181</v>
      </c>
      <c r="E5566">
        <v>40.32</v>
      </c>
      <c r="F5566" t="s">
        <v>3374</v>
      </c>
      <c r="G5566" s="784" t="s">
        <v>3375</v>
      </c>
      <c r="H5566" s="784" t="s">
        <v>3376</v>
      </c>
      <c r="I5566" s="784" t="s">
        <v>5749</v>
      </c>
    </row>
    <row r="5567" spans="1:9" hidden="1">
      <c r="A5567" s="784" t="str">
        <f>Table_wabobpsvr_AzureCalc_AzureCalcRateCard[[#This Row],[ServiceName]]&amp;Table_wabobpsvr_AzureCalc_AzureCalcRateCard[[#This Row],[Price_Level]]&amp;Table_wabobpsvr_AzureCalc_AzureCalcRateCard[[#This Row],[Region]]</f>
        <v>Oracle Database Enterprise (32 core)B</v>
      </c>
      <c r="B5567" s="784"/>
      <c r="C5567" s="784" t="s">
        <v>91</v>
      </c>
      <c r="D5567" s="784" t="s">
        <v>182</v>
      </c>
      <c r="E5567" s="784">
        <v>40.32</v>
      </c>
      <c r="F5567" s="784" t="s">
        <v>3374</v>
      </c>
      <c r="G5567" s="784" t="s">
        <v>3375</v>
      </c>
      <c r="H5567" s="784" t="s">
        <v>3376</v>
      </c>
      <c r="I5567" s="784" t="s">
        <v>5749</v>
      </c>
    </row>
    <row r="5568" spans="1:9" hidden="1">
      <c r="A5568" t="str">
        <f>Table_wabobpsvr_AzureCalc_AzureCalcRateCard[[#This Row],[ServiceName]]&amp;Table_wabobpsvr_AzureCalc_AzureCalcRateCard[[#This Row],[Price_Level]]&amp;Table_wabobpsvr_AzureCalc_AzureCalcRateCard[[#This Row],[Region]]</f>
        <v>Oracle Database Enterprise (32 core)C</v>
      </c>
      <c r="C5568" t="s">
        <v>91</v>
      </c>
      <c r="D5568" t="s">
        <v>184</v>
      </c>
      <c r="E5568">
        <v>40.32</v>
      </c>
      <c r="F5568" t="s">
        <v>3374</v>
      </c>
      <c r="G5568" s="784" t="s">
        <v>3375</v>
      </c>
      <c r="H5568" s="784" t="s">
        <v>3376</v>
      </c>
      <c r="I5568" s="784" t="s">
        <v>5749</v>
      </c>
    </row>
    <row r="5569" spans="1:9" hidden="1">
      <c r="A5569" s="784" t="str">
        <f>Table_wabobpsvr_AzureCalc_AzureCalcRateCard[[#This Row],[ServiceName]]&amp;Table_wabobpsvr_AzureCalc_AzureCalcRateCard[[#This Row],[Price_Level]]&amp;Table_wabobpsvr_AzureCalc_AzureCalcRateCard[[#This Row],[Region]]</f>
        <v>ExpressRoute (Carrier) 100 Mbps ConnectionsMOSP16</v>
      </c>
      <c r="B5569" s="784">
        <v>16</v>
      </c>
      <c r="C5569" s="784" t="s">
        <v>4431</v>
      </c>
      <c r="D5569" s="784" t="s">
        <v>627</v>
      </c>
      <c r="E5569" s="784">
        <v>999999</v>
      </c>
      <c r="F5569" s="784" t="s">
        <v>834</v>
      </c>
      <c r="G5569" s="784" t="s">
        <v>4431</v>
      </c>
      <c r="H5569" s="784" t="s">
        <v>4431</v>
      </c>
      <c r="I5569" s="784" t="s">
        <v>4431</v>
      </c>
    </row>
    <row r="5570" spans="1:9" hidden="1">
      <c r="A5570" t="str">
        <f>Table_wabobpsvr_AzureCalc_AzureCalcRateCard[[#This Row],[ServiceName]]&amp;Table_wabobpsvr_AzureCalc_AzureCalcRateCard[[#This Row],[Price_Level]]&amp;Table_wabobpsvr_AzureCalc_AzureCalcRateCard[[#This Row],[Region]]</f>
        <v>SQL DB Premium P1 Secondary Geo Database HoursC16</v>
      </c>
      <c r="B5570">
        <v>16</v>
      </c>
      <c r="C5570" t="s">
        <v>91</v>
      </c>
      <c r="D5570" t="s">
        <v>184</v>
      </c>
      <c r="E5570">
        <v>0.484848</v>
      </c>
      <c r="F5570" t="s">
        <v>1084</v>
      </c>
      <c r="G5570" s="784" t="s">
        <v>3637</v>
      </c>
      <c r="H5570" s="784" t="s">
        <v>3638</v>
      </c>
      <c r="I5570" s="784" t="s">
        <v>4431</v>
      </c>
    </row>
    <row r="5571" spans="1:9" hidden="1">
      <c r="A5571" s="784" t="str">
        <f>Table_wabobpsvr_AzureCalc_AzureCalcRateCard[[#This Row],[ServiceName]]&amp;Table_wabobpsvr_AzureCalc_AzureCalcRateCard[[#This Row],[Price_Level]]&amp;Table_wabobpsvr_AzureCalc_AzureCalcRateCard[[#This Row],[Region]]</f>
        <v>A1 VM (Non-Windows)A</v>
      </c>
      <c r="B5571" s="784"/>
      <c r="C5571" s="784" t="s">
        <v>91</v>
      </c>
      <c r="D5571" s="784" t="s">
        <v>181</v>
      </c>
      <c r="E5571" s="784">
        <v>5.1830000000000001E-2</v>
      </c>
      <c r="F5571" s="784" t="s">
        <v>703</v>
      </c>
      <c r="G5571" s="784" t="s">
        <v>2775</v>
      </c>
      <c r="H5571" s="784" t="s">
        <v>2776</v>
      </c>
      <c r="I5571" s="784" t="s">
        <v>4431</v>
      </c>
    </row>
    <row r="5572" spans="1:9" hidden="1">
      <c r="A5572" s="784" t="str">
        <f>Table_wabobpsvr_AzureCalc_AzureCalcRateCard[[#This Row],[ServiceName]]&amp;Table_wabobpsvr_AzureCalc_AzureCalcRateCard[[#This Row],[Price_Level]]&amp;Table_wabobpsvr_AzureCalc_AzureCalcRateCard[[#This Row],[Region]]</f>
        <v>A1 VM (Non-Windows)B16</v>
      </c>
      <c r="B5572" s="784">
        <v>16</v>
      </c>
      <c r="C5572" s="784" t="s">
        <v>91</v>
      </c>
      <c r="D5572" s="784" t="s">
        <v>182</v>
      </c>
      <c r="E5572" s="784">
        <v>4.9700000000000001E-2</v>
      </c>
      <c r="F5572" s="784" t="s">
        <v>703</v>
      </c>
      <c r="G5572" s="784" t="s">
        <v>2775</v>
      </c>
      <c r="H5572" s="784" t="s">
        <v>2776</v>
      </c>
      <c r="I5572" s="784" t="s">
        <v>4431</v>
      </c>
    </row>
    <row r="5573" spans="1:9" hidden="1">
      <c r="A5573" t="str">
        <f>Table_wabobpsvr_AzureCalc_AzureCalcRateCard[[#This Row],[ServiceName]]&amp;Table_wabobpsvr_AzureCalc_AzureCalcRateCard[[#This Row],[Price_Level]]&amp;Table_wabobpsvr_AzureCalc_AzureCalcRateCard[[#This Row],[Region]]</f>
        <v>A1 VM (Non-Windows)C16</v>
      </c>
      <c r="B5573">
        <v>16</v>
      </c>
      <c r="C5573" t="s">
        <v>91</v>
      </c>
      <c r="D5573" t="s">
        <v>184</v>
      </c>
      <c r="E5573">
        <v>4.7570000000000001E-2</v>
      </c>
      <c r="F5573" t="s">
        <v>703</v>
      </c>
      <c r="G5573" s="784" t="s">
        <v>2775</v>
      </c>
      <c r="H5573" s="784" t="s">
        <v>2776</v>
      </c>
      <c r="I5573" s="784" t="s">
        <v>4431</v>
      </c>
    </row>
    <row r="5574" spans="1:9" hidden="1">
      <c r="A5574" t="str">
        <f>Table_wabobpsvr_AzureCalc_AzureCalcRateCard[[#This Row],[ServiceName]]&amp;Table_wabobpsvr_AzureCalc_AzureCalcRateCard[[#This Row],[Price_Level]]&amp;Table_wabobpsvr_AzureCalc_AzureCalcRateCard[[#This Row],[Region]]</f>
        <v>A1 VM (Non-Windows)D16</v>
      </c>
      <c r="B5574">
        <v>16</v>
      </c>
      <c r="C5574" t="s">
        <v>91</v>
      </c>
      <c r="D5574" t="s">
        <v>183</v>
      </c>
      <c r="E5574">
        <v>4.5440000000000001E-2</v>
      </c>
      <c r="F5574" t="s">
        <v>703</v>
      </c>
      <c r="G5574" s="784" t="s">
        <v>2775</v>
      </c>
      <c r="H5574" s="784" t="s">
        <v>2776</v>
      </c>
      <c r="I5574" s="784" t="s">
        <v>4431</v>
      </c>
    </row>
    <row r="5575" spans="1:9" hidden="1">
      <c r="A5575" t="str">
        <f>Table_wabobpsvr_AzureCalc_AzureCalcRateCard[[#This Row],[ServiceName]]&amp;Table_wabobpsvr_AzureCalc_AzureCalcRateCard[[#This Row],[Price_Level]]&amp;Table_wabobpsvr_AzureCalc_AzureCalcRateCard[[#This Row],[Region]]</f>
        <v>Standard Elastic DTU PackA12</v>
      </c>
      <c r="B5575">
        <v>12</v>
      </c>
      <c r="C5575" t="s">
        <v>7614</v>
      </c>
      <c r="D5575" t="s">
        <v>181</v>
      </c>
      <c r="E5575">
        <v>0.08</v>
      </c>
      <c r="F5575" t="s">
        <v>4718</v>
      </c>
      <c r="G5575" s="784" t="s">
        <v>4722</v>
      </c>
      <c r="H5575" s="784" t="s">
        <v>7619</v>
      </c>
      <c r="I5575" s="784" t="s">
        <v>4882</v>
      </c>
    </row>
    <row r="5576" spans="1:9" hidden="1">
      <c r="A5576" t="str">
        <f>Table_wabobpsvr_AzureCalc_AzureCalcRateCard[[#This Row],[ServiceName]]&amp;Table_wabobpsvr_AzureCalc_AzureCalcRateCard[[#This Row],[Price_Level]]&amp;Table_wabobpsvr_AzureCalc_AzureCalcRateCard[[#This Row],[Region]]</f>
        <v>A1 VM (Windows)A</v>
      </c>
      <c r="C5576" t="s">
        <v>91</v>
      </c>
      <c r="D5576" t="s">
        <v>181</v>
      </c>
      <c r="E5576">
        <v>8.2489999999999994E-2</v>
      </c>
      <c r="F5576" t="s">
        <v>708</v>
      </c>
      <c r="G5576" s="784" t="s">
        <v>2777</v>
      </c>
      <c r="H5576" s="784" t="s">
        <v>2778</v>
      </c>
      <c r="I5576" s="784" t="s">
        <v>4431</v>
      </c>
    </row>
    <row r="5577" spans="1:9" hidden="1">
      <c r="A5577" t="str">
        <f>Table_wabobpsvr_AzureCalc_AzureCalcRateCard[[#This Row],[ServiceName]]&amp;Table_wabobpsvr_AzureCalc_AzureCalcRateCard[[#This Row],[Price_Level]]&amp;Table_wabobpsvr_AzureCalc_AzureCalcRateCard[[#This Row],[Region]]</f>
        <v>CDN Data Transfer - Zone 1MOSP13</v>
      </c>
      <c r="B5577">
        <v>13</v>
      </c>
      <c r="C5577" t="s">
        <v>4431</v>
      </c>
      <c r="D5577" t="s">
        <v>627</v>
      </c>
      <c r="E5577">
        <v>999999</v>
      </c>
      <c r="F5577" t="s">
        <v>788</v>
      </c>
      <c r="G5577" s="784" t="s">
        <v>4431</v>
      </c>
      <c r="H5577" s="784" t="s">
        <v>4431</v>
      </c>
      <c r="I5577" s="784" t="s">
        <v>4431</v>
      </c>
    </row>
    <row r="5578" spans="1:9" hidden="1">
      <c r="A5578" t="str">
        <f>Table_wabobpsvr_AzureCalc_AzureCalcRateCard[[#This Row],[ServiceName]]&amp;Table_wabobpsvr_AzureCalc_AzureCalcRateCard[[#This Row],[Price_Level]]&amp;Table_wabobpsvr_AzureCalc_AzureCalcRateCard[[#This Row],[Region]]</f>
        <v>CDN Data Transfer - Zone 1A13</v>
      </c>
      <c r="B5578">
        <v>13</v>
      </c>
      <c r="C5578" t="s">
        <v>4431</v>
      </c>
      <c r="D5578" t="s">
        <v>181</v>
      </c>
      <c r="E5578">
        <v>999999</v>
      </c>
      <c r="F5578" t="s">
        <v>788</v>
      </c>
      <c r="G5578" s="784" t="s">
        <v>4431</v>
      </c>
      <c r="H5578" s="784" t="s">
        <v>4431</v>
      </c>
      <c r="I5578" s="784" t="s">
        <v>4431</v>
      </c>
    </row>
    <row r="5579" spans="1:9" hidden="1">
      <c r="A5579" t="str">
        <f>Table_wabobpsvr_AzureCalc_AzureCalcRateCard[[#This Row],[ServiceName]]&amp;Table_wabobpsvr_AzureCalc_AzureCalcRateCard[[#This Row],[Price_Level]]&amp;Table_wabobpsvr_AzureCalc_AzureCalcRateCard[[#This Row],[Region]]</f>
        <v>CDN Data Transfer - Zone 1B13</v>
      </c>
      <c r="B5579">
        <v>13</v>
      </c>
      <c r="C5579" t="s">
        <v>4431</v>
      </c>
      <c r="D5579" t="s">
        <v>182</v>
      </c>
      <c r="E5579">
        <v>999999</v>
      </c>
      <c r="F5579" t="s">
        <v>788</v>
      </c>
      <c r="G5579" s="784" t="s">
        <v>4431</v>
      </c>
      <c r="H5579" s="784" t="s">
        <v>4431</v>
      </c>
      <c r="I5579" s="784" t="s">
        <v>4431</v>
      </c>
    </row>
    <row r="5580" spans="1:9" hidden="1">
      <c r="A5580" t="str">
        <f>Table_wabobpsvr_AzureCalc_AzureCalcRateCard[[#This Row],[ServiceName]]&amp;Table_wabobpsvr_AzureCalc_AzureCalcRateCard[[#This Row],[Price_Level]]&amp;Table_wabobpsvr_AzureCalc_AzureCalcRateCard[[#This Row],[Region]]</f>
        <v>CDN Data Transfer - Zone 1C13</v>
      </c>
      <c r="B5580">
        <v>13</v>
      </c>
      <c r="C5580" t="s">
        <v>4431</v>
      </c>
      <c r="D5580" t="s">
        <v>184</v>
      </c>
      <c r="E5580">
        <v>999999</v>
      </c>
      <c r="F5580" t="s">
        <v>788</v>
      </c>
      <c r="G5580" s="784" t="s">
        <v>4431</v>
      </c>
      <c r="H5580" s="784" t="s">
        <v>4431</v>
      </c>
      <c r="I5580" s="784" t="s">
        <v>4431</v>
      </c>
    </row>
    <row r="5581" spans="1:9" hidden="1">
      <c r="A5581" t="str">
        <f>Table_wabobpsvr_AzureCalc_AzureCalcRateCard[[#This Row],[ServiceName]]&amp;Table_wabobpsvr_AzureCalc_AzureCalcRateCard[[#This Row],[Price_Level]]&amp;Table_wabobpsvr_AzureCalc_AzureCalcRateCard[[#This Row],[Region]]</f>
        <v>CDN Data Transfer - Zone 1D13</v>
      </c>
      <c r="B5581">
        <v>13</v>
      </c>
      <c r="C5581" t="s">
        <v>4431</v>
      </c>
      <c r="D5581" t="s">
        <v>183</v>
      </c>
      <c r="E5581">
        <v>999999</v>
      </c>
      <c r="F5581" t="s">
        <v>788</v>
      </c>
      <c r="G5581" s="784" t="s">
        <v>4431</v>
      </c>
      <c r="H5581" s="784" t="s">
        <v>4431</v>
      </c>
      <c r="I5581" s="784" t="s">
        <v>4431</v>
      </c>
    </row>
    <row r="5582" spans="1:9" hidden="1">
      <c r="A5582" t="str">
        <f>Table_wabobpsvr_AzureCalc_AzureCalcRateCard[[#This Row],[ServiceName]]&amp;Table_wabobpsvr_AzureCalc_AzureCalcRateCard[[#This Row],[Price_Level]]&amp;Table_wabobpsvr_AzureCalc_AzureCalcRateCard[[#This Row],[Region]]</f>
        <v>CDN Data Transfer - Zone 1MOSP3</v>
      </c>
      <c r="B5582">
        <v>3</v>
      </c>
      <c r="C5582" t="s">
        <v>4431</v>
      </c>
      <c r="D5582" t="s">
        <v>627</v>
      </c>
      <c r="E5582">
        <v>999999</v>
      </c>
      <c r="F5582" t="s">
        <v>788</v>
      </c>
      <c r="G5582" s="784" t="s">
        <v>4431</v>
      </c>
      <c r="H5582" s="784" t="s">
        <v>4431</v>
      </c>
      <c r="I5582" s="784" t="s">
        <v>4431</v>
      </c>
    </row>
    <row r="5583" spans="1:9" hidden="1">
      <c r="A5583" t="str">
        <f>Table_wabobpsvr_AzureCalc_AzureCalcRateCard[[#This Row],[ServiceName]]&amp;Table_wabobpsvr_AzureCalc_AzureCalcRateCard[[#This Row],[Price_Level]]&amp;Table_wabobpsvr_AzureCalc_AzureCalcRateCard[[#This Row],[Region]]</f>
        <v>CDN Data Transfer - Zone 1A3</v>
      </c>
      <c r="B5583">
        <v>3</v>
      </c>
      <c r="C5583" t="s">
        <v>4431</v>
      </c>
      <c r="D5583" t="s">
        <v>181</v>
      </c>
      <c r="E5583">
        <v>999999</v>
      </c>
      <c r="F5583" t="s">
        <v>788</v>
      </c>
      <c r="G5583" s="784" t="s">
        <v>4431</v>
      </c>
      <c r="H5583" s="784" t="s">
        <v>4431</v>
      </c>
      <c r="I5583" s="784" t="s">
        <v>4431</v>
      </c>
    </row>
    <row r="5584" spans="1:9" hidden="1">
      <c r="A5584" t="str">
        <f>Table_wabobpsvr_AzureCalc_AzureCalcRateCard[[#This Row],[ServiceName]]&amp;Table_wabobpsvr_AzureCalc_AzureCalcRateCard[[#This Row],[Price_Level]]&amp;Table_wabobpsvr_AzureCalc_AzureCalcRateCard[[#This Row],[Region]]</f>
        <v>CDN Data Transfer - Zone 1B3</v>
      </c>
      <c r="B5584">
        <v>3</v>
      </c>
      <c r="C5584" t="s">
        <v>4431</v>
      </c>
      <c r="D5584" t="s">
        <v>182</v>
      </c>
      <c r="E5584">
        <v>999999</v>
      </c>
      <c r="F5584" t="s">
        <v>788</v>
      </c>
      <c r="G5584" s="784" t="s">
        <v>4431</v>
      </c>
      <c r="H5584" s="784" t="s">
        <v>4431</v>
      </c>
      <c r="I5584" s="784" t="s">
        <v>4431</v>
      </c>
    </row>
    <row r="5585" spans="1:9" hidden="1">
      <c r="A5585" t="str">
        <f>Table_wabobpsvr_AzureCalc_AzureCalcRateCard[[#This Row],[ServiceName]]&amp;Table_wabobpsvr_AzureCalc_AzureCalcRateCard[[#This Row],[Price_Level]]&amp;Table_wabobpsvr_AzureCalc_AzureCalcRateCard[[#This Row],[Region]]</f>
        <v>CDN Data Transfer - Zone 1C3</v>
      </c>
      <c r="B5585">
        <v>3</v>
      </c>
      <c r="C5585" t="s">
        <v>4431</v>
      </c>
      <c r="D5585" t="s">
        <v>184</v>
      </c>
      <c r="E5585">
        <v>999999</v>
      </c>
      <c r="F5585" t="s">
        <v>788</v>
      </c>
      <c r="G5585" s="784" t="s">
        <v>4431</v>
      </c>
      <c r="H5585" s="784" t="s">
        <v>4431</v>
      </c>
      <c r="I5585" s="784" t="s">
        <v>4431</v>
      </c>
    </row>
    <row r="5586" spans="1:9" hidden="1">
      <c r="A5586" t="str">
        <f>Table_wabobpsvr_AzureCalc_AzureCalcRateCard[[#This Row],[ServiceName]]&amp;Table_wabobpsvr_AzureCalc_AzureCalcRateCard[[#This Row],[Price_Level]]&amp;Table_wabobpsvr_AzureCalc_AzureCalcRateCard[[#This Row],[Region]]</f>
        <v>CDN Data Transfer - Zone 1D3</v>
      </c>
      <c r="B5586">
        <v>3</v>
      </c>
      <c r="C5586" t="s">
        <v>4431</v>
      </c>
      <c r="D5586" t="s">
        <v>183</v>
      </c>
      <c r="E5586">
        <v>999999</v>
      </c>
      <c r="F5586" t="s">
        <v>788</v>
      </c>
      <c r="G5586" s="784" t="s">
        <v>4431</v>
      </c>
      <c r="H5586" s="784" t="s">
        <v>4431</v>
      </c>
      <c r="I5586" s="784" t="s">
        <v>4431</v>
      </c>
    </row>
    <row r="5587" spans="1:9" hidden="1">
      <c r="A5587" t="str">
        <f>Table_wabobpsvr_AzureCalc_AzureCalcRateCard[[#This Row],[ServiceName]]&amp;Table_wabobpsvr_AzureCalc_AzureCalcRateCard[[#This Row],[Price_Level]]&amp;Table_wabobpsvr_AzureCalc_AzureCalcRateCard[[#This Row],[Region]]</f>
        <v>CDN Data Transfer - Zone 1MOSP2</v>
      </c>
      <c r="B5587">
        <v>2</v>
      </c>
      <c r="C5587" t="s">
        <v>4431</v>
      </c>
      <c r="D5587" t="s">
        <v>627</v>
      </c>
      <c r="E5587">
        <v>999999</v>
      </c>
      <c r="F5587" t="s">
        <v>788</v>
      </c>
      <c r="G5587" s="784" t="s">
        <v>4431</v>
      </c>
      <c r="H5587" s="784" t="s">
        <v>4431</v>
      </c>
      <c r="I5587" s="784" t="s">
        <v>4431</v>
      </c>
    </row>
    <row r="5588" spans="1:9" hidden="1">
      <c r="A5588" t="str">
        <f>Table_wabobpsvr_AzureCalc_AzureCalcRateCard[[#This Row],[ServiceName]]&amp;Table_wabobpsvr_AzureCalc_AzureCalcRateCard[[#This Row],[Price_Level]]&amp;Table_wabobpsvr_AzureCalc_AzureCalcRateCard[[#This Row],[Region]]</f>
        <v>CDN Data Transfer - Zone 1A2</v>
      </c>
      <c r="B5588">
        <v>2</v>
      </c>
      <c r="C5588" t="s">
        <v>4431</v>
      </c>
      <c r="D5588" t="s">
        <v>181</v>
      </c>
      <c r="E5588">
        <v>999999</v>
      </c>
      <c r="F5588" t="s">
        <v>788</v>
      </c>
      <c r="G5588" s="784" t="s">
        <v>4431</v>
      </c>
      <c r="H5588" s="784" t="s">
        <v>4431</v>
      </c>
      <c r="I5588" s="784" t="s">
        <v>4431</v>
      </c>
    </row>
    <row r="5589" spans="1:9" hidden="1">
      <c r="A5589" t="str">
        <f>Table_wabobpsvr_AzureCalc_AzureCalcRateCard[[#This Row],[ServiceName]]&amp;Table_wabobpsvr_AzureCalc_AzureCalcRateCard[[#This Row],[Price_Level]]&amp;Table_wabobpsvr_AzureCalc_AzureCalcRateCard[[#This Row],[Region]]</f>
        <v>CDN Data Transfer - Zone 1B2</v>
      </c>
      <c r="B5589">
        <v>2</v>
      </c>
      <c r="C5589" t="s">
        <v>4431</v>
      </c>
      <c r="D5589" t="s">
        <v>182</v>
      </c>
      <c r="E5589">
        <v>999999</v>
      </c>
      <c r="F5589" t="s">
        <v>788</v>
      </c>
      <c r="G5589" s="784" t="s">
        <v>4431</v>
      </c>
      <c r="H5589" s="784" t="s">
        <v>4431</v>
      </c>
      <c r="I5589" s="784" t="s">
        <v>4431</v>
      </c>
    </row>
    <row r="5590" spans="1:9" hidden="1">
      <c r="A5590" t="str">
        <f>Table_wabobpsvr_AzureCalc_AzureCalcRateCard[[#This Row],[ServiceName]]&amp;Table_wabobpsvr_AzureCalc_AzureCalcRateCard[[#This Row],[Price_Level]]&amp;Table_wabobpsvr_AzureCalc_AzureCalcRateCard[[#This Row],[Region]]</f>
        <v>CDN Data Transfer - Zone 1C2</v>
      </c>
      <c r="B5590">
        <v>2</v>
      </c>
      <c r="C5590" t="s">
        <v>4431</v>
      </c>
      <c r="D5590" t="s">
        <v>184</v>
      </c>
      <c r="E5590">
        <v>999999</v>
      </c>
      <c r="F5590" t="s">
        <v>788</v>
      </c>
      <c r="G5590" s="784" t="s">
        <v>4431</v>
      </c>
      <c r="H5590" s="784" t="s">
        <v>4431</v>
      </c>
      <c r="I5590" s="784" t="s">
        <v>4431</v>
      </c>
    </row>
    <row r="5591" spans="1:9" hidden="1">
      <c r="A5591" t="str">
        <f>Table_wabobpsvr_AzureCalc_AzureCalcRateCard[[#This Row],[ServiceName]]&amp;Table_wabobpsvr_AzureCalc_AzureCalcRateCard[[#This Row],[Price_Level]]&amp;Table_wabobpsvr_AzureCalc_AzureCalcRateCard[[#This Row],[Region]]</f>
        <v>CDN Data Transfer - Zone 1D2</v>
      </c>
      <c r="B5591">
        <v>2</v>
      </c>
      <c r="C5591" t="s">
        <v>4431</v>
      </c>
      <c r="D5591" t="s">
        <v>183</v>
      </c>
      <c r="E5591">
        <v>999999</v>
      </c>
      <c r="F5591" t="s">
        <v>788</v>
      </c>
      <c r="G5591" s="784" t="s">
        <v>4431</v>
      </c>
      <c r="H5591" s="784" t="s">
        <v>4431</v>
      </c>
      <c r="I5591" s="784" t="s">
        <v>4431</v>
      </c>
    </row>
    <row r="5592" spans="1:9" hidden="1">
      <c r="A5592" t="str">
        <f>Table_wabobpsvr_AzureCalc_AzureCalcRateCard[[#This Row],[ServiceName]]&amp;Table_wabobpsvr_AzureCalc_AzureCalcRateCard[[#This Row],[Price_Level]]&amp;Table_wabobpsvr_AzureCalc_AzureCalcRateCard[[#This Row],[Region]]</f>
        <v>CDN Data Transfer - Zone 1 - Tier 2MOSP2</v>
      </c>
      <c r="B5592">
        <v>2</v>
      </c>
      <c r="C5592" t="s">
        <v>4431</v>
      </c>
      <c r="D5592" t="s">
        <v>627</v>
      </c>
      <c r="E5592">
        <v>999999</v>
      </c>
      <c r="F5592" t="s">
        <v>954</v>
      </c>
      <c r="G5592" s="784" t="s">
        <v>4431</v>
      </c>
      <c r="H5592" s="784" t="s">
        <v>4431</v>
      </c>
      <c r="I5592" s="784" t="s">
        <v>4431</v>
      </c>
    </row>
    <row r="5593" spans="1:9" hidden="1">
      <c r="A5593" s="784" t="str">
        <f>Table_wabobpsvr_AzureCalc_AzureCalcRateCard[[#This Row],[ServiceName]]&amp;Table_wabobpsvr_AzureCalc_AzureCalcRateCard[[#This Row],[Price_Level]]&amp;Table_wabobpsvr_AzureCalc_AzureCalcRateCard[[#This Row],[Region]]</f>
        <v>CDN Data Transfer - Zone 1 - Tier 2A2</v>
      </c>
      <c r="B5593" s="784">
        <v>2</v>
      </c>
      <c r="C5593" s="784" t="s">
        <v>4431</v>
      </c>
      <c r="D5593" s="784" t="s">
        <v>181</v>
      </c>
      <c r="E5593" s="784">
        <v>999999</v>
      </c>
      <c r="F5593" s="784" t="s">
        <v>954</v>
      </c>
      <c r="G5593" s="784" t="s">
        <v>4431</v>
      </c>
      <c r="H5593" s="784" t="s">
        <v>4431</v>
      </c>
      <c r="I5593" s="784" t="s">
        <v>4431</v>
      </c>
    </row>
    <row r="5594" spans="1:9" hidden="1">
      <c r="A5594" s="784" t="str">
        <f>Table_wabobpsvr_AzureCalc_AzureCalcRateCard[[#This Row],[ServiceName]]&amp;Table_wabobpsvr_AzureCalc_AzureCalcRateCard[[#This Row],[Price_Level]]&amp;Table_wabobpsvr_AzureCalc_AzureCalcRateCard[[#This Row],[Region]]</f>
        <v>CDN Data Transfer - Zone 1 - Tier 2B2</v>
      </c>
      <c r="B5594" s="784">
        <v>2</v>
      </c>
      <c r="C5594" s="784" t="s">
        <v>4431</v>
      </c>
      <c r="D5594" s="784" t="s">
        <v>182</v>
      </c>
      <c r="E5594" s="784">
        <v>999999</v>
      </c>
      <c r="F5594" s="784" t="s">
        <v>954</v>
      </c>
      <c r="G5594" s="784" t="s">
        <v>4431</v>
      </c>
      <c r="H5594" s="784" t="s">
        <v>4431</v>
      </c>
      <c r="I5594" s="784" t="s">
        <v>4431</v>
      </c>
    </row>
    <row r="5595" spans="1:9" hidden="1">
      <c r="A5595" s="784" t="str">
        <f>Table_wabobpsvr_AzureCalc_AzureCalcRateCard[[#This Row],[ServiceName]]&amp;Table_wabobpsvr_AzureCalc_AzureCalcRateCard[[#This Row],[Price_Level]]&amp;Table_wabobpsvr_AzureCalc_AzureCalcRateCard[[#This Row],[Region]]</f>
        <v>CDN Data Transfer - Zone 1 - Tier 2C2</v>
      </c>
      <c r="B5595" s="784">
        <v>2</v>
      </c>
      <c r="C5595" s="784" t="s">
        <v>4431</v>
      </c>
      <c r="D5595" s="784" t="s">
        <v>184</v>
      </c>
      <c r="E5595" s="784">
        <v>999999</v>
      </c>
      <c r="F5595" s="784" t="s">
        <v>954</v>
      </c>
      <c r="G5595" s="784" t="s">
        <v>4431</v>
      </c>
      <c r="H5595" s="784" t="s">
        <v>4431</v>
      </c>
      <c r="I5595" s="784" t="s">
        <v>4431</v>
      </c>
    </row>
    <row r="5596" spans="1:9" hidden="1">
      <c r="A5596" t="str">
        <f>Table_wabobpsvr_AzureCalc_AzureCalcRateCard[[#This Row],[ServiceName]]&amp;Table_wabobpsvr_AzureCalc_AzureCalcRateCard[[#This Row],[Price_Level]]&amp;Table_wabobpsvr_AzureCalc_AzureCalcRateCard[[#This Row],[Region]]</f>
        <v>CDN Data Transfer - Zone 1 - Tier 2D2</v>
      </c>
      <c r="B5596">
        <v>2</v>
      </c>
      <c r="C5596" t="s">
        <v>4431</v>
      </c>
      <c r="D5596" t="s">
        <v>183</v>
      </c>
      <c r="E5596">
        <v>999999</v>
      </c>
      <c r="F5596" t="s">
        <v>954</v>
      </c>
      <c r="G5596" s="784" t="s">
        <v>4431</v>
      </c>
      <c r="H5596" s="784" t="s">
        <v>4431</v>
      </c>
      <c r="I5596" s="784" t="s">
        <v>4431</v>
      </c>
    </row>
    <row r="5597" spans="1:9" hidden="1">
      <c r="A5597" s="784" t="str">
        <f>Table_wabobpsvr_AzureCalc_AzureCalcRateCard[[#This Row],[ServiceName]]&amp;Table_wabobpsvr_AzureCalc_AzureCalcRateCard[[#This Row],[Price_Level]]&amp;Table_wabobpsvr_AzureCalc_AzureCalcRateCard[[#This Row],[Region]]</f>
        <v>CDN Data Transfer - Zone 1 - Tier 2MOSP3</v>
      </c>
      <c r="B5597" s="784">
        <v>3</v>
      </c>
      <c r="C5597" s="784" t="s">
        <v>4431</v>
      </c>
      <c r="D5597" s="784" t="s">
        <v>627</v>
      </c>
      <c r="E5597" s="784">
        <v>999999</v>
      </c>
      <c r="F5597" s="784" t="s">
        <v>954</v>
      </c>
      <c r="G5597" s="784" t="s">
        <v>4431</v>
      </c>
      <c r="H5597" s="784" t="s">
        <v>4431</v>
      </c>
      <c r="I5597" s="784" t="s">
        <v>4431</v>
      </c>
    </row>
    <row r="5598" spans="1:9" hidden="1">
      <c r="A5598" s="784" t="str">
        <f>Table_wabobpsvr_AzureCalc_AzureCalcRateCard[[#This Row],[ServiceName]]&amp;Table_wabobpsvr_AzureCalc_AzureCalcRateCard[[#This Row],[Price_Level]]&amp;Table_wabobpsvr_AzureCalc_AzureCalcRateCard[[#This Row],[Region]]</f>
        <v>CDN Data Transfer - Zone 1 - Tier 2A3</v>
      </c>
      <c r="B5598" s="784">
        <v>3</v>
      </c>
      <c r="C5598" s="784" t="s">
        <v>4431</v>
      </c>
      <c r="D5598" s="784" t="s">
        <v>181</v>
      </c>
      <c r="E5598" s="784">
        <v>999999</v>
      </c>
      <c r="F5598" s="784" t="s">
        <v>954</v>
      </c>
      <c r="G5598" s="784" t="s">
        <v>4431</v>
      </c>
      <c r="H5598" s="784" t="s">
        <v>4431</v>
      </c>
      <c r="I5598" s="784" t="s">
        <v>4431</v>
      </c>
    </row>
    <row r="5599" spans="1:9" hidden="1">
      <c r="A5599" t="str">
        <f>Table_wabobpsvr_AzureCalc_AzureCalcRateCard[[#This Row],[ServiceName]]&amp;Table_wabobpsvr_AzureCalc_AzureCalcRateCard[[#This Row],[Price_Level]]&amp;Table_wabobpsvr_AzureCalc_AzureCalcRateCard[[#This Row],[Region]]</f>
        <v>CDN Data Transfer - Zone 1 - Tier 2B3</v>
      </c>
      <c r="B5599">
        <v>3</v>
      </c>
      <c r="C5599" t="s">
        <v>4431</v>
      </c>
      <c r="D5599" t="s">
        <v>182</v>
      </c>
      <c r="E5599">
        <v>999999</v>
      </c>
      <c r="F5599" t="s">
        <v>954</v>
      </c>
      <c r="G5599" s="784" t="s">
        <v>4431</v>
      </c>
      <c r="H5599" s="784" t="s">
        <v>4431</v>
      </c>
      <c r="I5599" s="784" t="s">
        <v>4431</v>
      </c>
    </row>
    <row r="5600" spans="1:9" hidden="1">
      <c r="A5600" s="784" t="str">
        <f>Table_wabobpsvr_AzureCalc_AzureCalcRateCard[[#This Row],[ServiceName]]&amp;Table_wabobpsvr_AzureCalc_AzureCalcRateCard[[#This Row],[Price_Level]]&amp;Table_wabobpsvr_AzureCalc_AzureCalcRateCard[[#This Row],[Region]]</f>
        <v>CDN Data Transfer - Zone 1 - Tier 2C3</v>
      </c>
      <c r="B5600" s="784">
        <v>3</v>
      </c>
      <c r="C5600" s="784" t="s">
        <v>4431</v>
      </c>
      <c r="D5600" s="784" t="s">
        <v>184</v>
      </c>
      <c r="E5600" s="784">
        <v>999999</v>
      </c>
      <c r="F5600" s="784" t="s">
        <v>954</v>
      </c>
      <c r="G5600" s="784" t="s">
        <v>4431</v>
      </c>
      <c r="H5600" s="784" t="s">
        <v>4431</v>
      </c>
      <c r="I5600" s="784" t="s">
        <v>4431</v>
      </c>
    </row>
    <row r="5601" spans="1:9" hidden="1">
      <c r="A5601" s="784" t="str">
        <f>Table_wabobpsvr_AzureCalc_AzureCalcRateCard[[#This Row],[ServiceName]]&amp;Table_wabobpsvr_AzureCalc_AzureCalcRateCard[[#This Row],[Price_Level]]&amp;Table_wabobpsvr_AzureCalc_AzureCalcRateCard[[#This Row],[Region]]</f>
        <v>CDN Data Transfer - Zone 1 - Tier 2D3</v>
      </c>
      <c r="B5601" s="784">
        <v>3</v>
      </c>
      <c r="C5601" s="784" t="s">
        <v>4431</v>
      </c>
      <c r="D5601" s="784" t="s">
        <v>183</v>
      </c>
      <c r="E5601" s="784">
        <v>999999</v>
      </c>
      <c r="F5601" s="784" t="s">
        <v>954</v>
      </c>
      <c r="G5601" s="784" t="s">
        <v>4431</v>
      </c>
      <c r="H5601" s="784" t="s">
        <v>4431</v>
      </c>
      <c r="I5601" s="784" t="s">
        <v>4431</v>
      </c>
    </row>
    <row r="5602" spans="1:9" hidden="1">
      <c r="A5602" t="str">
        <f>Table_wabobpsvr_AzureCalc_AzureCalcRateCard[[#This Row],[ServiceName]]&amp;Table_wabobpsvr_AzureCalc_AzureCalcRateCard[[#This Row],[Price_Level]]&amp;Table_wabobpsvr_AzureCalc_AzureCalcRateCard[[#This Row],[Region]]</f>
        <v>CDN Data Transfer - Zone 1 - Tier 2MOSP13</v>
      </c>
      <c r="B5602">
        <v>13</v>
      </c>
      <c r="C5602" t="s">
        <v>4431</v>
      </c>
      <c r="D5602" t="s">
        <v>627</v>
      </c>
      <c r="E5602">
        <v>999999</v>
      </c>
      <c r="F5602" t="s">
        <v>954</v>
      </c>
      <c r="G5602" s="784" t="s">
        <v>4431</v>
      </c>
      <c r="H5602" s="784" t="s">
        <v>4431</v>
      </c>
      <c r="I5602" s="784" t="s">
        <v>4431</v>
      </c>
    </row>
    <row r="5603" spans="1:9" hidden="1">
      <c r="A5603" t="str">
        <f>Table_wabobpsvr_AzureCalc_AzureCalcRateCard[[#This Row],[ServiceName]]&amp;Table_wabobpsvr_AzureCalc_AzureCalcRateCard[[#This Row],[Price_Level]]&amp;Table_wabobpsvr_AzureCalc_AzureCalcRateCard[[#This Row],[Region]]</f>
        <v>CDN Data Transfer - Zone 1 - Tier 2A13</v>
      </c>
      <c r="B5603">
        <v>13</v>
      </c>
      <c r="C5603" t="s">
        <v>4431</v>
      </c>
      <c r="D5603" t="s">
        <v>181</v>
      </c>
      <c r="E5603">
        <v>999999</v>
      </c>
      <c r="F5603" t="s">
        <v>954</v>
      </c>
      <c r="G5603" s="784" t="s">
        <v>4431</v>
      </c>
      <c r="H5603" s="784" t="s">
        <v>4431</v>
      </c>
      <c r="I5603" s="784" t="s">
        <v>4431</v>
      </c>
    </row>
    <row r="5604" spans="1:9" hidden="1">
      <c r="A5604" t="str">
        <f>Table_wabobpsvr_AzureCalc_AzureCalcRateCard[[#This Row],[ServiceName]]&amp;Table_wabobpsvr_AzureCalc_AzureCalcRateCard[[#This Row],[Price_Level]]&amp;Table_wabobpsvr_AzureCalc_AzureCalcRateCard[[#This Row],[Region]]</f>
        <v>CDN Data Transfer - Zone 1 - Tier 2B13</v>
      </c>
      <c r="B5604">
        <v>13</v>
      </c>
      <c r="C5604" t="s">
        <v>4431</v>
      </c>
      <c r="D5604" t="s">
        <v>182</v>
      </c>
      <c r="E5604">
        <v>999999</v>
      </c>
      <c r="F5604" t="s">
        <v>954</v>
      </c>
      <c r="G5604" s="784" t="s">
        <v>4431</v>
      </c>
      <c r="H5604" s="784" t="s">
        <v>4431</v>
      </c>
      <c r="I5604" s="784" t="s">
        <v>4431</v>
      </c>
    </row>
    <row r="5605" spans="1:9" hidden="1">
      <c r="A5605" s="784" t="str">
        <f>Table_wabobpsvr_AzureCalc_AzureCalcRateCard[[#This Row],[ServiceName]]&amp;Table_wabobpsvr_AzureCalc_AzureCalcRateCard[[#This Row],[Price_Level]]&amp;Table_wabobpsvr_AzureCalc_AzureCalcRateCard[[#This Row],[Region]]</f>
        <v>CDN Data Transfer - Zone 1 - Tier 2C13</v>
      </c>
      <c r="B5605" s="784">
        <v>13</v>
      </c>
      <c r="C5605" s="784" t="s">
        <v>4431</v>
      </c>
      <c r="D5605" s="784" t="s">
        <v>184</v>
      </c>
      <c r="E5605" s="784">
        <v>999999</v>
      </c>
      <c r="F5605" s="784" t="s">
        <v>954</v>
      </c>
      <c r="G5605" s="784" t="s">
        <v>4431</v>
      </c>
      <c r="H5605" s="784" t="s">
        <v>4431</v>
      </c>
      <c r="I5605" s="784" t="s">
        <v>4431</v>
      </c>
    </row>
    <row r="5606" spans="1:9" hidden="1">
      <c r="A5606" s="784" t="str">
        <f>Table_wabobpsvr_AzureCalc_AzureCalcRateCard[[#This Row],[ServiceName]]&amp;Table_wabobpsvr_AzureCalc_AzureCalcRateCard[[#This Row],[Price_Level]]&amp;Table_wabobpsvr_AzureCalc_AzureCalcRateCard[[#This Row],[Region]]</f>
        <v>CDN Data Transfer - Zone 1 - Tier 2D13</v>
      </c>
      <c r="B5606" s="784">
        <v>13</v>
      </c>
      <c r="C5606" s="784" t="s">
        <v>4431</v>
      </c>
      <c r="D5606" s="784" t="s">
        <v>183</v>
      </c>
      <c r="E5606" s="784">
        <v>999999</v>
      </c>
      <c r="F5606" s="784" t="s">
        <v>954</v>
      </c>
      <c r="G5606" s="784" t="s">
        <v>4431</v>
      </c>
      <c r="H5606" s="784" t="s">
        <v>4431</v>
      </c>
      <c r="I5606" s="784" t="s">
        <v>4431</v>
      </c>
    </row>
    <row r="5607" spans="1:9" hidden="1">
      <c r="A5607" t="str">
        <f>Table_wabobpsvr_AzureCalc_AzureCalcRateCard[[#This Row],[ServiceName]]&amp;Table_wabobpsvr_AzureCalc_AzureCalcRateCard[[#This Row],[Price_Level]]&amp;Table_wabobpsvr_AzureCalc_AzureCalcRateCard[[#This Row],[Region]]</f>
        <v>CDN Data Transfer - Zone 1 - Tier 3MOSP13</v>
      </c>
      <c r="B5607">
        <v>13</v>
      </c>
      <c r="C5607" t="s">
        <v>4431</v>
      </c>
      <c r="D5607" t="s">
        <v>627</v>
      </c>
      <c r="E5607">
        <v>999999</v>
      </c>
      <c r="F5607" t="s">
        <v>955</v>
      </c>
      <c r="G5607" s="784" t="s">
        <v>4431</v>
      </c>
      <c r="H5607" s="784" t="s">
        <v>4431</v>
      </c>
      <c r="I5607" s="784" t="s">
        <v>4431</v>
      </c>
    </row>
    <row r="5608" spans="1:9" hidden="1">
      <c r="A5608" s="784" t="str">
        <f>Table_wabobpsvr_AzureCalc_AzureCalcRateCard[[#This Row],[ServiceName]]&amp;Table_wabobpsvr_AzureCalc_AzureCalcRateCard[[#This Row],[Price_Level]]&amp;Table_wabobpsvr_AzureCalc_AzureCalcRateCard[[#This Row],[Region]]</f>
        <v>CDN Data Transfer - Zone 1 - Tier 3A13</v>
      </c>
      <c r="B5608" s="784">
        <v>13</v>
      </c>
      <c r="C5608" s="784" t="s">
        <v>4431</v>
      </c>
      <c r="D5608" s="784" t="s">
        <v>181</v>
      </c>
      <c r="E5608" s="784">
        <v>999999</v>
      </c>
      <c r="F5608" s="784" t="s">
        <v>955</v>
      </c>
      <c r="G5608" s="784" t="s">
        <v>4431</v>
      </c>
      <c r="H5608" s="784" t="s">
        <v>4431</v>
      </c>
      <c r="I5608" s="784" t="s">
        <v>4431</v>
      </c>
    </row>
    <row r="5609" spans="1:9" hidden="1">
      <c r="A5609" t="str">
        <f>Table_wabobpsvr_AzureCalc_AzureCalcRateCard[[#This Row],[ServiceName]]&amp;Table_wabobpsvr_AzureCalc_AzureCalcRateCard[[#This Row],[Price_Level]]&amp;Table_wabobpsvr_AzureCalc_AzureCalcRateCard[[#This Row],[Region]]</f>
        <v>CDN Data Transfer - Zone 1 - Tier 3B13</v>
      </c>
      <c r="B5609">
        <v>13</v>
      </c>
      <c r="C5609" t="s">
        <v>4431</v>
      </c>
      <c r="D5609" t="s">
        <v>182</v>
      </c>
      <c r="E5609">
        <v>999999</v>
      </c>
      <c r="F5609" t="s">
        <v>955</v>
      </c>
      <c r="G5609" s="784" t="s">
        <v>4431</v>
      </c>
      <c r="H5609" s="784" t="s">
        <v>4431</v>
      </c>
      <c r="I5609" s="784" t="s">
        <v>4431</v>
      </c>
    </row>
    <row r="5610" spans="1:9" hidden="1">
      <c r="A5610" t="str">
        <f>Table_wabobpsvr_AzureCalc_AzureCalcRateCard[[#This Row],[ServiceName]]&amp;Table_wabobpsvr_AzureCalc_AzureCalcRateCard[[#This Row],[Price_Level]]&amp;Table_wabobpsvr_AzureCalc_AzureCalcRateCard[[#This Row],[Region]]</f>
        <v>CDN Data Transfer - Zone 1 - Tier 3C13</v>
      </c>
      <c r="B5610">
        <v>13</v>
      </c>
      <c r="C5610" t="s">
        <v>4431</v>
      </c>
      <c r="D5610" t="s">
        <v>184</v>
      </c>
      <c r="E5610">
        <v>999999</v>
      </c>
      <c r="F5610" t="s">
        <v>955</v>
      </c>
      <c r="G5610" s="784" t="s">
        <v>4431</v>
      </c>
      <c r="H5610" s="784" t="s">
        <v>4431</v>
      </c>
      <c r="I5610" s="784" t="s">
        <v>4431</v>
      </c>
    </row>
    <row r="5611" spans="1:9" hidden="1">
      <c r="A5611" t="str">
        <f>Table_wabobpsvr_AzureCalc_AzureCalcRateCard[[#This Row],[ServiceName]]&amp;Table_wabobpsvr_AzureCalc_AzureCalcRateCard[[#This Row],[Price_Level]]&amp;Table_wabobpsvr_AzureCalc_AzureCalcRateCard[[#This Row],[Region]]</f>
        <v>CDN Data Transfer - Zone 1 - Tier 3D13</v>
      </c>
      <c r="B5611">
        <v>13</v>
      </c>
      <c r="C5611" t="s">
        <v>4431</v>
      </c>
      <c r="D5611" t="s">
        <v>183</v>
      </c>
      <c r="E5611">
        <v>999999</v>
      </c>
      <c r="F5611" t="s">
        <v>955</v>
      </c>
      <c r="G5611" s="784" t="s">
        <v>4431</v>
      </c>
      <c r="H5611" s="784" t="s">
        <v>4431</v>
      </c>
      <c r="I5611" s="784" t="s">
        <v>4431</v>
      </c>
    </row>
    <row r="5612" spans="1:9" hidden="1">
      <c r="A5612" t="str">
        <f>Table_wabobpsvr_AzureCalc_AzureCalcRateCard[[#This Row],[ServiceName]]&amp;Table_wabobpsvr_AzureCalc_AzureCalcRateCard[[#This Row],[Price_Level]]&amp;Table_wabobpsvr_AzureCalc_AzureCalcRateCard[[#This Row],[Region]]</f>
        <v>CDN Data Transfer - Zone 1 - Tier 3MOSP3</v>
      </c>
      <c r="B5612">
        <v>3</v>
      </c>
      <c r="C5612" t="s">
        <v>4431</v>
      </c>
      <c r="D5612" t="s">
        <v>627</v>
      </c>
      <c r="E5612">
        <v>999999</v>
      </c>
      <c r="F5612" t="s">
        <v>955</v>
      </c>
      <c r="G5612" s="784" t="s">
        <v>4431</v>
      </c>
      <c r="H5612" s="784" t="s">
        <v>4431</v>
      </c>
      <c r="I5612" s="784" t="s">
        <v>4431</v>
      </c>
    </row>
    <row r="5613" spans="1:9" hidden="1">
      <c r="A5613" t="str">
        <f>Table_wabobpsvr_AzureCalc_AzureCalcRateCard[[#This Row],[ServiceName]]&amp;Table_wabobpsvr_AzureCalc_AzureCalcRateCard[[#This Row],[Price_Level]]&amp;Table_wabobpsvr_AzureCalc_AzureCalcRateCard[[#This Row],[Region]]</f>
        <v>CDN Data Transfer - Zone 1 - Tier 3A3</v>
      </c>
      <c r="B5613">
        <v>3</v>
      </c>
      <c r="C5613" t="s">
        <v>4431</v>
      </c>
      <c r="D5613" t="s">
        <v>181</v>
      </c>
      <c r="E5613">
        <v>999999</v>
      </c>
      <c r="F5613" t="s">
        <v>955</v>
      </c>
      <c r="G5613" s="784" t="s">
        <v>4431</v>
      </c>
      <c r="H5613" s="784" t="s">
        <v>4431</v>
      </c>
      <c r="I5613" s="784" t="s">
        <v>4431</v>
      </c>
    </row>
    <row r="5614" spans="1:9" hidden="1">
      <c r="A5614" t="str">
        <f>Table_wabobpsvr_AzureCalc_AzureCalcRateCard[[#This Row],[ServiceName]]&amp;Table_wabobpsvr_AzureCalc_AzureCalcRateCard[[#This Row],[Price_Level]]&amp;Table_wabobpsvr_AzureCalc_AzureCalcRateCard[[#This Row],[Region]]</f>
        <v>CDN Data Transfer - Zone 1 - Tier 3B3</v>
      </c>
      <c r="B5614">
        <v>3</v>
      </c>
      <c r="C5614" t="s">
        <v>4431</v>
      </c>
      <c r="D5614" t="s">
        <v>182</v>
      </c>
      <c r="E5614">
        <v>999999</v>
      </c>
      <c r="F5614" t="s">
        <v>955</v>
      </c>
      <c r="G5614" s="784" t="s">
        <v>4431</v>
      </c>
      <c r="H5614" s="784" t="s">
        <v>4431</v>
      </c>
      <c r="I5614" s="784" t="s">
        <v>4431</v>
      </c>
    </row>
    <row r="5615" spans="1:9" hidden="1">
      <c r="A5615" t="str">
        <f>Table_wabobpsvr_AzureCalc_AzureCalcRateCard[[#This Row],[ServiceName]]&amp;Table_wabobpsvr_AzureCalc_AzureCalcRateCard[[#This Row],[Price_Level]]&amp;Table_wabobpsvr_AzureCalc_AzureCalcRateCard[[#This Row],[Region]]</f>
        <v>CDN Data Transfer - Zone 1 - Tier 3C3</v>
      </c>
      <c r="B5615">
        <v>3</v>
      </c>
      <c r="C5615" t="s">
        <v>4431</v>
      </c>
      <c r="D5615" t="s">
        <v>184</v>
      </c>
      <c r="E5615">
        <v>999999</v>
      </c>
      <c r="F5615" t="s">
        <v>955</v>
      </c>
      <c r="G5615" s="784" t="s">
        <v>4431</v>
      </c>
      <c r="H5615" s="784" t="s">
        <v>4431</v>
      </c>
      <c r="I5615" s="784" t="s">
        <v>4431</v>
      </c>
    </row>
    <row r="5616" spans="1:9" hidden="1">
      <c r="A5616" t="str">
        <f>Table_wabobpsvr_AzureCalc_AzureCalcRateCard[[#This Row],[ServiceName]]&amp;Table_wabobpsvr_AzureCalc_AzureCalcRateCard[[#This Row],[Price_Level]]&amp;Table_wabobpsvr_AzureCalc_AzureCalcRateCard[[#This Row],[Region]]</f>
        <v>CDN Data Transfer - Zone 1 - Tier 3D3</v>
      </c>
      <c r="B5616">
        <v>3</v>
      </c>
      <c r="C5616" t="s">
        <v>4431</v>
      </c>
      <c r="D5616" t="s">
        <v>183</v>
      </c>
      <c r="E5616">
        <v>999999</v>
      </c>
      <c r="F5616" t="s">
        <v>955</v>
      </c>
      <c r="G5616" s="784" t="s">
        <v>4431</v>
      </c>
      <c r="H5616" s="784" t="s">
        <v>4431</v>
      </c>
      <c r="I5616" s="784" t="s">
        <v>4431</v>
      </c>
    </row>
    <row r="5617" spans="1:9" hidden="1">
      <c r="A5617" t="str">
        <f>Table_wabobpsvr_AzureCalc_AzureCalcRateCard[[#This Row],[ServiceName]]&amp;Table_wabobpsvr_AzureCalc_AzureCalcRateCard[[#This Row],[Price_Level]]&amp;Table_wabobpsvr_AzureCalc_AzureCalcRateCard[[#This Row],[Region]]</f>
        <v>CDN Data Transfer - Zone 1 - Tier 3MOSP2</v>
      </c>
      <c r="B5617">
        <v>2</v>
      </c>
      <c r="C5617" t="s">
        <v>4431</v>
      </c>
      <c r="D5617" t="s">
        <v>627</v>
      </c>
      <c r="E5617">
        <v>999999</v>
      </c>
      <c r="F5617" t="s">
        <v>955</v>
      </c>
      <c r="G5617" s="784" t="s">
        <v>4431</v>
      </c>
      <c r="H5617" s="784" t="s">
        <v>4431</v>
      </c>
      <c r="I5617" s="784" t="s">
        <v>4431</v>
      </c>
    </row>
    <row r="5618" spans="1:9" hidden="1">
      <c r="A5618" t="str">
        <f>Table_wabobpsvr_AzureCalc_AzureCalcRateCard[[#This Row],[ServiceName]]&amp;Table_wabobpsvr_AzureCalc_AzureCalcRateCard[[#This Row],[Price_Level]]&amp;Table_wabobpsvr_AzureCalc_AzureCalcRateCard[[#This Row],[Region]]</f>
        <v>CDN Data Transfer - Zone 1 - Tier 3A2</v>
      </c>
      <c r="B5618">
        <v>2</v>
      </c>
      <c r="C5618" t="s">
        <v>4431</v>
      </c>
      <c r="D5618" t="s">
        <v>181</v>
      </c>
      <c r="E5618">
        <v>999999</v>
      </c>
      <c r="F5618" t="s">
        <v>955</v>
      </c>
      <c r="G5618" s="784" t="s">
        <v>4431</v>
      </c>
      <c r="H5618" s="784" t="s">
        <v>4431</v>
      </c>
      <c r="I5618" s="784" t="s">
        <v>4431</v>
      </c>
    </row>
    <row r="5619" spans="1:9" hidden="1">
      <c r="A5619" t="str">
        <f>Table_wabobpsvr_AzureCalc_AzureCalcRateCard[[#This Row],[ServiceName]]&amp;Table_wabobpsvr_AzureCalc_AzureCalcRateCard[[#This Row],[Price_Level]]&amp;Table_wabobpsvr_AzureCalc_AzureCalcRateCard[[#This Row],[Region]]</f>
        <v>CDN Data Transfer - Zone 1 - Tier 3B2</v>
      </c>
      <c r="B5619">
        <v>2</v>
      </c>
      <c r="C5619" t="s">
        <v>4431</v>
      </c>
      <c r="D5619" t="s">
        <v>182</v>
      </c>
      <c r="E5619">
        <v>999999</v>
      </c>
      <c r="F5619" t="s">
        <v>955</v>
      </c>
      <c r="G5619" s="784" t="s">
        <v>4431</v>
      </c>
      <c r="H5619" s="784" t="s">
        <v>4431</v>
      </c>
      <c r="I5619" s="784" t="s">
        <v>4431</v>
      </c>
    </row>
    <row r="5620" spans="1:9" hidden="1">
      <c r="A5620" t="str">
        <f>Table_wabobpsvr_AzureCalc_AzureCalcRateCard[[#This Row],[ServiceName]]&amp;Table_wabobpsvr_AzureCalc_AzureCalcRateCard[[#This Row],[Price_Level]]&amp;Table_wabobpsvr_AzureCalc_AzureCalcRateCard[[#This Row],[Region]]</f>
        <v>CDN Data Transfer - Zone 1 - Tier 3C2</v>
      </c>
      <c r="B5620">
        <v>2</v>
      </c>
      <c r="C5620" t="s">
        <v>4431</v>
      </c>
      <c r="D5620" t="s">
        <v>184</v>
      </c>
      <c r="E5620">
        <v>999999</v>
      </c>
      <c r="F5620" t="s">
        <v>955</v>
      </c>
      <c r="G5620" s="784" t="s">
        <v>4431</v>
      </c>
      <c r="H5620" s="784" t="s">
        <v>4431</v>
      </c>
      <c r="I5620" s="784" t="s">
        <v>4431</v>
      </c>
    </row>
    <row r="5621" spans="1:9" hidden="1">
      <c r="A5621" t="str">
        <f>Table_wabobpsvr_AzureCalc_AzureCalcRateCard[[#This Row],[ServiceName]]&amp;Table_wabobpsvr_AzureCalc_AzureCalcRateCard[[#This Row],[Price_Level]]&amp;Table_wabobpsvr_AzureCalc_AzureCalcRateCard[[#This Row],[Region]]</f>
        <v>CDN Data Transfer - Zone 1 - Tier 3D2</v>
      </c>
      <c r="B5621">
        <v>2</v>
      </c>
      <c r="C5621" t="s">
        <v>4431</v>
      </c>
      <c r="D5621" t="s">
        <v>183</v>
      </c>
      <c r="E5621">
        <v>999999</v>
      </c>
      <c r="F5621" t="s">
        <v>955</v>
      </c>
      <c r="G5621" s="784" t="s">
        <v>4431</v>
      </c>
      <c r="H5621" s="784" t="s">
        <v>4431</v>
      </c>
      <c r="I5621" s="784" t="s">
        <v>4431</v>
      </c>
    </row>
    <row r="5622" spans="1:9" hidden="1">
      <c r="A5622" t="str">
        <f>Table_wabobpsvr_AzureCalc_AzureCalcRateCard[[#This Row],[ServiceName]]&amp;Table_wabobpsvr_AzureCalc_AzureCalcRateCard[[#This Row],[Price_Level]]&amp;Table_wabobpsvr_AzureCalc_AzureCalcRateCard[[#This Row],[Region]]</f>
        <v>CDN Data Transfer - Zone 1 - Tier 4MOSP2</v>
      </c>
      <c r="B5622">
        <v>2</v>
      </c>
      <c r="C5622" t="s">
        <v>4431</v>
      </c>
      <c r="D5622" t="s">
        <v>627</v>
      </c>
      <c r="E5622">
        <v>999999</v>
      </c>
      <c r="F5622" t="s">
        <v>956</v>
      </c>
      <c r="G5622" s="784" t="s">
        <v>4431</v>
      </c>
      <c r="H5622" s="784" t="s">
        <v>4431</v>
      </c>
      <c r="I5622" s="784" t="s">
        <v>4431</v>
      </c>
    </row>
    <row r="5623" spans="1:9" hidden="1">
      <c r="A5623" t="str">
        <f>Table_wabobpsvr_AzureCalc_AzureCalcRateCard[[#This Row],[ServiceName]]&amp;Table_wabobpsvr_AzureCalc_AzureCalcRateCard[[#This Row],[Price_Level]]&amp;Table_wabobpsvr_AzureCalc_AzureCalcRateCard[[#This Row],[Region]]</f>
        <v>CDN Data Transfer - Zone 1 - Tier 4A2</v>
      </c>
      <c r="B5623">
        <v>2</v>
      </c>
      <c r="C5623" t="s">
        <v>4431</v>
      </c>
      <c r="D5623" t="s">
        <v>181</v>
      </c>
      <c r="E5623">
        <v>999999</v>
      </c>
      <c r="F5623" t="s">
        <v>956</v>
      </c>
      <c r="G5623" s="784" t="s">
        <v>4431</v>
      </c>
      <c r="H5623" s="784" t="s">
        <v>4431</v>
      </c>
      <c r="I5623" s="784" t="s">
        <v>4431</v>
      </c>
    </row>
    <row r="5624" spans="1:9" hidden="1">
      <c r="A5624" t="str">
        <f>Table_wabobpsvr_AzureCalc_AzureCalcRateCard[[#This Row],[ServiceName]]&amp;Table_wabobpsvr_AzureCalc_AzureCalcRateCard[[#This Row],[Price_Level]]&amp;Table_wabobpsvr_AzureCalc_AzureCalcRateCard[[#This Row],[Region]]</f>
        <v>SQL DB Standard S2 Secondary Database HoursD11</v>
      </c>
      <c r="B5624">
        <v>11</v>
      </c>
      <c r="C5624" t="s">
        <v>701</v>
      </c>
      <c r="D5624" t="s">
        <v>183</v>
      </c>
      <c r="E5624">
        <v>7.7792E-2</v>
      </c>
      <c r="F5624" t="s">
        <v>1098</v>
      </c>
      <c r="G5624" s="784" t="s">
        <v>3928</v>
      </c>
      <c r="H5624" s="784" t="s">
        <v>3929</v>
      </c>
      <c r="I5624" s="784" t="s">
        <v>5750</v>
      </c>
    </row>
    <row r="5625" spans="1:9" hidden="1">
      <c r="A5625" t="str">
        <f>Table_wabobpsvr_AzureCalc_AzureCalcRateCard[[#This Row],[ServiceName]]&amp;Table_wabobpsvr_AzureCalc_AzureCalcRateCard[[#This Row],[Price_Level]]&amp;Table_wabobpsvr_AzureCalc_AzureCalcRateCard[[#This Row],[Region]]</f>
        <v>SQL DB Standard S2 Secondary Database HoursMOSP12</v>
      </c>
      <c r="B5625">
        <v>12</v>
      </c>
      <c r="C5625" t="s">
        <v>701</v>
      </c>
      <c r="D5625" t="s">
        <v>627</v>
      </c>
      <c r="E5625">
        <v>8.8400000000000006E-2</v>
      </c>
      <c r="F5625" t="s">
        <v>1098</v>
      </c>
      <c r="G5625" s="784" t="s">
        <v>4431</v>
      </c>
      <c r="H5625" s="784" t="s">
        <v>4431</v>
      </c>
      <c r="I5625" s="784" t="s">
        <v>5751</v>
      </c>
    </row>
    <row r="5626" spans="1:9" hidden="1">
      <c r="A5626" t="str">
        <f>Table_wabobpsvr_AzureCalc_AzureCalcRateCard[[#This Row],[ServiceName]]&amp;Table_wabobpsvr_AzureCalc_AzureCalcRateCard[[#This Row],[Price_Level]]&amp;Table_wabobpsvr_AzureCalc_AzureCalcRateCard[[#This Row],[Region]]</f>
        <v>SQL DB Standard S2 Secondary Database HoursA12</v>
      </c>
      <c r="B5626">
        <v>12</v>
      </c>
      <c r="C5626" t="s">
        <v>701</v>
      </c>
      <c r="D5626" t="s">
        <v>181</v>
      </c>
      <c r="E5626">
        <v>8.5748000000000005E-2</v>
      </c>
      <c r="F5626" t="s">
        <v>1098</v>
      </c>
      <c r="G5626" s="784" t="s">
        <v>4065</v>
      </c>
      <c r="H5626" s="784" t="s">
        <v>4066</v>
      </c>
      <c r="I5626" s="784" t="s">
        <v>5751</v>
      </c>
    </row>
    <row r="5627" spans="1:9" hidden="1">
      <c r="A5627" t="str">
        <f>Table_wabobpsvr_AzureCalc_AzureCalcRateCard[[#This Row],[ServiceName]]&amp;Table_wabobpsvr_AzureCalc_AzureCalcRateCard[[#This Row],[Price_Level]]&amp;Table_wabobpsvr_AzureCalc_AzureCalcRateCard[[#This Row],[Region]]</f>
        <v>SQL DB Standard S2 Secondary Database HoursB12</v>
      </c>
      <c r="B5627">
        <v>12</v>
      </c>
      <c r="C5627" t="s">
        <v>701</v>
      </c>
      <c r="D5627" t="s">
        <v>182</v>
      </c>
      <c r="E5627">
        <v>8.3096000000000003E-2</v>
      </c>
      <c r="F5627" t="s">
        <v>1098</v>
      </c>
      <c r="G5627" s="784" t="s">
        <v>4065</v>
      </c>
      <c r="H5627" s="784" t="s">
        <v>4066</v>
      </c>
      <c r="I5627" s="784" t="s">
        <v>5751</v>
      </c>
    </row>
    <row r="5628" spans="1:9" hidden="1">
      <c r="A5628" t="str">
        <f>Table_wabobpsvr_AzureCalc_AzureCalcRateCard[[#This Row],[ServiceName]]&amp;Table_wabobpsvr_AzureCalc_AzureCalcRateCard[[#This Row],[Price_Level]]&amp;Table_wabobpsvr_AzureCalc_AzureCalcRateCard[[#This Row],[Region]]</f>
        <v>SQL DB Standard S2 Secondary Database HoursC12</v>
      </c>
      <c r="B5628">
        <v>12</v>
      </c>
      <c r="C5628" t="s">
        <v>701</v>
      </c>
      <c r="D5628" t="s">
        <v>184</v>
      </c>
      <c r="E5628">
        <v>8.0444000000000002E-2</v>
      </c>
      <c r="F5628" t="s">
        <v>1098</v>
      </c>
      <c r="G5628" s="784" t="s">
        <v>4065</v>
      </c>
      <c r="H5628" s="784" t="s">
        <v>4066</v>
      </c>
      <c r="I5628" s="784" t="s">
        <v>5751</v>
      </c>
    </row>
    <row r="5629" spans="1:9" hidden="1">
      <c r="A5629" t="str">
        <f>Table_wabobpsvr_AzureCalc_AzureCalcRateCard[[#This Row],[ServiceName]]&amp;Table_wabobpsvr_AzureCalc_AzureCalcRateCard[[#This Row],[Price_Level]]&amp;Table_wabobpsvr_AzureCalc_AzureCalcRateCard[[#This Row],[Region]]</f>
        <v>SQL DB Standard S2 Secondary Database HoursD12</v>
      </c>
      <c r="B5629">
        <v>12</v>
      </c>
      <c r="C5629" t="s">
        <v>701</v>
      </c>
      <c r="D5629" t="s">
        <v>183</v>
      </c>
      <c r="E5629">
        <v>7.7792E-2</v>
      </c>
      <c r="F5629" t="s">
        <v>1098</v>
      </c>
      <c r="G5629" s="784" t="s">
        <v>4065</v>
      </c>
      <c r="H5629" s="784" t="s">
        <v>4066</v>
      </c>
      <c r="I5629" s="784" t="s">
        <v>5751</v>
      </c>
    </row>
    <row r="5630" spans="1:9" hidden="1">
      <c r="A5630" t="str">
        <f>Table_wabobpsvr_AzureCalc_AzureCalcRateCard[[#This Row],[ServiceName]]&amp;Table_wabobpsvr_AzureCalc_AzureCalcRateCard[[#This Row],[Price_Level]]&amp;Table_wabobpsvr_AzureCalc_AzureCalcRateCard[[#This Row],[Region]]</f>
        <v>SQL DB Standard S2 Secondary Database HoursMOSP14</v>
      </c>
      <c r="B5630">
        <v>14</v>
      </c>
      <c r="C5630" t="s">
        <v>701</v>
      </c>
      <c r="D5630" t="s">
        <v>627</v>
      </c>
      <c r="E5630">
        <v>999999</v>
      </c>
      <c r="F5630" t="s">
        <v>1098</v>
      </c>
      <c r="G5630" s="784" t="s">
        <v>4431</v>
      </c>
      <c r="H5630" s="784" t="s">
        <v>4431</v>
      </c>
      <c r="I5630" s="784" t="s">
        <v>5752</v>
      </c>
    </row>
    <row r="5631" spans="1:9" hidden="1">
      <c r="A5631" t="str">
        <f>Table_wabobpsvr_AzureCalc_AzureCalcRateCard[[#This Row],[ServiceName]]&amp;Table_wabobpsvr_AzureCalc_AzureCalcRateCard[[#This Row],[Price_Level]]&amp;Table_wabobpsvr_AzureCalc_AzureCalcRateCard[[#This Row],[Region]]</f>
        <v>SQL DB Standard S2 Secondary Database HoursA14</v>
      </c>
      <c r="B5631">
        <v>14</v>
      </c>
      <c r="C5631" t="s">
        <v>701</v>
      </c>
      <c r="D5631" t="s">
        <v>181</v>
      </c>
      <c r="E5631">
        <v>9.1341667000000001E-2</v>
      </c>
      <c r="F5631" t="s">
        <v>1098</v>
      </c>
      <c r="G5631" s="784" t="s">
        <v>4067</v>
      </c>
      <c r="H5631" s="784" t="s">
        <v>4068</v>
      </c>
      <c r="I5631" s="784" t="s">
        <v>5752</v>
      </c>
    </row>
    <row r="5632" spans="1:9" hidden="1">
      <c r="A5632" t="str">
        <f>Table_wabobpsvr_AzureCalc_AzureCalcRateCard[[#This Row],[ServiceName]]&amp;Table_wabobpsvr_AzureCalc_AzureCalcRateCard[[#This Row],[Price_Level]]&amp;Table_wabobpsvr_AzureCalc_AzureCalcRateCard[[#This Row],[Region]]</f>
        <v>SQL DB Standard S2 Secondary Database HoursB14</v>
      </c>
      <c r="B5632">
        <v>14</v>
      </c>
      <c r="C5632" t="s">
        <v>701</v>
      </c>
      <c r="D5632" t="s">
        <v>182</v>
      </c>
      <c r="E5632">
        <v>8.8516666999999993E-2</v>
      </c>
      <c r="F5632" t="s">
        <v>1098</v>
      </c>
      <c r="G5632" s="784" t="s">
        <v>4067</v>
      </c>
      <c r="H5632" s="784" t="s">
        <v>4068</v>
      </c>
      <c r="I5632" s="784" t="s">
        <v>5752</v>
      </c>
    </row>
    <row r="5633" spans="1:9" hidden="1">
      <c r="A5633" t="str">
        <f>Table_wabobpsvr_AzureCalc_AzureCalcRateCard[[#This Row],[ServiceName]]&amp;Table_wabobpsvr_AzureCalc_AzureCalcRateCard[[#This Row],[Price_Level]]&amp;Table_wabobpsvr_AzureCalc_AzureCalcRateCard[[#This Row],[Region]]</f>
        <v>SQL DB Standard S2 Secondary Database HoursC14</v>
      </c>
      <c r="B5633">
        <v>14</v>
      </c>
      <c r="C5633" t="s">
        <v>701</v>
      </c>
      <c r="D5633" t="s">
        <v>184</v>
      </c>
      <c r="E5633">
        <v>8.5691666999999999E-2</v>
      </c>
      <c r="F5633" t="s">
        <v>1098</v>
      </c>
      <c r="G5633" s="784" t="s">
        <v>4067</v>
      </c>
      <c r="H5633" s="784" t="s">
        <v>4068</v>
      </c>
      <c r="I5633" s="784" t="s">
        <v>5752</v>
      </c>
    </row>
    <row r="5634" spans="1:9" hidden="1">
      <c r="A5634" s="784" t="str">
        <f>Table_wabobpsvr_AzureCalc_AzureCalcRateCard[[#This Row],[ServiceName]]&amp;Table_wabobpsvr_AzureCalc_AzureCalcRateCard[[#This Row],[Price_Level]]&amp;Table_wabobpsvr_AzureCalc_AzureCalcRateCard[[#This Row],[Region]]</f>
        <v>SQL DB Standard S2 Secondary Database HoursD14</v>
      </c>
      <c r="B5634" s="784">
        <v>14</v>
      </c>
      <c r="C5634" s="784" t="s">
        <v>701</v>
      </c>
      <c r="D5634" s="784" t="s">
        <v>183</v>
      </c>
      <c r="E5634" s="784">
        <v>8.2866667000000005E-2</v>
      </c>
      <c r="F5634" s="784" t="s">
        <v>1098</v>
      </c>
      <c r="G5634" s="784" t="s">
        <v>4067</v>
      </c>
      <c r="H5634" s="784" t="s">
        <v>4068</v>
      </c>
      <c r="I5634" s="784" t="s">
        <v>5752</v>
      </c>
    </row>
    <row r="5635" spans="1:9" hidden="1">
      <c r="A5635" t="str">
        <f>Table_wabobpsvr_AzureCalc_AzureCalcRateCard[[#This Row],[ServiceName]]&amp;Table_wabobpsvr_AzureCalc_AzureCalcRateCard[[#This Row],[Price_Level]]&amp;Table_wabobpsvr_AzureCalc_AzureCalcRateCard[[#This Row],[Region]]</f>
        <v>Instance-level Public IP Address HoursMOSP</v>
      </c>
      <c r="C5635" t="s">
        <v>701</v>
      </c>
      <c r="D5635" t="s">
        <v>627</v>
      </c>
      <c r="E5635">
        <v>4.0000000000000001E-3</v>
      </c>
      <c r="F5635" t="s">
        <v>1099</v>
      </c>
      <c r="G5635" s="784" t="s">
        <v>4431</v>
      </c>
      <c r="H5635" s="784" t="s">
        <v>4431</v>
      </c>
      <c r="I5635" s="784" t="s">
        <v>5753</v>
      </c>
    </row>
    <row r="5636" spans="1:9" hidden="1">
      <c r="A5636" s="784" t="str">
        <f>Table_wabobpsvr_AzureCalc_AzureCalcRateCard[[#This Row],[ServiceName]]&amp;Table_wabobpsvr_AzureCalc_AzureCalcRateCard[[#This Row],[Price_Level]]&amp;Table_wabobpsvr_AzureCalc_AzureCalcRateCard[[#This Row],[Region]]</f>
        <v>Instance-level Public IP Address HoursA</v>
      </c>
      <c r="B5636" s="784"/>
      <c r="C5636" s="784" t="s">
        <v>701</v>
      </c>
      <c r="D5636" s="784" t="s">
        <v>181</v>
      </c>
      <c r="E5636" s="784">
        <v>3.8800000000000002E-3</v>
      </c>
      <c r="F5636" s="784" t="s">
        <v>1099</v>
      </c>
      <c r="G5636" s="784" t="s">
        <v>2597</v>
      </c>
      <c r="H5636" s="784" t="s">
        <v>2598</v>
      </c>
      <c r="I5636" s="784" t="s">
        <v>5753</v>
      </c>
    </row>
    <row r="5637" spans="1:9" hidden="1">
      <c r="A5637" s="784" t="str">
        <f>Table_wabobpsvr_AzureCalc_AzureCalcRateCard[[#This Row],[ServiceName]]&amp;Table_wabobpsvr_AzureCalc_AzureCalcRateCard[[#This Row],[Price_Level]]&amp;Table_wabobpsvr_AzureCalc_AzureCalcRateCard[[#This Row],[Region]]</f>
        <v>Instance-level Public IP Address HoursB</v>
      </c>
      <c r="B5637" s="784"/>
      <c r="C5637" s="784" t="s">
        <v>701</v>
      </c>
      <c r="D5637" s="784" t="s">
        <v>182</v>
      </c>
      <c r="E5637" s="784">
        <v>3.7599999999999999E-3</v>
      </c>
      <c r="F5637" s="784" t="s">
        <v>1099</v>
      </c>
      <c r="G5637" s="784" t="s">
        <v>2597</v>
      </c>
      <c r="H5637" s="784" t="s">
        <v>2598</v>
      </c>
      <c r="I5637" s="784" t="s">
        <v>5753</v>
      </c>
    </row>
    <row r="5638" spans="1:9" hidden="1">
      <c r="A5638" s="784" t="str">
        <f>Table_wabobpsvr_AzureCalc_AzureCalcRateCard[[#This Row],[ServiceName]]&amp;Table_wabobpsvr_AzureCalc_AzureCalcRateCard[[#This Row],[Price_Level]]&amp;Table_wabobpsvr_AzureCalc_AzureCalcRateCard[[#This Row],[Region]]</f>
        <v>Instance-level Public IP Address HoursC</v>
      </c>
      <c r="B5638" s="784"/>
      <c r="C5638" s="784" t="s">
        <v>701</v>
      </c>
      <c r="D5638" s="784" t="s">
        <v>184</v>
      </c>
      <c r="E5638" s="784">
        <v>3.64E-3</v>
      </c>
      <c r="F5638" s="784" t="s">
        <v>1099</v>
      </c>
      <c r="G5638" s="784" t="s">
        <v>2597</v>
      </c>
      <c r="H5638" s="784" t="s">
        <v>2598</v>
      </c>
      <c r="I5638" s="784" t="s">
        <v>5753</v>
      </c>
    </row>
    <row r="5639" spans="1:9" hidden="1">
      <c r="A5639" t="str">
        <f>Table_wabobpsvr_AzureCalc_AzureCalcRateCard[[#This Row],[ServiceName]]&amp;Table_wabobpsvr_AzureCalc_AzureCalcRateCard[[#This Row],[Price_Level]]&amp;Table_wabobpsvr_AzureCalc_AzureCalcRateCard[[#This Row],[Region]]</f>
        <v>Instance-level Public IP Address HoursD</v>
      </c>
      <c r="C5639" t="s">
        <v>701</v>
      </c>
      <c r="D5639" t="s">
        <v>183</v>
      </c>
      <c r="E5639">
        <v>3.5200000000000001E-3</v>
      </c>
      <c r="F5639" t="s">
        <v>1099</v>
      </c>
      <c r="G5639" s="784" t="s">
        <v>2597</v>
      </c>
      <c r="H5639" s="784" t="s">
        <v>2598</v>
      </c>
      <c r="I5639" s="784" t="s">
        <v>5753</v>
      </c>
    </row>
    <row r="5640" spans="1:9" hidden="1">
      <c r="A5640" s="784" t="str">
        <f>Table_wabobpsvr_AzureCalc_AzureCalcRateCard[[#This Row],[ServiceName]]&amp;Table_wabobpsvr_AzureCalc_AzureCalcRateCard[[#This Row],[Price_Level]]&amp;Table_wabobpsvr_AzureCalc_AzureCalcRateCard[[#This Row],[Region]]</f>
        <v>Reserved IP Address HoursMOSP</v>
      </c>
      <c r="B5640" s="784"/>
      <c r="C5640" s="784" t="s">
        <v>701</v>
      </c>
      <c r="D5640" s="784" t="s">
        <v>627</v>
      </c>
      <c r="E5640" s="784">
        <v>3.5999999999999999E-3</v>
      </c>
      <c r="F5640" s="784" t="s">
        <v>1088</v>
      </c>
      <c r="G5640" s="784" t="s">
        <v>4431</v>
      </c>
      <c r="H5640" s="784" t="s">
        <v>4431</v>
      </c>
      <c r="I5640" s="784" t="s">
        <v>5015</v>
      </c>
    </row>
    <row r="5641" spans="1:9" hidden="1">
      <c r="A5641" s="784" t="str">
        <f>Table_wabobpsvr_AzureCalc_AzureCalcRateCard[[#This Row],[ServiceName]]&amp;Table_wabobpsvr_AzureCalc_AzureCalcRateCard[[#This Row],[Price_Level]]&amp;Table_wabobpsvr_AzureCalc_AzureCalcRateCard[[#This Row],[Region]]</f>
        <v>Reserved IP Address HoursA</v>
      </c>
      <c r="B5641" s="784"/>
      <c r="C5641" s="784" t="s">
        <v>701</v>
      </c>
      <c r="D5641" s="784" t="s">
        <v>181</v>
      </c>
      <c r="E5641" s="784">
        <v>3.4919999999999999E-3</v>
      </c>
      <c r="F5641" s="784" t="s">
        <v>1088</v>
      </c>
      <c r="G5641" s="784" t="s">
        <v>2599</v>
      </c>
      <c r="H5641" s="784" t="s">
        <v>2600</v>
      </c>
      <c r="I5641" s="784" t="s">
        <v>5015</v>
      </c>
    </row>
    <row r="5642" spans="1:9" hidden="1">
      <c r="A5642" s="784" t="str">
        <f>Table_wabobpsvr_AzureCalc_AzureCalcRateCard[[#This Row],[ServiceName]]&amp;Table_wabobpsvr_AzureCalc_AzureCalcRateCard[[#This Row],[Price_Level]]&amp;Table_wabobpsvr_AzureCalc_AzureCalcRateCard[[#This Row],[Region]]</f>
        <v>Reserved IP Address HoursB</v>
      </c>
      <c r="B5642" s="784"/>
      <c r="C5642" s="784" t="s">
        <v>701</v>
      </c>
      <c r="D5642" s="784" t="s">
        <v>182</v>
      </c>
      <c r="E5642" s="784">
        <v>3.3839999999999999E-3</v>
      </c>
      <c r="F5642" s="784" t="s">
        <v>1088</v>
      </c>
      <c r="G5642" s="784" t="s">
        <v>2599</v>
      </c>
      <c r="H5642" s="784" t="s">
        <v>2600</v>
      </c>
      <c r="I5642" s="784" t="s">
        <v>5015</v>
      </c>
    </row>
    <row r="5643" spans="1:9" hidden="1">
      <c r="A5643" s="784" t="str">
        <f>Table_wabobpsvr_AzureCalc_AzureCalcRateCard[[#This Row],[ServiceName]]&amp;Table_wabobpsvr_AzureCalc_AzureCalcRateCard[[#This Row],[Price_Level]]&amp;Table_wabobpsvr_AzureCalc_AzureCalcRateCard[[#This Row],[Region]]</f>
        <v>Media Services Indexer - Tier 2D</v>
      </c>
      <c r="B5643" s="784"/>
      <c r="C5643" s="784" t="s">
        <v>701</v>
      </c>
      <c r="D5643" s="784" t="s">
        <v>183</v>
      </c>
      <c r="E5643" s="784">
        <v>8.8000000000000007</v>
      </c>
      <c r="F5643" s="784" t="s">
        <v>1091</v>
      </c>
      <c r="G5643" s="784" t="s">
        <v>2601</v>
      </c>
      <c r="H5643" s="784" t="s">
        <v>2602</v>
      </c>
      <c r="I5643" s="784" t="s">
        <v>5017</v>
      </c>
    </row>
    <row r="5644" spans="1:9" hidden="1">
      <c r="A5644" s="784" t="str">
        <f>Table_wabobpsvr_AzureCalc_AzureCalcRateCard[[#This Row],[ServiceName]]&amp;Table_wabobpsvr_AzureCalc_AzureCalcRateCard[[#This Row],[Price_Level]]&amp;Table_wabobpsvr_AzureCalc_AzureCalcRateCard[[#This Row],[Region]]</f>
        <v>Media Services Indexer - Tier 3MOSP</v>
      </c>
      <c r="B5644" s="784"/>
      <c r="C5644" s="784" t="s">
        <v>701</v>
      </c>
      <c r="D5644" s="784" t="s">
        <v>627</v>
      </c>
      <c r="E5644" s="784">
        <v>6</v>
      </c>
      <c r="F5644" s="784" t="s">
        <v>1100</v>
      </c>
      <c r="G5644" s="784" t="s">
        <v>4431</v>
      </c>
      <c r="H5644" s="784" t="s">
        <v>4431</v>
      </c>
      <c r="I5644" s="784" t="s">
        <v>5017</v>
      </c>
    </row>
    <row r="5645" spans="1:9" hidden="1">
      <c r="A5645" s="784" t="str">
        <f>Table_wabobpsvr_AzureCalc_AzureCalcRateCard[[#This Row],[ServiceName]]&amp;Table_wabobpsvr_AzureCalc_AzureCalcRateCard[[#This Row],[Price_Level]]&amp;Table_wabobpsvr_AzureCalc_AzureCalcRateCard[[#This Row],[Region]]</f>
        <v>Media Services Indexer - Tier 3A</v>
      </c>
      <c r="B5645" s="784"/>
      <c r="C5645" s="784" t="s">
        <v>701</v>
      </c>
      <c r="D5645" s="784" t="s">
        <v>181</v>
      </c>
      <c r="E5645" s="784">
        <v>9.6999999999999993</v>
      </c>
      <c r="F5645" s="784" t="s">
        <v>1100</v>
      </c>
      <c r="G5645" s="784" t="s">
        <v>2601</v>
      </c>
      <c r="H5645" s="784" t="s">
        <v>2602</v>
      </c>
      <c r="I5645" s="784" t="s">
        <v>5017</v>
      </c>
    </row>
    <row r="5646" spans="1:9" hidden="1">
      <c r="A5646" s="784" t="str">
        <f>Table_wabobpsvr_AzureCalc_AzureCalcRateCard[[#This Row],[ServiceName]]&amp;Table_wabobpsvr_AzureCalc_AzureCalcRateCard[[#This Row],[Price_Level]]&amp;Table_wabobpsvr_AzureCalc_AzureCalcRateCard[[#This Row],[Region]]</f>
        <v>Media Services Indexer - Tier 3B</v>
      </c>
      <c r="B5646" s="784"/>
      <c r="C5646" s="784" t="s">
        <v>701</v>
      </c>
      <c r="D5646" s="784" t="s">
        <v>182</v>
      </c>
      <c r="E5646" s="784">
        <v>9.4</v>
      </c>
      <c r="F5646" s="784" t="s">
        <v>1100</v>
      </c>
      <c r="G5646" s="784" t="s">
        <v>2601</v>
      </c>
      <c r="H5646" s="784" t="s">
        <v>2602</v>
      </c>
      <c r="I5646" s="784" t="s">
        <v>5017</v>
      </c>
    </row>
    <row r="5647" spans="1:9" hidden="1">
      <c r="A5647" t="str">
        <f>Table_wabobpsvr_AzureCalc_AzureCalcRateCard[[#This Row],[ServiceName]]&amp;Table_wabobpsvr_AzureCalc_AzureCalcRateCard[[#This Row],[Price_Level]]&amp;Table_wabobpsvr_AzureCalc_AzureCalcRateCard[[#This Row],[Region]]</f>
        <v>Media Services Indexer - Tier 3C</v>
      </c>
      <c r="C5647" t="s">
        <v>701</v>
      </c>
      <c r="D5647" t="s">
        <v>184</v>
      </c>
      <c r="E5647">
        <v>9.1</v>
      </c>
      <c r="F5647" t="s">
        <v>1100</v>
      </c>
      <c r="G5647" s="784" t="s">
        <v>2601</v>
      </c>
      <c r="H5647" s="784" t="s">
        <v>2602</v>
      </c>
      <c r="I5647" s="784" t="s">
        <v>5017</v>
      </c>
    </row>
    <row r="5648" spans="1:9" hidden="1">
      <c r="A5648" t="str">
        <f>Table_wabobpsvr_AzureCalc_AzureCalcRateCard[[#This Row],[ServiceName]]&amp;Table_wabobpsvr_AzureCalc_AzureCalcRateCard[[#This Row],[Price_Level]]&amp;Table_wabobpsvr_AzureCalc_AzureCalcRateCard[[#This Row],[Region]]</f>
        <v>Media Services Indexer - Tier 3D</v>
      </c>
      <c r="C5648" t="s">
        <v>701</v>
      </c>
      <c r="D5648" t="s">
        <v>183</v>
      </c>
      <c r="E5648">
        <v>8.8000000000000007</v>
      </c>
      <c r="F5648" t="s">
        <v>1100</v>
      </c>
      <c r="G5648" s="784" t="s">
        <v>2601</v>
      </c>
      <c r="H5648" s="784" t="s">
        <v>2602</v>
      </c>
      <c r="I5648" s="784" t="s">
        <v>5017</v>
      </c>
    </row>
    <row r="5649" spans="1:9" hidden="1">
      <c r="A5649" t="str">
        <f>Table_wabobpsvr_AzureCalc_AzureCalcRateCard[[#This Row],[ServiceName]]&amp;Table_wabobpsvr_AzureCalc_AzureCalcRateCard[[#This Row],[Price_Level]]&amp;Table_wabobpsvr_AzureCalc_AzureCalcRateCard[[#This Row],[Region]]</f>
        <v>Media Services Indexer - Tier 4MOSP</v>
      </c>
      <c r="C5649" t="s">
        <v>701</v>
      </c>
      <c r="D5649" t="s">
        <v>627</v>
      </c>
      <c r="E5649">
        <v>3</v>
      </c>
      <c r="F5649" t="s">
        <v>1101</v>
      </c>
      <c r="G5649" s="784" t="s">
        <v>4431</v>
      </c>
      <c r="H5649" s="784" t="s">
        <v>4431</v>
      </c>
      <c r="I5649" s="784" t="s">
        <v>5017</v>
      </c>
    </row>
    <row r="5650" spans="1:9" hidden="1">
      <c r="A5650" t="str">
        <f>Table_wabobpsvr_AzureCalc_AzureCalcRateCard[[#This Row],[ServiceName]]&amp;Table_wabobpsvr_AzureCalc_AzureCalcRateCard[[#This Row],[Price_Level]]&amp;Table_wabobpsvr_AzureCalc_AzureCalcRateCard[[#This Row],[Region]]</f>
        <v>Media Services Indexer - Tier 4A</v>
      </c>
      <c r="C5650" t="s">
        <v>701</v>
      </c>
      <c r="D5650" t="s">
        <v>181</v>
      </c>
      <c r="E5650">
        <v>9.6999999999999993</v>
      </c>
      <c r="F5650" t="s">
        <v>1101</v>
      </c>
      <c r="G5650" s="784" t="s">
        <v>2601</v>
      </c>
      <c r="H5650" s="784" t="s">
        <v>2602</v>
      </c>
      <c r="I5650" s="784" t="s">
        <v>5017</v>
      </c>
    </row>
    <row r="5651" spans="1:9" hidden="1">
      <c r="A5651" t="str">
        <f>Table_wabobpsvr_AzureCalc_AzureCalcRateCard[[#This Row],[ServiceName]]&amp;Table_wabobpsvr_AzureCalc_AzureCalcRateCard[[#This Row],[Price_Level]]&amp;Table_wabobpsvr_AzureCalc_AzureCalcRateCard[[#This Row],[Region]]</f>
        <v>Media Services Indexer - Tier 4B</v>
      </c>
      <c r="C5651" t="s">
        <v>701</v>
      </c>
      <c r="D5651" t="s">
        <v>182</v>
      </c>
      <c r="E5651">
        <v>9.4</v>
      </c>
      <c r="F5651" t="s">
        <v>1101</v>
      </c>
      <c r="G5651" s="784" t="s">
        <v>2601</v>
      </c>
      <c r="H5651" s="784" t="s">
        <v>2602</v>
      </c>
      <c r="I5651" s="784" t="s">
        <v>5017</v>
      </c>
    </row>
    <row r="5652" spans="1:9" hidden="1">
      <c r="A5652" t="str">
        <f>Table_wabobpsvr_AzureCalc_AzureCalcRateCard[[#This Row],[ServiceName]]&amp;Table_wabobpsvr_AzureCalc_AzureCalcRateCard[[#This Row],[Price_Level]]&amp;Table_wabobpsvr_AzureCalc_AzureCalcRateCard[[#This Row],[Region]]</f>
        <v>Media Services Indexer - Tier 4C</v>
      </c>
      <c r="C5652" t="s">
        <v>701</v>
      </c>
      <c r="D5652" t="s">
        <v>184</v>
      </c>
      <c r="E5652">
        <v>9.1</v>
      </c>
      <c r="F5652" t="s">
        <v>1101</v>
      </c>
      <c r="G5652" s="784" t="s">
        <v>2601</v>
      </c>
      <c r="H5652" s="784" t="s">
        <v>2602</v>
      </c>
      <c r="I5652" s="784" t="s">
        <v>5017</v>
      </c>
    </row>
    <row r="5653" spans="1:9" hidden="1">
      <c r="A5653" t="str">
        <f>Table_wabobpsvr_AzureCalc_AzureCalcRateCard[[#This Row],[ServiceName]]&amp;Table_wabobpsvr_AzureCalc_AzureCalcRateCard[[#This Row],[Price_Level]]&amp;Table_wabobpsvr_AzureCalc_AzureCalcRateCard[[#This Row],[Region]]</f>
        <v>Media Services Indexer - Tier 4D</v>
      </c>
      <c r="C5653" t="s">
        <v>701</v>
      </c>
      <c r="D5653" t="s">
        <v>183</v>
      </c>
      <c r="E5653">
        <v>8.8000000000000007</v>
      </c>
      <c r="F5653" t="s">
        <v>1101</v>
      </c>
      <c r="G5653" s="784" t="s">
        <v>2601</v>
      </c>
      <c r="H5653" s="784" t="s">
        <v>2602</v>
      </c>
      <c r="I5653" s="784" t="s">
        <v>5017</v>
      </c>
    </row>
    <row r="5654" spans="1:9" hidden="1">
      <c r="A5654" t="str">
        <f>Table_wabobpsvr_AzureCalc_AzureCalcRateCard[[#This Row],[ServiceName]]&amp;Table_wabobpsvr_AzureCalc_AzureCalcRateCard[[#This Row],[Price_Level]]&amp;Table_wabobpsvr_AzureCalc_AzureCalcRateCard[[#This Row],[Region]]</f>
        <v>Media Services Live Channel HoursMOSP</v>
      </c>
      <c r="C5654" t="s">
        <v>701</v>
      </c>
      <c r="D5654" t="s">
        <v>627</v>
      </c>
      <c r="E5654">
        <v>0.99</v>
      </c>
      <c r="F5654" t="s">
        <v>1102</v>
      </c>
      <c r="G5654" s="784" t="s">
        <v>4431</v>
      </c>
      <c r="H5654" s="784" t="s">
        <v>4431</v>
      </c>
      <c r="I5654" s="784" t="s">
        <v>5754</v>
      </c>
    </row>
    <row r="5655" spans="1:9" hidden="1">
      <c r="A5655" t="str">
        <f>Table_wabobpsvr_AzureCalc_AzureCalcRateCard[[#This Row],[ServiceName]]&amp;Table_wabobpsvr_AzureCalc_AzureCalcRateCard[[#This Row],[Price_Level]]&amp;Table_wabobpsvr_AzureCalc_AzureCalcRateCard[[#This Row],[Region]]</f>
        <v>Media Services Live Channel HoursA</v>
      </c>
      <c r="C5655" t="s">
        <v>701</v>
      </c>
      <c r="D5655" t="s">
        <v>181</v>
      </c>
      <c r="E5655">
        <v>0.96</v>
      </c>
      <c r="F5655" t="s">
        <v>1102</v>
      </c>
      <c r="G5655" s="784" t="s">
        <v>2603</v>
      </c>
      <c r="H5655" s="784" t="s">
        <v>2604</v>
      </c>
      <c r="I5655" s="784" t="s">
        <v>5754</v>
      </c>
    </row>
    <row r="5656" spans="1:9" hidden="1">
      <c r="A5656" t="str">
        <f>Table_wabobpsvr_AzureCalc_AzureCalcRateCard[[#This Row],[ServiceName]]&amp;Table_wabobpsvr_AzureCalc_AzureCalcRateCard[[#This Row],[Price_Level]]&amp;Table_wabobpsvr_AzureCalc_AzureCalcRateCard[[#This Row],[Region]]</f>
        <v>Media Services Live Channel HoursB</v>
      </c>
      <c r="C5656" t="s">
        <v>701</v>
      </c>
      <c r="D5656" t="s">
        <v>182</v>
      </c>
      <c r="E5656">
        <v>0.93100000000000005</v>
      </c>
      <c r="F5656" t="s">
        <v>1102</v>
      </c>
      <c r="G5656" s="784" t="s">
        <v>2603</v>
      </c>
      <c r="H5656" s="784" t="s">
        <v>2604</v>
      </c>
      <c r="I5656" s="784" t="s">
        <v>5754</v>
      </c>
    </row>
    <row r="5657" spans="1:9" hidden="1">
      <c r="A5657" t="str">
        <f>Table_wabobpsvr_AzureCalc_AzureCalcRateCard[[#This Row],[ServiceName]]&amp;Table_wabobpsvr_AzureCalc_AzureCalcRateCard[[#This Row],[Price_Level]]&amp;Table_wabobpsvr_AzureCalc_AzureCalcRateCard[[#This Row],[Region]]</f>
        <v>Media Services Live Channel HoursC</v>
      </c>
      <c r="C5657" t="s">
        <v>701</v>
      </c>
      <c r="D5657" t="s">
        <v>184</v>
      </c>
      <c r="E5657">
        <v>0.90100000000000002</v>
      </c>
      <c r="F5657" t="s">
        <v>1102</v>
      </c>
      <c r="G5657" s="784" t="s">
        <v>2603</v>
      </c>
      <c r="H5657" s="784" t="s">
        <v>2604</v>
      </c>
      <c r="I5657" s="784" t="s">
        <v>5754</v>
      </c>
    </row>
    <row r="5658" spans="1:9" hidden="1">
      <c r="A5658" t="str">
        <f>Table_wabobpsvr_AzureCalc_AzureCalcRateCard[[#This Row],[ServiceName]]&amp;Table_wabobpsvr_AzureCalc_AzureCalcRateCard[[#This Row],[Price_Level]]&amp;Table_wabobpsvr_AzureCalc_AzureCalcRateCard[[#This Row],[Region]]</f>
        <v>Media Services Live Channel HoursD</v>
      </c>
      <c r="C5658" t="s">
        <v>701</v>
      </c>
      <c r="D5658" t="s">
        <v>183</v>
      </c>
      <c r="E5658">
        <v>0.871</v>
      </c>
      <c r="F5658" t="s">
        <v>1102</v>
      </c>
      <c r="G5658" s="784" t="s">
        <v>2603</v>
      </c>
      <c r="H5658" s="784" t="s">
        <v>2604</v>
      </c>
      <c r="I5658" s="784" t="s">
        <v>5754</v>
      </c>
    </row>
    <row r="5659" spans="1:9" hidden="1">
      <c r="A5659" t="str">
        <f>Table_wabobpsvr_AzureCalc_AzureCalcRateCard[[#This Row],[ServiceName]]&amp;Table_wabobpsvr_AzureCalc_AzureCalcRateCard[[#This Row],[Price_Level]]&amp;Table_wabobpsvr_AzureCalc_AzureCalcRateCard[[#This Row],[Region]]</f>
        <v>Media Services PlayReadyMOSP</v>
      </c>
      <c r="C5659" t="s">
        <v>1103</v>
      </c>
      <c r="D5659" t="s">
        <v>627</v>
      </c>
      <c r="E5659">
        <v>0.4</v>
      </c>
      <c r="F5659" t="s">
        <v>1104</v>
      </c>
      <c r="G5659" s="784" t="s">
        <v>4431</v>
      </c>
      <c r="H5659" s="784" t="s">
        <v>4431</v>
      </c>
      <c r="I5659" s="784" t="s">
        <v>5755</v>
      </c>
    </row>
    <row r="5660" spans="1:9" hidden="1">
      <c r="A5660" t="str">
        <f>Table_wabobpsvr_AzureCalc_AzureCalcRateCard[[#This Row],[ServiceName]]&amp;Table_wabobpsvr_AzureCalc_AzureCalcRateCard[[#This Row],[Price_Level]]&amp;Table_wabobpsvr_AzureCalc_AzureCalcRateCard[[#This Row],[Region]]</f>
        <v>Media Services PlayReadyA</v>
      </c>
      <c r="C5660" t="s">
        <v>1103</v>
      </c>
      <c r="D5660" t="s">
        <v>181</v>
      </c>
      <c r="E5660">
        <v>0.38800000000000001</v>
      </c>
      <c r="F5660" t="s">
        <v>1104</v>
      </c>
      <c r="G5660" s="784" t="s">
        <v>4069</v>
      </c>
      <c r="H5660" s="784" t="s">
        <v>4070</v>
      </c>
      <c r="I5660" s="784" t="s">
        <v>5755</v>
      </c>
    </row>
    <row r="5661" spans="1:9" hidden="1">
      <c r="A5661" t="str">
        <f>Table_wabobpsvr_AzureCalc_AzureCalcRateCard[[#This Row],[ServiceName]]&amp;Table_wabobpsvr_AzureCalc_AzureCalcRateCard[[#This Row],[Price_Level]]&amp;Table_wabobpsvr_AzureCalc_AzureCalcRateCard[[#This Row],[Region]]</f>
        <v>Media Services PlayReadyB</v>
      </c>
      <c r="C5661" t="s">
        <v>1103</v>
      </c>
      <c r="D5661" t="s">
        <v>182</v>
      </c>
      <c r="E5661">
        <v>0.376</v>
      </c>
      <c r="F5661" t="s">
        <v>1104</v>
      </c>
      <c r="G5661" s="784" t="s">
        <v>4069</v>
      </c>
      <c r="H5661" s="784" t="s">
        <v>4070</v>
      </c>
      <c r="I5661" s="784" t="s">
        <v>5755</v>
      </c>
    </row>
    <row r="5662" spans="1:9" hidden="1">
      <c r="A5662" t="str">
        <f>Table_wabobpsvr_AzureCalc_AzureCalcRateCard[[#This Row],[ServiceName]]&amp;Table_wabobpsvr_AzureCalc_AzureCalcRateCard[[#This Row],[Price_Level]]&amp;Table_wabobpsvr_AzureCalc_AzureCalcRateCard[[#This Row],[Region]]</f>
        <v>Media Services PlayReadyC</v>
      </c>
      <c r="C5662" t="s">
        <v>1103</v>
      </c>
      <c r="D5662" t="s">
        <v>184</v>
      </c>
      <c r="E5662">
        <v>0.36399999999999999</v>
      </c>
      <c r="F5662" t="s">
        <v>1104</v>
      </c>
      <c r="G5662" s="784" t="s">
        <v>4069</v>
      </c>
      <c r="H5662" s="784" t="s">
        <v>4070</v>
      </c>
      <c r="I5662" s="784" t="s">
        <v>5755</v>
      </c>
    </row>
    <row r="5663" spans="1:9" hidden="1">
      <c r="A5663" t="str">
        <f>Table_wabobpsvr_AzureCalc_AzureCalcRateCard[[#This Row],[ServiceName]]&amp;Table_wabobpsvr_AzureCalc_AzureCalcRateCard[[#This Row],[Price_Level]]&amp;Table_wabobpsvr_AzureCalc_AzureCalcRateCard[[#This Row],[Region]]</f>
        <v>Media Services PlayReadyD</v>
      </c>
      <c r="C5663" t="s">
        <v>1103</v>
      </c>
      <c r="D5663" t="s">
        <v>183</v>
      </c>
      <c r="E5663">
        <v>0.35199999999999998</v>
      </c>
      <c r="F5663" t="s">
        <v>1104</v>
      </c>
      <c r="G5663" s="784" t="s">
        <v>4069</v>
      </c>
      <c r="H5663" s="784" t="s">
        <v>4070</v>
      </c>
      <c r="I5663" s="784" t="s">
        <v>5755</v>
      </c>
    </row>
    <row r="5664" spans="1:9" hidden="1">
      <c r="A5664" t="str">
        <f>Table_wabobpsvr_AzureCalc_AzureCalcRateCard[[#This Row],[ServiceName]]&amp;Table_wabobpsvr_AzureCalc_AzureCalcRateCard[[#This Row],[Price_Level]]&amp;Table_wabobpsvr_AzureCalc_AzureCalcRateCard[[#This Row],[Region]]</f>
        <v>Oracle Database Enterprise (32 core)D</v>
      </c>
      <c r="C5664" t="s">
        <v>91</v>
      </c>
      <c r="D5664" t="s">
        <v>183</v>
      </c>
      <c r="E5664">
        <v>40.32</v>
      </c>
      <c r="F5664" t="s">
        <v>3374</v>
      </c>
      <c r="G5664" s="784" t="s">
        <v>3375</v>
      </c>
      <c r="H5664" s="784" t="s">
        <v>3376</v>
      </c>
      <c r="I5664" s="784" t="s">
        <v>5749</v>
      </c>
    </row>
    <row r="5665" spans="1:9" hidden="1">
      <c r="A5665" t="str">
        <f>Table_wabobpsvr_AzureCalc_AzureCalcRateCard[[#This Row],[ServiceName]]&amp;Table_wabobpsvr_AzureCalc_AzureCalcRateCard[[#This Row],[Price_Level]]&amp;Table_wabobpsvr_AzureCalc_AzureCalcRateCard[[#This Row],[Region]]</f>
        <v>Basic_D13 VM (Non-Windows)D3</v>
      </c>
      <c r="B5665">
        <v>3</v>
      </c>
      <c r="C5665" t="s">
        <v>701</v>
      </c>
      <c r="D5665" t="s">
        <v>183</v>
      </c>
      <c r="E5665">
        <v>0.61775999999999998</v>
      </c>
      <c r="F5665" t="s">
        <v>1140</v>
      </c>
      <c r="G5665" s="784" t="s">
        <v>4431</v>
      </c>
      <c r="H5665" s="784" t="s">
        <v>4431</v>
      </c>
      <c r="I5665" s="784" t="s">
        <v>5756</v>
      </c>
    </row>
    <row r="5666" spans="1:9" hidden="1">
      <c r="A5666" t="str">
        <f>Table_wabobpsvr_AzureCalc_AzureCalcRateCard[[#This Row],[ServiceName]]&amp;Table_wabobpsvr_AzureCalc_AzureCalcRateCard[[#This Row],[Price_Level]]&amp;Table_wabobpsvr_AzureCalc_AzureCalcRateCard[[#This Row],[Region]]</f>
        <v>Basic_D13 VM (Non-Windows)MOSP6</v>
      </c>
      <c r="B5666">
        <v>6</v>
      </c>
      <c r="C5666" t="s">
        <v>701</v>
      </c>
      <c r="D5666" t="s">
        <v>627</v>
      </c>
      <c r="E5666">
        <v>0.70199999999999996</v>
      </c>
      <c r="F5666" t="s">
        <v>1140</v>
      </c>
      <c r="G5666" s="784" t="s">
        <v>4431</v>
      </c>
      <c r="H5666" s="784" t="s">
        <v>4431</v>
      </c>
      <c r="I5666" s="784" t="s">
        <v>5757</v>
      </c>
    </row>
    <row r="5667" spans="1:9" hidden="1">
      <c r="A5667" t="str">
        <f>Table_wabobpsvr_AzureCalc_AzureCalcRateCard[[#This Row],[ServiceName]]&amp;Table_wabobpsvr_AzureCalc_AzureCalcRateCard[[#This Row],[Price_Level]]&amp;Table_wabobpsvr_AzureCalc_AzureCalcRateCard[[#This Row],[Region]]</f>
        <v>Basic_D13 VM (Non-Windows)A6</v>
      </c>
      <c r="B5667">
        <v>6</v>
      </c>
      <c r="C5667" t="s">
        <v>701</v>
      </c>
      <c r="D5667" t="s">
        <v>181</v>
      </c>
      <c r="E5667">
        <v>0.68093999999999999</v>
      </c>
      <c r="F5667" t="s">
        <v>1140</v>
      </c>
      <c r="G5667" s="784" t="s">
        <v>4431</v>
      </c>
      <c r="H5667" s="784" t="s">
        <v>4431</v>
      </c>
      <c r="I5667" s="784" t="s">
        <v>5757</v>
      </c>
    </row>
    <row r="5668" spans="1:9" hidden="1">
      <c r="A5668" t="str">
        <f>Table_wabobpsvr_AzureCalc_AzureCalcRateCard[[#This Row],[ServiceName]]&amp;Table_wabobpsvr_AzureCalc_AzureCalcRateCard[[#This Row],[Price_Level]]&amp;Table_wabobpsvr_AzureCalc_AzureCalcRateCard[[#This Row],[Region]]</f>
        <v>Basic_D13 VM (Non-Windows)B6</v>
      </c>
      <c r="B5668">
        <v>6</v>
      </c>
      <c r="C5668" t="s">
        <v>701</v>
      </c>
      <c r="D5668" t="s">
        <v>182</v>
      </c>
      <c r="E5668">
        <v>0.65988000000000002</v>
      </c>
      <c r="F5668" t="s">
        <v>1140</v>
      </c>
      <c r="G5668" s="784" t="s">
        <v>4431</v>
      </c>
      <c r="H5668" s="784" t="s">
        <v>4431</v>
      </c>
      <c r="I5668" s="784" t="s">
        <v>5757</v>
      </c>
    </row>
    <row r="5669" spans="1:9" hidden="1">
      <c r="A5669" t="str">
        <f>Table_wabobpsvr_AzureCalc_AzureCalcRateCard[[#This Row],[ServiceName]]&amp;Table_wabobpsvr_AzureCalc_AzureCalcRateCard[[#This Row],[Price_Level]]&amp;Table_wabobpsvr_AzureCalc_AzureCalcRateCard[[#This Row],[Region]]</f>
        <v>Basic_D13 VM (Non-Windows)C6</v>
      </c>
      <c r="B5669">
        <v>6</v>
      </c>
      <c r="C5669" t="s">
        <v>701</v>
      </c>
      <c r="D5669" t="s">
        <v>184</v>
      </c>
      <c r="E5669">
        <v>0.63882000000000005</v>
      </c>
      <c r="F5669" t="s">
        <v>1140</v>
      </c>
      <c r="G5669" s="784" t="s">
        <v>4431</v>
      </c>
      <c r="H5669" s="784" t="s">
        <v>4431</v>
      </c>
      <c r="I5669" s="784" t="s">
        <v>5757</v>
      </c>
    </row>
    <row r="5670" spans="1:9" hidden="1">
      <c r="A5670" t="str">
        <f>Table_wabobpsvr_AzureCalc_AzureCalcRateCard[[#This Row],[ServiceName]]&amp;Table_wabobpsvr_AzureCalc_AzureCalcRateCard[[#This Row],[Price_Level]]&amp;Table_wabobpsvr_AzureCalc_AzureCalcRateCard[[#This Row],[Region]]</f>
        <v>Basic_D13 VM (Non-Windows)D6</v>
      </c>
      <c r="B5670">
        <v>6</v>
      </c>
      <c r="C5670" t="s">
        <v>701</v>
      </c>
      <c r="D5670" t="s">
        <v>183</v>
      </c>
      <c r="E5670">
        <v>0.61775999999999998</v>
      </c>
      <c r="F5670" t="s">
        <v>1140</v>
      </c>
      <c r="G5670" s="784" t="s">
        <v>4431</v>
      </c>
      <c r="H5670" s="784" t="s">
        <v>4431</v>
      </c>
      <c r="I5670" s="784" t="s">
        <v>5757</v>
      </c>
    </row>
    <row r="5671" spans="1:9" hidden="1">
      <c r="A5671" t="str">
        <f>Table_wabobpsvr_AzureCalc_AzureCalcRateCard[[#This Row],[ServiceName]]&amp;Table_wabobpsvr_AzureCalc_AzureCalcRateCard[[#This Row],[Price_Level]]&amp;Table_wabobpsvr_AzureCalc_AzureCalcRateCard[[#This Row],[Region]]</f>
        <v>Basic_D13 VM (Non-Windows)MOSP2</v>
      </c>
      <c r="B5671">
        <v>2</v>
      </c>
      <c r="C5671" t="s">
        <v>701</v>
      </c>
      <c r="D5671" t="s">
        <v>627</v>
      </c>
      <c r="E5671">
        <v>0.63</v>
      </c>
      <c r="F5671" t="s">
        <v>1140</v>
      </c>
      <c r="G5671" s="784" t="s">
        <v>4431</v>
      </c>
      <c r="H5671" s="784" t="s">
        <v>4431</v>
      </c>
      <c r="I5671" s="784" t="s">
        <v>5758</v>
      </c>
    </row>
    <row r="5672" spans="1:9" hidden="1">
      <c r="A5672" t="str">
        <f>Table_wabobpsvr_AzureCalc_AzureCalcRateCard[[#This Row],[ServiceName]]&amp;Table_wabobpsvr_AzureCalc_AzureCalcRateCard[[#This Row],[Price_Level]]&amp;Table_wabobpsvr_AzureCalc_AzureCalcRateCard[[#This Row],[Region]]</f>
        <v>Basic_D13 VM (Non-Windows)A2</v>
      </c>
      <c r="B5672">
        <v>2</v>
      </c>
      <c r="C5672" t="s">
        <v>701</v>
      </c>
      <c r="D5672" t="s">
        <v>181</v>
      </c>
      <c r="E5672">
        <v>0.61109999999999998</v>
      </c>
      <c r="F5672" t="s">
        <v>1140</v>
      </c>
      <c r="G5672" s="784" t="s">
        <v>4431</v>
      </c>
      <c r="H5672" s="784" t="s">
        <v>4431</v>
      </c>
      <c r="I5672" s="784" t="s">
        <v>5758</v>
      </c>
    </row>
    <row r="5673" spans="1:9" hidden="1">
      <c r="A5673" t="str">
        <f>Table_wabobpsvr_AzureCalc_AzureCalcRateCard[[#This Row],[ServiceName]]&amp;Table_wabobpsvr_AzureCalc_AzureCalcRateCard[[#This Row],[Price_Level]]&amp;Table_wabobpsvr_AzureCalc_AzureCalcRateCard[[#This Row],[Region]]</f>
        <v>Basic_D13 VM (Non-Windows)B2</v>
      </c>
      <c r="B5673">
        <v>2</v>
      </c>
      <c r="C5673" t="s">
        <v>701</v>
      </c>
      <c r="D5673" t="s">
        <v>182</v>
      </c>
      <c r="E5673">
        <v>0.59219999999999995</v>
      </c>
      <c r="F5673" t="s">
        <v>1140</v>
      </c>
      <c r="G5673" s="784" t="s">
        <v>4431</v>
      </c>
      <c r="H5673" s="784" t="s">
        <v>4431</v>
      </c>
      <c r="I5673" s="784" t="s">
        <v>5758</v>
      </c>
    </row>
    <row r="5674" spans="1:9" hidden="1">
      <c r="A5674" s="784" t="str">
        <f>Table_wabobpsvr_AzureCalc_AzureCalcRateCard[[#This Row],[ServiceName]]&amp;Table_wabobpsvr_AzureCalc_AzureCalcRateCard[[#This Row],[Price_Level]]&amp;Table_wabobpsvr_AzureCalc_AzureCalcRateCard[[#This Row],[Region]]</f>
        <v>Machine Learning API Service PredictionsA2</v>
      </c>
      <c r="B5674" s="784">
        <v>2</v>
      </c>
      <c r="C5674" s="784" t="s">
        <v>4431</v>
      </c>
      <c r="D5674" s="784" t="s">
        <v>181</v>
      </c>
      <c r="E5674" s="784">
        <v>999999</v>
      </c>
      <c r="F5674" s="784" t="s">
        <v>1131</v>
      </c>
      <c r="G5674" s="784" t="s">
        <v>4431</v>
      </c>
      <c r="H5674" s="784" t="s">
        <v>4431</v>
      </c>
      <c r="I5674" s="784" t="s">
        <v>4431</v>
      </c>
    </row>
    <row r="5675" spans="1:9" hidden="1">
      <c r="A5675" t="str">
        <f>Table_wabobpsvr_AzureCalc_AzureCalcRateCard[[#This Row],[ServiceName]]&amp;Table_wabobpsvr_AzureCalc_AzureCalcRateCard[[#This Row],[Price_Level]]&amp;Table_wabobpsvr_AzureCalc_AzureCalcRateCard[[#This Row],[Region]]</f>
        <v>Media Services Live Channel HoursA5</v>
      </c>
      <c r="B5675">
        <v>5</v>
      </c>
      <c r="C5675" t="s">
        <v>4431</v>
      </c>
      <c r="D5675" t="s">
        <v>181</v>
      </c>
      <c r="E5675">
        <v>999999</v>
      </c>
      <c r="F5675" t="s">
        <v>1102</v>
      </c>
      <c r="G5675" s="784" t="s">
        <v>4431</v>
      </c>
      <c r="H5675" s="784" t="s">
        <v>4431</v>
      </c>
      <c r="I5675" s="784" t="s">
        <v>4431</v>
      </c>
    </row>
    <row r="5676" spans="1:9" hidden="1">
      <c r="A5676" s="784" t="str">
        <f>Table_wabobpsvr_AzureCalc_AzureCalcRateCard[[#This Row],[ServiceName]]&amp;Table_wabobpsvr_AzureCalc_AzureCalcRateCard[[#This Row],[Price_Level]]&amp;Table_wabobpsvr_AzureCalc_AzureCalcRateCard[[#This Row],[Region]]</f>
        <v>Media Services Live Channel HoursB5</v>
      </c>
      <c r="B5676" s="784">
        <v>5</v>
      </c>
      <c r="C5676" s="784" t="s">
        <v>4431</v>
      </c>
      <c r="D5676" s="784" t="s">
        <v>182</v>
      </c>
      <c r="E5676" s="784">
        <v>999999</v>
      </c>
      <c r="F5676" s="784" t="s">
        <v>1102</v>
      </c>
      <c r="G5676" s="784" t="s">
        <v>4431</v>
      </c>
      <c r="H5676" s="784" t="s">
        <v>4431</v>
      </c>
      <c r="I5676" s="784" t="s">
        <v>4431</v>
      </c>
    </row>
    <row r="5677" spans="1:9" hidden="1">
      <c r="A5677" s="784" t="str">
        <f>Table_wabobpsvr_AzureCalc_AzureCalcRateCard[[#This Row],[ServiceName]]&amp;Table_wabobpsvr_AzureCalc_AzureCalcRateCard[[#This Row],[Price_Level]]&amp;Table_wabobpsvr_AzureCalc_AzureCalcRateCard[[#This Row],[Region]]</f>
        <v>Media Services Live Channel HoursC5</v>
      </c>
      <c r="B5677" s="784">
        <v>5</v>
      </c>
      <c r="C5677" s="784" t="s">
        <v>4431</v>
      </c>
      <c r="D5677" s="784" t="s">
        <v>184</v>
      </c>
      <c r="E5677" s="784">
        <v>999999</v>
      </c>
      <c r="F5677" s="784" t="s">
        <v>1102</v>
      </c>
      <c r="G5677" s="784" t="s">
        <v>4431</v>
      </c>
      <c r="H5677" s="784" t="s">
        <v>4431</v>
      </c>
      <c r="I5677" s="784" t="s">
        <v>4431</v>
      </c>
    </row>
    <row r="5678" spans="1:9" hidden="1">
      <c r="A5678" s="784" t="str">
        <f>Table_wabobpsvr_AzureCalc_AzureCalcRateCard[[#This Row],[ServiceName]]&amp;Table_wabobpsvr_AzureCalc_AzureCalcRateCard[[#This Row],[Price_Level]]&amp;Table_wabobpsvr_AzureCalc_AzureCalcRateCard[[#This Row],[Region]]</f>
        <v>Media Services Live Channel HoursD5</v>
      </c>
      <c r="B5678" s="784">
        <v>5</v>
      </c>
      <c r="C5678" s="784" t="s">
        <v>4431</v>
      </c>
      <c r="D5678" s="784" t="s">
        <v>183</v>
      </c>
      <c r="E5678" s="784">
        <v>999999</v>
      </c>
      <c r="F5678" s="784" t="s">
        <v>1102</v>
      </c>
      <c r="G5678" s="784" t="s">
        <v>4431</v>
      </c>
      <c r="H5678" s="784" t="s">
        <v>4431</v>
      </c>
      <c r="I5678" s="784" t="s">
        <v>4431</v>
      </c>
    </row>
    <row r="5679" spans="1:9" hidden="1">
      <c r="A5679" t="str">
        <f>Table_wabobpsvr_AzureCalc_AzureCalcRateCard[[#This Row],[ServiceName]]&amp;Table_wabobpsvr_AzureCalc_AzureCalcRateCard[[#This Row],[Price_Level]]&amp;Table_wabobpsvr_AzureCalc_AzureCalcRateCard[[#This Row],[Region]]</f>
        <v>Media Services Live Channel HoursMOSP1</v>
      </c>
      <c r="B5679">
        <v>1</v>
      </c>
      <c r="C5679" t="s">
        <v>4431</v>
      </c>
      <c r="D5679" t="s">
        <v>627</v>
      </c>
      <c r="E5679">
        <v>999999</v>
      </c>
      <c r="F5679" t="s">
        <v>1102</v>
      </c>
      <c r="G5679" s="784" t="s">
        <v>4431</v>
      </c>
      <c r="H5679" s="784" t="s">
        <v>4431</v>
      </c>
      <c r="I5679" s="784" t="s">
        <v>4431</v>
      </c>
    </row>
    <row r="5680" spans="1:9" hidden="1">
      <c r="A5680" s="784" t="str">
        <f>Table_wabobpsvr_AzureCalc_AzureCalcRateCard[[#This Row],[ServiceName]]&amp;Table_wabobpsvr_AzureCalc_AzureCalcRateCard[[#This Row],[Price_Level]]&amp;Table_wabobpsvr_AzureCalc_AzureCalcRateCard[[#This Row],[Region]]</f>
        <v>Media Services Live Channel HoursA1</v>
      </c>
      <c r="B5680" s="784">
        <v>1</v>
      </c>
      <c r="C5680" s="784" t="s">
        <v>4431</v>
      </c>
      <c r="D5680" s="784" t="s">
        <v>181</v>
      </c>
      <c r="E5680" s="784">
        <v>999999</v>
      </c>
      <c r="F5680" s="784" t="s">
        <v>1102</v>
      </c>
      <c r="G5680" s="784" t="s">
        <v>4431</v>
      </c>
      <c r="H5680" s="784" t="s">
        <v>4431</v>
      </c>
      <c r="I5680" s="784" t="s">
        <v>4431</v>
      </c>
    </row>
    <row r="5681" spans="1:9" hidden="1">
      <c r="A5681" s="784" t="str">
        <f>Table_wabobpsvr_AzureCalc_AzureCalcRateCard[[#This Row],[ServiceName]]&amp;Table_wabobpsvr_AzureCalc_AzureCalcRateCard[[#This Row],[Price_Level]]&amp;Table_wabobpsvr_AzureCalc_AzureCalcRateCard[[#This Row],[Region]]</f>
        <v>Media Services Live Channel HoursB1</v>
      </c>
      <c r="B5681" s="784">
        <v>1</v>
      </c>
      <c r="C5681" s="784" t="s">
        <v>4431</v>
      </c>
      <c r="D5681" s="784" t="s">
        <v>182</v>
      </c>
      <c r="E5681" s="784">
        <v>999999</v>
      </c>
      <c r="F5681" s="784" t="s">
        <v>1102</v>
      </c>
      <c r="G5681" s="784" t="s">
        <v>4431</v>
      </c>
      <c r="H5681" s="784" t="s">
        <v>4431</v>
      </c>
      <c r="I5681" s="784" t="s">
        <v>4431</v>
      </c>
    </row>
    <row r="5682" spans="1:9" hidden="1">
      <c r="A5682" s="784" t="str">
        <f>Table_wabobpsvr_AzureCalc_AzureCalcRateCard[[#This Row],[ServiceName]]&amp;Table_wabobpsvr_AzureCalc_AzureCalcRateCard[[#This Row],[Price_Level]]&amp;Table_wabobpsvr_AzureCalc_AzureCalcRateCard[[#This Row],[Region]]</f>
        <v>Media Services Live Channel HoursC1</v>
      </c>
      <c r="B5682" s="784">
        <v>1</v>
      </c>
      <c r="C5682" s="784" t="s">
        <v>4431</v>
      </c>
      <c r="D5682" s="784" t="s">
        <v>184</v>
      </c>
      <c r="E5682" s="784">
        <v>999999</v>
      </c>
      <c r="F5682" s="784" t="s">
        <v>1102</v>
      </c>
      <c r="G5682" s="784" t="s">
        <v>4431</v>
      </c>
      <c r="H5682" s="784" t="s">
        <v>4431</v>
      </c>
      <c r="I5682" s="784" t="s">
        <v>4431</v>
      </c>
    </row>
    <row r="5683" spans="1:9" hidden="1">
      <c r="A5683" s="784" t="str">
        <f>Table_wabobpsvr_AzureCalc_AzureCalcRateCard[[#This Row],[ServiceName]]&amp;Table_wabobpsvr_AzureCalc_AzureCalcRateCard[[#This Row],[Price_Level]]&amp;Table_wabobpsvr_AzureCalc_AzureCalcRateCard[[#This Row],[Region]]</f>
        <v>Machine Learning API Service PredictionsB11</v>
      </c>
      <c r="B5683" s="784">
        <v>11</v>
      </c>
      <c r="C5683" s="784" t="s">
        <v>4431</v>
      </c>
      <c r="D5683" s="784" t="s">
        <v>182</v>
      </c>
      <c r="E5683" s="784">
        <v>999999</v>
      </c>
      <c r="F5683" s="784" t="s">
        <v>1131</v>
      </c>
      <c r="G5683" s="784" t="s">
        <v>4431</v>
      </c>
      <c r="H5683" s="784" t="s">
        <v>4431</v>
      </c>
      <c r="I5683" s="784" t="s">
        <v>4431</v>
      </c>
    </row>
    <row r="5684" spans="1:9" hidden="1">
      <c r="A5684" s="784" t="str">
        <f>Table_wabobpsvr_AzureCalc_AzureCalcRateCard[[#This Row],[ServiceName]]&amp;Table_wabobpsvr_AzureCalc_AzureCalcRateCard[[#This Row],[Price_Level]]&amp;Table_wabobpsvr_AzureCalc_AzureCalcRateCard[[#This Row],[Region]]</f>
        <v>Machine Learning API Service PredictionsC11</v>
      </c>
      <c r="B5684" s="784">
        <v>11</v>
      </c>
      <c r="C5684" s="784" t="s">
        <v>4431</v>
      </c>
      <c r="D5684" s="784" t="s">
        <v>184</v>
      </c>
      <c r="E5684" s="784">
        <v>999999</v>
      </c>
      <c r="F5684" s="784" t="s">
        <v>1131</v>
      </c>
      <c r="G5684" s="784" t="s">
        <v>4431</v>
      </c>
      <c r="H5684" s="784" t="s">
        <v>4431</v>
      </c>
      <c r="I5684" s="784" t="s">
        <v>4431</v>
      </c>
    </row>
    <row r="5685" spans="1:9" hidden="1">
      <c r="A5685" s="784" t="str">
        <f>Table_wabobpsvr_AzureCalc_AzureCalcRateCard[[#This Row],[ServiceName]]&amp;Table_wabobpsvr_AzureCalc_AzureCalcRateCard[[#This Row],[Price_Level]]&amp;Table_wabobpsvr_AzureCalc_AzureCalcRateCard[[#This Row],[Region]]</f>
        <v>Machine Learning API Service PredictionsD11</v>
      </c>
      <c r="B5685" s="784">
        <v>11</v>
      </c>
      <c r="C5685" s="784" t="s">
        <v>4431</v>
      </c>
      <c r="D5685" s="784" t="s">
        <v>183</v>
      </c>
      <c r="E5685" s="784">
        <v>999999</v>
      </c>
      <c r="F5685" s="784" t="s">
        <v>1131</v>
      </c>
      <c r="G5685" s="784" t="s">
        <v>4431</v>
      </c>
      <c r="H5685" s="784" t="s">
        <v>4431</v>
      </c>
      <c r="I5685" s="784" t="s">
        <v>4431</v>
      </c>
    </row>
    <row r="5686" spans="1:9" hidden="1">
      <c r="A5686" t="str">
        <f>Table_wabobpsvr_AzureCalc_AzureCalcRateCard[[#This Row],[ServiceName]]&amp;Table_wabobpsvr_AzureCalc_AzureCalcRateCard[[#This Row],[Price_Level]]&amp;Table_wabobpsvr_AzureCalc_AzureCalcRateCard[[#This Row],[Region]]</f>
        <v>Machine Learning API Service PredictionsMOSP12</v>
      </c>
      <c r="B5686">
        <v>12</v>
      </c>
      <c r="C5686" t="s">
        <v>4431</v>
      </c>
      <c r="D5686" t="s">
        <v>627</v>
      </c>
      <c r="E5686">
        <v>999999</v>
      </c>
      <c r="F5686" t="s">
        <v>1131</v>
      </c>
      <c r="G5686" s="784" t="s">
        <v>4431</v>
      </c>
      <c r="H5686" s="784" t="s">
        <v>4431</v>
      </c>
      <c r="I5686" s="784" t="s">
        <v>4431</v>
      </c>
    </row>
    <row r="5687" spans="1:9" hidden="1">
      <c r="A5687" t="str">
        <f>Table_wabobpsvr_AzureCalc_AzureCalcRateCard[[#This Row],[ServiceName]]&amp;Table_wabobpsvr_AzureCalc_AzureCalcRateCard[[#This Row],[Price_Level]]&amp;Table_wabobpsvr_AzureCalc_AzureCalcRateCard[[#This Row],[Region]]</f>
        <v>Machine Learning API Service PredictionsA12</v>
      </c>
      <c r="B5687">
        <v>12</v>
      </c>
      <c r="C5687" t="s">
        <v>4431</v>
      </c>
      <c r="D5687" t="s">
        <v>181</v>
      </c>
      <c r="E5687">
        <v>999999</v>
      </c>
      <c r="F5687" t="s">
        <v>1131</v>
      </c>
      <c r="G5687" s="784" t="s">
        <v>4431</v>
      </c>
      <c r="H5687" s="784" t="s">
        <v>4431</v>
      </c>
      <c r="I5687" s="784" t="s">
        <v>4431</v>
      </c>
    </row>
    <row r="5688" spans="1:9" hidden="1">
      <c r="A5688" t="str">
        <f>Table_wabobpsvr_AzureCalc_AzureCalcRateCard[[#This Row],[ServiceName]]&amp;Table_wabobpsvr_AzureCalc_AzureCalcRateCard[[#This Row],[Price_Level]]&amp;Table_wabobpsvr_AzureCalc_AzureCalcRateCard[[#This Row],[Region]]</f>
        <v>Machine Learning API Service PredictionsB12</v>
      </c>
      <c r="B5688">
        <v>12</v>
      </c>
      <c r="C5688" t="s">
        <v>4431</v>
      </c>
      <c r="D5688" t="s">
        <v>182</v>
      </c>
      <c r="E5688">
        <v>999999</v>
      </c>
      <c r="F5688" t="s">
        <v>1131</v>
      </c>
      <c r="G5688" s="784" t="s">
        <v>4431</v>
      </c>
      <c r="H5688" s="784" t="s">
        <v>4431</v>
      </c>
      <c r="I5688" s="784" t="s">
        <v>4431</v>
      </c>
    </row>
    <row r="5689" spans="1:9" hidden="1">
      <c r="A5689" t="str">
        <f>Table_wabobpsvr_AzureCalc_AzureCalcRateCard[[#This Row],[ServiceName]]&amp;Table_wabobpsvr_AzureCalc_AzureCalcRateCard[[#This Row],[Price_Level]]&amp;Table_wabobpsvr_AzureCalc_AzureCalcRateCard[[#This Row],[Region]]</f>
        <v>Machine Learning API Service PredictionsC12</v>
      </c>
      <c r="B5689">
        <v>12</v>
      </c>
      <c r="C5689" t="s">
        <v>4431</v>
      </c>
      <c r="D5689" t="s">
        <v>184</v>
      </c>
      <c r="E5689">
        <v>999999</v>
      </c>
      <c r="F5689" t="s">
        <v>1131</v>
      </c>
      <c r="G5689" s="784" t="s">
        <v>4431</v>
      </c>
      <c r="H5689" s="784" t="s">
        <v>4431</v>
      </c>
      <c r="I5689" s="784" t="s">
        <v>4431</v>
      </c>
    </row>
    <row r="5690" spans="1:9" hidden="1">
      <c r="A5690" t="str">
        <f>Table_wabobpsvr_AzureCalc_AzureCalcRateCard[[#This Row],[ServiceName]]&amp;Table_wabobpsvr_AzureCalc_AzureCalcRateCard[[#This Row],[Price_Level]]&amp;Table_wabobpsvr_AzureCalc_AzureCalcRateCard[[#This Row],[Region]]</f>
        <v>Machine Learning API Service PredictionsD12</v>
      </c>
      <c r="B5690">
        <v>12</v>
      </c>
      <c r="C5690" t="s">
        <v>4431</v>
      </c>
      <c r="D5690" t="s">
        <v>183</v>
      </c>
      <c r="E5690">
        <v>999999</v>
      </c>
      <c r="F5690" t="s">
        <v>1131</v>
      </c>
      <c r="G5690" s="784" t="s">
        <v>4431</v>
      </c>
      <c r="H5690" s="784" t="s">
        <v>4431</v>
      </c>
      <c r="I5690" s="784" t="s">
        <v>4431</v>
      </c>
    </row>
    <row r="5691" spans="1:9" hidden="1">
      <c r="A5691" t="str">
        <f>Table_wabobpsvr_AzureCalc_AzureCalcRateCard[[#This Row],[ServiceName]]&amp;Table_wabobpsvr_AzureCalc_AzureCalcRateCard[[#This Row],[Price_Level]]&amp;Table_wabobpsvr_AzureCalc_AzureCalcRateCard[[#This Row],[Region]]</f>
        <v>Machine Learning API Service PredictionsMOSP13</v>
      </c>
      <c r="B5691">
        <v>13</v>
      </c>
      <c r="C5691" t="s">
        <v>4431</v>
      </c>
      <c r="D5691" t="s">
        <v>627</v>
      </c>
      <c r="E5691">
        <v>999999</v>
      </c>
      <c r="F5691" t="s">
        <v>1131</v>
      </c>
      <c r="G5691" s="784" t="s">
        <v>4431</v>
      </c>
      <c r="H5691" s="784" t="s">
        <v>4431</v>
      </c>
      <c r="I5691" s="784" t="s">
        <v>4431</v>
      </c>
    </row>
    <row r="5692" spans="1:9" hidden="1">
      <c r="A5692" t="str">
        <f>Table_wabobpsvr_AzureCalc_AzureCalcRateCard[[#This Row],[ServiceName]]&amp;Table_wabobpsvr_AzureCalc_AzureCalcRateCard[[#This Row],[Price_Level]]&amp;Table_wabobpsvr_AzureCalc_AzureCalcRateCard[[#This Row],[Region]]</f>
        <v>Machine Learning Studio Experiment HoursC14</v>
      </c>
      <c r="B5692">
        <v>14</v>
      </c>
      <c r="C5692" t="s">
        <v>4431</v>
      </c>
      <c r="D5692" t="s">
        <v>184</v>
      </c>
      <c r="E5692">
        <v>999999</v>
      </c>
      <c r="F5692" t="s">
        <v>1132</v>
      </c>
      <c r="G5692" s="784" t="s">
        <v>4431</v>
      </c>
      <c r="H5692" s="784" t="s">
        <v>4431</v>
      </c>
      <c r="I5692" s="784" t="s">
        <v>4431</v>
      </c>
    </row>
    <row r="5693" spans="1:9" hidden="1">
      <c r="A5693" t="str">
        <f>Table_wabobpsvr_AzureCalc_AzureCalcRateCard[[#This Row],[ServiceName]]&amp;Table_wabobpsvr_AzureCalc_AzureCalcRateCard[[#This Row],[Price_Level]]&amp;Table_wabobpsvr_AzureCalc_AzureCalcRateCard[[#This Row],[Region]]</f>
        <v>Machine Learning Studio Experiment HoursD14</v>
      </c>
      <c r="B5693">
        <v>14</v>
      </c>
      <c r="C5693" t="s">
        <v>4431</v>
      </c>
      <c r="D5693" t="s">
        <v>183</v>
      </c>
      <c r="E5693">
        <v>999999</v>
      </c>
      <c r="F5693" t="s">
        <v>1132</v>
      </c>
      <c r="G5693" s="784" t="s">
        <v>4431</v>
      </c>
      <c r="H5693" s="784" t="s">
        <v>4431</v>
      </c>
      <c r="I5693" s="784" t="s">
        <v>4431</v>
      </c>
    </row>
    <row r="5694" spans="1:9" hidden="1">
      <c r="A5694" t="str">
        <f>Table_wabobpsvr_AzureCalc_AzureCalcRateCard[[#This Row],[ServiceName]]&amp;Table_wabobpsvr_AzureCalc_AzureCalcRateCard[[#This Row],[Price_Level]]&amp;Table_wabobpsvr_AzureCalc_AzureCalcRateCard[[#This Row],[Region]]</f>
        <v>Standard DocumentDB DaysMOSP6</v>
      </c>
      <c r="B5694">
        <v>6</v>
      </c>
      <c r="C5694" t="s">
        <v>4431</v>
      </c>
      <c r="D5694" t="s">
        <v>627</v>
      </c>
      <c r="E5694">
        <v>999999</v>
      </c>
      <c r="F5694" t="s">
        <v>1133</v>
      </c>
      <c r="G5694" s="784" t="s">
        <v>4431</v>
      </c>
      <c r="H5694" s="784" t="s">
        <v>4431</v>
      </c>
      <c r="I5694" s="784" t="s">
        <v>4431</v>
      </c>
    </row>
    <row r="5695" spans="1:9" hidden="1">
      <c r="A5695" t="str">
        <f>Table_wabobpsvr_AzureCalc_AzureCalcRateCard[[#This Row],[ServiceName]]&amp;Table_wabobpsvr_AzureCalc_AzureCalcRateCard[[#This Row],[Price_Level]]&amp;Table_wabobpsvr_AzureCalc_AzureCalcRateCard[[#This Row],[Region]]</f>
        <v>Standard DocumentDB DaysA6</v>
      </c>
      <c r="B5695">
        <v>6</v>
      </c>
      <c r="C5695" t="s">
        <v>4431</v>
      </c>
      <c r="D5695" t="s">
        <v>181</v>
      </c>
      <c r="E5695">
        <v>999999</v>
      </c>
      <c r="F5695" t="s">
        <v>1133</v>
      </c>
      <c r="G5695" s="784" t="s">
        <v>4431</v>
      </c>
      <c r="H5695" s="784" t="s">
        <v>4431</v>
      </c>
      <c r="I5695" s="784" t="s">
        <v>4431</v>
      </c>
    </row>
    <row r="5696" spans="1:9" hidden="1">
      <c r="A5696" t="str">
        <f>Table_wabobpsvr_AzureCalc_AzureCalcRateCard[[#This Row],[ServiceName]]&amp;Table_wabobpsvr_AzureCalc_AzureCalcRateCard[[#This Row],[Price_Level]]&amp;Table_wabobpsvr_AzureCalc_AzureCalcRateCard[[#This Row],[Region]]</f>
        <v>Standard DocumentDB DaysB6</v>
      </c>
      <c r="B5696">
        <v>6</v>
      </c>
      <c r="C5696" t="s">
        <v>4431</v>
      </c>
      <c r="D5696" t="s">
        <v>182</v>
      </c>
      <c r="E5696">
        <v>999999</v>
      </c>
      <c r="F5696" t="s">
        <v>1133</v>
      </c>
      <c r="G5696" s="784" t="s">
        <v>4431</v>
      </c>
      <c r="H5696" s="784" t="s">
        <v>4431</v>
      </c>
      <c r="I5696" s="784" t="s">
        <v>4431</v>
      </c>
    </row>
    <row r="5697" spans="1:9" hidden="1">
      <c r="A5697" t="str">
        <f>Table_wabobpsvr_AzureCalc_AzureCalcRateCard[[#This Row],[ServiceName]]&amp;Table_wabobpsvr_AzureCalc_AzureCalcRateCard[[#This Row],[Price_Level]]&amp;Table_wabobpsvr_AzureCalc_AzureCalcRateCard[[#This Row],[Region]]</f>
        <v>Standard DocumentDB DaysC6</v>
      </c>
      <c r="B5697">
        <v>6</v>
      </c>
      <c r="C5697" t="s">
        <v>4431</v>
      </c>
      <c r="D5697" t="s">
        <v>184</v>
      </c>
      <c r="E5697">
        <v>999999</v>
      </c>
      <c r="F5697" t="s">
        <v>1133</v>
      </c>
      <c r="G5697" s="784" t="s">
        <v>4431</v>
      </c>
      <c r="H5697" s="784" t="s">
        <v>4431</v>
      </c>
      <c r="I5697" s="784" t="s">
        <v>4431</v>
      </c>
    </row>
    <row r="5698" spans="1:9" hidden="1">
      <c r="A5698" t="str">
        <f>Table_wabobpsvr_AzureCalc_AzureCalcRateCard[[#This Row],[ServiceName]]&amp;Table_wabobpsvr_AzureCalc_AzureCalcRateCard[[#This Row],[Price_Level]]&amp;Table_wabobpsvr_AzureCalc_AzureCalcRateCard[[#This Row],[Region]]</f>
        <v>Standard DocumentDB DaysD6</v>
      </c>
      <c r="B5698">
        <v>6</v>
      </c>
      <c r="C5698" t="s">
        <v>4431</v>
      </c>
      <c r="D5698" t="s">
        <v>183</v>
      </c>
      <c r="E5698">
        <v>999999</v>
      </c>
      <c r="F5698" t="s">
        <v>1133</v>
      </c>
      <c r="G5698" s="784" t="s">
        <v>4431</v>
      </c>
      <c r="H5698" s="784" t="s">
        <v>4431</v>
      </c>
      <c r="I5698" s="784" t="s">
        <v>4431</v>
      </c>
    </row>
    <row r="5699" spans="1:9" hidden="1">
      <c r="A5699" t="str">
        <f>Table_wabobpsvr_AzureCalc_AzureCalcRateCard[[#This Row],[ServiceName]]&amp;Table_wabobpsvr_AzureCalc_AzureCalcRateCard[[#This Row],[Price_Level]]&amp;Table_wabobpsvr_AzureCalc_AzureCalcRateCard[[#This Row],[Region]]</f>
        <v>Standard DocumentDB DaysMOSP2</v>
      </c>
      <c r="B5699">
        <v>2</v>
      </c>
      <c r="C5699" t="s">
        <v>4431</v>
      </c>
      <c r="D5699" t="s">
        <v>627</v>
      </c>
      <c r="E5699">
        <v>999999</v>
      </c>
      <c r="F5699" t="s">
        <v>1133</v>
      </c>
      <c r="G5699" s="784" t="s">
        <v>4431</v>
      </c>
      <c r="H5699" s="784" t="s">
        <v>4431</v>
      </c>
      <c r="I5699" s="784" t="s">
        <v>4431</v>
      </c>
    </row>
    <row r="5700" spans="1:9" hidden="1">
      <c r="A5700" t="str">
        <f>Table_wabobpsvr_AzureCalc_AzureCalcRateCard[[#This Row],[ServiceName]]&amp;Table_wabobpsvr_AzureCalc_AzureCalcRateCard[[#This Row],[Price_Level]]&amp;Table_wabobpsvr_AzureCalc_AzureCalcRateCard[[#This Row],[Region]]</f>
        <v>Standard DocumentDB DaysA2</v>
      </c>
      <c r="B5700">
        <v>2</v>
      </c>
      <c r="C5700" t="s">
        <v>4431</v>
      </c>
      <c r="D5700" t="s">
        <v>181</v>
      </c>
      <c r="E5700">
        <v>999999</v>
      </c>
      <c r="F5700" t="s">
        <v>1133</v>
      </c>
      <c r="G5700" s="784" t="s">
        <v>4431</v>
      </c>
      <c r="H5700" s="784" t="s">
        <v>4431</v>
      </c>
      <c r="I5700" s="784" t="s">
        <v>4431</v>
      </c>
    </row>
    <row r="5701" spans="1:9" hidden="1">
      <c r="A5701" t="str">
        <f>Table_wabobpsvr_AzureCalc_AzureCalcRateCard[[#This Row],[ServiceName]]&amp;Table_wabobpsvr_AzureCalc_AzureCalcRateCard[[#This Row],[Price_Level]]&amp;Table_wabobpsvr_AzureCalc_AzureCalcRateCard[[#This Row],[Region]]</f>
        <v>Oracle Database Standard (32 core)MOSP</v>
      </c>
      <c r="C5701" t="s">
        <v>91</v>
      </c>
      <c r="D5701" t="s">
        <v>627</v>
      </c>
      <c r="E5701">
        <v>10.199999999999999</v>
      </c>
      <c r="F5701" t="s">
        <v>3377</v>
      </c>
      <c r="G5701" s="784" t="s">
        <v>4431</v>
      </c>
      <c r="H5701" s="784" t="s">
        <v>4431</v>
      </c>
      <c r="I5701" s="784" t="s">
        <v>5759</v>
      </c>
    </row>
    <row r="5702" spans="1:9" hidden="1">
      <c r="A5702" t="str">
        <f>Table_wabobpsvr_AzureCalc_AzureCalcRateCard[[#This Row],[ServiceName]]&amp;Table_wabobpsvr_AzureCalc_AzureCalcRateCard[[#This Row],[Price_Level]]&amp;Table_wabobpsvr_AzureCalc_AzureCalcRateCard[[#This Row],[Region]]</f>
        <v>Oracle Database Standard (32 core)A</v>
      </c>
      <c r="C5702" t="s">
        <v>91</v>
      </c>
      <c r="D5702" t="s">
        <v>181</v>
      </c>
      <c r="E5702">
        <v>10.199999999999999</v>
      </c>
      <c r="F5702" t="s">
        <v>3377</v>
      </c>
      <c r="G5702" s="784" t="s">
        <v>3378</v>
      </c>
      <c r="H5702" s="784" t="s">
        <v>3379</v>
      </c>
      <c r="I5702" s="784" t="s">
        <v>5759</v>
      </c>
    </row>
    <row r="5703" spans="1:9" hidden="1">
      <c r="A5703" t="str">
        <f>Table_wabobpsvr_AzureCalc_AzureCalcRateCard[[#This Row],[ServiceName]]&amp;Table_wabobpsvr_AzureCalc_AzureCalcRateCard[[#This Row],[Price_Level]]&amp;Table_wabobpsvr_AzureCalc_AzureCalcRateCard[[#This Row],[Region]]</f>
        <v>Oracle Database Standard (32 core)B</v>
      </c>
      <c r="C5703" t="s">
        <v>91</v>
      </c>
      <c r="D5703" t="s">
        <v>182</v>
      </c>
      <c r="E5703">
        <v>10.199999999999999</v>
      </c>
      <c r="F5703" t="s">
        <v>3377</v>
      </c>
      <c r="G5703" s="784" t="s">
        <v>3378</v>
      </c>
      <c r="H5703" s="784" t="s">
        <v>3379</v>
      </c>
      <c r="I5703" s="784" t="s">
        <v>5759</v>
      </c>
    </row>
    <row r="5704" spans="1:9" hidden="1">
      <c r="A5704" t="str">
        <f>Table_wabobpsvr_AzureCalc_AzureCalcRateCard[[#This Row],[ServiceName]]&amp;Table_wabobpsvr_AzureCalc_AzureCalcRateCard[[#This Row],[Price_Level]]&amp;Table_wabobpsvr_AzureCalc_AzureCalcRateCard[[#This Row],[Region]]</f>
        <v>Oracle Database Standard (32 core)C</v>
      </c>
      <c r="C5704" t="s">
        <v>91</v>
      </c>
      <c r="D5704" t="s">
        <v>184</v>
      </c>
      <c r="E5704">
        <v>10.199999999999999</v>
      </c>
      <c r="F5704" t="s">
        <v>3377</v>
      </c>
      <c r="G5704" s="784" t="s">
        <v>3378</v>
      </c>
      <c r="H5704" s="784" t="s">
        <v>3379</v>
      </c>
      <c r="I5704" s="784" t="s">
        <v>5759</v>
      </c>
    </row>
    <row r="5705" spans="1:9" hidden="1">
      <c r="A5705" t="str">
        <f>Table_wabobpsvr_AzureCalc_AzureCalcRateCard[[#This Row],[ServiceName]]&amp;Table_wabobpsvr_AzureCalc_AzureCalcRateCard[[#This Row],[Price_Level]]&amp;Table_wabobpsvr_AzureCalc_AzureCalcRateCard[[#This Row],[Region]]</f>
        <v>Oracle Database Standard (32 core)D</v>
      </c>
      <c r="C5705" t="s">
        <v>91</v>
      </c>
      <c r="D5705" t="s">
        <v>183</v>
      </c>
      <c r="E5705">
        <v>10.199999999999999</v>
      </c>
      <c r="F5705" t="s">
        <v>3377</v>
      </c>
      <c r="G5705" s="784" t="s">
        <v>3378</v>
      </c>
      <c r="H5705" s="784" t="s">
        <v>3379</v>
      </c>
      <c r="I5705" s="784" t="s">
        <v>5759</v>
      </c>
    </row>
    <row r="5706" spans="1:9" hidden="1">
      <c r="A5706" t="str">
        <f>Table_wabobpsvr_AzureCalc_AzureCalcRateCard[[#This Row],[ServiceName]]&amp;Table_wabobpsvr_AzureCalc_AzureCalcRateCard[[#This Row],[Price_Level]]&amp;Table_wabobpsvr_AzureCalc_AzureCalcRateCard[[#This Row],[Region]]</f>
        <v>Oracle Weblogic Server Enterprise (32 core)MOSP</v>
      </c>
      <c r="C5706" t="s">
        <v>91</v>
      </c>
      <c r="D5706" t="s">
        <v>627</v>
      </c>
      <c r="E5706">
        <v>20.48</v>
      </c>
      <c r="F5706" t="s">
        <v>3380</v>
      </c>
      <c r="G5706" s="784" t="s">
        <v>4431</v>
      </c>
      <c r="H5706" s="784" t="s">
        <v>4431</v>
      </c>
      <c r="I5706" s="784" t="s">
        <v>5760</v>
      </c>
    </row>
    <row r="5707" spans="1:9" hidden="1">
      <c r="A5707" t="str">
        <f>Table_wabobpsvr_AzureCalc_AzureCalcRateCard[[#This Row],[ServiceName]]&amp;Table_wabobpsvr_AzureCalc_AzureCalcRateCard[[#This Row],[Price_Level]]&amp;Table_wabobpsvr_AzureCalc_AzureCalcRateCard[[#This Row],[Region]]</f>
        <v>Oracle Weblogic Server Enterprise (32 core)A</v>
      </c>
      <c r="C5707" t="s">
        <v>91</v>
      </c>
      <c r="D5707" t="s">
        <v>181</v>
      </c>
      <c r="E5707">
        <v>20.48</v>
      </c>
      <c r="F5707" t="s">
        <v>3380</v>
      </c>
      <c r="G5707" s="784" t="s">
        <v>3381</v>
      </c>
      <c r="H5707" s="784" t="s">
        <v>3382</v>
      </c>
      <c r="I5707" s="784" t="s">
        <v>5760</v>
      </c>
    </row>
    <row r="5708" spans="1:9" hidden="1">
      <c r="A5708" t="str">
        <f>Table_wabobpsvr_AzureCalc_AzureCalcRateCard[[#This Row],[ServiceName]]&amp;Table_wabobpsvr_AzureCalc_AzureCalcRateCard[[#This Row],[Price_Level]]&amp;Table_wabobpsvr_AzureCalc_AzureCalcRateCard[[#This Row],[Region]]</f>
        <v>Oracle Weblogic Server Enterprise (32 core)B</v>
      </c>
      <c r="C5708" t="s">
        <v>91</v>
      </c>
      <c r="D5708" t="s">
        <v>182</v>
      </c>
      <c r="E5708">
        <v>20.48</v>
      </c>
      <c r="F5708" t="s">
        <v>3380</v>
      </c>
      <c r="G5708" s="784" t="s">
        <v>3381</v>
      </c>
      <c r="H5708" s="784" t="s">
        <v>3382</v>
      </c>
      <c r="I5708" s="784" t="s">
        <v>5760</v>
      </c>
    </row>
    <row r="5709" spans="1:9" hidden="1">
      <c r="A5709" t="str">
        <f>Table_wabobpsvr_AzureCalc_AzureCalcRateCard[[#This Row],[ServiceName]]&amp;Table_wabobpsvr_AzureCalc_AzureCalcRateCard[[#This Row],[Price_Level]]&amp;Table_wabobpsvr_AzureCalc_AzureCalcRateCard[[#This Row],[Region]]</f>
        <v>Oracle Weblogic Server Enterprise (32 core)C</v>
      </c>
      <c r="C5709" t="s">
        <v>91</v>
      </c>
      <c r="D5709" t="s">
        <v>184</v>
      </c>
      <c r="E5709">
        <v>20.48</v>
      </c>
      <c r="F5709" t="s">
        <v>3380</v>
      </c>
      <c r="G5709" s="784" t="s">
        <v>3381</v>
      </c>
      <c r="H5709" s="784" t="s">
        <v>3382</v>
      </c>
      <c r="I5709" s="784" t="s">
        <v>5760</v>
      </c>
    </row>
    <row r="5710" spans="1:9" hidden="1">
      <c r="A5710" t="str">
        <f>Table_wabobpsvr_AzureCalc_AzureCalcRateCard[[#This Row],[ServiceName]]&amp;Table_wabobpsvr_AzureCalc_AzureCalcRateCard[[#This Row],[Price_Level]]&amp;Table_wabobpsvr_AzureCalc_AzureCalcRateCard[[#This Row],[Region]]</f>
        <v>A11 Cloud ServicesMOSP3</v>
      </c>
      <c r="B5710">
        <v>3</v>
      </c>
      <c r="C5710" t="s">
        <v>701</v>
      </c>
      <c r="D5710" t="s">
        <v>627</v>
      </c>
      <c r="E5710">
        <v>3.04</v>
      </c>
      <c r="F5710" t="s">
        <v>1266</v>
      </c>
      <c r="G5710" s="784" t="s">
        <v>4431</v>
      </c>
      <c r="H5710" s="784" t="s">
        <v>4431</v>
      </c>
      <c r="I5710" s="784" t="s">
        <v>5761</v>
      </c>
    </row>
    <row r="5711" spans="1:9" hidden="1">
      <c r="A5711" t="str">
        <f>Table_wabobpsvr_AzureCalc_AzureCalcRateCard[[#This Row],[ServiceName]]&amp;Table_wabobpsvr_AzureCalc_AzureCalcRateCard[[#This Row],[Price_Level]]&amp;Table_wabobpsvr_AzureCalc_AzureCalcRateCard[[#This Row],[Region]]</f>
        <v>A10 Cloud ServicesA12</v>
      </c>
      <c r="B5711">
        <v>12</v>
      </c>
      <c r="C5711" t="s">
        <v>701</v>
      </c>
      <c r="D5711" t="s">
        <v>181</v>
      </c>
      <c r="E5711">
        <v>1.833</v>
      </c>
      <c r="F5711" t="s">
        <v>1273</v>
      </c>
      <c r="G5711" s="784" t="s">
        <v>4540</v>
      </c>
      <c r="H5711" s="784" t="s">
        <v>4541</v>
      </c>
      <c r="I5711" s="784" t="s">
        <v>5762</v>
      </c>
    </row>
    <row r="5712" spans="1:9" hidden="1">
      <c r="A5712" t="str">
        <f>Table_wabobpsvr_AzureCalc_AzureCalcRateCard[[#This Row],[ServiceName]]&amp;Table_wabobpsvr_AzureCalc_AzureCalcRateCard[[#This Row],[Price_Level]]&amp;Table_wabobpsvr_AzureCalc_AzureCalcRateCard[[#This Row],[Region]]</f>
        <v>A10 Cloud ServicesB12</v>
      </c>
      <c r="B5712">
        <v>12</v>
      </c>
      <c r="C5712" t="s">
        <v>701</v>
      </c>
      <c r="D5712" t="s">
        <v>182</v>
      </c>
      <c r="E5712">
        <v>1.7769999999999999</v>
      </c>
      <c r="F5712" t="s">
        <v>1273</v>
      </c>
      <c r="G5712" s="784" t="s">
        <v>4540</v>
      </c>
      <c r="H5712" s="784" t="s">
        <v>4541</v>
      </c>
      <c r="I5712" s="784" t="s">
        <v>5762</v>
      </c>
    </row>
    <row r="5713" spans="1:9" hidden="1">
      <c r="A5713" s="784" t="str">
        <f>Table_wabobpsvr_AzureCalc_AzureCalcRateCard[[#This Row],[ServiceName]]&amp;Table_wabobpsvr_AzureCalc_AzureCalcRateCard[[#This Row],[Price_Level]]&amp;Table_wabobpsvr_AzureCalc_AzureCalcRateCard[[#This Row],[Region]]</f>
        <v>A10 Cloud ServicesC12</v>
      </c>
      <c r="B5713" s="784">
        <v>12</v>
      </c>
      <c r="C5713" s="784" t="s">
        <v>701</v>
      </c>
      <c r="D5713" s="784" t="s">
        <v>184</v>
      </c>
      <c r="E5713" s="784">
        <v>1.72</v>
      </c>
      <c r="F5713" s="784" t="s">
        <v>1273</v>
      </c>
      <c r="G5713" s="784" t="s">
        <v>4540</v>
      </c>
      <c r="H5713" s="784" t="s">
        <v>4541</v>
      </c>
      <c r="I5713" s="784" t="s">
        <v>5762</v>
      </c>
    </row>
    <row r="5714" spans="1:9" hidden="1">
      <c r="A5714" s="784" t="str">
        <f>Table_wabobpsvr_AzureCalc_AzureCalcRateCard[[#This Row],[ServiceName]]&amp;Table_wabobpsvr_AzureCalc_AzureCalcRateCard[[#This Row],[Price_Level]]&amp;Table_wabobpsvr_AzureCalc_AzureCalcRateCard[[#This Row],[Region]]</f>
        <v>A10 Cloud ServicesD12</v>
      </c>
      <c r="B5714" s="784">
        <v>12</v>
      </c>
      <c r="C5714" s="784" t="s">
        <v>701</v>
      </c>
      <c r="D5714" s="784" t="s">
        <v>183</v>
      </c>
      <c r="E5714" s="784">
        <v>1.663</v>
      </c>
      <c r="F5714" s="784" t="s">
        <v>1273</v>
      </c>
      <c r="G5714" s="784" t="s">
        <v>4540</v>
      </c>
      <c r="H5714" s="784" t="s">
        <v>4541</v>
      </c>
      <c r="I5714" s="784" t="s">
        <v>5762</v>
      </c>
    </row>
    <row r="5715" spans="1:9" hidden="1">
      <c r="A5715" s="784" t="str">
        <f>Table_wabobpsvr_AzureCalc_AzureCalcRateCard[[#This Row],[ServiceName]]&amp;Table_wabobpsvr_AzureCalc_AzureCalcRateCard[[#This Row],[Price_Level]]&amp;Table_wabobpsvr_AzureCalc_AzureCalcRateCard[[#This Row],[Region]]</f>
        <v>A10 Cloud ServicesMOSP3</v>
      </c>
      <c r="B5715" s="784">
        <v>3</v>
      </c>
      <c r="C5715" s="784" t="s">
        <v>701</v>
      </c>
      <c r="D5715" s="784" t="s">
        <v>627</v>
      </c>
      <c r="E5715" s="784">
        <v>1.64</v>
      </c>
      <c r="F5715" s="784" t="s">
        <v>1273</v>
      </c>
      <c r="G5715" s="784" t="s">
        <v>4431</v>
      </c>
      <c r="H5715" s="784" t="s">
        <v>4431</v>
      </c>
      <c r="I5715" s="784" t="s">
        <v>5763</v>
      </c>
    </row>
    <row r="5716" spans="1:9" hidden="1">
      <c r="A5716" t="str">
        <f>Table_wabobpsvr_AzureCalc_AzureCalcRateCard[[#This Row],[ServiceName]]&amp;Table_wabobpsvr_AzureCalc_AzureCalcRateCard[[#This Row],[Price_Level]]&amp;Table_wabobpsvr_AzureCalc_AzureCalcRateCard[[#This Row],[Region]]</f>
        <v>A10 Cloud ServicesA3</v>
      </c>
      <c r="B5716">
        <v>3</v>
      </c>
      <c r="C5716" t="s">
        <v>701</v>
      </c>
      <c r="D5716" t="s">
        <v>181</v>
      </c>
      <c r="E5716">
        <v>1.591</v>
      </c>
      <c r="F5716" t="s">
        <v>1273</v>
      </c>
      <c r="G5716" s="784" t="s">
        <v>4542</v>
      </c>
      <c r="H5716" s="784" t="s">
        <v>4543</v>
      </c>
      <c r="I5716" s="784" t="s">
        <v>5763</v>
      </c>
    </row>
    <row r="5717" spans="1:9" hidden="1">
      <c r="A5717" s="784" t="str">
        <f>Table_wabobpsvr_AzureCalc_AzureCalcRateCard[[#This Row],[ServiceName]]&amp;Table_wabobpsvr_AzureCalc_AzureCalcRateCard[[#This Row],[Price_Level]]&amp;Table_wabobpsvr_AzureCalc_AzureCalcRateCard[[#This Row],[Region]]</f>
        <v>A10 Cloud ServicesB3</v>
      </c>
      <c r="B5717" s="784">
        <v>3</v>
      </c>
      <c r="C5717" s="784" t="s">
        <v>701</v>
      </c>
      <c r="D5717" s="784" t="s">
        <v>182</v>
      </c>
      <c r="E5717" s="784">
        <v>1.542</v>
      </c>
      <c r="F5717" s="784" t="s">
        <v>1273</v>
      </c>
      <c r="G5717" s="784" t="s">
        <v>4542</v>
      </c>
      <c r="H5717" s="784" t="s">
        <v>4543</v>
      </c>
      <c r="I5717" s="784" t="s">
        <v>5763</v>
      </c>
    </row>
    <row r="5718" spans="1:9" hidden="1">
      <c r="A5718" s="784" t="str">
        <f>Table_wabobpsvr_AzureCalc_AzureCalcRateCard[[#This Row],[ServiceName]]&amp;Table_wabobpsvr_AzureCalc_AzureCalcRateCard[[#This Row],[Price_Level]]&amp;Table_wabobpsvr_AzureCalc_AzureCalcRateCard[[#This Row],[Region]]</f>
        <v>Oracle Weblogic Server Enterprise (32 core)D</v>
      </c>
      <c r="B5718" s="784"/>
      <c r="C5718" s="784" t="s">
        <v>91</v>
      </c>
      <c r="D5718" s="784" t="s">
        <v>183</v>
      </c>
      <c r="E5718" s="784">
        <v>20.48</v>
      </c>
      <c r="F5718" s="784" t="s">
        <v>3380</v>
      </c>
      <c r="G5718" s="784" t="s">
        <v>3381</v>
      </c>
      <c r="H5718" s="784" t="s">
        <v>3382</v>
      </c>
      <c r="I5718" s="784" t="s">
        <v>5760</v>
      </c>
    </row>
    <row r="5719" spans="1:9" hidden="1">
      <c r="A5719" s="784" t="str">
        <f>Table_wabobpsvr_AzureCalc_AzureCalcRateCard[[#This Row],[ServiceName]]&amp;Table_wabobpsvr_AzureCalc_AzureCalcRateCard[[#This Row],[Price_Level]]&amp;Table_wabobpsvr_AzureCalc_AzureCalcRateCard[[#This Row],[Region]]</f>
        <v>CDN Data Transfer - Zone 1MOSP14</v>
      </c>
      <c r="B5719" s="784">
        <v>14</v>
      </c>
      <c r="C5719" s="784" t="s">
        <v>4431</v>
      </c>
      <c r="D5719" s="784" t="s">
        <v>627</v>
      </c>
      <c r="E5719" s="784">
        <v>999999</v>
      </c>
      <c r="F5719" s="784" t="s">
        <v>788</v>
      </c>
      <c r="G5719" s="784" t="s">
        <v>4431</v>
      </c>
      <c r="H5719" s="784" t="s">
        <v>4431</v>
      </c>
      <c r="I5719" s="784" t="s">
        <v>4431</v>
      </c>
    </row>
    <row r="5720" spans="1:9" hidden="1">
      <c r="A5720" s="784" t="str">
        <f>Table_wabobpsvr_AzureCalc_AzureCalcRateCard[[#This Row],[ServiceName]]&amp;Table_wabobpsvr_AzureCalc_AzureCalcRateCard[[#This Row],[Price_Level]]&amp;Table_wabobpsvr_AzureCalc_AzureCalcRateCard[[#This Row],[Region]]</f>
        <v>CDN Data Transfer - Zone 1A14</v>
      </c>
      <c r="B5720" s="784">
        <v>14</v>
      </c>
      <c r="C5720" s="784" t="s">
        <v>4431</v>
      </c>
      <c r="D5720" s="784" t="s">
        <v>181</v>
      </c>
      <c r="E5720" s="784">
        <v>999999</v>
      </c>
      <c r="F5720" s="784" t="s">
        <v>788</v>
      </c>
      <c r="G5720" s="784" t="s">
        <v>4431</v>
      </c>
      <c r="H5720" s="784" t="s">
        <v>4431</v>
      </c>
      <c r="I5720" s="784" t="s">
        <v>4431</v>
      </c>
    </row>
    <row r="5721" spans="1:9" hidden="1">
      <c r="A5721" s="784" t="str">
        <f>Table_wabobpsvr_AzureCalc_AzureCalcRateCard[[#This Row],[ServiceName]]&amp;Table_wabobpsvr_AzureCalc_AzureCalcRateCard[[#This Row],[Price_Level]]&amp;Table_wabobpsvr_AzureCalc_AzureCalcRateCard[[#This Row],[Region]]</f>
        <v>CDN Data Transfer - Zone 1B14</v>
      </c>
      <c r="B5721" s="784">
        <v>14</v>
      </c>
      <c r="C5721" s="784" t="s">
        <v>4431</v>
      </c>
      <c r="D5721" s="784" t="s">
        <v>182</v>
      </c>
      <c r="E5721" s="784">
        <v>999999</v>
      </c>
      <c r="F5721" s="784" t="s">
        <v>788</v>
      </c>
      <c r="G5721" s="784" t="s">
        <v>4431</v>
      </c>
      <c r="H5721" s="784" t="s">
        <v>4431</v>
      </c>
      <c r="I5721" s="784" t="s">
        <v>4431</v>
      </c>
    </row>
    <row r="5722" spans="1:9" hidden="1">
      <c r="A5722" s="784" t="str">
        <f>Table_wabobpsvr_AzureCalc_AzureCalcRateCard[[#This Row],[ServiceName]]&amp;Table_wabobpsvr_AzureCalc_AzureCalcRateCard[[#This Row],[Price_Level]]&amp;Table_wabobpsvr_AzureCalc_AzureCalcRateCard[[#This Row],[Region]]</f>
        <v>CDN Data Transfer - Zone 1C14</v>
      </c>
      <c r="B5722" s="784">
        <v>14</v>
      </c>
      <c r="C5722" s="784" t="s">
        <v>4431</v>
      </c>
      <c r="D5722" s="784" t="s">
        <v>184</v>
      </c>
      <c r="E5722" s="784">
        <v>999999</v>
      </c>
      <c r="F5722" s="784" t="s">
        <v>788</v>
      </c>
      <c r="G5722" s="784" t="s">
        <v>4431</v>
      </c>
      <c r="H5722" s="784" t="s">
        <v>4431</v>
      </c>
      <c r="I5722" s="784" t="s">
        <v>4431</v>
      </c>
    </row>
    <row r="5723" spans="1:9" hidden="1">
      <c r="A5723" t="str">
        <f>Table_wabobpsvr_AzureCalc_AzureCalcRateCard[[#This Row],[ServiceName]]&amp;Table_wabobpsvr_AzureCalc_AzureCalcRateCard[[#This Row],[Price_Level]]&amp;Table_wabobpsvr_AzureCalc_AzureCalcRateCard[[#This Row],[Region]]</f>
        <v>CDN Data Transfer - Zone 1D14</v>
      </c>
      <c r="B5723">
        <v>14</v>
      </c>
      <c r="C5723" t="s">
        <v>4431</v>
      </c>
      <c r="D5723" t="s">
        <v>183</v>
      </c>
      <c r="E5723">
        <v>999999</v>
      </c>
      <c r="F5723" t="s">
        <v>788</v>
      </c>
      <c r="G5723" s="784" t="s">
        <v>4431</v>
      </c>
      <c r="H5723" s="784" t="s">
        <v>4431</v>
      </c>
      <c r="I5723" s="784" t="s">
        <v>4431</v>
      </c>
    </row>
    <row r="5724" spans="1:9" hidden="1">
      <c r="A5724" t="str">
        <f>Table_wabobpsvr_AzureCalc_AzureCalcRateCard[[#This Row],[ServiceName]]&amp;Table_wabobpsvr_AzureCalc_AzureCalcRateCard[[#This Row],[Price_Level]]&amp;Table_wabobpsvr_AzureCalc_AzureCalcRateCard[[#This Row],[Region]]</f>
        <v>CDN Data Transfer - Zone 1 - Tier 2MOSP14</v>
      </c>
      <c r="B5724">
        <v>14</v>
      </c>
      <c r="C5724" t="s">
        <v>4431</v>
      </c>
      <c r="D5724" t="s">
        <v>627</v>
      </c>
      <c r="E5724">
        <v>999999</v>
      </c>
      <c r="F5724" t="s">
        <v>954</v>
      </c>
      <c r="G5724" s="784" t="s">
        <v>4431</v>
      </c>
      <c r="H5724" s="784" t="s">
        <v>4431</v>
      </c>
      <c r="I5724" s="784" t="s">
        <v>4431</v>
      </c>
    </row>
    <row r="5725" spans="1:9" hidden="1">
      <c r="A5725" t="str">
        <f>Table_wabobpsvr_AzureCalc_AzureCalcRateCard[[#This Row],[ServiceName]]&amp;Table_wabobpsvr_AzureCalc_AzureCalcRateCard[[#This Row],[Price_Level]]&amp;Table_wabobpsvr_AzureCalc_AzureCalcRateCard[[#This Row],[Region]]</f>
        <v>CDN Data Transfer - Zone 1 - Tier 2A14</v>
      </c>
      <c r="B5725">
        <v>14</v>
      </c>
      <c r="C5725" t="s">
        <v>4431</v>
      </c>
      <c r="D5725" t="s">
        <v>181</v>
      </c>
      <c r="E5725">
        <v>999999</v>
      </c>
      <c r="F5725" t="s">
        <v>954</v>
      </c>
      <c r="G5725" s="784" t="s">
        <v>4431</v>
      </c>
      <c r="H5725" s="784" t="s">
        <v>4431</v>
      </c>
      <c r="I5725" s="784" t="s">
        <v>4431</v>
      </c>
    </row>
    <row r="5726" spans="1:9" hidden="1">
      <c r="A5726" t="str">
        <f>Table_wabobpsvr_AzureCalc_AzureCalcRateCard[[#This Row],[ServiceName]]&amp;Table_wabobpsvr_AzureCalc_AzureCalcRateCard[[#This Row],[Price_Level]]&amp;Table_wabobpsvr_AzureCalc_AzureCalcRateCard[[#This Row],[Region]]</f>
        <v>CDN Data Transfer - Zone 1 - Tier 2B14</v>
      </c>
      <c r="B5726">
        <v>14</v>
      </c>
      <c r="C5726" t="s">
        <v>4431</v>
      </c>
      <c r="D5726" t="s">
        <v>182</v>
      </c>
      <c r="E5726">
        <v>999999</v>
      </c>
      <c r="F5726" t="s">
        <v>954</v>
      </c>
      <c r="G5726" s="784" t="s">
        <v>4431</v>
      </c>
      <c r="H5726" s="784" t="s">
        <v>4431</v>
      </c>
      <c r="I5726" s="784" t="s">
        <v>4431</v>
      </c>
    </row>
    <row r="5727" spans="1:9" hidden="1">
      <c r="A5727" t="str">
        <f>Table_wabobpsvr_AzureCalc_AzureCalcRateCard[[#This Row],[ServiceName]]&amp;Table_wabobpsvr_AzureCalc_AzureCalcRateCard[[#This Row],[Price_Level]]&amp;Table_wabobpsvr_AzureCalc_AzureCalcRateCard[[#This Row],[Region]]</f>
        <v>CDN Data Transfer - Zone 1 - Tier 2C14</v>
      </c>
      <c r="B5727">
        <v>14</v>
      </c>
      <c r="C5727" t="s">
        <v>4431</v>
      </c>
      <c r="D5727" t="s">
        <v>184</v>
      </c>
      <c r="E5727">
        <v>999999</v>
      </c>
      <c r="F5727" t="s">
        <v>954</v>
      </c>
      <c r="G5727" s="784" t="s">
        <v>4431</v>
      </c>
      <c r="H5727" s="784" t="s">
        <v>4431</v>
      </c>
      <c r="I5727" s="784" t="s">
        <v>4431</v>
      </c>
    </row>
    <row r="5728" spans="1:9" hidden="1">
      <c r="A5728" t="str">
        <f>Table_wabobpsvr_AzureCalc_AzureCalcRateCard[[#This Row],[ServiceName]]&amp;Table_wabobpsvr_AzureCalc_AzureCalcRateCard[[#This Row],[Price_Level]]&amp;Table_wabobpsvr_AzureCalc_AzureCalcRateCard[[#This Row],[Region]]</f>
        <v>CDN Data Transfer - Zone 1 - Tier 2D14</v>
      </c>
      <c r="B5728">
        <v>14</v>
      </c>
      <c r="C5728" t="s">
        <v>4431</v>
      </c>
      <c r="D5728" t="s">
        <v>183</v>
      </c>
      <c r="E5728">
        <v>999999</v>
      </c>
      <c r="F5728" t="s">
        <v>954</v>
      </c>
      <c r="G5728" s="784" t="s">
        <v>4431</v>
      </c>
      <c r="H5728" s="784" t="s">
        <v>4431</v>
      </c>
      <c r="I5728" s="784" t="s">
        <v>4431</v>
      </c>
    </row>
    <row r="5729" spans="1:9" hidden="1">
      <c r="A5729" t="str">
        <f>Table_wabobpsvr_AzureCalc_AzureCalcRateCard[[#This Row],[ServiceName]]&amp;Table_wabobpsvr_AzureCalc_AzureCalcRateCard[[#This Row],[Price_Level]]&amp;Table_wabobpsvr_AzureCalc_AzureCalcRateCard[[#This Row],[Region]]</f>
        <v>CDN Data Transfer - Zone 1 - Tier 3MOSP14</v>
      </c>
      <c r="B5729">
        <v>14</v>
      </c>
      <c r="C5729" t="s">
        <v>4431</v>
      </c>
      <c r="D5729" t="s">
        <v>627</v>
      </c>
      <c r="E5729">
        <v>999999</v>
      </c>
      <c r="F5729" t="s">
        <v>955</v>
      </c>
      <c r="G5729" s="784" t="s">
        <v>4431</v>
      </c>
      <c r="H5729" s="784" t="s">
        <v>4431</v>
      </c>
      <c r="I5729" s="784" t="s">
        <v>4431</v>
      </c>
    </row>
    <row r="5730" spans="1:9" hidden="1">
      <c r="A5730" t="str">
        <f>Table_wabobpsvr_AzureCalc_AzureCalcRateCard[[#This Row],[ServiceName]]&amp;Table_wabobpsvr_AzureCalc_AzureCalcRateCard[[#This Row],[Price_Level]]&amp;Table_wabobpsvr_AzureCalc_AzureCalcRateCard[[#This Row],[Region]]</f>
        <v>CDN Data Transfer - Zone 1 - Tier 3A14</v>
      </c>
      <c r="B5730">
        <v>14</v>
      </c>
      <c r="C5730" t="s">
        <v>4431</v>
      </c>
      <c r="D5730" t="s">
        <v>181</v>
      </c>
      <c r="E5730">
        <v>999999</v>
      </c>
      <c r="F5730" t="s">
        <v>955</v>
      </c>
      <c r="G5730" s="784" t="s">
        <v>4431</v>
      </c>
      <c r="H5730" s="784" t="s">
        <v>4431</v>
      </c>
      <c r="I5730" s="784" t="s">
        <v>4431</v>
      </c>
    </row>
    <row r="5731" spans="1:9" hidden="1">
      <c r="A5731" s="784" t="str">
        <f>Table_wabobpsvr_AzureCalc_AzureCalcRateCard[[#This Row],[ServiceName]]&amp;Table_wabobpsvr_AzureCalc_AzureCalcRateCard[[#This Row],[Price_Level]]&amp;Table_wabobpsvr_AzureCalc_AzureCalcRateCard[[#This Row],[Region]]</f>
        <v>CDN Data Transfer - Zone 1 - Tier 3B14</v>
      </c>
      <c r="B5731" s="784">
        <v>14</v>
      </c>
      <c r="C5731" s="784" t="s">
        <v>4431</v>
      </c>
      <c r="D5731" s="784" t="s">
        <v>182</v>
      </c>
      <c r="E5731" s="784">
        <v>999999</v>
      </c>
      <c r="F5731" s="784" t="s">
        <v>955</v>
      </c>
      <c r="G5731" s="784" t="s">
        <v>4431</v>
      </c>
      <c r="H5731" s="784" t="s">
        <v>4431</v>
      </c>
      <c r="I5731" s="784" t="s">
        <v>4431</v>
      </c>
    </row>
    <row r="5732" spans="1:9" hidden="1">
      <c r="A5732" t="str">
        <f>Table_wabobpsvr_AzureCalc_AzureCalcRateCard[[#This Row],[ServiceName]]&amp;Table_wabobpsvr_AzureCalc_AzureCalcRateCard[[#This Row],[Price_Level]]&amp;Table_wabobpsvr_AzureCalc_AzureCalcRateCard[[#This Row],[Region]]</f>
        <v>Standard_D14 VM (Non-Windows)C</v>
      </c>
      <c r="C5732" t="s">
        <v>701</v>
      </c>
      <c r="D5732" t="s">
        <v>184</v>
      </c>
      <c r="E5732">
        <v>1.274</v>
      </c>
      <c r="F5732" t="s">
        <v>1167</v>
      </c>
      <c r="G5732" s="784" t="s">
        <v>4063</v>
      </c>
      <c r="H5732" s="784" t="s">
        <v>4064</v>
      </c>
      <c r="I5732" s="784" t="s">
        <v>5745</v>
      </c>
    </row>
    <row r="5733" spans="1:9" hidden="1">
      <c r="A5733" t="str">
        <f>Table_wabobpsvr_AzureCalc_AzureCalcRateCard[[#This Row],[ServiceName]]&amp;Table_wabobpsvr_AzureCalc_AzureCalcRateCard[[#This Row],[Price_Level]]&amp;Table_wabobpsvr_AzureCalc_AzureCalcRateCard[[#This Row],[Region]]</f>
        <v>Standard_D14 VM (Non-Windows)D</v>
      </c>
      <c r="C5733" t="s">
        <v>701</v>
      </c>
      <c r="D5733" t="s">
        <v>183</v>
      </c>
      <c r="E5733">
        <v>1.232</v>
      </c>
      <c r="F5733" t="s">
        <v>1167</v>
      </c>
      <c r="G5733" s="784" t="s">
        <v>4063</v>
      </c>
      <c r="H5733" s="784" t="s">
        <v>4064</v>
      </c>
      <c r="I5733" s="784" t="s">
        <v>5745</v>
      </c>
    </row>
    <row r="5734" spans="1:9" hidden="1">
      <c r="A5734" t="str">
        <f>Table_wabobpsvr_AzureCalc_AzureCalcRateCard[[#This Row],[ServiceName]]&amp;Table_wabobpsvr_AzureCalc_AzureCalcRateCard[[#This Row],[Price_Level]]&amp;Table_wabobpsvr_AzureCalc_AzureCalcRateCard[[#This Row],[Region]]</f>
        <v>Standard_D14 VM (Windows)MOSP10</v>
      </c>
      <c r="B5734">
        <v>10</v>
      </c>
      <c r="C5734" t="s">
        <v>701</v>
      </c>
      <c r="D5734" t="s">
        <v>627</v>
      </c>
      <c r="E5734">
        <v>2.8140000000000001</v>
      </c>
      <c r="F5734" t="s">
        <v>1168</v>
      </c>
      <c r="G5734" s="784" t="s">
        <v>4431</v>
      </c>
      <c r="H5734" s="784" t="s">
        <v>4431</v>
      </c>
      <c r="I5734" s="784" t="s">
        <v>5764</v>
      </c>
    </row>
    <row r="5735" spans="1:9" hidden="1">
      <c r="A5735" t="str">
        <f>Table_wabobpsvr_AzureCalc_AzureCalcRateCard[[#This Row],[ServiceName]]&amp;Table_wabobpsvr_AzureCalc_AzureCalcRateCard[[#This Row],[Price_Level]]&amp;Table_wabobpsvr_AzureCalc_AzureCalcRateCard[[#This Row],[Region]]</f>
        <v>Standard_D14 VM (Windows)A10</v>
      </c>
      <c r="B5735">
        <v>10</v>
      </c>
      <c r="C5735" t="s">
        <v>701</v>
      </c>
      <c r="D5735" t="s">
        <v>181</v>
      </c>
      <c r="E5735">
        <v>2.7295799999999999</v>
      </c>
      <c r="F5735" t="s">
        <v>1168</v>
      </c>
      <c r="G5735" s="784" t="s">
        <v>4431</v>
      </c>
      <c r="H5735" s="784" t="s">
        <v>4431</v>
      </c>
      <c r="I5735" s="784" t="s">
        <v>5764</v>
      </c>
    </row>
    <row r="5736" spans="1:9" hidden="1">
      <c r="A5736" t="str">
        <f>Table_wabobpsvr_AzureCalc_AzureCalcRateCard[[#This Row],[ServiceName]]&amp;Table_wabobpsvr_AzureCalc_AzureCalcRateCard[[#This Row],[Price_Level]]&amp;Table_wabobpsvr_AzureCalc_AzureCalcRateCard[[#This Row],[Region]]</f>
        <v>Standard_D14 VM (Windows)B10</v>
      </c>
      <c r="B5736">
        <v>10</v>
      </c>
      <c r="C5736" t="s">
        <v>701</v>
      </c>
      <c r="D5736" t="s">
        <v>182</v>
      </c>
      <c r="E5736">
        <v>2.6451600000000002</v>
      </c>
      <c r="F5736" t="s">
        <v>1168</v>
      </c>
      <c r="G5736" s="784" t="s">
        <v>4431</v>
      </c>
      <c r="H5736" s="784" t="s">
        <v>4431</v>
      </c>
      <c r="I5736" s="784" t="s">
        <v>5764</v>
      </c>
    </row>
    <row r="5737" spans="1:9" hidden="1">
      <c r="A5737" t="str">
        <f>Table_wabobpsvr_AzureCalc_AzureCalcRateCard[[#This Row],[ServiceName]]&amp;Table_wabobpsvr_AzureCalc_AzureCalcRateCard[[#This Row],[Price_Level]]&amp;Table_wabobpsvr_AzureCalc_AzureCalcRateCard[[#This Row],[Region]]</f>
        <v>Standard_D14 VM (Windows)C10</v>
      </c>
      <c r="B5737">
        <v>10</v>
      </c>
      <c r="C5737" t="s">
        <v>701</v>
      </c>
      <c r="D5737" t="s">
        <v>184</v>
      </c>
      <c r="E5737">
        <v>2.56074</v>
      </c>
      <c r="F5737" t="s">
        <v>1168</v>
      </c>
      <c r="G5737" s="784" t="s">
        <v>4431</v>
      </c>
      <c r="H5737" s="784" t="s">
        <v>4431</v>
      </c>
      <c r="I5737" s="784" t="s">
        <v>5764</v>
      </c>
    </row>
    <row r="5738" spans="1:9" hidden="1">
      <c r="A5738" t="str">
        <f>Table_wabobpsvr_AzureCalc_AzureCalcRateCard[[#This Row],[ServiceName]]&amp;Table_wabobpsvr_AzureCalc_AzureCalcRateCard[[#This Row],[Price_Level]]&amp;Table_wabobpsvr_AzureCalc_AzureCalcRateCard[[#This Row],[Region]]</f>
        <v>Standard_D14 VM (Windows)D10</v>
      </c>
      <c r="B5738">
        <v>10</v>
      </c>
      <c r="C5738" t="s">
        <v>701</v>
      </c>
      <c r="D5738" t="s">
        <v>183</v>
      </c>
      <c r="E5738">
        <v>2.4763199999999999</v>
      </c>
      <c r="F5738" t="s">
        <v>1168</v>
      </c>
      <c r="G5738" s="784" t="s">
        <v>4431</v>
      </c>
      <c r="H5738" s="784" t="s">
        <v>4431</v>
      </c>
      <c r="I5738" s="784" t="s">
        <v>5764</v>
      </c>
    </row>
    <row r="5739" spans="1:9" hidden="1">
      <c r="A5739" t="str">
        <f>Table_wabobpsvr_AzureCalc_AzureCalcRateCard[[#This Row],[ServiceName]]&amp;Table_wabobpsvr_AzureCalc_AzureCalcRateCard[[#This Row],[Price_Level]]&amp;Table_wabobpsvr_AzureCalc_AzureCalcRateCard[[#This Row],[Region]]</f>
        <v>Standard_D14 VM (Windows)MOSP9</v>
      </c>
      <c r="B5739">
        <v>9</v>
      </c>
      <c r="C5739" t="s">
        <v>701</v>
      </c>
      <c r="D5739" t="s">
        <v>627</v>
      </c>
      <c r="E5739">
        <v>2.4470000000000001</v>
      </c>
      <c r="F5739" t="s">
        <v>1168</v>
      </c>
      <c r="G5739" s="784" t="s">
        <v>4431</v>
      </c>
      <c r="H5739" s="784" t="s">
        <v>4431</v>
      </c>
      <c r="I5739" s="784" t="s">
        <v>5765</v>
      </c>
    </row>
    <row r="5740" spans="1:9" hidden="1">
      <c r="A5740" t="str">
        <f>Table_wabobpsvr_AzureCalc_AzureCalcRateCard[[#This Row],[ServiceName]]&amp;Table_wabobpsvr_AzureCalc_AzureCalcRateCard[[#This Row],[Price_Level]]&amp;Table_wabobpsvr_AzureCalc_AzureCalcRateCard[[#This Row],[Region]]</f>
        <v>Standard_D14 VM (Windows)A9</v>
      </c>
      <c r="B5740">
        <v>9</v>
      </c>
      <c r="C5740" t="s">
        <v>701</v>
      </c>
      <c r="D5740" t="s">
        <v>181</v>
      </c>
      <c r="E5740">
        <v>2.3735900000000001</v>
      </c>
      <c r="F5740" t="s">
        <v>1168</v>
      </c>
      <c r="G5740" s="784" t="s">
        <v>4431</v>
      </c>
      <c r="H5740" s="784" t="s">
        <v>4431</v>
      </c>
      <c r="I5740" s="784" t="s">
        <v>5765</v>
      </c>
    </row>
    <row r="5741" spans="1:9" hidden="1">
      <c r="A5741" t="str">
        <f>Table_wabobpsvr_AzureCalc_AzureCalcRateCard[[#This Row],[ServiceName]]&amp;Table_wabobpsvr_AzureCalc_AzureCalcRateCard[[#This Row],[Price_Level]]&amp;Table_wabobpsvr_AzureCalc_AzureCalcRateCard[[#This Row],[Region]]</f>
        <v>Standard_D14 VM (Windows)B9</v>
      </c>
      <c r="B5741">
        <v>9</v>
      </c>
      <c r="C5741" t="s">
        <v>701</v>
      </c>
      <c r="D5741" t="s">
        <v>182</v>
      </c>
      <c r="E5741">
        <v>2.3001800000000001</v>
      </c>
      <c r="F5741" t="s">
        <v>1168</v>
      </c>
      <c r="G5741" s="784" t="s">
        <v>4431</v>
      </c>
      <c r="H5741" s="784" t="s">
        <v>4431</v>
      </c>
      <c r="I5741" s="784" t="s">
        <v>5765</v>
      </c>
    </row>
    <row r="5742" spans="1:9" hidden="1">
      <c r="A5742" t="str">
        <f>Table_wabobpsvr_AzureCalc_AzureCalcRateCard[[#This Row],[ServiceName]]&amp;Table_wabobpsvr_AzureCalc_AzureCalcRateCard[[#This Row],[Price_Level]]&amp;Table_wabobpsvr_AzureCalc_AzureCalcRateCard[[#This Row],[Region]]</f>
        <v>Standard_D14 VM (Windows)C9</v>
      </c>
      <c r="B5742">
        <v>9</v>
      </c>
      <c r="C5742" t="s">
        <v>701</v>
      </c>
      <c r="D5742" t="s">
        <v>184</v>
      </c>
      <c r="E5742">
        <v>2.2267700000000001</v>
      </c>
      <c r="F5742" t="s">
        <v>1168</v>
      </c>
      <c r="G5742" s="784" t="s">
        <v>4431</v>
      </c>
      <c r="H5742" s="784" t="s">
        <v>4431</v>
      </c>
      <c r="I5742" s="784" t="s">
        <v>5765</v>
      </c>
    </row>
    <row r="5743" spans="1:9" hidden="1">
      <c r="A5743" t="str">
        <f>Table_wabobpsvr_AzureCalc_AzureCalcRateCard[[#This Row],[ServiceName]]&amp;Table_wabobpsvr_AzureCalc_AzureCalcRateCard[[#This Row],[Price_Level]]&amp;Table_wabobpsvr_AzureCalc_AzureCalcRateCard[[#This Row],[Region]]</f>
        <v>Standard_D14 VM (Windows)D9</v>
      </c>
      <c r="B5743">
        <v>9</v>
      </c>
      <c r="C5743" t="s">
        <v>701</v>
      </c>
      <c r="D5743" t="s">
        <v>183</v>
      </c>
      <c r="E5743">
        <v>2.1533600000000002</v>
      </c>
      <c r="F5743" t="s">
        <v>1168</v>
      </c>
      <c r="G5743" s="784" t="s">
        <v>4431</v>
      </c>
      <c r="H5743" s="784" t="s">
        <v>4431</v>
      </c>
      <c r="I5743" s="784" t="s">
        <v>5765</v>
      </c>
    </row>
    <row r="5744" spans="1:9" hidden="1">
      <c r="A5744" t="str">
        <f>Table_wabobpsvr_AzureCalc_AzureCalcRateCard[[#This Row],[ServiceName]]&amp;Table_wabobpsvr_AzureCalc_AzureCalcRateCard[[#This Row],[Price_Level]]&amp;Table_wabobpsvr_AzureCalc_AzureCalcRateCard[[#This Row],[Region]]</f>
        <v>Standard_D14 VM (Windows)MOSP15</v>
      </c>
      <c r="B5744">
        <v>15</v>
      </c>
      <c r="C5744" t="s">
        <v>701</v>
      </c>
      <c r="D5744" t="s">
        <v>627</v>
      </c>
      <c r="E5744">
        <v>2.4470000000000001</v>
      </c>
      <c r="F5744" t="s">
        <v>1168</v>
      </c>
      <c r="G5744" s="784" t="s">
        <v>4431</v>
      </c>
      <c r="H5744" s="784" t="s">
        <v>4431</v>
      </c>
      <c r="I5744" s="784" t="s">
        <v>5766</v>
      </c>
    </row>
    <row r="5745" spans="1:9" hidden="1">
      <c r="A5745" t="str">
        <f>Table_wabobpsvr_AzureCalc_AzureCalcRateCard[[#This Row],[ServiceName]]&amp;Table_wabobpsvr_AzureCalc_AzureCalcRateCard[[#This Row],[Price_Level]]&amp;Table_wabobpsvr_AzureCalc_AzureCalcRateCard[[#This Row],[Region]]</f>
        <v>Standard_D14 VM (Windows)A15</v>
      </c>
      <c r="B5745">
        <v>15</v>
      </c>
      <c r="C5745" t="s">
        <v>701</v>
      </c>
      <c r="D5745" t="s">
        <v>181</v>
      </c>
      <c r="E5745">
        <v>2.3735900000000001</v>
      </c>
      <c r="F5745" t="s">
        <v>1168</v>
      </c>
      <c r="G5745" s="784" t="s">
        <v>4431</v>
      </c>
      <c r="H5745" s="784" t="s">
        <v>4431</v>
      </c>
      <c r="I5745" s="784" t="s">
        <v>5766</v>
      </c>
    </row>
    <row r="5746" spans="1:9" hidden="1">
      <c r="A5746" t="str">
        <f>Table_wabobpsvr_AzureCalc_AzureCalcRateCard[[#This Row],[ServiceName]]&amp;Table_wabobpsvr_AzureCalc_AzureCalcRateCard[[#This Row],[Price_Level]]&amp;Table_wabobpsvr_AzureCalc_AzureCalcRateCard[[#This Row],[Region]]</f>
        <v>Standard_D14 VM (Windows)B15</v>
      </c>
      <c r="B5746">
        <v>15</v>
      </c>
      <c r="C5746" t="s">
        <v>701</v>
      </c>
      <c r="D5746" t="s">
        <v>182</v>
      </c>
      <c r="E5746">
        <v>2.3001800000000001</v>
      </c>
      <c r="F5746" t="s">
        <v>1168</v>
      </c>
      <c r="G5746" s="784" t="s">
        <v>4431</v>
      </c>
      <c r="H5746" s="784" t="s">
        <v>4431</v>
      </c>
      <c r="I5746" s="784" t="s">
        <v>5766</v>
      </c>
    </row>
    <row r="5747" spans="1:9" hidden="1">
      <c r="A5747" t="str">
        <f>Table_wabobpsvr_AzureCalc_AzureCalcRateCard[[#This Row],[ServiceName]]&amp;Table_wabobpsvr_AzureCalc_AzureCalcRateCard[[#This Row],[Price_Level]]&amp;Table_wabobpsvr_AzureCalc_AzureCalcRateCard[[#This Row],[Region]]</f>
        <v>Standard_D14 VM (Windows)C15</v>
      </c>
      <c r="B5747">
        <v>15</v>
      </c>
      <c r="C5747" t="s">
        <v>701</v>
      </c>
      <c r="D5747" t="s">
        <v>184</v>
      </c>
      <c r="E5747">
        <v>2.2267700000000001</v>
      </c>
      <c r="F5747" t="s">
        <v>1168</v>
      </c>
      <c r="G5747" s="784" t="s">
        <v>4431</v>
      </c>
      <c r="H5747" s="784" t="s">
        <v>4431</v>
      </c>
      <c r="I5747" s="784" t="s">
        <v>5766</v>
      </c>
    </row>
    <row r="5748" spans="1:9" hidden="1">
      <c r="A5748" s="784" t="str">
        <f>Table_wabobpsvr_AzureCalc_AzureCalcRateCard[[#This Row],[ServiceName]]&amp;Table_wabobpsvr_AzureCalc_AzureCalcRateCard[[#This Row],[Price_Level]]&amp;Table_wabobpsvr_AzureCalc_AzureCalcRateCard[[#This Row],[Region]]</f>
        <v>Standard_D14 VM (Windows)D15</v>
      </c>
      <c r="B5748" s="784">
        <v>15</v>
      </c>
      <c r="C5748" s="784" t="s">
        <v>701</v>
      </c>
      <c r="D5748" s="784" t="s">
        <v>183</v>
      </c>
      <c r="E5748" s="784">
        <v>2.1533600000000002</v>
      </c>
      <c r="F5748" s="784" t="s">
        <v>1168</v>
      </c>
      <c r="G5748" s="784" t="s">
        <v>4431</v>
      </c>
      <c r="H5748" s="784" t="s">
        <v>4431</v>
      </c>
      <c r="I5748" s="784" t="s">
        <v>5766</v>
      </c>
    </row>
    <row r="5749" spans="1:9" hidden="1">
      <c r="A5749" s="784" t="str">
        <f>Table_wabobpsvr_AzureCalc_AzureCalcRateCard[[#This Row],[ServiceName]]&amp;Table_wabobpsvr_AzureCalc_AzureCalcRateCard[[#This Row],[Price_Level]]&amp;Table_wabobpsvr_AzureCalc_AzureCalcRateCard[[#This Row],[Region]]</f>
        <v>A1 VM (Windows)B</v>
      </c>
      <c r="B5749" s="784"/>
      <c r="C5749" s="784" t="s">
        <v>91</v>
      </c>
      <c r="D5749" s="784" t="s">
        <v>182</v>
      </c>
      <c r="E5749" s="784">
        <v>7.9100000000000004E-2</v>
      </c>
      <c r="F5749" s="784" t="s">
        <v>708</v>
      </c>
      <c r="G5749" s="784" t="s">
        <v>2777</v>
      </c>
      <c r="H5749" s="784" t="s">
        <v>2778</v>
      </c>
      <c r="I5749" s="784" t="s">
        <v>4431</v>
      </c>
    </row>
    <row r="5750" spans="1:9" hidden="1">
      <c r="A5750" s="784" t="str">
        <f>Table_wabobpsvr_AzureCalc_AzureCalcRateCard[[#This Row],[ServiceName]]&amp;Table_wabobpsvr_AzureCalc_AzureCalcRateCard[[#This Row],[Price_Level]]&amp;Table_wabobpsvr_AzureCalc_AzureCalcRateCard[[#This Row],[Region]]</f>
        <v>SQL DB Premium P1 Database HoursC16</v>
      </c>
      <c r="B5750" s="784">
        <v>16</v>
      </c>
      <c r="C5750" s="784" t="s">
        <v>91</v>
      </c>
      <c r="D5750" s="784" t="s">
        <v>184</v>
      </c>
      <c r="E5750" s="784">
        <v>0.64646400000000004</v>
      </c>
      <c r="F5750" s="784" t="s">
        <v>1080</v>
      </c>
      <c r="G5750" s="784" t="s">
        <v>3281</v>
      </c>
      <c r="H5750" s="784" t="s">
        <v>3282</v>
      </c>
      <c r="I5750" s="784" t="s">
        <v>4431</v>
      </c>
    </row>
    <row r="5751" spans="1:9" hidden="1">
      <c r="A5751" s="784" t="str">
        <f>Table_wabobpsvr_AzureCalc_AzureCalcRateCard[[#This Row],[ServiceName]]&amp;Table_wabobpsvr_AzureCalc_AzureCalcRateCard[[#This Row],[Price_Level]]&amp;Table_wabobpsvr_AzureCalc_AzureCalcRateCard[[#This Row],[Region]]</f>
        <v>SQL DB Premium P1 Database HoursD16</v>
      </c>
      <c r="B5751" s="784">
        <v>16</v>
      </c>
      <c r="C5751" s="784" t="s">
        <v>91</v>
      </c>
      <c r="D5751" s="784" t="s">
        <v>183</v>
      </c>
      <c r="E5751" s="784">
        <v>0.62515200000000004</v>
      </c>
      <c r="F5751" s="784" t="s">
        <v>1080</v>
      </c>
      <c r="G5751" s="784" t="s">
        <v>3281</v>
      </c>
      <c r="H5751" s="784" t="s">
        <v>3282</v>
      </c>
      <c r="I5751" s="784" t="s">
        <v>4431</v>
      </c>
    </row>
    <row r="5752" spans="1:9" hidden="1">
      <c r="A5752" s="784" t="str">
        <f>Table_wabobpsvr_AzureCalc_AzureCalcRateCard[[#This Row],[ServiceName]]&amp;Table_wabobpsvr_AzureCalc_AzureCalcRateCard[[#This Row],[Price_Level]]&amp;Table_wabobpsvr_AzureCalc_AzureCalcRateCard[[#This Row],[Region]]</f>
        <v>Standard_D14 VM (Windows)MOSP13</v>
      </c>
      <c r="B5752" s="784">
        <v>13</v>
      </c>
      <c r="C5752" s="784" t="s">
        <v>701</v>
      </c>
      <c r="D5752" s="784" t="s">
        <v>627</v>
      </c>
      <c r="E5752" s="784">
        <v>2.363</v>
      </c>
      <c r="F5752" s="784" t="s">
        <v>1168</v>
      </c>
      <c r="G5752" s="784" t="s">
        <v>4431</v>
      </c>
      <c r="H5752" s="784" t="s">
        <v>4431</v>
      </c>
      <c r="I5752" s="784" t="s">
        <v>5767</v>
      </c>
    </row>
    <row r="5753" spans="1:9" hidden="1">
      <c r="A5753" t="str">
        <f>Table_wabobpsvr_AzureCalc_AzureCalcRateCard[[#This Row],[ServiceName]]&amp;Table_wabobpsvr_AzureCalc_AzureCalcRateCard[[#This Row],[Price_Level]]&amp;Table_wabobpsvr_AzureCalc_AzureCalcRateCard[[#This Row],[Region]]</f>
        <v>Standard_D14 VM (Windows)A13</v>
      </c>
      <c r="B5753">
        <v>13</v>
      </c>
      <c r="C5753" t="s">
        <v>701</v>
      </c>
      <c r="D5753" t="s">
        <v>181</v>
      </c>
      <c r="E5753">
        <v>2.2921100000000001</v>
      </c>
      <c r="F5753" t="s">
        <v>1168</v>
      </c>
      <c r="G5753" s="784" t="s">
        <v>4431</v>
      </c>
      <c r="H5753" s="784" t="s">
        <v>4431</v>
      </c>
      <c r="I5753" s="784" t="s">
        <v>5767</v>
      </c>
    </row>
    <row r="5754" spans="1:9" hidden="1">
      <c r="A5754" t="str">
        <f>Table_wabobpsvr_AzureCalc_AzureCalcRateCard[[#This Row],[ServiceName]]&amp;Table_wabobpsvr_AzureCalc_AzureCalcRateCard[[#This Row],[Price_Level]]&amp;Table_wabobpsvr_AzureCalc_AzureCalcRateCard[[#This Row],[Region]]</f>
        <v>Standard_D14 VM (Windows)B13</v>
      </c>
      <c r="B5754">
        <v>13</v>
      </c>
      <c r="C5754" t="s">
        <v>701</v>
      </c>
      <c r="D5754" t="s">
        <v>182</v>
      </c>
      <c r="E5754">
        <v>2.2212200000000002</v>
      </c>
      <c r="F5754" t="s">
        <v>1168</v>
      </c>
      <c r="G5754" s="784" t="s">
        <v>4431</v>
      </c>
      <c r="H5754" s="784" t="s">
        <v>4431</v>
      </c>
      <c r="I5754" s="784" t="s">
        <v>5767</v>
      </c>
    </row>
    <row r="5755" spans="1:9" hidden="1">
      <c r="A5755" t="str">
        <f>Table_wabobpsvr_AzureCalc_AzureCalcRateCard[[#This Row],[ServiceName]]&amp;Table_wabobpsvr_AzureCalc_AzureCalcRateCard[[#This Row],[Price_Level]]&amp;Table_wabobpsvr_AzureCalc_AzureCalcRateCard[[#This Row],[Region]]</f>
        <v>Standard_D14 VM (Windows)C13</v>
      </c>
      <c r="B5755">
        <v>13</v>
      </c>
      <c r="C5755" t="s">
        <v>701</v>
      </c>
      <c r="D5755" t="s">
        <v>184</v>
      </c>
      <c r="E5755">
        <v>2.1503299999999999</v>
      </c>
      <c r="F5755" t="s">
        <v>1168</v>
      </c>
      <c r="G5755" s="784" t="s">
        <v>4431</v>
      </c>
      <c r="H5755" s="784" t="s">
        <v>4431</v>
      </c>
      <c r="I5755" s="784" t="s">
        <v>5767</v>
      </c>
    </row>
    <row r="5756" spans="1:9" hidden="1">
      <c r="A5756" t="str">
        <f>Table_wabobpsvr_AzureCalc_AzureCalcRateCard[[#This Row],[ServiceName]]&amp;Table_wabobpsvr_AzureCalc_AzureCalcRateCard[[#This Row],[Price_Level]]&amp;Table_wabobpsvr_AzureCalc_AzureCalcRateCard[[#This Row],[Region]]</f>
        <v>Standard_D14 VM (Windows)D13</v>
      </c>
      <c r="B5756">
        <v>13</v>
      </c>
      <c r="C5756" t="s">
        <v>701</v>
      </c>
      <c r="D5756" t="s">
        <v>183</v>
      </c>
      <c r="E5756">
        <v>2.07944</v>
      </c>
      <c r="F5756" t="s">
        <v>1168</v>
      </c>
      <c r="G5756" s="784" t="s">
        <v>4431</v>
      </c>
      <c r="H5756" s="784" t="s">
        <v>4431</v>
      </c>
      <c r="I5756" s="784" t="s">
        <v>5767</v>
      </c>
    </row>
    <row r="5757" spans="1:9" hidden="1">
      <c r="A5757" t="str">
        <f>Table_wabobpsvr_AzureCalc_AzureCalcRateCard[[#This Row],[ServiceName]]&amp;Table_wabobpsvr_AzureCalc_AzureCalcRateCard[[#This Row],[Price_Level]]&amp;Table_wabobpsvr_AzureCalc_AzureCalcRateCard[[#This Row],[Region]]</f>
        <v>Standard_D14 VM (Windows)MOSP7</v>
      </c>
      <c r="B5757">
        <v>7</v>
      </c>
      <c r="C5757" t="s">
        <v>701</v>
      </c>
      <c r="D5757" t="s">
        <v>627</v>
      </c>
      <c r="E5757">
        <v>1.944</v>
      </c>
      <c r="F5757" t="s">
        <v>1168</v>
      </c>
      <c r="G5757" s="784" t="s">
        <v>4431</v>
      </c>
      <c r="H5757" s="784" t="s">
        <v>4431</v>
      </c>
      <c r="I5757" s="784" t="s">
        <v>5768</v>
      </c>
    </row>
    <row r="5758" spans="1:9" hidden="1">
      <c r="A5758" t="str">
        <f>Table_wabobpsvr_AzureCalc_AzureCalcRateCard[[#This Row],[ServiceName]]&amp;Table_wabobpsvr_AzureCalc_AzureCalcRateCard[[#This Row],[Price_Level]]&amp;Table_wabobpsvr_AzureCalc_AzureCalcRateCard[[#This Row],[Region]]</f>
        <v>Standard_D14 VM (Windows)A7</v>
      </c>
      <c r="B5758">
        <v>7</v>
      </c>
      <c r="C5758" t="s">
        <v>701</v>
      </c>
      <c r="D5758" t="s">
        <v>181</v>
      </c>
      <c r="E5758">
        <v>1.88568</v>
      </c>
      <c r="F5758" t="s">
        <v>1168</v>
      </c>
      <c r="G5758" s="784" t="s">
        <v>4431</v>
      </c>
      <c r="H5758" s="784" t="s">
        <v>4431</v>
      </c>
      <c r="I5758" s="784" t="s">
        <v>5768</v>
      </c>
    </row>
    <row r="5759" spans="1:9" hidden="1">
      <c r="A5759" t="str">
        <f>Table_wabobpsvr_AzureCalc_AzureCalcRateCard[[#This Row],[ServiceName]]&amp;Table_wabobpsvr_AzureCalc_AzureCalcRateCard[[#This Row],[Price_Level]]&amp;Table_wabobpsvr_AzureCalc_AzureCalcRateCard[[#This Row],[Region]]</f>
        <v>Standard_D14 VM (Windows)B7</v>
      </c>
      <c r="B5759">
        <v>7</v>
      </c>
      <c r="C5759" t="s">
        <v>701</v>
      </c>
      <c r="D5759" t="s">
        <v>182</v>
      </c>
      <c r="E5759">
        <v>1.8273600000000001</v>
      </c>
      <c r="F5759" t="s">
        <v>1168</v>
      </c>
      <c r="G5759" s="784" t="s">
        <v>4431</v>
      </c>
      <c r="H5759" s="784" t="s">
        <v>4431</v>
      </c>
      <c r="I5759" s="784" t="s">
        <v>5768</v>
      </c>
    </row>
    <row r="5760" spans="1:9" hidden="1">
      <c r="A5760" s="784" t="str">
        <f>Table_wabobpsvr_AzureCalc_AzureCalcRateCard[[#This Row],[ServiceName]]&amp;Table_wabobpsvr_AzureCalc_AzureCalcRateCard[[#This Row],[Price_Level]]&amp;Table_wabobpsvr_AzureCalc_AzureCalcRateCard[[#This Row],[Region]]</f>
        <v>Standard_D14 VM (Windows)C7</v>
      </c>
      <c r="B5760" s="784">
        <v>7</v>
      </c>
      <c r="C5760" s="784" t="s">
        <v>701</v>
      </c>
      <c r="D5760" s="784" t="s">
        <v>184</v>
      </c>
      <c r="E5760" s="784">
        <v>1.7690399999999999</v>
      </c>
      <c r="F5760" s="784" t="s">
        <v>1168</v>
      </c>
      <c r="G5760" s="784" t="s">
        <v>4431</v>
      </c>
      <c r="H5760" s="784" t="s">
        <v>4431</v>
      </c>
      <c r="I5760" s="784" t="s">
        <v>5768</v>
      </c>
    </row>
    <row r="5761" spans="1:9" hidden="1">
      <c r="A5761" t="str">
        <f>Table_wabobpsvr_AzureCalc_AzureCalcRateCard[[#This Row],[ServiceName]]&amp;Table_wabobpsvr_AzureCalc_AzureCalcRateCard[[#This Row],[Price_Level]]&amp;Table_wabobpsvr_AzureCalc_AzureCalcRateCard[[#This Row],[Region]]</f>
        <v>Standard_D14 VM (Windows)D7</v>
      </c>
      <c r="B5761">
        <v>7</v>
      </c>
      <c r="C5761" t="s">
        <v>701</v>
      </c>
      <c r="D5761" t="s">
        <v>183</v>
      </c>
      <c r="E5761">
        <v>1.71072</v>
      </c>
      <c r="F5761" t="s">
        <v>1168</v>
      </c>
      <c r="G5761" s="784" t="s">
        <v>4431</v>
      </c>
      <c r="H5761" s="784" t="s">
        <v>4431</v>
      </c>
      <c r="I5761" s="784" t="s">
        <v>5768</v>
      </c>
    </row>
    <row r="5762" spans="1:9" hidden="1">
      <c r="A5762" s="784" t="str">
        <f>Table_wabobpsvr_AzureCalc_AzureCalcRateCard[[#This Row],[ServiceName]]&amp;Table_wabobpsvr_AzureCalc_AzureCalcRateCard[[#This Row],[Price_Level]]&amp;Table_wabobpsvr_AzureCalc_AzureCalcRateCard[[#This Row],[Region]]</f>
        <v>Standard_D14 VM (Windows)MOSP8</v>
      </c>
      <c r="B5762" s="784">
        <v>8</v>
      </c>
      <c r="C5762" s="784" t="s">
        <v>701</v>
      </c>
      <c r="D5762" s="784" t="s">
        <v>627</v>
      </c>
      <c r="E5762" s="784">
        <v>2.2360000000000002</v>
      </c>
      <c r="F5762" s="784" t="s">
        <v>1168</v>
      </c>
      <c r="G5762" s="784" t="s">
        <v>4431</v>
      </c>
      <c r="H5762" s="784" t="s">
        <v>4431</v>
      </c>
      <c r="I5762" s="784" t="s">
        <v>5769</v>
      </c>
    </row>
    <row r="5763" spans="1:9" hidden="1">
      <c r="A5763" t="str">
        <f>Table_wabobpsvr_AzureCalc_AzureCalcRateCard[[#This Row],[ServiceName]]&amp;Table_wabobpsvr_AzureCalc_AzureCalcRateCard[[#This Row],[Price_Level]]&amp;Table_wabobpsvr_AzureCalc_AzureCalcRateCard[[#This Row],[Region]]</f>
        <v>Standard_D14 VM (Windows)A8</v>
      </c>
      <c r="B5763">
        <v>8</v>
      </c>
      <c r="C5763" t="s">
        <v>701</v>
      </c>
      <c r="D5763" t="s">
        <v>181</v>
      </c>
      <c r="E5763">
        <v>2.16892</v>
      </c>
      <c r="F5763" t="s">
        <v>1168</v>
      </c>
      <c r="G5763" s="784" t="s">
        <v>4431</v>
      </c>
      <c r="H5763" s="784" t="s">
        <v>4431</v>
      </c>
      <c r="I5763" s="784" t="s">
        <v>5769</v>
      </c>
    </row>
    <row r="5764" spans="1:9" hidden="1">
      <c r="A5764" t="str">
        <f>Table_wabobpsvr_AzureCalc_AzureCalcRateCard[[#This Row],[ServiceName]]&amp;Table_wabobpsvr_AzureCalc_AzureCalcRateCard[[#This Row],[Price_Level]]&amp;Table_wabobpsvr_AzureCalc_AzureCalcRateCard[[#This Row],[Region]]</f>
        <v>Standard_D14 VM (Windows)B8</v>
      </c>
      <c r="B5764">
        <v>8</v>
      </c>
      <c r="C5764" t="s">
        <v>701</v>
      </c>
      <c r="D5764" t="s">
        <v>182</v>
      </c>
      <c r="E5764">
        <v>2.1018400000000002</v>
      </c>
      <c r="F5764" t="s">
        <v>1168</v>
      </c>
      <c r="G5764" s="784" t="s">
        <v>4431</v>
      </c>
      <c r="H5764" s="784" t="s">
        <v>4431</v>
      </c>
      <c r="I5764" s="784" t="s">
        <v>5769</v>
      </c>
    </row>
    <row r="5765" spans="1:9" hidden="1">
      <c r="A5765" t="str">
        <f>Table_wabobpsvr_AzureCalc_AzureCalcRateCard[[#This Row],[ServiceName]]&amp;Table_wabobpsvr_AzureCalc_AzureCalcRateCard[[#This Row],[Price_Level]]&amp;Table_wabobpsvr_AzureCalc_AzureCalcRateCard[[#This Row],[Region]]</f>
        <v>Standard_D14 VM (Windows)C8</v>
      </c>
      <c r="B5765">
        <v>8</v>
      </c>
      <c r="C5765" t="s">
        <v>701</v>
      </c>
      <c r="D5765" t="s">
        <v>184</v>
      </c>
      <c r="E5765">
        <v>2.0347599999999999</v>
      </c>
      <c r="F5765" t="s">
        <v>1168</v>
      </c>
      <c r="G5765" s="784" t="s">
        <v>4431</v>
      </c>
      <c r="H5765" s="784" t="s">
        <v>4431</v>
      </c>
      <c r="I5765" s="784" t="s">
        <v>5769</v>
      </c>
    </row>
    <row r="5766" spans="1:9" hidden="1">
      <c r="A5766" t="str">
        <f>Table_wabobpsvr_AzureCalc_AzureCalcRateCard[[#This Row],[ServiceName]]&amp;Table_wabobpsvr_AzureCalc_AzureCalcRateCard[[#This Row],[Price_Level]]&amp;Table_wabobpsvr_AzureCalc_AzureCalcRateCard[[#This Row],[Region]]</f>
        <v>Standard_D14 VM (Windows)D8</v>
      </c>
      <c r="B5766">
        <v>8</v>
      </c>
      <c r="C5766" t="s">
        <v>701</v>
      </c>
      <c r="D5766" t="s">
        <v>183</v>
      </c>
      <c r="E5766">
        <v>1.9676800000000001</v>
      </c>
      <c r="F5766" t="s">
        <v>1168</v>
      </c>
      <c r="G5766" s="784" t="s">
        <v>4431</v>
      </c>
      <c r="H5766" s="784" t="s">
        <v>4431</v>
      </c>
      <c r="I5766" s="784" t="s">
        <v>5769</v>
      </c>
    </row>
    <row r="5767" spans="1:9" hidden="1">
      <c r="A5767" t="str">
        <f>Table_wabobpsvr_AzureCalc_AzureCalcRateCard[[#This Row],[ServiceName]]&amp;Table_wabobpsvr_AzureCalc_AzureCalcRateCard[[#This Row],[Price_Level]]&amp;Table_wabobpsvr_AzureCalc_AzureCalcRateCard[[#This Row],[Region]]</f>
        <v>Standard_D14 VM (Windows)MOSP11</v>
      </c>
      <c r="B5767">
        <v>11</v>
      </c>
      <c r="C5767" t="s">
        <v>701</v>
      </c>
      <c r="D5767" t="s">
        <v>627</v>
      </c>
      <c r="E5767">
        <v>2.617</v>
      </c>
      <c r="F5767" t="s">
        <v>1168</v>
      </c>
      <c r="G5767" s="784" t="s">
        <v>4431</v>
      </c>
      <c r="H5767" s="784" t="s">
        <v>4431</v>
      </c>
      <c r="I5767" s="784" t="s">
        <v>5770</v>
      </c>
    </row>
    <row r="5768" spans="1:9" hidden="1">
      <c r="A5768" t="str">
        <f>Table_wabobpsvr_AzureCalc_AzureCalcRateCard[[#This Row],[ServiceName]]&amp;Table_wabobpsvr_AzureCalc_AzureCalcRateCard[[#This Row],[Price_Level]]&amp;Table_wabobpsvr_AzureCalc_AzureCalcRateCard[[#This Row],[Region]]</f>
        <v>Standard_D14 VM (Windows)A11</v>
      </c>
      <c r="B5768">
        <v>11</v>
      </c>
      <c r="C5768" t="s">
        <v>701</v>
      </c>
      <c r="D5768" t="s">
        <v>181</v>
      </c>
      <c r="E5768">
        <v>2.5384899999999999</v>
      </c>
      <c r="F5768" t="s">
        <v>1168</v>
      </c>
      <c r="G5768" s="784" t="s">
        <v>4431</v>
      </c>
      <c r="H5768" s="784" t="s">
        <v>4431</v>
      </c>
      <c r="I5768" s="784" t="s">
        <v>5770</v>
      </c>
    </row>
    <row r="5769" spans="1:9" hidden="1">
      <c r="A5769" t="str">
        <f>Table_wabobpsvr_AzureCalc_AzureCalcRateCard[[#This Row],[ServiceName]]&amp;Table_wabobpsvr_AzureCalc_AzureCalcRateCard[[#This Row],[Price_Level]]&amp;Table_wabobpsvr_AzureCalc_AzureCalcRateCard[[#This Row],[Region]]</f>
        <v>Standard_D14 VM (Windows)B11</v>
      </c>
      <c r="B5769">
        <v>11</v>
      </c>
      <c r="C5769" t="s">
        <v>701</v>
      </c>
      <c r="D5769" t="s">
        <v>182</v>
      </c>
      <c r="E5769">
        <v>2.4599799999999998</v>
      </c>
      <c r="F5769" t="s">
        <v>1168</v>
      </c>
      <c r="G5769" s="784" t="s">
        <v>4431</v>
      </c>
      <c r="H5769" s="784" t="s">
        <v>4431</v>
      </c>
      <c r="I5769" s="784" t="s">
        <v>5770</v>
      </c>
    </row>
    <row r="5770" spans="1:9" hidden="1">
      <c r="A5770" t="str">
        <f>Table_wabobpsvr_AzureCalc_AzureCalcRateCard[[#This Row],[ServiceName]]&amp;Table_wabobpsvr_AzureCalc_AzureCalcRateCard[[#This Row],[Price_Level]]&amp;Table_wabobpsvr_AzureCalc_AzureCalcRateCard[[#This Row],[Region]]</f>
        <v>Standard_D14 VM (Windows)C11</v>
      </c>
      <c r="B5770">
        <v>11</v>
      </c>
      <c r="C5770" t="s">
        <v>701</v>
      </c>
      <c r="D5770" t="s">
        <v>184</v>
      </c>
      <c r="E5770">
        <v>2.3814700000000002</v>
      </c>
      <c r="F5770" t="s">
        <v>1168</v>
      </c>
      <c r="G5770" s="784" t="s">
        <v>4431</v>
      </c>
      <c r="H5770" s="784" t="s">
        <v>4431</v>
      </c>
      <c r="I5770" s="784" t="s">
        <v>5770</v>
      </c>
    </row>
    <row r="5771" spans="1:9" hidden="1">
      <c r="A5771" t="str">
        <f>Table_wabobpsvr_AzureCalc_AzureCalcRateCard[[#This Row],[ServiceName]]&amp;Table_wabobpsvr_AzureCalc_AzureCalcRateCard[[#This Row],[Price_Level]]&amp;Table_wabobpsvr_AzureCalc_AzureCalcRateCard[[#This Row],[Region]]</f>
        <v>Standard_D14 VM (Windows)D11</v>
      </c>
      <c r="B5771">
        <v>11</v>
      </c>
      <c r="C5771" t="s">
        <v>701</v>
      </c>
      <c r="D5771" t="s">
        <v>183</v>
      </c>
      <c r="E5771">
        <v>2.3029600000000001</v>
      </c>
      <c r="F5771" t="s">
        <v>1168</v>
      </c>
      <c r="G5771" s="784" t="s">
        <v>4431</v>
      </c>
      <c r="H5771" s="784" t="s">
        <v>4431</v>
      </c>
      <c r="I5771" s="784" t="s">
        <v>5770</v>
      </c>
    </row>
    <row r="5772" spans="1:9" hidden="1">
      <c r="A5772" t="str">
        <f>Table_wabobpsvr_AzureCalc_AzureCalcRateCard[[#This Row],[ServiceName]]&amp;Table_wabobpsvr_AzureCalc_AzureCalcRateCard[[#This Row],[Price_Level]]&amp;Table_wabobpsvr_AzureCalc_AzureCalcRateCard[[#This Row],[Region]]</f>
        <v>Standard_D14 VM (Windows)MOSP12</v>
      </c>
      <c r="B5772">
        <v>12</v>
      </c>
      <c r="C5772" t="s">
        <v>701</v>
      </c>
      <c r="D5772" t="s">
        <v>627</v>
      </c>
      <c r="E5772">
        <v>2.2759999999999998</v>
      </c>
      <c r="F5772" t="s">
        <v>1168</v>
      </c>
      <c r="G5772" s="784" t="s">
        <v>4431</v>
      </c>
      <c r="H5772" s="784" t="s">
        <v>4431</v>
      </c>
      <c r="I5772" s="784" t="s">
        <v>5771</v>
      </c>
    </row>
    <row r="5773" spans="1:9" hidden="1">
      <c r="A5773" t="str">
        <f>Table_wabobpsvr_AzureCalc_AzureCalcRateCard[[#This Row],[ServiceName]]&amp;Table_wabobpsvr_AzureCalc_AzureCalcRateCard[[#This Row],[Price_Level]]&amp;Table_wabobpsvr_AzureCalc_AzureCalcRateCard[[#This Row],[Region]]</f>
        <v>Standard_D14 VM (Windows)A12</v>
      </c>
      <c r="B5773">
        <v>12</v>
      </c>
      <c r="C5773" t="s">
        <v>701</v>
      </c>
      <c r="D5773" t="s">
        <v>181</v>
      </c>
      <c r="E5773">
        <v>2.2077200000000001</v>
      </c>
      <c r="F5773" t="s">
        <v>1168</v>
      </c>
      <c r="G5773" s="784" t="s">
        <v>4431</v>
      </c>
      <c r="H5773" s="784" t="s">
        <v>4431</v>
      </c>
      <c r="I5773" s="784" t="s">
        <v>5771</v>
      </c>
    </row>
    <row r="5774" spans="1:9" hidden="1">
      <c r="A5774" t="str">
        <f>Table_wabobpsvr_AzureCalc_AzureCalcRateCard[[#This Row],[ServiceName]]&amp;Table_wabobpsvr_AzureCalc_AzureCalcRateCard[[#This Row],[Price_Level]]&amp;Table_wabobpsvr_AzureCalc_AzureCalcRateCard[[#This Row],[Region]]</f>
        <v>Standard_D14 VM (Windows)B12</v>
      </c>
      <c r="B5774">
        <v>12</v>
      </c>
      <c r="C5774" t="s">
        <v>701</v>
      </c>
      <c r="D5774" t="s">
        <v>182</v>
      </c>
      <c r="E5774">
        <v>2.13944</v>
      </c>
      <c r="F5774" t="s">
        <v>1168</v>
      </c>
      <c r="G5774" s="784" t="s">
        <v>4431</v>
      </c>
      <c r="H5774" s="784" t="s">
        <v>4431</v>
      </c>
      <c r="I5774" s="784" t="s">
        <v>5771</v>
      </c>
    </row>
    <row r="5775" spans="1:9" hidden="1">
      <c r="A5775" t="str">
        <f>Table_wabobpsvr_AzureCalc_AzureCalcRateCard[[#This Row],[ServiceName]]&amp;Table_wabobpsvr_AzureCalc_AzureCalcRateCard[[#This Row],[Price_Level]]&amp;Table_wabobpsvr_AzureCalc_AzureCalcRateCard[[#This Row],[Region]]</f>
        <v>Standard_D14 VM (Windows)C12</v>
      </c>
      <c r="B5775">
        <v>12</v>
      </c>
      <c r="C5775" t="s">
        <v>701</v>
      </c>
      <c r="D5775" t="s">
        <v>184</v>
      </c>
      <c r="E5775">
        <v>2.0711599999999999</v>
      </c>
      <c r="F5775" t="s">
        <v>1168</v>
      </c>
      <c r="G5775" s="784" t="s">
        <v>4431</v>
      </c>
      <c r="H5775" s="784" t="s">
        <v>4431</v>
      </c>
      <c r="I5775" s="784" t="s">
        <v>5771</v>
      </c>
    </row>
    <row r="5776" spans="1:9" hidden="1">
      <c r="A5776" t="str">
        <f>Table_wabobpsvr_AzureCalc_AzureCalcRateCard[[#This Row],[ServiceName]]&amp;Table_wabobpsvr_AzureCalc_AzureCalcRateCard[[#This Row],[Price_Level]]&amp;Table_wabobpsvr_AzureCalc_AzureCalcRateCard[[#This Row],[Region]]</f>
        <v>Standard_D14 VM (Windows)D12</v>
      </c>
      <c r="B5776">
        <v>12</v>
      </c>
      <c r="C5776" t="s">
        <v>701</v>
      </c>
      <c r="D5776" t="s">
        <v>183</v>
      </c>
      <c r="E5776">
        <v>2.0028800000000002</v>
      </c>
      <c r="F5776" t="s">
        <v>1168</v>
      </c>
      <c r="G5776" s="784" t="s">
        <v>4431</v>
      </c>
      <c r="H5776" s="784" t="s">
        <v>4431</v>
      </c>
      <c r="I5776" s="784" t="s">
        <v>5771</v>
      </c>
    </row>
    <row r="5777" spans="1:9" hidden="1">
      <c r="A5777" t="str">
        <f>Table_wabobpsvr_AzureCalc_AzureCalcRateCard[[#This Row],[ServiceName]]&amp;Table_wabobpsvr_AzureCalc_AzureCalcRateCard[[#This Row],[Price_Level]]&amp;Table_wabobpsvr_AzureCalc_AzureCalcRateCard[[#This Row],[Region]]</f>
        <v>Standard_D14 VM (Windows)MOSP3</v>
      </c>
      <c r="B5777">
        <v>3</v>
      </c>
      <c r="C5777" t="s">
        <v>701</v>
      </c>
      <c r="D5777" t="s">
        <v>627</v>
      </c>
      <c r="E5777">
        <v>2.1110000000000002</v>
      </c>
      <c r="F5777" t="s">
        <v>1168</v>
      </c>
      <c r="G5777" s="784" t="s">
        <v>4431</v>
      </c>
      <c r="H5777" s="784" t="s">
        <v>4431</v>
      </c>
      <c r="I5777" s="784" t="s">
        <v>5772</v>
      </c>
    </row>
    <row r="5778" spans="1:9" hidden="1">
      <c r="A5778" s="784" t="str">
        <f>Table_wabobpsvr_AzureCalc_AzureCalcRateCard[[#This Row],[ServiceName]]&amp;Table_wabobpsvr_AzureCalc_AzureCalcRateCard[[#This Row],[Price_Level]]&amp;Table_wabobpsvr_AzureCalc_AzureCalcRateCard[[#This Row],[Region]]</f>
        <v>Standard_D14 VM (Windows)A3</v>
      </c>
      <c r="B5778" s="784">
        <v>3</v>
      </c>
      <c r="C5778" s="784" t="s">
        <v>701</v>
      </c>
      <c r="D5778" s="784" t="s">
        <v>181</v>
      </c>
      <c r="E5778" s="784">
        <v>2.0476700000000001</v>
      </c>
      <c r="F5778" s="784" t="s">
        <v>1168</v>
      </c>
      <c r="G5778" s="784" t="s">
        <v>4431</v>
      </c>
      <c r="H5778" s="784" t="s">
        <v>4431</v>
      </c>
      <c r="I5778" s="784" t="s">
        <v>5772</v>
      </c>
    </row>
    <row r="5779" spans="1:9" hidden="1">
      <c r="A5779" s="784" t="str">
        <f>Table_wabobpsvr_AzureCalc_AzureCalcRateCard[[#This Row],[ServiceName]]&amp;Table_wabobpsvr_AzureCalc_AzureCalcRateCard[[#This Row],[Price_Level]]&amp;Table_wabobpsvr_AzureCalc_AzureCalcRateCard[[#This Row],[Region]]</f>
        <v>Standard_D14 VM (Windows)B3</v>
      </c>
      <c r="B5779" s="784">
        <v>3</v>
      </c>
      <c r="C5779" s="784" t="s">
        <v>701</v>
      </c>
      <c r="D5779" s="784" t="s">
        <v>182</v>
      </c>
      <c r="E5779" s="784">
        <v>1.98434</v>
      </c>
      <c r="F5779" s="784" t="s">
        <v>1168</v>
      </c>
      <c r="G5779" s="784" t="s">
        <v>4431</v>
      </c>
      <c r="H5779" s="784" t="s">
        <v>4431</v>
      </c>
      <c r="I5779" s="784" t="s">
        <v>5772</v>
      </c>
    </row>
    <row r="5780" spans="1:9" hidden="1">
      <c r="A5780" s="784" t="str">
        <f>Table_wabobpsvr_AzureCalc_AzureCalcRateCard[[#This Row],[ServiceName]]&amp;Table_wabobpsvr_AzureCalc_AzureCalcRateCard[[#This Row],[Price_Level]]&amp;Table_wabobpsvr_AzureCalc_AzureCalcRateCard[[#This Row],[Region]]</f>
        <v>Standard_D14 VM (Windows)C3</v>
      </c>
      <c r="B5780" s="784">
        <v>3</v>
      </c>
      <c r="C5780" s="784" t="s">
        <v>701</v>
      </c>
      <c r="D5780" s="784" t="s">
        <v>184</v>
      </c>
      <c r="E5780" s="784">
        <v>1.9210100000000001</v>
      </c>
      <c r="F5780" s="784" t="s">
        <v>1168</v>
      </c>
      <c r="G5780" s="784" t="s">
        <v>4431</v>
      </c>
      <c r="H5780" s="784" t="s">
        <v>4431</v>
      </c>
      <c r="I5780" s="784" t="s">
        <v>5772</v>
      </c>
    </row>
    <row r="5781" spans="1:9" hidden="1">
      <c r="A5781" s="784" t="str">
        <f>Table_wabobpsvr_AzureCalc_AzureCalcRateCard[[#This Row],[ServiceName]]&amp;Table_wabobpsvr_AzureCalc_AzureCalcRateCard[[#This Row],[Price_Level]]&amp;Table_wabobpsvr_AzureCalc_AzureCalcRateCard[[#This Row],[Region]]</f>
        <v>Standard_D14 VM (Windows)D3</v>
      </c>
      <c r="B5781" s="784">
        <v>3</v>
      </c>
      <c r="C5781" s="784" t="s">
        <v>701</v>
      </c>
      <c r="D5781" s="784" t="s">
        <v>183</v>
      </c>
      <c r="E5781" s="784">
        <v>1.85768</v>
      </c>
      <c r="F5781" s="784" t="s">
        <v>1168</v>
      </c>
      <c r="G5781" s="784" t="s">
        <v>4431</v>
      </c>
      <c r="H5781" s="784" t="s">
        <v>4431</v>
      </c>
      <c r="I5781" s="784" t="s">
        <v>5772</v>
      </c>
    </row>
    <row r="5782" spans="1:9" hidden="1">
      <c r="A5782" s="784" t="str">
        <f>Table_wabobpsvr_AzureCalc_AzureCalcRateCard[[#This Row],[ServiceName]]&amp;Table_wabobpsvr_AzureCalc_AzureCalcRateCard[[#This Row],[Price_Level]]&amp;Table_wabobpsvr_AzureCalc_AzureCalcRateCard[[#This Row],[Region]]</f>
        <v>Standard_D14 VM (Windows)MOSP6</v>
      </c>
      <c r="B5782" s="784">
        <v>6</v>
      </c>
      <c r="C5782" s="784" t="s">
        <v>701</v>
      </c>
      <c r="D5782" s="784" t="s">
        <v>627</v>
      </c>
      <c r="E5782" s="784">
        <v>2.1110000000000002</v>
      </c>
      <c r="F5782" s="784" t="s">
        <v>1168</v>
      </c>
      <c r="G5782" s="784" t="s">
        <v>4431</v>
      </c>
      <c r="H5782" s="784" t="s">
        <v>4431</v>
      </c>
      <c r="I5782" s="784" t="s">
        <v>5773</v>
      </c>
    </row>
    <row r="5783" spans="1:9" hidden="1">
      <c r="A5783" t="str">
        <f>Table_wabobpsvr_AzureCalc_AzureCalcRateCard[[#This Row],[ServiceName]]&amp;Table_wabobpsvr_AzureCalc_AzureCalcRateCard[[#This Row],[Price_Level]]&amp;Table_wabobpsvr_AzureCalc_AzureCalcRateCard[[#This Row],[Region]]</f>
        <v>Standard_D14 VM (Windows)A6</v>
      </c>
      <c r="B5783">
        <v>6</v>
      </c>
      <c r="C5783" t="s">
        <v>701</v>
      </c>
      <c r="D5783" t="s">
        <v>181</v>
      </c>
      <c r="E5783">
        <v>2.0476700000000001</v>
      </c>
      <c r="F5783" t="s">
        <v>1168</v>
      </c>
      <c r="G5783" s="784" t="s">
        <v>4431</v>
      </c>
      <c r="H5783" s="784" t="s">
        <v>4431</v>
      </c>
      <c r="I5783" s="784" t="s">
        <v>5773</v>
      </c>
    </row>
    <row r="5784" spans="1:9" hidden="1">
      <c r="A5784" t="str">
        <f>Table_wabobpsvr_AzureCalc_AzureCalcRateCard[[#This Row],[ServiceName]]&amp;Table_wabobpsvr_AzureCalc_AzureCalcRateCard[[#This Row],[Price_Level]]&amp;Table_wabobpsvr_AzureCalc_AzureCalcRateCard[[#This Row],[Region]]</f>
        <v>Standard_D14 VM (Windows)B6</v>
      </c>
      <c r="B5784">
        <v>6</v>
      </c>
      <c r="C5784" t="s">
        <v>701</v>
      </c>
      <c r="D5784" t="s">
        <v>182</v>
      </c>
      <c r="E5784">
        <v>1.98434</v>
      </c>
      <c r="F5784" t="s">
        <v>1168</v>
      </c>
      <c r="G5784" s="784" t="s">
        <v>4431</v>
      </c>
      <c r="H5784" s="784" t="s">
        <v>4431</v>
      </c>
      <c r="I5784" s="784" t="s">
        <v>5773</v>
      </c>
    </row>
    <row r="5785" spans="1:9" hidden="1">
      <c r="A5785" t="str">
        <f>Table_wabobpsvr_AzureCalc_AzureCalcRateCard[[#This Row],[ServiceName]]&amp;Table_wabobpsvr_AzureCalc_AzureCalcRateCard[[#This Row],[Price_Level]]&amp;Table_wabobpsvr_AzureCalc_AzureCalcRateCard[[#This Row],[Region]]</f>
        <v>Standard_D14 VM (Windows)C6</v>
      </c>
      <c r="B5785">
        <v>6</v>
      </c>
      <c r="C5785" t="s">
        <v>701</v>
      </c>
      <c r="D5785" t="s">
        <v>184</v>
      </c>
      <c r="E5785">
        <v>1.9210100000000001</v>
      </c>
      <c r="F5785" t="s">
        <v>1168</v>
      </c>
      <c r="G5785" s="784" t="s">
        <v>4431</v>
      </c>
      <c r="H5785" s="784" t="s">
        <v>4431</v>
      </c>
      <c r="I5785" s="784" t="s">
        <v>5773</v>
      </c>
    </row>
    <row r="5786" spans="1:9" hidden="1">
      <c r="A5786" s="784" t="str">
        <f>Table_wabobpsvr_AzureCalc_AzureCalcRateCard[[#This Row],[ServiceName]]&amp;Table_wabobpsvr_AzureCalc_AzureCalcRateCard[[#This Row],[Price_Level]]&amp;Table_wabobpsvr_AzureCalc_AzureCalcRateCard[[#This Row],[Region]]</f>
        <v>Standard_D14 VM (Windows)D6</v>
      </c>
      <c r="B5786" s="784">
        <v>6</v>
      </c>
      <c r="C5786" s="784" t="s">
        <v>701</v>
      </c>
      <c r="D5786" s="784" t="s">
        <v>183</v>
      </c>
      <c r="E5786" s="784">
        <v>1.85768</v>
      </c>
      <c r="F5786" s="784" t="s">
        <v>1168</v>
      </c>
      <c r="G5786" s="784" t="s">
        <v>4431</v>
      </c>
      <c r="H5786" s="784" t="s">
        <v>4431</v>
      </c>
      <c r="I5786" s="784" t="s">
        <v>5773</v>
      </c>
    </row>
    <row r="5787" spans="1:9" hidden="1">
      <c r="A5787" t="str">
        <f>Table_wabobpsvr_AzureCalc_AzureCalcRateCard[[#This Row],[ServiceName]]&amp;Table_wabobpsvr_AzureCalc_AzureCalcRateCard[[#This Row],[Price_Level]]&amp;Table_wabobpsvr_AzureCalc_AzureCalcRateCard[[#This Row],[Region]]</f>
        <v>Standard_D14 VM (Windows)MOSP2</v>
      </c>
      <c r="B5787">
        <v>2</v>
      </c>
      <c r="C5787" t="s">
        <v>701</v>
      </c>
      <c r="D5787" t="s">
        <v>627</v>
      </c>
      <c r="E5787">
        <v>1.944</v>
      </c>
      <c r="F5787" t="s">
        <v>1168</v>
      </c>
      <c r="G5787" s="784" t="s">
        <v>4431</v>
      </c>
      <c r="H5787" s="784" t="s">
        <v>4431</v>
      </c>
      <c r="I5787" s="784" t="s">
        <v>5774</v>
      </c>
    </row>
    <row r="5788" spans="1:9" hidden="1">
      <c r="A5788" t="str">
        <f>Table_wabobpsvr_AzureCalc_AzureCalcRateCard[[#This Row],[ServiceName]]&amp;Table_wabobpsvr_AzureCalc_AzureCalcRateCard[[#This Row],[Price_Level]]&amp;Table_wabobpsvr_AzureCalc_AzureCalcRateCard[[#This Row],[Region]]</f>
        <v>Standard_D14 VM (Windows)A2</v>
      </c>
      <c r="B5788">
        <v>2</v>
      </c>
      <c r="C5788" t="s">
        <v>701</v>
      </c>
      <c r="D5788" t="s">
        <v>181</v>
      </c>
      <c r="E5788">
        <v>1.88568</v>
      </c>
      <c r="F5788" t="s">
        <v>1168</v>
      </c>
      <c r="G5788" s="784" t="s">
        <v>4431</v>
      </c>
      <c r="H5788" s="784" t="s">
        <v>4431</v>
      </c>
      <c r="I5788" s="784" t="s">
        <v>5774</v>
      </c>
    </row>
    <row r="5789" spans="1:9" hidden="1">
      <c r="A5789" t="str">
        <f>Table_wabobpsvr_AzureCalc_AzureCalcRateCard[[#This Row],[ServiceName]]&amp;Table_wabobpsvr_AzureCalc_AzureCalcRateCard[[#This Row],[Price_Level]]&amp;Table_wabobpsvr_AzureCalc_AzureCalcRateCard[[#This Row],[Region]]</f>
        <v>Standard_D14 VM (Windows)B2</v>
      </c>
      <c r="B5789">
        <v>2</v>
      </c>
      <c r="C5789" t="s">
        <v>701</v>
      </c>
      <c r="D5789" t="s">
        <v>182</v>
      </c>
      <c r="E5789">
        <v>1.8273600000000001</v>
      </c>
      <c r="F5789" t="s">
        <v>1168</v>
      </c>
      <c r="G5789" s="784" t="s">
        <v>4431</v>
      </c>
      <c r="H5789" s="784" t="s">
        <v>4431</v>
      </c>
      <c r="I5789" s="784" t="s">
        <v>5774</v>
      </c>
    </row>
    <row r="5790" spans="1:9" hidden="1">
      <c r="A5790" t="str">
        <f>Table_wabobpsvr_AzureCalc_AzureCalcRateCard[[#This Row],[ServiceName]]&amp;Table_wabobpsvr_AzureCalc_AzureCalcRateCard[[#This Row],[Price_Level]]&amp;Table_wabobpsvr_AzureCalc_AzureCalcRateCard[[#This Row],[Region]]</f>
        <v>Standard_D14 VM (Windows)C2</v>
      </c>
      <c r="B5790">
        <v>2</v>
      </c>
      <c r="C5790" t="s">
        <v>701</v>
      </c>
      <c r="D5790" t="s">
        <v>184</v>
      </c>
      <c r="E5790">
        <v>1.7690399999999999</v>
      </c>
      <c r="F5790" t="s">
        <v>1168</v>
      </c>
      <c r="G5790" s="784" t="s">
        <v>4431</v>
      </c>
      <c r="H5790" s="784" t="s">
        <v>4431</v>
      </c>
      <c r="I5790" s="784" t="s">
        <v>5774</v>
      </c>
    </row>
    <row r="5791" spans="1:9" hidden="1">
      <c r="A5791" t="str">
        <f>Table_wabobpsvr_AzureCalc_AzureCalcRateCard[[#This Row],[ServiceName]]&amp;Table_wabobpsvr_AzureCalc_AzureCalcRateCard[[#This Row],[Price_Level]]&amp;Table_wabobpsvr_AzureCalc_AzureCalcRateCard[[#This Row],[Region]]</f>
        <v>Standard_D14 VM (Windows)D2</v>
      </c>
      <c r="B5791">
        <v>2</v>
      </c>
      <c r="C5791" t="s">
        <v>701</v>
      </c>
      <c r="D5791" t="s">
        <v>183</v>
      </c>
      <c r="E5791">
        <v>1.71072</v>
      </c>
      <c r="F5791" t="s">
        <v>1168</v>
      </c>
      <c r="G5791" s="784" t="s">
        <v>4431</v>
      </c>
      <c r="H5791" s="784" t="s">
        <v>4431</v>
      </c>
      <c r="I5791" s="784" t="s">
        <v>5774</v>
      </c>
    </row>
    <row r="5792" spans="1:9" hidden="1">
      <c r="A5792" t="str">
        <f>Table_wabobpsvr_AzureCalc_AzureCalcRateCard[[#This Row],[ServiceName]]&amp;Table_wabobpsvr_AzureCalc_AzureCalcRateCard[[#This Row],[Price_Level]]&amp;Table_wabobpsvr_AzureCalc_AzureCalcRateCard[[#This Row],[Region]]</f>
        <v>Standard_D14 VM (Windows)MOSP5</v>
      </c>
      <c r="B5792">
        <v>5</v>
      </c>
      <c r="C5792" t="s">
        <v>701</v>
      </c>
      <c r="D5792" t="s">
        <v>627</v>
      </c>
      <c r="E5792">
        <v>2.1110000000000002</v>
      </c>
      <c r="F5792" t="s">
        <v>1168</v>
      </c>
      <c r="G5792" s="784" t="s">
        <v>4431</v>
      </c>
      <c r="H5792" s="784" t="s">
        <v>4431</v>
      </c>
      <c r="I5792" s="784" t="s">
        <v>5775</v>
      </c>
    </row>
    <row r="5793" spans="1:9" hidden="1">
      <c r="A5793" t="str">
        <f>Table_wabobpsvr_AzureCalc_AzureCalcRateCard[[#This Row],[ServiceName]]&amp;Table_wabobpsvr_AzureCalc_AzureCalcRateCard[[#This Row],[Price_Level]]&amp;Table_wabobpsvr_AzureCalc_AzureCalcRateCard[[#This Row],[Region]]</f>
        <v>Standard_D14 VM (Windows)A5</v>
      </c>
      <c r="B5793">
        <v>5</v>
      </c>
      <c r="C5793" t="s">
        <v>701</v>
      </c>
      <c r="D5793" t="s">
        <v>181</v>
      </c>
      <c r="E5793">
        <v>2.0476700000000001</v>
      </c>
      <c r="F5793" t="s">
        <v>1168</v>
      </c>
      <c r="G5793" s="784" t="s">
        <v>4431</v>
      </c>
      <c r="H5793" s="784" t="s">
        <v>4431</v>
      </c>
      <c r="I5793" s="784" t="s">
        <v>5775</v>
      </c>
    </row>
    <row r="5794" spans="1:9" hidden="1">
      <c r="A5794" t="str">
        <f>Table_wabobpsvr_AzureCalc_AzureCalcRateCard[[#This Row],[ServiceName]]&amp;Table_wabobpsvr_AzureCalc_AzureCalcRateCard[[#This Row],[Price_Level]]&amp;Table_wabobpsvr_AzureCalc_AzureCalcRateCard[[#This Row],[Region]]</f>
        <v>Standard_D14 VM (Windows)B5</v>
      </c>
      <c r="B5794">
        <v>5</v>
      </c>
      <c r="C5794" t="s">
        <v>701</v>
      </c>
      <c r="D5794" t="s">
        <v>182</v>
      </c>
      <c r="E5794">
        <v>1.98434</v>
      </c>
      <c r="F5794" t="s">
        <v>1168</v>
      </c>
      <c r="G5794" s="784" t="s">
        <v>4431</v>
      </c>
      <c r="H5794" s="784" t="s">
        <v>4431</v>
      </c>
      <c r="I5794" s="784" t="s">
        <v>5775</v>
      </c>
    </row>
    <row r="5795" spans="1:9" hidden="1">
      <c r="A5795" t="str">
        <f>Table_wabobpsvr_AzureCalc_AzureCalcRateCard[[#This Row],[ServiceName]]&amp;Table_wabobpsvr_AzureCalc_AzureCalcRateCard[[#This Row],[Price_Level]]&amp;Table_wabobpsvr_AzureCalc_AzureCalcRateCard[[#This Row],[Region]]</f>
        <v>Standard_D14 VM (Windows)C5</v>
      </c>
      <c r="B5795">
        <v>5</v>
      </c>
      <c r="C5795" t="s">
        <v>701</v>
      </c>
      <c r="D5795" t="s">
        <v>184</v>
      </c>
      <c r="E5795">
        <v>1.9210100000000001</v>
      </c>
      <c r="F5795" t="s">
        <v>1168</v>
      </c>
      <c r="G5795" s="784" t="s">
        <v>4431</v>
      </c>
      <c r="H5795" s="784" t="s">
        <v>4431</v>
      </c>
      <c r="I5795" s="784" t="s">
        <v>5775</v>
      </c>
    </row>
    <row r="5796" spans="1:9" hidden="1">
      <c r="A5796" t="str">
        <f>Table_wabobpsvr_AzureCalc_AzureCalcRateCard[[#This Row],[ServiceName]]&amp;Table_wabobpsvr_AzureCalc_AzureCalcRateCard[[#This Row],[Price_Level]]&amp;Table_wabobpsvr_AzureCalc_AzureCalcRateCard[[#This Row],[Region]]</f>
        <v>Standard_D14 VM (Windows)D5</v>
      </c>
      <c r="B5796">
        <v>5</v>
      </c>
      <c r="C5796" t="s">
        <v>701</v>
      </c>
      <c r="D5796" t="s">
        <v>183</v>
      </c>
      <c r="E5796">
        <v>1.85768</v>
      </c>
      <c r="F5796" t="s">
        <v>1168</v>
      </c>
      <c r="G5796" s="784" t="s">
        <v>4431</v>
      </c>
      <c r="H5796" s="784" t="s">
        <v>4431</v>
      </c>
      <c r="I5796" s="784" t="s">
        <v>5775</v>
      </c>
    </row>
    <row r="5797" spans="1:9" hidden="1">
      <c r="A5797" t="str">
        <f>Table_wabobpsvr_AzureCalc_AzureCalcRateCard[[#This Row],[ServiceName]]&amp;Table_wabobpsvr_AzureCalc_AzureCalcRateCard[[#This Row],[Price_Level]]&amp;Table_wabobpsvr_AzureCalc_AzureCalcRateCard[[#This Row],[Region]]</f>
        <v>Standard_D14 VM (Windows)MOSP1</v>
      </c>
      <c r="B5797">
        <v>1</v>
      </c>
      <c r="C5797" t="s">
        <v>701</v>
      </c>
      <c r="D5797" t="s">
        <v>627</v>
      </c>
      <c r="E5797">
        <v>1.944</v>
      </c>
      <c r="F5797" t="s">
        <v>1168</v>
      </c>
      <c r="G5797" s="784" t="s">
        <v>4431</v>
      </c>
      <c r="H5797" s="784" t="s">
        <v>4431</v>
      </c>
      <c r="I5797" s="784" t="s">
        <v>5776</v>
      </c>
    </row>
    <row r="5798" spans="1:9" hidden="1">
      <c r="A5798" t="str">
        <f>Table_wabobpsvr_AzureCalc_AzureCalcRateCard[[#This Row],[ServiceName]]&amp;Table_wabobpsvr_AzureCalc_AzureCalcRateCard[[#This Row],[Price_Level]]&amp;Table_wabobpsvr_AzureCalc_AzureCalcRateCard[[#This Row],[Region]]</f>
        <v>Standard_D14 VM (Windows)A1</v>
      </c>
      <c r="B5798">
        <v>1</v>
      </c>
      <c r="C5798" t="s">
        <v>701</v>
      </c>
      <c r="D5798" t="s">
        <v>181</v>
      </c>
      <c r="E5798">
        <v>1.88568</v>
      </c>
      <c r="F5798" t="s">
        <v>1168</v>
      </c>
      <c r="G5798" s="784" t="s">
        <v>4431</v>
      </c>
      <c r="H5798" s="784" t="s">
        <v>4431</v>
      </c>
      <c r="I5798" s="784" t="s">
        <v>5776</v>
      </c>
    </row>
    <row r="5799" spans="1:9" hidden="1">
      <c r="A5799" t="str">
        <f>Table_wabobpsvr_AzureCalc_AzureCalcRateCard[[#This Row],[ServiceName]]&amp;Table_wabobpsvr_AzureCalc_AzureCalcRateCard[[#This Row],[Price_Level]]&amp;Table_wabobpsvr_AzureCalc_AzureCalcRateCard[[#This Row],[Region]]</f>
        <v>Standard_D14 VM (Windows)B1</v>
      </c>
      <c r="B5799">
        <v>1</v>
      </c>
      <c r="C5799" t="s">
        <v>701</v>
      </c>
      <c r="D5799" t="s">
        <v>182</v>
      </c>
      <c r="E5799">
        <v>1.8273600000000001</v>
      </c>
      <c r="F5799" t="s">
        <v>1168</v>
      </c>
      <c r="G5799" s="784" t="s">
        <v>4431</v>
      </c>
      <c r="H5799" s="784" t="s">
        <v>4431</v>
      </c>
      <c r="I5799" s="784" t="s">
        <v>5776</v>
      </c>
    </row>
    <row r="5800" spans="1:9" hidden="1">
      <c r="A5800" t="str">
        <f>Table_wabobpsvr_AzureCalc_AzureCalcRateCard[[#This Row],[ServiceName]]&amp;Table_wabobpsvr_AzureCalc_AzureCalcRateCard[[#This Row],[Price_Level]]&amp;Table_wabobpsvr_AzureCalc_AzureCalcRateCard[[#This Row],[Region]]</f>
        <v>Standard_D14 VM (Windows)C1</v>
      </c>
      <c r="B5800">
        <v>1</v>
      </c>
      <c r="C5800" t="s">
        <v>701</v>
      </c>
      <c r="D5800" t="s">
        <v>184</v>
      </c>
      <c r="E5800">
        <v>1.7690399999999999</v>
      </c>
      <c r="F5800" t="s">
        <v>1168</v>
      </c>
      <c r="G5800" s="784" t="s">
        <v>4431</v>
      </c>
      <c r="H5800" s="784" t="s">
        <v>4431</v>
      </c>
      <c r="I5800" s="784" t="s">
        <v>5776</v>
      </c>
    </row>
    <row r="5801" spans="1:9" hidden="1">
      <c r="A5801" t="str">
        <f>Table_wabobpsvr_AzureCalc_AzureCalcRateCard[[#This Row],[ServiceName]]&amp;Table_wabobpsvr_AzureCalc_AzureCalcRateCard[[#This Row],[Price_Level]]&amp;Table_wabobpsvr_AzureCalc_AzureCalcRateCard[[#This Row],[Region]]</f>
        <v>Standard_D14 VM (Windows)D1</v>
      </c>
      <c r="B5801">
        <v>1</v>
      </c>
      <c r="C5801" t="s">
        <v>701</v>
      </c>
      <c r="D5801" t="s">
        <v>183</v>
      </c>
      <c r="E5801">
        <v>1.71072</v>
      </c>
      <c r="F5801" t="s">
        <v>1168</v>
      </c>
      <c r="G5801" s="784" t="s">
        <v>4431</v>
      </c>
      <c r="H5801" s="784" t="s">
        <v>4431</v>
      </c>
      <c r="I5801" s="784" t="s">
        <v>5776</v>
      </c>
    </row>
    <row r="5802" spans="1:9" hidden="1">
      <c r="A5802" t="str">
        <f>Table_wabobpsvr_AzureCalc_AzureCalcRateCard[[#This Row],[ServiceName]]&amp;Table_wabobpsvr_AzureCalc_AzureCalcRateCard[[#This Row],[Price_Level]]&amp;Table_wabobpsvr_AzureCalc_AzureCalcRateCard[[#This Row],[Region]]</f>
        <v>Standard_D14 VM (Windows)MOSP4</v>
      </c>
      <c r="B5802">
        <v>4</v>
      </c>
      <c r="C5802" t="s">
        <v>701</v>
      </c>
      <c r="D5802" t="s">
        <v>627</v>
      </c>
      <c r="E5802">
        <v>2.1110000000000002</v>
      </c>
      <c r="F5802" t="s">
        <v>1168</v>
      </c>
      <c r="G5802" s="784" t="s">
        <v>4431</v>
      </c>
      <c r="H5802" s="784" t="s">
        <v>4431</v>
      </c>
      <c r="I5802" s="784" t="s">
        <v>5777</v>
      </c>
    </row>
    <row r="5803" spans="1:9" hidden="1">
      <c r="A5803" s="784" t="str">
        <f>Table_wabobpsvr_AzureCalc_AzureCalcRateCard[[#This Row],[ServiceName]]&amp;Table_wabobpsvr_AzureCalc_AzureCalcRateCard[[#This Row],[Price_Level]]&amp;Table_wabobpsvr_AzureCalc_AzureCalcRateCard[[#This Row],[Region]]</f>
        <v>Standard_D14 VM (Windows)A4</v>
      </c>
      <c r="B5803" s="784">
        <v>4</v>
      </c>
      <c r="C5803" s="784" t="s">
        <v>701</v>
      </c>
      <c r="D5803" s="784" t="s">
        <v>181</v>
      </c>
      <c r="E5803" s="784">
        <v>2.0476700000000001</v>
      </c>
      <c r="F5803" s="784" t="s">
        <v>1168</v>
      </c>
      <c r="G5803" s="784" t="s">
        <v>4431</v>
      </c>
      <c r="H5803" s="784" t="s">
        <v>4431</v>
      </c>
      <c r="I5803" s="784" t="s">
        <v>5777</v>
      </c>
    </row>
    <row r="5804" spans="1:9" hidden="1">
      <c r="A5804" t="str">
        <f>Table_wabobpsvr_AzureCalc_AzureCalcRateCard[[#This Row],[ServiceName]]&amp;Table_wabobpsvr_AzureCalc_AzureCalcRateCard[[#This Row],[Price_Level]]&amp;Table_wabobpsvr_AzureCalc_AzureCalcRateCard[[#This Row],[Region]]</f>
        <v>Standard_D14 VM (Windows)B4</v>
      </c>
      <c r="B5804">
        <v>4</v>
      </c>
      <c r="C5804" t="s">
        <v>701</v>
      </c>
      <c r="D5804" t="s">
        <v>182</v>
      </c>
      <c r="E5804">
        <v>1.98434</v>
      </c>
      <c r="F5804" t="s">
        <v>1168</v>
      </c>
      <c r="G5804" s="784" t="s">
        <v>4431</v>
      </c>
      <c r="H5804" s="784" t="s">
        <v>4431</v>
      </c>
      <c r="I5804" s="784" t="s">
        <v>5777</v>
      </c>
    </row>
    <row r="5805" spans="1:9" hidden="1">
      <c r="A5805" s="784" t="str">
        <f>Table_wabobpsvr_AzureCalc_AzureCalcRateCard[[#This Row],[ServiceName]]&amp;Table_wabobpsvr_AzureCalc_AzureCalcRateCard[[#This Row],[Price_Level]]&amp;Table_wabobpsvr_AzureCalc_AzureCalcRateCard[[#This Row],[Region]]</f>
        <v>Standard_D14 VM (Windows)C4</v>
      </c>
      <c r="B5805" s="784">
        <v>4</v>
      </c>
      <c r="C5805" s="784" t="s">
        <v>701</v>
      </c>
      <c r="D5805" s="784" t="s">
        <v>184</v>
      </c>
      <c r="E5805" s="784">
        <v>1.9210100000000001</v>
      </c>
      <c r="F5805" s="784" t="s">
        <v>1168</v>
      </c>
      <c r="G5805" s="784" t="s">
        <v>4431</v>
      </c>
      <c r="H5805" s="784" t="s">
        <v>4431</v>
      </c>
      <c r="I5805" s="784" t="s">
        <v>5777</v>
      </c>
    </row>
    <row r="5806" spans="1:9" hidden="1">
      <c r="A5806" s="784" t="str">
        <f>Table_wabobpsvr_AzureCalc_AzureCalcRateCard[[#This Row],[ServiceName]]&amp;Table_wabobpsvr_AzureCalc_AzureCalcRateCard[[#This Row],[Price_Level]]&amp;Table_wabobpsvr_AzureCalc_AzureCalcRateCard[[#This Row],[Region]]</f>
        <v>Standard_D14 VM (Windows)D4</v>
      </c>
      <c r="B5806" s="784">
        <v>4</v>
      </c>
      <c r="C5806" s="784" t="s">
        <v>701</v>
      </c>
      <c r="D5806" s="784" t="s">
        <v>183</v>
      </c>
      <c r="E5806" s="784">
        <v>1.85768</v>
      </c>
      <c r="F5806" s="784" t="s">
        <v>1168</v>
      </c>
      <c r="G5806" s="784" t="s">
        <v>4431</v>
      </c>
      <c r="H5806" s="784" t="s">
        <v>4431</v>
      </c>
      <c r="I5806" s="784" t="s">
        <v>5777</v>
      </c>
    </row>
    <row r="5807" spans="1:9" hidden="1">
      <c r="A5807" s="784" t="str">
        <f>Table_wabobpsvr_AzureCalc_AzureCalcRateCard[[#This Row],[ServiceName]]&amp;Table_wabobpsvr_AzureCalc_AzureCalcRateCard[[#This Row],[Price_Level]]&amp;Table_wabobpsvr_AzureCalc_AzureCalcRateCard[[#This Row],[Region]]</f>
        <v>Standard_D14 VM (Windows)MOSP14</v>
      </c>
      <c r="B5807" s="784">
        <v>14</v>
      </c>
      <c r="C5807" s="784" t="s">
        <v>701</v>
      </c>
      <c r="D5807" s="784" t="s">
        <v>627</v>
      </c>
      <c r="E5807" s="784">
        <v>2.4300000000000002</v>
      </c>
      <c r="F5807" s="784" t="s">
        <v>1168</v>
      </c>
      <c r="G5807" s="784" t="s">
        <v>4431</v>
      </c>
      <c r="H5807" s="784" t="s">
        <v>4431</v>
      </c>
      <c r="I5807" s="784" t="s">
        <v>5778</v>
      </c>
    </row>
    <row r="5808" spans="1:9" hidden="1">
      <c r="A5808" s="784" t="str">
        <f>Table_wabobpsvr_AzureCalc_AzureCalcRateCard[[#This Row],[ServiceName]]&amp;Table_wabobpsvr_AzureCalc_AzureCalcRateCard[[#This Row],[Price_Level]]&amp;Table_wabobpsvr_AzureCalc_AzureCalcRateCard[[#This Row],[Region]]</f>
        <v>Standard_D14 VM (Windows)A14</v>
      </c>
      <c r="B5808" s="784">
        <v>14</v>
      </c>
      <c r="C5808" s="784" t="s">
        <v>701</v>
      </c>
      <c r="D5808" s="784" t="s">
        <v>181</v>
      </c>
      <c r="E5808" s="784">
        <v>2.3571</v>
      </c>
      <c r="F5808" s="784" t="s">
        <v>1168</v>
      </c>
      <c r="G5808" s="784" t="s">
        <v>4431</v>
      </c>
      <c r="H5808" s="784" t="s">
        <v>4431</v>
      </c>
      <c r="I5808" s="784" t="s">
        <v>5778</v>
      </c>
    </row>
    <row r="5809" spans="1:9" hidden="1">
      <c r="A5809" s="784" t="str">
        <f>Table_wabobpsvr_AzureCalc_AzureCalcRateCard[[#This Row],[ServiceName]]&amp;Table_wabobpsvr_AzureCalc_AzureCalcRateCard[[#This Row],[Price_Level]]&amp;Table_wabobpsvr_AzureCalc_AzureCalcRateCard[[#This Row],[Region]]</f>
        <v>Standard_D14 VM (Windows)B14</v>
      </c>
      <c r="B5809" s="784">
        <v>14</v>
      </c>
      <c r="C5809" s="784" t="s">
        <v>701</v>
      </c>
      <c r="D5809" s="784" t="s">
        <v>182</v>
      </c>
      <c r="E5809" s="784">
        <v>2.2841999999999998</v>
      </c>
      <c r="F5809" s="784" t="s">
        <v>1168</v>
      </c>
      <c r="G5809" s="784" t="s">
        <v>4431</v>
      </c>
      <c r="H5809" s="784" t="s">
        <v>4431</v>
      </c>
      <c r="I5809" s="784" t="s">
        <v>5778</v>
      </c>
    </row>
    <row r="5810" spans="1:9" hidden="1">
      <c r="A5810" t="str">
        <f>Table_wabobpsvr_AzureCalc_AzureCalcRateCard[[#This Row],[ServiceName]]&amp;Table_wabobpsvr_AzureCalc_AzureCalcRateCard[[#This Row],[Price_Level]]&amp;Table_wabobpsvr_AzureCalc_AzureCalcRateCard[[#This Row],[Region]]</f>
        <v>CDN Data Transfer - Zone 1 - Tier 4B2</v>
      </c>
      <c r="B5810">
        <v>2</v>
      </c>
      <c r="C5810" t="s">
        <v>4431</v>
      </c>
      <c r="D5810" t="s">
        <v>182</v>
      </c>
      <c r="E5810">
        <v>999999</v>
      </c>
      <c r="F5810" t="s">
        <v>956</v>
      </c>
      <c r="G5810" s="784" t="s">
        <v>4431</v>
      </c>
      <c r="H5810" s="784" t="s">
        <v>4431</v>
      </c>
      <c r="I5810" s="784" t="s">
        <v>4431</v>
      </c>
    </row>
    <row r="5811" spans="1:9" hidden="1">
      <c r="A5811" s="784" t="str">
        <f>Table_wabobpsvr_AzureCalc_AzureCalcRateCard[[#This Row],[ServiceName]]&amp;Table_wabobpsvr_AzureCalc_AzureCalcRateCard[[#This Row],[Price_Level]]&amp;Table_wabobpsvr_AzureCalc_AzureCalcRateCard[[#This Row],[Region]]</f>
        <v>CDN Data Transfer - Zone 1 - Tier 4C2</v>
      </c>
      <c r="B5811" s="784">
        <v>2</v>
      </c>
      <c r="C5811" s="784" t="s">
        <v>4431</v>
      </c>
      <c r="D5811" s="784" t="s">
        <v>184</v>
      </c>
      <c r="E5811" s="784">
        <v>999999</v>
      </c>
      <c r="F5811" s="784" t="s">
        <v>956</v>
      </c>
      <c r="G5811" s="784" t="s">
        <v>4431</v>
      </c>
      <c r="H5811" s="784" t="s">
        <v>4431</v>
      </c>
      <c r="I5811" s="784" t="s">
        <v>4431</v>
      </c>
    </row>
    <row r="5812" spans="1:9" hidden="1">
      <c r="A5812" s="784" t="str">
        <f>Table_wabobpsvr_AzureCalc_AzureCalcRateCard[[#This Row],[ServiceName]]&amp;Table_wabobpsvr_AzureCalc_AzureCalcRateCard[[#This Row],[Price_Level]]&amp;Table_wabobpsvr_AzureCalc_AzureCalcRateCard[[#This Row],[Region]]</f>
        <v>CDN Data Transfer - Zone 1 - Tier 4D2</v>
      </c>
      <c r="B5812" s="784">
        <v>2</v>
      </c>
      <c r="C5812" s="784" t="s">
        <v>4431</v>
      </c>
      <c r="D5812" s="784" t="s">
        <v>183</v>
      </c>
      <c r="E5812" s="784">
        <v>999999</v>
      </c>
      <c r="F5812" s="784" t="s">
        <v>956</v>
      </c>
      <c r="G5812" s="784" t="s">
        <v>4431</v>
      </c>
      <c r="H5812" s="784" t="s">
        <v>4431</v>
      </c>
      <c r="I5812" s="784" t="s">
        <v>4431</v>
      </c>
    </row>
    <row r="5813" spans="1:9" hidden="1">
      <c r="A5813" t="str">
        <f>Table_wabobpsvr_AzureCalc_AzureCalcRateCard[[#This Row],[ServiceName]]&amp;Table_wabobpsvr_AzureCalc_AzureCalcRateCard[[#This Row],[Price_Level]]&amp;Table_wabobpsvr_AzureCalc_AzureCalcRateCard[[#This Row],[Region]]</f>
        <v>CDN Data Transfer - Zone 1 - Tier 4MOSP3</v>
      </c>
      <c r="B5813">
        <v>3</v>
      </c>
      <c r="C5813" t="s">
        <v>4431</v>
      </c>
      <c r="D5813" t="s">
        <v>627</v>
      </c>
      <c r="E5813">
        <v>999999</v>
      </c>
      <c r="F5813" t="s">
        <v>956</v>
      </c>
      <c r="G5813" s="784" t="s">
        <v>4431</v>
      </c>
      <c r="H5813" s="784" t="s">
        <v>4431</v>
      </c>
      <c r="I5813" s="784" t="s">
        <v>4431</v>
      </c>
    </row>
    <row r="5814" spans="1:9" hidden="1">
      <c r="A5814" t="str">
        <f>Table_wabobpsvr_AzureCalc_AzureCalcRateCard[[#This Row],[ServiceName]]&amp;Table_wabobpsvr_AzureCalc_AzureCalcRateCard[[#This Row],[Price_Level]]&amp;Table_wabobpsvr_AzureCalc_AzureCalcRateCard[[#This Row],[Region]]</f>
        <v>CDN Data Transfer - Zone 1 - Tier 4A3</v>
      </c>
      <c r="B5814">
        <v>3</v>
      </c>
      <c r="C5814" t="s">
        <v>4431</v>
      </c>
      <c r="D5814" t="s">
        <v>181</v>
      </c>
      <c r="E5814">
        <v>999999</v>
      </c>
      <c r="F5814" t="s">
        <v>956</v>
      </c>
      <c r="G5814" s="784" t="s">
        <v>4431</v>
      </c>
      <c r="H5814" s="784" t="s">
        <v>4431</v>
      </c>
      <c r="I5814" s="784" t="s">
        <v>4431</v>
      </c>
    </row>
    <row r="5815" spans="1:9" hidden="1">
      <c r="A5815" t="str">
        <f>Table_wabobpsvr_AzureCalc_AzureCalcRateCard[[#This Row],[ServiceName]]&amp;Table_wabobpsvr_AzureCalc_AzureCalcRateCard[[#This Row],[Price_Level]]&amp;Table_wabobpsvr_AzureCalc_AzureCalcRateCard[[#This Row],[Region]]</f>
        <v>CDN Data Transfer - Zone 1 - Tier 4B3</v>
      </c>
      <c r="B5815">
        <v>3</v>
      </c>
      <c r="C5815" t="s">
        <v>4431</v>
      </c>
      <c r="D5815" t="s">
        <v>182</v>
      </c>
      <c r="E5815">
        <v>999999</v>
      </c>
      <c r="F5815" t="s">
        <v>956</v>
      </c>
      <c r="G5815" s="784" t="s">
        <v>4431</v>
      </c>
      <c r="H5815" s="784" t="s">
        <v>4431</v>
      </c>
      <c r="I5815" s="784" t="s">
        <v>4431</v>
      </c>
    </row>
    <row r="5816" spans="1:9" hidden="1">
      <c r="A5816" t="str">
        <f>Table_wabobpsvr_AzureCalc_AzureCalcRateCard[[#This Row],[ServiceName]]&amp;Table_wabobpsvr_AzureCalc_AzureCalcRateCard[[#This Row],[Price_Level]]&amp;Table_wabobpsvr_AzureCalc_AzureCalcRateCard[[#This Row],[Region]]</f>
        <v>CDN Data Transfer - Zone 1 - Tier 4C3</v>
      </c>
      <c r="B5816">
        <v>3</v>
      </c>
      <c r="C5816" t="s">
        <v>4431</v>
      </c>
      <c r="D5816" t="s">
        <v>184</v>
      </c>
      <c r="E5816">
        <v>999999</v>
      </c>
      <c r="F5816" t="s">
        <v>956</v>
      </c>
      <c r="G5816" s="784" t="s">
        <v>4431</v>
      </c>
      <c r="H5816" s="784" t="s">
        <v>4431</v>
      </c>
      <c r="I5816" s="784" t="s">
        <v>4431</v>
      </c>
    </row>
    <row r="5817" spans="1:9" hidden="1">
      <c r="A5817" t="str">
        <f>Table_wabobpsvr_AzureCalc_AzureCalcRateCard[[#This Row],[ServiceName]]&amp;Table_wabobpsvr_AzureCalc_AzureCalcRateCard[[#This Row],[Price_Level]]&amp;Table_wabobpsvr_AzureCalc_AzureCalcRateCard[[#This Row],[Region]]</f>
        <v>CDN Data Transfer - Zone 1 - Tier 4D3</v>
      </c>
      <c r="B5817">
        <v>3</v>
      </c>
      <c r="C5817" t="s">
        <v>4431</v>
      </c>
      <c r="D5817" t="s">
        <v>183</v>
      </c>
      <c r="E5817">
        <v>999999</v>
      </c>
      <c r="F5817" t="s">
        <v>956</v>
      </c>
      <c r="G5817" s="784" t="s">
        <v>4431</v>
      </c>
      <c r="H5817" s="784" t="s">
        <v>4431</v>
      </c>
      <c r="I5817" s="784" t="s">
        <v>4431</v>
      </c>
    </row>
    <row r="5818" spans="1:9" hidden="1">
      <c r="A5818" t="str">
        <f>Table_wabobpsvr_AzureCalc_AzureCalcRateCard[[#This Row],[ServiceName]]&amp;Table_wabobpsvr_AzureCalc_AzureCalcRateCard[[#This Row],[Price_Level]]&amp;Table_wabobpsvr_AzureCalc_AzureCalcRateCard[[#This Row],[Region]]</f>
        <v>CDN Data Transfer - Zone 1 - Tier 4MOSP13</v>
      </c>
      <c r="B5818">
        <v>13</v>
      </c>
      <c r="C5818" t="s">
        <v>4431</v>
      </c>
      <c r="D5818" t="s">
        <v>627</v>
      </c>
      <c r="E5818">
        <v>999999</v>
      </c>
      <c r="F5818" t="s">
        <v>956</v>
      </c>
      <c r="G5818" s="784" t="s">
        <v>4431</v>
      </c>
      <c r="H5818" s="784" t="s">
        <v>4431</v>
      </c>
      <c r="I5818" s="784" t="s">
        <v>4431</v>
      </c>
    </row>
    <row r="5819" spans="1:9" hidden="1">
      <c r="A5819" t="str">
        <f>Table_wabobpsvr_AzureCalc_AzureCalcRateCard[[#This Row],[ServiceName]]&amp;Table_wabobpsvr_AzureCalc_AzureCalcRateCard[[#This Row],[Price_Level]]&amp;Table_wabobpsvr_AzureCalc_AzureCalcRateCard[[#This Row],[Region]]</f>
        <v>CDN Data Transfer - Zone 1 - Tier 4A13</v>
      </c>
      <c r="B5819">
        <v>13</v>
      </c>
      <c r="C5819" t="s">
        <v>4431</v>
      </c>
      <c r="D5819" t="s">
        <v>181</v>
      </c>
      <c r="E5819">
        <v>999999</v>
      </c>
      <c r="F5819" t="s">
        <v>956</v>
      </c>
      <c r="G5819" s="784" t="s">
        <v>4431</v>
      </c>
      <c r="H5819" s="784" t="s">
        <v>4431</v>
      </c>
      <c r="I5819" s="784" t="s">
        <v>4431</v>
      </c>
    </row>
    <row r="5820" spans="1:9" hidden="1">
      <c r="A5820" t="str">
        <f>Table_wabobpsvr_AzureCalc_AzureCalcRateCard[[#This Row],[ServiceName]]&amp;Table_wabobpsvr_AzureCalc_AzureCalcRateCard[[#This Row],[Price_Level]]&amp;Table_wabobpsvr_AzureCalc_AzureCalcRateCard[[#This Row],[Region]]</f>
        <v>CDN Data Transfer - Zone 1 - Tier 4B13</v>
      </c>
      <c r="B5820">
        <v>13</v>
      </c>
      <c r="C5820" t="s">
        <v>4431</v>
      </c>
      <c r="D5820" t="s">
        <v>182</v>
      </c>
      <c r="E5820">
        <v>999999</v>
      </c>
      <c r="F5820" t="s">
        <v>956</v>
      </c>
      <c r="G5820" s="784" t="s">
        <v>4431</v>
      </c>
      <c r="H5820" s="784" t="s">
        <v>4431</v>
      </c>
      <c r="I5820" s="784" t="s">
        <v>4431</v>
      </c>
    </row>
    <row r="5821" spans="1:9" hidden="1">
      <c r="A5821" t="str">
        <f>Table_wabobpsvr_AzureCalc_AzureCalcRateCard[[#This Row],[ServiceName]]&amp;Table_wabobpsvr_AzureCalc_AzureCalcRateCard[[#This Row],[Price_Level]]&amp;Table_wabobpsvr_AzureCalc_AzureCalcRateCard[[#This Row],[Region]]</f>
        <v>D13 HDInsight (Non-Windows)MOSP15</v>
      </c>
      <c r="B5821">
        <v>15</v>
      </c>
      <c r="C5821" t="s">
        <v>91</v>
      </c>
      <c r="D5821" t="s">
        <v>627</v>
      </c>
      <c r="E5821">
        <v>0.78400000000000003</v>
      </c>
      <c r="F5821" t="s">
        <v>4177</v>
      </c>
      <c r="G5821" s="784" t="s">
        <v>4431</v>
      </c>
      <c r="H5821" s="784" t="s">
        <v>4431</v>
      </c>
      <c r="I5821" s="784" t="s">
        <v>5779</v>
      </c>
    </row>
    <row r="5822" spans="1:9" hidden="1">
      <c r="A5822" t="str">
        <f>Table_wabobpsvr_AzureCalc_AzureCalcRateCard[[#This Row],[ServiceName]]&amp;Table_wabobpsvr_AzureCalc_AzureCalcRateCard[[#This Row],[Price_Level]]&amp;Table_wabobpsvr_AzureCalc_AzureCalcRateCard[[#This Row],[Region]]</f>
        <v>D2 HDInsightC9</v>
      </c>
      <c r="B5822">
        <v>9</v>
      </c>
      <c r="C5822" t="s">
        <v>91</v>
      </c>
      <c r="D5822" t="s">
        <v>184</v>
      </c>
      <c r="E5822">
        <v>0.35499999999999998</v>
      </c>
      <c r="F5822" t="s">
        <v>4224</v>
      </c>
      <c r="G5822" s="784" t="s">
        <v>4227</v>
      </c>
      <c r="H5822" s="784" t="s">
        <v>4228</v>
      </c>
      <c r="I5822" s="784" t="s">
        <v>5780</v>
      </c>
    </row>
    <row r="5823" spans="1:9" hidden="1">
      <c r="A5823" s="784" t="str">
        <f>Table_wabobpsvr_AzureCalc_AzureCalcRateCard[[#This Row],[ServiceName]]&amp;Table_wabobpsvr_AzureCalc_AzureCalcRateCard[[#This Row],[Price_Level]]&amp;Table_wabobpsvr_AzureCalc_AzureCalcRateCard[[#This Row],[Region]]</f>
        <v>D2 HDInsightD9</v>
      </c>
      <c r="B5823" s="784">
        <v>9</v>
      </c>
      <c r="C5823" s="784" t="s">
        <v>91</v>
      </c>
      <c r="D5823" s="784" t="s">
        <v>183</v>
      </c>
      <c r="E5823" s="784">
        <v>0.34300000000000003</v>
      </c>
      <c r="F5823" s="784" t="s">
        <v>4224</v>
      </c>
      <c r="G5823" s="784" t="s">
        <v>4227</v>
      </c>
      <c r="H5823" s="784" t="s">
        <v>4228</v>
      </c>
      <c r="I5823" s="784" t="s">
        <v>5780</v>
      </c>
    </row>
    <row r="5824" spans="1:9" hidden="1">
      <c r="A5824" s="784" t="str">
        <f>Table_wabobpsvr_AzureCalc_AzureCalcRateCard[[#This Row],[ServiceName]]&amp;Table_wabobpsvr_AzureCalc_AzureCalcRateCard[[#This Row],[Price_Level]]&amp;Table_wabobpsvr_AzureCalc_AzureCalcRateCard[[#This Row],[Region]]</f>
        <v>D2 HDInsightMOSP15</v>
      </c>
      <c r="B5824" s="784">
        <v>15</v>
      </c>
      <c r="C5824" s="784" t="s">
        <v>91</v>
      </c>
      <c r="D5824" s="784" t="s">
        <v>627</v>
      </c>
      <c r="E5824" s="784">
        <v>0.42399999999999999</v>
      </c>
      <c r="F5824" s="784" t="s">
        <v>4224</v>
      </c>
      <c r="G5824" s="784" t="s">
        <v>4431</v>
      </c>
      <c r="H5824" s="784" t="s">
        <v>4431</v>
      </c>
      <c r="I5824" s="784" t="s">
        <v>5781</v>
      </c>
    </row>
    <row r="5825" spans="1:9" hidden="1">
      <c r="A5825" s="784" t="str">
        <f>Table_wabobpsvr_AzureCalc_AzureCalcRateCard[[#This Row],[ServiceName]]&amp;Table_wabobpsvr_AzureCalc_AzureCalcRateCard[[#This Row],[Price_Level]]&amp;Table_wabobpsvr_AzureCalc_AzureCalcRateCard[[#This Row],[Region]]</f>
        <v>D2 HDInsightA15</v>
      </c>
      <c r="B5825" s="784">
        <v>15</v>
      </c>
      <c r="C5825" s="784" t="s">
        <v>91</v>
      </c>
      <c r="D5825" s="784" t="s">
        <v>181</v>
      </c>
      <c r="E5825" s="784">
        <v>0.41099999999999998</v>
      </c>
      <c r="F5825" s="784" t="s">
        <v>4224</v>
      </c>
      <c r="G5825" s="784" t="s">
        <v>4242</v>
      </c>
      <c r="H5825" s="784" t="s">
        <v>4243</v>
      </c>
      <c r="I5825" s="784" t="s">
        <v>5781</v>
      </c>
    </row>
    <row r="5826" spans="1:9" hidden="1">
      <c r="A5826" s="784" t="str">
        <f>Table_wabobpsvr_AzureCalc_AzureCalcRateCard[[#This Row],[ServiceName]]&amp;Table_wabobpsvr_AzureCalc_AzureCalcRateCard[[#This Row],[Price_Level]]&amp;Table_wabobpsvr_AzureCalc_AzureCalcRateCard[[#This Row],[Region]]</f>
        <v>D2 HDInsightB15</v>
      </c>
      <c r="B5826" s="784">
        <v>15</v>
      </c>
      <c r="C5826" s="784" t="s">
        <v>91</v>
      </c>
      <c r="D5826" s="784" t="s">
        <v>182</v>
      </c>
      <c r="E5826" s="784">
        <v>0.39900000000000002</v>
      </c>
      <c r="F5826" s="784" t="s">
        <v>4224</v>
      </c>
      <c r="G5826" s="784" t="s">
        <v>4242</v>
      </c>
      <c r="H5826" s="784" t="s">
        <v>4243</v>
      </c>
      <c r="I5826" s="784" t="s">
        <v>5781</v>
      </c>
    </row>
    <row r="5827" spans="1:9" hidden="1">
      <c r="A5827" s="784" t="str">
        <f>Table_wabobpsvr_AzureCalc_AzureCalcRateCard[[#This Row],[ServiceName]]&amp;Table_wabobpsvr_AzureCalc_AzureCalcRateCard[[#This Row],[Price_Level]]&amp;Table_wabobpsvr_AzureCalc_AzureCalcRateCard[[#This Row],[Region]]</f>
        <v>D2 HDInsightC15</v>
      </c>
      <c r="B5827" s="784">
        <v>15</v>
      </c>
      <c r="C5827" s="784" t="s">
        <v>91</v>
      </c>
      <c r="D5827" s="784" t="s">
        <v>184</v>
      </c>
      <c r="E5827" s="784">
        <v>0.38600000000000001</v>
      </c>
      <c r="F5827" s="784" t="s">
        <v>4224</v>
      </c>
      <c r="G5827" s="784" t="s">
        <v>4242</v>
      </c>
      <c r="H5827" s="784" t="s">
        <v>4243</v>
      </c>
      <c r="I5827" s="784" t="s">
        <v>5781</v>
      </c>
    </row>
    <row r="5828" spans="1:9" hidden="1">
      <c r="A5828" s="784" t="str">
        <f>Table_wabobpsvr_AzureCalc_AzureCalcRateCard[[#This Row],[ServiceName]]&amp;Table_wabobpsvr_AzureCalc_AzureCalcRateCard[[#This Row],[Price_Level]]&amp;Table_wabobpsvr_AzureCalc_AzureCalcRateCard[[#This Row],[Region]]</f>
        <v>D2 HDInsightD15</v>
      </c>
      <c r="B5828" s="784">
        <v>15</v>
      </c>
      <c r="C5828" s="784" t="s">
        <v>91</v>
      </c>
      <c r="D5828" s="784" t="s">
        <v>183</v>
      </c>
      <c r="E5828" s="784">
        <v>0.373</v>
      </c>
      <c r="F5828" s="784" t="s">
        <v>4224</v>
      </c>
      <c r="G5828" s="784" t="s">
        <v>4242</v>
      </c>
      <c r="H5828" s="784" t="s">
        <v>4243</v>
      </c>
      <c r="I5828" s="784" t="s">
        <v>5781</v>
      </c>
    </row>
    <row r="5829" spans="1:9" hidden="1">
      <c r="A5829" s="784" t="str">
        <f>Table_wabobpsvr_AzureCalc_AzureCalcRateCard[[#This Row],[ServiceName]]&amp;Table_wabobpsvr_AzureCalc_AzureCalcRateCard[[#This Row],[Price_Level]]&amp;Table_wabobpsvr_AzureCalc_AzureCalcRateCard[[#This Row],[Region]]</f>
        <v>A11 Cloud ServicesC12</v>
      </c>
      <c r="B5829" s="784">
        <v>12</v>
      </c>
      <c r="C5829" s="784" t="s">
        <v>701</v>
      </c>
      <c r="D5829" s="784" t="s">
        <v>184</v>
      </c>
      <c r="E5829" s="784">
        <v>3.1850000000000001</v>
      </c>
      <c r="F5829" s="784" t="s">
        <v>1266</v>
      </c>
      <c r="G5829" s="784" t="s">
        <v>4465</v>
      </c>
      <c r="H5829" s="784" t="s">
        <v>4466</v>
      </c>
      <c r="I5829" s="784" t="s">
        <v>5782</v>
      </c>
    </row>
    <row r="5830" spans="1:9" hidden="1">
      <c r="A5830" s="784" t="str">
        <f>Table_wabobpsvr_AzureCalc_AzureCalcRateCard[[#This Row],[ServiceName]]&amp;Table_wabobpsvr_AzureCalc_AzureCalcRateCard[[#This Row],[Price_Level]]&amp;Table_wabobpsvr_AzureCalc_AzureCalcRateCard[[#This Row],[Region]]</f>
        <v>D13 HDInsight (Non-Windows)A15</v>
      </c>
      <c r="B5830" s="784">
        <v>15</v>
      </c>
      <c r="C5830" s="784" t="s">
        <v>91</v>
      </c>
      <c r="D5830" s="784" t="s">
        <v>181</v>
      </c>
      <c r="E5830" s="784">
        <v>0.76</v>
      </c>
      <c r="F5830" s="784" t="s">
        <v>4177</v>
      </c>
      <c r="G5830" s="784" t="s">
        <v>4244</v>
      </c>
      <c r="H5830" s="784" t="s">
        <v>4245</v>
      </c>
      <c r="I5830" s="784" t="s">
        <v>5779</v>
      </c>
    </row>
    <row r="5831" spans="1:9" hidden="1">
      <c r="A5831" s="784" t="str">
        <f>Table_wabobpsvr_AzureCalc_AzureCalcRateCard[[#This Row],[ServiceName]]&amp;Table_wabobpsvr_AzureCalc_AzureCalcRateCard[[#This Row],[Price_Level]]&amp;Table_wabobpsvr_AzureCalc_AzureCalcRateCard[[#This Row],[Region]]</f>
        <v>D13 HDInsight (Non-Windows)B15</v>
      </c>
      <c r="B5831" s="784">
        <v>15</v>
      </c>
      <c r="C5831" s="784" t="s">
        <v>91</v>
      </c>
      <c r="D5831" s="784" t="s">
        <v>182</v>
      </c>
      <c r="E5831" s="784">
        <v>0.73699999999999999</v>
      </c>
      <c r="F5831" s="784" t="s">
        <v>4177</v>
      </c>
      <c r="G5831" s="784" t="s">
        <v>4244</v>
      </c>
      <c r="H5831" s="784" t="s">
        <v>4245</v>
      </c>
      <c r="I5831" s="784" t="s">
        <v>5779</v>
      </c>
    </row>
    <row r="5832" spans="1:9" hidden="1">
      <c r="A5832" s="784" t="str">
        <f>Table_wabobpsvr_AzureCalc_AzureCalcRateCard[[#This Row],[ServiceName]]&amp;Table_wabobpsvr_AzureCalc_AzureCalcRateCard[[#This Row],[Price_Level]]&amp;Table_wabobpsvr_AzureCalc_AzureCalcRateCard[[#This Row],[Region]]</f>
        <v>D13 HDInsight (Non-Windows)C15</v>
      </c>
      <c r="B5832" s="784">
        <v>15</v>
      </c>
      <c r="C5832" s="784" t="s">
        <v>91</v>
      </c>
      <c r="D5832" s="784" t="s">
        <v>184</v>
      </c>
      <c r="E5832" s="784">
        <v>0.71299999999999997</v>
      </c>
      <c r="F5832" s="784" t="s">
        <v>4177</v>
      </c>
      <c r="G5832" s="784" t="s">
        <v>4244</v>
      </c>
      <c r="H5832" s="784" t="s">
        <v>4245</v>
      </c>
      <c r="I5832" s="784" t="s">
        <v>5779</v>
      </c>
    </row>
    <row r="5833" spans="1:9" hidden="1">
      <c r="A5833" t="str">
        <f>Table_wabobpsvr_AzureCalc_AzureCalcRateCard[[#This Row],[ServiceName]]&amp;Table_wabobpsvr_AzureCalc_AzureCalcRateCard[[#This Row],[Price_Level]]&amp;Table_wabobpsvr_AzureCalc_AzureCalcRateCard[[#This Row],[Region]]</f>
        <v>D13 HDInsight (Non-Windows)D15</v>
      </c>
      <c r="B5833">
        <v>15</v>
      </c>
      <c r="C5833" t="s">
        <v>91</v>
      </c>
      <c r="D5833" t="s">
        <v>183</v>
      </c>
      <c r="E5833">
        <v>0.69</v>
      </c>
      <c r="F5833" t="s">
        <v>4177</v>
      </c>
      <c r="G5833" s="784" t="s">
        <v>4244</v>
      </c>
      <c r="H5833" s="784" t="s">
        <v>4245</v>
      </c>
      <c r="I5833" s="784" t="s">
        <v>5779</v>
      </c>
    </row>
    <row r="5834" spans="1:9" hidden="1">
      <c r="A5834" t="str">
        <f>Table_wabobpsvr_AzureCalc_AzureCalcRateCard[[#This Row],[ServiceName]]&amp;Table_wabobpsvr_AzureCalc_AzureCalcRateCard[[#This Row],[Price_Level]]&amp;Table_wabobpsvr_AzureCalc_AzureCalcRateCard[[#This Row],[Region]]</f>
        <v>BASIC.A7 VM (Windows)MOSP</v>
      </c>
      <c r="C5834" t="s">
        <v>91</v>
      </c>
      <c r="D5834" t="s">
        <v>627</v>
      </c>
      <c r="E5834">
        <v>1.1439999999999999</v>
      </c>
      <c r="F5834" t="s">
        <v>1292</v>
      </c>
      <c r="G5834" s="784" t="s">
        <v>4431</v>
      </c>
      <c r="H5834" s="784" t="s">
        <v>4431</v>
      </c>
      <c r="I5834" s="784" t="s">
        <v>4431</v>
      </c>
    </row>
    <row r="5835" spans="1:9" hidden="1">
      <c r="A5835" t="str">
        <f>Table_wabobpsvr_AzureCalc_AzureCalcRateCard[[#This Row],[ServiceName]]&amp;Table_wabobpsvr_AzureCalc_AzureCalcRateCard[[#This Row],[Price_Level]]&amp;Table_wabobpsvr_AzureCalc_AzureCalcRateCard[[#This Row],[Region]]</f>
        <v>BASIC.A7 VM (Windows)A</v>
      </c>
      <c r="C5835" t="s">
        <v>91</v>
      </c>
      <c r="D5835" t="s">
        <v>181</v>
      </c>
      <c r="E5835">
        <v>0.83511999999999997</v>
      </c>
      <c r="F5835" t="s">
        <v>1292</v>
      </c>
      <c r="G5835" s="784" t="s">
        <v>2817</v>
      </c>
      <c r="H5835" s="784" t="s">
        <v>2818</v>
      </c>
      <c r="I5835" s="784" t="s">
        <v>4431</v>
      </c>
    </row>
    <row r="5836" spans="1:9" hidden="1">
      <c r="A5836" t="str">
        <f>Table_wabobpsvr_AzureCalc_AzureCalcRateCard[[#This Row],[ServiceName]]&amp;Table_wabobpsvr_AzureCalc_AzureCalcRateCard[[#This Row],[Price_Level]]&amp;Table_wabobpsvr_AzureCalc_AzureCalcRateCard[[#This Row],[Region]]</f>
        <v>BASIC.A7 VM (Windows)B16</v>
      </c>
      <c r="B5836">
        <v>16</v>
      </c>
      <c r="C5836" t="s">
        <v>91</v>
      </c>
      <c r="D5836" t="s">
        <v>182</v>
      </c>
      <c r="E5836">
        <v>0.80079999999999996</v>
      </c>
      <c r="F5836" t="s">
        <v>1292</v>
      </c>
      <c r="G5836" s="784" t="s">
        <v>2817</v>
      </c>
      <c r="H5836" s="784" t="s">
        <v>2818</v>
      </c>
      <c r="I5836" s="784" t="s">
        <v>4431</v>
      </c>
    </row>
    <row r="5837" spans="1:9" hidden="1">
      <c r="A5837" t="str">
        <f>Table_wabobpsvr_AzureCalc_AzureCalcRateCard[[#This Row],[ServiceName]]&amp;Table_wabobpsvr_AzureCalc_AzureCalcRateCard[[#This Row],[Price_Level]]&amp;Table_wabobpsvr_AzureCalc_AzureCalcRateCard[[#This Row],[Region]]</f>
        <v>BASIC.A7 VM (Windows)C16</v>
      </c>
      <c r="B5837">
        <v>16</v>
      </c>
      <c r="C5837" t="s">
        <v>91</v>
      </c>
      <c r="D5837" t="s">
        <v>184</v>
      </c>
      <c r="E5837">
        <v>0.76648000000000005</v>
      </c>
      <c r="F5837" t="s">
        <v>1292</v>
      </c>
      <c r="G5837" s="784" t="s">
        <v>2817</v>
      </c>
      <c r="H5837" s="784" t="s">
        <v>2818</v>
      </c>
      <c r="I5837" s="784" t="s">
        <v>4431</v>
      </c>
    </row>
    <row r="5838" spans="1:9" hidden="1">
      <c r="A5838" t="str">
        <f>Table_wabobpsvr_AzureCalc_AzureCalcRateCard[[#This Row],[ServiceName]]&amp;Table_wabobpsvr_AzureCalc_AzureCalcRateCard[[#This Row],[Price_Level]]&amp;Table_wabobpsvr_AzureCalc_AzureCalcRateCard[[#This Row],[Region]]</f>
        <v>BASIC.A7 VM (Windows)D16</v>
      </c>
      <c r="B5838">
        <v>16</v>
      </c>
      <c r="C5838" t="s">
        <v>91</v>
      </c>
      <c r="D5838" t="s">
        <v>183</v>
      </c>
      <c r="E5838">
        <v>0.73216000000000003</v>
      </c>
      <c r="F5838" t="s">
        <v>1292</v>
      </c>
      <c r="G5838" s="784" t="s">
        <v>2817</v>
      </c>
      <c r="H5838" s="784" t="s">
        <v>2818</v>
      </c>
      <c r="I5838" s="784" t="s">
        <v>4431</v>
      </c>
    </row>
    <row r="5839" spans="1:9" hidden="1">
      <c r="A5839" t="str">
        <f>Table_wabobpsvr_AzureCalc_AzureCalcRateCard[[#This Row],[ServiceName]]&amp;Table_wabobpsvr_AzureCalc_AzureCalcRateCard[[#This Row],[Price_Level]]&amp;Table_wabobpsvr_AzureCalc_AzureCalcRateCard[[#This Row],[Region]]</f>
        <v>D13 HDInsight (Non-Windows)MOSP13</v>
      </c>
      <c r="B5839">
        <v>13</v>
      </c>
      <c r="C5839" t="s">
        <v>91</v>
      </c>
      <c r="D5839" t="s">
        <v>627</v>
      </c>
      <c r="E5839">
        <v>0.89700000000000002</v>
      </c>
      <c r="F5839" t="s">
        <v>4177</v>
      </c>
      <c r="G5839" s="784" t="s">
        <v>4431</v>
      </c>
      <c r="H5839" s="784" t="s">
        <v>4431</v>
      </c>
      <c r="I5839" s="784" t="s">
        <v>5783</v>
      </c>
    </row>
    <row r="5840" spans="1:9" hidden="1">
      <c r="A5840" t="str">
        <f>Table_wabobpsvr_AzureCalc_AzureCalcRateCard[[#This Row],[ServiceName]]&amp;Table_wabobpsvr_AzureCalc_AzureCalcRateCard[[#This Row],[Price_Level]]&amp;Table_wabobpsvr_AzureCalc_AzureCalcRateCard[[#This Row],[Region]]</f>
        <v>D13 HDInsight (Non-Windows)A13</v>
      </c>
      <c r="B5840">
        <v>13</v>
      </c>
      <c r="C5840" t="s">
        <v>91</v>
      </c>
      <c r="D5840" t="s">
        <v>181</v>
      </c>
      <c r="E5840">
        <v>0.87</v>
      </c>
      <c r="F5840" t="s">
        <v>4177</v>
      </c>
      <c r="G5840" s="784" t="s">
        <v>4248</v>
      </c>
      <c r="H5840" s="784" t="s">
        <v>4249</v>
      </c>
      <c r="I5840" s="784" t="s">
        <v>5783</v>
      </c>
    </row>
    <row r="5841" spans="1:9" hidden="1">
      <c r="A5841" t="str">
        <f>Table_wabobpsvr_AzureCalc_AzureCalcRateCard[[#This Row],[ServiceName]]&amp;Table_wabobpsvr_AzureCalc_AzureCalcRateCard[[#This Row],[Price_Level]]&amp;Table_wabobpsvr_AzureCalc_AzureCalcRateCard[[#This Row],[Region]]</f>
        <v>D13 HDInsight (Non-Windows)B13</v>
      </c>
      <c r="B5841">
        <v>13</v>
      </c>
      <c r="C5841" t="s">
        <v>91</v>
      </c>
      <c r="D5841" t="s">
        <v>182</v>
      </c>
      <c r="E5841">
        <v>0.84299999999999997</v>
      </c>
      <c r="F5841" t="s">
        <v>4177</v>
      </c>
      <c r="G5841" s="784" t="s">
        <v>4248</v>
      </c>
      <c r="H5841" s="784" t="s">
        <v>4249</v>
      </c>
      <c r="I5841" s="784" t="s">
        <v>5783</v>
      </c>
    </row>
    <row r="5842" spans="1:9" hidden="1">
      <c r="A5842" s="784" t="str">
        <f>Table_wabobpsvr_AzureCalc_AzureCalcRateCard[[#This Row],[ServiceName]]&amp;Table_wabobpsvr_AzureCalc_AzureCalcRateCard[[#This Row],[Price_Level]]&amp;Table_wabobpsvr_AzureCalc_AzureCalcRateCard[[#This Row],[Region]]</f>
        <v>D13 HDInsight (Non-Windows)C13</v>
      </c>
      <c r="B5842" s="784">
        <v>13</v>
      </c>
      <c r="C5842" s="784" t="s">
        <v>91</v>
      </c>
      <c r="D5842" s="784" t="s">
        <v>184</v>
      </c>
      <c r="E5842" s="784">
        <v>0.81599999999999995</v>
      </c>
      <c r="F5842" s="784" t="s">
        <v>4177</v>
      </c>
      <c r="G5842" s="784" t="s">
        <v>4248</v>
      </c>
      <c r="H5842" s="784" t="s">
        <v>4249</v>
      </c>
      <c r="I5842" s="784" t="s">
        <v>5783</v>
      </c>
    </row>
    <row r="5843" spans="1:9" hidden="1">
      <c r="A5843" s="784" t="str">
        <f>Table_wabobpsvr_AzureCalc_AzureCalcRateCard[[#This Row],[ServiceName]]&amp;Table_wabobpsvr_AzureCalc_AzureCalcRateCard[[#This Row],[Price_Level]]&amp;Table_wabobpsvr_AzureCalc_AzureCalcRateCard[[#This Row],[Region]]</f>
        <v>D13 HDInsight (Non-Windows)D13</v>
      </c>
      <c r="B5843" s="784">
        <v>13</v>
      </c>
      <c r="C5843" s="784" t="s">
        <v>91</v>
      </c>
      <c r="D5843" s="784" t="s">
        <v>183</v>
      </c>
      <c r="E5843" s="784">
        <v>0.78900000000000003</v>
      </c>
      <c r="F5843" s="784" t="s">
        <v>4177</v>
      </c>
      <c r="G5843" s="784" t="s">
        <v>4248</v>
      </c>
      <c r="H5843" s="784" t="s">
        <v>4249</v>
      </c>
      <c r="I5843" s="784" t="s">
        <v>5783</v>
      </c>
    </row>
    <row r="5844" spans="1:9" hidden="1">
      <c r="A5844" s="784" t="str">
        <f>Table_wabobpsvr_AzureCalc_AzureCalcRateCard[[#This Row],[ServiceName]]&amp;Table_wabobpsvr_AzureCalc_AzureCalcRateCard[[#This Row],[Price_Level]]&amp;Table_wabobpsvr_AzureCalc_AzureCalcRateCard[[#This Row],[Region]]</f>
        <v>D13 HDInsight (Non-Windows)MOSP11</v>
      </c>
      <c r="B5844" s="784">
        <v>11</v>
      </c>
      <c r="C5844" s="784" t="s">
        <v>91</v>
      </c>
      <c r="D5844" s="784" t="s">
        <v>627</v>
      </c>
      <c r="E5844" s="784">
        <v>0.78500000000000003</v>
      </c>
      <c r="F5844" s="784" t="s">
        <v>4177</v>
      </c>
      <c r="G5844" s="784" t="s">
        <v>4431</v>
      </c>
      <c r="H5844" s="784" t="s">
        <v>4431</v>
      </c>
      <c r="I5844" s="784" t="s">
        <v>5784</v>
      </c>
    </row>
    <row r="5845" spans="1:9" hidden="1">
      <c r="A5845" s="784" t="str">
        <f>Table_wabobpsvr_AzureCalc_AzureCalcRateCard[[#This Row],[ServiceName]]&amp;Table_wabobpsvr_AzureCalc_AzureCalcRateCard[[#This Row],[Price_Level]]&amp;Table_wabobpsvr_AzureCalc_AzureCalcRateCard[[#This Row],[Region]]</f>
        <v>D13 HDInsight (Non-Windows)A11</v>
      </c>
      <c r="B5845" s="784">
        <v>11</v>
      </c>
      <c r="C5845" s="784" t="s">
        <v>91</v>
      </c>
      <c r="D5845" s="784" t="s">
        <v>181</v>
      </c>
      <c r="E5845" s="784">
        <v>0.76100000000000001</v>
      </c>
      <c r="F5845" s="784" t="s">
        <v>4177</v>
      </c>
      <c r="G5845" s="784" t="s">
        <v>4250</v>
      </c>
      <c r="H5845" s="784" t="s">
        <v>4251</v>
      </c>
      <c r="I5845" s="784" t="s">
        <v>5784</v>
      </c>
    </row>
    <row r="5846" spans="1:9" hidden="1">
      <c r="A5846" s="784" t="str">
        <f>Table_wabobpsvr_AzureCalc_AzureCalcRateCard[[#This Row],[ServiceName]]&amp;Table_wabobpsvr_AzureCalc_AzureCalcRateCard[[#This Row],[Price_Level]]&amp;Table_wabobpsvr_AzureCalc_AzureCalcRateCard[[#This Row],[Region]]</f>
        <v>D13 HDInsight (Non-Windows)B11</v>
      </c>
      <c r="B5846" s="784">
        <v>11</v>
      </c>
      <c r="C5846" s="784" t="s">
        <v>91</v>
      </c>
      <c r="D5846" s="784" t="s">
        <v>182</v>
      </c>
      <c r="E5846" s="784">
        <v>0.73799999999999999</v>
      </c>
      <c r="F5846" s="784" t="s">
        <v>4177</v>
      </c>
      <c r="G5846" s="784" t="s">
        <v>4250</v>
      </c>
      <c r="H5846" s="784" t="s">
        <v>4251</v>
      </c>
      <c r="I5846" s="784" t="s">
        <v>5784</v>
      </c>
    </row>
    <row r="5847" spans="1:9" hidden="1">
      <c r="A5847" s="784" t="str">
        <f>Table_wabobpsvr_AzureCalc_AzureCalcRateCard[[#This Row],[ServiceName]]&amp;Table_wabobpsvr_AzureCalc_AzureCalcRateCard[[#This Row],[Price_Level]]&amp;Table_wabobpsvr_AzureCalc_AzureCalcRateCard[[#This Row],[Region]]</f>
        <v>D13 HDInsight (Non-Windows)C11</v>
      </c>
      <c r="B5847" s="784">
        <v>11</v>
      </c>
      <c r="C5847" s="784" t="s">
        <v>91</v>
      </c>
      <c r="D5847" s="784" t="s">
        <v>184</v>
      </c>
      <c r="E5847" s="784">
        <v>0.71399999999999997</v>
      </c>
      <c r="F5847" s="784" t="s">
        <v>4177</v>
      </c>
      <c r="G5847" s="784" t="s">
        <v>4250</v>
      </c>
      <c r="H5847" s="784" t="s">
        <v>4251</v>
      </c>
      <c r="I5847" s="784" t="s">
        <v>5784</v>
      </c>
    </row>
    <row r="5848" spans="1:9" hidden="1">
      <c r="A5848" s="784" t="str">
        <f>Table_wabobpsvr_AzureCalc_AzureCalcRateCard[[#This Row],[ServiceName]]&amp;Table_wabobpsvr_AzureCalc_AzureCalcRateCard[[#This Row],[Price_Level]]&amp;Table_wabobpsvr_AzureCalc_AzureCalcRateCard[[#This Row],[Region]]</f>
        <v>D13 HDInsight (Non-Windows)D11</v>
      </c>
      <c r="B5848" s="784">
        <v>11</v>
      </c>
      <c r="C5848" s="784" t="s">
        <v>91</v>
      </c>
      <c r="D5848" s="784" t="s">
        <v>183</v>
      </c>
      <c r="E5848" s="784">
        <v>0.69099999999999995</v>
      </c>
      <c r="F5848" s="784" t="s">
        <v>4177</v>
      </c>
      <c r="G5848" s="784" t="s">
        <v>4250</v>
      </c>
      <c r="H5848" s="784" t="s">
        <v>4251</v>
      </c>
      <c r="I5848" s="784" t="s">
        <v>5784</v>
      </c>
    </row>
    <row r="5849" spans="1:9" hidden="1">
      <c r="A5849" s="784" t="str">
        <f>Table_wabobpsvr_AzureCalc_AzureCalcRateCard[[#This Row],[ServiceName]]&amp;Table_wabobpsvr_AzureCalc_AzureCalcRateCard[[#This Row],[Price_Level]]&amp;Table_wabobpsvr_AzureCalc_AzureCalcRateCard[[#This Row],[Region]]</f>
        <v>D13 HDInsight (Non-Windows)MOSP12</v>
      </c>
      <c r="B5849" s="784">
        <v>12</v>
      </c>
      <c r="C5849" s="784" t="s">
        <v>91</v>
      </c>
      <c r="D5849" s="784" t="s">
        <v>627</v>
      </c>
      <c r="E5849" s="784">
        <v>0.68100000000000005</v>
      </c>
      <c r="F5849" s="784" t="s">
        <v>4177</v>
      </c>
      <c r="G5849" s="784" t="s">
        <v>4431</v>
      </c>
      <c r="H5849" s="784" t="s">
        <v>4431</v>
      </c>
      <c r="I5849" s="784" t="s">
        <v>5785</v>
      </c>
    </row>
    <row r="5850" spans="1:9" hidden="1">
      <c r="A5850" s="784" t="str">
        <f>Table_wabobpsvr_AzureCalc_AzureCalcRateCard[[#This Row],[ServiceName]]&amp;Table_wabobpsvr_AzureCalc_AzureCalcRateCard[[#This Row],[Price_Level]]&amp;Table_wabobpsvr_AzureCalc_AzureCalcRateCard[[#This Row],[Region]]</f>
        <v>D13 HDInsight (Non-Windows)A12</v>
      </c>
      <c r="B5850" s="784">
        <v>12</v>
      </c>
      <c r="C5850" s="784" t="s">
        <v>91</v>
      </c>
      <c r="D5850" s="784" t="s">
        <v>181</v>
      </c>
      <c r="E5850" s="784">
        <v>0.66100000000000003</v>
      </c>
      <c r="F5850" s="784" t="s">
        <v>4177</v>
      </c>
      <c r="G5850" s="784" t="s">
        <v>4252</v>
      </c>
      <c r="H5850" s="784" t="s">
        <v>4253</v>
      </c>
      <c r="I5850" s="784" t="s">
        <v>5785</v>
      </c>
    </row>
    <row r="5851" spans="1:9" hidden="1">
      <c r="A5851" s="784" t="str">
        <f>Table_wabobpsvr_AzureCalc_AzureCalcRateCard[[#This Row],[ServiceName]]&amp;Table_wabobpsvr_AzureCalc_AzureCalcRateCard[[#This Row],[Price_Level]]&amp;Table_wabobpsvr_AzureCalc_AzureCalcRateCard[[#This Row],[Region]]</f>
        <v>D13 HDInsight (Non-Windows)B12</v>
      </c>
      <c r="B5851" s="784">
        <v>12</v>
      </c>
      <c r="C5851" s="784" t="s">
        <v>91</v>
      </c>
      <c r="D5851" s="784" t="s">
        <v>182</v>
      </c>
      <c r="E5851" s="784">
        <v>0.64</v>
      </c>
      <c r="F5851" s="784" t="s">
        <v>4177</v>
      </c>
      <c r="G5851" s="784" t="s">
        <v>4252</v>
      </c>
      <c r="H5851" s="784" t="s">
        <v>4253</v>
      </c>
      <c r="I5851" s="784" t="s">
        <v>5785</v>
      </c>
    </row>
    <row r="5852" spans="1:9" hidden="1">
      <c r="A5852" s="784" t="str">
        <f>Table_wabobpsvr_AzureCalc_AzureCalcRateCard[[#This Row],[ServiceName]]&amp;Table_wabobpsvr_AzureCalc_AzureCalcRateCard[[#This Row],[Price_Level]]&amp;Table_wabobpsvr_AzureCalc_AzureCalcRateCard[[#This Row],[Region]]</f>
        <v>D13 HDInsight (Non-Windows)C12</v>
      </c>
      <c r="B5852" s="784">
        <v>12</v>
      </c>
      <c r="C5852" s="784" t="s">
        <v>91</v>
      </c>
      <c r="D5852" s="784" t="s">
        <v>184</v>
      </c>
      <c r="E5852" s="784">
        <v>0.62</v>
      </c>
      <c r="F5852" s="784" t="s">
        <v>4177</v>
      </c>
      <c r="G5852" s="784" t="s">
        <v>4252</v>
      </c>
      <c r="H5852" s="784" t="s">
        <v>4253</v>
      </c>
      <c r="I5852" s="784" t="s">
        <v>5785</v>
      </c>
    </row>
    <row r="5853" spans="1:9" hidden="1">
      <c r="A5853" t="str">
        <f>Table_wabobpsvr_AzureCalc_AzureCalcRateCard[[#This Row],[ServiceName]]&amp;Table_wabobpsvr_AzureCalc_AzureCalcRateCard[[#This Row],[Price_Level]]&amp;Table_wabobpsvr_AzureCalc_AzureCalcRateCard[[#This Row],[Region]]</f>
        <v>D13 HDInsight (Non-Windows)D12</v>
      </c>
      <c r="B5853">
        <v>12</v>
      </c>
      <c r="C5853" t="s">
        <v>91</v>
      </c>
      <c r="D5853" t="s">
        <v>183</v>
      </c>
      <c r="E5853">
        <v>0.59899999999999998</v>
      </c>
      <c r="F5853" t="s">
        <v>4177</v>
      </c>
      <c r="G5853" s="784" t="s">
        <v>4252</v>
      </c>
      <c r="H5853" s="784" t="s">
        <v>4253</v>
      </c>
      <c r="I5853" s="784" t="s">
        <v>5785</v>
      </c>
    </row>
    <row r="5854" spans="1:9" hidden="1">
      <c r="A5854" t="str">
        <f>Table_wabobpsvr_AzureCalc_AzureCalcRateCard[[#This Row],[ServiceName]]&amp;Table_wabobpsvr_AzureCalc_AzureCalcRateCard[[#This Row],[Price_Level]]&amp;Table_wabobpsvr_AzureCalc_AzureCalcRateCard[[#This Row],[Region]]</f>
        <v>ExpressRoute (Carrier) 10 Mbps ConnectionsD14</v>
      </c>
      <c r="B5854">
        <v>14</v>
      </c>
      <c r="C5854" t="s">
        <v>4431</v>
      </c>
      <c r="D5854" t="s">
        <v>183</v>
      </c>
      <c r="E5854">
        <v>999999</v>
      </c>
      <c r="F5854" t="s">
        <v>845</v>
      </c>
      <c r="G5854" s="784" t="s">
        <v>4431</v>
      </c>
      <c r="H5854" s="784" t="s">
        <v>4431</v>
      </c>
      <c r="I5854" s="784" t="s">
        <v>4431</v>
      </c>
    </row>
    <row r="5855" spans="1:9" hidden="1">
      <c r="A5855" t="str">
        <f>Table_wabobpsvr_AzureCalc_AzureCalcRateCard[[#This Row],[ServiceName]]&amp;Table_wabobpsvr_AzureCalc_AzureCalcRateCard[[#This Row],[Price_Level]]&amp;Table_wabobpsvr_AzureCalc_AzureCalcRateCard[[#This Row],[Region]]</f>
        <v>ExpressRoute (Carrier) 100 Mbps ConnectionsMOSP14</v>
      </c>
      <c r="B5855">
        <v>14</v>
      </c>
      <c r="C5855" t="s">
        <v>4431</v>
      </c>
      <c r="D5855" t="s">
        <v>627</v>
      </c>
      <c r="E5855">
        <v>999999</v>
      </c>
      <c r="F5855" t="s">
        <v>834</v>
      </c>
      <c r="G5855" s="784" t="s">
        <v>4431</v>
      </c>
      <c r="H5855" s="784" t="s">
        <v>4431</v>
      </c>
      <c r="I5855" s="784" t="s">
        <v>4431</v>
      </c>
    </row>
    <row r="5856" spans="1:9" hidden="1">
      <c r="A5856" t="str">
        <f>Table_wabobpsvr_AzureCalc_AzureCalcRateCard[[#This Row],[ServiceName]]&amp;Table_wabobpsvr_AzureCalc_AzureCalcRateCard[[#This Row],[Price_Level]]&amp;Table_wabobpsvr_AzureCalc_AzureCalcRateCard[[#This Row],[Region]]</f>
        <v>ExpressRoute (Carrier) 100 Mbps ConnectionsA14</v>
      </c>
      <c r="B5856">
        <v>14</v>
      </c>
      <c r="C5856" t="s">
        <v>4431</v>
      </c>
      <c r="D5856" t="s">
        <v>181</v>
      </c>
      <c r="E5856">
        <v>999999</v>
      </c>
      <c r="F5856" t="s">
        <v>834</v>
      </c>
      <c r="G5856" s="784" t="s">
        <v>4431</v>
      </c>
      <c r="H5856" s="784" t="s">
        <v>4431</v>
      </c>
      <c r="I5856" s="784" t="s">
        <v>4431</v>
      </c>
    </row>
    <row r="5857" spans="1:9" hidden="1">
      <c r="A5857" t="str">
        <f>Table_wabobpsvr_AzureCalc_AzureCalcRateCard[[#This Row],[ServiceName]]&amp;Table_wabobpsvr_AzureCalc_AzureCalcRateCard[[#This Row],[Price_Level]]&amp;Table_wabobpsvr_AzureCalc_AzureCalcRateCard[[#This Row],[Region]]</f>
        <v>ExpressRoute (Carrier) 100 Mbps ConnectionsB14</v>
      </c>
      <c r="B5857">
        <v>14</v>
      </c>
      <c r="C5857" t="s">
        <v>4431</v>
      </c>
      <c r="D5857" t="s">
        <v>182</v>
      </c>
      <c r="E5857">
        <v>999999</v>
      </c>
      <c r="F5857" t="s">
        <v>834</v>
      </c>
      <c r="G5857" s="784" t="s">
        <v>4431</v>
      </c>
      <c r="H5857" s="784" t="s">
        <v>4431</v>
      </c>
      <c r="I5857" s="784" t="s">
        <v>4431</v>
      </c>
    </row>
    <row r="5858" spans="1:9" hidden="1">
      <c r="A5858" t="str">
        <f>Table_wabobpsvr_AzureCalc_AzureCalcRateCard[[#This Row],[ServiceName]]&amp;Table_wabobpsvr_AzureCalc_AzureCalcRateCard[[#This Row],[Price_Level]]&amp;Table_wabobpsvr_AzureCalc_AzureCalcRateCard[[#This Row],[Region]]</f>
        <v>ExpressRoute (Carrier) 100 Mbps ConnectionsC14</v>
      </c>
      <c r="B5858">
        <v>14</v>
      </c>
      <c r="C5858" t="s">
        <v>4431</v>
      </c>
      <c r="D5858" t="s">
        <v>184</v>
      </c>
      <c r="E5858">
        <v>999999</v>
      </c>
      <c r="F5858" t="s">
        <v>834</v>
      </c>
      <c r="G5858" s="784" t="s">
        <v>4431</v>
      </c>
      <c r="H5858" s="784" t="s">
        <v>4431</v>
      </c>
      <c r="I5858" s="784" t="s">
        <v>4431</v>
      </c>
    </row>
    <row r="5859" spans="1:9" hidden="1">
      <c r="A5859" t="str">
        <f>Table_wabobpsvr_AzureCalc_AzureCalcRateCard[[#This Row],[ServiceName]]&amp;Table_wabobpsvr_AzureCalc_AzureCalcRateCard[[#This Row],[Price_Level]]&amp;Table_wabobpsvr_AzureCalc_AzureCalcRateCard[[#This Row],[Region]]</f>
        <v>ExpressRoute (Carrier) 100 Mbps ConnectionsD14</v>
      </c>
      <c r="B5859">
        <v>14</v>
      </c>
      <c r="C5859" t="s">
        <v>4431</v>
      </c>
      <c r="D5859" t="s">
        <v>183</v>
      </c>
      <c r="E5859">
        <v>999999</v>
      </c>
      <c r="F5859" t="s">
        <v>834</v>
      </c>
      <c r="G5859" s="784" t="s">
        <v>4431</v>
      </c>
      <c r="H5859" s="784" t="s">
        <v>4431</v>
      </c>
      <c r="I5859" s="784" t="s">
        <v>4431</v>
      </c>
    </row>
    <row r="5860" spans="1:9" hidden="1">
      <c r="A5860" t="str">
        <f>Table_wabobpsvr_AzureCalc_AzureCalcRateCard[[#This Row],[ServiceName]]&amp;Table_wabobpsvr_AzureCalc_AzureCalcRateCard[[#This Row],[Price_Level]]&amp;Table_wabobpsvr_AzureCalc_AzureCalcRateCard[[#This Row],[Region]]</f>
        <v>ExpressRoute (Carrier) 50 Mbps ConnectionsMOSP14</v>
      </c>
      <c r="B5860">
        <v>14</v>
      </c>
      <c r="C5860" t="s">
        <v>4431</v>
      </c>
      <c r="D5860" t="s">
        <v>627</v>
      </c>
      <c r="E5860">
        <v>999999</v>
      </c>
      <c r="F5860" t="s">
        <v>835</v>
      </c>
      <c r="G5860" s="784" t="s">
        <v>4431</v>
      </c>
      <c r="H5860" s="784" t="s">
        <v>4431</v>
      </c>
      <c r="I5860" s="784" t="s">
        <v>4431</v>
      </c>
    </row>
    <row r="5861" spans="1:9" hidden="1">
      <c r="A5861" t="str">
        <f>Table_wabobpsvr_AzureCalc_AzureCalcRateCard[[#This Row],[ServiceName]]&amp;Table_wabobpsvr_AzureCalc_AzureCalcRateCard[[#This Row],[Price_Level]]&amp;Table_wabobpsvr_AzureCalc_AzureCalcRateCard[[#This Row],[Region]]</f>
        <v>ExpressRoute (Carrier) 50 Mbps ConnectionsA14</v>
      </c>
      <c r="B5861">
        <v>14</v>
      </c>
      <c r="C5861" t="s">
        <v>4431</v>
      </c>
      <c r="D5861" t="s">
        <v>181</v>
      </c>
      <c r="E5861">
        <v>999999</v>
      </c>
      <c r="F5861" t="s">
        <v>835</v>
      </c>
      <c r="G5861" s="784" t="s">
        <v>4431</v>
      </c>
      <c r="H5861" s="784" t="s">
        <v>4431</v>
      </c>
      <c r="I5861" s="784" t="s">
        <v>4431</v>
      </c>
    </row>
    <row r="5862" spans="1:9" hidden="1">
      <c r="A5862" t="str">
        <f>Table_wabobpsvr_AzureCalc_AzureCalcRateCard[[#This Row],[ServiceName]]&amp;Table_wabobpsvr_AzureCalc_AzureCalcRateCard[[#This Row],[Price_Level]]&amp;Table_wabobpsvr_AzureCalc_AzureCalcRateCard[[#This Row],[Region]]</f>
        <v>ExpressRoute (Carrier) 50 Mbps ConnectionsB14</v>
      </c>
      <c r="B5862">
        <v>14</v>
      </c>
      <c r="C5862" t="s">
        <v>4431</v>
      </c>
      <c r="D5862" t="s">
        <v>182</v>
      </c>
      <c r="E5862">
        <v>999999</v>
      </c>
      <c r="F5862" t="s">
        <v>835</v>
      </c>
      <c r="G5862" s="784" t="s">
        <v>4431</v>
      </c>
      <c r="H5862" s="784" t="s">
        <v>4431</v>
      </c>
      <c r="I5862" s="784" t="s">
        <v>4431</v>
      </c>
    </row>
    <row r="5863" spans="1:9" hidden="1">
      <c r="A5863" t="str">
        <f>Table_wabobpsvr_AzureCalc_AzureCalcRateCard[[#This Row],[ServiceName]]&amp;Table_wabobpsvr_AzureCalc_AzureCalcRateCard[[#This Row],[Price_Level]]&amp;Table_wabobpsvr_AzureCalc_AzureCalcRateCard[[#This Row],[Region]]</f>
        <v>ExpressRoute (Carrier) 50 Mbps ConnectionsC14</v>
      </c>
      <c r="B5863">
        <v>14</v>
      </c>
      <c r="C5863" t="s">
        <v>4431</v>
      </c>
      <c r="D5863" t="s">
        <v>184</v>
      </c>
      <c r="E5863">
        <v>999999</v>
      </c>
      <c r="F5863" t="s">
        <v>835</v>
      </c>
      <c r="G5863" s="784" t="s">
        <v>4431</v>
      </c>
      <c r="H5863" s="784" t="s">
        <v>4431</v>
      </c>
      <c r="I5863" s="784" t="s">
        <v>4431</v>
      </c>
    </row>
    <row r="5864" spans="1:9" hidden="1">
      <c r="A5864" t="str">
        <f>Table_wabobpsvr_AzureCalc_AzureCalcRateCard[[#This Row],[ServiceName]]&amp;Table_wabobpsvr_AzureCalc_AzureCalcRateCard[[#This Row],[Price_Level]]&amp;Table_wabobpsvr_AzureCalc_AzureCalcRateCard[[#This Row],[Region]]</f>
        <v>ExpressRoute (Carrier) 50 Mbps ConnectionsD14</v>
      </c>
      <c r="B5864">
        <v>14</v>
      </c>
      <c r="C5864" t="s">
        <v>4431</v>
      </c>
      <c r="D5864" t="s">
        <v>183</v>
      </c>
      <c r="E5864">
        <v>999999</v>
      </c>
      <c r="F5864" t="s">
        <v>835</v>
      </c>
      <c r="G5864" s="784" t="s">
        <v>4431</v>
      </c>
      <c r="H5864" s="784" t="s">
        <v>4431</v>
      </c>
      <c r="I5864" s="784" t="s">
        <v>4431</v>
      </c>
    </row>
    <row r="5865" spans="1:9" hidden="1">
      <c r="A5865" t="str">
        <f>Table_wabobpsvr_AzureCalc_AzureCalcRateCard[[#This Row],[ServiceName]]&amp;Table_wabobpsvr_AzureCalc_AzureCalcRateCard[[#This Row],[Price_Level]]&amp;Table_wabobpsvr_AzureCalc_AzureCalcRateCard[[#This Row],[Region]]</f>
        <v>ExpressRoute (Carrier) 500 Mbps ConnectionsMOSP14</v>
      </c>
      <c r="B5865">
        <v>14</v>
      </c>
      <c r="C5865" t="s">
        <v>4431</v>
      </c>
      <c r="D5865" t="s">
        <v>627</v>
      </c>
      <c r="E5865">
        <v>999999</v>
      </c>
      <c r="F5865" t="s">
        <v>819</v>
      </c>
      <c r="G5865" s="784" t="s">
        <v>4431</v>
      </c>
      <c r="H5865" s="784" t="s">
        <v>4431</v>
      </c>
      <c r="I5865" s="784" t="s">
        <v>4431</v>
      </c>
    </row>
    <row r="5866" spans="1:9" hidden="1">
      <c r="A5866" t="str">
        <f>Table_wabobpsvr_AzureCalc_AzureCalcRateCard[[#This Row],[ServiceName]]&amp;Table_wabobpsvr_AzureCalc_AzureCalcRateCard[[#This Row],[Price_Level]]&amp;Table_wabobpsvr_AzureCalc_AzureCalcRateCard[[#This Row],[Region]]</f>
        <v>ExpressRoute (Carrier) 500 Mbps ConnectionsA14</v>
      </c>
      <c r="B5866">
        <v>14</v>
      </c>
      <c r="C5866" t="s">
        <v>4431</v>
      </c>
      <c r="D5866" t="s">
        <v>181</v>
      </c>
      <c r="E5866">
        <v>999999</v>
      </c>
      <c r="F5866" t="s">
        <v>819</v>
      </c>
      <c r="G5866" s="784" t="s">
        <v>4431</v>
      </c>
      <c r="H5866" s="784" t="s">
        <v>4431</v>
      </c>
      <c r="I5866" s="784" t="s">
        <v>4431</v>
      </c>
    </row>
    <row r="5867" spans="1:9" hidden="1">
      <c r="A5867" t="str">
        <f>Table_wabobpsvr_AzureCalc_AzureCalcRateCard[[#This Row],[ServiceName]]&amp;Table_wabobpsvr_AzureCalc_AzureCalcRateCard[[#This Row],[Price_Level]]&amp;Table_wabobpsvr_AzureCalc_AzureCalcRateCard[[#This Row],[Region]]</f>
        <v>ExpressRoute (Carrier) 500 Mbps ConnectionsB14</v>
      </c>
      <c r="B5867">
        <v>14</v>
      </c>
      <c r="C5867" t="s">
        <v>4431</v>
      </c>
      <c r="D5867" t="s">
        <v>182</v>
      </c>
      <c r="E5867">
        <v>999999</v>
      </c>
      <c r="F5867" t="s">
        <v>819</v>
      </c>
      <c r="G5867" s="784" t="s">
        <v>4431</v>
      </c>
      <c r="H5867" s="784" t="s">
        <v>4431</v>
      </c>
      <c r="I5867" s="784" t="s">
        <v>4431</v>
      </c>
    </row>
    <row r="5868" spans="1:9" hidden="1">
      <c r="A5868" s="784" t="str">
        <f>Table_wabobpsvr_AzureCalc_AzureCalcRateCard[[#This Row],[ServiceName]]&amp;Table_wabobpsvr_AzureCalc_AzureCalcRateCard[[#This Row],[Price_Level]]&amp;Table_wabobpsvr_AzureCalc_AzureCalcRateCard[[#This Row],[Region]]</f>
        <v>ExpressRoute (Carrier) 500 Mbps ConnectionsC14</v>
      </c>
      <c r="B5868" s="784">
        <v>14</v>
      </c>
      <c r="C5868" s="784" t="s">
        <v>4431</v>
      </c>
      <c r="D5868" s="784" t="s">
        <v>184</v>
      </c>
      <c r="E5868" s="784">
        <v>999999</v>
      </c>
      <c r="F5868" s="784" t="s">
        <v>819</v>
      </c>
      <c r="G5868" s="784" t="s">
        <v>4431</v>
      </c>
      <c r="H5868" s="784" t="s">
        <v>4431</v>
      </c>
      <c r="I5868" s="784" t="s">
        <v>4431</v>
      </c>
    </row>
    <row r="5869" spans="1:9" hidden="1">
      <c r="A5869" s="784" t="str">
        <f>Table_wabobpsvr_AzureCalc_AzureCalcRateCard[[#This Row],[ServiceName]]&amp;Table_wabobpsvr_AzureCalc_AzureCalcRateCard[[#This Row],[Price_Level]]&amp;Table_wabobpsvr_AzureCalc_AzureCalcRateCard[[#This Row],[Region]]</f>
        <v>ExpressRoute (Carrier) 500 Mbps ConnectionsD14</v>
      </c>
      <c r="B5869" s="784">
        <v>14</v>
      </c>
      <c r="C5869" s="784" t="s">
        <v>4431</v>
      </c>
      <c r="D5869" s="784" t="s">
        <v>183</v>
      </c>
      <c r="E5869" s="784">
        <v>999999</v>
      </c>
      <c r="F5869" s="784" t="s">
        <v>819</v>
      </c>
      <c r="G5869" s="784" t="s">
        <v>4431</v>
      </c>
      <c r="H5869" s="784" t="s">
        <v>4431</v>
      </c>
      <c r="I5869" s="784" t="s">
        <v>4431</v>
      </c>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 Gbps (GB) - Zone 1MOSP14</v>
      </c>
      <c r="B5870" s="784">
        <v>14</v>
      </c>
      <c r="C5870" s="784" t="s">
        <v>4431</v>
      </c>
      <c r="D5870" s="784" t="s">
        <v>627</v>
      </c>
      <c r="E5870" s="784">
        <v>999999</v>
      </c>
      <c r="F5870" s="784" t="s">
        <v>839</v>
      </c>
      <c r="G5870" s="784" t="s">
        <v>4431</v>
      </c>
      <c r="H5870" s="784" t="s">
        <v>4431</v>
      </c>
      <c r="I5870" s="784" t="s">
        <v>4431</v>
      </c>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 Gbps (GB) - Zone 1A14</v>
      </c>
      <c r="B5871" s="784">
        <v>14</v>
      </c>
      <c r="C5871" s="784" t="s">
        <v>4431</v>
      </c>
      <c r="D5871" s="784" t="s">
        <v>181</v>
      </c>
      <c r="E5871" s="784">
        <v>999999</v>
      </c>
      <c r="F5871" s="784" t="s">
        <v>839</v>
      </c>
      <c r="G5871" s="784" t="s">
        <v>4431</v>
      </c>
      <c r="H5871" s="784" t="s">
        <v>4431</v>
      </c>
      <c r="I5871" s="784" t="s">
        <v>4431</v>
      </c>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 Gbps (GB) - Zone 1B14</v>
      </c>
      <c r="B5872" s="784">
        <v>14</v>
      </c>
      <c r="C5872" s="784" t="s">
        <v>4431</v>
      </c>
      <c r="D5872" s="784" t="s">
        <v>182</v>
      </c>
      <c r="E5872" s="784">
        <v>999999</v>
      </c>
      <c r="F5872" s="784" t="s">
        <v>839</v>
      </c>
      <c r="G5872" s="784" t="s">
        <v>4431</v>
      </c>
      <c r="H5872" s="784" t="s">
        <v>4431</v>
      </c>
      <c r="I5872" s="784" t="s">
        <v>4431</v>
      </c>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 Gbps (GB) - Zone 1C14</v>
      </c>
      <c r="B5873" s="784">
        <v>14</v>
      </c>
      <c r="C5873" s="784" t="s">
        <v>4431</v>
      </c>
      <c r="D5873" s="784" t="s">
        <v>184</v>
      </c>
      <c r="E5873" s="784">
        <v>999999</v>
      </c>
      <c r="F5873" s="784" t="s">
        <v>839</v>
      </c>
      <c r="G5873" s="784" t="s">
        <v>4431</v>
      </c>
      <c r="H5873" s="784" t="s">
        <v>4431</v>
      </c>
      <c r="I5873" s="784" t="s">
        <v>4431</v>
      </c>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 Gbps (GB) - Zone 1D14</v>
      </c>
      <c r="B5874" s="784">
        <v>14</v>
      </c>
      <c r="C5874" s="784" t="s">
        <v>4431</v>
      </c>
      <c r="D5874" s="784" t="s">
        <v>183</v>
      </c>
      <c r="E5874" s="784">
        <v>999999</v>
      </c>
      <c r="F5874" s="784" t="s">
        <v>839</v>
      </c>
      <c r="G5874" s="784" t="s">
        <v>4431</v>
      </c>
      <c r="H5874" s="784" t="s">
        <v>4431</v>
      </c>
      <c r="I5874" s="784" t="s">
        <v>4431</v>
      </c>
    </row>
    <row r="5875" spans="1:9" hidden="1">
      <c r="A5875" t="str">
        <f>Table_wabobpsvr_AzureCalc_AzureCalcRateCard[[#This Row],[ServiceName]]&amp;Table_wabobpsvr_AzureCalc_AzureCalcRateCard[[#This Row],[Price_Level]]&amp;Table_wabobpsvr_AzureCalc_AzureCalcRateCard[[#This Row],[Region]]</f>
        <v>ExpressRoute (IXP) Data Transfer Out at 1 Gbps (GB) - Zone 2MOSP14</v>
      </c>
      <c r="B5875">
        <v>14</v>
      </c>
      <c r="C5875" t="s">
        <v>4431</v>
      </c>
      <c r="D5875" t="s">
        <v>627</v>
      </c>
      <c r="E5875">
        <v>999999</v>
      </c>
      <c r="F5875" t="s">
        <v>840</v>
      </c>
      <c r="G5875" s="784" t="s">
        <v>4431</v>
      </c>
      <c r="H5875" s="784" t="s">
        <v>4431</v>
      </c>
      <c r="I5875" s="784" t="s">
        <v>4431</v>
      </c>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 Gbps (GB) - Zone 2A14</v>
      </c>
      <c r="B5876" s="784">
        <v>14</v>
      </c>
      <c r="C5876" s="784" t="s">
        <v>4431</v>
      </c>
      <c r="D5876" s="784" t="s">
        <v>181</v>
      </c>
      <c r="E5876" s="784">
        <v>999999</v>
      </c>
      <c r="F5876" s="784" t="s">
        <v>840</v>
      </c>
      <c r="G5876" s="784" t="s">
        <v>4431</v>
      </c>
      <c r="H5876" s="784" t="s">
        <v>4431</v>
      </c>
      <c r="I5876" s="784" t="s">
        <v>4431</v>
      </c>
    </row>
    <row r="5877" spans="1:9" hidden="1">
      <c r="A5877" t="str">
        <f>Table_wabobpsvr_AzureCalc_AzureCalcRateCard[[#This Row],[ServiceName]]&amp;Table_wabobpsvr_AzureCalc_AzureCalcRateCard[[#This Row],[Price_Level]]&amp;Table_wabobpsvr_AzureCalc_AzureCalcRateCard[[#This Row],[Region]]</f>
        <v>ExpressRoute (IXP) Data Transfer Out at 1 Gbps (GB) - Zone 2B14</v>
      </c>
      <c r="B5877">
        <v>14</v>
      </c>
      <c r="C5877" t="s">
        <v>4431</v>
      </c>
      <c r="D5877" t="s">
        <v>182</v>
      </c>
      <c r="E5877">
        <v>999999</v>
      </c>
      <c r="F5877" t="s">
        <v>840</v>
      </c>
      <c r="G5877" s="784" t="s">
        <v>4431</v>
      </c>
      <c r="H5877" s="784" t="s">
        <v>4431</v>
      </c>
      <c r="I5877" s="784" t="s">
        <v>4431</v>
      </c>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 Gbps (GB) - Zone 2C14</v>
      </c>
      <c r="B5878" s="784">
        <v>14</v>
      </c>
      <c r="C5878" s="784" t="s">
        <v>4431</v>
      </c>
      <c r="D5878" s="784" t="s">
        <v>184</v>
      </c>
      <c r="E5878" s="784">
        <v>999999</v>
      </c>
      <c r="F5878" s="784" t="s">
        <v>840</v>
      </c>
      <c r="G5878" s="784" t="s">
        <v>4431</v>
      </c>
      <c r="H5878" s="784" t="s">
        <v>4431</v>
      </c>
      <c r="I5878" s="784" t="s">
        <v>4431</v>
      </c>
    </row>
    <row r="5879" spans="1:9" hidden="1">
      <c r="A5879" t="str">
        <f>Table_wabobpsvr_AzureCalc_AzureCalcRateCard[[#This Row],[ServiceName]]&amp;Table_wabobpsvr_AzureCalc_AzureCalcRateCard[[#This Row],[Price_Level]]&amp;Table_wabobpsvr_AzureCalc_AzureCalcRateCard[[#This Row],[Region]]</f>
        <v>ExpressRoute (IXP) Data Transfer Out at 1 Gbps (GB) - Zone 2D14</v>
      </c>
      <c r="B5879">
        <v>14</v>
      </c>
      <c r="C5879" t="s">
        <v>4431</v>
      </c>
      <c r="D5879" t="s">
        <v>183</v>
      </c>
      <c r="E5879">
        <v>999999</v>
      </c>
      <c r="F5879" t="s">
        <v>840</v>
      </c>
      <c r="G5879" s="784" t="s">
        <v>4431</v>
      </c>
      <c r="H5879" s="784" t="s">
        <v>4431</v>
      </c>
      <c r="I5879" s="784" t="s">
        <v>4431</v>
      </c>
    </row>
    <row r="5880" spans="1:9" hidden="1">
      <c r="A5880" s="784" t="str">
        <f>Table_wabobpsvr_AzureCalc_AzureCalcRateCard[[#This Row],[ServiceName]]&amp;Table_wabobpsvr_AzureCalc_AzureCalcRateCard[[#This Row],[Price_Level]]&amp;Table_wabobpsvr_AzureCalc_AzureCalcRateCard[[#This Row],[Region]]</f>
        <v>ExpressRoute (IXP) Data Transfer Out at 1 Gbps (GB) - Zone 3MOSP14</v>
      </c>
      <c r="B5880" s="784">
        <v>14</v>
      </c>
      <c r="C5880" s="784" t="s">
        <v>4431</v>
      </c>
      <c r="D5880" s="784" t="s">
        <v>627</v>
      </c>
      <c r="E5880" s="784">
        <v>999999</v>
      </c>
      <c r="F5880" s="784" t="s">
        <v>841</v>
      </c>
      <c r="G5880" s="784" t="s">
        <v>4431</v>
      </c>
      <c r="H5880" s="784" t="s">
        <v>4431</v>
      </c>
      <c r="I5880" s="784" t="s">
        <v>4431</v>
      </c>
    </row>
    <row r="5881" spans="1:9" hidden="1">
      <c r="A5881" s="784" t="str">
        <f>Table_wabobpsvr_AzureCalc_AzureCalcRateCard[[#This Row],[ServiceName]]&amp;Table_wabobpsvr_AzureCalc_AzureCalcRateCard[[#This Row],[Price_Level]]&amp;Table_wabobpsvr_AzureCalc_AzureCalcRateCard[[#This Row],[Region]]</f>
        <v>ExpressRoute (IXP) Data Transfer Out at 1 Gbps (GB) - Zone 3A14</v>
      </c>
      <c r="B5881" s="784">
        <v>14</v>
      </c>
      <c r="C5881" s="784" t="s">
        <v>4431</v>
      </c>
      <c r="D5881" s="784" t="s">
        <v>181</v>
      </c>
      <c r="E5881" s="784">
        <v>999999</v>
      </c>
      <c r="F5881" s="784" t="s">
        <v>841</v>
      </c>
      <c r="G5881" s="784" t="s">
        <v>4431</v>
      </c>
      <c r="H5881" s="784" t="s">
        <v>4431</v>
      </c>
      <c r="I5881" s="784" t="s">
        <v>4431</v>
      </c>
    </row>
    <row r="5882" spans="1:9" hidden="1">
      <c r="A5882" s="784" t="str">
        <f>Table_wabobpsvr_AzureCalc_AzureCalcRateCard[[#This Row],[ServiceName]]&amp;Table_wabobpsvr_AzureCalc_AzureCalcRateCard[[#This Row],[Price_Level]]&amp;Table_wabobpsvr_AzureCalc_AzureCalcRateCard[[#This Row],[Region]]</f>
        <v>ExpressRoute (IXP) Data Transfer Out at 1 Gbps (GB) - Zone 3B14</v>
      </c>
      <c r="B5882" s="784">
        <v>14</v>
      </c>
      <c r="C5882" s="784" t="s">
        <v>4431</v>
      </c>
      <c r="D5882" s="784" t="s">
        <v>182</v>
      </c>
      <c r="E5882" s="784">
        <v>999999</v>
      </c>
      <c r="F5882" s="784" t="s">
        <v>841</v>
      </c>
      <c r="G5882" s="784" t="s">
        <v>4431</v>
      </c>
      <c r="H5882" s="784" t="s">
        <v>4431</v>
      </c>
      <c r="I5882" s="784" t="s">
        <v>4431</v>
      </c>
    </row>
    <row r="5883" spans="1:9" hidden="1">
      <c r="A5883" t="str">
        <f>Table_wabobpsvr_AzureCalc_AzureCalcRateCard[[#This Row],[ServiceName]]&amp;Table_wabobpsvr_AzureCalc_AzureCalcRateCard[[#This Row],[Price_Level]]&amp;Table_wabobpsvr_AzureCalc_AzureCalcRateCard[[#This Row],[Region]]</f>
        <v>ExpressRoute (IXP) Data Transfer Out at 1 Gbps (GB) - Zone 3C14</v>
      </c>
      <c r="B5883">
        <v>14</v>
      </c>
      <c r="C5883" t="s">
        <v>4431</v>
      </c>
      <c r="D5883" t="s">
        <v>184</v>
      </c>
      <c r="E5883">
        <v>999999</v>
      </c>
      <c r="F5883" t="s">
        <v>841</v>
      </c>
      <c r="G5883" s="784" t="s">
        <v>4431</v>
      </c>
      <c r="H5883" s="784" t="s">
        <v>4431</v>
      </c>
      <c r="I5883" s="784" t="s">
        <v>4431</v>
      </c>
    </row>
    <row r="5884" spans="1:9" hidden="1">
      <c r="A5884" t="str">
        <f>Table_wabobpsvr_AzureCalc_AzureCalcRateCard[[#This Row],[ServiceName]]&amp;Table_wabobpsvr_AzureCalc_AzureCalcRateCard[[#This Row],[Price_Level]]&amp;Table_wabobpsvr_AzureCalc_AzureCalcRateCard[[#This Row],[Region]]</f>
        <v>ExpressRoute (IXP) Data Transfer Out at 1 Gbps (GB) - Zone 3D14</v>
      </c>
      <c r="B5884">
        <v>14</v>
      </c>
      <c r="C5884" t="s">
        <v>4431</v>
      </c>
      <c r="D5884" t="s">
        <v>183</v>
      </c>
      <c r="E5884">
        <v>999999</v>
      </c>
      <c r="F5884" t="s">
        <v>841</v>
      </c>
      <c r="G5884" s="784" t="s">
        <v>4431</v>
      </c>
      <c r="H5884" s="784" t="s">
        <v>4431</v>
      </c>
      <c r="I5884" s="784" t="s">
        <v>4431</v>
      </c>
    </row>
    <row r="5885" spans="1:9" hidden="1">
      <c r="A5885" t="str">
        <f>Table_wabobpsvr_AzureCalc_AzureCalcRateCard[[#This Row],[ServiceName]]&amp;Table_wabobpsvr_AzureCalc_AzureCalcRateCard[[#This Row],[Price_Level]]&amp;Table_wabobpsvr_AzureCalc_AzureCalcRateCard[[#This Row],[Region]]</f>
        <v>ExpressRoute (IXP) Data Transfer Out at 10 Gbps (GB) - Zone 1MOSP14</v>
      </c>
      <c r="B5885">
        <v>14</v>
      </c>
      <c r="C5885" t="s">
        <v>4431</v>
      </c>
      <c r="D5885" t="s">
        <v>627</v>
      </c>
      <c r="E5885">
        <v>999999</v>
      </c>
      <c r="F5885" t="s">
        <v>855</v>
      </c>
      <c r="G5885" s="784" t="s">
        <v>4431</v>
      </c>
      <c r="H5885" s="784" t="s">
        <v>4431</v>
      </c>
      <c r="I5885" s="784" t="s">
        <v>4431</v>
      </c>
    </row>
    <row r="5886" spans="1:9" hidden="1">
      <c r="A5886" t="str">
        <f>Table_wabobpsvr_AzureCalc_AzureCalcRateCard[[#This Row],[ServiceName]]&amp;Table_wabobpsvr_AzureCalc_AzureCalcRateCard[[#This Row],[Price_Level]]&amp;Table_wabobpsvr_AzureCalc_AzureCalcRateCard[[#This Row],[Region]]</f>
        <v>ExpressRoute (IXP) Data Transfer Out at 10 Gbps (GB) - Zone 1A14</v>
      </c>
      <c r="B5886">
        <v>14</v>
      </c>
      <c r="C5886" t="s">
        <v>4431</v>
      </c>
      <c r="D5886" t="s">
        <v>181</v>
      </c>
      <c r="E5886">
        <v>999999</v>
      </c>
      <c r="F5886" t="s">
        <v>855</v>
      </c>
      <c r="G5886" s="784" t="s">
        <v>4431</v>
      </c>
      <c r="H5886" s="784" t="s">
        <v>4431</v>
      </c>
      <c r="I5886" s="784" t="s">
        <v>4431</v>
      </c>
    </row>
    <row r="5887" spans="1:9" hidden="1">
      <c r="A5887" t="str">
        <f>Table_wabobpsvr_AzureCalc_AzureCalcRateCard[[#This Row],[ServiceName]]&amp;Table_wabobpsvr_AzureCalc_AzureCalcRateCard[[#This Row],[Price_Level]]&amp;Table_wabobpsvr_AzureCalc_AzureCalcRateCard[[#This Row],[Region]]</f>
        <v>ExpressRoute (IXP) Data Transfer Out at 10 Gbps (GB) - Zone 1B14</v>
      </c>
      <c r="B5887">
        <v>14</v>
      </c>
      <c r="C5887" t="s">
        <v>4431</v>
      </c>
      <c r="D5887" t="s">
        <v>182</v>
      </c>
      <c r="E5887">
        <v>999999</v>
      </c>
      <c r="F5887" t="s">
        <v>855</v>
      </c>
      <c r="G5887" s="784" t="s">
        <v>4431</v>
      </c>
      <c r="H5887" s="784" t="s">
        <v>4431</v>
      </c>
      <c r="I5887" s="784" t="s">
        <v>4431</v>
      </c>
    </row>
    <row r="5888" spans="1:9" hidden="1">
      <c r="A5888" t="str">
        <f>Table_wabobpsvr_AzureCalc_AzureCalcRateCard[[#This Row],[ServiceName]]&amp;Table_wabobpsvr_AzureCalc_AzureCalcRateCard[[#This Row],[Price_Level]]&amp;Table_wabobpsvr_AzureCalc_AzureCalcRateCard[[#This Row],[Region]]</f>
        <v>ExpressRoute (IXP) Data Transfer Out at 10 Gbps (GB) - Zone 1C14</v>
      </c>
      <c r="B5888">
        <v>14</v>
      </c>
      <c r="C5888" t="s">
        <v>4431</v>
      </c>
      <c r="D5888" t="s">
        <v>184</v>
      </c>
      <c r="E5888">
        <v>999999</v>
      </c>
      <c r="F5888" t="s">
        <v>855</v>
      </c>
      <c r="G5888" s="784" t="s">
        <v>4431</v>
      </c>
      <c r="H5888" s="784" t="s">
        <v>4431</v>
      </c>
      <c r="I5888" s="784" t="s">
        <v>4431</v>
      </c>
    </row>
    <row r="5889" spans="1:9" hidden="1">
      <c r="A5889" t="str">
        <f>Table_wabobpsvr_AzureCalc_AzureCalcRateCard[[#This Row],[ServiceName]]&amp;Table_wabobpsvr_AzureCalc_AzureCalcRateCard[[#This Row],[Price_Level]]&amp;Table_wabobpsvr_AzureCalc_AzureCalcRateCard[[#This Row],[Region]]</f>
        <v>ExpressRoute (IXP) Data Transfer Out at 10 Gbps (GB) - Zone 1D14</v>
      </c>
      <c r="B5889">
        <v>14</v>
      </c>
      <c r="C5889" t="s">
        <v>4431</v>
      </c>
      <c r="D5889" t="s">
        <v>183</v>
      </c>
      <c r="E5889">
        <v>999999</v>
      </c>
      <c r="F5889" t="s">
        <v>855</v>
      </c>
      <c r="G5889" s="784" t="s">
        <v>4431</v>
      </c>
      <c r="H5889" s="784" t="s">
        <v>4431</v>
      </c>
      <c r="I5889" s="784" t="s">
        <v>4431</v>
      </c>
    </row>
    <row r="5890" spans="1:9" hidden="1">
      <c r="A5890" t="str">
        <f>Table_wabobpsvr_AzureCalc_AzureCalcRateCard[[#This Row],[ServiceName]]&amp;Table_wabobpsvr_AzureCalc_AzureCalcRateCard[[#This Row],[Price_Level]]&amp;Table_wabobpsvr_AzureCalc_AzureCalcRateCard[[#This Row],[Region]]</f>
        <v>ExpressRoute (IXP) Data Transfer Out at 10 Gbps (GB) - Zone 2MOSP14</v>
      </c>
      <c r="B5890">
        <v>14</v>
      </c>
      <c r="C5890" t="s">
        <v>4431</v>
      </c>
      <c r="D5890" t="s">
        <v>627</v>
      </c>
      <c r="E5890">
        <v>999999</v>
      </c>
      <c r="F5890" t="s">
        <v>856</v>
      </c>
      <c r="G5890" s="784" t="s">
        <v>4431</v>
      </c>
      <c r="H5890" s="784" t="s">
        <v>4431</v>
      </c>
      <c r="I5890" s="784" t="s">
        <v>4431</v>
      </c>
    </row>
    <row r="5891" spans="1:9" hidden="1">
      <c r="A5891" t="str">
        <f>Table_wabobpsvr_AzureCalc_AzureCalcRateCard[[#This Row],[ServiceName]]&amp;Table_wabobpsvr_AzureCalc_AzureCalcRateCard[[#This Row],[Price_Level]]&amp;Table_wabobpsvr_AzureCalc_AzureCalcRateCard[[#This Row],[Region]]</f>
        <v>ExpressRoute (IXP) Data Transfer Out at 10 Gbps (GB) - Zone 2A14</v>
      </c>
      <c r="B5891">
        <v>14</v>
      </c>
      <c r="C5891" t="s">
        <v>4431</v>
      </c>
      <c r="D5891" t="s">
        <v>181</v>
      </c>
      <c r="E5891">
        <v>999999</v>
      </c>
      <c r="F5891" t="s">
        <v>856</v>
      </c>
      <c r="G5891" s="784" t="s">
        <v>4431</v>
      </c>
      <c r="H5891" s="784" t="s">
        <v>4431</v>
      </c>
      <c r="I5891" s="784" t="s">
        <v>4431</v>
      </c>
    </row>
    <row r="5892" spans="1:9" hidden="1">
      <c r="A5892" t="str">
        <f>Table_wabobpsvr_AzureCalc_AzureCalcRateCard[[#This Row],[ServiceName]]&amp;Table_wabobpsvr_AzureCalc_AzureCalcRateCard[[#This Row],[Price_Level]]&amp;Table_wabobpsvr_AzureCalc_AzureCalcRateCard[[#This Row],[Region]]</f>
        <v>ExpressRoute (IXP) Data Transfer Out at 10 Gbps (GB) - Zone 2B14</v>
      </c>
      <c r="B5892">
        <v>14</v>
      </c>
      <c r="C5892" t="s">
        <v>4431</v>
      </c>
      <c r="D5892" t="s">
        <v>182</v>
      </c>
      <c r="E5892">
        <v>999999</v>
      </c>
      <c r="F5892" t="s">
        <v>856</v>
      </c>
      <c r="G5892" s="784" t="s">
        <v>4431</v>
      </c>
      <c r="H5892" s="784" t="s">
        <v>4431</v>
      </c>
      <c r="I5892" s="784" t="s">
        <v>4431</v>
      </c>
    </row>
    <row r="5893" spans="1:9" hidden="1">
      <c r="A5893" s="784" t="str">
        <f>Table_wabobpsvr_AzureCalc_AzureCalcRateCard[[#This Row],[ServiceName]]&amp;Table_wabobpsvr_AzureCalc_AzureCalcRateCard[[#This Row],[Price_Level]]&amp;Table_wabobpsvr_AzureCalc_AzureCalcRateCard[[#This Row],[Region]]</f>
        <v>ExpressRoute (IXP) Data Transfer Out at 10 Gbps (GB) - Zone 2C14</v>
      </c>
      <c r="B5893" s="784">
        <v>14</v>
      </c>
      <c r="C5893" s="784" t="s">
        <v>4431</v>
      </c>
      <c r="D5893" s="784" t="s">
        <v>184</v>
      </c>
      <c r="E5893" s="784">
        <v>999999</v>
      </c>
      <c r="F5893" s="784" t="s">
        <v>856</v>
      </c>
      <c r="G5893" s="784" t="s">
        <v>4431</v>
      </c>
      <c r="H5893" s="784" t="s">
        <v>4431</v>
      </c>
      <c r="I5893" s="784" t="s">
        <v>4431</v>
      </c>
    </row>
    <row r="5894" spans="1:9" hidden="1">
      <c r="A5894" s="784" t="str">
        <f>Table_wabobpsvr_AzureCalc_AzureCalcRateCard[[#This Row],[ServiceName]]&amp;Table_wabobpsvr_AzureCalc_AzureCalcRateCard[[#This Row],[Price_Level]]&amp;Table_wabobpsvr_AzureCalc_AzureCalcRateCard[[#This Row],[Region]]</f>
        <v>ExpressRoute (IXP) Data Transfer Out at 10 Gbps (GB) - Zone 2D14</v>
      </c>
      <c r="B5894" s="784">
        <v>14</v>
      </c>
      <c r="C5894" s="784" t="s">
        <v>4431</v>
      </c>
      <c r="D5894" s="784" t="s">
        <v>183</v>
      </c>
      <c r="E5894" s="784">
        <v>999999</v>
      </c>
      <c r="F5894" s="784" t="s">
        <v>856</v>
      </c>
      <c r="G5894" s="784" t="s">
        <v>4431</v>
      </c>
      <c r="H5894" s="784" t="s">
        <v>4431</v>
      </c>
      <c r="I5894" s="784" t="s">
        <v>4431</v>
      </c>
    </row>
    <row r="5895" spans="1:9" hidden="1">
      <c r="A5895" s="784" t="str">
        <f>Table_wabobpsvr_AzureCalc_AzureCalcRateCard[[#This Row],[ServiceName]]&amp;Table_wabobpsvr_AzureCalc_AzureCalcRateCard[[#This Row],[Price_Level]]&amp;Table_wabobpsvr_AzureCalc_AzureCalcRateCard[[#This Row],[Region]]</f>
        <v>ExpressRoute (IXP) Data Transfer Out at 10 Gbps (GB) - Zone 3MOSP14</v>
      </c>
      <c r="B5895" s="784">
        <v>14</v>
      </c>
      <c r="C5895" s="784" t="s">
        <v>4431</v>
      </c>
      <c r="D5895" s="784" t="s">
        <v>627</v>
      </c>
      <c r="E5895" s="784">
        <v>999999</v>
      </c>
      <c r="F5895" s="784" t="s">
        <v>854</v>
      </c>
      <c r="G5895" s="784" t="s">
        <v>4431</v>
      </c>
      <c r="H5895" s="784" t="s">
        <v>4431</v>
      </c>
      <c r="I5895" s="784" t="s">
        <v>4431</v>
      </c>
    </row>
    <row r="5896" spans="1:9" hidden="1">
      <c r="A5896" s="784" t="str">
        <f>Table_wabobpsvr_AzureCalc_AzureCalcRateCard[[#This Row],[ServiceName]]&amp;Table_wabobpsvr_AzureCalc_AzureCalcRateCard[[#This Row],[Price_Level]]&amp;Table_wabobpsvr_AzureCalc_AzureCalcRateCard[[#This Row],[Region]]</f>
        <v>ExpressRoute (IXP) Data Transfer Out at 10 Gbps (GB) - Zone 3A14</v>
      </c>
      <c r="B5896" s="784">
        <v>14</v>
      </c>
      <c r="C5896" s="784" t="s">
        <v>4431</v>
      </c>
      <c r="D5896" s="784" t="s">
        <v>181</v>
      </c>
      <c r="E5896" s="784">
        <v>999999</v>
      </c>
      <c r="F5896" s="784" t="s">
        <v>854</v>
      </c>
      <c r="G5896" s="784" t="s">
        <v>4431</v>
      </c>
      <c r="H5896" s="784" t="s">
        <v>4431</v>
      </c>
      <c r="I5896" s="784" t="s">
        <v>4431</v>
      </c>
    </row>
    <row r="5897" spans="1:9" hidden="1">
      <c r="A5897" s="784" t="str">
        <f>Table_wabobpsvr_AzureCalc_AzureCalcRateCard[[#This Row],[ServiceName]]&amp;Table_wabobpsvr_AzureCalc_AzureCalcRateCard[[#This Row],[Price_Level]]&amp;Table_wabobpsvr_AzureCalc_AzureCalcRateCard[[#This Row],[Region]]</f>
        <v>ExpressRoute (IXP) Data Transfer Out at 10 Gbps (GB) - Zone 3B14</v>
      </c>
      <c r="B5897" s="784">
        <v>14</v>
      </c>
      <c r="C5897" s="784" t="s">
        <v>4431</v>
      </c>
      <c r="D5897" s="784" t="s">
        <v>182</v>
      </c>
      <c r="E5897" s="784">
        <v>999999</v>
      </c>
      <c r="F5897" s="784" t="s">
        <v>854</v>
      </c>
      <c r="G5897" s="784" t="s">
        <v>4431</v>
      </c>
      <c r="H5897" s="784" t="s">
        <v>4431</v>
      </c>
      <c r="I5897" s="784" t="s">
        <v>4431</v>
      </c>
    </row>
    <row r="5898" spans="1:9" hidden="1">
      <c r="A5898" t="str">
        <f>Table_wabobpsvr_AzureCalc_AzureCalcRateCard[[#This Row],[ServiceName]]&amp;Table_wabobpsvr_AzureCalc_AzureCalcRateCard[[#This Row],[Price_Level]]&amp;Table_wabobpsvr_AzureCalc_AzureCalcRateCard[[#This Row],[Region]]</f>
        <v>ExpressRoute (IXP) Data Transfer Out at 10 Gbps (GB) - Zone 3C14</v>
      </c>
      <c r="B5898">
        <v>14</v>
      </c>
      <c r="C5898" t="s">
        <v>4431</v>
      </c>
      <c r="D5898" t="s">
        <v>184</v>
      </c>
      <c r="E5898">
        <v>999999</v>
      </c>
      <c r="F5898" t="s">
        <v>854</v>
      </c>
      <c r="G5898" s="784" t="s">
        <v>4431</v>
      </c>
      <c r="H5898" s="784" t="s">
        <v>4431</v>
      </c>
      <c r="I5898" s="784" t="s">
        <v>4431</v>
      </c>
    </row>
    <row r="5899" spans="1:9" hidden="1">
      <c r="A5899" s="784" t="str">
        <f>Table_wabobpsvr_AzureCalc_AzureCalcRateCard[[#This Row],[ServiceName]]&amp;Table_wabobpsvr_AzureCalc_AzureCalcRateCard[[#This Row],[Price_Level]]&amp;Table_wabobpsvr_AzureCalc_AzureCalcRateCard[[#This Row],[Region]]</f>
        <v>ExpressRoute (IXP) Data Transfer Out at 10 Gbps (GB) - Zone 3D14</v>
      </c>
      <c r="B5899" s="784">
        <v>14</v>
      </c>
      <c r="C5899" s="784" t="s">
        <v>4431</v>
      </c>
      <c r="D5899" s="784" t="s">
        <v>183</v>
      </c>
      <c r="E5899" s="784">
        <v>999999</v>
      </c>
      <c r="F5899" s="784" t="s">
        <v>854</v>
      </c>
      <c r="G5899" s="784" t="s">
        <v>4431</v>
      </c>
      <c r="H5899" s="784" t="s">
        <v>4431</v>
      </c>
      <c r="I5899" s="784" t="s">
        <v>4431</v>
      </c>
    </row>
    <row r="5900" spans="1:9" hidden="1">
      <c r="A5900" s="784" t="str">
        <f>Table_wabobpsvr_AzureCalc_AzureCalcRateCard[[#This Row],[ServiceName]]&amp;Table_wabobpsvr_AzureCalc_AzureCalcRateCard[[#This Row],[Price_Level]]&amp;Table_wabobpsvr_AzureCalc_AzureCalcRateCard[[#This Row],[Region]]</f>
        <v>ExpressRoute (IXP) Data Transfer Out at 200 Mbps (GB) - Zone 1MOSP14</v>
      </c>
      <c r="B5900" s="784">
        <v>14</v>
      </c>
      <c r="C5900" s="784" t="s">
        <v>4431</v>
      </c>
      <c r="D5900" s="784" t="s">
        <v>627</v>
      </c>
      <c r="E5900" s="784">
        <v>999999</v>
      </c>
      <c r="F5900" s="784" t="s">
        <v>848</v>
      </c>
      <c r="G5900" s="784" t="s">
        <v>4431</v>
      </c>
      <c r="H5900" s="784" t="s">
        <v>4431</v>
      </c>
      <c r="I5900" s="784" t="s">
        <v>4431</v>
      </c>
    </row>
    <row r="5901" spans="1:9" hidden="1">
      <c r="A5901" s="784" t="str">
        <f>Table_wabobpsvr_AzureCalc_AzureCalcRateCard[[#This Row],[ServiceName]]&amp;Table_wabobpsvr_AzureCalc_AzureCalcRateCard[[#This Row],[Price_Level]]&amp;Table_wabobpsvr_AzureCalc_AzureCalcRateCard[[#This Row],[Region]]</f>
        <v>ExpressRoute (IXP) Data Transfer Out at 200 Mbps (GB) - Zone 1A14</v>
      </c>
      <c r="B5901" s="784">
        <v>14</v>
      </c>
      <c r="C5901" s="784" t="s">
        <v>4431</v>
      </c>
      <c r="D5901" s="784" t="s">
        <v>181</v>
      </c>
      <c r="E5901" s="784">
        <v>999999</v>
      </c>
      <c r="F5901" s="784" t="s">
        <v>848</v>
      </c>
      <c r="G5901" s="784" t="s">
        <v>4431</v>
      </c>
      <c r="H5901" s="784" t="s">
        <v>4431</v>
      </c>
      <c r="I5901" s="784" t="s">
        <v>4431</v>
      </c>
    </row>
    <row r="5902" spans="1:9" hidden="1">
      <c r="A5902" s="784" t="str">
        <f>Table_wabobpsvr_AzureCalc_AzureCalcRateCard[[#This Row],[ServiceName]]&amp;Table_wabobpsvr_AzureCalc_AzureCalcRateCard[[#This Row],[Price_Level]]&amp;Table_wabobpsvr_AzureCalc_AzureCalcRateCard[[#This Row],[Region]]</f>
        <v>ExpressRoute (IXP) Data Transfer Out at 200 Mbps (GB) - Zone 1B14</v>
      </c>
      <c r="B5902" s="784">
        <v>14</v>
      </c>
      <c r="C5902" s="784" t="s">
        <v>4431</v>
      </c>
      <c r="D5902" s="784" t="s">
        <v>182</v>
      </c>
      <c r="E5902" s="784">
        <v>999999</v>
      </c>
      <c r="F5902" s="784" t="s">
        <v>848</v>
      </c>
      <c r="G5902" s="784" t="s">
        <v>4431</v>
      </c>
      <c r="H5902" s="784" t="s">
        <v>4431</v>
      </c>
      <c r="I5902" s="784" t="s">
        <v>4431</v>
      </c>
    </row>
    <row r="5903" spans="1:9" hidden="1">
      <c r="A5903" t="str">
        <f>Table_wabobpsvr_AzureCalc_AzureCalcRateCard[[#This Row],[ServiceName]]&amp;Table_wabobpsvr_AzureCalc_AzureCalcRateCard[[#This Row],[Price_Level]]&amp;Table_wabobpsvr_AzureCalc_AzureCalcRateCard[[#This Row],[Region]]</f>
        <v>ExpressRoute (IXP) Data Transfer Out at 200 Mbps (GB) - Zone 1C14</v>
      </c>
      <c r="B5903">
        <v>14</v>
      </c>
      <c r="C5903" t="s">
        <v>4431</v>
      </c>
      <c r="D5903" t="s">
        <v>184</v>
      </c>
      <c r="E5903">
        <v>999999</v>
      </c>
      <c r="F5903" t="s">
        <v>848</v>
      </c>
      <c r="G5903" s="784" t="s">
        <v>4431</v>
      </c>
      <c r="H5903" s="784" t="s">
        <v>4431</v>
      </c>
      <c r="I5903" s="784" t="s">
        <v>4431</v>
      </c>
    </row>
    <row r="5904" spans="1:9" hidden="1">
      <c r="A5904" t="str">
        <f>Table_wabobpsvr_AzureCalc_AzureCalcRateCard[[#This Row],[ServiceName]]&amp;Table_wabobpsvr_AzureCalc_AzureCalcRateCard[[#This Row],[Price_Level]]&amp;Table_wabobpsvr_AzureCalc_AzureCalcRateCard[[#This Row],[Region]]</f>
        <v>ExpressRoute (IXP) Data Transfer Out at 200 Mbps (GB) - Zone 1D14</v>
      </c>
      <c r="B5904">
        <v>14</v>
      </c>
      <c r="C5904" t="s">
        <v>4431</v>
      </c>
      <c r="D5904" t="s">
        <v>183</v>
      </c>
      <c r="E5904">
        <v>999999</v>
      </c>
      <c r="F5904" t="s">
        <v>848</v>
      </c>
      <c r="G5904" s="784" t="s">
        <v>4431</v>
      </c>
      <c r="H5904" s="784" t="s">
        <v>4431</v>
      </c>
      <c r="I5904" s="784" t="s">
        <v>4431</v>
      </c>
    </row>
    <row r="5905" spans="1:9" hidden="1">
      <c r="A5905" t="str">
        <f>Table_wabobpsvr_AzureCalc_AzureCalcRateCard[[#This Row],[ServiceName]]&amp;Table_wabobpsvr_AzureCalc_AzureCalcRateCard[[#This Row],[Price_Level]]&amp;Table_wabobpsvr_AzureCalc_AzureCalcRateCard[[#This Row],[Region]]</f>
        <v>ExpressRoute (IXP) Data Transfer Out at 200 Mbps (GB) - Zone 2MOSP14</v>
      </c>
      <c r="B5905">
        <v>14</v>
      </c>
      <c r="C5905" t="s">
        <v>4431</v>
      </c>
      <c r="D5905" t="s">
        <v>627</v>
      </c>
      <c r="E5905">
        <v>999999</v>
      </c>
      <c r="F5905" t="s">
        <v>857</v>
      </c>
      <c r="G5905" s="784" t="s">
        <v>4431</v>
      </c>
      <c r="H5905" s="784" t="s">
        <v>4431</v>
      </c>
      <c r="I5905" s="784" t="s">
        <v>4431</v>
      </c>
    </row>
    <row r="5906" spans="1:9" hidden="1">
      <c r="A5906" t="str">
        <f>Table_wabobpsvr_AzureCalc_AzureCalcRateCard[[#This Row],[ServiceName]]&amp;Table_wabobpsvr_AzureCalc_AzureCalcRateCard[[#This Row],[Price_Level]]&amp;Table_wabobpsvr_AzureCalc_AzureCalcRateCard[[#This Row],[Region]]</f>
        <v>ExpressRoute (IXP) Data Transfer Out at 200 Mbps (GB) - Zone 2A14</v>
      </c>
      <c r="B5906">
        <v>14</v>
      </c>
      <c r="C5906" t="s">
        <v>4431</v>
      </c>
      <c r="D5906" t="s">
        <v>181</v>
      </c>
      <c r="E5906">
        <v>999999</v>
      </c>
      <c r="F5906" t="s">
        <v>857</v>
      </c>
      <c r="G5906" s="784" t="s">
        <v>4431</v>
      </c>
      <c r="H5906" s="784" t="s">
        <v>4431</v>
      </c>
      <c r="I5906" s="784" t="s">
        <v>4431</v>
      </c>
    </row>
    <row r="5907" spans="1:9" hidden="1">
      <c r="A5907" t="str">
        <f>Table_wabobpsvr_AzureCalc_AzureCalcRateCard[[#This Row],[ServiceName]]&amp;Table_wabobpsvr_AzureCalc_AzureCalcRateCard[[#This Row],[Price_Level]]&amp;Table_wabobpsvr_AzureCalc_AzureCalcRateCard[[#This Row],[Region]]</f>
        <v>ExpressRoute (IXP) Data Transfer Out at 200 Mbps (GB) - Zone 2B14</v>
      </c>
      <c r="B5907">
        <v>14</v>
      </c>
      <c r="C5907" t="s">
        <v>4431</v>
      </c>
      <c r="D5907" t="s">
        <v>182</v>
      </c>
      <c r="E5907">
        <v>999999</v>
      </c>
      <c r="F5907" t="s">
        <v>857</v>
      </c>
      <c r="G5907" s="784" t="s">
        <v>4431</v>
      </c>
      <c r="H5907" s="784" t="s">
        <v>4431</v>
      </c>
      <c r="I5907" s="784" t="s">
        <v>4431</v>
      </c>
    </row>
    <row r="5908" spans="1:9" hidden="1">
      <c r="A5908" t="str">
        <f>Table_wabobpsvr_AzureCalc_AzureCalcRateCard[[#This Row],[ServiceName]]&amp;Table_wabobpsvr_AzureCalc_AzureCalcRateCard[[#This Row],[Price_Level]]&amp;Table_wabobpsvr_AzureCalc_AzureCalcRateCard[[#This Row],[Region]]</f>
        <v>ExpressRoute (IXP) Data Transfer Out at 200 Mbps (GB) - Zone 2C14</v>
      </c>
      <c r="B5908">
        <v>14</v>
      </c>
      <c r="C5908" t="s">
        <v>4431</v>
      </c>
      <c r="D5908" t="s">
        <v>184</v>
      </c>
      <c r="E5908">
        <v>999999</v>
      </c>
      <c r="F5908" t="s">
        <v>857</v>
      </c>
      <c r="G5908" s="784" t="s">
        <v>4431</v>
      </c>
      <c r="H5908" s="784" t="s">
        <v>4431</v>
      </c>
      <c r="I5908" s="784" t="s">
        <v>4431</v>
      </c>
    </row>
    <row r="5909" spans="1:9" hidden="1">
      <c r="A5909" t="str">
        <f>Table_wabobpsvr_AzureCalc_AzureCalcRateCard[[#This Row],[ServiceName]]&amp;Table_wabobpsvr_AzureCalc_AzureCalcRateCard[[#This Row],[Price_Level]]&amp;Table_wabobpsvr_AzureCalc_AzureCalcRateCard[[#This Row],[Region]]</f>
        <v>ExpressRoute (IXP) Data Transfer Out at 200 Mbps (GB) - Zone 2D14</v>
      </c>
      <c r="B5909">
        <v>14</v>
      </c>
      <c r="C5909" t="s">
        <v>4431</v>
      </c>
      <c r="D5909" t="s">
        <v>183</v>
      </c>
      <c r="E5909">
        <v>999999</v>
      </c>
      <c r="F5909" t="s">
        <v>857</v>
      </c>
      <c r="G5909" s="784" t="s">
        <v>4431</v>
      </c>
      <c r="H5909" s="784" t="s">
        <v>4431</v>
      </c>
      <c r="I5909" s="784" t="s">
        <v>4431</v>
      </c>
    </row>
    <row r="5910" spans="1:9" hidden="1">
      <c r="A5910" t="str">
        <f>Table_wabobpsvr_AzureCalc_AzureCalcRateCard[[#This Row],[ServiceName]]&amp;Table_wabobpsvr_AzureCalc_AzureCalcRateCard[[#This Row],[Price_Level]]&amp;Table_wabobpsvr_AzureCalc_AzureCalcRateCard[[#This Row],[Region]]</f>
        <v>ExpressRoute (IXP) Data Transfer Out at 200 Mbps (GB) - Zone 3MOSP14</v>
      </c>
      <c r="B5910">
        <v>14</v>
      </c>
      <c r="C5910" t="s">
        <v>4431</v>
      </c>
      <c r="D5910" t="s">
        <v>627</v>
      </c>
      <c r="E5910">
        <v>999999</v>
      </c>
      <c r="F5910" t="s">
        <v>858</v>
      </c>
      <c r="G5910" s="784" t="s">
        <v>4431</v>
      </c>
      <c r="H5910" s="784" t="s">
        <v>4431</v>
      </c>
      <c r="I5910" s="784" t="s">
        <v>4431</v>
      </c>
    </row>
    <row r="5911" spans="1:9" hidden="1">
      <c r="A5911" t="str">
        <f>Table_wabobpsvr_AzureCalc_AzureCalcRateCard[[#This Row],[ServiceName]]&amp;Table_wabobpsvr_AzureCalc_AzureCalcRateCard[[#This Row],[Price_Level]]&amp;Table_wabobpsvr_AzureCalc_AzureCalcRateCard[[#This Row],[Region]]</f>
        <v>ExpressRoute (IXP) Data Transfer Out at 200 Mbps (GB) - Zone 3A14</v>
      </c>
      <c r="B5911">
        <v>14</v>
      </c>
      <c r="C5911" t="s">
        <v>4431</v>
      </c>
      <c r="D5911" t="s">
        <v>181</v>
      </c>
      <c r="E5911">
        <v>999999</v>
      </c>
      <c r="F5911" t="s">
        <v>858</v>
      </c>
      <c r="G5911" s="784" t="s">
        <v>4431</v>
      </c>
      <c r="H5911" s="784" t="s">
        <v>4431</v>
      </c>
      <c r="I5911" s="784" t="s">
        <v>4431</v>
      </c>
    </row>
    <row r="5912" spans="1:9" hidden="1">
      <c r="A5912" t="str">
        <f>Table_wabobpsvr_AzureCalc_AzureCalcRateCard[[#This Row],[ServiceName]]&amp;Table_wabobpsvr_AzureCalc_AzureCalcRateCard[[#This Row],[Price_Level]]&amp;Table_wabobpsvr_AzureCalc_AzureCalcRateCard[[#This Row],[Region]]</f>
        <v>ExpressRoute (IXP) Data Transfer Out at 200 Mbps (GB) - Zone 3B14</v>
      </c>
      <c r="B5912">
        <v>14</v>
      </c>
      <c r="C5912" t="s">
        <v>4431</v>
      </c>
      <c r="D5912" t="s">
        <v>182</v>
      </c>
      <c r="E5912">
        <v>999999</v>
      </c>
      <c r="F5912" t="s">
        <v>858</v>
      </c>
      <c r="G5912" s="784" t="s">
        <v>4431</v>
      </c>
      <c r="H5912" s="784" t="s">
        <v>4431</v>
      </c>
      <c r="I5912" s="784" t="s">
        <v>4431</v>
      </c>
    </row>
    <row r="5913" spans="1:9" hidden="1">
      <c r="A5913" s="784" t="str">
        <f>Table_wabobpsvr_AzureCalc_AzureCalcRateCard[[#This Row],[ServiceName]]&amp;Table_wabobpsvr_AzureCalc_AzureCalcRateCard[[#This Row],[Price_Level]]&amp;Table_wabobpsvr_AzureCalc_AzureCalcRateCard[[#This Row],[Region]]</f>
        <v>Standard_D2 Cloud ServicesC4</v>
      </c>
      <c r="B5913" s="784">
        <v>4</v>
      </c>
      <c r="C5913" s="784" t="s">
        <v>701</v>
      </c>
      <c r="D5913" s="784" t="s">
        <v>184</v>
      </c>
      <c r="E5913" s="784">
        <v>0.31122</v>
      </c>
      <c r="F5913" s="784" t="s">
        <v>1169</v>
      </c>
      <c r="G5913" s="784" t="s">
        <v>4431</v>
      </c>
      <c r="H5913" s="784" t="s">
        <v>4431</v>
      </c>
      <c r="I5913" s="784" t="s">
        <v>5786</v>
      </c>
    </row>
    <row r="5914" spans="1:9" hidden="1">
      <c r="A5914" s="784" t="str">
        <f>Table_wabobpsvr_AzureCalc_AzureCalcRateCard[[#This Row],[ServiceName]]&amp;Table_wabobpsvr_AzureCalc_AzureCalcRateCard[[#This Row],[Price_Level]]&amp;Table_wabobpsvr_AzureCalc_AzureCalcRateCard[[#This Row],[Region]]</f>
        <v>Standard_D2 Cloud ServicesD4</v>
      </c>
      <c r="B5914" s="784">
        <v>4</v>
      </c>
      <c r="C5914" s="784" t="s">
        <v>701</v>
      </c>
      <c r="D5914" s="784" t="s">
        <v>183</v>
      </c>
      <c r="E5914" s="784">
        <v>0.30096000000000001</v>
      </c>
      <c r="F5914" s="784" t="s">
        <v>1169</v>
      </c>
      <c r="G5914" s="784" t="s">
        <v>4431</v>
      </c>
      <c r="H5914" s="784" t="s">
        <v>4431</v>
      </c>
      <c r="I5914" s="784" t="s">
        <v>5786</v>
      </c>
    </row>
    <row r="5915" spans="1:9" hidden="1">
      <c r="A5915" s="784" t="str">
        <f>Table_wabobpsvr_AzureCalc_AzureCalcRateCard[[#This Row],[ServiceName]]&amp;Table_wabobpsvr_AzureCalc_AzureCalcRateCard[[#This Row],[Price_Level]]&amp;Table_wabobpsvr_AzureCalc_AzureCalcRateCard[[#This Row],[Region]]</f>
        <v>Standard_D2 Cloud ServicesMOSP14</v>
      </c>
      <c r="B5915" s="784">
        <v>14</v>
      </c>
      <c r="C5915" s="784" t="s">
        <v>701</v>
      </c>
      <c r="D5915" s="784" t="s">
        <v>627</v>
      </c>
      <c r="E5915" s="784">
        <v>999999</v>
      </c>
      <c r="F5915" s="784" t="s">
        <v>1169</v>
      </c>
      <c r="G5915" s="784" t="s">
        <v>4431</v>
      </c>
      <c r="H5915" s="784" t="s">
        <v>4431</v>
      </c>
      <c r="I5915" s="784" t="s">
        <v>5787</v>
      </c>
    </row>
    <row r="5916" spans="1:9" hidden="1">
      <c r="A5916" s="784" t="str">
        <f>Table_wabobpsvr_AzureCalc_AzureCalcRateCard[[#This Row],[ServiceName]]&amp;Table_wabobpsvr_AzureCalc_AzureCalcRateCard[[#This Row],[Price_Level]]&amp;Table_wabobpsvr_AzureCalc_AzureCalcRateCard[[#This Row],[Region]]</f>
        <v>Standard_D2 Cloud ServicesA14</v>
      </c>
      <c r="B5916" s="784">
        <v>14</v>
      </c>
      <c r="C5916" s="784" t="s">
        <v>701</v>
      </c>
      <c r="D5916" s="784" t="s">
        <v>181</v>
      </c>
      <c r="E5916" s="784">
        <v>0.38606000000000001</v>
      </c>
      <c r="F5916" s="784" t="s">
        <v>1169</v>
      </c>
      <c r="G5916" s="784" t="s">
        <v>4431</v>
      </c>
      <c r="H5916" s="784" t="s">
        <v>4431</v>
      </c>
      <c r="I5916" s="784" t="s">
        <v>5787</v>
      </c>
    </row>
    <row r="5917" spans="1:9" hidden="1">
      <c r="A5917" s="784" t="str">
        <f>Table_wabobpsvr_AzureCalc_AzureCalcRateCard[[#This Row],[ServiceName]]&amp;Table_wabobpsvr_AzureCalc_AzureCalcRateCard[[#This Row],[Price_Level]]&amp;Table_wabobpsvr_AzureCalc_AzureCalcRateCard[[#This Row],[Region]]</f>
        <v>Standard_D2 Cloud ServicesB14</v>
      </c>
      <c r="B5917" s="784">
        <v>14</v>
      </c>
      <c r="C5917" s="784" t="s">
        <v>701</v>
      </c>
      <c r="D5917" s="784" t="s">
        <v>182</v>
      </c>
      <c r="E5917" s="784">
        <v>0.37412000000000001</v>
      </c>
      <c r="F5917" s="784" t="s">
        <v>1169</v>
      </c>
      <c r="G5917" s="784" t="s">
        <v>4431</v>
      </c>
      <c r="H5917" s="784" t="s">
        <v>4431</v>
      </c>
      <c r="I5917" s="784" t="s">
        <v>5787</v>
      </c>
    </row>
    <row r="5918" spans="1:9" hidden="1">
      <c r="A5918" s="784" t="str">
        <f>Table_wabobpsvr_AzureCalc_AzureCalcRateCard[[#This Row],[ServiceName]]&amp;Table_wabobpsvr_AzureCalc_AzureCalcRateCard[[#This Row],[Price_Level]]&amp;Table_wabobpsvr_AzureCalc_AzureCalcRateCard[[#This Row],[Region]]</f>
        <v>Standard_D2 Cloud ServicesC14</v>
      </c>
      <c r="B5918" s="784">
        <v>14</v>
      </c>
      <c r="C5918" s="784" t="s">
        <v>701</v>
      </c>
      <c r="D5918" s="784" t="s">
        <v>184</v>
      </c>
      <c r="E5918" s="784">
        <v>0.36218</v>
      </c>
      <c r="F5918" s="784" t="s">
        <v>1169</v>
      </c>
      <c r="G5918" s="784" t="s">
        <v>4431</v>
      </c>
      <c r="H5918" s="784" t="s">
        <v>4431</v>
      </c>
      <c r="I5918" s="784" t="s">
        <v>5787</v>
      </c>
    </row>
    <row r="5919" spans="1:9" hidden="1">
      <c r="A5919" s="784" t="str">
        <f>Table_wabobpsvr_AzureCalc_AzureCalcRateCard[[#This Row],[ServiceName]]&amp;Table_wabobpsvr_AzureCalc_AzureCalcRateCard[[#This Row],[Price_Level]]&amp;Table_wabobpsvr_AzureCalc_AzureCalcRateCard[[#This Row],[Region]]</f>
        <v>Standard_D2 Cloud ServicesD14</v>
      </c>
      <c r="B5919" s="784">
        <v>14</v>
      </c>
      <c r="C5919" s="784" t="s">
        <v>701</v>
      </c>
      <c r="D5919" s="784" t="s">
        <v>183</v>
      </c>
      <c r="E5919" s="784">
        <v>0.35024</v>
      </c>
      <c r="F5919" s="784" t="s">
        <v>1169</v>
      </c>
      <c r="G5919" s="784" t="s">
        <v>4431</v>
      </c>
      <c r="H5919" s="784" t="s">
        <v>4431</v>
      </c>
      <c r="I5919" s="784" t="s">
        <v>5787</v>
      </c>
    </row>
    <row r="5920" spans="1:9" hidden="1">
      <c r="A5920" s="784" t="str">
        <f>Table_wabobpsvr_AzureCalc_AzureCalcRateCard[[#This Row],[ServiceName]]&amp;Table_wabobpsvr_AzureCalc_AzureCalcRateCard[[#This Row],[Price_Level]]&amp;Table_wabobpsvr_AzureCalc_AzureCalcRateCard[[#This Row],[Region]]</f>
        <v>Standard_D2 Cloud ServicesMOSP</v>
      </c>
      <c r="B5920" s="784"/>
      <c r="C5920" s="784" t="s">
        <v>701</v>
      </c>
      <c r="D5920" s="784" t="s">
        <v>627</v>
      </c>
      <c r="E5920" s="784">
        <v>0.318</v>
      </c>
      <c r="F5920" s="784" t="s">
        <v>1169</v>
      </c>
      <c r="G5920" s="784" t="s">
        <v>4431</v>
      </c>
      <c r="H5920" s="784" t="s">
        <v>4431</v>
      </c>
      <c r="I5920" s="784" t="s">
        <v>5788</v>
      </c>
    </row>
    <row r="5921" spans="1:9" hidden="1">
      <c r="A5921" s="784" t="str">
        <f>Table_wabobpsvr_AzureCalc_AzureCalcRateCard[[#This Row],[ServiceName]]&amp;Table_wabobpsvr_AzureCalc_AzureCalcRateCard[[#This Row],[Price_Level]]&amp;Table_wabobpsvr_AzureCalc_AzureCalcRateCard[[#This Row],[Region]]</f>
        <v>Standard_D2 Cloud ServicesA</v>
      </c>
      <c r="B5921" s="784"/>
      <c r="C5921" s="784" t="s">
        <v>701</v>
      </c>
      <c r="D5921" s="784" t="s">
        <v>181</v>
      </c>
      <c r="E5921" s="784">
        <v>0.30846000000000001</v>
      </c>
      <c r="F5921" s="784" t="s">
        <v>1169</v>
      </c>
      <c r="G5921" s="784" t="s">
        <v>3809</v>
      </c>
      <c r="H5921" s="784" t="s">
        <v>3810</v>
      </c>
      <c r="I5921" s="784" t="s">
        <v>5788</v>
      </c>
    </row>
    <row r="5922" spans="1:9" hidden="1">
      <c r="A5922" s="784" t="str">
        <f>Table_wabobpsvr_AzureCalc_AzureCalcRateCard[[#This Row],[ServiceName]]&amp;Table_wabobpsvr_AzureCalc_AzureCalcRateCard[[#This Row],[Price_Level]]&amp;Table_wabobpsvr_AzureCalc_AzureCalcRateCard[[#This Row],[Region]]</f>
        <v>Standard_D2 Cloud ServicesB</v>
      </c>
      <c r="B5922" s="784"/>
      <c r="C5922" s="784" t="s">
        <v>701</v>
      </c>
      <c r="D5922" s="784" t="s">
        <v>182</v>
      </c>
      <c r="E5922" s="784">
        <v>0.29892000000000002</v>
      </c>
      <c r="F5922" s="784" t="s">
        <v>1169</v>
      </c>
      <c r="G5922" s="784" t="s">
        <v>3809</v>
      </c>
      <c r="H5922" s="784" t="s">
        <v>3810</v>
      </c>
      <c r="I5922" s="784" t="s">
        <v>5788</v>
      </c>
    </row>
    <row r="5923" spans="1:9" hidden="1">
      <c r="A5923" t="str">
        <f>Table_wabobpsvr_AzureCalc_AzureCalcRateCard[[#This Row],[ServiceName]]&amp;Table_wabobpsvr_AzureCalc_AzureCalcRateCard[[#This Row],[Price_Level]]&amp;Table_wabobpsvr_AzureCalc_AzureCalcRateCard[[#This Row],[Region]]</f>
        <v>Standard_D2 Cloud ServicesC</v>
      </c>
      <c r="C5923" t="s">
        <v>701</v>
      </c>
      <c r="D5923" t="s">
        <v>184</v>
      </c>
      <c r="E5923">
        <v>0.28938000000000003</v>
      </c>
      <c r="F5923" t="s">
        <v>1169</v>
      </c>
      <c r="G5923" s="784" t="s">
        <v>3809</v>
      </c>
      <c r="H5923" s="784" t="s">
        <v>3810</v>
      </c>
      <c r="I5923" s="784" t="s">
        <v>5788</v>
      </c>
    </row>
    <row r="5924" spans="1:9" hidden="1">
      <c r="A5924" t="str">
        <f>Table_wabobpsvr_AzureCalc_AzureCalcRateCard[[#This Row],[ServiceName]]&amp;Table_wabobpsvr_AzureCalc_AzureCalcRateCard[[#This Row],[Price_Level]]&amp;Table_wabobpsvr_AzureCalc_AzureCalcRateCard[[#This Row],[Region]]</f>
        <v>Standard_D2 Cloud ServicesD</v>
      </c>
      <c r="C5924" t="s">
        <v>701</v>
      </c>
      <c r="D5924" t="s">
        <v>183</v>
      </c>
      <c r="E5924">
        <v>0.27983999999999998</v>
      </c>
      <c r="F5924" t="s">
        <v>1169</v>
      </c>
      <c r="G5924" s="784" t="s">
        <v>3809</v>
      </c>
      <c r="H5924" s="784" t="s">
        <v>3810</v>
      </c>
      <c r="I5924" s="784" t="s">
        <v>5788</v>
      </c>
    </row>
    <row r="5925" spans="1:9" hidden="1">
      <c r="A5925" t="str">
        <f>Table_wabobpsvr_AzureCalc_AzureCalcRateCard[[#This Row],[ServiceName]]&amp;Table_wabobpsvr_AzureCalc_AzureCalcRateCard[[#This Row],[Price_Level]]&amp;Table_wabobpsvr_AzureCalc_AzureCalcRateCard[[#This Row],[Region]]</f>
        <v>Standard_D2 VM (Non-Windows)MOSP10</v>
      </c>
      <c r="B5925">
        <v>10</v>
      </c>
      <c r="C5925" t="s">
        <v>701</v>
      </c>
      <c r="D5925" t="s">
        <v>627</v>
      </c>
      <c r="E5925">
        <v>0.22500000000000001</v>
      </c>
      <c r="F5925" t="s">
        <v>1170</v>
      </c>
      <c r="G5925" s="784" t="s">
        <v>4431</v>
      </c>
      <c r="H5925" s="784" t="s">
        <v>4431</v>
      </c>
      <c r="I5925" s="784" t="s">
        <v>5789</v>
      </c>
    </row>
    <row r="5926" spans="1:9" hidden="1">
      <c r="A5926" t="str">
        <f>Table_wabobpsvr_AzureCalc_AzureCalcRateCard[[#This Row],[ServiceName]]&amp;Table_wabobpsvr_AzureCalc_AzureCalcRateCard[[#This Row],[Price_Level]]&amp;Table_wabobpsvr_AzureCalc_AzureCalcRateCard[[#This Row],[Region]]</f>
        <v>Standard_D2 VM (Non-Windows)A10</v>
      </c>
      <c r="B5926">
        <v>10</v>
      </c>
      <c r="C5926" t="s">
        <v>701</v>
      </c>
      <c r="D5926" t="s">
        <v>181</v>
      </c>
      <c r="E5926">
        <v>0.21825</v>
      </c>
      <c r="F5926" t="s">
        <v>1170</v>
      </c>
      <c r="G5926" s="784" t="s">
        <v>4431</v>
      </c>
      <c r="H5926" s="784" t="s">
        <v>4431</v>
      </c>
      <c r="I5926" s="784" t="s">
        <v>5789</v>
      </c>
    </row>
    <row r="5927" spans="1:9" hidden="1">
      <c r="A5927" t="str">
        <f>Table_wabobpsvr_AzureCalc_AzureCalcRateCard[[#This Row],[ServiceName]]&amp;Table_wabobpsvr_AzureCalc_AzureCalcRateCard[[#This Row],[Price_Level]]&amp;Table_wabobpsvr_AzureCalc_AzureCalcRateCard[[#This Row],[Region]]</f>
        <v>Standard_D2 VM (Non-Windows)B10</v>
      </c>
      <c r="B5927">
        <v>10</v>
      </c>
      <c r="C5927" t="s">
        <v>701</v>
      </c>
      <c r="D5927" t="s">
        <v>182</v>
      </c>
      <c r="E5927">
        <v>0.21149999999999999</v>
      </c>
      <c r="F5927" t="s">
        <v>1170</v>
      </c>
      <c r="G5927" s="784" t="s">
        <v>4431</v>
      </c>
      <c r="H5927" s="784" t="s">
        <v>4431</v>
      </c>
      <c r="I5927" s="784" t="s">
        <v>5789</v>
      </c>
    </row>
    <row r="5928" spans="1:9" hidden="1">
      <c r="A5928" t="str">
        <f>Table_wabobpsvr_AzureCalc_AzureCalcRateCard[[#This Row],[ServiceName]]&amp;Table_wabobpsvr_AzureCalc_AzureCalcRateCard[[#This Row],[Price_Level]]&amp;Table_wabobpsvr_AzureCalc_AzureCalcRateCard[[#This Row],[Region]]</f>
        <v>Standard_D2 VM (Non-Windows)C10</v>
      </c>
      <c r="B5928">
        <v>10</v>
      </c>
      <c r="C5928" t="s">
        <v>701</v>
      </c>
      <c r="D5928" t="s">
        <v>184</v>
      </c>
      <c r="E5928">
        <v>0.20474999999999999</v>
      </c>
      <c r="F5928" t="s">
        <v>1170</v>
      </c>
      <c r="G5928" s="784" t="s">
        <v>4431</v>
      </c>
      <c r="H5928" s="784" t="s">
        <v>4431</v>
      </c>
      <c r="I5928" s="784" t="s">
        <v>5789</v>
      </c>
    </row>
    <row r="5929" spans="1:9" hidden="1">
      <c r="A5929" t="str">
        <f>Table_wabobpsvr_AzureCalc_AzureCalcRateCard[[#This Row],[ServiceName]]&amp;Table_wabobpsvr_AzureCalc_AzureCalcRateCard[[#This Row],[Price_Level]]&amp;Table_wabobpsvr_AzureCalc_AzureCalcRateCard[[#This Row],[Region]]</f>
        <v>Standard_D2 VM (Non-Windows)D10</v>
      </c>
      <c r="B5929">
        <v>10</v>
      </c>
      <c r="C5929" t="s">
        <v>701</v>
      </c>
      <c r="D5929" t="s">
        <v>183</v>
      </c>
      <c r="E5929">
        <v>0.19800000000000001</v>
      </c>
      <c r="F5929" t="s">
        <v>1170</v>
      </c>
      <c r="G5929" s="784" t="s">
        <v>4431</v>
      </c>
      <c r="H5929" s="784" t="s">
        <v>4431</v>
      </c>
      <c r="I5929" s="784" t="s">
        <v>5789</v>
      </c>
    </row>
    <row r="5930" spans="1:9" hidden="1">
      <c r="A5930" t="str">
        <f>Table_wabobpsvr_AzureCalc_AzureCalcRateCard[[#This Row],[ServiceName]]&amp;Table_wabobpsvr_AzureCalc_AzureCalcRateCard[[#This Row],[Price_Level]]&amp;Table_wabobpsvr_AzureCalc_AzureCalcRateCard[[#This Row],[Region]]</f>
        <v>Standard_D2 VM (Non-Windows)MOSP9</v>
      </c>
      <c r="B5930">
        <v>9</v>
      </c>
      <c r="C5930" t="s">
        <v>701</v>
      </c>
      <c r="D5930" t="s">
        <v>627</v>
      </c>
      <c r="E5930">
        <v>0.19600000000000001</v>
      </c>
      <c r="F5930" t="s">
        <v>1170</v>
      </c>
      <c r="G5930" s="784" t="s">
        <v>4431</v>
      </c>
      <c r="H5930" s="784" t="s">
        <v>4431</v>
      </c>
      <c r="I5930" s="784" t="s">
        <v>5790</v>
      </c>
    </row>
    <row r="5931" spans="1:9" hidden="1">
      <c r="A5931" t="str">
        <f>Table_wabobpsvr_AzureCalc_AzureCalcRateCard[[#This Row],[ServiceName]]&amp;Table_wabobpsvr_AzureCalc_AzureCalcRateCard[[#This Row],[Price_Level]]&amp;Table_wabobpsvr_AzureCalc_AzureCalcRateCard[[#This Row],[Region]]</f>
        <v>Standard_D2 VM (Non-Windows)A9</v>
      </c>
      <c r="B5931">
        <v>9</v>
      </c>
      <c r="C5931" t="s">
        <v>701</v>
      </c>
      <c r="D5931" t="s">
        <v>181</v>
      </c>
      <c r="E5931">
        <v>0.19012000000000001</v>
      </c>
      <c r="F5931" t="s">
        <v>1170</v>
      </c>
      <c r="G5931" s="784" t="s">
        <v>4431</v>
      </c>
      <c r="H5931" s="784" t="s">
        <v>4431</v>
      </c>
      <c r="I5931" s="784" t="s">
        <v>5790</v>
      </c>
    </row>
    <row r="5932" spans="1:9" hidden="1">
      <c r="A5932" s="784" t="str">
        <f>Table_wabobpsvr_AzureCalc_AzureCalcRateCard[[#This Row],[ServiceName]]&amp;Table_wabobpsvr_AzureCalc_AzureCalcRateCard[[#This Row],[Price_Level]]&amp;Table_wabobpsvr_AzureCalc_AzureCalcRateCard[[#This Row],[Region]]</f>
        <v>Standard_D2 VM (Non-Windows)B9</v>
      </c>
      <c r="B5932" s="784">
        <v>9</v>
      </c>
      <c r="C5932" s="784" t="s">
        <v>701</v>
      </c>
      <c r="D5932" s="784" t="s">
        <v>182</v>
      </c>
      <c r="E5932" s="784">
        <v>0.18423999999999999</v>
      </c>
      <c r="F5932" s="784" t="s">
        <v>1170</v>
      </c>
      <c r="G5932" s="784" t="s">
        <v>4431</v>
      </c>
      <c r="H5932" s="784" t="s">
        <v>4431</v>
      </c>
      <c r="I5932" s="784" t="s">
        <v>5790</v>
      </c>
    </row>
    <row r="5933" spans="1:9" hidden="1">
      <c r="A5933" t="str">
        <f>Table_wabobpsvr_AzureCalc_AzureCalcRateCard[[#This Row],[ServiceName]]&amp;Table_wabobpsvr_AzureCalc_AzureCalcRateCard[[#This Row],[Price_Level]]&amp;Table_wabobpsvr_AzureCalc_AzureCalcRateCard[[#This Row],[Region]]</f>
        <v>Standard_D2 VM (Non-Windows)C9</v>
      </c>
      <c r="B5933">
        <v>9</v>
      </c>
      <c r="C5933" t="s">
        <v>701</v>
      </c>
      <c r="D5933" t="s">
        <v>184</v>
      </c>
      <c r="E5933">
        <v>0.17835999999999999</v>
      </c>
      <c r="F5933" t="s">
        <v>1170</v>
      </c>
      <c r="G5933" s="784" t="s">
        <v>4431</v>
      </c>
      <c r="H5933" s="784" t="s">
        <v>4431</v>
      </c>
      <c r="I5933" s="784" t="s">
        <v>5790</v>
      </c>
    </row>
    <row r="5934" spans="1:9" hidden="1">
      <c r="A5934" t="str">
        <f>Table_wabobpsvr_AzureCalc_AzureCalcRateCard[[#This Row],[ServiceName]]&amp;Table_wabobpsvr_AzureCalc_AzureCalcRateCard[[#This Row],[Price_Level]]&amp;Table_wabobpsvr_AzureCalc_AzureCalcRateCard[[#This Row],[Region]]</f>
        <v>Standard_D2 VM (Non-Windows)D9</v>
      </c>
      <c r="B5934">
        <v>9</v>
      </c>
      <c r="C5934" t="s">
        <v>701</v>
      </c>
      <c r="D5934" t="s">
        <v>183</v>
      </c>
      <c r="E5934">
        <v>0.17247999999999999</v>
      </c>
      <c r="F5934" t="s">
        <v>1170</v>
      </c>
      <c r="G5934" s="784" t="s">
        <v>4431</v>
      </c>
      <c r="H5934" s="784" t="s">
        <v>4431</v>
      </c>
      <c r="I5934" s="784" t="s">
        <v>5790</v>
      </c>
    </row>
    <row r="5935" spans="1:9" hidden="1">
      <c r="A5935" t="str">
        <f>Table_wabobpsvr_AzureCalc_AzureCalcRateCard[[#This Row],[ServiceName]]&amp;Table_wabobpsvr_AzureCalc_AzureCalcRateCard[[#This Row],[Price_Level]]&amp;Table_wabobpsvr_AzureCalc_AzureCalcRateCard[[#This Row],[Region]]</f>
        <v>SNI SSLA14</v>
      </c>
      <c r="B5935">
        <v>14</v>
      </c>
      <c r="C5935" t="s">
        <v>91</v>
      </c>
      <c r="D5935" t="s">
        <v>181</v>
      </c>
      <c r="E5935">
        <v>999999</v>
      </c>
      <c r="F5935" t="s">
        <v>310</v>
      </c>
      <c r="G5935" s="784" t="s">
        <v>4431</v>
      </c>
      <c r="H5935" s="784" t="s">
        <v>4431</v>
      </c>
      <c r="I5935" s="784" t="s">
        <v>4431</v>
      </c>
    </row>
    <row r="5936" spans="1:9" hidden="1">
      <c r="A5936" t="str">
        <f>Table_wabobpsvr_AzureCalc_AzureCalcRateCard[[#This Row],[ServiceName]]&amp;Table_wabobpsvr_AzureCalc_AzureCalcRateCard[[#This Row],[Price_Level]]&amp;Table_wabobpsvr_AzureCalc_AzureCalcRateCard[[#This Row],[Region]]</f>
        <v>SNI SSLB14</v>
      </c>
      <c r="B5936">
        <v>14</v>
      </c>
      <c r="C5936" t="s">
        <v>91</v>
      </c>
      <c r="D5936" t="s">
        <v>182</v>
      </c>
      <c r="E5936">
        <v>999999</v>
      </c>
      <c r="F5936" t="s">
        <v>310</v>
      </c>
      <c r="G5936" s="784" t="s">
        <v>4431</v>
      </c>
      <c r="H5936" s="784" t="s">
        <v>4431</v>
      </c>
      <c r="I5936" s="784" t="s">
        <v>4431</v>
      </c>
    </row>
    <row r="5937" spans="1:9" hidden="1">
      <c r="A5937" t="str">
        <f>Table_wabobpsvr_AzureCalc_AzureCalcRateCard[[#This Row],[ServiceName]]&amp;Table_wabobpsvr_AzureCalc_AzureCalcRateCard[[#This Row],[Price_Level]]&amp;Table_wabobpsvr_AzureCalc_AzureCalcRateCard[[#This Row],[Region]]</f>
        <v>SNI SSLC14</v>
      </c>
      <c r="B5937">
        <v>14</v>
      </c>
      <c r="C5937" t="s">
        <v>91</v>
      </c>
      <c r="D5937" t="s">
        <v>184</v>
      </c>
      <c r="E5937">
        <v>999999</v>
      </c>
      <c r="F5937" t="s">
        <v>310</v>
      </c>
      <c r="G5937" s="784" t="s">
        <v>4431</v>
      </c>
      <c r="H5937" s="784" t="s">
        <v>4431</v>
      </c>
      <c r="I5937" s="784" t="s">
        <v>4431</v>
      </c>
    </row>
    <row r="5938" spans="1:9" hidden="1">
      <c r="A5938" s="784" t="str">
        <f>Table_wabobpsvr_AzureCalc_AzureCalcRateCard[[#This Row],[ServiceName]]&amp;Table_wabobpsvr_AzureCalc_AzureCalcRateCard[[#This Row],[Price_Level]]&amp;Table_wabobpsvr_AzureCalc_AzureCalcRateCard[[#This Row],[Region]]</f>
        <v>SQL DB Premium P2 Secondary Active Geo Database HoursMOSP16</v>
      </c>
      <c r="B5938" s="784">
        <v>16</v>
      </c>
      <c r="C5938" s="784" t="s">
        <v>91</v>
      </c>
      <c r="D5938" s="784" t="s">
        <v>627</v>
      </c>
      <c r="E5938" s="784">
        <v>1.4212</v>
      </c>
      <c r="F5938" s="784" t="s">
        <v>1086</v>
      </c>
      <c r="G5938" s="784" t="s">
        <v>4431</v>
      </c>
      <c r="H5938" s="784" t="s">
        <v>4431</v>
      </c>
      <c r="I5938" s="784" t="s">
        <v>4431</v>
      </c>
    </row>
    <row r="5939" spans="1:9" hidden="1">
      <c r="A5939" s="784" t="str">
        <f>Table_wabobpsvr_AzureCalc_AzureCalcRateCard[[#This Row],[ServiceName]]&amp;Table_wabobpsvr_AzureCalc_AzureCalcRateCard[[#This Row],[Price_Level]]&amp;Table_wabobpsvr_AzureCalc_AzureCalcRateCard[[#This Row],[Region]]</f>
        <v>SQL DB Premium P2 Secondary Geo Database HoursMOSP16</v>
      </c>
      <c r="B5939" s="784">
        <v>16</v>
      </c>
      <c r="C5939" s="784" t="s">
        <v>91</v>
      </c>
      <c r="D5939" s="784" t="s">
        <v>627</v>
      </c>
      <c r="E5939" s="784">
        <v>1.0659000000000001</v>
      </c>
      <c r="F5939" s="784" t="s">
        <v>1081</v>
      </c>
      <c r="G5939" s="784" t="s">
        <v>4431</v>
      </c>
      <c r="H5939" s="784" t="s">
        <v>4431</v>
      </c>
      <c r="I5939" s="784" t="s">
        <v>4431</v>
      </c>
    </row>
    <row r="5940" spans="1:9" hidden="1">
      <c r="A5940" s="784" t="str">
        <f>Table_wabobpsvr_AzureCalc_AzureCalcRateCard[[#This Row],[ServiceName]]&amp;Table_wabobpsvr_AzureCalc_AzureCalcRateCard[[#This Row],[Price_Level]]&amp;Table_wabobpsvr_AzureCalc_AzureCalcRateCard[[#This Row],[Region]]</f>
        <v>Standard_D2 VM (Non-Windows)MOSP13</v>
      </c>
      <c r="B5940" s="784">
        <v>13</v>
      </c>
      <c r="C5940" s="784" t="s">
        <v>701</v>
      </c>
      <c r="D5940" s="784" t="s">
        <v>627</v>
      </c>
      <c r="E5940" s="784">
        <v>0.19</v>
      </c>
      <c r="F5940" s="784" t="s">
        <v>1170</v>
      </c>
      <c r="G5940" s="784" t="s">
        <v>4431</v>
      </c>
      <c r="H5940" s="784" t="s">
        <v>4431</v>
      </c>
      <c r="I5940" s="784" t="s">
        <v>5791</v>
      </c>
    </row>
    <row r="5941" spans="1:9" hidden="1">
      <c r="A5941" s="784" t="str">
        <f>Table_wabobpsvr_AzureCalc_AzureCalcRateCard[[#This Row],[ServiceName]]&amp;Table_wabobpsvr_AzureCalc_AzureCalcRateCard[[#This Row],[Price_Level]]&amp;Table_wabobpsvr_AzureCalc_AzureCalcRateCard[[#This Row],[Region]]</f>
        <v>Standard_D2 VM (Non-Windows)A13</v>
      </c>
      <c r="B5941" s="784">
        <v>13</v>
      </c>
      <c r="C5941" s="784" t="s">
        <v>701</v>
      </c>
      <c r="D5941" s="784" t="s">
        <v>181</v>
      </c>
      <c r="E5941" s="784">
        <v>0.18429999999999999</v>
      </c>
      <c r="F5941" s="784" t="s">
        <v>1170</v>
      </c>
      <c r="G5941" s="784" t="s">
        <v>4431</v>
      </c>
      <c r="H5941" s="784" t="s">
        <v>4431</v>
      </c>
      <c r="I5941" s="784" t="s">
        <v>5791</v>
      </c>
    </row>
    <row r="5942" spans="1:9" hidden="1">
      <c r="A5942" s="784" t="str">
        <f>Table_wabobpsvr_AzureCalc_AzureCalcRateCard[[#This Row],[ServiceName]]&amp;Table_wabobpsvr_AzureCalc_AzureCalcRateCard[[#This Row],[Price_Level]]&amp;Table_wabobpsvr_AzureCalc_AzureCalcRateCard[[#This Row],[Region]]</f>
        <v>Standard_D2 VM (Non-Windows)B13</v>
      </c>
      <c r="B5942" s="784">
        <v>13</v>
      </c>
      <c r="C5942" s="784" t="s">
        <v>701</v>
      </c>
      <c r="D5942" s="784" t="s">
        <v>182</v>
      </c>
      <c r="E5942" s="784">
        <v>0.17860000000000001</v>
      </c>
      <c r="F5942" s="784" t="s">
        <v>1170</v>
      </c>
      <c r="G5942" s="784" t="s">
        <v>4431</v>
      </c>
      <c r="H5942" s="784" t="s">
        <v>4431</v>
      </c>
      <c r="I5942" s="784" t="s">
        <v>5791</v>
      </c>
    </row>
    <row r="5943" spans="1:9" hidden="1">
      <c r="A5943" s="784" t="str">
        <f>Table_wabobpsvr_AzureCalc_AzureCalcRateCard[[#This Row],[ServiceName]]&amp;Table_wabobpsvr_AzureCalc_AzureCalcRateCard[[#This Row],[Price_Level]]&amp;Table_wabobpsvr_AzureCalc_AzureCalcRateCard[[#This Row],[Region]]</f>
        <v>Standard_D2 VM (Non-Windows)C13</v>
      </c>
      <c r="B5943" s="784">
        <v>13</v>
      </c>
      <c r="C5943" s="784" t="s">
        <v>701</v>
      </c>
      <c r="D5943" s="784" t="s">
        <v>184</v>
      </c>
      <c r="E5943" s="784">
        <v>0.1729</v>
      </c>
      <c r="F5943" s="784" t="s">
        <v>1170</v>
      </c>
      <c r="G5943" s="784" t="s">
        <v>4431</v>
      </c>
      <c r="H5943" s="784" t="s">
        <v>4431</v>
      </c>
      <c r="I5943" s="784" t="s">
        <v>5791</v>
      </c>
    </row>
    <row r="5944" spans="1:9" hidden="1">
      <c r="A5944" s="784" t="str">
        <f>Table_wabobpsvr_AzureCalc_AzureCalcRateCard[[#This Row],[ServiceName]]&amp;Table_wabobpsvr_AzureCalc_AzureCalcRateCard[[#This Row],[Price_Level]]&amp;Table_wabobpsvr_AzureCalc_AzureCalcRateCard[[#This Row],[Region]]</f>
        <v>Standard_D2 VM (Non-Windows)D13</v>
      </c>
      <c r="B5944" s="784">
        <v>13</v>
      </c>
      <c r="C5944" s="784" t="s">
        <v>701</v>
      </c>
      <c r="D5944" s="784" t="s">
        <v>183</v>
      </c>
      <c r="E5944" s="784">
        <v>0.16719999999999999</v>
      </c>
      <c r="F5944" s="784" t="s">
        <v>1170</v>
      </c>
      <c r="G5944" s="784" t="s">
        <v>4431</v>
      </c>
      <c r="H5944" s="784" t="s">
        <v>4431</v>
      </c>
      <c r="I5944" s="784" t="s">
        <v>5791</v>
      </c>
    </row>
    <row r="5945" spans="1:9" hidden="1">
      <c r="A5945" s="784" t="str">
        <f>Table_wabobpsvr_AzureCalc_AzureCalcRateCard[[#This Row],[ServiceName]]&amp;Table_wabobpsvr_AzureCalc_AzureCalcRateCard[[#This Row],[Price_Level]]&amp;Table_wabobpsvr_AzureCalc_AzureCalcRateCard[[#This Row],[Region]]</f>
        <v>Standard_D2 VM (Non-Windows)MOSP7</v>
      </c>
      <c r="B5945" s="784">
        <v>7</v>
      </c>
      <c r="C5945" s="784" t="s">
        <v>701</v>
      </c>
      <c r="D5945" s="784" t="s">
        <v>627</v>
      </c>
      <c r="E5945" s="784">
        <v>0.14599999999999999</v>
      </c>
      <c r="F5945" s="784" t="s">
        <v>1170</v>
      </c>
      <c r="G5945" s="784" t="s">
        <v>4431</v>
      </c>
      <c r="H5945" s="784" t="s">
        <v>4431</v>
      </c>
      <c r="I5945" s="784" t="s">
        <v>5792</v>
      </c>
    </row>
    <row r="5946" spans="1:9" hidden="1">
      <c r="A5946" s="784" t="str">
        <f>Table_wabobpsvr_AzureCalc_AzureCalcRateCard[[#This Row],[ServiceName]]&amp;Table_wabobpsvr_AzureCalc_AzureCalcRateCard[[#This Row],[Price_Level]]&amp;Table_wabobpsvr_AzureCalc_AzureCalcRateCard[[#This Row],[Region]]</f>
        <v>Standard_D2 VM (Non-Windows)A7</v>
      </c>
      <c r="B5946" s="784">
        <v>7</v>
      </c>
      <c r="C5946" s="784" t="s">
        <v>701</v>
      </c>
      <c r="D5946" s="784" t="s">
        <v>181</v>
      </c>
      <c r="E5946" s="784">
        <v>0.14162</v>
      </c>
      <c r="F5946" s="784" t="s">
        <v>1170</v>
      </c>
      <c r="G5946" s="784" t="s">
        <v>4431</v>
      </c>
      <c r="H5946" s="784" t="s">
        <v>4431</v>
      </c>
      <c r="I5946" s="784" t="s">
        <v>5792</v>
      </c>
    </row>
    <row r="5947" spans="1:9" hidden="1">
      <c r="A5947" s="784" t="str">
        <f>Table_wabobpsvr_AzureCalc_AzureCalcRateCard[[#This Row],[ServiceName]]&amp;Table_wabobpsvr_AzureCalc_AzureCalcRateCard[[#This Row],[Price_Level]]&amp;Table_wabobpsvr_AzureCalc_AzureCalcRateCard[[#This Row],[Region]]</f>
        <v>Standard_D2 VM (Non-Windows)B7</v>
      </c>
      <c r="B5947" s="784">
        <v>7</v>
      </c>
      <c r="C5947" s="784" t="s">
        <v>701</v>
      </c>
      <c r="D5947" s="784" t="s">
        <v>182</v>
      </c>
      <c r="E5947" s="784">
        <v>0.13724</v>
      </c>
      <c r="F5947" s="784" t="s">
        <v>1170</v>
      </c>
      <c r="G5947" s="784" t="s">
        <v>4431</v>
      </c>
      <c r="H5947" s="784" t="s">
        <v>4431</v>
      </c>
      <c r="I5947" s="784" t="s">
        <v>5792</v>
      </c>
    </row>
    <row r="5948" spans="1:9" hidden="1">
      <c r="A5948" t="str">
        <f>Table_wabobpsvr_AzureCalc_AzureCalcRateCard[[#This Row],[ServiceName]]&amp;Table_wabobpsvr_AzureCalc_AzureCalcRateCard[[#This Row],[Price_Level]]&amp;Table_wabobpsvr_AzureCalc_AzureCalcRateCard[[#This Row],[Region]]</f>
        <v>Standard_D2 VM (Non-Windows)C7</v>
      </c>
      <c r="B5948">
        <v>7</v>
      </c>
      <c r="C5948" t="s">
        <v>701</v>
      </c>
      <c r="D5948" t="s">
        <v>184</v>
      </c>
      <c r="E5948">
        <v>0.13286000000000001</v>
      </c>
      <c r="F5948" t="s">
        <v>1170</v>
      </c>
      <c r="G5948" s="784" t="s">
        <v>4431</v>
      </c>
      <c r="H5948" s="784" t="s">
        <v>4431</v>
      </c>
      <c r="I5948" s="784" t="s">
        <v>5792</v>
      </c>
    </row>
    <row r="5949" spans="1:9" hidden="1">
      <c r="A5949" t="str">
        <f>Table_wabobpsvr_AzureCalc_AzureCalcRateCard[[#This Row],[ServiceName]]&amp;Table_wabobpsvr_AzureCalc_AzureCalcRateCard[[#This Row],[Price_Level]]&amp;Table_wabobpsvr_AzureCalc_AzureCalcRateCard[[#This Row],[Region]]</f>
        <v>Standard_D2 VM (Non-Windows)D7</v>
      </c>
      <c r="B5949">
        <v>7</v>
      </c>
      <c r="C5949" t="s">
        <v>701</v>
      </c>
      <c r="D5949" t="s">
        <v>183</v>
      </c>
      <c r="E5949">
        <v>0.12848000000000001</v>
      </c>
      <c r="F5949" t="s">
        <v>1170</v>
      </c>
      <c r="G5949" s="784" t="s">
        <v>4431</v>
      </c>
      <c r="H5949" s="784" t="s">
        <v>4431</v>
      </c>
      <c r="I5949" s="784" t="s">
        <v>5792</v>
      </c>
    </row>
    <row r="5950" spans="1:9" hidden="1">
      <c r="A5950" t="str">
        <f>Table_wabobpsvr_AzureCalc_AzureCalcRateCard[[#This Row],[ServiceName]]&amp;Table_wabobpsvr_AzureCalc_AzureCalcRateCard[[#This Row],[Price_Level]]&amp;Table_wabobpsvr_AzureCalc_AzureCalcRateCard[[#This Row],[Region]]</f>
        <v>Standard_D2 VM (Non-Windows)MOSP8</v>
      </c>
      <c r="B5950">
        <v>8</v>
      </c>
      <c r="C5950" t="s">
        <v>701</v>
      </c>
      <c r="D5950" t="s">
        <v>627</v>
      </c>
      <c r="E5950">
        <v>0.16800000000000001</v>
      </c>
      <c r="F5950" t="s">
        <v>1170</v>
      </c>
      <c r="G5950" s="784" t="s">
        <v>4431</v>
      </c>
      <c r="H5950" s="784" t="s">
        <v>4431</v>
      </c>
      <c r="I5950" s="784" t="s">
        <v>5793</v>
      </c>
    </row>
    <row r="5951" spans="1:9" hidden="1">
      <c r="A5951" t="str">
        <f>Table_wabobpsvr_AzureCalc_AzureCalcRateCard[[#This Row],[ServiceName]]&amp;Table_wabobpsvr_AzureCalc_AzureCalcRateCard[[#This Row],[Price_Level]]&amp;Table_wabobpsvr_AzureCalc_AzureCalcRateCard[[#This Row],[Region]]</f>
        <v>Standard_D2 VM (Non-Windows)A8</v>
      </c>
      <c r="B5951">
        <v>8</v>
      </c>
      <c r="C5951" t="s">
        <v>701</v>
      </c>
      <c r="D5951" t="s">
        <v>181</v>
      </c>
      <c r="E5951">
        <v>0.16295999999999999</v>
      </c>
      <c r="F5951" t="s">
        <v>1170</v>
      </c>
      <c r="G5951" s="784" t="s">
        <v>4431</v>
      </c>
      <c r="H5951" s="784" t="s">
        <v>4431</v>
      </c>
      <c r="I5951" s="784" t="s">
        <v>5793</v>
      </c>
    </row>
    <row r="5952" spans="1:9" hidden="1">
      <c r="A5952" s="784" t="str">
        <f>Table_wabobpsvr_AzureCalc_AzureCalcRateCard[[#This Row],[ServiceName]]&amp;Table_wabobpsvr_AzureCalc_AzureCalcRateCard[[#This Row],[Price_Level]]&amp;Table_wabobpsvr_AzureCalc_AzureCalcRateCard[[#This Row],[Region]]</f>
        <v>Standard_D2 VM (Non-Windows)B8</v>
      </c>
      <c r="B5952" s="784">
        <v>8</v>
      </c>
      <c r="C5952" s="784" t="s">
        <v>701</v>
      </c>
      <c r="D5952" s="784" t="s">
        <v>182</v>
      </c>
      <c r="E5952" s="784">
        <v>0.15792</v>
      </c>
      <c r="F5952" s="784" t="s">
        <v>1170</v>
      </c>
      <c r="G5952" s="784" t="s">
        <v>4431</v>
      </c>
      <c r="H5952" s="784" t="s">
        <v>4431</v>
      </c>
      <c r="I5952" s="784" t="s">
        <v>5793</v>
      </c>
    </row>
    <row r="5953" spans="1:9" hidden="1">
      <c r="A5953" t="str">
        <f>Table_wabobpsvr_AzureCalc_AzureCalcRateCard[[#This Row],[ServiceName]]&amp;Table_wabobpsvr_AzureCalc_AzureCalcRateCard[[#This Row],[Price_Level]]&amp;Table_wabobpsvr_AzureCalc_AzureCalcRateCard[[#This Row],[Region]]</f>
        <v>Standard_D2 VM (Non-Windows)C8</v>
      </c>
      <c r="B5953">
        <v>8</v>
      </c>
      <c r="C5953" t="s">
        <v>701</v>
      </c>
      <c r="D5953" t="s">
        <v>184</v>
      </c>
      <c r="E5953">
        <v>0.15287999999999999</v>
      </c>
      <c r="F5953" t="s">
        <v>1170</v>
      </c>
      <c r="G5953" s="784" t="s">
        <v>4431</v>
      </c>
      <c r="H5953" s="784" t="s">
        <v>4431</v>
      </c>
      <c r="I5953" s="784" t="s">
        <v>5793</v>
      </c>
    </row>
    <row r="5954" spans="1:9" hidden="1">
      <c r="A5954" t="str">
        <f>Table_wabobpsvr_AzureCalc_AzureCalcRateCard[[#This Row],[ServiceName]]&amp;Table_wabobpsvr_AzureCalc_AzureCalcRateCard[[#This Row],[Price_Level]]&amp;Table_wabobpsvr_AzureCalc_AzureCalcRateCard[[#This Row],[Region]]</f>
        <v>Standard_D2 VM (Non-Windows)D8</v>
      </c>
      <c r="B5954">
        <v>8</v>
      </c>
      <c r="C5954" t="s">
        <v>701</v>
      </c>
      <c r="D5954" t="s">
        <v>183</v>
      </c>
      <c r="E5954">
        <v>0.14784</v>
      </c>
      <c r="F5954" t="s">
        <v>1170</v>
      </c>
      <c r="G5954" s="784" t="s">
        <v>4431</v>
      </c>
      <c r="H5954" s="784" t="s">
        <v>4431</v>
      </c>
      <c r="I5954" s="784" t="s">
        <v>5793</v>
      </c>
    </row>
    <row r="5955" spans="1:9" hidden="1">
      <c r="A5955" t="str">
        <f>Table_wabobpsvr_AzureCalc_AzureCalcRateCard[[#This Row],[ServiceName]]&amp;Table_wabobpsvr_AzureCalc_AzureCalcRateCard[[#This Row],[Price_Level]]&amp;Table_wabobpsvr_AzureCalc_AzureCalcRateCard[[#This Row],[Region]]</f>
        <v>Standard_D2 VM (Non-Windows)MOSP11</v>
      </c>
      <c r="B5955">
        <v>11</v>
      </c>
      <c r="C5955" t="s">
        <v>701</v>
      </c>
      <c r="D5955" t="s">
        <v>627</v>
      </c>
      <c r="E5955">
        <v>0.221</v>
      </c>
      <c r="F5955" t="s">
        <v>1170</v>
      </c>
      <c r="G5955" s="784" t="s">
        <v>4431</v>
      </c>
      <c r="H5955" s="784" t="s">
        <v>4431</v>
      </c>
      <c r="I5955" s="784" t="s">
        <v>5794</v>
      </c>
    </row>
    <row r="5956" spans="1:9" hidden="1">
      <c r="A5956" t="str">
        <f>Table_wabobpsvr_AzureCalc_AzureCalcRateCard[[#This Row],[ServiceName]]&amp;Table_wabobpsvr_AzureCalc_AzureCalcRateCard[[#This Row],[Price_Level]]&amp;Table_wabobpsvr_AzureCalc_AzureCalcRateCard[[#This Row],[Region]]</f>
        <v>Standard_D2 VM (Non-Windows)A11</v>
      </c>
      <c r="B5956">
        <v>11</v>
      </c>
      <c r="C5956" t="s">
        <v>701</v>
      </c>
      <c r="D5956" t="s">
        <v>181</v>
      </c>
      <c r="E5956">
        <v>0.21437</v>
      </c>
      <c r="F5956" t="s">
        <v>1170</v>
      </c>
      <c r="G5956" s="784" t="s">
        <v>4431</v>
      </c>
      <c r="H5956" s="784" t="s">
        <v>4431</v>
      </c>
      <c r="I5956" s="784" t="s">
        <v>5794</v>
      </c>
    </row>
    <row r="5957" spans="1:9" hidden="1">
      <c r="A5957" t="str">
        <f>Table_wabobpsvr_AzureCalc_AzureCalcRateCard[[#This Row],[ServiceName]]&amp;Table_wabobpsvr_AzureCalc_AzureCalcRateCard[[#This Row],[Price_Level]]&amp;Table_wabobpsvr_AzureCalc_AzureCalcRateCard[[#This Row],[Region]]</f>
        <v>Standard_D2 VM (Non-Windows)B11</v>
      </c>
      <c r="B5957">
        <v>11</v>
      </c>
      <c r="C5957" t="s">
        <v>701</v>
      </c>
      <c r="D5957" t="s">
        <v>182</v>
      </c>
      <c r="E5957">
        <v>0.20774000000000001</v>
      </c>
      <c r="F5957" t="s">
        <v>1170</v>
      </c>
      <c r="G5957" s="784" t="s">
        <v>4431</v>
      </c>
      <c r="H5957" s="784" t="s">
        <v>4431</v>
      </c>
      <c r="I5957" s="784" t="s">
        <v>5794</v>
      </c>
    </row>
    <row r="5958" spans="1:9" hidden="1">
      <c r="A5958" s="784" t="str">
        <f>Table_wabobpsvr_AzureCalc_AzureCalcRateCard[[#This Row],[ServiceName]]&amp;Table_wabobpsvr_AzureCalc_AzureCalcRateCard[[#This Row],[Price_Level]]&amp;Table_wabobpsvr_AzureCalc_AzureCalcRateCard[[#This Row],[Region]]</f>
        <v>Basic.A7 VM (Non-Windows)A14</v>
      </c>
      <c r="B5958" s="784">
        <v>14</v>
      </c>
      <c r="C5958" s="784" t="s">
        <v>701</v>
      </c>
      <c r="D5958" s="784" t="s">
        <v>181</v>
      </c>
      <c r="E5958" s="784">
        <v>0.67027000000000003</v>
      </c>
      <c r="F5958" s="784" t="s">
        <v>736</v>
      </c>
      <c r="G5958" s="784" t="s">
        <v>2993</v>
      </c>
      <c r="H5958" s="784" t="s">
        <v>2994</v>
      </c>
      <c r="I5958" s="784" t="s">
        <v>5795</v>
      </c>
    </row>
    <row r="5959" spans="1:9" hidden="1">
      <c r="A5959" s="784" t="str">
        <f>Table_wabobpsvr_AzureCalc_AzureCalcRateCard[[#This Row],[ServiceName]]&amp;Table_wabobpsvr_AzureCalc_AzureCalcRateCard[[#This Row],[Price_Level]]&amp;Table_wabobpsvr_AzureCalc_AzureCalcRateCard[[#This Row],[Region]]</f>
        <v>Basic.A7 VM (Non-Windows)B14</v>
      </c>
      <c r="B5959" s="784">
        <v>14</v>
      </c>
      <c r="C5959" s="784" t="s">
        <v>701</v>
      </c>
      <c r="D5959" s="784" t="s">
        <v>182</v>
      </c>
      <c r="E5959" s="784">
        <v>0.64954000000000001</v>
      </c>
      <c r="F5959" s="784" t="s">
        <v>736</v>
      </c>
      <c r="G5959" s="784" t="s">
        <v>2993</v>
      </c>
      <c r="H5959" s="784" t="s">
        <v>2994</v>
      </c>
      <c r="I5959" s="784" t="s">
        <v>5795</v>
      </c>
    </row>
    <row r="5960" spans="1:9" hidden="1">
      <c r="A5960" s="784" t="str">
        <f>Table_wabobpsvr_AzureCalc_AzureCalcRateCard[[#This Row],[ServiceName]]&amp;Table_wabobpsvr_AzureCalc_AzureCalcRateCard[[#This Row],[Price_Level]]&amp;Table_wabobpsvr_AzureCalc_AzureCalcRateCard[[#This Row],[Region]]</f>
        <v>Basic.A7 VM (Non-Windows)C14</v>
      </c>
      <c r="B5960" s="784">
        <v>14</v>
      </c>
      <c r="C5960" s="784" t="s">
        <v>701</v>
      </c>
      <c r="D5960" s="784" t="s">
        <v>184</v>
      </c>
      <c r="E5960" s="784">
        <v>0.62880999999999998</v>
      </c>
      <c r="F5960" s="784" t="s">
        <v>736</v>
      </c>
      <c r="G5960" s="784" t="s">
        <v>2993</v>
      </c>
      <c r="H5960" s="784" t="s">
        <v>2994</v>
      </c>
      <c r="I5960" s="784" t="s">
        <v>5795</v>
      </c>
    </row>
    <row r="5961" spans="1:9" hidden="1">
      <c r="A5961" s="784" t="str">
        <f>Table_wabobpsvr_AzureCalc_AzureCalcRateCard[[#This Row],[ServiceName]]&amp;Table_wabobpsvr_AzureCalc_AzureCalcRateCard[[#This Row],[Price_Level]]&amp;Table_wabobpsvr_AzureCalc_AzureCalcRateCard[[#This Row],[Region]]</f>
        <v>Basic.A7 VM (Non-Windows)D14</v>
      </c>
      <c r="B5961" s="784">
        <v>14</v>
      </c>
      <c r="C5961" s="784" t="s">
        <v>701</v>
      </c>
      <c r="D5961" s="784" t="s">
        <v>183</v>
      </c>
      <c r="E5961" s="784">
        <v>0.60807999999999995</v>
      </c>
      <c r="F5961" s="784" t="s">
        <v>736</v>
      </c>
      <c r="G5961" s="784" t="s">
        <v>2993</v>
      </c>
      <c r="H5961" s="784" t="s">
        <v>2994</v>
      </c>
      <c r="I5961" s="784" t="s">
        <v>5795</v>
      </c>
    </row>
    <row r="5962" spans="1:9" hidden="1">
      <c r="A5962" s="784" t="str">
        <f>Table_wabobpsvr_AzureCalc_AzureCalcRateCard[[#This Row],[ServiceName]]&amp;Table_wabobpsvr_AzureCalc_AzureCalcRateCard[[#This Row],[Price_Level]]&amp;Table_wabobpsvr_AzureCalc_AzureCalcRateCard[[#This Row],[Region]]</f>
        <v>Basic.A7 VM (Windows)MOSP14</v>
      </c>
      <c r="B5962" s="784">
        <v>14</v>
      </c>
      <c r="C5962" s="784" t="s">
        <v>701</v>
      </c>
      <c r="D5962" s="784" t="s">
        <v>627</v>
      </c>
      <c r="E5962" s="784">
        <v>999999</v>
      </c>
      <c r="F5962" s="784" t="s">
        <v>730</v>
      </c>
      <c r="G5962" s="784" t="s">
        <v>4431</v>
      </c>
      <c r="H5962" s="784" t="s">
        <v>4431</v>
      </c>
      <c r="I5962" s="784" t="s">
        <v>5796</v>
      </c>
    </row>
    <row r="5963" spans="1:9" hidden="1">
      <c r="A5963" s="784" t="str">
        <f>Table_wabobpsvr_AzureCalc_AzureCalcRateCard[[#This Row],[ServiceName]]&amp;Table_wabobpsvr_AzureCalc_AzureCalcRateCard[[#This Row],[Price_Level]]&amp;Table_wabobpsvr_AzureCalc_AzureCalcRateCard[[#This Row],[Region]]</f>
        <v>Basic.A7 VM (Windows)A14</v>
      </c>
      <c r="B5963" s="784">
        <v>14</v>
      </c>
      <c r="C5963" s="784" t="s">
        <v>701</v>
      </c>
      <c r="D5963" s="784" t="s">
        <v>181</v>
      </c>
      <c r="E5963" s="784">
        <v>0.91859000000000002</v>
      </c>
      <c r="F5963" s="784" t="s">
        <v>730</v>
      </c>
      <c r="G5963" s="784" t="s">
        <v>2995</v>
      </c>
      <c r="H5963" s="784" t="s">
        <v>2996</v>
      </c>
      <c r="I5963" s="784" t="s">
        <v>5796</v>
      </c>
    </row>
    <row r="5964" spans="1:9" hidden="1">
      <c r="A5964" s="784" t="str">
        <f>Table_wabobpsvr_AzureCalc_AzureCalcRateCard[[#This Row],[ServiceName]]&amp;Table_wabobpsvr_AzureCalc_AzureCalcRateCard[[#This Row],[Price_Level]]&amp;Table_wabobpsvr_AzureCalc_AzureCalcRateCard[[#This Row],[Region]]</f>
        <v>Basic.A7 VM (Windows)B14</v>
      </c>
      <c r="B5964" s="784">
        <v>14</v>
      </c>
      <c r="C5964" s="784" t="s">
        <v>701</v>
      </c>
      <c r="D5964" s="784" t="s">
        <v>182</v>
      </c>
      <c r="E5964" s="784">
        <v>0.89017999999999997</v>
      </c>
      <c r="F5964" s="784" t="s">
        <v>730</v>
      </c>
      <c r="G5964" s="784" t="s">
        <v>2995</v>
      </c>
      <c r="H5964" s="784" t="s">
        <v>2996</v>
      </c>
      <c r="I5964" s="784" t="s">
        <v>5796</v>
      </c>
    </row>
    <row r="5965" spans="1:9" hidden="1">
      <c r="A5965" s="784" t="str">
        <f>Table_wabobpsvr_AzureCalc_AzureCalcRateCard[[#This Row],[ServiceName]]&amp;Table_wabobpsvr_AzureCalc_AzureCalcRateCard[[#This Row],[Price_Level]]&amp;Table_wabobpsvr_AzureCalc_AzureCalcRateCard[[#This Row],[Region]]</f>
        <v>Basic.A7 VM (Windows)C14</v>
      </c>
      <c r="B5965" s="784">
        <v>14</v>
      </c>
      <c r="C5965" s="784" t="s">
        <v>701</v>
      </c>
      <c r="D5965" s="784" t="s">
        <v>184</v>
      </c>
      <c r="E5965" s="784">
        <v>0.86177000000000004</v>
      </c>
      <c r="F5965" s="784" t="s">
        <v>730</v>
      </c>
      <c r="G5965" s="784" t="s">
        <v>2995</v>
      </c>
      <c r="H5965" s="784" t="s">
        <v>2996</v>
      </c>
      <c r="I5965" s="784" t="s">
        <v>5796</v>
      </c>
    </row>
    <row r="5966" spans="1:9" hidden="1">
      <c r="A5966" s="784" t="str">
        <f>Table_wabobpsvr_AzureCalc_AzureCalcRateCard[[#This Row],[ServiceName]]&amp;Table_wabobpsvr_AzureCalc_AzureCalcRateCard[[#This Row],[Price_Level]]&amp;Table_wabobpsvr_AzureCalc_AzureCalcRateCard[[#This Row],[Region]]</f>
        <v>Basic.A7 VM (Windows)D14</v>
      </c>
      <c r="B5966" s="784">
        <v>14</v>
      </c>
      <c r="C5966" s="784" t="s">
        <v>701</v>
      </c>
      <c r="D5966" s="784" t="s">
        <v>183</v>
      </c>
      <c r="E5966" s="784">
        <v>0.83335999999999999</v>
      </c>
      <c r="F5966" s="784" t="s">
        <v>730</v>
      </c>
      <c r="G5966" s="784" t="s">
        <v>2995</v>
      </c>
      <c r="H5966" s="784" t="s">
        <v>2996</v>
      </c>
      <c r="I5966" s="784" t="s">
        <v>5796</v>
      </c>
    </row>
    <row r="5967" spans="1:9" hidden="1">
      <c r="A5967" s="784" t="str">
        <f>Table_wabobpsvr_AzureCalc_AzureCalcRateCard[[#This Row],[ServiceName]]&amp;Table_wabobpsvr_AzureCalc_AzureCalcRateCard[[#This Row],[Price_Level]]&amp;Table_wabobpsvr_AzureCalc_AzureCalcRateCard[[#This Row],[Region]]</f>
        <v>Basic Large Azure App Service HoursMOSP14</v>
      </c>
      <c r="B5967" s="784">
        <v>14</v>
      </c>
      <c r="C5967" s="784" t="s">
        <v>701</v>
      </c>
      <c r="D5967" s="784" t="s">
        <v>627</v>
      </c>
      <c r="E5967" s="784">
        <v>999999</v>
      </c>
      <c r="F5967" s="784" t="s">
        <v>4657</v>
      </c>
      <c r="G5967" s="784" t="s">
        <v>4431</v>
      </c>
      <c r="H5967" s="784" t="s">
        <v>4431</v>
      </c>
      <c r="I5967" s="784" t="s">
        <v>5797</v>
      </c>
    </row>
    <row r="5968" spans="1:9" hidden="1">
      <c r="A5968" t="str">
        <f>Table_wabobpsvr_AzureCalc_AzureCalcRateCard[[#This Row],[ServiceName]]&amp;Table_wabobpsvr_AzureCalc_AzureCalcRateCard[[#This Row],[Price_Level]]&amp;Table_wabobpsvr_AzureCalc_AzureCalcRateCard[[#This Row],[Region]]</f>
        <v>Basic Large Azure App Service HoursA14</v>
      </c>
      <c r="B5968">
        <v>14</v>
      </c>
      <c r="C5968" t="s">
        <v>701</v>
      </c>
      <c r="D5968" t="s">
        <v>181</v>
      </c>
      <c r="E5968">
        <v>999999</v>
      </c>
      <c r="F5968" t="s">
        <v>4657</v>
      </c>
      <c r="G5968" s="784" t="s">
        <v>2997</v>
      </c>
      <c r="H5968" s="784" t="s">
        <v>2998</v>
      </c>
      <c r="I5968" s="784" t="s">
        <v>5797</v>
      </c>
    </row>
    <row r="5969" spans="1:9" hidden="1">
      <c r="A5969" t="str">
        <f>Table_wabobpsvr_AzureCalc_AzureCalcRateCard[[#This Row],[ServiceName]]&amp;Table_wabobpsvr_AzureCalc_AzureCalcRateCard[[#This Row],[Price_Level]]&amp;Table_wabobpsvr_AzureCalc_AzureCalcRateCard[[#This Row],[Region]]</f>
        <v>Basic Large Azure App Service HoursB14</v>
      </c>
      <c r="B5969">
        <v>14</v>
      </c>
      <c r="C5969" t="s">
        <v>701</v>
      </c>
      <c r="D5969" t="s">
        <v>182</v>
      </c>
      <c r="E5969">
        <v>999999</v>
      </c>
      <c r="F5969" t="s">
        <v>4657</v>
      </c>
      <c r="G5969" s="784" t="s">
        <v>2997</v>
      </c>
      <c r="H5969" s="784" t="s">
        <v>2998</v>
      </c>
      <c r="I5969" s="784" t="s">
        <v>5797</v>
      </c>
    </row>
    <row r="5970" spans="1:9" hidden="1">
      <c r="A5970" t="str">
        <f>Table_wabobpsvr_AzureCalc_AzureCalcRateCard[[#This Row],[ServiceName]]&amp;Table_wabobpsvr_AzureCalc_AzureCalcRateCard[[#This Row],[Price_Level]]&amp;Table_wabobpsvr_AzureCalc_AzureCalcRateCard[[#This Row],[Region]]</f>
        <v>Basic Large Azure App Service HoursC14</v>
      </c>
      <c r="B5970">
        <v>14</v>
      </c>
      <c r="C5970" t="s">
        <v>701</v>
      </c>
      <c r="D5970" t="s">
        <v>184</v>
      </c>
      <c r="E5970">
        <v>999999</v>
      </c>
      <c r="F5970" t="s">
        <v>4657</v>
      </c>
      <c r="G5970" s="784" t="s">
        <v>2997</v>
      </c>
      <c r="H5970" s="784" t="s">
        <v>2998</v>
      </c>
      <c r="I5970" s="784" t="s">
        <v>5797</v>
      </c>
    </row>
    <row r="5971" spans="1:9" hidden="1">
      <c r="A5971" s="784" t="str">
        <f>Table_wabobpsvr_AzureCalc_AzureCalcRateCard[[#This Row],[ServiceName]]&amp;Table_wabobpsvr_AzureCalc_AzureCalcRateCard[[#This Row],[Price_Level]]&amp;Table_wabobpsvr_AzureCalc_AzureCalcRateCard[[#This Row],[Region]]</f>
        <v>Basic Large Azure App Service HoursD14</v>
      </c>
      <c r="B5971" s="784">
        <v>14</v>
      </c>
      <c r="C5971" s="784" t="s">
        <v>701</v>
      </c>
      <c r="D5971" s="784" t="s">
        <v>183</v>
      </c>
      <c r="E5971" s="784">
        <v>999999</v>
      </c>
      <c r="F5971" s="784" t="s">
        <v>4657</v>
      </c>
      <c r="G5971" s="784" t="s">
        <v>2997</v>
      </c>
      <c r="H5971" s="784" t="s">
        <v>2998</v>
      </c>
      <c r="I5971" s="784" t="s">
        <v>5797</v>
      </c>
    </row>
    <row r="5972" spans="1:9" hidden="1">
      <c r="A5972" t="str">
        <f>Table_wabobpsvr_AzureCalc_AzureCalcRateCard[[#This Row],[ServiceName]]&amp;Table_wabobpsvr_AzureCalc_AzureCalcRateCard[[#This Row],[Price_Level]]&amp;Table_wabobpsvr_AzureCalc_AzureCalcRateCard[[#This Row],[Region]]</f>
        <v>Basic Medium Azure App Service HoursMOSP14</v>
      </c>
      <c r="B5972">
        <v>14</v>
      </c>
      <c r="C5972" t="s">
        <v>701</v>
      </c>
      <c r="D5972" t="s">
        <v>627</v>
      </c>
      <c r="E5972">
        <v>999999</v>
      </c>
      <c r="F5972" t="s">
        <v>4658</v>
      </c>
      <c r="G5972" s="784" t="s">
        <v>4431</v>
      </c>
      <c r="H5972" s="784" t="s">
        <v>4431</v>
      </c>
      <c r="I5972" s="784" t="s">
        <v>5798</v>
      </c>
    </row>
    <row r="5973" spans="1:9" hidden="1">
      <c r="A5973" t="str">
        <f>Table_wabobpsvr_AzureCalc_AzureCalcRateCard[[#This Row],[ServiceName]]&amp;Table_wabobpsvr_AzureCalc_AzureCalcRateCard[[#This Row],[Price_Level]]&amp;Table_wabobpsvr_AzureCalc_AzureCalcRateCard[[#This Row],[Region]]</f>
        <v>Basic Medium Azure App Service HoursA14</v>
      </c>
      <c r="B5973">
        <v>14</v>
      </c>
      <c r="C5973" t="s">
        <v>701</v>
      </c>
      <c r="D5973" t="s">
        <v>181</v>
      </c>
      <c r="E5973">
        <v>999999</v>
      </c>
      <c r="F5973" t="s">
        <v>4658</v>
      </c>
      <c r="G5973" s="784" t="s">
        <v>2999</v>
      </c>
      <c r="H5973" s="784" t="s">
        <v>3000</v>
      </c>
      <c r="I5973" s="784" t="s">
        <v>5798</v>
      </c>
    </row>
    <row r="5974" spans="1:9" hidden="1">
      <c r="A5974" t="str">
        <f>Table_wabobpsvr_AzureCalc_AzureCalcRateCard[[#This Row],[ServiceName]]&amp;Table_wabobpsvr_AzureCalc_AzureCalcRateCard[[#This Row],[Price_Level]]&amp;Table_wabobpsvr_AzureCalc_AzureCalcRateCard[[#This Row],[Region]]</f>
        <v>Basic Medium Azure App Service HoursB14</v>
      </c>
      <c r="B5974">
        <v>14</v>
      </c>
      <c r="C5974" t="s">
        <v>701</v>
      </c>
      <c r="D5974" t="s">
        <v>182</v>
      </c>
      <c r="E5974">
        <v>999999</v>
      </c>
      <c r="F5974" t="s">
        <v>4658</v>
      </c>
      <c r="G5974" s="784" t="s">
        <v>2999</v>
      </c>
      <c r="H5974" s="784" t="s">
        <v>3000</v>
      </c>
      <c r="I5974" s="784" t="s">
        <v>5798</v>
      </c>
    </row>
    <row r="5975" spans="1:9" hidden="1">
      <c r="A5975" t="str">
        <f>Table_wabobpsvr_AzureCalc_AzureCalcRateCard[[#This Row],[ServiceName]]&amp;Table_wabobpsvr_AzureCalc_AzureCalcRateCard[[#This Row],[Price_Level]]&amp;Table_wabobpsvr_AzureCalc_AzureCalcRateCard[[#This Row],[Region]]</f>
        <v>Basic Medium Azure App Service HoursC14</v>
      </c>
      <c r="B5975">
        <v>14</v>
      </c>
      <c r="C5975" t="s">
        <v>701</v>
      </c>
      <c r="D5975" t="s">
        <v>184</v>
      </c>
      <c r="E5975">
        <v>999999</v>
      </c>
      <c r="F5975" t="s">
        <v>4658</v>
      </c>
      <c r="G5975" s="784" t="s">
        <v>2999</v>
      </c>
      <c r="H5975" s="784" t="s">
        <v>3000</v>
      </c>
      <c r="I5975" s="784" t="s">
        <v>5798</v>
      </c>
    </row>
    <row r="5976" spans="1:9" hidden="1">
      <c r="A5976" t="str">
        <f>Table_wabobpsvr_AzureCalc_AzureCalcRateCard[[#This Row],[ServiceName]]&amp;Table_wabobpsvr_AzureCalc_AzureCalcRateCard[[#This Row],[Price_Level]]&amp;Table_wabobpsvr_AzureCalc_AzureCalcRateCard[[#This Row],[Region]]</f>
        <v>Basic Medium Azure App Service HoursD14</v>
      </c>
      <c r="B5976">
        <v>14</v>
      </c>
      <c r="C5976" t="s">
        <v>701</v>
      </c>
      <c r="D5976" t="s">
        <v>183</v>
      </c>
      <c r="E5976">
        <v>999999</v>
      </c>
      <c r="F5976" t="s">
        <v>4658</v>
      </c>
      <c r="G5976" s="784" t="s">
        <v>2999</v>
      </c>
      <c r="H5976" s="784" t="s">
        <v>3000</v>
      </c>
      <c r="I5976" s="784" t="s">
        <v>5798</v>
      </c>
    </row>
    <row r="5977" spans="1:9" hidden="1">
      <c r="A5977" t="str">
        <f>Table_wabobpsvr_AzureCalc_AzureCalcRateCard[[#This Row],[ServiceName]]&amp;Table_wabobpsvr_AzureCalc_AzureCalcRateCard[[#This Row],[Price_Level]]&amp;Table_wabobpsvr_AzureCalc_AzureCalcRateCard[[#This Row],[Region]]</f>
        <v>Basic Small Azure App Service HoursMOSP14</v>
      </c>
      <c r="B5977">
        <v>14</v>
      </c>
      <c r="C5977" t="s">
        <v>701</v>
      </c>
      <c r="D5977" t="s">
        <v>627</v>
      </c>
      <c r="E5977">
        <v>999999</v>
      </c>
      <c r="F5977" t="s">
        <v>4659</v>
      </c>
      <c r="G5977" s="784" t="s">
        <v>4431</v>
      </c>
      <c r="H5977" s="784" t="s">
        <v>4431</v>
      </c>
      <c r="I5977" s="784" t="s">
        <v>5799</v>
      </c>
    </row>
    <row r="5978" spans="1:9" hidden="1">
      <c r="A5978" s="784" t="str">
        <f>Table_wabobpsvr_AzureCalc_AzureCalcRateCard[[#This Row],[ServiceName]]&amp;Table_wabobpsvr_AzureCalc_AzureCalcRateCard[[#This Row],[Price_Level]]&amp;Table_wabobpsvr_AzureCalc_AzureCalcRateCard[[#This Row],[Region]]</f>
        <v>Basic Small Azure App Service HoursA14</v>
      </c>
      <c r="B5978" s="784">
        <v>14</v>
      </c>
      <c r="C5978" s="784" t="s">
        <v>701</v>
      </c>
      <c r="D5978" s="784" t="s">
        <v>181</v>
      </c>
      <c r="E5978" s="784">
        <v>999999</v>
      </c>
      <c r="F5978" s="784" t="s">
        <v>4659</v>
      </c>
      <c r="G5978" s="784" t="s">
        <v>3001</v>
      </c>
      <c r="H5978" s="784" t="s">
        <v>3002</v>
      </c>
      <c r="I5978" s="784" t="s">
        <v>5799</v>
      </c>
    </row>
    <row r="5979" spans="1:9" hidden="1">
      <c r="A5979" s="784" t="str">
        <f>Table_wabobpsvr_AzureCalc_AzureCalcRateCard[[#This Row],[ServiceName]]&amp;Table_wabobpsvr_AzureCalc_AzureCalcRateCard[[#This Row],[Price_Level]]&amp;Table_wabobpsvr_AzureCalc_AzureCalcRateCard[[#This Row],[Region]]</f>
        <v>Basic Small Azure App Service HoursB14</v>
      </c>
      <c r="B5979" s="784">
        <v>14</v>
      </c>
      <c r="C5979" s="784" t="s">
        <v>701</v>
      </c>
      <c r="D5979" s="784" t="s">
        <v>182</v>
      </c>
      <c r="E5979" s="784">
        <v>999999</v>
      </c>
      <c r="F5979" s="784" t="s">
        <v>4659</v>
      </c>
      <c r="G5979" s="784" t="s">
        <v>3001</v>
      </c>
      <c r="H5979" s="784" t="s">
        <v>3002</v>
      </c>
      <c r="I5979" s="784" t="s">
        <v>5799</v>
      </c>
    </row>
    <row r="5980" spans="1:9" hidden="1">
      <c r="A5980" s="784" t="str">
        <f>Table_wabobpsvr_AzureCalc_AzureCalcRateCard[[#This Row],[ServiceName]]&amp;Table_wabobpsvr_AzureCalc_AzureCalcRateCard[[#This Row],[Price_Level]]&amp;Table_wabobpsvr_AzureCalc_AzureCalcRateCard[[#This Row],[Region]]</f>
        <v>Basic Small Azure App Service HoursC14</v>
      </c>
      <c r="B5980" s="784">
        <v>14</v>
      </c>
      <c r="C5980" s="784" t="s">
        <v>701</v>
      </c>
      <c r="D5980" s="784" t="s">
        <v>184</v>
      </c>
      <c r="E5980" s="784">
        <v>999999</v>
      </c>
      <c r="F5980" s="784" t="s">
        <v>4659</v>
      </c>
      <c r="G5980" s="784" t="s">
        <v>3001</v>
      </c>
      <c r="H5980" s="784" t="s">
        <v>3002</v>
      </c>
      <c r="I5980" s="784" t="s">
        <v>5799</v>
      </c>
    </row>
    <row r="5981" spans="1:9" hidden="1">
      <c r="A5981" s="784" t="str">
        <f>Table_wabobpsvr_AzureCalc_AzureCalcRateCard[[#This Row],[ServiceName]]&amp;Table_wabobpsvr_AzureCalc_AzureCalcRateCard[[#This Row],[Price_Level]]&amp;Table_wabobpsvr_AzureCalc_AzureCalcRateCard[[#This Row],[Region]]</f>
        <v>Basic Small Azure App Service HoursD14</v>
      </c>
      <c r="B5981" s="784">
        <v>14</v>
      </c>
      <c r="C5981" s="784" t="s">
        <v>701</v>
      </c>
      <c r="D5981" s="784" t="s">
        <v>183</v>
      </c>
      <c r="E5981" s="784">
        <v>999999</v>
      </c>
      <c r="F5981" s="784" t="s">
        <v>4659</v>
      </c>
      <c r="G5981" s="784" t="s">
        <v>3001</v>
      </c>
      <c r="H5981" s="784" t="s">
        <v>3002</v>
      </c>
      <c r="I5981" s="784" t="s">
        <v>5799</v>
      </c>
    </row>
    <row r="5982" spans="1:9" hidden="1">
      <c r="A5982" s="784" t="str">
        <f>Table_wabobpsvr_AzureCalc_AzureCalcRateCard[[#This Row],[ServiceName]]&amp;Table_wabobpsvr_AzureCalc_AzureCalcRateCard[[#This Row],[Price_Level]]&amp;Table_wabobpsvr_AzureCalc_AzureCalcRateCard[[#This Row],[Region]]</f>
        <v>Shared App Service HoursMOSP14</v>
      </c>
      <c r="B5982" s="784">
        <v>14</v>
      </c>
      <c r="C5982" s="784" t="s">
        <v>701</v>
      </c>
      <c r="D5982" s="784" t="s">
        <v>627</v>
      </c>
      <c r="E5982" s="784">
        <v>999999</v>
      </c>
      <c r="F5982" s="784" t="s">
        <v>4660</v>
      </c>
      <c r="G5982" s="784" t="s">
        <v>4431</v>
      </c>
      <c r="H5982" s="784" t="s">
        <v>4431</v>
      </c>
      <c r="I5982" s="784" t="s">
        <v>5800</v>
      </c>
    </row>
    <row r="5983" spans="1:9" hidden="1">
      <c r="A5983" s="784" t="str">
        <f>Table_wabobpsvr_AzureCalc_AzureCalcRateCard[[#This Row],[ServiceName]]&amp;Table_wabobpsvr_AzureCalc_AzureCalcRateCard[[#This Row],[Price_Level]]&amp;Table_wabobpsvr_AzureCalc_AzureCalcRateCard[[#This Row],[Region]]</f>
        <v>Shared App Service HoursA14</v>
      </c>
      <c r="B5983" s="784">
        <v>14</v>
      </c>
      <c r="C5983" s="784" t="s">
        <v>701</v>
      </c>
      <c r="D5983" s="784" t="s">
        <v>181</v>
      </c>
      <c r="E5983" s="784">
        <v>999999</v>
      </c>
      <c r="F5983" s="784" t="s">
        <v>4660</v>
      </c>
      <c r="G5983" s="784" t="s">
        <v>4431</v>
      </c>
      <c r="H5983" s="784" t="s">
        <v>3003</v>
      </c>
      <c r="I5983" s="784" t="s">
        <v>5800</v>
      </c>
    </row>
    <row r="5984" spans="1:9" hidden="1">
      <c r="A5984" s="784" t="str">
        <f>Table_wabobpsvr_AzureCalc_AzureCalcRateCard[[#This Row],[ServiceName]]&amp;Table_wabobpsvr_AzureCalc_AzureCalcRateCard[[#This Row],[Price_Level]]&amp;Table_wabobpsvr_AzureCalc_AzureCalcRateCard[[#This Row],[Region]]</f>
        <v>Shared App Service HoursB14</v>
      </c>
      <c r="B5984" s="784">
        <v>14</v>
      </c>
      <c r="C5984" s="784" t="s">
        <v>701</v>
      </c>
      <c r="D5984" s="784" t="s">
        <v>182</v>
      </c>
      <c r="E5984" s="784">
        <v>999999</v>
      </c>
      <c r="F5984" s="784" t="s">
        <v>4660</v>
      </c>
      <c r="G5984" s="784" t="s">
        <v>4431</v>
      </c>
      <c r="H5984" s="784" t="s">
        <v>3003</v>
      </c>
      <c r="I5984" s="784" t="s">
        <v>5800</v>
      </c>
    </row>
    <row r="5985" spans="1:9" hidden="1">
      <c r="A5985" s="784" t="str">
        <f>Table_wabobpsvr_AzureCalc_AzureCalcRateCard[[#This Row],[ServiceName]]&amp;Table_wabobpsvr_AzureCalc_AzureCalcRateCard[[#This Row],[Price_Level]]&amp;Table_wabobpsvr_AzureCalc_AzureCalcRateCard[[#This Row],[Region]]</f>
        <v>Shared App Service HoursC14</v>
      </c>
      <c r="B5985" s="784">
        <v>14</v>
      </c>
      <c r="C5985" s="784" t="s">
        <v>701</v>
      </c>
      <c r="D5985" s="784" t="s">
        <v>184</v>
      </c>
      <c r="E5985" s="784">
        <v>999999</v>
      </c>
      <c r="F5985" s="784" t="s">
        <v>4660</v>
      </c>
      <c r="G5985" s="784" t="s">
        <v>4431</v>
      </c>
      <c r="H5985" s="784" t="s">
        <v>3003</v>
      </c>
      <c r="I5985" s="784" t="s">
        <v>5800</v>
      </c>
    </row>
    <row r="5986" spans="1:9" hidden="1">
      <c r="A5986" s="784" t="str">
        <f>Table_wabobpsvr_AzureCalc_AzureCalcRateCard[[#This Row],[ServiceName]]&amp;Table_wabobpsvr_AzureCalc_AzureCalcRateCard[[#This Row],[Price_Level]]&amp;Table_wabobpsvr_AzureCalc_AzureCalcRateCard[[#This Row],[Region]]</f>
        <v>Shared App Service HoursD14</v>
      </c>
      <c r="B5986" s="784">
        <v>14</v>
      </c>
      <c r="C5986" s="784" t="s">
        <v>701</v>
      </c>
      <c r="D5986" s="784" t="s">
        <v>183</v>
      </c>
      <c r="E5986" s="784">
        <v>999999</v>
      </c>
      <c r="F5986" s="784" t="s">
        <v>4660</v>
      </c>
      <c r="G5986" s="784" t="s">
        <v>4431</v>
      </c>
      <c r="H5986" s="784" t="s">
        <v>3003</v>
      </c>
      <c r="I5986" s="784" t="s">
        <v>5800</v>
      </c>
    </row>
    <row r="5987" spans="1:9" hidden="1">
      <c r="A5987" s="784" t="str">
        <f>Table_wabobpsvr_AzureCalc_AzureCalcRateCard[[#This Row],[ServiceName]]&amp;Table_wabobpsvr_AzureCalc_AzureCalcRateCard[[#This Row],[Price_Level]]&amp;Table_wabobpsvr_AzureCalc_AzureCalcRateCard[[#This Row],[Region]]</f>
        <v>Standard Large Azure App Service HoursMOSP14</v>
      </c>
      <c r="B5987" s="784">
        <v>14</v>
      </c>
      <c r="C5987" s="784" t="s">
        <v>701</v>
      </c>
      <c r="D5987" s="784" t="s">
        <v>627</v>
      </c>
      <c r="E5987" s="784">
        <v>999999</v>
      </c>
      <c r="F5987" s="784" t="s">
        <v>4656</v>
      </c>
      <c r="G5987" s="784" t="s">
        <v>4431</v>
      </c>
      <c r="H5987" s="784" t="s">
        <v>4431</v>
      </c>
      <c r="I5987" s="784" t="s">
        <v>5801</v>
      </c>
    </row>
    <row r="5988" spans="1:9" hidden="1">
      <c r="A5988" t="str">
        <f>Table_wabobpsvr_AzureCalc_AzureCalcRateCard[[#This Row],[ServiceName]]&amp;Table_wabobpsvr_AzureCalc_AzureCalcRateCard[[#This Row],[Price_Level]]&amp;Table_wabobpsvr_AzureCalc_AzureCalcRateCard[[#This Row],[Region]]</f>
        <v>Standard Large Azure App Service HoursA14</v>
      </c>
      <c r="B5988">
        <v>14</v>
      </c>
      <c r="C5988" t="s">
        <v>701</v>
      </c>
      <c r="D5988" t="s">
        <v>181</v>
      </c>
      <c r="E5988">
        <v>999999</v>
      </c>
      <c r="F5988" t="s">
        <v>4656</v>
      </c>
      <c r="G5988" s="784" t="s">
        <v>3004</v>
      </c>
      <c r="H5988" s="784" t="s">
        <v>3005</v>
      </c>
      <c r="I5988" s="784" t="s">
        <v>5801</v>
      </c>
    </row>
    <row r="5989" spans="1:9" hidden="1">
      <c r="A5989" t="str">
        <f>Table_wabobpsvr_AzureCalc_AzureCalcRateCard[[#This Row],[ServiceName]]&amp;Table_wabobpsvr_AzureCalc_AzureCalcRateCard[[#This Row],[Price_Level]]&amp;Table_wabobpsvr_AzureCalc_AzureCalcRateCard[[#This Row],[Region]]</f>
        <v>Standard Large Azure App Service HoursB14</v>
      </c>
      <c r="B5989">
        <v>14</v>
      </c>
      <c r="C5989" t="s">
        <v>701</v>
      </c>
      <c r="D5989" t="s">
        <v>182</v>
      </c>
      <c r="E5989">
        <v>999999</v>
      </c>
      <c r="F5989" t="s">
        <v>4656</v>
      </c>
      <c r="G5989" s="784" t="s">
        <v>3004</v>
      </c>
      <c r="H5989" s="784" t="s">
        <v>3005</v>
      </c>
      <c r="I5989" s="784" t="s">
        <v>5801</v>
      </c>
    </row>
    <row r="5990" spans="1:9" hidden="1">
      <c r="A5990" t="str">
        <f>Table_wabobpsvr_AzureCalc_AzureCalcRateCard[[#This Row],[ServiceName]]&amp;Table_wabobpsvr_AzureCalc_AzureCalcRateCard[[#This Row],[Price_Level]]&amp;Table_wabobpsvr_AzureCalc_AzureCalcRateCard[[#This Row],[Region]]</f>
        <v>Standard Large Azure App Service HoursC14</v>
      </c>
      <c r="B5990">
        <v>14</v>
      </c>
      <c r="C5990" t="s">
        <v>701</v>
      </c>
      <c r="D5990" t="s">
        <v>184</v>
      </c>
      <c r="E5990">
        <v>999999</v>
      </c>
      <c r="F5990" t="s">
        <v>4656</v>
      </c>
      <c r="G5990" s="784" t="s">
        <v>3004</v>
      </c>
      <c r="H5990" s="784" t="s">
        <v>3005</v>
      </c>
      <c r="I5990" s="784" t="s">
        <v>5801</v>
      </c>
    </row>
    <row r="5991" spans="1:9" hidden="1">
      <c r="A5991" t="str">
        <f>Table_wabobpsvr_AzureCalc_AzureCalcRateCard[[#This Row],[ServiceName]]&amp;Table_wabobpsvr_AzureCalc_AzureCalcRateCard[[#This Row],[Price_Level]]&amp;Table_wabobpsvr_AzureCalc_AzureCalcRateCard[[#This Row],[Region]]</f>
        <v>Standard Large Azure App Service HoursD14</v>
      </c>
      <c r="B5991">
        <v>14</v>
      </c>
      <c r="C5991" t="s">
        <v>701</v>
      </c>
      <c r="D5991" t="s">
        <v>183</v>
      </c>
      <c r="E5991">
        <v>999999</v>
      </c>
      <c r="F5991" t="s">
        <v>4656</v>
      </c>
      <c r="G5991" s="784" t="s">
        <v>3004</v>
      </c>
      <c r="H5991" s="784" t="s">
        <v>3005</v>
      </c>
      <c r="I5991" s="784" t="s">
        <v>5801</v>
      </c>
    </row>
    <row r="5992" spans="1:9" hidden="1">
      <c r="A5992" t="str">
        <f>Table_wabobpsvr_AzureCalc_AzureCalcRateCard[[#This Row],[ServiceName]]&amp;Table_wabobpsvr_AzureCalc_AzureCalcRateCard[[#This Row],[Price_Level]]&amp;Table_wabobpsvr_AzureCalc_AzureCalcRateCard[[#This Row],[Region]]</f>
        <v>Standard Medium Azure App Service HoursMOSP14</v>
      </c>
      <c r="B5992">
        <v>14</v>
      </c>
      <c r="C5992" t="s">
        <v>701</v>
      </c>
      <c r="D5992" t="s">
        <v>627</v>
      </c>
      <c r="E5992">
        <v>999999</v>
      </c>
      <c r="F5992" t="s">
        <v>4654</v>
      </c>
      <c r="G5992" s="784" t="s">
        <v>4431</v>
      </c>
      <c r="H5992" s="784" t="s">
        <v>4431</v>
      </c>
      <c r="I5992" s="784" t="s">
        <v>5802</v>
      </c>
    </row>
    <row r="5993" spans="1:9" hidden="1">
      <c r="A5993" t="str">
        <f>Table_wabobpsvr_AzureCalc_AzureCalcRateCard[[#This Row],[ServiceName]]&amp;Table_wabobpsvr_AzureCalc_AzureCalcRateCard[[#This Row],[Price_Level]]&amp;Table_wabobpsvr_AzureCalc_AzureCalcRateCard[[#This Row],[Region]]</f>
        <v>Standard Medium Azure App Service HoursA14</v>
      </c>
      <c r="B5993">
        <v>14</v>
      </c>
      <c r="C5993" t="s">
        <v>701</v>
      </c>
      <c r="D5993" t="s">
        <v>181</v>
      </c>
      <c r="E5993">
        <v>999999</v>
      </c>
      <c r="F5993" t="s">
        <v>4654</v>
      </c>
      <c r="G5993" s="784" t="s">
        <v>3006</v>
      </c>
      <c r="H5993" s="784" t="s">
        <v>3007</v>
      </c>
      <c r="I5993" s="784" t="s">
        <v>5802</v>
      </c>
    </row>
    <row r="5994" spans="1:9" hidden="1">
      <c r="A5994" t="str">
        <f>Table_wabobpsvr_AzureCalc_AzureCalcRateCard[[#This Row],[ServiceName]]&amp;Table_wabobpsvr_AzureCalc_AzureCalcRateCard[[#This Row],[Price_Level]]&amp;Table_wabobpsvr_AzureCalc_AzureCalcRateCard[[#This Row],[Region]]</f>
        <v>Standard Medium Azure App Service HoursB14</v>
      </c>
      <c r="B5994">
        <v>14</v>
      </c>
      <c r="C5994" t="s">
        <v>701</v>
      </c>
      <c r="D5994" t="s">
        <v>182</v>
      </c>
      <c r="E5994">
        <v>999999</v>
      </c>
      <c r="F5994" t="s">
        <v>4654</v>
      </c>
      <c r="G5994" s="784" t="s">
        <v>3006</v>
      </c>
      <c r="H5994" s="784" t="s">
        <v>3007</v>
      </c>
      <c r="I5994" s="784" t="s">
        <v>5802</v>
      </c>
    </row>
    <row r="5995" spans="1:9" hidden="1">
      <c r="A5995" t="str">
        <f>Table_wabobpsvr_AzureCalc_AzureCalcRateCard[[#This Row],[ServiceName]]&amp;Table_wabobpsvr_AzureCalc_AzureCalcRateCard[[#This Row],[Price_Level]]&amp;Table_wabobpsvr_AzureCalc_AzureCalcRateCard[[#This Row],[Region]]</f>
        <v>Standard Medium Azure App Service HoursC14</v>
      </c>
      <c r="B5995">
        <v>14</v>
      </c>
      <c r="C5995" t="s">
        <v>701</v>
      </c>
      <c r="D5995" t="s">
        <v>184</v>
      </c>
      <c r="E5995">
        <v>999999</v>
      </c>
      <c r="F5995" t="s">
        <v>4654</v>
      </c>
      <c r="G5995" s="784" t="s">
        <v>3006</v>
      </c>
      <c r="H5995" s="784" t="s">
        <v>3007</v>
      </c>
      <c r="I5995" s="784" t="s">
        <v>5802</v>
      </c>
    </row>
    <row r="5996" spans="1:9" hidden="1">
      <c r="A5996" s="784" t="str">
        <f>Table_wabobpsvr_AzureCalc_AzureCalcRateCard[[#This Row],[ServiceName]]&amp;Table_wabobpsvr_AzureCalc_AzureCalcRateCard[[#This Row],[Price_Level]]&amp;Table_wabobpsvr_AzureCalc_AzureCalcRateCard[[#This Row],[Region]]</f>
        <v>Standard Medium Azure App Service HoursD14</v>
      </c>
      <c r="B5996" s="784">
        <v>14</v>
      </c>
      <c r="C5996" s="784" t="s">
        <v>701</v>
      </c>
      <c r="D5996" s="784" t="s">
        <v>183</v>
      </c>
      <c r="E5996" s="784">
        <v>999999</v>
      </c>
      <c r="F5996" s="784" t="s">
        <v>4654</v>
      </c>
      <c r="G5996" s="784" t="s">
        <v>3006</v>
      </c>
      <c r="H5996" s="784" t="s">
        <v>3007</v>
      </c>
      <c r="I5996" s="784" t="s">
        <v>5802</v>
      </c>
    </row>
    <row r="5997" spans="1:9" hidden="1">
      <c r="A5997" t="str">
        <f>Table_wabobpsvr_AzureCalc_AzureCalcRateCard[[#This Row],[ServiceName]]&amp;Table_wabobpsvr_AzureCalc_AzureCalcRateCard[[#This Row],[Price_Level]]&amp;Table_wabobpsvr_AzureCalc_AzureCalcRateCard[[#This Row],[Region]]</f>
        <v>Standard Small Azure App Service HoursMOSP14</v>
      </c>
      <c r="B5997">
        <v>14</v>
      </c>
      <c r="C5997" t="s">
        <v>701</v>
      </c>
      <c r="D5997" t="s">
        <v>627</v>
      </c>
      <c r="E5997">
        <v>999999</v>
      </c>
      <c r="F5997" t="s">
        <v>4655</v>
      </c>
      <c r="G5997" s="784" t="s">
        <v>4431</v>
      </c>
      <c r="H5997" s="784" t="s">
        <v>4431</v>
      </c>
      <c r="I5997" s="784" t="s">
        <v>5803</v>
      </c>
    </row>
    <row r="5998" spans="1:9" hidden="1">
      <c r="A5998" t="str">
        <f>Table_wabobpsvr_AzureCalc_AzureCalcRateCard[[#This Row],[ServiceName]]&amp;Table_wabobpsvr_AzureCalc_AzureCalcRateCard[[#This Row],[Price_Level]]&amp;Table_wabobpsvr_AzureCalc_AzureCalcRateCard[[#This Row],[Region]]</f>
        <v>Standard Small Azure App Service HoursA14</v>
      </c>
      <c r="B5998">
        <v>14</v>
      </c>
      <c r="C5998" t="s">
        <v>701</v>
      </c>
      <c r="D5998" t="s">
        <v>181</v>
      </c>
      <c r="E5998">
        <v>999999</v>
      </c>
      <c r="F5998" t="s">
        <v>4655</v>
      </c>
      <c r="G5998" s="784" t="s">
        <v>3008</v>
      </c>
      <c r="H5998" s="784" t="s">
        <v>3009</v>
      </c>
      <c r="I5998" s="784" t="s">
        <v>5803</v>
      </c>
    </row>
    <row r="5999" spans="1:9" hidden="1">
      <c r="A5999" s="784" t="str">
        <f>Table_wabobpsvr_AzureCalc_AzureCalcRateCard[[#This Row],[ServiceName]]&amp;Table_wabobpsvr_AzureCalc_AzureCalcRateCard[[#This Row],[Price_Level]]&amp;Table_wabobpsvr_AzureCalc_AzureCalcRateCard[[#This Row],[Region]]</f>
        <v>Standard Small Azure App Service HoursB14</v>
      </c>
      <c r="B5999" s="784">
        <v>14</v>
      </c>
      <c r="C5999" s="784" t="s">
        <v>701</v>
      </c>
      <c r="D5999" s="784" t="s">
        <v>182</v>
      </c>
      <c r="E5999" s="784">
        <v>999999</v>
      </c>
      <c r="F5999" s="784" t="s">
        <v>4655</v>
      </c>
      <c r="G5999" s="784" t="s">
        <v>3008</v>
      </c>
      <c r="H5999" s="784" t="s">
        <v>3009</v>
      </c>
      <c r="I5999" s="784" t="s">
        <v>5803</v>
      </c>
    </row>
    <row r="6000" spans="1:9" hidden="1">
      <c r="A6000" t="str">
        <f>Table_wabobpsvr_AzureCalc_AzureCalcRateCard[[#This Row],[ServiceName]]&amp;Table_wabobpsvr_AzureCalc_AzureCalcRateCard[[#This Row],[Price_Level]]&amp;Table_wabobpsvr_AzureCalc_AzureCalcRateCard[[#This Row],[Region]]</f>
        <v>Standard Small Azure App Service HoursC14</v>
      </c>
      <c r="B6000">
        <v>14</v>
      </c>
      <c r="C6000" t="s">
        <v>701</v>
      </c>
      <c r="D6000" t="s">
        <v>184</v>
      </c>
      <c r="E6000">
        <v>999999</v>
      </c>
      <c r="F6000" t="s">
        <v>4655</v>
      </c>
      <c r="G6000" s="784" t="s">
        <v>3008</v>
      </c>
      <c r="H6000" s="784" t="s">
        <v>3009</v>
      </c>
      <c r="I6000" s="784" t="s">
        <v>5803</v>
      </c>
    </row>
    <row r="6001" spans="1:9" hidden="1">
      <c r="A6001" t="str">
        <f>Table_wabobpsvr_AzureCalc_AzureCalcRateCard[[#This Row],[ServiceName]]&amp;Table_wabobpsvr_AzureCalc_AzureCalcRateCard[[#This Row],[Price_Level]]&amp;Table_wabobpsvr_AzureCalc_AzureCalcRateCard[[#This Row],[Region]]</f>
        <v>Standard Small Azure App Service HoursD14</v>
      </c>
      <c r="B6001">
        <v>14</v>
      </c>
      <c r="C6001" t="s">
        <v>701</v>
      </c>
      <c r="D6001" t="s">
        <v>183</v>
      </c>
      <c r="E6001">
        <v>999999</v>
      </c>
      <c r="F6001" t="s">
        <v>4655</v>
      </c>
      <c r="G6001" s="784" t="s">
        <v>3008</v>
      </c>
      <c r="H6001" s="784" t="s">
        <v>3009</v>
      </c>
      <c r="I6001" s="784" t="s">
        <v>5803</v>
      </c>
    </row>
    <row r="6002" spans="1:9" hidden="1">
      <c r="A6002" t="str">
        <f>Table_wabobpsvr_AzureCalc_AzureCalcRateCard[[#This Row],[ServiceName]]&amp;Table_wabobpsvr_AzureCalc_AzureCalcRateCard[[#This Row],[Price_Level]]&amp;Table_wabobpsvr_AzureCalc_AzureCalcRateCard[[#This Row],[Region]]</f>
        <v>Premium Storage - Page Blob/P10 (Units)C11</v>
      </c>
      <c r="B6002">
        <v>11</v>
      </c>
      <c r="C6002" t="s">
        <v>81</v>
      </c>
      <c r="D6002" t="s">
        <v>184</v>
      </c>
      <c r="E6002">
        <v>20.6297</v>
      </c>
      <c r="F6002" t="s">
        <v>3344</v>
      </c>
      <c r="G6002" s="784" t="s">
        <v>5804</v>
      </c>
      <c r="H6002" s="784" t="s">
        <v>5805</v>
      </c>
      <c r="I6002" s="784" t="s">
        <v>5006</v>
      </c>
    </row>
    <row r="6003" spans="1:9" hidden="1">
      <c r="A6003" t="str">
        <f>Table_wabobpsvr_AzureCalc_AzureCalcRateCard[[#This Row],[ServiceName]]&amp;Table_wabobpsvr_AzureCalc_AzureCalcRateCard[[#This Row],[Price_Level]]&amp;Table_wabobpsvr_AzureCalc_AzureCalcRateCard[[#This Row],[Region]]</f>
        <v>Premium Storage - Page Blob/P20 (Units)B11</v>
      </c>
      <c r="B6003">
        <v>11</v>
      </c>
      <c r="C6003" t="s">
        <v>81</v>
      </c>
      <c r="D6003" t="s">
        <v>182</v>
      </c>
      <c r="E6003">
        <v>79.147999999999996</v>
      </c>
      <c r="F6003" t="s">
        <v>3347</v>
      </c>
      <c r="G6003" s="784" t="s">
        <v>6132</v>
      </c>
      <c r="H6003" s="784" t="s">
        <v>6133</v>
      </c>
      <c r="I6003" s="784" t="s">
        <v>5806</v>
      </c>
    </row>
    <row r="6004" spans="1:9" hidden="1">
      <c r="A6004" t="str">
        <f>Table_wabobpsvr_AzureCalc_AzureCalcRateCard[[#This Row],[ServiceName]]&amp;Table_wabobpsvr_AzureCalc_AzureCalcRateCard[[#This Row],[Price_Level]]&amp;Table_wabobpsvr_AzureCalc_AzureCalcRateCard[[#This Row],[Region]]</f>
        <v>Premium Storage - Page Blob/P30 (Units)B11</v>
      </c>
      <c r="B6004">
        <v>11</v>
      </c>
      <c r="C6004" t="s">
        <v>81</v>
      </c>
      <c r="D6004" t="s">
        <v>182</v>
      </c>
      <c r="E6004">
        <v>146.11359999999999</v>
      </c>
      <c r="F6004" t="s">
        <v>3352</v>
      </c>
      <c r="G6004" s="784" t="s">
        <v>6128</v>
      </c>
      <c r="H6004" s="784" t="s">
        <v>6129</v>
      </c>
      <c r="I6004" s="784" t="s">
        <v>5807</v>
      </c>
    </row>
    <row r="6005" spans="1:9" hidden="1">
      <c r="A6005" t="str">
        <f>Table_wabobpsvr_AzureCalc_AzureCalcRateCard[[#This Row],[ServiceName]]&amp;Table_wabobpsvr_AzureCalc_AzureCalcRateCard[[#This Row],[Price_Level]]&amp;Table_wabobpsvr_AzureCalc_AzureCalcRateCard[[#This Row],[Region]]</f>
        <v>Premium Storage - Snapshots (GB)B11</v>
      </c>
      <c r="B6005">
        <v>11</v>
      </c>
      <c r="C6005" t="s">
        <v>10</v>
      </c>
      <c r="D6005" t="s">
        <v>182</v>
      </c>
      <c r="E6005">
        <v>14.288</v>
      </c>
      <c r="F6005" t="s">
        <v>3357</v>
      </c>
      <c r="G6005" s="784" t="s">
        <v>6130</v>
      </c>
      <c r="H6005" s="784" t="s">
        <v>6131</v>
      </c>
      <c r="I6005" s="784" t="s">
        <v>5808</v>
      </c>
    </row>
    <row r="6006" spans="1:9" hidden="1">
      <c r="A6006" t="str">
        <f>Table_wabobpsvr_AzureCalc_AzureCalcRateCard[[#This Row],[ServiceName]]&amp;Table_wabobpsvr_AzureCalc_AzureCalcRateCard[[#This Row],[Price_Level]]&amp;Table_wabobpsvr_AzureCalc_AzureCalcRateCard[[#This Row],[Region]]</f>
        <v>A8 HDInsight (Non-Windows)C13</v>
      </c>
      <c r="B6006">
        <v>13</v>
      </c>
      <c r="C6006" t="s">
        <v>91</v>
      </c>
      <c r="D6006" t="s">
        <v>184</v>
      </c>
      <c r="E6006">
        <v>4.0069999999999997</v>
      </c>
      <c r="F6006" t="s">
        <v>3550</v>
      </c>
      <c r="G6006" s="784" t="s">
        <v>3723</v>
      </c>
      <c r="H6006" s="784" t="s">
        <v>3724</v>
      </c>
      <c r="I6006" s="784" t="s">
        <v>5471</v>
      </c>
    </row>
    <row r="6007" spans="1:9" hidden="1">
      <c r="A6007" t="str">
        <f>Table_wabobpsvr_AzureCalc_AzureCalcRateCard[[#This Row],[ServiceName]]&amp;Table_wabobpsvr_AzureCalc_AzureCalcRateCard[[#This Row],[Price_Level]]&amp;Table_wabobpsvr_AzureCalc_AzureCalcRateCard[[#This Row],[Region]]</f>
        <v>A8 HDInsight (Non-Windows)D13</v>
      </c>
      <c r="B6007">
        <v>13</v>
      </c>
      <c r="C6007" t="s">
        <v>91</v>
      </c>
      <c r="D6007" t="s">
        <v>183</v>
      </c>
      <c r="E6007">
        <v>3.827</v>
      </c>
      <c r="F6007" t="s">
        <v>3550</v>
      </c>
      <c r="G6007" s="784" t="s">
        <v>3723</v>
      </c>
      <c r="H6007" s="784" t="s">
        <v>3724</v>
      </c>
      <c r="I6007" s="784" t="s">
        <v>5471</v>
      </c>
    </row>
    <row r="6008" spans="1:9" hidden="1">
      <c r="A6008" t="str">
        <f>Table_wabobpsvr_AzureCalc_AzureCalcRateCard[[#This Row],[ServiceName]]&amp;Table_wabobpsvr_AzureCalc_AzureCalcRateCard[[#This Row],[Price_Level]]&amp;Table_wabobpsvr_AzureCalc_AzureCalcRateCard[[#This Row],[Region]]</f>
        <v>A8 HDInsight (Non-Windows)MOSP11</v>
      </c>
      <c r="B6008">
        <v>11</v>
      </c>
      <c r="C6008" t="s">
        <v>91</v>
      </c>
      <c r="D6008" t="s">
        <v>627</v>
      </c>
      <c r="E6008">
        <v>4.9000000000000004</v>
      </c>
      <c r="F6008" t="s">
        <v>3550</v>
      </c>
      <c r="G6008" s="784" t="s">
        <v>4431</v>
      </c>
      <c r="H6008" s="784" t="s">
        <v>4431</v>
      </c>
      <c r="I6008" s="784" t="s">
        <v>5809</v>
      </c>
    </row>
    <row r="6009" spans="1:9" hidden="1">
      <c r="A6009" t="str">
        <f>Table_wabobpsvr_AzureCalc_AzureCalcRateCard[[#This Row],[ServiceName]]&amp;Table_wabobpsvr_AzureCalc_AzureCalcRateCard[[#This Row],[Price_Level]]&amp;Table_wabobpsvr_AzureCalc_AzureCalcRateCard[[#This Row],[Region]]</f>
        <v>A8 HDInsight (Non-Windows)A11</v>
      </c>
      <c r="B6009">
        <v>11</v>
      </c>
      <c r="C6009" t="s">
        <v>91</v>
      </c>
      <c r="D6009" t="s">
        <v>181</v>
      </c>
      <c r="E6009">
        <v>3.577</v>
      </c>
      <c r="F6009" t="s">
        <v>3550</v>
      </c>
      <c r="G6009" s="784" t="s">
        <v>3811</v>
      </c>
      <c r="H6009" s="784" t="s">
        <v>3812</v>
      </c>
      <c r="I6009" s="784" t="s">
        <v>5809</v>
      </c>
    </row>
    <row r="6010" spans="1:9" hidden="1">
      <c r="A6010" t="str">
        <f>Table_wabobpsvr_AzureCalc_AzureCalcRateCard[[#This Row],[ServiceName]]&amp;Table_wabobpsvr_AzureCalc_AzureCalcRateCard[[#This Row],[Price_Level]]&amp;Table_wabobpsvr_AzureCalc_AzureCalcRateCard[[#This Row],[Region]]</f>
        <v>A6 HDInsightD13</v>
      </c>
      <c r="B6010">
        <v>13</v>
      </c>
      <c r="C6010" t="s">
        <v>91</v>
      </c>
      <c r="D6010" t="s">
        <v>183</v>
      </c>
      <c r="E6010">
        <v>0.55679999999999996</v>
      </c>
      <c r="F6010" t="s">
        <v>3584</v>
      </c>
      <c r="G6010" s="784" t="s">
        <v>3731</v>
      </c>
      <c r="H6010" s="784" t="s">
        <v>3732</v>
      </c>
      <c r="I6010" s="784" t="s">
        <v>5810</v>
      </c>
    </row>
    <row r="6011" spans="1:9" hidden="1">
      <c r="A6011" t="str">
        <f>Table_wabobpsvr_AzureCalc_AzureCalcRateCard[[#This Row],[ServiceName]]&amp;Table_wabobpsvr_AzureCalc_AzureCalcRateCard[[#This Row],[Price_Level]]&amp;Table_wabobpsvr_AzureCalc_AzureCalcRateCard[[#This Row],[Region]]</f>
        <v>A6 HDInsightMOSP11</v>
      </c>
      <c r="B6011">
        <v>11</v>
      </c>
      <c r="C6011" t="s">
        <v>91</v>
      </c>
      <c r="D6011" t="s">
        <v>627</v>
      </c>
      <c r="E6011">
        <v>0.88600000000000001</v>
      </c>
      <c r="F6011" t="s">
        <v>3584</v>
      </c>
      <c r="G6011" s="784" t="s">
        <v>4431</v>
      </c>
      <c r="H6011" s="784" t="s">
        <v>4431</v>
      </c>
      <c r="I6011" s="784" t="s">
        <v>5811</v>
      </c>
    </row>
    <row r="6012" spans="1:9" hidden="1">
      <c r="A6012" t="str">
        <f>Table_wabobpsvr_AzureCalc_AzureCalcRateCard[[#This Row],[ServiceName]]&amp;Table_wabobpsvr_AzureCalc_AzureCalcRateCard[[#This Row],[Price_Level]]&amp;Table_wabobpsvr_AzureCalc_AzureCalcRateCard[[#This Row],[Region]]</f>
        <v>A6 HDInsightA11</v>
      </c>
      <c r="B6012">
        <v>11</v>
      </c>
      <c r="C6012" t="s">
        <v>91</v>
      </c>
      <c r="D6012" t="s">
        <v>181</v>
      </c>
      <c r="E6012">
        <v>0.64680000000000004</v>
      </c>
      <c r="F6012" t="s">
        <v>3584</v>
      </c>
      <c r="G6012" s="784" t="s">
        <v>3813</v>
      </c>
      <c r="H6012" s="784" t="s">
        <v>3814</v>
      </c>
      <c r="I6012" s="784" t="s">
        <v>5811</v>
      </c>
    </row>
    <row r="6013" spans="1:9" hidden="1">
      <c r="A6013" s="784" t="str">
        <f>Table_wabobpsvr_AzureCalc_AzureCalcRateCard[[#This Row],[ServiceName]]&amp;Table_wabobpsvr_AzureCalc_AzureCalcRateCard[[#This Row],[Price_Level]]&amp;Table_wabobpsvr_AzureCalc_AzureCalcRateCard[[#This Row],[Region]]</f>
        <v>A6 HDInsightB11</v>
      </c>
      <c r="B6013" s="784">
        <v>11</v>
      </c>
      <c r="C6013" s="784" t="s">
        <v>91</v>
      </c>
      <c r="D6013" s="784" t="s">
        <v>182</v>
      </c>
      <c r="E6013" s="784">
        <v>0.62019999999999997</v>
      </c>
      <c r="F6013" s="784" t="s">
        <v>3584</v>
      </c>
      <c r="G6013" s="784" t="s">
        <v>3813</v>
      </c>
      <c r="H6013" s="784" t="s">
        <v>3814</v>
      </c>
      <c r="I6013" s="784" t="s">
        <v>5811</v>
      </c>
    </row>
    <row r="6014" spans="1:9" hidden="1">
      <c r="A6014" s="784" t="str">
        <f>Table_wabobpsvr_AzureCalc_AzureCalcRateCard[[#This Row],[ServiceName]]&amp;Table_wabobpsvr_AzureCalc_AzureCalcRateCard[[#This Row],[Price_Level]]&amp;Table_wabobpsvr_AzureCalc_AzureCalcRateCard[[#This Row],[Region]]</f>
        <v>A6 HDInsightC11</v>
      </c>
      <c r="B6014" s="784">
        <v>11</v>
      </c>
      <c r="C6014" s="784" t="s">
        <v>91</v>
      </c>
      <c r="D6014" s="784" t="s">
        <v>184</v>
      </c>
      <c r="E6014" s="784">
        <v>0.59360000000000002</v>
      </c>
      <c r="F6014" s="784" t="s">
        <v>3584</v>
      </c>
      <c r="G6014" s="784" t="s">
        <v>3813</v>
      </c>
      <c r="H6014" s="784" t="s">
        <v>3814</v>
      </c>
      <c r="I6014" s="784" t="s">
        <v>5811</v>
      </c>
    </row>
    <row r="6015" spans="1:9" hidden="1">
      <c r="A6015" s="784" t="str">
        <f>Table_wabobpsvr_AzureCalc_AzureCalcRateCard[[#This Row],[ServiceName]]&amp;Table_wabobpsvr_AzureCalc_AzureCalcRateCard[[#This Row],[Price_Level]]&amp;Table_wabobpsvr_AzureCalc_AzureCalcRateCard[[#This Row],[Region]]</f>
        <v>A6 HDInsightD11</v>
      </c>
      <c r="B6015" s="784">
        <v>11</v>
      </c>
      <c r="C6015" s="784" t="s">
        <v>91</v>
      </c>
      <c r="D6015" s="784" t="s">
        <v>183</v>
      </c>
      <c r="E6015" s="784">
        <v>0.56699999999999995</v>
      </c>
      <c r="F6015" s="784" t="s">
        <v>3584</v>
      </c>
      <c r="G6015" s="784" t="s">
        <v>3813</v>
      </c>
      <c r="H6015" s="784" t="s">
        <v>3814</v>
      </c>
      <c r="I6015" s="784" t="s">
        <v>5811</v>
      </c>
    </row>
    <row r="6016" spans="1:9" hidden="1">
      <c r="A6016" s="784" t="str">
        <f>Table_wabobpsvr_AzureCalc_AzureCalcRateCard[[#This Row],[ServiceName]]&amp;Table_wabobpsvr_AzureCalc_AzureCalcRateCard[[#This Row],[Price_Level]]&amp;Table_wabobpsvr_AzureCalc_AzureCalcRateCard[[#This Row],[Region]]</f>
        <v>A6 HDInsightMOSP12</v>
      </c>
      <c r="B6016" s="784">
        <v>12</v>
      </c>
      <c r="C6016" s="784" t="s">
        <v>91</v>
      </c>
      <c r="D6016" s="784" t="s">
        <v>627</v>
      </c>
      <c r="E6016" s="784">
        <v>0.79700000000000004</v>
      </c>
      <c r="F6016" s="784" t="s">
        <v>3584</v>
      </c>
      <c r="G6016" s="784" t="s">
        <v>4431</v>
      </c>
      <c r="H6016" s="784" t="s">
        <v>4431</v>
      </c>
      <c r="I6016" s="784" t="s">
        <v>5812</v>
      </c>
    </row>
    <row r="6017" spans="1:9" hidden="1">
      <c r="A6017" s="784" t="str">
        <f>Table_wabobpsvr_AzureCalc_AzureCalcRateCard[[#This Row],[ServiceName]]&amp;Table_wabobpsvr_AzureCalc_AzureCalcRateCard[[#This Row],[Price_Level]]&amp;Table_wabobpsvr_AzureCalc_AzureCalcRateCard[[#This Row],[Region]]</f>
        <v>A6 HDInsightA12</v>
      </c>
      <c r="B6017" s="784">
        <v>12</v>
      </c>
      <c r="C6017" s="784" t="s">
        <v>91</v>
      </c>
      <c r="D6017" s="784" t="s">
        <v>181</v>
      </c>
      <c r="E6017" s="784">
        <v>0.58179999999999998</v>
      </c>
      <c r="F6017" s="784" t="s">
        <v>3584</v>
      </c>
      <c r="G6017" s="784" t="s">
        <v>3815</v>
      </c>
      <c r="H6017" s="784" t="s">
        <v>3816</v>
      </c>
      <c r="I6017" s="784" t="s">
        <v>5812</v>
      </c>
    </row>
    <row r="6018" spans="1:9" hidden="1">
      <c r="A6018" s="784" t="str">
        <f>Table_wabobpsvr_AzureCalc_AzureCalcRateCard[[#This Row],[ServiceName]]&amp;Table_wabobpsvr_AzureCalc_AzureCalcRateCard[[#This Row],[Price_Level]]&amp;Table_wabobpsvr_AzureCalc_AzureCalcRateCard[[#This Row],[Region]]</f>
        <v>A6 HDInsightB12</v>
      </c>
      <c r="B6018" s="784">
        <v>12</v>
      </c>
      <c r="C6018" s="784" t="s">
        <v>91</v>
      </c>
      <c r="D6018" s="784" t="s">
        <v>182</v>
      </c>
      <c r="E6018" s="784">
        <v>0.55789999999999995</v>
      </c>
      <c r="F6018" s="784" t="s">
        <v>3584</v>
      </c>
      <c r="G6018" s="784" t="s">
        <v>3815</v>
      </c>
      <c r="H6018" s="784" t="s">
        <v>3816</v>
      </c>
      <c r="I6018" s="784" t="s">
        <v>5812</v>
      </c>
    </row>
    <row r="6019" spans="1:9" hidden="1">
      <c r="A6019" s="784" t="str">
        <f>Table_wabobpsvr_AzureCalc_AzureCalcRateCard[[#This Row],[ServiceName]]&amp;Table_wabobpsvr_AzureCalc_AzureCalcRateCard[[#This Row],[Price_Level]]&amp;Table_wabobpsvr_AzureCalc_AzureCalcRateCard[[#This Row],[Region]]</f>
        <v>IP Address HoursMOSP</v>
      </c>
      <c r="B6019" s="784"/>
      <c r="C6019" s="784" t="s">
        <v>91</v>
      </c>
      <c r="D6019" s="784" t="s">
        <v>627</v>
      </c>
      <c r="E6019" s="784">
        <v>3.5999999999999999E-3</v>
      </c>
      <c r="F6019" s="784" t="s">
        <v>3526</v>
      </c>
      <c r="G6019" s="784" t="s">
        <v>4431</v>
      </c>
      <c r="H6019" s="784" t="s">
        <v>4431</v>
      </c>
      <c r="I6019" s="784" t="s">
        <v>5015</v>
      </c>
    </row>
    <row r="6020" spans="1:9" hidden="1">
      <c r="A6020" s="784" t="str">
        <f>Table_wabobpsvr_AzureCalc_AzureCalcRateCard[[#This Row],[ServiceName]]&amp;Table_wabobpsvr_AzureCalc_AzureCalcRateCard[[#This Row],[Price_Level]]&amp;Table_wabobpsvr_AzureCalc_AzureCalcRateCard[[#This Row],[Region]]</f>
        <v>IP Address HoursA</v>
      </c>
      <c r="B6020" s="784"/>
      <c r="C6020" s="784" t="s">
        <v>91</v>
      </c>
      <c r="D6020" s="784" t="s">
        <v>181</v>
      </c>
      <c r="E6020" s="784">
        <v>3.4919999999999999E-3</v>
      </c>
      <c r="F6020" s="784" t="s">
        <v>3526</v>
      </c>
      <c r="G6020" s="784" t="s">
        <v>2599</v>
      </c>
      <c r="H6020" s="784" t="s">
        <v>2600</v>
      </c>
      <c r="I6020" s="784" t="s">
        <v>5015</v>
      </c>
    </row>
    <row r="6021" spans="1:9" hidden="1">
      <c r="A6021" s="784" t="str">
        <f>Table_wabobpsvr_AzureCalc_AzureCalcRateCard[[#This Row],[ServiceName]]&amp;Table_wabobpsvr_AzureCalc_AzureCalcRateCard[[#This Row],[Price_Level]]&amp;Table_wabobpsvr_AzureCalc_AzureCalcRateCard[[#This Row],[Region]]</f>
        <v>IP Address HoursB</v>
      </c>
      <c r="B6021" s="784"/>
      <c r="C6021" s="784" t="s">
        <v>91</v>
      </c>
      <c r="D6021" s="784" t="s">
        <v>182</v>
      </c>
      <c r="E6021" s="784">
        <v>3.3839999999999999E-3</v>
      </c>
      <c r="F6021" s="784" t="s">
        <v>3526</v>
      </c>
      <c r="G6021" s="784" t="s">
        <v>2599</v>
      </c>
      <c r="H6021" s="784" t="s">
        <v>2600</v>
      </c>
      <c r="I6021" s="784" t="s">
        <v>5015</v>
      </c>
    </row>
    <row r="6022" spans="1:9" hidden="1">
      <c r="A6022" s="784" t="str">
        <f>Table_wabobpsvr_AzureCalc_AzureCalcRateCard[[#This Row],[ServiceName]]&amp;Table_wabobpsvr_AzureCalc_AzureCalcRateCard[[#This Row],[Price_Level]]&amp;Table_wabobpsvr_AzureCalc_AzureCalcRateCard[[#This Row],[Region]]</f>
        <v>IP Address HoursC</v>
      </c>
      <c r="B6022" s="784"/>
      <c r="C6022" s="784" t="s">
        <v>91</v>
      </c>
      <c r="D6022" s="784" t="s">
        <v>184</v>
      </c>
      <c r="E6022" s="784">
        <v>3.2759999999999998E-3</v>
      </c>
      <c r="F6022" s="784" t="s">
        <v>3526</v>
      </c>
      <c r="G6022" s="784" t="s">
        <v>2599</v>
      </c>
      <c r="H6022" s="784" t="s">
        <v>2600</v>
      </c>
      <c r="I6022" s="784" t="s">
        <v>5015</v>
      </c>
    </row>
    <row r="6023" spans="1:9" hidden="1">
      <c r="A6023" s="784" t="str">
        <f>Table_wabobpsvr_AzureCalc_AzureCalcRateCard[[#This Row],[ServiceName]]&amp;Table_wabobpsvr_AzureCalc_AzureCalcRateCard[[#This Row],[Price_Level]]&amp;Table_wabobpsvr_AzureCalc_AzureCalcRateCard[[#This Row],[Region]]</f>
        <v>IP Address HoursD</v>
      </c>
      <c r="B6023" s="784"/>
      <c r="C6023" s="784" t="s">
        <v>91</v>
      </c>
      <c r="D6023" s="784" t="s">
        <v>183</v>
      </c>
      <c r="E6023" s="784">
        <v>3.1679999999999998E-3</v>
      </c>
      <c r="F6023" s="784" t="s">
        <v>3526</v>
      </c>
      <c r="G6023" s="784" t="s">
        <v>2599</v>
      </c>
      <c r="H6023" s="784" t="s">
        <v>2600</v>
      </c>
      <c r="I6023" s="784" t="s">
        <v>5015</v>
      </c>
    </row>
    <row r="6024" spans="1:9" hidden="1">
      <c r="A6024" t="str">
        <f>Table_wabobpsvr_AzureCalc_AzureCalcRateCard[[#This Row],[ServiceName]]&amp;Table_wabobpsvr_AzureCalc_AzureCalcRateCard[[#This Row],[Price_Level]]&amp;Table_wabobpsvr_AzureCalc_AzureCalcRateCard[[#This Row],[Region]]</f>
        <v>RemapsMOSP</v>
      </c>
      <c r="C6024" t="s">
        <v>3525</v>
      </c>
      <c r="D6024" t="s">
        <v>627</v>
      </c>
      <c r="E6024">
        <v>0.1</v>
      </c>
      <c r="F6024" t="s">
        <v>3525</v>
      </c>
      <c r="G6024" s="784" t="s">
        <v>4431</v>
      </c>
      <c r="H6024" s="784" t="s">
        <v>4431</v>
      </c>
      <c r="I6024" s="784" t="s">
        <v>5016</v>
      </c>
    </row>
    <row r="6025" spans="1:9" hidden="1">
      <c r="A6025" t="str">
        <f>Table_wabobpsvr_AzureCalc_AzureCalcRateCard[[#This Row],[ServiceName]]&amp;Table_wabobpsvr_AzureCalc_AzureCalcRateCard[[#This Row],[Price_Level]]&amp;Table_wabobpsvr_AzureCalc_AzureCalcRateCard[[#This Row],[Region]]</f>
        <v>RemapsA</v>
      </c>
      <c r="C6025" t="s">
        <v>3525</v>
      </c>
      <c r="D6025" t="s">
        <v>181</v>
      </c>
      <c r="E6025">
        <v>0.1</v>
      </c>
      <c r="F6025" t="s">
        <v>3525</v>
      </c>
      <c r="G6025" s="784" t="s">
        <v>2925</v>
      </c>
      <c r="H6025" s="784" t="s">
        <v>2926</v>
      </c>
      <c r="I6025" s="784" t="s">
        <v>5016</v>
      </c>
    </row>
    <row r="6026" spans="1:9" hidden="1">
      <c r="A6026" t="str">
        <f>Table_wabobpsvr_AzureCalc_AzureCalcRateCard[[#This Row],[ServiceName]]&amp;Table_wabobpsvr_AzureCalc_AzureCalcRateCard[[#This Row],[Price_Level]]&amp;Table_wabobpsvr_AzureCalc_AzureCalcRateCard[[#This Row],[Region]]</f>
        <v>RemapsB</v>
      </c>
      <c r="C6026" t="s">
        <v>3525</v>
      </c>
      <c r="D6026" t="s">
        <v>182</v>
      </c>
      <c r="E6026">
        <v>0.1</v>
      </c>
      <c r="F6026" t="s">
        <v>3525</v>
      </c>
      <c r="G6026" s="784" t="s">
        <v>2925</v>
      </c>
      <c r="H6026" s="784" t="s">
        <v>2926</v>
      </c>
      <c r="I6026" s="784" t="s">
        <v>5016</v>
      </c>
    </row>
    <row r="6027" spans="1:9" hidden="1">
      <c r="A6027" s="784" t="str">
        <f>Table_wabobpsvr_AzureCalc_AzureCalcRateCard[[#This Row],[ServiceName]]&amp;Table_wabobpsvr_AzureCalc_AzureCalcRateCard[[#This Row],[Price_Level]]&amp;Table_wabobpsvr_AzureCalc_AzureCalcRateCard[[#This Row],[Region]]</f>
        <v>RemapsC</v>
      </c>
      <c r="B6027" s="784"/>
      <c r="C6027" s="784" t="s">
        <v>3525</v>
      </c>
      <c r="D6027" s="784" t="s">
        <v>184</v>
      </c>
      <c r="E6027" s="784">
        <v>0.1</v>
      </c>
      <c r="F6027" s="784" t="s">
        <v>3525</v>
      </c>
      <c r="G6027" s="784" t="s">
        <v>2925</v>
      </c>
      <c r="H6027" s="784" t="s">
        <v>2926</v>
      </c>
      <c r="I6027" s="784" t="s">
        <v>5016</v>
      </c>
    </row>
    <row r="6028" spans="1:9" hidden="1">
      <c r="A6028" t="str">
        <f>Table_wabobpsvr_AzureCalc_AzureCalcRateCard[[#This Row],[ServiceName]]&amp;Table_wabobpsvr_AzureCalc_AzureCalcRateCard[[#This Row],[Price_Level]]&amp;Table_wabobpsvr_AzureCalc_AzureCalcRateCard[[#This Row],[Region]]</f>
        <v>Standard_G5 VM (Windows)B2</v>
      </c>
      <c r="B6028">
        <v>2</v>
      </c>
      <c r="C6028" t="s">
        <v>91</v>
      </c>
      <c r="D6028" t="s">
        <v>182</v>
      </c>
      <c r="E6028">
        <v>8.25</v>
      </c>
      <c r="F6028" t="s">
        <v>3243</v>
      </c>
      <c r="G6028" s="784" t="s">
        <v>3749</v>
      </c>
      <c r="H6028" s="784" t="s">
        <v>3750</v>
      </c>
      <c r="I6028" s="784" t="s">
        <v>5813</v>
      </c>
    </row>
    <row r="6029" spans="1:9" hidden="1">
      <c r="A6029" t="str">
        <f>Table_wabobpsvr_AzureCalc_AzureCalcRateCard[[#This Row],[ServiceName]]&amp;Table_wabobpsvr_AzureCalc_AzureCalcRateCard[[#This Row],[Price_Level]]&amp;Table_wabobpsvr_AzureCalc_AzureCalcRateCard[[#This Row],[Region]]</f>
        <v>Standard_G5 VM (Windows)C2</v>
      </c>
      <c r="B6029">
        <v>2</v>
      </c>
      <c r="C6029" t="s">
        <v>91</v>
      </c>
      <c r="D6029" t="s">
        <v>184</v>
      </c>
      <c r="E6029">
        <v>7.99</v>
      </c>
      <c r="F6029" t="s">
        <v>3243</v>
      </c>
      <c r="G6029" s="784" t="s">
        <v>3749</v>
      </c>
      <c r="H6029" s="784" t="s">
        <v>3750</v>
      </c>
      <c r="I6029" s="784" t="s">
        <v>5813</v>
      </c>
    </row>
    <row r="6030" spans="1:9" hidden="1">
      <c r="A6030" s="784" t="str">
        <f>Table_wabobpsvr_AzureCalc_AzureCalcRateCard[[#This Row],[ServiceName]]&amp;Table_wabobpsvr_AzureCalc_AzureCalcRateCard[[#This Row],[Price_Level]]&amp;Table_wabobpsvr_AzureCalc_AzureCalcRateCard[[#This Row],[Region]]</f>
        <v>Standard_G5 VM (Windows)D2</v>
      </c>
      <c r="B6030" s="784">
        <v>2</v>
      </c>
      <c r="C6030" s="784" t="s">
        <v>91</v>
      </c>
      <c r="D6030" s="784" t="s">
        <v>183</v>
      </c>
      <c r="E6030" s="784">
        <v>7.73</v>
      </c>
      <c r="F6030" s="784" t="s">
        <v>3243</v>
      </c>
      <c r="G6030" s="784" t="s">
        <v>3749</v>
      </c>
      <c r="H6030" s="784" t="s">
        <v>3750</v>
      </c>
      <c r="I6030" s="784" t="s">
        <v>5813</v>
      </c>
    </row>
    <row r="6031" spans="1:9" hidden="1">
      <c r="A6031" s="784" t="str">
        <f>Table_wabobpsvr_AzureCalc_AzureCalcRateCard[[#This Row],[ServiceName]]&amp;Table_wabobpsvr_AzureCalc_AzureCalcRateCard[[#This Row],[Price_Level]]&amp;Table_wabobpsvr_AzureCalc_AzureCalcRateCard[[#This Row],[Region]]</f>
        <v>A6 HDInsightC12</v>
      </c>
      <c r="B6031" s="784">
        <v>12</v>
      </c>
      <c r="C6031" s="784" t="s">
        <v>91</v>
      </c>
      <c r="D6031" s="784" t="s">
        <v>184</v>
      </c>
      <c r="E6031" s="784">
        <v>0.53400000000000003</v>
      </c>
      <c r="F6031" s="784" t="s">
        <v>3584</v>
      </c>
      <c r="G6031" s="784" t="s">
        <v>3815</v>
      </c>
      <c r="H6031" s="784" t="s">
        <v>3816</v>
      </c>
      <c r="I6031" s="784" t="s">
        <v>5812</v>
      </c>
    </row>
    <row r="6032" spans="1:9" hidden="1">
      <c r="A6032" s="784" t="str">
        <f>Table_wabobpsvr_AzureCalc_AzureCalcRateCard[[#This Row],[ServiceName]]&amp;Table_wabobpsvr_AzureCalc_AzureCalcRateCard[[#This Row],[Price_Level]]&amp;Table_wabobpsvr_AzureCalc_AzureCalcRateCard[[#This Row],[Region]]</f>
        <v>A8 HDInsight (Non-Windows)B11</v>
      </c>
      <c r="B6032" s="784">
        <v>11</v>
      </c>
      <c r="C6032" s="784" t="s">
        <v>91</v>
      </c>
      <c r="D6032" s="784" t="s">
        <v>182</v>
      </c>
      <c r="E6032" s="784">
        <v>3.43</v>
      </c>
      <c r="F6032" s="784" t="s">
        <v>3550</v>
      </c>
      <c r="G6032" s="784" t="s">
        <v>3811</v>
      </c>
      <c r="H6032" s="784" t="s">
        <v>3812</v>
      </c>
      <c r="I6032" s="784" t="s">
        <v>5809</v>
      </c>
    </row>
    <row r="6033" spans="1:9" hidden="1">
      <c r="A6033" t="str">
        <f>Table_wabobpsvr_AzureCalc_AzureCalcRateCard[[#This Row],[ServiceName]]&amp;Table_wabobpsvr_AzureCalc_AzureCalcRateCard[[#This Row],[Price_Level]]&amp;Table_wabobpsvr_AzureCalc_AzureCalcRateCard[[#This Row],[Region]]</f>
        <v>Locally Redundant Storage Standard IO - Page Blob/DiskMOSP</v>
      </c>
      <c r="C6033" t="s">
        <v>785</v>
      </c>
      <c r="D6033" t="s">
        <v>627</v>
      </c>
      <c r="E6033">
        <v>0.05</v>
      </c>
      <c r="F6033" t="s">
        <v>977</v>
      </c>
      <c r="G6033" s="784" t="s">
        <v>4431</v>
      </c>
      <c r="H6033" s="784" t="s">
        <v>4431</v>
      </c>
      <c r="I6033" s="784" t="s">
        <v>5814</v>
      </c>
    </row>
    <row r="6034" spans="1:9" hidden="1">
      <c r="A6034" t="str">
        <f>Table_wabobpsvr_AzureCalc_AzureCalcRateCard[[#This Row],[ServiceName]]&amp;Table_wabobpsvr_AzureCalc_AzureCalcRateCard[[#This Row],[Price_Level]]&amp;Table_wabobpsvr_AzureCalc_AzureCalcRateCard[[#This Row],[Region]]</f>
        <v>Locally Redundant Storage Standard IO - Page Blob/DiskA</v>
      </c>
      <c r="C6034" t="s">
        <v>785</v>
      </c>
      <c r="D6034" t="s">
        <v>181</v>
      </c>
      <c r="E6034">
        <v>4.4999999999999998E-2</v>
      </c>
      <c r="F6034" t="s">
        <v>977</v>
      </c>
      <c r="G6034" s="784" t="s">
        <v>2078</v>
      </c>
      <c r="H6034" s="784" t="s">
        <v>2079</v>
      </c>
      <c r="I6034" s="784" t="s">
        <v>5814</v>
      </c>
    </row>
    <row r="6035" spans="1:9" hidden="1">
      <c r="A6035" t="str">
        <f>Table_wabobpsvr_AzureCalc_AzureCalcRateCard[[#This Row],[ServiceName]]&amp;Table_wabobpsvr_AzureCalc_AzureCalcRateCard[[#This Row],[Price_Level]]&amp;Table_wabobpsvr_AzureCalc_AzureCalcRateCard[[#This Row],[Region]]</f>
        <v>Locally Redundant Storage Standard IO - Page Blob/DiskB</v>
      </c>
      <c r="C6035" t="s">
        <v>785</v>
      </c>
      <c r="D6035" t="s">
        <v>182</v>
      </c>
      <c r="E6035">
        <v>4.4999999999999998E-2</v>
      </c>
      <c r="F6035" t="s">
        <v>977</v>
      </c>
      <c r="G6035" s="784" t="s">
        <v>2078</v>
      </c>
      <c r="H6035" s="784" t="s">
        <v>2079</v>
      </c>
      <c r="I6035" s="784" t="s">
        <v>5814</v>
      </c>
    </row>
    <row r="6036" spans="1:9" hidden="1">
      <c r="A6036" t="str">
        <f>Table_wabobpsvr_AzureCalc_AzureCalcRateCard[[#This Row],[ServiceName]]&amp;Table_wabobpsvr_AzureCalc_AzureCalcRateCard[[#This Row],[Price_Level]]&amp;Table_wabobpsvr_AzureCalc_AzureCalcRateCard[[#This Row],[Region]]</f>
        <v>Locally Redundant Storage Standard IO - Page Blob/DiskC</v>
      </c>
      <c r="C6036" t="s">
        <v>785</v>
      </c>
      <c r="D6036" t="s">
        <v>184</v>
      </c>
      <c r="E6036">
        <v>4.4999999999999998E-2</v>
      </c>
      <c r="F6036" t="s">
        <v>977</v>
      </c>
      <c r="G6036" s="784" t="s">
        <v>2078</v>
      </c>
      <c r="H6036" s="784" t="s">
        <v>2079</v>
      </c>
      <c r="I6036" s="784" t="s">
        <v>5814</v>
      </c>
    </row>
    <row r="6037" spans="1:9" hidden="1">
      <c r="A6037" t="str">
        <f>Table_wabobpsvr_AzureCalc_AzureCalcRateCard[[#This Row],[ServiceName]]&amp;Table_wabobpsvr_AzureCalc_AzureCalcRateCard[[#This Row],[Price_Level]]&amp;Table_wabobpsvr_AzureCalc_AzureCalcRateCard[[#This Row],[Region]]</f>
        <v>Locally Redundant Storage Standard IO - Page Blob/DiskD</v>
      </c>
      <c r="C6037" t="s">
        <v>785</v>
      </c>
      <c r="D6037" t="s">
        <v>183</v>
      </c>
      <c r="E6037">
        <v>4.4999999999999998E-2</v>
      </c>
      <c r="F6037" t="s">
        <v>977</v>
      </c>
      <c r="G6037" s="784" t="s">
        <v>2078</v>
      </c>
      <c r="H6037" s="784" t="s">
        <v>2079</v>
      </c>
      <c r="I6037" s="784" t="s">
        <v>5814</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Page Blob/DiskMOSP13</v>
      </c>
      <c r="B6038" s="784">
        <v>13</v>
      </c>
      <c r="C6038" s="784" t="s">
        <v>785</v>
      </c>
      <c r="D6038" s="784" t="s">
        <v>627</v>
      </c>
      <c r="E6038" s="784">
        <v>0.12</v>
      </c>
      <c r="F6038" s="784" t="s">
        <v>977</v>
      </c>
      <c r="G6038" s="784" t="s">
        <v>4431</v>
      </c>
      <c r="H6038" s="784" t="s">
        <v>4431</v>
      </c>
      <c r="I6038" s="784" t="s">
        <v>5815</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Page Blob/DiskA13</v>
      </c>
      <c r="B6039" s="784">
        <v>13</v>
      </c>
      <c r="C6039" s="784" t="s">
        <v>785</v>
      </c>
      <c r="D6039" s="784" t="s">
        <v>181</v>
      </c>
      <c r="E6039" s="784">
        <v>0.115</v>
      </c>
      <c r="F6039" s="784" t="s">
        <v>977</v>
      </c>
      <c r="G6039" s="784" t="s">
        <v>2205</v>
      </c>
      <c r="H6039" s="784" t="s">
        <v>2206</v>
      </c>
      <c r="I6039" s="784" t="s">
        <v>5815</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Page Blob/DiskB13</v>
      </c>
      <c r="B6040" s="784">
        <v>13</v>
      </c>
      <c r="C6040" s="784" t="s">
        <v>785</v>
      </c>
      <c r="D6040" s="784" t="s">
        <v>182</v>
      </c>
      <c r="E6040" s="784">
        <v>0.115</v>
      </c>
      <c r="F6040" s="784" t="s">
        <v>977</v>
      </c>
      <c r="G6040" s="784" t="s">
        <v>2205</v>
      </c>
      <c r="H6040" s="784" t="s">
        <v>2206</v>
      </c>
      <c r="I6040" s="784" t="s">
        <v>5815</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Page Blob/DiskC13</v>
      </c>
      <c r="B6041" s="784">
        <v>13</v>
      </c>
      <c r="C6041" s="784" t="s">
        <v>785</v>
      </c>
      <c r="D6041" s="784" t="s">
        <v>184</v>
      </c>
      <c r="E6041" s="784">
        <v>0.115</v>
      </c>
      <c r="F6041" s="784" t="s">
        <v>977</v>
      </c>
      <c r="G6041" s="784" t="s">
        <v>2205</v>
      </c>
      <c r="H6041" s="784" t="s">
        <v>2206</v>
      </c>
      <c r="I6041" s="784" t="s">
        <v>5815</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Page Blob/DiskD13</v>
      </c>
      <c r="B6042" s="784">
        <v>13</v>
      </c>
      <c r="C6042" s="784" t="s">
        <v>785</v>
      </c>
      <c r="D6042" s="784" t="s">
        <v>183</v>
      </c>
      <c r="E6042" s="784">
        <v>0.115</v>
      </c>
      <c r="F6042" s="784" t="s">
        <v>977</v>
      </c>
      <c r="G6042" s="784" t="s">
        <v>2205</v>
      </c>
      <c r="H6042" s="784" t="s">
        <v>2206</v>
      </c>
      <c r="I6042" s="784" t="s">
        <v>5815</v>
      </c>
    </row>
    <row r="6043" spans="1:9" hidden="1">
      <c r="A6043" t="str">
        <f>Table_wabobpsvr_AzureCalc_AzureCalcRateCard[[#This Row],[ServiceName]]&amp;Table_wabobpsvr_AzureCalc_AzureCalcRateCard[[#This Row],[Price_Level]]&amp;Table_wabobpsvr_AzureCalc_AzureCalcRateCard[[#This Row],[Region]]</f>
        <v>Geo Redundant Storage Standard IO - Table/Queue - Tier 4B</v>
      </c>
      <c r="C6043" t="s">
        <v>785</v>
      </c>
      <c r="D6043" t="s">
        <v>182</v>
      </c>
      <c r="E6043">
        <v>0.06</v>
      </c>
      <c r="F6043" t="s">
        <v>921</v>
      </c>
      <c r="G6043" s="784" t="s">
        <v>2076</v>
      </c>
      <c r="H6043" s="784" t="s">
        <v>2077</v>
      </c>
      <c r="I6043" s="784" t="s">
        <v>5019</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2A</v>
      </c>
      <c r="B6044" s="784"/>
      <c r="C6044" s="784" t="s">
        <v>785</v>
      </c>
      <c r="D6044" s="784" t="s">
        <v>181</v>
      </c>
      <c r="E6044" s="784">
        <v>2.24E-2</v>
      </c>
      <c r="F6044" s="784" t="s">
        <v>904</v>
      </c>
      <c r="G6044" s="784" t="s">
        <v>2690</v>
      </c>
      <c r="H6044" s="784" t="s">
        <v>2691</v>
      </c>
      <c r="I6044" s="784" t="s">
        <v>4983</v>
      </c>
    </row>
    <row r="6045" spans="1:9" hidden="1">
      <c r="A6045" t="str">
        <f>Table_wabobpsvr_AzureCalc_AzureCalcRateCard[[#This Row],[ServiceName]]&amp;Table_wabobpsvr_AzureCalc_AzureCalcRateCard[[#This Row],[Price_Level]]&amp;Table_wabobpsvr_AzureCalc_AzureCalcRateCard[[#This Row],[Region]]</f>
        <v>Geo Redundant Storage Standard IO - Table/Queue - Tier 3MOSP</v>
      </c>
      <c r="C6045" t="s">
        <v>785</v>
      </c>
      <c r="D6045" t="s">
        <v>627</v>
      </c>
      <c r="E6045">
        <v>7.0000000000000007E-2</v>
      </c>
      <c r="F6045" t="s">
        <v>920</v>
      </c>
      <c r="G6045" s="784" t="s">
        <v>4431</v>
      </c>
      <c r="H6045" s="784" t="s">
        <v>4431</v>
      </c>
      <c r="I6045" s="784" t="s">
        <v>5019</v>
      </c>
    </row>
    <row r="6046" spans="1:9" hidden="1">
      <c r="A6046" s="784" t="str">
        <f>Table_wabobpsvr_AzureCalc_AzureCalcRateCard[[#This Row],[ServiceName]]&amp;Table_wabobpsvr_AzureCalc_AzureCalcRateCard[[#This Row],[Price_Level]]&amp;Table_wabobpsvr_AzureCalc_AzureCalcRateCard[[#This Row],[Region]]</f>
        <v>Geo Redundant Storage Standard IO - Table/Queue - Tier 3A</v>
      </c>
      <c r="B6046" s="784"/>
      <c r="C6046" s="784" t="s">
        <v>785</v>
      </c>
      <c r="D6046" s="784" t="s">
        <v>181</v>
      </c>
      <c r="E6046" s="784">
        <v>0.06</v>
      </c>
      <c r="F6046" s="784" t="s">
        <v>920</v>
      </c>
      <c r="G6046" s="784" t="s">
        <v>2076</v>
      </c>
      <c r="H6046" s="784" t="s">
        <v>2077</v>
      </c>
      <c r="I6046" s="784" t="s">
        <v>5019</v>
      </c>
    </row>
    <row r="6047" spans="1:9" hidden="1">
      <c r="A6047" t="str">
        <f>Table_wabobpsvr_AzureCalc_AzureCalcRateCard[[#This Row],[ServiceName]]&amp;Table_wabobpsvr_AzureCalc_AzureCalcRateCard[[#This Row],[Price_Level]]&amp;Table_wabobpsvr_AzureCalc_AzureCalcRateCard[[#This Row],[Region]]</f>
        <v>Geo Redundant Storage Standard IO - Table/Queue - Tier 3B</v>
      </c>
      <c r="C6047" t="s">
        <v>785</v>
      </c>
      <c r="D6047" t="s">
        <v>182</v>
      </c>
      <c r="E6047">
        <v>0.06</v>
      </c>
      <c r="F6047" t="s">
        <v>920</v>
      </c>
      <c r="G6047" s="784" t="s">
        <v>2076</v>
      </c>
      <c r="H6047" s="784" t="s">
        <v>2077</v>
      </c>
      <c r="I6047" s="784" t="s">
        <v>5019</v>
      </c>
    </row>
    <row r="6048" spans="1:9" hidden="1">
      <c r="A6048" t="str">
        <f>Table_wabobpsvr_AzureCalc_AzureCalcRateCard[[#This Row],[ServiceName]]&amp;Table_wabobpsvr_AzureCalc_AzureCalcRateCard[[#This Row],[Price_Level]]&amp;Table_wabobpsvr_AzureCalc_AzureCalcRateCard[[#This Row],[Region]]</f>
        <v>Geo Redundant Storage Standard IO - Table/Queue - Tier 3C</v>
      </c>
      <c r="C6048" t="s">
        <v>785</v>
      </c>
      <c r="D6048" t="s">
        <v>184</v>
      </c>
      <c r="E6048">
        <v>0.06</v>
      </c>
      <c r="F6048" t="s">
        <v>920</v>
      </c>
      <c r="G6048" s="784" t="s">
        <v>2076</v>
      </c>
      <c r="H6048" s="784" t="s">
        <v>2077</v>
      </c>
      <c r="I6048" s="784" t="s">
        <v>5019</v>
      </c>
    </row>
    <row r="6049" spans="1:9" hidden="1">
      <c r="A6049" t="str">
        <f>Table_wabobpsvr_AzureCalc_AzureCalcRateCard[[#This Row],[ServiceName]]&amp;Table_wabobpsvr_AzureCalc_AzureCalcRateCard[[#This Row],[Price_Level]]&amp;Table_wabobpsvr_AzureCalc_AzureCalcRateCard[[#This Row],[Region]]</f>
        <v>Geo Redundant Storage Standard IO - Table/Queue - Tier 3D</v>
      </c>
      <c r="C6049" t="s">
        <v>785</v>
      </c>
      <c r="D6049" t="s">
        <v>183</v>
      </c>
      <c r="E6049">
        <v>0.06</v>
      </c>
      <c r="F6049" t="s">
        <v>920</v>
      </c>
      <c r="G6049" s="784" t="s">
        <v>2076</v>
      </c>
      <c r="H6049" s="784" t="s">
        <v>2077</v>
      </c>
      <c r="I6049" s="784" t="s">
        <v>5019</v>
      </c>
    </row>
    <row r="6050" spans="1:9" hidden="1">
      <c r="A6050" t="str">
        <f>Table_wabobpsvr_AzureCalc_AzureCalcRateCard[[#This Row],[ServiceName]]&amp;Table_wabobpsvr_AzureCalc_AzureCalcRateCard[[#This Row],[Price_Level]]&amp;Table_wabobpsvr_AzureCalc_AzureCalcRateCard[[#This Row],[Region]]</f>
        <v>Geo Redundant Storage Standard IO - Table/Queue - Tier 4MOSP</v>
      </c>
      <c r="C6050" t="s">
        <v>785</v>
      </c>
      <c r="D6050" t="s">
        <v>627</v>
      </c>
      <c r="E6050">
        <v>6.5000000000000002E-2</v>
      </c>
      <c r="F6050" t="s">
        <v>921</v>
      </c>
      <c r="G6050" s="784" t="s">
        <v>4431</v>
      </c>
      <c r="H6050" s="784" t="s">
        <v>4431</v>
      </c>
      <c r="I6050" s="784" t="s">
        <v>5019</v>
      </c>
    </row>
    <row r="6051" spans="1:9" hidden="1">
      <c r="A6051" t="str">
        <f>Table_wabobpsvr_AzureCalc_AzureCalcRateCard[[#This Row],[ServiceName]]&amp;Table_wabobpsvr_AzureCalc_AzureCalcRateCard[[#This Row],[Price_Level]]&amp;Table_wabobpsvr_AzureCalc_AzureCalcRateCard[[#This Row],[Region]]</f>
        <v>Geo Redundant Storage Standard IO - Table/Queue - Tier 4A</v>
      </c>
      <c r="C6051" t="s">
        <v>785</v>
      </c>
      <c r="D6051" t="s">
        <v>181</v>
      </c>
      <c r="E6051">
        <v>0.06</v>
      </c>
      <c r="F6051" t="s">
        <v>921</v>
      </c>
      <c r="G6051" s="784" t="s">
        <v>2076</v>
      </c>
      <c r="H6051" s="784" t="s">
        <v>2077</v>
      </c>
      <c r="I6051" s="784" t="s">
        <v>5019</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2B</v>
      </c>
      <c r="C6052" t="s">
        <v>785</v>
      </c>
      <c r="D6052" t="s">
        <v>182</v>
      </c>
      <c r="E6052">
        <v>2.24E-2</v>
      </c>
      <c r="F6052" t="s">
        <v>904</v>
      </c>
      <c r="G6052" s="784" t="s">
        <v>2690</v>
      </c>
      <c r="H6052" s="784" t="s">
        <v>2691</v>
      </c>
      <c r="I6052" s="784" t="s">
        <v>4983</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Table/Queue - Tier 3D</v>
      </c>
      <c r="B6053" s="784"/>
      <c r="C6053" s="784" t="s">
        <v>785</v>
      </c>
      <c r="D6053" s="784" t="s">
        <v>183</v>
      </c>
      <c r="E6053" s="784">
        <v>4.4999999999999998E-2</v>
      </c>
      <c r="F6053" s="784" t="s">
        <v>931</v>
      </c>
      <c r="G6053" s="784" t="s">
        <v>2917</v>
      </c>
      <c r="H6053" s="784" t="s">
        <v>2918</v>
      </c>
      <c r="I6053" s="784" t="s">
        <v>4990</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Table/Queue - Tier 4MOSP</v>
      </c>
      <c r="B6054" s="784"/>
      <c r="C6054" s="784" t="s">
        <v>785</v>
      </c>
      <c r="D6054" s="784" t="s">
        <v>627</v>
      </c>
      <c r="E6054" s="784">
        <v>5.5E-2</v>
      </c>
      <c r="F6054" s="784" t="s">
        <v>932</v>
      </c>
      <c r="G6054" s="784" t="s">
        <v>4431</v>
      </c>
      <c r="H6054" s="784" t="s">
        <v>4431</v>
      </c>
      <c r="I6054" s="784" t="s">
        <v>4990</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Table/Queue - Tier 4A</v>
      </c>
      <c r="B6055" s="784"/>
      <c r="C6055" s="784" t="s">
        <v>785</v>
      </c>
      <c r="D6055" s="784" t="s">
        <v>181</v>
      </c>
      <c r="E6055" s="784">
        <v>4.4999999999999998E-2</v>
      </c>
      <c r="F6055" s="784" t="s">
        <v>932</v>
      </c>
      <c r="G6055" s="784" t="s">
        <v>2917</v>
      </c>
      <c r="H6055" s="784" t="s">
        <v>2918</v>
      </c>
      <c r="I6055" s="784" t="s">
        <v>4990</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Table/Queue - Tier 4B</v>
      </c>
      <c r="B6056" s="784"/>
      <c r="C6056" s="784" t="s">
        <v>785</v>
      </c>
      <c r="D6056" s="784" t="s">
        <v>182</v>
      </c>
      <c r="E6056" s="784">
        <v>4.4999999999999998E-2</v>
      </c>
      <c r="F6056" s="784" t="s">
        <v>932</v>
      </c>
      <c r="G6056" s="784" t="s">
        <v>2917</v>
      </c>
      <c r="H6056" s="784" t="s">
        <v>2918</v>
      </c>
      <c r="I6056" s="784" t="s">
        <v>4990</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4C</v>
      </c>
      <c r="B6057" s="784"/>
      <c r="C6057" s="784" t="s">
        <v>785</v>
      </c>
      <c r="D6057" s="784" t="s">
        <v>184</v>
      </c>
      <c r="E6057" s="784">
        <v>4.4999999999999998E-2</v>
      </c>
      <c r="F6057" s="784" t="s">
        <v>932</v>
      </c>
      <c r="G6057" s="784" t="s">
        <v>2917</v>
      </c>
      <c r="H6057" s="784" t="s">
        <v>2918</v>
      </c>
      <c r="I6057" s="784" t="s">
        <v>4990</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4D</v>
      </c>
      <c r="C6058" t="s">
        <v>785</v>
      </c>
      <c r="D6058" t="s">
        <v>183</v>
      </c>
      <c r="E6058">
        <v>4.4999999999999998E-2</v>
      </c>
      <c r="F6058" t="s">
        <v>932</v>
      </c>
      <c r="G6058" s="784" t="s">
        <v>2917</v>
      </c>
      <c r="H6058" s="784" t="s">
        <v>2918</v>
      </c>
      <c r="I6058" s="784" t="s">
        <v>4990</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5MOSP</v>
      </c>
      <c r="B6059" s="784"/>
      <c r="C6059" s="784" t="s">
        <v>785</v>
      </c>
      <c r="D6059" s="784" t="s">
        <v>627</v>
      </c>
      <c r="E6059" s="784">
        <v>4.4999999999999998E-2</v>
      </c>
      <c r="F6059" s="784" t="s">
        <v>933</v>
      </c>
      <c r="G6059" s="784" t="s">
        <v>4431</v>
      </c>
      <c r="H6059" s="784" t="s">
        <v>4431</v>
      </c>
      <c r="I6059" s="784" t="s">
        <v>4990</v>
      </c>
    </row>
    <row r="6060" spans="1:9" hidden="1">
      <c r="A6060" t="str">
        <f>Table_wabobpsvr_AzureCalc_AzureCalcRateCard[[#This Row],[ServiceName]]&amp;Table_wabobpsvr_AzureCalc_AzureCalcRateCard[[#This Row],[Price_Level]]&amp;Table_wabobpsvr_AzureCalc_AzureCalcRateCard[[#This Row],[Region]]</f>
        <v>Locally Redundant Storage Standard IO - Block Blob - Tier 2C</v>
      </c>
      <c r="C6060" t="s">
        <v>785</v>
      </c>
      <c r="D6060" t="s">
        <v>184</v>
      </c>
      <c r="E6060">
        <v>2.24E-2</v>
      </c>
      <c r="F6060" t="s">
        <v>904</v>
      </c>
      <c r="G6060" s="784" t="s">
        <v>2690</v>
      </c>
      <c r="H6060" s="784" t="s">
        <v>2691</v>
      </c>
      <c r="I6060" s="784" t="s">
        <v>4983</v>
      </c>
    </row>
    <row r="6061" spans="1:9" hidden="1">
      <c r="A6061" t="str">
        <f>Table_wabobpsvr_AzureCalc_AzureCalcRateCard[[#This Row],[ServiceName]]&amp;Table_wabobpsvr_AzureCalc_AzureCalcRateCard[[#This Row],[Price_Level]]&amp;Table_wabobpsvr_AzureCalc_AzureCalcRateCard[[#This Row],[Region]]</f>
        <v>Locally Redundant Storage Standard IO - Block Blob - Tier 2D</v>
      </c>
      <c r="C6061" t="s">
        <v>785</v>
      </c>
      <c r="D6061" t="s">
        <v>183</v>
      </c>
      <c r="E6061">
        <v>2.24E-2</v>
      </c>
      <c r="F6061" t="s">
        <v>904</v>
      </c>
      <c r="G6061" s="784" t="s">
        <v>2690</v>
      </c>
      <c r="H6061" s="784" t="s">
        <v>2691</v>
      </c>
      <c r="I6061" s="784" t="s">
        <v>4983</v>
      </c>
    </row>
    <row r="6062" spans="1:9" hidden="1">
      <c r="A6062" t="str">
        <f>Table_wabobpsvr_AzureCalc_AzureCalcRateCard[[#This Row],[ServiceName]]&amp;Table_wabobpsvr_AzureCalc_AzureCalcRateCard[[#This Row],[Price_Level]]&amp;Table_wabobpsvr_AzureCalc_AzureCalcRateCard[[#This Row],[Region]]</f>
        <v>Locally Redundant Storage Standard IO - Block Blob - Tier 3MOSP</v>
      </c>
      <c r="C6062" t="s">
        <v>785</v>
      </c>
      <c r="D6062" t="s">
        <v>627</v>
      </c>
      <c r="E6062">
        <v>2.3199999999999998E-2</v>
      </c>
      <c r="F6062" t="s">
        <v>905</v>
      </c>
      <c r="G6062" s="784" t="s">
        <v>4431</v>
      </c>
      <c r="H6062" s="784" t="s">
        <v>4431</v>
      </c>
      <c r="I6062" s="784" t="s">
        <v>4983</v>
      </c>
    </row>
    <row r="6063" spans="1:9" hidden="1">
      <c r="A6063" t="str">
        <f>Table_wabobpsvr_AzureCalc_AzureCalcRateCard[[#This Row],[ServiceName]]&amp;Table_wabobpsvr_AzureCalc_AzureCalcRateCard[[#This Row],[Price_Level]]&amp;Table_wabobpsvr_AzureCalc_AzureCalcRateCard[[#This Row],[Region]]</f>
        <v>Locally Redundant Storage Standard IO - Block Blob - Tier 3A</v>
      </c>
      <c r="C6063" t="s">
        <v>785</v>
      </c>
      <c r="D6063" t="s">
        <v>181</v>
      </c>
      <c r="E6063">
        <v>2.24E-2</v>
      </c>
      <c r="F6063" t="s">
        <v>905</v>
      </c>
      <c r="G6063" s="784" t="s">
        <v>2690</v>
      </c>
      <c r="H6063" s="784" t="s">
        <v>2691</v>
      </c>
      <c r="I6063" s="784" t="s">
        <v>4983</v>
      </c>
    </row>
    <row r="6064" spans="1:9" hidden="1">
      <c r="A6064" t="str">
        <f>Table_wabobpsvr_AzureCalc_AzureCalcRateCard[[#This Row],[ServiceName]]&amp;Table_wabobpsvr_AzureCalc_AzureCalcRateCard[[#This Row],[Price_Level]]&amp;Table_wabobpsvr_AzureCalc_AzureCalcRateCard[[#This Row],[Region]]</f>
        <v>Locally Redundant Storage Standard IO - Block Blob - Tier 3B</v>
      </c>
      <c r="C6064" t="s">
        <v>785</v>
      </c>
      <c r="D6064" t="s">
        <v>182</v>
      </c>
      <c r="E6064">
        <v>2.24E-2</v>
      </c>
      <c r="F6064" t="s">
        <v>905</v>
      </c>
      <c r="G6064" s="784" t="s">
        <v>2690</v>
      </c>
      <c r="H6064" s="784" t="s">
        <v>2691</v>
      </c>
      <c r="I6064" s="784" t="s">
        <v>4983</v>
      </c>
    </row>
    <row r="6065" spans="1:9" hidden="1">
      <c r="A6065" t="str">
        <f>Table_wabobpsvr_AzureCalc_AzureCalcRateCard[[#This Row],[ServiceName]]&amp;Table_wabobpsvr_AzureCalc_AzureCalcRateCard[[#This Row],[Price_Level]]&amp;Table_wabobpsvr_AzureCalc_AzureCalcRateCard[[#This Row],[Region]]</f>
        <v>Locally Redundant Storage Standard IO - Block Blob - Tier 3C</v>
      </c>
      <c r="C6065" t="s">
        <v>785</v>
      </c>
      <c r="D6065" t="s">
        <v>184</v>
      </c>
      <c r="E6065">
        <v>2.24E-2</v>
      </c>
      <c r="F6065" t="s">
        <v>905</v>
      </c>
      <c r="G6065" s="784" t="s">
        <v>2690</v>
      </c>
      <c r="H6065" s="784" t="s">
        <v>2691</v>
      </c>
      <c r="I6065" s="784" t="s">
        <v>4983</v>
      </c>
    </row>
    <row r="6066" spans="1:9" hidden="1">
      <c r="A6066" t="str">
        <f>Table_wabobpsvr_AzureCalc_AzureCalcRateCard[[#This Row],[ServiceName]]&amp;Table_wabobpsvr_AzureCalc_AzureCalcRateCard[[#This Row],[Price_Level]]&amp;Table_wabobpsvr_AzureCalc_AzureCalcRateCard[[#This Row],[Region]]</f>
        <v>Locally Redundant Storage Standard IO - Block Blob - Tier 3D</v>
      </c>
      <c r="C6066" t="s">
        <v>785</v>
      </c>
      <c r="D6066" t="s">
        <v>183</v>
      </c>
      <c r="E6066">
        <v>2.24E-2</v>
      </c>
      <c r="F6066" t="s">
        <v>905</v>
      </c>
      <c r="G6066" s="784" t="s">
        <v>2690</v>
      </c>
      <c r="H6066" s="784" t="s">
        <v>2691</v>
      </c>
      <c r="I6066" s="784" t="s">
        <v>4983</v>
      </c>
    </row>
    <row r="6067" spans="1:9" hidden="1">
      <c r="A6067" t="str">
        <f>Table_wabobpsvr_AzureCalc_AzureCalcRateCard[[#This Row],[ServiceName]]&amp;Table_wabobpsvr_AzureCalc_AzureCalcRateCard[[#This Row],[Price_Level]]&amp;Table_wabobpsvr_AzureCalc_AzureCalcRateCard[[#This Row],[Region]]</f>
        <v>Locally Redundant Storage Standard IO - Block Blob - Tier 4MOSP</v>
      </c>
      <c r="C6067" t="s">
        <v>785</v>
      </c>
      <c r="D6067" t="s">
        <v>627</v>
      </c>
      <c r="E6067">
        <v>2.2800000000000001E-2</v>
      </c>
      <c r="F6067" t="s">
        <v>906</v>
      </c>
      <c r="G6067" s="784" t="s">
        <v>4431</v>
      </c>
      <c r="H6067" s="784" t="s">
        <v>4431</v>
      </c>
      <c r="I6067" s="784" t="s">
        <v>4983</v>
      </c>
    </row>
    <row r="6068" spans="1:9" hidden="1">
      <c r="A6068" s="784" t="str">
        <f>Table_wabobpsvr_AzureCalc_AzureCalcRateCard[[#This Row],[ServiceName]]&amp;Table_wabobpsvr_AzureCalc_AzureCalcRateCard[[#This Row],[Price_Level]]&amp;Table_wabobpsvr_AzureCalc_AzureCalcRateCard[[#This Row],[Region]]</f>
        <v>Locally Redundant Storage Standard IO - Block Blob - Tier 4A</v>
      </c>
      <c r="B6068" s="784"/>
      <c r="C6068" s="784" t="s">
        <v>785</v>
      </c>
      <c r="D6068" s="784" t="s">
        <v>181</v>
      </c>
      <c r="E6068" s="784">
        <v>2.24E-2</v>
      </c>
      <c r="F6068" s="784" t="s">
        <v>906</v>
      </c>
      <c r="G6068" s="784" t="s">
        <v>2690</v>
      </c>
      <c r="H6068" s="784" t="s">
        <v>2691</v>
      </c>
      <c r="I6068" s="784" t="s">
        <v>4983</v>
      </c>
    </row>
    <row r="6069" spans="1:9" hidden="1">
      <c r="A6069" s="784" t="str">
        <f>Table_wabobpsvr_AzureCalc_AzureCalcRateCard[[#This Row],[ServiceName]]&amp;Table_wabobpsvr_AzureCalc_AzureCalcRateCard[[#This Row],[Price_Level]]&amp;Table_wabobpsvr_AzureCalc_AzureCalcRateCard[[#This Row],[Region]]</f>
        <v>Locally Redundant Storage Standard IO - Block Blob - Tier 4B</v>
      </c>
      <c r="B6069" s="784"/>
      <c r="C6069" s="784" t="s">
        <v>785</v>
      </c>
      <c r="D6069" s="784" t="s">
        <v>182</v>
      </c>
      <c r="E6069" s="784">
        <v>2.24E-2</v>
      </c>
      <c r="F6069" s="784" t="s">
        <v>906</v>
      </c>
      <c r="G6069" s="784" t="s">
        <v>2690</v>
      </c>
      <c r="H6069" s="784" t="s">
        <v>2691</v>
      </c>
      <c r="I6069" s="784" t="s">
        <v>4983</v>
      </c>
    </row>
    <row r="6070" spans="1:9" hidden="1">
      <c r="A6070" s="784" t="str">
        <f>Table_wabobpsvr_AzureCalc_AzureCalcRateCard[[#This Row],[ServiceName]]&amp;Table_wabobpsvr_AzureCalc_AzureCalcRateCard[[#This Row],[Price_Level]]&amp;Table_wabobpsvr_AzureCalc_AzureCalcRateCard[[#This Row],[Region]]</f>
        <v>Locally Redundant Storage Standard IO - Block Blob - Tier 4C</v>
      </c>
      <c r="B6070" s="784"/>
      <c r="C6070" s="784" t="s">
        <v>785</v>
      </c>
      <c r="D6070" s="784" t="s">
        <v>184</v>
      </c>
      <c r="E6070" s="784">
        <v>2.24E-2</v>
      </c>
      <c r="F6070" s="784" t="s">
        <v>906</v>
      </c>
      <c r="G6070" s="784" t="s">
        <v>2690</v>
      </c>
      <c r="H6070" s="784" t="s">
        <v>2691</v>
      </c>
      <c r="I6070" s="784" t="s">
        <v>4983</v>
      </c>
    </row>
    <row r="6071" spans="1:9" hidden="1">
      <c r="A6071" s="784" t="str">
        <f>Table_wabobpsvr_AzureCalc_AzureCalcRateCard[[#This Row],[ServiceName]]&amp;Table_wabobpsvr_AzureCalc_AzureCalcRateCard[[#This Row],[Price_Level]]&amp;Table_wabobpsvr_AzureCalc_AzureCalcRateCard[[#This Row],[Region]]</f>
        <v>Locally Redundant Storage Standard IO - Block Blob - Tier 4D</v>
      </c>
      <c r="B6071" s="784"/>
      <c r="C6071" s="784" t="s">
        <v>785</v>
      </c>
      <c r="D6071" s="784" t="s">
        <v>183</v>
      </c>
      <c r="E6071" s="784">
        <v>2.24E-2</v>
      </c>
      <c r="F6071" s="784" t="s">
        <v>906</v>
      </c>
      <c r="G6071" s="784" t="s">
        <v>2690</v>
      </c>
      <c r="H6071" s="784" t="s">
        <v>2691</v>
      </c>
      <c r="I6071" s="784" t="s">
        <v>4983</v>
      </c>
    </row>
    <row r="6072" spans="1:9" hidden="1">
      <c r="A6072" s="784" t="str">
        <f>Table_wabobpsvr_AzureCalc_AzureCalcRateCard[[#This Row],[ServiceName]]&amp;Table_wabobpsvr_AzureCalc_AzureCalcRateCard[[#This Row],[Price_Level]]&amp;Table_wabobpsvr_AzureCalc_AzureCalcRateCard[[#This Row],[Region]]</f>
        <v>Locally Redundant Storage Standard IO - Block Blob - Tier 5MOSP</v>
      </c>
      <c r="B6072" s="784"/>
      <c r="C6072" s="784" t="s">
        <v>785</v>
      </c>
      <c r="D6072" s="784" t="s">
        <v>627</v>
      </c>
      <c r="E6072" s="784">
        <v>2.24E-2</v>
      </c>
      <c r="F6072" s="784" t="s">
        <v>907</v>
      </c>
      <c r="G6072" s="784" t="s">
        <v>4431</v>
      </c>
      <c r="H6072" s="784" t="s">
        <v>4431</v>
      </c>
      <c r="I6072" s="784" t="s">
        <v>4983</v>
      </c>
    </row>
    <row r="6073" spans="1:9" hidden="1">
      <c r="A6073" t="str">
        <f>Table_wabobpsvr_AzureCalc_AzureCalcRateCard[[#This Row],[ServiceName]]&amp;Table_wabobpsvr_AzureCalc_AzureCalcRateCard[[#This Row],[Price_Level]]&amp;Table_wabobpsvr_AzureCalc_AzureCalcRateCard[[#This Row],[Region]]</f>
        <v>Locally Redundant Storage Standard IO - Block Blob - Tier 5A</v>
      </c>
      <c r="C6073" t="s">
        <v>785</v>
      </c>
      <c r="D6073" t="s">
        <v>181</v>
      </c>
      <c r="E6073">
        <v>2.24E-2</v>
      </c>
      <c r="F6073" t="s">
        <v>907</v>
      </c>
      <c r="G6073" s="784" t="s">
        <v>2690</v>
      </c>
      <c r="H6073" s="784" t="s">
        <v>2691</v>
      </c>
      <c r="I6073" s="784" t="s">
        <v>4983</v>
      </c>
    </row>
    <row r="6074" spans="1:9" hidden="1">
      <c r="A6074" t="str">
        <f>Table_wabobpsvr_AzureCalc_AzureCalcRateCard[[#This Row],[ServiceName]]&amp;Table_wabobpsvr_AzureCalc_AzureCalcRateCard[[#This Row],[Price_Level]]&amp;Table_wabobpsvr_AzureCalc_AzureCalcRateCard[[#This Row],[Region]]</f>
        <v>Locally Redundant Storage Standard IO - Block Blob - Tier 5B</v>
      </c>
      <c r="C6074" t="s">
        <v>785</v>
      </c>
      <c r="D6074" t="s">
        <v>182</v>
      </c>
      <c r="E6074">
        <v>2.24E-2</v>
      </c>
      <c r="F6074" t="s">
        <v>907</v>
      </c>
      <c r="G6074" s="784" t="s">
        <v>2690</v>
      </c>
      <c r="H6074" s="784" t="s">
        <v>2691</v>
      </c>
      <c r="I6074" s="784" t="s">
        <v>4983</v>
      </c>
    </row>
    <row r="6075" spans="1:9" hidden="1">
      <c r="A6075" t="str">
        <f>Table_wabobpsvr_AzureCalc_AzureCalcRateCard[[#This Row],[ServiceName]]&amp;Table_wabobpsvr_AzureCalc_AzureCalcRateCard[[#This Row],[Price_Level]]&amp;Table_wabobpsvr_AzureCalc_AzureCalcRateCard[[#This Row],[Region]]</f>
        <v>Locally Redundant Storage Standard IO - Block Blob - Tier 5C</v>
      </c>
      <c r="C6075" t="s">
        <v>785</v>
      </c>
      <c r="D6075" t="s">
        <v>184</v>
      </c>
      <c r="E6075">
        <v>2.24E-2</v>
      </c>
      <c r="F6075" t="s">
        <v>907</v>
      </c>
      <c r="G6075" s="784" t="s">
        <v>2690</v>
      </c>
      <c r="H6075" s="784" t="s">
        <v>2691</v>
      </c>
      <c r="I6075" s="784" t="s">
        <v>4983</v>
      </c>
    </row>
    <row r="6076" spans="1:9" hidden="1">
      <c r="A6076" t="str">
        <f>Table_wabobpsvr_AzureCalc_AzureCalcRateCard[[#This Row],[ServiceName]]&amp;Table_wabobpsvr_AzureCalc_AzureCalcRateCard[[#This Row],[Price_Level]]&amp;Table_wabobpsvr_AzureCalc_AzureCalcRateCard[[#This Row],[Region]]</f>
        <v>Locally Redundant Storage Standard IO - Block Blob - Tier 5D</v>
      </c>
      <c r="C6076" t="s">
        <v>785</v>
      </c>
      <c r="D6076" t="s">
        <v>183</v>
      </c>
      <c r="E6076">
        <v>2.24E-2</v>
      </c>
      <c r="F6076" t="s">
        <v>907</v>
      </c>
      <c r="G6076" s="784" t="s">
        <v>2690</v>
      </c>
      <c r="H6076" s="784" t="s">
        <v>2691</v>
      </c>
      <c r="I6076" s="784" t="s">
        <v>4983</v>
      </c>
    </row>
    <row r="6077" spans="1:9" hidden="1">
      <c r="A6077" t="str">
        <f>Table_wabobpsvr_AzureCalc_AzureCalcRateCard[[#This Row],[ServiceName]]&amp;Table_wabobpsvr_AzureCalc_AzureCalcRateCard[[#This Row],[Price_Level]]&amp;Table_wabobpsvr_AzureCalc_AzureCalcRateCard[[#This Row],[Region]]</f>
        <v>Locally Redundant Storage Standard IO - Table/Queue - Tier 5A</v>
      </c>
      <c r="C6077" t="s">
        <v>785</v>
      </c>
      <c r="D6077" t="s">
        <v>181</v>
      </c>
      <c r="E6077">
        <v>4.4999999999999998E-2</v>
      </c>
      <c r="F6077" t="s">
        <v>933</v>
      </c>
      <c r="G6077" s="784" t="s">
        <v>2917</v>
      </c>
      <c r="H6077" s="784" t="s">
        <v>2918</v>
      </c>
      <c r="I6077" s="784" t="s">
        <v>4990</v>
      </c>
    </row>
    <row r="6078" spans="1:9" hidden="1">
      <c r="A6078" t="str">
        <f>Table_wabobpsvr_AzureCalc_AzureCalcRateCard[[#This Row],[ServiceName]]&amp;Table_wabobpsvr_AzureCalc_AzureCalcRateCard[[#This Row],[Price_Level]]&amp;Table_wabobpsvr_AzureCalc_AzureCalcRateCard[[#This Row],[Region]]</f>
        <v>Locally Redundant Storage Standard IO - Table/Queue - Tier 5B</v>
      </c>
      <c r="C6078" t="s">
        <v>785</v>
      </c>
      <c r="D6078" t="s">
        <v>182</v>
      </c>
      <c r="E6078">
        <v>4.4999999999999998E-2</v>
      </c>
      <c r="F6078" t="s">
        <v>933</v>
      </c>
      <c r="G6078" s="784" t="s">
        <v>2917</v>
      </c>
      <c r="H6078" s="784" t="s">
        <v>2918</v>
      </c>
      <c r="I6078" s="784" t="s">
        <v>4990</v>
      </c>
    </row>
    <row r="6079" spans="1:9" hidden="1">
      <c r="A6079" t="str">
        <f>Table_wabobpsvr_AzureCalc_AzureCalcRateCard[[#This Row],[ServiceName]]&amp;Table_wabobpsvr_AzureCalc_AzureCalcRateCard[[#This Row],[Price_Level]]&amp;Table_wabobpsvr_AzureCalc_AzureCalcRateCard[[#This Row],[Region]]</f>
        <v>Locally Redundant Storage Standard IO - Table/Queue - Tier 5C</v>
      </c>
      <c r="C6079" t="s">
        <v>785</v>
      </c>
      <c r="D6079" t="s">
        <v>184</v>
      </c>
      <c r="E6079">
        <v>4.4999999999999998E-2</v>
      </c>
      <c r="F6079" t="s">
        <v>933</v>
      </c>
      <c r="G6079" s="784" t="s">
        <v>2917</v>
      </c>
      <c r="H6079" s="784" t="s">
        <v>2918</v>
      </c>
      <c r="I6079" s="784" t="s">
        <v>4990</v>
      </c>
    </row>
    <row r="6080" spans="1:9" hidden="1">
      <c r="A6080" t="str">
        <f>Table_wabobpsvr_AzureCalc_AzureCalcRateCard[[#This Row],[ServiceName]]&amp;Table_wabobpsvr_AzureCalc_AzureCalcRateCard[[#This Row],[Price_Level]]&amp;Table_wabobpsvr_AzureCalc_AzureCalcRateCard[[#This Row],[Region]]</f>
        <v>Locally Redundant Storage Standard IO - Table/Queue - Tier 5D</v>
      </c>
      <c r="C6080" t="s">
        <v>785</v>
      </c>
      <c r="D6080" t="s">
        <v>183</v>
      </c>
      <c r="E6080">
        <v>4.4999999999999998E-2</v>
      </c>
      <c r="F6080" t="s">
        <v>933</v>
      </c>
      <c r="G6080" s="784" t="s">
        <v>2917</v>
      </c>
      <c r="H6080" s="784" t="s">
        <v>2918</v>
      </c>
      <c r="I6080" s="784" t="s">
        <v>4990</v>
      </c>
    </row>
    <row r="6081" spans="1:9" hidden="1">
      <c r="A6081" t="str">
        <f>Table_wabobpsvr_AzureCalc_AzureCalcRateCard[[#This Row],[ServiceName]]&amp;Table_wabobpsvr_AzureCalc_AzureCalcRateCard[[#This Row],[Price_Level]]&amp;Table_wabobpsvr_AzureCalc_AzureCalcRateCard[[#This Row],[Region]]</f>
        <v>SQL DB Standard S0 Secondary Database HoursMOSP15</v>
      </c>
      <c r="B6081">
        <v>15</v>
      </c>
      <c r="C6081" t="s">
        <v>91</v>
      </c>
      <c r="D6081" t="s">
        <v>627</v>
      </c>
      <c r="E6081">
        <v>1.72E-2</v>
      </c>
      <c r="F6081" t="s">
        <v>1095</v>
      </c>
      <c r="G6081" s="784" t="s">
        <v>4431</v>
      </c>
      <c r="H6081" s="784" t="s">
        <v>4431</v>
      </c>
      <c r="I6081" s="784" t="s">
        <v>5816</v>
      </c>
    </row>
    <row r="6082" spans="1:9" hidden="1">
      <c r="A6082" t="str">
        <f>Table_wabobpsvr_AzureCalc_AzureCalcRateCard[[#This Row],[ServiceName]]&amp;Table_wabobpsvr_AzureCalc_AzureCalcRateCard[[#This Row],[Price_Level]]&amp;Table_wabobpsvr_AzureCalc_AzureCalcRateCard[[#This Row],[Region]]</f>
        <v>SQL DB Standard S0 Secondary Database HoursA15</v>
      </c>
      <c r="B6082">
        <v>15</v>
      </c>
      <c r="C6082" t="s">
        <v>91</v>
      </c>
      <c r="D6082" t="s">
        <v>181</v>
      </c>
      <c r="E6082">
        <v>1.6684000000000001E-2</v>
      </c>
      <c r="F6082" t="s">
        <v>1095</v>
      </c>
      <c r="G6082" s="784" t="s">
        <v>2632</v>
      </c>
      <c r="H6082" s="784" t="s">
        <v>2633</v>
      </c>
      <c r="I6082" s="784" t="s">
        <v>5816</v>
      </c>
    </row>
    <row r="6083" spans="1:9" hidden="1">
      <c r="A6083" s="784" t="str">
        <f>Table_wabobpsvr_AzureCalc_AzureCalcRateCard[[#This Row],[ServiceName]]&amp;Table_wabobpsvr_AzureCalc_AzureCalcRateCard[[#This Row],[Price_Level]]&amp;Table_wabobpsvr_AzureCalc_AzureCalcRateCard[[#This Row],[Region]]</f>
        <v>SQL DB Standard S0 Secondary Database HoursB15</v>
      </c>
      <c r="B6083" s="784">
        <v>15</v>
      </c>
      <c r="C6083" s="784" t="s">
        <v>91</v>
      </c>
      <c r="D6083" s="784" t="s">
        <v>182</v>
      </c>
      <c r="E6083" s="784">
        <v>1.6167999999999998E-2</v>
      </c>
      <c r="F6083" s="784" t="s">
        <v>1095</v>
      </c>
      <c r="G6083" s="784" t="s">
        <v>2632</v>
      </c>
      <c r="H6083" s="784" t="s">
        <v>2633</v>
      </c>
      <c r="I6083" s="784" t="s">
        <v>5816</v>
      </c>
    </row>
    <row r="6084" spans="1:9" hidden="1">
      <c r="A6084" s="784" t="str">
        <f>Table_wabobpsvr_AzureCalc_AzureCalcRateCard[[#This Row],[ServiceName]]&amp;Table_wabobpsvr_AzureCalc_AzureCalcRateCard[[#This Row],[Price_Level]]&amp;Table_wabobpsvr_AzureCalc_AzureCalcRateCard[[#This Row],[Region]]</f>
        <v>SQL DB Standard S0 Secondary Database HoursC15</v>
      </c>
      <c r="B6084" s="784">
        <v>15</v>
      </c>
      <c r="C6084" s="784" t="s">
        <v>91</v>
      </c>
      <c r="D6084" s="784" t="s">
        <v>184</v>
      </c>
      <c r="E6084" s="784">
        <v>1.5651999999999999E-2</v>
      </c>
      <c r="F6084" s="784" t="s">
        <v>1095</v>
      </c>
      <c r="G6084" s="784" t="s">
        <v>2632</v>
      </c>
      <c r="H6084" s="784" t="s">
        <v>2633</v>
      </c>
      <c r="I6084" s="784" t="s">
        <v>5816</v>
      </c>
    </row>
    <row r="6085" spans="1:9" hidden="1">
      <c r="A6085" s="784" t="str">
        <f>Table_wabobpsvr_AzureCalc_AzureCalcRateCard[[#This Row],[ServiceName]]&amp;Table_wabobpsvr_AzureCalc_AzureCalcRateCard[[#This Row],[Price_Level]]&amp;Table_wabobpsvr_AzureCalc_AzureCalcRateCard[[#This Row],[Region]]</f>
        <v>SQL DB Standard S0 Secondary Database HoursD15</v>
      </c>
      <c r="B6085" s="784">
        <v>15</v>
      </c>
      <c r="C6085" s="784" t="s">
        <v>91</v>
      </c>
      <c r="D6085" s="784" t="s">
        <v>183</v>
      </c>
      <c r="E6085" s="784">
        <v>1.5136E-2</v>
      </c>
      <c r="F6085" s="784" t="s">
        <v>1095</v>
      </c>
      <c r="G6085" s="784" t="s">
        <v>2632</v>
      </c>
      <c r="H6085" s="784" t="s">
        <v>2633</v>
      </c>
      <c r="I6085" s="784" t="s">
        <v>5816</v>
      </c>
    </row>
    <row r="6086" spans="1:9" hidden="1">
      <c r="A6086" s="784" t="str">
        <f>Table_wabobpsvr_AzureCalc_AzureCalcRateCard[[#This Row],[ServiceName]]&amp;Table_wabobpsvr_AzureCalc_AzureCalcRateCard[[#This Row],[Price_Level]]&amp;Table_wabobpsvr_AzureCalc_AzureCalcRateCard[[#This Row],[Region]]</f>
        <v>SQL DB Standard S1 Database HoursMOSP15</v>
      </c>
      <c r="B6086" s="784">
        <v>15</v>
      </c>
      <c r="C6086" s="784" t="s">
        <v>91</v>
      </c>
      <c r="D6086" s="784" t="s">
        <v>627</v>
      </c>
      <c r="E6086" s="784">
        <v>4.5900000000000003E-2</v>
      </c>
      <c r="F6086" s="784" t="s">
        <v>1096</v>
      </c>
      <c r="G6086" s="784" t="s">
        <v>4431</v>
      </c>
      <c r="H6086" s="784" t="s">
        <v>4431</v>
      </c>
      <c r="I6086" s="784" t="s">
        <v>5817</v>
      </c>
    </row>
    <row r="6087" spans="1:9" hidden="1">
      <c r="A6087" s="784" t="str">
        <f>Table_wabobpsvr_AzureCalc_AzureCalcRateCard[[#This Row],[ServiceName]]&amp;Table_wabobpsvr_AzureCalc_AzureCalcRateCard[[#This Row],[Price_Level]]&amp;Table_wabobpsvr_AzureCalc_AzureCalcRateCard[[#This Row],[Region]]</f>
        <v>SQL DB Standard S1 Database HoursA15</v>
      </c>
      <c r="B6087" s="784">
        <v>15</v>
      </c>
      <c r="C6087" s="784" t="s">
        <v>91</v>
      </c>
      <c r="D6087" s="784" t="s">
        <v>181</v>
      </c>
      <c r="E6087" s="784">
        <v>4.4523E-2</v>
      </c>
      <c r="F6087" s="784" t="s">
        <v>1096</v>
      </c>
      <c r="G6087" s="784" t="s">
        <v>3340</v>
      </c>
      <c r="H6087" s="784" t="s">
        <v>3341</v>
      </c>
      <c r="I6087" s="784" t="s">
        <v>5817</v>
      </c>
    </row>
    <row r="6088" spans="1:9" hidden="1">
      <c r="A6088" t="str">
        <f>Table_wabobpsvr_AzureCalc_AzureCalcRateCard[[#This Row],[ServiceName]]&amp;Table_wabobpsvr_AzureCalc_AzureCalcRateCard[[#This Row],[Price_Level]]&amp;Table_wabobpsvr_AzureCalc_AzureCalcRateCard[[#This Row],[Region]]</f>
        <v>SQL DB Standard S1 Database HoursB15</v>
      </c>
      <c r="B6088">
        <v>15</v>
      </c>
      <c r="C6088" t="s">
        <v>91</v>
      </c>
      <c r="D6088" t="s">
        <v>182</v>
      </c>
      <c r="E6088">
        <v>4.3145999999999997E-2</v>
      </c>
      <c r="F6088" t="s">
        <v>1096</v>
      </c>
      <c r="G6088" s="784" t="s">
        <v>3340</v>
      </c>
      <c r="H6088" s="784" t="s">
        <v>3341</v>
      </c>
      <c r="I6088" s="784" t="s">
        <v>5817</v>
      </c>
    </row>
    <row r="6089" spans="1:9" hidden="1">
      <c r="A6089" t="str">
        <f>Table_wabobpsvr_AzureCalc_AzureCalcRateCard[[#This Row],[ServiceName]]&amp;Table_wabobpsvr_AzureCalc_AzureCalcRateCard[[#This Row],[Price_Level]]&amp;Table_wabobpsvr_AzureCalc_AzureCalcRateCard[[#This Row],[Region]]</f>
        <v>SQL DB Standard S1 Database HoursC15</v>
      </c>
      <c r="B6089">
        <v>15</v>
      </c>
      <c r="C6089" t="s">
        <v>91</v>
      </c>
      <c r="D6089" t="s">
        <v>184</v>
      </c>
      <c r="E6089">
        <v>4.1769000000000001E-2</v>
      </c>
      <c r="F6089" t="s">
        <v>1096</v>
      </c>
      <c r="G6089" s="784" t="s">
        <v>3340</v>
      </c>
      <c r="H6089" s="784" t="s">
        <v>3341</v>
      </c>
      <c r="I6089" s="784" t="s">
        <v>5817</v>
      </c>
    </row>
    <row r="6090" spans="1:9" hidden="1">
      <c r="A6090" t="str">
        <f>Table_wabobpsvr_AzureCalc_AzureCalcRateCard[[#This Row],[ServiceName]]&amp;Table_wabobpsvr_AzureCalc_AzureCalcRateCard[[#This Row],[Price_Level]]&amp;Table_wabobpsvr_AzureCalc_AzureCalcRateCard[[#This Row],[Region]]</f>
        <v>SQL DB Standard S1 Database HoursD15</v>
      </c>
      <c r="B6090">
        <v>15</v>
      </c>
      <c r="C6090" t="s">
        <v>91</v>
      </c>
      <c r="D6090" t="s">
        <v>183</v>
      </c>
      <c r="E6090">
        <v>4.0391999999999997E-2</v>
      </c>
      <c r="F6090" t="s">
        <v>1096</v>
      </c>
      <c r="G6090" s="784" t="s">
        <v>3340</v>
      </c>
      <c r="H6090" s="784" t="s">
        <v>3341</v>
      </c>
      <c r="I6090" s="784" t="s">
        <v>5817</v>
      </c>
    </row>
    <row r="6091" spans="1:9" hidden="1">
      <c r="A6091" t="str">
        <f>Table_wabobpsvr_AzureCalc_AzureCalcRateCard[[#This Row],[ServiceName]]&amp;Table_wabobpsvr_AzureCalc_AzureCalcRateCard[[#This Row],[Price_Level]]&amp;Table_wabobpsvr_AzureCalc_AzureCalcRateCard[[#This Row],[Region]]</f>
        <v>SQL DB Standard S1 Secondary Database HoursMOSP15</v>
      </c>
      <c r="B6091">
        <v>15</v>
      </c>
      <c r="C6091" t="s">
        <v>91</v>
      </c>
      <c r="D6091" t="s">
        <v>627</v>
      </c>
      <c r="E6091">
        <v>3.44E-2</v>
      </c>
      <c r="F6091" t="s">
        <v>1097</v>
      </c>
      <c r="G6091" s="784" t="s">
        <v>4431</v>
      </c>
      <c r="H6091" s="784" t="s">
        <v>4431</v>
      </c>
      <c r="I6091" s="784" t="s">
        <v>5818</v>
      </c>
    </row>
    <row r="6092" spans="1:9" hidden="1">
      <c r="A6092" t="str">
        <f>Table_wabobpsvr_AzureCalc_AzureCalcRateCard[[#This Row],[ServiceName]]&amp;Table_wabobpsvr_AzureCalc_AzureCalcRateCard[[#This Row],[Price_Level]]&amp;Table_wabobpsvr_AzureCalc_AzureCalcRateCard[[#This Row],[Region]]</f>
        <v>SQL DB Standard S1 Secondary Database HoursA15</v>
      </c>
      <c r="B6092">
        <v>15</v>
      </c>
      <c r="C6092" t="s">
        <v>91</v>
      </c>
      <c r="D6092" t="s">
        <v>181</v>
      </c>
      <c r="E6092">
        <v>3.3368000000000002E-2</v>
      </c>
      <c r="F6092" t="s">
        <v>1097</v>
      </c>
      <c r="G6092" s="784" t="s">
        <v>3604</v>
      </c>
      <c r="H6092" s="784" t="s">
        <v>3605</v>
      </c>
      <c r="I6092" s="784" t="s">
        <v>5818</v>
      </c>
    </row>
    <row r="6093" spans="1:9" hidden="1">
      <c r="A6093" t="str">
        <f>Table_wabobpsvr_AzureCalc_AzureCalcRateCard[[#This Row],[ServiceName]]&amp;Table_wabobpsvr_AzureCalc_AzureCalcRateCard[[#This Row],[Price_Level]]&amp;Table_wabobpsvr_AzureCalc_AzureCalcRateCard[[#This Row],[Region]]</f>
        <v>SQL DB Standard S1 Secondary Database HoursB15</v>
      </c>
      <c r="B6093">
        <v>15</v>
      </c>
      <c r="C6093" t="s">
        <v>91</v>
      </c>
      <c r="D6093" t="s">
        <v>182</v>
      </c>
      <c r="E6093">
        <v>3.2335999999999997E-2</v>
      </c>
      <c r="F6093" t="s">
        <v>1097</v>
      </c>
      <c r="G6093" s="784" t="s">
        <v>3604</v>
      </c>
      <c r="H6093" s="784" t="s">
        <v>3605</v>
      </c>
      <c r="I6093" s="784" t="s">
        <v>5818</v>
      </c>
    </row>
    <row r="6094" spans="1:9" hidden="1">
      <c r="A6094" t="str">
        <f>Table_wabobpsvr_AzureCalc_AzureCalcRateCard[[#This Row],[ServiceName]]&amp;Table_wabobpsvr_AzureCalc_AzureCalcRateCard[[#This Row],[Price_Level]]&amp;Table_wabobpsvr_AzureCalc_AzureCalcRateCard[[#This Row],[Region]]</f>
        <v>SQL DB Standard S1 Secondary Database HoursC15</v>
      </c>
      <c r="B6094">
        <v>15</v>
      </c>
      <c r="C6094" t="s">
        <v>91</v>
      </c>
      <c r="D6094" t="s">
        <v>184</v>
      </c>
      <c r="E6094">
        <v>3.1303999999999998E-2</v>
      </c>
      <c r="F6094" t="s">
        <v>1097</v>
      </c>
      <c r="G6094" s="784" t="s">
        <v>3604</v>
      </c>
      <c r="H6094" s="784" t="s">
        <v>3605</v>
      </c>
      <c r="I6094" s="784" t="s">
        <v>5818</v>
      </c>
    </row>
    <row r="6095" spans="1:9" hidden="1">
      <c r="A6095" t="str">
        <f>Table_wabobpsvr_AzureCalc_AzureCalcRateCard[[#This Row],[ServiceName]]&amp;Table_wabobpsvr_AzureCalc_AzureCalcRateCard[[#This Row],[Price_Level]]&amp;Table_wabobpsvr_AzureCalc_AzureCalcRateCard[[#This Row],[Region]]</f>
        <v>SQL DB Standard S1 Secondary Database HoursD15</v>
      </c>
      <c r="B6095">
        <v>15</v>
      </c>
      <c r="C6095" t="s">
        <v>91</v>
      </c>
      <c r="D6095" t="s">
        <v>183</v>
      </c>
      <c r="E6095">
        <v>3.0272E-2</v>
      </c>
      <c r="F6095" t="s">
        <v>1097</v>
      </c>
      <c r="G6095" s="784" t="s">
        <v>3604</v>
      </c>
      <c r="H6095" s="784" t="s">
        <v>3605</v>
      </c>
      <c r="I6095" s="784" t="s">
        <v>5818</v>
      </c>
    </row>
    <row r="6096" spans="1:9" hidden="1">
      <c r="A6096" t="str">
        <f>Table_wabobpsvr_AzureCalc_AzureCalcRateCard[[#This Row],[ServiceName]]&amp;Table_wabobpsvr_AzureCalc_AzureCalcRateCard[[#This Row],[Price_Level]]&amp;Table_wabobpsvr_AzureCalc_AzureCalcRateCard[[#This Row],[Region]]</f>
        <v>SQL DB Standard S2 Database HoursMOSP15</v>
      </c>
      <c r="B6096">
        <v>15</v>
      </c>
      <c r="C6096" t="s">
        <v>91</v>
      </c>
      <c r="D6096" t="s">
        <v>627</v>
      </c>
      <c r="E6096">
        <v>0.11459999999999999</v>
      </c>
      <c r="F6096" t="s">
        <v>1087</v>
      </c>
      <c r="G6096" s="784" t="s">
        <v>4431</v>
      </c>
      <c r="H6096" s="784" t="s">
        <v>4431</v>
      </c>
      <c r="I6096" s="784" t="s">
        <v>5819</v>
      </c>
    </row>
    <row r="6097" spans="1:9" hidden="1">
      <c r="A6097" t="str">
        <f>Table_wabobpsvr_AzureCalc_AzureCalcRateCard[[#This Row],[ServiceName]]&amp;Table_wabobpsvr_AzureCalc_AzureCalcRateCard[[#This Row],[Price_Level]]&amp;Table_wabobpsvr_AzureCalc_AzureCalcRateCard[[#This Row],[Region]]</f>
        <v>SQL DB Standard S2 Database HoursA15</v>
      </c>
      <c r="B6097">
        <v>15</v>
      </c>
      <c r="C6097" t="s">
        <v>91</v>
      </c>
      <c r="D6097" t="s">
        <v>181</v>
      </c>
      <c r="E6097">
        <v>0.111162</v>
      </c>
      <c r="F6097" t="s">
        <v>1087</v>
      </c>
      <c r="G6097" s="784" t="s">
        <v>3342</v>
      </c>
      <c r="H6097" s="784" t="s">
        <v>3343</v>
      </c>
      <c r="I6097" s="784" t="s">
        <v>5819</v>
      </c>
    </row>
    <row r="6098" spans="1:9" hidden="1">
      <c r="A6098" s="784" t="str">
        <f>Table_wabobpsvr_AzureCalc_AzureCalcRateCard[[#This Row],[ServiceName]]&amp;Table_wabobpsvr_AzureCalc_AzureCalcRateCard[[#This Row],[Price_Level]]&amp;Table_wabobpsvr_AzureCalc_AzureCalcRateCard[[#This Row],[Region]]</f>
        <v>SQL DB Standard S2 Database HoursB15</v>
      </c>
      <c r="B6098" s="784">
        <v>15</v>
      </c>
      <c r="C6098" s="784" t="s">
        <v>91</v>
      </c>
      <c r="D6098" s="784" t="s">
        <v>182</v>
      </c>
      <c r="E6098" s="784">
        <v>0.107724</v>
      </c>
      <c r="F6098" s="784" t="s">
        <v>1087</v>
      </c>
      <c r="G6098" s="784" t="s">
        <v>3342</v>
      </c>
      <c r="H6098" s="784" t="s">
        <v>3343</v>
      </c>
      <c r="I6098" s="784" t="s">
        <v>5819</v>
      </c>
    </row>
    <row r="6099" spans="1:9" hidden="1">
      <c r="A6099" s="784" t="str">
        <f>Table_wabobpsvr_AzureCalc_AzureCalcRateCard[[#This Row],[ServiceName]]&amp;Table_wabobpsvr_AzureCalc_AzureCalcRateCard[[#This Row],[Price_Level]]&amp;Table_wabobpsvr_AzureCalc_AzureCalcRateCard[[#This Row],[Region]]</f>
        <v>SQL DB Standard S2 Database HoursC15</v>
      </c>
      <c r="B6099" s="784">
        <v>15</v>
      </c>
      <c r="C6099" s="784" t="s">
        <v>91</v>
      </c>
      <c r="D6099" s="784" t="s">
        <v>184</v>
      </c>
      <c r="E6099" s="784">
        <v>0.104286</v>
      </c>
      <c r="F6099" s="784" t="s">
        <v>1087</v>
      </c>
      <c r="G6099" s="784" t="s">
        <v>3342</v>
      </c>
      <c r="H6099" s="784" t="s">
        <v>3343</v>
      </c>
      <c r="I6099" s="784" t="s">
        <v>5819</v>
      </c>
    </row>
    <row r="6100" spans="1:9" hidden="1">
      <c r="A6100" s="784" t="str">
        <f>Table_wabobpsvr_AzureCalc_AzureCalcRateCard[[#This Row],[ServiceName]]&amp;Table_wabobpsvr_AzureCalc_AzureCalcRateCard[[#This Row],[Price_Level]]&amp;Table_wabobpsvr_AzureCalc_AzureCalcRateCard[[#This Row],[Region]]</f>
        <v>SQL DB Standard S2 Database HoursD15</v>
      </c>
      <c r="B6100" s="784">
        <v>15</v>
      </c>
      <c r="C6100" s="784" t="s">
        <v>91</v>
      </c>
      <c r="D6100" s="784" t="s">
        <v>183</v>
      </c>
      <c r="E6100" s="784">
        <v>0.10084799999999999</v>
      </c>
      <c r="F6100" s="784" t="s">
        <v>1087</v>
      </c>
      <c r="G6100" s="784" t="s">
        <v>3342</v>
      </c>
      <c r="H6100" s="784" t="s">
        <v>3343</v>
      </c>
      <c r="I6100" s="784" t="s">
        <v>5819</v>
      </c>
    </row>
    <row r="6101" spans="1:9" hidden="1">
      <c r="A6101" s="784" t="str">
        <f>Table_wabobpsvr_AzureCalc_AzureCalcRateCard[[#This Row],[ServiceName]]&amp;Table_wabobpsvr_AzureCalc_AzureCalcRateCard[[#This Row],[Price_Level]]&amp;Table_wabobpsvr_AzureCalc_AzureCalcRateCard[[#This Row],[Region]]</f>
        <v>Premium P1 Secondary Active Geo Database DaysMOSP15</v>
      </c>
      <c r="B6101" s="784">
        <v>15</v>
      </c>
      <c r="C6101" s="784" t="s">
        <v>1119</v>
      </c>
      <c r="D6101" s="784" t="s">
        <v>627</v>
      </c>
      <c r="E6101" s="784">
        <v>16.52</v>
      </c>
      <c r="F6101" s="784" t="s">
        <v>1279</v>
      </c>
      <c r="G6101" s="784" t="s">
        <v>4431</v>
      </c>
      <c r="H6101" s="784" t="s">
        <v>4431</v>
      </c>
      <c r="I6101" s="784" t="s">
        <v>5820</v>
      </c>
    </row>
    <row r="6102" spans="1:9" hidden="1">
      <c r="A6102" s="784" t="str">
        <f>Table_wabobpsvr_AzureCalc_AzureCalcRateCard[[#This Row],[ServiceName]]&amp;Table_wabobpsvr_AzureCalc_AzureCalcRateCard[[#This Row],[Price_Level]]&amp;Table_wabobpsvr_AzureCalc_AzureCalcRateCard[[#This Row],[Region]]</f>
        <v>Premium P1 Secondary Active Geo Database DaysA15</v>
      </c>
      <c r="B6102" s="784">
        <v>15</v>
      </c>
      <c r="C6102" s="784" t="s">
        <v>1119</v>
      </c>
      <c r="D6102" s="784" t="s">
        <v>181</v>
      </c>
      <c r="E6102" s="784">
        <v>16.0244</v>
      </c>
      <c r="F6102" s="784" t="s">
        <v>1279</v>
      </c>
      <c r="G6102" s="784" t="s">
        <v>3817</v>
      </c>
      <c r="H6102" s="784" t="s">
        <v>3818</v>
      </c>
      <c r="I6102" s="784" t="s">
        <v>5820</v>
      </c>
    </row>
    <row r="6103" spans="1:9" hidden="1">
      <c r="A6103" t="str">
        <f>Table_wabobpsvr_AzureCalc_AzureCalcRateCard[[#This Row],[ServiceName]]&amp;Table_wabobpsvr_AzureCalc_AzureCalcRateCard[[#This Row],[Price_Level]]&amp;Table_wabobpsvr_AzureCalc_AzureCalcRateCard[[#This Row],[Region]]</f>
        <v>Premium P1 Secondary Active Geo Database DaysB15</v>
      </c>
      <c r="B6103">
        <v>15</v>
      </c>
      <c r="C6103" t="s">
        <v>1119</v>
      </c>
      <c r="D6103" t="s">
        <v>182</v>
      </c>
      <c r="E6103">
        <v>15.5288</v>
      </c>
      <c r="F6103" t="s">
        <v>1279</v>
      </c>
      <c r="G6103" s="784" t="s">
        <v>3817</v>
      </c>
      <c r="H6103" s="784" t="s">
        <v>3818</v>
      </c>
      <c r="I6103" s="784" t="s">
        <v>5820</v>
      </c>
    </row>
    <row r="6104" spans="1:9" hidden="1">
      <c r="A6104" t="str">
        <f>Table_wabobpsvr_AzureCalc_AzureCalcRateCard[[#This Row],[ServiceName]]&amp;Table_wabobpsvr_AzureCalc_AzureCalcRateCard[[#This Row],[Price_Level]]&amp;Table_wabobpsvr_AzureCalc_AzureCalcRateCard[[#This Row],[Region]]</f>
        <v>Premium P1 Secondary Active Geo Database DaysC15</v>
      </c>
      <c r="B6104">
        <v>15</v>
      </c>
      <c r="C6104" t="s">
        <v>1119</v>
      </c>
      <c r="D6104" t="s">
        <v>184</v>
      </c>
      <c r="E6104">
        <v>15.033200000000001</v>
      </c>
      <c r="F6104" t="s">
        <v>1279</v>
      </c>
      <c r="G6104" s="784" t="s">
        <v>3817</v>
      </c>
      <c r="H6104" s="784" t="s">
        <v>3818</v>
      </c>
      <c r="I6104" s="784" t="s">
        <v>5820</v>
      </c>
    </row>
    <row r="6105" spans="1:9" hidden="1">
      <c r="A6105" t="str">
        <f>Table_wabobpsvr_AzureCalc_AzureCalcRateCard[[#This Row],[ServiceName]]&amp;Table_wabobpsvr_AzureCalc_AzureCalcRateCard[[#This Row],[Price_Level]]&amp;Table_wabobpsvr_AzureCalc_AzureCalcRateCard[[#This Row],[Region]]</f>
        <v>Premium P1 Secondary Active Geo Database DaysD15</v>
      </c>
      <c r="B6105">
        <v>15</v>
      </c>
      <c r="C6105" t="s">
        <v>1119</v>
      </c>
      <c r="D6105" t="s">
        <v>183</v>
      </c>
      <c r="E6105">
        <v>14.537599999999999</v>
      </c>
      <c r="F6105" t="s">
        <v>1279</v>
      </c>
      <c r="G6105" s="784" t="s">
        <v>3817</v>
      </c>
      <c r="H6105" s="784" t="s">
        <v>3818</v>
      </c>
      <c r="I6105" s="784" t="s">
        <v>5820</v>
      </c>
    </row>
    <row r="6106" spans="1:9" hidden="1">
      <c r="A6106" t="str">
        <f>Table_wabobpsvr_AzureCalc_AzureCalcRateCard[[#This Row],[ServiceName]]&amp;Table_wabobpsvr_AzureCalc_AzureCalcRateCard[[#This Row],[Price_Level]]&amp;Table_wabobpsvr_AzureCalc_AzureCalcRateCard[[#This Row],[Region]]</f>
        <v>SQL DB Standard S2 Secondary Database HoursMOSP15</v>
      </c>
      <c r="B6106">
        <v>15</v>
      </c>
      <c r="C6106" t="s">
        <v>91</v>
      </c>
      <c r="D6106" t="s">
        <v>627</v>
      </c>
      <c r="E6106">
        <v>8.5999999999999993E-2</v>
      </c>
      <c r="F6106" t="s">
        <v>1098</v>
      </c>
      <c r="G6106" s="784" t="s">
        <v>4431</v>
      </c>
      <c r="H6106" s="784" t="s">
        <v>4431</v>
      </c>
      <c r="I6106" s="784" t="s">
        <v>5821</v>
      </c>
    </row>
    <row r="6107" spans="1:9" hidden="1">
      <c r="A6107" t="str">
        <f>Table_wabobpsvr_AzureCalc_AzureCalcRateCard[[#This Row],[ServiceName]]&amp;Table_wabobpsvr_AzureCalc_AzureCalcRateCard[[#This Row],[Price_Level]]&amp;Table_wabobpsvr_AzureCalc_AzureCalcRateCard[[#This Row],[Region]]</f>
        <v>SQL DB Standard S2 Secondary Database HoursA15</v>
      </c>
      <c r="B6107">
        <v>15</v>
      </c>
      <c r="C6107" t="s">
        <v>91</v>
      </c>
      <c r="D6107" t="s">
        <v>181</v>
      </c>
      <c r="E6107">
        <v>8.3419999999999994E-2</v>
      </c>
      <c r="F6107" t="s">
        <v>1098</v>
      </c>
      <c r="G6107" s="784" t="s">
        <v>3608</v>
      </c>
      <c r="H6107" s="784" t="s">
        <v>3609</v>
      </c>
      <c r="I6107" s="784" t="s">
        <v>5821</v>
      </c>
    </row>
    <row r="6108" spans="1:9" hidden="1">
      <c r="A6108" t="str">
        <f>Table_wabobpsvr_AzureCalc_AzureCalcRateCard[[#This Row],[ServiceName]]&amp;Table_wabobpsvr_AzureCalc_AzureCalcRateCard[[#This Row],[Price_Level]]&amp;Table_wabobpsvr_AzureCalc_AzureCalcRateCard[[#This Row],[Region]]</f>
        <v>SQL DB Standard S2 Secondary Database HoursB15</v>
      </c>
      <c r="B6108">
        <v>15</v>
      </c>
      <c r="C6108" t="s">
        <v>91</v>
      </c>
      <c r="D6108" t="s">
        <v>182</v>
      </c>
      <c r="E6108">
        <v>8.0839999999999995E-2</v>
      </c>
      <c r="F6108" t="s">
        <v>1098</v>
      </c>
      <c r="G6108" s="784" t="s">
        <v>3608</v>
      </c>
      <c r="H6108" s="784" t="s">
        <v>3609</v>
      </c>
      <c r="I6108" s="784" t="s">
        <v>5821</v>
      </c>
    </row>
    <row r="6109" spans="1:9" hidden="1">
      <c r="A6109" t="str">
        <f>Table_wabobpsvr_AzureCalc_AzureCalcRateCard[[#This Row],[ServiceName]]&amp;Table_wabobpsvr_AzureCalc_AzureCalcRateCard[[#This Row],[Price_Level]]&amp;Table_wabobpsvr_AzureCalc_AzureCalcRateCard[[#This Row],[Region]]</f>
        <v>SQL DB Standard S2 Secondary Database HoursC15</v>
      </c>
      <c r="B6109">
        <v>15</v>
      </c>
      <c r="C6109" t="s">
        <v>91</v>
      </c>
      <c r="D6109" t="s">
        <v>184</v>
      </c>
      <c r="E6109">
        <v>7.8259999999999996E-2</v>
      </c>
      <c r="F6109" t="s">
        <v>1098</v>
      </c>
      <c r="G6109" s="784" t="s">
        <v>3608</v>
      </c>
      <c r="H6109" s="784" t="s">
        <v>3609</v>
      </c>
      <c r="I6109" s="784" t="s">
        <v>5821</v>
      </c>
    </row>
    <row r="6110" spans="1:9" hidden="1">
      <c r="A6110" t="str">
        <f>Table_wabobpsvr_AzureCalc_AzureCalcRateCard[[#This Row],[ServiceName]]&amp;Table_wabobpsvr_AzureCalc_AzureCalcRateCard[[#This Row],[Price_Level]]&amp;Table_wabobpsvr_AzureCalc_AzureCalcRateCard[[#This Row],[Region]]</f>
        <v>SQL DB Standard S2 Secondary Database HoursD15</v>
      </c>
      <c r="B6110">
        <v>15</v>
      </c>
      <c r="C6110" t="s">
        <v>91</v>
      </c>
      <c r="D6110" t="s">
        <v>183</v>
      </c>
      <c r="E6110">
        <v>7.5679999999999997E-2</v>
      </c>
      <c r="F6110" t="s">
        <v>1098</v>
      </c>
      <c r="G6110" s="784" t="s">
        <v>3608</v>
      </c>
      <c r="H6110" s="784" t="s">
        <v>3609</v>
      </c>
      <c r="I6110" s="784" t="s">
        <v>5821</v>
      </c>
    </row>
    <row r="6111" spans="1:9" hidden="1">
      <c r="A6111" t="str">
        <f>Table_wabobpsvr_AzureCalc_AzureCalcRateCard[[#This Row],[ServiceName]]&amp;Table_wabobpsvr_AzureCalc_AzureCalcRateCard[[#This Row],[Price_Level]]&amp;Table_wabobpsvr_AzureCalc_AzureCalcRateCard[[#This Row],[Region]]</f>
        <v>SQL Database BusinessMOSP15</v>
      </c>
      <c r="B6111">
        <v>15</v>
      </c>
      <c r="C6111" t="s">
        <v>1280</v>
      </c>
      <c r="D6111" t="s">
        <v>627</v>
      </c>
      <c r="E6111">
        <v>109.89</v>
      </c>
      <c r="F6111" t="s">
        <v>784</v>
      </c>
      <c r="G6111" s="784" t="s">
        <v>4431</v>
      </c>
      <c r="H6111" s="784" t="s">
        <v>4431</v>
      </c>
      <c r="I6111" s="784" t="s">
        <v>5822</v>
      </c>
    </row>
    <row r="6112" spans="1:9" hidden="1">
      <c r="A6112" t="str">
        <f>Table_wabobpsvr_AzureCalc_AzureCalcRateCard[[#This Row],[ServiceName]]&amp;Table_wabobpsvr_AzureCalc_AzureCalcRateCard[[#This Row],[Price_Level]]&amp;Table_wabobpsvr_AzureCalc_AzureCalcRateCard[[#This Row],[Region]]</f>
        <v>SQL Database BusinessA15</v>
      </c>
      <c r="B6112">
        <v>15</v>
      </c>
      <c r="C6112" t="s">
        <v>1280</v>
      </c>
      <c r="D6112" t="s">
        <v>181</v>
      </c>
      <c r="E6112">
        <v>80.219700000000003</v>
      </c>
      <c r="F6112" t="s">
        <v>784</v>
      </c>
      <c r="G6112" s="784" t="s">
        <v>3819</v>
      </c>
      <c r="H6112" s="784" t="s">
        <v>3820</v>
      </c>
      <c r="I6112" s="784" t="s">
        <v>5822</v>
      </c>
    </row>
    <row r="6113" spans="1:9" hidden="1">
      <c r="A6113" s="784" t="str">
        <f>Table_wabobpsvr_AzureCalc_AzureCalcRateCard[[#This Row],[ServiceName]]&amp;Table_wabobpsvr_AzureCalc_AzureCalcRateCard[[#This Row],[Price_Level]]&amp;Table_wabobpsvr_AzureCalc_AzureCalcRateCard[[#This Row],[Region]]</f>
        <v>SQL Database BusinessB15</v>
      </c>
      <c r="B6113" s="784">
        <v>15</v>
      </c>
      <c r="C6113" s="784" t="s">
        <v>1280</v>
      </c>
      <c r="D6113" s="784" t="s">
        <v>182</v>
      </c>
      <c r="E6113" s="784">
        <v>76.923000000000002</v>
      </c>
      <c r="F6113" s="784" t="s">
        <v>784</v>
      </c>
      <c r="G6113" s="784" t="s">
        <v>3819</v>
      </c>
      <c r="H6113" s="784" t="s">
        <v>3820</v>
      </c>
      <c r="I6113" s="784" t="s">
        <v>5822</v>
      </c>
    </row>
    <row r="6114" spans="1:9" hidden="1">
      <c r="A6114" s="784" t="str">
        <f>Table_wabobpsvr_AzureCalc_AzureCalcRateCard[[#This Row],[ServiceName]]&amp;Table_wabobpsvr_AzureCalc_AzureCalcRateCard[[#This Row],[Price_Level]]&amp;Table_wabobpsvr_AzureCalc_AzureCalcRateCard[[#This Row],[Region]]</f>
        <v>SQL Database BusinessC15</v>
      </c>
      <c r="B6114" s="784">
        <v>15</v>
      </c>
      <c r="C6114" s="784" t="s">
        <v>1280</v>
      </c>
      <c r="D6114" s="784" t="s">
        <v>184</v>
      </c>
      <c r="E6114" s="784">
        <v>73.626300000000001</v>
      </c>
      <c r="F6114" s="784" t="s">
        <v>784</v>
      </c>
      <c r="G6114" s="784" t="s">
        <v>3819</v>
      </c>
      <c r="H6114" s="784" t="s">
        <v>3820</v>
      </c>
      <c r="I6114" s="784" t="s">
        <v>5822</v>
      </c>
    </row>
    <row r="6115" spans="1:9" hidden="1">
      <c r="A6115" s="784" t="str">
        <f>Table_wabobpsvr_AzureCalc_AzureCalcRateCard[[#This Row],[ServiceName]]&amp;Table_wabobpsvr_AzureCalc_AzureCalcRateCard[[#This Row],[Price_Level]]&amp;Table_wabobpsvr_AzureCalc_AzureCalcRateCard[[#This Row],[Region]]</f>
        <v>SQL Database BusinessD15</v>
      </c>
      <c r="B6115" s="784">
        <v>15</v>
      </c>
      <c r="C6115" s="784" t="s">
        <v>1280</v>
      </c>
      <c r="D6115" s="784" t="s">
        <v>183</v>
      </c>
      <c r="E6115" s="784">
        <v>70.329599999999999</v>
      </c>
      <c r="F6115" s="784" t="s">
        <v>784</v>
      </c>
      <c r="G6115" s="784" t="s">
        <v>3819</v>
      </c>
      <c r="H6115" s="784" t="s">
        <v>3820</v>
      </c>
      <c r="I6115" s="784" t="s">
        <v>5822</v>
      </c>
    </row>
    <row r="6116" spans="1:9" hidden="1">
      <c r="A6116" s="784" t="str">
        <f>Table_wabobpsvr_AzureCalc_AzureCalcRateCard[[#This Row],[ServiceName]]&amp;Table_wabobpsvr_AzureCalc_AzureCalcRateCard[[#This Row],[Price_Level]]&amp;Table_wabobpsvr_AzureCalc_AzureCalcRateCard[[#This Row],[Region]]</f>
        <v>SQL Database WebMOSP15</v>
      </c>
      <c r="B6116" s="784">
        <v>15</v>
      </c>
      <c r="C6116" s="784" t="s">
        <v>1280</v>
      </c>
      <c r="D6116" s="784" t="s">
        <v>627</v>
      </c>
      <c r="E6116" s="784">
        <v>10.99</v>
      </c>
      <c r="F6116" s="784" t="s">
        <v>780</v>
      </c>
      <c r="G6116" s="784" t="s">
        <v>4431</v>
      </c>
      <c r="H6116" s="784" t="s">
        <v>4431</v>
      </c>
      <c r="I6116" s="784" t="s">
        <v>5823</v>
      </c>
    </row>
    <row r="6117" spans="1:9" hidden="1">
      <c r="A6117" s="784" t="str">
        <f>Table_wabobpsvr_AzureCalc_AzureCalcRateCard[[#This Row],[ServiceName]]&amp;Table_wabobpsvr_AzureCalc_AzureCalcRateCard[[#This Row],[Price_Level]]&amp;Table_wabobpsvr_AzureCalc_AzureCalcRateCard[[#This Row],[Region]]</f>
        <v>SQL Database WebA15</v>
      </c>
      <c r="B6117" s="784">
        <v>15</v>
      </c>
      <c r="C6117" s="784" t="s">
        <v>1280</v>
      </c>
      <c r="D6117" s="784" t="s">
        <v>181</v>
      </c>
      <c r="E6117" s="784">
        <v>8.0227000000000004</v>
      </c>
      <c r="F6117" s="784" t="s">
        <v>780</v>
      </c>
      <c r="G6117" s="784" t="s">
        <v>3821</v>
      </c>
      <c r="H6117" s="784" t="s">
        <v>3822</v>
      </c>
      <c r="I6117" s="784" t="s">
        <v>5823</v>
      </c>
    </row>
    <row r="6118" spans="1:9" hidden="1">
      <c r="A6118" s="784" t="str">
        <f>Table_wabobpsvr_AzureCalc_AzureCalcRateCard[[#This Row],[ServiceName]]&amp;Table_wabobpsvr_AzureCalc_AzureCalcRateCard[[#This Row],[Price_Level]]&amp;Table_wabobpsvr_AzureCalc_AzureCalcRateCard[[#This Row],[Region]]</f>
        <v>SQL Database WebB15</v>
      </c>
      <c r="B6118" s="784">
        <v>15</v>
      </c>
      <c r="C6118" s="784" t="s">
        <v>1280</v>
      </c>
      <c r="D6118" s="784" t="s">
        <v>182</v>
      </c>
      <c r="E6118" s="784">
        <v>7.6929999999999996</v>
      </c>
      <c r="F6118" s="784" t="s">
        <v>780</v>
      </c>
      <c r="G6118" s="784" t="s">
        <v>3821</v>
      </c>
      <c r="H6118" s="784" t="s">
        <v>3822</v>
      </c>
      <c r="I6118" s="784" t="s">
        <v>5823</v>
      </c>
    </row>
    <row r="6119" spans="1:9" hidden="1">
      <c r="A6119" t="str">
        <f>Table_wabobpsvr_AzureCalc_AzureCalcRateCard[[#This Row],[ServiceName]]&amp;Table_wabobpsvr_AzureCalc_AzureCalcRateCard[[#This Row],[Price_Level]]&amp;Table_wabobpsvr_AzureCalc_AzureCalcRateCard[[#This Row],[Region]]</f>
        <v>SQL Database WebC15</v>
      </c>
      <c r="B6119">
        <v>15</v>
      </c>
      <c r="C6119" t="s">
        <v>1280</v>
      </c>
      <c r="D6119" t="s">
        <v>184</v>
      </c>
      <c r="E6119">
        <v>7.3632999999999997</v>
      </c>
      <c r="F6119" t="s">
        <v>780</v>
      </c>
      <c r="G6119" s="784" t="s">
        <v>3821</v>
      </c>
      <c r="H6119" s="784" t="s">
        <v>3822</v>
      </c>
      <c r="I6119" s="784" t="s">
        <v>5823</v>
      </c>
    </row>
    <row r="6120" spans="1:9" hidden="1">
      <c r="A6120" s="784" t="str">
        <f>Table_wabobpsvr_AzureCalc_AzureCalcRateCard[[#This Row],[ServiceName]]&amp;Table_wabobpsvr_AzureCalc_AzureCalcRateCard[[#This Row],[Price_Level]]&amp;Table_wabobpsvr_AzureCalc_AzureCalcRateCard[[#This Row],[Region]]</f>
        <v>SQL Database WebD15</v>
      </c>
      <c r="B6120" s="784">
        <v>15</v>
      </c>
      <c r="C6120" s="784" t="s">
        <v>1280</v>
      </c>
      <c r="D6120" s="784" t="s">
        <v>183</v>
      </c>
      <c r="E6120" s="784">
        <v>7.0335999999999999</v>
      </c>
      <c r="F6120" s="784" t="s">
        <v>780</v>
      </c>
      <c r="G6120" s="784" t="s">
        <v>3821</v>
      </c>
      <c r="H6120" s="784" t="s">
        <v>3822</v>
      </c>
      <c r="I6120" s="784" t="s">
        <v>5823</v>
      </c>
    </row>
    <row r="6121" spans="1:9" hidden="1">
      <c r="A6121" s="784" t="str">
        <f>Table_wabobpsvr_AzureCalc_AzureCalcRateCard[[#This Row],[ServiceName]]&amp;Table_wabobpsvr_AzureCalc_AzureCalcRateCard[[#This Row],[Price_Level]]&amp;Table_wabobpsvr_AzureCalc_AzureCalcRateCard[[#This Row],[Region]]</f>
        <v>Geo Redundant Storage Standard IO - Block BlobMOSP15</v>
      </c>
      <c r="B6121" s="784">
        <v>15</v>
      </c>
      <c r="C6121" s="784" t="s">
        <v>10</v>
      </c>
      <c r="D6121" s="784" t="s">
        <v>627</v>
      </c>
      <c r="E6121" s="784">
        <v>5.28E-2</v>
      </c>
      <c r="F6121" s="784" t="s">
        <v>786</v>
      </c>
      <c r="G6121" s="784" t="s">
        <v>4431</v>
      </c>
      <c r="H6121" s="784" t="s">
        <v>4431</v>
      </c>
      <c r="I6121" s="784" t="s">
        <v>5824</v>
      </c>
    </row>
    <row r="6122" spans="1:9" hidden="1">
      <c r="A6122" s="784" t="str">
        <f>Table_wabobpsvr_AzureCalc_AzureCalcRateCard[[#This Row],[ServiceName]]&amp;Table_wabobpsvr_AzureCalc_AzureCalcRateCard[[#This Row],[Price_Level]]&amp;Table_wabobpsvr_AzureCalc_AzureCalcRateCard[[#This Row],[Region]]</f>
        <v>Geo Redundant Storage Standard IO - Block BlobA15</v>
      </c>
      <c r="B6122" s="784">
        <v>15</v>
      </c>
      <c r="C6122" s="784" t="s">
        <v>10</v>
      </c>
      <c r="D6122" s="784" t="s">
        <v>181</v>
      </c>
      <c r="E6122" s="784">
        <v>5.1215999999999998E-2</v>
      </c>
      <c r="F6122" s="784" t="s">
        <v>786</v>
      </c>
      <c r="G6122" s="784" t="s">
        <v>3010</v>
      </c>
      <c r="H6122" s="784" t="s">
        <v>3011</v>
      </c>
      <c r="I6122" s="784" t="s">
        <v>5824</v>
      </c>
    </row>
    <row r="6123" spans="1:9" hidden="1">
      <c r="A6123" t="str">
        <f>Table_wabobpsvr_AzureCalc_AzureCalcRateCard[[#This Row],[ServiceName]]&amp;Table_wabobpsvr_AzureCalc_AzureCalcRateCard[[#This Row],[Price_Level]]&amp;Table_wabobpsvr_AzureCalc_AzureCalcRateCard[[#This Row],[Region]]</f>
        <v>Geo Redundant Storage Standard IO - Block BlobB15</v>
      </c>
      <c r="B6123">
        <v>15</v>
      </c>
      <c r="C6123" t="s">
        <v>10</v>
      </c>
      <c r="D6123" t="s">
        <v>182</v>
      </c>
      <c r="E6123">
        <v>4.9632000000000003E-2</v>
      </c>
      <c r="F6123" t="s">
        <v>786</v>
      </c>
      <c r="G6123" s="784" t="s">
        <v>3010</v>
      </c>
      <c r="H6123" s="784" t="s">
        <v>3011</v>
      </c>
      <c r="I6123" s="784" t="s">
        <v>5824</v>
      </c>
    </row>
    <row r="6124" spans="1:9" hidden="1">
      <c r="A6124" t="str">
        <f>Table_wabobpsvr_AzureCalc_AzureCalcRateCard[[#This Row],[ServiceName]]&amp;Table_wabobpsvr_AzureCalc_AzureCalcRateCard[[#This Row],[Price_Level]]&amp;Table_wabobpsvr_AzureCalc_AzureCalcRateCard[[#This Row],[Region]]</f>
        <v>Geo Redundant Storage Standard IO - Block BlobC15</v>
      </c>
      <c r="B6124">
        <v>15</v>
      </c>
      <c r="C6124" t="s">
        <v>10</v>
      </c>
      <c r="D6124" t="s">
        <v>184</v>
      </c>
      <c r="E6124">
        <v>4.8048E-2</v>
      </c>
      <c r="F6124" t="s">
        <v>786</v>
      </c>
      <c r="G6124" s="784" t="s">
        <v>3010</v>
      </c>
      <c r="H6124" s="784" t="s">
        <v>3011</v>
      </c>
      <c r="I6124" s="784" t="s">
        <v>5824</v>
      </c>
    </row>
    <row r="6125" spans="1:9" hidden="1">
      <c r="A6125" t="str">
        <f>Table_wabobpsvr_AzureCalc_AzureCalcRateCard[[#This Row],[ServiceName]]&amp;Table_wabobpsvr_AzureCalc_AzureCalcRateCard[[#This Row],[Price_Level]]&amp;Table_wabobpsvr_AzureCalc_AzureCalcRateCard[[#This Row],[Region]]</f>
        <v>Geo Redundant Storage Standard IO - Block BlobD15</v>
      </c>
      <c r="B6125">
        <v>15</v>
      </c>
      <c r="C6125" t="s">
        <v>10</v>
      </c>
      <c r="D6125" t="s">
        <v>183</v>
      </c>
      <c r="E6125">
        <v>4.6463999999999998E-2</v>
      </c>
      <c r="F6125" t="s">
        <v>786</v>
      </c>
      <c r="G6125" s="784" t="s">
        <v>3010</v>
      </c>
      <c r="H6125" s="784" t="s">
        <v>3011</v>
      </c>
      <c r="I6125" s="784" t="s">
        <v>5824</v>
      </c>
    </row>
    <row r="6126" spans="1:9" hidden="1">
      <c r="A6126" t="str">
        <f>Table_wabobpsvr_AzureCalc_AzureCalcRateCard[[#This Row],[ServiceName]]&amp;Table_wabobpsvr_AzureCalc_AzureCalcRateCard[[#This Row],[Price_Level]]&amp;Table_wabobpsvr_AzureCalc_AzureCalcRateCard[[#This Row],[Region]]</f>
        <v>Geo Redundant Storage Standard IO - FilesMOSP15</v>
      </c>
      <c r="B6126">
        <v>15</v>
      </c>
      <c r="C6126" t="s">
        <v>10</v>
      </c>
      <c r="D6126" t="s">
        <v>627</v>
      </c>
      <c r="E6126">
        <v>0.11</v>
      </c>
      <c r="F6126" t="s">
        <v>1069</v>
      </c>
      <c r="G6126" s="784" t="s">
        <v>4431</v>
      </c>
      <c r="H6126" s="784" t="s">
        <v>4431</v>
      </c>
      <c r="I6126" s="784" t="s">
        <v>5825</v>
      </c>
    </row>
    <row r="6127" spans="1:9" hidden="1">
      <c r="A6127" t="str">
        <f>Table_wabobpsvr_AzureCalc_AzureCalcRateCard[[#This Row],[ServiceName]]&amp;Table_wabobpsvr_AzureCalc_AzureCalcRateCard[[#This Row],[Price_Level]]&amp;Table_wabobpsvr_AzureCalc_AzureCalcRateCard[[#This Row],[Region]]</f>
        <v>Geo Redundant Storage Standard IO - FilesA15</v>
      </c>
      <c r="B6127">
        <v>15</v>
      </c>
      <c r="C6127" t="s">
        <v>10</v>
      </c>
      <c r="D6127" t="s">
        <v>181</v>
      </c>
      <c r="E6127">
        <v>0.1067</v>
      </c>
      <c r="F6127" t="s">
        <v>1069</v>
      </c>
      <c r="G6127" s="784" t="s">
        <v>3012</v>
      </c>
      <c r="H6127" s="784" t="s">
        <v>3013</v>
      </c>
      <c r="I6127" s="784" t="s">
        <v>5825</v>
      </c>
    </row>
    <row r="6128" spans="1:9" hidden="1">
      <c r="A6128" t="str">
        <f>Table_wabobpsvr_AzureCalc_AzureCalcRateCard[[#This Row],[ServiceName]]&amp;Table_wabobpsvr_AzureCalc_AzureCalcRateCard[[#This Row],[Price_Level]]&amp;Table_wabobpsvr_AzureCalc_AzureCalcRateCard[[#This Row],[Region]]</f>
        <v>Geo Redundant Storage Standard IO - FilesB15</v>
      </c>
      <c r="B6128">
        <v>15</v>
      </c>
      <c r="C6128" t="s">
        <v>10</v>
      </c>
      <c r="D6128" t="s">
        <v>182</v>
      </c>
      <c r="E6128">
        <v>0.10340000000000001</v>
      </c>
      <c r="F6128" t="s">
        <v>1069</v>
      </c>
      <c r="G6128" s="784" t="s">
        <v>3012</v>
      </c>
      <c r="H6128" s="784" t="s">
        <v>3013</v>
      </c>
      <c r="I6128" s="784" t="s">
        <v>5825</v>
      </c>
    </row>
    <row r="6129" spans="1:9" hidden="1">
      <c r="A6129" t="str">
        <f>Table_wabobpsvr_AzureCalc_AzureCalcRateCard[[#This Row],[ServiceName]]&amp;Table_wabobpsvr_AzureCalc_AzureCalcRateCard[[#This Row],[Price_Level]]&amp;Table_wabobpsvr_AzureCalc_AzureCalcRateCard[[#This Row],[Region]]</f>
        <v>Geo Redundant Storage Standard IO - FilesC15</v>
      </c>
      <c r="B6129">
        <v>15</v>
      </c>
      <c r="C6129" t="s">
        <v>10</v>
      </c>
      <c r="D6129" t="s">
        <v>184</v>
      </c>
      <c r="E6129">
        <v>0.10009999999999999</v>
      </c>
      <c r="F6129" t="s">
        <v>1069</v>
      </c>
      <c r="G6129" s="784" t="s">
        <v>3012</v>
      </c>
      <c r="H6129" s="784" t="s">
        <v>3013</v>
      </c>
      <c r="I6129" s="784" t="s">
        <v>5825</v>
      </c>
    </row>
    <row r="6130" spans="1:9" hidden="1">
      <c r="A6130" t="str">
        <f>Table_wabobpsvr_AzureCalc_AzureCalcRateCard[[#This Row],[ServiceName]]&amp;Table_wabobpsvr_AzureCalc_AzureCalcRateCard[[#This Row],[Price_Level]]&amp;Table_wabobpsvr_AzureCalc_AzureCalcRateCard[[#This Row],[Region]]</f>
        <v>Geo Redundant Storage Standard IO - FilesD15</v>
      </c>
      <c r="B6130">
        <v>15</v>
      </c>
      <c r="C6130" t="s">
        <v>10</v>
      </c>
      <c r="D6130" t="s">
        <v>183</v>
      </c>
      <c r="E6130">
        <v>9.6799999999999997E-2</v>
      </c>
      <c r="F6130" t="s">
        <v>1069</v>
      </c>
      <c r="G6130" s="784" t="s">
        <v>3012</v>
      </c>
      <c r="H6130" s="784" t="s">
        <v>3013</v>
      </c>
      <c r="I6130" s="784" t="s">
        <v>5825</v>
      </c>
    </row>
    <row r="6131" spans="1:9" hidden="1">
      <c r="A6131" t="str">
        <f>Table_wabobpsvr_AzureCalc_AzureCalcRateCard[[#This Row],[ServiceName]]&amp;Table_wabobpsvr_AzureCalc_AzureCalcRateCard[[#This Row],[Price_Level]]&amp;Table_wabobpsvr_AzureCalc_AzureCalcRateCard[[#This Row],[Region]]</f>
        <v>Geo Redundant Storage Standard IO - Page Blob/DiskMOSP15</v>
      </c>
      <c r="B6131">
        <v>15</v>
      </c>
      <c r="C6131" t="s">
        <v>10</v>
      </c>
      <c r="D6131" t="s">
        <v>627</v>
      </c>
      <c r="E6131">
        <v>0.11360000000000001</v>
      </c>
      <c r="F6131" t="s">
        <v>787</v>
      </c>
      <c r="G6131" s="784" t="s">
        <v>4431</v>
      </c>
      <c r="H6131" s="784" t="s">
        <v>4431</v>
      </c>
      <c r="I6131" s="784" t="s">
        <v>5826</v>
      </c>
    </row>
    <row r="6132" spans="1:9" hidden="1">
      <c r="A6132" t="str">
        <f>Table_wabobpsvr_AzureCalc_AzureCalcRateCard[[#This Row],[ServiceName]]&amp;Table_wabobpsvr_AzureCalc_AzureCalcRateCard[[#This Row],[Price_Level]]&amp;Table_wabobpsvr_AzureCalc_AzureCalcRateCard[[#This Row],[Region]]</f>
        <v>Geo Redundant Storage Standard IO - Page Blob/DiskA15</v>
      </c>
      <c r="B6132">
        <v>15</v>
      </c>
      <c r="C6132" t="s">
        <v>10</v>
      </c>
      <c r="D6132" t="s">
        <v>181</v>
      </c>
      <c r="E6132">
        <v>0.110192</v>
      </c>
      <c r="F6132" t="s">
        <v>787</v>
      </c>
      <c r="G6132" s="784" t="s">
        <v>3014</v>
      </c>
      <c r="H6132" s="784" t="s">
        <v>3015</v>
      </c>
      <c r="I6132" s="784" t="s">
        <v>5826</v>
      </c>
    </row>
    <row r="6133" spans="1:9" hidden="1">
      <c r="A6133" t="str">
        <f>Table_wabobpsvr_AzureCalc_AzureCalcRateCard[[#This Row],[ServiceName]]&amp;Table_wabobpsvr_AzureCalc_AzureCalcRateCard[[#This Row],[Price_Level]]&amp;Table_wabobpsvr_AzureCalc_AzureCalcRateCard[[#This Row],[Region]]</f>
        <v>Geo Redundant Storage Standard IO - Page Blob/DiskB15</v>
      </c>
      <c r="B6133">
        <v>15</v>
      </c>
      <c r="C6133" t="s">
        <v>10</v>
      </c>
      <c r="D6133" t="s">
        <v>182</v>
      </c>
      <c r="E6133">
        <v>0.106784</v>
      </c>
      <c r="F6133" t="s">
        <v>787</v>
      </c>
      <c r="G6133" s="784" t="s">
        <v>3014</v>
      </c>
      <c r="H6133" s="784" t="s">
        <v>3015</v>
      </c>
      <c r="I6133" s="784" t="s">
        <v>5826</v>
      </c>
    </row>
    <row r="6134" spans="1:9" hidden="1">
      <c r="A6134" t="str">
        <f>Table_wabobpsvr_AzureCalc_AzureCalcRateCard[[#This Row],[ServiceName]]&amp;Table_wabobpsvr_AzureCalc_AzureCalcRateCard[[#This Row],[Price_Level]]&amp;Table_wabobpsvr_AzureCalc_AzureCalcRateCard[[#This Row],[Region]]</f>
        <v>Geo Redundant Storage Standard IO - Page Blob/DiskC15</v>
      </c>
      <c r="B6134">
        <v>15</v>
      </c>
      <c r="C6134" t="s">
        <v>10</v>
      </c>
      <c r="D6134" t="s">
        <v>184</v>
      </c>
      <c r="E6134">
        <v>0.103376</v>
      </c>
      <c r="F6134" t="s">
        <v>787</v>
      </c>
      <c r="G6134" s="784" t="s">
        <v>3014</v>
      </c>
      <c r="H6134" s="784" t="s">
        <v>3015</v>
      </c>
      <c r="I6134" s="784" t="s">
        <v>5826</v>
      </c>
    </row>
    <row r="6135" spans="1:9" hidden="1">
      <c r="A6135" t="str">
        <f>Table_wabobpsvr_AzureCalc_AzureCalcRateCard[[#This Row],[ServiceName]]&amp;Table_wabobpsvr_AzureCalc_AzureCalcRateCard[[#This Row],[Price_Level]]&amp;Table_wabobpsvr_AzureCalc_AzureCalcRateCard[[#This Row],[Region]]</f>
        <v>Geo Redundant Storage Standard IO - Page Blob/DiskD15</v>
      </c>
      <c r="B6135">
        <v>15</v>
      </c>
      <c r="C6135" t="s">
        <v>10</v>
      </c>
      <c r="D6135" t="s">
        <v>183</v>
      </c>
      <c r="E6135">
        <v>9.9968000000000001E-2</v>
      </c>
      <c r="F6135" t="s">
        <v>787</v>
      </c>
      <c r="G6135" s="784" t="s">
        <v>3014</v>
      </c>
      <c r="H6135" s="784" t="s">
        <v>3015</v>
      </c>
      <c r="I6135" s="784" t="s">
        <v>5826</v>
      </c>
    </row>
    <row r="6136" spans="1:9" hidden="1">
      <c r="A6136" t="str">
        <f>Table_wabobpsvr_AzureCalc_AzureCalcRateCard[[#This Row],[ServiceName]]&amp;Table_wabobpsvr_AzureCalc_AzureCalcRateCard[[#This Row],[Price_Level]]&amp;Table_wabobpsvr_AzureCalc_AzureCalcRateCard[[#This Row],[Region]]</f>
        <v>Geo Redundant Storage Standard IO - Table/QueueMOSP15</v>
      </c>
      <c r="B6136">
        <v>15</v>
      </c>
      <c r="C6136" t="s">
        <v>10</v>
      </c>
      <c r="D6136" t="s">
        <v>627</v>
      </c>
      <c r="E6136">
        <v>9.6299999999999997E-2</v>
      </c>
      <c r="F6136" t="s">
        <v>791</v>
      </c>
      <c r="G6136" s="784" t="s">
        <v>4431</v>
      </c>
      <c r="H6136" s="784" t="s">
        <v>4431</v>
      </c>
      <c r="I6136" s="784" t="s">
        <v>5827</v>
      </c>
    </row>
    <row r="6137" spans="1:9" hidden="1">
      <c r="A6137" t="str">
        <f>Table_wabobpsvr_AzureCalc_AzureCalcRateCard[[#This Row],[ServiceName]]&amp;Table_wabobpsvr_AzureCalc_AzureCalcRateCard[[#This Row],[Price_Level]]&amp;Table_wabobpsvr_AzureCalc_AzureCalcRateCard[[#This Row],[Region]]</f>
        <v>Geo Redundant Storage Standard IO - Table/QueueA15</v>
      </c>
      <c r="B6137">
        <v>15</v>
      </c>
      <c r="C6137" t="s">
        <v>10</v>
      </c>
      <c r="D6137" t="s">
        <v>181</v>
      </c>
      <c r="E6137">
        <v>9.3410999999999994E-2</v>
      </c>
      <c r="F6137" t="s">
        <v>791</v>
      </c>
      <c r="G6137" s="784" t="s">
        <v>3016</v>
      </c>
      <c r="H6137" s="784" t="s">
        <v>3017</v>
      </c>
      <c r="I6137" s="784" t="s">
        <v>5827</v>
      </c>
    </row>
    <row r="6138" spans="1:9" hidden="1">
      <c r="A6138" s="784" t="str">
        <f>Table_wabobpsvr_AzureCalc_AzureCalcRateCard[[#This Row],[ServiceName]]&amp;Table_wabobpsvr_AzureCalc_AzureCalcRateCard[[#This Row],[Price_Level]]&amp;Table_wabobpsvr_AzureCalc_AzureCalcRateCard[[#This Row],[Region]]</f>
        <v>Geo Redundant Storage Standard IO - Table/QueueB15</v>
      </c>
      <c r="B6138" s="784">
        <v>15</v>
      </c>
      <c r="C6138" s="784" t="s">
        <v>10</v>
      </c>
      <c r="D6138" s="784" t="s">
        <v>182</v>
      </c>
      <c r="E6138" s="784">
        <v>9.0522000000000005E-2</v>
      </c>
      <c r="F6138" s="784" t="s">
        <v>791</v>
      </c>
      <c r="G6138" s="784" t="s">
        <v>3016</v>
      </c>
      <c r="H6138" s="784" t="s">
        <v>3017</v>
      </c>
      <c r="I6138" s="784" t="s">
        <v>5827</v>
      </c>
    </row>
    <row r="6139" spans="1:9" hidden="1">
      <c r="A6139" s="784" t="str">
        <f>Table_wabobpsvr_AzureCalc_AzureCalcRateCard[[#This Row],[ServiceName]]&amp;Table_wabobpsvr_AzureCalc_AzureCalcRateCard[[#This Row],[Price_Level]]&amp;Table_wabobpsvr_AzureCalc_AzureCalcRateCard[[#This Row],[Region]]</f>
        <v>Geo Redundant Storage Standard IO - Table/QueueC15</v>
      </c>
      <c r="B6139" s="784">
        <v>15</v>
      </c>
      <c r="C6139" s="784" t="s">
        <v>10</v>
      </c>
      <c r="D6139" s="784" t="s">
        <v>184</v>
      </c>
      <c r="E6139" s="784">
        <v>8.7633000000000003E-2</v>
      </c>
      <c r="F6139" s="784" t="s">
        <v>791</v>
      </c>
      <c r="G6139" s="784" t="s">
        <v>3016</v>
      </c>
      <c r="H6139" s="784" t="s">
        <v>3017</v>
      </c>
      <c r="I6139" s="784" t="s">
        <v>5827</v>
      </c>
    </row>
    <row r="6140" spans="1:9" hidden="1">
      <c r="A6140" s="784" t="str">
        <f>Table_wabobpsvr_AzureCalc_AzureCalcRateCard[[#This Row],[ServiceName]]&amp;Table_wabobpsvr_AzureCalc_AzureCalcRateCard[[#This Row],[Price_Level]]&amp;Table_wabobpsvr_AzureCalc_AzureCalcRateCard[[#This Row],[Region]]</f>
        <v>Geo Redundant Storage Standard IO - Table/QueueD15</v>
      </c>
      <c r="B6140" s="784">
        <v>15</v>
      </c>
      <c r="C6140" s="784" t="s">
        <v>10</v>
      </c>
      <c r="D6140" s="784" t="s">
        <v>183</v>
      </c>
      <c r="E6140" s="784">
        <v>8.4744E-2</v>
      </c>
      <c r="F6140" s="784" t="s">
        <v>791</v>
      </c>
      <c r="G6140" s="784" t="s">
        <v>3016</v>
      </c>
      <c r="H6140" s="784" t="s">
        <v>3017</v>
      </c>
      <c r="I6140" s="784" t="s">
        <v>5827</v>
      </c>
    </row>
    <row r="6141" spans="1:9" hidden="1">
      <c r="A6141" s="784" t="str">
        <f>Table_wabobpsvr_AzureCalc_AzureCalcRateCard[[#This Row],[ServiceName]]&amp;Table_wabobpsvr_AzureCalc_AzureCalcRateCard[[#This Row],[Price_Level]]&amp;Table_wabobpsvr_AzureCalc_AzureCalcRateCard[[#This Row],[Region]]</f>
        <v>Locally Redundant Storage Premium Storage - FilesMOSP15</v>
      </c>
      <c r="B6141" s="784">
        <v>15</v>
      </c>
      <c r="C6141" s="784" t="s">
        <v>10</v>
      </c>
      <c r="D6141" s="784" t="s">
        <v>627</v>
      </c>
      <c r="E6141" s="784">
        <v>0.51039999999999996</v>
      </c>
      <c r="F6141" s="784" t="s">
        <v>1281</v>
      </c>
      <c r="G6141" s="784" t="s">
        <v>4431</v>
      </c>
      <c r="H6141" s="784" t="s">
        <v>4431</v>
      </c>
      <c r="I6141" s="784" t="s">
        <v>5828</v>
      </c>
    </row>
    <row r="6142" spans="1:9" hidden="1">
      <c r="A6142" s="784" t="str">
        <f>Table_wabobpsvr_AzureCalc_AzureCalcRateCard[[#This Row],[ServiceName]]&amp;Table_wabobpsvr_AzureCalc_AzureCalcRateCard[[#This Row],[Price_Level]]&amp;Table_wabobpsvr_AzureCalc_AzureCalcRateCard[[#This Row],[Region]]</f>
        <v>Locally Redundant Storage Premium Storage - FilesA15</v>
      </c>
      <c r="B6142" s="784">
        <v>15</v>
      </c>
      <c r="C6142" s="784" t="s">
        <v>10</v>
      </c>
      <c r="D6142" s="784" t="s">
        <v>181</v>
      </c>
      <c r="E6142" s="784">
        <v>0.49508799999999997</v>
      </c>
      <c r="F6142" s="784" t="s">
        <v>1281</v>
      </c>
      <c r="G6142" s="784" t="s">
        <v>3823</v>
      </c>
      <c r="H6142" s="784" t="s">
        <v>3824</v>
      </c>
      <c r="I6142" s="784" t="s">
        <v>5828</v>
      </c>
    </row>
    <row r="6143" spans="1:9" hidden="1">
      <c r="A6143" s="784" t="str">
        <f>Table_wabobpsvr_AzureCalc_AzureCalcRateCard[[#This Row],[ServiceName]]&amp;Table_wabobpsvr_AzureCalc_AzureCalcRateCard[[#This Row],[Price_Level]]&amp;Table_wabobpsvr_AzureCalc_AzureCalcRateCard[[#This Row],[Region]]</f>
        <v>Locally Redundant Storage Premium Storage - FilesB15</v>
      </c>
      <c r="B6143" s="784">
        <v>15</v>
      </c>
      <c r="C6143" s="784" t="s">
        <v>10</v>
      </c>
      <c r="D6143" s="784" t="s">
        <v>182</v>
      </c>
      <c r="E6143" s="784">
        <v>0.47977599999999998</v>
      </c>
      <c r="F6143" s="784" t="s">
        <v>1281</v>
      </c>
      <c r="G6143" s="784" t="s">
        <v>3823</v>
      </c>
      <c r="H6143" s="784" t="s">
        <v>3824</v>
      </c>
      <c r="I6143" s="784" t="s">
        <v>5828</v>
      </c>
    </row>
    <row r="6144" spans="1:9" hidden="1">
      <c r="A6144" s="784" t="str">
        <f>Table_wabobpsvr_AzureCalc_AzureCalcRateCard[[#This Row],[ServiceName]]&amp;Table_wabobpsvr_AzureCalc_AzureCalcRateCard[[#This Row],[Price_Level]]&amp;Table_wabobpsvr_AzureCalc_AzureCalcRateCard[[#This Row],[Region]]</f>
        <v>Locally Redundant Storage Premium Storage - FilesC15</v>
      </c>
      <c r="B6144" s="784">
        <v>15</v>
      </c>
      <c r="C6144" s="784" t="s">
        <v>10</v>
      </c>
      <c r="D6144" s="784" t="s">
        <v>184</v>
      </c>
      <c r="E6144" s="784">
        <v>0.46446399999999999</v>
      </c>
      <c r="F6144" s="784" t="s">
        <v>1281</v>
      </c>
      <c r="G6144" s="784" t="s">
        <v>3823</v>
      </c>
      <c r="H6144" s="784" t="s">
        <v>3824</v>
      </c>
      <c r="I6144" s="784" t="s">
        <v>5828</v>
      </c>
    </row>
    <row r="6145" spans="1:9" hidden="1">
      <c r="A6145" s="784" t="str">
        <f>Table_wabobpsvr_AzureCalc_AzureCalcRateCard[[#This Row],[ServiceName]]&amp;Table_wabobpsvr_AzureCalc_AzureCalcRateCard[[#This Row],[Price_Level]]&amp;Table_wabobpsvr_AzureCalc_AzureCalcRateCard[[#This Row],[Region]]</f>
        <v>Locally Redundant Storage Premium Storage - FilesD15</v>
      </c>
      <c r="B6145" s="784">
        <v>15</v>
      </c>
      <c r="C6145" s="784" t="s">
        <v>10</v>
      </c>
      <c r="D6145" s="784" t="s">
        <v>183</v>
      </c>
      <c r="E6145" s="784">
        <v>0.449152</v>
      </c>
      <c r="F6145" s="784" t="s">
        <v>1281</v>
      </c>
      <c r="G6145" s="784" t="s">
        <v>3823</v>
      </c>
      <c r="H6145" s="784" t="s">
        <v>3824</v>
      </c>
      <c r="I6145" s="784" t="s">
        <v>5828</v>
      </c>
    </row>
    <row r="6146" spans="1:9" hidden="1">
      <c r="A6146" s="784" t="str">
        <f>Table_wabobpsvr_AzureCalc_AzureCalcRateCard[[#This Row],[ServiceName]]&amp;Table_wabobpsvr_AzureCalc_AzureCalcRateCard[[#This Row],[Price_Level]]&amp;Table_wabobpsvr_AzureCalc_AzureCalcRateCard[[#This Row],[Region]]</f>
        <v>Locally Redundant Storage Premium Storage - Page Blob/DiskMOSP15</v>
      </c>
      <c r="B6146" s="784">
        <v>15</v>
      </c>
      <c r="C6146" s="784" t="s">
        <v>10</v>
      </c>
      <c r="D6146" s="784" t="s">
        <v>627</v>
      </c>
      <c r="E6146" s="784">
        <v>0.35199999999999998</v>
      </c>
      <c r="F6146" s="784" t="s">
        <v>1282</v>
      </c>
      <c r="G6146" s="784" t="s">
        <v>4431</v>
      </c>
      <c r="H6146" s="784" t="s">
        <v>4431</v>
      </c>
      <c r="I6146" s="784" t="s">
        <v>5829</v>
      </c>
    </row>
    <row r="6147" spans="1:9" hidden="1">
      <c r="A6147" s="784" t="str">
        <f>Table_wabobpsvr_AzureCalc_AzureCalcRateCard[[#This Row],[ServiceName]]&amp;Table_wabobpsvr_AzureCalc_AzureCalcRateCard[[#This Row],[Price_Level]]&amp;Table_wabobpsvr_AzureCalc_AzureCalcRateCard[[#This Row],[Region]]</f>
        <v>Locally Redundant Storage Premium Storage - Page Blob/DiskA15</v>
      </c>
      <c r="B6147" s="784">
        <v>15</v>
      </c>
      <c r="C6147" s="784" t="s">
        <v>10</v>
      </c>
      <c r="D6147" s="784" t="s">
        <v>181</v>
      </c>
      <c r="E6147" s="784">
        <v>0.34144000000000002</v>
      </c>
      <c r="F6147" s="784" t="s">
        <v>1282</v>
      </c>
      <c r="G6147" s="784" t="s">
        <v>3825</v>
      </c>
      <c r="H6147" s="784" t="s">
        <v>3826</v>
      </c>
      <c r="I6147" s="784" t="s">
        <v>5829</v>
      </c>
    </row>
    <row r="6148" spans="1:9" hidden="1">
      <c r="A6148" t="str">
        <f>Table_wabobpsvr_AzureCalc_AzureCalcRateCard[[#This Row],[ServiceName]]&amp;Table_wabobpsvr_AzureCalc_AzureCalcRateCard[[#This Row],[Price_Level]]&amp;Table_wabobpsvr_AzureCalc_AzureCalcRateCard[[#This Row],[Region]]</f>
        <v>Locally Redundant Storage Premium Storage - Page Blob/DiskB15</v>
      </c>
      <c r="B6148">
        <v>15</v>
      </c>
      <c r="C6148" t="s">
        <v>10</v>
      </c>
      <c r="D6148" t="s">
        <v>182</v>
      </c>
      <c r="E6148">
        <v>0.33088000000000001</v>
      </c>
      <c r="F6148" t="s">
        <v>1282</v>
      </c>
      <c r="G6148" s="784" t="s">
        <v>3825</v>
      </c>
      <c r="H6148" s="784" t="s">
        <v>3826</v>
      </c>
      <c r="I6148" s="784" t="s">
        <v>5829</v>
      </c>
    </row>
    <row r="6149" spans="1:9" hidden="1">
      <c r="A6149" t="str">
        <f>Table_wabobpsvr_AzureCalc_AzureCalcRateCard[[#This Row],[ServiceName]]&amp;Table_wabobpsvr_AzureCalc_AzureCalcRateCard[[#This Row],[Price_Level]]&amp;Table_wabobpsvr_AzureCalc_AzureCalcRateCard[[#This Row],[Region]]</f>
        <v>Locally Redundant Storage Premium Storage - Page Blob/DiskC15</v>
      </c>
      <c r="B6149">
        <v>15</v>
      </c>
      <c r="C6149" t="s">
        <v>10</v>
      </c>
      <c r="D6149" t="s">
        <v>184</v>
      </c>
      <c r="E6149">
        <v>0.32031999999999999</v>
      </c>
      <c r="F6149" t="s">
        <v>1282</v>
      </c>
      <c r="G6149" s="784" t="s">
        <v>3825</v>
      </c>
      <c r="H6149" s="784" t="s">
        <v>3826</v>
      </c>
      <c r="I6149" s="784" t="s">
        <v>5829</v>
      </c>
    </row>
    <row r="6150" spans="1:9" hidden="1">
      <c r="A6150" t="str">
        <f>Table_wabobpsvr_AzureCalc_AzureCalcRateCard[[#This Row],[ServiceName]]&amp;Table_wabobpsvr_AzureCalc_AzureCalcRateCard[[#This Row],[Price_Level]]&amp;Table_wabobpsvr_AzureCalc_AzureCalcRateCard[[#This Row],[Region]]</f>
        <v>Locally Redundant Storage Premium Storage - Page Blob/DiskD15</v>
      </c>
      <c r="B6150">
        <v>15</v>
      </c>
      <c r="C6150" t="s">
        <v>10</v>
      </c>
      <c r="D6150" t="s">
        <v>183</v>
      </c>
      <c r="E6150">
        <v>0.30975999999999998</v>
      </c>
      <c r="F6150" t="s">
        <v>1282</v>
      </c>
      <c r="G6150" s="784" t="s">
        <v>3825</v>
      </c>
      <c r="H6150" s="784" t="s">
        <v>3826</v>
      </c>
      <c r="I6150" s="784" t="s">
        <v>5829</v>
      </c>
    </row>
    <row r="6151" spans="1:9" hidden="1">
      <c r="A6151" t="str">
        <f>Table_wabobpsvr_AzureCalc_AzureCalcRateCard[[#This Row],[ServiceName]]&amp;Table_wabobpsvr_AzureCalc_AzureCalcRateCard[[#This Row],[Price_Level]]&amp;Table_wabobpsvr_AzureCalc_AzureCalcRateCard[[#This Row],[Region]]</f>
        <v>Locally Redundant Storage Standard IO - Block BlobMOSP15</v>
      </c>
      <c r="B6151">
        <v>15</v>
      </c>
      <c r="C6151" t="s">
        <v>10</v>
      </c>
      <c r="D6151" t="s">
        <v>627</v>
      </c>
      <c r="E6151">
        <v>2.64E-2</v>
      </c>
      <c r="F6151" t="s">
        <v>903</v>
      </c>
      <c r="G6151" s="784" t="s">
        <v>4431</v>
      </c>
      <c r="H6151" s="784" t="s">
        <v>4431</v>
      </c>
      <c r="I6151" s="784" t="s">
        <v>5830</v>
      </c>
    </row>
    <row r="6152" spans="1:9" hidden="1">
      <c r="A6152" t="str">
        <f>Table_wabobpsvr_AzureCalc_AzureCalcRateCard[[#This Row],[ServiceName]]&amp;Table_wabobpsvr_AzureCalc_AzureCalcRateCard[[#This Row],[Price_Level]]&amp;Table_wabobpsvr_AzureCalc_AzureCalcRateCard[[#This Row],[Region]]</f>
        <v>Locally Redundant Storage Standard IO - Block BlobA15</v>
      </c>
      <c r="B6152">
        <v>15</v>
      </c>
      <c r="C6152" t="s">
        <v>10</v>
      </c>
      <c r="D6152" t="s">
        <v>181</v>
      </c>
      <c r="E6152">
        <v>2.5607999999999999E-2</v>
      </c>
      <c r="F6152" t="s">
        <v>903</v>
      </c>
      <c r="G6152" s="784" t="s">
        <v>2951</v>
      </c>
      <c r="H6152" s="784" t="s">
        <v>2952</v>
      </c>
      <c r="I6152" s="784" t="s">
        <v>5830</v>
      </c>
    </row>
    <row r="6153" spans="1:9" hidden="1">
      <c r="A6153" t="str">
        <f>Table_wabobpsvr_AzureCalc_AzureCalcRateCard[[#This Row],[ServiceName]]&amp;Table_wabobpsvr_AzureCalc_AzureCalcRateCard[[#This Row],[Price_Level]]&amp;Table_wabobpsvr_AzureCalc_AzureCalcRateCard[[#This Row],[Region]]</f>
        <v>Locally Redundant Storage Standard IO - Page Blob/DiskA15</v>
      </c>
      <c r="B6153">
        <v>15</v>
      </c>
      <c r="C6153" t="s">
        <v>10</v>
      </c>
      <c r="D6153" t="s">
        <v>181</v>
      </c>
      <c r="E6153">
        <v>7.7600000000000002E-2</v>
      </c>
      <c r="F6153" t="s">
        <v>977</v>
      </c>
      <c r="G6153" s="784" t="s">
        <v>3018</v>
      </c>
      <c r="H6153" s="784" t="s">
        <v>3019</v>
      </c>
      <c r="I6153" s="784" t="s">
        <v>5831</v>
      </c>
    </row>
    <row r="6154" spans="1:9" hidden="1">
      <c r="A6154" t="str">
        <f>Table_wabobpsvr_AzureCalc_AzureCalcRateCard[[#This Row],[ServiceName]]&amp;Table_wabobpsvr_AzureCalc_AzureCalcRateCard[[#This Row],[Price_Level]]&amp;Table_wabobpsvr_AzureCalc_AzureCalcRateCard[[#This Row],[Region]]</f>
        <v>Locally Redundant Storage Standard IO - Page Blob/DiskB15</v>
      </c>
      <c r="B6154">
        <v>15</v>
      </c>
      <c r="C6154" t="s">
        <v>10</v>
      </c>
      <c r="D6154" t="s">
        <v>182</v>
      </c>
      <c r="E6154">
        <v>7.5200000000000003E-2</v>
      </c>
      <c r="F6154" t="s">
        <v>977</v>
      </c>
      <c r="G6154" s="784" t="s">
        <v>3018</v>
      </c>
      <c r="H6154" s="784" t="s">
        <v>3019</v>
      </c>
      <c r="I6154" s="784" t="s">
        <v>5831</v>
      </c>
    </row>
    <row r="6155" spans="1:9" hidden="1">
      <c r="A6155" t="str">
        <f>Table_wabobpsvr_AzureCalc_AzureCalcRateCard[[#This Row],[ServiceName]]&amp;Table_wabobpsvr_AzureCalc_AzureCalcRateCard[[#This Row],[Price_Level]]&amp;Table_wabobpsvr_AzureCalc_AzureCalcRateCard[[#This Row],[Region]]</f>
        <v>Locally Redundant Storage Standard IO - Page Blob/DiskC15</v>
      </c>
      <c r="B6155">
        <v>15</v>
      </c>
      <c r="C6155" t="s">
        <v>10</v>
      </c>
      <c r="D6155" t="s">
        <v>184</v>
      </c>
      <c r="E6155">
        <v>7.2800000000000004E-2</v>
      </c>
      <c r="F6155" t="s">
        <v>977</v>
      </c>
      <c r="G6155" s="784" t="s">
        <v>3018</v>
      </c>
      <c r="H6155" s="784" t="s">
        <v>3019</v>
      </c>
      <c r="I6155" s="784" t="s">
        <v>5831</v>
      </c>
    </row>
    <row r="6156" spans="1:9" hidden="1">
      <c r="A6156" t="str">
        <f>Table_wabobpsvr_AzureCalc_AzureCalcRateCard[[#This Row],[ServiceName]]&amp;Table_wabobpsvr_AzureCalc_AzureCalcRateCard[[#This Row],[Price_Level]]&amp;Table_wabobpsvr_AzureCalc_AzureCalcRateCard[[#This Row],[Region]]</f>
        <v>Locally Redundant Storage Standard IO - Page Blob/DiskD15</v>
      </c>
      <c r="B6156">
        <v>15</v>
      </c>
      <c r="C6156" t="s">
        <v>10</v>
      </c>
      <c r="D6156" t="s">
        <v>183</v>
      </c>
      <c r="E6156">
        <v>7.0400000000000004E-2</v>
      </c>
      <c r="F6156" t="s">
        <v>977</v>
      </c>
      <c r="G6156" s="784" t="s">
        <v>3018</v>
      </c>
      <c r="H6156" s="784" t="s">
        <v>3019</v>
      </c>
      <c r="I6156" s="784" t="s">
        <v>5831</v>
      </c>
    </row>
    <row r="6157" spans="1:9" hidden="1">
      <c r="A6157" t="str">
        <f>Table_wabobpsvr_AzureCalc_AzureCalcRateCard[[#This Row],[ServiceName]]&amp;Table_wabobpsvr_AzureCalc_AzureCalcRateCard[[#This Row],[Price_Level]]&amp;Table_wabobpsvr_AzureCalc_AzureCalcRateCard[[#This Row],[Region]]</f>
        <v>Locally Redundant Storage Standard IO - Table/QueueMOSP15</v>
      </c>
      <c r="B6157">
        <v>15</v>
      </c>
      <c r="C6157" t="s">
        <v>10</v>
      </c>
      <c r="D6157" t="s">
        <v>627</v>
      </c>
      <c r="E6157">
        <v>7.6999999999999999E-2</v>
      </c>
      <c r="F6157" t="s">
        <v>929</v>
      </c>
      <c r="G6157" s="784" t="s">
        <v>4431</v>
      </c>
      <c r="H6157" s="784" t="s">
        <v>4431</v>
      </c>
      <c r="I6157" s="784" t="s">
        <v>5832</v>
      </c>
    </row>
    <row r="6158" spans="1:9" hidden="1">
      <c r="A6158" t="str">
        <f>Table_wabobpsvr_AzureCalc_AzureCalcRateCard[[#This Row],[ServiceName]]&amp;Table_wabobpsvr_AzureCalc_AzureCalcRateCard[[#This Row],[Price_Level]]&amp;Table_wabobpsvr_AzureCalc_AzureCalcRateCard[[#This Row],[Region]]</f>
        <v>Locally Redundant Storage Standard IO - Table/QueueA15</v>
      </c>
      <c r="B6158">
        <v>15</v>
      </c>
      <c r="C6158" t="s">
        <v>10</v>
      </c>
      <c r="D6158" t="s">
        <v>181</v>
      </c>
      <c r="E6158">
        <v>7.4690000000000006E-2</v>
      </c>
      <c r="F6158" t="s">
        <v>929</v>
      </c>
      <c r="G6158" s="784" t="s">
        <v>3020</v>
      </c>
      <c r="H6158" s="784" t="s">
        <v>3021</v>
      </c>
      <c r="I6158" s="784" t="s">
        <v>5832</v>
      </c>
    </row>
    <row r="6159" spans="1:9" hidden="1">
      <c r="A6159" t="str">
        <f>Table_wabobpsvr_AzureCalc_AzureCalcRateCard[[#This Row],[ServiceName]]&amp;Table_wabobpsvr_AzureCalc_AzureCalcRateCard[[#This Row],[Price_Level]]&amp;Table_wabobpsvr_AzureCalc_AzureCalcRateCard[[#This Row],[Region]]</f>
        <v>Locally Redundant Storage Standard IO - Table/QueueB15</v>
      </c>
      <c r="B6159">
        <v>15</v>
      </c>
      <c r="C6159" t="s">
        <v>10</v>
      </c>
      <c r="D6159" t="s">
        <v>182</v>
      </c>
      <c r="E6159">
        <v>7.238E-2</v>
      </c>
      <c r="F6159" t="s">
        <v>929</v>
      </c>
      <c r="G6159" s="784" t="s">
        <v>3020</v>
      </c>
      <c r="H6159" s="784" t="s">
        <v>3021</v>
      </c>
      <c r="I6159" s="784" t="s">
        <v>5832</v>
      </c>
    </row>
    <row r="6160" spans="1:9" hidden="1">
      <c r="A6160" t="str">
        <f>Table_wabobpsvr_AzureCalc_AzureCalcRateCard[[#This Row],[ServiceName]]&amp;Table_wabobpsvr_AzureCalc_AzureCalcRateCard[[#This Row],[Price_Level]]&amp;Table_wabobpsvr_AzureCalc_AzureCalcRateCard[[#This Row],[Region]]</f>
        <v>Locally Redundant Storage Standard IO - Table/QueueC15</v>
      </c>
      <c r="B6160">
        <v>15</v>
      </c>
      <c r="C6160" t="s">
        <v>10</v>
      </c>
      <c r="D6160" t="s">
        <v>184</v>
      </c>
      <c r="E6160">
        <v>7.0069999999999993E-2</v>
      </c>
      <c r="F6160" t="s">
        <v>929</v>
      </c>
      <c r="G6160" s="784" t="s">
        <v>3020</v>
      </c>
      <c r="H6160" s="784" t="s">
        <v>3021</v>
      </c>
      <c r="I6160" s="784" t="s">
        <v>5832</v>
      </c>
    </row>
    <row r="6161" spans="1:9" hidden="1">
      <c r="A6161" t="str">
        <f>Table_wabobpsvr_AzureCalc_AzureCalcRateCard[[#This Row],[ServiceName]]&amp;Table_wabobpsvr_AzureCalc_AzureCalcRateCard[[#This Row],[Price_Level]]&amp;Table_wabobpsvr_AzureCalc_AzureCalcRateCard[[#This Row],[Region]]</f>
        <v>Locally Redundant Storage Standard IO - Table/QueueD15</v>
      </c>
      <c r="B6161">
        <v>15</v>
      </c>
      <c r="C6161" t="s">
        <v>10</v>
      </c>
      <c r="D6161" t="s">
        <v>183</v>
      </c>
      <c r="E6161">
        <v>6.7760000000000001E-2</v>
      </c>
      <c r="F6161" t="s">
        <v>929</v>
      </c>
      <c r="G6161" s="784" t="s">
        <v>3020</v>
      </c>
      <c r="H6161" s="784" t="s">
        <v>3021</v>
      </c>
      <c r="I6161" s="784" t="s">
        <v>5832</v>
      </c>
    </row>
    <row r="6162" spans="1:9" hidden="1">
      <c r="A6162" t="str">
        <f>Table_wabobpsvr_AzureCalc_AzureCalcRateCard[[#This Row],[ServiceName]]&amp;Table_wabobpsvr_AzureCalc_AzureCalcRateCard[[#This Row],[Price_Level]]&amp;Table_wabobpsvr_AzureCalc_AzureCalcRateCard[[#This Row],[Region]]</f>
        <v>Read-Access Geo Redundant Storage Standard IO - Block BlobMOSP15</v>
      </c>
      <c r="B6162">
        <v>15</v>
      </c>
      <c r="C6162" t="s">
        <v>10</v>
      </c>
      <c r="D6162" t="s">
        <v>627</v>
      </c>
      <c r="E6162">
        <v>6.7100000000000007E-2</v>
      </c>
      <c r="F6162" t="s">
        <v>792</v>
      </c>
      <c r="G6162" s="784" t="s">
        <v>4431</v>
      </c>
      <c r="H6162" s="784" t="s">
        <v>4431</v>
      </c>
      <c r="I6162" s="784" t="s">
        <v>5833</v>
      </c>
    </row>
    <row r="6163" spans="1:9" hidden="1">
      <c r="A6163" t="str">
        <f>Table_wabobpsvr_AzureCalc_AzureCalcRateCard[[#This Row],[ServiceName]]&amp;Table_wabobpsvr_AzureCalc_AzureCalcRateCard[[#This Row],[Price_Level]]&amp;Table_wabobpsvr_AzureCalc_AzureCalcRateCard[[#This Row],[Region]]</f>
        <v>Read-Access Geo Redundant Storage Standard IO - Block BlobA15</v>
      </c>
      <c r="B6163">
        <v>15</v>
      </c>
      <c r="C6163" t="s">
        <v>10</v>
      </c>
      <c r="D6163" t="s">
        <v>181</v>
      </c>
      <c r="E6163">
        <v>6.5087000000000006E-2</v>
      </c>
      <c r="F6163" t="s">
        <v>792</v>
      </c>
      <c r="G6163" s="784" t="s">
        <v>3022</v>
      </c>
      <c r="H6163" s="784" t="s">
        <v>3023</v>
      </c>
      <c r="I6163" s="784" t="s">
        <v>5833</v>
      </c>
    </row>
    <row r="6164" spans="1:9" hidden="1">
      <c r="A6164" t="str">
        <f>Table_wabobpsvr_AzureCalc_AzureCalcRateCard[[#This Row],[ServiceName]]&amp;Table_wabobpsvr_AzureCalc_AzureCalcRateCard[[#This Row],[Price_Level]]&amp;Table_wabobpsvr_AzureCalc_AzureCalcRateCard[[#This Row],[Region]]</f>
        <v>Read-Access Geo Redundant Storage Standard IO - Block BlobB15</v>
      </c>
      <c r="B6164">
        <v>15</v>
      </c>
      <c r="C6164" t="s">
        <v>10</v>
      </c>
      <c r="D6164" t="s">
        <v>182</v>
      </c>
      <c r="E6164">
        <v>6.3074000000000005E-2</v>
      </c>
      <c r="F6164" t="s">
        <v>792</v>
      </c>
      <c r="G6164" s="784" t="s">
        <v>3022</v>
      </c>
      <c r="H6164" s="784" t="s">
        <v>3023</v>
      </c>
      <c r="I6164" s="784" t="s">
        <v>5833</v>
      </c>
    </row>
    <row r="6165" spans="1:9" hidden="1">
      <c r="A6165" t="str">
        <f>Table_wabobpsvr_AzureCalc_AzureCalcRateCard[[#This Row],[ServiceName]]&amp;Table_wabobpsvr_AzureCalc_AzureCalcRateCard[[#This Row],[Price_Level]]&amp;Table_wabobpsvr_AzureCalc_AzureCalcRateCard[[#This Row],[Region]]</f>
        <v>Read-Access Geo Redundant Storage Standard IO - Block BlobC15</v>
      </c>
      <c r="B6165">
        <v>15</v>
      </c>
      <c r="C6165" t="s">
        <v>10</v>
      </c>
      <c r="D6165" t="s">
        <v>184</v>
      </c>
      <c r="E6165">
        <v>6.1060999999999997E-2</v>
      </c>
      <c r="F6165" t="s">
        <v>792</v>
      </c>
      <c r="G6165" s="784" t="s">
        <v>3022</v>
      </c>
      <c r="H6165" s="784" t="s">
        <v>3023</v>
      </c>
      <c r="I6165" s="784" t="s">
        <v>5833</v>
      </c>
    </row>
    <row r="6166" spans="1:9" hidden="1">
      <c r="A6166" t="str">
        <f>Table_wabobpsvr_AzureCalc_AzureCalcRateCard[[#This Row],[ServiceName]]&amp;Table_wabobpsvr_AzureCalc_AzureCalcRateCard[[#This Row],[Price_Level]]&amp;Table_wabobpsvr_AzureCalc_AzureCalcRateCard[[#This Row],[Region]]</f>
        <v>Read-Access Geo Redundant Storage Standard IO - Block BlobD15</v>
      </c>
      <c r="B6166">
        <v>15</v>
      </c>
      <c r="C6166" t="s">
        <v>10</v>
      </c>
      <c r="D6166" t="s">
        <v>183</v>
      </c>
      <c r="E6166">
        <v>5.9048000000000003E-2</v>
      </c>
      <c r="F6166" t="s">
        <v>792</v>
      </c>
      <c r="G6166" s="784" t="s">
        <v>3022</v>
      </c>
      <c r="H6166" s="784" t="s">
        <v>3023</v>
      </c>
      <c r="I6166" s="784" t="s">
        <v>5833</v>
      </c>
    </row>
    <row r="6167" spans="1:9" hidden="1">
      <c r="A6167" t="str">
        <f>Table_wabobpsvr_AzureCalc_AzureCalcRateCard[[#This Row],[ServiceName]]&amp;Table_wabobpsvr_AzureCalc_AzureCalcRateCard[[#This Row],[Price_Level]]&amp;Table_wabobpsvr_AzureCalc_AzureCalcRateCard[[#This Row],[Region]]</f>
        <v>Read-Access Geo Redundant Storage Standard IO - FilesMOSP15</v>
      </c>
      <c r="B6167">
        <v>15</v>
      </c>
      <c r="C6167" t="s">
        <v>10</v>
      </c>
      <c r="D6167" t="s">
        <v>627</v>
      </c>
      <c r="E6167">
        <v>0.14299999999999999</v>
      </c>
      <c r="F6167" t="s">
        <v>1078</v>
      </c>
      <c r="G6167" s="784" t="s">
        <v>4431</v>
      </c>
      <c r="H6167" s="784" t="s">
        <v>4431</v>
      </c>
      <c r="I6167" s="784" t="s">
        <v>5834</v>
      </c>
    </row>
    <row r="6168" spans="1:9" hidden="1">
      <c r="A6168" t="str">
        <f>Table_wabobpsvr_AzureCalc_AzureCalcRateCard[[#This Row],[ServiceName]]&amp;Table_wabobpsvr_AzureCalc_AzureCalcRateCard[[#This Row],[Price_Level]]&amp;Table_wabobpsvr_AzureCalc_AzureCalcRateCard[[#This Row],[Region]]</f>
        <v>Read-Access Geo Redundant Storage Standard IO - FilesA15</v>
      </c>
      <c r="B6168">
        <v>15</v>
      </c>
      <c r="C6168" t="s">
        <v>10</v>
      </c>
      <c r="D6168" t="s">
        <v>181</v>
      </c>
      <c r="E6168">
        <v>0.13871</v>
      </c>
      <c r="F6168" t="s">
        <v>1078</v>
      </c>
      <c r="G6168" s="784" t="s">
        <v>3024</v>
      </c>
      <c r="H6168" s="784" t="s">
        <v>3025</v>
      </c>
      <c r="I6168" s="784" t="s">
        <v>5834</v>
      </c>
    </row>
    <row r="6169" spans="1:9" hidden="1">
      <c r="A6169" t="str">
        <f>Table_wabobpsvr_AzureCalc_AzureCalcRateCard[[#This Row],[ServiceName]]&amp;Table_wabobpsvr_AzureCalc_AzureCalcRateCard[[#This Row],[Price_Level]]&amp;Table_wabobpsvr_AzureCalc_AzureCalcRateCard[[#This Row],[Region]]</f>
        <v>Read-Access Geo Redundant Storage Standard IO - FilesB15</v>
      </c>
      <c r="B6169">
        <v>15</v>
      </c>
      <c r="C6169" t="s">
        <v>10</v>
      </c>
      <c r="D6169" t="s">
        <v>182</v>
      </c>
      <c r="E6169">
        <v>0.13442000000000001</v>
      </c>
      <c r="F6169" t="s">
        <v>1078</v>
      </c>
      <c r="G6169" s="784" t="s">
        <v>3024</v>
      </c>
      <c r="H6169" s="784" t="s">
        <v>3025</v>
      </c>
      <c r="I6169" s="784" t="s">
        <v>5834</v>
      </c>
    </row>
    <row r="6170" spans="1:9" hidden="1">
      <c r="A6170" t="str">
        <f>Table_wabobpsvr_AzureCalc_AzureCalcRateCard[[#This Row],[ServiceName]]&amp;Table_wabobpsvr_AzureCalc_AzureCalcRateCard[[#This Row],[Price_Level]]&amp;Table_wabobpsvr_AzureCalc_AzureCalcRateCard[[#This Row],[Region]]</f>
        <v>Read-Access Geo Redundant Storage Standard IO - FilesC15</v>
      </c>
      <c r="B6170">
        <v>15</v>
      </c>
      <c r="C6170" t="s">
        <v>10</v>
      </c>
      <c r="D6170" t="s">
        <v>184</v>
      </c>
      <c r="E6170">
        <v>0.13013</v>
      </c>
      <c r="F6170" t="s">
        <v>1078</v>
      </c>
      <c r="G6170" s="784" t="s">
        <v>3024</v>
      </c>
      <c r="H6170" s="784" t="s">
        <v>3025</v>
      </c>
      <c r="I6170" s="784" t="s">
        <v>5834</v>
      </c>
    </row>
    <row r="6171" spans="1:9" hidden="1">
      <c r="A6171" t="str">
        <f>Table_wabobpsvr_AzureCalc_AzureCalcRateCard[[#This Row],[ServiceName]]&amp;Table_wabobpsvr_AzureCalc_AzureCalcRateCard[[#This Row],[Price_Level]]&amp;Table_wabobpsvr_AzureCalc_AzureCalcRateCard[[#This Row],[Region]]</f>
        <v>Read-Access Geo Redundant Storage Standard IO - FilesD15</v>
      </c>
      <c r="B6171">
        <v>15</v>
      </c>
      <c r="C6171" t="s">
        <v>10</v>
      </c>
      <c r="D6171" t="s">
        <v>183</v>
      </c>
      <c r="E6171">
        <v>0.12584000000000001</v>
      </c>
      <c r="F6171" t="s">
        <v>1078</v>
      </c>
      <c r="G6171" s="784" t="s">
        <v>3024</v>
      </c>
      <c r="H6171" s="784" t="s">
        <v>3025</v>
      </c>
      <c r="I6171" s="784" t="s">
        <v>5834</v>
      </c>
    </row>
    <row r="6172" spans="1:9" hidden="1">
      <c r="A6172" t="str">
        <f>Table_wabobpsvr_AzureCalc_AzureCalcRateCard[[#This Row],[ServiceName]]&amp;Table_wabobpsvr_AzureCalc_AzureCalcRateCard[[#This Row],[Price_Level]]&amp;Table_wabobpsvr_AzureCalc_AzureCalcRateCard[[#This Row],[Region]]</f>
        <v>Read-Access Geo Redundant Storage Standard IO - Page Blob/DiskMOSP15</v>
      </c>
      <c r="B6172">
        <v>15</v>
      </c>
      <c r="C6172" t="s">
        <v>10</v>
      </c>
      <c r="D6172" t="s">
        <v>627</v>
      </c>
      <c r="E6172">
        <v>0.14199999999999999</v>
      </c>
      <c r="F6172" t="s">
        <v>794</v>
      </c>
      <c r="G6172" s="784" t="s">
        <v>4431</v>
      </c>
      <c r="H6172" s="784" t="s">
        <v>4431</v>
      </c>
      <c r="I6172" s="784" t="s">
        <v>5835</v>
      </c>
    </row>
    <row r="6173" spans="1:9" hidden="1">
      <c r="A6173" t="str">
        <f>Table_wabobpsvr_AzureCalc_AzureCalcRateCard[[#This Row],[ServiceName]]&amp;Table_wabobpsvr_AzureCalc_AzureCalcRateCard[[#This Row],[Price_Level]]&amp;Table_wabobpsvr_AzureCalc_AzureCalcRateCard[[#This Row],[Region]]</f>
        <v>Read-Access Geo Redundant Storage Standard IO - Page Blob/DiskA15</v>
      </c>
      <c r="B6173">
        <v>15</v>
      </c>
      <c r="C6173" t="s">
        <v>10</v>
      </c>
      <c r="D6173" t="s">
        <v>181</v>
      </c>
      <c r="E6173">
        <v>0.13774</v>
      </c>
      <c r="F6173" t="s">
        <v>794</v>
      </c>
      <c r="G6173" s="784" t="s">
        <v>3026</v>
      </c>
      <c r="H6173" s="784" t="s">
        <v>3027</v>
      </c>
      <c r="I6173" s="784" t="s">
        <v>5835</v>
      </c>
    </row>
    <row r="6174" spans="1:9" hidden="1">
      <c r="A6174" t="str">
        <f>Table_wabobpsvr_AzureCalc_AzureCalcRateCard[[#This Row],[ServiceName]]&amp;Table_wabobpsvr_AzureCalc_AzureCalcRateCard[[#This Row],[Price_Level]]&amp;Table_wabobpsvr_AzureCalc_AzureCalcRateCard[[#This Row],[Region]]</f>
        <v>Read-Access Geo Redundant Storage Standard IO - Page Blob/DiskB15</v>
      </c>
      <c r="B6174">
        <v>15</v>
      </c>
      <c r="C6174" t="s">
        <v>10</v>
      </c>
      <c r="D6174" t="s">
        <v>182</v>
      </c>
      <c r="E6174">
        <v>0.13347999999999999</v>
      </c>
      <c r="F6174" t="s">
        <v>794</v>
      </c>
      <c r="G6174" s="784" t="s">
        <v>3026</v>
      </c>
      <c r="H6174" s="784" t="s">
        <v>3027</v>
      </c>
      <c r="I6174" s="784" t="s">
        <v>5835</v>
      </c>
    </row>
    <row r="6175" spans="1:9" hidden="1">
      <c r="A6175" t="str">
        <f>Table_wabobpsvr_AzureCalc_AzureCalcRateCard[[#This Row],[ServiceName]]&amp;Table_wabobpsvr_AzureCalc_AzureCalcRateCard[[#This Row],[Price_Level]]&amp;Table_wabobpsvr_AzureCalc_AzureCalcRateCard[[#This Row],[Region]]</f>
        <v>Read-Access Geo Redundant Storage Standard IO - Page Blob/DiskC15</v>
      </c>
      <c r="B6175">
        <v>15</v>
      </c>
      <c r="C6175" t="s">
        <v>10</v>
      </c>
      <c r="D6175" t="s">
        <v>184</v>
      </c>
      <c r="E6175">
        <v>0.12922</v>
      </c>
      <c r="F6175" t="s">
        <v>794</v>
      </c>
      <c r="G6175" s="784" t="s">
        <v>3026</v>
      </c>
      <c r="H6175" s="784" t="s">
        <v>3027</v>
      </c>
      <c r="I6175" s="784" t="s">
        <v>5835</v>
      </c>
    </row>
    <row r="6176" spans="1:9" hidden="1">
      <c r="A6176" t="str">
        <f>Table_wabobpsvr_AzureCalc_AzureCalcRateCard[[#This Row],[ServiceName]]&amp;Table_wabobpsvr_AzureCalc_AzureCalcRateCard[[#This Row],[Price_Level]]&amp;Table_wabobpsvr_AzureCalc_AzureCalcRateCard[[#This Row],[Region]]</f>
        <v>Read-Access Geo Redundant Storage Standard IO - Page Blob/DiskD15</v>
      </c>
      <c r="B6176">
        <v>15</v>
      </c>
      <c r="C6176" t="s">
        <v>10</v>
      </c>
      <c r="D6176" t="s">
        <v>183</v>
      </c>
      <c r="E6176">
        <v>0.12496</v>
      </c>
      <c r="F6176" t="s">
        <v>794</v>
      </c>
      <c r="G6176" s="784" t="s">
        <v>3026</v>
      </c>
      <c r="H6176" s="784" t="s">
        <v>3027</v>
      </c>
      <c r="I6176" s="784" t="s">
        <v>5835</v>
      </c>
    </row>
    <row r="6177" spans="1:9" hidden="1">
      <c r="A6177" t="str">
        <f>Table_wabobpsvr_AzureCalc_AzureCalcRateCard[[#This Row],[ServiceName]]&amp;Table_wabobpsvr_AzureCalc_AzureCalcRateCard[[#This Row],[Price_Level]]&amp;Table_wabobpsvr_AzureCalc_AzureCalcRateCard[[#This Row],[Region]]</f>
        <v>Read-Access Geo Redundant Storage Standard IO - Table/QueueMOSP15</v>
      </c>
      <c r="B6177">
        <v>15</v>
      </c>
      <c r="C6177" t="s">
        <v>10</v>
      </c>
      <c r="D6177" t="s">
        <v>627</v>
      </c>
      <c r="E6177">
        <v>0.12520000000000001</v>
      </c>
      <c r="F6177" t="s">
        <v>795</v>
      </c>
      <c r="G6177" s="784" t="s">
        <v>4431</v>
      </c>
      <c r="H6177" s="784" t="s">
        <v>4431</v>
      </c>
      <c r="I6177" s="784" t="s">
        <v>5836</v>
      </c>
    </row>
    <row r="6178" spans="1:9" hidden="1">
      <c r="A6178" t="str">
        <f>Table_wabobpsvr_AzureCalc_AzureCalcRateCard[[#This Row],[ServiceName]]&amp;Table_wabobpsvr_AzureCalc_AzureCalcRateCard[[#This Row],[Price_Level]]&amp;Table_wabobpsvr_AzureCalc_AzureCalcRateCard[[#This Row],[Region]]</f>
        <v>Read-Access Geo Redundant Storage Standard IO - Table/QueueA15</v>
      </c>
      <c r="B6178">
        <v>15</v>
      </c>
      <c r="C6178" t="s">
        <v>10</v>
      </c>
      <c r="D6178" t="s">
        <v>181</v>
      </c>
      <c r="E6178">
        <v>0.121444</v>
      </c>
      <c r="F6178" t="s">
        <v>795</v>
      </c>
      <c r="G6178" s="784" t="s">
        <v>3028</v>
      </c>
      <c r="H6178" s="784" t="s">
        <v>3029</v>
      </c>
      <c r="I6178" s="784" t="s">
        <v>5836</v>
      </c>
    </row>
    <row r="6179" spans="1:9" hidden="1">
      <c r="A6179" t="str">
        <f>Table_wabobpsvr_AzureCalc_AzureCalcRateCard[[#This Row],[ServiceName]]&amp;Table_wabobpsvr_AzureCalc_AzureCalcRateCard[[#This Row],[Price_Level]]&amp;Table_wabobpsvr_AzureCalc_AzureCalcRateCard[[#This Row],[Region]]</f>
        <v>Read-Access Geo Redundant Storage Standard IO - Table/QueueB15</v>
      </c>
      <c r="B6179">
        <v>15</v>
      </c>
      <c r="C6179" t="s">
        <v>10</v>
      </c>
      <c r="D6179" t="s">
        <v>182</v>
      </c>
      <c r="E6179">
        <v>0.117688</v>
      </c>
      <c r="F6179" t="s">
        <v>795</v>
      </c>
      <c r="G6179" s="784" t="s">
        <v>3028</v>
      </c>
      <c r="H6179" s="784" t="s">
        <v>3029</v>
      </c>
      <c r="I6179" s="784" t="s">
        <v>5836</v>
      </c>
    </row>
    <row r="6180" spans="1:9" hidden="1">
      <c r="A6180" t="str">
        <f>Table_wabobpsvr_AzureCalc_AzureCalcRateCard[[#This Row],[ServiceName]]&amp;Table_wabobpsvr_AzureCalc_AzureCalcRateCard[[#This Row],[Price_Level]]&amp;Table_wabobpsvr_AzureCalc_AzureCalcRateCard[[#This Row],[Region]]</f>
        <v>Read-Access Geo Redundant Storage Standard IO - Table/QueueC15</v>
      </c>
      <c r="B6180">
        <v>15</v>
      </c>
      <c r="C6180" t="s">
        <v>10</v>
      </c>
      <c r="D6180" t="s">
        <v>184</v>
      </c>
      <c r="E6180">
        <v>0.11393200000000001</v>
      </c>
      <c r="F6180" t="s">
        <v>795</v>
      </c>
      <c r="G6180" s="784" t="s">
        <v>3028</v>
      </c>
      <c r="H6180" s="784" t="s">
        <v>3029</v>
      </c>
      <c r="I6180" s="784" t="s">
        <v>5836</v>
      </c>
    </row>
    <row r="6181" spans="1:9" hidden="1">
      <c r="A6181" t="str">
        <f>Table_wabobpsvr_AzureCalc_AzureCalcRateCard[[#This Row],[ServiceName]]&amp;Table_wabobpsvr_AzureCalc_AzureCalcRateCard[[#This Row],[Price_Level]]&amp;Table_wabobpsvr_AzureCalc_AzureCalcRateCard[[#This Row],[Region]]</f>
        <v>Read-Access Geo Redundant Storage Standard IO - Table/QueueD15</v>
      </c>
      <c r="B6181">
        <v>15</v>
      </c>
      <c r="C6181" t="s">
        <v>10</v>
      </c>
      <c r="D6181" t="s">
        <v>183</v>
      </c>
      <c r="E6181">
        <v>0.110176</v>
      </c>
      <c r="F6181" t="s">
        <v>795</v>
      </c>
      <c r="G6181" s="784" t="s">
        <v>3028</v>
      </c>
      <c r="H6181" s="784" t="s">
        <v>3029</v>
      </c>
      <c r="I6181" s="784" t="s">
        <v>5836</v>
      </c>
    </row>
    <row r="6182" spans="1:9" hidden="1">
      <c r="A6182" t="str">
        <f>Table_wabobpsvr_AzureCalc_AzureCalcRateCard[[#This Row],[ServiceName]]&amp;Table_wabobpsvr_AzureCalc_AzureCalcRateCard[[#This Row],[Price_Level]]&amp;Table_wabobpsvr_AzureCalc_AzureCalcRateCard[[#This Row],[Region]]</f>
        <v>Zone Redundant Storage Standard IO - Block BlobMOSP15</v>
      </c>
      <c r="B6182">
        <v>15</v>
      </c>
      <c r="C6182" t="s">
        <v>10</v>
      </c>
      <c r="D6182" t="s">
        <v>627</v>
      </c>
      <c r="E6182">
        <v>3.3000000000000002E-2</v>
      </c>
      <c r="F6182" t="s">
        <v>1029</v>
      </c>
      <c r="G6182" s="784" t="s">
        <v>4431</v>
      </c>
      <c r="H6182" s="784" t="s">
        <v>4431</v>
      </c>
      <c r="I6182" s="784" t="s">
        <v>5837</v>
      </c>
    </row>
    <row r="6183" spans="1:9" hidden="1">
      <c r="A6183" t="str">
        <f>Table_wabobpsvr_AzureCalc_AzureCalcRateCard[[#This Row],[ServiceName]]&amp;Table_wabobpsvr_AzureCalc_AzureCalcRateCard[[#This Row],[Price_Level]]&amp;Table_wabobpsvr_AzureCalc_AzureCalcRateCard[[#This Row],[Region]]</f>
        <v>Zone Redundant Storage Standard IO - Block BlobA15</v>
      </c>
      <c r="B6183">
        <v>15</v>
      </c>
      <c r="C6183" t="s">
        <v>10</v>
      </c>
      <c r="D6183" t="s">
        <v>181</v>
      </c>
      <c r="E6183">
        <v>3.2009999999999997E-2</v>
      </c>
      <c r="F6183" t="s">
        <v>1029</v>
      </c>
      <c r="G6183" s="784" t="s">
        <v>3030</v>
      </c>
      <c r="H6183" s="784" t="s">
        <v>3031</v>
      </c>
      <c r="I6183" s="784" t="s">
        <v>5837</v>
      </c>
    </row>
    <row r="6184" spans="1:9" hidden="1">
      <c r="A6184" t="str">
        <f>Table_wabobpsvr_AzureCalc_AzureCalcRateCard[[#This Row],[ServiceName]]&amp;Table_wabobpsvr_AzureCalc_AzureCalcRateCard[[#This Row],[Price_Level]]&amp;Table_wabobpsvr_AzureCalc_AzureCalcRateCard[[#This Row],[Region]]</f>
        <v>Zone Redundant Storage Standard IO - Block BlobB15</v>
      </c>
      <c r="B6184">
        <v>15</v>
      </c>
      <c r="C6184" t="s">
        <v>10</v>
      </c>
      <c r="D6184" t="s">
        <v>182</v>
      </c>
      <c r="E6184">
        <v>3.1019999999999999E-2</v>
      </c>
      <c r="F6184" t="s">
        <v>1029</v>
      </c>
      <c r="G6184" s="784" t="s">
        <v>3030</v>
      </c>
      <c r="H6184" s="784" t="s">
        <v>3031</v>
      </c>
      <c r="I6184" s="784" t="s">
        <v>5837</v>
      </c>
    </row>
    <row r="6185" spans="1:9" hidden="1">
      <c r="A6185" t="str">
        <f>Table_wabobpsvr_AzureCalc_AzureCalcRateCard[[#This Row],[ServiceName]]&amp;Table_wabobpsvr_AzureCalc_AzureCalcRateCard[[#This Row],[Price_Level]]&amp;Table_wabobpsvr_AzureCalc_AzureCalcRateCard[[#This Row],[Region]]</f>
        <v>Zone Redundant Storage Standard IO - Block BlobC15</v>
      </c>
      <c r="B6185">
        <v>15</v>
      </c>
      <c r="C6185" t="s">
        <v>10</v>
      </c>
      <c r="D6185" t="s">
        <v>184</v>
      </c>
      <c r="E6185">
        <v>3.0030000000000001E-2</v>
      </c>
      <c r="F6185" t="s">
        <v>1029</v>
      </c>
      <c r="G6185" s="784" t="s">
        <v>3030</v>
      </c>
      <c r="H6185" s="784" t="s">
        <v>3031</v>
      </c>
      <c r="I6185" s="784" t="s">
        <v>5837</v>
      </c>
    </row>
    <row r="6186" spans="1:9" hidden="1">
      <c r="A6186" t="str">
        <f>Table_wabobpsvr_AzureCalc_AzureCalcRateCard[[#This Row],[ServiceName]]&amp;Table_wabobpsvr_AzureCalc_AzureCalcRateCard[[#This Row],[Price_Level]]&amp;Table_wabobpsvr_AzureCalc_AzureCalcRateCard[[#This Row],[Region]]</f>
        <v>Zone Redundant Storage Standard IO - Block BlobD15</v>
      </c>
      <c r="B6186">
        <v>15</v>
      </c>
      <c r="C6186" t="s">
        <v>10</v>
      </c>
      <c r="D6186" t="s">
        <v>183</v>
      </c>
      <c r="E6186">
        <v>2.904E-2</v>
      </c>
      <c r="F6186" t="s">
        <v>1029</v>
      </c>
      <c r="G6186" s="784" t="s">
        <v>3030</v>
      </c>
      <c r="H6186" s="784" t="s">
        <v>3031</v>
      </c>
      <c r="I6186" s="784" t="s">
        <v>5837</v>
      </c>
    </row>
    <row r="6187" spans="1:9" hidden="1">
      <c r="A6187" t="str">
        <f>Table_wabobpsvr_AzureCalc_AzureCalcRateCard[[#This Row],[ServiceName]]&amp;Table_wabobpsvr_AzureCalc_AzureCalcRateCard[[#This Row],[Price_Level]]&amp;Table_wabobpsvr_AzureCalc_AzureCalcRateCard[[#This Row],[Region]]</f>
        <v>A0 VM (Non-Windows)MOSP15</v>
      </c>
      <c r="B6187">
        <v>15</v>
      </c>
      <c r="C6187" t="s">
        <v>91</v>
      </c>
      <c r="D6187" t="s">
        <v>627</v>
      </c>
      <c r="E6187">
        <v>2.9000000000000001E-2</v>
      </c>
      <c r="F6187" t="s">
        <v>725</v>
      </c>
      <c r="G6187" s="784" t="s">
        <v>4431</v>
      </c>
      <c r="H6187" s="784" t="s">
        <v>4431</v>
      </c>
      <c r="I6187" s="784" t="s">
        <v>5838</v>
      </c>
    </row>
    <row r="6188" spans="1:9" hidden="1">
      <c r="A6188" t="str">
        <f>Table_wabobpsvr_AzureCalc_AzureCalcRateCard[[#This Row],[ServiceName]]&amp;Table_wabobpsvr_AzureCalc_AzureCalcRateCard[[#This Row],[Price_Level]]&amp;Table_wabobpsvr_AzureCalc_AzureCalcRateCard[[#This Row],[Region]]</f>
        <v>A0 VM (Non-Windows)A15</v>
      </c>
      <c r="B6188">
        <v>15</v>
      </c>
      <c r="C6188" t="s">
        <v>91</v>
      </c>
      <c r="D6188" t="s">
        <v>181</v>
      </c>
      <c r="E6188">
        <v>2.1170000000000001E-2</v>
      </c>
      <c r="F6188" t="s">
        <v>725</v>
      </c>
      <c r="G6188" s="784" t="s">
        <v>3032</v>
      </c>
      <c r="H6188" s="784" t="s">
        <v>3033</v>
      </c>
      <c r="I6188" s="784" t="s">
        <v>5838</v>
      </c>
    </row>
    <row r="6189" spans="1:9" hidden="1">
      <c r="A6189" s="784" t="str">
        <f>Table_wabobpsvr_AzureCalc_AzureCalcRateCard[[#This Row],[ServiceName]]&amp;Table_wabobpsvr_AzureCalc_AzureCalcRateCard[[#This Row],[Price_Level]]&amp;Table_wabobpsvr_AzureCalc_AzureCalcRateCard[[#This Row],[Region]]</f>
        <v>A0 VM (Non-Windows)B15</v>
      </c>
      <c r="B6189" s="784">
        <v>15</v>
      </c>
      <c r="C6189" s="784" t="s">
        <v>91</v>
      </c>
      <c r="D6189" s="784" t="s">
        <v>182</v>
      </c>
      <c r="E6189" s="784">
        <v>2.0299999999999999E-2</v>
      </c>
      <c r="F6189" s="784" t="s">
        <v>725</v>
      </c>
      <c r="G6189" s="784" t="s">
        <v>3032</v>
      </c>
      <c r="H6189" s="784" t="s">
        <v>3033</v>
      </c>
      <c r="I6189" s="784" t="s">
        <v>5838</v>
      </c>
    </row>
    <row r="6190" spans="1:9" hidden="1">
      <c r="A6190" t="str">
        <f>Table_wabobpsvr_AzureCalc_AzureCalcRateCard[[#This Row],[ServiceName]]&amp;Table_wabobpsvr_AzureCalc_AzureCalcRateCard[[#This Row],[Price_Level]]&amp;Table_wabobpsvr_AzureCalc_AzureCalcRateCard[[#This Row],[Region]]</f>
        <v>A0 VM (Non-Windows)C15</v>
      </c>
      <c r="B6190">
        <v>15</v>
      </c>
      <c r="C6190" t="s">
        <v>91</v>
      </c>
      <c r="D6190" t="s">
        <v>184</v>
      </c>
      <c r="E6190">
        <v>1.9429999999999999E-2</v>
      </c>
      <c r="F6190" t="s">
        <v>725</v>
      </c>
      <c r="G6190" s="784" t="s">
        <v>3032</v>
      </c>
      <c r="H6190" s="784" t="s">
        <v>3033</v>
      </c>
      <c r="I6190" s="784" t="s">
        <v>5838</v>
      </c>
    </row>
    <row r="6191" spans="1:9" hidden="1">
      <c r="A6191" t="str">
        <f>Table_wabobpsvr_AzureCalc_AzureCalcRateCard[[#This Row],[ServiceName]]&amp;Table_wabobpsvr_AzureCalc_AzureCalcRateCard[[#This Row],[Price_Level]]&amp;Table_wabobpsvr_AzureCalc_AzureCalcRateCard[[#This Row],[Region]]</f>
        <v>A0 VM (Non-Windows)D15</v>
      </c>
      <c r="B6191">
        <v>15</v>
      </c>
      <c r="C6191" t="s">
        <v>91</v>
      </c>
      <c r="D6191" t="s">
        <v>183</v>
      </c>
      <c r="E6191">
        <v>1.856E-2</v>
      </c>
      <c r="F6191" t="s">
        <v>725</v>
      </c>
      <c r="G6191" s="784" t="s">
        <v>3032</v>
      </c>
      <c r="H6191" s="784" t="s">
        <v>3033</v>
      </c>
      <c r="I6191" s="784" t="s">
        <v>5838</v>
      </c>
    </row>
    <row r="6192" spans="1:9" hidden="1">
      <c r="A6192" t="str">
        <f>Table_wabobpsvr_AzureCalc_AzureCalcRateCard[[#This Row],[ServiceName]]&amp;Table_wabobpsvr_AzureCalc_AzureCalcRateCard[[#This Row],[Price_Level]]&amp;Table_wabobpsvr_AzureCalc_AzureCalcRateCard[[#This Row],[Region]]</f>
        <v>A0 VM (Windows)MOSP15</v>
      </c>
      <c r="B6192">
        <v>15</v>
      </c>
      <c r="C6192" t="s">
        <v>91</v>
      </c>
      <c r="D6192" t="s">
        <v>627</v>
      </c>
      <c r="E6192">
        <v>2.9000000000000001E-2</v>
      </c>
      <c r="F6192" t="s">
        <v>726</v>
      </c>
      <c r="G6192" s="784" t="s">
        <v>4431</v>
      </c>
      <c r="H6192" s="784" t="s">
        <v>4431</v>
      </c>
      <c r="I6192" s="784" t="s">
        <v>5839</v>
      </c>
    </row>
    <row r="6193" spans="1:9" hidden="1">
      <c r="A6193" t="str">
        <f>Table_wabobpsvr_AzureCalc_AzureCalcRateCard[[#This Row],[ServiceName]]&amp;Table_wabobpsvr_AzureCalc_AzureCalcRateCard[[#This Row],[Price_Level]]&amp;Table_wabobpsvr_AzureCalc_AzureCalcRateCard[[#This Row],[Region]]</f>
        <v>A0 VM (Windows)A15</v>
      </c>
      <c r="B6193">
        <v>15</v>
      </c>
      <c r="C6193" t="s">
        <v>91</v>
      </c>
      <c r="D6193" t="s">
        <v>181</v>
      </c>
      <c r="E6193">
        <v>2.1170000000000001E-2</v>
      </c>
      <c r="F6193" t="s">
        <v>726</v>
      </c>
      <c r="G6193" s="784" t="s">
        <v>3034</v>
      </c>
      <c r="H6193" s="784" t="s">
        <v>3035</v>
      </c>
      <c r="I6193" s="784" t="s">
        <v>5839</v>
      </c>
    </row>
    <row r="6194" spans="1:9" hidden="1">
      <c r="A6194" t="str">
        <f>Table_wabobpsvr_AzureCalc_AzureCalcRateCard[[#This Row],[ServiceName]]&amp;Table_wabobpsvr_AzureCalc_AzureCalcRateCard[[#This Row],[Price_Level]]&amp;Table_wabobpsvr_AzureCalc_AzureCalcRateCard[[#This Row],[Region]]</f>
        <v>A0 VM (Windows)B15</v>
      </c>
      <c r="B6194">
        <v>15</v>
      </c>
      <c r="C6194" t="s">
        <v>91</v>
      </c>
      <c r="D6194" t="s">
        <v>182</v>
      </c>
      <c r="E6194">
        <v>2.0299999999999999E-2</v>
      </c>
      <c r="F6194" t="s">
        <v>726</v>
      </c>
      <c r="G6194" s="784" t="s">
        <v>3034</v>
      </c>
      <c r="H6194" s="784" t="s">
        <v>3035</v>
      </c>
      <c r="I6194" s="784" t="s">
        <v>5839</v>
      </c>
    </row>
    <row r="6195" spans="1:9" hidden="1">
      <c r="A6195" t="str">
        <f>Table_wabobpsvr_AzureCalc_AzureCalcRateCard[[#This Row],[ServiceName]]&amp;Table_wabobpsvr_AzureCalc_AzureCalcRateCard[[#This Row],[Price_Level]]&amp;Table_wabobpsvr_AzureCalc_AzureCalcRateCard[[#This Row],[Region]]</f>
        <v>A0 VM (Windows)C15</v>
      </c>
      <c r="B6195">
        <v>15</v>
      </c>
      <c r="C6195" t="s">
        <v>91</v>
      </c>
      <c r="D6195" t="s">
        <v>184</v>
      </c>
      <c r="E6195">
        <v>1.9429999999999999E-2</v>
      </c>
      <c r="F6195" t="s">
        <v>726</v>
      </c>
      <c r="G6195" s="784" t="s">
        <v>3034</v>
      </c>
      <c r="H6195" s="784" t="s">
        <v>3035</v>
      </c>
      <c r="I6195" s="784" t="s">
        <v>5839</v>
      </c>
    </row>
    <row r="6196" spans="1:9" hidden="1">
      <c r="A6196" t="str">
        <f>Table_wabobpsvr_AzureCalc_AzureCalcRateCard[[#This Row],[ServiceName]]&amp;Table_wabobpsvr_AzureCalc_AzureCalcRateCard[[#This Row],[Price_Level]]&amp;Table_wabobpsvr_AzureCalc_AzureCalcRateCard[[#This Row],[Region]]</f>
        <v>A0 VM (Windows)D15</v>
      </c>
      <c r="B6196">
        <v>15</v>
      </c>
      <c r="C6196" t="s">
        <v>91</v>
      </c>
      <c r="D6196" t="s">
        <v>183</v>
      </c>
      <c r="E6196">
        <v>1.856E-2</v>
      </c>
      <c r="F6196" t="s">
        <v>726</v>
      </c>
      <c r="G6196" s="784" t="s">
        <v>3034</v>
      </c>
      <c r="H6196" s="784" t="s">
        <v>3035</v>
      </c>
      <c r="I6196" s="784" t="s">
        <v>5839</v>
      </c>
    </row>
    <row r="6197" spans="1:9" hidden="1">
      <c r="A6197" t="str">
        <f>Table_wabobpsvr_AzureCalc_AzureCalcRateCard[[#This Row],[ServiceName]]&amp;Table_wabobpsvr_AzureCalc_AzureCalcRateCard[[#This Row],[Price_Level]]&amp;Table_wabobpsvr_AzureCalc_AzureCalcRateCard[[#This Row],[Region]]</f>
        <v>A1 VM (Non-Windows)MOSP15</v>
      </c>
      <c r="B6197">
        <v>15</v>
      </c>
      <c r="C6197" t="s">
        <v>91</v>
      </c>
      <c r="D6197" t="s">
        <v>627</v>
      </c>
      <c r="E6197">
        <v>7.0999999999999994E-2</v>
      </c>
      <c r="F6197" t="s">
        <v>703</v>
      </c>
      <c r="G6197" s="784" t="s">
        <v>4431</v>
      </c>
      <c r="H6197" s="784" t="s">
        <v>4431</v>
      </c>
      <c r="I6197" s="784" t="s">
        <v>5840</v>
      </c>
    </row>
    <row r="6198" spans="1:9" hidden="1">
      <c r="A6198" t="str">
        <f>Table_wabobpsvr_AzureCalc_AzureCalcRateCard[[#This Row],[ServiceName]]&amp;Table_wabobpsvr_AzureCalc_AzureCalcRateCard[[#This Row],[Price_Level]]&amp;Table_wabobpsvr_AzureCalc_AzureCalcRateCard[[#This Row],[Region]]</f>
        <v>A1 VM (Non-Windows)A15</v>
      </c>
      <c r="B6198">
        <v>15</v>
      </c>
      <c r="C6198" t="s">
        <v>91</v>
      </c>
      <c r="D6198" t="s">
        <v>181</v>
      </c>
      <c r="E6198">
        <v>5.1830000000000001E-2</v>
      </c>
      <c r="F6198" t="s">
        <v>703</v>
      </c>
      <c r="G6198" s="784" t="s">
        <v>3036</v>
      </c>
      <c r="H6198" s="784" t="s">
        <v>3037</v>
      </c>
      <c r="I6198" s="784" t="s">
        <v>5840</v>
      </c>
    </row>
    <row r="6199" spans="1:9" hidden="1">
      <c r="A6199" t="str">
        <f>Table_wabobpsvr_AzureCalc_AzureCalcRateCard[[#This Row],[ServiceName]]&amp;Table_wabobpsvr_AzureCalc_AzureCalcRateCard[[#This Row],[Price_Level]]&amp;Table_wabobpsvr_AzureCalc_AzureCalcRateCard[[#This Row],[Region]]</f>
        <v>A1 VM (Non-Windows)B15</v>
      </c>
      <c r="B6199">
        <v>15</v>
      </c>
      <c r="C6199" t="s">
        <v>91</v>
      </c>
      <c r="D6199" t="s">
        <v>182</v>
      </c>
      <c r="E6199">
        <v>4.9700000000000001E-2</v>
      </c>
      <c r="F6199" t="s">
        <v>703</v>
      </c>
      <c r="G6199" s="784" t="s">
        <v>3036</v>
      </c>
      <c r="H6199" s="784" t="s">
        <v>3037</v>
      </c>
      <c r="I6199" s="784" t="s">
        <v>5840</v>
      </c>
    </row>
    <row r="6200" spans="1:9" hidden="1">
      <c r="A6200" t="str">
        <f>Table_wabobpsvr_AzureCalc_AzureCalcRateCard[[#This Row],[ServiceName]]&amp;Table_wabobpsvr_AzureCalc_AzureCalcRateCard[[#This Row],[Price_Level]]&amp;Table_wabobpsvr_AzureCalc_AzureCalcRateCard[[#This Row],[Region]]</f>
        <v>A1 VM (Non-Windows)C15</v>
      </c>
      <c r="B6200">
        <v>15</v>
      </c>
      <c r="C6200" t="s">
        <v>91</v>
      </c>
      <c r="D6200" t="s">
        <v>184</v>
      </c>
      <c r="E6200">
        <v>4.7570000000000001E-2</v>
      </c>
      <c r="F6200" t="s">
        <v>703</v>
      </c>
      <c r="G6200" s="784" t="s">
        <v>3036</v>
      </c>
      <c r="H6200" s="784" t="s">
        <v>3037</v>
      </c>
      <c r="I6200" s="784" t="s">
        <v>5840</v>
      </c>
    </row>
    <row r="6201" spans="1:9" hidden="1">
      <c r="A6201" t="str">
        <f>Table_wabobpsvr_AzureCalc_AzureCalcRateCard[[#This Row],[ServiceName]]&amp;Table_wabobpsvr_AzureCalc_AzureCalcRateCard[[#This Row],[Price_Level]]&amp;Table_wabobpsvr_AzureCalc_AzureCalcRateCard[[#This Row],[Region]]</f>
        <v>A1 VM (Non-Windows)D15</v>
      </c>
      <c r="B6201">
        <v>15</v>
      </c>
      <c r="C6201" t="s">
        <v>91</v>
      </c>
      <c r="D6201" t="s">
        <v>183</v>
      </c>
      <c r="E6201">
        <v>4.5440000000000001E-2</v>
      </c>
      <c r="F6201" t="s">
        <v>703</v>
      </c>
      <c r="G6201" s="784" t="s">
        <v>3036</v>
      </c>
      <c r="H6201" s="784" t="s">
        <v>3037</v>
      </c>
      <c r="I6201" s="784" t="s">
        <v>5840</v>
      </c>
    </row>
    <row r="6202" spans="1:9" hidden="1">
      <c r="A6202" t="str">
        <f>Table_wabobpsvr_AzureCalc_AzureCalcRateCard[[#This Row],[ServiceName]]&amp;Table_wabobpsvr_AzureCalc_AzureCalcRateCard[[#This Row],[Price_Level]]&amp;Table_wabobpsvr_AzureCalc_AzureCalcRateCard[[#This Row],[Region]]</f>
        <v>A1 VM (Windows)MOSP15</v>
      </c>
      <c r="B6202">
        <v>15</v>
      </c>
      <c r="C6202" t="s">
        <v>91</v>
      </c>
      <c r="D6202" t="s">
        <v>627</v>
      </c>
      <c r="E6202">
        <v>0.113</v>
      </c>
      <c r="F6202" t="s">
        <v>708</v>
      </c>
      <c r="G6202" s="784" t="s">
        <v>4431</v>
      </c>
      <c r="H6202" s="784" t="s">
        <v>4431</v>
      </c>
      <c r="I6202" s="784" t="s">
        <v>5841</v>
      </c>
    </row>
    <row r="6203" spans="1:9" hidden="1">
      <c r="A6203" t="str">
        <f>Table_wabobpsvr_AzureCalc_AzureCalcRateCard[[#This Row],[ServiceName]]&amp;Table_wabobpsvr_AzureCalc_AzureCalcRateCard[[#This Row],[Price_Level]]&amp;Table_wabobpsvr_AzureCalc_AzureCalcRateCard[[#This Row],[Region]]</f>
        <v>A1 VM (Windows)A15</v>
      </c>
      <c r="B6203">
        <v>15</v>
      </c>
      <c r="C6203" t="s">
        <v>91</v>
      </c>
      <c r="D6203" t="s">
        <v>181</v>
      </c>
      <c r="E6203">
        <v>8.2489999999999994E-2</v>
      </c>
      <c r="F6203" t="s">
        <v>708</v>
      </c>
      <c r="G6203" s="784" t="s">
        <v>3038</v>
      </c>
      <c r="H6203" s="784" t="s">
        <v>3039</v>
      </c>
      <c r="I6203" s="784" t="s">
        <v>5841</v>
      </c>
    </row>
    <row r="6204" spans="1:9" hidden="1">
      <c r="A6204" s="784" t="str">
        <f>Table_wabobpsvr_AzureCalc_AzureCalcRateCard[[#This Row],[ServiceName]]&amp;Table_wabobpsvr_AzureCalc_AzureCalcRateCard[[#This Row],[Price_Level]]&amp;Table_wabobpsvr_AzureCalc_AzureCalcRateCard[[#This Row],[Region]]</f>
        <v>A1 VM (Windows)B15</v>
      </c>
      <c r="B6204" s="784">
        <v>15</v>
      </c>
      <c r="C6204" s="784" t="s">
        <v>91</v>
      </c>
      <c r="D6204" s="784" t="s">
        <v>182</v>
      </c>
      <c r="E6204" s="784">
        <v>7.9100000000000004E-2</v>
      </c>
      <c r="F6204" s="784" t="s">
        <v>708</v>
      </c>
      <c r="G6204" s="784" t="s">
        <v>3038</v>
      </c>
      <c r="H6204" s="784" t="s">
        <v>3039</v>
      </c>
      <c r="I6204" s="784" t="s">
        <v>5841</v>
      </c>
    </row>
    <row r="6205" spans="1:9" hidden="1">
      <c r="A6205" t="str">
        <f>Table_wabobpsvr_AzureCalc_AzureCalcRateCard[[#This Row],[ServiceName]]&amp;Table_wabobpsvr_AzureCalc_AzureCalcRateCard[[#This Row],[Price_Level]]&amp;Table_wabobpsvr_AzureCalc_AzureCalcRateCard[[#This Row],[Region]]</f>
        <v>A1 VM (Windows)C15</v>
      </c>
      <c r="B6205">
        <v>15</v>
      </c>
      <c r="C6205" t="s">
        <v>91</v>
      </c>
      <c r="D6205" t="s">
        <v>184</v>
      </c>
      <c r="E6205">
        <v>7.571E-2</v>
      </c>
      <c r="F6205" t="s">
        <v>708</v>
      </c>
      <c r="G6205" s="784" t="s">
        <v>3038</v>
      </c>
      <c r="H6205" s="784" t="s">
        <v>3039</v>
      </c>
      <c r="I6205" s="784" t="s">
        <v>5841</v>
      </c>
    </row>
    <row r="6206" spans="1:9" hidden="1">
      <c r="A6206" t="str">
        <f>Table_wabobpsvr_AzureCalc_AzureCalcRateCard[[#This Row],[ServiceName]]&amp;Table_wabobpsvr_AzureCalc_AzureCalcRateCard[[#This Row],[Price_Level]]&amp;Table_wabobpsvr_AzureCalc_AzureCalcRateCard[[#This Row],[Region]]</f>
        <v>A1 VM (Windows)D15</v>
      </c>
      <c r="B6206">
        <v>15</v>
      </c>
      <c r="C6206" t="s">
        <v>91</v>
      </c>
      <c r="D6206" t="s">
        <v>183</v>
      </c>
      <c r="E6206">
        <v>7.2319999999999995E-2</v>
      </c>
      <c r="F6206" t="s">
        <v>708</v>
      </c>
      <c r="G6206" s="784" t="s">
        <v>3038</v>
      </c>
      <c r="H6206" s="784" t="s">
        <v>3039</v>
      </c>
      <c r="I6206" s="784" t="s">
        <v>5841</v>
      </c>
    </row>
    <row r="6207" spans="1:9" hidden="1">
      <c r="A6207" t="str">
        <f>Table_wabobpsvr_AzureCalc_AzureCalcRateCard[[#This Row],[ServiceName]]&amp;Table_wabobpsvr_AzureCalc_AzureCalcRateCard[[#This Row],[Price_Level]]&amp;Table_wabobpsvr_AzureCalc_AzureCalcRateCard[[#This Row],[Region]]</f>
        <v>A10 VM (Non-Windows)MOSP15</v>
      </c>
      <c r="B6207">
        <v>15</v>
      </c>
      <c r="C6207" t="s">
        <v>91</v>
      </c>
      <c r="D6207" t="s">
        <v>627</v>
      </c>
      <c r="E6207">
        <v>1.33</v>
      </c>
      <c r="F6207" t="s">
        <v>1283</v>
      </c>
      <c r="G6207" s="784" t="s">
        <v>4431</v>
      </c>
      <c r="H6207" s="784" t="s">
        <v>4431</v>
      </c>
      <c r="I6207" s="784" t="s">
        <v>5698</v>
      </c>
    </row>
    <row r="6208" spans="1:9" hidden="1">
      <c r="A6208" t="str">
        <f>Table_wabobpsvr_AzureCalc_AzureCalcRateCard[[#This Row],[ServiceName]]&amp;Table_wabobpsvr_AzureCalc_AzureCalcRateCard[[#This Row],[Price_Level]]&amp;Table_wabobpsvr_AzureCalc_AzureCalcRateCard[[#This Row],[Region]]</f>
        <v>A10 VM (Non-Windows)A15</v>
      </c>
      <c r="B6208">
        <v>15</v>
      </c>
      <c r="C6208" t="s">
        <v>91</v>
      </c>
      <c r="D6208" t="s">
        <v>181</v>
      </c>
      <c r="E6208">
        <v>1.2901</v>
      </c>
      <c r="F6208" t="s">
        <v>1283</v>
      </c>
      <c r="G6208" s="784" t="s">
        <v>3827</v>
      </c>
      <c r="H6208" s="784" t="s">
        <v>3828</v>
      </c>
      <c r="I6208" s="784" t="s">
        <v>5698</v>
      </c>
    </row>
    <row r="6209" spans="1:9" hidden="1">
      <c r="A6209" t="str">
        <f>Table_wabobpsvr_AzureCalc_AzureCalcRateCard[[#This Row],[ServiceName]]&amp;Table_wabobpsvr_AzureCalc_AzureCalcRateCard[[#This Row],[Price_Level]]&amp;Table_wabobpsvr_AzureCalc_AzureCalcRateCard[[#This Row],[Region]]</f>
        <v>A10 VM (Non-Windows)B15</v>
      </c>
      <c r="B6209">
        <v>15</v>
      </c>
      <c r="C6209" t="s">
        <v>91</v>
      </c>
      <c r="D6209" t="s">
        <v>182</v>
      </c>
      <c r="E6209">
        <v>1.2502</v>
      </c>
      <c r="F6209" t="s">
        <v>1283</v>
      </c>
      <c r="G6209" s="784" t="s">
        <v>3827</v>
      </c>
      <c r="H6209" s="784" t="s">
        <v>3828</v>
      </c>
      <c r="I6209" s="784" t="s">
        <v>5698</v>
      </c>
    </row>
    <row r="6210" spans="1:9" hidden="1">
      <c r="A6210" t="str">
        <f>Table_wabobpsvr_AzureCalc_AzureCalcRateCard[[#This Row],[ServiceName]]&amp;Table_wabobpsvr_AzureCalc_AzureCalcRateCard[[#This Row],[Price_Level]]&amp;Table_wabobpsvr_AzureCalc_AzureCalcRateCard[[#This Row],[Region]]</f>
        <v>A10 VM (Non-Windows)C15</v>
      </c>
      <c r="B6210">
        <v>15</v>
      </c>
      <c r="C6210" t="s">
        <v>91</v>
      </c>
      <c r="D6210" t="s">
        <v>184</v>
      </c>
      <c r="E6210">
        <v>1.2102999999999999</v>
      </c>
      <c r="F6210" t="s">
        <v>1283</v>
      </c>
      <c r="G6210" s="784" t="s">
        <v>3827</v>
      </c>
      <c r="H6210" s="784" t="s">
        <v>3828</v>
      </c>
      <c r="I6210" s="784" t="s">
        <v>5698</v>
      </c>
    </row>
    <row r="6211" spans="1:9" hidden="1">
      <c r="A6211" t="str">
        <f>Table_wabobpsvr_AzureCalc_AzureCalcRateCard[[#This Row],[ServiceName]]&amp;Table_wabobpsvr_AzureCalc_AzureCalcRateCard[[#This Row],[Price_Level]]&amp;Table_wabobpsvr_AzureCalc_AzureCalcRateCard[[#This Row],[Region]]</f>
        <v>A10 VM (Non-Windows)D15</v>
      </c>
      <c r="B6211">
        <v>15</v>
      </c>
      <c r="C6211" t="s">
        <v>91</v>
      </c>
      <c r="D6211" t="s">
        <v>183</v>
      </c>
      <c r="E6211">
        <v>1.1704000000000001</v>
      </c>
      <c r="F6211" t="s">
        <v>1283</v>
      </c>
      <c r="G6211" s="784" t="s">
        <v>3827</v>
      </c>
      <c r="H6211" s="784" t="s">
        <v>3828</v>
      </c>
      <c r="I6211" s="784" t="s">
        <v>5698</v>
      </c>
    </row>
    <row r="6212" spans="1:9" hidden="1">
      <c r="A6212" t="str">
        <f>Table_wabobpsvr_AzureCalc_AzureCalcRateCard[[#This Row],[ServiceName]]&amp;Table_wabobpsvr_AzureCalc_AzureCalcRateCard[[#This Row],[Price_Level]]&amp;Table_wabobpsvr_AzureCalc_AzureCalcRateCard[[#This Row],[Region]]</f>
        <v>A10 VM (Windows)MOSP15</v>
      </c>
      <c r="B6212">
        <v>15</v>
      </c>
      <c r="C6212" t="s">
        <v>91</v>
      </c>
      <c r="D6212" t="s">
        <v>627</v>
      </c>
      <c r="E6212">
        <v>1.89</v>
      </c>
      <c r="F6212" t="s">
        <v>1284</v>
      </c>
      <c r="G6212" s="784" t="s">
        <v>4431</v>
      </c>
      <c r="H6212" s="784" t="s">
        <v>4431</v>
      </c>
      <c r="I6212" s="784" t="s">
        <v>5214</v>
      </c>
    </row>
    <row r="6213" spans="1:9" hidden="1">
      <c r="A6213" t="str">
        <f>Table_wabobpsvr_AzureCalc_AzureCalcRateCard[[#This Row],[ServiceName]]&amp;Table_wabobpsvr_AzureCalc_AzureCalcRateCard[[#This Row],[Price_Level]]&amp;Table_wabobpsvr_AzureCalc_AzureCalcRateCard[[#This Row],[Region]]</f>
        <v>A10 VM (Windows)A15</v>
      </c>
      <c r="B6213">
        <v>15</v>
      </c>
      <c r="C6213" t="s">
        <v>91</v>
      </c>
      <c r="D6213" t="s">
        <v>181</v>
      </c>
      <c r="E6213">
        <v>1.8332999999999999</v>
      </c>
      <c r="F6213" t="s">
        <v>1284</v>
      </c>
      <c r="G6213" s="784" t="s">
        <v>3829</v>
      </c>
      <c r="H6213" s="784" t="s">
        <v>3830</v>
      </c>
      <c r="I6213" s="784" t="s">
        <v>5214</v>
      </c>
    </row>
    <row r="6214" spans="1:9" hidden="1">
      <c r="A6214" t="str">
        <f>Table_wabobpsvr_AzureCalc_AzureCalcRateCard[[#This Row],[ServiceName]]&amp;Table_wabobpsvr_AzureCalc_AzureCalcRateCard[[#This Row],[Price_Level]]&amp;Table_wabobpsvr_AzureCalc_AzureCalcRateCard[[#This Row],[Region]]</f>
        <v>A10 VM (Windows)B15</v>
      </c>
      <c r="B6214">
        <v>15</v>
      </c>
      <c r="C6214" t="s">
        <v>91</v>
      </c>
      <c r="D6214" t="s">
        <v>182</v>
      </c>
      <c r="E6214">
        <v>1.7766</v>
      </c>
      <c r="F6214" t="s">
        <v>1284</v>
      </c>
      <c r="G6214" s="784" t="s">
        <v>3829</v>
      </c>
      <c r="H6214" s="784" t="s">
        <v>3830</v>
      </c>
      <c r="I6214" s="784" t="s">
        <v>5214</v>
      </c>
    </row>
    <row r="6215" spans="1:9" hidden="1">
      <c r="A6215" t="str">
        <f>Table_wabobpsvr_AzureCalc_AzureCalcRateCard[[#This Row],[ServiceName]]&amp;Table_wabobpsvr_AzureCalc_AzureCalcRateCard[[#This Row],[Price_Level]]&amp;Table_wabobpsvr_AzureCalc_AzureCalcRateCard[[#This Row],[Region]]</f>
        <v>A10 VM (Windows)C15</v>
      </c>
      <c r="B6215">
        <v>15</v>
      </c>
      <c r="C6215" t="s">
        <v>91</v>
      </c>
      <c r="D6215" t="s">
        <v>184</v>
      </c>
      <c r="E6215">
        <v>1.7199</v>
      </c>
      <c r="F6215" t="s">
        <v>1284</v>
      </c>
      <c r="G6215" s="784" t="s">
        <v>3829</v>
      </c>
      <c r="H6215" s="784" t="s">
        <v>3830</v>
      </c>
      <c r="I6215" s="784" t="s">
        <v>5214</v>
      </c>
    </row>
    <row r="6216" spans="1:9" hidden="1">
      <c r="A6216" t="str">
        <f>Table_wabobpsvr_AzureCalc_AzureCalcRateCard[[#This Row],[ServiceName]]&amp;Table_wabobpsvr_AzureCalc_AzureCalcRateCard[[#This Row],[Price_Level]]&amp;Table_wabobpsvr_AzureCalc_AzureCalcRateCard[[#This Row],[Region]]</f>
        <v>A10 VM (Windows)D15</v>
      </c>
      <c r="B6216">
        <v>15</v>
      </c>
      <c r="C6216" t="s">
        <v>91</v>
      </c>
      <c r="D6216" t="s">
        <v>183</v>
      </c>
      <c r="E6216">
        <v>1.6632</v>
      </c>
      <c r="F6216" t="s">
        <v>1284</v>
      </c>
      <c r="G6216" s="784" t="s">
        <v>3829</v>
      </c>
      <c r="H6216" s="784" t="s">
        <v>3830</v>
      </c>
      <c r="I6216" s="784" t="s">
        <v>5214</v>
      </c>
    </row>
    <row r="6217" spans="1:9" hidden="1">
      <c r="A6217" t="str">
        <f>Table_wabobpsvr_AzureCalc_AzureCalcRateCard[[#This Row],[ServiceName]]&amp;Table_wabobpsvr_AzureCalc_AzureCalcRateCard[[#This Row],[Price_Level]]&amp;Table_wabobpsvr_AzureCalc_AzureCalcRateCard[[#This Row],[Region]]</f>
        <v>A11 VM (Windows)MOSP10</v>
      </c>
      <c r="B6217">
        <v>10</v>
      </c>
      <c r="C6217" t="s">
        <v>91</v>
      </c>
      <c r="D6217" t="s">
        <v>627</v>
      </c>
      <c r="E6217">
        <v>3.95</v>
      </c>
      <c r="F6217" t="s">
        <v>1274</v>
      </c>
      <c r="G6217" s="784" t="s">
        <v>4431</v>
      </c>
      <c r="H6217" s="784" t="s">
        <v>4431</v>
      </c>
      <c r="I6217" s="784" t="s">
        <v>5842</v>
      </c>
    </row>
    <row r="6218" spans="1:9" hidden="1">
      <c r="A6218" t="str">
        <f>Table_wabobpsvr_AzureCalc_AzureCalcRateCard[[#This Row],[ServiceName]]&amp;Table_wabobpsvr_AzureCalc_AzureCalcRateCard[[#This Row],[Price_Level]]&amp;Table_wabobpsvr_AzureCalc_AzureCalcRateCard[[#This Row],[Region]]</f>
        <v>A11 VM (Windows)A10</v>
      </c>
      <c r="B6218">
        <v>10</v>
      </c>
      <c r="C6218" t="s">
        <v>91</v>
      </c>
      <c r="D6218" t="s">
        <v>181</v>
      </c>
      <c r="E6218">
        <v>3.831</v>
      </c>
      <c r="F6218" t="s">
        <v>1274</v>
      </c>
      <c r="G6218" s="784" t="s">
        <v>4525</v>
      </c>
      <c r="H6218" s="784" t="s">
        <v>4526</v>
      </c>
      <c r="I6218" s="784" t="s">
        <v>5842</v>
      </c>
    </row>
    <row r="6219" spans="1:9" hidden="1">
      <c r="A6219" t="str">
        <f>Table_wabobpsvr_AzureCalc_AzureCalcRateCard[[#This Row],[ServiceName]]&amp;Table_wabobpsvr_AzureCalc_AzureCalcRateCard[[#This Row],[Price_Level]]&amp;Table_wabobpsvr_AzureCalc_AzureCalcRateCard[[#This Row],[Region]]</f>
        <v>A11 VM (Windows)B10</v>
      </c>
      <c r="B6219">
        <v>10</v>
      </c>
      <c r="C6219" t="s">
        <v>91</v>
      </c>
      <c r="D6219" t="s">
        <v>182</v>
      </c>
      <c r="E6219">
        <v>3.7130000000000001</v>
      </c>
      <c r="F6219" t="s">
        <v>1274</v>
      </c>
      <c r="G6219" s="784" t="s">
        <v>4525</v>
      </c>
      <c r="H6219" s="784" t="s">
        <v>4526</v>
      </c>
      <c r="I6219" s="784" t="s">
        <v>5842</v>
      </c>
    </row>
    <row r="6220" spans="1:9" hidden="1">
      <c r="A6220" t="str">
        <f>Table_wabobpsvr_AzureCalc_AzureCalcRateCard[[#This Row],[ServiceName]]&amp;Table_wabobpsvr_AzureCalc_AzureCalcRateCard[[#This Row],[Price_Level]]&amp;Table_wabobpsvr_AzureCalc_AzureCalcRateCard[[#This Row],[Region]]</f>
        <v>A11 VM (Windows)C10</v>
      </c>
      <c r="B6220">
        <v>10</v>
      </c>
      <c r="C6220" t="s">
        <v>91</v>
      </c>
      <c r="D6220" t="s">
        <v>184</v>
      </c>
      <c r="E6220">
        <v>3.5939999999999999</v>
      </c>
      <c r="F6220" t="s">
        <v>1274</v>
      </c>
      <c r="G6220" s="784" t="s">
        <v>4525</v>
      </c>
      <c r="H6220" s="784" t="s">
        <v>4526</v>
      </c>
      <c r="I6220" s="784" t="s">
        <v>5842</v>
      </c>
    </row>
    <row r="6221" spans="1:9" hidden="1">
      <c r="A6221" t="str">
        <f>Table_wabobpsvr_AzureCalc_AzureCalcRateCard[[#This Row],[ServiceName]]&amp;Table_wabobpsvr_AzureCalc_AzureCalcRateCard[[#This Row],[Price_Level]]&amp;Table_wabobpsvr_AzureCalc_AzureCalcRateCard[[#This Row],[Region]]</f>
        <v>A11 VM (Windows)D10</v>
      </c>
      <c r="B6221">
        <v>10</v>
      </c>
      <c r="C6221" t="s">
        <v>91</v>
      </c>
      <c r="D6221" t="s">
        <v>183</v>
      </c>
      <c r="E6221">
        <v>3.476</v>
      </c>
      <c r="F6221" t="s">
        <v>1274</v>
      </c>
      <c r="G6221" s="784" t="s">
        <v>4525</v>
      </c>
      <c r="H6221" s="784" t="s">
        <v>4526</v>
      </c>
      <c r="I6221" s="784" t="s">
        <v>5842</v>
      </c>
    </row>
    <row r="6222" spans="1:9" hidden="1">
      <c r="A6222" t="str">
        <f>Table_wabobpsvr_AzureCalc_AzureCalcRateCard[[#This Row],[ServiceName]]&amp;Table_wabobpsvr_AzureCalc_AzureCalcRateCard[[#This Row],[Price_Level]]&amp;Table_wabobpsvr_AzureCalc_AzureCalcRateCard[[#This Row],[Region]]</f>
        <v>A11 VM (Windows)MOSP9</v>
      </c>
      <c r="B6222">
        <v>9</v>
      </c>
      <c r="C6222" t="s">
        <v>91</v>
      </c>
      <c r="D6222" t="s">
        <v>627</v>
      </c>
      <c r="E6222">
        <v>3.5</v>
      </c>
      <c r="F6222" t="s">
        <v>1274</v>
      </c>
      <c r="G6222" s="784" t="s">
        <v>4431</v>
      </c>
      <c r="H6222" s="784" t="s">
        <v>4431</v>
      </c>
      <c r="I6222" s="784" t="s">
        <v>5843</v>
      </c>
    </row>
    <row r="6223" spans="1:9" hidden="1">
      <c r="A6223" t="str">
        <f>Table_wabobpsvr_AzureCalc_AzureCalcRateCard[[#This Row],[ServiceName]]&amp;Table_wabobpsvr_AzureCalc_AzureCalcRateCard[[#This Row],[Price_Level]]&amp;Table_wabobpsvr_AzureCalc_AzureCalcRateCard[[#This Row],[Region]]</f>
        <v>A11 VM (Windows)A9</v>
      </c>
      <c r="B6223">
        <v>9</v>
      </c>
      <c r="C6223" t="s">
        <v>91</v>
      </c>
      <c r="D6223" t="s">
        <v>181</v>
      </c>
      <c r="E6223">
        <v>3.395</v>
      </c>
      <c r="F6223" t="s">
        <v>1274</v>
      </c>
      <c r="G6223" s="784" t="s">
        <v>4527</v>
      </c>
      <c r="H6223" s="784" t="s">
        <v>4528</v>
      </c>
      <c r="I6223" s="784" t="s">
        <v>5843</v>
      </c>
    </row>
    <row r="6224" spans="1:9" hidden="1">
      <c r="A6224" t="str">
        <f>Table_wabobpsvr_AzureCalc_AzureCalcRateCard[[#This Row],[ServiceName]]&amp;Table_wabobpsvr_AzureCalc_AzureCalcRateCard[[#This Row],[Price_Level]]&amp;Table_wabobpsvr_AzureCalc_AzureCalcRateCard[[#This Row],[Region]]</f>
        <v>A5 VM (Windows)B15</v>
      </c>
      <c r="B6224">
        <v>15</v>
      </c>
      <c r="C6224" t="s">
        <v>91</v>
      </c>
      <c r="D6224" t="s">
        <v>182</v>
      </c>
      <c r="E6224">
        <v>0.24429999999999999</v>
      </c>
      <c r="F6224" t="s">
        <v>711</v>
      </c>
      <c r="G6224" s="784" t="s">
        <v>2957</v>
      </c>
      <c r="H6224" s="784" t="s">
        <v>2958</v>
      </c>
      <c r="I6224" s="784" t="s">
        <v>5844</v>
      </c>
    </row>
    <row r="6225" spans="1:9" hidden="1">
      <c r="A6225" t="str">
        <f>Table_wabobpsvr_AzureCalc_AzureCalcRateCard[[#This Row],[ServiceName]]&amp;Table_wabobpsvr_AzureCalc_AzureCalcRateCard[[#This Row],[Price_Level]]&amp;Table_wabobpsvr_AzureCalc_AzureCalcRateCard[[#This Row],[Region]]</f>
        <v>A5 VM (Windows)C15</v>
      </c>
      <c r="B6225">
        <v>15</v>
      </c>
      <c r="C6225" t="s">
        <v>91</v>
      </c>
      <c r="D6225" t="s">
        <v>184</v>
      </c>
      <c r="E6225">
        <v>0.23383000000000001</v>
      </c>
      <c r="F6225" t="s">
        <v>711</v>
      </c>
      <c r="G6225" s="784" t="s">
        <v>2957</v>
      </c>
      <c r="H6225" s="784" t="s">
        <v>2958</v>
      </c>
      <c r="I6225" s="784" t="s">
        <v>5844</v>
      </c>
    </row>
    <row r="6226" spans="1:9" hidden="1">
      <c r="A6226" t="str">
        <f>Table_wabobpsvr_AzureCalc_AzureCalcRateCard[[#This Row],[ServiceName]]&amp;Table_wabobpsvr_AzureCalc_AzureCalcRateCard[[#This Row],[Price_Level]]&amp;Table_wabobpsvr_AzureCalc_AzureCalcRateCard[[#This Row],[Region]]</f>
        <v>A5 VM (Windows)D15</v>
      </c>
      <c r="B6226">
        <v>15</v>
      </c>
      <c r="C6226" t="s">
        <v>91</v>
      </c>
      <c r="D6226" t="s">
        <v>183</v>
      </c>
      <c r="E6226">
        <v>0.22336</v>
      </c>
      <c r="F6226" t="s">
        <v>711</v>
      </c>
      <c r="G6226" s="784" t="s">
        <v>2957</v>
      </c>
      <c r="H6226" s="784" t="s">
        <v>2958</v>
      </c>
      <c r="I6226" s="784" t="s">
        <v>5844</v>
      </c>
    </row>
    <row r="6227" spans="1:9" hidden="1">
      <c r="A6227" t="str">
        <f>Table_wabobpsvr_AzureCalc_AzureCalcRateCard[[#This Row],[ServiceName]]&amp;Table_wabobpsvr_AzureCalc_AzureCalcRateCard[[#This Row],[Price_Level]]&amp;Table_wabobpsvr_AzureCalc_AzureCalcRateCard[[#This Row],[Region]]</f>
        <v>A6 VM (Non-Windows)MOSP15</v>
      </c>
      <c r="B6227">
        <v>15</v>
      </c>
      <c r="C6227" t="s">
        <v>91</v>
      </c>
      <c r="D6227" t="s">
        <v>627</v>
      </c>
      <c r="E6227">
        <v>0.55600000000000005</v>
      </c>
      <c r="F6227" t="s">
        <v>713</v>
      </c>
      <c r="G6227" s="784" t="s">
        <v>4431</v>
      </c>
      <c r="H6227" s="784" t="s">
        <v>4431</v>
      </c>
      <c r="I6227" s="784" t="s">
        <v>5845</v>
      </c>
    </row>
    <row r="6228" spans="1:9" hidden="1">
      <c r="A6228" t="str">
        <f>Table_wabobpsvr_AzureCalc_AzureCalcRateCard[[#This Row],[ServiceName]]&amp;Table_wabobpsvr_AzureCalc_AzureCalcRateCard[[#This Row],[Price_Level]]&amp;Table_wabobpsvr_AzureCalc_AzureCalcRateCard[[#This Row],[Region]]</f>
        <v>A6 VM (Non-Windows)A15</v>
      </c>
      <c r="B6228">
        <v>15</v>
      </c>
      <c r="C6228" t="s">
        <v>91</v>
      </c>
      <c r="D6228" t="s">
        <v>181</v>
      </c>
      <c r="E6228">
        <v>0.40588000000000002</v>
      </c>
      <c r="F6228" t="s">
        <v>713</v>
      </c>
      <c r="G6228" s="784" t="s">
        <v>3040</v>
      </c>
      <c r="H6228" s="784" t="s">
        <v>3041</v>
      </c>
      <c r="I6228" s="784" t="s">
        <v>5845</v>
      </c>
    </row>
    <row r="6229" spans="1:9" hidden="1">
      <c r="A6229" t="str">
        <f>Table_wabobpsvr_AzureCalc_AzureCalcRateCard[[#This Row],[ServiceName]]&amp;Table_wabobpsvr_AzureCalc_AzureCalcRateCard[[#This Row],[Price_Level]]&amp;Table_wabobpsvr_AzureCalc_AzureCalcRateCard[[#This Row],[Region]]</f>
        <v>A6 VM (Non-Windows)B15</v>
      </c>
      <c r="B6229">
        <v>15</v>
      </c>
      <c r="C6229" t="s">
        <v>91</v>
      </c>
      <c r="D6229" t="s">
        <v>182</v>
      </c>
      <c r="E6229">
        <v>0.38919999999999999</v>
      </c>
      <c r="F6229" t="s">
        <v>713</v>
      </c>
      <c r="G6229" s="784" t="s">
        <v>3040</v>
      </c>
      <c r="H6229" s="784" t="s">
        <v>3041</v>
      </c>
      <c r="I6229" s="784" t="s">
        <v>5845</v>
      </c>
    </row>
    <row r="6230" spans="1:9" hidden="1">
      <c r="A6230" t="str">
        <f>Table_wabobpsvr_AzureCalc_AzureCalcRateCard[[#This Row],[ServiceName]]&amp;Table_wabobpsvr_AzureCalc_AzureCalcRateCard[[#This Row],[Price_Level]]&amp;Table_wabobpsvr_AzureCalc_AzureCalcRateCard[[#This Row],[Region]]</f>
        <v>A6 VM (Non-Windows)C15</v>
      </c>
      <c r="B6230">
        <v>15</v>
      </c>
      <c r="C6230" t="s">
        <v>91</v>
      </c>
      <c r="D6230" t="s">
        <v>184</v>
      </c>
      <c r="E6230">
        <v>0.37252000000000002</v>
      </c>
      <c r="F6230" t="s">
        <v>713</v>
      </c>
      <c r="G6230" s="784" t="s">
        <v>3040</v>
      </c>
      <c r="H6230" s="784" t="s">
        <v>3041</v>
      </c>
      <c r="I6230" s="784" t="s">
        <v>5845</v>
      </c>
    </row>
    <row r="6231" spans="1:9" hidden="1">
      <c r="A6231" t="str">
        <f>Table_wabobpsvr_AzureCalc_AzureCalcRateCard[[#This Row],[ServiceName]]&amp;Table_wabobpsvr_AzureCalc_AzureCalcRateCard[[#This Row],[Price_Level]]&amp;Table_wabobpsvr_AzureCalc_AzureCalcRateCard[[#This Row],[Region]]</f>
        <v>A6 VM (Non-Windows)D15</v>
      </c>
      <c r="B6231">
        <v>15</v>
      </c>
      <c r="C6231" t="s">
        <v>91</v>
      </c>
      <c r="D6231" t="s">
        <v>183</v>
      </c>
      <c r="E6231">
        <v>0.35583999999999999</v>
      </c>
      <c r="F6231" t="s">
        <v>713</v>
      </c>
      <c r="G6231" s="784" t="s">
        <v>3040</v>
      </c>
      <c r="H6231" s="784" t="s">
        <v>3041</v>
      </c>
      <c r="I6231" s="784" t="s">
        <v>5845</v>
      </c>
    </row>
    <row r="6232" spans="1:9" hidden="1">
      <c r="A6232" t="str">
        <f>Table_wabobpsvr_AzureCalc_AzureCalcRateCard[[#This Row],[ServiceName]]&amp;Table_wabobpsvr_AzureCalc_AzureCalcRateCard[[#This Row],[Price_Level]]&amp;Table_wabobpsvr_AzureCalc_AzureCalcRateCard[[#This Row],[Region]]</f>
        <v>A6 VM (Windows)MOSP15</v>
      </c>
      <c r="B6232">
        <v>15</v>
      </c>
      <c r="C6232" t="s">
        <v>91</v>
      </c>
      <c r="D6232" t="s">
        <v>627</v>
      </c>
      <c r="E6232">
        <v>0.69799999999999995</v>
      </c>
      <c r="F6232" t="s">
        <v>714</v>
      </c>
      <c r="G6232" s="784" t="s">
        <v>4431</v>
      </c>
      <c r="H6232" s="784" t="s">
        <v>4431</v>
      </c>
      <c r="I6232" s="784" t="s">
        <v>5846</v>
      </c>
    </row>
    <row r="6233" spans="1:9" hidden="1">
      <c r="A6233" t="str">
        <f>Table_wabobpsvr_AzureCalc_AzureCalcRateCard[[#This Row],[ServiceName]]&amp;Table_wabobpsvr_AzureCalc_AzureCalcRateCard[[#This Row],[Price_Level]]&amp;Table_wabobpsvr_AzureCalc_AzureCalcRateCard[[#This Row],[Region]]</f>
        <v>A6 VM (Windows)A15</v>
      </c>
      <c r="B6233">
        <v>15</v>
      </c>
      <c r="C6233" t="s">
        <v>91</v>
      </c>
      <c r="D6233" t="s">
        <v>181</v>
      </c>
      <c r="E6233">
        <v>0.50953999999999999</v>
      </c>
      <c r="F6233" t="s">
        <v>714</v>
      </c>
      <c r="G6233" s="784" t="s">
        <v>3042</v>
      </c>
      <c r="H6233" s="784" t="s">
        <v>3043</v>
      </c>
      <c r="I6233" s="784" t="s">
        <v>5846</v>
      </c>
    </row>
    <row r="6234" spans="1:9" hidden="1">
      <c r="A6234" t="str">
        <f>Table_wabobpsvr_AzureCalc_AzureCalcRateCard[[#This Row],[ServiceName]]&amp;Table_wabobpsvr_AzureCalc_AzureCalcRateCard[[#This Row],[Price_Level]]&amp;Table_wabobpsvr_AzureCalc_AzureCalcRateCard[[#This Row],[Region]]</f>
        <v>A6 VM (Windows)B15</v>
      </c>
      <c r="B6234">
        <v>15</v>
      </c>
      <c r="C6234" t="s">
        <v>91</v>
      </c>
      <c r="D6234" t="s">
        <v>182</v>
      </c>
      <c r="E6234">
        <v>0.48859999999999998</v>
      </c>
      <c r="F6234" t="s">
        <v>714</v>
      </c>
      <c r="G6234" s="784" t="s">
        <v>3042</v>
      </c>
      <c r="H6234" s="784" t="s">
        <v>3043</v>
      </c>
      <c r="I6234" s="784" t="s">
        <v>5846</v>
      </c>
    </row>
    <row r="6235" spans="1:9" hidden="1">
      <c r="A6235" t="str">
        <f>Table_wabobpsvr_AzureCalc_AzureCalcRateCard[[#This Row],[ServiceName]]&amp;Table_wabobpsvr_AzureCalc_AzureCalcRateCard[[#This Row],[Price_Level]]&amp;Table_wabobpsvr_AzureCalc_AzureCalcRateCard[[#This Row],[Region]]</f>
        <v>A6 VM (Windows)C15</v>
      </c>
      <c r="B6235">
        <v>15</v>
      </c>
      <c r="C6235" t="s">
        <v>91</v>
      </c>
      <c r="D6235" t="s">
        <v>184</v>
      </c>
      <c r="E6235">
        <v>0.46766000000000002</v>
      </c>
      <c r="F6235" t="s">
        <v>714</v>
      </c>
      <c r="G6235" s="784" t="s">
        <v>3042</v>
      </c>
      <c r="H6235" s="784" t="s">
        <v>3043</v>
      </c>
      <c r="I6235" s="784" t="s">
        <v>5846</v>
      </c>
    </row>
    <row r="6236" spans="1:9" hidden="1">
      <c r="A6236" t="str">
        <f>Table_wabobpsvr_AzureCalc_AzureCalcRateCard[[#This Row],[ServiceName]]&amp;Table_wabobpsvr_AzureCalc_AzureCalcRateCard[[#This Row],[Price_Level]]&amp;Table_wabobpsvr_AzureCalc_AzureCalcRateCard[[#This Row],[Region]]</f>
        <v>A6 VM (Windows)D15</v>
      </c>
      <c r="B6236">
        <v>15</v>
      </c>
      <c r="C6236" t="s">
        <v>91</v>
      </c>
      <c r="D6236" t="s">
        <v>183</v>
      </c>
      <c r="E6236">
        <v>0.44672000000000001</v>
      </c>
      <c r="F6236" t="s">
        <v>714</v>
      </c>
      <c r="G6236" s="784" t="s">
        <v>3042</v>
      </c>
      <c r="H6236" s="784" t="s">
        <v>3043</v>
      </c>
      <c r="I6236" s="784" t="s">
        <v>5846</v>
      </c>
    </row>
    <row r="6237" spans="1:9" hidden="1">
      <c r="A6237" t="str">
        <f>Table_wabobpsvr_AzureCalc_AzureCalcRateCard[[#This Row],[ServiceName]]&amp;Table_wabobpsvr_AzureCalc_AzureCalcRateCard[[#This Row],[Price_Level]]&amp;Table_wabobpsvr_AzureCalc_AzureCalcRateCard[[#This Row],[Region]]</f>
        <v>A7 VM (Non-Windows)MOSP15</v>
      </c>
      <c r="B6237">
        <v>15</v>
      </c>
      <c r="C6237" t="s">
        <v>91</v>
      </c>
      <c r="D6237" t="s">
        <v>627</v>
      </c>
      <c r="E6237">
        <v>1.1120000000000001</v>
      </c>
      <c r="F6237" t="s">
        <v>712</v>
      </c>
      <c r="G6237" s="784" t="s">
        <v>4431</v>
      </c>
      <c r="H6237" s="784" t="s">
        <v>4431</v>
      </c>
      <c r="I6237" s="784" t="s">
        <v>5847</v>
      </c>
    </row>
    <row r="6238" spans="1:9" hidden="1">
      <c r="A6238" s="784" t="str">
        <f>Table_wabobpsvr_AzureCalc_AzureCalcRateCard[[#This Row],[ServiceName]]&amp;Table_wabobpsvr_AzureCalc_AzureCalcRateCard[[#This Row],[Price_Level]]&amp;Table_wabobpsvr_AzureCalc_AzureCalcRateCard[[#This Row],[Region]]</f>
        <v>A7 VM (Non-Windows)A15</v>
      </c>
      <c r="B6238" s="784">
        <v>15</v>
      </c>
      <c r="C6238" s="784" t="s">
        <v>91</v>
      </c>
      <c r="D6238" s="784" t="s">
        <v>181</v>
      </c>
      <c r="E6238" s="784">
        <v>0.81176000000000004</v>
      </c>
      <c r="F6238" s="784" t="s">
        <v>712</v>
      </c>
      <c r="G6238" s="784" t="s">
        <v>3044</v>
      </c>
      <c r="H6238" s="784" t="s">
        <v>3045</v>
      </c>
      <c r="I6238" s="784" t="s">
        <v>5847</v>
      </c>
    </row>
    <row r="6239" spans="1:9" hidden="1">
      <c r="A6239" s="784" t="str">
        <f>Table_wabobpsvr_AzureCalc_AzureCalcRateCard[[#This Row],[ServiceName]]&amp;Table_wabobpsvr_AzureCalc_AzureCalcRateCard[[#This Row],[Price_Level]]&amp;Table_wabobpsvr_AzureCalc_AzureCalcRateCard[[#This Row],[Region]]</f>
        <v>A7 VM (Non-Windows)B15</v>
      </c>
      <c r="B6239" s="784">
        <v>15</v>
      </c>
      <c r="C6239" s="784" t="s">
        <v>91</v>
      </c>
      <c r="D6239" s="784" t="s">
        <v>182</v>
      </c>
      <c r="E6239" s="784">
        <v>0.77839999999999998</v>
      </c>
      <c r="F6239" s="784" t="s">
        <v>712</v>
      </c>
      <c r="G6239" s="784" t="s">
        <v>3044</v>
      </c>
      <c r="H6239" s="784" t="s">
        <v>3045</v>
      </c>
      <c r="I6239" s="784" t="s">
        <v>5847</v>
      </c>
    </row>
    <row r="6240" spans="1:9" hidden="1">
      <c r="A6240" s="784" t="str">
        <f>Table_wabobpsvr_AzureCalc_AzureCalcRateCard[[#This Row],[ServiceName]]&amp;Table_wabobpsvr_AzureCalc_AzureCalcRateCard[[#This Row],[Price_Level]]&amp;Table_wabobpsvr_AzureCalc_AzureCalcRateCard[[#This Row],[Region]]</f>
        <v>A7 VM (Non-Windows)C15</v>
      </c>
      <c r="B6240" s="784">
        <v>15</v>
      </c>
      <c r="C6240" s="784" t="s">
        <v>91</v>
      </c>
      <c r="D6240" s="784" t="s">
        <v>184</v>
      </c>
      <c r="E6240" s="784">
        <v>0.74504000000000004</v>
      </c>
      <c r="F6240" s="784" t="s">
        <v>712</v>
      </c>
      <c r="G6240" s="784" t="s">
        <v>3044</v>
      </c>
      <c r="H6240" s="784" t="s">
        <v>3045</v>
      </c>
      <c r="I6240" s="784" t="s">
        <v>5847</v>
      </c>
    </row>
    <row r="6241" spans="1:9" hidden="1">
      <c r="A6241" s="784" t="str">
        <f>Table_wabobpsvr_AzureCalc_AzureCalcRateCard[[#This Row],[ServiceName]]&amp;Table_wabobpsvr_AzureCalc_AzureCalcRateCard[[#This Row],[Price_Level]]&amp;Table_wabobpsvr_AzureCalc_AzureCalcRateCard[[#This Row],[Region]]</f>
        <v>A7 VM (Non-Windows)D15</v>
      </c>
      <c r="B6241" s="784">
        <v>15</v>
      </c>
      <c r="C6241" s="784" t="s">
        <v>91</v>
      </c>
      <c r="D6241" s="784" t="s">
        <v>183</v>
      </c>
      <c r="E6241" s="784">
        <v>0.71167999999999998</v>
      </c>
      <c r="F6241" s="784" t="s">
        <v>712</v>
      </c>
      <c r="G6241" s="784" t="s">
        <v>3044</v>
      </c>
      <c r="H6241" s="784" t="s">
        <v>3045</v>
      </c>
      <c r="I6241" s="784" t="s">
        <v>5847</v>
      </c>
    </row>
    <row r="6242" spans="1:9" hidden="1">
      <c r="A6242" s="784" t="str">
        <f>Table_wabobpsvr_AzureCalc_AzureCalcRateCard[[#This Row],[ServiceName]]&amp;Table_wabobpsvr_AzureCalc_AzureCalcRateCard[[#This Row],[Price_Level]]&amp;Table_wabobpsvr_AzureCalc_AzureCalcRateCard[[#This Row],[Region]]</f>
        <v>A7 VM (Windows)MOSP15</v>
      </c>
      <c r="B6242" s="784">
        <v>15</v>
      </c>
      <c r="C6242" s="784" t="s">
        <v>91</v>
      </c>
      <c r="D6242" s="784" t="s">
        <v>627</v>
      </c>
      <c r="E6242" s="784">
        <v>1.3959999999999999</v>
      </c>
      <c r="F6242" s="784" t="s">
        <v>715</v>
      </c>
      <c r="G6242" s="784" t="s">
        <v>4431</v>
      </c>
      <c r="H6242" s="784" t="s">
        <v>4431</v>
      </c>
      <c r="I6242" s="784" t="s">
        <v>5848</v>
      </c>
    </row>
    <row r="6243" spans="1:9" hidden="1">
      <c r="A6243" s="784" t="str">
        <f>Table_wabobpsvr_AzureCalc_AzureCalcRateCard[[#This Row],[ServiceName]]&amp;Table_wabobpsvr_AzureCalc_AzureCalcRateCard[[#This Row],[Price_Level]]&amp;Table_wabobpsvr_AzureCalc_AzureCalcRateCard[[#This Row],[Region]]</f>
        <v>A7 VM (Windows)A15</v>
      </c>
      <c r="B6243" s="784">
        <v>15</v>
      </c>
      <c r="C6243" s="784" t="s">
        <v>91</v>
      </c>
      <c r="D6243" s="784" t="s">
        <v>181</v>
      </c>
      <c r="E6243" s="784">
        <v>1.01908</v>
      </c>
      <c r="F6243" s="784" t="s">
        <v>715</v>
      </c>
      <c r="G6243" s="784" t="s">
        <v>3046</v>
      </c>
      <c r="H6243" s="784" t="s">
        <v>3047</v>
      </c>
      <c r="I6243" s="784" t="s">
        <v>5848</v>
      </c>
    </row>
    <row r="6244" spans="1:9" hidden="1">
      <c r="A6244" s="784" t="str">
        <f>Table_wabobpsvr_AzureCalc_AzureCalcRateCard[[#This Row],[ServiceName]]&amp;Table_wabobpsvr_AzureCalc_AzureCalcRateCard[[#This Row],[Price_Level]]&amp;Table_wabobpsvr_AzureCalc_AzureCalcRateCard[[#This Row],[Region]]</f>
        <v>A7 VM (Windows)B15</v>
      </c>
      <c r="B6244" s="784">
        <v>15</v>
      </c>
      <c r="C6244" s="784" t="s">
        <v>91</v>
      </c>
      <c r="D6244" s="784" t="s">
        <v>182</v>
      </c>
      <c r="E6244" s="784">
        <v>0.97719999999999996</v>
      </c>
      <c r="F6244" s="784" t="s">
        <v>715</v>
      </c>
      <c r="G6244" s="784" t="s">
        <v>3046</v>
      </c>
      <c r="H6244" s="784" t="s">
        <v>3047</v>
      </c>
      <c r="I6244" s="784" t="s">
        <v>5848</v>
      </c>
    </row>
    <row r="6245" spans="1:9" hidden="1">
      <c r="A6245" s="784" t="str">
        <f>Table_wabobpsvr_AzureCalc_AzureCalcRateCard[[#This Row],[ServiceName]]&amp;Table_wabobpsvr_AzureCalc_AzureCalcRateCard[[#This Row],[Price_Level]]&amp;Table_wabobpsvr_AzureCalc_AzureCalcRateCard[[#This Row],[Region]]</f>
        <v>A7 VM (Windows)C15</v>
      </c>
      <c r="B6245" s="784">
        <v>15</v>
      </c>
      <c r="C6245" s="784" t="s">
        <v>91</v>
      </c>
      <c r="D6245" s="784" t="s">
        <v>184</v>
      </c>
      <c r="E6245" s="784">
        <v>0.93532000000000004</v>
      </c>
      <c r="F6245" s="784" t="s">
        <v>715</v>
      </c>
      <c r="G6245" s="784" t="s">
        <v>3046</v>
      </c>
      <c r="H6245" s="784" t="s">
        <v>3047</v>
      </c>
      <c r="I6245" s="784" t="s">
        <v>5848</v>
      </c>
    </row>
    <row r="6246" spans="1:9" hidden="1">
      <c r="A6246" s="784" t="str">
        <f>Table_wabobpsvr_AzureCalc_AzureCalcRateCard[[#This Row],[ServiceName]]&amp;Table_wabobpsvr_AzureCalc_AzureCalcRateCard[[#This Row],[Price_Level]]&amp;Table_wabobpsvr_AzureCalc_AzureCalcRateCard[[#This Row],[Region]]</f>
        <v>A7 VM (Windows)D15</v>
      </c>
      <c r="B6246" s="784">
        <v>15</v>
      </c>
      <c r="C6246" s="784" t="s">
        <v>91</v>
      </c>
      <c r="D6246" s="784" t="s">
        <v>183</v>
      </c>
      <c r="E6246" s="784">
        <v>0.89344000000000001</v>
      </c>
      <c r="F6246" s="784" t="s">
        <v>715</v>
      </c>
      <c r="G6246" s="784" t="s">
        <v>3046</v>
      </c>
      <c r="H6246" s="784" t="s">
        <v>3047</v>
      </c>
      <c r="I6246" s="784" t="s">
        <v>5848</v>
      </c>
    </row>
    <row r="6247" spans="1:9" hidden="1">
      <c r="A6247" s="784" t="str">
        <f>Table_wabobpsvr_AzureCalc_AzureCalcRateCard[[#This Row],[ServiceName]]&amp;Table_wabobpsvr_AzureCalc_AzureCalcRateCard[[#This Row],[Price_Level]]&amp;Table_wabobpsvr_AzureCalc_AzureCalcRateCard[[#This Row],[Region]]</f>
        <v>A6 HDInsightD12</v>
      </c>
      <c r="B6247" s="784">
        <v>12</v>
      </c>
      <c r="C6247" s="784" t="s">
        <v>91</v>
      </c>
      <c r="D6247" s="784" t="s">
        <v>183</v>
      </c>
      <c r="E6247" s="784">
        <v>0.5101</v>
      </c>
      <c r="F6247" s="784" t="s">
        <v>3584</v>
      </c>
      <c r="G6247" s="784" t="s">
        <v>3815</v>
      </c>
      <c r="H6247" s="784" t="s">
        <v>3816</v>
      </c>
      <c r="I6247" s="784" t="s">
        <v>5812</v>
      </c>
    </row>
    <row r="6248" spans="1:9" hidden="1">
      <c r="A6248" t="str">
        <f>Table_wabobpsvr_AzureCalc_AzureCalcRateCard[[#This Row],[ServiceName]]&amp;Table_wabobpsvr_AzureCalc_AzureCalcRateCard[[#This Row],[Price_Level]]&amp;Table_wabobpsvr_AzureCalc_AzureCalcRateCard[[#This Row],[Region]]</f>
        <v>A6 HDInsight (Non-Windows)MOSP10</v>
      </c>
      <c r="B6248">
        <v>10</v>
      </c>
      <c r="C6248" t="s">
        <v>91</v>
      </c>
      <c r="D6248" t="s">
        <v>627</v>
      </c>
      <c r="E6248">
        <v>0.36</v>
      </c>
      <c r="F6248" t="s">
        <v>3711</v>
      </c>
      <c r="G6248" s="784" t="s">
        <v>4431</v>
      </c>
      <c r="H6248" s="784" t="s">
        <v>4431</v>
      </c>
      <c r="I6248" s="784" t="s">
        <v>5849</v>
      </c>
    </row>
    <row r="6249" spans="1:9" hidden="1">
      <c r="A6249" t="str">
        <f>Table_wabobpsvr_AzureCalc_AzureCalcRateCard[[#This Row],[ServiceName]]&amp;Table_wabobpsvr_AzureCalc_AzureCalcRateCard[[#This Row],[Price_Level]]&amp;Table_wabobpsvr_AzureCalc_AzureCalcRateCard[[#This Row],[Region]]</f>
        <v>A6 HDInsight (Non-Windows)A10</v>
      </c>
      <c r="B6249">
        <v>10</v>
      </c>
      <c r="C6249" t="s">
        <v>91</v>
      </c>
      <c r="D6249" t="s">
        <v>181</v>
      </c>
      <c r="E6249">
        <v>0.26279999999999998</v>
      </c>
      <c r="F6249" t="s">
        <v>3711</v>
      </c>
      <c r="G6249" s="784" t="s">
        <v>3835</v>
      </c>
      <c r="H6249" s="784" t="s">
        <v>3836</v>
      </c>
      <c r="I6249" s="784" t="s">
        <v>5849</v>
      </c>
    </row>
    <row r="6250" spans="1:9" hidden="1">
      <c r="A6250" t="str">
        <f>Table_wabobpsvr_AzureCalc_AzureCalcRateCard[[#This Row],[ServiceName]]&amp;Table_wabobpsvr_AzureCalc_AzureCalcRateCard[[#This Row],[Price_Level]]&amp;Table_wabobpsvr_AzureCalc_AzureCalcRateCard[[#This Row],[Region]]</f>
        <v>A6 HDInsight (Non-Windows)B10</v>
      </c>
      <c r="B6250">
        <v>10</v>
      </c>
      <c r="C6250" t="s">
        <v>91</v>
      </c>
      <c r="D6250" t="s">
        <v>182</v>
      </c>
      <c r="E6250">
        <v>0.252</v>
      </c>
      <c r="F6250" t="s">
        <v>3711</v>
      </c>
      <c r="G6250" s="784" t="s">
        <v>3835</v>
      </c>
      <c r="H6250" s="784" t="s">
        <v>3836</v>
      </c>
      <c r="I6250" s="784" t="s">
        <v>5849</v>
      </c>
    </row>
    <row r="6251" spans="1:9" hidden="1">
      <c r="A6251" t="str">
        <f>Table_wabobpsvr_AzureCalc_AzureCalcRateCard[[#This Row],[ServiceName]]&amp;Table_wabobpsvr_AzureCalc_AzureCalcRateCard[[#This Row],[Price_Level]]&amp;Table_wabobpsvr_AzureCalc_AzureCalcRateCard[[#This Row],[Region]]</f>
        <v>A6 HDInsight (Non-Windows)C10</v>
      </c>
      <c r="B6251">
        <v>10</v>
      </c>
      <c r="C6251" t="s">
        <v>91</v>
      </c>
      <c r="D6251" t="s">
        <v>184</v>
      </c>
      <c r="E6251">
        <v>0.2412</v>
      </c>
      <c r="F6251" t="s">
        <v>3711</v>
      </c>
      <c r="G6251" s="784" t="s">
        <v>3835</v>
      </c>
      <c r="H6251" s="784" t="s">
        <v>3836</v>
      </c>
      <c r="I6251" s="784" t="s">
        <v>5849</v>
      </c>
    </row>
    <row r="6252" spans="1:9" hidden="1">
      <c r="A6252" t="str">
        <f>Table_wabobpsvr_AzureCalc_AzureCalcRateCard[[#This Row],[ServiceName]]&amp;Table_wabobpsvr_AzureCalc_AzureCalcRateCard[[#This Row],[Price_Level]]&amp;Table_wabobpsvr_AzureCalc_AzureCalcRateCard[[#This Row],[Region]]</f>
        <v>A6 HDInsight (Non-Windows)D10</v>
      </c>
      <c r="B6252">
        <v>10</v>
      </c>
      <c r="C6252" t="s">
        <v>91</v>
      </c>
      <c r="D6252" t="s">
        <v>183</v>
      </c>
      <c r="E6252">
        <v>0.23039999999999999</v>
      </c>
      <c r="F6252" t="s">
        <v>3711</v>
      </c>
      <c r="G6252" s="784" t="s">
        <v>3835</v>
      </c>
      <c r="H6252" s="784" t="s">
        <v>3836</v>
      </c>
      <c r="I6252" s="784" t="s">
        <v>5849</v>
      </c>
    </row>
    <row r="6253" spans="1:9" hidden="1">
      <c r="A6253" t="str">
        <f>Table_wabobpsvr_AzureCalc_AzureCalcRateCard[[#This Row],[ServiceName]]&amp;Table_wabobpsvr_AzureCalc_AzureCalcRateCard[[#This Row],[Price_Level]]&amp;Table_wabobpsvr_AzureCalc_AzureCalcRateCard[[#This Row],[Region]]</f>
        <v>A6 HDInsight (Non-Windows)D</v>
      </c>
      <c r="C6253" t="s">
        <v>91</v>
      </c>
      <c r="D6253" t="s">
        <v>183</v>
      </c>
      <c r="E6253">
        <v>0.22720000000000001</v>
      </c>
      <c r="F6253" t="s">
        <v>3711</v>
      </c>
      <c r="G6253" s="784" t="s">
        <v>3712</v>
      </c>
      <c r="H6253" s="784" t="s">
        <v>3713</v>
      </c>
      <c r="I6253" s="784" t="s">
        <v>5448</v>
      </c>
    </row>
    <row r="6254" spans="1:9" hidden="1">
      <c r="A6254" t="str">
        <f>Table_wabobpsvr_AzureCalc_AzureCalcRateCard[[#This Row],[ServiceName]]&amp;Table_wabobpsvr_AzureCalc_AzureCalcRateCard[[#This Row],[Price_Level]]&amp;Table_wabobpsvr_AzureCalc_AzureCalcRateCard[[#This Row],[Region]]</f>
        <v>Premium Storage - Files (GB)MOSP13</v>
      </c>
      <c r="B6254">
        <v>13</v>
      </c>
      <c r="C6254" t="s">
        <v>10</v>
      </c>
      <c r="D6254" t="s">
        <v>627</v>
      </c>
      <c r="E6254">
        <v>0.74239999999999995</v>
      </c>
      <c r="F6254" t="s">
        <v>4746</v>
      </c>
      <c r="G6254" s="784" t="s">
        <v>4431</v>
      </c>
      <c r="H6254" s="784" t="s">
        <v>4431</v>
      </c>
      <c r="I6254" s="784" t="s">
        <v>5850</v>
      </c>
    </row>
    <row r="6255" spans="1:9" hidden="1">
      <c r="A6255" t="str">
        <f>Table_wabobpsvr_AzureCalc_AzureCalcRateCard[[#This Row],[ServiceName]]&amp;Table_wabobpsvr_AzureCalc_AzureCalcRateCard[[#This Row],[Price_Level]]&amp;Table_wabobpsvr_AzureCalc_AzureCalcRateCard[[#This Row],[Region]]</f>
        <v>A1 HDInsight (Non-Windows)MOSP15</v>
      </c>
      <c r="B6255">
        <v>15</v>
      </c>
      <c r="C6255" t="s">
        <v>91</v>
      </c>
      <c r="D6255" t="s">
        <v>627</v>
      </c>
      <c r="E6255">
        <v>5.04E-2</v>
      </c>
      <c r="F6255" t="s">
        <v>3837</v>
      </c>
      <c r="G6255" s="784" t="s">
        <v>4431</v>
      </c>
      <c r="H6255" s="784" t="s">
        <v>4431</v>
      </c>
      <c r="I6255" s="784" t="s">
        <v>5851</v>
      </c>
    </row>
    <row r="6256" spans="1:9" hidden="1">
      <c r="A6256" t="str">
        <f>Table_wabobpsvr_AzureCalc_AzureCalcRateCard[[#This Row],[ServiceName]]&amp;Table_wabobpsvr_AzureCalc_AzureCalcRateCard[[#This Row],[Price_Level]]&amp;Table_wabobpsvr_AzureCalc_AzureCalcRateCard[[#This Row],[Region]]</f>
        <v>A1 HDInsight (Non-Windows)A15</v>
      </c>
      <c r="B6256">
        <v>15</v>
      </c>
      <c r="C6256" t="s">
        <v>91</v>
      </c>
      <c r="D6256" t="s">
        <v>181</v>
      </c>
      <c r="E6256">
        <v>3.6799999999999999E-2</v>
      </c>
      <c r="F6256" t="s">
        <v>3837</v>
      </c>
      <c r="G6256" s="784" t="s">
        <v>3838</v>
      </c>
      <c r="H6256" s="784" t="s">
        <v>3839</v>
      </c>
      <c r="I6256" s="784" t="s">
        <v>5851</v>
      </c>
    </row>
    <row r="6257" spans="1:9" hidden="1">
      <c r="A6257" t="str">
        <f>Table_wabobpsvr_AzureCalc_AzureCalcRateCard[[#This Row],[ServiceName]]&amp;Table_wabobpsvr_AzureCalc_AzureCalcRateCard[[#This Row],[Price_Level]]&amp;Table_wabobpsvr_AzureCalc_AzureCalcRateCard[[#This Row],[Region]]</f>
        <v>A1 HDInsight (Non-Windows)B15</v>
      </c>
      <c r="B6257">
        <v>15</v>
      </c>
      <c r="C6257" t="s">
        <v>91</v>
      </c>
      <c r="D6257" t="s">
        <v>182</v>
      </c>
      <c r="E6257">
        <v>3.5299999999999998E-2</v>
      </c>
      <c r="F6257" t="s">
        <v>3837</v>
      </c>
      <c r="G6257" s="784" t="s">
        <v>3838</v>
      </c>
      <c r="H6257" s="784" t="s">
        <v>3839</v>
      </c>
      <c r="I6257" s="784" t="s">
        <v>5851</v>
      </c>
    </row>
    <row r="6258" spans="1:9" hidden="1">
      <c r="A6258" t="str">
        <f>Table_wabobpsvr_AzureCalc_AzureCalcRateCard[[#This Row],[ServiceName]]&amp;Table_wabobpsvr_AzureCalc_AzureCalcRateCard[[#This Row],[Price_Level]]&amp;Table_wabobpsvr_AzureCalc_AzureCalcRateCard[[#This Row],[Region]]</f>
        <v>A1 HDInsight (Non-Windows)C15</v>
      </c>
      <c r="B6258">
        <v>15</v>
      </c>
      <c r="C6258" t="s">
        <v>91</v>
      </c>
      <c r="D6258" t="s">
        <v>184</v>
      </c>
      <c r="E6258">
        <v>3.3799999999999997E-2</v>
      </c>
      <c r="F6258" t="s">
        <v>3837</v>
      </c>
      <c r="G6258" s="784" t="s">
        <v>3838</v>
      </c>
      <c r="H6258" s="784" t="s">
        <v>3839</v>
      </c>
      <c r="I6258" s="784" t="s">
        <v>5851</v>
      </c>
    </row>
    <row r="6259" spans="1:9" hidden="1">
      <c r="A6259" s="784" t="str">
        <f>Table_wabobpsvr_AzureCalc_AzureCalcRateCard[[#This Row],[ServiceName]]&amp;Table_wabobpsvr_AzureCalc_AzureCalcRateCard[[#This Row],[Price_Level]]&amp;Table_wabobpsvr_AzureCalc_AzureCalcRateCard[[#This Row],[Region]]</f>
        <v>A1 HDInsight (Non-Windows)D15</v>
      </c>
      <c r="B6259" s="784">
        <v>15</v>
      </c>
      <c r="C6259" s="784" t="s">
        <v>91</v>
      </c>
      <c r="D6259" s="784" t="s">
        <v>183</v>
      </c>
      <c r="E6259" s="784">
        <v>3.2300000000000002E-2</v>
      </c>
      <c r="F6259" s="784" t="s">
        <v>3837</v>
      </c>
      <c r="G6259" s="784" t="s">
        <v>3838</v>
      </c>
      <c r="H6259" s="784" t="s">
        <v>3839</v>
      </c>
      <c r="I6259" s="784" t="s">
        <v>5851</v>
      </c>
    </row>
    <row r="6260" spans="1:9" hidden="1">
      <c r="A6260" t="str">
        <f>Table_wabobpsvr_AzureCalc_AzureCalcRateCard[[#This Row],[ServiceName]]&amp;Table_wabobpsvr_AzureCalc_AzureCalcRateCard[[#This Row],[Price_Level]]&amp;Table_wabobpsvr_AzureCalc_AzureCalcRateCard[[#This Row],[Region]]</f>
        <v>A10 Cloud ServicesC7</v>
      </c>
      <c r="B6260">
        <v>7</v>
      </c>
      <c r="C6260" t="s">
        <v>701</v>
      </c>
      <c r="D6260" t="s">
        <v>184</v>
      </c>
      <c r="E6260">
        <v>1.72</v>
      </c>
      <c r="F6260" t="s">
        <v>1273</v>
      </c>
      <c r="G6260" s="784" t="s">
        <v>4523</v>
      </c>
      <c r="H6260" s="784" t="s">
        <v>4524</v>
      </c>
      <c r="I6260" s="784" t="s">
        <v>4986</v>
      </c>
    </row>
    <row r="6261" spans="1:9" hidden="1">
      <c r="A6261" t="str">
        <f>Table_wabobpsvr_AzureCalc_AzureCalcRateCard[[#This Row],[ServiceName]]&amp;Table_wabobpsvr_AzureCalc_AzureCalcRateCard[[#This Row],[Price_Level]]&amp;Table_wabobpsvr_AzureCalc_AzureCalcRateCard[[#This Row],[Region]]</f>
        <v>SQL DB Standard S0 Secondary Database HoursB16</v>
      </c>
      <c r="B6261">
        <v>16</v>
      </c>
      <c r="C6261" t="s">
        <v>91</v>
      </c>
      <c r="D6261" t="s">
        <v>182</v>
      </c>
      <c r="E6261">
        <v>1.6167999999999998E-2</v>
      </c>
      <c r="F6261" t="s">
        <v>1095</v>
      </c>
      <c r="G6261" s="784" t="s">
        <v>2634</v>
      </c>
      <c r="H6261" s="784" t="s">
        <v>2635</v>
      </c>
      <c r="I6261" s="784" t="s">
        <v>4431</v>
      </c>
    </row>
    <row r="6262" spans="1:9" hidden="1">
      <c r="A6262" t="str">
        <f>Table_wabobpsvr_AzureCalc_AzureCalcRateCard[[#This Row],[ServiceName]]&amp;Table_wabobpsvr_AzureCalc_AzureCalcRateCard[[#This Row],[Price_Level]]&amp;Table_wabobpsvr_AzureCalc_AzureCalcRateCard[[#This Row],[Region]]</f>
        <v>SQL DB Premium P3 Secondary Active Geo Database HoursMOSP16</v>
      </c>
      <c r="B6262">
        <v>16</v>
      </c>
      <c r="C6262" t="s">
        <v>91</v>
      </c>
      <c r="D6262" t="s">
        <v>627</v>
      </c>
      <c r="E6262">
        <v>5.6837</v>
      </c>
      <c r="F6262" t="s">
        <v>1092</v>
      </c>
      <c r="G6262" s="784" t="s">
        <v>4431</v>
      </c>
      <c r="H6262" s="784" t="s">
        <v>4431</v>
      </c>
      <c r="I6262" s="784" t="s">
        <v>4431</v>
      </c>
    </row>
    <row r="6263" spans="1:9" hidden="1">
      <c r="A6263" s="784" t="str">
        <f>Table_wabobpsvr_AzureCalc_AzureCalcRateCard[[#This Row],[ServiceName]]&amp;Table_wabobpsvr_AzureCalc_AzureCalcRateCard[[#This Row],[Price_Level]]&amp;Table_wabobpsvr_AzureCalc_AzureCalcRateCard[[#This Row],[Region]]</f>
        <v>BASIC.A0 VM (Non-Windows)MOSP15</v>
      </c>
      <c r="B6263" s="784">
        <v>15</v>
      </c>
      <c r="C6263" s="784" t="s">
        <v>91</v>
      </c>
      <c r="D6263" s="784" t="s">
        <v>627</v>
      </c>
      <c r="E6263" s="784">
        <v>2.4E-2</v>
      </c>
      <c r="F6263" s="784" t="s">
        <v>1286</v>
      </c>
      <c r="G6263" s="784" t="s">
        <v>4431</v>
      </c>
      <c r="H6263" s="784" t="s">
        <v>4431</v>
      </c>
      <c r="I6263" s="784" t="s">
        <v>5852</v>
      </c>
    </row>
    <row r="6264" spans="1:9" hidden="1">
      <c r="A6264" s="784" t="str">
        <f>Table_wabobpsvr_AzureCalc_AzureCalcRateCard[[#This Row],[ServiceName]]&amp;Table_wabobpsvr_AzureCalc_AzureCalcRateCard[[#This Row],[Price_Level]]&amp;Table_wabobpsvr_AzureCalc_AzureCalcRateCard[[#This Row],[Region]]</f>
        <v>BASIC.A0 VM (Non-Windows)A15</v>
      </c>
      <c r="B6264" s="784">
        <v>15</v>
      </c>
      <c r="C6264" s="784" t="s">
        <v>91</v>
      </c>
      <c r="D6264" s="784" t="s">
        <v>181</v>
      </c>
      <c r="E6264" s="784">
        <v>1.7520000000000001E-2</v>
      </c>
      <c r="F6264" s="784" t="s">
        <v>1286</v>
      </c>
      <c r="G6264" s="784" t="s">
        <v>3056</v>
      </c>
      <c r="H6264" s="784" t="s">
        <v>3057</v>
      </c>
      <c r="I6264" s="784" t="s">
        <v>5852</v>
      </c>
    </row>
    <row r="6265" spans="1:9" hidden="1">
      <c r="A6265" s="784" t="str">
        <f>Table_wabobpsvr_AzureCalc_AzureCalcRateCard[[#This Row],[ServiceName]]&amp;Table_wabobpsvr_AzureCalc_AzureCalcRateCard[[#This Row],[Price_Level]]&amp;Table_wabobpsvr_AzureCalc_AzureCalcRateCard[[#This Row],[Region]]</f>
        <v>BASIC.A0 VM (Non-Windows)B15</v>
      </c>
      <c r="B6265" s="784">
        <v>15</v>
      </c>
      <c r="C6265" s="784" t="s">
        <v>91</v>
      </c>
      <c r="D6265" s="784" t="s">
        <v>182</v>
      </c>
      <c r="E6265" s="784">
        <v>1.6799999999999999E-2</v>
      </c>
      <c r="F6265" s="784" t="s">
        <v>1286</v>
      </c>
      <c r="G6265" s="784" t="s">
        <v>3056</v>
      </c>
      <c r="H6265" s="784" t="s">
        <v>3057</v>
      </c>
      <c r="I6265" s="784" t="s">
        <v>5852</v>
      </c>
    </row>
    <row r="6266" spans="1:9" hidden="1">
      <c r="A6266" s="784" t="str">
        <f>Table_wabobpsvr_AzureCalc_AzureCalcRateCard[[#This Row],[ServiceName]]&amp;Table_wabobpsvr_AzureCalc_AzureCalcRateCard[[#This Row],[Price_Level]]&amp;Table_wabobpsvr_AzureCalc_AzureCalcRateCard[[#This Row],[Region]]</f>
        <v>BASIC.A0 VM (Non-Windows)C15</v>
      </c>
      <c r="B6266" s="784">
        <v>15</v>
      </c>
      <c r="C6266" s="784" t="s">
        <v>91</v>
      </c>
      <c r="D6266" s="784" t="s">
        <v>184</v>
      </c>
      <c r="E6266" s="784">
        <v>1.6080000000000001E-2</v>
      </c>
      <c r="F6266" s="784" t="s">
        <v>1286</v>
      </c>
      <c r="G6266" s="784" t="s">
        <v>3056</v>
      </c>
      <c r="H6266" s="784" t="s">
        <v>3057</v>
      </c>
      <c r="I6266" s="784" t="s">
        <v>5852</v>
      </c>
    </row>
    <row r="6267" spans="1:9" hidden="1">
      <c r="A6267" s="784" t="str">
        <f>Table_wabobpsvr_AzureCalc_AzureCalcRateCard[[#This Row],[ServiceName]]&amp;Table_wabobpsvr_AzureCalc_AzureCalcRateCard[[#This Row],[Price_Level]]&amp;Table_wabobpsvr_AzureCalc_AzureCalcRateCard[[#This Row],[Region]]</f>
        <v>BASIC.A0 VM (Non-Windows)D15</v>
      </c>
      <c r="B6267" s="784">
        <v>15</v>
      </c>
      <c r="C6267" s="784" t="s">
        <v>91</v>
      </c>
      <c r="D6267" s="784" t="s">
        <v>183</v>
      </c>
      <c r="E6267" s="784">
        <v>1.536E-2</v>
      </c>
      <c r="F6267" s="784" t="s">
        <v>1286</v>
      </c>
      <c r="G6267" s="784" t="s">
        <v>3056</v>
      </c>
      <c r="H6267" s="784" t="s">
        <v>3057</v>
      </c>
      <c r="I6267" s="784" t="s">
        <v>5852</v>
      </c>
    </row>
    <row r="6268" spans="1:9" hidden="1">
      <c r="A6268" t="str">
        <f>Table_wabobpsvr_AzureCalc_AzureCalcRateCard[[#This Row],[ServiceName]]&amp;Table_wabobpsvr_AzureCalc_AzureCalcRateCard[[#This Row],[Price_Level]]&amp;Table_wabobpsvr_AzureCalc_AzureCalcRateCard[[#This Row],[Region]]</f>
        <v>BASIC.A0 VM (Windows)MOSP15</v>
      </c>
      <c r="B6268">
        <v>15</v>
      </c>
      <c r="C6268" t="s">
        <v>91</v>
      </c>
      <c r="D6268" t="s">
        <v>627</v>
      </c>
      <c r="E6268">
        <v>2.4E-2</v>
      </c>
      <c r="F6268" t="s">
        <v>1287</v>
      </c>
      <c r="G6268" s="784" t="s">
        <v>4431</v>
      </c>
      <c r="H6268" s="784" t="s">
        <v>4431</v>
      </c>
      <c r="I6268" s="784" t="s">
        <v>5853</v>
      </c>
    </row>
    <row r="6269" spans="1:9" hidden="1">
      <c r="A6269" t="str">
        <f>Table_wabobpsvr_AzureCalc_AzureCalcRateCard[[#This Row],[ServiceName]]&amp;Table_wabobpsvr_AzureCalc_AzureCalcRateCard[[#This Row],[Price_Level]]&amp;Table_wabobpsvr_AzureCalc_AzureCalcRateCard[[#This Row],[Region]]</f>
        <v>BASIC.A0 VM (Windows)A15</v>
      </c>
      <c r="B6269">
        <v>15</v>
      </c>
      <c r="C6269" t="s">
        <v>91</v>
      </c>
      <c r="D6269" t="s">
        <v>181</v>
      </c>
      <c r="E6269">
        <v>1.7520000000000001E-2</v>
      </c>
      <c r="F6269" t="s">
        <v>1287</v>
      </c>
      <c r="G6269" s="784" t="s">
        <v>3058</v>
      </c>
      <c r="H6269" s="784" t="s">
        <v>3059</v>
      </c>
      <c r="I6269" s="784" t="s">
        <v>5853</v>
      </c>
    </row>
    <row r="6270" spans="1:9" hidden="1">
      <c r="A6270" t="str">
        <f>Table_wabobpsvr_AzureCalc_AzureCalcRateCard[[#This Row],[ServiceName]]&amp;Table_wabobpsvr_AzureCalc_AzureCalcRateCard[[#This Row],[Price_Level]]&amp;Table_wabobpsvr_AzureCalc_AzureCalcRateCard[[#This Row],[Region]]</f>
        <v>BASIC.A0 VM (Windows)B15</v>
      </c>
      <c r="B6270">
        <v>15</v>
      </c>
      <c r="C6270" t="s">
        <v>91</v>
      </c>
      <c r="D6270" t="s">
        <v>182</v>
      </c>
      <c r="E6270">
        <v>1.6799999999999999E-2</v>
      </c>
      <c r="F6270" t="s">
        <v>1287</v>
      </c>
      <c r="G6270" s="784" t="s">
        <v>3058</v>
      </c>
      <c r="H6270" s="784" t="s">
        <v>3059</v>
      </c>
      <c r="I6270" s="784" t="s">
        <v>5853</v>
      </c>
    </row>
    <row r="6271" spans="1:9" hidden="1">
      <c r="A6271" t="str">
        <f>Table_wabobpsvr_AzureCalc_AzureCalcRateCard[[#This Row],[ServiceName]]&amp;Table_wabobpsvr_AzureCalc_AzureCalcRateCard[[#This Row],[Price_Level]]&amp;Table_wabobpsvr_AzureCalc_AzureCalcRateCard[[#This Row],[Region]]</f>
        <v>BASIC.A0 VM (Windows)C15</v>
      </c>
      <c r="B6271">
        <v>15</v>
      </c>
      <c r="C6271" t="s">
        <v>91</v>
      </c>
      <c r="D6271" t="s">
        <v>184</v>
      </c>
      <c r="E6271">
        <v>1.6080000000000001E-2</v>
      </c>
      <c r="F6271" t="s">
        <v>1287</v>
      </c>
      <c r="G6271" s="784" t="s">
        <v>3058</v>
      </c>
      <c r="H6271" s="784" t="s">
        <v>3059</v>
      </c>
      <c r="I6271" s="784" t="s">
        <v>5853</v>
      </c>
    </row>
    <row r="6272" spans="1:9" hidden="1">
      <c r="A6272" t="str">
        <f>Table_wabobpsvr_AzureCalc_AzureCalcRateCard[[#This Row],[ServiceName]]&amp;Table_wabobpsvr_AzureCalc_AzureCalcRateCard[[#This Row],[Price_Level]]&amp;Table_wabobpsvr_AzureCalc_AzureCalcRateCard[[#This Row],[Region]]</f>
        <v>BASIC.A0 VM (Windows)D15</v>
      </c>
      <c r="B6272">
        <v>15</v>
      </c>
      <c r="C6272" t="s">
        <v>91</v>
      </c>
      <c r="D6272" t="s">
        <v>183</v>
      </c>
      <c r="E6272">
        <v>1.536E-2</v>
      </c>
      <c r="F6272" t="s">
        <v>1287</v>
      </c>
      <c r="G6272" s="784" t="s">
        <v>3058</v>
      </c>
      <c r="H6272" s="784" t="s">
        <v>3059</v>
      </c>
      <c r="I6272" s="784" t="s">
        <v>5853</v>
      </c>
    </row>
    <row r="6273" spans="1:9" hidden="1">
      <c r="A6273" t="str">
        <f>Table_wabobpsvr_AzureCalc_AzureCalcRateCard[[#This Row],[ServiceName]]&amp;Table_wabobpsvr_AzureCalc_AzureCalcRateCard[[#This Row],[Price_Level]]&amp;Table_wabobpsvr_AzureCalc_AzureCalcRateCard[[#This Row],[Region]]</f>
        <v>BASIC.A1 VM (Non-Windows)MOSP15</v>
      </c>
      <c r="B6273">
        <v>15</v>
      </c>
      <c r="C6273" t="s">
        <v>91</v>
      </c>
      <c r="D6273" t="s">
        <v>627</v>
      </c>
      <c r="E6273">
        <v>5.8000000000000003E-2</v>
      </c>
      <c r="F6273" t="s">
        <v>1288</v>
      </c>
      <c r="G6273" s="784" t="s">
        <v>4431</v>
      </c>
      <c r="H6273" s="784" t="s">
        <v>4431</v>
      </c>
      <c r="I6273" s="784" t="s">
        <v>5854</v>
      </c>
    </row>
    <row r="6274" spans="1:9" hidden="1">
      <c r="A6274" t="str">
        <f>Table_wabobpsvr_AzureCalc_AzureCalcRateCard[[#This Row],[ServiceName]]&amp;Table_wabobpsvr_AzureCalc_AzureCalcRateCard[[#This Row],[Price_Level]]&amp;Table_wabobpsvr_AzureCalc_AzureCalcRateCard[[#This Row],[Region]]</f>
        <v>BASIC.A1 VM (Non-Windows)A15</v>
      </c>
      <c r="B6274">
        <v>15</v>
      </c>
      <c r="C6274" t="s">
        <v>91</v>
      </c>
      <c r="D6274" t="s">
        <v>181</v>
      </c>
      <c r="E6274">
        <v>4.2340000000000003E-2</v>
      </c>
      <c r="F6274" t="s">
        <v>1288</v>
      </c>
      <c r="G6274" s="784" t="s">
        <v>3060</v>
      </c>
      <c r="H6274" s="784" t="s">
        <v>3061</v>
      </c>
      <c r="I6274" s="784" t="s">
        <v>5854</v>
      </c>
    </row>
    <row r="6275" spans="1:9" hidden="1">
      <c r="A6275" s="784" t="str">
        <f>Table_wabobpsvr_AzureCalc_AzureCalcRateCard[[#This Row],[ServiceName]]&amp;Table_wabobpsvr_AzureCalc_AzureCalcRateCard[[#This Row],[Price_Level]]&amp;Table_wabobpsvr_AzureCalc_AzureCalcRateCard[[#This Row],[Region]]</f>
        <v>BASIC.A1 VM (Non-Windows)B15</v>
      </c>
      <c r="B6275" s="784">
        <v>15</v>
      </c>
      <c r="C6275" s="784" t="s">
        <v>91</v>
      </c>
      <c r="D6275" s="784" t="s">
        <v>182</v>
      </c>
      <c r="E6275" s="784">
        <v>4.0599999999999997E-2</v>
      </c>
      <c r="F6275" s="784" t="s">
        <v>1288</v>
      </c>
      <c r="G6275" s="784" t="s">
        <v>3060</v>
      </c>
      <c r="H6275" s="784" t="s">
        <v>3061</v>
      </c>
      <c r="I6275" s="784" t="s">
        <v>5854</v>
      </c>
    </row>
    <row r="6276" spans="1:9" hidden="1">
      <c r="A6276" t="str">
        <f>Table_wabobpsvr_AzureCalc_AzureCalcRateCard[[#This Row],[ServiceName]]&amp;Table_wabobpsvr_AzureCalc_AzureCalcRateCard[[#This Row],[Price_Level]]&amp;Table_wabobpsvr_AzureCalc_AzureCalcRateCard[[#This Row],[Region]]</f>
        <v>BASIC.A1 VM (Non-Windows)C15</v>
      </c>
      <c r="B6276">
        <v>15</v>
      </c>
      <c r="C6276" t="s">
        <v>91</v>
      </c>
      <c r="D6276" t="s">
        <v>184</v>
      </c>
      <c r="E6276">
        <v>3.8859999999999999E-2</v>
      </c>
      <c r="F6276" t="s">
        <v>1288</v>
      </c>
      <c r="G6276" s="784" t="s">
        <v>3060</v>
      </c>
      <c r="H6276" s="784" t="s">
        <v>3061</v>
      </c>
      <c r="I6276" s="784" t="s">
        <v>5854</v>
      </c>
    </row>
    <row r="6277" spans="1:9" hidden="1">
      <c r="A6277" s="784" t="str">
        <f>Table_wabobpsvr_AzureCalc_AzureCalcRateCard[[#This Row],[ServiceName]]&amp;Table_wabobpsvr_AzureCalc_AzureCalcRateCard[[#This Row],[Price_Level]]&amp;Table_wabobpsvr_AzureCalc_AzureCalcRateCard[[#This Row],[Region]]</f>
        <v>BASIC.A1 VM (Non-Windows)D15</v>
      </c>
      <c r="B6277" s="784">
        <v>15</v>
      </c>
      <c r="C6277" s="784" t="s">
        <v>91</v>
      </c>
      <c r="D6277" s="784" t="s">
        <v>183</v>
      </c>
      <c r="E6277" s="784">
        <v>3.712E-2</v>
      </c>
      <c r="F6277" s="784" t="s">
        <v>1288</v>
      </c>
      <c r="G6277" s="784" t="s">
        <v>3060</v>
      </c>
      <c r="H6277" s="784" t="s">
        <v>3061</v>
      </c>
      <c r="I6277" s="784" t="s">
        <v>5854</v>
      </c>
    </row>
    <row r="6278" spans="1:9" hidden="1">
      <c r="A6278" s="784" t="str">
        <f>Table_wabobpsvr_AzureCalc_AzureCalcRateCard[[#This Row],[ServiceName]]&amp;Table_wabobpsvr_AzureCalc_AzureCalcRateCard[[#This Row],[Price_Level]]&amp;Table_wabobpsvr_AzureCalc_AzureCalcRateCard[[#This Row],[Region]]</f>
        <v>BASIC.A1 VM (Windows)MOSP15</v>
      </c>
      <c r="B6278" s="784">
        <v>15</v>
      </c>
      <c r="C6278" s="784" t="s">
        <v>91</v>
      </c>
      <c r="D6278" s="784" t="s">
        <v>627</v>
      </c>
      <c r="E6278" s="784">
        <v>9.2999999999999999E-2</v>
      </c>
      <c r="F6278" s="784" t="s">
        <v>1289</v>
      </c>
      <c r="G6278" s="784" t="s">
        <v>4431</v>
      </c>
      <c r="H6278" s="784" t="s">
        <v>4431</v>
      </c>
      <c r="I6278" s="784" t="s">
        <v>5855</v>
      </c>
    </row>
    <row r="6279" spans="1:9" hidden="1">
      <c r="A6279" s="784" t="str">
        <f>Table_wabobpsvr_AzureCalc_AzureCalcRateCard[[#This Row],[ServiceName]]&amp;Table_wabobpsvr_AzureCalc_AzureCalcRateCard[[#This Row],[Price_Level]]&amp;Table_wabobpsvr_AzureCalc_AzureCalcRateCard[[#This Row],[Region]]</f>
        <v>BASIC.A1 VM (Windows)A15</v>
      </c>
      <c r="B6279" s="784">
        <v>15</v>
      </c>
      <c r="C6279" s="784" t="s">
        <v>91</v>
      </c>
      <c r="D6279" s="784" t="s">
        <v>181</v>
      </c>
      <c r="E6279" s="784">
        <v>6.7890000000000006E-2</v>
      </c>
      <c r="F6279" s="784" t="s">
        <v>1289</v>
      </c>
      <c r="G6279" s="784" t="s">
        <v>3062</v>
      </c>
      <c r="H6279" s="784" t="s">
        <v>3063</v>
      </c>
      <c r="I6279" s="784" t="s">
        <v>5855</v>
      </c>
    </row>
    <row r="6280" spans="1:9" hidden="1">
      <c r="A6280" s="784" t="str">
        <f>Table_wabobpsvr_AzureCalc_AzureCalcRateCard[[#This Row],[ServiceName]]&amp;Table_wabobpsvr_AzureCalc_AzureCalcRateCard[[#This Row],[Price_Level]]&amp;Table_wabobpsvr_AzureCalc_AzureCalcRateCard[[#This Row],[Region]]</f>
        <v>BASIC.A1 VM (Windows)B15</v>
      </c>
      <c r="B6280" s="784">
        <v>15</v>
      </c>
      <c r="C6280" s="784" t="s">
        <v>91</v>
      </c>
      <c r="D6280" s="784" t="s">
        <v>182</v>
      </c>
      <c r="E6280" s="784">
        <v>6.5100000000000005E-2</v>
      </c>
      <c r="F6280" s="784" t="s">
        <v>1289</v>
      </c>
      <c r="G6280" s="784" t="s">
        <v>3062</v>
      </c>
      <c r="H6280" s="784" t="s">
        <v>3063</v>
      </c>
      <c r="I6280" s="784" t="s">
        <v>5855</v>
      </c>
    </row>
    <row r="6281" spans="1:9" hidden="1">
      <c r="A6281" s="784" t="str">
        <f>Table_wabobpsvr_AzureCalc_AzureCalcRateCard[[#This Row],[ServiceName]]&amp;Table_wabobpsvr_AzureCalc_AzureCalcRateCard[[#This Row],[Price_Level]]&amp;Table_wabobpsvr_AzureCalc_AzureCalcRateCard[[#This Row],[Region]]</f>
        <v>BASIC.A1 VM (Windows)C15</v>
      </c>
      <c r="B6281" s="784">
        <v>15</v>
      </c>
      <c r="C6281" s="784" t="s">
        <v>91</v>
      </c>
      <c r="D6281" s="784" t="s">
        <v>184</v>
      </c>
      <c r="E6281" s="784">
        <v>6.2309999999999997E-2</v>
      </c>
      <c r="F6281" s="784" t="s">
        <v>1289</v>
      </c>
      <c r="G6281" s="784" t="s">
        <v>3062</v>
      </c>
      <c r="H6281" s="784" t="s">
        <v>3063</v>
      </c>
      <c r="I6281" s="784" t="s">
        <v>5855</v>
      </c>
    </row>
    <row r="6282" spans="1:9" hidden="1">
      <c r="A6282" s="784" t="str">
        <f>Table_wabobpsvr_AzureCalc_AzureCalcRateCard[[#This Row],[ServiceName]]&amp;Table_wabobpsvr_AzureCalc_AzureCalcRateCard[[#This Row],[Price_Level]]&amp;Table_wabobpsvr_AzureCalc_AzureCalcRateCard[[#This Row],[Region]]</f>
        <v>BASIC.A1 VM (Windows)D15</v>
      </c>
      <c r="B6282" s="784">
        <v>15</v>
      </c>
      <c r="C6282" s="784" t="s">
        <v>91</v>
      </c>
      <c r="D6282" s="784" t="s">
        <v>183</v>
      </c>
      <c r="E6282" s="784">
        <v>5.9520000000000003E-2</v>
      </c>
      <c r="F6282" s="784" t="s">
        <v>1289</v>
      </c>
      <c r="G6282" s="784" t="s">
        <v>3062</v>
      </c>
      <c r="H6282" s="784" t="s">
        <v>3063</v>
      </c>
      <c r="I6282" s="784" t="s">
        <v>5855</v>
      </c>
    </row>
    <row r="6283" spans="1:9" hidden="1">
      <c r="A6283" t="str">
        <f>Table_wabobpsvr_AzureCalc_AzureCalcRateCard[[#This Row],[ServiceName]]&amp;Table_wabobpsvr_AzureCalc_AzureCalcRateCard[[#This Row],[Price_Level]]&amp;Table_wabobpsvr_AzureCalc_AzureCalcRateCard[[#This Row],[Region]]</f>
        <v>BASIC.A5 VM (Non-Windows)MOSP15</v>
      </c>
      <c r="B6283">
        <v>15</v>
      </c>
      <c r="C6283" t="s">
        <v>91</v>
      </c>
      <c r="D6283" t="s">
        <v>627</v>
      </c>
      <c r="E6283">
        <v>0.22800000000000001</v>
      </c>
      <c r="F6283" t="s">
        <v>1290</v>
      </c>
      <c r="G6283" s="784" t="s">
        <v>4431</v>
      </c>
      <c r="H6283" s="784" t="s">
        <v>4431</v>
      </c>
      <c r="I6283" s="784" t="s">
        <v>5856</v>
      </c>
    </row>
    <row r="6284" spans="1:9" hidden="1">
      <c r="A6284" t="str">
        <f>Table_wabobpsvr_AzureCalc_AzureCalcRateCard[[#This Row],[ServiceName]]&amp;Table_wabobpsvr_AzureCalc_AzureCalcRateCard[[#This Row],[Price_Level]]&amp;Table_wabobpsvr_AzureCalc_AzureCalcRateCard[[#This Row],[Region]]</f>
        <v>BASIC.A5 VM (Non-Windows)A15</v>
      </c>
      <c r="B6284">
        <v>15</v>
      </c>
      <c r="C6284" t="s">
        <v>91</v>
      </c>
      <c r="D6284" t="s">
        <v>181</v>
      </c>
      <c r="E6284">
        <v>0.16644</v>
      </c>
      <c r="F6284" t="s">
        <v>1290</v>
      </c>
      <c r="G6284" s="784" t="s">
        <v>3064</v>
      </c>
      <c r="H6284" s="784" t="s">
        <v>3065</v>
      </c>
      <c r="I6284" s="784" t="s">
        <v>5856</v>
      </c>
    </row>
    <row r="6285" spans="1:9" hidden="1">
      <c r="A6285" t="str">
        <f>Table_wabobpsvr_AzureCalc_AzureCalcRateCard[[#This Row],[ServiceName]]&amp;Table_wabobpsvr_AzureCalc_AzureCalcRateCard[[#This Row],[Price_Level]]&amp;Table_wabobpsvr_AzureCalc_AzureCalcRateCard[[#This Row],[Region]]</f>
        <v>BASIC.A5 VM (Non-Windows)B15</v>
      </c>
      <c r="B6285">
        <v>15</v>
      </c>
      <c r="C6285" t="s">
        <v>91</v>
      </c>
      <c r="D6285" t="s">
        <v>182</v>
      </c>
      <c r="E6285">
        <v>0.15959999999999999</v>
      </c>
      <c r="F6285" t="s">
        <v>1290</v>
      </c>
      <c r="G6285" s="784" t="s">
        <v>3064</v>
      </c>
      <c r="H6285" s="784" t="s">
        <v>3065</v>
      </c>
      <c r="I6285" s="784" t="s">
        <v>5856</v>
      </c>
    </row>
    <row r="6286" spans="1:9" hidden="1">
      <c r="A6286" t="str">
        <f>Table_wabobpsvr_AzureCalc_AzureCalcRateCard[[#This Row],[ServiceName]]&amp;Table_wabobpsvr_AzureCalc_AzureCalcRateCard[[#This Row],[Price_Level]]&amp;Table_wabobpsvr_AzureCalc_AzureCalcRateCard[[#This Row],[Region]]</f>
        <v>BASIC.A5 VM (Non-Windows)C15</v>
      </c>
      <c r="B6286">
        <v>15</v>
      </c>
      <c r="C6286" t="s">
        <v>91</v>
      </c>
      <c r="D6286" t="s">
        <v>184</v>
      </c>
      <c r="E6286">
        <v>0.15276000000000001</v>
      </c>
      <c r="F6286" t="s">
        <v>1290</v>
      </c>
      <c r="G6286" s="784" t="s">
        <v>3064</v>
      </c>
      <c r="H6286" s="784" t="s">
        <v>3065</v>
      </c>
      <c r="I6286" s="784" t="s">
        <v>5856</v>
      </c>
    </row>
    <row r="6287" spans="1:9" hidden="1">
      <c r="A6287" t="str">
        <f>Table_wabobpsvr_AzureCalc_AzureCalcRateCard[[#This Row],[ServiceName]]&amp;Table_wabobpsvr_AzureCalc_AzureCalcRateCard[[#This Row],[Price_Level]]&amp;Table_wabobpsvr_AzureCalc_AzureCalcRateCard[[#This Row],[Region]]</f>
        <v>BASIC.A5 VM (Non-Windows)D15</v>
      </c>
      <c r="B6287">
        <v>15</v>
      </c>
      <c r="C6287" t="s">
        <v>91</v>
      </c>
      <c r="D6287" t="s">
        <v>183</v>
      </c>
      <c r="E6287">
        <v>0.14591999999999999</v>
      </c>
      <c r="F6287" t="s">
        <v>1290</v>
      </c>
      <c r="G6287" s="784" t="s">
        <v>3064</v>
      </c>
      <c r="H6287" s="784" t="s">
        <v>3065</v>
      </c>
      <c r="I6287" s="784" t="s">
        <v>5856</v>
      </c>
    </row>
    <row r="6288" spans="1:9" hidden="1">
      <c r="A6288" t="str">
        <f>Table_wabobpsvr_AzureCalc_AzureCalcRateCard[[#This Row],[ServiceName]]&amp;Table_wabobpsvr_AzureCalc_AzureCalcRateCard[[#This Row],[Price_Level]]&amp;Table_wabobpsvr_AzureCalc_AzureCalcRateCard[[#This Row],[Region]]</f>
        <v>BASIC.A5 VM (Windows)MOSP15</v>
      </c>
      <c r="B6288">
        <v>15</v>
      </c>
      <c r="C6288" t="s">
        <v>91</v>
      </c>
      <c r="D6288" t="s">
        <v>627</v>
      </c>
      <c r="E6288">
        <v>0.28599999999999998</v>
      </c>
      <c r="F6288" t="s">
        <v>1275</v>
      </c>
      <c r="G6288" s="784" t="s">
        <v>4431</v>
      </c>
      <c r="H6288" s="784" t="s">
        <v>4431</v>
      </c>
      <c r="I6288" s="784" t="s">
        <v>5857</v>
      </c>
    </row>
    <row r="6289" spans="1:9" hidden="1">
      <c r="A6289" t="str">
        <f>Table_wabobpsvr_AzureCalc_AzureCalcRateCard[[#This Row],[ServiceName]]&amp;Table_wabobpsvr_AzureCalc_AzureCalcRateCard[[#This Row],[Price_Level]]&amp;Table_wabobpsvr_AzureCalc_AzureCalcRateCard[[#This Row],[Region]]</f>
        <v>BASIC.A5 VM (Windows)A15</v>
      </c>
      <c r="B6289">
        <v>15</v>
      </c>
      <c r="C6289" t="s">
        <v>91</v>
      </c>
      <c r="D6289" t="s">
        <v>181</v>
      </c>
      <c r="E6289">
        <v>0.20877999999999999</v>
      </c>
      <c r="F6289" t="s">
        <v>1275</v>
      </c>
      <c r="G6289" s="784" t="s">
        <v>2959</v>
      </c>
      <c r="H6289" s="784" t="s">
        <v>2960</v>
      </c>
      <c r="I6289" s="784" t="s">
        <v>5857</v>
      </c>
    </row>
    <row r="6290" spans="1:9" hidden="1">
      <c r="A6290" s="784" t="str">
        <f>Table_wabobpsvr_AzureCalc_AzureCalcRateCard[[#This Row],[ServiceName]]&amp;Table_wabobpsvr_AzureCalc_AzureCalcRateCard[[#This Row],[Price_Level]]&amp;Table_wabobpsvr_AzureCalc_AzureCalcRateCard[[#This Row],[Region]]</f>
        <v>BASIC.A5 VM (Windows)B15</v>
      </c>
      <c r="B6290" s="784">
        <v>15</v>
      </c>
      <c r="C6290" s="784" t="s">
        <v>91</v>
      </c>
      <c r="D6290" s="784" t="s">
        <v>182</v>
      </c>
      <c r="E6290" s="784">
        <v>0.20019999999999999</v>
      </c>
      <c r="F6290" s="784" t="s">
        <v>1275</v>
      </c>
      <c r="G6290" s="784" t="s">
        <v>2959</v>
      </c>
      <c r="H6290" s="784" t="s">
        <v>2960</v>
      </c>
      <c r="I6290" s="784" t="s">
        <v>5857</v>
      </c>
    </row>
    <row r="6291" spans="1:9" hidden="1">
      <c r="A6291" t="str">
        <f>Table_wabobpsvr_AzureCalc_AzureCalcRateCard[[#This Row],[ServiceName]]&amp;Table_wabobpsvr_AzureCalc_AzureCalcRateCard[[#This Row],[Price_Level]]&amp;Table_wabobpsvr_AzureCalc_AzureCalcRateCard[[#This Row],[Region]]</f>
        <v>BASIC.A5 VM (Windows)C15</v>
      </c>
      <c r="B6291">
        <v>15</v>
      </c>
      <c r="C6291" t="s">
        <v>91</v>
      </c>
      <c r="D6291" t="s">
        <v>184</v>
      </c>
      <c r="E6291">
        <v>0.19162000000000001</v>
      </c>
      <c r="F6291" t="s">
        <v>1275</v>
      </c>
      <c r="G6291" s="784" t="s">
        <v>2959</v>
      </c>
      <c r="H6291" s="784" t="s">
        <v>2960</v>
      </c>
      <c r="I6291" s="784" t="s">
        <v>5857</v>
      </c>
    </row>
    <row r="6292" spans="1:9" hidden="1">
      <c r="A6292" s="784" t="str">
        <f>Table_wabobpsvr_AzureCalc_AzureCalcRateCard[[#This Row],[ServiceName]]&amp;Table_wabobpsvr_AzureCalc_AzureCalcRateCard[[#This Row],[Price_Level]]&amp;Table_wabobpsvr_AzureCalc_AzureCalcRateCard[[#This Row],[Region]]</f>
        <v>BASIC.A6 VM (Windows)C15</v>
      </c>
      <c r="B6292" s="784">
        <v>15</v>
      </c>
      <c r="C6292" s="784" t="s">
        <v>91</v>
      </c>
      <c r="D6292" s="784" t="s">
        <v>184</v>
      </c>
      <c r="E6292" s="784">
        <v>0.38324000000000003</v>
      </c>
      <c r="F6292" s="784" t="s">
        <v>1277</v>
      </c>
      <c r="G6292" s="784" t="s">
        <v>2963</v>
      </c>
      <c r="H6292" s="784" t="s">
        <v>2964</v>
      </c>
      <c r="I6292" s="784" t="s">
        <v>5858</v>
      </c>
    </row>
    <row r="6293" spans="1:9" hidden="1">
      <c r="A6293" s="784" t="str">
        <f>Table_wabobpsvr_AzureCalc_AzureCalcRateCard[[#This Row],[ServiceName]]&amp;Table_wabobpsvr_AzureCalc_AzureCalcRateCard[[#This Row],[Price_Level]]&amp;Table_wabobpsvr_AzureCalc_AzureCalcRateCard[[#This Row],[Region]]</f>
        <v>BASIC.A6 VM (Windows)D15</v>
      </c>
      <c r="B6293" s="784">
        <v>15</v>
      </c>
      <c r="C6293" s="784" t="s">
        <v>91</v>
      </c>
      <c r="D6293" s="784" t="s">
        <v>183</v>
      </c>
      <c r="E6293" s="784">
        <v>0.36608000000000002</v>
      </c>
      <c r="F6293" s="784" t="s">
        <v>1277</v>
      </c>
      <c r="G6293" s="784" t="s">
        <v>2963</v>
      </c>
      <c r="H6293" s="784" t="s">
        <v>2964</v>
      </c>
      <c r="I6293" s="784" t="s">
        <v>5858</v>
      </c>
    </row>
    <row r="6294" spans="1:9" hidden="1">
      <c r="A6294" s="784" t="str">
        <f>Table_wabobpsvr_AzureCalc_AzureCalcRateCard[[#This Row],[ServiceName]]&amp;Table_wabobpsvr_AzureCalc_AzureCalcRateCard[[#This Row],[Price_Level]]&amp;Table_wabobpsvr_AzureCalc_AzureCalcRateCard[[#This Row],[Region]]</f>
        <v>BASIC.A7 VM (Non-Windows)MOSP15</v>
      </c>
      <c r="B6294" s="784">
        <v>15</v>
      </c>
      <c r="C6294" s="784" t="s">
        <v>91</v>
      </c>
      <c r="D6294" s="784" t="s">
        <v>627</v>
      </c>
      <c r="E6294" s="784">
        <v>0.91200000000000003</v>
      </c>
      <c r="F6294" s="784" t="s">
        <v>1291</v>
      </c>
      <c r="G6294" s="784" t="s">
        <v>4431</v>
      </c>
      <c r="H6294" s="784" t="s">
        <v>4431</v>
      </c>
      <c r="I6294" s="784" t="s">
        <v>5859</v>
      </c>
    </row>
    <row r="6295" spans="1:9" hidden="1">
      <c r="A6295" t="str">
        <f>Table_wabobpsvr_AzureCalc_AzureCalcRateCard[[#This Row],[ServiceName]]&amp;Table_wabobpsvr_AzureCalc_AzureCalcRateCard[[#This Row],[Price_Level]]&amp;Table_wabobpsvr_AzureCalc_AzureCalcRateCard[[#This Row],[Region]]</f>
        <v>BASIC.A7 VM (Non-Windows)A15</v>
      </c>
      <c r="B6295">
        <v>15</v>
      </c>
      <c r="C6295" t="s">
        <v>91</v>
      </c>
      <c r="D6295" t="s">
        <v>181</v>
      </c>
      <c r="E6295">
        <v>0.66576000000000002</v>
      </c>
      <c r="F6295" t="s">
        <v>1291</v>
      </c>
      <c r="G6295" s="784" t="s">
        <v>3066</v>
      </c>
      <c r="H6295" s="784" t="s">
        <v>3067</v>
      </c>
      <c r="I6295" s="784" t="s">
        <v>5859</v>
      </c>
    </row>
    <row r="6296" spans="1:9" hidden="1">
      <c r="A6296" t="str">
        <f>Table_wabobpsvr_AzureCalc_AzureCalcRateCard[[#This Row],[ServiceName]]&amp;Table_wabobpsvr_AzureCalc_AzureCalcRateCard[[#This Row],[Price_Level]]&amp;Table_wabobpsvr_AzureCalc_AzureCalcRateCard[[#This Row],[Region]]</f>
        <v>BASIC.A7 VM (Non-Windows)B15</v>
      </c>
      <c r="B6296">
        <v>15</v>
      </c>
      <c r="C6296" t="s">
        <v>91</v>
      </c>
      <c r="D6296" t="s">
        <v>182</v>
      </c>
      <c r="E6296">
        <v>0.63839999999999997</v>
      </c>
      <c r="F6296" t="s">
        <v>1291</v>
      </c>
      <c r="G6296" s="784" t="s">
        <v>3066</v>
      </c>
      <c r="H6296" s="784" t="s">
        <v>3067</v>
      </c>
      <c r="I6296" s="784" t="s">
        <v>5859</v>
      </c>
    </row>
    <row r="6297" spans="1:9" hidden="1">
      <c r="A6297" s="784" t="str">
        <f>Table_wabobpsvr_AzureCalc_AzureCalcRateCard[[#This Row],[ServiceName]]&amp;Table_wabobpsvr_AzureCalc_AzureCalcRateCard[[#This Row],[Price_Level]]&amp;Table_wabobpsvr_AzureCalc_AzureCalcRateCard[[#This Row],[Region]]</f>
        <v>BASIC.A7 VM (Non-Windows)C15</v>
      </c>
      <c r="B6297" s="784">
        <v>15</v>
      </c>
      <c r="C6297" s="784" t="s">
        <v>91</v>
      </c>
      <c r="D6297" s="784" t="s">
        <v>184</v>
      </c>
      <c r="E6297" s="784">
        <v>0.61104000000000003</v>
      </c>
      <c r="F6297" s="784" t="s">
        <v>1291</v>
      </c>
      <c r="G6297" s="784" t="s">
        <v>3066</v>
      </c>
      <c r="H6297" s="784" t="s">
        <v>3067</v>
      </c>
      <c r="I6297" s="784" t="s">
        <v>5859</v>
      </c>
    </row>
    <row r="6298" spans="1:9" hidden="1">
      <c r="A6298" t="str">
        <f>Table_wabobpsvr_AzureCalc_AzureCalcRateCard[[#This Row],[ServiceName]]&amp;Table_wabobpsvr_AzureCalc_AzureCalcRateCard[[#This Row],[Price_Level]]&amp;Table_wabobpsvr_AzureCalc_AzureCalcRateCard[[#This Row],[Region]]</f>
        <v>BASIC.A7 VM (Non-Windows)D15</v>
      </c>
      <c r="B6298">
        <v>15</v>
      </c>
      <c r="C6298" t="s">
        <v>91</v>
      </c>
      <c r="D6298" t="s">
        <v>183</v>
      </c>
      <c r="E6298">
        <v>0.58367999999999998</v>
      </c>
      <c r="F6298" t="s">
        <v>1291</v>
      </c>
      <c r="G6298" s="784" t="s">
        <v>3066</v>
      </c>
      <c r="H6298" s="784" t="s">
        <v>3067</v>
      </c>
      <c r="I6298" s="784" t="s">
        <v>5859</v>
      </c>
    </row>
    <row r="6299" spans="1:9" hidden="1">
      <c r="A6299" t="str">
        <f>Table_wabobpsvr_AzureCalc_AzureCalcRateCard[[#This Row],[ServiceName]]&amp;Table_wabobpsvr_AzureCalc_AzureCalcRateCard[[#This Row],[Price_Level]]&amp;Table_wabobpsvr_AzureCalc_AzureCalcRateCard[[#This Row],[Region]]</f>
        <v>BASIC.A7 VM (Windows)MOSP15</v>
      </c>
      <c r="B6299">
        <v>15</v>
      </c>
      <c r="C6299" t="s">
        <v>91</v>
      </c>
      <c r="D6299" t="s">
        <v>627</v>
      </c>
      <c r="E6299">
        <v>1.1439999999999999</v>
      </c>
      <c r="F6299" t="s">
        <v>1292</v>
      </c>
      <c r="G6299" s="784" t="s">
        <v>4431</v>
      </c>
      <c r="H6299" s="784" t="s">
        <v>4431</v>
      </c>
      <c r="I6299" s="784" t="s">
        <v>5860</v>
      </c>
    </row>
    <row r="6300" spans="1:9" hidden="1">
      <c r="A6300" t="str">
        <f>Table_wabobpsvr_AzureCalc_AzureCalcRateCard[[#This Row],[ServiceName]]&amp;Table_wabobpsvr_AzureCalc_AzureCalcRateCard[[#This Row],[Price_Level]]&amp;Table_wabobpsvr_AzureCalc_AzureCalcRateCard[[#This Row],[Region]]</f>
        <v>BASIC.A7 VM (Windows)A15</v>
      </c>
      <c r="B6300">
        <v>15</v>
      </c>
      <c r="C6300" t="s">
        <v>91</v>
      </c>
      <c r="D6300" t="s">
        <v>181</v>
      </c>
      <c r="E6300">
        <v>0.83511999999999997</v>
      </c>
      <c r="F6300" t="s">
        <v>1292</v>
      </c>
      <c r="G6300" s="784" t="s">
        <v>3068</v>
      </c>
      <c r="H6300" s="784" t="s">
        <v>3069</v>
      </c>
      <c r="I6300" s="784" t="s">
        <v>5860</v>
      </c>
    </row>
    <row r="6301" spans="1:9" hidden="1">
      <c r="A6301" t="str">
        <f>Table_wabobpsvr_AzureCalc_AzureCalcRateCard[[#This Row],[ServiceName]]&amp;Table_wabobpsvr_AzureCalc_AzureCalcRateCard[[#This Row],[Price_Level]]&amp;Table_wabobpsvr_AzureCalc_AzureCalcRateCard[[#This Row],[Region]]</f>
        <v>BASIC.A7 VM (Windows)B15</v>
      </c>
      <c r="B6301">
        <v>15</v>
      </c>
      <c r="C6301" t="s">
        <v>91</v>
      </c>
      <c r="D6301" t="s">
        <v>182</v>
      </c>
      <c r="E6301">
        <v>0.80079999999999996</v>
      </c>
      <c r="F6301" t="s">
        <v>1292</v>
      </c>
      <c r="G6301" s="784" t="s">
        <v>3068</v>
      </c>
      <c r="H6301" s="784" t="s">
        <v>3069</v>
      </c>
      <c r="I6301" s="784" t="s">
        <v>5860</v>
      </c>
    </row>
    <row r="6302" spans="1:9" hidden="1">
      <c r="A6302" t="str">
        <f>Table_wabobpsvr_AzureCalc_AzureCalcRateCard[[#This Row],[ServiceName]]&amp;Table_wabobpsvr_AzureCalc_AzureCalcRateCard[[#This Row],[Price_Level]]&amp;Table_wabobpsvr_AzureCalc_AzureCalcRateCard[[#This Row],[Region]]</f>
        <v>BASIC.A7 VM (Windows)C15</v>
      </c>
      <c r="B6302">
        <v>15</v>
      </c>
      <c r="C6302" t="s">
        <v>91</v>
      </c>
      <c r="D6302" t="s">
        <v>184</v>
      </c>
      <c r="E6302">
        <v>0.76648000000000005</v>
      </c>
      <c r="F6302" t="s">
        <v>1292</v>
      </c>
      <c r="G6302" s="784" t="s">
        <v>3068</v>
      </c>
      <c r="H6302" s="784" t="s">
        <v>3069</v>
      </c>
      <c r="I6302" s="784" t="s">
        <v>5860</v>
      </c>
    </row>
    <row r="6303" spans="1:9" hidden="1">
      <c r="A6303" t="str">
        <f>Table_wabobpsvr_AzureCalc_AzureCalcRateCard[[#This Row],[ServiceName]]&amp;Table_wabobpsvr_AzureCalc_AzureCalcRateCard[[#This Row],[Price_Level]]&amp;Table_wabobpsvr_AzureCalc_AzureCalcRateCard[[#This Row],[Region]]</f>
        <v>BASIC.A7 VM (Windows)D15</v>
      </c>
      <c r="B6303">
        <v>15</v>
      </c>
      <c r="C6303" t="s">
        <v>91</v>
      </c>
      <c r="D6303" t="s">
        <v>183</v>
      </c>
      <c r="E6303">
        <v>0.73216000000000003</v>
      </c>
      <c r="F6303" t="s">
        <v>1292</v>
      </c>
      <c r="G6303" s="784" t="s">
        <v>3068</v>
      </c>
      <c r="H6303" s="784" t="s">
        <v>3069</v>
      </c>
      <c r="I6303" s="784" t="s">
        <v>5860</v>
      </c>
    </row>
    <row r="6304" spans="1:9" hidden="1">
      <c r="A6304" t="str">
        <f>Table_wabobpsvr_AzureCalc_AzureCalcRateCard[[#This Row],[ServiceName]]&amp;Table_wabobpsvr_AzureCalc_AzureCalcRateCard[[#This Row],[Price_Level]]&amp;Table_wabobpsvr_AzureCalc_AzureCalcRateCard[[#This Row],[Region]]</f>
        <v>Basic_D1 VM (Non-Windows)A15</v>
      </c>
      <c r="B6304">
        <v>15</v>
      </c>
      <c r="C6304" t="s">
        <v>91</v>
      </c>
      <c r="D6304" t="s">
        <v>181</v>
      </c>
      <c r="E6304">
        <v>9.5060000000000006E-2</v>
      </c>
      <c r="F6304" t="s">
        <v>1134</v>
      </c>
      <c r="G6304" s="784" t="s">
        <v>3070</v>
      </c>
      <c r="H6304" s="784" t="s">
        <v>3071</v>
      </c>
      <c r="I6304" s="784" t="s">
        <v>5861</v>
      </c>
    </row>
    <row r="6305" spans="1:9" hidden="1">
      <c r="A6305" s="784" t="str">
        <f>Table_wabobpsvr_AzureCalc_AzureCalcRateCard[[#This Row],[ServiceName]]&amp;Table_wabobpsvr_AzureCalc_AzureCalcRateCard[[#This Row],[Price_Level]]&amp;Table_wabobpsvr_AzureCalc_AzureCalcRateCard[[#This Row],[Region]]</f>
        <v>Basic_D1 VM (Non-Windows)B15</v>
      </c>
      <c r="B6305" s="784">
        <v>15</v>
      </c>
      <c r="C6305" s="784" t="s">
        <v>91</v>
      </c>
      <c r="D6305" s="784" t="s">
        <v>182</v>
      </c>
      <c r="E6305" s="784">
        <v>9.2119999999999994E-2</v>
      </c>
      <c r="F6305" s="784" t="s">
        <v>1134</v>
      </c>
      <c r="G6305" s="784" t="s">
        <v>3070</v>
      </c>
      <c r="H6305" s="784" t="s">
        <v>3071</v>
      </c>
      <c r="I6305" s="784" t="s">
        <v>5861</v>
      </c>
    </row>
    <row r="6306" spans="1:9" hidden="1">
      <c r="A6306" t="str">
        <f>Table_wabobpsvr_AzureCalc_AzureCalcRateCard[[#This Row],[ServiceName]]&amp;Table_wabobpsvr_AzureCalc_AzureCalcRateCard[[#This Row],[Price_Level]]&amp;Table_wabobpsvr_AzureCalc_AzureCalcRateCard[[#This Row],[Region]]</f>
        <v>Basic_D1 VM (Non-Windows)C15</v>
      </c>
      <c r="B6306">
        <v>15</v>
      </c>
      <c r="C6306" t="s">
        <v>91</v>
      </c>
      <c r="D6306" t="s">
        <v>184</v>
      </c>
      <c r="E6306">
        <v>8.9179999999999995E-2</v>
      </c>
      <c r="F6306" t="s">
        <v>1134</v>
      </c>
      <c r="G6306" s="784" t="s">
        <v>3070</v>
      </c>
      <c r="H6306" s="784" t="s">
        <v>3071</v>
      </c>
      <c r="I6306" s="784" t="s">
        <v>5861</v>
      </c>
    </row>
    <row r="6307" spans="1:9" hidden="1">
      <c r="A6307" s="784" t="str">
        <f>Table_wabobpsvr_AzureCalc_AzureCalcRateCard[[#This Row],[ServiceName]]&amp;Table_wabobpsvr_AzureCalc_AzureCalcRateCard[[#This Row],[Price_Level]]&amp;Table_wabobpsvr_AzureCalc_AzureCalcRateCard[[#This Row],[Region]]</f>
        <v>Basic_D1 VM (Non-Windows)D15</v>
      </c>
      <c r="B6307" s="784">
        <v>15</v>
      </c>
      <c r="C6307" s="784" t="s">
        <v>91</v>
      </c>
      <c r="D6307" s="784" t="s">
        <v>183</v>
      </c>
      <c r="E6307" s="784">
        <v>8.6239999999999997E-2</v>
      </c>
      <c r="F6307" s="784" t="s">
        <v>1134</v>
      </c>
      <c r="G6307" s="784" t="s">
        <v>3070</v>
      </c>
      <c r="H6307" s="784" t="s">
        <v>3071</v>
      </c>
      <c r="I6307" s="784" t="s">
        <v>5861</v>
      </c>
    </row>
    <row r="6308" spans="1:9" hidden="1">
      <c r="A6308" t="str">
        <f>Table_wabobpsvr_AzureCalc_AzureCalcRateCard[[#This Row],[ServiceName]]&amp;Table_wabobpsvr_AzureCalc_AzureCalcRateCard[[#This Row],[Price_Level]]&amp;Table_wabobpsvr_AzureCalc_AzureCalcRateCard[[#This Row],[Region]]</f>
        <v>Standard Overage Session HoursA15</v>
      </c>
      <c r="B6308">
        <v>15</v>
      </c>
      <c r="C6308" t="s">
        <v>4431</v>
      </c>
      <c r="D6308" t="s">
        <v>181</v>
      </c>
      <c r="E6308">
        <v>999999</v>
      </c>
      <c r="F6308" t="s">
        <v>3302</v>
      </c>
      <c r="G6308" s="784" t="s">
        <v>4431</v>
      </c>
      <c r="H6308" s="784" t="s">
        <v>4431</v>
      </c>
      <c r="I6308" s="784" t="s">
        <v>4431</v>
      </c>
    </row>
    <row r="6309" spans="1:9" hidden="1">
      <c r="A6309" t="str">
        <f>Table_wabobpsvr_AzureCalc_AzureCalcRateCard[[#This Row],[ServiceName]]&amp;Table_wabobpsvr_AzureCalc_AzureCalcRateCard[[#This Row],[Price_Level]]&amp;Table_wabobpsvr_AzureCalc_AzureCalcRateCard[[#This Row],[Region]]</f>
        <v>Basic_D1 VM (Windows)A15</v>
      </c>
      <c r="B6309">
        <v>15</v>
      </c>
      <c r="C6309" t="s">
        <v>91</v>
      </c>
      <c r="D6309" t="s">
        <v>181</v>
      </c>
      <c r="E6309">
        <v>0.15617</v>
      </c>
      <c r="F6309" t="s">
        <v>1135</v>
      </c>
      <c r="G6309" s="784" t="s">
        <v>3072</v>
      </c>
      <c r="H6309" s="784" t="s">
        <v>3073</v>
      </c>
      <c r="I6309" s="784" t="s">
        <v>5862</v>
      </c>
    </row>
    <row r="6310" spans="1:9" hidden="1">
      <c r="A6310" t="str">
        <f>Table_wabobpsvr_AzureCalc_AzureCalcRateCard[[#This Row],[ServiceName]]&amp;Table_wabobpsvr_AzureCalc_AzureCalcRateCard[[#This Row],[Price_Level]]&amp;Table_wabobpsvr_AzureCalc_AzureCalcRateCard[[#This Row],[Region]]</f>
        <v>Basic_D1 VM (Windows)B15</v>
      </c>
      <c r="B6310">
        <v>15</v>
      </c>
      <c r="C6310" t="s">
        <v>91</v>
      </c>
      <c r="D6310" t="s">
        <v>182</v>
      </c>
      <c r="E6310">
        <v>0.15134</v>
      </c>
      <c r="F6310" t="s">
        <v>1135</v>
      </c>
      <c r="G6310" s="784" t="s">
        <v>3072</v>
      </c>
      <c r="H6310" s="784" t="s">
        <v>3073</v>
      </c>
      <c r="I6310" s="784" t="s">
        <v>5862</v>
      </c>
    </row>
    <row r="6311" spans="1:9" hidden="1">
      <c r="A6311" t="str">
        <f>Table_wabobpsvr_AzureCalc_AzureCalcRateCard[[#This Row],[ServiceName]]&amp;Table_wabobpsvr_AzureCalc_AzureCalcRateCard[[#This Row],[Price_Level]]&amp;Table_wabobpsvr_AzureCalc_AzureCalcRateCard[[#This Row],[Region]]</f>
        <v>Basic_D1 VM (Windows)C15</v>
      </c>
      <c r="B6311">
        <v>15</v>
      </c>
      <c r="C6311" t="s">
        <v>91</v>
      </c>
      <c r="D6311" t="s">
        <v>184</v>
      </c>
      <c r="E6311">
        <v>0.14651</v>
      </c>
      <c r="F6311" t="s">
        <v>1135</v>
      </c>
      <c r="G6311" s="784" t="s">
        <v>3072</v>
      </c>
      <c r="H6311" s="784" t="s">
        <v>3073</v>
      </c>
      <c r="I6311" s="784" t="s">
        <v>5862</v>
      </c>
    </row>
    <row r="6312" spans="1:9" hidden="1">
      <c r="A6312" t="str">
        <f>Table_wabobpsvr_AzureCalc_AzureCalcRateCard[[#This Row],[ServiceName]]&amp;Table_wabobpsvr_AzureCalc_AzureCalcRateCard[[#This Row],[Price_Level]]&amp;Table_wabobpsvr_AzureCalc_AzureCalcRateCard[[#This Row],[Region]]</f>
        <v>Basic_D1 VM (Windows)D15</v>
      </c>
      <c r="B6312">
        <v>15</v>
      </c>
      <c r="C6312" t="s">
        <v>91</v>
      </c>
      <c r="D6312" t="s">
        <v>183</v>
      </c>
      <c r="E6312">
        <v>0.14168</v>
      </c>
      <c r="F6312" t="s">
        <v>1135</v>
      </c>
      <c r="G6312" s="784" t="s">
        <v>3072</v>
      </c>
      <c r="H6312" s="784" t="s">
        <v>3073</v>
      </c>
      <c r="I6312" s="784" t="s">
        <v>5862</v>
      </c>
    </row>
    <row r="6313" spans="1:9" hidden="1">
      <c r="A6313" t="str">
        <f>Table_wabobpsvr_AzureCalc_AzureCalcRateCard[[#This Row],[ServiceName]]&amp;Table_wabobpsvr_AzureCalc_AzureCalcRateCard[[#This Row],[Price_Level]]&amp;Table_wabobpsvr_AzureCalc_AzureCalcRateCard[[#This Row],[Region]]</f>
        <v>Basic_D11 VM (Non-Windows)A15</v>
      </c>
      <c r="B6313">
        <v>15</v>
      </c>
      <c r="C6313" t="s">
        <v>91</v>
      </c>
      <c r="D6313" t="s">
        <v>181</v>
      </c>
      <c r="E6313">
        <v>0.20369999999999999</v>
      </c>
      <c r="F6313" t="s">
        <v>1136</v>
      </c>
      <c r="G6313" s="784" t="s">
        <v>3074</v>
      </c>
      <c r="H6313" s="784" t="s">
        <v>3075</v>
      </c>
      <c r="I6313" s="784" t="s">
        <v>5863</v>
      </c>
    </row>
    <row r="6314" spans="1:9" hidden="1">
      <c r="A6314" t="str">
        <f>Table_wabobpsvr_AzureCalc_AzureCalcRateCard[[#This Row],[ServiceName]]&amp;Table_wabobpsvr_AzureCalc_AzureCalcRateCard[[#This Row],[Price_Level]]&amp;Table_wabobpsvr_AzureCalc_AzureCalcRateCard[[#This Row],[Region]]</f>
        <v>Basic_D11 VM (Non-Windows)B15</v>
      </c>
      <c r="B6314">
        <v>15</v>
      </c>
      <c r="C6314" t="s">
        <v>91</v>
      </c>
      <c r="D6314" t="s">
        <v>182</v>
      </c>
      <c r="E6314">
        <v>0.19739999999999999</v>
      </c>
      <c r="F6314" t="s">
        <v>1136</v>
      </c>
      <c r="G6314" s="784" t="s">
        <v>3074</v>
      </c>
      <c r="H6314" s="784" t="s">
        <v>3075</v>
      </c>
      <c r="I6314" s="784" t="s">
        <v>5863</v>
      </c>
    </row>
    <row r="6315" spans="1:9" hidden="1">
      <c r="A6315" t="str">
        <f>Table_wabobpsvr_AzureCalc_AzureCalcRateCard[[#This Row],[ServiceName]]&amp;Table_wabobpsvr_AzureCalc_AzureCalcRateCard[[#This Row],[Price_Level]]&amp;Table_wabobpsvr_AzureCalc_AzureCalcRateCard[[#This Row],[Region]]</f>
        <v>Basic_D11 VM (Non-Windows)C15</v>
      </c>
      <c r="B6315">
        <v>15</v>
      </c>
      <c r="C6315" t="s">
        <v>91</v>
      </c>
      <c r="D6315" t="s">
        <v>184</v>
      </c>
      <c r="E6315">
        <v>0.19109999999999999</v>
      </c>
      <c r="F6315" t="s">
        <v>1136</v>
      </c>
      <c r="G6315" s="784" t="s">
        <v>3074</v>
      </c>
      <c r="H6315" s="784" t="s">
        <v>3075</v>
      </c>
      <c r="I6315" s="784" t="s">
        <v>5863</v>
      </c>
    </row>
    <row r="6316" spans="1:9" hidden="1">
      <c r="A6316" t="str">
        <f>Table_wabobpsvr_AzureCalc_AzureCalcRateCard[[#This Row],[ServiceName]]&amp;Table_wabobpsvr_AzureCalc_AzureCalcRateCard[[#This Row],[Price_Level]]&amp;Table_wabobpsvr_AzureCalc_AzureCalcRateCard[[#This Row],[Region]]</f>
        <v>Basic_D11 VM (Non-Windows)D15</v>
      </c>
      <c r="B6316">
        <v>15</v>
      </c>
      <c r="C6316" t="s">
        <v>91</v>
      </c>
      <c r="D6316" t="s">
        <v>183</v>
      </c>
      <c r="E6316">
        <v>0.18479999999999999</v>
      </c>
      <c r="F6316" t="s">
        <v>1136</v>
      </c>
      <c r="G6316" s="784" t="s">
        <v>3074</v>
      </c>
      <c r="H6316" s="784" t="s">
        <v>3075</v>
      </c>
      <c r="I6316" s="784" t="s">
        <v>5863</v>
      </c>
    </row>
    <row r="6317" spans="1:9" hidden="1">
      <c r="A6317" t="str">
        <f>Table_wabobpsvr_AzureCalc_AzureCalcRateCard[[#This Row],[ServiceName]]&amp;Table_wabobpsvr_AzureCalc_AzureCalcRateCard[[#This Row],[Price_Level]]&amp;Table_wabobpsvr_AzureCalc_AzureCalcRateCard[[#This Row],[Region]]</f>
        <v>Basic_D11 VM (Windows)A15</v>
      </c>
      <c r="B6317">
        <v>15</v>
      </c>
      <c r="C6317" t="s">
        <v>91</v>
      </c>
      <c r="D6317" t="s">
        <v>181</v>
      </c>
      <c r="E6317">
        <v>0.31330999999999998</v>
      </c>
      <c r="F6317" t="s">
        <v>1137</v>
      </c>
      <c r="G6317" s="784" t="s">
        <v>3076</v>
      </c>
      <c r="H6317" s="784" t="s">
        <v>3077</v>
      </c>
      <c r="I6317" s="784" t="s">
        <v>5864</v>
      </c>
    </row>
    <row r="6318" spans="1:9" hidden="1">
      <c r="A6318" s="784" t="str">
        <f>Table_wabobpsvr_AzureCalc_AzureCalcRateCard[[#This Row],[ServiceName]]&amp;Table_wabobpsvr_AzureCalc_AzureCalcRateCard[[#This Row],[Price_Level]]&amp;Table_wabobpsvr_AzureCalc_AzureCalcRateCard[[#This Row],[Region]]</f>
        <v>Basic_D11 VM (Windows)B15</v>
      </c>
      <c r="B6318" s="784">
        <v>15</v>
      </c>
      <c r="C6318" s="784" t="s">
        <v>91</v>
      </c>
      <c r="D6318" s="784" t="s">
        <v>182</v>
      </c>
      <c r="E6318" s="784">
        <v>0.30362</v>
      </c>
      <c r="F6318" s="784" t="s">
        <v>1137</v>
      </c>
      <c r="G6318" s="784" t="s">
        <v>3076</v>
      </c>
      <c r="H6318" s="784" t="s">
        <v>3077</v>
      </c>
      <c r="I6318" s="784" t="s">
        <v>5864</v>
      </c>
    </row>
    <row r="6319" spans="1:9" hidden="1">
      <c r="A6319" t="str">
        <f>Table_wabobpsvr_AzureCalc_AzureCalcRateCard[[#This Row],[ServiceName]]&amp;Table_wabobpsvr_AzureCalc_AzureCalcRateCard[[#This Row],[Price_Level]]&amp;Table_wabobpsvr_AzureCalc_AzureCalcRateCard[[#This Row],[Region]]</f>
        <v>Basic_D11 VM (Windows)C15</v>
      </c>
      <c r="B6319">
        <v>15</v>
      </c>
      <c r="C6319" t="s">
        <v>91</v>
      </c>
      <c r="D6319" t="s">
        <v>184</v>
      </c>
      <c r="E6319">
        <v>0.29393000000000002</v>
      </c>
      <c r="F6319" t="s">
        <v>1137</v>
      </c>
      <c r="G6319" s="784" t="s">
        <v>3076</v>
      </c>
      <c r="H6319" s="784" t="s">
        <v>3077</v>
      </c>
      <c r="I6319" s="784" t="s">
        <v>5864</v>
      </c>
    </row>
    <row r="6320" spans="1:9" hidden="1">
      <c r="A6320" t="str">
        <f>Table_wabobpsvr_AzureCalc_AzureCalcRateCard[[#This Row],[ServiceName]]&amp;Table_wabobpsvr_AzureCalc_AzureCalcRateCard[[#This Row],[Price_Level]]&amp;Table_wabobpsvr_AzureCalc_AzureCalcRateCard[[#This Row],[Region]]</f>
        <v>Basic_D11 VM (Windows)D15</v>
      </c>
      <c r="B6320">
        <v>15</v>
      </c>
      <c r="C6320" t="s">
        <v>91</v>
      </c>
      <c r="D6320" t="s">
        <v>183</v>
      </c>
      <c r="E6320">
        <v>0.28423999999999999</v>
      </c>
      <c r="F6320" t="s">
        <v>1137</v>
      </c>
      <c r="G6320" s="784" t="s">
        <v>3076</v>
      </c>
      <c r="H6320" s="784" t="s">
        <v>3077</v>
      </c>
      <c r="I6320" s="784" t="s">
        <v>5864</v>
      </c>
    </row>
    <row r="6321" spans="1:9" hidden="1">
      <c r="A6321" s="784" t="str">
        <f>Table_wabobpsvr_AzureCalc_AzureCalcRateCard[[#This Row],[ServiceName]]&amp;Table_wabobpsvr_AzureCalc_AzureCalcRateCard[[#This Row],[Price_Level]]&amp;Table_wabobpsvr_AzureCalc_AzureCalcRateCard[[#This Row],[Region]]</f>
        <v>Basic_D12 VM (Non-Windows)A15</v>
      </c>
      <c r="B6321" s="784">
        <v>15</v>
      </c>
      <c r="C6321" s="784" t="s">
        <v>91</v>
      </c>
      <c r="D6321" s="784" t="s">
        <v>181</v>
      </c>
      <c r="E6321" s="784">
        <v>0.40739999999999998</v>
      </c>
      <c r="F6321" s="784" t="s">
        <v>1138</v>
      </c>
      <c r="G6321" s="784" t="s">
        <v>3078</v>
      </c>
      <c r="H6321" s="784" t="s">
        <v>3079</v>
      </c>
      <c r="I6321" s="784" t="s">
        <v>5865</v>
      </c>
    </row>
    <row r="6322" spans="1:9" hidden="1">
      <c r="A6322" t="str">
        <f>Table_wabobpsvr_AzureCalc_AzureCalcRateCard[[#This Row],[ServiceName]]&amp;Table_wabobpsvr_AzureCalc_AzureCalcRateCard[[#This Row],[Price_Level]]&amp;Table_wabobpsvr_AzureCalc_AzureCalcRateCard[[#This Row],[Region]]</f>
        <v>Basic_D12 VM (Non-Windows)B15</v>
      </c>
      <c r="B6322">
        <v>15</v>
      </c>
      <c r="C6322" t="s">
        <v>91</v>
      </c>
      <c r="D6322" t="s">
        <v>182</v>
      </c>
      <c r="E6322">
        <v>0.39479999999999998</v>
      </c>
      <c r="F6322" t="s">
        <v>1138</v>
      </c>
      <c r="G6322" s="784" t="s">
        <v>3078</v>
      </c>
      <c r="H6322" s="784" t="s">
        <v>3079</v>
      </c>
      <c r="I6322" s="784" t="s">
        <v>5865</v>
      </c>
    </row>
    <row r="6323" spans="1:9" hidden="1">
      <c r="A6323" t="str">
        <f>Table_wabobpsvr_AzureCalc_AzureCalcRateCard[[#This Row],[ServiceName]]&amp;Table_wabobpsvr_AzureCalc_AzureCalcRateCard[[#This Row],[Price_Level]]&amp;Table_wabobpsvr_AzureCalc_AzureCalcRateCard[[#This Row],[Region]]</f>
        <v>Basic_D12 VM (Non-Windows)C15</v>
      </c>
      <c r="B6323">
        <v>15</v>
      </c>
      <c r="C6323" t="s">
        <v>91</v>
      </c>
      <c r="D6323" t="s">
        <v>184</v>
      </c>
      <c r="E6323">
        <v>0.38219999999999998</v>
      </c>
      <c r="F6323" t="s">
        <v>1138</v>
      </c>
      <c r="G6323" s="784" t="s">
        <v>3078</v>
      </c>
      <c r="H6323" s="784" t="s">
        <v>3079</v>
      </c>
      <c r="I6323" s="784" t="s">
        <v>5865</v>
      </c>
    </row>
    <row r="6324" spans="1:9" hidden="1">
      <c r="A6324" t="str">
        <f>Table_wabobpsvr_AzureCalc_AzureCalcRateCard[[#This Row],[ServiceName]]&amp;Table_wabobpsvr_AzureCalc_AzureCalcRateCard[[#This Row],[Price_Level]]&amp;Table_wabobpsvr_AzureCalc_AzureCalcRateCard[[#This Row],[Region]]</f>
        <v>Basic_D12 VM (Non-Windows)D15</v>
      </c>
      <c r="B6324">
        <v>15</v>
      </c>
      <c r="C6324" t="s">
        <v>91</v>
      </c>
      <c r="D6324" t="s">
        <v>183</v>
      </c>
      <c r="E6324">
        <v>0.36959999999999998</v>
      </c>
      <c r="F6324" t="s">
        <v>1138</v>
      </c>
      <c r="G6324" s="784" t="s">
        <v>3078</v>
      </c>
      <c r="H6324" s="784" t="s">
        <v>3079</v>
      </c>
      <c r="I6324" s="784" t="s">
        <v>5865</v>
      </c>
    </row>
    <row r="6325" spans="1:9" hidden="1">
      <c r="A6325" t="str">
        <f>Table_wabobpsvr_AzureCalc_AzureCalcRateCard[[#This Row],[ServiceName]]&amp;Table_wabobpsvr_AzureCalc_AzureCalcRateCard[[#This Row],[Price_Level]]&amp;Table_wabobpsvr_AzureCalc_AzureCalcRateCard[[#This Row],[Region]]</f>
        <v>Basic_D12 VM (Windows)A15</v>
      </c>
      <c r="B6325">
        <v>15</v>
      </c>
      <c r="C6325" t="s">
        <v>91</v>
      </c>
      <c r="D6325" t="s">
        <v>181</v>
      </c>
      <c r="E6325">
        <v>0.62661999999999995</v>
      </c>
      <c r="F6325" t="s">
        <v>1139</v>
      </c>
      <c r="G6325" s="784" t="s">
        <v>3080</v>
      </c>
      <c r="H6325" s="784" t="s">
        <v>3081</v>
      </c>
      <c r="I6325" s="784" t="s">
        <v>5866</v>
      </c>
    </row>
    <row r="6326" spans="1:9" hidden="1">
      <c r="A6326" t="str">
        <f>Table_wabobpsvr_AzureCalc_AzureCalcRateCard[[#This Row],[ServiceName]]&amp;Table_wabobpsvr_AzureCalc_AzureCalcRateCard[[#This Row],[Price_Level]]&amp;Table_wabobpsvr_AzureCalc_AzureCalcRateCard[[#This Row],[Region]]</f>
        <v>Basic_D12 VM (Windows)B15</v>
      </c>
      <c r="B6326">
        <v>15</v>
      </c>
      <c r="C6326" t="s">
        <v>91</v>
      </c>
      <c r="D6326" t="s">
        <v>182</v>
      </c>
      <c r="E6326">
        <v>0.60724</v>
      </c>
      <c r="F6326" t="s">
        <v>1139</v>
      </c>
      <c r="G6326" s="784" t="s">
        <v>3080</v>
      </c>
      <c r="H6326" s="784" t="s">
        <v>3081</v>
      </c>
      <c r="I6326" s="784" t="s">
        <v>5866</v>
      </c>
    </row>
    <row r="6327" spans="1:9" hidden="1">
      <c r="A6327" t="str">
        <f>Table_wabobpsvr_AzureCalc_AzureCalcRateCard[[#This Row],[ServiceName]]&amp;Table_wabobpsvr_AzureCalc_AzureCalcRateCard[[#This Row],[Price_Level]]&amp;Table_wabobpsvr_AzureCalc_AzureCalcRateCard[[#This Row],[Region]]</f>
        <v>Basic_D12 VM (Windows)C15</v>
      </c>
      <c r="B6327">
        <v>15</v>
      </c>
      <c r="C6327" t="s">
        <v>91</v>
      </c>
      <c r="D6327" t="s">
        <v>184</v>
      </c>
      <c r="E6327">
        <v>0.58786000000000005</v>
      </c>
      <c r="F6327" t="s">
        <v>1139</v>
      </c>
      <c r="G6327" s="784" t="s">
        <v>3080</v>
      </c>
      <c r="H6327" s="784" t="s">
        <v>3081</v>
      </c>
      <c r="I6327" s="784" t="s">
        <v>5866</v>
      </c>
    </row>
    <row r="6328" spans="1:9" hidden="1">
      <c r="A6328" s="784" t="str">
        <f>Table_wabobpsvr_AzureCalc_AzureCalcRateCard[[#This Row],[ServiceName]]&amp;Table_wabobpsvr_AzureCalc_AzureCalcRateCard[[#This Row],[Price_Level]]&amp;Table_wabobpsvr_AzureCalc_AzureCalcRateCard[[#This Row],[Region]]</f>
        <v>Basic_D12 VM (Windows)D15</v>
      </c>
      <c r="B6328" s="784">
        <v>15</v>
      </c>
      <c r="C6328" s="784" t="s">
        <v>91</v>
      </c>
      <c r="D6328" s="784" t="s">
        <v>183</v>
      </c>
      <c r="E6328" s="784">
        <v>0.56847999999999999</v>
      </c>
      <c r="F6328" s="784" t="s">
        <v>1139</v>
      </c>
      <c r="G6328" s="784" t="s">
        <v>3080</v>
      </c>
      <c r="H6328" s="784" t="s">
        <v>3081</v>
      </c>
      <c r="I6328" s="784" t="s">
        <v>5866</v>
      </c>
    </row>
    <row r="6329" spans="1:9" hidden="1">
      <c r="A6329" s="784" t="str">
        <f>Table_wabobpsvr_AzureCalc_AzureCalcRateCard[[#This Row],[ServiceName]]&amp;Table_wabobpsvr_AzureCalc_AzureCalcRateCard[[#This Row],[Price_Level]]&amp;Table_wabobpsvr_AzureCalc_AzureCalcRateCard[[#This Row],[Region]]</f>
        <v>Basic_D13 VM (Non-Windows)A15</v>
      </c>
      <c r="B6329" s="784">
        <v>15</v>
      </c>
      <c r="C6329" s="784" t="s">
        <v>91</v>
      </c>
      <c r="D6329" s="784" t="s">
        <v>181</v>
      </c>
      <c r="E6329" s="784">
        <v>0.81479999999999997</v>
      </c>
      <c r="F6329" s="784" t="s">
        <v>1140</v>
      </c>
      <c r="G6329" s="784" t="s">
        <v>3082</v>
      </c>
      <c r="H6329" s="784" t="s">
        <v>3083</v>
      </c>
      <c r="I6329" s="784" t="s">
        <v>5867</v>
      </c>
    </row>
    <row r="6330" spans="1:9" hidden="1">
      <c r="A6330" t="str">
        <f>Table_wabobpsvr_AzureCalc_AzureCalcRateCard[[#This Row],[ServiceName]]&amp;Table_wabobpsvr_AzureCalc_AzureCalcRateCard[[#This Row],[Price_Level]]&amp;Table_wabobpsvr_AzureCalc_AzureCalcRateCard[[#This Row],[Region]]</f>
        <v>Basic_D13 VM (Non-Windows)B15</v>
      </c>
      <c r="B6330">
        <v>15</v>
      </c>
      <c r="C6330" t="s">
        <v>91</v>
      </c>
      <c r="D6330" t="s">
        <v>182</v>
      </c>
      <c r="E6330">
        <v>0.78959999999999997</v>
      </c>
      <c r="F6330" t="s">
        <v>1140</v>
      </c>
      <c r="G6330" s="784" t="s">
        <v>3082</v>
      </c>
      <c r="H6330" s="784" t="s">
        <v>3083</v>
      </c>
      <c r="I6330" s="784" t="s">
        <v>5867</v>
      </c>
    </row>
    <row r="6331" spans="1:9" hidden="1">
      <c r="A6331" s="784" t="str">
        <f>Table_wabobpsvr_AzureCalc_AzureCalcRateCard[[#This Row],[ServiceName]]&amp;Table_wabobpsvr_AzureCalc_AzureCalcRateCard[[#This Row],[Price_Level]]&amp;Table_wabobpsvr_AzureCalc_AzureCalcRateCard[[#This Row],[Region]]</f>
        <v>Basic_D13 VM (Non-Windows)C15</v>
      </c>
      <c r="B6331" s="784">
        <v>15</v>
      </c>
      <c r="C6331" s="784" t="s">
        <v>91</v>
      </c>
      <c r="D6331" s="784" t="s">
        <v>184</v>
      </c>
      <c r="E6331" s="784">
        <v>0.76439999999999997</v>
      </c>
      <c r="F6331" s="784" t="s">
        <v>1140</v>
      </c>
      <c r="G6331" s="784" t="s">
        <v>3082</v>
      </c>
      <c r="H6331" s="784" t="s">
        <v>3083</v>
      </c>
      <c r="I6331" s="784" t="s">
        <v>5867</v>
      </c>
    </row>
    <row r="6332" spans="1:9" hidden="1">
      <c r="A6332" s="784" t="str">
        <f>Table_wabobpsvr_AzureCalc_AzureCalcRateCard[[#This Row],[ServiceName]]&amp;Table_wabobpsvr_AzureCalc_AzureCalcRateCard[[#This Row],[Price_Level]]&amp;Table_wabobpsvr_AzureCalc_AzureCalcRateCard[[#This Row],[Region]]</f>
        <v>Basic_D13 VM (Non-Windows)D15</v>
      </c>
      <c r="B6332" s="784">
        <v>15</v>
      </c>
      <c r="C6332" s="784" t="s">
        <v>91</v>
      </c>
      <c r="D6332" s="784" t="s">
        <v>183</v>
      </c>
      <c r="E6332" s="784">
        <v>0.73919999999999997</v>
      </c>
      <c r="F6332" s="784" t="s">
        <v>1140</v>
      </c>
      <c r="G6332" s="784" t="s">
        <v>3082</v>
      </c>
      <c r="H6332" s="784" t="s">
        <v>3083</v>
      </c>
      <c r="I6332" s="784" t="s">
        <v>5867</v>
      </c>
    </row>
    <row r="6333" spans="1:9" hidden="1">
      <c r="A6333" s="784" t="str">
        <f>Table_wabobpsvr_AzureCalc_AzureCalcRateCard[[#This Row],[ServiceName]]&amp;Table_wabobpsvr_AzureCalc_AzureCalcRateCard[[#This Row],[Price_Level]]&amp;Table_wabobpsvr_AzureCalc_AzureCalcRateCard[[#This Row],[Region]]</f>
        <v>Basic_D13 VM (Windows)A15</v>
      </c>
      <c r="B6333" s="784">
        <v>15</v>
      </c>
      <c r="C6333" s="784" t="s">
        <v>91</v>
      </c>
      <c r="D6333" s="784" t="s">
        <v>181</v>
      </c>
      <c r="E6333" s="784">
        <v>1.2532399999999999</v>
      </c>
      <c r="F6333" s="784" t="s">
        <v>1141</v>
      </c>
      <c r="G6333" s="784" t="s">
        <v>3084</v>
      </c>
      <c r="H6333" s="784" t="s">
        <v>3085</v>
      </c>
      <c r="I6333" s="784" t="s">
        <v>5868</v>
      </c>
    </row>
    <row r="6334" spans="1:9" hidden="1">
      <c r="A6334" s="784" t="str">
        <f>Table_wabobpsvr_AzureCalc_AzureCalcRateCard[[#This Row],[ServiceName]]&amp;Table_wabobpsvr_AzureCalc_AzureCalcRateCard[[#This Row],[Price_Level]]&amp;Table_wabobpsvr_AzureCalc_AzureCalcRateCard[[#This Row],[Region]]</f>
        <v>Basic_D13 VM (Windows)B15</v>
      </c>
      <c r="B6334" s="784">
        <v>15</v>
      </c>
      <c r="C6334" s="784" t="s">
        <v>91</v>
      </c>
      <c r="D6334" s="784" t="s">
        <v>182</v>
      </c>
      <c r="E6334" s="784">
        <v>1.21448</v>
      </c>
      <c r="F6334" s="784" t="s">
        <v>1141</v>
      </c>
      <c r="G6334" s="784" t="s">
        <v>3084</v>
      </c>
      <c r="H6334" s="784" t="s">
        <v>3085</v>
      </c>
      <c r="I6334" s="784" t="s">
        <v>5868</v>
      </c>
    </row>
    <row r="6335" spans="1:9" hidden="1">
      <c r="A6335" s="784" t="str">
        <f>Table_wabobpsvr_AzureCalc_AzureCalcRateCard[[#This Row],[ServiceName]]&amp;Table_wabobpsvr_AzureCalc_AzureCalcRateCard[[#This Row],[Price_Level]]&amp;Table_wabobpsvr_AzureCalc_AzureCalcRateCard[[#This Row],[Region]]</f>
        <v>Basic_D13 VM (Windows)C15</v>
      </c>
      <c r="B6335" s="784">
        <v>15</v>
      </c>
      <c r="C6335" s="784" t="s">
        <v>91</v>
      </c>
      <c r="D6335" s="784" t="s">
        <v>184</v>
      </c>
      <c r="E6335" s="784">
        <v>1.1757200000000001</v>
      </c>
      <c r="F6335" s="784" t="s">
        <v>1141</v>
      </c>
      <c r="G6335" s="784" t="s">
        <v>3084</v>
      </c>
      <c r="H6335" s="784" t="s">
        <v>3085</v>
      </c>
      <c r="I6335" s="784" t="s">
        <v>5868</v>
      </c>
    </row>
    <row r="6336" spans="1:9" hidden="1">
      <c r="A6336" s="784" t="str">
        <f>Table_wabobpsvr_AzureCalc_AzureCalcRateCard[[#This Row],[ServiceName]]&amp;Table_wabobpsvr_AzureCalc_AzureCalcRateCard[[#This Row],[Price_Level]]&amp;Table_wabobpsvr_AzureCalc_AzureCalcRateCard[[#This Row],[Region]]</f>
        <v>Basic_D13 VM (Windows)D15</v>
      </c>
      <c r="B6336" s="784">
        <v>15</v>
      </c>
      <c r="C6336" s="784" t="s">
        <v>91</v>
      </c>
      <c r="D6336" s="784" t="s">
        <v>183</v>
      </c>
      <c r="E6336" s="784">
        <v>1.13696</v>
      </c>
      <c r="F6336" s="784" t="s">
        <v>1141</v>
      </c>
      <c r="G6336" s="784" t="s">
        <v>3084</v>
      </c>
      <c r="H6336" s="784" t="s">
        <v>3085</v>
      </c>
      <c r="I6336" s="784" t="s">
        <v>5868</v>
      </c>
    </row>
    <row r="6337" spans="1:9" hidden="1">
      <c r="A6337" t="str">
        <f>Table_wabobpsvr_AzureCalc_AzureCalcRateCard[[#This Row],[ServiceName]]&amp;Table_wabobpsvr_AzureCalc_AzureCalcRateCard[[#This Row],[Price_Level]]&amp;Table_wabobpsvr_AzureCalc_AzureCalcRateCard[[#This Row],[Region]]</f>
        <v>Basic_D14 VM (Non-Windows)A15</v>
      </c>
      <c r="B6337">
        <v>15</v>
      </c>
      <c r="C6337" t="s">
        <v>91</v>
      </c>
      <c r="D6337" t="s">
        <v>181</v>
      </c>
      <c r="E6337">
        <v>1.6295999999999999</v>
      </c>
      <c r="F6337" t="s">
        <v>1142</v>
      </c>
      <c r="G6337" s="784" t="s">
        <v>3086</v>
      </c>
      <c r="H6337" s="784" t="s">
        <v>3087</v>
      </c>
      <c r="I6337" s="784" t="s">
        <v>5869</v>
      </c>
    </row>
    <row r="6338" spans="1:9" hidden="1">
      <c r="A6338" s="784" t="str">
        <f>Table_wabobpsvr_AzureCalc_AzureCalcRateCard[[#This Row],[ServiceName]]&amp;Table_wabobpsvr_AzureCalc_AzureCalcRateCard[[#This Row],[Price_Level]]&amp;Table_wabobpsvr_AzureCalc_AzureCalcRateCard[[#This Row],[Region]]</f>
        <v>Basic_D14 VM (Non-Windows)B15</v>
      </c>
      <c r="B6338" s="784">
        <v>15</v>
      </c>
      <c r="C6338" s="784" t="s">
        <v>91</v>
      </c>
      <c r="D6338" s="784" t="s">
        <v>182</v>
      </c>
      <c r="E6338" s="784">
        <v>1.5791999999999999</v>
      </c>
      <c r="F6338" s="784" t="s">
        <v>1142</v>
      </c>
      <c r="G6338" s="784" t="s">
        <v>3086</v>
      </c>
      <c r="H6338" s="784" t="s">
        <v>3087</v>
      </c>
      <c r="I6338" s="784" t="s">
        <v>5869</v>
      </c>
    </row>
    <row r="6339" spans="1:9" hidden="1">
      <c r="A6339" s="784" t="str">
        <f>Table_wabobpsvr_AzureCalc_AzureCalcRateCard[[#This Row],[ServiceName]]&amp;Table_wabobpsvr_AzureCalc_AzureCalcRateCard[[#This Row],[Price_Level]]&amp;Table_wabobpsvr_AzureCalc_AzureCalcRateCard[[#This Row],[Region]]</f>
        <v>Basic_D14 VM (Non-Windows)C15</v>
      </c>
      <c r="B6339" s="784">
        <v>15</v>
      </c>
      <c r="C6339" s="784" t="s">
        <v>91</v>
      </c>
      <c r="D6339" s="784" t="s">
        <v>184</v>
      </c>
      <c r="E6339" s="784">
        <v>1.5287999999999999</v>
      </c>
      <c r="F6339" s="784" t="s">
        <v>1142</v>
      </c>
      <c r="G6339" s="784" t="s">
        <v>3086</v>
      </c>
      <c r="H6339" s="784" t="s">
        <v>3087</v>
      </c>
      <c r="I6339" s="784" t="s">
        <v>5869</v>
      </c>
    </row>
    <row r="6340" spans="1:9" hidden="1">
      <c r="A6340" s="784" t="str">
        <f>Table_wabobpsvr_AzureCalc_AzureCalcRateCard[[#This Row],[ServiceName]]&amp;Table_wabobpsvr_AzureCalc_AzureCalcRateCard[[#This Row],[Price_Level]]&amp;Table_wabobpsvr_AzureCalc_AzureCalcRateCard[[#This Row],[Region]]</f>
        <v>Basic_D14 VM (Non-Windows)D15</v>
      </c>
      <c r="B6340" s="784">
        <v>15</v>
      </c>
      <c r="C6340" s="784" t="s">
        <v>91</v>
      </c>
      <c r="D6340" s="784" t="s">
        <v>183</v>
      </c>
      <c r="E6340" s="784">
        <v>1.4783999999999999</v>
      </c>
      <c r="F6340" s="784" t="s">
        <v>1142</v>
      </c>
      <c r="G6340" s="784" t="s">
        <v>3086</v>
      </c>
      <c r="H6340" s="784" t="s">
        <v>3087</v>
      </c>
      <c r="I6340" s="784" t="s">
        <v>5869</v>
      </c>
    </row>
    <row r="6341" spans="1:9" hidden="1">
      <c r="A6341" s="784" t="str">
        <f>Table_wabobpsvr_AzureCalc_AzureCalcRateCard[[#This Row],[ServiceName]]&amp;Table_wabobpsvr_AzureCalc_AzureCalcRateCard[[#This Row],[Price_Level]]&amp;Table_wabobpsvr_AzureCalc_AzureCalcRateCard[[#This Row],[Region]]</f>
        <v>Basic_D14 VM (Windows)A15</v>
      </c>
      <c r="B6341" s="784">
        <v>15</v>
      </c>
      <c r="C6341" s="784" t="s">
        <v>91</v>
      </c>
      <c r="D6341" s="784" t="s">
        <v>181</v>
      </c>
      <c r="E6341" s="784">
        <v>2.3735900000000001</v>
      </c>
      <c r="F6341" s="784" t="s">
        <v>1143</v>
      </c>
      <c r="G6341" s="784" t="s">
        <v>3088</v>
      </c>
      <c r="H6341" s="784" t="s">
        <v>3089</v>
      </c>
      <c r="I6341" s="784" t="s">
        <v>5870</v>
      </c>
    </row>
    <row r="6342" spans="1:9" hidden="1">
      <c r="A6342" s="784" t="str">
        <f>Table_wabobpsvr_AzureCalc_AzureCalcRateCard[[#This Row],[ServiceName]]&amp;Table_wabobpsvr_AzureCalc_AzureCalcRateCard[[#This Row],[Price_Level]]&amp;Table_wabobpsvr_AzureCalc_AzureCalcRateCard[[#This Row],[Region]]</f>
        <v>Basic_D14 VM (Windows)B15</v>
      </c>
      <c r="B6342" s="784">
        <v>15</v>
      </c>
      <c r="C6342" s="784" t="s">
        <v>91</v>
      </c>
      <c r="D6342" s="784" t="s">
        <v>182</v>
      </c>
      <c r="E6342" s="784">
        <v>2.3001800000000001</v>
      </c>
      <c r="F6342" s="784" t="s">
        <v>1143</v>
      </c>
      <c r="G6342" s="784" t="s">
        <v>3088</v>
      </c>
      <c r="H6342" s="784" t="s">
        <v>3089</v>
      </c>
      <c r="I6342" s="784" t="s">
        <v>5870</v>
      </c>
    </row>
    <row r="6343" spans="1:9" hidden="1">
      <c r="A6343" t="str">
        <f>Table_wabobpsvr_AzureCalc_AzureCalcRateCard[[#This Row],[ServiceName]]&amp;Table_wabobpsvr_AzureCalc_AzureCalcRateCard[[#This Row],[Price_Level]]&amp;Table_wabobpsvr_AzureCalc_AzureCalcRateCard[[#This Row],[Region]]</f>
        <v>Basic_D14 VM (Windows)C15</v>
      </c>
      <c r="B6343">
        <v>15</v>
      </c>
      <c r="C6343" t="s">
        <v>91</v>
      </c>
      <c r="D6343" t="s">
        <v>184</v>
      </c>
      <c r="E6343">
        <v>2.2267700000000001</v>
      </c>
      <c r="F6343" t="s">
        <v>1143</v>
      </c>
      <c r="G6343" s="784" t="s">
        <v>3088</v>
      </c>
      <c r="H6343" s="784" t="s">
        <v>3089</v>
      </c>
      <c r="I6343" s="784" t="s">
        <v>5870</v>
      </c>
    </row>
    <row r="6344" spans="1:9" hidden="1">
      <c r="A6344" t="str">
        <f>Table_wabobpsvr_AzureCalc_AzureCalcRateCard[[#This Row],[ServiceName]]&amp;Table_wabobpsvr_AzureCalc_AzureCalcRateCard[[#This Row],[Price_Level]]&amp;Table_wabobpsvr_AzureCalc_AzureCalcRateCard[[#This Row],[Region]]</f>
        <v>Basic_D14 VM (Windows)D15</v>
      </c>
      <c r="B6344">
        <v>15</v>
      </c>
      <c r="C6344" t="s">
        <v>91</v>
      </c>
      <c r="D6344" t="s">
        <v>183</v>
      </c>
      <c r="E6344">
        <v>2.1533600000000002</v>
      </c>
      <c r="F6344" t="s">
        <v>1143</v>
      </c>
      <c r="G6344" s="784" t="s">
        <v>3088</v>
      </c>
      <c r="H6344" s="784" t="s">
        <v>3089</v>
      </c>
      <c r="I6344" s="784" t="s">
        <v>5870</v>
      </c>
    </row>
    <row r="6345" spans="1:9" hidden="1">
      <c r="A6345" t="str">
        <f>Table_wabobpsvr_AzureCalc_AzureCalcRateCard[[#This Row],[ServiceName]]&amp;Table_wabobpsvr_AzureCalc_AzureCalcRateCard[[#This Row],[Price_Level]]&amp;Table_wabobpsvr_AzureCalc_AzureCalcRateCard[[#This Row],[Region]]</f>
        <v>Basic_D2 VM (Non-Windows)A15</v>
      </c>
      <c r="B6345">
        <v>15</v>
      </c>
      <c r="C6345" t="s">
        <v>91</v>
      </c>
      <c r="D6345" t="s">
        <v>181</v>
      </c>
      <c r="E6345">
        <v>0.19012000000000001</v>
      </c>
      <c r="F6345" t="s">
        <v>1144</v>
      </c>
      <c r="G6345" s="784" t="s">
        <v>3090</v>
      </c>
      <c r="H6345" s="784" t="s">
        <v>3091</v>
      </c>
      <c r="I6345" s="784" t="s">
        <v>5871</v>
      </c>
    </row>
    <row r="6346" spans="1:9" hidden="1">
      <c r="A6346" t="str">
        <f>Table_wabobpsvr_AzureCalc_AzureCalcRateCard[[#This Row],[ServiceName]]&amp;Table_wabobpsvr_AzureCalc_AzureCalcRateCard[[#This Row],[Price_Level]]&amp;Table_wabobpsvr_AzureCalc_AzureCalcRateCard[[#This Row],[Region]]</f>
        <v>Basic_D2 VM (Non-Windows)B15</v>
      </c>
      <c r="B6346">
        <v>15</v>
      </c>
      <c r="C6346" t="s">
        <v>91</v>
      </c>
      <c r="D6346" t="s">
        <v>182</v>
      </c>
      <c r="E6346">
        <v>0.18423999999999999</v>
      </c>
      <c r="F6346" t="s">
        <v>1144</v>
      </c>
      <c r="G6346" s="784" t="s">
        <v>3090</v>
      </c>
      <c r="H6346" s="784" t="s">
        <v>3091</v>
      </c>
      <c r="I6346" s="784" t="s">
        <v>5871</v>
      </c>
    </row>
    <row r="6347" spans="1:9" hidden="1">
      <c r="A6347" t="str">
        <f>Table_wabobpsvr_AzureCalc_AzureCalcRateCard[[#This Row],[ServiceName]]&amp;Table_wabobpsvr_AzureCalc_AzureCalcRateCard[[#This Row],[Price_Level]]&amp;Table_wabobpsvr_AzureCalc_AzureCalcRateCard[[#This Row],[Region]]</f>
        <v>Basic_D2 VM (Non-Windows)C15</v>
      </c>
      <c r="B6347">
        <v>15</v>
      </c>
      <c r="C6347" t="s">
        <v>91</v>
      </c>
      <c r="D6347" t="s">
        <v>184</v>
      </c>
      <c r="E6347">
        <v>0.17835999999999999</v>
      </c>
      <c r="F6347" t="s">
        <v>1144</v>
      </c>
      <c r="G6347" s="784" t="s">
        <v>3090</v>
      </c>
      <c r="H6347" s="784" t="s">
        <v>3091</v>
      </c>
      <c r="I6347" s="784" t="s">
        <v>5871</v>
      </c>
    </row>
    <row r="6348" spans="1:9" hidden="1">
      <c r="A6348" t="str">
        <f>Table_wabobpsvr_AzureCalc_AzureCalcRateCard[[#This Row],[ServiceName]]&amp;Table_wabobpsvr_AzureCalc_AzureCalcRateCard[[#This Row],[Price_Level]]&amp;Table_wabobpsvr_AzureCalc_AzureCalcRateCard[[#This Row],[Region]]</f>
        <v>Basic_D2 VM (Non-Windows)D15</v>
      </c>
      <c r="B6348">
        <v>15</v>
      </c>
      <c r="C6348" t="s">
        <v>91</v>
      </c>
      <c r="D6348" t="s">
        <v>183</v>
      </c>
      <c r="E6348">
        <v>0.17247999999999999</v>
      </c>
      <c r="F6348" t="s">
        <v>1144</v>
      </c>
      <c r="G6348" s="784" t="s">
        <v>3090</v>
      </c>
      <c r="H6348" s="784" t="s">
        <v>3091</v>
      </c>
      <c r="I6348" s="784" t="s">
        <v>5871</v>
      </c>
    </row>
    <row r="6349" spans="1:9" hidden="1">
      <c r="A6349" t="str">
        <f>Table_wabobpsvr_AzureCalc_AzureCalcRateCard[[#This Row],[ServiceName]]&amp;Table_wabobpsvr_AzureCalc_AzureCalcRateCard[[#This Row],[Price_Level]]&amp;Table_wabobpsvr_AzureCalc_AzureCalcRateCard[[#This Row],[Region]]</f>
        <v>Basic_D2 VM (Windows)A15</v>
      </c>
      <c r="B6349">
        <v>15</v>
      </c>
      <c r="C6349" t="s">
        <v>91</v>
      </c>
      <c r="D6349" t="s">
        <v>181</v>
      </c>
      <c r="E6349">
        <v>0.31234000000000001</v>
      </c>
      <c r="F6349" t="s">
        <v>1145</v>
      </c>
      <c r="G6349" s="784" t="s">
        <v>3092</v>
      </c>
      <c r="H6349" s="784" t="s">
        <v>3093</v>
      </c>
      <c r="I6349" s="784" t="s">
        <v>5872</v>
      </c>
    </row>
    <row r="6350" spans="1:9" hidden="1">
      <c r="A6350" t="str">
        <f>Table_wabobpsvr_AzureCalc_AzureCalcRateCard[[#This Row],[ServiceName]]&amp;Table_wabobpsvr_AzureCalc_AzureCalcRateCard[[#This Row],[Price_Level]]&amp;Table_wabobpsvr_AzureCalc_AzureCalcRateCard[[#This Row],[Region]]</f>
        <v>Basic_D2 VM (Windows)B15</v>
      </c>
      <c r="B6350">
        <v>15</v>
      </c>
      <c r="C6350" t="s">
        <v>91</v>
      </c>
      <c r="D6350" t="s">
        <v>182</v>
      </c>
      <c r="E6350">
        <v>0.30268</v>
      </c>
      <c r="F6350" t="s">
        <v>1145</v>
      </c>
      <c r="G6350" s="784" t="s">
        <v>3092</v>
      </c>
      <c r="H6350" s="784" t="s">
        <v>3093</v>
      </c>
      <c r="I6350" s="784" t="s">
        <v>5872</v>
      </c>
    </row>
    <row r="6351" spans="1:9" hidden="1">
      <c r="A6351" t="str">
        <f>Table_wabobpsvr_AzureCalc_AzureCalcRateCard[[#This Row],[ServiceName]]&amp;Table_wabobpsvr_AzureCalc_AzureCalcRateCard[[#This Row],[Price_Level]]&amp;Table_wabobpsvr_AzureCalc_AzureCalcRateCard[[#This Row],[Region]]</f>
        <v>Basic_D2 VM (Windows)C15</v>
      </c>
      <c r="B6351">
        <v>15</v>
      </c>
      <c r="C6351" t="s">
        <v>91</v>
      </c>
      <c r="D6351" t="s">
        <v>184</v>
      </c>
      <c r="E6351">
        <v>0.29302</v>
      </c>
      <c r="F6351" t="s">
        <v>1145</v>
      </c>
      <c r="G6351" s="784" t="s">
        <v>3092</v>
      </c>
      <c r="H6351" s="784" t="s">
        <v>3093</v>
      </c>
      <c r="I6351" s="784" t="s">
        <v>5872</v>
      </c>
    </row>
    <row r="6352" spans="1:9" hidden="1">
      <c r="A6352" t="str">
        <f>Table_wabobpsvr_AzureCalc_AzureCalcRateCard[[#This Row],[ServiceName]]&amp;Table_wabobpsvr_AzureCalc_AzureCalcRateCard[[#This Row],[Price_Level]]&amp;Table_wabobpsvr_AzureCalc_AzureCalcRateCard[[#This Row],[Region]]</f>
        <v>Basic_D2 VM (Windows)D15</v>
      </c>
      <c r="B6352">
        <v>15</v>
      </c>
      <c r="C6352" t="s">
        <v>91</v>
      </c>
      <c r="D6352" t="s">
        <v>183</v>
      </c>
      <c r="E6352">
        <v>0.28336</v>
      </c>
      <c r="F6352" t="s">
        <v>1145</v>
      </c>
      <c r="G6352" s="784" t="s">
        <v>3092</v>
      </c>
      <c r="H6352" s="784" t="s">
        <v>3093</v>
      </c>
      <c r="I6352" s="784" t="s">
        <v>5872</v>
      </c>
    </row>
    <row r="6353" spans="1:9" hidden="1">
      <c r="A6353" t="str">
        <f>Table_wabobpsvr_AzureCalc_AzureCalcRateCard[[#This Row],[ServiceName]]&amp;Table_wabobpsvr_AzureCalc_AzureCalcRateCard[[#This Row],[Price_Level]]&amp;Table_wabobpsvr_AzureCalc_AzureCalcRateCard[[#This Row],[Region]]</f>
        <v>Basic_D3 VM (Windows)D15</v>
      </c>
      <c r="B6353">
        <v>15</v>
      </c>
      <c r="C6353" t="s">
        <v>91</v>
      </c>
      <c r="D6353" t="s">
        <v>183</v>
      </c>
      <c r="E6353">
        <v>0.56672</v>
      </c>
      <c r="F6353" t="s">
        <v>1147</v>
      </c>
      <c r="G6353" s="784" t="s">
        <v>2933</v>
      </c>
      <c r="H6353" s="784" t="s">
        <v>2934</v>
      </c>
      <c r="I6353" s="784" t="s">
        <v>5578</v>
      </c>
    </row>
    <row r="6354" spans="1:9" hidden="1">
      <c r="A6354" s="784" t="str">
        <f>Table_wabobpsvr_AzureCalc_AzureCalcRateCard[[#This Row],[ServiceName]]&amp;Table_wabobpsvr_AzureCalc_AzureCalcRateCard[[#This Row],[Price_Level]]&amp;Table_wabobpsvr_AzureCalc_AzureCalcRateCard[[#This Row],[Region]]</f>
        <v>Basic_D4 VM (Non-Windows)A15</v>
      </c>
      <c r="B6354" s="784">
        <v>15</v>
      </c>
      <c r="C6354" s="784" t="s">
        <v>91</v>
      </c>
      <c r="D6354" s="784" t="s">
        <v>181</v>
      </c>
      <c r="E6354" s="784">
        <v>0.76048000000000004</v>
      </c>
      <c r="F6354" s="784" t="s">
        <v>1148</v>
      </c>
      <c r="G6354" s="784" t="s">
        <v>3094</v>
      </c>
      <c r="H6354" s="784" t="s">
        <v>3095</v>
      </c>
      <c r="I6354" s="784" t="s">
        <v>5873</v>
      </c>
    </row>
    <row r="6355" spans="1:9" hidden="1">
      <c r="A6355" t="str">
        <f>Table_wabobpsvr_AzureCalc_AzureCalcRateCard[[#This Row],[ServiceName]]&amp;Table_wabobpsvr_AzureCalc_AzureCalcRateCard[[#This Row],[Price_Level]]&amp;Table_wabobpsvr_AzureCalc_AzureCalcRateCard[[#This Row],[Region]]</f>
        <v>Basic_D4 VM (Non-Windows)B15</v>
      </c>
      <c r="B6355">
        <v>15</v>
      </c>
      <c r="C6355" t="s">
        <v>91</v>
      </c>
      <c r="D6355" t="s">
        <v>182</v>
      </c>
      <c r="E6355">
        <v>0.73695999999999995</v>
      </c>
      <c r="F6355" t="s">
        <v>1148</v>
      </c>
      <c r="G6355" s="784" t="s">
        <v>3094</v>
      </c>
      <c r="H6355" s="784" t="s">
        <v>3095</v>
      </c>
      <c r="I6355" s="784" t="s">
        <v>5873</v>
      </c>
    </row>
    <row r="6356" spans="1:9" hidden="1">
      <c r="A6356" s="784" t="str">
        <f>Table_wabobpsvr_AzureCalc_AzureCalcRateCard[[#This Row],[ServiceName]]&amp;Table_wabobpsvr_AzureCalc_AzureCalcRateCard[[#This Row],[Price_Level]]&amp;Table_wabobpsvr_AzureCalc_AzureCalcRateCard[[#This Row],[Region]]</f>
        <v>Basic_D4 VM (Non-Windows)C15</v>
      </c>
      <c r="B6356" s="784">
        <v>15</v>
      </c>
      <c r="C6356" s="784" t="s">
        <v>91</v>
      </c>
      <c r="D6356" s="784" t="s">
        <v>184</v>
      </c>
      <c r="E6356" s="784">
        <v>0.71343999999999996</v>
      </c>
      <c r="F6356" s="784" t="s">
        <v>1148</v>
      </c>
      <c r="G6356" s="784" t="s">
        <v>3094</v>
      </c>
      <c r="H6356" s="784" t="s">
        <v>3095</v>
      </c>
      <c r="I6356" s="784" t="s">
        <v>5873</v>
      </c>
    </row>
    <row r="6357" spans="1:9" hidden="1">
      <c r="A6357" t="str">
        <f>Table_wabobpsvr_AzureCalc_AzureCalcRateCard[[#This Row],[ServiceName]]&amp;Table_wabobpsvr_AzureCalc_AzureCalcRateCard[[#This Row],[Price_Level]]&amp;Table_wabobpsvr_AzureCalc_AzureCalcRateCard[[#This Row],[Region]]</f>
        <v>Basic_D4 VM (Non-Windows)D15</v>
      </c>
      <c r="B6357">
        <v>15</v>
      </c>
      <c r="C6357" t="s">
        <v>91</v>
      </c>
      <c r="D6357" t="s">
        <v>183</v>
      </c>
      <c r="E6357">
        <v>0.68991999999999998</v>
      </c>
      <c r="F6357" t="s">
        <v>1148</v>
      </c>
      <c r="G6357" s="784" t="s">
        <v>3094</v>
      </c>
      <c r="H6357" s="784" t="s">
        <v>3095</v>
      </c>
      <c r="I6357" s="784" t="s">
        <v>5873</v>
      </c>
    </row>
    <row r="6358" spans="1:9" hidden="1">
      <c r="A6358" s="784" t="str">
        <f>Table_wabobpsvr_AzureCalc_AzureCalcRateCard[[#This Row],[ServiceName]]&amp;Table_wabobpsvr_AzureCalc_AzureCalcRateCard[[#This Row],[Price_Level]]&amp;Table_wabobpsvr_AzureCalc_AzureCalcRateCard[[#This Row],[Region]]</f>
        <v>Basic_D4 VM (Windows)A15</v>
      </c>
      <c r="B6358" s="784">
        <v>15</v>
      </c>
      <c r="C6358" s="784" t="s">
        <v>91</v>
      </c>
      <c r="D6358" s="784" t="s">
        <v>181</v>
      </c>
      <c r="E6358" s="784">
        <v>1.24936</v>
      </c>
      <c r="F6358" s="784" t="s">
        <v>1149</v>
      </c>
      <c r="G6358" s="784" t="s">
        <v>3096</v>
      </c>
      <c r="H6358" s="784" t="s">
        <v>3097</v>
      </c>
      <c r="I6358" s="784" t="s">
        <v>5874</v>
      </c>
    </row>
    <row r="6359" spans="1:9" hidden="1">
      <c r="A6359" t="str">
        <f>Table_wabobpsvr_AzureCalc_AzureCalcRateCard[[#This Row],[ServiceName]]&amp;Table_wabobpsvr_AzureCalc_AzureCalcRateCard[[#This Row],[Price_Level]]&amp;Table_wabobpsvr_AzureCalc_AzureCalcRateCard[[#This Row],[Region]]</f>
        <v>Basic_D4 VM (Windows)B15</v>
      </c>
      <c r="B6359" s="33">
        <v>15</v>
      </c>
      <c r="C6359" s="33" t="s">
        <v>91</v>
      </c>
      <c r="D6359" s="33" t="s">
        <v>182</v>
      </c>
      <c r="E6359" s="33">
        <v>1.21072</v>
      </c>
      <c r="F6359" s="33" t="s">
        <v>1149</v>
      </c>
      <c r="G6359" s="828" t="s">
        <v>3096</v>
      </c>
      <c r="H6359" s="828" t="s">
        <v>3097</v>
      </c>
      <c r="I6359" s="828" t="s">
        <v>5874</v>
      </c>
    </row>
    <row r="6360" spans="1:9" hidden="1">
      <c r="A6360" t="str">
        <f>Table_wabobpsvr_AzureCalc_AzureCalcRateCard[[#This Row],[ServiceName]]&amp;Table_wabobpsvr_AzureCalc_AzureCalcRateCard[[#This Row],[Price_Level]]&amp;Table_wabobpsvr_AzureCalc_AzureCalcRateCard[[#This Row],[Region]]</f>
        <v>Basic_D4 VM (Windows)C15</v>
      </c>
      <c r="B6360">
        <v>15</v>
      </c>
      <c r="C6360" t="s">
        <v>91</v>
      </c>
      <c r="D6360" t="s">
        <v>184</v>
      </c>
      <c r="E6360">
        <v>1.17208</v>
      </c>
      <c r="F6360" t="s">
        <v>1149</v>
      </c>
      <c r="G6360" s="784" t="s">
        <v>3096</v>
      </c>
      <c r="H6360" s="784" t="s">
        <v>3097</v>
      </c>
      <c r="I6360" s="784" t="s">
        <v>5874</v>
      </c>
    </row>
    <row r="6361" spans="1:9" hidden="1">
      <c r="A6361" s="784" t="str">
        <f>Table_wabobpsvr_AzureCalc_AzureCalcRateCard[[#This Row],[ServiceName]]&amp;Table_wabobpsvr_AzureCalc_AzureCalcRateCard[[#This Row],[Price_Level]]&amp;Table_wabobpsvr_AzureCalc_AzureCalcRateCard[[#This Row],[Region]]</f>
        <v>A7 HDInsightMOSP10</v>
      </c>
      <c r="B6361" s="784">
        <v>10</v>
      </c>
      <c r="C6361" s="784" t="s">
        <v>91</v>
      </c>
      <c r="D6361" s="784" t="s">
        <v>627</v>
      </c>
      <c r="E6361" s="784">
        <v>1.44</v>
      </c>
      <c r="F6361" s="784" t="s">
        <v>3877</v>
      </c>
      <c r="G6361" s="784" t="s">
        <v>4431</v>
      </c>
      <c r="H6361" s="784" t="s">
        <v>4431</v>
      </c>
      <c r="I6361" s="784" t="s">
        <v>5875</v>
      </c>
    </row>
    <row r="6362" spans="1:9" hidden="1">
      <c r="A6362" s="784" t="str">
        <f>Table_wabobpsvr_AzureCalc_AzureCalcRateCard[[#This Row],[ServiceName]]&amp;Table_wabobpsvr_AzureCalc_AzureCalcRateCard[[#This Row],[Price_Level]]&amp;Table_wabobpsvr_AzureCalc_AzureCalcRateCard[[#This Row],[Region]]</f>
        <v>A7 HDInsightA10</v>
      </c>
      <c r="B6362" s="784">
        <v>10</v>
      </c>
      <c r="C6362" s="784" t="s">
        <v>91</v>
      </c>
      <c r="D6362" s="784" t="s">
        <v>181</v>
      </c>
      <c r="E6362" s="784">
        <v>1.0511999999999999</v>
      </c>
      <c r="F6362" s="784" t="s">
        <v>3877</v>
      </c>
      <c r="G6362" s="784" t="s">
        <v>3887</v>
      </c>
      <c r="H6362" s="784" t="s">
        <v>3888</v>
      </c>
      <c r="I6362" s="784" t="s">
        <v>5875</v>
      </c>
    </row>
    <row r="6363" spans="1:9" hidden="1">
      <c r="A6363" s="784" t="str">
        <f>Table_wabobpsvr_AzureCalc_AzureCalcRateCard[[#This Row],[ServiceName]]&amp;Table_wabobpsvr_AzureCalc_AzureCalcRateCard[[#This Row],[Price_Level]]&amp;Table_wabobpsvr_AzureCalc_AzureCalcRateCard[[#This Row],[Region]]</f>
        <v>A7 HDInsightB10</v>
      </c>
      <c r="B6363" s="784">
        <v>10</v>
      </c>
      <c r="C6363" s="784" t="s">
        <v>91</v>
      </c>
      <c r="D6363" s="784" t="s">
        <v>182</v>
      </c>
      <c r="E6363" s="784">
        <v>1.008</v>
      </c>
      <c r="F6363" s="784" t="s">
        <v>3877</v>
      </c>
      <c r="G6363" s="784" t="s">
        <v>3887</v>
      </c>
      <c r="H6363" s="784" t="s">
        <v>3888</v>
      </c>
      <c r="I6363" s="784" t="s">
        <v>5875</v>
      </c>
    </row>
    <row r="6364" spans="1:9" hidden="1">
      <c r="A6364" s="784" t="str">
        <f>Table_wabobpsvr_AzureCalc_AzureCalcRateCard[[#This Row],[ServiceName]]&amp;Table_wabobpsvr_AzureCalc_AzureCalcRateCard[[#This Row],[Price_Level]]&amp;Table_wabobpsvr_AzureCalc_AzureCalcRateCard[[#This Row],[Region]]</f>
        <v>A7 HDInsightC10</v>
      </c>
      <c r="B6364" s="784">
        <v>10</v>
      </c>
      <c r="C6364" s="784" t="s">
        <v>91</v>
      </c>
      <c r="D6364" s="784" t="s">
        <v>184</v>
      </c>
      <c r="E6364" s="784">
        <v>0.96479999999999999</v>
      </c>
      <c r="F6364" s="784" t="s">
        <v>3877</v>
      </c>
      <c r="G6364" s="784" t="s">
        <v>3887</v>
      </c>
      <c r="H6364" s="784" t="s">
        <v>3888</v>
      </c>
      <c r="I6364" s="784" t="s">
        <v>5875</v>
      </c>
    </row>
    <row r="6365" spans="1:9" hidden="1">
      <c r="A6365" t="str">
        <f>Table_wabobpsvr_AzureCalc_AzureCalcRateCard[[#This Row],[ServiceName]]&amp;Table_wabobpsvr_AzureCalc_AzureCalcRateCard[[#This Row],[Price_Level]]&amp;Table_wabobpsvr_AzureCalc_AzureCalcRateCard[[#This Row],[Region]]</f>
        <v>A7 HDInsightD10</v>
      </c>
      <c r="B6365">
        <v>10</v>
      </c>
      <c r="C6365" t="s">
        <v>91</v>
      </c>
      <c r="D6365" t="s">
        <v>183</v>
      </c>
      <c r="E6365">
        <v>0.92159999999999997</v>
      </c>
      <c r="F6365" t="s">
        <v>3877</v>
      </c>
      <c r="G6365" s="784" t="s">
        <v>3887</v>
      </c>
      <c r="H6365" s="784" t="s">
        <v>3888</v>
      </c>
      <c r="I6365" s="784" t="s">
        <v>5875</v>
      </c>
    </row>
    <row r="6366" spans="1:9" hidden="1">
      <c r="A6366" t="str">
        <f>Table_wabobpsvr_AzureCalc_AzureCalcRateCard[[#This Row],[ServiceName]]&amp;Table_wabobpsvr_AzureCalc_AzureCalcRateCard[[#This Row],[Price_Level]]&amp;Table_wabobpsvr_AzureCalc_AzureCalcRateCard[[#This Row],[Region]]</f>
        <v>A7 HDInsightMOSP9</v>
      </c>
      <c r="B6366">
        <v>9</v>
      </c>
      <c r="C6366" t="s">
        <v>91</v>
      </c>
      <c r="D6366" t="s">
        <v>627</v>
      </c>
      <c r="E6366">
        <v>1.28</v>
      </c>
      <c r="F6366" t="s">
        <v>3877</v>
      </c>
      <c r="G6366" s="784" t="s">
        <v>4431</v>
      </c>
      <c r="H6366" s="784" t="s">
        <v>4431</v>
      </c>
      <c r="I6366" s="784" t="s">
        <v>5876</v>
      </c>
    </row>
    <row r="6367" spans="1:9" hidden="1">
      <c r="A6367" t="str">
        <f>Table_wabobpsvr_AzureCalc_AzureCalcRateCard[[#This Row],[ServiceName]]&amp;Table_wabobpsvr_AzureCalc_AzureCalcRateCard[[#This Row],[Price_Level]]&amp;Table_wabobpsvr_AzureCalc_AzureCalcRateCard[[#This Row],[Region]]</f>
        <v>A7 HDInsightA9</v>
      </c>
      <c r="B6367">
        <v>9</v>
      </c>
      <c r="C6367" t="s">
        <v>91</v>
      </c>
      <c r="D6367" t="s">
        <v>181</v>
      </c>
      <c r="E6367">
        <v>0.93440000000000001</v>
      </c>
      <c r="F6367" t="s">
        <v>3877</v>
      </c>
      <c r="G6367" s="784" t="s">
        <v>3889</v>
      </c>
      <c r="H6367" s="784" t="s">
        <v>3890</v>
      </c>
      <c r="I6367" s="784" t="s">
        <v>5876</v>
      </c>
    </row>
    <row r="6368" spans="1:9" hidden="1">
      <c r="A6368" t="str">
        <f>Table_wabobpsvr_AzureCalc_AzureCalcRateCard[[#This Row],[ServiceName]]&amp;Table_wabobpsvr_AzureCalc_AzureCalcRateCard[[#This Row],[Price_Level]]&amp;Table_wabobpsvr_AzureCalc_AzureCalcRateCard[[#This Row],[Region]]</f>
        <v>A7 HDInsightB9</v>
      </c>
      <c r="B6368">
        <v>9</v>
      </c>
      <c r="C6368" t="s">
        <v>91</v>
      </c>
      <c r="D6368" t="s">
        <v>182</v>
      </c>
      <c r="E6368">
        <v>0.89600000000000002</v>
      </c>
      <c r="F6368" t="s">
        <v>3877</v>
      </c>
      <c r="G6368" s="784" t="s">
        <v>3889</v>
      </c>
      <c r="H6368" s="784" t="s">
        <v>3890</v>
      </c>
      <c r="I6368" s="784" t="s">
        <v>5876</v>
      </c>
    </row>
    <row r="6369" spans="1:9" hidden="1">
      <c r="A6369" t="str">
        <f>Table_wabobpsvr_AzureCalc_AzureCalcRateCard[[#This Row],[ServiceName]]&amp;Table_wabobpsvr_AzureCalc_AzureCalcRateCard[[#This Row],[Price_Level]]&amp;Table_wabobpsvr_AzureCalc_AzureCalcRateCard[[#This Row],[Region]]</f>
        <v>A7 HDInsightC9</v>
      </c>
      <c r="B6369">
        <v>9</v>
      </c>
      <c r="C6369" t="s">
        <v>91</v>
      </c>
      <c r="D6369" t="s">
        <v>184</v>
      </c>
      <c r="E6369">
        <v>0.85760000000000003</v>
      </c>
      <c r="F6369" t="s">
        <v>3877</v>
      </c>
      <c r="G6369" s="784" t="s">
        <v>3889</v>
      </c>
      <c r="H6369" s="784" t="s">
        <v>3890</v>
      </c>
      <c r="I6369" s="784" t="s">
        <v>5876</v>
      </c>
    </row>
    <row r="6370" spans="1:9" hidden="1">
      <c r="A6370" t="str">
        <f>Table_wabobpsvr_AzureCalc_AzureCalcRateCard[[#This Row],[ServiceName]]&amp;Table_wabobpsvr_AzureCalc_AzureCalcRateCard[[#This Row],[Price_Level]]&amp;Table_wabobpsvr_AzureCalc_AzureCalcRateCard[[#This Row],[Region]]</f>
        <v>A11 HDInsightMOSP10</v>
      </c>
      <c r="B6370">
        <v>10</v>
      </c>
      <c r="C6370" t="s">
        <v>91</v>
      </c>
      <c r="D6370" t="s">
        <v>627</v>
      </c>
      <c r="E6370">
        <v>3.95</v>
      </c>
      <c r="F6370" t="s">
        <v>3891</v>
      </c>
      <c r="G6370" s="784" t="s">
        <v>4431</v>
      </c>
      <c r="H6370" s="784" t="s">
        <v>4431</v>
      </c>
      <c r="I6370" s="784" t="s">
        <v>5877</v>
      </c>
    </row>
    <row r="6371" spans="1:9" hidden="1">
      <c r="A6371" s="784" t="str">
        <f>Table_wabobpsvr_AzureCalc_AzureCalcRateCard[[#This Row],[ServiceName]]&amp;Table_wabobpsvr_AzureCalc_AzureCalcRateCard[[#This Row],[Price_Level]]&amp;Table_wabobpsvr_AzureCalc_AzureCalcRateCard[[#This Row],[Region]]</f>
        <v>A11 HDInsightA10</v>
      </c>
      <c r="B6371" s="784">
        <v>10</v>
      </c>
      <c r="C6371" s="784" t="s">
        <v>91</v>
      </c>
      <c r="D6371" s="784" t="s">
        <v>181</v>
      </c>
      <c r="E6371" s="784">
        <v>3.831</v>
      </c>
      <c r="F6371" s="784" t="s">
        <v>3891</v>
      </c>
      <c r="G6371" s="784" t="s">
        <v>3892</v>
      </c>
      <c r="H6371" s="784" t="s">
        <v>3893</v>
      </c>
      <c r="I6371" s="784" t="s">
        <v>5877</v>
      </c>
    </row>
    <row r="6372" spans="1:9" hidden="1">
      <c r="A6372" t="str">
        <f>Table_wabobpsvr_AzureCalc_AzureCalcRateCard[[#This Row],[ServiceName]]&amp;Table_wabobpsvr_AzureCalc_AzureCalcRateCard[[#This Row],[Price_Level]]&amp;Table_wabobpsvr_AzureCalc_AzureCalcRateCard[[#This Row],[Region]]</f>
        <v>A11 HDInsightB10</v>
      </c>
      <c r="B6372">
        <v>10</v>
      </c>
      <c r="C6372" t="s">
        <v>91</v>
      </c>
      <c r="D6372" t="s">
        <v>182</v>
      </c>
      <c r="E6372">
        <v>3.7130000000000001</v>
      </c>
      <c r="F6372" t="s">
        <v>3891</v>
      </c>
      <c r="G6372" s="784" t="s">
        <v>3892</v>
      </c>
      <c r="H6372" s="784" t="s">
        <v>3893</v>
      </c>
      <c r="I6372" s="784" t="s">
        <v>5877</v>
      </c>
    </row>
    <row r="6373" spans="1:9" hidden="1">
      <c r="A6373" s="784" t="str">
        <f>Table_wabobpsvr_AzureCalc_AzureCalcRateCard[[#This Row],[ServiceName]]&amp;Table_wabobpsvr_AzureCalc_AzureCalcRateCard[[#This Row],[Price_Level]]&amp;Table_wabobpsvr_AzureCalc_AzureCalcRateCard[[#This Row],[Region]]</f>
        <v>A11 HDInsightC10</v>
      </c>
      <c r="B6373" s="784">
        <v>10</v>
      </c>
      <c r="C6373" s="784" t="s">
        <v>91</v>
      </c>
      <c r="D6373" s="784" t="s">
        <v>184</v>
      </c>
      <c r="E6373" s="784">
        <v>3.5939999999999999</v>
      </c>
      <c r="F6373" s="784" t="s">
        <v>3891</v>
      </c>
      <c r="G6373" s="784" t="s">
        <v>3892</v>
      </c>
      <c r="H6373" s="784" t="s">
        <v>3893</v>
      </c>
      <c r="I6373" s="784" t="s">
        <v>5877</v>
      </c>
    </row>
    <row r="6374" spans="1:9" hidden="1">
      <c r="A6374" s="784" t="str">
        <f>Table_wabobpsvr_AzureCalc_AzureCalcRateCard[[#This Row],[ServiceName]]&amp;Table_wabobpsvr_AzureCalc_AzureCalcRateCard[[#This Row],[Price_Level]]&amp;Table_wabobpsvr_AzureCalc_AzureCalcRateCard[[#This Row],[Region]]</f>
        <v>A11 HDInsightD10</v>
      </c>
      <c r="B6374" s="784">
        <v>10</v>
      </c>
      <c r="C6374" s="784" t="s">
        <v>91</v>
      </c>
      <c r="D6374" s="784" t="s">
        <v>183</v>
      </c>
      <c r="E6374" s="784">
        <v>3.476</v>
      </c>
      <c r="F6374" s="784" t="s">
        <v>3891</v>
      </c>
      <c r="G6374" s="784" t="s">
        <v>3892</v>
      </c>
      <c r="H6374" s="784" t="s">
        <v>3893</v>
      </c>
      <c r="I6374" s="784" t="s">
        <v>5877</v>
      </c>
    </row>
    <row r="6375" spans="1:9" hidden="1">
      <c r="A6375" t="str">
        <f>Table_wabobpsvr_AzureCalc_AzureCalcRateCard[[#This Row],[ServiceName]]&amp;Table_wabobpsvr_AzureCalc_AzureCalcRateCard[[#This Row],[Price_Level]]&amp;Table_wabobpsvr_AzureCalc_AzureCalcRateCard[[#This Row],[Region]]</f>
        <v>A11 HDInsightMOSP9</v>
      </c>
      <c r="B6375">
        <v>9</v>
      </c>
      <c r="C6375" t="s">
        <v>91</v>
      </c>
      <c r="D6375" t="s">
        <v>627</v>
      </c>
      <c r="E6375">
        <v>3.5</v>
      </c>
      <c r="F6375" t="s">
        <v>3891</v>
      </c>
      <c r="G6375" s="784" t="s">
        <v>4431</v>
      </c>
      <c r="H6375" s="784" t="s">
        <v>4431</v>
      </c>
      <c r="I6375" s="784" t="s">
        <v>5878</v>
      </c>
    </row>
    <row r="6376" spans="1:9" hidden="1">
      <c r="A6376" t="str">
        <f>Table_wabobpsvr_AzureCalc_AzureCalcRateCard[[#This Row],[ServiceName]]&amp;Table_wabobpsvr_AzureCalc_AzureCalcRateCard[[#This Row],[Price_Level]]&amp;Table_wabobpsvr_AzureCalc_AzureCalcRateCard[[#This Row],[Region]]</f>
        <v>A11 HDInsightA9</v>
      </c>
      <c r="B6376">
        <v>9</v>
      </c>
      <c r="C6376" t="s">
        <v>91</v>
      </c>
      <c r="D6376" t="s">
        <v>181</v>
      </c>
      <c r="E6376">
        <v>3.395</v>
      </c>
      <c r="F6376" t="s">
        <v>3891</v>
      </c>
      <c r="G6376" s="784" t="s">
        <v>3894</v>
      </c>
      <c r="H6376" s="784" t="s">
        <v>3895</v>
      </c>
      <c r="I6376" s="784" t="s">
        <v>5878</v>
      </c>
    </row>
    <row r="6377" spans="1:9" hidden="1">
      <c r="A6377" t="str">
        <f>Table_wabobpsvr_AzureCalc_AzureCalcRateCard[[#This Row],[ServiceName]]&amp;Table_wabobpsvr_AzureCalc_AzureCalcRateCard[[#This Row],[Price_Level]]&amp;Table_wabobpsvr_AzureCalc_AzureCalcRateCard[[#This Row],[Region]]</f>
        <v>A11 HDInsightB9</v>
      </c>
      <c r="B6377">
        <v>9</v>
      </c>
      <c r="C6377" t="s">
        <v>91</v>
      </c>
      <c r="D6377" t="s">
        <v>182</v>
      </c>
      <c r="E6377">
        <v>3.29</v>
      </c>
      <c r="F6377" t="s">
        <v>3891</v>
      </c>
      <c r="G6377" s="784" t="s">
        <v>3894</v>
      </c>
      <c r="H6377" s="784" t="s">
        <v>3895</v>
      </c>
      <c r="I6377" s="784" t="s">
        <v>5878</v>
      </c>
    </row>
    <row r="6378" spans="1:9" hidden="1">
      <c r="A6378" t="str">
        <f>Table_wabobpsvr_AzureCalc_AzureCalcRateCard[[#This Row],[ServiceName]]&amp;Table_wabobpsvr_AzureCalc_AzureCalcRateCard[[#This Row],[Price_Level]]&amp;Table_wabobpsvr_AzureCalc_AzureCalcRateCard[[#This Row],[Region]]</f>
        <v>A11 HDInsightC9</v>
      </c>
      <c r="B6378">
        <v>9</v>
      </c>
      <c r="C6378" t="s">
        <v>91</v>
      </c>
      <c r="D6378" t="s">
        <v>184</v>
      </c>
      <c r="E6378">
        <v>3.1850000000000001</v>
      </c>
      <c r="F6378" t="s">
        <v>3891</v>
      </c>
      <c r="G6378" s="784" t="s">
        <v>3894</v>
      </c>
      <c r="H6378" s="784" t="s">
        <v>3895</v>
      </c>
      <c r="I6378" s="784" t="s">
        <v>5878</v>
      </c>
    </row>
    <row r="6379" spans="1:9" hidden="1">
      <c r="A6379" s="784" t="str">
        <f>Table_wabobpsvr_AzureCalc_AzureCalcRateCard[[#This Row],[ServiceName]]&amp;Table_wabobpsvr_AzureCalc_AzureCalcRateCard[[#This Row],[Price_Level]]&amp;Table_wabobpsvr_AzureCalc_AzureCalcRateCard[[#This Row],[Region]]</f>
        <v>A9 HDInsightMOSP15</v>
      </c>
      <c r="B6379" s="784">
        <v>15</v>
      </c>
      <c r="C6379" s="784" t="s">
        <v>91</v>
      </c>
      <c r="D6379" s="784" t="s">
        <v>627</v>
      </c>
      <c r="E6379" s="784">
        <v>6.5170000000000003</v>
      </c>
      <c r="F6379" s="784" t="s">
        <v>3585</v>
      </c>
      <c r="G6379" s="784" t="s">
        <v>4431</v>
      </c>
      <c r="H6379" s="784" t="s">
        <v>4431</v>
      </c>
      <c r="I6379" s="784" t="s">
        <v>5879</v>
      </c>
    </row>
    <row r="6380" spans="1:9" hidden="1">
      <c r="A6380" s="784" t="str">
        <f>Table_wabobpsvr_AzureCalc_AzureCalcRateCard[[#This Row],[ServiceName]]&amp;Table_wabobpsvr_AzureCalc_AzureCalcRateCard[[#This Row],[Price_Level]]&amp;Table_wabobpsvr_AzureCalc_AzureCalcRateCard[[#This Row],[Region]]</f>
        <v>A9 HDInsightA15</v>
      </c>
      <c r="B6380" s="784">
        <v>15</v>
      </c>
      <c r="C6380" s="784" t="s">
        <v>91</v>
      </c>
      <c r="D6380" s="784" t="s">
        <v>181</v>
      </c>
      <c r="E6380" s="784">
        <v>4.7569999999999997</v>
      </c>
      <c r="F6380" s="784" t="s">
        <v>3585</v>
      </c>
      <c r="G6380" s="784" t="s">
        <v>3706</v>
      </c>
      <c r="H6380" s="784" t="s">
        <v>3707</v>
      </c>
      <c r="I6380" s="784" t="s">
        <v>5879</v>
      </c>
    </row>
    <row r="6381" spans="1:9" hidden="1">
      <c r="A6381" s="784" t="str">
        <f>Table_wabobpsvr_AzureCalc_AzureCalcRateCard[[#This Row],[ServiceName]]&amp;Table_wabobpsvr_AzureCalc_AzureCalcRateCard[[#This Row],[Price_Level]]&amp;Table_wabobpsvr_AzureCalc_AzureCalcRateCard[[#This Row],[Region]]</f>
        <v>A9 HDInsightB15</v>
      </c>
      <c r="B6381" s="784">
        <v>15</v>
      </c>
      <c r="C6381" s="784" t="s">
        <v>91</v>
      </c>
      <c r="D6381" s="784" t="s">
        <v>182</v>
      </c>
      <c r="E6381" s="784">
        <v>4.5620000000000003</v>
      </c>
      <c r="F6381" s="784" t="s">
        <v>3585</v>
      </c>
      <c r="G6381" s="784" t="s">
        <v>3706</v>
      </c>
      <c r="H6381" s="784" t="s">
        <v>3707</v>
      </c>
      <c r="I6381" s="784" t="s">
        <v>5879</v>
      </c>
    </row>
    <row r="6382" spans="1:9" hidden="1">
      <c r="A6382" s="784" t="str">
        <f>Table_wabobpsvr_AzureCalc_AzureCalcRateCard[[#This Row],[ServiceName]]&amp;Table_wabobpsvr_AzureCalc_AzureCalcRateCard[[#This Row],[Price_Level]]&amp;Table_wabobpsvr_AzureCalc_AzureCalcRateCard[[#This Row],[Region]]</f>
        <v>A9 HDInsightC15</v>
      </c>
      <c r="B6382" s="784">
        <v>15</v>
      </c>
      <c r="C6382" s="784" t="s">
        <v>91</v>
      </c>
      <c r="D6382" s="784" t="s">
        <v>184</v>
      </c>
      <c r="E6382" s="784">
        <v>4.3659999999999997</v>
      </c>
      <c r="F6382" s="784" t="s">
        <v>3585</v>
      </c>
      <c r="G6382" s="784" t="s">
        <v>3706</v>
      </c>
      <c r="H6382" s="784" t="s">
        <v>3707</v>
      </c>
      <c r="I6382" s="784" t="s">
        <v>5879</v>
      </c>
    </row>
    <row r="6383" spans="1:9" hidden="1">
      <c r="A6383" t="str">
        <f>Table_wabobpsvr_AzureCalc_AzureCalcRateCard[[#This Row],[ServiceName]]&amp;Table_wabobpsvr_AzureCalc_AzureCalcRateCard[[#This Row],[Price_Level]]&amp;Table_wabobpsvr_AzureCalc_AzureCalcRateCard[[#This Row],[Region]]</f>
        <v>A9 HDInsightD15</v>
      </c>
      <c r="B6383">
        <v>15</v>
      </c>
      <c r="C6383" t="s">
        <v>91</v>
      </c>
      <c r="D6383" t="s">
        <v>183</v>
      </c>
      <c r="E6383">
        <v>4.1710000000000003</v>
      </c>
      <c r="F6383" t="s">
        <v>3585</v>
      </c>
      <c r="G6383" s="784" t="s">
        <v>3706</v>
      </c>
      <c r="H6383" s="784" t="s">
        <v>3707</v>
      </c>
      <c r="I6383" s="784" t="s">
        <v>5879</v>
      </c>
    </row>
    <row r="6384" spans="1:9" hidden="1">
      <c r="A6384" s="784" t="str">
        <f>Table_wabobpsvr_AzureCalc_AzureCalcRateCard[[#This Row],[ServiceName]]&amp;Table_wabobpsvr_AzureCalc_AzureCalcRateCard[[#This Row],[Price_Level]]&amp;Table_wabobpsvr_AzureCalc_AzureCalcRateCard[[#This Row],[Region]]</f>
        <v>Production API  Compute HoursC15</v>
      </c>
      <c r="B6384" s="784">
        <v>15</v>
      </c>
      <c r="C6384" s="784" t="s">
        <v>4431</v>
      </c>
      <c r="D6384" s="784" t="s">
        <v>184</v>
      </c>
      <c r="E6384" s="784">
        <v>999999</v>
      </c>
      <c r="F6384" s="784" t="s">
        <v>3708</v>
      </c>
      <c r="G6384" s="784" t="s">
        <v>4431</v>
      </c>
      <c r="H6384" s="784" t="s">
        <v>4431</v>
      </c>
      <c r="I6384" s="784" t="s">
        <v>4431</v>
      </c>
    </row>
    <row r="6385" spans="1:9" hidden="1">
      <c r="A6385" t="str">
        <f>Table_wabobpsvr_AzureCalc_AzureCalcRateCard[[#This Row],[ServiceName]]&amp;Table_wabobpsvr_AzureCalc_AzureCalcRateCard[[#This Row],[Price_Level]]&amp;Table_wabobpsvr_AzureCalc_AzureCalcRateCard[[#This Row],[Region]]</f>
        <v>Basic Elastic DTU PackC12</v>
      </c>
      <c r="B6385">
        <v>12</v>
      </c>
      <c r="C6385" t="s">
        <v>7614</v>
      </c>
      <c r="D6385" t="s">
        <v>184</v>
      </c>
      <c r="E6385">
        <v>0.05</v>
      </c>
      <c r="F6385" t="s">
        <v>7449</v>
      </c>
      <c r="G6385" s="784" t="s">
        <v>7458</v>
      </c>
      <c r="H6385" s="784" t="s">
        <v>7641</v>
      </c>
      <c r="I6385" s="784" t="s">
        <v>7459</v>
      </c>
    </row>
    <row r="6386" spans="1:9" hidden="1">
      <c r="A6386" s="784" t="str">
        <f>Table_wabobpsvr_AzureCalc_AzureCalcRateCard[[#This Row],[ServiceName]]&amp;Table_wabobpsvr_AzureCalc_AzureCalcRateCard[[#This Row],[Price_Level]]&amp;Table_wabobpsvr_AzureCalc_AzureCalcRateCard[[#This Row],[Region]]</f>
        <v>Production API  Compute HoursMOSP8</v>
      </c>
      <c r="B6386" s="784">
        <v>8</v>
      </c>
      <c r="C6386" s="784" t="s">
        <v>4431</v>
      </c>
      <c r="D6386" s="784" t="s">
        <v>627</v>
      </c>
      <c r="E6386" s="784">
        <v>999999</v>
      </c>
      <c r="F6386" s="784" t="s">
        <v>3708</v>
      </c>
      <c r="G6386" s="784" t="s">
        <v>4431</v>
      </c>
      <c r="H6386" s="784" t="s">
        <v>4431</v>
      </c>
      <c r="I6386" s="784" t="s">
        <v>4431</v>
      </c>
    </row>
    <row r="6387" spans="1:9" hidden="1">
      <c r="A6387" s="784" t="str">
        <f>Table_wabobpsvr_AzureCalc_AzureCalcRateCard[[#This Row],[ServiceName]]&amp;Table_wabobpsvr_AzureCalc_AzureCalcRateCard[[#This Row],[Price_Level]]&amp;Table_wabobpsvr_AzureCalc_AzureCalcRateCard[[#This Row],[Region]]</f>
        <v>Production API  Compute HoursA8</v>
      </c>
      <c r="B6387" s="784">
        <v>8</v>
      </c>
      <c r="C6387" s="784" t="s">
        <v>4431</v>
      </c>
      <c r="D6387" s="784" t="s">
        <v>181</v>
      </c>
      <c r="E6387" s="784">
        <v>999999</v>
      </c>
      <c r="F6387" s="784" t="s">
        <v>3708</v>
      </c>
      <c r="G6387" s="784" t="s">
        <v>4431</v>
      </c>
      <c r="H6387" s="784" t="s">
        <v>4431</v>
      </c>
      <c r="I6387" s="784" t="s">
        <v>4431</v>
      </c>
    </row>
    <row r="6388" spans="1:9" hidden="1">
      <c r="A6388" s="784" t="str">
        <f>Table_wabobpsvr_AzureCalc_AzureCalcRateCard[[#This Row],[ServiceName]]&amp;Table_wabobpsvr_AzureCalc_AzureCalcRateCard[[#This Row],[Price_Level]]&amp;Table_wabobpsvr_AzureCalc_AzureCalcRateCard[[#This Row],[Region]]</f>
        <v>Production API  Compute HoursB8</v>
      </c>
      <c r="B6388" s="784">
        <v>8</v>
      </c>
      <c r="C6388" s="784" t="s">
        <v>4431</v>
      </c>
      <c r="D6388" s="784" t="s">
        <v>182</v>
      </c>
      <c r="E6388" s="784">
        <v>999999</v>
      </c>
      <c r="F6388" s="784" t="s">
        <v>3708</v>
      </c>
      <c r="G6388" s="784" t="s">
        <v>4431</v>
      </c>
      <c r="H6388" s="784" t="s">
        <v>4431</v>
      </c>
      <c r="I6388" s="784" t="s">
        <v>4431</v>
      </c>
    </row>
    <row r="6389" spans="1:9" hidden="1">
      <c r="A6389" t="str">
        <f>Table_wabobpsvr_AzureCalc_AzureCalcRateCard[[#This Row],[ServiceName]]&amp;Table_wabobpsvr_AzureCalc_AzureCalcRateCard[[#This Row],[Price_Level]]&amp;Table_wabobpsvr_AzureCalc_AzureCalcRateCard[[#This Row],[Region]]</f>
        <v>Production API  Compute HoursC8</v>
      </c>
      <c r="B6389">
        <v>8</v>
      </c>
      <c r="C6389" t="s">
        <v>4431</v>
      </c>
      <c r="D6389" t="s">
        <v>184</v>
      </c>
      <c r="E6389">
        <v>999999</v>
      </c>
      <c r="F6389" t="s">
        <v>3708</v>
      </c>
      <c r="G6389" s="784" t="s">
        <v>4431</v>
      </c>
      <c r="H6389" s="784" t="s">
        <v>4431</v>
      </c>
      <c r="I6389" s="784" t="s">
        <v>4431</v>
      </c>
    </row>
    <row r="6390" spans="1:9" hidden="1">
      <c r="A6390" t="str">
        <f>Table_wabobpsvr_AzureCalc_AzureCalcRateCard[[#This Row],[ServiceName]]&amp;Table_wabobpsvr_AzureCalc_AzureCalcRateCard[[#This Row],[Price_Level]]&amp;Table_wabobpsvr_AzureCalc_AzureCalcRateCard[[#This Row],[Region]]</f>
        <v>Production API  Compute HoursD8</v>
      </c>
      <c r="B6390">
        <v>8</v>
      </c>
      <c r="C6390" t="s">
        <v>4431</v>
      </c>
      <c r="D6390" t="s">
        <v>183</v>
      </c>
      <c r="E6390">
        <v>999999</v>
      </c>
      <c r="F6390" t="s">
        <v>3708</v>
      </c>
      <c r="G6390" s="784" t="s">
        <v>4431</v>
      </c>
      <c r="H6390" s="784" t="s">
        <v>4431</v>
      </c>
      <c r="I6390" s="784" t="s">
        <v>4431</v>
      </c>
    </row>
    <row r="6391" spans="1:9" hidden="1">
      <c r="A6391" t="str">
        <f>Table_wabobpsvr_AzureCalc_AzureCalcRateCard[[#This Row],[ServiceName]]&amp;Table_wabobpsvr_AzureCalc_AzureCalcRateCard[[#This Row],[Price_Level]]&amp;Table_wabobpsvr_AzureCalc_AzureCalcRateCard[[#This Row],[Region]]</f>
        <v>A10 HDInsightA13</v>
      </c>
      <c r="B6391">
        <v>13</v>
      </c>
      <c r="C6391" t="s">
        <v>91</v>
      </c>
      <c r="D6391" t="s">
        <v>181</v>
      </c>
      <c r="E6391">
        <v>2.1440000000000001</v>
      </c>
      <c r="F6391" t="s">
        <v>3854</v>
      </c>
      <c r="G6391" s="784" t="s">
        <v>3896</v>
      </c>
      <c r="H6391" s="784" t="s">
        <v>3897</v>
      </c>
      <c r="I6391" s="784" t="s">
        <v>5880</v>
      </c>
    </row>
    <row r="6392" spans="1:9" hidden="1">
      <c r="A6392" t="str">
        <f>Table_wabobpsvr_AzureCalc_AzureCalcRateCard[[#This Row],[ServiceName]]&amp;Table_wabobpsvr_AzureCalc_AzureCalcRateCard[[#This Row],[Price_Level]]&amp;Table_wabobpsvr_AzureCalc_AzureCalcRateCard[[#This Row],[Region]]</f>
        <v>ExpressRoute (Carrier) 1 Gbps ConnectionsMOSP</v>
      </c>
      <c r="C6392" t="s">
        <v>594</v>
      </c>
      <c r="D6392" t="s">
        <v>627</v>
      </c>
      <c r="E6392">
        <v>8700</v>
      </c>
      <c r="F6392" t="s">
        <v>843</v>
      </c>
      <c r="G6392" s="784" t="s">
        <v>4431</v>
      </c>
      <c r="H6392" s="784" t="s">
        <v>4431</v>
      </c>
      <c r="I6392" s="784" t="s">
        <v>5467</v>
      </c>
    </row>
    <row r="6393" spans="1:9" hidden="1">
      <c r="A6393" t="str">
        <f>Table_wabobpsvr_AzureCalc_AzureCalcRateCard[[#This Row],[ServiceName]]&amp;Table_wabobpsvr_AzureCalc_AzureCalcRateCard[[#This Row],[Price_Level]]&amp;Table_wabobpsvr_AzureCalc_AzureCalcRateCard[[#This Row],[Region]]</f>
        <v>ExpressRoute (Carrier) 1 Gbps ConnectionsA</v>
      </c>
      <c r="C6393" t="s">
        <v>594</v>
      </c>
      <c r="D6393" t="s">
        <v>181</v>
      </c>
      <c r="E6393">
        <v>8439</v>
      </c>
      <c r="F6393" t="s">
        <v>843</v>
      </c>
      <c r="G6393" s="784" t="s">
        <v>2243</v>
      </c>
      <c r="H6393" s="784" t="s">
        <v>2244</v>
      </c>
      <c r="I6393" s="784" t="s">
        <v>5467</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2A13</v>
      </c>
      <c r="B6394">
        <v>13</v>
      </c>
      <c r="C6394" t="s">
        <v>785</v>
      </c>
      <c r="D6394" t="s">
        <v>181</v>
      </c>
      <c r="E6394">
        <v>0.21</v>
      </c>
      <c r="F6394" t="s">
        <v>909</v>
      </c>
      <c r="G6394" s="784" t="s">
        <v>1946</v>
      </c>
      <c r="H6394" s="784" t="s">
        <v>1947</v>
      </c>
      <c r="I6394" s="784" t="s">
        <v>5881</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2B13</v>
      </c>
      <c r="B6395">
        <v>13</v>
      </c>
      <c r="C6395" t="s">
        <v>785</v>
      </c>
      <c r="D6395" t="s">
        <v>182</v>
      </c>
      <c r="E6395">
        <v>0.21</v>
      </c>
      <c r="F6395" t="s">
        <v>909</v>
      </c>
      <c r="G6395" s="784" t="s">
        <v>1946</v>
      </c>
      <c r="H6395" s="784" t="s">
        <v>1947</v>
      </c>
      <c r="I6395" s="784" t="s">
        <v>5881</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2C13</v>
      </c>
      <c r="B6396">
        <v>13</v>
      </c>
      <c r="C6396" t="s">
        <v>785</v>
      </c>
      <c r="D6396" t="s">
        <v>184</v>
      </c>
      <c r="E6396">
        <v>0.21</v>
      </c>
      <c r="F6396" t="s">
        <v>909</v>
      </c>
      <c r="G6396" s="784" t="s">
        <v>1946</v>
      </c>
      <c r="H6396" s="784" t="s">
        <v>1947</v>
      </c>
      <c r="I6396" s="784" t="s">
        <v>5881</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2D13</v>
      </c>
      <c r="B6397">
        <v>13</v>
      </c>
      <c r="C6397" t="s">
        <v>785</v>
      </c>
      <c r="D6397" t="s">
        <v>183</v>
      </c>
      <c r="E6397">
        <v>0.21</v>
      </c>
      <c r="F6397" t="s">
        <v>909</v>
      </c>
      <c r="G6397" s="784" t="s">
        <v>1946</v>
      </c>
      <c r="H6397" s="784" t="s">
        <v>1947</v>
      </c>
      <c r="I6397" s="784" t="s">
        <v>5881</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98">
        <v>13</v>
      </c>
      <c r="C6398" t="s">
        <v>785</v>
      </c>
      <c r="D6398" t="s">
        <v>627</v>
      </c>
      <c r="E6398">
        <v>0.22</v>
      </c>
      <c r="F6398" t="s">
        <v>910</v>
      </c>
      <c r="G6398" s="784" t="s">
        <v>4431</v>
      </c>
      <c r="H6398" s="784" t="s">
        <v>4431</v>
      </c>
      <c r="I6398" s="784" t="s">
        <v>5881</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99" s="784">
        <v>13</v>
      </c>
      <c r="C6399" s="784" t="s">
        <v>785</v>
      </c>
      <c r="D6399" s="784" t="s">
        <v>181</v>
      </c>
      <c r="E6399" s="784">
        <v>0.21</v>
      </c>
      <c r="F6399" s="784" t="s">
        <v>910</v>
      </c>
      <c r="G6399" s="784" t="s">
        <v>1946</v>
      </c>
      <c r="H6399" s="784" t="s">
        <v>1947</v>
      </c>
      <c r="I6399" s="784" t="s">
        <v>5881</v>
      </c>
    </row>
    <row r="6400" spans="1:9" hidden="1">
      <c r="A6400"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400" s="784">
        <v>13</v>
      </c>
      <c r="C6400" s="784" t="s">
        <v>785</v>
      </c>
      <c r="D6400" s="784" t="s">
        <v>182</v>
      </c>
      <c r="E6400" s="784">
        <v>0.21</v>
      </c>
      <c r="F6400" s="784" t="s">
        <v>910</v>
      </c>
      <c r="G6400" s="784" t="s">
        <v>1946</v>
      </c>
      <c r="H6400" s="784" t="s">
        <v>1947</v>
      </c>
      <c r="I6400" s="784" t="s">
        <v>5881</v>
      </c>
    </row>
    <row r="6401" spans="1:9" hidden="1">
      <c r="A6401" s="784" t="str">
        <f>Table_wabobpsvr_AzureCalc_AzureCalcRateCard[[#This Row],[ServiceName]]&amp;Table_wabobpsvr_AzureCalc_AzureCalcRateCard[[#This Row],[Price_Level]]&amp;Table_wabobpsvr_AzureCalc_AzureCalcRateCard[[#This Row],[Region]]</f>
        <v>Read-Access Geo Redundant Storage Standard IO - Page Blob/Disk - Tier 3C13</v>
      </c>
      <c r="B6401" s="784">
        <v>13</v>
      </c>
      <c r="C6401" s="784" t="s">
        <v>785</v>
      </c>
      <c r="D6401" s="784" t="s">
        <v>184</v>
      </c>
      <c r="E6401" s="784">
        <v>0.21</v>
      </c>
      <c r="F6401" s="784" t="s">
        <v>910</v>
      </c>
      <c r="G6401" s="784" t="s">
        <v>1946</v>
      </c>
      <c r="H6401" s="784" t="s">
        <v>1947</v>
      </c>
      <c r="I6401" s="784" t="s">
        <v>5881</v>
      </c>
    </row>
    <row r="6402" spans="1:9" hidden="1">
      <c r="A6402"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402" s="784">
        <v>13</v>
      </c>
      <c r="C6402" s="784" t="s">
        <v>785</v>
      </c>
      <c r="D6402" s="784" t="s">
        <v>183</v>
      </c>
      <c r="E6402" s="784">
        <v>0.21</v>
      </c>
      <c r="F6402" s="784" t="s">
        <v>910</v>
      </c>
      <c r="G6402" s="784" t="s">
        <v>1946</v>
      </c>
      <c r="H6402" s="784" t="s">
        <v>1947</v>
      </c>
      <c r="I6402" s="784" t="s">
        <v>5881</v>
      </c>
    </row>
    <row r="6403" spans="1:9" hidden="1">
      <c r="A6403" s="784" t="str">
        <f>Table_wabobpsvr_AzureCalc_AzureCalcRateCard[[#This Row],[ServiceName]]&amp;Table_wabobpsvr_AzureCalc_AzureCalcRateCard[[#This Row],[Price_Level]]&amp;Table_wabobpsvr_AzureCalc_AzureCalcRateCard[[#This Row],[Region]]</f>
        <v>Read-Access Geo Redundant Storage Standard IO - Page Blob/Disk - Tier 4MOSP13</v>
      </c>
      <c r="B6403" s="784">
        <v>13</v>
      </c>
      <c r="C6403" s="784" t="s">
        <v>785</v>
      </c>
      <c r="D6403" s="784" t="s">
        <v>627</v>
      </c>
      <c r="E6403" s="784">
        <v>0.22</v>
      </c>
      <c r="F6403" s="784" t="s">
        <v>911</v>
      </c>
      <c r="G6403" s="784" t="s">
        <v>4431</v>
      </c>
      <c r="H6403" s="784" t="s">
        <v>4431</v>
      </c>
      <c r="I6403" s="784" t="s">
        <v>5881</v>
      </c>
    </row>
    <row r="6404" spans="1:9" hidden="1">
      <c r="A6404" t="str">
        <f>Table_wabobpsvr_AzureCalc_AzureCalcRateCard[[#This Row],[ServiceName]]&amp;Table_wabobpsvr_AzureCalc_AzureCalcRateCard[[#This Row],[Price_Level]]&amp;Table_wabobpsvr_AzureCalc_AzureCalcRateCard[[#This Row],[Region]]</f>
        <v>Read-Access Geo Redundant Storage Standard IO - Page Blob/Disk - Tier 4A13</v>
      </c>
      <c r="B6404">
        <v>13</v>
      </c>
      <c r="C6404" t="s">
        <v>785</v>
      </c>
      <c r="D6404" t="s">
        <v>181</v>
      </c>
      <c r="E6404">
        <v>0.21</v>
      </c>
      <c r="F6404" t="s">
        <v>911</v>
      </c>
      <c r="G6404" s="784" t="s">
        <v>1946</v>
      </c>
      <c r="H6404" s="784" t="s">
        <v>1947</v>
      </c>
      <c r="I6404" s="784" t="s">
        <v>5881</v>
      </c>
    </row>
    <row r="6405" spans="1:9" hidden="1">
      <c r="A6405" t="str">
        <f>Table_wabobpsvr_AzureCalc_AzureCalcRateCard[[#This Row],[ServiceName]]&amp;Table_wabobpsvr_AzureCalc_AzureCalcRateCard[[#This Row],[Price_Level]]&amp;Table_wabobpsvr_AzureCalc_AzureCalcRateCard[[#This Row],[Region]]</f>
        <v>Read-Access Geo Redundant Storage Standard IO - Page Blob/Disk - Tier 4B13</v>
      </c>
      <c r="B6405">
        <v>13</v>
      </c>
      <c r="C6405" t="s">
        <v>785</v>
      </c>
      <c r="D6405" t="s">
        <v>182</v>
      </c>
      <c r="E6405">
        <v>0.21</v>
      </c>
      <c r="F6405" t="s">
        <v>911</v>
      </c>
      <c r="G6405" s="784" t="s">
        <v>1946</v>
      </c>
      <c r="H6405" s="784" t="s">
        <v>1947</v>
      </c>
      <c r="I6405" s="784" t="s">
        <v>5881</v>
      </c>
    </row>
    <row r="6406" spans="1:9" hidden="1">
      <c r="A6406" t="str">
        <f>Table_wabobpsvr_AzureCalc_AzureCalcRateCard[[#This Row],[ServiceName]]&amp;Table_wabobpsvr_AzureCalc_AzureCalcRateCard[[#This Row],[Price_Level]]&amp;Table_wabobpsvr_AzureCalc_AzureCalcRateCard[[#This Row],[Region]]</f>
        <v>Read-Access Geo Redundant Storage Standard IO - Page Blob/Disk - Tier 4C13</v>
      </c>
      <c r="B6406">
        <v>13</v>
      </c>
      <c r="C6406" t="s">
        <v>785</v>
      </c>
      <c r="D6406" t="s">
        <v>184</v>
      </c>
      <c r="E6406">
        <v>0.21</v>
      </c>
      <c r="F6406" t="s">
        <v>911</v>
      </c>
      <c r="G6406" s="784" t="s">
        <v>1946</v>
      </c>
      <c r="H6406" s="784" t="s">
        <v>1947</v>
      </c>
      <c r="I6406" s="784" t="s">
        <v>5881</v>
      </c>
    </row>
    <row r="6407" spans="1:9" hidden="1">
      <c r="A6407" t="str">
        <f>Table_wabobpsvr_AzureCalc_AzureCalcRateCard[[#This Row],[ServiceName]]&amp;Table_wabobpsvr_AzureCalc_AzureCalcRateCard[[#This Row],[Price_Level]]&amp;Table_wabobpsvr_AzureCalc_AzureCalcRateCard[[#This Row],[Region]]</f>
        <v>Read-Access Geo Redundant Storage Standard IO - Page Blob/Disk - Tier 4D13</v>
      </c>
      <c r="B6407">
        <v>13</v>
      </c>
      <c r="C6407" t="s">
        <v>785</v>
      </c>
      <c r="D6407" t="s">
        <v>183</v>
      </c>
      <c r="E6407">
        <v>0.21</v>
      </c>
      <c r="F6407" t="s">
        <v>911</v>
      </c>
      <c r="G6407" s="784" t="s">
        <v>1946</v>
      </c>
      <c r="H6407" s="784" t="s">
        <v>1947</v>
      </c>
      <c r="I6407" s="784" t="s">
        <v>5881</v>
      </c>
    </row>
    <row r="6408" spans="1:9" hidden="1">
      <c r="A6408" t="str">
        <f>Table_wabobpsvr_AzureCalc_AzureCalcRateCard[[#This Row],[ServiceName]]&amp;Table_wabobpsvr_AzureCalc_AzureCalcRateCard[[#This Row],[Price_Level]]&amp;Table_wabobpsvr_AzureCalc_AzureCalcRateCard[[#This Row],[Region]]</f>
        <v>Read-Access Geo Redundant Storage Standard IO - Page Blob/Disk - Tier 5MOSP13</v>
      </c>
      <c r="B6408">
        <v>13</v>
      </c>
      <c r="C6408" t="s">
        <v>785</v>
      </c>
      <c r="D6408" t="s">
        <v>627</v>
      </c>
      <c r="E6408">
        <v>0.21</v>
      </c>
      <c r="F6408" t="s">
        <v>912</v>
      </c>
      <c r="G6408" s="784" t="s">
        <v>4431</v>
      </c>
      <c r="H6408" s="784" t="s">
        <v>4431</v>
      </c>
      <c r="I6408" s="784" t="s">
        <v>5881</v>
      </c>
    </row>
    <row r="6409" spans="1:9" hidden="1">
      <c r="A6409" t="str">
        <f>Table_wabobpsvr_AzureCalc_AzureCalcRateCard[[#This Row],[ServiceName]]&amp;Table_wabobpsvr_AzureCalc_AzureCalcRateCard[[#This Row],[Price_Level]]&amp;Table_wabobpsvr_AzureCalc_AzureCalcRateCard[[#This Row],[Region]]</f>
        <v>Read-Access Geo Redundant Storage Standard IO - Page Blob/Disk - Tier 5A13</v>
      </c>
      <c r="B6409">
        <v>13</v>
      </c>
      <c r="C6409" t="s">
        <v>785</v>
      </c>
      <c r="D6409" t="s">
        <v>181</v>
      </c>
      <c r="E6409">
        <v>0.21</v>
      </c>
      <c r="F6409" t="s">
        <v>912</v>
      </c>
      <c r="G6409" s="784" t="s">
        <v>1946</v>
      </c>
      <c r="H6409" s="784" t="s">
        <v>1947</v>
      </c>
      <c r="I6409" s="784" t="s">
        <v>5881</v>
      </c>
    </row>
    <row r="6410" spans="1:9" hidden="1">
      <c r="A6410" t="str">
        <f>Table_wabobpsvr_AzureCalc_AzureCalcRateCard[[#This Row],[ServiceName]]&amp;Table_wabobpsvr_AzureCalc_AzureCalcRateCard[[#This Row],[Price_Level]]&amp;Table_wabobpsvr_AzureCalc_AzureCalcRateCard[[#This Row],[Region]]</f>
        <v>Read-Access Geo Redundant Storage Standard IO - Page Blob/Disk - Tier 5B13</v>
      </c>
      <c r="B6410">
        <v>13</v>
      </c>
      <c r="C6410" t="s">
        <v>785</v>
      </c>
      <c r="D6410" t="s">
        <v>182</v>
      </c>
      <c r="E6410">
        <v>0.21</v>
      </c>
      <c r="F6410" t="s">
        <v>912</v>
      </c>
      <c r="G6410" s="784" t="s">
        <v>1946</v>
      </c>
      <c r="H6410" s="784" t="s">
        <v>1947</v>
      </c>
      <c r="I6410" s="784" t="s">
        <v>5881</v>
      </c>
    </row>
    <row r="6411" spans="1:9" hidden="1">
      <c r="A6411" t="str">
        <f>Table_wabobpsvr_AzureCalc_AzureCalcRateCard[[#This Row],[ServiceName]]&amp;Table_wabobpsvr_AzureCalc_AzureCalcRateCard[[#This Row],[Price_Level]]&amp;Table_wabobpsvr_AzureCalc_AzureCalcRateCard[[#This Row],[Region]]</f>
        <v>Read-Access Geo Redundant Storage Standard IO - Page Blob/Disk - Tier 5C13</v>
      </c>
      <c r="B6411">
        <v>13</v>
      </c>
      <c r="C6411" t="s">
        <v>785</v>
      </c>
      <c r="D6411" t="s">
        <v>184</v>
      </c>
      <c r="E6411">
        <v>0.21</v>
      </c>
      <c r="F6411" t="s">
        <v>912</v>
      </c>
      <c r="G6411" s="784" t="s">
        <v>1946</v>
      </c>
      <c r="H6411" s="784" t="s">
        <v>1947</v>
      </c>
      <c r="I6411" s="784" t="s">
        <v>5881</v>
      </c>
    </row>
    <row r="6412" spans="1:9" hidden="1">
      <c r="A6412" t="str">
        <f>Table_wabobpsvr_AzureCalc_AzureCalcRateCard[[#This Row],[ServiceName]]&amp;Table_wabobpsvr_AzureCalc_AzureCalcRateCard[[#This Row],[Price_Level]]&amp;Table_wabobpsvr_AzureCalc_AzureCalcRateCard[[#This Row],[Region]]</f>
        <v>Read-Access Geo Redundant Storage Standard IO - Page Blob/Disk - Tier 5D13</v>
      </c>
      <c r="B6412">
        <v>13</v>
      </c>
      <c r="C6412" t="s">
        <v>785</v>
      </c>
      <c r="D6412" t="s">
        <v>183</v>
      </c>
      <c r="E6412">
        <v>0.21</v>
      </c>
      <c r="F6412" t="s">
        <v>912</v>
      </c>
      <c r="G6412" s="784" t="s">
        <v>1946</v>
      </c>
      <c r="H6412" s="784" t="s">
        <v>1947</v>
      </c>
      <c r="I6412" s="784" t="s">
        <v>5881</v>
      </c>
    </row>
    <row r="6413" spans="1:9" hidden="1">
      <c r="A6413" t="str">
        <f>Table_wabobpsvr_AzureCalc_AzureCalcRateCard[[#This Row],[ServiceName]]&amp;Table_wabobpsvr_AzureCalc_AzureCalcRateCard[[#This Row],[Price_Level]]&amp;Table_wabobpsvr_AzureCalc_AzureCalcRateCard[[#This Row],[Region]]</f>
        <v>Read-Access Geo Redundant Storage Standard IO - Page Blob/Disk - Tier 6MOSP13</v>
      </c>
      <c r="B6413">
        <v>13</v>
      </c>
      <c r="C6413" t="s">
        <v>785</v>
      </c>
      <c r="D6413" t="s">
        <v>627</v>
      </c>
      <c r="E6413">
        <v>0.21</v>
      </c>
      <c r="F6413" t="s">
        <v>913</v>
      </c>
      <c r="G6413" s="784" t="s">
        <v>4431</v>
      </c>
      <c r="H6413" s="784" t="s">
        <v>4431</v>
      </c>
      <c r="I6413" s="784" t="s">
        <v>5881</v>
      </c>
    </row>
    <row r="6414" spans="1:9" hidden="1">
      <c r="A6414" t="str">
        <f>Table_wabobpsvr_AzureCalc_AzureCalcRateCard[[#This Row],[ServiceName]]&amp;Table_wabobpsvr_AzureCalc_AzureCalcRateCard[[#This Row],[Price_Level]]&amp;Table_wabobpsvr_AzureCalc_AzureCalcRateCard[[#This Row],[Region]]</f>
        <v>Read-Access Geo Redundant Storage Standard IO - Page Blob/Disk - Tier 6A13</v>
      </c>
      <c r="B6414">
        <v>13</v>
      </c>
      <c r="C6414" t="s">
        <v>785</v>
      </c>
      <c r="D6414" t="s">
        <v>181</v>
      </c>
      <c r="E6414">
        <v>0.21</v>
      </c>
      <c r="F6414" t="s">
        <v>913</v>
      </c>
      <c r="G6414" s="784" t="s">
        <v>1946</v>
      </c>
      <c r="H6414" s="784" t="s">
        <v>1947</v>
      </c>
      <c r="I6414" s="784" t="s">
        <v>5881</v>
      </c>
    </row>
    <row r="6415" spans="1:9" hidden="1">
      <c r="A6415" t="str">
        <f>Table_wabobpsvr_AzureCalc_AzureCalcRateCard[[#This Row],[ServiceName]]&amp;Table_wabobpsvr_AzureCalc_AzureCalcRateCard[[#This Row],[Price_Level]]&amp;Table_wabobpsvr_AzureCalc_AzureCalcRateCard[[#This Row],[Region]]</f>
        <v>Read-Access Geo Redundant Storage Standard IO - Page Blob/Disk - Tier 6B13</v>
      </c>
      <c r="B6415">
        <v>13</v>
      </c>
      <c r="C6415" t="s">
        <v>785</v>
      </c>
      <c r="D6415" t="s">
        <v>182</v>
      </c>
      <c r="E6415">
        <v>0.21</v>
      </c>
      <c r="F6415" t="s">
        <v>913</v>
      </c>
      <c r="G6415" s="784" t="s">
        <v>1946</v>
      </c>
      <c r="H6415" s="784" t="s">
        <v>1947</v>
      </c>
      <c r="I6415" s="784" t="s">
        <v>5881</v>
      </c>
    </row>
    <row r="6416" spans="1:9" hidden="1">
      <c r="A6416" t="str">
        <f>Table_wabobpsvr_AzureCalc_AzureCalcRateCard[[#This Row],[ServiceName]]&amp;Table_wabobpsvr_AzureCalc_AzureCalcRateCard[[#This Row],[Price_Level]]&amp;Table_wabobpsvr_AzureCalc_AzureCalcRateCard[[#This Row],[Region]]</f>
        <v>Read-Access Geo Redundant Storage Standard IO - Page Blob/Disk - Tier 6C13</v>
      </c>
      <c r="B6416">
        <v>13</v>
      </c>
      <c r="C6416" t="s">
        <v>785</v>
      </c>
      <c r="D6416" t="s">
        <v>184</v>
      </c>
      <c r="E6416">
        <v>0.21</v>
      </c>
      <c r="F6416" t="s">
        <v>913</v>
      </c>
      <c r="G6416" s="784" t="s">
        <v>1946</v>
      </c>
      <c r="H6416" s="784" t="s">
        <v>1947</v>
      </c>
      <c r="I6416" s="784" t="s">
        <v>5881</v>
      </c>
    </row>
    <row r="6417" spans="1:9" hidden="1">
      <c r="A6417" t="str">
        <f>Table_wabobpsvr_AzureCalc_AzureCalcRateCard[[#This Row],[ServiceName]]&amp;Table_wabobpsvr_AzureCalc_AzureCalcRateCard[[#This Row],[Price_Level]]&amp;Table_wabobpsvr_AzureCalc_AzureCalcRateCard[[#This Row],[Region]]</f>
        <v>Read-Access Geo Redundant Storage Standard IO - Page Blob/Disk - Tier 6D13</v>
      </c>
      <c r="B6417">
        <v>13</v>
      </c>
      <c r="C6417" t="s">
        <v>785</v>
      </c>
      <c r="D6417" t="s">
        <v>183</v>
      </c>
      <c r="E6417">
        <v>0.21</v>
      </c>
      <c r="F6417" t="s">
        <v>913</v>
      </c>
      <c r="G6417" s="784" t="s">
        <v>1946</v>
      </c>
      <c r="H6417" s="784" t="s">
        <v>1947</v>
      </c>
      <c r="I6417" s="784" t="s">
        <v>5881</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2MOSP13</v>
      </c>
      <c r="B6418">
        <v>13</v>
      </c>
      <c r="C6418" t="s">
        <v>785</v>
      </c>
      <c r="D6418" t="s">
        <v>627</v>
      </c>
      <c r="E6418">
        <v>8.7999999999999995E-2</v>
      </c>
      <c r="F6418" t="s">
        <v>930</v>
      </c>
      <c r="G6418" s="784" t="s">
        <v>4431</v>
      </c>
      <c r="H6418" s="784" t="s">
        <v>4431</v>
      </c>
      <c r="I6418" s="784" t="s">
        <v>4991</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2A13</v>
      </c>
      <c r="B6419">
        <v>13</v>
      </c>
      <c r="C6419" t="s">
        <v>785</v>
      </c>
      <c r="D6419" t="s">
        <v>181</v>
      </c>
      <c r="E6419">
        <v>6.0999999999999999E-2</v>
      </c>
      <c r="F6419" t="s">
        <v>930</v>
      </c>
      <c r="G6419" s="784" t="s">
        <v>2245</v>
      </c>
      <c r="H6419" s="784" t="s">
        <v>2246</v>
      </c>
      <c r="I6419" s="784" t="s">
        <v>4991</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2B13</v>
      </c>
      <c r="B6420">
        <v>13</v>
      </c>
      <c r="C6420" t="s">
        <v>785</v>
      </c>
      <c r="D6420" t="s">
        <v>182</v>
      </c>
      <c r="E6420">
        <v>6.0999999999999999E-2</v>
      </c>
      <c r="F6420" t="s">
        <v>930</v>
      </c>
      <c r="G6420" s="784" t="s">
        <v>2245</v>
      </c>
      <c r="H6420" s="784" t="s">
        <v>2246</v>
      </c>
      <c r="I6420" s="784" t="s">
        <v>4991</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2C13</v>
      </c>
      <c r="B6421">
        <v>13</v>
      </c>
      <c r="C6421" t="s">
        <v>785</v>
      </c>
      <c r="D6421" t="s">
        <v>184</v>
      </c>
      <c r="E6421">
        <v>6.0999999999999999E-2</v>
      </c>
      <c r="F6421" t="s">
        <v>930</v>
      </c>
      <c r="G6421" s="784" t="s">
        <v>2245</v>
      </c>
      <c r="H6421" s="784" t="s">
        <v>2246</v>
      </c>
      <c r="I6421" s="784" t="s">
        <v>4991</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2D13</v>
      </c>
      <c r="B6422">
        <v>13</v>
      </c>
      <c r="C6422" t="s">
        <v>785</v>
      </c>
      <c r="D6422" t="s">
        <v>183</v>
      </c>
      <c r="E6422">
        <v>6.0999999999999999E-2</v>
      </c>
      <c r="F6422" t="s">
        <v>930</v>
      </c>
      <c r="G6422" s="784" t="s">
        <v>2245</v>
      </c>
      <c r="H6422" s="784" t="s">
        <v>2246</v>
      </c>
      <c r="I6422" s="784" t="s">
        <v>4991</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3MOSP13</v>
      </c>
      <c r="B6423">
        <v>13</v>
      </c>
      <c r="C6423" t="s">
        <v>785</v>
      </c>
      <c r="D6423" t="s">
        <v>627</v>
      </c>
      <c r="E6423">
        <v>8.2000000000000003E-2</v>
      </c>
      <c r="F6423" t="s">
        <v>931</v>
      </c>
      <c r="G6423" s="784" t="s">
        <v>4431</v>
      </c>
      <c r="H6423" s="784" t="s">
        <v>4431</v>
      </c>
      <c r="I6423" s="784" t="s">
        <v>4991</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3A13</v>
      </c>
      <c r="B6424">
        <v>13</v>
      </c>
      <c r="C6424" t="s">
        <v>785</v>
      </c>
      <c r="D6424" t="s">
        <v>181</v>
      </c>
      <c r="E6424">
        <v>6.0999999999999999E-2</v>
      </c>
      <c r="F6424" t="s">
        <v>931</v>
      </c>
      <c r="G6424" s="784" t="s">
        <v>2245</v>
      </c>
      <c r="H6424" s="784" t="s">
        <v>2246</v>
      </c>
      <c r="I6424" s="784" t="s">
        <v>4991</v>
      </c>
    </row>
    <row r="6425" spans="1:9" hidden="1">
      <c r="A6425" t="str">
        <f>Table_wabobpsvr_AzureCalc_AzureCalcRateCard[[#This Row],[ServiceName]]&amp;Table_wabobpsvr_AzureCalc_AzureCalcRateCard[[#This Row],[Price_Level]]&amp;Table_wabobpsvr_AzureCalc_AzureCalcRateCard[[#This Row],[Region]]</f>
        <v>Locally Redundant Storage Standard IO - Table/Queue - Tier 3B13</v>
      </c>
      <c r="B6425">
        <v>13</v>
      </c>
      <c r="C6425" t="s">
        <v>785</v>
      </c>
      <c r="D6425" t="s">
        <v>182</v>
      </c>
      <c r="E6425">
        <v>6.0999999999999999E-2</v>
      </c>
      <c r="F6425" t="s">
        <v>931</v>
      </c>
      <c r="G6425" s="784" t="s">
        <v>2245</v>
      </c>
      <c r="H6425" s="784" t="s">
        <v>2246</v>
      </c>
      <c r="I6425" s="784" t="s">
        <v>4991</v>
      </c>
    </row>
    <row r="6426" spans="1:9" hidden="1">
      <c r="A6426" t="str">
        <f>Table_wabobpsvr_AzureCalc_AzureCalcRateCard[[#This Row],[ServiceName]]&amp;Table_wabobpsvr_AzureCalc_AzureCalcRateCard[[#This Row],[Price_Level]]&amp;Table_wabobpsvr_AzureCalc_AzureCalcRateCard[[#This Row],[Region]]</f>
        <v>Locally Redundant Storage Standard IO - Table/Queue - Tier 3C13</v>
      </c>
      <c r="B6426">
        <v>13</v>
      </c>
      <c r="C6426" t="s">
        <v>785</v>
      </c>
      <c r="D6426" t="s">
        <v>184</v>
      </c>
      <c r="E6426">
        <v>6.0999999999999999E-2</v>
      </c>
      <c r="F6426" t="s">
        <v>931</v>
      </c>
      <c r="G6426" s="784" t="s">
        <v>2245</v>
      </c>
      <c r="H6426" s="784" t="s">
        <v>2246</v>
      </c>
      <c r="I6426" s="784" t="s">
        <v>4991</v>
      </c>
    </row>
    <row r="6427" spans="1:9" hidden="1">
      <c r="A6427" s="784" t="str">
        <f>Table_wabobpsvr_AzureCalc_AzureCalcRateCard[[#This Row],[ServiceName]]&amp;Table_wabobpsvr_AzureCalc_AzureCalcRateCard[[#This Row],[Price_Level]]&amp;Table_wabobpsvr_AzureCalc_AzureCalcRateCard[[#This Row],[Region]]</f>
        <v>Locally Redundant Storage Standard IO - Table/Queue - Tier 3D13</v>
      </c>
      <c r="B6427" s="784">
        <v>13</v>
      </c>
      <c r="C6427" s="784" t="s">
        <v>785</v>
      </c>
      <c r="D6427" s="784" t="s">
        <v>183</v>
      </c>
      <c r="E6427" s="784">
        <v>6.0999999999999999E-2</v>
      </c>
      <c r="F6427" s="784" t="s">
        <v>931</v>
      </c>
      <c r="G6427" s="784" t="s">
        <v>2245</v>
      </c>
      <c r="H6427" s="784" t="s">
        <v>2246</v>
      </c>
      <c r="I6427" s="784" t="s">
        <v>4991</v>
      </c>
    </row>
    <row r="6428" spans="1:9" hidden="1">
      <c r="A6428" t="str">
        <f>Table_wabobpsvr_AzureCalc_AzureCalcRateCard[[#This Row],[ServiceName]]&amp;Table_wabobpsvr_AzureCalc_AzureCalcRateCard[[#This Row],[Price_Level]]&amp;Table_wabobpsvr_AzureCalc_AzureCalcRateCard[[#This Row],[Region]]</f>
        <v>Locally Redundant Storage Standard IO - Table/Queue - Tier 4MOSP13</v>
      </c>
      <c r="B6428">
        <v>13</v>
      </c>
      <c r="C6428" t="s">
        <v>785</v>
      </c>
      <c r="D6428" t="s">
        <v>627</v>
      </c>
      <c r="E6428">
        <v>7.4999999999999997E-2</v>
      </c>
      <c r="F6428" t="s">
        <v>932</v>
      </c>
      <c r="G6428" s="784" t="s">
        <v>4431</v>
      </c>
      <c r="H6428" s="784" t="s">
        <v>4431</v>
      </c>
      <c r="I6428" s="784" t="s">
        <v>4991</v>
      </c>
    </row>
    <row r="6429" spans="1:9" hidden="1">
      <c r="A6429" s="784" t="str">
        <f>Table_wabobpsvr_AzureCalc_AzureCalcRateCard[[#This Row],[ServiceName]]&amp;Table_wabobpsvr_AzureCalc_AzureCalcRateCard[[#This Row],[Price_Level]]&amp;Table_wabobpsvr_AzureCalc_AzureCalcRateCard[[#This Row],[Region]]</f>
        <v>Locally Redundant Storage Standard IO - Table/Queue - Tier 4A13</v>
      </c>
      <c r="B6429" s="784">
        <v>13</v>
      </c>
      <c r="C6429" s="784" t="s">
        <v>785</v>
      </c>
      <c r="D6429" s="784" t="s">
        <v>181</v>
      </c>
      <c r="E6429" s="784">
        <v>6.0999999999999999E-2</v>
      </c>
      <c r="F6429" s="784" t="s">
        <v>932</v>
      </c>
      <c r="G6429" s="784" t="s">
        <v>2245</v>
      </c>
      <c r="H6429" s="784" t="s">
        <v>2246</v>
      </c>
      <c r="I6429" s="784" t="s">
        <v>4991</v>
      </c>
    </row>
    <row r="6430" spans="1:9" hidden="1">
      <c r="A6430" t="str">
        <f>Table_wabobpsvr_AzureCalc_AzureCalcRateCard[[#This Row],[ServiceName]]&amp;Table_wabobpsvr_AzureCalc_AzureCalcRateCard[[#This Row],[Price_Level]]&amp;Table_wabobpsvr_AzureCalc_AzureCalcRateCard[[#This Row],[Region]]</f>
        <v>Locally Redundant Storage Standard IO - Table/Queue - Tier 4B13</v>
      </c>
      <c r="B6430">
        <v>13</v>
      </c>
      <c r="C6430" t="s">
        <v>785</v>
      </c>
      <c r="D6430" t="s">
        <v>182</v>
      </c>
      <c r="E6430">
        <v>6.0999999999999999E-2</v>
      </c>
      <c r="F6430" t="s">
        <v>932</v>
      </c>
      <c r="G6430" s="784" t="s">
        <v>2245</v>
      </c>
      <c r="H6430" s="784" t="s">
        <v>2246</v>
      </c>
      <c r="I6430" s="784" t="s">
        <v>4991</v>
      </c>
    </row>
    <row r="6431" spans="1:9" hidden="1">
      <c r="A6431" t="str">
        <f>Table_wabobpsvr_AzureCalc_AzureCalcRateCard[[#This Row],[ServiceName]]&amp;Table_wabobpsvr_AzureCalc_AzureCalcRateCard[[#This Row],[Price_Level]]&amp;Table_wabobpsvr_AzureCalc_AzureCalcRateCard[[#This Row],[Region]]</f>
        <v>Locally Redundant Storage Standard IO - Table/Queue - Tier 4C13</v>
      </c>
      <c r="B6431">
        <v>13</v>
      </c>
      <c r="C6431" t="s">
        <v>785</v>
      </c>
      <c r="D6431" t="s">
        <v>184</v>
      </c>
      <c r="E6431">
        <v>6.0999999999999999E-2</v>
      </c>
      <c r="F6431" t="s">
        <v>932</v>
      </c>
      <c r="G6431" s="784" t="s">
        <v>2245</v>
      </c>
      <c r="H6431" s="784" t="s">
        <v>2246</v>
      </c>
      <c r="I6431" s="784" t="s">
        <v>4991</v>
      </c>
    </row>
    <row r="6432" spans="1:9" hidden="1">
      <c r="A6432" t="str">
        <f>Table_wabobpsvr_AzureCalc_AzureCalcRateCard[[#This Row],[ServiceName]]&amp;Table_wabobpsvr_AzureCalc_AzureCalcRateCard[[#This Row],[Price_Level]]&amp;Table_wabobpsvr_AzureCalc_AzureCalcRateCard[[#This Row],[Region]]</f>
        <v>Locally Redundant Storage Standard IO - Table/Queue - Tier 4D13</v>
      </c>
      <c r="B6432">
        <v>13</v>
      </c>
      <c r="C6432" t="s">
        <v>785</v>
      </c>
      <c r="D6432" t="s">
        <v>183</v>
      </c>
      <c r="E6432">
        <v>6.0999999999999999E-2</v>
      </c>
      <c r="F6432" t="s">
        <v>932</v>
      </c>
      <c r="G6432" s="784" t="s">
        <v>2245</v>
      </c>
      <c r="H6432" s="784" t="s">
        <v>2246</v>
      </c>
      <c r="I6432" s="784" t="s">
        <v>4991</v>
      </c>
    </row>
    <row r="6433" spans="1:9" hidden="1">
      <c r="A6433" s="784" t="str">
        <f>Table_wabobpsvr_AzureCalc_AzureCalcRateCard[[#This Row],[ServiceName]]&amp;Table_wabobpsvr_AzureCalc_AzureCalcRateCard[[#This Row],[Price_Level]]&amp;Table_wabobpsvr_AzureCalc_AzureCalcRateCard[[#This Row],[Region]]</f>
        <v>Locally Redundant Storage Standard IO - Table/Queue - Tier 5MOSP13</v>
      </c>
      <c r="B6433" s="784">
        <v>13</v>
      </c>
      <c r="C6433" s="784" t="s">
        <v>785</v>
      </c>
      <c r="D6433" s="784" t="s">
        <v>627</v>
      </c>
      <c r="E6433" s="784">
        <v>6.0999999999999999E-2</v>
      </c>
      <c r="F6433" s="784" t="s">
        <v>933</v>
      </c>
      <c r="G6433" s="784" t="s">
        <v>4431</v>
      </c>
      <c r="H6433" s="784" t="s">
        <v>4431</v>
      </c>
      <c r="I6433" s="784" t="s">
        <v>4991</v>
      </c>
    </row>
    <row r="6434" spans="1:9" hidden="1">
      <c r="A6434" t="str">
        <f>Table_wabobpsvr_AzureCalc_AzureCalcRateCard[[#This Row],[ServiceName]]&amp;Table_wabobpsvr_AzureCalc_AzureCalcRateCard[[#This Row],[Price_Level]]&amp;Table_wabobpsvr_AzureCalc_AzureCalcRateCard[[#This Row],[Region]]</f>
        <v>Locally Redundant Storage Standard IO - Table/Queue - Tier 5A13</v>
      </c>
      <c r="B6434">
        <v>13</v>
      </c>
      <c r="C6434" t="s">
        <v>785</v>
      </c>
      <c r="D6434" t="s">
        <v>181</v>
      </c>
      <c r="E6434">
        <v>6.0999999999999999E-2</v>
      </c>
      <c r="F6434" t="s">
        <v>933</v>
      </c>
      <c r="G6434" s="784" t="s">
        <v>2245</v>
      </c>
      <c r="H6434" s="784" t="s">
        <v>2246</v>
      </c>
      <c r="I6434" s="784" t="s">
        <v>4991</v>
      </c>
    </row>
    <row r="6435" spans="1:9" hidden="1">
      <c r="A6435" s="784" t="str">
        <f>Table_wabobpsvr_AzureCalc_AzureCalcRateCard[[#This Row],[ServiceName]]&amp;Table_wabobpsvr_AzureCalc_AzureCalcRateCard[[#This Row],[Price_Level]]&amp;Table_wabobpsvr_AzureCalc_AzureCalcRateCard[[#This Row],[Region]]</f>
        <v>Locally Redundant Storage Standard IO - Table/Queue - Tier 5B13</v>
      </c>
      <c r="B6435" s="784">
        <v>13</v>
      </c>
      <c r="C6435" s="784" t="s">
        <v>785</v>
      </c>
      <c r="D6435" s="784" t="s">
        <v>182</v>
      </c>
      <c r="E6435" s="784">
        <v>6.0999999999999999E-2</v>
      </c>
      <c r="F6435" s="784" t="s">
        <v>933</v>
      </c>
      <c r="G6435" s="784" t="s">
        <v>2245</v>
      </c>
      <c r="H6435" s="784" t="s">
        <v>2246</v>
      </c>
      <c r="I6435" s="784" t="s">
        <v>4991</v>
      </c>
    </row>
    <row r="6436" spans="1:9" hidden="1">
      <c r="A6436" s="784" t="str">
        <f>Table_wabobpsvr_AzureCalc_AzureCalcRateCard[[#This Row],[ServiceName]]&amp;Table_wabobpsvr_AzureCalc_AzureCalcRateCard[[#This Row],[Price_Level]]&amp;Table_wabobpsvr_AzureCalc_AzureCalcRateCard[[#This Row],[Region]]</f>
        <v>Locally Redundant Storage Standard IO - Table/Queue - Tier 5C13</v>
      </c>
      <c r="B6436" s="784">
        <v>13</v>
      </c>
      <c r="C6436" s="784" t="s">
        <v>785</v>
      </c>
      <c r="D6436" s="784" t="s">
        <v>184</v>
      </c>
      <c r="E6436" s="784">
        <v>6.0999999999999999E-2</v>
      </c>
      <c r="F6436" s="784" t="s">
        <v>933</v>
      </c>
      <c r="G6436" s="784" t="s">
        <v>2245</v>
      </c>
      <c r="H6436" s="784" t="s">
        <v>2246</v>
      </c>
      <c r="I6436" s="784" t="s">
        <v>4991</v>
      </c>
    </row>
    <row r="6437" spans="1:9" hidden="1">
      <c r="A6437" s="784" t="str">
        <f>Table_wabobpsvr_AzureCalc_AzureCalcRateCard[[#This Row],[ServiceName]]&amp;Table_wabobpsvr_AzureCalc_AzureCalcRateCard[[#This Row],[Price_Level]]&amp;Table_wabobpsvr_AzureCalc_AzureCalcRateCard[[#This Row],[Region]]</f>
        <v>Locally Redundant Storage Standard IO - Table/Queue - Tier 5D13</v>
      </c>
      <c r="B6437" s="784">
        <v>13</v>
      </c>
      <c r="C6437" s="784" t="s">
        <v>785</v>
      </c>
      <c r="D6437" s="784" t="s">
        <v>183</v>
      </c>
      <c r="E6437" s="784">
        <v>6.0999999999999999E-2</v>
      </c>
      <c r="F6437" s="784" t="s">
        <v>933</v>
      </c>
      <c r="G6437" s="784" t="s">
        <v>2245</v>
      </c>
      <c r="H6437" s="784" t="s">
        <v>2246</v>
      </c>
      <c r="I6437" s="784" t="s">
        <v>4991</v>
      </c>
    </row>
    <row r="6438" spans="1:9" hidden="1">
      <c r="A6438" s="784" t="str">
        <f>Table_wabobpsvr_AzureCalc_AzureCalcRateCard[[#This Row],[ServiceName]]&amp;Table_wabobpsvr_AzureCalc_AzureCalcRateCard[[#This Row],[Price_Level]]&amp;Table_wabobpsvr_AzureCalc_AzureCalcRateCard[[#This Row],[Region]]</f>
        <v>Locally Redundant Storage Standard IO - Table/Queue - Tier 6MOSP13</v>
      </c>
      <c r="B6438" s="784">
        <v>13</v>
      </c>
      <c r="C6438" s="784" t="s">
        <v>785</v>
      </c>
      <c r="D6438" s="784" t="s">
        <v>627</v>
      </c>
      <c r="E6438" s="784">
        <v>6.0999999999999999E-2</v>
      </c>
      <c r="F6438" s="784" t="s">
        <v>934</v>
      </c>
      <c r="G6438" s="784" t="s">
        <v>4431</v>
      </c>
      <c r="H6438" s="784" t="s">
        <v>4431</v>
      </c>
      <c r="I6438" s="784" t="s">
        <v>4991</v>
      </c>
    </row>
    <row r="6439" spans="1:9" hidden="1">
      <c r="A6439" t="str">
        <f>Table_wabobpsvr_AzureCalc_AzureCalcRateCard[[#This Row],[ServiceName]]&amp;Table_wabobpsvr_AzureCalc_AzureCalcRateCard[[#This Row],[Price_Level]]&amp;Table_wabobpsvr_AzureCalc_AzureCalcRateCard[[#This Row],[Region]]</f>
        <v>Locally Redundant Storage Standard IO - Table/Queue - Tier 6A13</v>
      </c>
      <c r="B6439">
        <v>13</v>
      </c>
      <c r="C6439" t="s">
        <v>785</v>
      </c>
      <c r="D6439" t="s">
        <v>181</v>
      </c>
      <c r="E6439">
        <v>6.0999999999999999E-2</v>
      </c>
      <c r="F6439" t="s">
        <v>934</v>
      </c>
      <c r="G6439" s="784" t="s">
        <v>2245</v>
      </c>
      <c r="H6439" s="784" t="s">
        <v>2246</v>
      </c>
      <c r="I6439" s="784" t="s">
        <v>4991</v>
      </c>
    </row>
    <row r="6440" spans="1:9" hidden="1">
      <c r="A6440" t="str">
        <f>Table_wabobpsvr_AzureCalc_AzureCalcRateCard[[#This Row],[ServiceName]]&amp;Table_wabobpsvr_AzureCalc_AzureCalcRateCard[[#This Row],[Price_Level]]&amp;Table_wabobpsvr_AzureCalc_AzureCalcRateCard[[#This Row],[Region]]</f>
        <v>Locally Redundant Storage Standard IO - Table/Queue - Tier 6B13</v>
      </c>
      <c r="B6440">
        <v>13</v>
      </c>
      <c r="C6440" t="s">
        <v>785</v>
      </c>
      <c r="D6440" t="s">
        <v>182</v>
      </c>
      <c r="E6440">
        <v>6.0999999999999999E-2</v>
      </c>
      <c r="F6440" t="s">
        <v>934</v>
      </c>
      <c r="G6440" s="784" t="s">
        <v>2245</v>
      </c>
      <c r="H6440" s="784" t="s">
        <v>2246</v>
      </c>
      <c r="I6440" s="784" t="s">
        <v>4991</v>
      </c>
    </row>
    <row r="6441" spans="1:9" hidden="1">
      <c r="A6441" t="str">
        <f>Table_wabobpsvr_AzureCalc_AzureCalcRateCard[[#This Row],[ServiceName]]&amp;Table_wabobpsvr_AzureCalc_AzureCalcRateCard[[#This Row],[Price_Level]]&amp;Table_wabobpsvr_AzureCalc_AzureCalcRateCard[[#This Row],[Region]]</f>
        <v>Locally Redundant Storage Standard IO - Table/Queue - Tier 6C13</v>
      </c>
      <c r="B6441">
        <v>13</v>
      </c>
      <c r="C6441" t="s">
        <v>785</v>
      </c>
      <c r="D6441" t="s">
        <v>184</v>
      </c>
      <c r="E6441">
        <v>6.0999999999999999E-2</v>
      </c>
      <c r="F6441" t="s">
        <v>934</v>
      </c>
      <c r="G6441" s="784" t="s">
        <v>2245</v>
      </c>
      <c r="H6441" s="784" t="s">
        <v>2246</v>
      </c>
      <c r="I6441" s="784" t="s">
        <v>4991</v>
      </c>
    </row>
    <row r="6442" spans="1:9" hidden="1">
      <c r="A6442" t="str">
        <f>Table_wabobpsvr_AzureCalc_AzureCalcRateCard[[#This Row],[ServiceName]]&amp;Table_wabobpsvr_AzureCalc_AzureCalcRateCard[[#This Row],[Price_Level]]&amp;Table_wabobpsvr_AzureCalc_AzureCalcRateCard[[#This Row],[Region]]</f>
        <v>Locally Redundant Storage Standard IO - Table/Queue - Tier 6D13</v>
      </c>
      <c r="B6442">
        <v>13</v>
      </c>
      <c r="C6442" t="s">
        <v>785</v>
      </c>
      <c r="D6442" t="s">
        <v>183</v>
      </c>
      <c r="E6442">
        <v>6.0999999999999999E-2</v>
      </c>
      <c r="F6442" t="s">
        <v>934</v>
      </c>
      <c r="G6442" s="784" t="s">
        <v>2245</v>
      </c>
      <c r="H6442" s="784" t="s">
        <v>2246</v>
      </c>
      <c r="I6442" s="784" t="s">
        <v>4991</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2MOSP13</v>
      </c>
      <c r="B6443">
        <v>13</v>
      </c>
      <c r="C6443" t="s">
        <v>785</v>
      </c>
      <c r="D6443" t="s">
        <v>627</v>
      </c>
      <c r="E6443">
        <v>0.109</v>
      </c>
      <c r="F6443" t="s">
        <v>919</v>
      </c>
      <c r="G6443" s="784" t="s">
        <v>4431</v>
      </c>
      <c r="H6443" s="784" t="s">
        <v>4431</v>
      </c>
      <c r="I6443" s="784" t="s">
        <v>5882</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2A13</v>
      </c>
      <c r="B6444">
        <v>13</v>
      </c>
      <c r="C6444" t="s">
        <v>785</v>
      </c>
      <c r="D6444" t="s">
        <v>181</v>
      </c>
      <c r="E6444">
        <v>8.2000000000000003E-2</v>
      </c>
      <c r="F6444" t="s">
        <v>919</v>
      </c>
      <c r="G6444" s="784" t="s">
        <v>2074</v>
      </c>
      <c r="H6444" s="784" t="s">
        <v>2075</v>
      </c>
      <c r="I6444" s="784" t="s">
        <v>5882</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2B13</v>
      </c>
      <c r="B6445">
        <v>13</v>
      </c>
      <c r="C6445" t="s">
        <v>785</v>
      </c>
      <c r="D6445" t="s">
        <v>182</v>
      </c>
      <c r="E6445">
        <v>8.2000000000000003E-2</v>
      </c>
      <c r="F6445" t="s">
        <v>919</v>
      </c>
      <c r="G6445" s="784" t="s">
        <v>2074</v>
      </c>
      <c r="H6445" s="784" t="s">
        <v>2075</v>
      </c>
      <c r="I6445" s="784" t="s">
        <v>5882</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2C13</v>
      </c>
      <c r="B6446">
        <v>13</v>
      </c>
      <c r="C6446" t="s">
        <v>785</v>
      </c>
      <c r="D6446" t="s">
        <v>184</v>
      </c>
      <c r="E6446">
        <v>8.2000000000000003E-2</v>
      </c>
      <c r="F6446" t="s">
        <v>919</v>
      </c>
      <c r="G6446" s="784" t="s">
        <v>2074</v>
      </c>
      <c r="H6446" s="784" t="s">
        <v>2075</v>
      </c>
      <c r="I6446" s="784" t="s">
        <v>5882</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2D13</v>
      </c>
      <c r="B6447" s="784">
        <v>13</v>
      </c>
      <c r="C6447" s="784" t="s">
        <v>785</v>
      </c>
      <c r="D6447" s="784" t="s">
        <v>183</v>
      </c>
      <c r="E6447" s="784">
        <v>8.2000000000000003E-2</v>
      </c>
      <c r="F6447" s="784" t="s">
        <v>919</v>
      </c>
      <c r="G6447" s="784" t="s">
        <v>2074</v>
      </c>
      <c r="H6447" s="784" t="s">
        <v>2075</v>
      </c>
      <c r="I6447" s="784" t="s">
        <v>5882</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3MOSP13</v>
      </c>
      <c r="B6448">
        <v>13</v>
      </c>
      <c r="C6448" t="s">
        <v>785</v>
      </c>
      <c r="D6448" t="s">
        <v>627</v>
      </c>
      <c r="E6448">
        <v>9.5000000000000001E-2</v>
      </c>
      <c r="F6448" t="s">
        <v>920</v>
      </c>
      <c r="G6448" s="784" t="s">
        <v>4431</v>
      </c>
      <c r="H6448" s="784" t="s">
        <v>4431</v>
      </c>
      <c r="I6448" s="784" t="s">
        <v>5882</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3A13</v>
      </c>
      <c r="B6449">
        <v>13</v>
      </c>
      <c r="C6449" t="s">
        <v>785</v>
      </c>
      <c r="D6449" t="s">
        <v>181</v>
      </c>
      <c r="E6449">
        <v>8.2000000000000003E-2</v>
      </c>
      <c r="F6449" t="s">
        <v>920</v>
      </c>
      <c r="G6449" s="784" t="s">
        <v>2074</v>
      </c>
      <c r="H6449" s="784" t="s">
        <v>2075</v>
      </c>
      <c r="I6449" s="784" t="s">
        <v>5882</v>
      </c>
    </row>
    <row r="6450" spans="1:9" hidden="1">
      <c r="A6450" t="str">
        <f>Table_wabobpsvr_AzureCalc_AzureCalcRateCard[[#This Row],[ServiceName]]&amp;Table_wabobpsvr_AzureCalc_AzureCalcRateCard[[#This Row],[Price_Level]]&amp;Table_wabobpsvr_AzureCalc_AzureCalcRateCard[[#This Row],[Region]]</f>
        <v>Geo Redundant Storage Standard IO - Table/Queue - Tier 3B13</v>
      </c>
      <c r="B6450">
        <v>13</v>
      </c>
      <c r="C6450" t="s">
        <v>785</v>
      </c>
      <c r="D6450" t="s">
        <v>182</v>
      </c>
      <c r="E6450">
        <v>8.2000000000000003E-2</v>
      </c>
      <c r="F6450" t="s">
        <v>920</v>
      </c>
      <c r="G6450" s="784" t="s">
        <v>2074</v>
      </c>
      <c r="H6450" s="784" t="s">
        <v>2075</v>
      </c>
      <c r="I6450" s="784" t="s">
        <v>5882</v>
      </c>
    </row>
    <row r="6451" spans="1:9" hidden="1">
      <c r="A6451" t="str">
        <f>Table_wabobpsvr_AzureCalc_AzureCalcRateCard[[#This Row],[ServiceName]]&amp;Table_wabobpsvr_AzureCalc_AzureCalcRateCard[[#This Row],[Price_Level]]&amp;Table_wabobpsvr_AzureCalc_AzureCalcRateCard[[#This Row],[Region]]</f>
        <v>Geo Redundant Storage Standard IO - Table/Queue - Tier 3C13</v>
      </c>
      <c r="B6451">
        <v>13</v>
      </c>
      <c r="C6451" t="s">
        <v>785</v>
      </c>
      <c r="D6451" t="s">
        <v>184</v>
      </c>
      <c r="E6451">
        <v>8.2000000000000003E-2</v>
      </c>
      <c r="F6451" t="s">
        <v>920</v>
      </c>
      <c r="G6451" s="784" t="s">
        <v>2074</v>
      </c>
      <c r="H6451" s="784" t="s">
        <v>2075</v>
      </c>
      <c r="I6451" s="784" t="s">
        <v>5882</v>
      </c>
    </row>
    <row r="6452" spans="1:9" hidden="1">
      <c r="A6452" s="784" t="str">
        <f>Table_wabobpsvr_AzureCalc_AzureCalcRateCard[[#This Row],[ServiceName]]&amp;Table_wabobpsvr_AzureCalc_AzureCalcRateCard[[#This Row],[Price_Level]]&amp;Table_wabobpsvr_AzureCalc_AzureCalcRateCard[[#This Row],[Region]]</f>
        <v>Geo Redundant Storage Standard IO - Table/Queue - Tier 3D13</v>
      </c>
      <c r="B6452" s="784">
        <v>13</v>
      </c>
      <c r="C6452" s="784" t="s">
        <v>785</v>
      </c>
      <c r="D6452" s="784" t="s">
        <v>183</v>
      </c>
      <c r="E6452" s="784">
        <v>8.2000000000000003E-2</v>
      </c>
      <c r="F6452" s="784" t="s">
        <v>920</v>
      </c>
      <c r="G6452" s="784" t="s">
        <v>2074</v>
      </c>
      <c r="H6452" s="784" t="s">
        <v>2075</v>
      </c>
      <c r="I6452" s="784" t="s">
        <v>5882</v>
      </c>
    </row>
    <row r="6453" spans="1:9" hidden="1">
      <c r="A6453" t="str">
        <f>Table_wabobpsvr_AzureCalc_AzureCalcRateCard[[#This Row],[ServiceName]]&amp;Table_wabobpsvr_AzureCalc_AzureCalcRateCard[[#This Row],[Price_Level]]&amp;Table_wabobpsvr_AzureCalc_AzureCalcRateCard[[#This Row],[Region]]</f>
        <v>Geo Redundant Storage Standard IO - Table/Queue - Tier 4MOSP13</v>
      </c>
      <c r="B6453">
        <v>13</v>
      </c>
      <c r="C6453" t="s">
        <v>785</v>
      </c>
      <c r="D6453" t="s">
        <v>627</v>
      </c>
      <c r="E6453">
        <v>8.7999999999999995E-2</v>
      </c>
      <c r="F6453" t="s">
        <v>921</v>
      </c>
      <c r="G6453" s="784" t="s">
        <v>4431</v>
      </c>
      <c r="H6453" s="784" t="s">
        <v>4431</v>
      </c>
      <c r="I6453" s="784" t="s">
        <v>5882</v>
      </c>
    </row>
    <row r="6454" spans="1:9" hidden="1">
      <c r="A6454" t="str">
        <f>Table_wabobpsvr_AzureCalc_AzureCalcRateCard[[#This Row],[ServiceName]]&amp;Table_wabobpsvr_AzureCalc_AzureCalcRateCard[[#This Row],[Price_Level]]&amp;Table_wabobpsvr_AzureCalc_AzureCalcRateCard[[#This Row],[Region]]</f>
        <v>Geo Redundant Storage Standard IO - Table/Queue - Tier 4A13</v>
      </c>
      <c r="B6454">
        <v>13</v>
      </c>
      <c r="C6454" t="s">
        <v>785</v>
      </c>
      <c r="D6454" t="s">
        <v>181</v>
      </c>
      <c r="E6454">
        <v>8.2000000000000003E-2</v>
      </c>
      <c r="F6454" t="s">
        <v>921</v>
      </c>
      <c r="G6454" s="784" t="s">
        <v>2074</v>
      </c>
      <c r="H6454" s="784" t="s">
        <v>2075</v>
      </c>
      <c r="I6454" s="784" t="s">
        <v>5882</v>
      </c>
    </row>
    <row r="6455" spans="1:9" hidden="1">
      <c r="A6455" t="str">
        <f>Table_wabobpsvr_AzureCalc_AzureCalcRateCard[[#This Row],[ServiceName]]&amp;Table_wabobpsvr_AzureCalc_AzureCalcRateCard[[#This Row],[Price_Level]]&amp;Table_wabobpsvr_AzureCalc_AzureCalcRateCard[[#This Row],[Region]]</f>
        <v>Geo Redundant Storage Standard IO - Table/Queue - Tier 4B13</v>
      </c>
      <c r="B6455">
        <v>13</v>
      </c>
      <c r="C6455" t="s">
        <v>785</v>
      </c>
      <c r="D6455" t="s">
        <v>182</v>
      </c>
      <c r="E6455">
        <v>8.2000000000000003E-2</v>
      </c>
      <c r="F6455" t="s">
        <v>921</v>
      </c>
      <c r="G6455" s="784" t="s">
        <v>2074</v>
      </c>
      <c r="H6455" s="784" t="s">
        <v>2075</v>
      </c>
      <c r="I6455" s="784" t="s">
        <v>5882</v>
      </c>
    </row>
    <row r="6456" spans="1:9" hidden="1">
      <c r="A6456" t="str">
        <f>Table_wabobpsvr_AzureCalc_AzureCalcRateCard[[#This Row],[ServiceName]]&amp;Table_wabobpsvr_AzureCalc_AzureCalcRateCard[[#This Row],[Price_Level]]&amp;Table_wabobpsvr_AzureCalc_AzureCalcRateCard[[#This Row],[Region]]</f>
        <v>Geo Redundant Storage Standard IO - Table/Queue - Tier 4C13</v>
      </c>
      <c r="B6456">
        <v>13</v>
      </c>
      <c r="C6456" t="s">
        <v>785</v>
      </c>
      <c r="D6456" t="s">
        <v>184</v>
      </c>
      <c r="E6456">
        <v>8.2000000000000003E-2</v>
      </c>
      <c r="F6456" t="s">
        <v>921</v>
      </c>
      <c r="G6456" s="784" t="s">
        <v>2074</v>
      </c>
      <c r="H6456" s="784" t="s">
        <v>2075</v>
      </c>
      <c r="I6456" s="784" t="s">
        <v>5882</v>
      </c>
    </row>
    <row r="6457" spans="1:9" hidden="1">
      <c r="A6457" s="784" t="str">
        <f>Table_wabobpsvr_AzureCalc_AzureCalcRateCard[[#This Row],[ServiceName]]&amp;Table_wabobpsvr_AzureCalc_AzureCalcRateCard[[#This Row],[Price_Level]]&amp;Table_wabobpsvr_AzureCalc_AzureCalcRateCard[[#This Row],[Region]]</f>
        <v>Geo Redundant Storage Standard IO - Table/Queue - Tier 4D13</v>
      </c>
      <c r="B6457" s="784">
        <v>13</v>
      </c>
      <c r="C6457" s="784" t="s">
        <v>785</v>
      </c>
      <c r="D6457" s="784" t="s">
        <v>183</v>
      </c>
      <c r="E6457" s="784">
        <v>8.2000000000000003E-2</v>
      </c>
      <c r="F6457" s="784" t="s">
        <v>921</v>
      </c>
      <c r="G6457" s="784" t="s">
        <v>2074</v>
      </c>
      <c r="H6457" s="784" t="s">
        <v>2075</v>
      </c>
      <c r="I6457" s="784" t="s">
        <v>5882</v>
      </c>
    </row>
    <row r="6458" spans="1:9" hidden="1">
      <c r="A6458" t="str">
        <f>Table_wabobpsvr_AzureCalc_AzureCalcRateCard[[#This Row],[ServiceName]]&amp;Table_wabobpsvr_AzureCalc_AzureCalcRateCard[[#This Row],[Price_Level]]&amp;Table_wabobpsvr_AzureCalc_AzureCalcRateCard[[#This Row],[Region]]</f>
        <v>Geo Redundant Storage Standard IO - Table/Queue - Tier 5MOSP13</v>
      </c>
      <c r="B6458">
        <v>13</v>
      </c>
      <c r="C6458" t="s">
        <v>785</v>
      </c>
      <c r="D6458" t="s">
        <v>627</v>
      </c>
      <c r="E6458">
        <v>8.2000000000000003E-2</v>
      </c>
      <c r="F6458" t="s">
        <v>922</v>
      </c>
      <c r="G6458" s="784" t="s">
        <v>4431</v>
      </c>
      <c r="H6458" s="784" t="s">
        <v>4431</v>
      </c>
      <c r="I6458" s="784" t="s">
        <v>5882</v>
      </c>
    </row>
    <row r="6459" spans="1:9" hidden="1">
      <c r="A6459" t="str">
        <f>Table_wabobpsvr_AzureCalc_AzureCalcRateCard[[#This Row],[ServiceName]]&amp;Table_wabobpsvr_AzureCalc_AzureCalcRateCard[[#This Row],[Price_Level]]&amp;Table_wabobpsvr_AzureCalc_AzureCalcRateCard[[#This Row],[Region]]</f>
        <v>Geo Redundant Storage Standard IO - Table/Queue - Tier 5A13</v>
      </c>
      <c r="B6459">
        <v>13</v>
      </c>
      <c r="C6459" t="s">
        <v>785</v>
      </c>
      <c r="D6459" t="s">
        <v>181</v>
      </c>
      <c r="E6459">
        <v>8.2000000000000003E-2</v>
      </c>
      <c r="F6459" t="s">
        <v>922</v>
      </c>
      <c r="G6459" s="784" t="s">
        <v>2074</v>
      </c>
      <c r="H6459" s="784" t="s">
        <v>2075</v>
      </c>
      <c r="I6459" s="784" t="s">
        <v>5882</v>
      </c>
    </row>
    <row r="6460" spans="1:9" hidden="1">
      <c r="A6460" t="str">
        <f>Table_wabobpsvr_AzureCalc_AzureCalcRateCard[[#This Row],[ServiceName]]&amp;Table_wabobpsvr_AzureCalc_AzureCalcRateCard[[#This Row],[Price_Level]]&amp;Table_wabobpsvr_AzureCalc_AzureCalcRateCard[[#This Row],[Region]]</f>
        <v>Geo Redundant Storage Standard IO - Table/Queue - Tier 5B13</v>
      </c>
      <c r="B6460">
        <v>13</v>
      </c>
      <c r="C6460" t="s">
        <v>785</v>
      </c>
      <c r="D6460" t="s">
        <v>182</v>
      </c>
      <c r="E6460">
        <v>8.2000000000000003E-2</v>
      </c>
      <c r="F6460" t="s">
        <v>922</v>
      </c>
      <c r="G6460" s="784" t="s">
        <v>2074</v>
      </c>
      <c r="H6460" s="784" t="s">
        <v>2075</v>
      </c>
      <c r="I6460" s="784" t="s">
        <v>5882</v>
      </c>
    </row>
    <row r="6461" spans="1:9" hidden="1">
      <c r="A6461" t="str">
        <f>Table_wabobpsvr_AzureCalc_AzureCalcRateCard[[#This Row],[ServiceName]]&amp;Table_wabobpsvr_AzureCalc_AzureCalcRateCard[[#This Row],[Price_Level]]&amp;Table_wabobpsvr_AzureCalc_AzureCalcRateCard[[#This Row],[Region]]</f>
        <v>Geo Redundant Storage Standard IO - Table/Queue - Tier 5C13</v>
      </c>
      <c r="B6461">
        <v>13</v>
      </c>
      <c r="C6461" t="s">
        <v>785</v>
      </c>
      <c r="D6461" t="s">
        <v>184</v>
      </c>
      <c r="E6461">
        <v>8.2000000000000003E-2</v>
      </c>
      <c r="F6461" t="s">
        <v>922</v>
      </c>
      <c r="G6461" s="784" t="s">
        <v>2074</v>
      </c>
      <c r="H6461" s="784" t="s">
        <v>2075</v>
      </c>
      <c r="I6461" s="784" t="s">
        <v>5882</v>
      </c>
    </row>
    <row r="6462" spans="1:9" hidden="1">
      <c r="A6462" t="str">
        <f>Table_wabobpsvr_AzureCalc_AzureCalcRateCard[[#This Row],[ServiceName]]&amp;Table_wabobpsvr_AzureCalc_AzureCalcRateCard[[#This Row],[Price_Level]]&amp;Table_wabobpsvr_AzureCalc_AzureCalcRateCard[[#This Row],[Region]]</f>
        <v>Geo Redundant Storage Standard IO - Table/Queue - Tier 5D13</v>
      </c>
      <c r="B6462">
        <v>13</v>
      </c>
      <c r="C6462" t="s">
        <v>785</v>
      </c>
      <c r="D6462" t="s">
        <v>183</v>
      </c>
      <c r="E6462">
        <v>8.2000000000000003E-2</v>
      </c>
      <c r="F6462" t="s">
        <v>922</v>
      </c>
      <c r="G6462" s="784" t="s">
        <v>2074</v>
      </c>
      <c r="H6462" s="784" t="s">
        <v>2075</v>
      </c>
      <c r="I6462" s="784" t="s">
        <v>5882</v>
      </c>
    </row>
    <row r="6463" spans="1:9" hidden="1">
      <c r="A6463" t="str">
        <f>Table_wabobpsvr_AzureCalc_AzureCalcRateCard[[#This Row],[ServiceName]]&amp;Table_wabobpsvr_AzureCalc_AzureCalcRateCard[[#This Row],[Price_Level]]&amp;Table_wabobpsvr_AzureCalc_AzureCalcRateCard[[#This Row],[Region]]</f>
        <v>Geo Redundant Storage Standard IO - Table/Queue - Tier 6MOSP13</v>
      </c>
      <c r="B6463">
        <v>13</v>
      </c>
      <c r="C6463" t="s">
        <v>785</v>
      </c>
      <c r="D6463" t="s">
        <v>627</v>
      </c>
      <c r="E6463">
        <v>8.2000000000000003E-2</v>
      </c>
      <c r="F6463" t="s">
        <v>923</v>
      </c>
      <c r="G6463" s="784" t="s">
        <v>4431</v>
      </c>
      <c r="H6463" s="784" t="s">
        <v>4431</v>
      </c>
      <c r="I6463" s="784" t="s">
        <v>5882</v>
      </c>
    </row>
    <row r="6464" spans="1:9" hidden="1">
      <c r="A6464" t="str">
        <f>Table_wabobpsvr_AzureCalc_AzureCalcRateCard[[#This Row],[ServiceName]]&amp;Table_wabobpsvr_AzureCalc_AzureCalcRateCard[[#This Row],[Price_Level]]&amp;Table_wabobpsvr_AzureCalc_AzureCalcRateCard[[#This Row],[Region]]</f>
        <v>Geo Redundant Storage Standard IO - Table/Queue - Tier 6A13</v>
      </c>
      <c r="B6464">
        <v>13</v>
      </c>
      <c r="C6464" t="s">
        <v>785</v>
      </c>
      <c r="D6464" t="s">
        <v>181</v>
      </c>
      <c r="E6464">
        <v>8.2000000000000003E-2</v>
      </c>
      <c r="F6464" t="s">
        <v>923</v>
      </c>
      <c r="G6464" s="784" t="s">
        <v>2074</v>
      </c>
      <c r="H6464" s="784" t="s">
        <v>2075</v>
      </c>
      <c r="I6464" s="784" t="s">
        <v>5882</v>
      </c>
    </row>
    <row r="6465" spans="1:9" hidden="1">
      <c r="A6465" t="str">
        <f>Table_wabobpsvr_AzureCalc_AzureCalcRateCard[[#This Row],[ServiceName]]&amp;Table_wabobpsvr_AzureCalc_AzureCalcRateCard[[#This Row],[Price_Level]]&amp;Table_wabobpsvr_AzureCalc_AzureCalcRateCard[[#This Row],[Region]]</f>
        <v>Geo Redundant Storage Standard IO - Table/Queue - Tier 6B13</v>
      </c>
      <c r="B6465">
        <v>13</v>
      </c>
      <c r="C6465" t="s">
        <v>785</v>
      </c>
      <c r="D6465" t="s">
        <v>182</v>
      </c>
      <c r="E6465">
        <v>8.2000000000000003E-2</v>
      </c>
      <c r="F6465" t="s">
        <v>923</v>
      </c>
      <c r="G6465" s="784" t="s">
        <v>2074</v>
      </c>
      <c r="H6465" s="784" t="s">
        <v>2075</v>
      </c>
      <c r="I6465" s="784" t="s">
        <v>5882</v>
      </c>
    </row>
    <row r="6466" spans="1:9" hidden="1">
      <c r="A6466" t="str">
        <f>Table_wabobpsvr_AzureCalc_AzureCalcRateCard[[#This Row],[ServiceName]]&amp;Table_wabobpsvr_AzureCalc_AzureCalcRateCard[[#This Row],[Price_Level]]&amp;Table_wabobpsvr_AzureCalc_AzureCalcRateCard[[#This Row],[Region]]</f>
        <v>Geo Redundant Storage Standard IO - Table/Queue - Tier 6C13</v>
      </c>
      <c r="B6466">
        <v>13</v>
      </c>
      <c r="C6466" t="s">
        <v>785</v>
      </c>
      <c r="D6466" t="s">
        <v>184</v>
      </c>
      <c r="E6466">
        <v>8.2000000000000003E-2</v>
      </c>
      <c r="F6466" t="s">
        <v>923</v>
      </c>
      <c r="G6466" s="784" t="s">
        <v>2074</v>
      </c>
      <c r="H6466" s="784" t="s">
        <v>2075</v>
      </c>
      <c r="I6466" s="784" t="s">
        <v>5882</v>
      </c>
    </row>
    <row r="6467" spans="1:9" hidden="1">
      <c r="A6467" t="str">
        <f>Table_wabobpsvr_AzureCalc_AzureCalcRateCard[[#This Row],[ServiceName]]&amp;Table_wabobpsvr_AzureCalc_AzureCalcRateCard[[#This Row],[Price_Level]]&amp;Table_wabobpsvr_AzureCalc_AzureCalcRateCard[[#This Row],[Region]]</f>
        <v>Geo Redundant Storage Standard IO - Table/Queue - Tier 6D13</v>
      </c>
      <c r="B6467">
        <v>13</v>
      </c>
      <c r="C6467" t="s">
        <v>785</v>
      </c>
      <c r="D6467" t="s">
        <v>183</v>
      </c>
      <c r="E6467">
        <v>8.2000000000000003E-2</v>
      </c>
      <c r="F6467" t="s">
        <v>923</v>
      </c>
      <c r="G6467" s="784" t="s">
        <v>2074</v>
      </c>
      <c r="H6467" s="784" t="s">
        <v>2075</v>
      </c>
      <c r="I6467" s="784" t="s">
        <v>5882</v>
      </c>
    </row>
    <row r="6468" spans="1:9" hidden="1">
      <c r="A6468" t="str">
        <f>Table_wabobpsvr_AzureCalc_AzureCalcRateCard[[#This Row],[ServiceName]]&amp;Table_wabobpsvr_AzureCalc_AzureCalcRateCard[[#This Row],[Price_Level]]&amp;Table_wabobpsvr_AzureCalc_AzureCalcRateCard[[#This Row],[Region]]</f>
        <v>Read-Access Geo Redundant Storage Standard IO - Table/Queue - Tier 2MOSP13</v>
      </c>
      <c r="B6468">
        <v>13</v>
      </c>
      <c r="C6468" t="s">
        <v>785</v>
      </c>
      <c r="D6468" t="s">
        <v>627</v>
      </c>
      <c r="E6468">
        <v>0.13600000000000001</v>
      </c>
      <c r="F6468" t="s">
        <v>924</v>
      </c>
      <c r="G6468" s="784" t="s">
        <v>4431</v>
      </c>
      <c r="H6468" s="784" t="s">
        <v>4431</v>
      </c>
      <c r="I6468" s="784" t="s">
        <v>5883</v>
      </c>
    </row>
    <row r="6469" spans="1:9" hidden="1">
      <c r="A6469" t="str">
        <f>Table_wabobpsvr_AzureCalc_AzureCalcRateCard[[#This Row],[ServiceName]]&amp;Table_wabobpsvr_AzureCalc_AzureCalcRateCard[[#This Row],[Price_Level]]&amp;Table_wabobpsvr_AzureCalc_AzureCalcRateCard[[#This Row],[Region]]</f>
        <v>Read-Access Geo Redundant Storage Standard IO - Table/Queue - Tier 2A13</v>
      </c>
      <c r="B6469">
        <v>13</v>
      </c>
      <c r="C6469" t="s">
        <v>785</v>
      </c>
      <c r="D6469" t="s">
        <v>181</v>
      </c>
      <c r="E6469">
        <v>0.10199999999999999</v>
      </c>
      <c r="F6469" t="s">
        <v>924</v>
      </c>
      <c r="G6469" s="784" t="s">
        <v>1948</v>
      </c>
      <c r="H6469" s="784" t="s">
        <v>1949</v>
      </c>
      <c r="I6469" s="784" t="s">
        <v>5883</v>
      </c>
    </row>
    <row r="6470" spans="1:9" hidden="1">
      <c r="A6470" t="str">
        <f>Table_wabobpsvr_AzureCalc_AzureCalcRateCard[[#This Row],[ServiceName]]&amp;Table_wabobpsvr_AzureCalc_AzureCalcRateCard[[#This Row],[Price_Level]]&amp;Table_wabobpsvr_AzureCalc_AzureCalcRateCard[[#This Row],[Region]]</f>
        <v>Read-Access Geo Redundant Storage Standard IO - Table/Queue - Tier 2B13</v>
      </c>
      <c r="B6470">
        <v>13</v>
      </c>
      <c r="C6470" t="s">
        <v>785</v>
      </c>
      <c r="D6470" t="s">
        <v>182</v>
      </c>
      <c r="E6470">
        <v>0.10199999999999999</v>
      </c>
      <c r="F6470" t="s">
        <v>924</v>
      </c>
      <c r="G6470" s="784" t="s">
        <v>1948</v>
      </c>
      <c r="H6470" s="784" t="s">
        <v>1949</v>
      </c>
      <c r="I6470" s="784" t="s">
        <v>5883</v>
      </c>
    </row>
    <row r="6471" spans="1:9" hidden="1">
      <c r="A6471" t="str">
        <f>Table_wabobpsvr_AzureCalc_AzureCalcRateCard[[#This Row],[ServiceName]]&amp;Table_wabobpsvr_AzureCalc_AzureCalcRateCard[[#This Row],[Price_Level]]&amp;Table_wabobpsvr_AzureCalc_AzureCalcRateCard[[#This Row],[Region]]</f>
        <v>Read-Access Geo Redundant Storage Standard IO - Table/Queue - Tier 2C13</v>
      </c>
      <c r="B6471">
        <v>13</v>
      </c>
      <c r="C6471" t="s">
        <v>785</v>
      </c>
      <c r="D6471" t="s">
        <v>184</v>
      </c>
      <c r="E6471">
        <v>0.10199999999999999</v>
      </c>
      <c r="F6471" t="s">
        <v>924</v>
      </c>
      <c r="G6471" s="784" t="s">
        <v>1948</v>
      </c>
      <c r="H6471" s="784" t="s">
        <v>1949</v>
      </c>
      <c r="I6471" s="784" t="s">
        <v>5883</v>
      </c>
    </row>
    <row r="6472" spans="1:9" hidden="1">
      <c r="A6472" t="str">
        <f>Table_wabobpsvr_AzureCalc_AzureCalcRateCard[[#This Row],[ServiceName]]&amp;Table_wabobpsvr_AzureCalc_AzureCalcRateCard[[#This Row],[Price_Level]]&amp;Table_wabobpsvr_AzureCalc_AzureCalcRateCard[[#This Row],[Region]]</f>
        <v>Read-Access Geo Redundant Storage Standard IO - Table/Queue - Tier 2D13</v>
      </c>
      <c r="B6472">
        <v>13</v>
      </c>
      <c r="C6472" t="s">
        <v>785</v>
      </c>
      <c r="D6472" t="s">
        <v>183</v>
      </c>
      <c r="E6472">
        <v>0.10199999999999999</v>
      </c>
      <c r="F6472" t="s">
        <v>924</v>
      </c>
      <c r="G6472" s="784" t="s">
        <v>1948</v>
      </c>
      <c r="H6472" s="784" t="s">
        <v>1949</v>
      </c>
      <c r="I6472" s="784" t="s">
        <v>5883</v>
      </c>
    </row>
    <row r="6473" spans="1:9" hidden="1">
      <c r="A6473" t="str">
        <f>Table_wabobpsvr_AzureCalc_AzureCalcRateCard[[#This Row],[ServiceName]]&amp;Table_wabobpsvr_AzureCalc_AzureCalcRateCard[[#This Row],[Price_Level]]&amp;Table_wabobpsvr_AzureCalc_AzureCalcRateCard[[#This Row],[Region]]</f>
        <v>Read-Access Geo Redundant Storage Standard IO - Table/Queue - Tier 3MOSP13</v>
      </c>
      <c r="B6473">
        <v>13</v>
      </c>
      <c r="C6473" t="s">
        <v>785</v>
      </c>
      <c r="D6473" t="s">
        <v>627</v>
      </c>
      <c r="E6473">
        <v>0.122</v>
      </c>
      <c r="F6473" t="s">
        <v>925</v>
      </c>
      <c r="G6473" s="784" t="s">
        <v>4431</v>
      </c>
      <c r="H6473" s="784" t="s">
        <v>4431</v>
      </c>
      <c r="I6473" s="784" t="s">
        <v>5883</v>
      </c>
    </row>
    <row r="6474" spans="1:9" hidden="1">
      <c r="A6474" t="str">
        <f>Table_wabobpsvr_AzureCalc_AzureCalcRateCard[[#This Row],[ServiceName]]&amp;Table_wabobpsvr_AzureCalc_AzureCalcRateCard[[#This Row],[Price_Level]]&amp;Table_wabobpsvr_AzureCalc_AzureCalcRateCard[[#This Row],[Region]]</f>
        <v>A7 VM (Windows)D6</v>
      </c>
      <c r="B6474">
        <v>6</v>
      </c>
      <c r="C6474" t="s">
        <v>701</v>
      </c>
      <c r="D6474" t="s">
        <v>183</v>
      </c>
      <c r="E6474">
        <v>0.8448</v>
      </c>
      <c r="F6474" t="s">
        <v>715</v>
      </c>
      <c r="G6474" s="784" t="s">
        <v>2199</v>
      </c>
      <c r="H6474" s="784" t="s">
        <v>2200</v>
      </c>
      <c r="I6474" s="784" t="s">
        <v>5353</v>
      </c>
    </row>
    <row r="6475" spans="1:9" hidden="1">
      <c r="A6475" t="str">
        <f>Table_wabobpsvr_AzureCalc_AzureCalcRateCard[[#This Row],[ServiceName]]&amp;Table_wabobpsvr_AzureCalc_AzureCalcRateCard[[#This Row],[Price_Level]]&amp;Table_wabobpsvr_AzureCalc_AzureCalcRateCard[[#This Row],[Region]]</f>
        <v>A7 VM (Windows)MOSP4</v>
      </c>
      <c r="B6475">
        <v>4</v>
      </c>
      <c r="C6475" t="s">
        <v>701</v>
      </c>
      <c r="D6475" t="s">
        <v>627</v>
      </c>
      <c r="E6475">
        <v>1.32</v>
      </c>
      <c r="F6475" t="s">
        <v>715</v>
      </c>
      <c r="G6475" s="784" t="s">
        <v>4431</v>
      </c>
      <c r="H6475" s="784" t="s">
        <v>4431</v>
      </c>
      <c r="I6475" s="784" t="s">
        <v>5884</v>
      </c>
    </row>
    <row r="6476" spans="1:9" hidden="1">
      <c r="A6476" t="str">
        <f>Table_wabobpsvr_AzureCalc_AzureCalcRateCard[[#This Row],[ServiceName]]&amp;Table_wabobpsvr_AzureCalc_AzureCalcRateCard[[#This Row],[Price_Level]]&amp;Table_wabobpsvr_AzureCalc_AzureCalcRateCard[[#This Row],[Region]]</f>
        <v>A7 VM (Windows)A4</v>
      </c>
      <c r="B6476">
        <v>4</v>
      </c>
      <c r="C6476" t="s">
        <v>701</v>
      </c>
      <c r="D6476" t="s">
        <v>181</v>
      </c>
      <c r="E6476">
        <v>0.96360000000000001</v>
      </c>
      <c r="F6476" t="s">
        <v>715</v>
      </c>
      <c r="G6476" s="784" t="s">
        <v>2247</v>
      </c>
      <c r="H6476" s="784" t="s">
        <v>2248</v>
      </c>
      <c r="I6476" s="784" t="s">
        <v>5884</v>
      </c>
    </row>
    <row r="6477" spans="1:9" hidden="1">
      <c r="A6477" t="str">
        <f>Table_wabobpsvr_AzureCalc_AzureCalcRateCard[[#This Row],[ServiceName]]&amp;Table_wabobpsvr_AzureCalc_AzureCalcRateCard[[#This Row],[Price_Level]]&amp;Table_wabobpsvr_AzureCalc_AzureCalcRateCard[[#This Row],[Region]]</f>
        <v>A7 VM (Windows)B4</v>
      </c>
      <c r="B6477">
        <v>4</v>
      </c>
      <c r="C6477" t="s">
        <v>701</v>
      </c>
      <c r="D6477" t="s">
        <v>182</v>
      </c>
      <c r="E6477">
        <v>0.92400000000000004</v>
      </c>
      <c r="F6477" t="s">
        <v>715</v>
      </c>
      <c r="G6477" s="784" t="s">
        <v>2247</v>
      </c>
      <c r="H6477" s="784" t="s">
        <v>2248</v>
      </c>
      <c r="I6477" s="784" t="s">
        <v>5884</v>
      </c>
    </row>
    <row r="6478" spans="1:9" hidden="1">
      <c r="A6478" t="str">
        <f>Table_wabobpsvr_AzureCalc_AzureCalcRateCard[[#This Row],[ServiceName]]&amp;Table_wabobpsvr_AzureCalc_AzureCalcRateCard[[#This Row],[Price_Level]]&amp;Table_wabobpsvr_AzureCalc_AzureCalcRateCard[[#This Row],[Region]]</f>
        <v>A7 VM (Windows)C4</v>
      </c>
      <c r="B6478">
        <v>4</v>
      </c>
      <c r="C6478" t="s">
        <v>701</v>
      </c>
      <c r="D6478" t="s">
        <v>184</v>
      </c>
      <c r="E6478">
        <v>0.88439999999999996</v>
      </c>
      <c r="F6478" t="s">
        <v>715</v>
      </c>
      <c r="G6478" s="784" t="s">
        <v>2247</v>
      </c>
      <c r="H6478" s="784" t="s">
        <v>2248</v>
      </c>
      <c r="I6478" s="784" t="s">
        <v>5884</v>
      </c>
    </row>
    <row r="6479" spans="1:9" hidden="1">
      <c r="A6479" s="784" t="str">
        <f>Table_wabobpsvr_AzureCalc_AzureCalcRateCard[[#This Row],[ServiceName]]&amp;Table_wabobpsvr_AzureCalc_AzureCalcRateCard[[#This Row],[Price_Level]]&amp;Table_wabobpsvr_AzureCalc_AzureCalcRateCard[[#This Row],[Region]]</f>
        <v>A7 VM (Windows)D4</v>
      </c>
      <c r="B6479" s="784">
        <v>4</v>
      </c>
      <c r="C6479" s="784" t="s">
        <v>701</v>
      </c>
      <c r="D6479" s="784" t="s">
        <v>183</v>
      </c>
      <c r="E6479" s="784">
        <v>0.8448</v>
      </c>
      <c r="F6479" s="784" t="s">
        <v>715</v>
      </c>
      <c r="G6479" s="784" t="s">
        <v>2247</v>
      </c>
      <c r="H6479" s="784" t="s">
        <v>2248</v>
      </c>
      <c r="I6479" s="784" t="s">
        <v>5884</v>
      </c>
    </row>
    <row r="6480" spans="1:9" hidden="1">
      <c r="A6480" t="str">
        <f>Table_wabobpsvr_AzureCalc_AzureCalcRateCard[[#This Row],[ServiceName]]&amp;Table_wabobpsvr_AzureCalc_AzureCalcRateCard[[#This Row],[Price_Level]]&amp;Table_wabobpsvr_AzureCalc_AzureCalcRateCard[[#This Row],[Region]]</f>
        <v>A7 VM (Windows)MOSP5</v>
      </c>
      <c r="B6480">
        <v>5</v>
      </c>
      <c r="C6480" t="s">
        <v>701</v>
      </c>
      <c r="D6480" t="s">
        <v>627</v>
      </c>
      <c r="E6480">
        <v>1.32</v>
      </c>
      <c r="F6480" t="s">
        <v>715</v>
      </c>
      <c r="G6480" s="784" t="s">
        <v>4431</v>
      </c>
      <c r="H6480" s="784" t="s">
        <v>4431</v>
      </c>
      <c r="I6480" s="784" t="s">
        <v>5885</v>
      </c>
    </row>
    <row r="6481" spans="1:9" hidden="1">
      <c r="A6481" t="str">
        <f>Table_wabobpsvr_AzureCalc_AzureCalcRateCard[[#This Row],[ServiceName]]&amp;Table_wabobpsvr_AzureCalc_AzureCalcRateCard[[#This Row],[Price_Level]]&amp;Table_wabobpsvr_AzureCalc_AzureCalcRateCard[[#This Row],[Region]]</f>
        <v>A7 VM (Windows)A5</v>
      </c>
      <c r="B6481">
        <v>5</v>
      </c>
      <c r="C6481" t="s">
        <v>701</v>
      </c>
      <c r="D6481" t="s">
        <v>181</v>
      </c>
      <c r="E6481">
        <v>0.96360000000000001</v>
      </c>
      <c r="F6481" t="s">
        <v>715</v>
      </c>
      <c r="G6481" s="784" t="s">
        <v>2249</v>
      </c>
      <c r="H6481" s="784" t="s">
        <v>2250</v>
      </c>
      <c r="I6481" s="784" t="s">
        <v>5885</v>
      </c>
    </row>
    <row r="6482" spans="1:9" hidden="1">
      <c r="A6482" s="784" t="str">
        <f>Table_wabobpsvr_AzureCalc_AzureCalcRateCard[[#This Row],[ServiceName]]&amp;Table_wabobpsvr_AzureCalc_AzureCalcRateCard[[#This Row],[Price_Level]]&amp;Table_wabobpsvr_AzureCalc_AzureCalcRateCard[[#This Row],[Region]]</f>
        <v>A11 VM (Windows)D7</v>
      </c>
      <c r="B6482" s="784">
        <v>7</v>
      </c>
      <c r="C6482" s="784" t="s">
        <v>91</v>
      </c>
      <c r="D6482" s="784" t="s">
        <v>183</v>
      </c>
      <c r="E6482" s="784">
        <v>3.08</v>
      </c>
      <c r="F6482" s="784" t="s">
        <v>1274</v>
      </c>
      <c r="G6482" s="784" t="s">
        <v>4606</v>
      </c>
      <c r="H6482" s="784" t="s">
        <v>4607</v>
      </c>
      <c r="I6482" s="784" t="s">
        <v>5236</v>
      </c>
    </row>
    <row r="6483" spans="1:9" hidden="1">
      <c r="A6483" t="str">
        <f>Table_wabobpsvr_AzureCalc_AzureCalcRateCard[[#This Row],[ServiceName]]&amp;Table_wabobpsvr_AzureCalc_AzureCalcRateCard[[#This Row],[Price_Level]]&amp;Table_wabobpsvr_AzureCalc_AzureCalcRateCard[[#This Row],[Region]]</f>
        <v>A11 VM (Windows)MOSP8</v>
      </c>
      <c r="B6483">
        <v>8</v>
      </c>
      <c r="C6483" t="s">
        <v>91</v>
      </c>
      <c r="D6483" t="s">
        <v>627</v>
      </c>
      <c r="E6483">
        <v>3.5</v>
      </c>
      <c r="F6483" t="s">
        <v>1274</v>
      </c>
      <c r="G6483" s="784" t="s">
        <v>4431</v>
      </c>
      <c r="H6483" s="784" t="s">
        <v>4431</v>
      </c>
      <c r="I6483" s="784" t="s">
        <v>5886</v>
      </c>
    </row>
    <row r="6484" spans="1:9" hidden="1">
      <c r="A6484" t="str">
        <f>Table_wabobpsvr_AzureCalc_AzureCalcRateCard[[#This Row],[ServiceName]]&amp;Table_wabobpsvr_AzureCalc_AzureCalcRateCard[[#This Row],[Price_Level]]&amp;Table_wabobpsvr_AzureCalc_AzureCalcRateCard[[#This Row],[Region]]</f>
        <v>A11 VM (Windows)A8</v>
      </c>
      <c r="B6484">
        <v>8</v>
      </c>
      <c r="C6484" t="s">
        <v>91</v>
      </c>
      <c r="D6484" t="s">
        <v>181</v>
      </c>
      <c r="E6484">
        <v>3.395</v>
      </c>
      <c r="F6484" t="s">
        <v>1274</v>
      </c>
      <c r="G6484" s="784" t="s">
        <v>4609</v>
      </c>
      <c r="H6484" s="784" t="s">
        <v>4610</v>
      </c>
      <c r="I6484" s="784" t="s">
        <v>5886</v>
      </c>
    </row>
    <row r="6485" spans="1:9" hidden="1">
      <c r="A6485" t="str">
        <f>Table_wabobpsvr_AzureCalc_AzureCalcRateCard[[#This Row],[ServiceName]]&amp;Table_wabobpsvr_AzureCalc_AzureCalcRateCard[[#This Row],[Price_Level]]&amp;Table_wabobpsvr_AzureCalc_AzureCalcRateCard[[#This Row],[Region]]</f>
        <v>A11 VM (Windows)B8</v>
      </c>
      <c r="B6485">
        <v>8</v>
      </c>
      <c r="C6485" t="s">
        <v>91</v>
      </c>
      <c r="D6485" t="s">
        <v>182</v>
      </c>
      <c r="E6485">
        <v>3.29</v>
      </c>
      <c r="F6485" t="s">
        <v>1274</v>
      </c>
      <c r="G6485" s="784" t="s">
        <v>4609</v>
      </c>
      <c r="H6485" s="784" t="s">
        <v>4610</v>
      </c>
      <c r="I6485" s="784" t="s">
        <v>5886</v>
      </c>
    </row>
    <row r="6486" spans="1:9" hidden="1">
      <c r="A6486" t="str">
        <f>Table_wabobpsvr_AzureCalc_AzureCalcRateCard[[#This Row],[ServiceName]]&amp;Table_wabobpsvr_AzureCalc_AzureCalcRateCard[[#This Row],[Price_Level]]&amp;Table_wabobpsvr_AzureCalc_AzureCalcRateCard[[#This Row],[Region]]</f>
        <v>A11 VM (Windows)C8</v>
      </c>
      <c r="B6486">
        <v>8</v>
      </c>
      <c r="C6486" t="s">
        <v>91</v>
      </c>
      <c r="D6486" t="s">
        <v>184</v>
      </c>
      <c r="E6486">
        <v>3.1850000000000001</v>
      </c>
      <c r="F6486" t="s">
        <v>1274</v>
      </c>
      <c r="G6486" s="784" t="s">
        <v>4609</v>
      </c>
      <c r="H6486" s="784" t="s">
        <v>4610</v>
      </c>
      <c r="I6486" s="784" t="s">
        <v>5886</v>
      </c>
    </row>
    <row r="6487" spans="1:9" hidden="1">
      <c r="A6487" t="str">
        <f>Table_wabobpsvr_AzureCalc_AzureCalcRateCard[[#This Row],[ServiceName]]&amp;Table_wabobpsvr_AzureCalc_AzureCalcRateCard[[#This Row],[Price_Level]]&amp;Table_wabobpsvr_AzureCalc_AzureCalcRateCard[[#This Row],[Region]]</f>
        <v>A11 VM (Windows)D8</v>
      </c>
      <c r="B6487">
        <v>8</v>
      </c>
      <c r="C6487" t="s">
        <v>91</v>
      </c>
      <c r="D6487" t="s">
        <v>183</v>
      </c>
      <c r="E6487">
        <v>3.08</v>
      </c>
      <c r="F6487" t="s">
        <v>1274</v>
      </c>
      <c r="G6487" s="784" t="s">
        <v>4609</v>
      </c>
      <c r="H6487" s="784" t="s">
        <v>4610</v>
      </c>
      <c r="I6487" s="784" t="s">
        <v>5886</v>
      </c>
    </row>
    <row r="6488" spans="1:9" hidden="1">
      <c r="A6488" t="str">
        <f>Table_wabobpsvr_AzureCalc_AzureCalcRateCard[[#This Row],[ServiceName]]&amp;Table_wabobpsvr_AzureCalc_AzureCalcRateCard[[#This Row],[Price_Level]]&amp;Table_wabobpsvr_AzureCalc_AzureCalcRateCard[[#This Row],[Region]]</f>
        <v>A11 VM (Windows)MOSP11</v>
      </c>
      <c r="B6488">
        <v>11</v>
      </c>
      <c r="C6488" t="s">
        <v>91</v>
      </c>
      <c r="D6488" t="s">
        <v>627</v>
      </c>
      <c r="E6488">
        <v>3.95</v>
      </c>
      <c r="F6488" t="s">
        <v>1274</v>
      </c>
      <c r="G6488" s="784" t="s">
        <v>4431</v>
      </c>
      <c r="H6488" s="784" t="s">
        <v>4431</v>
      </c>
      <c r="I6488" s="784" t="s">
        <v>5887</v>
      </c>
    </row>
    <row r="6489" spans="1:9" hidden="1">
      <c r="A6489" t="str">
        <f>Table_wabobpsvr_AzureCalc_AzureCalcRateCard[[#This Row],[ServiceName]]&amp;Table_wabobpsvr_AzureCalc_AzureCalcRateCard[[#This Row],[Price_Level]]&amp;Table_wabobpsvr_AzureCalc_AzureCalcRateCard[[#This Row],[Region]]</f>
        <v>A11 VM (Windows)A11</v>
      </c>
      <c r="B6489">
        <v>11</v>
      </c>
      <c r="C6489" t="s">
        <v>91</v>
      </c>
      <c r="D6489" t="s">
        <v>181</v>
      </c>
      <c r="E6489">
        <v>3.831</v>
      </c>
      <c r="F6489" t="s">
        <v>1274</v>
      </c>
      <c r="G6489" s="784" t="s">
        <v>4611</v>
      </c>
      <c r="H6489" s="784" t="s">
        <v>4612</v>
      </c>
      <c r="I6489" s="784" t="s">
        <v>5887</v>
      </c>
    </row>
    <row r="6490" spans="1:9" hidden="1">
      <c r="A6490" t="str">
        <f>Table_wabobpsvr_AzureCalc_AzureCalcRateCard[[#This Row],[ServiceName]]&amp;Table_wabobpsvr_AzureCalc_AzureCalcRateCard[[#This Row],[Price_Level]]&amp;Table_wabobpsvr_AzureCalc_AzureCalcRateCard[[#This Row],[Region]]</f>
        <v>A11 VM (Windows)B11</v>
      </c>
      <c r="B6490">
        <v>11</v>
      </c>
      <c r="C6490" t="s">
        <v>91</v>
      </c>
      <c r="D6490" t="s">
        <v>182</v>
      </c>
      <c r="E6490">
        <v>3.7130000000000001</v>
      </c>
      <c r="F6490" t="s">
        <v>1274</v>
      </c>
      <c r="G6490" s="784" t="s">
        <v>4611</v>
      </c>
      <c r="H6490" s="784" t="s">
        <v>4612</v>
      </c>
      <c r="I6490" s="784" t="s">
        <v>5887</v>
      </c>
    </row>
    <row r="6491" spans="1:9" hidden="1">
      <c r="A6491" t="str">
        <f>Table_wabobpsvr_AzureCalc_AzureCalcRateCard[[#This Row],[ServiceName]]&amp;Table_wabobpsvr_AzureCalc_AzureCalcRateCard[[#This Row],[Price_Level]]&amp;Table_wabobpsvr_AzureCalc_AzureCalcRateCard[[#This Row],[Region]]</f>
        <v>A11 VM (Windows)C11</v>
      </c>
      <c r="B6491">
        <v>11</v>
      </c>
      <c r="C6491" t="s">
        <v>91</v>
      </c>
      <c r="D6491" t="s">
        <v>184</v>
      </c>
      <c r="E6491">
        <v>3.5939999999999999</v>
      </c>
      <c r="F6491" t="s">
        <v>1274</v>
      </c>
      <c r="G6491" s="784" t="s">
        <v>4611</v>
      </c>
      <c r="H6491" s="784" t="s">
        <v>4612</v>
      </c>
      <c r="I6491" s="784" t="s">
        <v>5887</v>
      </c>
    </row>
    <row r="6492" spans="1:9" hidden="1">
      <c r="A6492" t="str">
        <f>Table_wabobpsvr_AzureCalc_AzureCalcRateCard[[#This Row],[ServiceName]]&amp;Table_wabobpsvr_AzureCalc_AzureCalcRateCard[[#This Row],[Price_Level]]&amp;Table_wabobpsvr_AzureCalc_AzureCalcRateCard[[#This Row],[Region]]</f>
        <v>A11 VM (Windows)D11</v>
      </c>
      <c r="B6492">
        <v>11</v>
      </c>
      <c r="C6492" t="s">
        <v>91</v>
      </c>
      <c r="D6492" t="s">
        <v>183</v>
      </c>
      <c r="E6492">
        <v>3.476</v>
      </c>
      <c r="F6492" t="s">
        <v>1274</v>
      </c>
      <c r="G6492" s="784" t="s">
        <v>4611</v>
      </c>
      <c r="H6492" s="784" t="s">
        <v>4612</v>
      </c>
      <c r="I6492" s="784" t="s">
        <v>5887</v>
      </c>
    </row>
    <row r="6493" spans="1:9" hidden="1">
      <c r="A6493" s="784" t="str">
        <f>Table_wabobpsvr_AzureCalc_AzureCalcRateCard[[#This Row],[ServiceName]]&amp;Table_wabobpsvr_AzureCalc_AzureCalcRateCard[[#This Row],[Price_Level]]&amp;Table_wabobpsvr_AzureCalc_AzureCalcRateCard[[#This Row],[Region]]</f>
        <v>A11 VM (Windows)MOSP12</v>
      </c>
      <c r="B6493" s="784">
        <v>12</v>
      </c>
      <c r="C6493" s="784" t="s">
        <v>91</v>
      </c>
      <c r="D6493" s="784" t="s">
        <v>627</v>
      </c>
      <c r="E6493" s="784">
        <v>3.5</v>
      </c>
      <c r="F6493" s="784" t="s">
        <v>1274</v>
      </c>
      <c r="G6493" s="784" t="s">
        <v>4431</v>
      </c>
      <c r="H6493" s="784" t="s">
        <v>4431</v>
      </c>
      <c r="I6493" s="784" t="s">
        <v>5888</v>
      </c>
    </row>
    <row r="6494" spans="1:9" hidden="1">
      <c r="A6494" t="str">
        <f>Table_wabobpsvr_AzureCalc_AzureCalcRateCard[[#This Row],[ServiceName]]&amp;Table_wabobpsvr_AzureCalc_AzureCalcRateCard[[#This Row],[Price_Level]]&amp;Table_wabobpsvr_AzureCalc_AzureCalcRateCard[[#This Row],[Region]]</f>
        <v>A11 VM (Windows)A12</v>
      </c>
      <c r="B6494">
        <v>12</v>
      </c>
      <c r="C6494" t="s">
        <v>91</v>
      </c>
      <c r="D6494" t="s">
        <v>181</v>
      </c>
      <c r="E6494">
        <v>3.395</v>
      </c>
      <c r="F6494" t="s">
        <v>1274</v>
      </c>
      <c r="G6494" s="784" t="s">
        <v>4613</v>
      </c>
      <c r="H6494" s="784" t="s">
        <v>4614</v>
      </c>
      <c r="I6494" s="784" t="s">
        <v>5888</v>
      </c>
    </row>
    <row r="6495" spans="1:9" hidden="1">
      <c r="A6495" s="784" t="str">
        <f>Table_wabobpsvr_AzureCalc_AzureCalcRateCard[[#This Row],[ServiceName]]&amp;Table_wabobpsvr_AzureCalc_AzureCalcRateCard[[#This Row],[Price_Level]]&amp;Table_wabobpsvr_AzureCalc_AzureCalcRateCard[[#This Row],[Region]]</f>
        <v>A11 VM (Windows)B12</v>
      </c>
      <c r="B6495" s="784">
        <v>12</v>
      </c>
      <c r="C6495" s="784" t="s">
        <v>91</v>
      </c>
      <c r="D6495" s="784" t="s">
        <v>182</v>
      </c>
      <c r="E6495" s="784">
        <v>3.29</v>
      </c>
      <c r="F6495" s="784" t="s">
        <v>1274</v>
      </c>
      <c r="G6495" s="784" t="s">
        <v>4613</v>
      </c>
      <c r="H6495" s="784" t="s">
        <v>4614</v>
      </c>
      <c r="I6495" s="784" t="s">
        <v>5888</v>
      </c>
    </row>
    <row r="6496" spans="1:9" hidden="1">
      <c r="A6496" s="784" t="str">
        <f>Table_wabobpsvr_AzureCalc_AzureCalcRateCard[[#This Row],[ServiceName]]&amp;Table_wabobpsvr_AzureCalc_AzureCalcRateCard[[#This Row],[Price_Level]]&amp;Table_wabobpsvr_AzureCalc_AzureCalcRateCard[[#This Row],[Region]]</f>
        <v>A11 VM (Windows)C12</v>
      </c>
      <c r="B6496" s="784">
        <v>12</v>
      </c>
      <c r="C6496" s="784" t="s">
        <v>91</v>
      </c>
      <c r="D6496" s="784" t="s">
        <v>184</v>
      </c>
      <c r="E6496" s="784">
        <v>3.1850000000000001</v>
      </c>
      <c r="F6496" s="784" t="s">
        <v>1274</v>
      </c>
      <c r="G6496" s="784" t="s">
        <v>4613</v>
      </c>
      <c r="H6496" s="784" t="s">
        <v>4614</v>
      </c>
      <c r="I6496" s="784" t="s">
        <v>5888</v>
      </c>
    </row>
    <row r="6497" spans="1:9" hidden="1">
      <c r="A6497" s="784" t="str">
        <f>Table_wabobpsvr_AzureCalc_AzureCalcRateCard[[#This Row],[ServiceName]]&amp;Table_wabobpsvr_AzureCalc_AzureCalcRateCard[[#This Row],[Price_Level]]&amp;Table_wabobpsvr_AzureCalc_AzureCalcRateCard[[#This Row],[Region]]</f>
        <v>A11 VM (Windows)D12</v>
      </c>
      <c r="B6497" s="784">
        <v>12</v>
      </c>
      <c r="C6497" s="784" t="s">
        <v>91</v>
      </c>
      <c r="D6497" s="784" t="s">
        <v>183</v>
      </c>
      <c r="E6497" s="784">
        <v>3.08</v>
      </c>
      <c r="F6497" s="784" t="s">
        <v>1274</v>
      </c>
      <c r="G6497" s="784" t="s">
        <v>4613</v>
      </c>
      <c r="H6497" s="784" t="s">
        <v>4614</v>
      </c>
      <c r="I6497" s="784" t="s">
        <v>5888</v>
      </c>
    </row>
    <row r="6498" spans="1:9" hidden="1">
      <c r="A6498" s="784" t="str">
        <f>Table_wabobpsvr_AzureCalc_AzureCalcRateCard[[#This Row],[ServiceName]]&amp;Table_wabobpsvr_AzureCalc_AzureCalcRateCard[[#This Row],[Price_Level]]&amp;Table_wabobpsvr_AzureCalc_AzureCalcRateCard[[#This Row],[Region]]</f>
        <v>A11 VM (Windows)MOSP3</v>
      </c>
      <c r="B6498" s="784">
        <v>3</v>
      </c>
      <c r="C6498" s="784" t="s">
        <v>91</v>
      </c>
      <c r="D6498" s="784" t="s">
        <v>627</v>
      </c>
      <c r="E6498" s="784">
        <v>3.04</v>
      </c>
      <c r="F6498" s="784" t="s">
        <v>1274</v>
      </c>
      <c r="G6498" s="784" t="s">
        <v>4431</v>
      </c>
      <c r="H6498" s="784" t="s">
        <v>4431</v>
      </c>
      <c r="I6498" s="784" t="s">
        <v>5889</v>
      </c>
    </row>
    <row r="6499" spans="1:9" hidden="1">
      <c r="A6499" s="784" t="str">
        <f>Table_wabobpsvr_AzureCalc_AzureCalcRateCard[[#This Row],[ServiceName]]&amp;Table_wabobpsvr_AzureCalc_AzureCalcRateCard[[#This Row],[Price_Level]]&amp;Table_wabobpsvr_AzureCalc_AzureCalcRateCard[[#This Row],[Region]]</f>
        <v>A11 VM (Windows)A3</v>
      </c>
      <c r="B6499" s="784">
        <v>3</v>
      </c>
      <c r="C6499" s="784" t="s">
        <v>91</v>
      </c>
      <c r="D6499" s="784" t="s">
        <v>181</v>
      </c>
      <c r="E6499" s="784">
        <v>2.9489999999999998</v>
      </c>
      <c r="F6499" s="784" t="s">
        <v>1274</v>
      </c>
      <c r="G6499" s="784" t="s">
        <v>4615</v>
      </c>
      <c r="H6499" s="784" t="s">
        <v>4616</v>
      </c>
      <c r="I6499" s="784" t="s">
        <v>5889</v>
      </c>
    </row>
    <row r="6500" spans="1:9" hidden="1">
      <c r="A6500" s="784" t="str">
        <f>Table_wabobpsvr_AzureCalc_AzureCalcRateCard[[#This Row],[ServiceName]]&amp;Table_wabobpsvr_AzureCalc_AzureCalcRateCard[[#This Row],[Price_Level]]&amp;Table_wabobpsvr_AzureCalc_AzureCalcRateCard[[#This Row],[Region]]</f>
        <v>A11 VM (Windows)B3</v>
      </c>
      <c r="B6500" s="784">
        <v>3</v>
      </c>
      <c r="C6500" s="784" t="s">
        <v>91</v>
      </c>
      <c r="D6500" s="784" t="s">
        <v>182</v>
      </c>
      <c r="E6500" s="784">
        <v>2.8580000000000001</v>
      </c>
      <c r="F6500" s="784" t="s">
        <v>1274</v>
      </c>
      <c r="G6500" s="784" t="s">
        <v>4615</v>
      </c>
      <c r="H6500" s="784" t="s">
        <v>4616</v>
      </c>
      <c r="I6500" s="784" t="s">
        <v>5889</v>
      </c>
    </row>
    <row r="6501" spans="1:9" hidden="1">
      <c r="A6501" s="784" t="str">
        <f>Table_wabobpsvr_AzureCalc_AzureCalcRateCard[[#This Row],[ServiceName]]&amp;Table_wabobpsvr_AzureCalc_AzureCalcRateCard[[#This Row],[Price_Level]]&amp;Table_wabobpsvr_AzureCalc_AzureCalcRateCard[[#This Row],[Region]]</f>
        <v>A11 VM (Windows)C3</v>
      </c>
      <c r="B6501" s="784">
        <v>3</v>
      </c>
      <c r="C6501" s="784" t="s">
        <v>91</v>
      </c>
      <c r="D6501" s="784" t="s">
        <v>184</v>
      </c>
      <c r="E6501" s="784">
        <v>2.766</v>
      </c>
      <c r="F6501" s="784" t="s">
        <v>1274</v>
      </c>
      <c r="G6501" s="784" t="s">
        <v>4615</v>
      </c>
      <c r="H6501" s="784" t="s">
        <v>4616</v>
      </c>
      <c r="I6501" s="784" t="s">
        <v>5889</v>
      </c>
    </row>
    <row r="6502" spans="1:9" hidden="1">
      <c r="A6502" s="784" t="str">
        <f>Table_wabobpsvr_AzureCalc_AzureCalcRateCard[[#This Row],[ServiceName]]&amp;Table_wabobpsvr_AzureCalc_AzureCalcRateCard[[#This Row],[Price_Level]]&amp;Table_wabobpsvr_AzureCalc_AzureCalcRateCard[[#This Row],[Region]]</f>
        <v>A11 VM (Windows)D3</v>
      </c>
      <c r="B6502" s="784">
        <v>3</v>
      </c>
      <c r="C6502" s="784" t="s">
        <v>91</v>
      </c>
      <c r="D6502" s="784" t="s">
        <v>183</v>
      </c>
      <c r="E6502" s="784">
        <v>2.6749999999999998</v>
      </c>
      <c r="F6502" s="784" t="s">
        <v>1274</v>
      </c>
      <c r="G6502" s="784" t="s">
        <v>4615</v>
      </c>
      <c r="H6502" s="784" t="s">
        <v>4616</v>
      </c>
      <c r="I6502" s="784" t="s">
        <v>5889</v>
      </c>
    </row>
    <row r="6503" spans="1:9" hidden="1">
      <c r="A6503" s="784" t="str">
        <f>Table_wabobpsvr_AzureCalc_AzureCalcRateCard[[#This Row],[ServiceName]]&amp;Table_wabobpsvr_AzureCalc_AzureCalcRateCard[[#This Row],[Price_Level]]&amp;Table_wabobpsvr_AzureCalc_AzureCalcRateCard[[#This Row],[Region]]</f>
        <v>A11 VM (Windows)MOSP6</v>
      </c>
      <c r="B6503" s="784">
        <v>6</v>
      </c>
      <c r="C6503" s="784" t="s">
        <v>91</v>
      </c>
      <c r="D6503" s="784" t="s">
        <v>627</v>
      </c>
      <c r="E6503" s="784">
        <v>3.04</v>
      </c>
      <c r="F6503" s="784" t="s">
        <v>1274</v>
      </c>
      <c r="G6503" s="784" t="s">
        <v>4431</v>
      </c>
      <c r="H6503" s="784" t="s">
        <v>4431</v>
      </c>
      <c r="I6503" s="784" t="s">
        <v>5890</v>
      </c>
    </row>
    <row r="6504" spans="1:9" hidden="1">
      <c r="A6504" t="str">
        <f>Table_wabobpsvr_AzureCalc_AzureCalcRateCard[[#This Row],[ServiceName]]&amp;Table_wabobpsvr_AzureCalc_AzureCalcRateCard[[#This Row],[Price_Level]]&amp;Table_wabobpsvr_AzureCalc_AzureCalcRateCard[[#This Row],[Region]]</f>
        <v>A11 VM (Windows)A6</v>
      </c>
      <c r="B6504">
        <v>6</v>
      </c>
      <c r="C6504" t="s">
        <v>91</v>
      </c>
      <c r="D6504" t="s">
        <v>181</v>
      </c>
      <c r="E6504">
        <v>2.9489999999999998</v>
      </c>
      <c r="F6504" t="s">
        <v>1274</v>
      </c>
      <c r="G6504" s="784" t="s">
        <v>4617</v>
      </c>
      <c r="H6504" s="784" t="s">
        <v>4618</v>
      </c>
      <c r="I6504" s="784" t="s">
        <v>5890</v>
      </c>
    </row>
    <row r="6505" spans="1:9" hidden="1">
      <c r="A6505" s="784" t="str">
        <f>Table_wabobpsvr_AzureCalc_AzureCalcRateCard[[#This Row],[ServiceName]]&amp;Table_wabobpsvr_AzureCalc_AzureCalcRateCard[[#This Row],[Price_Level]]&amp;Table_wabobpsvr_AzureCalc_AzureCalcRateCard[[#This Row],[Region]]</f>
        <v>A11 VM (Windows)B6</v>
      </c>
      <c r="B6505" s="784">
        <v>6</v>
      </c>
      <c r="C6505" s="784" t="s">
        <v>91</v>
      </c>
      <c r="D6505" s="784" t="s">
        <v>182</v>
      </c>
      <c r="E6505" s="784">
        <v>2.8580000000000001</v>
      </c>
      <c r="F6505" s="784" t="s">
        <v>1274</v>
      </c>
      <c r="G6505" s="784" t="s">
        <v>4617</v>
      </c>
      <c r="H6505" s="784" t="s">
        <v>4618</v>
      </c>
      <c r="I6505" s="784" t="s">
        <v>5890</v>
      </c>
    </row>
    <row r="6506" spans="1:9" hidden="1">
      <c r="A6506" s="784" t="str">
        <f>Table_wabobpsvr_AzureCalc_AzureCalcRateCard[[#This Row],[ServiceName]]&amp;Table_wabobpsvr_AzureCalc_AzureCalcRateCard[[#This Row],[Price_Level]]&amp;Table_wabobpsvr_AzureCalc_AzureCalcRateCard[[#This Row],[Region]]</f>
        <v>A11 VM (Windows)C6</v>
      </c>
      <c r="B6506" s="784">
        <v>6</v>
      </c>
      <c r="C6506" s="784" t="s">
        <v>91</v>
      </c>
      <c r="D6506" s="784" t="s">
        <v>184</v>
      </c>
      <c r="E6506" s="784">
        <v>2.766</v>
      </c>
      <c r="F6506" s="784" t="s">
        <v>1274</v>
      </c>
      <c r="G6506" s="784" t="s">
        <v>4617</v>
      </c>
      <c r="H6506" s="784" t="s">
        <v>4618</v>
      </c>
      <c r="I6506" s="784" t="s">
        <v>5890</v>
      </c>
    </row>
    <row r="6507" spans="1:9" hidden="1">
      <c r="A6507" s="784" t="str">
        <f>Table_wabobpsvr_AzureCalc_AzureCalcRateCard[[#This Row],[ServiceName]]&amp;Table_wabobpsvr_AzureCalc_AzureCalcRateCard[[#This Row],[Price_Level]]&amp;Table_wabobpsvr_AzureCalc_AzureCalcRateCard[[#This Row],[Region]]</f>
        <v>A11 VM (Windows)D6</v>
      </c>
      <c r="B6507" s="784">
        <v>6</v>
      </c>
      <c r="C6507" s="784" t="s">
        <v>91</v>
      </c>
      <c r="D6507" s="784" t="s">
        <v>183</v>
      </c>
      <c r="E6507" s="784">
        <v>2.6749999999999998</v>
      </c>
      <c r="F6507" s="784" t="s">
        <v>1274</v>
      </c>
      <c r="G6507" s="784" t="s">
        <v>4617</v>
      </c>
      <c r="H6507" s="784" t="s">
        <v>4618</v>
      </c>
      <c r="I6507" s="784" t="s">
        <v>5890</v>
      </c>
    </row>
    <row r="6508" spans="1:9" hidden="1">
      <c r="A6508" s="784" t="str">
        <f>Table_wabobpsvr_AzureCalc_AzureCalcRateCard[[#This Row],[ServiceName]]&amp;Table_wabobpsvr_AzureCalc_AzureCalcRateCard[[#This Row],[Price_Level]]&amp;Table_wabobpsvr_AzureCalc_AzureCalcRateCard[[#This Row],[Region]]</f>
        <v>A11 VM (Windows)MOSP6</v>
      </c>
      <c r="B6508" s="784">
        <v>6</v>
      </c>
      <c r="C6508" s="784" t="s">
        <v>91</v>
      </c>
      <c r="D6508" s="784" t="s">
        <v>627</v>
      </c>
      <c r="E6508" s="784">
        <v>3.04</v>
      </c>
      <c r="F6508" s="784" t="s">
        <v>1274</v>
      </c>
      <c r="G6508" s="784" t="s">
        <v>4431</v>
      </c>
      <c r="H6508" s="784" t="s">
        <v>4431</v>
      </c>
      <c r="I6508" s="784" t="s">
        <v>5890</v>
      </c>
    </row>
    <row r="6509" spans="1:9" hidden="1">
      <c r="A6509" s="784" t="str">
        <f>Table_wabobpsvr_AzureCalc_AzureCalcRateCard[[#This Row],[ServiceName]]&amp;Table_wabobpsvr_AzureCalc_AzureCalcRateCard[[#This Row],[Price_Level]]&amp;Table_wabobpsvr_AzureCalc_AzureCalcRateCard[[#This Row],[Region]]</f>
        <v>A11 VM (Windows)A6</v>
      </c>
      <c r="B6509" s="784">
        <v>6</v>
      </c>
      <c r="C6509" s="784" t="s">
        <v>91</v>
      </c>
      <c r="D6509" s="784" t="s">
        <v>181</v>
      </c>
      <c r="E6509" s="784">
        <v>2.9489999999999998</v>
      </c>
      <c r="F6509" s="784" t="s">
        <v>1274</v>
      </c>
      <c r="G6509" s="784" t="s">
        <v>4617</v>
      </c>
      <c r="H6509" s="784" t="s">
        <v>4618</v>
      </c>
      <c r="I6509" s="784" t="s">
        <v>5890</v>
      </c>
    </row>
    <row r="6510" spans="1:9" hidden="1">
      <c r="A6510" s="784" t="str">
        <f>Table_wabobpsvr_AzureCalc_AzureCalcRateCard[[#This Row],[ServiceName]]&amp;Table_wabobpsvr_AzureCalc_AzureCalcRateCard[[#This Row],[Price_Level]]&amp;Table_wabobpsvr_AzureCalc_AzureCalcRateCard[[#This Row],[Region]]</f>
        <v>A11 VM (Windows)B6</v>
      </c>
      <c r="B6510" s="784">
        <v>6</v>
      </c>
      <c r="C6510" s="784" t="s">
        <v>91</v>
      </c>
      <c r="D6510" s="784" t="s">
        <v>182</v>
      </c>
      <c r="E6510" s="784">
        <v>2.8580000000000001</v>
      </c>
      <c r="F6510" s="784" t="s">
        <v>1274</v>
      </c>
      <c r="G6510" s="784" t="s">
        <v>4617</v>
      </c>
      <c r="H6510" s="784" t="s">
        <v>4618</v>
      </c>
      <c r="I6510" s="784" t="s">
        <v>5890</v>
      </c>
    </row>
    <row r="6511" spans="1:9" hidden="1">
      <c r="A6511" s="784" t="str">
        <f>Table_wabobpsvr_AzureCalc_AzureCalcRateCard[[#This Row],[ServiceName]]&amp;Table_wabobpsvr_AzureCalc_AzureCalcRateCard[[#This Row],[Price_Level]]&amp;Table_wabobpsvr_AzureCalc_AzureCalcRateCard[[#This Row],[Region]]</f>
        <v>A11 VM (Windows)C6</v>
      </c>
      <c r="B6511" s="784">
        <v>6</v>
      </c>
      <c r="C6511" s="784" t="s">
        <v>91</v>
      </c>
      <c r="D6511" s="784" t="s">
        <v>184</v>
      </c>
      <c r="E6511" s="784">
        <v>2.766</v>
      </c>
      <c r="F6511" s="784" t="s">
        <v>1274</v>
      </c>
      <c r="G6511" s="784" t="s">
        <v>4617</v>
      </c>
      <c r="H6511" s="784" t="s">
        <v>4618</v>
      </c>
      <c r="I6511" s="784" t="s">
        <v>5890</v>
      </c>
    </row>
    <row r="6512" spans="1:9" hidden="1">
      <c r="A6512" s="784" t="str">
        <f>Table_wabobpsvr_AzureCalc_AzureCalcRateCard[[#This Row],[ServiceName]]&amp;Table_wabobpsvr_AzureCalc_AzureCalcRateCard[[#This Row],[Price_Level]]&amp;Table_wabobpsvr_AzureCalc_AzureCalcRateCard[[#This Row],[Region]]</f>
        <v>A11 VM (Windows)D6</v>
      </c>
      <c r="B6512" s="784">
        <v>6</v>
      </c>
      <c r="C6512" s="784" t="s">
        <v>91</v>
      </c>
      <c r="D6512" s="784" t="s">
        <v>183</v>
      </c>
      <c r="E6512" s="784">
        <v>2.6749999999999998</v>
      </c>
      <c r="F6512" s="784" t="s">
        <v>1274</v>
      </c>
      <c r="G6512" s="784" t="s">
        <v>4617</v>
      </c>
      <c r="H6512" s="784" t="s">
        <v>4618</v>
      </c>
      <c r="I6512" s="784" t="s">
        <v>5890</v>
      </c>
    </row>
    <row r="6513" spans="1:9" hidden="1">
      <c r="A6513" s="784" t="str">
        <f>Table_wabobpsvr_AzureCalc_AzureCalcRateCard[[#This Row],[ServiceName]]&amp;Table_wabobpsvr_AzureCalc_AzureCalcRateCard[[#This Row],[Price_Level]]&amp;Table_wabobpsvr_AzureCalc_AzureCalcRateCard[[#This Row],[Region]]</f>
        <v>A11 VM (Windows)MOSP2</v>
      </c>
      <c r="B6513" s="784">
        <v>2</v>
      </c>
      <c r="C6513" s="784" t="s">
        <v>91</v>
      </c>
      <c r="D6513" s="784" t="s">
        <v>627</v>
      </c>
      <c r="E6513" s="784">
        <v>3.04</v>
      </c>
      <c r="F6513" s="784" t="s">
        <v>1274</v>
      </c>
      <c r="G6513" s="784" t="s">
        <v>4431</v>
      </c>
      <c r="H6513" s="784" t="s">
        <v>4431</v>
      </c>
      <c r="I6513" s="784" t="s">
        <v>5891</v>
      </c>
    </row>
    <row r="6514" spans="1:9" hidden="1">
      <c r="A6514" s="784" t="str">
        <f>Table_wabobpsvr_AzureCalc_AzureCalcRateCard[[#This Row],[ServiceName]]&amp;Table_wabobpsvr_AzureCalc_AzureCalcRateCard[[#This Row],[Price_Level]]&amp;Table_wabobpsvr_AzureCalc_AzureCalcRateCard[[#This Row],[Region]]</f>
        <v>A11 VM (Windows)A2</v>
      </c>
      <c r="B6514" s="784">
        <v>2</v>
      </c>
      <c r="C6514" s="784" t="s">
        <v>91</v>
      </c>
      <c r="D6514" s="784" t="s">
        <v>181</v>
      </c>
      <c r="E6514" s="784">
        <v>2.9489999999999998</v>
      </c>
      <c r="F6514" s="784" t="s">
        <v>1274</v>
      </c>
      <c r="G6514" s="784" t="s">
        <v>4619</v>
      </c>
      <c r="H6514" s="784" t="s">
        <v>4620</v>
      </c>
      <c r="I6514" s="784" t="s">
        <v>5891</v>
      </c>
    </row>
    <row r="6515" spans="1:9" hidden="1">
      <c r="A6515" s="784" t="str">
        <f>Table_wabobpsvr_AzureCalc_AzureCalcRateCard[[#This Row],[ServiceName]]&amp;Table_wabobpsvr_AzureCalc_AzureCalcRateCard[[#This Row],[Price_Level]]&amp;Table_wabobpsvr_AzureCalc_AzureCalcRateCard[[#This Row],[Region]]</f>
        <v>A11 VM (Windows)B2</v>
      </c>
      <c r="B6515" s="784">
        <v>2</v>
      </c>
      <c r="C6515" s="784" t="s">
        <v>91</v>
      </c>
      <c r="D6515" s="784" t="s">
        <v>182</v>
      </c>
      <c r="E6515" s="784">
        <v>2.8580000000000001</v>
      </c>
      <c r="F6515" s="784" t="s">
        <v>1274</v>
      </c>
      <c r="G6515" s="784" t="s">
        <v>4619</v>
      </c>
      <c r="H6515" s="784" t="s">
        <v>4620</v>
      </c>
      <c r="I6515" s="784" t="s">
        <v>5891</v>
      </c>
    </row>
    <row r="6516" spans="1:9" hidden="1">
      <c r="A6516" s="784" t="str">
        <f>Table_wabobpsvr_AzureCalc_AzureCalcRateCard[[#This Row],[ServiceName]]&amp;Table_wabobpsvr_AzureCalc_AzureCalcRateCard[[#This Row],[Price_Level]]&amp;Table_wabobpsvr_AzureCalc_AzureCalcRateCard[[#This Row],[Region]]</f>
        <v>A11 VM (Windows)C2</v>
      </c>
      <c r="B6516" s="784">
        <v>2</v>
      </c>
      <c r="C6516" s="784" t="s">
        <v>91</v>
      </c>
      <c r="D6516" s="784" t="s">
        <v>184</v>
      </c>
      <c r="E6516" s="784">
        <v>2.766</v>
      </c>
      <c r="F6516" s="784" t="s">
        <v>1274</v>
      </c>
      <c r="G6516" s="784" t="s">
        <v>4619</v>
      </c>
      <c r="H6516" s="784" t="s">
        <v>4620</v>
      </c>
      <c r="I6516" s="784" t="s">
        <v>5891</v>
      </c>
    </row>
    <row r="6517" spans="1:9" hidden="1">
      <c r="A6517" s="784" t="str">
        <f>Table_wabobpsvr_AzureCalc_AzureCalcRateCard[[#This Row],[ServiceName]]&amp;Table_wabobpsvr_AzureCalc_AzureCalcRateCard[[#This Row],[Price_Level]]&amp;Table_wabobpsvr_AzureCalc_AzureCalcRateCard[[#This Row],[Region]]</f>
        <v>A11 VM (Windows)D2</v>
      </c>
      <c r="B6517" s="784">
        <v>2</v>
      </c>
      <c r="C6517" s="784" t="s">
        <v>91</v>
      </c>
      <c r="D6517" s="784" t="s">
        <v>183</v>
      </c>
      <c r="E6517" s="784">
        <v>2.6749999999999998</v>
      </c>
      <c r="F6517" s="784" t="s">
        <v>1274</v>
      </c>
      <c r="G6517" s="784" t="s">
        <v>4619</v>
      </c>
      <c r="H6517" s="784" t="s">
        <v>4620</v>
      </c>
      <c r="I6517" s="784" t="s">
        <v>5891</v>
      </c>
    </row>
    <row r="6518" spans="1:9" hidden="1">
      <c r="A6518" s="784" t="str">
        <f>Table_wabobpsvr_AzureCalc_AzureCalcRateCard[[#This Row],[ServiceName]]&amp;Table_wabobpsvr_AzureCalc_AzureCalcRateCard[[#This Row],[Price_Level]]&amp;Table_wabobpsvr_AzureCalc_AzureCalcRateCard[[#This Row],[Region]]</f>
        <v>A11 VM (Windows)MOSP5</v>
      </c>
      <c r="B6518" s="784">
        <v>5</v>
      </c>
      <c r="C6518" s="784" t="s">
        <v>91</v>
      </c>
      <c r="D6518" s="784" t="s">
        <v>627</v>
      </c>
      <c r="E6518" s="784">
        <v>3.04</v>
      </c>
      <c r="F6518" s="784" t="s">
        <v>1274</v>
      </c>
      <c r="G6518" s="784" t="s">
        <v>4431</v>
      </c>
      <c r="H6518" s="784" t="s">
        <v>4431</v>
      </c>
      <c r="I6518" s="784" t="s">
        <v>5891</v>
      </c>
    </row>
    <row r="6519" spans="1:9" hidden="1">
      <c r="A6519" s="784" t="str">
        <f>Table_wabobpsvr_AzureCalc_AzureCalcRateCard[[#This Row],[ServiceName]]&amp;Table_wabobpsvr_AzureCalc_AzureCalcRateCard[[#This Row],[Price_Level]]&amp;Table_wabobpsvr_AzureCalc_AzureCalcRateCard[[#This Row],[Region]]</f>
        <v>A11 VM (Windows)A5</v>
      </c>
      <c r="B6519" s="784">
        <v>5</v>
      </c>
      <c r="C6519" s="784" t="s">
        <v>91</v>
      </c>
      <c r="D6519" s="784" t="s">
        <v>181</v>
      </c>
      <c r="E6519" s="784">
        <v>2.9489999999999998</v>
      </c>
      <c r="F6519" s="784" t="s">
        <v>1274</v>
      </c>
      <c r="G6519" s="784" t="s">
        <v>4621</v>
      </c>
      <c r="H6519" s="784" t="s">
        <v>4622</v>
      </c>
      <c r="I6519" s="784" t="s">
        <v>5891</v>
      </c>
    </row>
    <row r="6520" spans="1:9" hidden="1">
      <c r="A6520" s="784" t="str">
        <f>Table_wabobpsvr_AzureCalc_AzureCalcRateCard[[#This Row],[ServiceName]]&amp;Table_wabobpsvr_AzureCalc_AzureCalcRateCard[[#This Row],[Price_Level]]&amp;Table_wabobpsvr_AzureCalc_AzureCalcRateCard[[#This Row],[Region]]</f>
        <v>A11 VM (Windows)B5</v>
      </c>
      <c r="B6520" s="784">
        <v>5</v>
      </c>
      <c r="C6520" s="784" t="s">
        <v>91</v>
      </c>
      <c r="D6520" s="784" t="s">
        <v>182</v>
      </c>
      <c r="E6520" s="784">
        <v>2.8580000000000001</v>
      </c>
      <c r="F6520" s="784" t="s">
        <v>1274</v>
      </c>
      <c r="G6520" s="784" t="s">
        <v>4621</v>
      </c>
      <c r="H6520" s="784" t="s">
        <v>4622</v>
      </c>
      <c r="I6520" s="784" t="s">
        <v>5891</v>
      </c>
    </row>
    <row r="6521" spans="1:9" hidden="1">
      <c r="A6521" s="784" t="str">
        <f>Table_wabobpsvr_AzureCalc_AzureCalcRateCard[[#This Row],[ServiceName]]&amp;Table_wabobpsvr_AzureCalc_AzureCalcRateCard[[#This Row],[Price_Level]]&amp;Table_wabobpsvr_AzureCalc_AzureCalcRateCard[[#This Row],[Region]]</f>
        <v>A11 VM (Windows)C5</v>
      </c>
      <c r="B6521" s="784">
        <v>5</v>
      </c>
      <c r="C6521" s="784" t="s">
        <v>91</v>
      </c>
      <c r="D6521" s="784" t="s">
        <v>184</v>
      </c>
      <c r="E6521" s="784">
        <v>2.766</v>
      </c>
      <c r="F6521" s="784" t="s">
        <v>1274</v>
      </c>
      <c r="G6521" s="784" t="s">
        <v>4621</v>
      </c>
      <c r="H6521" s="784" t="s">
        <v>4622</v>
      </c>
      <c r="I6521" s="784" t="s">
        <v>5891</v>
      </c>
    </row>
    <row r="6522" spans="1:9" hidden="1">
      <c r="A6522" s="784" t="str">
        <f>Table_wabobpsvr_AzureCalc_AzureCalcRateCard[[#This Row],[ServiceName]]&amp;Table_wabobpsvr_AzureCalc_AzureCalcRateCard[[#This Row],[Price_Level]]&amp;Table_wabobpsvr_AzureCalc_AzureCalcRateCard[[#This Row],[Region]]</f>
        <v>A11 VM (Windows)D5</v>
      </c>
      <c r="B6522" s="784">
        <v>5</v>
      </c>
      <c r="C6522" s="784" t="s">
        <v>91</v>
      </c>
      <c r="D6522" s="784" t="s">
        <v>183</v>
      </c>
      <c r="E6522" s="784">
        <v>2.6749999999999998</v>
      </c>
      <c r="F6522" s="784" t="s">
        <v>1274</v>
      </c>
      <c r="G6522" s="784" t="s">
        <v>4621</v>
      </c>
      <c r="H6522" s="784" t="s">
        <v>4622</v>
      </c>
      <c r="I6522" s="784" t="s">
        <v>5891</v>
      </c>
    </row>
    <row r="6523" spans="1:9" hidden="1">
      <c r="A6523" s="784" t="str">
        <f>Table_wabobpsvr_AzureCalc_AzureCalcRateCard[[#This Row],[ServiceName]]&amp;Table_wabobpsvr_AzureCalc_AzureCalcRateCard[[#This Row],[Price_Level]]&amp;Table_wabobpsvr_AzureCalc_AzureCalcRateCard[[#This Row],[Region]]</f>
        <v>A11 VM (Windows)MOSP1</v>
      </c>
      <c r="B6523" s="784">
        <v>1</v>
      </c>
      <c r="C6523" s="784" t="s">
        <v>91</v>
      </c>
      <c r="D6523" s="784" t="s">
        <v>627</v>
      </c>
      <c r="E6523" s="784">
        <v>3.04</v>
      </c>
      <c r="F6523" s="784" t="s">
        <v>1274</v>
      </c>
      <c r="G6523" s="784" t="s">
        <v>4431</v>
      </c>
      <c r="H6523" s="784" t="s">
        <v>4431</v>
      </c>
      <c r="I6523" s="784" t="s">
        <v>5892</v>
      </c>
    </row>
    <row r="6524" spans="1:9" hidden="1">
      <c r="A6524" s="784" t="str">
        <f>Table_wabobpsvr_AzureCalc_AzureCalcRateCard[[#This Row],[ServiceName]]&amp;Table_wabobpsvr_AzureCalc_AzureCalcRateCard[[#This Row],[Price_Level]]&amp;Table_wabobpsvr_AzureCalc_AzureCalcRateCard[[#This Row],[Region]]</f>
        <v>A11 VM (Windows)A1</v>
      </c>
      <c r="B6524" s="784">
        <v>1</v>
      </c>
      <c r="C6524" s="784" t="s">
        <v>91</v>
      </c>
      <c r="D6524" s="784" t="s">
        <v>181</v>
      </c>
      <c r="E6524" s="784">
        <v>2.9489999999999998</v>
      </c>
      <c r="F6524" s="784" t="s">
        <v>1274</v>
      </c>
      <c r="G6524" s="784" t="s">
        <v>4623</v>
      </c>
      <c r="H6524" s="784" t="s">
        <v>4624</v>
      </c>
      <c r="I6524" s="784" t="s">
        <v>5892</v>
      </c>
    </row>
    <row r="6525" spans="1:9" hidden="1">
      <c r="A6525" s="784" t="str">
        <f>Table_wabobpsvr_AzureCalc_AzureCalcRateCard[[#This Row],[ServiceName]]&amp;Table_wabobpsvr_AzureCalc_AzureCalcRateCard[[#This Row],[Price_Level]]&amp;Table_wabobpsvr_AzureCalc_AzureCalcRateCard[[#This Row],[Region]]</f>
        <v>A11 VM (Windows)B1</v>
      </c>
      <c r="B6525" s="784">
        <v>1</v>
      </c>
      <c r="C6525" s="784" t="s">
        <v>91</v>
      </c>
      <c r="D6525" s="784" t="s">
        <v>182</v>
      </c>
      <c r="E6525" s="784">
        <v>2.8580000000000001</v>
      </c>
      <c r="F6525" s="784" t="s">
        <v>1274</v>
      </c>
      <c r="G6525" s="784" t="s">
        <v>4623</v>
      </c>
      <c r="H6525" s="784" t="s">
        <v>4624</v>
      </c>
      <c r="I6525" s="784" t="s">
        <v>5892</v>
      </c>
    </row>
    <row r="6526" spans="1:9" hidden="1">
      <c r="A6526" t="str">
        <f>Table_wabobpsvr_AzureCalc_AzureCalcRateCard[[#This Row],[ServiceName]]&amp;Table_wabobpsvr_AzureCalc_AzureCalcRateCard[[#This Row],[Price_Level]]&amp;Table_wabobpsvr_AzureCalc_AzureCalcRateCard[[#This Row],[Region]]</f>
        <v>A11 VM (Windows)C1</v>
      </c>
      <c r="B6526">
        <v>1</v>
      </c>
      <c r="C6526" t="s">
        <v>91</v>
      </c>
      <c r="D6526" t="s">
        <v>184</v>
      </c>
      <c r="E6526">
        <v>2.766</v>
      </c>
      <c r="F6526" t="s">
        <v>1274</v>
      </c>
      <c r="G6526" s="784" t="s">
        <v>4623</v>
      </c>
      <c r="H6526" s="784" t="s">
        <v>4624</v>
      </c>
      <c r="I6526" s="784" t="s">
        <v>5892</v>
      </c>
    </row>
    <row r="6527" spans="1:9" hidden="1">
      <c r="A6527" t="str">
        <f>Table_wabobpsvr_AzureCalc_AzureCalcRateCard[[#This Row],[ServiceName]]&amp;Table_wabobpsvr_AzureCalc_AzureCalcRateCard[[#This Row],[Price_Level]]&amp;Table_wabobpsvr_AzureCalc_AzureCalcRateCard[[#This Row],[Region]]</f>
        <v>A11 VM (Windows)D1</v>
      </c>
      <c r="B6527">
        <v>1</v>
      </c>
      <c r="C6527" t="s">
        <v>91</v>
      </c>
      <c r="D6527" t="s">
        <v>183</v>
      </c>
      <c r="E6527">
        <v>2.6749999999999998</v>
      </c>
      <c r="F6527" t="s">
        <v>1274</v>
      </c>
      <c r="G6527" s="784" t="s">
        <v>4623</v>
      </c>
      <c r="H6527" s="784" t="s">
        <v>4624</v>
      </c>
      <c r="I6527" s="784" t="s">
        <v>5892</v>
      </c>
    </row>
    <row r="6528" spans="1:9" hidden="1">
      <c r="A6528" t="str">
        <f>Table_wabobpsvr_AzureCalc_AzureCalcRateCard[[#This Row],[ServiceName]]&amp;Table_wabobpsvr_AzureCalc_AzureCalcRateCard[[#This Row],[Price_Level]]&amp;Table_wabobpsvr_AzureCalc_AzureCalcRateCard[[#This Row],[Region]]</f>
        <v>A11 VM (Windows)MOSP4</v>
      </c>
      <c r="B6528">
        <v>4</v>
      </c>
      <c r="C6528" t="s">
        <v>91</v>
      </c>
      <c r="D6528" t="s">
        <v>627</v>
      </c>
      <c r="E6528">
        <v>3.04</v>
      </c>
      <c r="F6528" t="s">
        <v>1274</v>
      </c>
      <c r="G6528" s="784" t="s">
        <v>4431</v>
      </c>
      <c r="H6528" s="784" t="s">
        <v>4431</v>
      </c>
      <c r="I6528" s="784" t="s">
        <v>5893</v>
      </c>
    </row>
    <row r="6529" spans="1:9" hidden="1">
      <c r="A6529" s="784" t="str">
        <f>Table_wabobpsvr_AzureCalc_AzureCalcRateCard[[#This Row],[ServiceName]]&amp;Table_wabobpsvr_AzureCalc_AzureCalcRateCard[[#This Row],[Price_Level]]&amp;Table_wabobpsvr_AzureCalc_AzureCalcRateCard[[#This Row],[Region]]</f>
        <v>A11 VM (Windows)A4</v>
      </c>
      <c r="B6529" s="784">
        <v>4</v>
      </c>
      <c r="C6529" s="784" t="s">
        <v>91</v>
      </c>
      <c r="D6529" s="784" t="s">
        <v>181</v>
      </c>
      <c r="E6529" s="784">
        <v>2.9489999999999998</v>
      </c>
      <c r="F6529" s="784" t="s">
        <v>1274</v>
      </c>
      <c r="G6529" s="784" t="s">
        <v>4625</v>
      </c>
      <c r="H6529" s="784" t="s">
        <v>4626</v>
      </c>
      <c r="I6529" s="784" t="s">
        <v>5893</v>
      </c>
    </row>
    <row r="6530" spans="1:9" hidden="1">
      <c r="A6530" t="str">
        <f>Table_wabobpsvr_AzureCalc_AzureCalcRateCard[[#This Row],[ServiceName]]&amp;Table_wabobpsvr_AzureCalc_AzureCalcRateCard[[#This Row],[Price_Level]]&amp;Table_wabobpsvr_AzureCalc_AzureCalcRateCard[[#This Row],[Region]]</f>
        <v>A11 VM (Windows)B4</v>
      </c>
      <c r="B6530">
        <v>4</v>
      </c>
      <c r="C6530" t="s">
        <v>91</v>
      </c>
      <c r="D6530" t="s">
        <v>182</v>
      </c>
      <c r="E6530">
        <v>2.8580000000000001</v>
      </c>
      <c r="F6530" t="s">
        <v>1274</v>
      </c>
      <c r="G6530" s="784" t="s">
        <v>4625</v>
      </c>
      <c r="H6530" s="784" t="s">
        <v>4626</v>
      </c>
      <c r="I6530" s="784" t="s">
        <v>5893</v>
      </c>
    </row>
    <row r="6531" spans="1:9" hidden="1">
      <c r="A6531" s="784" t="str">
        <f>Table_wabobpsvr_AzureCalc_AzureCalcRateCard[[#This Row],[ServiceName]]&amp;Table_wabobpsvr_AzureCalc_AzureCalcRateCard[[#This Row],[Price_Level]]&amp;Table_wabobpsvr_AzureCalc_AzureCalcRateCard[[#This Row],[Region]]</f>
        <v>A11 VM (Windows)C4</v>
      </c>
      <c r="B6531" s="784">
        <v>4</v>
      </c>
      <c r="C6531" s="784" t="s">
        <v>91</v>
      </c>
      <c r="D6531" s="784" t="s">
        <v>184</v>
      </c>
      <c r="E6531" s="784">
        <v>2.766</v>
      </c>
      <c r="F6531" s="784" t="s">
        <v>1274</v>
      </c>
      <c r="G6531" s="784" t="s">
        <v>4625</v>
      </c>
      <c r="H6531" s="784" t="s">
        <v>4626</v>
      </c>
      <c r="I6531" s="784" t="s">
        <v>5893</v>
      </c>
    </row>
    <row r="6532" spans="1:9" hidden="1">
      <c r="A6532" s="784" t="str">
        <f>Table_wabobpsvr_AzureCalc_AzureCalcRateCard[[#This Row],[ServiceName]]&amp;Table_wabobpsvr_AzureCalc_AzureCalcRateCard[[#This Row],[Price_Level]]&amp;Table_wabobpsvr_AzureCalc_AzureCalcRateCard[[#This Row],[Region]]</f>
        <v>A11 VM (Windows)D4</v>
      </c>
      <c r="B6532" s="784">
        <v>4</v>
      </c>
      <c r="C6532" s="784" t="s">
        <v>91</v>
      </c>
      <c r="D6532" s="784" t="s">
        <v>183</v>
      </c>
      <c r="E6532" s="784">
        <v>2.6749999999999998</v>
      </c>
      <c r="F6532" s="784" t="s">
        <v>1274</v>
      </c>
      <c r="G6532" s="784" t="s">
        <v>4625</v>
      </c>
      <c r="H6532" s="784" t="s">
        <v>4626</v>
      </c>
      <c r="I6532" s="784" t="s">
        <v>5893</v>
      </c>
    </row>
    <row r="6533" spans="1:9" hidden="1">
      <c r="A6533" s="784" t="str">
        <f>Table_wabobpsvr_AzureCalc_AzureCalcRateCard[[#This Row],[ServiceName]]&amp;Table_wabobpsvr_AzureCalc_AzureCalcRateCard[[#This Row],[Price_Level]]&amp;Table_wabobpsvr_AzureCalc_AzureCalcRateCard[[#This Row],[Region]]</f>
        <v>Premium Storage - Page Blob/P10 (Units)B9</v>
      </c>
      <c r="B6533" s="784">
        <v>9</v>
      </c>
      <c r="C6533" s="784" t="s">
        <v>91</v>
      </c>
      <c r="D6533" s="784" t="s">
        <v>182</v>
      </c>
      <c r="E6533" s="784">
        <v>18.53</v>
      </c>
      <c r="F6533" s="784" t="s">
        <v>3344</v>
      </c>
      <c r="G6533" s="784" t="s">
        <v>4521</v>
      </c>
      <c r="H6533" s="784" t="s">
        <v>4522</v>
      </c>
      <c r="I6533" s="784" t="s">
        <v>5894</v>
      </c>
    </row>
    <row r="6534" spans="1:9" hidden="1">
      <c r="A6534" s="784" t="str">
        <f>Table_wabobpsvr_AzureCalc_AzureCalcRateCard[[#This Row],[ServiceName]]&amp;Table_wabobpsvr_AzureCalc_AzureCalcRateCard[[#This Row],[Price_Level]]&amp;Table_wabobpsvr_AzureCalc_AzureCalcRateCard[[#This Row],[Region]]</f>
        <v>Premium Storage - Page Blob/P10 (Units)C9</v>
      </c>
      <c r="B6534" s="784">
        <v>9</v>
      </c>
      <c r="C6534" s="784" t="s">
        <v>91</v>
      </c>
      <c r="D6534" s="784" t="s">
        <v>184</v>
      </c>
      <c r="E6534" s="784">
        <v>17.940000000000001</v>
      </c>
      <c r="F6534" s="784" t="s">
        <v>3344</v>
      </c>
      <c r="G6534" s="784" t="s">
        <v>4521</v>
      </c>
      <c r="H6534" s="784" t="s">
        <v>4522</v>
      </c>
      <c r="I6534" s="784" t="s">
        <v>5894</v>
      </c>
    </row>
    <row r="6535" spans="1:9" hidden="1">
      <c r="A6535" s="784" t="str">
        <f>Table_wabobpsvr_AzureCalc_AzureCalcRateCard[[#This Row],[ServiceName]]&amp;Table_wabobpsvr_AzureCalc_AzureCalcRateCard[[#This Row],[Price_Level]]&amp;Table_wabobpsvr_AzureCalc_AzureCalcRateCard[[#This Row],[Region]]</f>
        <v>Premium Storage - Page Blob/P10 (Units)D9</v>
      </c>
      <c r="B6535" s="784">
        <v>9</v>
      </c>
      <c r="C6535" s="784" t="s">
        <v>91</v>
      </c>
      <c r="D6535" s="784" t="s">
        <v>183</v>
      </c>
      <c r="E6535" s="784">
        <v>17.34</v>
      </c>
      <c r="F6535" s="784" t="s">
        <v>3344</v>
      </c>
      <c r="G6535" s="784" t="s">
        <v>4521</v>
      </c>
      <c r="H6535" s="784" t="s">
        <v>4522</v>
      </c>
      <c r="I6535" s="784" t="s">
        <v>5894</v>
      </c>
    </row>
    <row r="6536" spans="1:9" hidden="1">
      <c r="A6536" s="784" t="str">
        <f>Table_wabobpsvr_AzureCalc_AzureCalcRateCard[[#This Row],[ServiceName]]&amp;Table_wabobpsvr_AzureCalc_AzureCalcRateCard[[#This Row],[Price_Level]]&amp;Table_wabobpsvr_AzureCalc_AzureCalcRateCard[[#This Row],[Region]]</f>
        <v>Premium Storage - Page Blob/P20 (Units)MOSP9</v>
      </c>
      <c r="B6536" s="784">
        <v>9</v>
      </c>
      <c r="C6536" s="784" t="s">
        <v>81</v>
      </c>
      <c r="D6536" s="784" t="s">
        <v>627</v>
      </c>
      <c r="E6536" s="784">
        <v>73.22</v>
      </c>
      <c r="F6536" s="784" t="s">
        <v>3347</v>
      </c>
      <c r="G6536" s="784" t="s">
        <v>4431</v>
      </c>
      <c r="H6536" s="784" t="s">
        <v>4431</v>
      </c>
      <c r="I6536" s="784" t="s">
        <v>5895</v>
      </c>
    </row>
    <row r="6537" spans="1:9" hidden="1">
      <c r="A6537" s="784" t="str">
        <f>Table_wabobpsvr_AzureCalc_AzureCalcRateCard[[#This Row],[ServiceName]]&amp;Table_wabobpsvr_AzureCalc_AzureCalcRateCard[[#This Row],[Price_Level]]&amp;Table_wabobpsvr_AzureCalc_AzureCalcRateCard[[#This Row],[Region]]</f>
        <v>Premium Storage - Page Blob/P20 (Units)A9</v>
      </c>
      <c r="B6537" s="784">
        <v>9</v>
      </c>
      <c r="C6537" s="784" t="s">
        <v>91</v>
      </c>
      <c r="D6537" s="784" t="s">
        <v>181</v>
      </c>
      <c r="E6537" s="784">
        <v>71.02</v>
      </c>
      <c r="F6537" s="784" t="s">
        <v>3347</v>
      </c>
      <c r="G6537" s="784" t="s">
        <v>4627</v>
      </c>
      <c r="H6537" s="784" t="s">
        <v>4628</v>
      </c>
      <c r="I6537" s="784" t="s">
        <v>5895</v>
      </c>
    </row>
    <row r="6538" spans="1:9" hidden="1">
      <c r="A6538" s="784" t="str">
        <f>Table_wabobpsvr_AzureCalc_AzureCalcRateCard[[#This Row],[ServiceName]]&amp;Table_wabobpsvr_AzureCalc_AzureCalcRateCard[[#This Row],[Price_Level]]&amp;Table_wabobpsvr_AzureCalc_AzureCalcRateCard[[#This Row],[Region]]</f>
        <v>Premium Storage - Page Blob/P20 (Units)B9</v>
      </c>
      <c r="B6538" s="784">
        <v>9</v>
      </c>
      <c r="C6538" s="784" t="s">
        <v>91</v>
      </c>
      <c r="D6538" s="784" t="s">
        <v>182</v>
      </c>
      <c r="E6538" s="784">
        <v>68.83</v>
      </c>
      <c r="F6538" s="784" t="s">
        <v>3347</v>
      </c>
      <c r="G6538" s="784" t="s">
        <v>4627</v>
      </c>
      <c r="H6538" s="784" t="s">
        <v>4628</v>
      </c>
      <c r="I6538" s="784" t="s">
        <v>5895</v>
      </c>
    </row>
    <row r="6539" spans="1:9" hidden="1">
      <c r="A6539" s="784" t="str">
        <f>Table_wabobpsvr_AzureCalc_AzureCalcRateCard[[#This Row],[ServiceName]]&amp;Table_wabobpsvr_AzureCalc_AzureCalcRateCard[[#This Row],[Price_Level]]&amp;Table_wabobpsvr_AzureCalc_AzureCalcRateCard[[#This Row],[Region]]</f>
        <v>Premium Storage - Page Blob/P20 (Units)C9</v>
      </c>
      <c r="B6539" s="784">
        <v>9</v>
      </c>
      <c r="C6539" s="784" t="s">
        <v>91</v>
      </c>
      <c r="D6539" s="784" t="s">
        <v>184</v>
      </c>
      <c r="E6539" s="784">
        <v>66.63</v>
      </c>
      <c r="F6539" s="784" t="s">
        <v>3347</v>
      </c>
      <c r="G6539" s="784" t="s">
        <v>4627</v>
      </c>
      <c r="H6539" s="784" t="s">
        <v>4628</v>
      </c>
      <c r="I6539" s="784" t="s">
        <v>5895</v>
      </c>
    </row>
    <row r="6540" spans="1:9" hidden="1">
      <c r="A6540" t="str">
        <f>Table_wabobpsvr_AzureCalc_AzureCalcRateCard[[#This Row],[ServiceName]]&amp;Table_wabobpsvr_AzureCalc_AzureCalcRateCard[[#This Row],[Price_Level]]&amp;Table_wabobpsvr_AzureCalc_AzureCalcRateCard[[#This Row],[Region]]</f>
        <v>Premium Storage - Page Blob/P20 (Units)D9</v>
      </c>
      <c r="B6540">
        <v>9</v>
      </c>
      <c r="C6540" t="s">
        <v>91</v>
      </c>
      <c r="D6540" t="s">
        <v>183</v>
      </c>
      <c r="E6540">
        <v>64.430000000000007</v>
      </c>
      <c r="F6540" t="s">
        <v>3347</v>
      </c>
      <c r="G6540" s="784" t="s">
        <v>4627</v>
      </c>
      <c r="H6540" s="784" t="s">
        <v>4628</v>
      </c>
      <c r="I6540" s="784" t="s">
        <v>5895</v>
      </c>
    </row>
    <row r="6541" spans="1:9" hidden="1">
      <c r="A6541" t="str">
        <f>Table_wabobpsvr_AzureCalc_AzureCalcRateCard[[#This Row],[ServiceName]]&amp;Table_wabobpsvr_AzureCalc_AzureCalcRateCard[[#This Row],[Price_Level]]&amp;Table_wabobpsvr_AzureCalc_AzureCalcRateCard[[#This Row],[Region]]</f>
        <v>Premium Storage - Page Blob/P30 (Units)MOSP9</v>
      </c>
      <c r="B6541">
        <v>9</v>
      </c>
      <c r="C6541" t="s">
        <v>81</v>
      </c>
      <c r="D6541" t="s">
        <v>627</v>
      </c>
      <c r="E6541">
        <v>135.16999999999999</v>
      </c>
      <c r="F6541" t="s">
        <v>3352</v>
      </c>
      <c r="G6541" s="784" t="s">
        <v>4431</v>
      </c>
      <c r="H6541" s="784" t="s">
        <v>4431</v>
      </c>
      <c r="I6541" s="784" t="s">
        <v>5896</v>
      </c>
    </row>
    <row r="6542" spans="1:9" hidden="1">
      <c r="A6542" s="784" t="str">
        <f>Table_wabobpsvr_AzureCalc_AzureCalcRateCard[[#This Row],[ServiceName]]&amp;Table_wabobpsvr_AzureCalc_AzureCalcRateCard[[#This Row],[Price_Level]]&amp;Table_wabobpsvr_AzureCalc_AzureCalcRateCard[[#This Row],[Region]]</f>
        <v>Premium Storage - Page Blob/P30 (Units)A9</v>
      </c>
      <c r="B6542" s="784">
        <v>9</v>
      </c>
      <c r="C6542" s="784" t="s">
        <v>91</v>
      </c>
      <c r="D6542" s="784" t="s">
        <v>181</v>
      </c>
      <c r="E6542" s="784">
        <v>131.11000000000001</v>
      </c>
      <c r="F6542" s="784" t="s">
        <v>3352</v>
      </c>
      <c r="G6542" s="784" t="s">
        <v>4629</v>
      </c>
      <c r="H6542" s="784" t="s">
        <v>4630</v>
      </c>
      <c r="I6542" s="784" t="s">
        <v>5896</v>
      </c>
    </row>
    <row r="6543" spans="1:9" hidden="1">
      <c r="A6543" t="str">
        <f>Table_wabobpsvr_AzureCalc_AzureCalcRateCard[[#This Row],[ServiceName]]&amp;Table_wabobpsvr_AzureCalc_AzureCalcRateCard[[#This Row],[Price_Level]]&amp;Table_wabobpsvr_AzureCalc_AzureCalcRateCard[[#This Row],[Region]]</f>
        <v>Premium Storage - Page Blob/P30 (Units)B9</v>
      </c>
      <c r="B6543">
        <v>9</v>
      </c>
      <c r="C6543" t="s">
        <v>91</v>
      </c>
      <c r="D6543" t="s">
        <v>182</v>
      </c>
      <c r="E6543">
        <v>127.06</v>
      </c>
      <c r="F6543" t="s">
        <v>3352</v>
      </c>
      <c r="G6543" s="784" t="s">
        <v>4629</v>
      </c>
      <c r="H6543" s="784" t="s">
        <v>4630</v>
      </c>
      <c r="I6543" s="784" t="s">
        <v>5896</v>
      </c>
    </row>
    <row r="6544" spans="1:9" hidden="1">
      <c r="A6544" s="784" t="str">
        <f>Table_wabobpsvr_AzureCalc_AzureCalcRateCard[[#This Row],[ServiceName]]&amp;Table_wabobpsvr_AzureCalc_AzureCalcRateCard[[#This Row],[Price_Level]]&amp;Table_wabobpsvr_AzureCalc_AzureCalcRateCard[[#This Row],[Region]]</f>
        <v>Premium Storage - Page Blob/P30 (Units)C9</v>
      </c>
      <c r="B6544" s="784">
        <v>9</v>
      </c>
      <c r="C6544" s="784" t="s">
        <v>91</v>
      </c>
      <c r="D6544" s="784" t="s">
        <v>184</v>
      </c>
      <c r="E6544" s="784">
        <v>123</v>
      </c>
      <c r="F6544" s="784" t="s">
        <v>3352</v>
      </c>
      <c r="G6544" s="784" t="s">
        <v>4629</v>
      </c>
      <c r="H6544" s="784" t="s">
        <v>4630</v>
      </c>
      <c r="I6544" s="784" t="s">
        <v>5896</v>
      </c>
    </row>
    <row r="6545" spans="1:9" hidden="1">
      <c r="A6545" t="str">
        <f>Table_wabobpsvr_AzureCalc_AzureCalcRateCard[[#This Row],[ServiceName]]&amp;Table_wabobpsvr_AzureCalc_AzureCalcRateCard[[#This Row],[Price_Level]]&amp;Table_wabobpsvr_AzureCalc_AzureCalcRateCard[[#This Row],[Region]]</f>
        <v>Premium Storage - Page Blob/P30 (Units)D9</v>
      </c>
      <c r="B6545">
        <v>9</v>
      </c>
      <c r="C6545" t="s">
        <v>91</v>
      </c>
      <c r="D6545" t="s">
        <v>183</v>
      </c>
      <c r="E6545">
        <v>118.95</v>
      </c>
      <c r="F6545" t="s">
        <v>3352</v>
      </c>
      <c r="G6545" s="784" t="s">
        <v>4629</v>
      </c>
      <c r="H6545" s="784" t="s">
        <v>4630</v>
      </c>
      <c r="I6545" s="784" t="s">
        <v>5896</v>
      </c>
    </row>
    <row r="6546" spans="1:9" hidden="1">
      <c r="A6546" s="784" t="str">
        <f>Table_wabobpsvr_AzureCalc_AzureCalcRateCard[[#This Row],[ServiceName]]&amp;Table_wabobpsvr_AzureCalc_AzureCalcRateCard[[#This Row],[Price_Level]]&amp;Table_wabobpsvr_AzureCalc_AzureCalcRateCard[[#This Row],[Region]]</f>
        <v>Premium Storage - Page Blob/P10 (Units)MOSP12</v>
      </c>
      <c r="B6546" s="784">
        <v>12</v>
      </c>
      <c r="C6546" s="784" t="s">
        <v>81</v>
      </c>
      <c r="D6546" s="784" t="s">
        <v>627</v>
      </c>
      <c r="E6546" s="784">
        <v>20.61</v>
      </c>
      <c r="F6546" s="784" t="s">
        <v>3344</v>
      </c>
      <c r="G6546" s="784" t="s">
        <v>4431</v>
      </c>
      <c r="H6546" s="784" t="s">
        <v>4431</v>
      </c>
      <c r="I6546" s="784" t="s">
        <v>5897</v>
      </c>
    </row>
    <row r="6547" spans="1:9" hidden="1">
      <c r="A6547" t="str">
        <f>Table_wabobpsvr_AzureCalc_AzureCalcRateCard[[#This Row],[ServiceName]]&amp;Table_wabobpsvr_AzureCalc_AzureCalcRateCard[[#This Row],[Price_Level]]&amp;Table_wabobpsvr_AzureCalc_AzureCalcRateCard[[#This Row],[Region]]</f>
        <v>Premium Storage - Page Blob/P10 (Units)A12</v>
      </c>
      <c r="B6547">
        <v>12</v>
      </c>
      <c r="C6547" t="s">
        <v>91</v>
      </c>
      <c r="D6547" t="s">
        <v>181</v>
      </c>
      <c r="E6547">
        <v>19.989999999999998</v>
      </c>
      <c r="F6547" t="s">
        <v>3344</v>
      </c>
      <c r="G6547" s="784" t="s">
        <v>4631</v>
      </c>
      <c r="H6547" s="784" t="s">
        <v>4632</v>
      </c>
      <c r="I6547" s="784" t="s">
        <v>5897</v>
      </c>
    </row>
    <row r="6548" spans="1:9" hidden="1">
      <c r="A6548" t="str">
        <f>Table_wabobpsvr_AzureCalc_AzureCalcRateCard[[#This Row],[ServiceName]]&amp;Table_wabobpsvr_AzureCalc_AzureCalcRateCard[[#This Row],[Price_Level]]&amp;Table_wabobpsvr_AzureCalc_AzureCalcRateCard[[#This Row],[Region]]</f>
        <v>Premium Storage - Page Blob/P10 (Units)B12</v>
      </c>
      <c r="B6548">
        <v>12</v>
      </c>
      <c r="C6548" t="s">
        <v>91</v>
      </c>
      <c r="D6548" t="s">
        <v>182</v>
      </c>
      <c r="E6548">
        <v>19.37</v>
      </c>
      <c r="F6548" t="s">
        <v>3344</v>
      </c>
      <c r="G6548" s="784" t="s">
        <v>4631</v>
      </c>
      <c r="H6548" s="784" t="s">
        <v>4632</v>
      </c>
      <c r="I6548" s="784" t="s">
        <v>5897</v>
      </c>
    </row>
    <row r="6549" spans="1:9" hidden="1">
      <c r="A6549" s="784" t="str">
        <f>Table_wabobpsvr_AzureCalc_AzureCalcRateCard[[#This Row],[ServiceName]]&amp;Table_wabobpsvr_AzureCalc_AzureCalcRateCard[[#This Row],[Price_Level]]&amp;Table_wabobpsvr_AzureCalc_AzureCalcRateCard[[#This Row],[Region]]</f>
        <v>Premium Storage - Page Blob/P10 (Units)C12</v>
      </c>
      <c r="B6549" s="784">
        <v>12</v>
      </c>
      <c r="C6549" s="784" t="s">
        <v>91</v>
      </c>
      <c r="D6549" s="784" t="s">
        <v>184</v>
      </c>
      <c r="E6549" s="784">
        <v>18.760000000000002</v>
      </c>
      <c r="F6549" s="784" t="s">
        <v>3344</v>
      </c>
      <c r="G6549" s="784" t="s">
        <v>4631</v>
      </c>
      <c r="H6549" s="784" t="s">
        <v>4632</v>
      </c>
      <c r="I6549" s="784" t="s">
        <v>5897</v>
      </c>
    </row>
    <row r="6550" spans="1:9" hidden="1">
      <c r="A6550" s="784" t="str">
        <f>Table_wabobpsvr_AzureCalc_AzureCalcRateCard[[#This Row],[ServiceName]]&amp;Table_wabobpsvr_AzureCalc_AzureCalcRateCard[[#This Row],[Price_Level]]&amp;Table_wabobpsvr_AzureCalc_AzureCalcRateCard[[#This Row],[Region]]</f>
        <v>Premium Storage - Page Blob/P10 (Units)D12</v>
      </c>
      <c r="B6550" s="784">
        <v>12</v>
      </c>
      <c r="C6550" s="784" t="s">
        <v>91</v>
      </c>
      <c r="D6550" s="784" t="s">
        <v>183</v>
      </c>
      <c r="E6550" s="784">
        <v>18.14</v>
      </c>
      <c r="F6550" s="784" t="s">
        <v>3344</v>
      </c>
      <c r="G6550" s="784" t="s">
        <v>4631</v>
      </c>
      <c r="H6550" s="784" t="s">
        <v>4632</v>
      </c>
      <c r="I6550" s="784" t="s">
        <v>5897</v>
      </c>
    </row>
    <row r="6551" spans="1:9" hidden="1">
      <c r="A6551" s="784" t="str">
        <f>Table_wabobpsvr_AzureCalc_AzureCalcRateCard[[#This Row],[ServiceName]]&amp;Table_wabobpsvr_AzureCalc_AzureCalcRateCard[[#This Row],[Price_Level]]&amp;Table_wabobpsvr_AzureCalc_AzureCalcRateCard[[#This Row],[Region]]</f>
        <v>Premium Storage - Page Blob/P20 (Units)MOSP12</v>
      </c>
      <c r="B6551" s="784">
        <v>12</v>
      </c>
      <c r="C6551" s="784" t="s">
        <v>81</v>
      </c>
      <c r="D6551" s="784" t="s">
        <v>627</v>
      </c>
      <c r="E6551" s="784">
        <v>76.540000000000006</v>
      </c>
      <c r="F6551" s="784" t="s">
        <v>3347</v>
      </c>
      <c r="G6551" s="784" t="s">
        <v>4431</v>
      </c>
      <c r="H6551" s="784" t="s">
        <v>4431</v>
      </c>
      <c r="I6551" s="784" t="s">
        <v>5898</v>
      </c>
    </row>
    <row r="6552" spans="1:9" hidden="1">
      <c r="A6552" s="784" t="str">
        <f>Table_wabobpsvr_AzureCalc_AzureCalcRateCard[[#This Row],[ServiceName]]&amp;Table_wabobpsvr_AzureCalc_AzureCalcRateCard[[#This Row],[Price_Level]]&amp;Table_wabobpsvr_AzureCalc_AzureCalcRateCard[[#This Row],[Region]]</f>
        <v>Premium Storage - Page Blob/P20 (Units)A12</v>
      </c>
      <c r="B6552" s="784">
        <v>12</v>
      </c>
      <c r="C6552" s="784" t="s">
        <v>81</v>
      </c>
      <c r="D6552" s="784" t="s">
        <v>181</v>
      </c>
      <c r="E6552" s="784">
        <v>74.239999999999995</v>
      </c>
      <c r="F6552" s="784" t="s">
        <v>3347</v>
      </c>
      <c r="G6552" s="784" t="s">
        <v>4633</v>
      </c>
      <c r="H6552" s="784" t="s">
        <v>4634</v>
      </c>
      <c r="I6552" s="784" t="s">
        <v>5898</v>
      </c>
    </row>
    <row r="6553" spans="1:9" hidden="1">
      <c r="A6553" s="784" t="str">
        <f>Table_wabobpsvr_AzureCalc_AzureCalcRateCard[[#This Row],[ServiceName]]&amp;Table_wabobpsvr_AzureCalc_AzureCalcRateCard[[#This Row],[Price_Level]]&amp;Table_wabobpsvr_AzureCalc_AzureCalcRateCard[[#This Row],[Region]]</f>
        <v>Premium Storage - Page Blob/P20 (Units)B12</v>
      </c>
      <c r="B6553" s="784">
        <v>12</v>
      </c>
      <c r="C6553" s="784" t="s">
        <v>81</v>
      </c>
      <c r="D6553" s="784" t="s">
        <v>182</v>
      </c>
      <c r="E6553" s="784">
        <v>71.95</v>
      </c>
      <c r="F6553" s="784" t="s">
        <v>3347</v>
      </c>
      <c r="G6553" s="784" t="s">
        <v>4633</v>
      </c>
      <c r="H6553" s="784" t="s">
        <v>4634</v>
      </c>
      <c r="I6553" s="784" t="s">
        <v>5898</v>
      </c>
    </row>
    <row r="6554" spans="1:9" hidden="1">
      <c r="A6554" s="784" t="str">
        <f>Table_wabobpsvr_AzureCalc_AzureCalcRateCard[[#This Row],[ServiceName]]&amp;Table_wabobpsvr_AzureCalc_AzureCalcRateCard[[#This Row],[Price_Level]]&amp;Table_wabobpsvr_AzureCalc_AzureCalcRateCard[[#This Row],[Region]]</f>
        <v>Premium Storage - Page Blob/P20 (Units)C12</v>
      </c>
      <c r="B6554" s="784">
        <v>12</v>
      </c>
      <c r="C6554" s="784" t="s">
        <v>81</v>
      </c>
      <c r="D6554" s="784" t="s">
        <v>184</v>
      </c>
      <c r="E6554" s="784">
        <v>69.650000000000006</v>
      </c>
      <c r="F6554" s="784" t="s">
        <v>3347</v>
      </c>
      <c r="G6554" s="784" t="s">
        <v>4633</v>
      </c>
      <c r="H6554" s="784" t="s">
        <v>4634</v>
      </c>
      <c r="I6554" s="784" t="s">
        <v>5898</v>
      </c>
    </row>
    <row r="6555" spans="1:9" hidden="1">
      <c r="A6555" s="784" t="str">
        <f>Table_wabobpsvr_AzureCalc_AzureCalcRateCard[[#This Row],[ServiceName]]&amp;Table_wabobpsvr_AzureCalc_AzureCalcRateCard[[#This Row],[Price_Level]]&amp;Table_wabobpsvr_AzureCalc_AzureCalcRateCard[[#This Row],[Region]]</f>
        <v>Premium Storage - Page Blob/P20 (Units)D12</v>
      </c>
      <c r="B6555" s="784">
        <v>12</v>
      </c>
      <c r="C6555" s="784" t="s">
        <v>81</v>
      </c>
      <c r="D6555" s="784" t="s">
        <v>183</v>
      </c>
      <c r="E6555" s="784">
        <v>67.36</v>
      </c>
      <c r="F6555" s="784" t="s">
        <v>3347</v>
      </c>
      <c r="G6555" s="784" t="s">
        <v>4633</v>
      </c>
      <c r="H6555" s="784" t="s">
        <v>4634</v>
      </c>
      <c r="I6555" s="784" t="s">
        <v>5898</v>
      </c>
    </row>
    <row r="6556" spans="1:9" hidden="1">
      <c r="A6556" t="str">
        <f>Table_wabobpsvr_AzureCalc_AzureCalcRateCard[[#This Row],[ServiceName]]&amp;Table_wabobpsvr_AzureCalc_AzureCalcRateCard[[#This Row],[Price_Level]]&amp;Table_wabobpsvr_AzureCalc_AzureCalcRateCard[[#This Row],[Region]]</f>
        <v>Premium Storage - Page Blob/P30 (Units)MOSP12</v>
      </c>
      <c r="B6556">
        <v>12</v>
      </c>
      <c r="C6556" t="s">
        <v>81</v>
      </c>
      <c r="D6556" t="s">
        <v>627</v>
      </c>
      <c r="E6556">
        <v>135.16999999999999</v>
      </c>
      <c r="F6556" t="s">
        <v>3352</v>
      </c>
      <c r="G6556" s="784" t="s">
        <v>4431</v>
      </c>
      <c r="H6556" s="784" t="s">
        <v>4431</v>
      </c>
      <c r="I6556" s="784" t="s">
        <v>5899</v>
      </c>
    </row>
    <row r="6557" spans="1:9" hidden="1">
      <c r="A6557" t="str">
        <f>Table_wabobpsvr_AzureCalc_AzureCalcRateCard[[#This Row],[ServiceName]]&amp;Table_wabobpsvr_AzureCalc_AzureCalcRateCard[[#This Row],[Price_Level]]&amp;Table_wabobpsvr_AzureCalc_AzureCalcRateCard[[#This Row],[Region]]</f>
        <v>Premium Storage - Page Blob/P30 (Units)A12</v>
      </c>
      <c r="B6557">
        <v>12</v>
      </c>
      <c r="C6557" t="s">
        <v>81</v>
      </c>
      <c r="D6557" t="s">
        <v>181</v>
      </c>
      <c r="E6557">
        <v>131.11000000000001</v>
      </c>
      <c r="F6557" t="s">
        <v>3352</v>
      </c>
      <c r="G6557" s="784" t="s">
        <v>4635</v>
      </c>
      <c r="H6557" s="784" t="s">
        <v>4636</v>
      </c>
      <c r="I6557" s="784" t="s">
        <v>5899</v>
      </c>
    </row>
    <row r="6558" spans="1:9" hidden="1">
      <c r="A6558" t="str">
        <f>Table_wabobpsvr_AzureCalc_AzureCalcRateCard[[#This Row],[ServiceName]]&amp;Table_wabobpsvr_AzureCalc_AzureCalcRateCard[[#This Row],[Price_Level]]&amp;Table_wabobpsvr_AzureCalc_AzureCalcRateCard[[#This Row],[Region]]</f>
        <v>Premium Storage - Page Blob/P30 (Units)B12</v>
      </c>
      <c r="B6558">
        <v>12</v>
      </c>
      <c r="C6558" t="s">
        <v>81</v>
      </c>
      <c r="D6558" t="s">
        <v>182</v>
      </c>
      <c r="E6558">
        <v>127.06</v>
      </c>
      <c r="F6558" t="s">
        <v>3352</v>
      </c>
      <c r="G6558" s="784" t="s">
        <v>4635</v>
      </c>
      <c r="H6558" s="784" t="s">
        <v>4636</v>
      </c>
      <c r="I6558" s="784" t="s">
        <v>5899</v>
      </c>
    </row>
    <row r="6559" spans="1:9" hidden="1">
      <c r="A6559" t="str">
        <f>Table_wabobpsvr_AzureCalc_AzureCalcRateCard[[#This Row],[ServiceName]]&amp;Table_wabobpsvr_AzureCalc_AzureCalcRateCard[[#This Row],[Price_Level]]&amp;Table_wabobpsvr_AzureCalc_AzureCalcRateCard[[#This Row],[Region]]</f>
        <v>Premium Storage - Page Blob/P30 (Units)C12</v>
      </c>
      <c r="B6559">
        <v>12</v>
      </c>
      <c r="C6559" t="s">
        <v>81</v>
      </c>
      <c r="D6559" t="s">
        <v>184</v>
      </c>
      <c r="E6559">
        <v>123</v>
      </c>
      <c r="F6559" t="s">
        <v>3352</v>
      </c>
      <c r="G6559" s="784" t="s">
        <v>4635</v>
      </c>
      <c r="H6559" s="784" t="s">
        <v>4636</v>
      </c>
      <c r="I6559" s="784" t="s">
        <v>5899</v>
      </c>
    </row>
    <row r="6560" spans="1:9" hidden="1">
      <c r="A6560" t="str">
        <f>Table_wabobpsvr_AzureCalc_AzureCalcRateCard[[#This Row],[ServiceName]]&amp;Table_wabobpsvr_AzureCalc_AzureCalcRateCard[[#This Row],[Price_Level]]&amp;Table_wabobpsvr_AzureCalc_AzureCalcRateCard[[#This Row],[Region]]</f>
        <v>Premium Storage - Page Blob/P30 (Units)D12</v>
      </c>
      <c r="B6560">
        <v>12</v>
      </c>
      <c r="C6560" t="s">
        <v>81</v>
      </c>
      <c r="D6560" t="s">
        <v>183</v>
      </c>
      <c r="E6560">
        <v>118.95</v>
      </c>
      <c r="F6560" t="s">
        <v>3352</v>
      </c>
      <c r="G6560" s="784" t="s">
        <v>4635</v>
      </c>
      <c r="H6560" s="784" t="s">
        <v>4636</v>
      </c>
      <c r="I6560" s="784" t="s">
        <v>5899</v>
      </c>
    </row>
    <row r="6561" spans="1:9" hidden="1">
      <c r="A6561" s="784" t="str">
        <f>Table_wabobpsvr_AzureCalc_AzureCalcRateCard[[#This Row],[ServiceName]]&amp;Table_wabobpsvr_AzureCalc_AzureCalcRateCard[[#This Row],[Price_Level]]&amp;Table_wabobpsvr_AzureCalc_AzureCalcRateCard[[#This Row],[Region]]</f>
        <v>Protected Instances - Up to 50 GBC14</v>
      </c>
      <c r="B6561" s="784">
        <v>14</v>
      </c>
      <c r="C6561" s="784" t="s">
        <v>4431</v>
      </c>
      <c r="D6561" s="784" t="s">
        <v>184</v>
      </c>
      <c r="E6561" s="784">
        <v>999999</v>
      </c>
      <c r="F6561" s="784" t="s">
        <v>4599</v>
      </c>
      <c r="G6561" s="784" t="s">
        <v>4431</v>
      </c>
      <c r="H6561" s="784" t="s">
        <v>4431</v>
      </c>
      <c r="I6561" s="784" t="s">
        <v>4431</v>
      </c>
    </row>
    <row r="6562" spans="1:9" hidden="1">
      <c r="A6562" t="str">
        <f>Table_wabobpsvr_AzureCalc_AzureCalcRateCard[[#This Row],[ServiceName]]&amp;Table_wabobpsvr_AzureCalc_AzureCalcRateCard[[#This Row],[Price_Level]]&amp;Table_wabobpsvr_AzureCalc_AzureCalcRateCard[[#This Row],[Region]]</f>
        <v>Protected Instances - Up to 50 GBD14</v>
      </c>
      <c r="B6562">
        <v>14</v>
      </c>
      <c r="C6562" t="s">
        <v>4431</v>
      </c>
      <c r="D6562" t="s">
        <v>183</v>
      </c>
      <c r="E6562">
        <v>999999</v>
      </c>
      <c r="F6562" t="s">
        <v>4599</v>
      </c>
      <c r="G6562" s="784" t="s">
        <v>4431</v>
      </c>
      <c r="H6562" s="784" t="s">
        <v>4431</v>
      </c>
      <c r="I6562" s="784" t="s">
        <v>4431</v>
      </c>
    </row>
    <row r="6563" spans="1:9" hidden="1">
      <c r="A6563" t="str">
        <f>Table_wabobpsvr_AzureCalc_AzureCalcRateCard[[#This Row],[ServiceName]]&amp;Table_wabobpsvr_AzureCalc_AzureCalcRateCard[[#This Row],[Price_Level]]&amp;Table_wabobpsvr_AzureCalc_AzureCalcRateCard[[#This Row],[Region]]</f>
        <v>Premium Small App Service HoursMOSP</v>
      </c>
      <c r="C6563" t="s">
        <v>91</v>
      </c>
      <c r="D6563" t="s">
        <v>627</v>
      </c>
      <c r="E6563">
        <v>0.01</v>
      </c>
      <c r="F6563" t="s">
        <v>4662</v>
      </c>
      <c r="G6563" s="784" t="s">
        <v>4431</v>
      </c>
      <c r="H6563" s="784" t="s">
        <v>4431</v>
      </c>
      <c r="I6563" s="784" t="s">
        <v>5900</v>
      </c>
    </row>
    <row r="6564" spans="1:9" hidden="1">
      <c r="A6564" s="784" t="str">
        <f>Table_wabobpsvr_AzureCalc_AzureCalcRateCard[[#This Row],[ServiceName]]&amp;Table_wabobpsvr_AzureCalc_AzureCalcRateCard[[#This Row],[Price_Level]]&amp;Table_wabobpsvr_AzureCalc_AzureCalcRateCard[[#This Row],[Region]]</f>
        <v>Premium Small App Service HoursA</v>
      </c>
      <c r="B6564" s="784"/>
      <c r="C6564" s="784" t="s">
        <v>91</v>
      </c>
      <c r="D6564" s="784" t="s">
        <v>181</v>
      </c>
      <c r="E6564" s="784">
        <v>9.7000000000000003E-2</v>
      </c>
      <c r="F6564" s="784" t="s">
        <v>4662</v>
      </c>
      <c r="G6564" s="784" t="s">
        <v>4664</v>
      </c>
      <c r="H6564" s="784" t="s">
        <v>4665</v>
      </c>
      <c r="I6564" s="784" t="s">
        <v>5900</v>
      </c>
    </row>
    <row r="6565" spans="1:9" hidden="1">
      <c r="A6565" s="784" t="str">
        <f>Table_wabobpsvr_AzureCalc_AzureCalcRateCard[[#This Row],[ServiceName]]&amp;Table_wabobpsvr_AzureCalc_AzureCalcRateCard[[#This Row],[Price_Level]]&amp;Table_wabobpsvr_AzureCalc_AzureCalcRateCard[[#This Row],[Region]]</f>
        <v>Premium Small App Service HoursB</v>
      </c>
      <c r="B6565" s="784"/>
      <c r="C6565" s="784" t="s">
        <v>91</v>
      </c>
      <c r="D6565" s="784" t="s">
        <v>182</v>
      </c>
      <c r="E6565" s="784">
        <v>9.4E-2</v>
      </c>
      <c r="F6565" s="784" t="s">
        <v>4662</v>
      </c>
      <c r="G6565" s="784" t="s">
        <v>4664</v>
      </c>
      <c r="H6565" s="784" t="s">
        <v>4665</v>
      </c>
      <c r="I6565" s="784" t="s">
        <v>5900</v>
      </c>
    </row>
    <row r="6566" spans="1:9" hidden="1">
      <c r="A6566" s="784" t="str">
        <f>Table_wabobpsvr_AzureCalc_AzureCalcRateCard[[#This Row],[ServiceName]]&amp;Table_wabobpsvr_AzureCalc_AzureCalcRateCard[[#This Row],[Price_Level]]&amp;Table_wabobpsvr_AzureCalc_AzureCalcRateCard[[#This Row],[Region]]</f>
        <v>Premium Small App Service HoursC</v>
      </c>
      <c r="B6566" s="784"/>
      <c r="C6566" s="784" t="s">
        <v>91</v>
      </c>
      <c r="D6566" s="784" t="s">
        <v>184</v>
      </c>
      <c r="E6566" s="784">
        <v>9.0999999999999998E-2</v>
      </c>
      <c r="F6566" s="784" t="s">
        <v>4662</v>
      </c>
      <c r="G6566" s="784" t="s">
        <v>4664</v>
      </c>
      <c r="H6566" s="784" t="s">
        <v>4665</v>
      </c>
      <c r="I6566" s="784" t="s">
        <v>5900</v>
      </c>
    </row>
    <row r="6567" spans="1:9" hidden="1">
      <c r="A6567" s="784" t="str">
        <f>Table_wabobpsvr_AzureCalc_AzureCalcRateCard[[#This Row],[ServiceName]]&amp;Table_wabobpsvr_AzureCalc_AzureCalcRateCard[[#This Row],[Price_Level]]&amp;Table_wabobpsvr_AzureCalc_AzureCalcRateCard[[#This Row],[Region]]</f>
        <v>Premium Small App Service HoursD</v>
      </c>
      <c r="B6567" s="784"/>
      <c r="C6567" s="784" t="s">
        <v>91</v>
      </c>
      <c r="D6567" s="784" t="s">
        <v>183</v>
      </c>
      <c r="E6567" s="784">
        <v>8.7999999999999995E-2</v>
      </c>
      <c r="F6567" s="784" t="s">
        <v>4662</v>
      </c>
      <c r="G6567" s="784" t="s">
        <v>4664</v>
      </c>
      <c r="H6567" s="784" t="s">
        <v>4665</v>
      </c>
      <c r="I6567" s="784" t="s">
        <v>5900</v>
      </c>
    </row>
    <row r="6568" spans="1:9" hidden="1">
      <c r="A6568" s="784" t="str">
        <f>Table_wabobpsvr_AzureCalc_AzureCalcRateCard[[#This Row],[ServiceName]]&amp;Table_wabobpsvr_AzureCalc_AzureCalcRateCard[[#This Row],[Price_Level]]&amp;Table_wabobpsvr_AzureCalc_AzureCalcRateCard[[#This Row],[Region]]</f>
        <v>Premium Small App Service HoursMOSP11</v>
      </c>
      <c r="B6568" s="784">
        <v>11</v>
      </c>
      <c r="C6568" s="784" t="s">
        <v>91</v>
      </c>
      <c r="D6568" s="784" t="s">
        <v>627</v>
      </c>
      <c r="E6568" s="784">
        <v>0.11799999999999999</v>
      </c>
      <c r="F6568" s="784" t="s">
        <v>4662</v>
      </c>
      <c r="G6568" s="784" t="s">
        <v>4431</v>
      </c>
      <c r="H6568" s="784" t="s">
        <v>4431</v>
      </c>
      <c r="I6568" s="784" t="s">
        <v>5901</v>
      </c>
    </row>
    <row r="6569" spans="1:9" hidden="1">
      <c r="A6569" s="784" t="str">
        <f>Table_wabobpsvr_AzureCalc_AzureCalcRateCard[[#This Row],[ServiceName]]&amp;Table_wabobpsvr_AzureCalc_AzureCalcRateCard[[#This Row],[Price_Level]]&amp;Table_wabobpsvr_AzureCalc_AzureCalcRateCard[[#This Row],[Region]]</f>
        <v>Premium Small App Service HoursA11</v>
      </c>
      <c r="B6569" s="784">
        <v>11</v>
      </c>
      <c r="C6569" s="784" t="s">
        <v>91</v>
      </c>
      <c r="D6569" s="784" t="s">
        <v>181</v>
      </c>
      <c r="E6569" s="784">
        <v>0.1145</v>
      </c>
      <c r="F6569" s="784" t="s">
        <v>4662</v>
      </c>
      <c r="G6569" s="784" t="s">
        <v>4666</v>
      </c>
      <c r="H6569" s="784" t="s">
        <v>4667</v>
      </c>
      <c r="I6569" s="784" t="s">
        <v>5901</v>
      </c>
    </row>
    <row r="6570" spans="1:9" hidden="1">
      <c r="A6570" s="784" t="str">
        <f>Table_wabobpsvr_AzureCalc_AzureCalcRateCard[[#This Row],[ServiceName]]&amp;Table_wabobpsvr_AzureCalc_AzureCalcRateCard[[#This Row],[Price_Level]]&amp;Table_wabobpsvr_AzureCalc_AzureCalcRateCard[[#This Row],[Region]]</f>
        <v>Premium Small App Service HoursA11</v>
      </c>
      <c r="B6570" s="784">
        <v>11</v>
      </c>
      <c r="C6570" s="784" t="s">
        <v>91</v>
      </c>
      <c r="D6570" s="784" t="s">
        <v>181</v>
      </c>
      <c r="E6570" s="784">
        <v>0.1109</v>
      </c>
      <c r="F6570" s="784" t="s">
        <v>4662</v>
      </c>
      <c r="G6570" s="784" t="s">
        <v>4666</v>
      </c>
      <c r="H6570" s="784" t="s">
        <v>4667</v>
      </c>
      <c r="I6570" s="784" t="s">
        <v>5901</v>
      </c>
    </row>
    <row r="6571" spans="1:9" hidden="1">
      <c r="A6571" t="str">
        <f>Table_wabobpsvr_AzureCalc_AzureCalcRateCard[[#This Row],[ServiceName]]&amp;Table_wabobpsvr_AzureCalc_AzureCalcRateCard[[#This Row],[Price_Level]]&amp;Table_wabobpsvr_AzureCalc_AzureCalcRateCard[[#This Row],[Region]]</f>
        <v>Premium Small App Service HoursA11</v>
      </c>
      <c r="B6571">
        <v>11</v>
      </c>
      <c r="C6571" t="s">
        <v>91</v>
      </c>
      <c r="D6571" t="s">
        <v>181</v>
      </c>
      <c r="E6571">
        <v>0.1074</v>
      </c>
      <c r="F6571" t="s">
        <v>4662</v>
      </c>
      <c r="G6571" s="784" t="s">
        <v>4666</v>
      </c>
      <c r="H6571" s="784" t="s">
        <v>4667</v>
      </c>
      <c r="I6571" s="784" t="s">
        <v>5901</v>
      </c>
    </row>
    <row r="6572" spans="1:9" hidden="1">
      <c r="A6572" t="str">
        <f>Table_wabobpsvr_AzureCalc_AzureCalcRateCard[[#This Row],[ServiceName]]&amp;Table_wabobpsvr_AzureCalc_AzureCalcRateCard[[#This Row],[Price_Level]]&amp;Table_wabobpsvr_AzureCalc_AzureCalcRateCard[[#This Row],[Region]]</f>
        <v>Premium Small App Service HoursA11</v>
      </c>
      <c r="B6572">
        <v>11</v>
      </c>
      <c r="C6572" t="s">
        <v>91</v>
      </c>
      <c r="D6572" t="s">
        <v>181</v>
      </c>
      <c r="E6572">
        <v>0.1038</v>
      </c>
      <c r="F6572" t="s">
        <v>4662</v>
      </c>
      <c r="G6572" s="784" t="s">
        <v>4666</v>
      </c>
      <c r="H6572" s="784" t="s">
        <v>4667</v>
      </c>
      <c r="I6572" s="784" t="s">
        <v>5901</v>
      </c>
    </row>
    <row r="6573" spans="1:9" hidden="1">
      <c r="A6573" t="str">
        <f>Table_wabobpsvr_AzureCalc_AzureCalcRateCard[[#This Row],[ServiceName]]&amp;Table_wabobpsvr_AzureCalc_AzureCalcRateCard[[#This Row],[Price_Level]]&amp;Table_wabobpsvr_AzureCalc_AzureCalcRateCard[[#This Row],[Region]]</f>
        <v>Premium Small App Service HoursMOSP12</v>
      </c>
      <c r="B6573">
        <v>12</v>
      </c>
      <c r="C6573" t="s">
        <v>91</v>
      </c>
      <c r="D6573" t="s">
        <v>627</v>
      </c>
      <c r="E6573">
        <v>0.106</v>
      </c>
      <c r="F6573" t="s">
        <v>4662</v>
      </c>
      <c r="G6573" s="784" t="s">
        <v>4431</v>
      </c>
      <c r="H6573" s="784" t="s">
        <v>4431</v>
      </c>
      <c r="I6573" s="784" t="s">
        <v>5902</v>
      </c>
    </row>
    <row r="6574" spans="1:9" hidden="1">
      <c r="A6574" t="str">
        <f>Table_wabobpsvr_AzureCalc_AzureCalcRateCard[[#This Row],[ServiceName]]&amp;Table_wabobpsvr_AzureCalc_AzureCalcRateCard[[#This Row],[Price_Level]]&amp;Table_wabobpsvr_AzureCalc_AzureCalcRateCard[[#This Row],[Region]]</f>
        <v>Premium Small App Service HoursA12</v>
      </c>
      <c r="B6574">
        <v>12</v>
      </c>
      <c r="C6574" t="s">
        <v>91</v>
      </c>
      <c r="D6574" t="s">
        <v>181</v>
      </c>
      <c r="E6574">
        <v>0.1028</v>
      </c>
      <c r="F6574" t="s">
        <v>4662</v>
      </c>
      <c r="G6574" s="784" t="s">
        <v>4668</v>
      </c>
      <c r="H6574" s="784" t="s">
        <v>4669</v>
      </c>
      <c r="I6574" s="784" t="s">
        <v>5902</v>
      </c>
    </row>
    <row r="6575" spans="1:9" hidden="1">
      <c r="A6575" t="str">
        <f>Table_wabobpsvr_AzureCalc_AzureCalcRateCard[[#This Row],[ServiceName]]&amp;Table_wabobpsvr_AzureCalc_AzureCalcRateCard[[#This Row],[Price_Level]]&amp;Table_wabobpsvr_AzureCalc_AzureCalcRateCard[[#This Row],[Region]]</f>
        <v>Premium Small App Service HoursB12</v>
      </c>
      <c r="B6575">
        <v>12</v>
      </c>
      <c r="C6575" t="s">
        <v>91</v>
      </c>
      <c r="D6575" t="s">
        <v>182</v>
      </c>
      <c r="E6575">
        <v>0.996</v>
      </c>
      <c r="F6575" t="s">
        <v>4662</v>
      </c>
      <c r="G6575" s="784" t="s">
        <v>4668</v>
      </c>
      <c r="H6575" s="784" t="s">
        <v>4669</v>
      </c>
      <c r="I6575" s="784" t="s">
        <v>5902</v>
      </c>
    </row>
    <row r="6576" spans="1:9" hidden="1">
      <c r="A6576" s="784" t="str">
        <f>Table_wabobpsvr_AzureCalc_AzureCalcRateCard[[#This Row],[ServiceName]]&amp;Table_wabobpsvr_AzureCalc_AzureCalcRateCard[[#This Row],[Price_Level]]&amp;Table_wabobpsvr_AzureCalc_AzureCalcRateCard[[#This Row],[Region]]</f>
        <v>Premium Small App Service HoursC12</v>
      </c>
      <c r="B6576" s="784">
        <v>12</v>
      </c>
      <c r="C6576" s="784" t="s">
        <v>91</v>
      </c>
      <c r="D6576" s="784" t="s">
        <v>184</v>
      </c>
      <c r="E6576" s="784">
        <v>0.96499999999999997</v>
      </c>
      <c r="F6576" s="784" t="s">
        <v>4662</v>
      </c>
      <c r="G6576" s="784" t="s">
        <v>4668</v>
      </c>
      <c r="H6576" s="784" t="s">
        <v>4669</v>
      </c>
      <c r="I6576" s="784" t="s">
        <v>5902</v>
      </c>
    </row>
    <row r="6577" spans="1:9" hidden="1">
      <c r="A6577" t="str">
        <f>Table_wabobpsvr_AzureCalc_AzureCalcRateCard[[#This Row],[ServiceName]]&amp;Table_wabobpsvr_AzureCalc_AzureCalcRateCard[[#This Row],[Price_Level]]&amp;Table_wabobpsvr_AzureCalc_AzureCalcRateCard[[#This Row],[Region]]</f>
        <v>Premium Small App Service HoursD12</v>
      </c>
      <c r="B6577">
        <v>12</v>
      </c>
      <c r="C6577" t="s">
        <v>91</v>
      </c>
      <c r="D6577" t="s">
        <v>183</v>
      </c>
      <c r="E6577">
        <v>0.93300000000000005</v>
      </c>
      <c r="F6577" t="s">
        <v>4662</v>
      </c>
      <c r="G6577" s="784" t="s">
        <v>4668</v>
      </c>
      <c r="H6577" s="784" t="s">
        <v>4669</v>
      </c>
      <c r="I6577" s="784" t="s">
        <v>5902</v>
      </c>
    </row>
    <row r="6578" spans="1:9" hidden="1">
      <c r="A6578" t="str">
        <f>Table_wabobpsvr_AzureCalc_AzureCalcRateCard[[#This Row],[ServiceName]]&amp;Table_wabobpsvr_AzureCalc_AzureCalcRateCard[[#This Row],[Price_Level]]&amp;Table_wabobpsvr_AzureCalc_AzureCalcRateCard[[#This Row],[Region]]</f>
        <v>Premium Small App Service HoursMOSP15</v>
      </c>
      <c r="B6578">
        <v>15</v>
      </c>
      <c r="C6578" t="s">
        <v>91</v>
      </c>
      <c r="D6578" t="s">
        <v>627</v>
      </c>
      <c r="E6578">
        <v>0.126</v>
      </c>
      <c r="F6578" t="s">
        <v>4662</v>
      </c>
      <c r="G6578" s="784" t="s">
        <v>4431</v>
      </c>
      <c r="H6578" s="784" t="s">
        <v>4431</v>
      </c>
      <c r="I6578" s="784" t="s">
        <v>5903</v>
      </c>
    </row>
    <row r="6579" spans="1:9" hidden="1">
      <c r="A6579" s="784" t="str">
        <f>Table_wabobpsvr_AzureCalc_AzureCalcRateCard[[#This Row],[ServiceName]]&amp;Table_wabobpsvr_AzureCalc_AzureCalcRateCard[[#This Row],[Price_Level]]&amp;Table_wabobpsvr_AzureCalc_AzureCalcRateCard[[#This Row],[Region]]</f>
        <v>Premium Small App Service HoursA15</v>
      </c>
      <c r="B6579" s="784">
        <v>15</v>
      </c>
      <c r="C6579" s="784" t="s">
        <v>91</v>
      </c>
      <c r="D6579" s="784" t="s">
        <v>181</v>
      </c>
      <c r="E6579" s="784">
        <v>0.1222</v>
      </c>
      <c r="F6579" s="784" t="s">
        <v>4662</v>
      </c>
      <c r="G6579" s="784" t="s">
        <v>4670</v>
      </c>
      <c r="H6579" s="784" t="s">
        <v>4671</v>
      </c>
      <c r="I6579" s="784" t="s">
        <v>5903</v>
      </c>
    </row>
    <row r="6580" spans="1:9" hidden="1">
      <c r="A6580" s="784" t="str">
        <f>Table_wabobpsvr_AzureCalc_AzureCalcRateCard[[#This Row],[ServiceName]]&amp;Table_wabobpsvr_AzureCalc_AzureCalcRateCard[[#This Row],[Price_Level]]&amp;Table_wabobpsvr_AzureCalc_AzureCalcRateCard[[#This Row],[Region]]</f>
        <v>Premium Small App Service HoursB15</v>
      </c>
      <c r="B6580" s="784">
        <v>15</v>
      </c>
      <c r="C6580" s="784" t="s">
        <v>91</v>
      </c>
      <c r="D6580" s="784" t="s">
        <v>182</v>
      </c>
      <c r="E6580" s="784">
        <v>0.11840000000000001</v>
      </c>
      <c r="F6580" s="784" t="s">
        <v>4662</v>
      </c>
      <c r="G6580" s="784" t="s">
        <v>4670</v>
      </c>
      <c r="H6580" s="784" t="s">
        <v>4671</v>
      </c>
      <c r="I6580" s="784" t="s">
        <v>5903</v>
      </c>
    </row>
    <row r="6581" spans="1:9" hidden="1">
      <c r="A6581" s="784" t="str">
        <f>Table_wabobpsvr_AzureCalc_AzureCalcRateCard[[#This Row],[ServiceName]]&amp;Table_wabobpsvr_AzureCalc_AzureCalcRateCard[[#This Row],[Price_Level]]&amp;Table_wabobpsvr_AzureCalc_AzureCalcRateCard[[#This Row],[Region]]</f>
        <v>Premium Small App Service HoursC15</v>
      </c>
      <c r="B6581" s="784">
        <v>15</v>
      </c>
      <c r="C6581" s="784" t="s">
        <v>91</v>
      </c>
      <c r="D6581" s="784" t="s">
        <v>184</v>
      </c>
      <c r="E6581" s="784">
        <v>0.1147</v>
      </c>
      <c r="F6581" s="784" t="s">
        <v>4662</v>
      </c>
      <c r="G6581" s="784" t="s">
        <v>4670</v>
      </c>
      <c r="H6581" s="784" t="s">
        <v>4671</v>
      </c>
      <c r="I6581" s="784" t="s">
        <v>5903</v>
      </c>
    </row>
    <row r="6582" spans="1:9" hidden="1">
      <c r="A6582" s="784" t="str">
        <f>Table_wabobpsvr_AzureCalc_AzureCalcRateCard[[#This Row],[ServiceName]]&amp;Table_wabobpsvr_AzureCalc_AzureCalcRateCard[[#This Row],[Price_Level]]&amp;Table_wabobpsvr_AzureCalc_AzureCalcRateCard[[#This Row],[Region]]</f>
        <v>Premium Small App Service HoursD15</v>
      </c>
      <c r="B6582" s="784">
        <v>15</v>
      </c>
      <c r="C6582" s="784" t="s">
        <v>91</v>
      </c>
      <c r="D6582" s="784" t="s">
        <v>183</v>
      </c>
      <c r="E6582" s="784">
        <v>0.1109</v>
      </c>
      <c r="F6582" s="784" t="s">
        <v>4662</v>
      </c>
      <c r="G6582" s="784" t="s">
        <v>4670</v>
      </c>
      <c r="H6582" s="784" t="s">
        <v>4671</v>
      </c>
      <c r="I6582" s="784" t="s">
        <v>5903</v>
      </c>
    </row>
    <row r="6583" spans="1:9" hidden="1">
      <c r="A6583" s="784" t="str">
        <f>Table_wabobpsvr_AzureCalc_AzureCalcRateCard[[#This Row],[ServiceName]]&amp;Table_wabobpsvr_AzureCalc_AzureCalcRateCard[[#This Row],[Price_Level]]&amp;Table_wabobpsvr_AzureCalc_AzureCalcRateCard[[#This Row],[Region]]</f>
        <v>Premium Small App Service HoursMOSP16</v>
      </c>
      <c r="B6583" s="784">
        <v>16</v>
      </c>
      <c r="C6583" s="784" t="s">
        <v>91</v>
      </c>
      <c r="D6583" s="784" t="s">
        <v>627</v>
      </c>
      <c r="E6583" s="784">
        <v>0.126</v>
      </c>
      <c r="F6583" s="784" t="s">
        <v>4662</v>
      </c>
      <c r="G6583" s="784" t="s">
        <v>4431</v>
      </c>
      <c r="H6583" s="784" t="s">
        <v>4431</v>
      </c>
      <c r="I6583" s="784" t="s">
        <v>5904</v>
      </c>
    </row>
    <row r="6584" spans="1:9" hidden="1">
      <c r="A6584" s="784" t="str">
        <f>Table_wabobpsvr_AzureCalc_AzureCalcRateCard[[#This Row],[ServiceName]]&amp;Table_wabobpsvr_AzureCalc_AzureCalcRateCard[[#This Row],[Price_Level]]&amp;Table_wabobpsvr_AzureCalc_AzureCalcRateCard[[#This Row],[Region]]</f>
        <v>Premium Small App Service HoursA16</v>
      </c>
      <c r="B6584" s="784">
        <v>16</v>
      </c>
      <c r="C6584" s="784" t="s">
        <v>91</v>
      </c>
      <c r="D6584" s="784" t="s">
        <v>181</v>
      </c>
      <c r="E6584" s="784">
        <v>0.1222</v>
      </c>
      <c r="F6584" s="784" t="s">
        <v>4662</v>
      </c>
      <c r="G6584" s="784" t="s">
        <v>4672</v>
      </c>
      <c r="H6584" s="784" t="s">
        <v>4673</v>
      </c>
      <c r="I6584" s="784" t="s">
        <v>5904</v>
      </c>
    </row>
    <row r="6585" spans="1:9" hidden="1">
      <c r="A6585" s="784" t="str">
        <f>Table_wabobpsvr_AzureCalc_AzureCalcRateCard[[#This Row],[ServiceName]]&amp;Table_wabobpsvr_AzureCalc_AzureCalcRateCard[[#This Row],[Price_Level]]&amp;Table_wabobpsvr_AzureCalc_AzureCalcRateCard[[#This Row],[Region]]</f>
        <v>Premium Small App Service HoursB16</v>
      </c>
      <c r="B6585" s="784">
        <v>16</v>
      </c>
      <c r="C6585" s="784" t="s">
        <v>91</v>
      </c>
      <c r="D6585" s="784" t="s">
        <v>182</v>
      </c>
      <c r="E6585" s="784">
        <v>0.11840000000000001</v>
      </c>
      <c r="F6585" s="784" t="s">
        <v>4662</v>
      </c>
      <c r="G6585" s="784" t="s">
        <v>4672</v>
      </c>
      <c r="H6585" s="784" t="s">
        <v>4673</v>
      </c>
      <c r="I6585" s="784" t="s">
        <v>5904</v>
      </c>
    </row>
    <row r="6586" spans="1:9" hidden="1">
      <c r="A6586" t="str">
        <f>Table_wabobpsvr_AzureCalc_AzureCalcRateCard[[#This Row],[ServiceName]]&amp;Table_wabobpsvr_AzureCalc_AzureCalcRateCard[[#This Row],[Price_Level]]&amp;Table_wabobpsvr_AzureCalc_AzureCalcRateCard[[#This Row],[Region]]</f>
        <v>Premium Small App Service HoursC16</v>
      </c>
      <c r="B6586">
        <v>16</v>
      </c>
      <c r="C6586" t="s">
        <v>91</v>
      </c>
      <c r="D6586" t="s">
        <v>184</v>
      </c>
      <c r="E6586">
        <v>0.1147</v>
      </c>
      <c r="F6586" t="s">
        <v>4662</v>
      </c>
      <c r="G6586" s="784" t="s">
        <v>4672</v>
      </c>
      <c r="H6586" s="784" t="s">
        <v>4673</v>
      </c>
      <c r="I6586" s="784" t="s">
        <v>5904</v>
      </c>
    </row>
    <row r="6587" spans="1:9" hidden="1">
      <c r="A6587" t="str">
        <f>Table_wabobpsvr_AzureCalc_AzureCalcRateCard[[#This Row],[ServiceName]]&amp;Table_wabobpsvr_AzureCalc_AzureCalcRateCard[[#This Row],[Price_Level]]&amp;Table_wabobpsvr_AzureCalc_AzureCalcRateCard[[#This Row],[Region]]</f>
        <v>Premium Small App Service HoursD16</v>
      </c>
      <c r="B6587">
        <v>16</v>
      </c>
      <c r="C6587" t="s">
        <v>91</v>
      </c>
      <c r="D6587" t="s">
        <v>183</v>
      </c>
      <c r="E6587">
        <v>0.1109</v>
      </c>
      <c r="F6587" t="s">
        <v>4662</v>
      </c>
      <c r="G6587" s="784" t="s">
        <v>4672</v>
      </c>
      <c r="H6587" s="784" t="s">
        <v>4673</v>
      </c>
      <c r="I6587" s="784" t="s">
        <v>5904</v>
      </c>
    </row>
    <row r="6588" spans="1:9" hidden="1">
      <c r="A6588" t="str">
        <f>Table_wabobpsvr_AzureCalc_AzureCalcRateCard[[#This Row],[ServiceName]]&amp;Table_wabobpsvr_AzureCalc_AzureCalcRateCard[[#This Row],[Price_Level]]&amp;Table_wabobpsvr_AzureCalc_AzureCalcRateCard[[#This Row],[Region]]</f>
        <v>Premium Small App Service HoursMOSP13</v>
      </c>
      <c r="B6588">
        <v>13</v>
      </c>
      <c r="C6588" t="s">
        <v>91</v>
      </c>
      <c r="D6588" t="s">
        <v>627</v>
      </c>
      <c r="E6588">
        <v>0.122</v>
      </c>
      <c r="F6588" t="s">
        <v>4662</v>
      </c>
      <c r="G6588" s="784" t="s">
        <v>4431</v>
      </c>
      <c r="H6588" s="784" t="s">
        <v>4431</v>
      </c>
      <c r="I6588" s="784" t="s">
        <v>5905</v>
      </c>
    </row>
    <row r="6589" spans="1:9" hidden="1">
      <c r="A6589" t="str">
        <f>Table_wabobpsvr_AzureCalc_AzureCalcRateCard[[#This Row],[ServiceName]]&amp;Table_wabobpsvr_AzureCalc_AzureCalcRateCard[[#This Row],[Price_Level]]&amp;Table_wabobpsvr_AzureCalc_AzureCalcRateCard[[#This Row],[Region]]</f>
        <v>Premium Small App Service HoursA13</v>
      </c>
      <c r="B6589">
        <v>13</v>
      </c>
      <c r="C6589" t="s">
        <v>91</v>
      </c>
      <c r="D6589" t="s">
        <v>181</v>
      </c>
      <c r="E6589">
        <v>0.1183</v>
      </c>
      <c r="F6589" t="s">
        <v>4662</v>
      </c>
      <c r="G6589" s="784" t="s">
        <v>4674</v>
      </c>
      <c r="H6589" s="784" t="s">
        <v>4675</v>
      </c>
      <c r="I6589" s="784" t="s">
        <v>5905</v>
      </c>
    </row>
    <row r="6590" spans="1:9" hidden="1">
      <c r="A6590" t="str">
        <f>Table_wabobpsvr_AzureCalc_AzureCalcRateCard[[#This Row],[ServiceName]]&amp;Table_wabobpsvr_AzureCalc_AzureCalcRateCard[[#This Row],[Price_Level]]&amp;Table_wabobpsvr_AzureCalc_AzureCalcRateCard[[#This Row],[Region]]</f>
        <v>Premium Small App Service HoursB13</v>
      </c>
      <c r="B6590">
        <v>13</v>
      </c>
      <c r="C6590" t="s">
        <v>91</v>
      </c>
      <c r="D6590" t="s">
        <v>182</v>
      </c>
      <c r="E6590">
        <v>0.1147</v>
      </c>
      <c r="F6590" t="s">
        <v>4662</v>
      </c>
      <c r="G6590" s="784" t="s">
        <v>4674</v>
      </c>
      <c r="H6590" s="784" t="s">
        <v>4675</v>
      </c>
      <c r="I6590" s="784" t="s">
        <v>5905</v>
      </c>
    </row>
    <row r="6591" spans="1:9" hidden="1">
      <c r="A6591" t="str">
        <f>Table_wabobpsvr_AzureCalc_AzureCalcRateCard[[#This Row],[ServiceName]]&amp;Table_wabobpsvr_AzureCalc_AzureCalcRateCard[[#This Row],[Price_Level]]&amp;Table_wabobpsvr_AzureCalc_AzureCalcRateCard[[#This Row],[Region]]</f>
        <v>Premium Small App Service HoursC13</v>
      </c>
      <c r="B6591">
        <v>13</v>
      </c>
      <c r="C6591" t="s">
        <v>91</v>
      </c>
      <c r="D6591" t="s">
        <v>184</v>
      </c>
      <c r="E6591">
        <v>0.111</v>
      </c>
      <c r="F6591" t="s">
        <v>4662</v>
      </c>
      <c r="G6591" s="784" t="s">
        <v>4674</v>
      </c>
      <c r="H6591" s="784" t="s">
        <v>4675</v>
      </c>
      <c r="I6591" s="784" t="s">
        <v>5905</v>
      </c>
    </row>
    <row r="6592" spans="1:9" hidden="1">
      <c r="A6592" t="str">
        <f>Table_wabobpsvr_AzureCalc_AzureCalcRateCard[[#This Row],[ServiceName]]&amp;Table_wabobpsvr_AzureCalc_AzureCalcRateCard[[#This Row],[Price_Level]]&amp;Table_wabobpsvr_AzureCalc_AzureCalcRateCard[[#This Row],[Region]]</f>
        <v>Premium Small App Service HoursD13</v>
      </c>
      <c r="B6592">
        <v>13</v>
      </c>
      <c r="C6592" t="s">
        <v>91</v>
      </c>
      <c r="D6592" t="s">
        <v>183</v>
      </c>
      <c r="E6592">
        <v>0.1074</v>
      </c>
      <c r="F6592" t="s">
        <v>4662</v>
      </c>
      <c r="G6592" s="784" t="s">
        <v>4674</v>
      </c>
      <c r="H6592" s="784" t="s">
        <v>4675</v>
      </c>
      <c r="I6592" s="784" t="s">
        <v>5905</v>
      </c>
    </row>
    <row r="6593" spans="1:9" hidden="1">
      <c r="A6593" t="str">
        <f>Table_wabobpsvr_AzureCalc_AzureCalcRateCard[[#This Row],[ServiceName]]&amp;Table_wabobpsvr_AzureCalc_AzureCalcRateCard[[#This Row],[Price_Level]]&amp;Table_wabobpsvr_AzureCalc_AzureCalcRateCard[[#This Row],[Region]]</f>
        <v>Premium Medium App Service HoursMOSP</v>
      </c>
      <c r="C6593" t="s">
        <v>91</v>
      </c>
      <c r="D6593" t="s">
        <v>627</v>
      </c>
      <c r="E6593">
        <v>0.2</v>
      </c>
      <c r="F6593" t="s">
        <v>4663</v>
      </c>
      <c r="G6593" s="784" t="s">
        <v>4431</v>
      </c>
      <c r="H6593" s="784" t="s">
        <v>4431</v>
      </c>
      <c r="I6593" s="784" t="s">
        <v>5906</v>
      </c>
    </row>
    <row r="6594" spans="1:9" hidden="1">
      <c r="A6594" t="str">
        <f>Table_wabobpsvr_AzureCalc_AzureCalcRateCard[[#This Row],[ServiceName]]&amp;Table_wabobpsvr_AzureCalc_AzureCalcRateCard[[#This Row],[Price_Level]]&amp;Table_wabobpsvr_AzureCalc_AzureCalcRateCard[[#This Row],[Region]]</f>
        <v>Premium Medium App Service HoursA</v>
      </c>
      <c r="C6594" t="s">
        <v>91</v>
      </c>
      <c r="D6594" t="s">
        <v>181</v>
      </c>
      <c r="E6594">
        <v>0.19400000000000001</v>
      </c>
      <c r="F6594" t="s">
        <v>4663</v>
      </c>
      <c r="G6594" s="784" t="s">
        <v>4676</v>
      </c>
      <c r="H6594" s="784" t="s">
        <v>4677</v>
      </c>
      <c r="I6594" s="784" t="s">
        <v>5906</v>
      </c>
    </row>
    <row r="6595" spans="1:9" hidden="1">
      <c r="A6595" s="784" t="str">
        <f>Table_wabobpsvr_AzureCalc_AzureCalcRateCard[[#This Row],[ServiceName]]&amp;Table_wabobpsvr_AzureCalc_AzureCalcRateCard[[#This Row],[Price_Level]]&amp;Table_wabobpsvr_AzureCalc_AzureCalcRateCard[[#This Row],[Region]]</f>
        <v>Premium Medium App Service HoursB</v>
      </c>
      <c r="B6595" s="784"/>
      <c r="C6595" s="784" t="s">
        <v>91</v>
      </c>
      <c r="D6595" s="784" t="s">
        <v>182</v>
      </c>
      <c r="E6595" s="784">
        <v>0.188</v>
      </c>
      <c r="F6595" s="784" t="s">
        <v>4663</v>
      </c>
      <c r="G6595" s="784" t="s">
        <v>4676</v>
      </c>
      <c r="H6595" s="784" t="s">
        <v>4677</v>
      </c>
      <c r="I6595" s="784" t="s">
        <v>5906</v>
      </c>
    </row>
    <row r="6596" spans="1:9" hidden="1">
      <c r="A6596" s="784" t="str">
        <f>Table_wabobpsvr_AzureCalc_AzureCalcRateCard[[#This Row],[ServiceName]]&amp;Table_wabobpsvr_AzureCalc_AzureCalcRateCard[[#This Row],[Price_Level]]&amp;Table_wabobpsvr_AzureCalc_AzureCalcRateCard[[#This Row],[Region]]</f>
        <v>Premium Medium App Service HoursC</v>
      </c>
      <c r="B6596" s="784"/>
      <c r="C6596" s="784" t="s">
        <v>91</v>
      </c>
      <c r="D6596" s="784" t="s">
        <v>184</v>
      </c>
      <c r="E6596" s="784">
        <v>0.182</v>
      </c>
      <c r="F6596" s="784" t="s">
        <v>4663</v>
      </c>
      <c r="G6596" s="784" t="s">
        <v>4676</v>
      </c>
      <c r="H6596" s="784" t="s">
        <v>4677</v>
      </c>
      <c r="I6596" s="784" t="s">
        <v>5906</v>
      </c>
    </row>
    <row r="6597" spans="1:9" hidden="1">
      <c r="A6597" s="784" t="str">
        <f>Table_wabobpsvr_AzureCalc_AzureCalcRateCard[[#This Row],[ServiceName]]&amp;Table_wabobpsvr_AzureCalc_AzureCalcRateCard[[#This Row],[Price_Level]]&amp;Table_wabobpsvr_AzureCalc_AzureCalcRateCard[[#This Row],[Region]]</f>
        <v>Premium Medium App Service HoursD</v>
      </c>
      <c r="B6597" s="784"/>
      <c r="C6597" s="784" t="s">
        <v>91</v>
      </c>
      <c r="D6597" s="784" t="s">
        <v>183</v>
      </c>
      <c r="E6597" s="784">
        <v>0.17599999999999999</v>
      </c>
      <c r="F6597" s="784" t="s">
        <v>4663</v>
      </c>
      <c r="G6597" s="784" t="s">
        <v>4676</v>
      </c>
      <c r="H6597" s="784" t="s">
        <v>4677</v>
      </c>
      <c r="I6597" s="784" t="s">
        <v>5906</v>
      </c>
    </row>
    <row r="6598" spans="1:9" hidden="1">
      <c r="A6598" s="784" t="str">
        <f>Table_wabobpsvr_AzureCalc_AzureCalcRateCard[[#This Row],[ServiceName]]&amp;Table_wabobpsvr_AzureCalc_AzureCalcRateCard[[#This Row],[Price_Level]]&amp;Table_wabobpsvr_AzureCalc_AzureCalcRateCard[[#This Row],[Region]]</f>
        <v>Premium Medium App Service HoursMOSP11</v>
      </c>
      <c r="B6598" s="784">
        <v>11</v>
      </c>
      <c r="C6598" s="784" t="s">
        <v>91</v>
      </c>
      <c r="D6598" s="784" t="s">
        <v>627</v>
      </c>
      <c r="E6598" s="784">
        <v>0.23599999999999999</v>
      </c>
      <c r="F6598" s="784" t="s">
        <v>4663</v>
      </c>
      <c r="G6598" s="784" t="s">
        <v>4431</v>
      </c>
      <c r="H6598" s="784" t="s">
        <v>4431</v>
      </c>
      <c r="I6598" s="784" t="s">
        <v>5907</v>
      </c>
    </row>
    <row r="6599" spans="1:9" hidden="1">
      <c r="A6599" s="784" t="str">
        <f>Table_wabobpsvr_AzureCalc_AzureCalcRateCard[[#This Row],[ServiceName]]&amp;Table_wabobpsvr_AzureCalc_AzureCalcRateCard[[#This Row],[Price_Level]]&amp;Table_wabobpsvr_AzureCalc_AzureCalcRateCard[[#This Row],[Region]]</f>
        <v>Premium Medium App Service HoursA11</v>
      </c>
      <c r="B6599" s="784">
        <v>11</v>
      </c>
      <c r="C6599" s="784" t="s">
        <v>91</v>
      </c>
      <c r="D6599" s="784" t="s">
        <v>181</v>
      </c>
      <c r="E6599" s="784">
        <v>0.22889999999999999</v>
      </c>
      <c r="F6599" s="784" t="s">
        <v>4663</v>
      </c>
      <c r="G6599" s="784" t="s">
        <v>4678</v>
      </c>
      <c r="H6599" s="784" t="s">
        <v>4679</v>
      </c>
      <c r="I6599" s="784" t="s">
        <v>5907</v>
      </c>
    </row>
    <row r="6600" spans="1:9" hidden="1">
      <c r="A6600" t="str">
        <f>Table_wabobpsvr_AzureCalc_AzureCalcRateCard[[#This Row],[ServiceName]]&amp;Table_wabobpsvr_AzureCalc_AzureCalcRateCard[[#This Row],[Price_Level]]&amp;Table_wabobpsvr_AzureCalc_AzureCalcRateCard[[#This Row],[Region]]</f>
        <v>Premium Medium App Service HoursB11</v>
      </c>
      <c r="B6600">
        <v>11</v>
      </c>
      <c r="C6600" t="s">
        <v>91</v>
      </c>
      <c r="D6600" t="s">
        <v>182</v>
      </c>
      <c r="E6600">
        <v>0.2218</v>
      </c>
      <c r="F6600" t="s">
        <v>4663</v>
      </c>
      <c r="G6600" s="784" t="s">
        <v>4678</v>
      </c>
      <c r="H6600" s="784" t="s">
        <v>4679</v>
      </c>
      <c r="I6600" s="784" t="s">
        <v>5907</v>
      </c>
    </row>
    <row r="6601" spans="1:9" hidden="1">
      <c r="A6601" t="str">
        <f>Table_wabobpsvr_AzureCalc_AzureCalcRateCard[[#This Row],[ServiceName]]&amp;Table_wabobpsvr_AzureCalc_AzureCalcRateCard[[#This Row],[Price_Level]]&amp;Table_wabobpsvr_AzureCalc_AzureCalcRateCard[[#This Row],[Region]]</f>
        <v>Premium Medium App Service HoursC11</v>
      </c>
      <c r="B6601">
        <v>11</v>
      </c>
      <c r="C6601" t="s">
        <v>91</v>
      </c>
      <c r="D6601" t="s">
        <v>184</v>
      </c>
      <c r="E6601">
        <v>0.21479999999999999</v>
      </c>
      <c r="F6601" t="s">
        <v>4663</v>
      </c>
      <c r="G6601" s="784" t="s">
        <v>4678</v>
      </c>
      <c r="H6601" s="784" t="s">
        <v>4679</v>
      </c>
      <c r="I6601" s="784" t="s">
        <v>5907</v>
      </c>
    </row>
    <row r="6602" spans="1:9" hidden="1">
      <c r="A6602" t="str">
        <f>Table_wabobpsvr_AzureCalc_AzureCalcRateCard[[#This Row],[ServiceName]]&amp;Table_wabobpsvr_AzureCalc_AzureCalcRateCard[[#This Row],[Price_Level]]&amp;Table_wabobpsvr_AzureCalc_AzureCalcRateCard[[#This Row],[Region]]</f>
        <v>Premium Medium App Service HoursD11</v>
      </c>
      <c r="B6602">
        <v>11</v>
      </c>
      <c r="C6602" t="s">
        <v>91</v>
      </c>
      <c r="D6602" t="s">
        <v>183</v>
      </c>
      <c r="E6602">
        <v>0.2077</v>
      </c>
      <c r="F6602" t="s">
        <v>4663</v>
      </c>
      <c r="G6602" s="784" t="s">
        <v>4678</v>
      </c>
      <c r="H6602" s="784" t="s">
        <v>4679</v>
      </c>
      <c r="I6602" s="784" t="s">
        <v>5907</v>
      </c>
    </row>
    <row r="6603" spans="1:9" hidden="1">
      <c r="A6603" t="str">
        <f>Table_wabobpsvr_AzureCalc_AzureCalcRateCard[[#This Row],[ServiceName]]&amp;Table_wabobpsvr_AzureCalc_AzureCalcRateCard[[#This Row],[Price_Level]]&amp;Table_wabobpsvr_AzureCalc_AzureCalcRateCard[[#This Row],[Region]]</f>
        <v>Premium Medium App Service HoursMOSP12</v>
      </c>
      <c r="B6603">
        <v>12</v>
      </c>
      <c r="C6603" t="s">
        <v>91</v>
      </c>
      <c r="D6603" t="s">
        <v>627</v>
      </c>
      <c r="E6603">
        <v>0.21199999999999999</v>
      </c>
      <c r="F6603" t="s">
        <v>4663</v>
      </c>
      <c r="G6603" s="784" t="s">
        <v>4431</v>
      </c>
      <c r="H6603" s="784" t="s">
        <v>4431</v>
      </c>
      <c r="I6603" s="784" t="s">
        <v>5908</v>
      </c>
    </row>
    <row r="6604" spans="1:9" hidden="1">
      <c r="A6604" t="str">
        <f>Table_wabobpsvr_AzureCalc_AzureCalcRateCard[[#This Row],[ServiceName]]&amp;Table_wabobpsvr_AzureCalc_AzureCalcRateCard[[#This Row],[Price_Level]]&amp;Table_wabobpsvr_AzureCalc_AzureCalcRateCard[[#This Row],[Region]]</f>
        <v>Premium Medium App Service HoursA12</v>
      </c>
      <c r="B6604">
        <v>12</v>
      </c>
      <c r="C6604" t="s">
        <v>91</v>
      </c>
      <c r="D6604" t="s">
        <v>181</v>
      </c>
      <c r="E6604">
        <v>0.2056</v>
      </c>
      <c r="F6604" t="s">
        <v>4663</v>
      </c>
      <c r="G6604" s="784" t="s">
        <v>4680</v>
      </c>
      <c r="H6604" s="784" t="s">
        <v>4681</v>
      </c>
      <c r="I6604" s="784" t="s">
        <v>5908</v>
      </c>
    </row>
    <row r="6605" spans="1:9" hidden="1">
      <c r="A6605" t="str">
        <f>Table_wabobpsvr_AzureCalc_AzureCalcRateCard[[#This Row],[ServiceName]]&amp;Table_wabobpsvr_AzureCalc_AzureCalcRateCard[[#This Row],[Price_Level]]&amp;Table_wabobpsvr_AzureCalc_AzureCalcRateCard[[#This Row],[Region]]</f>
        <v>Premium Medium App Service HoursB12</v>
      </c>
      <c r="B6605">
        <v>12</v>
      </c>
      <c r="C6605" t="s">
        <v>91</v>
      </c>
      <c r="D6605" t="s">
        <v>182</v>
      </c>
      <c r="E6605">
        <v>0.1993</v>
      </c>
      <c r="F6605" t="s">
        <v>4663</v>
      </c>
      <c r="G6605" s="784" t="s">
        <v>4680</v>
      </c>
      <c r="H6605" s="784" t="s">
        <v>4681</v>
      </c>
      <c r="I6605" s="784" t="s">
        <v>5908</v>
      </c>
    </row>
    <row r="6606" spans="1:9" hidden="1">
      <c r="A6606" t="str">
        <f>Table_wabobpsvr_AzureCalc_AzureCalcRateCard[[#This Row],[ServiceName]]&amp;Table_wabobpsvr_AzureCalc_AzureCalcRateCard[[#This Row],[Price_Level]]&amp;Table_wabobpsvr_AzureCalc_AzureCalcRateCard[[#This Row],[Region]]</f>
        <v>Premium Medium App Service HoursC12</v>
      </c>
      <c r="B6606">
        <v>12</v>
      </c>
      <c r="C6606" t="s">
        <v>91</v>
      </c>
      <c r="D6606" t="s">
        <v>184</v>
      </c>
      <c r="E6606">
        <v>0.19289999999999999</v>
      </c>
      <c r="F6606" t="s">
        <v>4663</v>
      </c>
      <c r="G6606" s="784" t="s">
        <v>4680</v>
      </c>
      <c r="H6606" s="784" t="s">
        <v>4681</v>
      </c>
      <c r="I6606" s="784" t="s">
        <v>5908</v>
      </c>
    </row>
    <row r="6607" spans="1:9" hidden="1">
      <c r="A6607" t="str">
        <f>Table_wabobpsvr_AzureCalc_AzureCalcRateCard[[#This Row],[ServiceName]]&amp;Table_wabobpsvr_AzureCalc_AzureCalcRateCard[[#This Row],[Price_Level]]&amp;Table_wabobpsvr_AzureCalc_AzureCalcRateCard[[#This Row],[Region]]</f>
        <v>Premium Medium App Service HoursD12</v>
      </c>
      <c r="B6607">
        <v>12</v>
      </c>
      <c r="C6607" t="s">
        <v>91</v>
      </c>
      <c r="D6607" t="s">
        <v>183</v>
      </c>
      <c r="E6607">
        <v>0.18659999999999999</v>
      </c>
      <c r="F6607" t="s">
        <v>4663</v>
      </c>
      <c r="G6607" s="784" t="s">
        <v>4680</v>
      </c>
      <c r="H6607" s="784" t="s">
        <v>4681</v>
      </c>
      <c r="I6607" s="784" t="s">
        <v>5908</v>
      </c>
    </row>
    <row r="6608" spans="1:9" hidden="1">
      <c r="A6608" t="str">
        <f>Table_wabobpsvr_AzureCalc_AzureCalcRateCard[[#This Row],[ServiceName]]&amp;Table_wabobpsvr_AzureCalc_AzureCalcRateCard[[#This Row],[Price_Level]]&amp;Table_wabobpsvr_AzureCalc_AzureCalcRateCard[[#This Row],[Region]]</f>
        <v>Premium Medium App Service HoursMOSP15</v>
      </c>
      <c r="B6608">
        <v>15</v>
      </c>
      <c r="C6608" t="s">
        <v>91</v>
      </c>
      <c r="D6608" t="s">
        <v>627</v>
      </c>
      <c r="E6608">
        <v>0.252</v>
      </c>
      <c r="F6608" t="s">
        <v>4663</v>
      </c>
      <c r="G6608" s="784" t="s">
        <v>4431</v>
      </c>
      <c r="H6608" s="784" t="s">
        <v>4431</v>
      </c>
      <c r="I6608" s="784" t="s">
        <v>5909</v>
      </c>
    </row>
    <row r="6609" spans="1:9" hidden="1">
      <c r="A6609" t="str">
        <f>Table_wabobpsvr_AzureCalc_AzureCalcRateCard[[#This Row],[ServiceName]]&amp;Table_wabobpsvr_AzureCalc_AzureCalcRateCard[[#This Row],[Price_Level]]&amp;Table_wabobpsvr_AzureCalc_AzureCalcRateCard[[#This Row],[Region]]</f>
        <v>Premium Medium App Service HoursA15</v>
      </c>
      <c r="B6609">
        <v>15</v>
      </c>
      <c r="C6609" t="s">
        <v>91</v>
      </c>
      <c r="D6609" t="s">
        <v>181</v>
      </c>
      <c r="E6609">
        <v>0.24440000000000001</v>
      </c>
      <c r="F6609" t="s">
        <v>4663</v>
      </c>
      <c r="G6609" s="784" t="s">
        <v>4682</v>
      </c>
      <c r="H6609" s="784" t="s">
        <v>4683</v>
      </c>
      <c r="I6609" s="784" t="s">
        <v>5909</v>
      </c>
    </row>
    <row r="6610" spans="1:9" hidden="1">
      <c r="A6610" s="784" t="str">
        <f>Table_wabobpsvr_AzureCalc_AzureCalcRateCard[[#This Row],[ServiceName]]&amp;Table_wabobpsvr_AzureCalc_AzureCalcRateCard[[#This Row],[Price_Level]]&amp;Table_wabobpsvr_AzureCalc_AzureCalcRateCard[[#This Row],[Region]]</f>
        <v>Premium Medium App Service HoursB15</v>
      </c>
      <c r="B6610" s="784">
        <v>15</v>
      </c>
      <c r="C6610" s="784" t="s">
        <v>91</v>
      </c>
      <c r="D6610" s="784" t="s">
        <v>182</v>
      </c>
      <c r="E6610" s="784">
        <v>0.2369</v>
      </c>
      <c r="F6610" s="784" t="s">
        <v>4663</v>
      </c>
      <c r="G6610" s="784" t="s">
        <v>4682</v>
      </c>
      <c r="H6610" s="784" t="s">
        <v>4683</v>
      </c>
      <c r="I6610" s="784" t="s">
        <v>5909</v>
      </c>
    </row>
    <row r="6611" spans="1:9" hidden="1">
      <c r="A6611" s="784" t="str">
        <f>Table_wabobpsvr_AzureCalc_AzureCalcRateCard[[#This Row],[ServiceName]]&amp;Table_wabobpsvr_AzureCalc_AzureCalcRateCard[[#This Row],[Price_Level]]&amp;Table_wabobpsvr_AzureCalc_AzureCalcRateCard[[#This Row],[Region]]</f>
        <v>Premium Medium App Service HoursC15</v>
      </c>
      <c r="B6611" s="784">
        <v>15</v>
      </c>
      <c r="C6611" s="784" t="s">
        <v>91</v>
      </c>
      <c r="D6611" s="784" t="s">
        <v>184</v>
      </c>
      <c r="E6611" s="784">
        <v>0.2293</v>
      </c>
      <c r="F6611" s="784" t="s">
        <v>4663</v>
      </c>
      <c r="G6611" s="784" t="s">
        <v>4682</v>
      </c>
      <c r="H6611" s="784" t="s">
        <v>4683</v>
      </c>
      <c r="I6611" s="784" t="s">
        <v>5909</v>
      </c>
    </row>
    <row r="6612" spans="1:9" hidden="1">
      <c r="A6612" s="784" t="str">
        <f>Table_wabobpsvr_AzureCalc_AzureCalcRateCard[[#This Row],[ServiceName]]&amp;Table_wabobpsvr_AzureCalc_AzureCalcRateCard[[#This Row],[Price_Level]]&amp;Table_wabobpsvr_AzureCalc_AzureCalcRateCard[[#This Row],[Region]]</f>
        <v>Premium Medium App Service HoursD15</v>
      </c>
      <c r="B6612" s="784">
        <v>15</v>
      </c>
      <c r="C6612" s="784" t="s">
        <v>91</v>
      </c>
      <c r="D6612" s="784" t="s">
        <v>183</v>
      </c>
      <c r="E6612" s="784">
        <v>0.2218</v>
      </c>
      <c r="F6612" s="784" t="s">
        <v>4663</v>
      </c>
      <c r="G6612" s="784" t="s">
        <v>4682</v>
      </c>
      <c r="H6612" s="784" t="s">
        <v>4683</v>
      </c>
      <c r="I6612" s="784" t="s">
        <v>5909</v>
      </c>
    </row>
    <row r="6613" spans="1:9" hidden="1">
      <c r="A6613" s="784" t="str">
        <f>Table_wabobpsvr_AzureCalc_AzureCalcRateCard[[#This Row],[ServiceName]]&amp;Table_wabobpsvr_AzureCalc_AzureCalcRateCard[[#This Row],[Price_Level]]&amp;Table_wabobpsvr_AzureCalc_AzureCalcRateCard[[#This Row],[Region]]</f>
        <v>Premium Medium App Service HoursMOSP16</v>
      </c>
      <c r="B6613" s="784">
        <v>16</v>
      </c>
      <c r="C6613" s="784" t="s">
        <v>91</v>
      </c>
      <c r="D6613" s="784" t="s">
        <v>627</v>
      </c>
      <c r="E6613" s="784">
        <v>0.252</v>
      </c>
      <c r="F6613" s="784" t="s">
        <v>4663</v>
      </c>
      <c r="G6613" s="784" t="s">
        <v>4431</v>
      </c>
      <c r="H6613" s="784" t="s">
        <v>4431</v>
      </c>
      <c r="I6613" s="784" t="s">
        <v>5910</v>
      </c>
    </row>
    <row r="6614" spans="1:9" hidden="1">
      <c r="A6614" s="784" t="str">
        <f>Table_wabobpsvr_AzureCalc_AzureCalcRateCard[[#This Row],[ServiceName]]&amp;Table_wabobpsvr_AzureCalc_AzureCalcRateCard[[#This Row],[Price_Level]]&amp;Table_wabobpsvr_AzureCalc_AzureCalcRateCard[[#This Row],[Region]]</f>
        <v>Premium Medium App Service HoursA16</v>
      </c>
      <c r="B6614" s="784">
        <v>16</v>
      </c>
      <c r="C6614" s="784" t="s">
        <v>91</v>
      </c>
      <c r="D6614" s="784" t="s">
        <v>181</v>
      </c>
      <c r="E6614" s="784">
        <v>0.24440000000000001</v>
      </c>
      <c r="F6614" s="784" t="s">
        <v>4663</v>
      </c>
      <c r="G6614" s="784" t="s">
        <v>4684</v>
      </c>
      <c r="H6614" s="784" t="s">
        <v>4685</v>
      </c>
      <c r="I6614" s="784" t="s">
        <v>5910</v>
      </c>
    </row>
    <row r="6615" spans="1:9" hidden="1">
      <c r="A6615" s="784" t="str">
        <f>Table_wabobpsvr_AzureCalc_AzureCalcRateCard[[#This Row],[ServiceName]]&amp;Table_wabobpsvr_AzureCalc_AzureCalcRateCard[[#This Row],[Price_Level]]&amp;Table_wabobpsvr_AzureCalc_AzureCalcRateCard[[#This Row],[Region]]</f>
        <v>Premium Medium App Service HoursB16</v>
      </c>
      <c r="B6615" s="784">
        <v>16</v>
      </c>
      <c r="C6615" s="784" t="s">
        <v>91</v>
      </c>
      <c r="D6615" s="784" t="s">
        <v>182</v>
      </c>
      <c r="E6615" s="784">
        <v>0.2369</v>
      </c>
      <c r="F6615" s="784" t="s">
        <v>4663</v>
      </c>
      <c r="G6615" s="784" t="s">
        <v>4684</v>
      </c>
      <c r="H6615" s="784" t="s">
        <v>4685</v>
      </c>
      <c r="I6615" s="784" t="s">
        <v>5910</v>
      </c>
    </row>
    <row r="6616" spans="1:9" hidden="1">
      <c r="A6616" s="784" t="str">
        <f>Table_wabobpsvr_AzureCalc_AzureCalcRateCard[[#This Row],[ServiceName]]&amp;Table_wabobpsvr_AzureCalc_AzureCalcRateCard[[#This Row],[Price_Level]]&amp;Table_wabobpsvr_AzureCalc_AzureCalcRateCard[[#This Row],[Region]]</f>
        <v>Premium Medium App Service HoursC16</v>
      </c>
      <c r="B6616" s="784">
        <v>16</v>
      </c>
      <c r="C6616" s="784" t="s">
        <v>91</v>
      </c>
      <c r="D6616" s="784" t="s">
        <v>184</v>
      </c>
      <c r="E6616" s="784">
        <v>0.2293</v>
      </c>
      <c r="F6616" s="784" t="s">
        <v>4663</v>
      </c>
      <c r="G6616" s="784" t="s">
        <v>4684</v>
      </c>
      <c r="H6616" s="784" t="s">
        <v>4685</v>
      </c>
      <c r="I6616" s="784" t="s">
        <v>5910</v>
      </c>
    </row>
    <row r="6617" spans="1:9" hidden="1">
      <c r="A6617" s="784" t="str">
        <f>Table_wabobpsvr_AzureCalc_AzureCalcRateCard[[#This Row],[ServiceName]]&amp;Table_wabobpsvr_AzureCalc_AzureCalcRateCard[[#This Row],[Price_Level]]&amp;Table_wabobpsvr_AzureCalc_AzureCalcRateCard[[#This Row],[Region]]</f>
        <v>Premium Medium App Service HoursD16</v>
      </c>
      <c r="B6617" s="784">
        <v>16</v>
      </c>
      <c r="C6617" s="784" t="s">
        <v>91</v>
      </c>
      <c r="D6617" s="784" t="s">
        <v>183</v>
      </c>
      <c r="E6617" s="784">
        <v>0.2218</v>
      </c>
      <c r="F6617" s="784" t="s">
        <v>4663</v>
      </c>
      <c r="G6617" s="784" t="s">
        <v>4684</v>
      </c>
      <c r="H6617" s="784" t="s">
        <v>4685</v>
      </c>
      <c r="I6617" s="784" t="s">
        <v>5910</v>
      </c>
    </row>
    <row r="6618" spans="1:9" hidden="1">
      <c r="A6618" s="784" t="str">
        <f>Table_wabobpsvr_AzureCalc_AzureCalcRateCard[[#This Row],[ServiceName]]&amp;Table_wabobpsvr_AzureCalc_AzureCalcRateCard[[#This Row],[Price_Level]]&amp;Table_wabobpsvr_AzureCalc_AzureCalcRateCard[[#This Row],[Region]]</f>
        <v>Premium Medium App Service HoursMOSP13</v>
      </c>
      <c r="B6618" s="784">
        <v>13</v>
      </c>
      <c r="C6618" s="784" t="s">
        <v>91</v>
      </c>
      <c r="D6618" s="784" t="s">
        <v>627</v>
      </c>
      <c r="E6618" s="784">
        <v>0.24399999999999999</v>
      </c>
      <c r="F6618" s="784" t="s">
        <v>4663</v>
      </c>
      <c r="G6618" s="784" t="s">
        <v>4431</v>
      </c>
      <c r="H6618" s="784" t="s">
        <v>4431</v>
      </c>
      <c r="I6618" s="784" t="s">
        <v>5911</v>
      </c>
    </row>
    <row r="6619" spans="1:9" hidden="1">
      <c r="A6619" s="784" t="str">
        <f>Table_wabobpsvr_AzureCalc_AzureCalcRateCard[[#This Row],[ServiceName]]&amp;Table_wabobpsvr_AzureCalc_AzureCalcRateCard[[#This Row],[Price_Level]]&amp;Table_wabobpsvr_AzureCalc_AzureCalcRateCard[[#This Row],[Region]]</f>
        <v>Premium Medium App Service HoursA13</v>
      </c>
      <c r="B6619" s="784">
        <v>13</v>
      </c>
      <c r="C6619" s="784" t="s">
        <v>91</v>
      </c>
      <c r="D6619" s="784" t="s">
        <v>181</v>
      </c>
      <c r="E6619" s="784">
        <v>0.23669999999999999</v>
      </c>
      <c r="F6619" s="784" t="s">
        <v>4663</v>
      </c>
      <c r="G6619" s="784" t="s">
        <v>4686</v>
      </c>
      <c r="H6619" s="784" t="s">
        <v>4687</v>
      </c>
      <c r="I6619" s="784" t="s">
        <v>5911</v>
      </c>
    </row>
    <row r="6620" spans="1:9" hidden="1">
      <c r="A6620" t="str">
        <f>Table_wabobpsvr_AzureCalc_AzureCalcRateCard[[#This Row],[ServiceName]]&amp;Table_wabobpsvr_AzureCalc_AzureCalcRateCard[[#This Row],[Price_Level]]&amp;Table_wabobpsvr_AzureCalc_AzureCalcRateCard[[#This Row],[Region]]</f>
        <v>Premium Medium App Service HoursB13</v>
      </c>
      <c r="B6620">
        <v>13</v>
      </c>
      <c r="C6620" t="s">
        <v>91</v>
      </c>
      <c r="D6620" t="s">
        <v>182</v>
      </c>
      <c r="E6620">
        <v>0.22939999999999999</v>
      </c>
      <c r="F6620" t="s">
        <v>4663</v>
      </c>
      <c r="G6620" s="784" t="s">
        <v>4686</v>
      </c>
      <c r="H6620" s="784" t="s">
        <v>4687</v>
      </c>
      <c r="I6620" s="784" t="s">
        <v>5911</v>
      </c>
    </row>
    <row r="6621" spans="1:9" hidden="1">
      <c r="A6621" t="str">
        <f>Table_wabobpsvr_AzureCalc_AzureCalcRateCard[[#This Row],[ServiceName]]&amp;Table_wabobpsvr_AzureCalc_AzureCalcRateCard[[#This Row],[Price_Level]]&amp;Table_wabobpsvr_AzureCalc_AzureCalcRateCard[[#This Row],[Region]]</f>
        <v>Premium Medium App Service HoursC13</v>
      </c>
      <c r="B6621">
        <v>13</v>
      </c>
      <c r="C6621" t="s">
        <v>91</v>
      </c>
      <c r="D6621" t="s">
        <v>184</v>
      </c>
      <c r="E6621">
        <v>0.222</v>
      </c>
      <c r="F6621" t="s">
        <v>4663</v>
      </c>
      <c r="G6621" s="784" t="s">
        <v>4686</v>
      </c>
      <c r="H6621" s="784" t="s">
        <v>4687</v>
      </c>
      <c r="I6621" s="784" t="s">
        <v>5911</v>
      </c>
    </row>
    <row r="6622" spans="1:9" hidden="1">
      <c r="A6622" t="str">
        <f>Table_wabobpsvr_AzureCalc_AzureCalcRateCard[[#This Row],[ServiceName]]&amp;Table_wabobpsvr_AzureCalc_AzureCalcRateCard[[#This Row],[Price_Level]]&amp;Table_wabobpsvr_AzureCalc_AzureCalcRateCard[[#This Row],[Region]]</f>
        <v>Premium Medium App Service HoursD13</v>
      </c>
      <c r="B6622">
        <v>13</v>
      </c>
      <c r="C6622" t="s">
        <v>91</v>
      </c>
      <c r="D6622" t="s">
        <v>183</v>
      </c>
      <c r="E6622">
        <v>0.2147</v>
      </c>
      <c r="F6622" t="s">
        <v>4663</v>
      </c>
      <c r="G6622" s="784" t="s">
        <v>4686</v>
      </c>
      <c r="H6622" s="784" t="s">
        <v>4687</v>
      </c>
      <c r="I6622" s="784" t="s">
        <v>5911</v>
      </c>
    </row>
    <row r="6623" spans="1:9" hidden="1">
      <c r="A6623" t="str">
        <f>Table_wabobpsvr_AzureCalc_AzureCalcRateCard[[#This Row],[ServiceName]]&amp;Table_wabobpsvr_AzureCalc_AzureCalcRateCard[[#This Row],[Price_Level]]&amp;Table_wabobpsvr_AzureCalc_AzureCalcRateCard[[#This Row],[Region]]</f>
        <v>Premium Large App Service HoursMOSP</v>
      </c>
      <c r="C6623" t="s">
        <v>91</v>
      </c>
      <c r="D6623" t="s">
        <v>627</v>
      </c>
      <c r="E6623">
        <v>0.4</v>
      </c>
      <c r="F6623" t="s">
        <v>4661</v>
      </c>
      <c r="G6623" s="784" t="s">
        <v>4431</v>
      </c>
      <c r="H6623" s="784" t="s">
        <v>4431</v>
      </c>
      <c r="I6623" s="784" t="s">
        <v>5912</v>
      </c>
    </row>
    <row r="6624" spans="1:9" hidden="1">
      <c r="A6624" t="str">
        <f>Table_wabobpsvr_AzureCalc_AzureCalcRateCard[[#This Row],[ServiceName]]&amp;Table_wabobpsvr_AzureCalc_AzureCalcRateCard[[#This Row],[Price_Level]]&amp;Table_wabobpsvr_AzureCalc_AzureCalcRateCard[[#This Row],[Region]]</f>
        <v>Premium Large App Service HoursA</v>
      </c>
      <c r="C6624" t="s">
        <v>91</v>
      </c>
      <c r="D6624" t="s">
        <v>181</v>
      </c>
      <c r="E6624">
        <v>0.38800000000000001</v>
      </c>
      <c r="F6624" t="s">
        <v>4661</v>
      </c>
      <c r="G6624" s="784" t="s">
        <v>4688</v>
      </c>
      <c r="H6624" s="784" t="s">
        <v>4689</v>
      </c>
      <c r="I6624" s="784" t="s">
        <v>5912</v>
      </c>
    </row>
    <row r="6625" spans="1:9" hidden="1">
      <c r="A6625" t="str">
        <f>Table_wabobpsvr_AzureCalc_AzureCalcRateCard[[#This Row],[ServiceName]]&amp;Table_wabobpsvr_AzureCalc_AzureCalcRateCard[[#This Row],[Price_Level]]&amp;Table_wabobpsvr_AzureCalc_AzureCalcRateCard[[#This Row],[Region]]</f>
        <v>Premium Large App Service HoursB</v>
      </c>
      <c r="C6625" t="s">
        <v>91</v>
      </c>
      <c r="D6625" t="s">
        <v>182</v>
      </c>
      <c r="E6625">
        <v>0.376</v>
      </c>
      <c r="F6625" t="s">
        <v>4661</v>
      </c>
      <c r="G6625" s="784" t="s">
        <v>4688</v>
      </c>
      <c r="H6625" s="784" t="s">
        <v>4689</v>
      </c>
      <c r="I6625" s="784" t="s">
        <v>5912</v>
      </c>
    </row>
    <row r="6626" spans="1:9" hidden="1">
      <c r="A6626" t="str">
        <f>Table_wabobpsvr_AzureCalc_AzureCalcRateCard[[#This Row],[ServiceName]]&amp;Table_wabobpsvr_AzureCalc_AzureCalcRateCard[[#This Row],[Price_Level]]&amp;Table_wabobpsvr_AzureCalc_AzureCalcRateCard[[#This Row],[Region]]</f>
        <v>Premium Large App Service HoursC</v>
      </c>
      <c r="C6626" t="s">
        <v>91</v>
      </c>
      <c r="D6626" t="s">
        <v>184</v>
      </c>
      <c r="E6626">
        <v>0.36399999999999999</v>
      </c>
      <c r="F6626" t="s">
        <v>4661</v>
      </c>
      <c r="G6626" s="784" t="s">
        <v>4688</v>
      </c>
      <c r="H6626" s="784" t="s">
        <v>4689</v>
      </c>
      <c r="I6626" s="784" t="s">
        <v>5912</v>
      </c>
    </row>
    <row r="6627" spans="1:9" hidden="1">
      <c r="A6627" t="str">
        <f>Table_wabobpsvr_AzureCalc_AzureCalcRateCard[[#This Row],[ServiceName]]&amp;Table_wabobpsvr_AzureCalc_AzureCalcRateCard[[#This Row],[Price_Level]]&amp;Table_wabobpsvr_AzureCalc_AzureCalcRateCard[[#This Row],[Region]]</f>
        <v>Premium Large App Service HoursD</v>
      </c>
      <c r="C6627" t="s">
        <v>91</v>
      </c>
      <c r="D6627" t="s">
        <v>183</v>
      </c>
      <c r="E6627">
        <v>0.35199999999999998</v>
      </c>
      <c r="F6627" t="s">
        <v>4661</v>
      </c>
      <c r="G6627" s="784" t="s">
        <v>4688</v>
      </c>
      <c r="H6627" s="784" t="s">
        <v>4689</v>
      </c>
      <c r="I6627" s="784" t="s">
        <v>5912</v>
      </c>
    </row>
    <row r="6628" spans="1:9" hidden="1">
      <c r="A6628" t="str">
        <f>Table_wabobpsvr_AzureCalc_AzureCalcRateCard[[#This Row],[ServiceName]]&amp;Table_wabobpsvr_AzureCalc_AzureCalcRateCard[[#This Row],[Price_Level]]&amp;Table_wabobpsvr_AzureCalc_AzureCalcRateCard[[#This Row],[Region]]</f>
        <v>Premium Large App Service HoursMOSP11</v>
      </c>
      <c r="B6628">
        <v>11</v>
      </c>
      <c r="C6628" t="s">
        <v>91</v>
      </c>
      <c r="D6628" t="s">
        <v>627</v>
      </c>
      <c r="E6628">
        <v>0.47199999999999998</v>
      </c>
      <c r="F6628" t="s">
        <v>4661</v>
      </c>
      <c r="G6628" s="784" t="s">
        <v>4431</v>
      </c>
      <c r="H6628" s="784" t="s">
        <v>4431</v>
      </c>
      <c r="I6628" s="784" t="s">
        <v>5913</v>
      </c>
    </row>
    <row r="6629" spans="1:9" hidden="1">
      <c r="A6629" t="str">
        <f>Table_wabobpsvr_AzureCalc_AzureCalcRateCard[[#This Row],[ServiceName]]&amp;Table_wabobpsvr_AzureCalc_AzureCalcRateCard[[#This Row],[Price_Level]]&amp;Table_wabobpsvr_AzureCalc_AzureCalcRateCard[[#This Row],[Region]]</f>
        <v>Premium Large App Service HoursA11</v>
      </c>
      <c r="B6629">
        <v>11</v>
      </c>
      <c r="C6629" t="s">
        <v>91</v>
      </c>
      <c r="D6629" t="s">
        <v>181</v>
      </c>
      <c r="E6629">
        <v>0.45779999999999998</v>
      </c>
      <c r="F6629" t="s">
        <v>4661</v>
      </c>
      <c r="G6629" s="784" t="s">
        <v>4690</v>
      </c>
      <c r="H6629" s="784" t="s">
        <v>4691</v>
      </c>
      <c r="I6629" s="784" t="s">
        <v>5913</v>
      </c>
    </row>
    <row r="6630" spans="1:9" hidden="1">
      <c r="A6630" s="784" t="str">
        <f>Table_wabobpsvr_AzureCalc_AzureCalcRateCard[[#This Row],[ServiceName]]&amp;Table_wabobpsvr_AzureCalc_AzureCalcRateCard[[#This Row],[Price_Level]]&amp;Table_wabobpsvr_AzureCalc_AzureCalcRateCard[[#This Row],[Region]]</f>
        <v>Premium Large App Service HoursB11</v>
      </c>
      <c r="B6630" s="784">
        <v>11</v>
      </c>
      <c r="C6630" s="784" t="s">
        <v>91</v>
      </c>
      <c r="D6630" s="784" t="s">
        <v>182</v>
      </c>
      <c r="E6630" s="784">
        <v>0.44369999999999998</v>
      </c>
      <c r="F6630" s="784" t="s">
        <v>4661</v>
      </c>
      <c r="G6630" s="784" t="s">
        <v>4690</v>
      </c>
      <c r="H6630" s="784" t="s">
        <v>4691</v>
      </c>
      <c r="I6630" s="784" t="s">
        <v>5913</v>
      </c>
    </row>
    <row r="6631" spans="1:9" hidden="1">
      <c r="A6631" s="784" t="str">
        <f>Table_wabobpsvr_AzureCalc_AzureCalcRateCard[[#This Row],[ServiceName]]&amp;Table_wabobpsvr_AzureCalc_AzureCalcRateCard[[#This Row],[Price_Level]]&amp;Table_wabobpsvr_AzureCalc_AzureCalcRateCard[[#This Row],[Region]]</f>
        <v>Premium Large App Service HoursC11</v>
      </c>
      <c r="B6631" s="784">
        <v>11</v>
      </c>
      <c r="C6631" s="784" t="s">
        <v>91</v>
      </c>
      <c r="D6631" s="784" t="s">
        <v>184</v>
      </c>
      <c r="E6631" s="784">
        <v>0.42949999999999999</v>
      </c>
      <c r="F6631" s="784" t="s">
        <v>4661</v>
      </c>
      <c r="G6631" s="784" t="s">
        <v>4690</v>
      </c>
      <c r="H6631" s="784" t="s">
        <v>4691</v>
      </c>
      <c r="I6631" s="784" t="s">
        <v>5913</v>
      </c>
    </row>
    <row r="6632" spans="1:9" hidden="1">
      <c r="A6632" s="784" t="str">
        <f>Table_wabobpsvr_AzureCalc_AzureCalcRateCard[[#This Row],[ServiceName]]&amp;Table_wabobpsvr_AzureCalc_AzureCalcRateCard[[#This Row],[Price_Level]]&amp;Table_wabobpsvr_AzureCalc_AzureCalcRateCard[[#This Row],[Region]]</f>
        <v>Premium Large App Service HoursD11</v>
      </c>
      <c r="B6632" s="784">
        <v>11</v>
      </c>
      <c r="C6632" s="784" t="s">
        <v>91</v>
      </c>
      <c r="D6632" s="784" t="s">
        <v>183</v>
      </c>
      <c r="E6632" s="784">
        <v>0.41539999999999999</v>
      </c>
      <c r="F6632" s="784" t="s">
        <v>4661</v>
      </c>
      <c r="G6632" s="784" t="s">
        <v>4690</v>
      </c>
      <c r="H6632" s="784" t="s">
        <v>4691</v>
      </c>
      <c r="I6632" s="784" t="s">
        <v>5913</v>
      </c>
    </row>
    <row r="6633" spans="1:9" hidden="1">
      <c r="A6633" s="784" t="str">
        <f>Table_wabobpsvr_AzureCalc_AzureCalcRateCard[[#This Row],[ServiceName]]&amp;Table_wabobpsvr_AzureCalc_AzureCalcRateCard[[#This Row],[Price_Level]]&amp;Table_wabobpsvr_AzureCalc_AzureCalcRateCard[[#This Row],[Region]]</f>
        <v>Premium Large App Service HoursMOSP12</v>
      </c>
      <c r="B6633" s="784">
        <v>12</v>
      </c>
      <c r="C6633" s="784" t="s">
        <v>91</v>
      </c>
      <c r="D6633" s="784" t="s">
        <v>627</v>
      </c>
      <c r="E6633" s="784">
        <v>0.42399999999999999</v>
      </c>
      <c r="F6633" s="784" t="s">
        <v>4661</v>
      </c>
      <c r="G6633" s="784" t="s">
        <v>4431</v>
      </c>
      <c r="H6633" s="784" t="s">
        <v>4431</v>
      </c>
      <c r="I6633" s="784" t="s">
        <v>5914</v>
      </c>
    </row>
    <row r="6634" spans="1:9" hidden="1">
      <c r="A6634" s="784" t="str">
        <f>Table_wabobpsvr_AzureCalc_AzureCalcRateCard[[#This Row],[ServiceName]]&amp;Table_wabobpsvr_AzureCalc_AzureCalcRateCard[[#This Row],[Price_Level]]&amp;Table_wabobpsvr_AzureCalc_AzureCalcRateCard[[#This Row],[Region]]</f>
        <v>Premium Large App Service HoursA12</v>
      </c>
      <c r="B6634" s="784">
        <v>12</v>
      </c>
      <c r="C6634" s="784" t="s">
        <v>91</v>
      </c>
      <c r="D6634" s="784" t="s">
        <v>181</v>
      </c>
      <c r="E6634" s="784">
        <v>0.4113</v>
      </c>
      <c r="F6634" s="784" t="s">
        <v>4661</v>
      </c>
      <c r="G6634" s="784" t="s">
        <v>4692</v>
      </c>
      <c r="H6634" s="784" t="s">
        <v>4693</v>
      </c>
      <c r="I6634" s="784" t="s">
        <v>5914</v>
      </c>
    </row>
    <row r="6635" spans="1:9" hidden="1">
      <c r="A6635" s="784" t="str">
        <f>Table_wabobpsvr_AzureCalc_AzureCalcRateCard[[#This Row],[ServiceName]]&amp;Table_wabobpsvr_AzureCalc_AzureCalcRateCard[[#This Row],[Price_Level]]&amp;Table_wabobpsvr_AzureCalc_AzureCalcRateCard[[#This Row],[Region]]</f>
        <v>Premium Large App Service HoursB12</v>
      </c>
      <c r="B6635" s="784">
        <v>12</v>
      </c>
      <c r="C6635" s="784" t="s">
        <v>91</v>
      </c>
      <c r="D6635" s="784" t="s">
        <v>182</v>
      </c>
      <c r="E6635" s="784">
        <v>0.39860000000000001</v>
      </c>
      <c r="F6635" s="784" t="s">
        <v>4661</v>
      </c>
      <c r="G6635" s="784" t="s">
        <v>4692</v>
      </c>
      <c r="H6635" s="784" t="s">
        <v>4693</v>
      </c>
      <c r="I6635" s="784" t="s">
        <v>5914</v>
      </c>
    </row>
    <row r="6636" spans="1:9" hidden="1">
      <c r="A6636" s="784" t="str">
        <f>Table_wabobpsvr_AzureCalc_AzureCalcRateCard[[#This Row],[ServiceName]]&amp;Table_wabobpsvr_AzureCalc_AzureCalcRateCard[[#This Row],[Price_Level]]&amp;Table_wabobpsvr_AzureCalc_AzureCalcRateCard[[#This Row],[Region]]</f>
        <v>Premium Large App Service HoursC12</v>
      </c>
      <c r="B6636" s="784">
        <v>12</v>
      </c>
      <c r="C6636" s="784" t="s">
        <v>91</v>
      </c>
      <c r="D6636" s="784" t="s">
        <v>184</v>
      </c>
      <c r="E6636" s="784">
        <v>0.38579999999999998</v>
      </c>
      <c r="F6636" s="784" t="s">
        <v>4661</v>
      </c>
      <c r="G6636" s="784" t="s">
        <v>4692</v>
      </c>
      <c r="H6636" s="784" t="s">
        <v>4693</v>
      </c>
      <c r="I6636" s="784" t="s">
        <v>5914</v>
      </c>
    </row>
    <row r="6637" spans="1:9" hidden="1">
      <c r="A6637" s="784" t="str">
        <f>Table_wabobpsvr_AzureCalc_AzureCalcRateCard[[#This Row],[ServiceName]]&amp;Table_wabobpsvr_AzureCalc_AzureCalcRateCard[[#This Row],[Price_Level]]&amp;Table_wabobpsvr_AzureCalc_AzureCalcRateCard[[#This Row],[Region]]</f>
        <v>Premium Large App Service HoursD12</v>
      </c>
      <c r="B6637" s="784">
        <v>12</v>
      </c>
      <c r="C6637" s="784" t="s">
        <v>91</v>
      </c>
      <c r="D6637" s="784" t="s">
        <v>183</v>
      </c>
      <c r="E6637" s="784">
        <v>0.37309999999999999</v>
      </c>
      <c r="F6637" s="784" t="s">
        <v>4661</v>
      </c>
      <c r="G6637" s="784" t="s">
        <v>4692</v>
      </c>
      <c r="H6637" s="784" t="s">
        <v>4693</v>
      </c>
      <c r="I6637" s="784" t="s">
        <v>5914</v>
      </c>
    </row>
    <row r="6638" spans="1:9" hidden="1">
      <c r="A6638" s="784" t="str">
        <f>Table_wabobpsvr_AzureCalc_AzureCalcRateCard[[#This Row],[ServiceName]]&amp;Table_wabobpsvr_AzureCalc_AzureCalcRateCard[[#This Row],[Price_Level]]&amp;Table_wabobpsvr_AzureCalc_AzureCalcRateCard[[#This Row],[Region]]</f>
        <v>Premium Large App Service HoursMOSP15</v>
      </c>
      <c r="B6638" s="784">
        <v>15</v>
      </c>
      <c r="C6638" s="784" t="s">
        <v>91</v>
      </c>
      <c r="D6638" s="784" t="s">
        <v>627</v>
      </c>
      <c r="E6638" s="784">
        <v>0.504</v>
      </c>
      <c r="F6638" s="784" t="s">
        <v>4661</v>
      </c>
      <c r="G6638" s="784" t="s">
        <v>4431</v>
      </c>
      <c r="H6638" s="784" t="s">
        <v>4431</v>
      </c>
      <c r="I6638" s="784" t="s">
        <v>5915</v>
      </c>
    </row>
    <row r="6639" spans="1:9" hidden="1">
      <c r="A6639" s="784" t="str">
        <f>Table_wabobpsvr_AzureCalc_AzureCalcRateCard[[#This Row],[ServiceName]]&amp;Table_wabobpsvr_AzureCalc_AzureCalcRateCard[[#This Row],[Price_Level]]&amp;Table_wabobpsvr_AzureCalc_AzureCalcRateCard[[#This Row],[Region]]</f>
        <v>Premium Large App Service HoursA15</v>
      </c>
      <c r="B6639" s="784">
        <v>15</v>
      </c>
      <c r="C6639" s="784" t="s">
        <v>91</v>
      </c>
      <c r="D6639" s="784" t="s">
        <v>181</v>
      </c>
      <c r="E6639" s="784">
        <v>0.4889</v>
      </c>
      <c r="F6639" s="784" t="s">
        <v>4661</v>
      </c>
      <c r="G6639" s="784" t="s">
        <v>4694</v>
      </c>
      <c r="H6639" s="784" t="s">
        <v>4695</v>
      </c>
      <c r="I6639" s="784" t="s">
        <v>5915</v>
      </c>
    </row>
    <row r="6640" spans="1:9" hidden="1">
      <c r="A6640" t="str">
        <f>Table_wabobpsvr_AzureCalc_AzureCalcRateCard[[#This Row],[ServiceName]]&amp;Table_wabobpsvr_AzureCalc_AzureCalcRateCard[[#This Row],[Price_Level]]&amp;Table_wabobpsvr_AzureCalc_AzureCalcRateCard[[#This Row],[Region]]</f>
        <v>Premium Large App Service HoursB15</v>
      </c>
      <c r="B6640">
        <v>15</v>
      </c>
      <c r="C6640" t="s">
        <v>91</v>
      </c>
      <c r="D6640" t="s">
        <v>182</v>
      </c>
      <c r="E6640">
        <v>0.4738</v>
      </c>
      <c r="F6640" t="s">
        <v>4661</v>
      </c>
      <c r="G6640" s="784" t="s">
        <v>4694</v>
      </c>
      <c r="H6640" s="784" t="s">
        <v>4695</v>
      </c>
      <c r="I6640" s="784" t="s">
        <v>5915</v>
      </c>
    </row>
    <row r="6641" spans="1:9" hidden="1">
      <c r="A6641" t="str">
        <f>Table_wabobpsvr_AzureCalc_AzureCalcRateCard[[#This Row],[ServiceName]]&amp;Table_wabobpsvr_AzureCalc_AzureCalcRateCard[[#This Row],[Price_Level]]&amp;Table_wabobpsvr_AzureCalc_AzureCalcRateCard[[#This Row],[Region]]</f>
        <v>Premium Large App Service HoursC15</v>
      </c>
      <c r="B6641">
        <v>15</v>
      </c>
      <c r="C6641" t="s">
        <v>91</v>
      </c>
      <c r="D6641" t="s">
        <v>184</v>
      </c>
      <c r="E6641">
        <v>0.45860000000000001</v>
      </c>
      <c r="F6641" t="s">
        <v>4661</v>
      </c>
      <c r="G6641" s="784" t="s">
        <v>4694</v>
      </c>
      <c r="H6641" s="784" t="s">
        <v>4695</v>
      </c>
      <c r="I6641" s="784" t="s">
        <v>5915</v>
      </c>
    </row>
    <row r="6642" spans="1:9" hidden="1">
      <c r="A6642" t="str">
        <f>Table_wabobpsvr_AzureCalc_AzureCalcRateCard[[#This Row],[ServiceName]]&amp;Table_wabobpsvr_AzureCalc_AzureCalcRateCard[[#This Row],[Price_Level]]&amp;Table_wabobpsvr_AzureCalc_AzureCalcRateCard[[#This Row],[Region]]</f>
        <v>Premium Large App Service HoursD15</v>
      </c>
      <c r="B6642">
        <v>15</v>
      </c>
      <c r="C6642" t="s">
        <v>91</v>
      </c>
      <c r="D6642" t="s">
        <v>183</v>
      </c>
      <c r="E6642">
        <v>0.44350000000000001</v>
      </c>
      <c r="F6642" t="s">
        <v>4661</v>
      </c>
      <c r="G6642" s="784" t="s">
        <v>4694</v>
      </c>
      <c r="H6642" s="784" t="s">
        <v>4695</v>
      </c>
      <c r="I6642" s="784" t="s">
        <v>5915</v>
      </c>
    </row>
    <row r="6643" spans="1:9" hidden="1">
      <c r="A6643" t="str">
        <f>Table_wabobpsvr_AzureCalc_AzureCalcRateCard[[#This Row],[ServiceName]]&amp;Table_wabobpsvr_AzureCalc_AzureCalcRateCard[[#This Row],[Price_Level]]&amp;Table_wabobpsvr_AzureCalc_AzureCalcRateCard[[#This Row],[Region]]</f>
        <v>Premium Large App Service HoursMOSP15</v>
      </c>
      <c r="B6643">
        <v>15</v>
      </c>
      <c r="C6643" t="s">
        <v>91</v>
      </c>
      <c r="D6643" t="s">
        <v>627</v>
      </c>
      <c r="E6643">
        <v>0.504</v>
      </c>
      <c r="F6643" t="s">
        <v>4661</v>
      </c>
      <c r="G6643" s="784" t="s">
        <v>4431</v>
      </c>
      <c r="H6643" s="784" t="s">
        <v>4431</v>
      </c>
      <c r="I6643" s="784" t="s">
        <v>5916</v>
      </c>
    </row>
    <row r="6644" spans="1:9" hidden="1">
      <c r="A6644" t="str">
        <f>Table_wabobpsvr_AzureCalc_AzureCalcRateCard[[#This Row],[ServiceName]]&amp;Table_wabobpsvr_AzureCalc_AzureCalcRateCard[[#This Row],[Price_Level]]&amp;Table_wabobpsvr_AzureCalc_AzureCalcRateCard[[#This Row],[Region]]</f>
        <v>Premium Large App Service HoursA15</v>
      </c>
      <c r="B6644">
        <v>15</v>
      </c>
      <c r="C6644" t="s">
        <v>91</v>
      </c>
      <c r="D6644" t="s">
        <v>181</v>
      </c>
      <c r="E6644">
        <v>0.4889</v>
      </c>
      <c r="F6644" t="s">
        <v>4661</v>
      </c>
      <c r="G6644" s="784" t="s">
        <v>4696</v>
      </c>
      <c r="H6644" s="784" t="s">
        <v>4697</v>
      </c>
      <c r="I6644" s="784" t="s">
        <v>5916</v>
      </c>
    </row>
    <row r="6645" spans="1:9" hidden="1">
      <c r="A6645" t="str">
        <f>Table_wabobpsvr_AzureCalc_AzureCalcRateCard[[#This Row],[ServiceName]]&amp;Table_wabobpsvr_AzureCalc_AzureCalcRateCard[[#This Row],[Price_Level]]&amp;Table_wabobpsvr_AzureCalc_AzureCalcRateCard[[#This Row],[Region]]</f>
        <v>Premium Large App Service HoursB15</v>
      </c>
      <c r="B6645">
        <v>15</v>
      </c>
      <c r="C6645" t="s">
        <v>91</v>
      </c>
      <c r="D6645" t="s">
        <v>182</v>
      </c>
      <c r="E6645">
        <v>0.4738</v>
      </c>
      <c r="F6645" t="s">
        <v>4661</v>
      </c>
      <c r="G6645" s="784" t="s">
        <v>4696</v>
      </c>
      <c r="H6645" s="784" t="s">
        <v>4697</v>
      </c>
      <c r="I6645" s="784" t="s">
        <v>5916</v>
      </c>
    </row>
    <row r="6646" spans="1:9" hidden="1">
      <c r="A6646" t="str">
        <f>Table_wabobpsvr_AzureCalc_AzureCalcRateCard[[#This Row],[ServiceName]]&amp;Table_wabobpsvr_AzureCalc_AzureCalcRateCard[[#This Row],[Price_Level]]&amp;Table_wabobpsvr_AzureCalc_AzureCalcRateCard[[#This Row],[Region]]</f>
        <v>Premium Large App Service HoursC15</v>
      </c>
      <c r="B6646">
        <v>15</v>
      </c>
      <c r="C6646" t="s">
        <v>91</v>
      </c>
      <c r="D6646" t="s">
        <v>184</v>
      </c>
      <c r="E6646">
        <v>0.45860000000000001</v>
      </c>
      <c r="F6646" t="s">
        <v>4661</v>
      </c>
      <c r="G6646" s="784" t="s">
        <v>4696</v>
      </c>
      <c r="H6646" s="784" t="s">
        <v>4697</v>
      </c>
      <c r="I6646" s="784" t="s">
        <v>5916</v>
      </c>
    </row>
    <row r="6647" spans="1:9" hidden="1">
      <c r="A6647" t="str">
        <f>Table_wabobpsvr_AzureCalc_AzureCalcRateCard[[#This Row],[ServiceName]]&amp;Table_wabobpsvr_AzureCalc_AzureCalcRateCard[[#This Row],[Price_Level]]&amp;Table_wabobpsvr_AzureCalc_AzureCalcRateCard[[#This Row],[Region]]</f>
        <v>Premium Large App Service HoursD15</v>
      </c>
      <c r="B6647">
        <v>15</v>
      </c>
      <c r="C6647" t="s">
        <v>91</v>
      </c>
      <c r="D6647" t="s">
        <v>183</v>
      </c>
      <c r="E6647">
        <v>0.44350000000000001</v>
      </c>
      <c r="F6647" t="s">
        <v>4661</v>
      </c>
      <c r="G6647" s="784" t="s">
        <v>4696</v>
      </c>
      <c r="H6647" s="784" t="s">
        <v>4697</v>
      </c>
      <c r="I6647" s="784" t="s">
        <v>5916</v>
      </c>
    </row>
    <row r="6648" spans="1:9" hidden="1">
      <c r="A6648" t="str">
        <f>Table_wabobpsvr_AzureCalc_AzureCalcRateCard[[#This Row],[ServiceName]]&amp;Table_wabobpsvr_AzureCalc_AzureCalcRateCard[[#This Row],[Price_Level]]&amp;Table_wabobpsvr_AzureCalc_AzureCalcRateCard[[#This Row],[Region]]</f>
        <v>Premium Large App Service HoursMOSP13</v>
      </c>
      <c r="B6648">
        <v>13</v>
      </c>
      <c r="C6648" t="s">
        <v>91</v>
      </c>
      <c r="D6648" t="s">
        <v>627</v>
      </c>
      <c r="E6648">
        <v>0.48799999999999999</v>
      </c>
      <c r="F6648" t="s">
        <v>4661</v>
      </c>
      <c r="G6648" s="784" t="s">
        <v>4431</v>
      </c>
      <c r="H6648" s="784" t="s">
        <v>4431</v>
      </c>
      <c r="I6648" s="784" t="s">
        <v>5917</v>
      </c>
    </row>
    <row r="6649" spans="1:9" hidden="1">
      <c r="A6649" t="str">
        <f>Table_wabobpsvr_AzureCalc_AzureCalcRateCard[[#This Row],[ServiceName]]&amp;Table_wabobpsvr_AzureCalc_AzureCalcRateCard[[#This Row],[Price_Level]]&amp;Table_wabobpsvr_AzureCalc_AzureCalcRateCard[[#This Row],[Region]]</f>
        <v>Premium Large App Service HoursA13</v>
      </c>
      <c r="B6649">
        <v>13</v>
      </c>
      <c r="C6649" t="s">
        <v>91</v>
      </c>
      <c r="D6649" t="s">
        <v>181</v>
      </c>
      <c r="E6649">
        <v>0.47339999999999999</v>
      </c>
      <c r="F6649" t="s">
        <v>4661</v>
      </c>
      <c r="G6649" s="784" t="s">
        <v>4698</v>
      </c>
      <c r="H6649" s="784" t="s">
        <v>4699</v>
      </c>
      <c r="I6649" s="784" t="s">
        <v>5917</v>
      </c>
    </row>
    <row r="6650" spans="1:9" hidden="1">
      <c r="A6650" s="784" t="str">
        <f>Table_wabobpsvr_AzureCalc_AzureCalcRateCard[[#This Row],[ServiceName]]&amp;Table_wabobpsvr_AzureCalc_AzureCalcRateCard[[#This Row],[Price_Level]]&amp;Table_wabobpsvr_AzureCalc_AzureCalcRateCard[[#This Row],[Region]]</f>
        <v>Premium Large App Service HoursB13</v>
      </c>
      <c r="B6650" s="784">
        <v>13</v>
      </c>
      <c r="C6650" s="784" t="s">
        <v>91</v>
      </c>
      <c r="D6650" s="784" t="s">
        <v>182</v>
      </c>
      <c r="E6650" s="784">
        <v>0.4587</v>
      </c>
      <c r="F6650" s="784" t="s">
        <v>4661</v>
      </c>
      <c r="G6650" s="784" t="s">
        <v>4698</v>
      </c>
      <c r="H6650" s="784" t="s">
        <v>4699</v>
      </c>
      <c r="I6650" s="784" t="s">
        <v>5917</v>
      </c>
    </row>
    <row r="6651" spans="1:9" hidden="1">
      <c r="A6651" s="784" t="str">
        <f>Table_wabobpsvr_AzureCalc_AzureCalcRateCard[[#This Row],[ServiceName]]&amp;Table_wabobpsvr_AzureCalc_AzureCalcRateCard[[#This Row],[Price_Level]]&amp;Table_wabobpsvr_AzureCalc_AzureCalcRateCard[[#This Row],[Region]]</f>
        <v>Premium Large App Service HoursC13</v>
      </c>
      <c r="B6651" s="784">
        <v>13</v>
      </c>
      <c r="C6651" s="784" t="s">
        <v>91</v>
      </c>
      <c r="D6651" s="784" t="s">
        <v>184</v>
      </c>
      <c r="E6651" s="784">
        <v>0.44409999999999999</v>
      </c>
      <c r="F6651" s="784" t="s">
        <v>4661</v>
      </c>
      <c r="G6651" s="784" t="s">
        <v>4698</v>
      </c>
      <c r="H6651" s="784" t="s">
        <v>4699</v>
      </c>
      <c r="I6651" s="784" t="s">
        <v>5917</v>
      </c>
    </row>
    <row r="6652" spans="1:9" hidden="1">
      <c r="A6652" s="784" t="str">
        <f>Table_wabobpsvr_AzureCalc_AzureCalcRateCard[[#This Row],[ServiceName]]&amp;Table_wabobpsvr_AzureCalc_AzureCalcRateCard[[#This Row],[Price_Level]]&amp;Table_wabobpsvr_AzureCalc_AzureCalcRateCard[[#This Row],[Region]]</f>
        <v>Premium Large App Service HoursD13</v>
      </c>
      <c r="B6652" s="784">
        <v>13</v>
      </c>
      <c r="C6652" s="784" t="s">
        <v>91</v>
      </c>
      <c r="D6652" s="784" t="s">
        <v>183</v>
      </c>
      <c r="E6652" s="784">
        <v>0.4294</v>
      </c>
      <c r="F6652" s="784" t="s">
        <v>4661</v>
      </c>
      <c r="G6652" s="784" t="s">
        <v>4698</v>
      </c>
      <c r="H6652" s="784" t="s">
        <v>4699</v>
      </c>
      <c r="I6652" s="784" t="s">
        <v>5917</v>
      </c>
    </row>
    <row r="6653" spans="1:9" hidden="1">
      <c r="A6653" s="784" t="str">
        <f>Table_wabobpsvr_AzureCalc_AzureCalcRateCard[[#This Row],[ServiceName]]&amp;Table_wabobpsvr_AzureCalc_AzureCalcRateCard[[#This Row],[Price_Level]]&amp;Table_wabobpsvr_AzureCalc_AzureCalcRateCard[[#This Row],[Region]]</f>
        <v>ZonesMOSP</v>
      </c>
      <c r="B6653" s="784"/>
      <c r="C6653" s="784" t="s">
        <v>4766</v>
      </c>
      <c r="D6653" s="784" t="s">
        <v>627</v>
      </c>
      <c r="E6653" s="784">
        <v>0.5</v>
      </c>
      <c r="F6653" s="784" t="s">
        <v>4767</v>
      </c>
      <c r="G6653" s="784" t="s">
        <v>4431</v>
      </c>
      <c r="H6653" s="784" t="s">
        <v>4431</v>
      </c>
      <c r="I6653" s="784" t="s">
        <v>5918</v>
      </c>
    </row>
    <row r="6654" spans="1:9" hidden="1">
      <c r="A6654" t="str">
        <f>Table_wabobpsvr_AzureCalc_AzureCalcRateCard[[#This Row],[ServiceName]]&amp;Table_wabobpsvr_AzureCalc_AzureCalcRateCard[[#This Row],[Price_Level]]&amp;Table_wabobpsvr_AzureCalc_AzureCalcRateCard[[#This Row],[Region]]</f>
        <v>ZonesA</v>
      </c>
      <c r="C6654" t="s">
        <v>4766</v>
      </c>
      <c r="D6654" t="s">
        <v>181</v>
      </c>
      <c r="E6654">
        <v>0.49</v>
      </c>
      <c r="F6654" t="s">
        <v>4767</v>
      </c>
      <c r="G6654" s="784" t="s">
        <v>4768</v>
      </c>
      <c r="H6654" s="784" t="s">
        <v>4769</v>
      </c>
      <c r="I6654" s="784" t="s">
        <v>5918</v>
      </c>
    </row>
    <row r="6655" spans="1:9" hidden="1">
      <c r="A6655" t="str">
        <f>Table_wabobpsvr_AzureCalc_AzureCalcRateCard[[#This Row],[ServiceName]]&amp;Table_wabobpsvr_AzureCalc_AzureCalcRateCard[[#This Row],[Price_Level]]&amp;Table_wabobpsvr_AzureCalc_AzureCalcRateCard[[#This Row],[Region]]</f>
        <v>ZonesB</v>
      </c>
      <c r="C6655" t="s">
        <v>4766</v>
      </c>
      <c r="D6655" t="s">
        <v>182</v>
      </c>
      <c r="E6655">
        <v>0.47</v>
      </c>
      <c r="F6655" t="s">
        <v>4767</v>
      </c>
      <c r="G6655" s="784" t="s">
        <v>4768</v>
      </c>
      <c r="H6655" s="784" t="s">
        <v>4769</v>
      </c>
      <c r="I6655" s="784" t="s">
        <v>5918</v>
      </c>
    </row>
    <row r="6656" spans="1:9" hidden="1">
      <c r="A6656" s="784" t="str">
        <f>Table_wabobpsvr_AzureCalc_AzureCalcRateCard[[#This Row],[ServiceName]]&amp;Table_wabobpsvr_AzureCalc_AzureCalcRateCard[[#This Row],[Price_Level]]&amp;Table_wabobpsvr_AzureCalc_AzureCalcRateCard[[#This Row],[Region]]</f>
        <v>ZonesC</v>
      </c>
      <c r="B6656" s="784"/>
      <c r="C6656" s="784" t="s">
        <v>4766</v>
      </c>
      <c r="D6656" s="784" t="s">
        <v>184</v>
      </c>
      <c r="E6656" s="784">
        <v>0.46</v>
      </c>
      <c r="F6656" s="784" t="s">
        <v>4767</v>
      </c>
      <c r="G6656" s="784" t="s">
        <v>4768</v>
      </c>
      <c r="H6656" s="784" t="s">
        <v>4769</v>
      </c>
      <c r="I6656" s="784" t="s">
        <v>5918</v>
      </c>
    </row>
    <row r="6657" spans="1:9" hidden="1">
      <c r="A6657" s="784" t="str">
        <f>Table_wabobpsvr_AzureCalc_AzureCalcRateCard[[#This Row],[ServiceName]]&amp;Table_wabobpsvr_AzureCalc_AzureCalcRateCard[[#This Row],[Price_Level]]&amp;Table_wabobpsvr_AzureCalc_AzureCalcRateCard[[#This Row],[Region]]</f>
        <v>ZonesD</v>
      </c>
      <c r="B6657" s="784"/>
      <c r="C6657" s="784" t="s">
        <v>4766</v>
      </c>
      <c r="D6657" s="784" t="s">
        <v>183</v>
      </c>
      <c r="E6657" s="784">
        <v>0.44</v>
      </c>
      <c r="F6657" s="784" t="s">
        <v>4767</v>
      </c>
      <c r="G6657" s="784" t="s">
        <v>4768</v>
      </c>
      <c r="H6657" s="784" t="s">
        <v>4769</v>
      </c>
      <c r="I6657" s="784" t="s">
        <v>5918</v>
      </c>
    </row>
    <row r="6658" spans="1:9" hidden="1">
      <c r="A6658" s="784" t="str">
        <f>Table_wabobpsvr_AzureCalc_AzureCalcRateCard[[#This Row],[ServiceName]]&amp;Table_wabobpsvr_AzureCalc_AzureCalcRateCard[[#This Row],[Price_Level]]&amp;Table_wabobpsvr_AzureCalc_AzureCalcRateCard[[#This Row],[Region]]</f>
        <v>DNS Queries (1M)MOSP</v>
      </c>
      <c r="B6658" s="784"/>
      <c r="C6658" s="784" t="s">
        <v>4770</v>
      </c>
      <c r="D6658" s="784" t="s">
        <v>627</v>
      </c>
      <c r="E6658" s="784">
        <v>0.2</v>
      </c>
      <c r="F6658" s="784" t="s">
        <v>4771</v>
      </c>
      <c r="G6658" s="784" t="s">
        <v>4431</v>
      </c>
      <c r="H6658" s="784" t="s">
        <v>4431</v>
      </c>
      <c r="I6658" s="784" t="s">
        <v>5919</v>
      </c>
    </row>
    <row r="6659" spans="1:9" hidden="1">
      <c r="A6659" s="784" t="str">
        <f>Table_wabobpsvr_AzureCalc_AzureCalcRateCard[[#This Row],[ServiceName]]&amp;Table_wabobpsvr_AzureCalc_AzureCalcRateCard[[#This Row],[Price_Level]]&amp;Table_wabobpsvr_AzureCalc_AzureCalcRateCard[[#This Row],[Region]]</f>
        <v>DNS Queries (1M)A</v>
      </c>
      <c r="B6659" s="784"/>
      <c r="C6659" s="784" t="s">
        <v>4770</v>
      </c>
      <c r="D6659" s="784" t="s">
        <v>181</v>
      </c>
      <c r="E6659" s="784">
        <v>0.19400000000000001</v>
      </c>
      <c r="F6659" s="784" t="s">
        <v>4771</v>
      </c>
      <c r="G6659" s="784" t="s">
        <v>4772</v>
      </c>
      <c r="H6659" s="784" t="s">
        <v>4773</v>
      </c>
      <c r="I6659" s="784" t="s">
        <v>5919</v>
      </c>
    </row>
    <row r="6660" spans="1:9" hidden="1">
      <c r="A6660" s="784" t="str">
        <f>Table_wabobpsvr_AzureCalc_AzureCalcRateCard[[#This Row],[ServiceName]]&amp;Table_wabobpsvr_AzureCalc_AzureCalcRateCard[[#This Row],[Price_Level]]&amp;Table_wabobpsvr_AzureCalc_AzureCalcRateCard[[#This Row],[Region]]</f>
        <v>DNS Queries (1M)B</v>
      </c>
      <c r="B6660" s="784"/>
      <c r="C6660" s="784" t="s">
        <v>4770</v>
      </c>
      <c r="D6660" s="784" t="s">
        <v>182</v>
      </c>
      <c r="E6660" s="784">
        <v>0.188</v>
      </c>
      <c r="F6660" s="784" t="s">
        <v>4771</v>
      </c>
      <c r="G6660" s="784" t="s">
        <v>4772</v>
      </c>
      <c r="H6660" s="784" t="s">
        <v>4773</v>
      </c>
      <c r="I6660" s="784" t="s">
        <v>5919</v>
      </c>
    </row>
    <row r="6661" spans="1:9" hidden="1">
      <c r="A6661" s="784" t="str">
        <f>Table_wabobpsvr_AzureCalc_AzureCalcRateCard[[#This Row],[ServiceName]]&amp;Table_wabobpsvr_AzureCalc_AzureCalcRateCard[[#This Row],[Price_Level]]&amp;Table_wabobpsvr_AzureCalc_AzureCalcRateCard[[#This Row],[Region]]</f>
        <v>Standard Overage Data Points (1M)B</v>
      </c>
      <c r="B6661" s="784"/>
      <c r="C6661" s="784" t="s">
        <v>4729</v>
      </c>
      <c r="D6661" s="784" t="s">
        <v>182</v>
      </c>
      <c r="E6661" s="784">
        <v>1.65</v>
      </c>
      <c r="F6661" s="784" t="s">
        <v>4736</v>
      </c>
      <c r="G6661" s="784" t="s">
        <v>4737</v>
      </c>
      <c r="H6661" s="784" t="s">
        <v>4738</v>
      </c>
      <c r="I6661" s="784" t="s">
        <v>4892</v>
      </c>
    </row>
    <row r="6662" spans="1:9" hidden="1">
      <c r="A6662" s="784" t="str">
        <f>Table_wabobpsvr_AzureCalc_AzureCalcRateCard[[#This Row],[ServiceName]]&amp;Table_wabobpsvr_AzureCalc_AzureCalcRateCard[[#This Row],[Price_Level]]&amp;Table_wabobpsvr_AzureCalc_AzureCalcRateCard[[#This Row],[Region]]</f>
        <v>Standard Overage Data Points (1M)C</v>
      </c>
      <c r="B6662" s="784"/>
      <c r="C6662" s="784" t="s">
        <v>4729</v>
      </c>
      <c r="D6662" s="784" t="s">
        <v>184</v>
      </c>
      <c r="E6662" s="784">
        <v>1.59</v>
      </c>
      <c r="F6662" s="784" t="s">
        <v>4736</v>
      </c>
      <c r="G6662" s="784" t="s">
        <v>4737</v>
      </c>
      <c r="H6662" s="784" t="s">
        <v>4738</v>
      </c>
      <c r="I6662" s="784" t="s">
        <v>4892</v>
      </c>
    </row>
    <row r="6663" spans="1:9" hidden="1">
      <c r="A6663" s="784" t="str">
        <f>Table_wabobpsvr_AzureCalc_AzureCalcRateCard[[#This Row],[ServiceName]]&amp;Table_wabobpsvr_AzureCalc_AzureCalcRateCard[[#This Row],[Price_Level]]&amp;Table_wabobpsvr_AzureCalc_AzureCalcRateCard[[#This Row],[Region]]</f>
        <v>Standard Overage Data Points (1M)D</v>
      </c>
      <c r="B6663" s="784"/>
      <c r="C6663" s="784" t="s">
        <v>4729</v>
      </c>
      <c r="D6663" s="784" t="s">
        <v>183</v>
      </c>
      <c r="E6663" s="784">
        <v>1.54</v>
      </c>
      <c r="F6663" s="784" t="s">
        <v>4736</v>
      </c>
      <c r="G6663" s="784" t="s">
        <v>4737</v>
      </c>
      <c r="H6663" s="784" t="s">
        <v>4738</v>
      </c>
      <c r="I6663" s="784" t="s">
        <v>4892</v>
      </c>
    </row>
    <row r="6664" spans="1:9" hidden="1">
      <c r="A6664" s="784" t="str">
        <f>Table_wabobpsvr_AzureCalc_AzureCalcRateCard[[#This Row],[ServiceName]]&amp;Table_wabobpsvr_AzureCalc_AzureCalcRateCard[[#This Row],[Price_Level]]&amp;Table_wabobpsvr_AzureCalc_AzureCalcRateCard[[#This Row],[Region]]</f>
        <v>Custom Domain Resale (Domains)MOSP</v>
      </c>
      <c r="B6664" s="784"/>
      <c r="C6664" s="784" t="s">
        <v>4774</v>
      </c>
      <c r="D6664" s="784" t="s">
        <v>627</v>
      </c>
      <c r="E6664" s="784">
        <v>11.99</v>
      </c>
      <c r="F6664" s="784" t="s">
        <v>4775</v>
      </c>
      <c r="G6664" s="784" t="s">
        <v>4431</v>
      </c>
      <c r="H6664" s="784" t="s">
        <v>4431</v>
      </c>
      <c r="I6664" s="784" t="s">
        <v>5920</v>
      </c>
    </row>
    <row r="6665" spans="1:9" hidden="1">
      <c r="A6665" t="str">
        <f>Table_wabobpsvr_AzureCalc_AzureCalcRateCard[[#This Row],[ServiceName]]&amp;Table_wabobpsvr_AzureCalc_AzureCalcRateCard[[#This Row],[Price_Level]]&amp;Table_wabobpsvr_AzureCalc_AzureCalcRateCard[[#This Row],[Region]]</f>
        <v>Custom Domain Resale (Domains)A</v>
      </c>
      <c r="C6665" t="s">
        <v>4774</v>
      </c>
      <c r="D6665" t="s">
        <v>181</v>
      </c>
      <c r="E6665">
        <v>11.99</v>
      </c>
      <c r="F6665" t="s">
        <v>4775</v>
      </c>
      <c r="G6665" s="784" t="s">
        <v>4776</v>
      </c>
      <c r="H6665" s="784" t="s">
        <v>4777</v>
      </c>
      <c r="I6665" s="784" t="s">
        <v>5920</v>
      </c>
    </row>
    <row r="6666" spans="1:9" hidden="1">
      <c r="A6666" t="str">
        <f>Table_wabobpsvr_AzureCalc_AzureCalcRateCard[[#This Row],[ServiceName]]&amp;Table_wabobpsvr_AzureCalc_AzureCalcRateCard[[#This Row],[Price_Level]]&amp;Table_wabobpsvr_AzureCalc_AzureCalcRateCard[[#This Row],[Region]]</f>
        <v>Custom Domain Resale (Domains)B</v>
      </c>
      <c r="C6666" t="s">
        <v>4774</v>
      </c>
      <c r="D6666" t="s">
        <v>182</v>
      </c>
      <c r="E6666">
        <v>11.99</v>
      </c>
      <c r="F6666" t="s">
        <v>4775</v>
      </c>
      <c r="G6666" s="784" t="s">
        <v>4776</v>
      </c>
      <c r="H6666" s="784" t="s">
        <v>4777</v>
      </c>
      <c r="I6666" s="784" t="s">
        <v>5920</v>
      </c>
    </row>
    <row r="6667" spans="1:9" hidden="1">
      <c r="A6667" t="str">
        <f>Table_wabobpsvr_AzureCalc_AzureCalcRateCard[[#This Row],[ServiceName]]&amp;Table_wabobpsvr_AzureCalc_AzureCalcRateCard[[#This Row],[Price_Level]]&amp;Table_wabobpsvr_AzureCalc_AzureCalcRateCard[[#This Row],[Region]]</f>
        <v>Custom Domain Resale (Domains)C</v>
      </c>
      <c r="C6667" t="s">
        <v>4774</v>
      </c>
      <c r="D6667" t="s">
        <v>184</v>
      </c>
      <c r="E6667">
        <v>11.99</v>
      </c>
      <c r="F6667" t="s">
        <v>4775</v>
      </c>
      <c r="G6667" s="784" t="s">
        <v>4776</v>
      </c>
      <c r="H6667" s="784" t="s">
        <v>4777</v>
      </c>
      <c r="I6667" s="784" t="s">
        <v>5920</v>
      </c>
    </row>
    <row r="6668" spans="1:9" hidden="1">
      <c r="A6668" t="str">
        <f>Table_wabobpsvr_AzureCalc_AzureCalcRateCard[[#This Row],[ServiceName]]&amp;Table_wabobpsvr_AzureCalc_AzureCalcRateCard[[#This Row],[Price_Level]]&amp;Table_wabobpsvr_AzureCalc_AzureCalcRateCard[[#This Row],[Region]]</f>
        <v>Custom Domain Resale (Domains)D</v>
      </c>
      <c r="C6668" t="s">
        <v>4774</v>
      </c>
      <c r="D6668" t="s">
        <v>183</v>
      </c>
      <c r="E6668">
        <v>11.99</v>
      </c>
      <c r="F6668" t="s">
        <v>4775</v>
      </c>
      <c r="G6668" s="784" t="s">
        <v>4776</v>
      </c>
      <c r="H6668" s="784" t="s">
        <v>4777</v>
      </c>
      <c r="I6668" s="784" t="s">
        <v>5920</v>
      </c>
    </row>
    <row r="6669" spans="1:9" hidden="1">
      <c r="A6669" t="str">
        <f>Table_wabobpsvr_AzureCalc_AzureCalcRateCard[[#This Row],[ServiceName]]&amp;Table_wabobpsvr_AzureCalc_AzureCalcRateCard[[#This Row],[Price_Level]]&amp;Table_wabobpsvr_AzureCalc_AzureCalcRateCard[[#This Row],[Region]]</f>
        <v>Standard Elastic DTU PackMOSP15</v>
      </c>
      <c r="B6669">
        <v>15</v>
      </c>
      <c r="C6669" t="s">
        <v>7614</v>
      </c>
      <c r="D6669" t="s">
        <v>627</v>
      </c>
      <c r="E6669">
        <v>8.0500000000000002E-2</v>
      </c>
      <c r="F6669" t="s">
        <v>4718</v>
      </c>
      <c r="G6669" s="784"/>
      <c r="H6669" s="784"/>
      <c r="I6669" s="784" t="s">
        <v>4885</v>
      </c>
    </row>
    <row r="6670" spans="1:9" hidden="1">
      <c r="A6670" t="str">
        <f>Table_wabobpsvr_AzureCalc_AzureCalcRateCard[[#This Row],[ServiceName]]&amp;Table_wabobpsvr_AzureCalc_AzureCalcRateCard[[#This Row],[Price_Level]]&amp;Table_wabobpsvr_AzureCalc_AzureCalcRateCard[[#This Row],[Region]]</f>
        <v>Standard Elastic Database ExistenceMOSP15</v>
      </c>
      <c r="B6670">
        <v>15</v>
      </c>
      <c r="C6670" t="s">
        <v>7614</v>
      </c>
      <c r="D6670" t="s">
        <v>627</v>
      </c>
      <c r="E6670">
        <v>4.4499999999999998E-2</v>
      </c>
      <c r="F6670" t="s">
        <v>4757</v>
      </c>
      <c r="G6670" s="784"/>
      <c r="H6670" s="784"/>
      <c r="I6670" s="784" t="s">
        <v>4932</v>
      </c>
    </row>
    <row r="6671" spans="1:9" hidden="1">
      <c r="A6671" t="str">
        <f>Table_wabobpsvr_AzureCalc_AzureCalcRateCard[[#This Row],[ServiceName]]&amp;Table_wabobpsvr_AzureCalc_AzureCalcRateCard[[#This Row],[Price_Level]]&amp;Table_wabobpsvr_AzureCalc_AzureCalcRateCard[[#This Row],[Region]]</f>
        <v>Basic Elastic DTU PackMOSP15</v>
      </c>
      <c r="B6671">
        <v>15</v>
      </c>
      <c r="C6671" t="s">
        <v>7614</v>
      </c>
      <c r="D6671" t="s">
        <v>627</v>
      </c>
      <c r="E6671">
        <v>5.3600000000000002E-2</v>
      </c>
      <c r="F6671" t="s">
        <v>7449</v>
      </c>
      <c r="G6671" s="784"/>
      <c r="H6671" s="784"/>
      <c r="I6671" s="784" t="s">
        <v>7462</v>
      </c>
    </row>
    <row r="6672" spans="1:9" hidden="1">
      <c r="A6672" t="str">
        <f>Table_wabobpsvr_AzureCalc_AzureCalcRateCard[[#This Row],[ServiceName]]&amp;Table_wabobpsvr_AzureCalc_AzureCalcRateCard[[#This Row],[Price_Level]]&amp;Table_wabobpsvr_AzureCalc_AzureCalcRateCard[[#This Row],[Region]]</f>
        <v>Basic Elastic Database ExistenceMOSP15</v>
      </c>
      <c r="B6672">
        <v>15</v>
      </c>
      <c r="C6672" t="s">
        <v>7614</v>
      </c>
      <c r="D6672" t="s">
        <v>627</v>
      </c>
      <c r="E6672">
        <v>8.8999999999999999E-3</v>
      </c>
      <c r="F6672" t="s">
        <v>7454</v>
      </c>
      <c r="G6672" s="784"/>
      <c r="H6672" s="784"/>
      <c r="I6672" s="784" t="s">
        <v>7553</v>
      </c>
    </row>
    <row r="6673" spans="1:9" hidden="1">
      <c r="A6673" t="str">
        <f>Table_wabobpsvr_AzureCalc_AzureCalcRateCard[[#This Row],[ServiceName]]&amp;Table_wabobpsvr_AzureCalc_AzureCalcRateCard[[#This Row],[Price_Level]]&amp;Table_wabobpsvr_AzureCalc_AzureCalcRateCard[[#This Row],[Region]]</f>
        <v>Premium Elastic DTU PackMOSP15</v>
      </c>
      <c r="B6673">
        <v>15</v>
      </c>
      <c r="C6673" t="s">
        <v>7614</v>
      </c>
      <c r="D6673" t="s">
        <v>627</v>
      </c>
      <c r="E6673">
        <v>0.1993</v>
      </c>
      <c r="F6673" t="s">
        <v>7555</v>
      </c>
      <c r="G6673" s="784"/>
      <c r="H6673" s="784"/>
      <c r="I6673" s="784" t="s">
        <v>7556</v>
      </c>
    </row>
    <row r="6674" spans="1:9" hidden="1">
      <c r="A6674" t="str">
        <f>Table_wabobpsvr_AzureCalc_AzureCalcRateCard[[#This Row],[ServiceName]]&amp;Table_wabobpsvr_AzureCalc_AzureCalcRateCard[[#This Row],[Price_Level]]&amp;Table_wabobpsvr_AzureCalc_AzureCalcRateCard[[#This Row],[Region]]</f>
        <v>Premium Elastic Database ExistenceMOSP15</v>
      </c>
      <c r="B6674">
        <v>15</v>
      </c>
      <c r="C6674" t="s">
        <v>7614</v>
      </c>
      <c r="D6674" t="s">
        <v>627</v>
      </c>
      <c r="E6674">
        <v>0.22320000000000001</v>
      </c>
      <c r="F6674" t="s">
        <v>7563</v>
      </c>
      <c r="G6674" s="784"/>
      <c r="H6674" s="784"/>
      <c r="I6674" s="784" t="s">
        <v>7564</v>
      </c>
    </row>
    <row r="6675" spans="1:9" hidden="1">
      <c r="A6675" s="784" t="str">
        <f>Table_wabobpsvr_AzureCalc_AzureCalcRateCard[[#This Row],[ServiceName]]&amp;Table_wabobpsvr_AzureCalc_AzureCalcRateCard[[#This Row],[Price_Level]]&amp;Table_wabobpsvr_AzureCalc_AzureCalcRateCard[[#This Row],[Region]]</f>
        <v>Standard Elastic DTU PackMOSP16</v>
      </c>
      <c r="B6675" s="784">
        <v>16</v>
      </c>
      <c r="C6675" s="784" t="s">
        <v>7614</v>
      </c>
      <c r="D6675" s="784" t="s">
        <v>627</v>
      </c>
      <c r="E6675" s="784">
        <v>8.0500000000000002E-2</v>
      </c>
      <c r="F6675" s="784" t="s">
        <v>4718</v>
      </c>
      <c r="G6675" s="784"/>
      <c r="H6675" s="784"/>
      <c r="I6675" s="784" t="s">
        <v>4878</v>
      </c>
    </row>
    <row r="6676" spans="1:9" hidden="1">
      <c r="A6676" s="784" t="str">
        <f>Table_wabobpsvr_AzureCalc_AzureCalcRateCard[[#This Row],[ServiceName]]&amp;Table_wabobpsvr_AzureCalc_AzureCalcRateCard[[#This Row],[Price_Level]]&amp;Table_wabobpsvr_AzureCalc_AzureCalcRateCard[[#This Row],[Region]]</f>
        <v>Standard Elastic Database ExistenceMOSP16</v>
      </c>
      <c r="B6676" s="784">
        <v>16</v>
      </c>
      <c r="C6676" s="784" t="s">
        <v>7614</v>
      </c>
      <c r="D6676" s="784" t="s">
        <v>627</v>
      </c>
      <c r="E6676" s="784">
        <v>4.4499999999999998E-2</v>
      </c>
      <c r="F6676" s="784" t="s">
        <v>4757</v>
      </c>
      <c r="G6676" s="784"/>
      <c r="H6676" s="784"/>
      <c r="I6676" s="784" t="s">
        <v>4881</v>
      </c>
    </row>
    <row r="6677" spans="1:9" hidden="1">
      <c r="A6677" s="784" t="str">
        <f>Table_wabobpsvr_AzureCalc_AzureCalcRateCard[[#This Row],[ServiceName]]&amp;Table_wabobpsvr_AzureCalc_AzureCalcRateCard[[#This Row],[Price_Level]]&amp;Table_wabobpsvr_AzureCalc_AzureCalcRateCard[[#This Row],[Region]]</f>
        <v>Basic Elastic DTU PackMOSP16</v>
      </c>
      <c r="B6677" s="784">
        <v>16</v>
      </c>
      <c r="C6677" s="784" t="s">
        <v>7614</v>
      </c>
      <c r="D6677" s="784" t="s">
        <v>627</v>
      </c>
      <c r="E6677" s="784">
        <v>5.3600000000000002E-2</v>
      </c>
      <c r="F6677" s="784" t="s">
        <v>7449</v>
      </c>
      <c r="G6677" s="784"/>
      <c r="H6677" s="784"/>
      <c r="I6677" s="784" t="s">
        <v>7451</v>
      </c>
    </row>
    <row r="6678" spans="1:9" hidden="1">
      <c r="A6678" s="784" t="str">
        <f>Table_wabobpsvr_AzureCalc_AzureCalcRateCard[[#This Row],[ServiceName]]&amp;Table_wabobpsvr_AzureCalc_AzureCalcRateCard[[#This Row],[Price_Level]]&amp;Table_wabobpsvr_AzureCalc_AzureCalcRateCard[[#This Row],[Region]]</f>
        <v>Premium P6 Secondary Geo Database HoursB12</v>
      </c>
      <c r="B6678" s="784">
        <v>12</v>
      </c>
      <c r="C6678" s="784" t="s">
        <v>91</v>
      </c>
      <c r="D6678" s="784" t="s">
        <v>182</v>
      </c>
      <c r="E6678" s="784">
        <v>3.9836416666666699</v>
      </c>
      <c r="F6678" s="784" t="s">
        <v>7380</v>
      </c>
      <c r="G6678" s="784" t="s">
        <v>3793</v>
      </c>
      <c r="H6678" s="784" t="s">
        <v>5956</v>
      </c>
      <c r="I6678" s="784" t="s">
        <v>5957</v>
      </c>
    </row>
    <row r="6679" spans="1:9" hidden="1">
      <c r="A6679" s="784" t="str">
        <f>Table_wabobpsvr_AzureCalc_AzureCalcRateCard[[#This Row],[ServiceName]]&amp;Table_wabobpsvr_AzureCalc_AzureCalcRateCard[[#This Row],[Price_Level]]&amp;Table_wabobpsvr_AzureCalc_AzureCalcRateCard[[#This Row],[Region]]</f>
        <v>A10 VM (Non-Windows)A14</v>
      </c>
      <c r="B6679" s="784">
        <v>14</v>
      </c>
      <c r="C6679" s="784" t="s">
        <v>4431</v>
      </c>
      <c r="D6679" s="784" t="s">
        <v>181</v>
      </c>
      <c r="E6679" s="784">
        <v>999999</v>
      </c>
      <c r="F6679" s="784" t="s">
        <v>1283</v>
      </c>
      <c r="G6679" s="784" t="s">
        <v>4431</v>
      </c>
      <c r="H6679" s="784" t="s">
        <v>4431</v>
      </c>
      <c r="I6679" s="784" t="s">
        <v>4431</v>
      </c>
    </row>
    <row r="6680" spans="1:9" hidden="1">
      <c r="A6680" t="str">
        <f>Table_wabobpsvr_AzureCalc_AzureCalcRateCard[[#This Row],[ServiceName]]&amp;Table_wabobpsvr_AzureCalc_AzureCalcRateCard[[#This Row],[Price_Level]]&amp;Table_wabobpsvr_AzureCalc_AzureCalcRateCard[[#This Row],[Region]]</f>
        <v>A10 VM (Non-Windows)B14</v>
      </c>
      <c r="B6680">
        <v>14</v>
      </c>
      <c r="C6680" t="s">
        <v>4431</v>
      </c>
      <c r="D6680" t="s">
        <v>182</v>
      </c>
      <c r="E6680">
        <v>999999</v>
      </c>
      <c r="F6680" t="s">
        <v>1283</v>
      </c>
      <c r="G6680" s="784" t="s">
        <v>4431</v>
      </c>
      <c r="H6680" s="784" t="s">
        <v>4431</v>
      </c>
      <c r="I6680" s="784" t="s">
        <v>4431</v>
      </c>
    </row>
    <row r="6681" spans="1:9" hidden="1">
      <c r="A6681" t="str">
        <f>Table_wabobpsvr_AzureCalc_AzureCalcRateCard[[#This Row],[ServiceName]]&amp;Table_wabobpsvr_AzureCalc_AzureCalcRateCard[[#This Row],[Price_Level]]&amp;Table_wabobpsvr_AzureCalc_AzureCalcRateCard[[#This Row],[Region]]</f>
        <v>A10 VM (Non-Windows)C14</v>
      </c>
      <c r="B6681">
        <v>14</v>
      </c>
      <c r="C6681" t="s">
        <v>4431</v>
      </c>
      <c r="D6681" t="s">
        <v>184</v>
      </c>
      <c r="E6681">
        <v>999999</v>
      </c>
      <c r="F6681" t="s">
        <v>1283</v>
      </c>
      <c r="G6681" s="784" t="s">
        <v>4431</v>
      </c>
      <c r="H6681" s="784" t="s">
        <v>4431</v>
      </c>
      <c r="I6681" s="784" t="s">
        <v>4431</v>
      </c>
    </row>
    <row r="6682" spans="1:9" hidden="1">
      <c r="A6682" t="str">
        <f>Table_wabobpsvr_AzureCalc_AzureCalcRateCard[[#This Row],[ServiceName]]&amp;Table_wabobpsvr_AzureCalc_AzureCalcRateCard[[#This Row],[Price_Level]]&amp;Table_wabobpsvr_AzureCalc_AzureCalcRateCard[[#This Row],[Region]]</f>
        <v>A10 VM (Non-Windows)D14</v>
      </c>
      <c r="B6682">
        <v>14</v>
      </c>
      <c r="C6682" t="s">
        <v>4431</v>
      </c>
      <c r="D6682" t="s">
        <v>183</v>
      </c>
      <c r="E6682">
        <v>999999</v>
      </c>
      <c r="F6682" t="s">
        <v>1283</v>
      </c>
      <c r="G6682" s="784" t="s">
        <v>4431</v>
      </c>
      <c r="H6682" s="784" t="s">
        <v>4431</v>
      </c>
      <c r="I6682" s="784" t="s">
        <v>4431</v>
      </c>
    </row>
    <row r="6683" spans="1:9" hidden="1">
      <c r="A6683" t="str">
        <f>Table_wabobpsvr_AzureCalc_AzureCalcRateCard[[#This Row],[ServiceName]]&amp;Table_wabobpsvr_AzureCalc_AzureCalcRateCard[[#This Row],[Price_Level]]&amp;Table_wabobpsvr_AzureCalc_AzureCalcRateCard[[#This Row],[Region]]</f>
        <v>A10 VM (Non-Windows)MOSP14</v>
      </c>
      <c r="B6683">
        <v>14</v>
      </c>
      <c r="C6683" t="s">
        <v>4431</v>
      </c>
      <c r="D6683" t="s">
        <v>627</v>
      </c>
      <c r="E6683">
        <v>999999</v>
      </c>
      <c r="F6683" t="s">
        <v>1283</v>
      </c>
      <c r="G6683" s="784" t="s">
        <v>4431</v>
      </c>
      <c r="H6683" s="784" t="s">
        <v>4431</v>
      </c>
      <c r="I6683" s="784" t="s">
        <v>4431</v>
      </c>
    </row>
    <row r="6684" spans="1:9" hidden="1">
      <c r="A6684" t="str">
        <f>Table_wabobpsvr_AzureCalc_AzureCalcRateCard[[#This Row],[ServiceName]]&amp;Table_wabobpsvr_AzureCalc_AzureCalcRateCard[[#This Row],[Price_Level]]&amp;Table_wabobpsvr_AzureCalc_AzureCalcRateCard[[#This Row],[Region]]</f>
        <v>A11 VM (Non-Windows)A14</v>
      </c>
      <c r="B6684">
        <v>14</v>
      </c>
      <c r="C6684" t="s">
        <v>4431</v>
      </c>
      <c r="D6684" t="s">
        <v>181</v>
      </c>
      <c r="E6684">
        <v>999999</v>
      </c>
      <c r="F6684" t="s">
        <v>1285</v>
      </c>
      <c r="G6684" s="784" t="s">
        <v>4431</v>
      </c>
      <c r="H6684" s="784" t="s">
        <v>4431</v>
      </c>
      <c r="I6684" s="784" t="s">
        <v>4431</v>
      </c>
    </row>
    <row r="6685" spans="1:9" hidden="1">
      <c r="A6685" t="str">
        <f>Table_wabobpsvr_AzureCalc_AzureCalcRateCard[[#This Row],[ServiceName]]&amp;Table_wabobpsvr_AzureCalc_AzureCalcRateCard[[#This Row],[Price_Level]]&amp;Table_wabobpsvr_AzureCalc_AzureCalcRateCard[[#This Row],[Region]]</f>
        <v>A11 VM (Non-Windows)B14</v>
      </c>
      <c r="B6685">
        <v>14</v>
      </c>
      <c r="C6685" t="s">
        <v>4431</v>
      </c>
      <c r="D6685" t="s">
        <v>182</v>
      </c>
      <c r="E6685">
        <v>999999</v>
      </c>
      <c r="F6685" t="s">
        <v>1285</v>
      </c>
      <c r="G6685" s="784" t="s">
        <v>4431</v>
      </c>
      <c r="H6685" s="784" t="s">
        <v>4431</v>
      </c>
      <c r="I6685" s="784" t="s">
        <v>4431</v>
      </c>
    </row>
    <row r="6686" spans="1:9" hidden="1">
      <c r="A6686" t="str">
        <f>Table_wabobpsvr_AzureCalc_AzureCalcRateCard[[#This Row],[ServiceName]]&amp;Table_wabobpsvr_AzureCalc_AzureCalcRateCard[[#This Row],[Price_Level]]&amp;Table_wabobpsvr_AzureCalc_AzureCalcRateCard[[#This Row],[Region]]</f>
        <v>Premium P6 Secondary Geo Database HoursMOSP13</v>
      </c>
      <c r="B6686">
        <v>13</v>
      </c>
      <c r="C6686" t="s">
        <v>91</v>
      </c>
      <c r="D6686" t="s">
        <v>627</v>
      </c>
      <c r="E6686">
        <v>4.5374999999999996</v>
      </c>
      <c r="F6686" t="s">
        <v>7380</v>
      </c>
      <c r="G6686" s="784" t="s">
        <v>4431</v>
      </c>
      <c r="H6686" s="784" t="s">
        <v>4431</v>
      </c>
      <c r="I6686" s="784" t="s">
        <v>5953</v>
      </c>
    </row>
    <row r="6687" spans="1:9" hidden="1">
      <c r="A6687" t="str">
        <f>Table_wabobpsvr_AzureCalc_AzureCalcRateCard[[#This Row],[ServiceName]]&amp;Table_wabobpsvr_AzureCalc_AzureCalcRateCard[[#This Row],[Price_Level]]&amp;Table_wabobpsvr_AzureCalc_AzureCalcRateCard[[#This Row],[Region]]</f>
        <v>SQL DB Premium P4 Database HoursC12</v>
      </c>
      <c r="B6687">
        <v>12</v>
      </c>
      <c r="C6687" t="s">
        <v>91</v>
      </c>
      <c r="D6687" t="s">
        <v>184</v>
      </c>
      <c r="E6687">
        <v>2.57492083333333</v>
      </c>
      <c r="F6687" t="s">
        <v>7384</v>
      </c>
      <c r="G6687" s="784" t="s">
        <v>7324</v>
      </c>
      <c r="H6687" s="784" t="s">
        <v>7325</v>
      </c>
      <c r="I6687" s="784" t="s">
        <v>7293</v>
      </c>
    </row>
    <row r="6688" spans="1:9" hidden="1">
      <c r="A6688" t="str">
        <f>Table_wabobpsvr_AzureCalc_AzureCalcRateCard[[#This Row],[ServiceName]]&amp;Table_wabobpsvr_AzureCalc_AzureCalcRateCard[[#This Row],[Price_Level]]&amp;Table_wabobpsvr_AzureCalc_AzureCalcRateCard[[#This Row],[Region]]</f>
        <v>SQL DB Premium P4 Database HoursD13</v>
      </c>
      <c r="B6688">
        <v>13</v>
      </c>
      <c r="C6688" t="s">
        <v>91</v>
      </c>
      <c r="D6688" t="s">
        <v>183</v>
      </c>
      <c r="E6688">
        <v>2.6737333333333302</v>
      </c>
      <c r="F6688" t="s">
        <v>7384</v>
      </c>
      <c r="G6688" s="784" t="s">
        <v>7312</v>
      </c>
      <c r="H6688" s="784" t="s">
        <v>7313</v>
      </c>
      <c r="I6688" s="784" t="s">
        <v>7287</v>
      </c>
    </row>
    <row r="6689" spans="1:9" hidden="1">
      <c r="A6689" t="str">
        <f>Table_wabobpsvr_AzureCalc_AzureCalcRateCard[[#This Row],[ServiceName]]&amp;Table_wabobpsvr_AzureCalc_AzureCalcRateCard[[#This Row],[Price_Level]]&amp;Table_wabobpsvr_AzureCalc_AzureCalcRateCard[[#This Row],[Region]]</f>
        <v>SQL DB Premium P4 Database HoursD12</v>
      </c>
      <c r="B6689">
        <v>12</v>
      </c>
      <c r="C6689" t="s">
        <v>91</v>
      </c>
      <c r="D6689" t="s">
        <v>183</v>
      </c>
      <c r="E6689">
        <v>2.4900333333333302</v>
      </c>
      <c r="F6689" t="s">
        <v>7384</v>
      </c>
      <c r="G6689" s="784" t="s">
        <v>7324</v>
      </c>
      <c r="H6689" s="784" t="s">
        <v>7325</v>
      </c>
      <c r="I6689" s="784" t="s">
        <v>7293</v>
      </c>
    </row>
    <row r="6690" spans="1:9" hidden="1">
      <c r="A6690" s="784" t="str">
        <f>Table_wabobpsvr_AzureCalc_AzureCalcRateCard[[#This Row],[ServiceName]]&amp;Table_wabobpsvr_AzureCalc_AzureCalcRateCard[[#This Row],[Price_Level]]&amp;Table_wabobpsvr_AzureCalc_AzureCalcRateCard[[#This Row],[Region]]</f>
        <v>Premium P4 Secondary Active Geo Database HoursD14</v>
      </c>
      <c r="B6690" s="784">
        <v>14</v>
      </c>
      <c r="C6690" s="784" t="s">
        <v>91</v>
      </c>
      <c r="D6690" s="784" t="s">
        <v>183</v>
      </c>
      <c r="E6690" s="784">
        <v>2.7456</v>
      </c>
      <c r="F6690" s="784" t="s">
        <v>7382</v>
      </c>
      <c r="G6690" s="784" t="s">
        <v>7363</v>
      </c>
      <c r="H6690" s="784" t="s">
        <v>7364</v>
      </c>
      <c r="I6690" s="784" t="s">
        <v>7358</v>
      </c>
    </row>
    <row r="6691" spans="1:9" hidden="1">
      <c r="A6691" s="784" t="str">
        <f>Table_wabobpsvr_AzureCalc_AzureCalcRateCard[[#This Row],[ServiceName]]&amp;Table_wabobpsvr_AzureCalc_AzureCalcRateCard[[#This Row],[Price_Level]]&amp;Table_wabobpsvr_AzureCalc_AzureCalcRateCard[[#This Row],[Region]]</f>
        <v>Basic Application Gateway Hours (Large)MOSP14</v>
      </c>
      <c r="B6691" s="784">
        <v>14</v>
      </c>
      <c r="C6691" s="784" t="s">
        <v>4431</v>
      </c>
      <c r="D6691" s="784" t="s">
        <v>627</v>
      </c>
      <c r="E6691" s="784">
        <v>999999</v>
      </c>
      <c r="F6691" s="784" t="s">
        <v>7393</v>
      </c>
      <c r="G6691" s="784" t="s">
        <v>4431</v>
      </c>
      <c r="H6691" s="784" t="s">
        <v>4431</v>
      </c>
      <c r="I6691" s="784" t="s">
        <v>4431</v>
      </c>
    </row>
    <row r="6692" spans="1:9" hidden="1">
      <c r="A6692" s="784" t="str">
        <f>Table_wabobpsvr_AzureCalc_AzureCalcRateCard[[#This Row],[ServiceName]]&amp;Table_wabobpsvr_AzureCalc_AzureCalcRateCard[[#This Row],[Price_Level]]&amp;Table_wabobpsvr_AzureCalc_AzureCalcRateCard[[#This Row],[Region]]</f>
        <v>Basic Application Gateway Hours (Large)A14</v>
      </c>
      <c r="B6692" s="784">
        <v>14</v>
      </c>
      <c r="C6692" s="784" t="s">
        <v>4431</v>
      </c>
      <c r="D6692" s="784" t="s">
        <v>181</v>
      </c>
      <c r="E6692" s="784">
        <v>999999</v>
      </c>
      <c r="F6692" s="784" t="s">
        <v>7393</v>
      </c>
      <c r="G6692" s="784" t="s">
        <v>4431</v>
      </c>
      <c r="H6692" s="784" t="s">
        <v>4431</v>
      </c>
      <c r="I6692" s="784" t="s">
        <v>4431</v>
      </c>
    </row>
    <row r="6693" spans="1:9" hidden="1">
      <c r="A6693" s="784" t="str">
        <f>Table_wabobpsvr_AzureCalc_AzureCalcRateCard[[#This Row],[ServiceName]]&amp;Table_wabobpsvr_AzureCalc_AzureCalcRateCard[[#This Row],[Price_Level]]&amp;Table_wabobpsvr_AzureCalc_AzureCalcRateCard[[#This Row],[Region]]</f>
        <v>Basic Application Gateway Hours (Large)B14</v>
      </c>
      <c r="B6693" s="784">
        <v>14</v>
      </c>
      <c r="C6693" s="784" t="s">
        <v>4431</v>
      </c>
      <c r="D6693" s="784" t="s">
        <v>182</v>
      </c>
      <c r="E6693" s="784">
        <v>999999</v>
      </c>
      <c r="F6693" s="784" t="s">
        <v>7393</v>
      </c>
      <c r="G6693" s="784" t="s">
        <v>4431</v>
      </c>
      <c r="H6693" s="784" t="s">
        <v>4431</v>
      </c>
      <c r="I6693" s="784" t="s">
        <v>4431</v>
      </c>
    </row>
    <row r="6694" spans="1:9" hidden="1">
      <c r="A6694" s="784" t="str">
        <f>Table_wabobpsvr_AzureCalc_AzureCalcRateCard[[#This Row],[ServiceName]]&amp;Table_wabobpsvr_AzureCalc_AzureCalcRateCard[[#This Row],[Price_Level]]&amp;Table_wabobpsvr_AzureCalc_AzureCalcRateCard[[#This Row],[Region]]</f>
        <v>Basic Application Gateway Hours (Large)C14</v>
      </c>
      <c r="B6694" s="784">
        <v>14</v>
      </c>
      <c r="C6694" s="784" t="s">
        <v>4431</v>
      </c>
      <c r="D6694" s="784" t="s">
        <v>184</v>
      </c>
      <c r="E6694" s="784">
        <v>999999</v>
      </c>
      <c r="F6694" s="784" t="s">
        <v>7393</v>
      </c>
      <c r="G6694" s="784" t="s">
        <v>4431</v>
      </c>
      <c r="H6694" s="784" t="s">
        <v>4431</v>
      </c>
      <c r="I6694" s="784" t="s">
        <v>4431</v>
      </c>
    </row>
    <row r="6695" spans="1:9" hidden="1">
      <c r="A6695" t="str">
        <f>Table_wabobpsvr_AzureCalc_AzureCalcRateCard[[#This Row],[ServiceName]]&amp;Table_wabobpsvr_AzureCalc_AzureCalcRateCard[[#This Row],[Price_Level]]&amp;Table_wabobpsvr_AzureCalc_AzureCalcRateCard[[#This Row],[Region]]</f>
        <v>Premium Storage - Snapshots (GB)C9</v>
      </c>
      <c r="B6695">
        <v>9</v>
      </c>
      <c r="C6695" t="s">
        <v>10</v>
      </c>
      <c r="D6695" t="s">
        <v>184</v>
      </c>
      <c r="E6695">
        <v>0.1201</v>
      </c>
      <c r="F6695" t="s">
        <v>3357</v>
      </c>
      <c r="G6695" s="784" t="s">
        <v>4764</v>
      </c>
      <c r="H6695" s="784" t="s">
        <v>4765</v>
      </c>
      <c r="I6695" s="784" t="s">
        <v>5928</v>
      </c>
    </row>
    <row r="6696" spans="1:9" hidden="1">
      <c r="A6696" t="str">
        <f>Table_wabobpsvr_AzureCalc_AzureCalcRateCard[[#This Row],[ServiceName]]&amp;Table_wabobpsvr_AzureCalc_AzureCalcRateCard[[#This Row],[Price_Level]]&amp;Table_wabobpsvr_AzureCalc_AzureCalcRateCard[[#This Row],[Region]]</f>
        <v>Premium Storage - Snapshots (GB)D9</v>
      </c>
      <c r="B6696">
        <v>9</v>
      </c>
      <c r="C6696" t="s">
        <v>10</v>
      </c>
      <c r="D6696" t="s">
        <v>183</v>
      </c>
      <c r="E6696">
        <v>0.1162</v>
      </c>
      <c r="F6696" t="s">
        <v>3357</v>
      </c>
      <c r="G6696" s="784" t="s">
        <v>4764</v>
      </c>
      <c r="H6696" s="784" t="s">
        <v>4765</v>
      </c>
      <c r="I6696" s="784" t="s">
        <v>5928</v>
      </c>
    </row>
    <row r="6697" spans="1:9" hidden="1">
      <c r="A6697" t="str">
        <f>Table_wabobpsvr_AzureCalc_AzureCalcRateCard[[#This Row],[ServiceName]]&amp;Table_wabobpsvr_AzureCalc_AzureCalcRateCard[[#This Row],[Price_Level]]&amp;Table_wabobpsvr_AzureCalc_AzureCalcRateCard[[#This Row],[Region]]</f>
        <v>Premium Storage - Snapshots (GB)MOSP12</v>
      </c>
      <c r="B6697">
        <v>12</v>
      </c>
      <c r="C6697" t="s">
        <v>10</v>
      </c>
      <c r="D6697" t="s">
        <v>627</v>
      </c>
      <c r="E6697">
        <v>0.13800000000000001</v>
      </c>
      <c r="F6697" t="s">
        <v>3357</v>
      </c>
      <c r="G6697" s="784" t="s">
        <v>4431</v>
      </c>
      <c r="H6697" s="784" t="s">
        <v>4431</v>
      </c>
      <c r="I6697" s="784" t="s">
        <v>5929</v>
      </c>
    </row>
    <row r="6698" spans="1:9" hidden="1">
      <c r="A6698" t="str">
        <f>Table_wabobpsvr_AzureCalc_AzureCalcRateCard[[#This Row],[ServiceName]]&amp;Table_wabobpsvr_AzureCalc_AzureCalcRateCard[[#This Row],[Price_Level]]&amp;Table_wabobpsvr_AzureCalc_AzureCalcRateCard[[#This Row],[Region]]</f>
        <v>Premium Storage - Snapshots (GB)A12</v>
      </c>
      <c r="B6698">
        <v>12</v>
      </c>
      <c r="C6698" t="s">
        <v>10</v>
      </c>
      <c r="D6698" t="s">
        <v>181</v>
      </c>
      <c r="E6698">
        <v>0.13389999999999999</v>
      </c>
      <c r="F6698" t="s">
        <v>3357</v>
      </c>
      <c r="G6698" s="784" t="s">
        <v>4783</v>
      </c>
      <c r="H6698" s="784" t="s">
        <v>4784</v>
      </c>
      <c r="I6698" s="784" t="s">
        <v>5929</v>
      </c>
    </row>
    <row r="6699" spans="1:9" hidden="1">
      <c r="A6699" t="str">
        <f>Table_wabobpsvr_AzureCalc_AzureCalcRateCard[[#This Row],[ServiceName]]&amp;Table_wabobpsvr_AzureCalc_AzureCalcRateCard[[#This Row],[Price_Level]]&amp;Table_wabobpsvr_AzureCalc_AzureCalcRateCard[[#This Row],[Region]]</f>
        <v>Premium Storage - Snapshots (GB)B12</v>
      </c>
      <c r="B6699">
        <v>12</v>
      </c>
      <c r="C6699" t="s">
        <v>10</v>
      </c>
      <c r="D6699" t="s">
        <v>182</v>
      </c>
      <c r="E6699">
        <v>0.12970000000000001</v>
      </c>
      <c r="F6699" t="s">
        <v>3357</v>
      </c>
      <c r="G6699" s="784" t="s">
        <v>4783</v>
      </c>
      <c r="H6699" s="784" t="s">
        <v>4784</v>
      </c>
      <c r="I6699" s="784" t="s">
        <v>5929</v>
      </c>
    </row>
    <row r="6700" spans="1:9" hidden="1">
      <c r="A6700" t="str">
        <f>Table_wabobpsvr_AzureCalc_AzureCalcRateCard[[#This Row],[ServiceName]]&amp;Table_wabobpsvr_AzureCalc_AzureCalcRateCard[[#This Row],[Price_Level]]&amp;Table_wabobpsvr_AzureCalc_AzureCalcRateCard[[#This Row],[Region]]</f>
        <v>Premium Storage - Snapshots (GB)C12</v>
      </c>
      <c r="B6700">
        <v>12</v>
      </c>
      <c r="C6700" t="s">
        <v>10</v>
      </c>
      <c r="D6700" t="s">
        <v>184</v>
      </c>
      <c r="E6700">
        <v>0.12559999999999999</v>
      </c>
      <c r="F6700" t="s">
        <v>3357</v>
      </c>
      <c r="G6700" s="784" t="s">
        <v>4783</v>
      </c>
      <c r="H6700" s="784" t="s">
        <v>4784</v>
      </c>
      <c r="I6700" s="784" t="s">
        <v>5929</v>
      </c>
    </row>
    <row r="6701" spans="1:9" hidden="1">
      <c r="A6701" t="str">
        <f>Table_wabobpsvr_AzureCalc_AzureCalcRateCard[[#This Row],[ServiceName]]&amp;Table_wabobpsvr_AzureCalc_AzureCalcRateCard[[#This Row],[Price_Level]]&amp;Table_wabobpsvr_AzureCalc_AzureCalcRateCard[[#This Row],[Region]]</f>
        <v>Notification Hub Free UnitsMOSP</v>
      </c>
      <c r="C6701" t="s">
        <v>594</v>
      </c>
      <c r="D6701" t="s">
        <v>627</v>
      </c>
      <c r="E6701">
        <v>0</v>
      </c>
      <c r="F6701" t="s">
        <v>799</v>
      </c>
      <c r="G6701" s="784" t="s">
        <v>4431</v>
      </c>
      <c r="H6701" s="784" t="s">
        <v>4431</v>
      </c>
      <c r="I6701" s="784" t="s">
        <v>5930</v>
      </c>
    </row>
    <row r="6702" spans="1:9" hidden="1">
      <c r="A6702" t="str">
        <f>Table_wabobpsvr_AzureCalc_AzureCalcRateCard[[#This Row],[ServiceName]]&amp;Table_wabobpsvr_AzureCalc_AzureCalcRateCard[[#This Row],[Price_Level]]&amp;Table_wabobpsvr_AzureCalc_AzureCalcRateCard[[#This Row],[Region]]</f>
        <v>Notification Hub Free UnitsA</v>
      </c>
      <c r="C6702" t="s">
        <v>594</v>
      </c>
      <c r="D6702" t="s">
        <v>181</v>
      </c>
      <c r="E6702">
        <v>0</v>
      </c>
      <c r="F6702" t="s">
        <v>799</v>
      </c>
      <c r="G6702" s="784" t="s">
        <v>1996</v>
      </c>
      <c r="H6702" s="784" t="s">
        <v>1997</v>
      </c>
      <c r="I6702" s="784" t="s">
        <v>5930</v>
      </c>
    </row>
    <row r="6703" spans="1:9" hidden="1">
      <c r="A6703" t="str">
        <f>Table_wabobpsvr_AzureCalc_AzureCalcRateCard[[#This Row],[ServiceName]]&amp;Table_wabobpsvr_AzureCalc_AzureCalcRateCard[[#This Row],[Price_Level]]&amp;Table_wabobpsvr_AzureCalc_AzureCalcRateCard[[#This Row],[Region]]</f>
        <v>Notification Hub Free UnitsB</v>
      </c>
      <c r="C6703" t="s">
        <v>594</v>
      </c>
      <c r="D6703" t="s">
        <v>182</v>
      </c>
      <c r="E6703">
        <v>0</v>
      </c>
      <c r="F6703" t="s">
        <v>799</v>
      </c>
      <c r="G6703" s="784" t="s">
        <v>1996</v>
      </c>
      <c r="H6703" s="784" t="s">
        <v>1997</v>
      </c>
      <c r="I6703" s="784" t="s">
        <v>5930</v>
      </c>
    </row>
    <row r="6704" spans="1:9" hidden="1">
      <c r="A6704" t="str">
        <f>Table_wabobpsvr_AzureCalc_AzureCalcRateCard[[#This Row],[ServiceName]]&amp;Table_wabobpsvr_AzureCalc_AzureCalcRateCard[[#This Row],[Price_Level]]&amp;Table_wabobpsvr_AzureCalc_AzureCalcRateCard[[#This Row],[Region]]</f>
        <v>Notification Hub Free UnitsC</v>
      </c>
      <c r="C6704" t="s">
        <v>594</v>
      </c>
      <c r="D6704" t="s">
        <v>184</v>
      </c>
      <c r="E6704">
        <v>0</v>
      </c>
      <c r="F6704" t="s">
        <v>799</v>
      </c>
      <c r="G6704" s="784" t="s">
        <v>1996</v>
      </c>
      <c r="H6704" s="784" t="s">
        <v>1997</v>
      </c>
      <c r="I6704" s="784" t="s">
        <v>5930</v>
      </c>
    </row>
    <row r="6705" spans="1:9" hidden="1">
      <c r="A6705" s="784" t="str">
        <f>Table_wabobpsvr_AzureCalc_AzureCalcRateCard[[#This Row],[ServiceName]]&amp;Table_wabobpsvr_AzureCalc_AzureCalcRateCard[[#This Row],[Price_Level]]&amp;Table_wabobpsvr_AzureCalc_AzureCalcRateCard[[#This Row],[Region]]</f>
        <v>Notification Hub Free UnitsD</v>
      </c>
      <c r="B6705" s="784"/>
      <c r="C6705" s="784" t="s">
        <v>594</v>
      </c>
      <c r="D6705" s="784" t="s">
        <v>183</v>
      </c>
      <c r="E6705" s="784">
        <v>0</v>
      </c>
      <c r="F6705" s="784" t="s">
        <v>799</v>
      </c>
      <c r="G6705" s="784" t="s">
        <v>1996</v>
      </c>
      <c r="H6705" s="784" t="s">
        <v>1997</v>
      </c>
      <c r="I6705" s="784" t="s">
        <v>5930</v>
      </c>
    </row>
    <row r="6706" spans="1:9" hidden="1">
      <c r="A6706" s="784" t="str">
        <f>Table_wabobpsvr_AzureCalc_AzureCalcRateCard[[#This Row],[ServiceName]]&amp;Table_wabobpsvr_AzureCalc_AzureCalcRateCard[[#This Row],[Price_Level]]&amp;Table_wabobpsvr_AzureCalc_AzureCalcRateCard[[#This Row],[Region]]</f>
        <v>Notification Hub Basic UnitsMOSP</v>
      </c>
      <c r="B6706" s="784"/>
      <c r="C6706" s="784" t="s">
        <v>594</v>
      </c>
      <c r="D6706" s="784" t="s">
        <v>627</v>
      </c>
      <c r="E6706" s="784">
        <v>10</v>
      </c>
      <c r="F6706" s="784" t="s">
        <v>800</v>
      </c>
      <c r="G6706" s="784" t="s">
        <v>4431</v>
      </c>
      <c r="H6706" s="784" t="s">
        <v>4431</v>
      </c>
      <c r="I6706" s="784" t="s">
        <v>5931</v>
      </c>
    </row>
    <row r="6707" spans="1:9" hidden="1">
      <c r="A6707" s="784" t="str">
        <f>Table_wabobpsvr_AzureCalc_AzureCalcRateCard[[#This Row],[ServiceName]]&amp;Table_wabobpsvr_AzureCalc_AzureCalcRateCard[[#This Row],[Price_Level]]&amp;Table_wabobpsvr_AzureCalc_AzureCalcRateCard[[#This Row],[Region]]</f>
        <v>Notification Hub Basic UnitsA</v>
      </c>
      <c r="B6707" s="784"/>
      <c r="C6707" s="784" t="s">
        <v>594</v>
      </c>
      <c r="D6707" s="784" t="s">
        <v>181</v>
      </c>
      <c r="E6707" s="784">
        <v>7.3</v>
      </c>
      <c r="F6707" s="784" t="s">
        <v>800</v>
      </c>
      <c r="G6707" s="784" t="s">
        <v>1998</v>
      </c>
      <c r="H6707" s="784" t="s">
        <v>1999</v>
      </c>
      <c r="I6707" s="784" t="s">
        <v>5931</v>
      </c>
    </row>
    <row r="6708" spans="1:9" hidden="1">
      <c r="A6708" s="784" t="str">
        <f>Table_wabobpsvr_AzureCalc_AzureCalcRateCard[[#This Row],[ServiceName]]&amp;Table_wabobpsvr_AzureCalc_AzureCalcRateCard[[#This Row],[Price_Level]]&amp;Table_wabobpsvr_AzureCalc_AzureCalcRateCard[[#This Row],[Region]]</f>
        <v>Notification Hub Basic UnitsB</v>
      </c>
      <c r="B6708" s="784"/>
      <c r="C6708" s="784" t="s">
        <v>594</v>
      </c>
      <c r="D6708" s="784" t="s">
        <v>182</v>
      </c>
      <c r="E6708" s="784">
        <v>7</v>
      </c>
      <c r="F6708" s="784" t="s">
        <v>800</v>
      </c>
      <c r="G6708" s="784" t="s">
        <v>1998</v>
      </c>
      <c r="H6708" s="784" t="s">
        <v>1999</v>
      </c>
      <c r="I6708" s="784" t="s">
        <v>5931</v>
      </c>
    </row>
    <row r="6709" spans="1:9" hidden="1">
      <c r="A6709" s="784" t="str">
        <f>Table_wabobpsvr_AzureCalc_AzureCalcRateCard[[#This Row],[ServiceName]]&amp;Table_wabobpsvr_AzureCalc_AzureCalcRateCard[[#This Row],[Price_Level]]&amp;Table_wabobpsvr_AzureCalc_AzureCalcRateCard[[#This Row],[Region]]</f>
        <v>Notification Hub Basic UnitsC</v>
      </c>
      <c r="B6709" s="784"/>
      <c r="C6709" s="784" t="s">
        <v>594</v>
      </c>
      <c r="D6709" s="784" t="s">
        <v>184</v>
      </c>
      <c r="E6709" s="784">
        <v>6.7</v>
      </c>
      <c r="F6709" s="784" t="s">
        <v>800</v>
      </c>
      <c r="G6709" s="784" t="s">
        <v>1998</v>
      </c>
      <c r="H6709" s="784" t="s">
        <v>1999</v>
      </c>
      <c r="I6709" s="784" t="s">
        <v>5931</v>
      </c>
    </row>
    <row r="6710" spans="1:9" hidden="1">
      <c r="A6710" t="str">
        <f>Table_wabobpsvr_AzureCalc_AzureCalcRateCard[[#This Row],[ServiceName]]&amp;Table_wabobpsvr_AzureCalc_AzureCalcRateCard[[#This Row],[Price_Level]]&amp;Table_wabobpsvr_AzureCalc_AzureCalcRateCard[[#This Row],[Region]]</f>
        <v>Notification Hub Basic UnitsD</v>
      </c>
      <c r="C6710" t="s">
        <v>594</v>
      </c>
      <c r="D6710" t="s">
        <v>183</v>
      </c>
      <c r="E6710">
        <v>6.4</v>
      </c>
      <c r="F6710" t="s">
        <v>800</v>
      </c>
      <c r="G6710" s="784" t="s">
        <v>1998</v>
      </c>
      <c r="H6710" s="784" t="s">
        <v>1999</v>
      </c>
      <c r="I6710" s="784" t="s">
        <v>5931</v>
      </c>
    </row>
    <row r="6711" spans="1:9" hidden="1">
      <c r="A6711" t="str">
        <f>Table_wabobpsvr_AzureCalc_AzureCalcRateCard[[#This Row],[ServiceName]]&amp;Table_wabobpsvr_AzureCalc_AzureCalcRateCard[[#This Row],[Price_Level]]&amp;Table_wabobpsvr_AzureCalc_AzureCalcRateCard[[#This Row],[Region]]</f>
        <v>Notification Hub Standard UnitsMOSP</v>
      </c>
      <c r="C6711" t="s">
        <v>594</v>
      </c>
      <c r="D6711" t="s">
        <v>627</v>
      </c>
      <c r="E6711">
        <v>200</v>
      </c>
      <c r="F6711" t="s">
        <v>801</v>
      </c>
      <c r="G6711" s="784" t="s">
        <v>4431</v>
      </c>
      <c r="H6711" s="784" t="s">
        <v>4431</v>
      </c>
      <c r="I6711" s="784" t="s">
        <v>5932</v>
      </c>
    </row>
    <row r="6712" spans="1:9" hidden="1">
      <c r="A6712" t="str">
        <f>Table_wabobpsvr_AzureCalc_AzureCalcRateCard[[#This Row],[ServiceName]]&amp;Table_wabobpsvr_AzureCalc_AzureCalcRateCard[[#This Row],[Price_Level]]&amp;Table_wabobpsvr_AzureCalc_AzureCalcRateCard[[#This Row],[Region]]</f>
        <v>Notification Hub Standard UnitsA</v>
      </c>
      <c r="C6712" t="s">
        <v>594</v>
      </c>
      <c r="D6712" t="s">
        <v>181</v>
      </c>
      <c r="E6712">
        <v>146</v>
      </c>
      <c r="F6712" t="s">
        <v>801</v>
      </c>
      <c r="G6712" s="784" t="s">
        <v>2000</v>
      </c>
      <c r="H6712" s="784" t="s">
        <v>2001</v>
      </c>
      <c r="I6712" s="784" t="s">
        <v>5932</v>
      </c>
    </row>
    <row r="6713" spans="1:9" hidden="1">
      <c r="A6713" t="str">
        <f>Table_wabobpsvr_AzureCalc_AzureCalcRateCard[[#This Row],[ServiceName]]&amp;Table_wabobpsvr_AzureCalc_AzureCalcRateCard[[#This Row],[Price_Level]]&amp;Table_wabobpsvr_AzureCalc_AzureCalcRateCard[[#This Row],[Region]]</f>
        <v>Notification Hub Standard UnitsB</v>
      </c>
      <c r="C6713" t="s">
        <v>594</v>
      </c>
      <c r="D6713" t="s">
        <v>182</v>
      </c>
      <c r="E6713">
        <v>140</v>
      </c>
      <c r="F6713" t="s">
        <v>801</v>
      </c>
      <c r="G6713" s="784" t="s">
        <v>2000</v>
      </c>
      <c r="H6713" s="784" t="s">
        <v>2001</v>
      </c>
      <c r="I6713" s="784" t="s">
        <v>5932</v>
      </c>
    </row>
    <row r="6714" spans="1:9" hidden="1">
      <c r="A6714" t="str">
        <f>Table_wabobpsvr_AzureCalc_AzureCalcRateCard[[#This Row],[ServiceName]]&amp;Table_wabobpsvr_AzureCalc_AzureCalcRateCard[[#This Row],[Price_Level]]&amp;Table_wabobpsvr_AzureCalc_AzureCalcRateCard[[#This Row],[Region]]</f>
        <v>Notification Hub Standard UnitsC</v>
      </c>
      <c r="C6714" t="s">
        <v>594</v>
      </c>
      <c r="D6714" t="s">
        <v>184</v>
      </c>
      <c r="E6714">
        <v>134</v>
      </c>
      <c r="F6714" t="s">
        <v>801</v>
      </c>
      <c r="G6714" s="784" t="s">
        <v>2000</v>
      </c>
      <c r="H6714" s="784" t="s">
        <v>2001</v>
      </c>
      <c r="I6714" s="784" t="s">
        <v>5932</v>
      </c>
    </row>
    <row r="6715" spans="1:9" hidden="1">
      <c r="A6715" t="str">
        <f>Table_wabobpsvr_AzureCalc_AzureCalcRateCard[[#This Row],[ServiceName]]&amp;Table_wabobpsvr_AzureCalc_AzureCalcRateCard[[#This Row],[Price_Level]]&amp;Table_wabobpsvr_AzureCalc_AzureCalcRateCard[[#This Row],[Region]]</f>
        <v>Notification Hub Standard UnitsD</v>
      </c>
      <c r="C6715" t="s">
        <v>594</v>
      </c>
      <c r="D6715" t="s">
        <v>183</v>
      </c>
      <c r="E6715">
        <v>128</v>
      </c>
      <c r="F6715" t="s">
        <v>801</v>
      </c>
      <c r="G6715" s="784" t="s">
        <v>2000</v>
      </c>
      <c r="H6715" s="784" t="s">
        <v>2001</v>
      </c>
      <c r="I6715" s="784" t="s">
        <v>5932</v>
      </c>
    </row>
    <row r="6716" spans="1:9" hidden="1">
      <c r="A6716" t="str">
        <f>Table_wabobpsvr_AzureCalc_AzureCalcRateCard[[#This Row],[ServiceName]]&amp;Table_wabobpsvr_AzureCalc_AzureCalcRateCard[[#This Row],[Price_Level]]&amp;Table_wabobpsvr_AzureCalc_AzureCalcRateCard[[#This Row],[Region]]</f>
        <v>Service Bus MessagesMOSP</v>
      </c>
      <c r="C6716" t="s">
        <v>802</v>
      </c>
      <c r="D6716" t="s">
        <v>627</v>
      </c>
      <c r="E6716">
        <v>0.01</v>
      </c>
      <c r="F6716" t="s">
        <v>803</v>
      </c>
      <c r="G6716" s="784" t="s">
        <v>4431</v>
      </c>
      <c r="H6716" s="784" t="s">
        <v>4431</v>
      </c>
      <c r="I6716" s="784" t="s">
        <v>5933</v>
      </c>
    </row>
    <row r="6717" spans="1:9" hidden="1">
      <c r="A6717" t="str">
        <f>Table_wabobpsvr_AzureCalc_AzureCalcRateCard[[#This Row],[ServiceName]]&amp;Table_wabobpsvr_AzureCalc_AzureCalcRateCard[[#This Row],[Price_Level]]&amp;Table_wabobpsvr_AzureCalc_AzureCalcRateCard[[#This Row],[Region]]</f>
        <v>Service Bus MessagesA</v>
      </c>
      <c r="C6717" t="s">
        <v>802</v>
      </c>
      <c r="D6717" t="s">
        <v>181</v>
      </c>
      <c r="E6717">
        <v>7.3000000000000001E-3</v>
      </c>
      <c r="F6717" t="s">
        <v>803</v>
      </c>
      <c r="G6717" s="784" t="s">
        <v>2002</v>
      </c>
      <c r="H6717" s="784" t="s">
        <v>2003</v>
      </c>
      <c r="I6717" s="784" t="s">
        <v>5933</v>
      </c>
    </row>
    <row r="6718" spans="1:9" hidden="1">
      <c r="A6718" t="str">
        <f>Table_wabobpsvr_AzureCalc_AzureCalcRateCard[[#This Row],[ServiceName]]&amp;Table_wabobpsvr_AzureCalc_AzureCalcRateCard[[#This Row],[Price_Level]]&amp;Table_wabobpsvr_AzureCalc_AzureCalcRateCard[[#This Row],[Region]]</f>
        <v>Service Bus MessagesB</v>
      </c>
      <c r="C6718" t="s">
        <v>802</v>
      </c>
      <c r="D6718" t="s">
        <v>182</v>
      </c>
      <c r="E6718">
        <v>7.0000000000000001E-3</v>
      </c>
      <c r="F6718" t="s">
        <v>803</v>
      </c>
      <c r="G6718" s="784" t="s">
        <v>2002</v>
      </c>
      <c r="H6718" s="784" t="s">
        <v>2003</v>
      </c>
      <c r="I6718" s="784" t="s">
        <v>5933</v>
      </c>
    </row>
    <row r="6719" spans="1:9" hidden="1">
      <c r="A6719" t="str">
        <f>Table_wabobpsvr_AzureCalc_AzureCalcRateCard[[#This Row],[ServiceName]]&amp;Table_wabobpsvr_AzureCalc_AzureCalcRateCard[[#This Row],[Price_Level]]&amp;Table_wabobpsvr_AzureCalc_AzureCalcRateCard[[#This Row],[Region]]</f>
        <v>Service Bus MessagesC</v>
      </c>
      <c r="C6719" t="s">
        <v>802</v>
      </c>
      <c r="D6719" t="s">
        <v>184</v>
      </c>
      <c r="E6719">
        <v>6.7000000000000002E-3</v>
      </c>
      <c r="F6719" t="s">
        <v>803</v>
      </c>
      <c r="G6719" s="784" t="s">
        <v>2002</v>
      </c>
      <c r="H6719" s="784" t="s">
        <v>2003</v>
      </c>
      <c r="I6719" s="784" t="s">
        <v>5933</v>
      </c>
    </row>
    <row r="6720" spans="1:9" hidden="1">
      <c r="A6720" t="str">
        <f>Table_wabobpsvr_AzureCalc_AzureCalcRateCard[[#This Row],[ServiceName]]&amp;Table_wabobpsvr_AzureCalc_AzureCalcRateCard[[#This Row],[Price_Level]]&amp;Table_wabobpsvr_AzureCalc_AzureCalcRateCard[[#This Row],[Region]]</f>
        <v>Service Bus MessagesD</v>
      </c>
      <c r="C6720" t="s">
        <v>802</v>
      </c>
      <c r="D6720" t="s">
        <v>183</v>
      </c>
      <c r="E6720">
        <v>6.4000000000000003E-3</v>
      </c>
      <c r="F6720" t="s">
        <v>803</v>
      </c>
      <c r="G6720" s="784" t="s">
        <v>2002</v>
      </c>
      <c r="H6720" s="784" t="s">
        <v>2003</v>
      </c>
      <c r="I6720" s="784" t="s">
        <v>5933</v>
      </c>
    </row>
    <row r="6721" spans="1:9" hidden="1">
      <c r="A6721" t="str">
        <f>Table_wabobpsvr_AzureCalc_AzureCalcRateCard[[#This Row],[ServiceName]]&amp;Table_wabobpsvr_AzureCalc_AzureCalcRateCard[[#This Row],[Price_Level]]&amp;Table_wabobpsvr_AzureCalc_AzureCalcRateCard[[#This Row],[Region]]</f>
        <v>Service Bus RelayMOSP</v>
      </c>
      <c r="C6721" t="s">
        <v>804</v>
      </c>
      <c r="D6721" t="s">
        <v>627</v>
      </c>
      <c r="E6721">
        <v>0.1</v>
      </c>
      <c r="F6721" t="s">
        <v>805</v>
      </c>
      <c r="G6721" s="784" t="s">
        <v>4431</v>
      </c>
      <c r="H6721" s="784" t="s">
        <v>4431</v>
      </c>
      <c r="I6721" s="784" t="s">
        <v>5934</v>
      </c>
    </row>
    <row r="6722" spans="1:9" hidden="1">
      <c r="A6722" t="str">
        <f>Table_wabobpsvr_AzureCalc_AzureCalcRateCard[[#This Row],[ServiceName]]&amp;Table_wabobpsvr_AzureCalc_AzureCalcRateCard[[#This Row],[Price_Level]]&amp;Table_wabobpsvr_AzureCalc_AzureCalcRateCard[[#This Row],[Region]]</f>
        <v>Service Bus RelayA</v>
      </c>
      <c r="C6722" t="s">
        <v>804</v>
      </c>
      <c r="D6722" t="s">
        <v>181</v>
      </c>
      <c r="E6722">
        <v>7.2999999999999995E-2</v>
      </c>
      <c r="F6722" t="s">
        <v>805</v>
      </c>
      <c r="G6722" s="784" t="s">
        <v>2004</v>
      </c>
      <c r="H6722" s="784" t="s">
        <v>2005</v>
      </c>
      <c r="I6722" s="784" t="s">
        <v>5934</v>
      </c>
    </row>
    <row r="6723" spans="1:9" hidden="1">
      <c r="A6723" t="str">
        <f>Table_wabobpsvr_AzureCalc_AzureCalcRateCard[[#This Row],[ServiceName]]&amp;Table_wabobpsvr_AzureCalc_AzureCalcRateCard[[#This Row],[Price_Level]]&amp;Table_wabobpsvr_AzureCalc_AzureCalcRateCard[[#This Row],[Region]]</f>
        <v>Service Bus RelayB</v>
      </c>
      <c r="C6723" t="s">
        <v>804</v>
      </c>
      <c r="D6723" t="s">
        <v>182</v>
      </c>
      <c r="E6723">
        <v>7.0000000000000007E-2</v>
      </c>
      <c r="F6723" t="s">
        <v>805</v>
      </c>
      <c r="G6723" s="784" t="s">
        <v>2004</v>
      </c>
      <c r="H6723" s="784" t="s">
        <v>2005</v>
      </c>
      <c r="I6723" s="784" t="s">
        <v>5934</v>
      </c>
    </row>
    <row r="6724" spans="1:9" hidden="1">
      <c r="A6724" t="str">
        <f>Table_wabobpsvr_AzureCalc_AzureCalcRateCard[[#This Row],[ServiceName]]&amp;Table_wabobpsvr_AzureCalc_AzureCalcRateCard[[#This Row],[Price_Level]]&amp;Table_wabobpsvr_AzureCalc_AzureCalcRateCard[[#This Row],[Region]]</f>
        <v>Service Bus RelayC</v>
      </c>
      <c r="C6724" t="s">
        <v>804</v>
      </c>
      <c r="D6724" t="s">
        <v>184</v>
      </c>
      <c r="E6724">
        <v>6.7000000000000004E-2</v>
      </c>
      <c r="F6724" t="s">
        <v>805</v>
      </c>
      <c r="G6724" s="784" t="s">
        <v>2004</v>
      </c>
      <c r="H6724" s="784" t="s">
        <v>2005</v>
      </c>
      <c r="I6724" s="784" t="s">
        <v>5934</v>
      </c>
    </row>
    <row r="6725" spans="1:9" hidden="1">
      <c r="A6725" t="str">
        <f>Table_wabobpsvr_AzureCalc_AzureCalcRateCard[[#This Row],[ServiceName]]&amp;Table_wabobpsvr_AzureCalc_AzureCalcRateCard[[#This Row],[Price_Level]]&amp;Table_wabobpsvr_AzureCalc_AzureCalcRateCard[[#This Row],[Region]]</f>
        <v>Service Bus RelayD</v>
      </c>
      <c r="C6725" t="s">
        <v>804</v>
      </c>
      <c r="D6725" t="s">
        <v>183</v>
      </c>
      <c r="E6725">
        <v>6.4000000000000001E-2</v>
      </c>
      <c r="F6725" t="s">
        <v>805</v>
      </c>
      <c r="G6725" s="784" t="s">
        <v>2004</v>
      </c>
      <c r="H6725" s="784" t="s">
        <v>2005</v>
      </c>
      <c r="I6725" s="784" t="s">
        <v>5934</v>
      </c>
    </row>
    <row r="6726" spans="1:9" hidden="1">
      <c r="A6726" t="str">
        <f>Table_wabobpsvr_AzureCalc_AzureCalcRateCard[[#This Row],[ServiceName]]&amp;Table_wabobpsvr_AzureCalc_AzureCalcRateCard[[#This Row],[Price_Level]]&amp;Table_wabobpsvr_AzureCalc_AzureCalcRateCard[[#This Row],[Region]]</f>
        <v>Media Services Encoding Data ProcessedMOSP</v>
      </c>
      <c r="C6726" t="s">
        <v>785</v>
      </c>
      <c r="D6726" t="s">
        <v>627</v>
      </c>
      <c r="E6726">
        <v>1.39</v>
      </c>
      <c r="F6726" t="s">
        <v>806</v>
      </c>
      <c r="G6726" s="784" t="s">
        <v>4431</v>
      </c>
      <c r="H6726" s="784" t="s">
        <v>4431</v>
      </c>
      <c r="I6726" s="784" t="s">
        <v>5480</v>
      </c>
    </row>
    <row r="6727" spans="1:9" hidden="1">
      <c r="A6727" t="str">
        <f>Table_wabobpsvr_AzureCalc_AzureCalcRateCard[[#This Row],[ServiceName]]&amp;Table_wabobpsvr_AzureCalc_AzureCalcRateCard[[#This Row],[Price_Level]]&amp;Table_wabobpsvr_AzureCalc_AzureCalcRateCard[[#This Row],[Region]]</f>
        <v>Media Services Encoding Data ProcessedA</v>
      </c>
      <c r="C6727" t="s">
        <v>785</v>
      </c>
      <c r="D6727" t="s">
        <v>181</v>
      </c>
      <c r="E6727">
        <v>1.3483000000000001</v>
      </c>
      <c r="F6727" t="s">
        <v>806</v>
      </c>
      <c r="G6727" s="784" t="s">
        <v>2006</v>
      </c>
      <c r="H6727" s="784" t="s">
        <v>2007</v>
      </c>
      <c r="I6727" s="784" t="s">
        <v>5480</v>
      </c>
    </row>
    <row r="6728" spans="1:9" hidden="1">
      <c r="A6728" t="str">
        <f>Table_wabobpsvr_AzureCalc_AzureCalcRateCard[[#This Row],[ServiceName]]&amp;Table_wabobpsvr_AzureCalc_AzureCalcRateCard[[#This Row],[Price_Level]]&amp;Table_wabobpsvr_AzureCalc_AzureCalcRateCard[[#This Row],[Region]]</f>
        <v>Media Services Encoding Data ProcessedB</v>
      </c>
      <c r="C6728" t="s">
        <v>785</v>
      </c>
      <c r="D6728" t="s">
        <v>182</v>
      </c>
      <c r="E6728">
        <v>1.3066</v>
      </c>
      <c r="F6728" t="s">
        <v>806</v>
      </c>
      <c r="G6728" s="784" t="s">
        <v>2006</v>
      </c>
      <c r="H6728" s="784" t="s">
        <v>2007</v>
      </c>
      <c r="I6728" s="784" t="s">
        <v>5480</v>
      </c>
    </row>
    <row r="6729" spans="1:9" hidden="1">
      <c r="A6729" t="str">
        <f>Table_wabobpsvr_AzureCalc_AzureCalcRateCard[[#This Row],[ServiceName]]&amp;Table_wabobpsvr_AzureCalc_AzureCalcRateCard[[#This Row],[Price_Level]]&amp;Table_wabobpsvr_AzureCalc_AzureCalcRateCard[[#This Row],[Region]]</f>
        <v>Media Services Encoding Data ProcessedC</v>
      </c>
      <c r="C6729" t="s">
        <v>785</v>
      </c>
      <c r="D6729" t="s">
        <v>184</v>
      </c>
      <c r="E6729">
        <v>1.2648999999999999</v>
      </c>
      <c r="F6729" t="s">
        <v>806</v>
      </c>
      <c r="G6729" s="784" t="s">
        <v>2006</v>
      </c>
      <c r="H6729" s="784" t="s">
        <v>2007</v>
      </c>
      <c r="I6729" s="784" t="s">
        <v>5480</v>
      </c>
    </row>
    <row r="6730" spans="1:9" hidden="1">
      <c r="A6730" t="str">
        <f>Table_wabobpsvr_AzureCalc_AzureCalcRateCard[[#This Row],[ServiceName]]&amp;Table_wabobpsvr_AzureCalc_AzureCalcRateCard[[#This Row],[Price_Level]]&amp;Table_wabobpsvr_AzureCalc_AzureCalcRateCard[[#This Row],[Region]]</f>
        <v>Media Services Encoding Data ProcessedD</v>
      </c>
      <c r="C6730" t="s">
        <v>785</v>
      </c>
      <c r="D6730" t="s">
        <v>183</v>
      </c>
      <c r="E6730">
        <v>1.2232000000000001</v>
      </c>
      <c r="F6730" t="s">
        <v>806</v>
      </c>
      <c r="G6730" s="784" t="s">
        <v>2006</v>
      </c>
      <c r="H6730" s="784" t="s">
        <v>2007</v>
      </c>
      <c r="I6730" s="784" t="s">
        <v>5480</v>
      </c>
    </row>
    <row r="6731" spans="1:9" hidden="1">
      <c r="A6731" t="str">
        <f>Table_wabobpsvr_AzureCalc_AzureCalcRateCard[[#This Row],[ServiceName]]&amp;Table_wabobpsvr_AzureCalc_AzureCalcRateCard[[#This Row],[Price_Level]]&amp;Table_wabobpsvr_AzureCalc_AzureCalcRateCard[[#This Row],[Region]]</f>
        <v>Media Services E1 Encoding Daily Reserved UnitsMOSP</v>
      </c>
      <c r="C6731" t="s">
        <v>594</v>
      </c>
      <c r="D6731" t="s">
        <v>627</v>
      </c>
      <c r="E6731">
        <v>69</v>
      </c>
      <c r="F6731" t="s">
        <v>807</v>
      </c>
      <c r="G6731" s="784" t="s">
        <v>4431</v>
      </c>
      <c r="H6731" s="784" t="s">
        <v>4431</v>
      </c>
      <c r="I6731" s="784" t="s">
        <v>5935</v>
      </c>
    </row>
    <row r="6732" spans="1:9" hidden="1">
      <c r="A6732" t="str">
        <f>Table_wabobpsvr_AzureCalc_AzureCalcRateCard[[#This Row],[ServiceName]]&amp;Table_wabobpsvr_AzureCalc_AzureCalcRateCard[[#This Row],[Price_Level]]&amp;Table_wabobpsvr_AzureCalc_AzureCalcRateCard[[#This Row],[Region]]</f>
        <v>Media Services E1 Encoding Daily Reserved UnitsA</v>
      </c>
      <c r="C6732" t="s">
        <v>594</v>
      </c>
      <c r="D6732" t="s">
        <v>181</v>
      </c>
      <c r="E6732">
        <v>66.930000000000007</v>
      </c>
      <c r="F6732" t="s">
        <v>807</v>
      </c>
      <c r="G6732" s="784" t="s">
        <v>2008</v>
      </c>
      <c r="H6732" s="784" t="s">
        <v>2009</v>
      </c>
      <c r="I6732" s="784" t="s">
        <v>5935</v>
      </c>
    </row>
    <row r="6733" spans="1:9" hidden="1">
      <c r="A6733" t="str">
        <f>Table_wabobpsvr_AzureCalc_AzureCalcRateCard[[#This Row],[ServiceName]]&amp;Table_wabobpsvr_AzureCalc_AzureCalcRateCard[[#This Row],[Price_Level]]&amp;Table_wabobpsvr_AzureCalc_AzureCalcRateCard[[#This Row],[Region]]</f>
        <v>Media Services E1 Encoding Daily Reserved UnitsB</v>
      </c>
      <c r="C6733" t="s">
        <v>594</v>
      </c>
      <c r="D6733" t="s">
        <v>182</v>
      </c>
      <c r="E6733">
        <v>64.86</v>
      </c>
      <c r="F6733" t="s">
        <v>807</v>
      </c>
      <c r="G6733" s="784" t="s">
        <v>2008</v>
      </c>
      <c r="H6733" s="784" t="s">
        <v>2009</v>
      </c>
      <c r="I6733" s="784" t="s">
        <v>5935</v>
      </c>
    </row>
    <row r="6734" spans="1:9" hidden="1">
      <c r="A6734" t="str">
        <f>Table_wabobpsvr_AzureCalc_AzureCalcRateCard[[#This Row],[ServiceName]]&amp;Table_wabobpsvr_AzureCalc_AzureCalcRateCard[[#This Row],[Price_Level]]&amp;Table_wabobpsvr_AzureCalc_AzureCalcRateCard[[#This Row],[Region]]</f>
        <v>Media Services E1 Encoding Daily Reserved UnitsC</v>
      </c>
      <c r="C6734" t="s">
        <v>594</v>
      </c>
      <c r="D6734" t="s">
        <v>184</v>
      </c>
      <c r="E6734">
        <v>62.79</v>
      </c>
      <c r="F6734" t="s">
        <v>807</v>
      </c>
      <c r="G6734" s="784" t="s">
        <v>2008</v>
      </c>
      <c r="H6734" s="784" t="s">
        <v>2009</v>
      </c>
      <c r="I6734" s="784" t="s">
        <v>5935</v>
      </c>
    </row>
    <row r="6735" spans="1:9" hidden="1">
      <c r="A6735" t="str">
        <f>Table_wabobpsvr_AzureCalc_AzureCalcRateCard[[#This Row],[ServiceName]]&amp;Table_wabobpsvr_AzureCalc_AzureCalcRateCard[[#This Row],[Price_Level]]&amp;Table_wabobpsvr_AzureCalc_AzureCalcRateCard[[#This Row],[Region]]</f>
        <v>Media Services E1 Encoding Daily Reserved UnitsD</v>
      </c>
      <c r="C6735" t="s">
        <v>594</v>
      </c>
      <c r="D6735" t="s">
        <v>183</v>
      </c>
      <c r="E6735">
        <v>60.72</v>
      </c>
      <c r="F6735" t="s">
        <v>807</v>
      </c>
      <c r="G6735" s="784" t="s">
        <v>2008</v>
      </c>
      <c r="H6735" s="784" t="s">
        <v>2009</v>
      </c>
      <c r="I6735" s="784" t="s">
        <v>5935</v>
      </c>
    </row>
    <row r="6736" spans="1:9" hidden="1">
      <c r="A6736" t="str">
        <f>Table_wabobpsvr_AzureCalc_AzureCalcRateCard[[#This Row],[ServiceName]]&amp;Table_wabobpsvr_AzureCalc_AzureCalcRateCard[[#This Row],[Price_Level]]&amp;Table_wabobpsvr_AzureCalc_AzureCalcRateCard[[#This Row],[Region]]</f>
        <v>Media Services E2 Encoding Daily Reserved UnitsA</v>
      </c>
      <c r="C6736" t="s">
        <v>594</v>
      </c>
      <c r="D6736" t="s">
        <v>181</v>
      </c>
      <c r="E6736">
        <v>134.83000000000001</v>
      </c>
      <c r="F6736" t="s">
        <v>808</v>
      </c>
      <c r="G6736" s="784" t="s">
        <v>2010</v>
      </c>
      <c r="H6736" s="784" t="s">
        <v>2011</v>
      </c>
      <c r="I6736" s="784" t="s">
        <v>5309</v>
      </c>
    </row>
    <row r="6737" spans="1:9" hidden="1">
      <c r="A6737" t="str">
        <f>Table_wabobpsvr_AzureCalc_AzureCalcRateCard[[#This Row],[ServiceName]]&amp;Table_wabobpsvr_AzureCalc_AzureCalcRateCard[[#This Row],[Price_Level]]&amp;Table_wabobpsvr_AzureCalc_AzureCalcRateCard[[#This Row],[Region]]</f>
        <v>Media Services E2 Encoding Daily Reserved UnitsB</v>
      </c>
      <c r="C6737" t="s">
        <v>594</v>
      </c>
      <c r="D6737" t="s">
        <v>182</v>
      </c>
      <c r="E6737">
        <v>130.66</v>
      </c>
      <c r="F6737" t="s">
        <v>808</v>
      </c>
      <c r="G6737" s="784" t="s">
        <v>2010</v>
      </c>
      <c r="H6737" s="784" t="s">
        <v>2011</v>
      </c>
      <c r="I6737" s="784" t="s">
        <v>5309</v>
      </c>
    </row>
    <row r="6738" spans="1:9" hidden="1">
      <c r="A6738" t="str">
        <f>Table_wabobpsvr_AzureCalc_AzureCalcRateCard[[#This Row],[ServiceName]]&amp;Table_wabobpsvr_AzureCalc_AzureCalcRateCard[[#This Row],[Price_Level]]&amp;Table_wabobpsvr_AzureCalc_AzureCalcRateCard[[#This Row],[Region]]</f>
        <v>Media Services E2 Encoding Daily Reserved UnitsC</v>
      </c>
      <c r="C6738" t="s">
        <v>594</v>
      </c>
      <c r="D6738" t="s">
        <v>184</v>
      </c>
      <c r="E6738">
        <v>126.49</v>
      </c>
      <c r="F6738" t="s">
        <v>808</v>
      </c>
      <c r="G6738" s="784" t="s">
        <v>2010</v>
      </c>
      <c r="H6738" s="784" t="s">
        <v>2011</v>
      </c>
      <c r="I6738" s="784" t="s">
        <v>5309</v>
      </c>
    </row>
    <row r="6739" spans="1:9" hidden="1">
      <c r="A6739" t="str">
        <f>Table_wabobpsvr_AzureCalc_AzureCalcRateCard[[#This Row],[ServiceName]]&amp;Table_wabobpsvr_AzureCalc_AzureCalcRateCard[[#This Row],[Price_Level]]&amp;Table_wabobpsvr_AzureCalc_AzureCalcRateCard[[#This Row],[Region]]</f>
        <v>Media Services E2 Encoding Daily Reserved UnitsD</v>
      </c>
      <c r="C6739" t="s">
        <v>594</v>
      </c>
      <c r="D6739" t="s">
        <v>183</v>
      </c>
      <c r="E6739">
        <v>122.32</v>
      </c>
      <c r="F6739" t="s">
        <v>808</v>
      </c>
      <c r="G6739" s="784" t="s">
        <v>2010</v>
      </c>
      <c r="H6739" s="784" t="s">
        <v>2011</v>
      </c>
      <c r="I6739" s="784" t="s">
        <v>5309</v>
      </c>
    </row>
    <row r="6740" spans="1:9" hidden="1">
      <c r="A6740" s="784" t="str">
        <f>Table_wabobpsvr_AzureCalc_AzureCalcRateCard[[#This Row],[ServiceName]]&amp;Table_wabobpsvr_AzureCalc_AzureCalcRateCard[[#This Row],[Price_Level]]&amp;Table_wabobpsvr_AzureCalc_AzureCalcRateCard[[#This Row],[Region]]</f>
        <v>Media Services E3 Encoding Daily Reserved UnitsMOSP</v>
      </c>
      <c r="B6740" s="784"/>
      <c r="C6740" s="784" t="s">
        <v>594</v>
      </c>
      <c r="D6740" s="784" t="s">
        <v>627</v>
      </c>
      <c r="E6740" s="784">
        <v>399</v>
      </c>
      <c r="F6740" s="784" t="s">
        <v>809</v>
      </c>
      <c r="G6740" s="784" t="s">
        <v>4431</v>
      </c>
      <c r="H6740" s="784" t="s">
        <v>4431</v>
      </c>
      <c r="I6740" s="784" t="s">
        <v>5936</v>
      </c>
    </row>
    <row r="6741" spans="1:9" hidden="1">
      <c r="A6741" s="784" t="str">
        <f>Table_wabobpsvr_AzureCalc_AzureCalcRateCard[[#This Row],[ServiceName]]&amp;Table_wabobpsvr_AzureCalc_AzureCalcRateCard[[#This Row],[Price_Level]]&amp;Table_wabobpsvr_AzureCalc_AzureCalcRateCard[[#This Row],[Region]]</f>
        <v>Media Services E3 Encoding Daily Reserved UnitsA</v>
      </c>
      <c r="B6741" s="784"/>
      <c r="C6741" s="784" t="s">
        <v>594</v>
      </c>
      <c r="D6741" s="784" t="s">
        <v>181</v>
      </c>
      <c r="E6741" s="784">
        <v>386.88</v>
      </c>
      <c r="F6741" s="784" t="s">
        <v>809</v>
      </c>
      <c r="G6741" s="784" t="s">
        <v>2012</v>
      </c>
      <c r="H6741" s="784" t="s">
        <v>2013</v>
      </c>
      <c r="I6741" s="784" t="s">
        <v>5936</v>
      </c>
    </row>
    <row r="6742" spans="1:9" hidden="1">
      <c r="A6742" s="784" t="str">
        <f>Table_wabobpsvr_AzureCalc_AzureCalcRateCard[[#This Row],[ServiceName]]&amp;Table_wabobpsvr_AzureCalc_AzureCalcRateCard[[#This Row],[Price_Level]]&amp;Table_wabobpsvr_AzureCalc_AzureCalcRateCard[[#This Row],[Region]]</f>
        <v>Media Services E3 Encoding Daily Reserved UnitsB</v>
      </c>
      <c r="B6742" s="784"/>
      <c r="C6742" s="784" t="s">
        <v>594</v>
      </c>
      <c r="D6742" s="784" t="s">
        <v>182</v>
      </c>
      <c r="E6742" s="784">
        <v>375.1</v>
      </c>
      <c r="F6742" s="784" t="s">
        <v>809</v>
      </c>
      <c r="G6742" s="784" t="s">
        <v>2012</v>
      </c>
      <c r="H6742" s="784" t="s">
        <v>2013</v>
      </c>
      <c r="I6742" s="784" t="s">
        <v>5936</v>
      </c>
    </row>
    <row r="6743" spans="1:9" hidden="1">
      <c r="A6743" s="784" t="str">
        <f>Table_wabobpsvr_AzureCalc_AzureCalcRateCard[[#This Row],[ServiceName]]&amp;Table_wabobpsvr_AzureCalc_AzureCalcRateCard[[#This Row],[Price_Level]]&amp;Table_wabobpsvr_AzureCalc_AzureCalcRateCard[[#This Row],[Region]]</f>
        <v>Media Services E3 Encoding Daily Reserved UnitsC</v>
      </c>
      <c r="B6743" s="784"/>
      <c r="C6743" s="784" t="s">
        <v>594</v>
      </c>
      <c r="D6743" s="784" t="s">
        <v>184</v>
      </c>
      <c r="E6743" s="784">
        <v>363.01</v>
      </c>
      <c r="F6743" s="784" t="s">
        <v>809</v>
      </c>
      <c r="G6743" s="784" t="s">
        <v>2012</v>
      </c>
      <c r="H6743" s="784" t="s">
        <v>2013</v>
      </c>
      <c r="I6743" s="784" t="s">
        <v>5936</v>
      </c>
    </row>
    <row r="6744" spans="1:9" hidden="1">
      <c r="A6744" s="784" t="str">
        <f>Table_wabobpsvr_AzureCalc_AzureCalcRateCard[[#This Row],[ServiceName]]&amp;Table_wabobpsvr_AzureCalc_AzureCalcRateCard[[#This Row],[Price_Level]]&amp;Table_wabobpsvr_AzureCalc_AzureCalcRateCard[[#This Row],[Region]]</f>
        <v>Media Services E3 Encoding Daily Reserved UnitsD</v>
      </c>
      <c r="B6744" s="784"/>
      <c r="C6744" s="784" t="s">
        <v>594</v>
      </c>
      <c r="D6744" s="784" t="s">
        <v>183</v>
      </c>
      <c r="E6744" s="784">
        <v>351.23</v>
      </c>
      <c r="F6744" s="784" t="s">
        <v>809</v>
      </c>
      <c r="G6744" s="784" t="s">
        <v>2012</v>
      </c>
      <c r="H6744" s="784" t="s">
        <v>2013</v>
      </c>
      <c r="I6744" s="784" t="s">
        <v>5936</v>
      </c>
    </row>
    <row r="6745" spans="1:9" hidden="1">
      <c r="A6745" t="str">
        <f>Table_wabobpsvr_AzureCalc_AzureCalcRateCard[[#This Row],[ServiceName]]&amp;Table_wabobpsvr_AzureCalc_AzureCalcRateCard[[#This Row],[Price_Level]]&amp;Table_wabobpsvr_AzureCalc_AzureCalcRateCard[[#This Row],[Region]]</f>
        <v>Cache PremiumMOSP</v>
      </c>
      <c r="C6745" t="s">
        <v>594</v>
      </c>
      <c r="D6745" t="s">
        <v>627</v>
      </c>
      <c r="E6745">
        <v>290</v>
      </c>
      <c r="F6745" t="s">
        <v>810</v>
      </c>
      <c r="G6745" s="784" t="s">
        <v>4431</v>
      </c>
      <c r="H6745" s="784" t="s">
        <v>4431</v>
      </c>
      <c r="I6745" s="784" t="s">
        <v>5937</v>
      </c>
    </row>
    <row r="6746" spans="1:9" hidden="1">
      <c r="A6746" t="str">
        <f>Table_wabobpsvr_AzureCalc_AzureCalcRateCard[[#This Row],[ServiceName]]&amp;Table_wabobpsvr_AzureCalc_AzureCalcRateCard[[#This Row],[Price_Level]]&amp;Table_wabobpsvr_AzureCalc_AzureCalcRateCard[[#This Row],[Region]]</f>
        <v>Cache PremiumA</v>
      </c>
      <c r="C6746" t="s">
        <v>594</v>
      </c>
      <c r="D6746" t="s">
        <v>181</v>
      </c>
      <c r="E6746">
        <v>281.3</v>
      </c>
      <c r="F6746" t="s">
        <v>810</v>
      </c>
      <c r="G6746" s="784" t="s">
        <v>2014</v>
      </c>
      <c r="H6746" s="784" t="s">
        <v>2015</v>
      </c>
      <c r="I6746" s="784" t="s">
        <v>5937</v>
      </c>
    </row>
    <row r="6747" spans="1:9" hidden="1">
      <c r="A6747" t="str">
        <f>Table_wabobpsvr_AzureCalc_AzureCalcRateCard[[#This Row],[ServiceName]]&amp;Table_wabobpsvr_AzureCalc_AzureCalcRateCard[[#This Row],[Price_Level]]&amp;Table_wabobpsvr_AzureCalc_AzureCalcRateCard[[#This Row],[Region]]</f>
        <v>Cache PremiumB</v>
      </c>
      <c r="C6747" t="s">
        <v>594</v>
      </c>
      <c r="D6747" t="s">
        <v>182</v>
      </c>
      <c r="E6747">
        <v>272.60000000000002</v>
      </c>
      <c r="F6747" t="s">
        <v>810</v>
      </c>
      <c r="G6747" s="784" t="s">
        <v>2014</v>
      </c>
      <c r="H6747" s="784" t="s">
        <v>2015</v>
      </c>
      <c r="I6747" s="784" t="s">
        <v>5937</v>
      </c>
    </row>
    <row r="6748" spans="1:9" hidden="1">
      <c r="A6748" t="str">
        <f>Table_wabobpsvr_AzureCalc_AzureCalcRateCard[[#This Row],[ServiceName]]&amp;Table_wabobpsvr_AzureCalc_AzureCalcRateCard[[#This Row],[Price_Level]]&amp;Table_wabobpsvr_AzureCalc_AzureCalcRateCard[[#This Row],[Region]]</f>
        <v>Cache PremiumC</v>
      </c>
      <c r="C6748" t="s">
        <v>594</v>
      </c>
      <c r="D6748" t="s">
        <v>184</v>
      </c>
      <c r="E6748">
        <v>263.89999999999998</v>
      </c>
      <c r="F6748" t="s">
        <v>810</v>
      </c>
      <c r="G6748" s="784" t="s">
        <v>2014</v>
      </c>
      <c r="H6748" s="784" t="s">
        <v>2015</v>
      </c>
      <c r="I6748" s="784" t="s">
        <v>5937</v>
      </c>
    </row>
    <row r="6749" spans="1:9" hidden="1">
      <c r="A6749" t="str">
        <f>Table_wabobpsvr_AzureCalc_AzureCalcRateCard[[#This Row],[ServiceName]]&amp;Table_wabobpsvr_AzureCalc_AzureCalcRateCard[[#This Row],[Price_Level]]&amp;Table_wabobpsvr_AzureCalc_AzureCalcRateCard[[#This Row],[Region]]</f>
        <v>Cache PremiumD</v>
      </c>
      <c r="C6749" t="s">
        <v>594</v>
      </c>
      <c r="D6749" t="s">
        <v>183</v>
      </c>
      <c r="E6749">
        <v>255.2</v>
      </c>
      <c r="F6749" t="s">
        <v>810</v>
      </c>
      <c r="G6749" s="784" t="s">
        <v>2014</v>
      </c>
      <c r="H6749" s="784" t="s">
        <v>2015</v>
      </c>
      <c r="I6749" s="784" t="s">
        <v>5937</v>
      </c>
    </row>
    <row r="6750" spans="1:9" hidden="1">
      <c r="A6750" s="784" t="str">
        <f>Table_wabobpsvr_AzureCalc_AzureCalcRateCard[[#This Row],[ServiceName]]&amp;Table_wabobpsvr_AzureCalc_AzureCalcRateCard[[#This Row],[Price_Level]]&amp;Table_wabobpsvr_AzureCalc_AzureCalcRateCard[[#This Row],[Region]]</f>
        <v>BizTalk Services Standard BizTalk UnitsA</v>
      </c>
      <c r="B6750" s="784"/>
      <c r="C6750" s="784" t="s">
        <v>701</v>
      </c>
      <c r="D6750" s="784" t="s">
        <v>181</v>
      </c>
      <c r="E6750" s="784">
        <v>2.8420999999999998</v>
      </c>
      <c r="F6750" s="784" t="s">
        <v>811</v>
      </c>
      <c r="G6750" s="784" t="s">
        <v>2016</v>
      </c>
      <c r="H6750" s="784" t="s">
        <v>2017</v>
      </c>
      <c r="I6750" s="784" t="s">
        <v>5938</v>
      </c>
    </row>
    <row r="6751" spans="1:9" hidden="1">
      <c r="A6751" s="784" t="str">
        <f>Table_wabobpsvr_AzureCalc_AzureCalcRateCard[[#This Row],[ServiceName]]&amp;Table_wabobpsvr_AzureCalc_AzureCalcRateCard[[#This Row],[Price_Level]]&amp;Table_wabobpsvr_AzureCalc_AzureCalcRateCard[[#This Row],[Region]]</f>
        <v>Redis Cache Basic C6D</v>
      </c>
      <c r="B6751" s="784"/>
      <c r="C6751" s="784" t="s">
        <v>701</v>
      </c>
      <c r="D6751" s="784" t="s">
        <v>183</v>
      </c>
      <c r="E6751" s="784">
        <v>0.73919999999999997</v>
      </c>
      <c r="F6751" s="784" t="s">
        <v>842</v>
      </c>
      <c r="G6751" s="784" t="s">
        <v>3493</v>
      </c>
      <c r="H6751" s="784" t="s">
        <v>3494</v>
      </c>
      <c r="I6751" s="784" t="s">
        <v>4919</v>
      </c>
    </row>
    <row r="6752" spans="1:9" hidden="1">
      <c r="A6752" s="784" t="str">
        <f>Table_wabobpsvr_AzureCalc_AzureCalcRateCard[[#This Row],[ServiceName]]&amp;Table_wabobpsvr_AzureCalc_AzureCalcRateCard[[#This Row],[Price_Level]]&amp;Table_wabobpsvr_AzureCalc_AzureCalcRateCard[[#This Row],[Region]]</f>
        <v>Redis Cache Standard C0MOSP</v>
      </c>
      <c r="B6752" s="784"/>
      <c r="C6752" s="784" t="s">
        <v>701</v>
      </c>
      <c r="D6752" s="784" t="s">
        <v>627</v>
      </c>
      <c r="E6752" s="784">
        <v>5.5E-2</v>
      </c>
      <c r="F6752" s="784" t="s">
        <v>844</v>
      </c>
      <c r="G6752" s="784" t="s">
        <v>4431</v>
      </c>
      <c r="H6752" s="784" t="s">
        <v>4431</v>
      </c>
      <c r="I6752" s="784" t="s">
        <v>5939</v>
      </c>
    </row>
    <row r="6753" spans="1:9" hidden="1">
      <c r="A6753" s="784" t="str">
        <f>Table_wabobpsvr_AzureCalc_AzureCalcRateCard[[#This Row],[ServiceName]]&amp;Table_wabobpsvr_AzureCalc_AzureCalcRateCard[[#This Row],[Price_Level]]&amp;Table_wabobpsvr_AzureCalc_AzureCalcRateCard[[#This Row],[Region]]</f>
        <v>Redis Cache Standard C0A</v>
      </c>
      <c r="B6753" s="784"/>
      <c r="C6753" s="784" t="s">
        <v>701</v>
      </c>
      <c r="D6753" s="784" t="s">
        <v>181</v>
      </c>
      <c r="E6753" s="784">
        <v>5.3350000000000002E-2</v>
      </c>
      <c r="F6753" s="784" t="s">
        <v>844</v>
      </c>
      <c r="G6753" s="784" t="s">
        <v>3495</v>
      </c>
      <c r="H6753" s="784" t="s">
        <v>3496</v>
      </c>
      <c r="I6753" s="784" t="s">
        <v>5939</v>
      </c>
    </row>
    <row r="6754" spans="1:9" hidden="1">
      <c r="A6754" s="784" t="str">
        <f>Table_wabobpsvr_AzureCalc_AzureCalcRateCard[[#This Row],[ServiceName]]&amp;Table_wabobpsvr_AzureCalc_AzureCalcRateCard[[#This Row],[Price_Level]]&amp;Table_wabobpsvr_AzureCalc_AzureCalcRateCard[[#This Row],[Region]]</f>
        <v>Redis Cache Standard C0B</v>
      </c>
      <c r="B6754" s="784"/>
      <c r="C6754" s="784" t="s">
        <v>701</v>
      </c>
      <c r="D6754" s="784" t="s">
        <v>182</v>
      </c>
      <c r="E6754" s="784">
        <v>5.1700000000000003E-2</v>
      </c>
      <c r="F6754" s="784" t="s">
        <v>844</v>
      </c>
      <c r="G6754" s="784" t="s">
        <v>3495</v>
      </c>
      <c r="H6754" s="784" t="s">
        <v>3496</v>
      </c>
      <c r="I6754" s="784" t="s">
        <v>5939</v>
      </c>
    </row>
    <row r="6755" spans="1:9" hidden="1">
      <c r="A6755" s="784" t="str">
        <f>Table_wabobpsvr_AzureCalc_AzureCalcRateCard[[#This Row],[ServiceName]]&amp;Table_wabobpsvr_AzureCalc_AzureCalcRateCard[[#This Row],[Price_Level]]&amp;Table_wabobpsvr_AzureCalc_AzureCalcRateCard[[#This Row],[Region]]</f>
        <v>Redis Cache Standard C0C</v>
      </c>
      <c r="B6755" s="784"/>
      <c r="C6755" s="784" t="s">
        <v>701</v>
      </c>
      <c r="D6755" s="784" t="s">
        <v>184</v>
      </c>
      <c r="E6755" s="784">
        <v>5.0049999999999997E-2</v>
      </c>
      <c r="F6755" s="784" t="s">
        <v>844</v>
      </c>
      <c r="G6755" s="784" t="s">
        <v>3495</v>
      </c>
      <c r="H6755" s="784" t="s">
        <v>3496</v>
      </c>
      <c r="I6755" s="784" t="s">
        <v>5939</v>
      </c>
    </row>
    <row r="6756" spans="1:9" hidden="1">
      <c r="A6756" s="784" t="str">
        <f>Table_wabobpsvr_AzureCalc_AzureCalcRateCard[[#This Row],[ServiceName]]&amp;Table_wabobpsvr_AzureCalc_AzureCalcRateCard[[#This Row],[Price_Level]]&amp;Table_wabobpsvr_AzureCalc_AzureCalcRateCard[[#This Row],[Region]]</f>
        <v>Redis Cache Standard C0D</v>
      </c>
      <c r="B6756" s="784"/>
      <c r="C6756" s="784" t="s">
        <v>701</v>
      </c>
      <c r="D6756" s="784" t="s">
        <v>183</v>
      </c>
      <c r="E6756" s="784">
        <v>4.8399999999999999E-2</v>
      </c>
      <c r="F6756" s="784" t="s">
        <v>844</v>
      </c>
      <c r="G6756" s="784" t="s">
        <v>3495</v>
      </c>
      <c r="H6756" s="784" t="s">
        <v>3496</v>
      </c>
      <c r="I6756" s="784" t="s">
        <v>5939</v>
      </c>
    </row>
    <row r="6757" spans="1:9" hidden="1">
      <c r="A6757" s="784" t="str">
        <f>Table_wabobpsvr_AzureCalc_AzureCalcRateCard[[#This Row],[ServiceName]]&amp;Table_wabobpsvr_AzureCalc_AzureCalcRateCard[[#This Row],[Price_Level]]&amp;Table_wabobpsvr_AzureCalc_AzureCalcRateCard[[#This Row],[Region]]</f>
        <v>SQL Premium P2 Database DaysB</v>
      </c>
      <c r="B6757" s="784"/>
      <c r="C6757" s="784" t="s">
        <v>338</v>
      </c>
      <c r="D6757" s="784" t="s">
        <v>182</v>
      </c>
      <c r="E6757" s="784">
        <v>21</v>
      </c>
      <c r="F6757" s="784" t="s">
        <v>782</v>
      </c>
      <c r="G6757" s="784" t="s">
        <v>1890</v>
      </c>
      <c r="H6757" s="784" t="s">
        <v>1891</v>
      </c>
      <c r="I6757" s="784" t="s">
        <v>5940</v>
      </c>
    </row>
    <row r="6758" spans="1:9" hidden="1">
      <c r="A6758" s="784" t="str">
        <f>Table_wabobpsvr_AzureCalc_AzureCalcRateCard[[#This Row],[ServiceName]]&amp;Table_wabobpsvr_AzureCalc_AzureCalcRateCard[[#This Row],[Price_Level]]&amp;Table_wabobpsvr_AzureCalc_AzureCalcRateCard[[#This Row],[Region]]</f>
        <v>SQL Premium P2 Database DaysC</v>
      </c>
      <c r="B6758" s="784"/>
      <c r="C6758" s="784" t="s">
        <v>338</v>
      </c>
      <c r="D6758" s="784" t="s">
        <v>184</v>
      </c>
      <c r="E6758" s="784">
        <v>20.100000000000001</v>
      </c>
      <c r="F6758" s="784" t="s">
        <v>782</v>
      </c>
      <c r="G6758" s="784" t="s">
        <v>1890</v>
      </c>
      <c r="H6758" s="784" t="s">
        <v>1891</v>
      </c>
      <c r="I6758" s="784" t="s">
        <v>5940</v>
      </c>
    </row>
    <row r="6759" spans="1:9" hidden="1">
      <c r="A6759" s="784" t="str">
        <f>Table_wabobpsvr_AzureCalc_AzureCalcRateCard[[#This Row],[ServiceName]]&amp;Table_wabobpsvr_AzureCalc_AzureCalcRateCard[[#This Row],[Price_Level]]&amp;Table_wabobpsvr_AzureCalc_AzureCalcRateCard[[#This Row],[Region]]</f>
        <v>SQL Premium P2 Database DaysD</v>
      </c>
      <c r="B6759" s="784"/>
      <c r="C6759" s="784" t="s">
        <v>338</v>
      </c>
      <c r="D6759" s="784" t="s">
        <v>183</v>
      </c>
      <c r="E6759" s="784">
        <v>19.2</v>
      </c>
      <c r="F6759" s="784" t="s">
        <v>782</v>
      </c>
      <c r="G6759" s="784" t="s">
        <v>1890</v>
      </c>
      <c r="H6759" s="784" t="s">
        <v>1891</v>
      </c>
      <c r="I6759" s="784" t="s">
        <v>5940</v>
      </c>
    </row>
    <row r="6760" spans="1:9" hidden="1">
      <c r="A6760" s="784" t="str">
        <f>Table_wabobpsvr_AzureCalc_AzureCalcRateCard[[#This Row],[ServiceName]]&amp;Table_wabobpsvr_AzureCalc_AzureCalcRateCard[[#This Row],[Price_Level]]&amp;Table_wabobpsvr_AzureCalc_AzureCalcRateCard[[#This Row],[Region]]</f>
        <v>SQL Premium P2 Database DaysMOSP11</v>
      </c>
      <c r="B6760" s="784">
        <v>11</v>
      </c>
      <c r="C6760" s="784" t="s">
        <v>338</v>
      </c>
      <c r="D6760" s="784" t="s">
        <v>627</v>
      </c>
      <c r="E6760" s="784">
        <v>33.9</v>
      </c>
      <c r="F6760" s="784" t="s">
        <v>782</v>
      </c>
      <c r="G6760" s="784" t="s">
        <v>4431</v>
      </c>
      <c r="H6760" s="784" t="s">
        <v>4431</v>
      </c>
      <c r="I6760" s="784" t="s">
        <v>5941</v>
      </c>
    </row>
    <row r="6761" spans="1:9" hidden="1">
      <c r="A6761" s="784" t="str">
        <f>Table_wabobpsvr_AzureCalc_AzureCalcRateCard[[#This Row],[ServiceName]]&amp;Table_wabobpsvr_AzureCalc_AzureCalcRateCard[[#This Row],[Price_Level]]&amp;Table_wabobpsvr_AzureCalc_AzureCalcRateCard[[#This Row],[Region]]</f>
        <v>SQL Premium P2 Database DaysA11</v>
      </c>
      <c r="B6761" s="784">
        <v>11</v>
      </c>
      <c r="C6761" s="784" t="s">
        <v>338</v>
      </c>
      <c r="D6761" s="784" t="s">
        <v>181</v>
      </c>
      <c r="E6761" s="784">
        <v>24.747</v>
      </c>
      <c r="F6761" s="784" t="s">
        <v>782</v>
      </c>
      <c r="G6761" s="784" t="s">
        <v>2018</v>
      </c>
      <c r="H6761" s="784" t="s">
        <v>2019</v>
      </c>
      <c r="I6761" s="784" t="s">
        <v>5941</v>
      </c>
    </row>
    <row r="6762" spans="1:9" hidden="1">
      <c r="A6762" s="784" t="str">
        <f>Table_wabobpsvr_AzureCalc_AzureCalcRateCard[[#This Row],[ServiceName]]&amp;Table_wabobpsvr_AzureCalc_AzureCalcRateCard[[#This Row],[Price_Level]]&amp;Table_wabobpsvr_AzureCalc_AzureCalcRateCard[[#This Row],[Region]]</f>
        <v>SQL Premium P2 Database DaysB11</v>
      </c>
      <c r="B6762" s="784">
        <v>11</v>
      </c>
      <c r="C6762" s="784" t="s">
        <v>338</v>
      </c>
      <c r="D6762" s="784" t="s">
        <v>182</v>
      </c>
      <c r="E6762" s="784">
        <v>23.73</v>
      </c>
      <c r="F6762" s="784" t="s">
        <v>782</v>
      </c>
      <c r="G6762" s="784" t="s">
        <v>2018</v>
      </c>
      <c r="H6762" s="784" t="s">
        <v>2019</v>
      </c>
      <c r="I6762" s="784" t="s">
        <v>5941</v>
      </c>
    </row>
    <row r="6763" spans="1:9" hidden="1">
      <c r="A6763" s="784" t="str">
        <f>Table_wabobpsvr_AzureCalc_AzureCalcRateCard[[#This Row],[ServiceName]]&amp;Table_wabobpsvr_AzureCalc_AzureCalcRateCard[[#This Row],[Price_Level]]&amp;Table_wabobpsvr_AzureCalc_AzureCalcRateCard[[#This Row],[Region]]</f>
        <v>SQL Premium P2 Database DaysC11</v>
      </c>
      <c r="B6763" s="784">
        <v>11</v>
      </c>
      <c r="C6763" s="784" t="s">
        <v>338</v>
      </c>
      <c r="D6763" s="784" t="s">
        <v>184</v>
      </c>
      <c r="E6763" s="784">
        <v>22.713000000000001</v>
      </c>
      <c r="F6763" s="784" t="s">
        <v>782</v>
      </c>
      <c r="G6763" s="784" t="s">
        <v>2018</v>
      </c>
      <c r="H6763" s="784" t="s">
        <v>2019</v>
      </c>
      <c r="I6763" s="784" t="s">
        <v>5941</v>
      </c>
    </row>
    <row r="6764" spans="1:9" hidden="1">
      <c r="A6764" s="784" t="str">
        <f>Table_wabobpsvr_AzureCalc_AzureCalcRateCard[[#This Row],[ServiceName]]&amp;Table_wabobpsvr_AzureCalc_AzureCalcRateCard[[#This Row],[Price_Level]]&amp;Table_wabobpsvr_AzureCalc_AzureCalcRateCard[[#This Row],[Region]]</f>
        <v>SQL Premium P2 Database DaysD11</v>
      </c>
      <c r="B6764" s="784">
        <v>11</v>
      </c>
      <c r="C6764" s="784" t="s">
        <v>338</v>
      </c>
      <c r="D6764" s="784" t="s">
        <v>183</v>
      </c>
      <c r="E6764" s="784">
        <v>21.696000000000002</v>
      </c>
      <c r="F6764" s="784" t="s">
        <v>782</v>
      </c>
      <c r="G6764" s="784" t="s">
        <v>2018</v>
      </c>
      <c r="H6764" s="784" t="s">
        <v>2019</v>
      </c>
      <c r="I6764" s="784" t="s">
        <v>5941</v>
      </c>
    </row>
    <row r="6765" spans="1:9" hidden="1">
      <c r="A6765" t="str">
        <f>Table_wabobpsvr_AzureCalc_AzureCalcRateCard[[#This Row],[ServiceName]]&amp;Table_wabobpsvr_AzureCalc_AzureCalcRateCard[[#This Row],[Price_Level]]&amp;Table_wabobpsvr_AzureCalc_AzureCalcRateCard[[#This Row],[Region]]</f>
        <v>SQL Premium P2 Database DaysMOSP12</v>
      </c>
      <c r="B6765">
        <v>12</v>
      </c>
      <c r="C6765" t="s">
        <v>338</v>
      </c>
      <c r="D6765" t="s">
        <v>627</v>
      </c>
      <c r="E6765">
        <v>33.9</v>
      </c>
      <c r="F6765" t="s">
        <v>782</v>
      </c>
      <c r="G6765" s="784" t="s">
        <v>4431</v>
      </c>
      <c r="H6765" s="784" t="s">
        <v>4431</v>
      </c>
      <c r="I6765" s="784" t="s">
        <v>5942</v>
      </c>
    </row>
    <row r="6766" spans="1:9" hidden="1">
      <c r="A6766" t="str">
        <f>Table_wabobpsvr_AzureCalc_AzureCalcRateCard[[#This Row],[ServiceName]]&amp;Table_wabobpsvr_AzureCalc_AzureCalcRateCard[[#This Row],[Price_Level]]&amp;Table_wabobpsvr_AzureCalc_AzureCalcRateCard[[#This Row],[Region]]</f>
        <v>SQL Premium P2 Database DaysA12</v>
      </c>
      <c r="B6766">
        <v>12</v>
      </c>
      <c r="C6766" t="s">
        <v>338</v>
      </c>
      <c r="D6766" t="s">
        <v>181</v>
      </c>
      <c r="E6766">
        <v>24.747</v>
      </c>
      <c r="F6766" t="s">
        <v>782</v>
      </c>
      <c r="G6766" s="784" t="s">
        <v>2020</v>
      </c>
      <c r="H6766" s="784" t="s">
        <v>2021</v>
      </c>
      <c r="I6766" s="784" t="s">
        <v>5942</v>
      </c>
    </row>
    <row r="6767" spans="1:9" hidden="1">
      <c r="A6767" t="str">
        <f>Table_wabobpsvr_AzureCalc_AzureCalcRateCard[[#This Row],[ServiceName]]&amp;Table_wabobpsvr_AzureCalc_AzureCalcRateCard[[#This Row],[Price_Level]]&amp;Table_wabobpsvr_AzureCalc_AzureCalcRateCard[[#This Row],[Region]]</f>
        <v>SQL Premium P2 Database DaysB12</v>
      </c>
      <c r="B6767">
        <v>12</v>
      </c>
      <c r="C6767" t="s">
        <v>338</v>
      </c>
      <c r="D6767" t="s">
        <v>182</v>
      </c>
      <c r="E6767">
        <v>23.73</v>
      </c>
      <c r="F6767" t="s">
        <v>782</v>
      </c>
      <c r="G6767" s="784" t="s">
        <v>2020</v>
      </c>
      <c r="H6767" s="784" t="s">
        <v>2021</v>
      </c>
      <c r="I6767" s="784" t="s">
        <v>5942</v>
      </c>
    </row>
    <row r="6768" spans="1:9" hidden="1">
      <c r="A6768" t="str">
        <f>Table_wabobpsvr_AzureCalc_AzureCalcRateCard[[#This Row],[ServiceName]]&amp;Table_wabobpsvr_AzureCalc_AzureCalcRateCard[[#This Row],[Price_Level]]&amp;Table_wabobpsvr_AzureCalc_AzureCalcRateCard[[#This Row],[Region]]</f>
        <v>SQL Premium P2 Database DaysC12</v>
      </c>
      <c r="B6768">
        <v>12</v>
      </c>
      <c r="C6768" t="s">
        <v>338</v>
      </c>
      <c r="D6768" t="s">
        <v>184</v>
      </c>
      <c r="E6768">
        <v>22.713000000000001</v>
      </c>
      <c r="F6768" t="s">
        <v>782</v>
      </c>
      <c r="G6768" s="784" t="s">
        <v>2020</v>
      </c>
      <c r="H6768" s="784" t="s">
        <v>2021</v>
      </c>
      <c r="I6768" s="784" t="s">
        <v>5942</v>
      </c>
    </row>
    <row r="6769" spans="1:9" hidden="1">
      <c r="A6769" t="str">
        <f>Table_wabobpsvr_AzureCalc_AzureCalcRateCard[[#This Row],[ServiceName]]&amp;Table_wabobpsvr_AzureCalc_AzureCalcRateCard[[#This Row],[Price_Level]]&amp;Table_wabobpsvr_AzureCalc_AzureCalcRateCard[[#This Row],[Region]]</f>
        <v>SQL Premium P2 Database DaysD12</v>
      </c>
      <c r="B6769">
        <v>12</v>
      </c>
      <c r="C6769" t="s">
        <v>338</v>
      </c>
      <c r="D6769" t="s">
        <v>183</v>
      </c>
      <c r="E6769">
        <v>21.696000000000002</v>
      </c>
      <c r="F6769" t="s">
        <v>782</v>
      </c>
      <c r="G6769" s="784" t="s">
        <v>2020</v>
      </c>
      <c r="H6769" s="784" t="s">
        <v>2021</v>
      </c>
      <c r="I6769" s="784" t="s">
        <v>5942</v>
      </c>
    </row>
    <row r="6770" spans="1:9" hidden="1">
      <c r="A6770" t="str">
        <f>Table_wabobpsvr_AzureCalc_AzureCalcRateCard[[#This Row],[ServiceName]]&amp;Table_wabobpsvr_AzureCalc_AzureCalcRateCard[[#This Row],[Price_Level]]&amp;Table_wabobpsvr_AzureCalc_AzureCalcRateCard[[#This Row],[Region]]</f>
        <v>SQL Premium P2 Database DaysMOSP13</v>
      </c>
      <c r="B6770">
        <v>13</v>
      </c>
      <c r="C6770" t="s">
        <v>338</v>
      </c>
      <c r="D6770" t="s">
        <v>627</v>
      </c>
      <c r="E6770">
        <v>36.299999999999997</v>
      </c>
      <c r="F6770" t="s">
        <v>782</v>
      </c>
      <c r="G6770" s="784" t="s">
        <v>4431</v>
      </c>
      <c r="H6770" s="784" t="s">
        <v>4431</v>
      </c>
      <c r="I6770" s="784" t="s">
        <v>5943</v>
      </c>
    </row>
    <row r="6771" spans="1:9" hidden="1">
      <c r="A6771" t="str">
        <f>Table_wabobpsvr_AzureCalc_AzureCalcRateCard[[#This Row],[ServiceName]]&amp;Table_wabobpsvr_AzureCalc_AzureCalcRateCard[[#This Row],[Price_Level]]&amp;Table_wabobpsvr_AzureCalc_AzureCalcRateCard[[#This Row],[Region]]</f>
        <v>SQL Premium P2 Database DaysA13</v>
      </c>
      <c r="B6771">
        <v>13</v>
      </c>
      <c r="C6771" t="s">
        <v>338</v>
      </c>
      <c r="D6771" t="s">
        <v>181</v>
      </c>
      <c r="E6771">
        <v>26.498999999999999</v>
      </c>
      <c r="F6771" t="s">
        <v>782</v>
      </c>
      <c r="G6771" s="784" t="s">
        <v>2022</v>
      </c>
      <c r="H6771" s="784" t="s">
        <v>2023</v>
      </c>
      <c r="I6771" s="784" t="s">
        <v>5943</v>
      </c>
    </row>
    <row r="6772" spans="1:9" hidden="1">
      <c r="A6772" t="str">
        <f>Table_wabobpsvr_AzureCalc_AzureCalcRateCard[[#This Row],[ServiceName]]&amp;Table_wabobpsvr_AzureCalc_AzureCalcRateCard[[#This Row],[Price_Level]]&amp;Table_wabobpsvr_AzureCalc_AzureCalcRateCard[[#This Row],[Region]]</f>
        <v>SQL Premium P2 Database DaysB13</v>
      </c>
      <c r="B6772">
        <v>13</v>
      </c>
      <c r="C6772" t="s">
        <v>338</v>
      </c>
      <c r="D6772" t="s">
        <v>182</v>
      </c>
      <c r="E6772">
        <v>25.41</v>
      </c>
      <c r="F6772" t="s">
        <v>782</v>
      </c>
      <c r="G6772" s="784" t="s">
        <v>2022</v>
      </c>
      <c r="H6772" s="784" t="s">
        <v>2023</v>
      </c>
      <c r="I6772" s="784" t="s">
        <v>5943</v>
      </c>
    </row>
    <row r="6773" spans="1:9" hidden="1">
      <c r="A6773" t="str">
        <f>Table_wabobpsvr_AzureCalc_AzureCalcRateCard[[#This Row],[ServiceName]]&amp;Table_wabobpsvr_AzureCalc_AzureCalcRateCard[[#This Row],[Price_Level]]&amp;Table_wabobpsvr_AzureCalc_AzureCalcRateCard[[#This Row],[Region]]</f>
        <v>SQL Premium P2 Database DaysC13</v>
      </c>
      <c r="B6773">
        <v>13</v>
      </c>
      <c r="C6773" t="s">
        <v>338</v>
      </c>
      <c r="D6773" t="s">
        <v>184</v>
      </c>
      <c r="E6773">
        <v>24.321000000000002</v>
      </c>
      <c r="F6773" t="s">
        <v>782</v>
      </c>
      <c r="G6773" s="784" t="s">
        <v>2022</v>
      </c>
      <c r="H6773" s="784" t="s">
        <v>2023</v>
      </c>
      <c r="I6773" s="784" t="s">
        <v>5943</v>
      </c>
    </row>
    <row r="6774" spans="1:9" hidden="1">
      <c r="A6774" t="str">
        <f>Table_wabobpsvr_AzureCalc_AzureCalcRateCard[[#This Row],[ServiceName]]&amp;Table_wabobpsvr_AzureCalc_AzureCalcRateCard[[#This Row],[Price_Level]]&amp;Table_wabobpsvr_AzureCalc_AzureCalcRateCard[[#This Row],[Region]]</f>
        <v>SQL Premium P2 Database DaysD13</v>
      </c>
      <c r="B6774">
        <v>13</v>
      </c>
      <c r="C6774" t="s">
        <v>338</v>
      </c>
      <c r="D6774" t="s">
        <v>183</v>
      </c>
      <c r="E6774">
        <v>23.231999999999999</v>
      </c>
      <c r="F6774" t="s">
        <v>782</v>
      </c>
      <c r="G6774" s="784" t="s">
        <v>2022</v>
      </c>
      <c r="H6774" s="784" t="s">
        <v>2023</v>
      </c>
      <c r="I6774" s="784" t="s">
        <v>5943</v>
      </c>
    </row>
    <row r="6775" spans="1:9" hidden="1">
      <c r="A6775" s="784" t="str">
        <f>Table_wabobpsvr_AzureCalc_AzureCalcRateCard[[#This Row],[ServiceName]]&amp;Table_wabobpsvr_AzureCalc_AzureCalcRateCard[[#This Row],[Price_Level]]&amp;Table_wabobpsvr_AzureCalc_AzureCalcRateCard[[#This Row],[Region]]</f>
        <v>Premium P6 Secondary Geo Database HoursMOSP11</v>
      </c>
      <c r="B6775" s="784">
        <v>11</v>
      </c>
      <c r="C6775" s="784" t="s">
        <v>91</v>
      </c>
      <c r="D6775" s="784" t="s">
        <v>627</v>
      </c>
      <c r="E6775" s="784">
        <v>4.2379166666666697</v>
      </c>
      <c r="F6775" s="784" t="s">
        <v>7380</v>
      </c>
      <c r="G6775" s="784" t="s">
        <v>4431</v>
      </c>
      <c r="H6775" s="784" t="s">
        <v>4431</v>
      </c>
      <c r="I6775" s="784" t="s">
        <v>5955</v>
      </c>
    </row>
    <row r="6776" spans="1:9" hidden="1">
      <c r="A6776" s="784" t="str">
        <f>Table_wabobpsvr_AzureCalc_AzureCalcRateCard[[#This Row],[ServiceName]]&amp;Table_wabobpsvr_AzureCalc_AzureCalcRateCard[[#This Row],[Price_Level]]&amp;Table_wabobpsvr_AzureCalc_AzureCalcRateCard[[#This Row],[Region]]</f>
        <v>Premium P6 Secondary Geo Database HoursMOSP12</v>
      </c>
      <c r="B6776" s="784">
        <v>12</v>
      </c>
      <c r="C6776" s="784" t="s">
        <v>91</v>
      </c>
      <c r="D6776" s="784" t="s">
        <v>627</v>
      </c>
      <c r="E6776" s="784">
        <v>4.2379166666666697</v>
      </c>
      <c r="F6776" s="784" t="s">
        <v>7380</v>
      </c>
      <c r="G6776" s="784" t="s">
        <v>4431</v>
      </c>
      <c r="H6776" s="784" t="s">
        <v>4431</v>
      </c>
      <c r="I6776" s="784" t="s">
        <v>5957</v>
      </c>
    </row>
    <row r="6777" spans="1:9" hidden="1">
      <c r="A6777" s="784" t="str">
        <f>Table_wabobpsvr_AzureCalc_AzureCalcRateCard[[#This Row],[ServiceName]]&amp;Table_wabobpsvr_AzureCalc_AzureCalcRateCard[[#This Row],[Price_Level]]&amp;Table_wabobpsvr_AzureCalc_AzureCalcRateCard[[#This Row],[Region]]</f>
        <v>SQL DB Premium P6 Database HoursB15</v>
      </c>
      <c r="B6777" s="784">
        <v>15</v>
      </c>
      <c r="C6777" s="784" t="s">
        <v>91</v>
      </c>
      <c r="D6777" s="784" t="s">
        <v>182</v>
      </c>
      <c r="E6777" s="784">
        <v>5.17</v>
      </c>
      <c r="F6777" s="784" t="s">
        <v>7383</v>
      </c>
      <c r="G6777" s="784" t="s">
        <v>3332</v>
      </c>
      <c r="H6777" s="784" t="s">
        <v>5610</v>
      </c>
      <c r="I6777" s="784" t="s">
        <v>5611</v>
      </c>
    </row>
    <row r="6778" spans="1:9" hidden="1">
      <c r="A6778" s="784" t="str">
        <f>Table_wabobpsvr_AzureCalc_AzureCalcRateCard[[#This Row],[ServiceName]]&amp;Table_wabobpsvr_AzureCalc_AzureCalcRateCard[[#This Row],[Price_Level]]&amp;Table_wabobpsvr_AzureCalc_AzureCalcRateCard[[#This Row],[Region]]</f>
        <v>SQL DB Premium P6 Database HoursB16</v>
      </c>
      <c r="B6778" s="784">
        <v>16</v>
      </c>
      <c r="C6778" s="784" t="s">
        <v>91</v>
      </c>
      <c r="D6778" s="784" t="s">
        <v>182</v>
      </c>
      <c r="E6778" s="784">
        <v>5.17</v>
      </c>
      <c r="F6778" s="784" t="s">
        <v>7383</v>
      </c>
      <c r="G6778" s="784" t="s">
        <v>3285</v>
      </c>
      <c r="H6778" s="784" t="s">
        <v>5612</v>
      </c>
      <c r="I6778" s="784" t="s">
        <v>5613</v>
      </c>
    </row>
    <row r="6779" spans="1:9" hidden="1">
      <c r="A6779" s="784" t="str">
        <f>Table_wabobpsvr_AzureCalc_AzureCalcRateCard[[#This Row],[ServiceName]]&amp;Table_wabobpsvr_AzureCalc_AzureCalcRateCard[[#This Row],[Price_Level]]&amp;Table_wabobpsvr_AzureCalc_AzureCalcRateCard[[#This Row],[Region]]</f>
        <v>SQL DB Premium P6 Database HoursB13</v>
      </c>
      <c r="B6779" s="784">
        <v>13</v>
      </c>
      <c r="C6779" s="784" t="s">
        <v>91</v>
      </c>
      <c r="D6779" s="784" t="s">
        <v>182</v>
      </c>
      <c r="E6779" s="784">
        <v>5.6870000000000003</v>
      </c>
      <c r="F6779" s="784" t="s">
        <v>7383</v>
      </c>
      <c r="G6779" s="784" t="s">
        <v>2027</v>
      </c>
      <c r="H6779" s="784" t="s">
        <v>5614</v>
      </c>
      <c r="I6779" s="784" t="s">
        <v>5615</v>
      </c>
    </row>
    <row r="6780" spans="1:9" hidden="1">
      <c r="A6780" t="str">
        <f>Table_wabobpsvr_AzureCalc_AzureCalcRateCard[[#This Row],[ServiceName]]&amp;Table_wabobpsvr_AzureCalc_AzureCalcRateCard[[#This Row],[Price_Level]]&amp;Table_wabobpsvr_AzureCalc_AzureCalcRateCard[[#This Row],[Region]]</f>
        <v>SQL DB Premium P6 Database HoursB11</v>
      </c>
      <c r="B6780">
        <v>11</v>
      </c>
      <c r="C6780" t="s">
        <v>91</v>
      </c>
      <c r="D6780" t="s">
        <v>182</v>
      </c>
      <c r="E6780">
        <v>5.3109999999999999</v>
      </c>
      <c r="F6780" t="s">
        <v>7383</v>
      </c>
      <c r="G6780" s="784" t="s">
        <v>2025</v>
      </c>
      <c r="H6780" s="784" t="s">
        <v>5616</v>
      </c>
      <c r="I6780" s="784" t="s">
        <v>5617</v>
      </c>
    </row>
    <row r="6781" spans="1:9" hidden="1">
      <c r="A6781" t="str">
        <f>Table_wabobpsvr_AzureCalc_AzureCalcRateCard[[#This Row],[ServiceName]]&amp;Table_wabobpsvr_AzureCalc_AzureCalcRateCard[[#This Row],[Price_Level]]&amp;Table_wabobpsvr_AzureCalc_AzureCalcRateCard[[#This Row],[Region]]</f>
        <v>SQL DB Premium P6 Database HoursB12</v>
      </c>
      <c r="B6781">
        <v>12</v>
      </c>
      <c r="C6781" t="s">
        <v>91</v>
      </c>
      <c r="D6781" t="s">
        <v>182</v>
      </c>
      <c r="E6781">
        <v>5.3109999999999999</v>
      </c>
      <c r="F6781" t="s">
        <v>7383</v>
      </c>
      <c r="G6781" s="784" t="s">
        <v>2026</v>
      </c>
      <c r="H6781" s="784" t="s">
        <v>5618</v>
      </c>
      <c r="I6781" s="784" t="s">
        <v>5619</v>
      </c>
    </row>
    <row r="6782" spans="1:9" hidden="1">
      <c r="A6782" t="str">
        <f>Table_wabobpsvr_AzureCalc_AzureCalcRateCard[[#This Row],[ServiceName]]&amp;Table_wabobpsvr_AzureCalc_AzureCalcRateCard[[#This Row],[Price_Level]]&amp;Table_wabobpsvr_AzureCalc_AzureCalcRateCard[[#This Row],[Region]]</f>
        <v>SQL DB Premium P6 Database HoursB14</v>
      </c>
      <c r="B6782">
        <v>14</v>
      </c>
      <c r="C6782" t="s">
        <v>91</v>
      </c>
      <c r="D6782" t="s">
        <v>182</v>
      </c>
      <c r="E6782">
        <v>5.875</v>
      </c>
      <c r="F6782" t="s">
        <v>7383</v>
      </c>
      <c r="G6782" s="784" t="s">
        <v>3307</v>
      </c>
      <c r="H6782" s="784" t="s">
        <v>7355</v>
      </c>
      <c r="I6782" s="784" t="s">
        <v>7354</v>
      </c>
    </row>
    <row r="6783" spans="1:9" hidden="1">
      <c r="A6783" t="str">
        <f>Table_wabobpsvr_AzureCalc_AzureCalcRateCard[[#This Row],[ServiceName]]&amp;Table_wabobpsvr_AzureCalc_AzureCalcRateCard[[#This Row],[Price_Level]]&amp;Table_wabobpsvr_AzureCalc_AzureCalcRateCard[[#This Row],[Region]]</f>
        <v>SQL DB Premium P6 Database HoursB</v>
      </c>
      <c r="C6783" t="s">
        <v>91</v>
      </c>
      <c r="D6783" t="s">
        <v>182</v>
      </c>
      <c r="E6783">
        <v>4.7</v>
      </c>
      <c r="F6783" t="s">
        <v>7383</v>
      </c>
      <c r="G6783" s="784" t="s">
        <v>2024</v>
      </c>
      <c r="H6783" s="784" t="s">
        <v>5620</v>
      </c>
      <c r="I6783" s="784" t="s">
        <v>5621</v>
      </c>
    </row>
    <row r="6784" spans="1:9" hidden="1">
      <c r="A6784" t="str">
        <f>Table_wabobpsvr_AzureCalc_AzureCalcRateCard[[#This Row],[ServiceName]]&amp;Table_wabobpsvr_AzureCalc_AzureCalcRateCard[[#This Row],[Price_Level]]&amp;Table_wabobpsvr_AzureCalc_AzureCalcRateCard[[#This Row],[Region]]</f>
        <v>Premium Medium App Service HoursD14</v>
      </c>
      <c r="B6784">
        <v>14</v>
      </c>
      <c r="C6784" t="s">
        <v>91</v>
      </c>
      <c r="D6784" t="s">
        <v>183</v>
      </c>
      <c r="E6784">
        <v>999999</v>
      </c>
      <c r="F6784" t="s">
        <v>4663</v>
      </c>
      <c r="G6784" s="784" t="s">
        <v>4431</v>
      </c>
      <c r="H6784" s="784" t="s">
        <v>4431</v>
      </c>
      <c r="I6784" s="784" t="s">
        <v>4431</v>
      </c>
    </row>
    <row r="6785" spans="1:9" hidden="1">
      <c r="A6785" t="str">
        <f>Table_wabobpsvr_AzureCalc_AzureCalcRateCard[[#This Row],[ServiceName]]&amp;Table_wabobpsvr_AzureCalc_AzureCalcRateCard[[#This Row],[Price_Level]]&amp;Table_wabobpsvr_AzureCalc_AzureCalcRateCard[[#This Row],[Region]]</f>
        <v>Premium Large App Service HoursMOSP14</v>
      </c>
      <c r="B6785">
        <v>14</v>
      </c>
      <c r="C6785" t="s">
        <v>91</v>
      </c>
      <c r="D6785" t="s">
        <v>627</v>
      </c>
      <c r="E6785">
        <v>999999</v>
      </c>
      <c r="F6785" t="s">
        <v>4661</v>
      </c>
      <c r="G6785" s="784" t="s">
        <v>4431</v>
      </c>
      <c r="H6785" s="784" t="s">
        <v>4431</v>
      </c>
      <c r="I6785" s="784" t="s">
        <v>4431</v>
      </c>
    </row>
    <row r="6786" spans="1:9" hidden="1">
      <c r="A6786" t="str">
        <f>Table_wabobpsvr_AzureCalc_AzureCalcRateCard[[#This Row],[ServiceName]]&amp;Table_wabobpsvr_AzureCalc_AzureCalcRateCard[[#This Row],[Price_Level]]&amp;Table_wabobpsvr_AzureCalc_AzureCalcRateCard[[#This Row],[Region]]</f>
        <v>Premium Large App Service HoursA14</v>
      </c>
      <c r="B6786">
        <v>14</v>
      </c>
      <c r="C6786" t="s">
        <v>91</v>
      </c>
      <c r="D6786" t="s">
        <v>181</v>
      </c>
      <c r="E6786">
        <v>999999</v>
      </c>
      <c r="F6786" t="s">
        <v>4661</v>
      </c>
      <c r="G6786" s="784" t="s">
        <v>4431</v>
      </c>
      <c r="H6786" s="784" t="s">
        <v>4431</v>
      </c>
      <c r="I6786" s="784" t="s">
        <v>4431</v>
      </c>
    </row>
    <row r="6787" spans="1:9" hidden="1">
      <c r="A6787" t="str">
        <f>Table_wabobpsvr_AzureCalc_AzureCalcRateCard[[#This Row],[ServiceName]]&amp;Table_wabobpsvr_AzureCalc_AzureCalcRateCard[[#This Row],[Price_Level]]&amp;Table_wabobpsvr_AzureCalc_AzureCalcRateCard[[#This Row],[Region]]</f>
        <v>Premium Large App Service HoursB14</v>
      </c>
      <c r="B6787">
        <v>14</v>
      </c>
      <c r="C6787" t="s">
        <v>91</v>
      </c>
      <c r="D6787" t="s">
        <v>182</v>
      </c>
      <c r="E6787">
        <v>999999</v>
      </c>
      <c r="F6787" t="s">
        <v>4661</v>
      </c>
      <c r="G6787" s="784" t="s">
        <v>4431</v>
      </c>
      <c r="H6787" s="784" t="s">
        <v>4431</v>
      </c>
      <c r="I6787" s="784" t="s">
        <v>4431</v>
      </c>
    </row>
    <row r="6788" spans="1:9" hidden="1">
      <c r="A6788" t="str">
        <f>Table_wabobpsvr_AzureCalc_AzureCalcRateCard[[#This Row],[ServiceName]]&amp;Table_wabobpsvr_AzureCalc_AzureCalcRateCard[[#This Row],[Price_Level]]&amp;Table_wabobpsvr_AzureCalc_AzureCalcRateCard[[#This Row],[Region]]</f>
        <v>Premium Large App Service HoursC14</v>
      </c>
      <c r="B6788">
        <v>14</v>
      </c>
      <c r="C6788" t="s">
        <v>91</v>
      </c>
      <c r="D6788" t="s">
        <v>184</v>
      </c>
      <c r="E6788">
        <v>999999</v>
      </c>
      <c r="F6788" t="s">
        <v>4661</v>
      </c>
      <c r="G6788" s="784" t="s">
        <v>4431</v>
      </c>
      <c r="H6788" s="784" t="s">
        <v>4431</v>
      </c>
      <c r="I6788" s="784" t="s">
        <v>4431</v>
      </c>
    </row>
    <row r="6789" spans="1:9" hidden="1">
      <c r="A6789" t="str">
        <f>Table_wabobpsvr_AzureCalc_AzureCalcRateCard[[#This Row],[ServiceName]]&amp;Table_wabobpsvr_AzureCalc_AzureCalcRateCard[[#This Row],[Price_Level]]&amp;Table_wabobpsvr_AzureCalc_AzureCalcRateCard[[#This Row],[Region]]</f>
        <v>A10 VM (Windows)C14</v>
      </c>
      <c r="B6789">
        <v>14</v>
      </c>
      <c r="C6789" t="s">
        <v>4431</v>
      </c>
      <c r="D6789" t="s">
        <v>184</v>
      </c>
      <c r="E6789">
        <v>999999</v>
      </c>
      <c r="F6789" t="s">
        <v>1284</v>
      </c>
      <c r="G6789" s="784" t="s">
        <v>4431</v>
      </c>
      <c r="H6789" s="784" t="s">
        <v>4431</v>
      </c>
      <c r="I6789" s="784" t="s">
        <v>4431</v>
      </c>
    </row>
    <row r="6790" spans="1:9" hidden="1">
      <c r="A6790" s="784" t="str">
        <f>Table_wabobpsvr_AzureCalc_AzureCalcRateCard[[#This Row],[ServiceName]]&amp;Table_wabobpsvr_AzureCalc_AzureCalcRateCard[[#This Row],[Price_Level]]&amp;Table_wabobpsvr_AzureCalc_AzureCalcRateCard[[#This Row],[Region]]</f>
        <v>A10 VM (Windows)D14</v>
      </c>
      <c r="B6790" s="784">
        <v>14</v>
      </c>
      <c r="C6790" s="784" t="s">
        <v>4431</v>
      </c>
      <c r="D6790" s="784" t="s">
        <v>183</v>
      </c>
      <c r="E6790" s="784">
        <v>999999</v>
      </c>
      <c r="F6790" s="784" t="s">
        <v>1284</v>
      </c>
      <c r="G6790" s="784" t="s">
        <v>4431</v>
      </c>
      <c r="H6790" s="784" t="s">
        <v>4431</v>
      </c>
      <c r="I6790" s="784" t="s">
        <v>4431</v>
      </c>
    </row>
    <row r="6791" spans="1:9" hidden="1">
      <c r="A6791" s="784" t="str">
        <f>Table_wabobpsvr_AzureCalc_AzureCalcRateCard[[#This Row],[ServiceName]]&amp;Table_wabobpsvr_AzureCalc_AzureCalcRateCard[[#This Row],[Price_Level]]&amp;Table_wabobpsvr_AzureCalc_AzureCalcRateCard[[#This Row],[Region]]</f>
        <v>A11 VM (Windows)A14</v>
      </c>
      <c r="B6791" s="784">
        <v>14</v>
      </c>
      <c r="C6791" s="784" t="s">
        <v>4431</v>
      </c>
      <c r="D6791" s="784" t="s">
        <v>181</v>
      </c>
      <c r="E6791" s="784">
        <v>999999</v>
      </c>
      <c r="F6791" s="784" t="s">
        <v>1274</v>
      </c>
      <c r="G6791" s="784" t="s">
        <v>4431</v>
      </c>
      <c r="H6791" s="784" t="s">
        <v>4431</v>
      </c>
      <c r="I6791" s="784" t="s">
        <v>4431</v>
      </c>
    </row>
    <row r="6792" spans="1:9" hidden="1">
      <c r="A6792" s="784" t="str">
        <f>Table_wabobpsvr_AzureCalc_AzureCalcRateCard[[#This Row],[ServiceName]]&amp;Table_wabobpsvr_AzureCalc_AzureCalcRateCard[[#This Row],[Price_Level]]&amp;Table_wabobpsvr_AzureCalc_AzureCalcRateCard[[#This Row],[Region]]</f>
        <v>A11 VM (Windows)B14</v>
      </c>
      <c r="B6792" s="784">
        <v>14</v>
      </c>
      <c r="C6792" s="784" t="s">
        <v>4431</v>
      </c>
      <c r="D6792" s="784" t="s">
        <v>182</v>
      </c>
      <c r="E6792" s="784">
        <v>999999</v>
      </c>
      <c r="F6792" s="784" t="s">
        <v>1274</v>
      </c>
      <c r="G6792" s="784" t="s">
        <v>4431</v>
      </c>
      <c r="H6792" s="784" t="s">
        <v>4431</v>
      </c>
      <c r="I6792" s="784" t="s">
        <v>4431</v>
      </c>
    </row>
    <row r="6793" spans="1:9" hidden="1">
      <c r="A6793" s="784" t="str">
        <f>Table_wabobpsvr_AzureCalc_AzureCalcRateCard[[#This Row],[ServiceName]]&amp;Table_wabobpsvr_AzureCalc_AzureCalcRateCard[[#This Row],[Price_Level]]&amp;Table_wabobpsvr_AzureCalc_AzureCalcRateCard[[#This Row],[Region]]</f>
        <v>SQL Basic Database DaysMOSP</v>
      </c>
      <c r="B6793" s="784"/>
      <c r="C6793" s="784" t="s">
        <v>338</v>
      </c>
      <c r="D6793" s="784" t="s">
        <v>627</v>
      </c>
      <c r="E6793" s="784">
        <v>8.0500000000000002E-2</v>
      </c>
      <c r="F6793" s="784" t="s">
        <v>779</v>
      </c>
      <c r="G6793" s="784" t="s">
        <v>4431</v>
      </c>
      <c r="H6793" s="784" t="s">
        <v>4431</v>
      </c>
      <c r="I6793" s="784" t="s">
        <v>5958</v>
      </c>
    </row>
    <row r="6794" spans="1:9" hidden="1">
      <c r="A6794" s="784" t="str">
        <f>Table_wabobpsvr_AzureCalc_AzureCalcRateCard[[#This Row],[ServiceName]]&amp;Table_wabobpsvr_AzureCalc_AzureCalcRateCard[[#This Row],[Price_Level]]&amp;Table_wabobpsvr_AzureCalc_AzureCalcRateCard[[#This Row],[Region]]</f>
        <v>SQL Basic Database DaysA</v>
      </c>
      <c r="B6794" s="784"/>
      <c r="C6794" s="784" t="s">
        <v>338</v>
      </c>
      <c r="D6794" s="784" t="s">
        <v>181</v>
      </c>
      <c r="E6794" s="784">
        <v>5.8764999999999998E-2</v>
      </c>
      <c r="F6794" s="784" t="s">
        <v>779</v>
      </c>
      <c r="G6794" s="784" t="s">
        <v>1870</v>
      </c>
      <c r="H6794" s="784" t="s">
        <v>1871</v>
      </c>
      <c r="I6794" s="784" t="s">
        <v>5958</v>
      </c>
    </row>
    <row r="6795" spans="1:9" hidden="1">
      <c r="A6795" t="str">
        <f>Table_wabobpsvr_AzureCalc_AzureCalcRateCard[[#This Row],[ServiceName]]&amp;Table_wabobpsvr_AzureCalc_AzureCalcRateCard[[#This Row],[Price_Level]]&amp;Table_wabobpsvr_AzureCalc_AzureCalcRateCard[[#This Row],[Region]]</f>
        <v>SQL Basic Database DaysB</v>
      </c>
      <c r="C6795" t="s">
        <v>338</v>
      </c>
      <c r="D6795" t="s">
        <v>182</v>
      </c>
      <c r="E6795">
        <v>5.6349999999999997E-2</v>
      </c>
      <c r="F6795" t="s">
        <v>779</v>
      </c>
      <c r="G6795" s="784" t="s">
        <v>1870</v>
      </c>
      <c r="H6795" s="784" t="s">
        <v>1871</v>
      </c>
      <c r="I6795" s="784" t="s">
        <v>5958</v>
      </c>
    </row>
    <row r="6796" spans="1:9" hidden="1">
      <c r="A6796" t="str">
        <f>Table_wabobpsvr_AzureCalc_AzureCalcRateCard[[#This Row],[ServiceName]]&amp;Table_wabobpsvr_AzureCalc_AzureCalcRateCard[[#This Row],[Price_Level]]&amp;Table_wabobpsvr_AzureCalc_AzureCalcRateCard[[#This Row],[Region]]</f>
        <v>SQL Database WebC11</v>
      </c>
      <c r="B6796">
        <v>11</v>
      </c>
      <c r="C6796" t="s">
        <v>594</v>
      </c>
      <c r="D6796" t="s">
        <v>184</v>
      </c>
      <c r="E6796">
        <v>7.5634290000000002</v>
      </c>
      <c r="F6796" t="s">
        <v>780</v>
      </c>
      <c r="G6796" s="784" t="s">
        <v>1874</v>
      </c>
      <c r="H6796" s="784" t="s">
        <v>1875</v>
      </c>
      <c r="I6796" s="784" t="s">
        <v>5959</v>
      </c>
    </row>
    <row r="6797" spans="1:9" hidden="1">
      <c r="A6797" t="str">
        <f>Table_wabobpsvr_AzureCalc_AzureCalcRateCard[[#This Row],[ServiceName]]&amp;Table_wabobpsvr_AzureCalc_AzureCalcRateCard[[#This Row],[Price_Level]]&amp;Table_wabobpsvr_AzureCalc_AzureCalcRateCard[[#This Row],[Region]]</f>
        <v>SQL Database WebD11</v>
      </c>
      <c r="B6797">
        <v>11</v>
      </c>
      <c r="C6797" t="s">
        <v>594</v>
      </c>
      <c r="D6797" t="s">
        <v>183</v>
      </c>
      <c r="E6797">
        <v>7.2247680000000001</v>
      </c>
      <c r="F6797" t="s">
        <v>780</v>
      </c>
      <c r="G6797" s="784" t="s">
        <v>1874</v>
      </c>
      <c r="H6797" s="784" t="s">
        <v>1875</v>
      </c>
      <c r="I6797" s="784" t="s">
        <v>5959</v>
      </c>
    </row>
    <row r="6798" spans="1:9" hidden="1">
      <c r="A6798" t="str">
        <f>Table_wabobpsvr_AzureCalc_AzureCalcRateCard[[#This Row],[ServiceName]]&amp;Table_wabobpsvr_AzureCalc_AzureCalcRateCard[[#This Row],[Price_Level]]&amp;Table_wabobpsvr_AzureCalc_AzureCalcRateCard[[#This Row],[Region]]</f>
        <v>SQL Database WebMOSP12</v>
      </c>
      <c r="B6798">
        <v>12</v>
      </c>
      <c r="C6798" t="s">
        <v>594</v>
      </c>
      <c r="D6798" t="s">
        <v>627</v>
      </c>
      <c r="E6798">
        <v>11.2887</v>
      </c>
      <c r="F6798" t="s">
        <v>780</v>
      </c>
      <c r="G6798" s="784" t="s">
        <v>4431</v>
      </c>
      <c r="H6798" s="784" t="s">
        <v>4431</v>
      </c>
      <c r="I6798" s="784" t="s">
        <v>5960</v>
      </c>
    </row>
    <row r="6799" spans="1:9" hidden="1">
      <c r="A6799" t="str">
        <f>Table_wabobpsvr_AzureCalc_AzureCalcRateCard[[#This Row],[ServiceName]]&amp;Table_wabobpsvr_AzureCalc_AzureCalcRateCard[[#This Row],[Price_Level]]&amp;Table_wabobpsvr_AzureCalc_AzureCalcRateCard[[#This Row],[Region]]</f>
        <v>SQL Database WebA12</v>
      </c>
      <c r="B6799">
        <v>12</v>
      </c>
      <c r="C6799" t="s">
        <v>594</v>
      </c>
      <c r="D6799" t="s">
        <v>181</v>
      </c>
      <c r="E6799">
        <v>8.2407509999999995</v>
      </c>
      <c r="F6799" t="s">
        <v>780</v>
      </c>
      <c r="G6799" s="784" t="s">
        <v>2028</v>
      </c>
      <c r="H6799" s="784" t="s">
        <v>2029</v>
      </c>
      <c r="I6799" s="784" t="s">
        <v>5960</v>
      </c>
    </row>
    <row r="6800" spans="1:9" hidden="1">
      <c r="A6800" t="str">
        <f>Table_wabobpsvr_AzureCalc_AzureCalcRateCard[[#This Row],[ServiceName]]&amp;Table_wabobpsvr_AzureCalc_AzureCalcRateCard[[#This Row],[Price_Level]]&amp;Table_wabobpsvr_AzureCalc_AzureCalcRateCard[[#This Row],[Region]]</f>
        <v>SQL Database WebB12</v>
      </c>
      <c r="B6800">
        <v>12</v>
      </c>
      <c r="C6800" t="s">
        <v>594</v>
      </c>
      <c r="D6800" t="s">
        <v>182</v>
      </c>
      <c r="E6800">
        <v>7.9020900000000003</v>
      </c>
      <c r="F6800" t="s">
        <v>780</v>
      </c>
      <c r="G6800" s="784" t="s">
        <v>2028</v>
      </c>
      <c r="H6800" s="784" t="s">
        <v>2029</v>
      </c>
      <c r="I6800" s="784" t="s">
        <v>5960</v>
      </c>
    </row>
    <row r="6801" spans="1:9" hidden="1">
      <c r="A6801" t="str">
        <f>Table_wabobpsvr_AzureCalc_AzureCalcRateCard[[#This Row],[ServiceName]]&amp;Table_wabobpsvr_AzureCalc_AzureCalcRateCard[[#This Row],[Price_Level]]&amp;Table_wabobpsvr_AzureCalc_AzureCalcRateCard[[#This Row],[Region]]</f>
        <v>SQL Database WebC12</v>
      </c>
      <c r="B6801">
        <v>12</v>
      </c>
      <c r="C6801" t="s">
        <v>594</v>
      </c>
      <c r="D6801" t="s">
        <v>184</v>
      </c>
      <c r="E6801">
        <v>7.5634290000000002</v>
      </c>
      <c r="F6801" t="s">
        <v>780</v>
      </c>
      <c r="G6801" s="784" t="s">
        <v>2028</v>
      </c>
      <c r="H6801" s="784" t="s">
        <v>2029</v>
      </c>
      <c r="I6801" s="784" t="s">
        <v>5960</v>
      </c>
    </row>
    <row r="6802" spans="1:9" hidden="1">
      <c r="A6802" t="str">
        <f>Table_wabobpsvr_AzureCalc_AzureCalcRateCard[[#This Row],[ServiceName]]&amp;Table_wabobpsvr_AzureCalc_AzureCalcRateCard[[#This Row],[Price_Level]]&amp;Table_wabobpsvr_AzureCalc_AzureCalcRateCard[[#This Row],[Region]]</f>
        <v>SQL Database WebD12</v>
      </c>
      <c r="B6802">
        <v>12</v>
      </c>
      <c r="C6802" t="s">
        <v>594</v>
      </c>
      <c r="D6802" t="s">
        <v>183</v>
      </c>
      <c r="E6802">
        <v>7.2247680000000001</v>
      </c>
      <c r="F6802" t="s">
        <v>780</v>
      </c>
      <c r="G6802" s="784" t="s">
        <v>2028</v>
      </c>
      <c r="H6802" s="784" t="s">
        <v>2029</v>
      </c>
      <c r="I6802" s="784" t="s">
        <v>5960</v>
      </c>
    </row>
    <row r="6803" spans="1:9" hidden="1">
      <c r="A6803" t="str">
        <f>Table_wabobpsvr_AzureCalc_AzureCalcRateCard[[#This Row],[ServiceName]]&amp;Table_wabobpsvr_AzureCalc_AzureCalcRateCard[[#This Row],[Price_Level]]&amp;Table_wabobpsvr_AzureCalc_AzureCalcRateCard[[#This Row],[Region]]</f>
        <v>SQL Database WebMOSP13</v>
      </c>
      <c r="B6803">
        <v>13</v>
      </c>
      <c r="C6803" t="s">
        <v>594</v>
      </c>
      <c r="D6803" t="s">
        <v>627</v>
      </c>
      <c r="E6803">
        <v>12.087899999999999</v>
      </c>
      <c r="F6803" t="s">
        <v>780</v>
      </c>
      <c r="G6803" s="784" t="s">
        <v>4431</v>
      </c>
      <c r="H6803" s="784" t="s">
        <v>4431</v>
      </c>
      <c r="I6803" s="784" t="s">
        <v>5961</v>
      </c>
    </row>
    <row r="6804" spans="1:9" hidden="1">
      <c r="A6804" t="str">
        <f>Table_wabobpsvr_AzureCalc_AzureCalcRateCard[[#This Row],[ServiceName]]&amp;Table_wabobpsvr_AzureCalc_AzureCalcRateCard[[#This Row],[Price_Level]]&amp;Table_wabobpsvr_AzureCalc_AzureCalcRateCard[[#This Row],[Region]]</f>
        <v>SQL Database WebA13</v>
      </c>
      <c r="B6804">
        <v>13</v>
      </c>
      <c r="C6804" t="s">
        <v>594</v>
      </c>
      <c r="D6804" t="s">
        <v>181</v>
      </c>
      <c r="E6804">
        <v>8.8241669999999992</v>
      </c>
      <c r="F6804" t="s">
        <v>780</v>
      </c>
      <c r="G6804" s="784" t="s">
        <v>2030</v>
      </c>
      <c r="H6804" s="784" t="s">
        <v>2031</v>
      </c>
      <c r="I6804" s="784" t="s">
        <v>5961</v>
      </c>
    </row>
    <row r="6805" spans="1:9" hidden="1">
      <c r="A6805" s="784" t="str">
        <f>Table_wabobpsvr_AzureCalc_AzureCalcRateCard[[#This Row],[ServiceName]]&amp;Table_wabobpsvr_AzureCalc_AzureCalcRateCard[[#This Row],[Price_Level]]&amp;Table_wabobpsvr_AzureCalc_AzureCalcRateCard[[#This Row],[Region]]</f>
        <v>SQL Database WebB13</v>
      </c>
      <c r="B6805" s="784">
        <v>13</v>
      </c>
      <c r="C6805" s="784" t="s">
        <v>594</v>
      </c>
      <c r="D6805" s="784" t="s">
        <v>182</v>
      </c>
      <c r="E6805" s="784">
        <v>8.4615299999999998</v>
      </c>
      <c r="F6805" s="784" t="s">
        <v>780</v>
      </c>
      <c r="G6805" s="784" t="s">
        <v>2030</v>
      </c>
      <c r="H6805" s="784" t="s">
        <v>2031</v>
      </c>
      <c r="I6805" s="784" t="s">
        <v>5961</v>
      </c>
    </row>
    <row r="6806" spans="1:9" hidden="1">
      <c r="A6806" s="784" t="str">
        <f>Table_wabobpsvr_AzureCalc_AzureCalcRateCard[[#This Row],[ServiceName]]&amp;Table_wabobpsvr_AzureCalc_AzureCalcRateCard[[#This Row],[Price_Level]]&amp;Table_wabobpsvr_AzureCalc_AzureCalcRateCard[[#This Row],[Region]]</f>
        <v>SQL Database WebC13</v>
      </c>
      <c r="B6806" s="784">
        <v>13</v>
      </c>
      <c r="C6806" s="784" t="s">
        <v>594</v>
      </c>
      <c r="D6806" s="784" t="s">
        <v>184</v>
      </c>
      <c r="E6806" s="784">
        <v>8.0988930000000003</v>
      </c>
      <c r="F6806" s="784" t="s">
        <v>780</v>
      </c>
      <c r="G6806" s="784" t="s">
        <v>2030</v>
      </c>
      <c r="H6806" s="784" t="s">
        <v>2031</v>
      </c>
      <c r="I6806" s="784" t="s">
        <v>5961</v>
      </c>
    </row>
    <row r="6807" spans="1:9" hidden="1">
      <c r="A6807" s="784" t="str">
        <f>Table_wabobpsvr_AzureCalc_AzureCalcRateCard[[#This Row],[ServiceName]]&amp;Table_wabobpsvr_AzureCalc_AzureCalcRateCard[[#This Row],[Price_Level]]&amp;Table_wabobpsvr_AzureCalc_AzureCalcRateCard[[#This Row],[Region]]</f>
        <v>SQL Database WebD13</v>
      </c>
      <c r="B6807" s="784">
        <v>13</v>
      </c>
      <c r="C6807" s="784" t="s">
        <v>594</v>
      </c>
      <c r="D6807" s="784" t="s">
        <v>183</v>
      </c>
      <c r="E6807" s="784">
        <v>7.736256</v>
      </c>
      <c r="F6807" s="784" t="s">
        <v>780</v>
      </c>
      <c r="G6807" s="784" t="s">
        <v>2030</v>
      </c>
      <c r="H6807" s="784" t="s">
        <v>2031</v>
      </c>
      <c r="I6807" s="784" t="s">
        <v>5961</v>
      </c>
    </row>
    <row r="6808" spans="1:9" hidden="1">
      <c r="A6808" s="784" t="str">
        <f>Table_wabobpsvr_AzureCalc_AzureCalcRateCard[[#This Row],[ServiceName]]&amp;Table_wabobpsvr_AzureCalc_AzureCalcRateCard[[#This Row],[Price_Level]]&amp;Table_wabobpsvr_AzureCalc_AzureCalcRateCard[[#This Row],[Region]]</f>
        <v>SQL Database BusinessMOSP</v>
      </c>
      <c r="B6808" s="784"/>
      <c r="C6808" s="784" t="s">
        <v>594</v>
      </c>
      <c r="D6808" s="784" t="s">
        <v>627</v>
      </c>
      <c r="E6808" s="784">
        <v>99.9</v>
      </c>
      <c r="F6808" s="784" t="s">
        <v>784</v>
      </c>
      <c r="G6808" s="784" t="s">
        <v>4431</v>
      </c>
      <c r="H6808" s="784" t="s">
        <v>4431</v>
      </c>
      <c r="I6808" s="784" t="s">
        <v>5962</v>
      </c>
    </row>
    <row r="6809" spans="1:9" hidden="1">
      <c r="A6809" s="784" t="str">
        <f>Table_wabobpsvr_AzureCalc_AzureCalcRateCard[[#This Row],[ServiceName]]&amp;Table_wabobpsvr_AzureCalc_AzureCalcRateCard[[#This Row],[Price_Level]]&amp;Table_wabobpsvr_AzureCalc_AzureCalcRateCard[[#This Row],[Region]]</f>
        <v>SQL Database BusinessA</v>
      </c>
      <c r="B6809" s="784"/>
      <c r="C6809" s="784" t="s">
        <v>594</v>
      </c>
      <c r="D6809" s="784" t="s">
        <v>181</v>
      </c>
      <c r="E6809" s="784">
        <v>72.927000000000007</v>
      </c>
      <c r="F6809" s="784" t="s">
        <v>784</v>
      </c>
      <c r="G6809" s="784" t="s">
        <v>2032</v>
      </c>
      <c r="H6809" s="784" t="s">
        <v>2033</v>
      </c>
      <c r="I6809" s="784" t="s">
        <v>5962</v>
      </c>
    </row>
    <row r="6810" spans="1:9" hidden="1">
      <c r="A6810" t="str">
        <f>Table_wabobpsvr_AzureCalc_AzureCalcRateCard[[#This Row],[ServiceName]]&amp;Table_wabobpsvr_AzureCalc_AzureCalcRateCard[[#This Row],[Price_Level]]&amp;Table_wabobpsvr_AzureCalc_AzureCalcRateCard[[#This Row],[Region]]</f>
        <v>SQL Database BusinessB</v>
      </c>
      <c r="C6810" t="s">
        <v>594</v>
      </c>
      <c r="D6810" t="s">
        <v>182</v>
      </c>
      <c r="E6810">
        <v>69.930000000000007</v>
      </c>
      <c r="F6810" t="s">
        <v>784</v>
      </c>
      <c r="G6810" s="784" t="s">
        <v>2032</v>
      </c>
      <c r="H6810" s="784" t="s">
        <v>2033</v>
      </c>
      <c r="I6810" s="784" t="s">
        <v>5962</v>
      </c>
    </row>
    <row r="6811" spans="1:9" hidden="1">
      <c r="A6811" t="str">
        <f>Table_wabobpsvr_AzureCalc_AzureCalcRateCard[[#This Row],[ServiceName]]&amp;Table_wabobpsvr_AzureCalc_AzureCalcRateCard[[#This Row],[Price_Level]]&amp;Table_wabobpsvr_AzureCalc_AzureCalcRateCard[[#This Row],[Region]]</f>
        <v>SQL Database BusinessC</v>
      </c>
      <c r="C6811" t="s">
        <v>594</v>
      </c>
      <c r="D6811" t="s">
        <v>184</v>
      </c>
      <c r="E6811">
        <v>66.933000000000007</v>
      </c>
      <c r="F6811" t="s">
        <v>784</v>
      </c>
      <c r="G6811" s="784" t="s">
        <v>2032</v>
      </c>
      <c r="H6811" s="784" t="s">
        <v>2033</v>
      </c>
      <c r="I6811" s="784" t="s">
        <v>5962</v>
      </c>
    </row>
    <row r="6812" spans="1:9" hidden="1">
      <c r="A6812" t="str">
        <f>Table_wabobpsvr_AzureCalc_AzureCalcRateCard[[#This Row],[ServiceName]]&amp;Table_wabobpsvr_AzureCalc_AzureCalcRateCard[[#This Row],[Price_Level]]&amp;Table_wabobpsvr_AzureCalc_AzureCalcRateCard[[#This Row],[Region]]</f>
        <v>SQL Database BusinessD</v>
      </c>
      <c r="C6812" t="s">
        <v>594</v>
      </c>
      <c r="D6812" t="s">
        <v>183</v>
      </c>
      <c r="E6812">
        <v>63.936</v>
      </c>
      <c r="F6812" t="s">
        <v>784</v>
      </c>
      <c r="G6812" s="784" t="s">
        <v>2032</v>
      </c>
      <c r="H6812" s="784" t="s">
        <v>2033</v>
      </c>
      <c r="I6812" s="784" t="s">
        <v>5962</v>
      </c>
    </row>
    <row r="6813" spans="1:9" hidden="1">
      <c r="A6813" t="str">
        <f>Table_wabobpsvr_AzureCalc_AzureCalcRateCard[[#This Row],[ServiceName]]&amp;Table_wabobpsvr_AzureCalc_AzureCalcRateCard[[#This Row],[Price_Level]]&amp;Table_wabobpsvr_AzureCalc_AzureCalcRateCard[[#This Row],[Region]]</f>
        <v>SQL Database BusinessMOSP11</v>
      </c>
      <c r="B6813">
        <v>11</v>
      </c>
      <c r="C6813" t="s">
        <v>594</v>
      </c>
      <c r="D6813" t="s">
        <v>627</v>
      </c>
      <c r="E6813">
        <v>112.887</v>
      </c>
      <c r="F6813" t="s">
        <v>784</v>
      </c>
      <c r="G6813" s="784" t="s">
        <v>4431</v>
      </c>
      <c r="H6813" s="784" t="s">
        <v>4431</v>
      </c>
      <c r="I6813" s="784" t="s">
        <v>5963</v>
      </c>
    </row>
    <row r="6814" spans="1:9" hidden="1">
      <c r="A6814" t="str">
        <f>Table_wabobpsvr_AzureCalc_AzureCalcRateCard[[#This Row],[ServiceName]]&amp;Table_wabobpsvr_AzureCalc_AzureCalcRateCard[[#This Row],[Price_Level]]&amp;Table_wabobpsvr_AzureCalc_AzureCalcRateCard[[#This Row],[Region]]</f>
        <v>SQL Database BusinessA11</v>
      </c>
      <c r="B6814">
        <v>11</v>
      </c>
      <c r="C6814" t="s">
        <v>594</v>
      </c>
      <c r="D6814" t="s">
        <v>181</v>
      </c>
      <c r="E6814">
        <v>82.407510000000002</v>
      </c>
      <c r="F6814" t="s">
        <v>784</v>
      </c>
      <c r="G6814" s="784" t="s">
        <v>2034</v>
      </c>
      <c r="H6814" s="784" t="s">
        <v>2035</v>
      </c>
      <c r="I6814" s="784" t="s">
        <v>5963</v>
      </c>
    </row>
    <row r="6815" spans="1:9" hidden="1">
      <c r="A6815" t="str">
        <f>Table_wabobpsvr_AzureCalc_AzureCalcRateCard[[#This Row],[ServiceName]]&amp;Table_wabobpsvr_AzureCalc_AzureCalcRateCard[[#This Row],[Price_Level]]&amp;Table_wabobpsvr_AzureCalc_AzureCalcRateCard[[#This Row],[Region]]</f>
        <v>SQL Database BusinessB11</v>
      </c>
      <c r="B6815">
        <v>11</v>
      </c>
      <c r="C6815" t="s">
        <v>594</v>
      </c>
      <c r="D6815" t="s">
        <v>182</v>
      </c>
      <c r="E6815">
        <v>79.020899999999997</v>
      </c>
      <c r="F6815" t="s">
        <v>784</v>
      </c>
      <c r="G6815" s="784" t="s">
        <v>2034</v>
      </c>
      <c r="H6815" s="784" t="s">
        <v>2035</v>
      </c>
      <c r="I6815" s="784" t="s">
        <v>5963</v>
      </c>
    </row>
    <row r="6816" spans="1:9" hidden="1">
      <c r="A6816" t="str">
        <f>Table_wabobpsvr_AzureCalc_AzureCalcRateCard[[#This Row],[ServiceName]]&amp;Table_wabobpsvr_AzureCalc_AzureCalcRateCard[[#This Row],[Price_Level]]&amp;Table_wabobpsvr_AzureCalc_AzureCalcRateCard[[#This Row],[Region]]</f>
        <v>SQL Database BusinessC11</v>
      </c>
      <c r="B6816">
        <v>11</v>
      </c>
      <c r="C6816" t="s">
        <v>594</v>
      </c>
      <c r="D6816" t="s">
        <v>184</v>
      </c>
      <c r="E6816">
        <v>75.634289999999993</v>
      </c>
      <c r="F6816" t="s">
        <v>784</v>
      </c>
      <c r="G6816" s="784" t="s">
        <v>2034</v>
      </c>
      <c r="H6816" s="784" t="s">
        <v>2035</v>
      </c>
      <c r="I6816" s="784" t="s">
        <v>5963</v>
      </c>
    </row>
    <row r="6817" spans="1:9" hidden="1">
      <c r="A6817" t="str">
        <f>Table_wabobpsvr_AzureCalc_AzureCalcRateCard[[#This Row],[ServiceName]]&amp;Table_wabobpsvr_AzureCalc_AzureCalcRateCard[[#This Row],[Price_Level]]&amp;Table_wabobpsvr_AzureCalc_AzureCalcRateCard[[#This Row],[Region]]</f>
        <v>SQL Database BusinessD11</v>
      </c>
      <c r="B6817">
        <v>11</v>
      </c>
      <c r="C6817" t="s">
        <v>594</v>
      </c>
      <c r="D6817" t="s">
        <v>183</v>
      </c>
      <c r="E6817">
        <v>72.247680000000003</v>
      </c>
      <c r="F6817" t="s">
        <v>784</v>
      </c>
      <c r="G6817" s="784" t="s">
        <v>2034</v>
      </c>
      <c r="H6817" s="784" t="s">
        <v>2035</v>
      </c>
      <c r="I6817" s="784" t="s">
        <v>5963</v>
      </c>
    </row>
    <row r="6818" spans="1:9" hidden="1">
      <c r="A6818" t="str">
        <f>Table_wabobpsvr_AzureCalc_AzureCalcRateCard[[#This Row],[ServiceName]]&amp;Table_wabobpsvr_AzureCalc_AzureCalcRateCard[[#This Row],[Price_Level]]&amp;Table_wabobpsvr_AzureCalc_AzureCalcRateCard[[#This Row],[Region]]</f>
        <v>SQL Database BusinessMOSP12</v>
      </c>
      <c r="B6818">
        <v>12</v>
      </c>
      <c r="C6818" t="s">
        <v>594</v>
      </c>
      <c r="D6818" t="s">
        <v>627</v>
      </c>
      <c r="E6818">
        <v>112.887</v>
      </c>
      <c r="F6818" t="s">
        <v>784</v>
      </c>
      <c r="G6818" s="784" t="s">
        <v>4431</v>
      </c>
      <c r="H6818" s="784" t="s">
        <v>4431</v>
      </c>
      <c r="I6818" s="784" t="s">
        <v>5964</v>
      </c>
    </row>
    <row r="6819" spans="1:9" hidden="1">
      <c r="A6819" t="str">
        <f>Table_wabobpsvr_AzureCalc_AzureCalcRateCard[[#This Row],[ServiceName]]&amp;Table_wabobpsvr_AzureCalc_AzureCalcRateCard[[#This Row],[Price_Level]]&amp;Table_wabobpsvr_AzureCalc_AzureCalcRateCard[[#This Row],[Region]]</f>
        <v>SQL Database BusinessA12</v>
      </c>
      <c r="B6819">
        <v>12</v>
      </c>
      <c r="C6819" t="s">
        <v>594</v>
      </c>
      <c r="D6819" t="s">
        <v>181</v>
      </c>
      <c r="E6819">
        <v>82.407510000000002</v>
      </c>
      <c r="F6819" t="s">
        <v>784</v>
      </c>
      <c r="G6819" s="784" t="s">
        <v>2036</v>
      </c>
      <c r="H6819" s="784" t="s">
        <v>2037</v>
      </c>
      <c r="I6819" s="784" t="s">
        <v>5964</v>
      </c>
    </row>
    <row r="6820" spans="1:9" hidden="1">
      <c r="A6820" s="784" t="str">
        <f>Table_wabobpsvr_AzureCalc_AzureCalcRateCard[[#This Row],[ServiceName]]&amp;Table_wabobpsvr_AzureCalc_AzureCalcRateCard[[#This Row],[Price_Level]]&amp;Table_wabobpsvr_AzureCalc_AzureCalcRateCard[[#This Row],[Region]]</f>
        <v>SQL Database BusinessB12</v>
      </c>
      <c r="B6820" s="784">
        <v>12</v>
      </c>
      <c r="C6820" s="784" t="s">
        <v>594</v>
      </c>
      <c r="D6820" s="784" t="s">
        <v>182</v>
      </c>
      <c r="E6820" s="784">
        <v>79.020899999999997</v>
      </c>
      <c r="F6820" s="784" t="s">
        <v>784</v>
      </c>
      <c r="G6820" s="784" t="s">
        <v>2036</v>
      </c>
      <c r="H6820" s="784" t="s">
        <v>2037</v>
      </c>
      <c r="I6820" s="784" t="s">
        <v>5964</v>
      </c>
    </row>
    <row r="6821" spans="1:9" hidden="1">
      <c r="A6821" s="784" t="str">
        <f>Table_wabobpsvr_AzureCalc_AzureCalcRateCard[[#This Row],[ServiceName]]&amp;Table_wabobpsvr_AzureCalc_AzureCalcRateCard[[#This Row],[Price_Level]]&amp;Table_wabobpsvr_AzureCalc_AzureCalcRateCard[[#This Row],[Region]]</f>
        <v>SQL Database BusinessC12</v>
      </c>
      <c r="B6821" s="784">
        <v>12</v>
      </c>
      <c r="C6821" s="784" t="s">
        <v>594</v>
      </c>
      <c r="D6821" s="784" t="s">
        <v>184</v>
      </c>
      <c r="E6821" s="784">
        <v>75.634289999999993</v>
      </c>
      <c r="F6821" s="784" t="s">
        <v>784</v>
      </c>
      <c r="G6821" s="784" t="s">
        <v>2036</v>
      </c>
      <c r="H6821" s="784" t="s">
        <v>2037</v>
      </c>
      <c r="I6821" s="784" t="s">
        <v>5964</v>
      </c>
    </row>
    <row r="6822" spans="1:9" hidden="1">
      <c r="A6822" s="784" t="str">
        <f>Table_wabobpsvr_AzureCalc_AzureCalcRateCard[[#This Row],[ServiceName]]&amp;Table_wabobpsvr_AzureCalc_AzureCalcRateCard[[#This Row],[Price_Level]]&amp;Table_wabobpsvr_AzureCalc_AzureCalcRateCard[[#This Row],[Region]]</f>
        <v>SQL Database BusinessD12</v>
      </c>
      <c r="B6822" s="784">
        <v>12</v>
      </c>
      <c r="C6822" s="784" t="s">
        <v>594</v>
      </c>
      <c r="D6822" s="784" t="s">
        <v>183</v>
      </c>
      <c r="E6822" s="784">
        <v>72.247680000000003</v>
      </c>
      <c r="F6822" s="784" t="s">
        <v>784</v>
      </c>
      <c r="G6822" s="784" t="s">
        <v>2036</v>
      </c>
      <c r="H6822" s="784" t="s">
        <v>2037</v>
      </c>
      <c r="I6822" s="784" t="s">
        <v>5964</v>
      </c>
    </row>
    <row r="6823" spans="1:9" hidden="1">
      <c r="A6823" s="784" t="str">
        <f>Table_wabobpsvr_AzureCalc_AzureCalcRateCard[[#This Row],[ServiceName]]&amp;Table_wabobpsvr_AzureCalc_AzureCalcRateCard[[#This Row],[Price_Level]]&amp;Table_wabobpsvr_AzureCalc_AzureCalcRateCard[[#This Row],[Region]]</f>
        <v>SQL Database BusinessMOSP13</v>
      </c>
      <c r="B6823" s="784">
        <v>13</v>
      </c>
      <c r="C6823" s="784" t="s">
        <v>594</v>
      </c>
      <c r="D6823" s="784" t="s">
        <v>627</v>
      </c>
      <c r="E6823" s="784">
        <v>120.879</v>
      </c>
      <c r="F6823" s="784" t="s">
        <v>784</v>
      </c>
      <c r="G6823" s="784" t="s">
        <v>4431</v>
      </c>
      <c r="H6823" s="784" t="s">
        <v>4431</v>
      </c>
      <c r="I6823" s="784" t="s">
        <v>5965</v>
      </c>
    </row>
    <row r="6824" spans="1:9" hidden="1">
      <c r="A6824" s="784" t="str">
        <f>Table_wabobpsvr_AzureCalc_AzureCalcRateCard[[#This Row],[ServiceName]]&amp;Table_wabobpsvr_AzureCalc_AzureCalcRateCard[[#This Row],[Price_Level]]&amp;Table_wabobpsvr_AzureCalc_AzureCalcRateCard[[#This Row],[Region]]</f>
        <v>SQL Database BusinessA13</v>
      </c>
      <c r="B6824" s="784">
        <v>13</v>
      </c>
      <c r="C6824" s="784" t="s">
        <v>594</v>
      </c>
      <c r="D6824" s="784" t="s">
        <v>181</v>
      </c>
      <c r="E6824" s="784">
        <v>88.241669999999999</v>
      </c>
      <c r="F6824" s="784" t="s">
        <v>784</v>
      </c>
      <c r="G6824" s="784" t="s">
        <v>2038</v>
      </c>
      <c r="H6824" s="784" t="s">
        <v>2039</v>
      </c>
      <c r="I6824" s="784" t="s">
        <v>5965</v>
      </c>
    </row>
    <row r="6825" spans="1:9" hidden="1">
      <c r="A6825" t="str">
        <f>Table_wabobpsvr_AzureCalc_AzureCalcRateCard[[#This Row],[ServiceName]]&amp;Table_wabobpsvr_AzureCalc_AzureCalcRateCard[[#This Row],[Price_Level]]&amp;Table_wabobpsvr_AzureCalc_AzureCalcRateCard[[#This Row],[Region]]</f>
        <v>SQL Database BusinessB13</v>
      </c>
      <c r="B6825">
        <v>13</v>
      </c>
      <c r="C6825" t="s">
        <v>594</v>
      </c>
      <c r="D6825" t="s">
        <v>182</v>
      </c>
      <c r="E6825">
        <v>84.615300000000005</v>
      </c>
      <c r="F6825" t="s">
        <v>784</v>
      </c>
      <c r="G6825" s="784" t="s">
        <v>2038</v>
      </c>
      <c r="H6825" s="784" t="s">
        <v>2039</v>
      </c>
      <c r="I6825" s="784" t="s">
        <v>5965</v>
      </c>
    </row>
    <row r="6826" spans="1:9" hidden="1">
      <c r="A6826" t="str">
        <f>Table_wabobpsvr_AzureCalc_AzureCalcRateCard[[#This Row],[ServiceName]]&amp;Table_wabobpsvr_AzureCalc_AzureCalcRateCard[[#This Row],[Price_Level]]&amp;Table_wabobpsvr_AzureCalc_AzureCalcRateCard[[#This Row],[Region]]</f>
        <v>SQL Database BusinessC13</v>
      </c>
      <c r="B6826">
        <v>13</v>
      </c>
      <c r="C6826" t="s">
        <v>594</v>
      </c>
      <c r="D6826" t="s">
        <v>184</v>
      </c>
      <c r="E6826">
        <v>80.988929999999996</v>
      </c>
      <c r="F6826" t="s">
        <v>784</v>
      </c>
      <c r="G6826" s="784" t="s">
        <v>2038</v>
      </c>
      <c r="H6826" s="784" t="s">
        <v>2039</v>
      </c>
      <c r="I6826" s="784" t="s">
        <v>5965</v>
      </c>
    </row>
    <row r="6827" spans="1:9" hidden="1">
      <c r="A6827" t="str">
        <f>Table_wabobpsvr_AzureCalc_AzureCalcRateCard[[#This Row],[ServiceName]]&amp;Table_wabobpsvr_AzureCalc_AzureCalcRateCard[[#This Row],[Price_Level]]&amp;Table_wabobpsvr_AzureCalc_AzureCalcRateCard[[#This Row],[Region]]</f>
        <v>SQL Database BusinessD13</v>
      </c>
      <c r="B6827">
        <v>13</v>
      </c>
      <c r="C6827" t="s">
        <v>594</v>
      </c>
      <c r="D6827" t="s">
        <v>183</v>
      </c>
      <c r="E6827">
        <v>77.362560000000002</v>
      </c>
      <c r="F6827" t="s">
        <v>784</v>
      </c>
      <c r="G6827" s="784" t="s">
        <v>2038</v>
      </c>
      <c r="H6827" s="784" t="s">
        <v>2039</v>
      </c>
      <c r="I6827" s="784" t="s">
        <v>5965</v>
      </c>
    </row>
    <row r="6828" spans="1:9" hidden="1">
      <c r="A6828" t="str">
        <f>Table_wabobpsvr_AzureCalc_AzureCalcRateCard[[#This Row],[ServiceName]]&amp;Table_wabobpsvr_AzureCalc_AzureCalcRateCard[[#This Row],[Price_Level]]&amp;Table_wabobpsvr_AzureCalc_AzureCalcRateCard[[#This Row],[Region]]</f>
        <v>Geo Redundant Storage Standard IO - Block BlobMOSP</v>
      </c>
      <c r="C6828" t="s">
        <v>785</v>
      </c>
      <c r="D6828" t="s">
        <v>627</v>
      </c>
      <c r="E6828">
        <v>4.8000000000000001E-2</v>
      </c>
      <c r="F6828" t="s">
        <v>786</v>
      </c>
      <c r="G6828" s="784" t="s">
        <v>4431</v>
      </c>
      <c r="H6828" s="784" t="s">
        <v>4431</v>
      </c>
      <c r="I6828" s="784" t="s">
        <v>5018</v>
      </c>
    </row>
    <row r="6829" spans="1:9" hidden="1">
      <c r="A6829" t="str">
        <f>Table_wabobpsvr_AzureCalc_AzureCalcRateCard[[#This Row],[ServiceName]]&amp;Table_wabobpsvr_AzureCalc_AzureCalcRateCard[[#This Row],[Price_Level]]&amp;Table_wabobpsvr_AzureCalc_AzureCalcRateCard[[#This Row],[Region]]</f>
        <v>Geo Redundant Storage Standard IO - Block BlobA</v>
      </c>
      <c r="C6829" t="s">
        <v>785</v>
      </c>
      <c r="D6829" t="s">
        <v>181</v>
      </c>
      <c r="E6829">
        <v>4.48E-2</v>
      </c>
      <c r="F6829" t="s">
        <v>786</v>
      </c>
      <c r="G6829" s="784" t="s">
        <v>2040</v>
      </c>
      <c r="H6829" s="784" t="s">
        <v>2041</v>
      </c>
      <c r="I6829" s="784" t="s">
        <v>5018</v>
      </c>
    </row>
    <row r="6830" spans="1:9" hidden="1">
      <c r="A6830" t="str">
        <f>Table_wabobpsvr_AzureCalc_AzureCalcRateCard[[#This Row],[ServiceName]]&amp;Table_wabobpsvr_AzureCalc_AzureCalcRateCard[[#This Row],[Price_Level]]&amp;Table_wabobpsvr_AzureCalc_AzureCalcRateCard[[#This Row],[Region]]</f>
        <v>Geo Redundant Storage Standard IO - Block BlobB</v>
      </c>
      <c r="C6830" t="s">
        <v>785</v>
      </c>
      <c r="D6830" t="s">
        <v>182</v>
      </c>
      <c r="E6830">
        <v>4.48E-2</v>
      </c>
      <c r="F6830" t="s">
        <v>786</v>
      </c>
      <c r="G6830" s="784" t="s">
        <v>2040</v>
      </c>
      <c r="H6830" s="784" t="s">
        <v>2041</v>
      </c>
      <c r="I6830" s="784" t="s">
        <v>5018</v>
      </c>
    </row>
    <row r="6831" spans="1:9" hidden="1">
      <c r="A6831" t="str">
        <f>Table_wabobpsvr_AzureCalc_AzureCalcRateCard[[#This Row],[ServiceName]]&amp;Table_wabobpsvr_AzureCalc_AzureCalcRateCard[[#This Row],[Price_Level]]&amp;Table_wabobpsvr_AzureCalc_AzureCalcRateCard[[#This Row],[Region]]</f>
        <v>Geo Redundant Storage Standard IO - Block BlobC</v>
      </c>
      <c r="C6831" t="s">
        <v>785</v>
      </c>
      <c r="D6831" t="s">
        <v>184</v>
      </c>
      <c r="E6831">
        <v>4.48E-2</v>
      </c>
      <c r="F6831" t="s">
        <v>786</v>
      </c>
      <c r="G6831" s="784" t="s">
        <v>2040</v>
      </c>
      <c r="H6831" s="784" t="s">
        <v>2041</v>
      </c>
      <c r="I6831" s="784" t="s">
        <v>5018</v>
      </c>
    </row>
    <row r="6832" spans="1:9" hidden="1">
      <c r="A6832" t="str">
        <f>Table_wabobpsvr_AzureCalc_AzureCalcRateCard[[#This Row],[ServiceName]]&amp;Table_wabobpsvr_AzureCalc_AzureCalcRateCard[[#This Row],[Price_Level]]&amp;Table_wabobpsvr_AzureCalc_AzureCalcRateCard[[#This Row],[Region]]</f>
        <v>Geo Redundant Storage Standard IO - Block BlobD</v>
      </c>
      <c r="C6832" t="s">
        <v>785</v>
      </c>
      <c r="D6832" t="s">
        <v>183</v>
      </c>
      <c r="E6832">
        <v>4.48E-2</v>
      </c>
      <c r="F6832" t="s">
        <v>786</v>
      </c>
      <c r="G6832" s="784" t="s">
        <v>2040</v>
      </c>
      <c r="H6832" s="784" t="s">
        <v>2041</v>
      </c>
      <c r="I6832" s="784" t="s">
        <v>5018</v>
      </c>
    </row>
    <row r="6833" spans="1:9" hidden="1">
      <c r="A6833" t="str">
        <f>Table_wabobpsvr_AzureCalc_AzureCalcRateCard[[#This Row],[ServiceName]]&amp;Table_wabobpsvr_AzureCalc_AzureCalcRateCard[[#This Row],[Price_Level]]&amp;Table_wabobpsvr_AzureCalc_AzureCalcRateCard[[#This Row],[Region]]</f>
        <v>Geo Redundant Storage Standard IO - Block BlobMOSP13</v>
      </c>
      <c r="B6833">
        <v>13</v>
      </c>
      <c r="C6833" t="s">
        <v>785</v>
      </c>
      <c r="D6833" t="s">
        <v>627</v>
      </c>
      <c r="E6833">
        <v>6.5500000000000003E-2</v>
      </c>
      <c r="F6833" t="s">
        <v>786</v>
      </c>
      <c r="G6833" s="784" t="s">
        <v>4431</v>
      </c>
      <c r="H6833" s="784" t="s">
        <v>4431</v>
      </c>
      <c r="I6833" s="784" t="s">
        <v>5364</v>
      </c>
    </row>
    <row r="6834" spans="1:9" hidden="1">
      <c r="A6834" t="str">
        <f>Table_wabobpsvr_AzureCalc_AzureCalcRateCard[[#This Row],[ServiceName]]&amp;Table_wabobpsvr_AzureCalc_AzureCalcRateCard[[#This Row],[Price_Level]]&amp;Table_wabobpsvr_AzureCalc_AzureCalcRateCard[[#This Row],[Region]]</f>
        <v>Geo Redundant Storage Standard IO - Block BlobA13</v>
      </c>
      <c r="B6834">
        <v>13</v>
      </c>
      <c r="C6834" t="s">
        <v>785</v>
      </c>
      <c r="D6834" t="s">
        <v>181</v>
      </c>
      <c r="E6834">
        <v>6.0999999999999999E-2</v>
      </c>
      <c r="F6834" t="s">
        <v>786</v>
      </c>
      <c r="G6834" s="784" t="s">
        <v>2042</v>
      </c>
      <c r="H6834" s="784" t="s">
        <v>2043</v>
      </c>
      <c r="I6834" s="784" t="s">
        <v>5364</v>
      </c>
    </row>
    <row r="6835" spans="1:9" hidden="1">
      <c r="A6835" s="784" t="str">
        <f>Table_wabobpsvr_AzureCalc_AzureCalcRateCard[[#This Row],[ServiceName]]&amp;Table_wabobpsvr_AzureCalc_AzureCalcRateCard[[#This Row],[Price_Level]]&amp;Table_wabobpsvr_AzureCalc_AzureCalcRateCard[[#This Row],[Region]]</f>
        <v>Redis Cache Standard C1MOSP</v>
      </c>
      <c r="B6835" s="784"/>
      <c r="C6835" s="784" t="s">
        <v>701</v>
      </c>
      <c r="D6835" s="784" t="s">
        <v>627</v>
      </c>
      <c r="E6835" s="784">
        <v>0.13800000000000001</v>
      </c>
      <c r="F6835" s="784" t="s">
        <v>846</v>
      </c>
      <c r="G6835" s="784" t="s">
        <v>4431</v>
      </c>
      <c r="H6835" s="784" t="s">
        <v>4431</v>
      </c>
      <c r="I6835" s="784" t="s">
        <v>5966</v>
      </c>
    </row>
    <row r="6836" spans="1:9" hidden="1">
      <c r="A6836" s="784" t="str">
        <f>Table_wabobpsvr_AzureCalc_AzureCalcRateCard[[#This Row],[ServiceName]]&amp;Table_wabobpsvr_AzureCalc_AzureCalcRateCard[[#This Row],[Price_Level]]&amp;Table_wabobpsvr_AzureCalc_AzureCalcRateCard[[#This Row],[Region]]</f>
        <v>A5 HDInsight (Non-Windows)MOSP13</v>
      </c>
      <c r="B6836" s="784">
        <v>13</v>
      </c>
      <c r="C6836" s="784" t="s">
        <v>91</v>
      </c>
      <c r="D6836" s="784" t="s">
        <v>627</v>
      </c>
      <c r="E6836" s="784">
        <v>0.218</v>
      </c>
      <c r="F6836" s="784" t="s">
        <v>3547</v>
      </c>
      <c r="G6836" s="784" t="s">
        <v>4431</v>
      </c>
      <c r="H6836" s="784" t="s">
        <v>4431</v>
      </c>
      <c r="I6836" s="784" t="s">
        <v>5967</v>
      </c>
    </row>
    <row r="6837" spans="1:9" hidden="1">
      <c r="A6837" s="784" t="str">
        <f>Table_wabobpsvr_AzureCalc_AzureCalcRateCard[[#This Row],[ServiceName]]&amp;Table_wabobpsvr_AzureCalc_AzureCalcRateCard[[#This Row],[Price_Level]]&amp;Table_wabobpsvr_AzureCalc_AzureCalcRateCard[[#This Row],[Region]]</f>
        <v>Redis Cache Standard C1A</v>
      </c>
      <c r="B6837" s="784"/>
      <c r="C6837" s="784" t="s">
        <v>701</v>
      </c>
      <c r="D6837" s="784" t="s">
        <v>181</v>
      </c>
      <c r="E6837" s="784">
        <v>0.13386000000000001</v>
      </c>
      <c r="F6837" s="784" t="s">
        <v>846</v>
      </c>
      <c r="G6837" s="784" t="s">
        <v>3497</v>
      </c>
      <c r="H6837" s="784" t="s">
        <v>3498</v>
      </c>
      <c r="I6837" s="784" t="s">
        <v>5966</v>
      </c>
    </row>
    <row r="6838" spans="1:9" hidden="1">
      <c r="A6838" s="784" t="str">
        <f>Table_wabobpsvr_AzureCalc_AzureCalcRateCard[[#This Row],[ServiceName]]&amp;Table_wabobpsvr_AzureCalc_AzureCalcRateCard[[#This Row],[Price_Level]]&amp;Table_wabobpsvr_AzureCalc_AzureCalcRateCard[[#This Row],[Region]]</f>
        <v>Redis Cache Standard C1B</v>
      </c>
      <c r="B6838" s="784"/>
      <c r="C6838" s="784" t="s">
        <v>701</v>
      </c>
      <c r="D6838" s="784" t="s">
        <v>182</v>
      </c>
      <c r="E6838" s="784">
        <v>0.12972</v>
      </c>
      <c r="F6838" s="784" t="s">
        <v>846</v>
      </c>
      <c r="G6838" s="784" t="s">
        <v>3497</v>
      </c>
      <c r="H6838" s="784" t="s">
        <v>3498</v>
      </c>
      <c r="I6838" s="784" t="s">
        <v>5966</v>
      </c>
    </row>
    <row r="6839" spans="1:9" hidden="1">
      <c r="A6839" s="784" t="str">
        <f>Table_wabobpsvr_AzureCalc_AzureCalcRateCard[[#This Row],[ServiceName]]&amp;Table_wabobpsvr_AzureCalc_AzureCalcRateCard[[#This Row],[Price_Level]]&amp;Table_wabobpsvr_AzureCalc_AzureCalcRateCard[[#This Row],[Region]]</f>
        <v>Redis Cache Standard C1C</v>
      </c>
      <c r="B6839" s="784"/>
      <c r="C6839" s="784" t="s">
        <v>701</v>
      </c>
      <c r="D6839" s="784" t="s">
        <v>184</v>
      </c>
      <c r="E6839" s="784">
        <v>0.12558</v>
      </c>
      <c r="F6839" s="784" t="s">
        <v>846</v>
      </c>
      <c r="G6839" s="784" t="s">
        <v>3497</v>
      </c>
      <c r="H6839" s="784" t="s">
        <v>3498</v>
      </c>
      <c r="I6839" s="784" t="s">
        <v>5966</v>
      </c>
    </row>
    <row r="6840" spans="1:9" hidden="1">
      <c r="A6840" t="str">
        <f>Table_wabobpsvr_AzureCalc_AzureCalcRateCard[[#This Row],[ServiceName]]&amp;Table_wabobpsvr_AzureCalc_AzureCalcRateCard[[#This Row],[Price_Level]]&amp;Table_wabobpsvr_AzureCalc_AzureCalcRateCard[[#This Row],[Region]]</f>
        <v>Redis Cache Standard C1D</v>
      </c>
      <c r="C6840" t="s">
        <v>701</v>
      </c>
      <c r="D6840" t="s">
        <v>183</v>
      </c>
      <c r="E6840">
        <v>0.12144000000000001</v>
      </c>
      <c r="F6840" t="s">
        <v>846</v>
      </c>
      <c r="G6840" s="784" t="s">
        <v>3497</v>
      </c>
      <c r="H6840" s="784" t="s">
        <v>3498</v>
      </c>
      <c r="I6840" s="784" t="s">
        <v>5966</v>
      </c>
    </row>
    <row r="6841" spans="1:9" hidden="1">
      <c r="A6841" t="str">
        <f>Table_wabobpsvr_AzureCalc_AzureCalcRateCard[[#This Row],[ServiceName]]&amp;Table_wabobpsvr_AzureCalc_AzureCalcRateCard[[#This Row],[Price_Level]]&amp;Table_wabobpsvr_AzureCalc_AzureCalcRateCard[[#This Row],[Region]]</f>
        <v>Redis Cache Standard C2MOSP</v>
      </c>
      <c r="C6841" t="s">
        <v>701</v>
      </c>
      <c r="D6841" t="s">
        <v>627</v>
      </c>
      <c r="E6841">
        <v>0.22500000000000001</v>
      </c>
      <c r="F6841" t="s">
        <v>852</v>
      </c>
      <c r="G6841" s="784" t="s">
        <v>4431</v>
      </c>
      <c r="H6841" s="784" t="s">
        <v>4431</v>
      </c>
      <c r="I6841" s="784" t="s">
        <v>5968</v>
      </c>
    </row>
    <row r="6842" spans="1:9" hidden="1">
      <c r="A6842" t="str">
        <f>Table_wabobpsvr_AzureCalc_AzureCalcRateCard[[#This Row],[ServiceName]]&amp;Table_wabobpsvr_AzureCalc_AzureCalcRateCard[[#This Row],[Price_Level]]&amp;Table_wabobpsvr_AzureCalc_AzureCalcRateCard[[#This Row],[Region]]</f>
        <v>Redis Cache Standard C2A</v>
      </c>
      <c r="C6842" t="s">
        <v>701</v>
      </c>
      <c r="D6842" t="s">
        <v>181</v>
      </c>
      <c r="E6842">
        <v>0.21825</v>
      </c>
      <c r="F6842" t="s">
        <v>852</v>
      </c>
      <c r="G6842" s="784" t="s">
        <v>3499</v>
      </c>
      <c r="H6842" s="784" t="s">
        <v>3500</v>
      </c>
      <c r="I6842" s="784" t="s">
        <v>5968</v>
      </c>
    </row>
    <row r="6843" spans="1:9" hidden="1">
      <c r="A6843" t="str">
        <f>Table_wabobpsvr_AzureCalc_AzureCalcRateCard[[#This Row],[ServiceName]]&amp;Table_wabobpsvr_AzureCalc_AzureCalcRateCard[[#This Row],[Price_Level]]&amp;Table_wabobpsvr_AzureCalc_AzureCalcRateCard[[#This Row],[Region]]</f>
        <v>Redis Cache Standard C2B</v>
      </c>
      <c r="C6843" t="s">
        <v>701</v>
      </c>
      <c r="D6843" t="s">
        <v>182</v>
      </c>
      <c r="E6843">
        <v>0.21149999999999999</v>
      </c>
      <c r="F6843" t="s">
        <v>852</v>
      </c>
      <c r="G6843" s="784" t="s">
        <v>3499</v>
      </c>
      <c r="H6843" s="784" t="s">
        <v>3500</v>
      </c>
      <c r="I6843" s="784" t="s">
        <v>5968</v>
      </c>
    </row>
    <row r="6844" spans="1:9" hidden="1">
      <c r="A6844" t="str">
        <f>Table_wabobpsvr_AzureCalc_AzureCalcRateCard[[#This Row],[ServiceName]]&amp;Table_wabobpsvr_AzureCalc_AzureCalcRateCard[[#This Row],[Price_Level]]&amp;Table_wabobpsvr_AzureCalc_AzureCalcRateCard[[#This Row],[Region]]</f>
        <v>Redis Cache Standard C2C</v>
      </c>
      <c r="C6844" t="s">
        <v>701</v>
      </c>
      <c r="D6844" t="s">
        <v>184</v>
      </c>
      <c r="E6844">
        <v>0.20474999999999999</v>
      </c>
      <c r="F6844" t="s">
        <v>852</v>
      </c>
      <c r="G6844" s="784" t="s">
        <v>3499</v>
      </c>
      <c r="H6844" s="784" t="s">
        <v>3500</v>
      </c>
      <c r="I6844" s="784" t="s">
        <v>5968</v>
      </c>
    </row>
    <row r="6845" spans="1:9" hidden="1">
      <c r="A6845" t="str">
        <f>Table_wabobpsvr_AzureCalc_AzureCalcRateCard[[#This Row],[ServiceName]]&amp;Table_wabobpsvr_AzureCalc_AzureCalcRateCard[[#This Row],[Price_Level]]&amp;Table_wabobpsvr_AzureCalc_AzureCalcRateCard[[#This Row],[Region]]</f>
        <v>Redis Cache Standard C2D</v>
      </c>
      <c r="C6845" t="s">
        <v>701</v>
      </c>
      <c r="D6845" t="s">
        <v>183</v>
      </c>
      <c r="E6845">
        <v>0.19800000000000001</v>
      </c>
      <c r="F6845" t="s">
        <v>852</v>
      </c>
      <c r="G6845" s="784" t="s">
        <v>3499</v>
      </c>
      <c r="H6845" s="784" t="s">
        <v>3500</v>
      </c>
      <c r="I6845" s="784" t="s">
        <v>5968</v>
      </c>
    </row>
    <row r="6846" spans="1:9" hidden="1">
      <c r="A6846" s="784" t="str">
        <f>Table_wabobpsvr_AzureCalc_AzureCalcRateCard[[#This Row],[ServiceName]]&amp;Table_wabobpsvr_AzureCalc_AzureCalcRateCard[[#This Row],[Price_Level]]&amp;Table_wabobpsvr_AzureCalc_AzureCalcRateCard[[#This Row],[Region]]</f>
        <v>A5 HDInsight (Non-Windows)A13</v>
      </c>
      <c r="B6846" s="784">
        <v>13</v>
      </c>
      <c r="C6846" s="784" t="s">
        <v>91</v>
      </c>
      <c r="D6846" s="784" t="s">
        <v>181</v>
      </c>
      <c r="E6846" s="784">
        <v>0.15909999999999999</v>
      </c>
      <c r="F6846" s="784" t="s">
        <v>3547</v>
      </c>
      <c r="G6846" s="784" t="s">
        <v>3582</v>
      </c>
      <c r="H6846" s="784" t="s">
        <v>3583</v>
      </c>
      <c r="I6846" s="784" t="s">
        <v>5967</v>
      </c>
    </row>
    <row r="6847" spans="1:9" hidden="1">
      <c r="A6847" s="784" t="str">
        <f>Table_wabobpsvr_AzureCalc_AzureCalcRateCard[[#This Row],[ServiceName]]&amp;Table_wabobpsvr_AzureCalc_AzureCalcRateCard[[#This Row],[Price_Level]]&amp;Table_wabobpsvr_AzureCalc_AzureCalcRateCard[[#This Row],[Region]]</f>
        <v>A5 HDInsight (Non-Windows)B13</v>
      </c>
      <c r="B6847" s="784">
        <v>13</v>
      </c>
      <c r="C6847" s="784" t="s">
        <v>91</v>
      </c>
      <c r="D6847" s="784" t="s">
        <v>182</v>
      </c>
      <c r="E6847" s="784">
        <v>0.15260000000000001</v>
      </c>
      <c r="F6847" s="784" t="s">
        <v>3547</v>
      </c>
      <c r="G6847" s="784" t="s">
        <v>3582</v>
      </c>
      <c r="H6847" s="784" t="s">
        <v>3583</v>
      </c>
      <c r="I6847" s="784" t="s">
        <v>5967</v>
      </c>
    </row>
    <row r="6848" spans="1:9" hidden="1">
      <c r="A6848" s="784" t="str">
        <f>Table_wabobpsvr_AzureCalc_AzureCalcRateCard[[#This Row],[ServiceName]]&amp;Table_wabobpsvr_AzureCalc_AzureCalcRateCard[[#This Row],[Price_Level]]&amp;Table_wabobpsvr_AzureCalc_AzureCalcRateCard[[#This Row],[Region]]</f>
        <v>A5 HDInsight (Non-Windows)C13</v>
      </c>
      <c r="B6848" s="784">
        <v>13</v>
      </c>
      <c r="C6848" s="784" t="s">
        <v>91</v>
      </c>
      <c r="D6848" s="784" t="s">
        <v>184</v>
      </c>
      <c r="E6848" s="784">
        <v>0.14610000000000001</v>
      </c>
      <c r="F6848" s="784" t="s">
        <v>3547</v>
      </c>
      <c r="G6848" s="784" t="s">
        <v>3582</v>
      </c>
      <c r="H6848" s="784" t="s">
        <v>3583</v>
      </c>
      <c r="I6848" s="784" t="s">
        <v>5967</v>
      </c>
    </row>
    <row r="6849" spans="1:9" hidden="1">
      <c r="A6849" s="784" t="str">
        <f>Table_wabobpsvr_AzureCalc_AzureCalcRateCard[[#This Row],[ServiceName]]&amp;Table_wabobpsvr_AzureCalc_AzureCalcRateCard[[#This Row],[Price_Level]]&amp;Table_wabobpsvr_AzureCalc_AzureCalcRateCard[[#This Row],[Region]]</f>
        <v>A5 HDInsight (Non-Windows)D13</v>
      </c>
      <c r="B6849" s="784">
        <v>13</v>
      </c>
      <c r="C6849" s="784" t="s">
        <v>91</v>
      </c>
      <c r="D6849" s="784" t="s">
        <v>183</v>
      </c>
      <c r="E6849" s="784">
        <v>0.13950000000000001</v>
      </c>
      <c r="F6849" s="784" t="s">
        <v>3547</v>
      </c>
      <c r="G6849" s="784" t="s">
        <v>3582</v>
      </c>
      <c r="H6849" s="784" t="s">
        <v>3583</v>
      </c>
      <c r="I6849" s="784" t="s">
        <v>5967</v>
      </c>
    </row>
    <row r="6850" spans="1:9" hidden="1">
      <c r="A6850" t="str">
        <f>Table_wabobpsvr_AzureCalc_AzureCalcRateCard[[#This Row],[ServiceName]]&amp;Table_wabobpsvr_AzureCalc_AzureCalcRateCard[[#This Row],[Price_Level]]&amp;Table_wabobpsvr_AzureCalc_AzureCalcRateCard[[#This Row],[Region]]</f>
        <v>A8 HDInsight (Non-Windows)MOSP12</v>
      </c>
      <c r="B6850">
        <v>12</v>
      </c>
      <c r="C6850" t="s">
        <v>91</v>
      </c>
      <c r="D6850" t="s">
        <v>627</v>
      </c>
      <c r="E6850">
        <v>1.2250000000000001</v>
      </c>
      <c r="F6850" t="s">
        <v>3550</v>
      </c>
      <c r="G6850" s="784" t="s">
        <v>4431</v>
      </c>
      <c r="H6850" s="784" t="s">
        <v>4431</v>
      </c>
      <c r="I6850" s="784" t="s">
        <v>5969</v>
      </c>
    </row>
    <row r="6851" spans="1:9" hidden="1">
      <c r="A6851" t="str">
        <f>Table_wabobpsvr_AzureCalc_AzureCalcRateCard[[#This Row],[ServiceName]]&amp;Table_wabobpsvr_AzureCalc_AzureCalcRateCard[[#This Row],[Price_Level]]&amp;Table_wabobpsvr_AzureCalc_AzureCalcRateCard[[#This Row],[Region]]</f>
        <v>A5 HDInsight (Non-Windows)B</v>
      </c>
      <c r="C6851" t="s">
        <v>91</v>
      </c>
      <c r="D6851" t="s">
        <v>182</v>
      </c>
      <c r="E6851">
        <v>0.1225</v>
      </c>
      <c r="F6851" t="s">
        <v>3547</v>
      </c>
      <c r="G6851" s="784" t="s">
        <v>3552</v>
      </c>
      <c r="H6851" s="784" t="s">
        <v>3553</v>
      </c>
      <c r="I6851" s="784" t="s">
        <v>4911</v>
      </c>
    </row>
    <row r="6852" spans="1:9" hidden="1">
      <c r="A6852" t="str">
        <f>Table_wabobpsvr_AzureCalc_AzureCalcRateCard[[#This Row],[ServiceName]]&amp;Table_wabobpsvr_AzureCalc_AzureCalcRateCard[[#This Row],[Price_Level]]&amp;Table_wabobpsvr_AzureCalc_AzureCalcRateCard[[#This Row],[Region]]</f>
        <v>A5 HDInsight (Non-Windows)C</v>
      </c>
      <c r="C6852" t="s">
        <v>91</v>
      </c>
      <c r="D6852" t="s">
        <v>184</v>
      </c>
      <c r="E6852">
        <v>0.1172</v>
      </c>
      <c r="F6852" t="s">
        <v>3547</v>
      </c>
      <c r="G6852" s="784" t="s">
        <v>3552</v>
      </c>
      <c r="H6852" s="784" t="s">
        <v>3553</v>
      </c>
      <c r="I6852" s="784" t="s">
        <v>4911</v>
      </c>
    </row>
    <row r="6853" spans="1:9" hidden="1">
      <c r="A6853" t="str">
        <f>Table_wabobpsvr_AzureCalc_AzureCalcRateCard[[#This Row],[ServiceName]]&amp;Table_wabobpsvr_AzureCalc_AzureCalcRateCard[[#This Row],[Price_Level]]&amp;Table_wabobpsvr_AzureCalc_AzureCalcRateCard[[#This Row],[Region]]</f>
        <v>A5 HDInsight (Non-Windows)D</v>
      </c>
      <c r="C6853" t="s">
        <v>91</v>
      </c>
      <c r="D6853" t="s">
        <v>183</v>
      </c>
      <c r="E6853">
        <v>0.112</v>
      </c>
      <c r="F6853" t="s">
        <v>3547</v>
      </c>
      <c r="G6853" s="784" t="s">
        <v>3552</v>
      </c>
      <c r="H6853" s="784" t="s">
        <v>3553</v>
      </c>
      <c r="I6853" s="784" t="s">
        <v>4911</v>
      </c>
    </row>
    <row r="6854" spans="1:9" hidden="1">
      <c r="A6854" t="str">
        <f>Table_wabobpsvr_AzureCalc_AzureCalcRateCard[[#This Row],[ServiceName]]&amp;Table_wabobpsvr_AzureCalc_AzureCalcRateCard[[#This Row],[Price_Level]]&amp;Table_wabobpsvr_AzureCalc_AzureCalcRateCard[[#This Row],[Region]]</f>
        <v>A6 HDInsightMOSP</v>
      </c>
      <c r="C6854" t="s">
        <v>91</v>
      </c>
      <c r="D6854" t="s">
        <v>627</v>
      </c>
      <c r="E6854">
        <v>0.71</v>
      </c>
      <c r="F6854" t="s">
        <v>3584</v>
      </c>
      <c r="G6854" s="784" t="s">
        <v>4431</v>
      </c>
      <c r="H6854" s="784" t="s">
        <v>4431</v>
      </c>
      <c r="I6854" s="784" t="s">
        <v>5447</v>
      </c>
    </row>
    <row r="6855" spans="1:9" hidden="1">
      <c r="A6855" s="784" t="str">
        <f>Table_wabobpsvr_AzureCalc_AzureCalcRateCard[[#This Row],[ServiceName]]&amp;Table_wabobpsvr_AzureCalc_AzureCalcRateCard[[#This Row],[Price_Level]]&amp;Table_wabobpsvr_AzureCalc_AzureCalcRateCard[[#This Row],[Region]]</f>
        <v>Redis Cache Standard C3MOSP</v>
      </c>
      <c r="B6855" s="784"/>
      <c r="C6855" s="784" t="s">
        <v>701</v>
      </c>
      <c r="D6855" s="784" t="s">
        <v>627</v>
      </c>
      <c r="E6855" s="784">
        <v>0.45</v>
      </c>
      <c r="F6855" s="784" t="s">
        <v>866</v>
      </c>
      <c r="G6855" s="784" t="s">
        <v>4431</v>
      </c>
      <c r="H6855" s="784" t="s">
        <v>4431</v>
      </c>
      <c r="I6855" s="784" t="s">
        <v>5970</v>
      </c>
    </row>
    <row r="6856" spans="1:9" hidden="1">
      <c r="A6856" s="784" t="str">
        <f>Table_wabobpsvr_AzureCalc_AzureCalcRateCard[[#This Row],[ServiceName]]&amp;Table_wabobpsvr_AzureCalc_AzureCalcRateCard[[#This Row],[Price_Level]]&amp;Table_wabobpsvr_AzureCalc_AzureCalcRateCard[[#This Row],[Region]]</f>
        <v>A9 HDInsightMOSP</v>
      </c>
      <c r="B6856" s="784"/>
      <c r="C6856" s="784" t="s">
        <v>91</v>
      </c>
      <c r="D6856" s="784" t="s">
        <v>627</v>
      </c>
      <c r="E6856" s="784">
        <v>4.9000000000000004</v>
      </c>
      <c r="F6856" s="784" t="s">
        <v>3585</v>
      </c>
      <c r="G6856" s="784" t="s">
        <v>4431</v>
      </c>
      <c r="H6856" s="784" t="s">
        <v>4431</v>
      </c>
      <c r="I6856" s="784" t="s">
        <v>5971</v>
      </c>
    </row>
    <row r="6857" spans="1:9" hidden="1">
      <c r="A6857" t="str">
        <f>Table_wabobpsvr_AzureCalc_AzureCalcRateCard[[#This Row],[ServiceName]]&amp;Table_wabobpsvr_AzureCalc_AzureCalcRateCard[[#This Row],[Price_Level]]&amp;Table_wabobpsvr_AzureCalc_AzureCalcRateCard[[#This Row],[Region]]</f>
        <v>A9 HDInsightA</v>
      </c>
      <c r="C6857" t="s">
        <v>91</v>
      </c>
      <c r="D6857" t="s">
        <v>181</v>
      </c>
      <c r="E6857">
        <v>3.577</v>
      </c>
      <c r="F6857" t="s">
        <v>3585</v>
      </c>
      <c r="G6857" s="784" t="s">
        <v>3586</v>
      </c>
      <c r="H6857" s="784" t="s">
        <v>3587</v>
      </c>
      <c r="I6857" s="784" t="s">
        <v>5971</v>
      </c>
    </row>
    <row r="6858" spans="1:9" hidden="1">
      <c r="A6858" t="str">
        <f>Table_wabobpsvr_AzureCalc_AzureCalcRateCard[[#This Row],[ServiceName]]&amp;Table_wabobpsvr_AzureCalc_AzureCalcRateCard[[#This Row],[Price_Level]]&amp;Table_wabobpsvr_AzureCalc_AzureCalcRateCard[[#This Row],[Region]]</f>
        <v>A9 HDInsightB</v>
      </c>
      <c r="C6858" t="s">
        <v>91</v>
      </c>
      <c r="D6858" t="s">
        <v>182</v>
      </c>
      <c r="E6858">
        <v>3.43</v>
      </c>
      <c r="F6858" t="s">
        <v>3585</v>
      </c>
      <c r="G6858" s="784" t="s">
        <v>3586</v>
      </c>
      <c r="H6858" s="784" t="s">
        <v>3587</v>
      </c>
      <c r="I6858" s="784" t="s">
        <v>5971</v>
      </c>
    </row>
    <row r="6859" spans="1:9" hidden="1">
      <c r="A6859" s="784" t="str">
        <f>Table_wabobpsvr_AzureCalc_AzureCalcRateCard[[#This Row],[ServiceName]]&amp;Table_wabobpsvr_AzureCalc_AzureCalcRateCard[[#This Row],[Price_Level]]&amp;Table_wabobpsvr_AzureCalc_AzureCalcRateCard[[#This Row],[Region]]</f>
        <v>A9 HDInsightC</v>
      </c>
      <c r="B6859" s="784"/>
      <c r="C6859" s="784" t="s">
        <v>91</v>
      </c>
      <c r="D6859" s="784" t="s">
        <v>184</v>
      </c>
      <c r="E6859" s="784">
        <v>3.2829999999999999</v>
      </c>
      <c r="F6859" s="784" t="s">
        <v>3585</v>
      </c>
      <c r="G6859" s="784" t="s">
        <v>3586</v>
      </c>
      <c r="H6859" s="784" t="s">
        <v>3587</v>
      </c>
      <c r="I6859" s="784" t="s">
        <v>5971</v>
      </c>
    </row>
    <row r="6860" spans="1:9" hidden="1">
      <c r="A6860" t="str">
        <f>Table_wabobpsvr_AzureCalc_AzureCalcRateCard[[#This Row],[ServiceName]]&amp;Table_wabobpsvr_AzureCalc_AzureCalcRateCard[[#This Row],[Price_Level]]&amp;Table_wabobpsvr_AzureCalc_AzureCalcRateCard[[#This Row],[Region]]</f>
        <v>A9 HDInsightD</v>
      </c>
      <c r="C6860" t="s">
        <v>91</v>
      </c>
      <c r="D6860" t="s">
        <v>183</v>
      </c>
      <c r="E6860">
        <v>3.1360000000000001</v>
      </c>
      <c r="F6860" t="s">
        <v>3585</v>
      </c>
      <c r="G6860" s="784" t="s">
        <v>3586</v>
      </c>
      <c r="H6860" s="784" t="s">
        <v>3587</v>
      </c>
      <c r="I6860" s="784" t="s">
        <v>5971</v>
      </c>
    </row>
    <row r="6861" spans="1:9" hidden="1">
      <c r="A6861" t="str">
        <f>Table_wabobpsvr_AzureCalc_AzureCalcRateCard[[#This Row],[ServiceName]]&amp;Table_wabobpsvr_AzureCalc_AzureCalcRateCard[[#This Row],[Price_Level]]&amp;Table_wabobpsvr_AzureCalc_AzureCalcRateCard[[#This Row],[Region]]</f>
        <v>ExpressRoute (IXP) 10 Gbps ConnectionsD11</v>
      </c>
      <c r="B6861">
        <v>11</v>
      </c>
      <c r="C6861" t="s">
        <v>4431</v>
      </c>
      <c r="D6861" t="s">
        <v>183</v>
      </c>
      <c r="E6861">
        <v>999999</v>
      </c>
      <c r="F6861" t="s">
        <v>821</v>
      </c>
      <c r="G6861" s="784" t="s">
        <v>4431</v>
      </c>
      <c r="H6861" s="784" t="s">
        <v>4431</v>
      </c>
      <c r="I6861" s="784" t="s">
        <v>4431</v>
      </c>
    </row>
    <row r="6862" spans="1:9" hidden="1">
      <c r="A6862" t="str">
        <f>Table_wabobpsvr_AzureCalc_AzureCalcRateCard[[#This Row],[ServiceName]]&amp;Table_wabobpsvr_AzureCalc_AzureCalcRateCard[[#This Row],[Price_Level]]&amp;Table_wabobpsvr_AzureCalc_AzureCalcRateCard[[#This Row],[Region]]</f>
        <v>ExpressRoute (IXP) 10 Gbps ConnectionsMOSP12</v>
      </c>
      <c r="B6862">
        <v>12</v>
      </c>
      <c r="C6862" t="s">
        <v>4431</v>
      </c>
      <c r="D6862" t="s">
        <v>627</v>
      </c>
      <c r="E6862">
        <v>999999</v>
      </c>
      <c r="F6862" t="s">
        <v>821</v>
      </c>
      <c r="G6862" s="784" t="s">
        <v>4431</v>
      </c>
      <c r="H6862" s="784" t="s">
        <v>4431</v>
      </c>
      <c r="I6862" s="784" t="s">
        <v>4431</v>
      </c>
    </row>
    <row r="6863" spans="1:9" hidden="1">
      <c r="A6863" s="784" t="str">
        <f>Table_wabobpsvr_AzureCalc_AzureCalcRateCard[[#This Row],[ServiceName]]&amp;Table_wabobpsvr_AzureCalc_AzureCalcRateCard[[#This Row],[Price_Level]]&amp;Table_wabobpsvr_AzureCalc_AzureCalcRateCard[[#This Row],[Region]]</f>
        <v>ExpressRoute (IXP) 10 Gbps ConnectionsA12</v>
      </c>
      <c r="B6863" s="784">
        <v>12</v>
      </c>
      <c r="C6863" s="784" t="s">
        <v>4431</v>
      </c>
      <c r="D6863" s="784" t="s">
        <v>181</v>
      </c>
      <c r="E6863" s="784">
        <v>999999</v>
      </c>
      <c r="F6863" s="784" t="s">
        <v>821</v>
      </c>
      <c r="G6863" s="784" t="s">
        <v>4431</v>
      </c>
      <c r="H6863" s="784" t="s">
        <v>4431</v>
      </c>
      <c r="I6863" s="784" t="s">
        <v>4431</v>
      </c>
    </row>
    <row r="6864" spans="1:9" hidden="1">
      <c r="A6864" t="str">
        <f>Table_wabobpsvr_AzureCalc_AzureCalcRateCard[[#This Row],[ServiceName]]&amp;Table_wabobpsvr_AzureCalc_AzureCalcRateCard[[#This Row],[Price_Level]]&amp;Table_wabobpsvr_AzureCalc_AzureCalcRateCard[[#This Row],[Region]]</f>
        <v>ExpressRoute (IXP) 10 Gbps ConnectionsB12</v>
      </c>
      <c r="B6864">
        <v>12</v>
      </c>
      <c r="C6864" t="s">
        <v>4431</v>
      </c>
      <c r="D6864" t="s">
        <v>182</v>
      </c>
      <c r="E6864">
        <v>999999</v>
      </c>
      <c r="F6864" t="s">
        <v>821</v>
      </c>
      <c r="G6864" s="784" t="s">
        <v>4431</v>
      </c>
      <c r="H6864" s="784" t="s">
        <v>4431</v>
      </c>
      <c r="I6864" s="784" t="s">
        <v>4431</v>
      </c>
    </row>
    <row r="6865" spans="1:9" hidden="1">
      <c r="A6865" s="784" t="str">
        <f>Table_wabobpsvr_AzureCalc_AzureCalcRateCard[[#This Row],[ServiceName]]&amp;Table_wabobpsvr_AzureCalc_AzureCalcRateCard[[#This Row],[Price_Level]]&amp;Table_wabobpsvr_AzureCalc_AzureCalcRateCard[[#This Row],[Region]]</f>
        <v>ExpressRoute (IXP) 10 Gbps ConnectionsC12</v>
      </c>
      <c r="B6865" s="784">
        <v>12</v>
      </c>
      <c r="C6865" s="784" t="s">
        <v>4431</v>
      </c>
      <c r="D6865" s="784" t="s">
        <v>184</v>
      </c>
      <c r="E6865" s="784">
        <v>999999</v>
      </c>
      <c r="F6865" s="784" t="s">
        <v>821</v>
      </c>
      <c r="G6865" s="784" t="s">
        <v>4431</v>
      </c>
      <c r="H6865" s="784" t="s">
        <v>4431</v>
      </c>
      <c r="I6865" s="784" t="s">
        <v>4431</v>
      </c>
    </row>
    <row r="6866" spans="1:9" hidden="1">
      <c r="A6866" s="784" t="str">
        <f>Table_wabobpsvr_AzureCalc_AzureCalcRateCard[[#This Row],[ServiceName]]&amp;Table_wabobpsvr_AzureCalc_AzureCalcRateCard[[#This Row],[Price_Level]]&amp;Table_wabobpsvr_AzureCalc_AzureCalcRateCard[[#This Row],[Region]]</f>
        <v>ExpressRoute (IXP) 10 Gbps ConnectionsD12</v>
      </c>
      <c r="B6866" s="784">
        <v>12</v>
      </c>
      <c r="C6866" s="784" t="s">
        <v>4431</v>
      </c>
      <c r="D6866" s="784" t="s">
        <v>183</v>
      </c>
      <c r="E6866" s="784">
        <v>999999</v>
      </c>
      <c r="F6866" s="784" t="s">
        <v>821</v>
      </c>
      <c r="G6866" s="784" t="s">
        <v>4431</v>
      </c>
      <c r="H6866" s="784" t="s">
        <v>4431</v>
      </c>
      <c r="I6866" s="784" t="s">
        <v>4431</v>
      </c>
    </row>
    <row r="6867" spans="1:9" hidden="1">
      <c r="A6867" s="784" t="str">
        <f>Table_wabobpsvr_AzureCalc_AzureCalcRateCard[[#This Row],[ServiceName]]&amp;Table_wabobpsvr_AzureCalc_AzureCalcRateCard[[#This Row],[Price_Level]]&amp;Table_wabobpsvr_AzureCalc_AzureCalcRateCard[[#This Row],[Region]]</f>
        <v>Premium Storage - Page Blob/P30 (Units)D2</v>
      </c>
      <c r="B6867" s="784">
        <v>2</v>
      </c>
      <c r="C6867" s="784" t="s">
        <v>81</v>
      </c>
      <c r="D6867" s="784" t="s">
        <v>183</v>
      </c>
      <c r="E6867" s="784">
        <v>108.14</v>
      </c>
      <c r="F6867" s="784" t="s">
        <v>3352</v>
      </c>
      <c r="G6867" s="784" t="s">
        <v>3353</v>
      </c>
      <c r="H6867" s="784" t="s">
        <v>3354</v>
      </c>
      <c r="I6867" s="784" t="s">
        <v>5972</v>
      </c>
    </row>
    <row r="6868" spans="1:9" hidden="1">
      <c r="A6868" s="784" t="str">
        <f>Table_wabobpsvr_AzureCalc_AzureCalcRateCard[[#This Row],[ServiceName]]&amp;Table_wabobpsvr_AzureCalc_AzureCalcRateCard[[#This Row],[Price_Level]]&amp;Table_wabobpsvr_AzureCalc_AzureCalcRateCard[[#This Row],[Region]]</f>
        <v>Premium Storage - Page Blob/P30 (Units)MOSP8</v>
      </c>
      <c r="B6868" s="784">
        <v>8</v>
      </c>
      <c r="C6868" s="784" t="s">
        <v>81</v>
      </c>
      <c r="D6868" s="784" t="s">
        <v>627</v>
      </c>
      <c r="E6868" s="784">
        <v>148.68</v>
      </c>
      <c r="F6868" s="784" t="s">
        <v>3352</v>
      </c>
      <c r="G6868" s="784" t="s">
        <v>4431</v>
      </c>
      <c r="H6868" s="784" t="s">
        <v>4431</v>
      </c>
      <c r="I6868" s="784" t="s">
        <v>5973</v>
      </c>
    </row>
    <row r="6869" spans="1:9" hidden="1">
      <c r="A6869" s="784" t="str">
        <f>Table_wabobpsvr_AzureCalc_AzureCalcRateCard[[#This Row],[ServiceName]]&amp;Table_wabobpsvr_AzureCalc_AzureCalcRateCard[[#This Row],[Price_Level]]&amp;Table_wabobpsvr_AzureCalc_AzureCalcRateCard[[#This Row],[Region]]</f>
        <v>Premium Storage - Page Blob/P30 (Units)A8</v>
      </c>
      <c r="B6869" s="784">
        <v>8</v>
      </c>
      <c r="C6869" s="784" t="s">
        <v>81</v>
      </c>
      <c r="D6869" s="784" t="s">
        <v>181</v>
      </c>
      <c r="E6869" s="784">
        <v>144.22</v>
      </c>
      <c r="F6869" s="784" t="s">
        <v>3352</v>
      </c>
      <c r="G6869" s="784" t="s">
        <v>3355</v>
      </c>
      <c r="H6869" s="784" t="s">
        <v>3356</v>
      </c>
      <c r="I6869" s="784" t="s">
        <v>5973</v>
      </c>
    </row>
    <row r="6870" spans="1:9" hidden="1">
      <c r="A6870" t="str">
        <f>Table_wabobpsvr_AzureCalc_AzureCalcRateCard[[#This Row],[ServiceName]]&amp;Table_wabobpsvr_AzureCalc_AzureCalcRateCard[[#This Row],[Price_Level]]&amp;Table_wabobpsvr_AzureCalc_AzureCalcRateCard[[#This Row],[Region]]</f>
        <v>Premium Storage - Page Blob/P30 (Units)B8</v>
      </c>
      <c r="B6870">
        <v>8</v>
      </c>
      <c r="C6870" t="s">
        <v>81</v>
      </c>
      <c r="D6870" t="s">
        <v>182</v>
      </c>
      <c r="E6870">
        <v>139.76</v>
      </c>
      <c r="F6870" t="s">
        <v>3352</v>
      </c>
      <c r="G6870" s="784" t="s">
        <v>3355</v>
      </c>
      <c r="H6870" s="784" t="s">
        <v>3356</v>
      </c>
      <c r="I6870" s="784" t="s">
        <v>5973</v>
      </c>
    </row>
    <row r="6871" spans="1:9" hidden="1">
      <c r="A6871" t="str">
        <f>Table_wabobpsvr_AzureCalc_AzureCalcRateCard[[#This Row],[ServiceName]]&amp;Table_wabobpsvr_AzureCalc_AzureCalcRateCard[[#This Row],[Price_Level]]&amp;Table_wabobpsvr_AzureCalc_AzureCalcRateCard[[#This Row],[Region]]</f>
        <v>Premium Storage - Page Blob/P30 (Units)C8</v>
      </c>
      <c r="B6871">
        <v>8</v>
      </c>
      <c r="C6871" t="s">
        <v>81</v>
      </c>
      <c r="D6871" t="s">
        <v>184</v>
      </c>
      <c r="E6871">
        <v>135.30000000000001</v>
      </c>
      <c r="F6871" t="s">
        <v>3352</v>
      </c>
      <c r="G6871" s="784" t="s">
        <v>3355</v>
      </c>
      <c r="H6871" s="784" t="s">
        <v>3356</v>
      </c>
      <c r="I6871" s="784" t="s">
        <v>5973</v>
      </c>
    </row>
    <row r="6872" spans="1:9" hidden="1">
      <c r="A6872" t="str">
        <f>Table_wabobpsvr_AzureCalc_AzureCalcRateCard[[#This Row],[ServiceName]]&amp;Table_wabobpsvr_AzureCalc_AzureCalcRateCard[[#This Row],[Price_Level]]&amp;Table_wabobpsvr_AzureCalc_AzureCalcRateCard[[#This Row],[Region]]</f>
        <v>Premium Storage - Page Blob/P30 (Units)D8</v>
      </c>
      <c r="B6872">
        <v>8</v>
      </c>
      <c r="C6872" t="s">
        <v>81</v>
      </c>
      <c r="D6872" t="s">
        <v>183</v>
      </c>
      <c r="E6872">
        <v>130.84</v>
      </c>
      <c r="F6872" t="s">
        <v>3352</v>
      </c>
      <c r="G6872" s="784" t="s">
        <v>3355</v>
      </c>
      <c r="H6872" s="784" t="s">
        <v>3356</v>
      </c>
      <c r="I6872" s="784" t="s">
        <v>5973</v>
      </c>
    </row>
    <row r="6873" spans="1:9" hidden="1">
      <c r="A6873" t="str">
        <f>Table_wabobpsvr_AzureCalc_AzureCalcRateCard[[#This Row],[ServiceName]]&amp;Table_wabobpsvr_AzureCalc_AzureCalcRateCard[[#This Row],[Price_Level]]&amp;Table_wabobpsvr_AzureCalc_AzureCalcRateCard[[#This Row],[Region]]</f>
        <v>ExpressRoute (IXP) 200 Mbps ConnectionsMOSP12</v>
      </c>
      <c r="B6873">
        <v>12</v>
      </c>
      <c r="C6873" t="s">
        <v>4431</v>
      </c>
      <c r="D6873" t="s">
        <v>627</v>
      </c>
      <c r="E6873">
        <v>999999</v>
      </c>
      <c r="F6873" t="s">
        <v>822</v>
      </c>
      <c r="G6873" s="784" t="s">
        <v>4431</v>
      </c>
      <c r="H6873" s="784" t="s">
        <v>4431</v>
      </c>
      <c r="I6873" s="784" t="s">
        <v>4431</v>
      </c>
    </row>
    <row r="6874" spans="1:9" hidden="1">
      <c r="A6874" t="str">
        <f>Table_wabobpsvr_AzureCalc_AzureCalcRateCard[[#This Row],[ServiceName]]&amp;Table_wabobpsvr_AzureCalc_AzureCalcRateCard[[#This Row],[Price_Level]]&amp;Table_wabobpsvr_AzureCalc_AzureCalcRateCard[[#This Row],[Region]]</f>
        <v>ExpressRoute (IXP) 200 Mbps ConnectionsA12</v>
      </c>
      <c r="B6874">
        <v>12</v>
      </c>
      <c r="C6874" t="s">
        <v>4431</v>
      </c>
      <c r="D6874" t="s">
        <v>181</v>
      </c>
      <c r="E6874">
        <v>999999</v>
      </c>
      <c r="F6874" t="s">
        <v>822</v>
      </c>
      <c r="G6874" s="784" t="s">
        <v>4431</v>
      </c>
      <c r="H6874" s="784" t="s">
        <v>4431</v>
      </c>
      <c r="I6874" s="784" t="s">
        <v>4431</v>
      </c>
    </row>
    <row r="6875" spans="1:9" hidden="1">
      <c r="A6875" t="str">
        <f>Table_wabobpsvr_AzureCalc_AzureCalcRateCard[[#This Row],[ServiceName]]&amp;Table_wabobpsvr_AzureCalc_AzureCalcRateCard[[#This Row],[Price_Level]]&amp;Table_wabobpsvr_AzureCalc_AzureCalcRateCard[[#This Row],[Region]]</f>
        <v>ExpressRoute (IXP) 200 Mbps ConnectionsB12</v>
      </c>
      <c r="B6875">
        <v>12</v>
      </c>
      <c r="C6875" t="s">
        <v>4431</v>
      </c>
      <c r="D6875" t="s">
        <v>182</v>
      </c>
      <c r="E6875">
        <v>999999</v>
      </c>
      <c r="F6875" t="s">
        <v>822</v>
      </c>
      <c r="G6875" s="784" t="s">
        <v>4431</v>
      </c>
      <c r="H6875" s="784" t="s">
        <v>4431</v>
      </c>
      <c r="I6875" s="784" t="s">
        <v>4431</v>
      </c>
    </row>
    <row r="6876" spans="1:9" hidden="1">
      <c r="A6876" s="784" t="str">
        <f>Table_wabobpsvr_AzureCalc_AzureCalcRateCard[[#This Row],[ServiceName]]&amp;Table_wabobpsvr_AzureCalc_AzureCalcRateCard[[#This Row],[Price_Level]]&amp;Table_wabobpsvr_AzureCalc_AzureCalcRateCard[[#This Row],[Region]]</f>
        <v>ExpressRoute (IXP) 200 Mbps ConnectionsC12</v>
      </c>
      <c r="B6876" s="784">
        <v>12</v>
      </c>
      <c r="C6876" s="784" t="s">
        <v>4431</v>
      </c>
      <c r="D6876" s="784" t="s">
        <v>184</v>
      </c>
      <c r="E6876" s="784">
        <v>999999</v>
      </c>
      <c r="F6876" s="784" t="s">
        <v>822</v>
      </c>
      <c r="G6876" s="784" t="s">
        <v>4431</v>
      </c>
      <c r="H6876" s="784" t="s">
        <v>4431</v>
      </c>
      <c r="I6876" s="784" t="s">
        <v>4431</v>
      </c>
    </row>
    <row r="6877" spans="1:9" hidden="1">
      <c r="A6877" s="784" t="str">
        <f>Table_wabobpsvr_AzureCalc_AzureCalcRateCard[[#This Row],[ServiceName]]&amp;Table_wabobpsvr_AzureCalc_AzureCalcRateCard[[#This Row],[Price_Level]]&amp;Table_wabobpsvr_AzureCalc_AzureCalcRateCard[[#This Row],[Region]]</f>
        <v>ExpressRoute (IXP) 200 Mbps ConnectionsD12</v>
      </c>
      <c r="B6877" s="784">
        <v>12</v>
      </c>
      <c r="C6877" s="784" t="s">
        <v>4431</v>
      </c>
      <c r="D6877" s="784" t="s">
        <v>183</v>
      </c>
      <c r="E6877" s="784">
        <v>999999</v>
      </c>
      <c r="F6877" s="784" t="s">
        <v>822</v>
      </c>
      <c r="G6877" s="784" t="s">
        <v>4431</v>
      </c>
      <c r="H6877" s="784" t="s">
        <v>4431</v>
      </c>
      <c r="I6877" s="784" t="s">
        <v>4431</v>
      </c>
    </row>
    <row r="6878" spans="1:9" hidden="1">
      <c r="A6878" t="str">
        <f>Table_wabobpsvr_AzureCalc_AzureCalcRateCard[[#This Row],[ServiceName]]&amp;Table_wabobpsvr_AzureCalc_AzureCalcRateCard[[#This Row],[Price_Level]]&amp;Table_wabobpsvr_AzureCalc_AzureCalcRateCard[[#This Row],[Region]]</f>
        <v>ExpressRoute (IXP) 200 Mbps ConnectionsMOSP11</v>
      </c>
      <c r="B6878">
        <v>11</v>
      </c>
      <c r="C6878" t="s">
        <v>4431</v>
      </c>
      <c r="D6878" t="s">
        <v>627</v>
      </c>
      <c r="E6878">
        <v>999999</v>
      </c>
      <c r="F6878" t="s">
        <v>822</v>
      </c>
      <c r="G6878" s="784" t="s">
        <v>4431</v>
      </c>
      <c r="H6878" s="784" t="s">
        <v>4431</v>
      </c>
      <c r="I6878" s="784" t="s">
        <v>4431</v>
      </c>
    </row>
    <row r="6879" spans="1:9" hidden="1">
      <c r="A6879" s="784" t="str">
        <f>Table_wabobpsvr_AzureCalc_AzureCalcRateCard[[#This Row],[ServiceName]]&amp;Table_wabobpsvr_AzureCalc_AzureCalcRateCard[[#This Row],[Price_Level]]&amp;Table_wabobpsvr_AzureCalc_AzureCalcRateCard[[#This Row],[Region]]</f>
        <v>ExpressRoute (IXP) 200 Mbps ConnectionsA11</v>
      </c>
      <c r="B6879" s="784">
        <v>11</v>
      </c>
      <c r="C6879" s="784" t="s">
        <v>4431</v>
      </c>
      <c r="D6879" s="784" t="s">
        <v>181</v>
      </c>
      <c r="E6879" s="784">
        <v>999999</v>
      </c>
      <c r="F6879" s="784" t="s">
        <v>822</v>
      </c>
      <c r="G6879" s="784" t="s">
        <v>4431</v>
      </c>
      <c r="H6879" s="784" t="s">
        <v>4431</v>
      </c>
      <c r="I6879" s="784" t="s">
        <v>4431</v>
      </c>
    </row>
    <row r="6880" spans="1:9" hidden="1">
      <c r="A6880" t="str">
        <f>Table_wabobpsvr_AzureCalc_AzureCalcRateCard[[#This Row],[ServiceName]]&amp;Table_wabobpsvr_AzureCalc_AzureCalcRateCard[[#This Row],[Price_Level]]&amp;Table_wabobpsvr_AzureCalc_AzureCalcRateCard[[#This Row],[Region]]</f>
        <v>ExpressRoute (IXP) 200 Mbps ConnectionsB11</v>
      </c>
      <c r="B6880">
        <v>11</v>
      </c>
      <c r="C6880" t="s">
        <v>4431</v>
      </c>
      <c r="D6880" t="s">
        <v>182</v>
      </c>
      <c r="E6880">
        <v>999999</v>
      </c>
      <c r="F6880" t="s">
        <v>822</v>
      </c>
      <c r="G6880" s="784" t="s">
        <v>4431</v>
      </c>
      <c r="H6880" s="784" t="s">
        <v>4431</v>
      </c>
      <c r="I6880" s="784" t="s">
        <v>4431</v>
      </c>
    </row>
    <row r="6881" spans="1:9" hidden="1">
      <c r="A6881" t="str">
        <f>Table_wabobpsvr_AzureCalc_AzureCalcRateCard[[#This Row],[ServiceName]]&amp;Table_wabobpsvr_AzureCalc_AzureCalcRateCard[[#This Row],[Price_Level]]&amp;Table_wabobpsvr_AzureCalc_AzureCalcRateCard[[#This Row],[Region]]</f>
        <v>ExpressRoute (IXP) 200 Mbps ConnectionsC11</v>
      </c>
      <c r="B6881">
        <v>11</v>
      </c>
      <c r="C6881" t="s">
        <v>4431</v>
      </c>
      <c r="D6881" t="s">
        <v>184</v>
      </c>
      <c r="E6881">
        <v>999999</v>
      </c>
      <c r="F6881" t="s">
        <v>822</v>
      </c>
      <c r="G6881" s="784" t="s">
        <v>4431</v>
      </c>
      <c r="H6881" s="784" t="s">
        <v>4431</v>
      </c>
      <c r="I6881" s="784" t="s">
        <v>4431</v>
      </c>
    </row>
    <row r="6882" spans="1:9" hidden="1">
      <c r="A6882" t="str">
        <f>Table_wabobpsvr_AzureCalc_AzureCalcRateCard[[#This Row],[ServiceName]]&amp;Table_wabobpsvr_AzureCalc_AzureCalcRateCard[[#This Row],[Price_Level]]&amp;Table_wabobpsvr_AzureCalc_AzureCalcRateCard[[#This Row],[Region]]</f>
        <v>ExpressRoute (IXP) 200 Mbps ConnectionsD11</v>
      </c>
      <c r="B6882">
        <v>11</v>
      </c>
      <c r="C6882" t="s">
        <v>4431</v>
      </c>
      <c r="D6882" t="s">
        <v>183</v>
      </c>
      <c r="E6882">
        <v>999999</v>
      </c>
      <c r="F6882" t="s">
        <v>822</v>
      </c>
      <c r="G6882" s="784" t="s">
        <v>4431</v>
      </c>
      <c r="H6882" s="784" t="s">
        <v>4431</v>
      </c>
      <c r="I6882" s="784" t="s">
        <v>4431</v>
      </c>
    </row>
    <row r="6883" spans="1:9" hidden="1">
      <c r="A6883" t="str">
        <f>Table_wabobpsvr_AzureCalc_AzureCalcRateCard[[#This Row],[ServiceName]]&amp;Table_wabobpsvr_AzureCalc_AzureCalcRateCard[[#This Row],[Price_Level]]&amp;Table_wabobpsvr_AzureCalc_AzureCalcRateCard[[#This Row],[Region]]</f>
        <v>ExpressRoute (IXP) 500 Mbps ConnectionsMOSP11</v>
      </c>
      <c r="B6883">
        <v>11</v>
      </c>
      <c r="C6883" t="s">
        <v>4431</v>
      </c>
      <c r="D6883" t="s">
        <v>627</v>
      </c>
      <c r="E6883">
        <v>999999</v>
      </c>
      <c r="F6883" t="s">
        <v>847</v>
      </c>
      <c r="G6883" s="784" t="s">
        <v>4431</v>
      </c>
      <c r="H6883" s="784" t="s">
        <v>4431</v>
      </c>
      <c r="I6883" s="784" t="s">
        <v>4431</v>
      </c>
    </row>
    <row r="6884" spans="1:9" hidden="1">
      <c r="A6884" t="str">
        <f>Table_wabobpsvr_AzureCalc_AzureCalcRateCard[[#This Row],[ServiceName]]&amp;Table_wabobpsvr_AzureCalc_AzureCalcRateCard[[#This Row],[Price_Level]]&amp;Table_wabobpsvr_AzureCalc_AzureCalcRateCard[[#This Row],[Region]]</f>
        <v>ExpressRoute (IXP) 500 Mbps ConnectionsA11</v>
      </c>
      <c r="B6884">
        <v>11</v>
      </c>
      <c r="C6884" t="s">
        <v>4431</v>
      </c>
      <c r="D6884" t="s">
        <v>181</v>
      </c>
      <c r="E6884">
        <v>999999</v>
      </c>
      <c r="F6884" t="s">
        <v>847</v>
      </c>
      <c r="G6884" s="784" t="s">
        <v>4431</v>
      </c>
      <c r="H6884" s="784" t="s">
        <v>4431</v>
      </c>
      <c r="I6884" s="784" t="s">
        <v>4431</v>
      </c>
    </row>
    <row r="6885" spans="1:9" hidden="1">
      <c r="A6885" t="str">
        <f>Table_wabobpsvr_AzureCalc_AzureCalcRateCard[[#This Row],[ServiceName]]&amp;Table_wabobpsvr_AzureCalc_AzureCalcRateCard[[#This Row],[Price_Level]]&amp;Table_wabobpsvr_AzureCalc_AzureCalcRateCard[[#This Row],[Region]]</f>
        <v>ExpressRoute (IXP) 500 Mbps ConnectionsB11</v>
      </c>
      <c r="B6885">
        <v>11</v>
      </c>
      <c r="C6885" t="s">
        <v>4431</v>
      </c>
      <c r="D6885" t="s">
        <v>182</v>
      </c>
      <c r="E6885">
        <v>999999</v>
      </c>
      <c r="F6885" t="s">
        <v>847</v>
      </c>
      <c r="G6885" s="784" t="s">
        <v>4431</v>
      </c>
      <c r="H6885" s="784" t="s">
        <v>4431</v>
      </c>
      <c r="I6885" s="784" t="s">
        <v>4431</v>
      </c>
    </row>
    <row r="6886" spans="1:9" hidden="1">
      <c r="A6886" t="str">
        <f>Table_wabobpsvr_AzureCalc_AzureCalcRateCard[[#This Row],[ServiceName]]&amp;Table_wabobpsvr_AzureCalc_AzureCalcRateCard[[#This Row],[Price_Level]]&amp;Table_wabobpsvr_AzureCalc_AzureCalcRateCard[[#This Row],[Region]]</f>
        <v>ExpressRoute (IXP) 500 Mbps ConnectionsC11</v>
      </c>
      <c r="B6886">
        <v>11</v>
      </c>
      <c r="C6886" t="s">
        <v>4431</v>
      </c>
      <c r="D6886" t="s">
        <v>184</v>
      </c>
      <c r="E6886">
        <v>999999</v>
      </c>
      <c r="F6886" t="s">
        <v>847</v>
      </c>
      <c r="G6886" s="784" t="s">
        <v>4431</v>
      </c>
      <c r="H6886" s="784" t="s">
        <v>4431</v>
      </c>
      <c r="I6886" s="784" t="s">
        <v>4431</v>
      </c>
    </row>
    <row r="6887" spans="1:9" hidden="1">
      <c r="A6887" t="str">
        <f>Table_wabobpsvr_AzureCalc_AzureCalcRateCard[[#This Row],[ServiceName]]&amp;Table_wabobpsvr_AzureCalc_AzureCalcRateCard[[#This Row],[Price_Level]]&amp;Table_wabobpsvr_AzureCalc_AzureCalcRateCard[[#This Row],[Region]]</f>
        <v>ExpressRoute (IXP) 500 Mbps ConnectionsD11</v>
      </c>
      <c r="B6887">
        <v>11</v>
      </c>
      <c r="C6887" t="s">
        <v>4431</v>
      </c>
      <c r="D6887" t="s">
        <v>183</v>
      </c>
      <c r="E6887">
        <v>999999</v>
      </c>
      <c r="F6887" t="s">
        <v>847</v>
      </c>
      <c r="G6887" s="784" t="s">
        <v>4431</v>
      </c>
      <c r="H6887" s="784" t="s">
        <v>4431</v>
      </c>
      <c r="I6887" s="784" t="s">
        <v>4431</v>
      </c>
    </row>
    <row r="6888" spans="1:9" hidden="1">
      <c r="A6888" t="str">
        <f>Table_wabobpsvr_AzureCalc_AzureCalcRateCard[[#This Row],[ServiceName]]&amp;Table_wabobpsvr_AzureCalc_AzureCalcRateCard[[#This Row],[Price_Level]]&amp;Table_wabobpsvr_AzureCalc_AzureCalcRateCard[[#This Row],[Region]]</f>
        <v>ExpressRoute (IXP) 500 Mbps ConnectionsMOSP12</v>
      </c>
      <c r="B6888">
        <v>12</v>
      </c>
      <c r="C6888" t="s">
        <v>4431</v>
      </c>
      <c r="D6888" t="s">
        <v>627</v>
      </c>
      <c r="E6888">
        <v>999999</v>
      </c>
      <c r="F6888" t="s">
        <v>847</v>
      </c>
      <c r="G6888" s="784" t="s">
        <v>4431</v>
      </c>
      <c r="H6888" s="784" t="s">
        <v>4431</v>
      </c>
      <c r="I6888" s="784" t="s">
        <v>4431</v>
      </c>
    </row>
    <row r="6889" spans="1:9" hidden="1">
      <c r="A6889" t="str">
        <f>Table_wabobpsvr_AzureCalc_AzureCalcRateCard[[#This Row],[ServiceName]]&amp;Table_wabobpsvr_AzureCalc_AzureCalcRateCard[[#This Row],[Price_Level]]&amp;Table_wabobpsvr_AzureCalc_AzureCalcRateCard[[#This Row],[Region]]</f>
        <v>ExpressRoute (IXP) 500 Mbps ConnectionsA12</v>
      </c>
      <c r="B6889">
        <v>12</v>
      </c>
      <c r="C6889" t="s">
        <v>4431</v>
      </c>
      <c r="D6889" t="s">
        <v>181</v>
      </c>
      <c r="E6889">
        <v>999999</v>
      </c>
      <c r="F6889" t="s">
        <v>847</v>
      </c>
      <c r="G6889" s="784" t="s">
        <v>4431</v>
      </c>
      <c r="H6889" s="784" t="s">
        <v>4431</v>
      </c>
      <c r="I6889" s="784" t="s">
        <v>4431</v>
      </c>
    </row>
    <row r="6890" spans="1:9" hidden="1">
      <c r="A6890" s="784" t="str">
        <f>Table_wabobpsvr_AzureCalc_AzureCalcRateCard[[#This Row],[ServiceName]]&amp;Table_wabobpsvr_AzureCalc_AzureCalcRateCard[[#This Row],[Price_Level]]&amp;Table_wabobpsvr_AzureCalc_AzureCalcRateCard[[#This Row],[Region]]</f>
        <v>ExpressRoute (IXP) 500 Mbps ConnectionsB12</v>
      </c>
      <c r="B6890" s="784">
        <v>12</v>
      </c>
      <c r="C6890" s="784" t="s">
        <v>4431</v>
      </c>
      <c r="D6890" s="784" t="s">
        <v>182</v>
      </c>
      <c r="E6890" s="784">
        <v>999999</v>
      </c>
      <c r="F6890" s="784" t="s">
        <v>847</v>
      </c>
      <c r="G6890" s="784" t="s">
        <v>4431</v>
      </c>
      <c r="H6890" s="784" t="s">
        <v>4431</v>
      </c>
      <c r="I6890" s="784" t="s">
        <v>4431</v>
      </c>
    </row>
    <row r="6891" spans="1:9" hidden="1">
      <c r="A6891" t="str">
        <f>Table_wabobpsvr_AzureCalc_AzureCalcRateCard[[#This Row],[ServiceName]]&amp;Table_wabobpsvr_AzureCalc_AzureCalcRateCard[[#This Row],[Price_Level]]&amp;Table_wabobpsvr_AzureCalc_AzureCalcRateCard[[#This Row],[Region]]</f>
        <v>ExpressRoute (IXP) 500 Mbps ConnectionsC12</v>
      </c>
      <c r="B6891">
        <v>12</v>
      </c>
      <c r="C6891" t="s">
        <v>4431</v>
      </c>
      <c r="D6891" t="s">
        <v>184</v>
      </c>
      <c r="E6891">
        <v>999999</v>
      </c>
      <c r="F6891" t="s">
        <v>847</v>
      </c>
      <c r="G6891" s="784" t="s">
        <v>4431</v>
      </c>
      <c r="H6891" s="784" t="s">
        <v>4431</v>
      </c>
      <c r="I6891" s="784" t="s">
        <v>4431</v>
      </c>
    </row>
    <row r="6892" spans="1:9" hidden="1">
      <c r="A6892" s="784" t="str">
        <f>Table_wabobpsvr_AzureCalc_AzureCalcRateCard[[#This Row],[ServiceName]]&amp;Table_wabobpsvr_AzureCalc_AzureCalcRateCard[[#This Row],[Price_Level]]&amp;Table_wabobpsvr_AzureCalc_AzureCalcRateCard[[#This Row],[Region]]</f>
        <v>ExpressRoute (IXP) 500 Mbps ConnectionsD12</v>
      </c>
      <c r="B6892" s="784">
        <v>12</v>
      </c>
      <c r="C6892" s="784" t="s">
        <v>4431</v>
      </c>
      <c r="D6892" s="784" t="s">
        <v>183</v>
      </c>
      <c r="E6892" s="784">
        <v>999999</v>
      </c>
      <c r="F6892" s="784" t="s">
        <v>847</v>
      </c>
      <c r="G6892" s="784" t="s">
        <v>4431</v>
      </c>
      <c r="H6892" s="784" t="s">
        <v>4431</v>
      </c>
      <c r="I6892" s="784" t="s">
        <v>4431</v>
      </c>
    </row>
    <row r="6893" spans="1:9" hidden="1">
      <c r="A6893" s="784" t="str">
        <f>Table_wabobpsvr_AzureCalc_AzureCalcRateCard[[#This Row],[ServiceName]]&amp;Table_wabobpsvr_AzureCalc_AzureCalcRateCard[[#This Row],[Price_Level]]&amp;Table_wabobpsvr_AzureCalc_AzureCalcRateCard[[#This Row],[Region]]</f>
        <v>Premium Storage - Snapshots (GB)MOSP8</v>
      </c>
      <c r="B6893" s="784">
        <v>8</v>
      </c>
      <c r="C6893" s="784" t="s">
        <v>10</v>
      </c>
      <c r="D6893" s="784" t="s">
        <v>627</v>
      </c>
      <c r="E6893" s="784">
        <v>0.14499999999999999</v>
      </c>
      <c r="F6893" s="784" t="s">
        <v>3357</v>
      </c>
      <c r="G6893" s="784" t="s">
        <v>4431</v>
      </c>
      <c r="H6893" s="784" t="s">
        <v>4431</v>
      </c>
      <c r="I6893" s="784" t="s">
        <v>5974</v>
      </c>
    </row>
    <row r="6894" spans="1:9" hidden="1">
      <c r="A6894" t="str">
        <f>Table_wabobpsvr_AzureCalc_AzureCalcRateCard[[#This Row],[ServiceName]]&amp;Table_wabobpsvr_AzureCalc_AzureCalcRateCard[[#This Row],[Price_Level]]&amp;Table_wabobpsvr_AzureCalc_AzureCalcRateCard[[#This Row],[Region]]</f>
        <v>Premium Storage - Snapshots (GB)A8</v>
      </c>
      <c r="B6894">
        <v>8</v>
      </c>
      <c r="C6894" t="s">
        <v>10</v>
      </c>
      <c r="D6894" t="s">
        <v>181</v>
      </c>
      <c r="E6894">
        <v>0.14069999999999999</v>
      </c>
      <c r="F6894" t="s">
        <v>3357</v>
      </c>
      <c r="G6894" s="784" t="s">
        <v>3358</v>
      </c>
      <c r="H6894" s="784" t="s">
        <v>3359</v>
      </c>
      <c r="I6894" s="784" t="s">
        <v>5974</v>
      </c>
    </row>
    <row r="6895" spans="1:9" hidden="1">
      <c r="A6895" s="784" t="str">
        <f>Table_wabobpsvr_AzureCalc_AzureCalcRateCard[[#This Row],[ServiceName]]&amp;Table_wabobpsvr_AzureCalc_AzureCalcRateCard[[#This Row],[Price_Level]]&amp;Table_wabobpsvr_AzureCalc_AzureCalcRateCard[[#This Row],[Region]]</f>
        <v>Premium Storage - Snapshots (GB)B8</v>
      </c>
      <c r="B6895" s="784">
        <v>8</v>
      </c>
      <c r="C6895" s="784" t="s">
        <v>10</v>
      </c>
      <c r="D6895" s="784" t="s">
        <v>182</v>
      </c>
      <c r="E6895" s="784">
        <v>0.1363</v>
      </c>
      <c r="F6895" s="784" t="s">
        <v>3357</v>
      </c>
      <c r="G6895" s="784" t="s">
        <v>3358</v>
      </c>
      <c r="H6895" s="784" t="s">
        <v>3359</v>
      </c>
      <c r="I6895" s="784" t="s">
        <v>5974</v>
      </c>
    </row>
    <row r="6896" spans="1:9" hidden="1">
      <c r="A6896" s="784" t="str">
        <f>Table_wabobpsvr_AzureCalc_AzureCalcRateCard[[#This Row],[ServiceName]]&amp;Table_wabobpsvr_AzureCalc_AzureCalcRateCard[[#This Row],[Price_Level]]&amp;Table_wabobpsvr_AzureCalc_AzureCalcRateCard[[#This Row],[Region]]</f>
        <v>Premium Storage - Snapshots (GB)C8</v>
      </c>
      <c r="B6896" s="784">
        <v>8</v>
      </c>
      <c r="C6896" s="784" t="s">
        <v>10</v>
      </c>
      <c r="D6896" s="784" t="s">
        <v>184</v>
      </c>
      <c r="E6896" s="784">
        <v>0.13200000000000001</v>
      </c>
      <c r="F6896" s="784" t="s">
        <v>3357</v>
      </c>
      <c r="G6896" s="784" t="s">
        <v>3358</v>
      </c>
      <c r="H6896" s="784" t="s">
        <v>3359</v>
      </c>
      <c r="I6896" s="784" t="s">
        <v>5974</v>
      </c>
    </row>
    <row r="6897" spans="1:9" hidden="1">
      <c r="A6897" s="784" t="str">
        <f>Table_wabobpsvr_AzureCalc_AzureCalcRateCard[[#This Row],[ServiceName]]&amp;Table_wabobpsvr_AzureCalc_AzureCalcRateCard[[#This Row],[Price_Level]]&amp;Table_wabobpsvr_AzureCalc_AzureCalcRateCard[[#This Row],[Region]]</f>
        <v>Premium Storage - Snapshots (GB)D8</v>
      </c>
      <c r="B6897" s="784">
        <v>8</v>
      </c>
      <c r="C6897" s="784" t="s">
        <v>10</v>
      </c>
      <c r="D6897" s="784" t="s">
        <v>183</v>
      </c>
      <c r="E6897" s="784">
        <v>0.12759999999999999</v>
      </c>
      <c r="F6897" s="784" t="s">
        <v>3357</v>
      </c>
      <c r="G6897" s="784" t="s">
        <v>3358</v>
      </c>
      <c r="H6897" s="784" t="s">
        <v>3359</v>
      </c>
      <c r="I6897" s="784" t="s">
        <v>5974</v>
      </c>
    </row>
    <row r="6898" spans="1:9" hidden="1">
      <c r="A6898" s="784" t="str">
        <f>Table_wabobpsvr_AzureCalc_AzureCalcRateCard[[#This Row],[ServiceName]]&amp;Table_wabobpsvr_AzureCalc_AzureCalcRateCard[[#This Row],[Price_Level]]&amp;Table_wabobpsvr_AzureCalc_AzureCalcRateCard[[#This Row],[Region]]</f>
        <v>Premium Storage - Snapshots (GB)MOSP2</v>
      </c>
      <c r="B6898" s="784">
        <v>2</v>
      </c>
      <c r="C6898" s="784" t="s">
        <v>10</v>
      </c>
      <c r="D6898" s="784" t="s">
        <v>627</v>
      </c>
      <c r="E6898" s="784">
        <v>0.12</v>
      </c>
      <c r="F6898" s="784" t="s">
        <v>3357</v>
      </c>
      <c r="G6898" s="784" t="s">
        <v>4431</v>
      </c>
      <c r="H6898" s="784" t="s">
        <v>4431</v>
      </c>
      <c r="I6898" s="784" t="s">
        <v>5732</v>
      </c>
    </row>
    <row r="6899" spans="1:9" hidden="1">
      <c r="A6899" s="784" t="str">
        <f>Table_wabobpsvr_AzureCalc_AzureCalcRateCard[[#This Row],[ServiceName]]&amp;Table_wabobpsvr_AzureCalc_AzureCalcRateCard[[#This Row],[Price_Level]]&amp;Table_wabobpsvr_AzureCalc_AzureCalcRateCard[[#This Row],[Region]]</f>
        <v>ExpressRoute (IXP) Data Transfer Out at 1 Gbps (GB) - Zone 1MOSP12</v>
      </c>
      <c r="B6899" s="784">
        <v>12</v>
      </c>
      <c r="C6899" s="784" t="s">
        <v>4431</v>
      </c>
      <c r="D6899" s="784" t="s">
        <v>627</v>
      </c>
      <c r="E6899" s="784">
        <v>999999</v>
      </c>
      <c r="F6899" s="784" t="s">
        <v>839</v>
      </c>
      <c r="G6899" s="784" t="s">
        <v>4431</v>
      </c>
      <c r="H6899" s="784" t="s">
        <v>4431</v>
      </c>
      <c r="I6899" s="784" t="s">
        <v>4431</v>
      </c>
    </row>
    <row r="6900" spans="1:9" hidden="1">
      <c r="A6900" s="784" t="str">
        <f>Table_wabobpsvr_AzureCalc_AzureCalcRateCard[[#This Row],[ServiceName]]&amp;Table_wabobpsvr_AzureCalc_AzureCalcRateCard[[#This Row],[Price_Level]]&amp;Table_wabobpsvr_AzureCalc_AzureCalcRateCard[[#This Row],[Region]]</f>
        <v>ExpressRoute (IXP) Data Transfer Out at 1 Gbps (GB) - Zone 1A12</v>
      </c>
      <c r="B6900" s="784">
        <v>12</v>
      </c>
      <c r="C6900" s="784" t="s">
        <v>4431</v>
      </c>
      <c r="D6900" s="784" t="s">
        <v>181</v>
      </c>
      <c r="E6900" s="784">
        <v>999999</v>
      </c>
      <c r="F6900" s="784" t="s">
        <v>839</v>
      </c>
      <c r="G6900" s="784" t="s">
        <v>4431</v>
      </c>
      <c r="H6900" s="784" t="s">
        <v>4431</v>
      </c>
      <c r="I6900" s="784" t="s">
        <v>4431</v>
      </c>
    </row>
    <row r="6901" spans="1:9" hidden="1">
      <c r="A6901" s="784" t="str">
        <f>Table_wabobpsvr_AzureCalc_AzureCalcRateCard[[#This Row],[ServiceName]]&amp;Table_wabobpsvr_AzureCalc_AzureCalcRateCard[[#This Row],[Price_Level]]&amp;Table_wabobpsvr_AzureCalc_AzureCalcRateCard[[#This Row],[Region]]</f>
        <v>ExpressRoute (IXP) Data Transfer Out at 1 Gbps (GB) - Zone 1B12</v>
      </c>
      <c r="B6901" s="784">
        <v>12</v>
      </c>
      <c r="C6901" s="784" t="s">
        <v>4431</v>
      </c>
      <c r="D6901" s="784" t="s">
        <v>182</v>
      </c>
      <c r="E6901" s="784">
        <v>999999</v>
      </c>
      <c r="F6901" s="784" t="s">
        <v>839</v>
      </c>
      <c r="G6901" s="784" t="s">
        <v>4431</v>
      </c>
      <c r="H6901" s="784" t="s">
        <v>4431</v>
      </c>
      <c r="I6901" s="784" t="s">
        <v>4431</v>
      </c>
    </row>
    <row r="6902" spans="1:9" hidden="1">
      <c r="A6902" s="784" t="str">
        <f>Table_wabobpsvr_AzureCalc_AzureCalcRateCard[[#This Row],[ServiceName]]&amp;Table_wabobpsvr_AzureCalc_AzureCalcRateCard[[#This Row],[Price_Level]]&amp;Table_wabobpsvr_AzureCalc_AzureCalcRateCard[[#This Row],[Region]]</f>
        <v>ExpressRoute (IXP) Data Transfer Out at 1 Gbps (GB) - Zone 1C12</v>
      </c>
      <c r="B6902" s="784">
        <v>12</v>
      </c>
      <c r="C6902" s="784" t="s">
        <v>4431</v>
      </c>
      <c r="D6902" s="784" t="s">
        <v>184</v>
      </c>
      <c r="E6902" s="784">
        <v>999999</v>
      </c>
      <c r="F6902" s="784" t="s">
        <v>839</v>
      </c>
      <c r="G6902" s="784" t="s">
        <v>4431</v>
      </c>
      <c r="H6902" s="784" t="s">
        <v>4431</v>
      </c>
      <c r="I6902" s="784" t="s">
        <v>4431</v>
      </c>
    </row>
    <row r="6903" spans="1:9" hidden="1">
      <c r="A6903" s="784" t="str">
        <f>Table_wabobpsvr_AzureCalc_AzureCalcRateCard[[#This Row],[ServiceName]]&amp;Table_wabobpsvr_AzureCalc_AzureCalcRateCard[[#This Row],[Price_Level]]&amp;Table_wabobpsvr_AzureCalc_AzureCalcRateCard[[#This Row],[Region]]</f>
        <v>Cache StandardMOSP2</v>
      </c>
      <c r="B6903" s="784">
        <v>2</v>
      </c>
      <c r="C6903" s="784" t="s">
        <v>4431</v>
      </c>
      <c r="D6903" s="784" t="s">
        <v>627</v>
      </c>
      <c r="E6903" s="784">
        <v>999999</v>
      </c>
      <c r="F6903" s="784" t="s">
        <v>790</v>
      </c>
      <c r="G6903" s="784" t="s">
        <v>4431</v>
      </c>
      <c r="H6903" s="784" t="s">
        <v>4431</v>
      </c>
      <c r="I6903" s="784" t="s">
        <v>4431</v>
      </c>
    </row>
    <row r="6904" spans="1:9" hidden="1">
      <c r="A6904" s="784" t="str">
        <f>Table_wabobpsvr_AzureCalc_AzureCalcRateCard[[#This Row],[ServiceName]]&amp;Table_wabobpsvr_AzureCalc_AzureCalcRateCard[[#This Row],[Price_Level]]&amp;Table_wabobpsvr_AzureCalc_AzureCalcRateCard[[#This Row],[Region]]</f>
        <v>Cache StandardA2</v>
      </c>
      <c r="B6904" s="784">
        <v>2</v>
      </c>
      <c r="C6904" s="784" t="s">
        <v>4431</v>
      </c>
      <c r="D6904" s="784" t="s">
        <v>181</v>
      </c>
      <c r="E6904" s="784">
        <v>999999</v>
      </c>
      <c r="F6904" s="784" t="s">
        <v>790</v>
      </c>
      <c r="G6904" s="784" t="s">
        <v>4431</v>
      </c>
      <c r="H6904" s="784" t="s">
        <v>4431</v>
      </c>
      <c r="I6904" s="784" t="s">
        <v>4431</v>
      </c>
    </row>
    <row r="6905" spans="1:9" hidden="1">
      <c r="A6905" t="str">
        <f>Table_wabobpsvr_AzureCalc_AzureCalcRateCard[[#This Row],[ServiceName]]&amp;Table_wabobpsvr_AzureCalc_AzureCalcRateCard[[#This Row],[Price_Level]]&amp;Table_wabobpsvr_AzureCalc_AzureCalcRateCard[[#This Row],[Region]]</f>
        <v>Cache StandardB2</v>
      </c>
      <c r="B6905">
        <v>2</v>
      </c>
      <c r="C6905" t="s">
        <v>4431</v>
      </c>
      <c r="D6905" t="s">
        <v>182</v>
      </c>
      <c r="E6905">
        <v>999999</v>
      </c>
      <c r="F6905" t="s">
        <v>790</v>
      </c>
      <c r="G6905" s="784" t="s">
        <v>4431</v>
      </c>
      <c r="H6905" s="784" t="s">
        <v>4431</v>
      </c>
      <c r="I6905" s="784" t="s">
        <v>4431</v>
      </c>
    </row>
    <row r="6906" spans="1:9" hidden="1">
      <c r="A6906" t="str">
        <f>Table_wabobpsvr_AzureCalc_AzureCalcRateCard[[#This Row],[ServiceName]]&amp;Table_wabobpsvr_AzureCalc_AzureCalcRateCard[[#This Row],[Price_Level]]&amp;Table_wabobpsvr_AzureCalc_AzureCalcRateCard[[#This Row],[Region]]</f>
        <v>Cache StandardC2</v>
      </c>
      <c r="B6906">
        <v>2</v>
      </c>
      <c r="C6906" t="s">
        <v>4431</v>
      </c>
      <c r="D6906" t="s">
        <v>184</v>
      </c>
      <c r="E6906">
        <v>999999</v>
      </c>
      <c r="F6906" t="s">
        <v>790</v>
      </c>
      <c r="G6906" s="784" t="s">
        <v>4431</v>
      </c>
      <c r="H6906" s="784" t="s">
        <v>4431</v>
      </c>
      <c r="I6906" s="784" t="s">
        <v>4431</v>
      </c>
    </row>
    <row r="6907" spans="1:9" hidden="1">
      <c r="A6907" t="str">
        <f>Table_wabobpsvr_AzureCalc_AzureCalcRateCard[[#This Row],[ServiceName]]&amp;Table_wabobpsvr_AzureCalc_AzureCalcRateCard[[#This Row],[Price_Level]]&amp;Table_wabobpsvr_AzureCalc_AzureCalcRateCard[[#This Row],[Region]]</f>
        <v>Cache StandardD2</v>
      </c>
      <c r="B6907">
        <v>2</v>
      </c>
      <c r="C6907" t="s">
        <v>4431</v>
      </c>
      <c r="D6907" t="s">
        <v>183</v>
      </c>
      <c r="E6907">
        <v>999999</v>
      </c>
      <c r="F6907" t="s">
        <v>790</v>
      </c>
      <c r="G6907" s="784" t="s">
        <v>4431</v>
      </c>
      <c r="H6907" s="784" t="s">
        <v>4431</v>
      </c>
      <c r="I6907" s="784" t="s">
        <v>4431</v>
      </c>
    </row>
    <row r="6908" spans="1:9" hidden="1">
      <c r="A6908" t="str">
        <f>Table_wabobpsvr_AzureCalc_AzureCalcRateCard[[#This Row],[ServiceName]]&amp;Table_wabobpsvr_AzureCalc_AzureCalcRateCard[[#This Row],[Price_Level]]&amp;Table_wabobpsvr_AzureCalc_AzureCalcRateCard[[#This Row],[Region]]</f>
        <v>Cache StandardMOSP11</v>
      </c>
      <c r="B6908">
        <v>11</v>
      </c>
      <c r="C6908" t="s">
        <v>4431</v>
      </c>
      <c r="D6908" t="s">
        <v>627</v>
      </c>
      <c r="E6908">
        <v>999999</v>
      </c>
      <c r="F6908" t="s">
        <v>790</v>
      </c>
      <c r="G6908" s="784" t="s">
        <v>4431</v>
      </c>
      <c r="H6908" s="784" t="s">
        <v>4431</v>
      </c>
      <c r="I6908" s="784" t="s">
        <v>4431</v>
      </c>
    </row>
    <row r="6909" spans="1:9" hidden="1">
      <c r="A6909" t="str">
        <f>Table_wabobpsvr_AzureCalc_AzureCalcRateCard[[#This Row],[ServiceName]]&amp;Table_wabobpsvr_AzureCalc_AzureCalcRateCard[[#This Row],[Price_Level]]&amp;Table_wabobpsvr_AzureCalc_AzureCalcRateCard[[#This Row],[Region]]</f>
        <v>Cache StandardA11</v>
      </c>
      <c r="B6909">
        <v>11</v>
      </c>
      <c r="C6909" t="s">
        <v>4431</v>
      </c>
      <c r="D6909" t="s">
        <v>181</v>
      </c>
      <c r="E6909">
        <v>999999</v>
      </c>
      <c r="F6909" t="s">
        <v>790</v>
      </c>
      <c r="G6909" s="784" t="s">
        <v>4431</v>
      </c>
      <c r="H6909" s="784" t="s">
        <v>4431</v>
      </c>
      <c r="I6909" s="784" t="s">
        <v>4431</v>
      </c>
    </row>
    <row r="6910" spans="1:9" hidden="1">
      <c r="A6910" t="str">
        <f>Table_wabobpsvr_AzureCalc_AzureCalcRateCard[[#This Row],[ServiceName]]&amp;Table_wabobpsvr_AzureCalc_AzureCalcRateCard[[#This Row],[Price_Level]]&amp;Table_wabobpsvr_AzureCalc_AzureCalcRateCard[[#This Row],[Region]]</f>
        <v>Cache StandardB11</v>
      </c>
      <c r="B6910">
        <v>11</v>
      </c>
      <c r="C6910" t="s">
        <v>4431</v>
      </c>
      <c r="D6910" t="s">
        <v>182</v>
      </c>
      <c r="E6910">
        <v>999999</v>
      </c>
      <c r="F6910" t="s">
        <v>790</v>
      </c>
      <c r="G6910" s="784" t="s">
        <v>4431</v>
      </c>
      <c r="H6910" s="784" t="s">
        <v>4431</v>
      </c>
      <c r="I6910" s="784" t="s">
        <v>4431</v>
      </c>
    </row>
    <row r="6911" spans="1:9" hidden="1">
      <c r="A6911" t="str">
        <f>Table_wabobpsvr_AzureCalc_AzureCalcRateCard[[#This Row],[ServiceName]]&amp;Table_wabobpsvr_AzureCalc_AzureCalcRateCard[[#This Row],[Price_Level]]&amp;Table_wabobpsvr_AzureCalc_AzureCalcRateCard[[#This Row],[Region]]</f>
        <v>Cache StandardC11</v>
      </c>
      <c r="B6911">
        <v>11</v>
      </c>
      <c r="C6911" t="s">
        <v>4431</v>
      </c>
      <c r="D6911" t="s">
        <v>184</v>
      </c>
      <c r="E6911">
        <v>999999</v>
      </c>
      <c r="F6911" t="s">
        <v>790</v>
      </c>
      <c r="G6911" s="784" t="s">
        <v>4431</v>
      </c>
      <c r="H6911" s="784" t="s">
        <v>4431</v>
      </c>
      <c r="I6911" s="784" t="s">
        <v>4431</v>
      </c>
    </row>
    <row r="6912" spans="1:9" hidden="1">
      <c r="A6912" t="str">
        <f>Table_wabobpsvr_AzureCalc_AzureCalcRateCard[[#This Row],[ServiceName]]&amp;Table_wabobpsvr_AzureCalc_AzureCalcRateCard[[#This Row],[Price_Level]]&amp;Table_wabobpsvr_AzureCalc_AzureCalcRateCard[[#This Row],[Region]]</f>
        <v>Cache StandardD11</v>
      </c>
      <c r="B6912">
        <v>11</v>
      </c>
      <c r="C6912" t="s">
        <v>4431</v>
      </c>
      <c r="D6912" t="s">
        <v>183</v>
      </c>
      <c r="E6912">
        <v>999999</v>
      </c>
      <c r="F6912" t="s">
        <v>790</v>
      </c>
      <c r="G6912" s="784" t="s">
        <v>4431</v>
      </c>
      <c r="H6912" s="784" t="s">
        <v>4431</v>
      </c>
      <c r="I6912" s="784" t="s">
        <v>4431</v>
      </c>
    </row>
    <row r="6913" spans="1:9" hidden="1">
      <c r="A6913" t="str">
        <f>Table_wabobpsvr_AzureCalc_AzureCalcRateCard[[#This Row],[ServiceName]]&amp;Table_wabobpsvr_AzureCalc_AzureCalcRateCard[[#This Row],[Price_Level]]&amp;Table_wabobpsvr_AzureCalc_AzureCalcRateCard[[#This Row],[Region]]</f>
        <v>Cache StandardMOSP12</v>
      </c>
      <c r="B6913">
        <v>12</v>
      </c>
      <c r="C6913" t="s">
        <v>4431</v>
      </c>
      <c r="D6913" t="s">
        <v>627</v>
      </c>
      <c r="E6913">
        <v>999999</v>
      </c>
      <c r="F6913" t="s">
        <v>790</v>
      </c>
      <c r="G6913" s="784" t="s">
        <v>4431</v>
      </c>
      <c r="H6913" s="784" t="s">
        <v>4431</v>
      </c>
      <c r="I6913" s="784" t="s">
        <v>4431</v>
      </c>
    </row>
    <row r="6914" spans="1:9" hidden="1">
      <c r="A6914" t="str">
        <f>Table_wabobpsvr_AzureCalc_AzureCalcRateCard[[#This Row],[ServiceName]]&amp;Table_wabobpsvr_AzureCalc_AzureCalcRateCard[[#This Row],[Price_Level]]&amp;Table_wabobpsvr_AzureCalc_AzureCalcRateCard[[#This Row],[Region]]</f>
        <v>Cache StandardA12</v>
      </c>
      <c r="B6914">
        <v>12</v>
      </c>
      <c r="C6914" t="s">
        <v>4431</v>
      </c>
      <c r="D6914" t="s">
        <v>181</v>
      </c>
      <c r="E6914">
        <v>999999</v>
      </c>
      <c r="F6914" t="s">
        <v>790</v>
      </c>
      <c r="G6914" s="784" t="s">
        <v>4431</v>
      </c>
      <c r="H6914" s="784" t="s">
        <v>4431</v>
      </c>
      <c r="I6914" s="784" t="s">
        <v>4431</v>
      </c>
    </row>
    <row r="6915" spans="1:9" hidden="1">
      <c r="A6915" t="str">
        <f>Table_wabobpsvr_AzureCalc_AzureCalcRateCard[[#This Row],[ServiceName]]&amp;Table_wabobpsvr_AzureCalc_AzureCalcRateCard[[#This Row],[Price_Level]]&amp;Table_wabobpsvr_AzureCalc_AzureCalcRateCard[[#This Row],[Region]]</f>
        <v>Cache StandardB12</v>
      </c>
      <c r="B6915">
        <v>12</v>
      </c>
      <c r="C6915" t="s">
        <v>4431</v>
      </c>
      <c r="D6915" t="s">
        <v>182</v>
      </c>
      <c r="E6915">
        <v>999999</v>
      </c>
      <c r="F6915" t="s">
        <v>790</v>
      </c>
      <c r="G6915" s="784" t="s">
        <v>4431</v>
      </c>
      <c r="H6915" s="784" t="s">
        <v>4431</v>
      </c>
      <c r="I6915" s="784" t="s">
        <v>4431</v>
      </c>
    </row>
    <row r="6916" spans="1:9" hidden="1">
      <c r="A6916" t="str">
        <f>Table_wabobpsvr_AzureCalc_AzureCalcRateCard[[#This Row],[ServiceName]]&amp;Table_wabobpsvr_AzureCalc_AzureCalcRateCard[[#This Row],[Price_Level]]&amp;Table_wabobpsvr_AzureCalc_AzureCalcRateCard[[#This Row],[Region]]</f>
        <v>Cache StandardC12</v>
      </c>
      <c r="B6916">
        <v>12</v>
      </c>
      <c r="C6916" t="s">
        <v>4431</v>
      </c>
      <c r="D6916" t="s">
        <v>184</v>
      </c>
      <c r="E6916">
        <v>999999</v>
      </c>
      <c r="F6916" t="s">
        <v>790</v>
      </c>
      <c r="G6916" s="784" t="s">
        <v>4431</v>
      </c>
      <c r="H6916" s="784" t="s">
        <v>4431</v>
      </c>
      <c r="I6916" s="784" t="s">
        <v>4431</v>
      </c>
    </row>
    <row r="6917" spans="1:9" hidden="1">
      <c r="A6917" t="str">
        <f>Table_wabobpsvr_AzureCalc_AzureCalcRateCard[[#This Row],[ServiceName]]&amp;Table_wabobpsvr_AzureCalc_AzureCalcRateCard[[#This Row],[Price_Level]]&amp;Table_wabobpsvr_AzureCalc_AzureCalcRateCard[[#This Row],[Region]]</f>
        <v>Cache StandardD12</v>
      </c>
      <c r="B6917">
        <v>12</v>
      </c>
      <c r="C6917" t="s">
        <v>4431</v>
      </c>
      <c r="D6917" t="s">
        <v>183</v>
      </c>
      <c r="E6917">
        <v>999999</v>
      </c>
      <c r="F6917" t="s">
        <v>790</v>
      </c>
      <c r="G6917" s="784" t="s">
        <v>4431</v>
      </c>
      <c r="H6917" s="784" t="s">
        <v>4431</v>
      </c>
      <c r="I6917" s="784" t="s">
        <v>4431</v>
      </c>
    </row>
    <row r="6918" spans="1:9" hidden="1">
      <c r="A6918" t="str">
        <f>Table_wabobpsvr_AzureCalc_AzureCalcRateCard[[#This Row],[ServiceName]]&amp;Table_wabobpsvr_AzureCalc_AzureCalcRateCard[[#This Row],[Price_Level]]&amp;Table_wabobpsvr_AzureCalc_AzureCalcRateCard[[#This Row],[Region]]</f>
        <v>Cache StandardMOSP13</v>
      </c>
      <c r="B6918">
        <v>13</v>
      </c>
      <c r="C6918" t="s">
        <v>4431</v>
      </c>
      <c r="D6918" t="s">
        <v>627</v>
      </c>
      <c r="E6918">
        <v>999999</v>
      </c>
      <c r="F6918" t="s">
        <v>790</v>
      </c>
      <c r="G6918" s="784" t="s">
        <v>4431</v>
      </c>
      <c r="H6918" s="784" t="s">
        <v>4431</v>
      </c>
      <c r="I6918" s="784" t="s">
        <v>4431</v>
      </c>
    </row>
    <row r="6919" spans="1:9" hidden="1">
      <c r="A6919" t="str">
        <f>Table_wabobpsvr_AzureCalc_AzureCalcRateCard[[#This Row],[ServiceName]]&amp;Table_wabobpsvr_AzureCalc_AzureCalcRateCard[[#This Row],[Price_Level]]&amp;Table_wabobpsvr_AzureCalc_AzureCalcRateCard[[#This Row],[Region]]</f>
        <v>Cache StandardA13</v>
      </c>
      <c r="B6919">
        <v>13</v>
      </c>
      <c r="C6919" t="s">
        <v>4431</v>
      </c>
      <c r="D6919" t="s">
        <v>181</v>
      </c>
      <c r="E6919">
        <v>999999</v>
      </c>
      <c r="F6919" t="s">
        <v>790</v>
      </c>
      <c r="G6919" s="784" t="s">
        <v>4431</v>
      </c>
      <c r="H6919" s="784" t="s">
        <v>4431</v>
      </c>
      <c r="I6919" s="784" t="s">
        <v>4431</v>
      </c>
    </row>
    <row r="6920" spans="1:9" hidden="1">
      <c r="A6920" t="str">
        <f>Table_wabobpsvr_AzureCalc_AzureCalcRateCard[[#This Row],[ServiceName]]&amp;Table_wabobpsvr_AzureCalc_AzureCalcRateCard[[#This Row],[Price_Level]]&amp;Table_wabobpsvr_AzureCalc_AzureCalcRateCard[[#This Row],[Region]]</f>
        <v>Cache StandardB13</v>
      </c>
      <c r="B6920">
        <v>13</v>
      </c>
      <c r="C6920" t="s">
        <v>4431</v>
      </c>
      <c r="D6920" t="s">
        <v>182</v>
      </c>
      <c r="E6920">
        <v>999999</v>
      </c>
      <c r="F6920" t="s">
        <v>790</v>
      </c>
      <c r="G6920" s="784" t="s">
        <v>4431</v>
      </c>
      <c r="H6920" s="784" t="s">
        <v>4431</v>
      </c>
      <c r="I6920" s="784" t="s">
        <v>4431</v>
      </c>
    </row>
    <row r="6921" spans="1:9" hidden="1">
      <c r="A6921" t="str">
        <f>Table_wabobpsvr_AzureCalc_AzureCalcRateCard[[#This Row],[ServiceName]]&amp;Table_wabobpsvr_AzureCalc_AzureCalcRateCard[[#This Row],[Price_Level]]&amp;Table_wabobpsvr_AzureCalc_AzureCalcRateCard[[#This Row],[Region]]</f>
        <v>Cache StandardC13</v>
      </c>
      <c r="B6921">
        <v>13</v>
      </c>
      <c r="C6921" t="s">
        <v>4431</v>
      </c>
      <c r="D6921" t="s">
        <v>184</v>
      </c>
      <c r="E6921">
        <v>999999</v>
      </c>
      <c r="F6921" t="s">
        <v>790</v>
      </c>
      <c r="G6921" s="784" t="s">
        <v>4431</v>
      </c>
      <c r="H6921" s="784" t="s">
        <v>4431</v>
      </c>
      <c r="I6921" s="784" t="s">
        <v>4431</v>
      </c>
    </row>
    <row r="6922" spans="1:9" hidden="1">
      <c r="A6922" t="str">
        <f>Table_wabobpsvr_AzureCalc_AzureCalcRateCard[[#This Row],[ServiceName]]&amp;Table_wabobpsvr_AzureCalc_AzureCalcRateCard[[#This Row],[Price_Level]]&amp;Table_wabobpsvr_AzureCalc_AzureCalcRateCard[[#This Row],[Region]]</f>
        <v>Cache StandardD13</v>
      </c>
      <c r="B6922">
        <v>13</v>
      </c>
      <c r="C6922" t="s">
        <v>4431</v>
      </c>
      <c r="D6922" t="s">
        <v>183</v>
      </c>
      <c r="E6922">
        <v>999999</v>
      </c>
      <c r="F6922" t="s">
        <v>790</v>
      </c>
      <c r="G6922" s="784" t="s">
        <v>4431</v>
      </c>
      <c r="H6922" s="784" t="s">
        <v>4431</v>
      </c>
      <c r="I6922" s="784" t="s">
        <v>4431</v>
      </c>
    </row>
    <row r="6923" spans="1:9" hidden="1">
      <c r="A6923" t="str">
        <f>Table_wabobpsvr_AzureCalc_AzureCalcRateCard[[#This Row],[ServiceName]]&amp;Table_wabobpsvr_AzureCalc_AzureCalcRateCard[[#This Row],[Price_Level]]&amp;Table_wabobpsvr_AzureCalc_AzureCalcRateCard[[#This Row],[Region]]</f>
        <v>BackupMOSP3</v>
      </c>
      <c r="B6923">
        <v>3</v>
      </c>
      <c r="C6923" t="s">
        <v>4431</v>
      </c>
      <c r="D6923" t="s">
        <v>627</v>
      </c>
      <c r="E6923">
        <v>999999</v>
      </c>
      <c r="F6923" t="s">
        <v>147</v>
      </c>
      <c r="G6923" s="784" t="s">
        <v>4431</v>
      </c>
      <c r="H6923" s="784" t="s">
        <v>4431</v>
      </c>
      <c r="I6923" s="784" t="s">
        <v>4431</v>
      </c>
    </row>
    <row r="6924" spans="1:9" hidden="1">
      <c r="A6924" t="str">
        <f>Table_wabobpsvr_AzureCalc_AzureCalcRateCard[[#This Row],[ServiceName]]&amp;Table_wabobpsvr_AzureCalc_AzureCalcRateCard[[#This Row],[Price_Level]]&amp;Table_wabobpsvr_AzureCalc_AzureCalcRateCard[[#This Row],[Region]]</f>
        <v>BackupA3</v>
      </c>
      <c r="B6924">
        <v>3</v>
      </c>
      <c r="C6924" t="s">
        <v>4431</v>
      </c>
      <c r="D6924" t="s">
        <v>181</v>
      </c>
      <c r="E6924">
        <v>999999</v>
      </c>
      <c r="F6924" t="s">
        <v>147</v>
      </c>
      <c r="G6924" s="784" t="s">
        <v>4431</v>
      </c>
      <c r="H6924" s="784" t="s">
        <v>4431</v>
      </c>
      <c r="I6924" s="784" t="s">
        <v>4431</v>
      </c>
    </row>
    <row r="6925" spans="1:9" hidden="1">
      <c r="A6925" s="784" t="str">
        <f>Table_wabobpsvr_AzureCalc_AzureCalcRateCard[[#This Row],[ServiceName]]&amp;Table_wabobpsvr_AzureCalc_AzureCalcRateCard[[#This Row],[Price_Level]]&amp;Table_wabobpsvr_AzureCalc_AzureCalcRateCard[[#This Row],[Region]]</f>
        <v>BackupB3</v>
      </c>
      <c r="B6925" s="784">
        <v>3</v>
      </c>
      <c r="C6925" s="784" t="s">
        <v>4431</v>
      </c>
      <c r="D6925" s="784" t="s">
        <v>182</v>
      </c>
      <c r="E6925" s="784">
        <v>999999</v>
      </c>
      <c r="F6925" s="784" t="s">
        <v>147</v>
      </c>
      <c r="G6925" s="784" t="s">
        <v>4431</v>
      </c>
      <c r="H6925" s="784" t="s">
        <v>4431</v>
      </c>
      <c r="I6925" s="784" t="s">
        <v>4431</v>
      </c>
    </row>
    <row r="6926" spans="1:9" hidden="1">
      <c r="A6926" s="784" t="str">
        <f>Table_wabobpsvr_AzureCalc_AzureCalcRateCard[[#This Row],[ServiceName]]&amp;Table_wabobpsvr_AzureCalc_AzureCalcRateCard[[#This Row],[Price_Level]]&amp;Table_wabobpsvr_AzureCalc_AzureCalcRateCard[[#This Row],[Region]]</f>
        <v>BackupC3</v>
      </c>
      <c r="B6926" s="784">
        <v>3</v>
      </c>
      <c r="C6926" s="784" t="s">
        <v>4431</v>
      </c>
      <c r="D6926" s="784" t="s">
        <v>184</v>
      </c>
      <c r="E6926" s="784">
        <v>999999</v>
      </c>
      <c r="F6926" s="784" t="s">
        <v>147</v>
      </c>
      <c r="G6926" s="784" t="s">
        <v>4431</v>
      </c>
      <c r="H6926" s="784" t="s">
        <v>4431</v>
      </c>
      <c r="I6926" s="784" t="s">
        <v>4431</v>
      </c>
    </row>
    <row r="6927" spans="1:9" hidden="1">
      <c r="A6927" s="784" t="str">
        <f>Table_wabobpsvr_AzureCalc_AzureCalcRateCard[[#This Row],[ServiceName]]&amp;Table_wabobpsvr_AzureCalc_AzureCalcRateCard[[#This Row],[Price_Level]]&amp;Table_wabobpsvr_AzureCalc_AzureCalcRateCard[[#This Row],[Region]]</f>
        <v>BackupD3</v>
      </c>
      <c r="B6927" s="784">
        <v>3</v>
      </c>
      <c r="C6927" s="784" t="s">
        <v>4431</v>
      </c>
      <c r="D6927" s="784" t="s">
        <v>183</v>
      </c>
      <c r="E6927" s="784">
        <v>999999</v>
      </c>
      <c r="F6927" s="784" t="s">
        <v>147</v>
      </c>
      <c r="G6927" s="784" t="s">
        <v>4431</v>
      </c>
      <c r="H6927" s="784" t="s">
        <v>4431</v>
      </c>
      <c r="I6927" s="784" t="s">
        <v>4431</v>
      </c>
    </row>
    <row r="6928" spans="1:9" hidden="1">
      <c r="A6928" s="784" t="str">
        <f>Table_wabobpsvr_AzureCalc_AzureCalcRateCard[[#This Row],[ServiceName]]&amp;Table_wabobpsvr_AzureCalc_AzureCalcRateCard[[#This Row],[Price_Level]]&amp;Table_wabobpsvr_AzureCalc_AzureCalcRateCard[[#This Row],[Region]]</f>
        <v>BackupMOSP2</v>
      </c>
      <c r="B6928" s="784">
        <v>2</v>
      </c>
      <c r="C6928" s="784" t="s">
        <v>4431</v>
      </c>
      <c r="D6928" s="784" t="s">
        <v>627</v>
      </c>
      <c r="E6928" s="784">
        <v>999999</v>
      </c>
      <c r="F6928" s="784" t="s">
        <v>147</v>
      </c>
      <c r="G6928" s="784" t="s">
        <v>4431</v>
      </c>
      <c r="H6928" s="784" t="s">
        <v>4431</v>
      </c>
      <c r="I6928" s="784" t="s">
        <v>4431</v>
      </c>
    </row>
    <row r="6929" spans="1:9" hidden="1">
      <c r="A6929" s="784" t="str">
        <f>Table_wabobpsvr_AzureCalc_AzureCalcRateCard[[#This Row],[ServiceName]]&amp;Table_wabobpsvr_AzureCalc_AzureCalcRateCard[[#This Row],[Price_Level]]&amp;Table_wabobpsvr_AzureCalc_AzureCalcRateCard[[#This Row],[Region]]</f>
        <v>BackupA2</v>
      </c>
      <c r="B6929" s="784">
        <v>2</v>
      </c>
      <c r="C6929" s="784" t="s">
        <v>4431</v>
      </c>
      <c r="D6929" s="784" t="s">
        <v>181</v>
      </c>
      <c r="E6929" s="784">
        <v>999999</v>
      </c>
      <c r="F6929" s="784" t="s">
        <v>147</v>
      </c>
      <c r="G6929" s="784" t="s">
        <v>4431</v>
      </c>
      <c r="H6929" s="784" t="s">
        <v>4431</v>
      </c>
      <c r="I6929" s="784" t="s">
        <v>4431</v>
      </c>
    </row>
    <row r="6930" spans="1:9" hidden="1">
      <c r="A6930" s="784" t="str">
        <f>Table_wabobpsvr_AzureCalc_AzureCalcRateCard[[#This Row],[ServiceName]]&amp;Table_wabobpsvr_AzureCalc_AzureCalcRateCard[[#This Row],[Price_Level]]&amp;Table_wabobpsvr_AzureCalc_AzureCalcRateCard[[#This Row],[Region]]</f>
        <v>BackupB2</v>
      </c>
      <c r="B6930" s="784">
        <v>2</v>
      </c>
      <c r="C6930" s="784" t="s">
        <v>4431</v>
      </c>
      <c r="D6930" s="784" t="s">
        <v>182</v>
      </c>
      <c r="E6930" s="784">
        <v>999999</v>
      </c>
      <c r="F6930" s="784" t="s">
        <v>147</v>
      </c>
      <c r="G6930" s="784" t="s">
        <v>4431</v>
      </c>
      <c r="H6930" s="784" t="s">
        <v>4431</v>
      </c>
      <c r="I6930" s="784" t="s">
        <v>4431</v>
      </c>
    </row>
    <row r="6931" spans="1:9" hidden="1">
      <c r="A6931" s="784" t="str">
        <f>Table_wabobpsvr_AzureCalc_AzureCalcRateCard[[#This Row],[ServiceName]]&amp;Table_wabobpsvr_AzureCalc_AzureCalcRateCard[[#This Row],[Price_Level]]&amp;Table_wabobpsvr_AzureCalc_AzureCalcRateCard[[#This Row],[Region]]</f>
        <v>BackupC2</v>
      </c>
      <c r="B6931" s="784">
        <v>2</v>
      </c>
      <c r="C6931" s="784" t="s">
        <v>4431</v>
      </c>
      <c r="D6931" s="784" t="s">
        <v>184</v>
      </c>
      <c r="E6931" s="784">
        <v>999999</v>
      </c>
      <c r="F6931" s="784" t="s">
        <v>147</v>
      </c>
      <c r="G6931" s="784" t="s">
        <v>4431</v>
      </c>
      <c r="H6931" s="784" t="s">
        <v>4431</v>
      </c>
      <c r="I6931" s="784" t="s">
        <v>4431</v>
      </c>
    </row>
    <row r="6932" spans="1:9" hidden="1">
      <c r="A6932" s="784" t="str">
        <f>Table_wabobpsvr_AzureCalc_AzureCalcRateCard[[#This Row],[ServiceName]]&amp;Table_wabobpsvr_AzureCalc_AzureCalcRateCard[[#This Row],[Price_Level]]&amp;Table_wabobpsvr_AzureCalc_AzureCalcRateCard[[#This Row],[Region]]</f>
        <v>BackupD2</v>
      </c>
      <c r="B6932" s="784">
        <v>2</v>
      </c>
      <c r="C6932" s="784" t="s">
        <v>4431</v>
      </c>
      <c r="D6932" s="784" t="s">
        <v>183</v>
      </c>
      <c r="E6932" s="784">
        <v>999999</v>
      </c>
      <c r="F6932" s="784" t="s">
        <v>147</v>
      </c>
      <c r="G6932" s="784" t="s">
        <v>4431</v>
      </c>
      <c r="H6932" s="784" t="s">
        <v>4431</v>
      </c>
      <c r="I6932" s="784" t="s">
        <v>4431</v>
      </c>
    </row>
    <row r="6933" spans="1:9" hidden="1">
      <c r="A6933" s="784" t="str">
        <f>Table_wabobpsvr_AzureCalc_AzureCalcRateCard[[#This Row],[ServiceName]]&amp;Table_wabobpsvr_AzureCalc_AzureCalcRateCard[[#This Row],[Price_Level]]&amp;Table_wabobpsvr_AzureCalc_AzureCalcRateCard[[#This Row],[Region]]</f>
        <v>BackupMOSP5</v>
      </c>
      <c r="B6933" s="784">
        <v>5</v>
      </c>
      <c r="C6933" s="784" t="s">
        <v>4431</v>
      </c>
      <c r="D6933" s="784" t="s">
        <v>627</v>
      </c>
      <c r="E6933" s="784">
        <v>999999</v>
      </c>
      <c r="F6933" s="784" t="s">
        <v>147</v>
      </c>
      <c r="G6933" s="784" t="s">
        <v>4431</v>
      </c>
      <c r="H6933" s="784" t="s">
        <v>4431</v>
      </c>
      <c r="I6933" s="784" t="s">
        <v>4431</v>
      </c>
    </row>
    <row r="6934" spans="1:9" hidden="1">
      <c r="A6934" s="784" t="str">
        <f>Table_wabobpsvr_AzureCalc_AzureCalcRateCard[[#This Row],[ServiceName]]&amp;Table_wabobpsvr_AzureCalc_AzureCalcRateCard[[#This Row],[Price_Level]]&amp;Table_wabobpsvr_AzureCalc_AzureCalcRateCard[[#This Row],[Region]]</f>
        <v>BackupA5</v>
      </c>
      <c r="B6934" s="784">
        <v>5</v>
      </c>
      <c r="C6934" s="784" t="s">
        <v>4431</v>
      </c>
      <c r="D6934" s="784" t="s">
        <v>181</v>
      </c>
      <c r="E6934" s="784">
        <v>999999</v>
      </c>
      <c r="F6934" s="784" t="s">
        <v>147</v>
      </c>
      <c r="G6934" s="784" t="s">
        <v>4431</v>
      </c>
      <c r="H6934" s="784" t="s">
        <v>4431</v>
      </c>
      <c r="I6934" s="784" t="s">
        <v>4431</v>
      </c>
    </row>
    <row r="6935" spans="1:9" hidden="1">
      <c r="A6935" t="str">
        <f>Table_wabobpsvr_AzureCalc_AzureCalcRateCard[[#This Row],[ServiceName]]&amp;Table_wabobpsvr_AzureCalc_AzureCalcRateCard[[#This Row],[Price_Level]]&amp;Table_wabobpsvr_AzureCalc_AzureCalcRateCard[[#This Row],[Region]]</f>
        <v>BackupB5</v>
      </c>
      <c r="B6935">
        <v>5</v>
      </c>
      <c r="C6935" t="s">
        <v>4431</v>
      </c>
      <c r="D6935" t="s">
        <v>182</v>
      </c>
      <c r="E6935">
        <v>999999</v>
      </c>
      <c r="F6935" t="s">
        <v>147</v>
      </c>
      <c r="G6935" s="784" t="s">
        <v>4431</v>
      </c>
      <c r="H6935" s="784" t="s">
        <v>4431</v>
      </c>
      <c r="I6935" s="784" t="s">
        <v>4431</v>
      </c>
    </row>
    <row r="6936" spans="1:9" hidden="1">
      <c r="A6936" s="784" t="str">
        <f>Table_wabobpsvr_AzureCalc_AzureCalcRateCard[[#This Row],[ServiceName]]&amp;Table_wabobpsvr_AzureCalc_AzureCalcRateCard[[#This Row],[Price_Level]]&amp;Table_wabobpsvr_AzureCalc_AzureCalcRateCard[[#This Row],[Region]]</f>
        <v>BackupC5</v>
      </c>
      <c r="B6936" s="784">
        <v>5</v>
      </c>
      <c r="C6936" s="784" t="s">
        <v>4431</v>
      </c>
      <c r="D6936" s="784" t="s">
        <v>184</v>
      </c>
      <c r="E6936" s="784">
        <v>999999</v>
      </c>
      <c r="F6936" s="784" t="s">
        <v>147</v>
      </c>
      <c r="G6936" s="784" t="s">
        <v>4431</v>
      </c>
      <c r="H6936" s="784" t="s">
        <v>4431</v>
      </c>
      <c r="I6936" s="784" t="s">
        <v>4431</v>
      </c>
    </row>
    <row r="6937" spans="1:9" hidden="1">
      <c r="A6937" s="784" t="str">
        <f>Table_wabobpsvr_AzureCalc_AzureCalcRateCard[[#This Row],[ServiceName]]&amp;Table_wabobpsvr_AzureCalc_AzureCalcRateCard[[#This Row],[Price_Level]]&amp;Table_wabobpsvr_AzureCalc_AzureCalcRateCard[[#This Row],[Region]]</f>
        <v>Basic.A7 VM (Windows)C4</v>
      </c>
      <c r="B6937" s="784">
        <v>4</v>
      </c>
      <c r="C6937" s="784" t="s">
        <v>701</v>
      </c>
      <c r="D6937" s="784" t="s">
        <v>184</v>
      </c>
      <c r="E6937" s="784">
        <v>0.75039999999999996</v>
      </c>
      <c r="F6937" s="784" t="s">
        <v>730</v>
      </c>
      <c r="G6937" s="784" t="s">
        <v>2355</v>
      </c>
      <c r="H6937" s="784" t="s">
        <v>2356</v>
      </c>
      <c r="I6937" s="784" t="s">
        <v>5975</v>
      </c>
    </row>
    <row r="6938" spans="1:9" hidden="1">
      <c r="A6938" s="784" t="str">
        <f>Table_wabobpsvr_AzureCalc_AzureCalcRateCard[[#This Row],[ServiceName]]&amp;Table_wabobpsvr_AzureCalc_AzureCalcRateCard[[#This Row],[Price_Level]]&amp;Table_wabobpsvr_AzureCalc_AzureCalcRateCard[[#This Row],[Region]]</f>
        <v>Basic.A0 VM (Windows)B13</v>
      </c>
      <c r="B6938" s="784">
        <v>13</v>
      </c>
      <c r="C6938" s="784" t="s">
        <v>701</v>
      </c>
      <c r="D6938" s="784" t="s">
        <v>182</v>
      </c>
      <c r="E6938" s="784">
        <v>1.54E-2</v>
      </c>
      <c r="F6938" s="784" t="s">
        <v>727</v>
      </c>
      <c r="G6938" s="784" t="s">
        <v>2351</v>
      </c>
      <c r="H6938" s="784" t="s">
        <v>2352</v>
      </c>
      <c r="I6938" s="784" t="s">
        <v>5976</v>
      </c>
    </row>
    <row r="6939" spans="1:9" hidden="1">
      <c r="A6939" s="784" t="str">
        <f>Table_wabobpsvr_AzureCalc_AzureCalcRateCard[[#This Row],[ServiceName]]&amp;Table_wabobpsvr_AzureCalc_AzureCalcRateCard[[#This Row],[Price_Level]]&amp;Table_wabobpsvr_AzureCalc_AzureCalcRateCard[[#This Row],[Region]]</f>
        <v>Basic.A7 VM (Windows)D4</v>
      </c>
      <c r="B6939" s="784">
        <v>4</v>
      </c>
      <c r="C6939" s="784" t="s">
        <v>701</v>
      </c>
      <c r="D6939" s="784" t="s">
        <v>183</v>
      </c>
      <c r="E6939" s="784">
        <v>0.71679999999999999</v>
      </c>
      <c r="F6939" s="784" t="s">
        <v>730</v>
      </c>
      <c r="G6939" s="784" t="s">
        <v>2355</v>
      </c>
      <c r="H6939" s="784" t="s">
        <v>2356</v>
      </c>
      <c r="I6939" s="784" t="s">
        <v>5975</v>
      </c>
    </row>
    <row r="6940" spans="1:9" hidden="1">
      <c r="A6940" t="str">
        <f>Table_wabobpsvr_AzureCalc_AzureCalcRateCard[[#This Row],[ServiceName]]&amp;Table_wabobpsvr_AzureCalc_AzureCalcRateCard[[#This Row],[Price_Level]]&amp;Table_wabobpsvr_AzureCalc_AzureCalcRateCard[[#This Row],[Region]]</f>
        <v>Basic.A7 VM (Windows)MOSP5</v>
      </c>
      <c r="B6940">
        <v>5</v>
      </c>
      <c r="C6940" t="s">
        <v>701</v>
      </c>
      <c r="D6940" t="s">
        <v>627</v>
      </c>
      <c r="E6940">
        <v>1.1200000000000001</v>
      </c>
      <c r="F6940" t="s">
        <v>730</v>
      </c>
      <c r="G6940" s="784" t="s">
        <v>4431</v>
      </c>
      <c r="H6940" s="784" t="s">
        <v>4431</v>
      </c>
      <c r="I6940" s="784" t="s">
        <v>5977</v>
      </c>
    </row>
    <row r="6941" spans="1:9" hidden="1">
      <c r="A6941" t="str">
        <f>Table_wabobpsvr_AzureCalc_AzureCalcRateCard[[#This Row],[ServiceName]]&amp;Table_wabobpsvr_AzureCalc_AzureCalcRateCard[[#This Row],[Price_Level]]&amp;Table_wabobpsvr_AzureCalc_AzureCalcRateCard[[#This Row],[Region]]</f>
        <v>Basic.A7 VM (Windows)A5</v>
      </c>
      <c r="B6941">
        <v>5</v>
      </c>
      <c r="C6941" t="s">
        <v>701</v>
      </c>
      <c r="D6941" t="s">
        <v>181</v>
      </c>
      <c r="E6941">
        <v>0.81759999999999999</v>
      </c>
      <c r="F6941" t="s">
        <v>730</v>
      </c>
      <c r="G6941" s="784" t="s">
        <v>2431</v>
      </c>
      <c r="H6941" s="784" t="s">
        <v>2432</v>
      </c>
      <c r="I6941" s="784" t="s">
        <v>5977</v>
      </c>
    </row>
    <row r="6942" spans="1:9" hidden="1">
      <c r="A6942" t="str">
        <f>Table_wabobpsvr_AzureCalc_AzureCalcRateCard[[#This Row],[ServiceName]]&amp;Table_wabobpsvr_AzureCalc_AzureCalcRateCard[[#This Row],[Price_Level]]&amp;Table_wabobpsvr_AzureCalc_AzureCalcRateCard[[#This Row],[Region]]</f>
        <v>Basic.A7 VM (Windows)B5</v>
      </c>
      <c r="B6942">
        <v>5</v>
      </c>
      <c r="C6942" t="s">
        <v>701</v>
      </c>
      <c r="D6942" t="s">
        <v>182</v>
      </c>
      <c r="E6942">
        <v>0.78400000000000003</v>
      </c>
      <c r="F6942" t="s">
        <v>730</v>
      </c>
      <c r="G6942" s="784" t="s">
        <v>2431</v>
      </c>
      <c r="H6942" s="784" t="s">
        <v>2432</v>
      </c>
      <c r="I6942" s="784" t="s">
        <v>5977</v>
      </c>
    </row>
    <row r="6943" spans="1:9" hidden="1">
      <c r="A6943" t="str">
        <f>Table_wabobpsvr_AzureCalc_AzureCalcRateCard[[#This Row],[ServiceName]]&amp;Table_wabobpsvr_AzureCalc_AzureCalcRateCard[[#This Row],[Price_Level]]&amp;Table_wabobpsvr_AzureCalc_AzureCalcRateCard[[#This Row],[Region]]</f>
        <v>Basic.A7 VM (Windows)C5</v>
      </c>
      <c r="B6943">
        <v>5</v>
      </c>
      <c r="C6943" t="s">
        <v>701</v>
      </c>
      <c r="D6943" t="s">
        <v>184</v>
      </c>
      <c r="E6943">
        <v>0.75039999999999996</v>
      </c>
      <c r="F6943" t="s">
        <v>730</v>
      </c>
      <c r="G6943" s="784" t="s">
        <v>2431</v>
      </c>
      <c r="H6943" s="784" t="s">
        <v>2432</v>
      </c>
      <c r="I6943" s="784" t="s">
        <v>5977</v>
      </c>
    </row>
    <row r="6944" spans="1:9" hidden="1">
      <c r="A6944" t="str">
        <f>Table_wabobpsvr_AzureCalc_AzureCalcRateCard[[#This Row],[ServiceName]]&amp;Table_wabobpsvr_AzureCalc_AzureCalcRateCard[[#This Row],[Price_Level]]&amp;Table_wabobpsvr_AzureCalc_AzureCalcRateCard[[#This Row],[Region]]</f>
        <v>Basic.A7 VM (Windows)D5</v>
      </c>
      <c r="B6944">
        <v>5</v>
      </c>
      <c r="C6944" t="s">
        <v>701</v>
      </c>
      <c r="D6944" t="s">
        <v>183</v>
      </c>
      <c r="E6944">
        <v>0.71679999999999999</v>
      </c>
      <c r="F6944" t="s">
        <v>730</v>
      </c>
      <c r="G6944" s="784" t="s">
        <v>2431</v>
      </c>
      <c r="H6944" s="784" t="s">
        <v>2432</v>
      </c>
      <c r="I6944" s="784" t="s">
        <v>5977</v>
      </c>
    </row>
    <row r="6945" spans="1:9" hidden="1">
      <c r="A6945" t="str">
        <f>Table_wabobpsvr_AzureCalc_AzureCalcRateCard[[#This Row],[ServiceName]]&amp;Table_wabobpsvr_AzureCalc_AzureCalcRateCard[[#This Row],[Price_Level]]&amp;Table_wabobpsvr_AzureCalc_AzureCalcRateCard[[#This Row],[Region]]</f>
        <v>Basic.A7 VM (Windows)MOSP1</v>
      </c>
      <c r="B6945">
        <v>1</v>
      </c>
      <c r="C6945" t="s">
        <v>701</v>
      </c>
      <c r="D6945" t="s">
        <v>627</v>
      </c>
      <c r="E6945">
        <v>1.04</v>
      </c>
      <c r="F6945" t="s">
        <v>730</v>
      </c>
      <c r="G6945" s="784" t="s">
        <v>4431</v>
      </c>
      <c r="H6945" s="784" t="s">
        <v>4431</v>
      </c>
      <c r="I6945" s="784" t="s">
        <v>5978</v>
      </c>
    </row>
    <row r="6946" spans="1:9" hidden="1">
      <c r="A6946" t="str">
        <f>Table_wabobpsvr_AzureCalc_AzureCalcRateCard[[#This Row],[ServiceName]]&amp;Table_wabobpsvr_AzureCalc_AzureCalcRateCard[[#This Row],[Price_Level]]&amp;Table_wabobpsvr_AzureCalc_AzureCalcRateCard[[#This Row],[Region]]</f>
        <v>Basic.A7 VM (Windows)A1</v>
      </c>
      <c r="B6946">
        <v>1</v>
      </c>
      <c r="C6946" t="s">
        <v>701</v>
      </c>
      <c r="D6946" t="s">
        <v>181</v>
      </c>
      <c r="E6946">
        <v>0.75919999999999999</v>
      </c>
      <c r="F6946" t="s">
        <v>730</v>
      </c>
      <c r="G6946" s="784" t="s">
        <v>2433</v>
      </c>
      <c r="H6946" s="784" t="s">
        <v>2434</v>
      </c>
      <c r="I6946" s="784" t="s">
        <v>5978</v>
      </c>
    </row>
    <row r="6947" spans="1:9" hidden="1">
      <c r="A6947" t="str">
        <f>Table_wabobpsvr_AzureCalc_AzureCalcRateCard[[#This Row],[ServiceName]]&amp;Table_wabobpsvr_AzureCalc_AzureCalcRateCard[[#This Row],[Price_Level]]&amp;Table_wabobpsvr_AzureCalc_AzureCalcRateCard[[#This Row],[Region]]</f>
        <v>Basic.A7 VM (Windows)B1</v>
      </c>
      <c r="B6947">
        <v>1</v>
      </c>
      <c r="C6947" t="s">
        <v>701</v>
      </c>
      <c r="D6947" t="s">
        <v>182</v>
      </c>
      <c r="E6947">
        <v>0.72799999999999998</v>
      </c>
      <c r="F6947" t="s">
        <v>730</v>
      </c>
      <c r="G6947" s="784" t="s">
        <v>2433</v>
      </c>
      <c r="H6947" s="784" t="s">
        <v>2434</v>
      </c>
      <c r="I6947" s="784" t="s">
        <v>5978</v>
      </c>
    </row>
    <row r="6948" spans="1:9" hidden="1">
      <c r="A6948" t="str">
        <f>Table_wabobpsvr_AzureCalc_AzureCalcRateCard[[#This Row],[ServiceName]]&amp;Table_wabobpsvr_AzureCalc_AzureCalcRateCard[[#This Row],[Price_Level]]&amp;Table_wabobpsvr_AzureCalc_AzureCalcRateCard[[#This Row],[Region]]</f>
        <v>Basic.A0 VM (Windows)C13</v>
      </c>
      <c r="B6948">
        <v>13</v>
      </c>
      <c r="C6948" t="s">
        <v>701</v>
      </c>
      <c r="D6948" t="s">
        <v>184</v>
      </c>
      <c r="E6948">
        <v>1.474E-2</v>
      </c>
      <c r="F6948" t="s">
        <v>727</v>
      </c>
      <c r="G6948" s="784" t="s">
        <v>2351</v>
      </c>
      <c r="H6948" s="784" t="s">
        <v>2352</v>
      </c>
      <c r="I6948" s="784" t="s">
        <v>5976</v>
      </c>
    </row>
    <row r="6949" spans="1:9" hidden="1">
      <c r="A6949" t="str">
        <f>Table_wabobpsvr_AzureCalc_AzureCalcRateCard[[#This Row],[ServiceName]]&amp;Table_wabobpsvr_AzureCalc_AzureCalcRateCard[[#This Row],[Price_Level]]&amp;Table_wabobpsvr_AzureCalc_AzureCalcRateCard[[#This Row],[Region]]</f>
        <v>Basic.A7 VM (Windows)C1</v>
      </c>
      <c r="B6949">
        <v>1</v>
      </c>
      <c r="C6949" t="s">
        <v>701</v>
      </c>
      <c r="D6949" t="s">
        <v>184</v>
      </c>
      <c r="E6949">
        <v>0.69679999999999997</v>
      </c>
      <c r="F6949" t="s">
        <v>730</v>
      </c>
      <c r="G6949" s="784" t="s">
        <v>2433</v>
      </c>
      <c r="H6949" s="784" t="s">
        <v>2434</v>
      </c>
      <c r="I6949" s="784" t="s">
        <v>5978</v>
      </c>
    </row>
    <row r="6950" spans="1:9" hidden="1">
      <c r="A6950" t="str">
        <f>Table_wabobpsvr_AzureCalc_AzureCalcRateCard[[#This Row],[ServiceName]]&amp;Table_wabobpsvr_AzureCalc_AzureCalcRateCard[[#This Row],[Price_Level]]&amp;Table_wabobpsvr_AzureCalc_AzureCalcRateCard[[#This Row],[Region]]</f>
        <v>Basic.A7 VM (Windows)D1</v>
      </c>
      <c r="B6950">
        <v>1</v>
      </c>
      <c r="C6950" t="s">
        <v>701</v>
      </c>
      <c r="D6950" t="s">
        <v>183</v>
      </c>
      <c r="E6950">
        <v>0.66559999999999997</v>
      </c>
      <c r="F6950" t="s">
        <v>730</v>
      </c>
      <c r="G6950" s="784" t="s">
        <v>2433</v>
      </c>
      <c r="H6950" s="784" t="s">
        <v>2434</v>
      </c>
      <c r="I6950" s="784" t="s">
        <v>5978</v>
      </c>
    </row>
    <row r="6951" spans="1:9" hidden="1">
      <c r="A6951" t="str">
        <f>Table_wabobpsvr_AzureCalc_AzureCalcRateCard[[#This Row],[ServiceName]]&amp;Table_wabobpsvr_AzureCalc_AzureCalcRateCard[[#This Row],[Price_Level]]&amp;Table_wabobpsvr_AzureCalc_AzureCalcRateCard[[#This Row],[Region]]</f>
        <v>Basic.A7 VM (Windows)MOSP7</v>
      </c>
      <c r="B6951">
        <v>7</v>
      </c>
      <c r="C6951" t="s">
        <v>701</v>
      </c>
      <c r="D6951" t="s">
        <v>627</v>
      </c>
      <c r="E6951">
        <v>1.04</v>
      </c>
      <c r="F6951" t="s">
        <v>730</v>
      </c>
      <c r="G6951" s="784" t="s">
        <v>4431</v>
      </c>
      <c r="H6951" s="784" t="s">
        <v>4431</v>
      </c>
      <c r="I6951" s="784" t="s">
        <v>5979</v>
      </c>
    </row>
    <row r="6952" spans="1:9" hidden="1">
      <c r="A6952" t="str">
        <f>Table_wabobpsvr_AzureCalc_AzureCalcRateCard[[#This Row],[ServiceName]]&amp;Table_wabobpsvr_AzureCalc_AzureCalcRateCard[[#This Row],[Price_Level]]&amp;Table_wabobpsvr_AzureCalc_AzureCalcRateCard[[#This Row],[Region]]</f>
        <v>Basic.A7 VM (Windows)A7</v>
      </c>
      <c r="B6952">
        <v>7</v>
      </c>
      <c r="C6952" t="s">
        <v>701</v>
      </c>
      <c r="D6952" t="s">
        <v>181</v>
      </c>
      <c r="E6952">
        <v>0.75919999999999999</v>
      </c>
      <c r="F6952" t="s">
        <v>730</v>
      </c>
      <c r="G6952" s="784" t="s">
        <v>2435</v>
      </c>
      <c r="H6952" s="784" t="s">
        <v>2436</v>
      </c>
      <c r="I6952" s="784" t="s">
        <v>5979</v>
      </c>
    </row>
    <row r="6953" spans="1:9" hidden="1">
      <c r="A6953" t="str">
        <f>Table_wabobpsvr_AzureCalc_AzureCalcRateCard[[#This Row],[ServiceName]]&amp;Table_wabobpsvr_AzureCalc_AzureCalcRateCard[[#This Row],[Price_Level]]&amp;Table_wabobpsvr_AzureCalc_AzureCalcRateCard[[#This Row],[Region]]</f>
        <v>Basic.A7 VM (Windows)B7</v>
      </c>
      <c r="B6953">
        <v>7</v>
      </c>
      <c r="C6953" t="s">
        <v>701</v>
      </c>
      <c r="D6953" t="s">
        <v>182</v>
      </c>
      <c r="E6953">
        <v>0.72799999999999998</v>
      </c>
      <c r="F6953" t="s">
        <v>730</v>
      </c>
      <c r="G6953" s="784" t="s">
        <v>2435</v>
      </c>
      <c r="H6953" s="784" t="s">
        <v>2436</v>
      </c>
      <c r="I6953" s="784" t="s">
        <v>5979</v>
      </c>
    </row>
    <row r="6954" spans="1:9" hidden="1">
      <c r="A6954" t="str">
        <f>Table_wabobpsvr_AzureCalc_AzureCalcRateCard[[#This Row],[ServiceName]]&amp;Table_wabobpsvr_AzureCalc_AzureCalcRateCard[[#This Row],[Price_Level]]&amp;Table_wabobpsvr_AzureCalc_AzureCalcRateCard[[#This Row],[Region]]</f>
        <v>Basic.A7 VM (Windows)C7</v>
      </c>
      <c r="B6954">
        <v>7</v>
      </c>
      <c r="C6954" t="s">
        <v>701</v>
      </c>
      <c r="D6954" t="s">
        <v>184</v>
      </c>
      <c r="E6954">
        <v>0.69679999999999997</v>
      </c>
      <c r="F6954" t="s">
        <v>730</v>
      </c>
      <c r="G6954" s="784" t="s">
        <v>2435</v>
      </c>
      <c r="H6954" s="784" t="s">
        <v>2436</v>
      </c>
      <c r="I6954" s="784" t="s">
        <v>5979</v>
      </c>
    </row>
    <row r="6955" spans="1:9" hidden="1">
      <c r="A6955" t="str">
        <f>Table_wabobpsvr_AzureCalc_AzureCalcRateCard[[#This Row],[ServiceName]]&amp;Table_wabobpsvr_AzureCalc_AzureCalcRateCard[[#This Row],[Price_Level]]&amp;Table_wabobpsvr_AzureCalc_AzureCalcRateCard[[#This Row],[Region]]</f>
        <v>Basic.A7 VM (Windows)D7</v>
      </c>
      <c r="B6955">
        <v>7</v>
      </c>
      <c r="C6955" t="s">
        <v>701</v>
      </c>
      <c r="D6955" t="s">
        <v>183</v>
      </c>
      <c r="E6955">
        <v>0.66559999999999997</v>
      </c>
      <c r="F6955" t="s">
        <v>730</v>
      </c>
      <c r="G6955" s="784" t="s">
        <v>2435</v>
      </c>
      <c r="H6955" s="784" t="s">
        <v>2436</v>
      </c>
      <c r="I6955" s="784" t="s">
        <v>5979</v>
      </c>
    </row>
    <row r="6956" spans="1:9" hidden="1">
      <c r="A6956" t="str">
        <f>Table_wabobpsvr_AzureCalc_AzureCalcRateCard[[#This Row],[ServiceName]]&amp;Table_wabobpsvr_AzureCalc_AzureCalcRateCard[[#This Row],[Price_Level]]&amp;Table_wabobpsvr_AzureCalc_AzureCalcRateCard[[#This Row],[Region]]</f>
        <v>Basic.A7 VM (Windows)MOSP8</v>
      </c>
      <c r="B6956">
        <v>8</v>
      </c>
      <c r="C6956" t="s">
        <v>701</v>
      </c>
      <c r="D6956" t="s">
        <v>627</v>
      </c>
      <c r="E6956">
        <v>1.1599999999999999</v>
      </c>
      <c r="F6956" t="s">
        <v>730</v>
      </c>
      <c r="G6956" s="784" t="s">
        <v>4431</v>
      </c>
      <c r="H6956" s="784" t="s">
        <v>4431</v>
      </c>
      <c r="I6956" s="784" t="s">
        <v>5980</v>
      </c>
    </row>
    <row r="6957" spans="1:9" hidden="1">
      <c r="A6957" t="str">
        <f>Table_wabobpsvr_AzureCalc_AzureCalcRateCard[[#This Row],[ServiceName]]&amp;Table_wabobpsvr_AzureCalc_AzureCalcRateCard[[#This Row],[Price_Level]]&amp;Table_wabobpsvr_AzureCalc_AzureCalcRateCard[[#This Row],[Region]]</f>
        <v>Basic.A7 VM (Windows)A8</v>
      </c>
      <c r="B6957">
        <v>8</v>
      </c>
      <c r="C6957" t="s">
        <v>701</v>
      </c>
      <c r="D6957" t="s">
        <v>181</v>
      </c>
      <c r="E6957">
        <v>0.8468</v>
      </c>
      <c r="F6957" t="s">
        <v>730</v>
      </c>
      <c r="G6957" s="784" t="s">
        <v>2437</v>
      </c>
      <c r="H6957" s="784" t="s">
        <v>2438</v>
      </c>
      <c r="I6957" s="784" t="s">
        <v>5980</v>
      </c>
    </row>
    <row r="6958" spans="1:9" hidden="1">
      <c r="A6958" t="str">
        <f>Table_wabobpsvr_AzureCalc_AzureCalcRateCard[[#This Row],[ServiceName]]&amp;Table_wabobpsvr_AzureCalc_AzureCalcRateCard[[#This Row],[Price_Level]]&amp;Table_wabobpsvr_AzureCalc_AzureCalcRateCard[[#This Row],[Region]]</f>
        <v>Basic.A0 VM (Windows)D13</v>
      </c>
      <c r="B6958">
        <v>13</v>
      </c>
      <c r="C6958" t="s">
        <v>701</v>
      </c>
      <c r="D6958" t="s">
        <v>183</v>
      </c>
      <c r="E6958">
        <v>1.4080000000000001E-2</v>
      </c>
      <c r="F6958" t="s">
        <v>727</v>
      </c>
      <c r="G6958" s="784" t="s">
        <v>2351</v>
      </c>
      <c r="H6958" s="784" t="s">
        <v>2352</v>
      </c>
      <c r="I6958" s="784" t="s">
        <v>5976</v>
      </c>
    </row>
    <row r="6959" spans="1:9" hidden="1">
      <c r="A6959" s="784" t="str">
        <f>Table_wabobpsvr_AzureCalc_AzureCalcRateCard[[#This Row],[ServiceName]]&amp;Table_wabobpsvr_AzureCalc_AzureCalcRateCard[[#This Row],[Price_Level]]&amp;Table_wabobpsvr_AzureCalc_AzureCalcRateCard[[#This Row],[Region]]</f>
        <v>Basic.A1 VM (Windows)MOSP6</v>
      </c>
      <c r="B6959" s="784">
        <v>6</v>
      </c>
      <c r="C6959" s="784" t="s">
        <v>701</v>
      </c>
      <c r="D6959" s="784" t="s">
        <v>627</v>
      </c>
      <c r="E6959" s="784">
        <v>7.3999999999999996E-2</v>
      </c>
      <c r="F6959" s="784" t="s">
        <v>729</v>
      </c>
      <c r="G6959" s="784" t="s">
        <v>4431</v>
      </c>
      <c r="H6959" s="784" t="s">
        <v>4431</v>
      </c>
      <c r="I6959" s="784" t="s">
        <v>5981</v>
      </c>
    </row>
    <row r="6960" spans="1:9" hidden="1">
      <c r="A6960" t="str">
        <f>Table_wabobpsvr_AzureCalc_AzureCalcRateCard[[#This Row],[ServiceName]]&amp;Table_wabobpsvr_AzureCalc_AzureCalcRateCard[[#This Row],[Price_Level]]&amp;Table_wabobpsvr_AzureCalc_AzureCalcRateCard[[#This Row],[Region]]</f>
        <v>Basic.A1 VM (Windows)A6</v>
      </c>
      <c r="B6960">
        <v>6</v>
      </c>
      <c r="C6960" t="s">
        <v>701</v>
      </c>
      <c r="D6960" t="s">
        <v>181</v>
      </c>
      <c r="E6960">
        <v>5.4019999999999999E-2</v>
      </c>
      <c r="F6960" t="s">
        <v>729</v>
      </c>
      <c r="G6960" s="784" t="s">
        <v>2439</v>
      </c>
      <c r="H6960" s="784" t="s">
        <v>2440</v>
      </c>
      <c r="I6960" s="784" t="s">
        <v>5981</v>
      </c>
    </row>
    <row r="6961" spans="1:9" hidden="1">
      <c r="A6961" t="str">
        <f>Table_wabobpsvr_AzureCalc_AzureCalcRateCard[[#This Row],[ServiceName]]&amp;Table_wabobpsvr_AzureCalc_AzureCalcRateCard[[#This Row],[Price_Level]]&amp;Table_wabobpsvr_AzureCalc_AzureCalcRateCard[[#This Row],[Region]]</f>
        <v>Basic.A1 VM (Windows)B6</v>
      </c>
      <c r="B6961">
        <v>6</v>
      </c>
      <c r="C6961" t="s">
        <v>701</v>
      </c>
      <c r="D6961" t="s">
        <v>182</v>
      </c>
      <c r="E6961">
        <v>5.1799999999999999E-2</v>
      </c>
      <c r="F6961" t="s">
        <v>729</v>
      </c>
      <c r="G6961" s="784" t="s">
        <v>2439</v>
      </c>
      <c r="H6961" s="784" t="s">
        <v>2440</v>
      </c>
      <c r="I6961" s="784" t="s">
        <v>5981</v>
      </c>
    </row>
    <row r="6962" spans="1:9" hidden="1">
      <c r="A6962" t="str">
        <f>Table_wabobpsvr_AzureCalc_AzureCalcRateCard[[#This Row],[ServiceName]]&amp;Table_wabobpsvr_AzureCalc_AzureCalcRateCard[[#This Row],[Price_Level]]&amp;Table_wabobpsvr_AzureCalc_AzureCalcRateCard[[#This Row],[Region]]</f>
        <v>Basic.A1 VM (Windows)C6</v>
      </c>
      <c r="B6962">
        <v>6</v>
      </c>
      <c r="C6962" t="s">
        <v>701</v>
      </c>
      <c r="D6962" t="s">
        <v>184</v>
      </c>
      <c r="E6962">
        <v>4.9579999999999999E-2</v>
      </c>
      <c r="F6962" t="s">
        <v>729</v>
      </c>
      <c r="G6962" s="784" t="s">
        <v>2439</v>
      </c>
      <c r="H6962" s="784" t="s">
        <v>2440</v>
      </c>
      <c r="I6962" s="784" t="s">
        <v>5981</v>
      </c>
    </row>
    <row r="6963" spans="1:9" hidden="1">
      <c r="A6963" t="str">
        <f>Table_wabobpsvr_AzureCalc_AzureCalcRateCard[[#This Row],[ServiceName]]&amp;Table_wabobpsvr_AzureCalc_AzureCalcRateCard[[#This Row],[Price_Level]]&amp;Table_wabobpsvr_AzureCalc_AzureCalcRateCard[[#This Row],[Region]]</f>
        <v>Basic.A1 VM (Windows)D6</v>
      </c>
      <c r="B6963">
        <v>6</v>
      </c>
      <c r="C6963" t="s">
        <v>701</v>
      </c>
      <c r="D6963" t="s">
        <v>183</v>
      </c>
      <c r="E6963">
        <v>4.7359999999999999E-2</v>
      </c>
      <c r="F6963" t="s">
        <v>729</v>
      </c>
      <c r="G6963" s="784" t="s">
        <v>2439</v>
      </c>
      <c r="H6963" s="784" t="s">
        <v>2440</v>
      </c>
      <c r="I6963" s="784" t="s">
        <v>5981</v>
      </c>
    </row>
    <row r="6964" spans="1:9" hidden="1">
      <c r="A6964" t="str">
        <f>Table_wabobpsvr_AzureCalc_AzureCalcRateCard[[#This Row],[ServiceName]]&amp;Table_wabobpsvr_AzureCalc_AzureCalcRateCard[[#This Row],[Price_Level]]&amp;Table_wabobpsvr_AzureCalc_AzureCalcRateCard[[#This Row],[Region]]</f>
        <v>Basic.A1 VM (Windows)MOSP4</v>
      </c>
      <c r="B6964">
        <v>4</v>
      </c>
      <c r="C6964" t="s">
        <v>701</v>
      </c>
      <c r="D6964" t="s">
        <v>627</v>
      </c>
      <c r="E6964">
        <v>7.6999999999999999E-2</v>
      </c>
      <c r="F6964" t="s">
        <v>729</v>
      </c>
      <c r="G6964" s="784" t="s">
        <v>4431</v>
      </c>
      <c r="H6964" s="784" t="s">
        <v>4431</v>
      </c>
      <c r="I6964" s="784" t="s">
        <v>5982</v>
      </c>
    </row>
    <row r="6965" spans="1:9" hidden="1">
      <c r="A6965" t="str">
        <f>Table_wabobpsvr_AzureCalc_AzureCalcRateCard[[#This Row],[ServiceName]]&amp;Table_wabobpsvr_AzureCalc_AzureCalcRateCard[[#This Row],[Price_Level]]&amp;Table_wabobpsvr_AzureCalc_AzureCalcRateCard[[#This Row],[Region]]</f>
        <v>Basic.A1 VM (Windows)A4</v>
      </c>
      <c r="B6965">
        <v>4</v>
      </c>
      <c r="C6965" t="s">
        <v>701</v>
      </c>
      <c r="D6965" t="s">
        <v>181</v>
      </c>
      <c r="E6965">
        <v>5.6210000000000003E-2</v>
      </c>
      <c r="F6965" t="s">
        <v>729</v>
      </c>
      <c r="G6965" s="784" t="s">
        <v>2441</v>
      </c>
      <c r="H6965" s="784" t="s">
        <v>2442</v>
      </c>
      <c r="I6965" s="784" t="s">
        <v>5982</v>
      </c>
    </row>
    <row r="6966" spans="1:9" hidden="1">
      <c r="A6966" t="str">
        <f>Table_wabobpsvr_AzureCalc_AzureCalcRateCard[[#This Row],[ServiceName]]&amp;Table_wabobpsvr_AzureCalc_AzureCalcRateCard[[#This Row],[Price_Level]]&amp;Table_wabobpsvr_AzureCalc_AzureCalcRateCard[[#This Row],[Region]]</f>
        <v>Basic.A1 VM (Windows)B4</v>
      </c>
      <c r="B6966">
        <v>4</v>
      </c>
      <c r="C6966" t="s">
        <v>701</v>
      </c>
      <c r="D6966" t="s">
        <v>182</v>
      </c>
      <c r="E6966">
        <v>5.3900000000000003E-2</v>
      </c>
      <c r="F6966" t="s">
        <v>729</v>
      </c>
      <c r="G6966" s="784" t="s">
        <v>2441</v>
      </c>
      <c r="H6966" s="784" t="s">
        <v>2442</v>
      </c>
      <c r="I6966" s="784" t="s">
        <v>5982</v>
      </c>
    </row>
    <row r="6967" spans="1:9" hidden="1">
      <c r="A6967" t="str">
        <f>Table_wabobpsvr_AzureCalc_AzureCalcRateCard[[#This Row],[ServiceName]]&amp;Table_wabobpsvr_AzureCalc_AzureCalcRateCard[[#This Row],[Price_Level]]&amp;Table_wabobpsvr_AzureCalc_AzureCalcRateCard[[#This Row],[Region]]</f>
        <v>Basic.A1 VM (Windows)C4</v>
      </c>
      <c r="B6967">
        <v>4</v>
      </c>
      <c r="C6967" t="s">
        <v>701</v>
      </c>
      <c r="D6967" t="s">
        <v>184</v>
      </c>
      <c r="E6967">
        <v>5.1589999999999997E-2</v>
      </c>
      <c r="F6967" t="s">
        <v>729</v>
      </c>
      <c r="G6967" s="784" t="s">
        <v>2441</v>
      </c>
      <c r="H6967" s="784" t="s">
        <v>2442</v>
      </c>
      <c r="I6967" s="784" t="s">
        <v>5982</v>
      </c>
    </row>
    <row r="6968" spans="1:9" hidden="1">
      <c r="A6968" t="str">
        <f>Table_wabobpsvr_AzureCalc_AzureCalcRateCard[[#This Row],[ServiceName]]&amp;Table_wabobpsvr_AzureCalc_AzureCalcRateCard[[#This Row],[Price_Level]]&amp;Table_wabobpsvr_AzureCalc_AzureCalcRateCard[[#This Row],[Region]]</f>
        <v>Basic.A1 VM (Windows)D4</v>
      </c>
      <c r="B6968">
        <v>4</v>
      </c>
      <c r="C6968" t="s">
        <v>701</v>
      </c>
      <c r="D6968" t="s">
        <v>183</v>
      </c>
      <c r="E6968">
        <v>4.9279999999999997E-2</v>
      </c>
      <c r="F6968" t="s">
        <v>729</v>
      </c>
      <c r="G6968" s="784" t="s">
        <v>2441</v>
      </c>
      <c r="H6968" s="784" t="s">
        <v>2442</v>
      </c>
      <c r="I6968" s="784" t="s">
        <v>5982</v>
      </c>
    </row>
    <row r="6969" spans="1:9" hidden="1">
      <c r="A6969" s="784" t="str">
        <f>Table_wabobpsvr_AzureCalc_AzureCalcRateCard[[#This Row],[ServiceName]]&amp;Table_wabobpsvr_AzureCalc_AzureCalcRateCard[[#This Row],[Price_Level]]&amp;Table_wabobpsvr_AzureCalc_AzureCalcRateCard[[#This Row],[Region]]</f>
        <v>Basic.A1 VM (Windows)MOSP5</v>
      </c>
      <c r="B6969" s="784">
        <v>5</v>
      </c>
      <c r="C6969" s="784" t="s">
        <v>701</v>
      </c>
      <c r="D6969" s="784" t="s">
        <v>627</v>
      </c>
      <c r="E6969" s="784">
        <v>7.6999999999999999E-2</v>
      </c>
      <c r="F6969" s="784" t="s">
        <v>729</v>
      </c>
      <c r="G6969" s="784" t="s">
        <v>4431</v>
      </c>
      <c r="H6969" s="784" t="s">
        <v>4431</v>
      </c>
      <c r="I6969" s="784" t="s">
        <v>5983</v>
      </c>
    </row>
    <row r="6970" spans="1:9" hidden="1">
      <c r="A6970" t="str">
        <f>Table_wabobpsvr_AzureCalc_AzureCalcRateCard[[#This Row],[ServiceName]]&amp;Table_wabobpsvr_AzureCalc_AzureCalcRateCard[[#This Row],[Price_Level]]&amp;Table_wabobpsvr_AzureCalc_AzureCalcRateCard[[#This Row],[Region]]</f>
        <v>Basic.A1 VM (Windows)A5</v>
      </c>
      <c r="B6970">
        <v>5</v>
      </c>
      <c r="C6970" t="s">
        <v>701</v>
      </c>
      <c r="D6970" t="s">
        <v>181</v>
      </c>
      <c r="E6970">
        <v>5.6210000000000003E-2</v>
      </c>
      <c r="F6970" t="s">
        <v>729</v>
      </c>
      <c r="G6970" s="784" t="s">
        <v>2443</v>
      </c>
      <c r="H6970" s="784" t="s">
        <v>2444</v>
      </c>
      <c r="I6970" s="784" t="s">
        <v>5983</v>
      </c>
    </row>
    <row r="6971" spans="1:9" hidden="1">
      <c r="A6971" t="str">
        <f>Table_wabobpsvr_AzureCalc_AzureCalcRateCard[[#This Row],[ServiceName]]&amp;Table_wabobpsvr_AzureCalc_AzureCalcRateCard[[#This Row],[Price_Level]]&amp;Table_wabobpsvr_AzureCalc_AzureCalcRateCard[[#This Row],[Region]]</f>
        <v>Basic.A1 VM (Windows)B5</v>
      </c>
      <c r="B6971">
        <v>5</v>
      </c>
      <c r="C6971" t="s">
        <v>701</v>
      </c>
      <c r="D6971" t="s">
        <v>182</v>
      </c>
      <c r="E6971">
        <v>5.3900000000000003E-2</v>
      </c>
      <c r="F6971" t="s">
        <v>729</v>
      </c>
      <c r="G6971" s="784" t="s">
        <v>2443</v>
      </c>
      <c r="H6971" s="784" t="s">
        <v>2444</v>
      </c>
      <c r="I6971" s="784" t="s">
        <v>5983</v>
      </c>
    </row>
    <row r="6972" spans="1:9" hidden="1">
      <c r="A6972" t="str">
        <f>Table_wabobpsvr_AzureCalc_AzureCalcRateCard[[#This Row],[ServiceName]]&amp;Table_wabobpsvr_AzureCalc_AzureCalcRateCard[[#This Row],[Price_Level]]&amp;Table_wabobpsvr_AzureCalc_AzureCalcRateCard[[#This Row],[Region]]</f>
        <v>Basic.A1 VM (Windows)C5</v>
      </c>
      <c r="B6972">
        <v>5</v>
      </c>
      <c r="C6972" t="s">
        <v>701</v>
      </c>
      <c r="D6972" t="s">
        <v>184</v>
      </c>
      <c r="E6972">
        <v>5.1589999999999997E-2</v>
      </c>
      <c r="F6972" t="s">
        <v>729</v>
      </c>
      <c r="G6972" s="784" t="s">
        <v>2443</v>
      </c>
      <c r="H6972" s="784" t="s">
        <v>2444</v>
      </c>
      <c r="I6972" s="784" t="s">
        <v>5983</v>
      </c>
    </row>
    <row r="6973" spans="1:9" hidden="1">
      <c r="A6973" t="str">
        <f>Table_wabobpsvr_AzureCalc_AzureCalcRateCard[[#This Row],[ServiceName]]&amp;Table_wabobpsvr_AzureCalc_AzureCalcRateCard[[#This Row],[Price_Level]]&amp;Table_wabobpsvr_AzureCalc_AzureCalcRateCard[[#This Row],[Region]]</f>
        <v>Basic.A1 VM (Windows)D5</v>
      </c>
      <c r="B6973">
        <v>5</v>
      </c>
      <c r="C6973" t="s">
        <v>701</v>
      </c>
      <c r="D6973" t="s">
        <v>183</v>
      </c>
      <c r="E6973">
        <v>4.9279999999999997E-2</v>
      </c>
      <c r="F6973" t="s">
        <v>729</v>
      </c>
      <c r="G6973" s="784" t="s">
        <v>2443</v>
      </c>
      <c r="H6973" s="784" t="s">
        <v>2444</v>
      </c>
      <c r="I6973" s="784" t="s">
        <v>5983</v>
      </c>
    </row>
    <row r="6974" spans="1:9" hidden="1">
      <c r="A6974" t="str">
        <f>Table_wabobpsvr_AzureCalc_AzureCalcRateCard[[#This Row],[ServiceName]]&amp;Table_wabobpsvr_AzureCalc_AzureCalcRateCard[[#This Row],[Price_Level]]&amp;Table_wabobpsvr_AzureCalc_AzureCalcRateCard[[#This Row],[Region]]</f>
        <v>Basic.A1 VM (Windows)MOSP1</v>
      </c>
      <c r="B6974">
        <v>1</v>
      </c>
      <c r="C6974" t="s">
        <v>701</v>
      </c>
      <c r="D6974" t="s">
        <v>627</v>
      </c>
      <c r="E6974">
        <v>7.3999999999999996E-2</v>
      </c>
      <c r="F6974" t="s">
        <v>729</v>
      </c>
      <c r="G6974" s="784" t="s">
        <v>4431</v>
      </c>
      <c r="H6974" s="784" t="s">
        <v>4431</v>
      </c>
      <c r="I6974" s="784" t="s">
        <v>5984</v>
      </c>
    </row>
    <row r="6975" spans="1:9" hidden="1">
      <c r="A6975" t="str">
        <f>Table_wabobpsvr_AzureCalc_AzureCalcRateCard[[#This Row],[ServiceName]]&amp;Table_wabobpsvr_AzureCalc_AzureCalcRateCard[[#This Row],[Price_Level]]&amp;Table_wabobpsvr_AzureCalc_AzureCalcRateCard[[#This Row],[Region]]</f>
        <v>Basic.A1 VM (Windows)A1</v>
      </c>
      <c r="B6975">
        <v>1</v>
      </c>
      <c r="C6975" t="s">
        <v>701</v>
      </c>
      <c r="D6975" t="s">
        <v>181</v>
      </c>
      <c r="E6975">
        <v>5.4019999999999999E-2</v>
      </c>
      <c r="F6975" t="s">
        <v>729</v>
      </c>
      <c r="G6975" s="784" t="s">
        <v>2445</v>
      </c>
      <c r="H6975" s="784" t="s">
        <v>2446</v>
      </c>
      <c r="I6975" s="784" t="s">
        <v>5984</v>
      </c>
    </row>
    <row r="6976" spans="1:9" hidden="1">
      <c r="A6976" t="str">
        <f>Table_wabobpsvr_AzureCalc_AzureCalcRateCard[[#This Row],[ServiceName]]&amp;Table_wabobpsvr_AzureCalc_AzureCalcRateCard[[#This Row],[Price_Level]]&amp;Table_wabobpsvr_AzureCalc_AzureCalcRateCard[[#This Row],[Region]]</f>
        <v>Basic.A1 VM (Windows)B1</v>
      </c>
      <c r="B6976">
        <v>1</v>
      </c>
      <c r="C6976" t="s">
        <v>701</v>
      </c>
      <c r="D6976" t="s">
        <v>182</v>
      </c>
      <c r="E6976">
        <v>5.1799999999999999E-2</v>
      </c>
      <c r="F6976" t="s">
        <v>729</v>
      </c>
      <c r="G6976" s="784" t="s">
        <v>2445</v>
      </c>
      <c r="H6976" s="784" t="s">
        <v>2446</v>
      </c>
      <c r="I6976" s="784" t="s">
        <v>5984</v>
      </c>
    </row>
    <row r="6977" spans="1:9" hidden="1">
      <c r="A6977" t="str">
        <f>Table_wabobpsvr_AzureCalc_AzureCalcRateCard[[#This Row],[ServiceName]]&amp;Table_wabobpsvr_AzureCalc_AzureCalcRateCard[[#This Row],[Price_Level]]&amp;Table_wabobpsvr_AzureCalc_AzureCalcRateCard[[#This Row],[Region]]</f>
        <v>Basic.A1 VM (Windows)C1</v>
      </c>
      <c r="B6977">
        <v>1</v>
      </c>
      <c r="C6977" t="s">
        <v>701</v>
      </c>
      <c r="D6977" t="s">
        <v>184</v>
      </c>
      <c r="E6977">
        <v>4.9579999999999999E-2</v>
      </c>
      <c r="F6977" t="s">
        <v>729</v>
      </c>
      <c r="G6977" s="784" t="s">
        <v>2445</v>
      </c>
      <c r="H6977" s="784" t="s">
        <v>2446</v>
      </c>
      <c r="I6977" s="784" t="s">
        <v>5984</v>
      </c>
    </row>
    <row r="6978" spans="1:9" hidden="1">
      <c r="A6978" t="str">
        <f>Table_wabobpsvr_AzureCalc_AzureCalcRateCard[[#This Row],[ServiceName]]&amp;Table_wabobpsvr_AzureCalc_AzureCalcRateCard[[#This Row],[Price_Level]]&amp;Table_wabobpsvr_AzureCalc_AzureCalcRateCard[[#This Row],[Region]]</f>
        <v>Basic.A1 VM (Windows)D1</v>
      </c>
      <c r="B6978">
        <v>1</v>
      </c>
      <c r="C6978" t="s">
        <v>701</v>
      </c>
      <c r="D6978" t="s">
        <v>183</v>
      </c>
      <c r="E6978">
        <v>4.7359999999999999E-2</v>
      </c>
      <c r="F6978" t="s">
        <v>729</v>
      </c>
      <c r="G6978" s="784" t="s">
        <v>2445</v>
      </c>
      <c r="H6978" s="784" t="s">
        <v>2446</v>
      </c>
      <c r="I6978" s="784" t="s">
        <v>5984</v>
      </c>
    </row>
    <row r="6979" spans="1:9" hidden="1">
      <c r="A6979" t="str">
        <f>Table_wabobpsvr_AzureCalc_AzureCalcRateCard[[#This Row],[ServiceName]]&amp;Table_wabobpsvr_AzureCalc_AzureCalcRateCard[[#This Row],[Price_Level]]&amp;Table_wabobpsvr_AzureCalc_AzureCalcRateCard[[#This Row],[Region]]</f>
        <v>Basic.A1 VM (Windows)MOSP7</v>
      </c>
      <c r="B6979">
        <v>7</v>
      </c>
      <c r="C6979" t="s">
        <v>701</v>
      </c>
      <c r="D6979" t="s">
        <v>627</v>
      </c>
      <c r="E6979">
        <v>7.4999999999999997E-2</v>
      </c>
      <c r="F6979" t="s">
        <v>729</v>
      </c>
      <c r="G6979" s="784" t="s">
        <v>4431</v>
      </c>
      <c r="H6979" s="784" t="s">
        <v>4431</v>
      </c>
      <c r="I6979" s="784" t="s">
        <v>5985</v>
      </c>
    </row>
    <row r="6980" spans="1:9" hidden="1">
      <c r="A6980" t="str">
        <f>Table_wabobpsvr_AzureCalc_AzureCalcRateCard[[#This Row],[ServiceName]]&amp;Table_wabobpsvr_AzureCalc_AzureCalcRateCard[[#This Row],[Price_Level]]&amp;Table_wabobpsvr_AzureCalc_AzureCalcRateCard[[#This Row],[Region]]</f>
        <v>Basic.A1 VM (Windows)A7</v>
      </c>
      <c r="B6980">
        <v>7</v>
      </c>
      <c r="C6980" t="s">
        <v>701</v>
      </c>
      <c r="D6980" t="s">
        <v>181</v>
      </c>
      <c r="E6980">
        <v>5.475E-2</v>
      </c>
      <c r="F6980" t="s">
        <v>729</v>
      </c>
      <c r="G6980" s="784" t="s">
        <v>2447</v>
      </c>
      <c r="H6980" s="784" t="s">
        <v>2448</v>
      </c>
      <c r="I6980" s="784" t="s">
        <v>5985</v>
      </c>
    </row>
    <row r="6981" spans="1:9" hidden="1">
      <c r="A6981" t="str">
        <f>Table_wabobpsvr_AzureCalc_AzureCalcRateCard[[#This Row],[ServiceName]]&amp;Table_wabobpsvr_AzureCalc_AzureCalcRateCard[[#This Row],[Price_Level]]&amp;Table_wabobpsvr_AzureCalc_AzureCalcRateCard[[#This Row],[Region]]</f>
        <v>Basic.A1 VM (Windows)B7</v>
      </c>
      <c r="B6981">
        <v>7</v>
      </c>
      <c r="C6981" t="s">
        <v>701</v>
      </c>
      <c r="D6981" t="s">
        <v>182</v>
      </c>
      <c r="E6981">
        <v>5.2499999999999998E-2</v>
      </c>
      <c r="F6981" t="s">
        <v>729</v>
      </c>
      <c r="G6981" s="784" t="s">
        <v>2447</v>
      </c>
      <c r="H6981" s="784" t="s">
        <v>2448</v>
      </c>
      <c r="I6981" s="784" t="s">
        <v>5985</v>
      </c>
    </row>
    <row r="6982" spans="1:9" hidden="1">
      <c r="A6982" t="str">
        <f>Table_wabobpsvr_AzureCalc_AzureCalcRateCard[[#This Row],[ServiceName]]&amp;Table_wabobpsvr_AzureCalc_AzureCalcRateCard[[#This Row],[Price_Level]]&amp;Table_wabobpsvr_AzureCalc_AzureCalcRateCard[[#This Row],[Region]]</f>
        <v>Basic.A1 VM (Windows)C7</v>
      </c>
      <c r="B6982">
        <v>7</v>
      </c>
      <c r="C6982" t="s">
        <v>701</v>
      </c>
      <c r="D6982" t="s">
        <v>184</v>
      </c>
      <c r="E6982">
        <v>5.0250000000000003E-2</v>
      </c>
      <c r="F6982" t="s">
        <v>729</v>
      </c>
      <c r="G6982" s="784" t="s">
        <v>2447</v>
      </c>
      <c r="H6982" s="784" t="s">
        <v>2448</v>
      </c>
      <c r="I6982" s="784" t="s">
        <v>5985</v>
      </c>
    </row>
    <row r="6983" spans="1:9" hidden="1">
      <c r="A6983" t="str">
        <f>Table_wabobpsvr_AzureCalc_AzureCalcRateCard[[#This Row],[ServiceName]]&amp;Table_wabobpsvr_AzureCalc_AzureCalcRateCard[[#This Row],[Price_Level]]&amp;Table_wabobpsvr_AzureCalc_AzureCalcRateCard[[#This Row],[Region]]</f>
        <v>Basic.A1 VM (Windows)D7</v>
      </c>
      <c r="B6983">
        <v>7</v>
      </c>
      <c r="C6983" t="s">
        <v>701</v>
      </c>
      <c r="D6983" t="s">
        <v>183</v>
      </c>
      <c r="E6983">
        <v>4.8000000000000001E-2</v>
      </c>
      <c r="F6983" t="s">
        <v>729</v>
      </c>
      <c r="G6983" s="784" t="s">
        <v>2447</v>
      </c>
      <c r="H6983" s="784" t="s">
        <v>2448</v>
      </c>
      <c r="I6983" s="784" t="s">
        <v>5985</v>
      </c>
    </row>
    <row r="6984" spans="1:9" hidden="1">
      <c r="A6984" t="str">
        <f>Table_wabobpsvr_AzureCalc_AzureCalcRateCard[[#This Row],[ServiceName]]&amp;Table_wabobpsvr_AzureCalc_AzureCalcRateCard[[#This Row],[Price_Level]]&amp;Table_wabobpsvr_AzureCalc_AzureCalcRateCard[[#This Row],[Region]]</f>
        <v>Basic.A1 VM (Windows)MOSP8</v>
      </c>
      <c r="B6984">
        <v>8</v>
      </c>
      <c r="C6984" t="s">
        <v>701</v>
      </c>
      <c r="D6984" t="s">
        <v>627</v>
      </c>
      <c r="E6984">
        <v>8.1000000000000003E-2</v>
      </c>
      <c r="F6984" t="s">
        <v>729</v>
      </c>
      <c r="G6984" s="784" t="s">
        <v>4431</v>
      </c>
      <c r="H6984" s="784" t="s">
        <v>4431</v>
      </c>
      <c r="I6984" s="784" t="s">
        <v>5986</v>
      </c>
    </row>
    <row r="6985" spans="1:9" hidden="1">
      <c r="A6985" t="str">
        <f>Table_wabobpsvr_AzureCalc_AzureCalcRateCard[[#This Row],[ServiceName]]&amp;Table_wabobpsvr_AzureCalc_AzureCalcRateCard[[#This Row],[Price_Level]]&amp;Table_wabobpsvr_AzureCalc_AzureCalcRateCard[[#This Row],[Region]]</f>
        <v>Basic.A1 VM (Windows)A8</v>
      </c>
      <c r="B6985">
        <v>8</v>
      </c>
      <c r="C6985" t="s">
        <v>701</v>
      </c>
      <c r="D6985" t="s">
        <v>181</v>
      </c>
      <c r="E6985">
        <v>5.9130000000000002E-2</v>
      </c>
      <c r="F6985" t="s">
        <v>729</v>
      </c>
      <c r="G6985" s="784" t="s">
        <v>2449</v>
      </c>
      <c r="H6985" s="784" t="s">
        <v>2450</v>
      </c>
      <c r="I6985" s="784" t="s">
        <v>5986</v>
      </c>
    </row>
    <row r="6986" spans="1:9" hidden="1">
      <c r="A6986" t="str">
        <f>Table_wabobpsvr_AzureCalc_AzureCalcRateCard[[#This Row],[ServiceName]]&amp;Table_wabobpsvr_AzureCalc_AzureCalcRateCard[[#This Row],[Price_Level]]&amp;Table_wabobpsvr_AzureCalc_AzureCalcRateCard[[#This Row],[Region]]</f>
        <v>Basic.A1 VM (Windows)B8</v>
      </c>
      <c r="B6986">
        <v>8</v>
      </c>
      <c r="C6986" t="s">
        <v>701</v>
      </c>
      <c r="D6986" t="s">
        <v>182</v>
      </c>
      <c r="E6986">
        <v>5.67E-2</v>
      </c>
      <c r="F6986" t="s">
        <v>729</v>
      </c>
      <c r="G6986" s="784" t="s">
        <v>2449</v>
      </c>
      <c r="H6986" s="784" t="s">
        <v>2450</v>
      </c>
      <c r="I6986" s="784" t="s">
        <v>5986</v>
      </c>
    </row>
    <row r="6987" spans="1:9" hidden="1">
      <c r="A6987" t="str">
        <f>Table_wabobpsvr_AzureCalc_AzureCalcRateCard[[#This Row],[ServiceName]]&amp;Table_wabobpsvr_AzureCalc_AzureCalcRateCard[[#This Row],[Price_Level]]&amp;Table_wabobpsvr_AzureCalc_AzureCalcRateCard[[#This Row],[Region]]</f>
        <v>Basic.A1 VM (Windows)C8</v>
      </c>
      <c r="B6987">
        <v>8</v>
      </c>
      <c r="C6987" t="s">
        <v>701</v>
      </c>
      <c r="D6987" t="s">
        <v>184</v>
      </c>
      <c r="E6987">
        <v>5.4269999999999999E-2</v>
      </c>
      <c r="F6987" t="s">
        <v>729</v>
      </c>
      <c r="G6987" s="784" t="s">
        <v>2449</v>
      </c>
      <c r="H6987" s="784" t="s">
        <v>2450</v>
      </c>
      <c r="I6987" s="784" t="s">
        <v>5986</v>
      </c>
    </row>
    <row r="6988" spans="1:9" hidden="1">
      <c r="A6988" t="str">
        <f>Table_wabobpsvr_AzureCalc_AzureCalcRateCard[[#This Row],[ServiceName]]&amp;Table_wabobpsvr_AzureCalc_AzureCalcRateCard[[#This Row],[Price_Level]]&amp;Table_wabobpsvr_AzureCalc_AzureCalcRateCard[[#This Row],[Region]]</f>
        <v>Basic.A1 VM (Windows)D8</v>
      </c>
      <c r="B6988">
        <v>8</v>
      </c>
      <c r="C6988" t="s">
        <v>701</v>
      </c>
      <c r="D6988" t="s">
        <v>183</v>
      </c>
      <c r="E6988">
        <v>5.1839999999999997E-2</v>
      </c>
      <c r="F6988" t="s">
        <v>729</v>
      </c>
      <c r="G6988" s="784" t="s">
        <v>2449</v>
      </c>
      <c r="H6988" s="784" t="s">
        <v>2450</v>
      </c>
      <c r="I6988" s="784" t="s">
        <v>5986</v>
      </c>
    </row>
    <row r="6989" spans="1:9" hidden="1">
      <c r="A6989" t="str">
        <f>Table_wabobpsvr_AzureCalc_AzureCalcRateCard[[#This Row],[ServiceName]]&amp;Table_wabobpsvr_AzureCalc_AzureCalcRateCard[[#This Row],[Price_Level]]&amp;Table_wabobpsvr_AzureCalc_AzureCalcRateCard[[#This Row],[Region]]</f>
        <v>Basic.A1 VM (Windows)MOSP9</v>
      </c>
      <c r="B6989">
        <v>9</v>
      </c>
      <c r="C6989" t="s">
        <v>701</v>
      </c>
      <c r="D6989" t="s">
        <v>627</v>
      </c>
      <c r="E6989">
        <v>8.6999999999999994E-2</v>
      </c>
      <c r="F6989" t="s">
        <v>729</v>
      </c>
      <c r="G6989" s="784" t="s">
        <v>4431</v>
      </c>
      <c r="H6989" s="784" t="s">
        <v>4431</v>
      </c>
      <c r="I6989" s="784" t="s">
        <v>5987</v>
      </c>
    </row>
    <row r="6990" spans="1:9" hidden="1">
      <c r="A6990" t="str">
        <f>Table_wabobpsvr_AzureCalc_AzureCalcRateCard[[#This Row],[ServiceName]]&amp;Table_wabobpsvr_AzureCalc_AzureCalcRateCard[[#This Row],[Price_Level]]&amp;Table_wabobpsvr_AzureCalc_AzureCalcRateCard[[#This Row],[Region]]</f>
        <v>Basic.A1 VM (Windows)A9</v>
      </c>
      <c r="B6990">
        <v>9</v>
      </c>
      <c r="C6990" t="s">
        <v>701</v>
      </c>
      <c r="D6990" t="s">
        <v>181</v>
      </c>
      <c r="E6990">
        <v>6.3509999999999997E-2</v>
      </c>
      <c r="F6990" t="s">
        <v>729</v>
      </c>
      <c r="G6990" s="784" t="s">
        <v>2451</v>
      </c>
      <c r="H6990" s="784" t="s">
        <v>2452</v>
      </c>
      <c r="I6990" s="784" t="s">
        <v>5987</v>
      </c>
    </row>
    <row r="6991" spans="1:9" hidden="1">
      <c r="A6991" t="str">
        <f>Table_wabobpsvr_AzureCalc_AzureCalcRateCard[[#This Row],[ServiceName]]&amp;Table_wabobpsvr_AzureCalc_AzureCalcRateCard[[#This Row],[Price_Level]]&amp;Table_wabobpsvr_AzureCalc_AzureCalcRateCard[[#This Row],[Region]]</f>
        <v>Basic.A1 VM (Windows)B9</v>
      </c>
      <c r="B6991">
        <v>9</v>
      </c>
      <c r="C6991" t="s">
        <v>701</v>
      </c>
      <c r="D6991" t="s">
        <v>182</v>
      </c>
      <c r="E6991">
        <v>6.0900000000000003E-2</v>
      </c>
      <c r="F6991" t="s">
        <v>729</v>
      </c>
      <c r="G6991" s="784" t="s">
        <v>2451</v>
      </c>
      <c r="H6991" s="784" t="s">
        <v>2452</v>
      </c>
      <c r="I6991" s="784" t="s">
        <v>5987</v>
      </c>
    </row>
    <row r="6992" spans="1:9" hidden="1">
      <c r="A6992" t="str">
        <f>Table_wabobpsvr_AzureCalc_AzureCalcRateCard[[#This Row],[ServiceName]]&amp;Table_wabobpsvr_AzureCalc_AzureCalcRateCard[[#This Row],[Price_Level]]&amp;Table_wabobpsvr_AzureCalc_AzureCalcRateCard[[#This Row],[Region]]</f>
        <v>Basic.A1 VM (Windows)C9</v>
      </c>
      <c r="B6992">
        <v>9</v>
      </c>
      <c r="C6992" t="s">
        <v>701</v>
      </c>
      <c r="D6992" t="s">
        <v>184</v>
      </c>
      <c r="E6992">
        <v>5.8290000000000002E-2</v>
      </c>
      <c r="F6992" t="s">
        <v>729</v>
      </c>
      <c r="G6992" s="784" t="s">
        <v>2451</v>
      </c>
      <c r="H6992" s="784" t="s">
        <v>2452</v>
      </c>
      <c r="I6992" s="784" t="s">
        <v>5987</v>
      </c>
    </row>
    <row r="6993" spans="1:9" hidden="1">
      <c r="A6993" t="str">
        <f>Table_wabobpsvr_AzureCalc_AzureCalcRateCard[[#This Row],[ServiceName]]&amp;Table_wabobpsvr_AzureCalc_AzureCalcRateCard[[#This Row],[Price_Level]]&amp;Table_wabobpsvr_AzureCalc_AzureCalcRateCard[[#This Row],[Region]]</f>
        <v>Basic.A1 VM (Windows)D9</v>
      </c>
      <c r="B6993">
        <v>9</v>
      </c>
      <c r="C6993" t="s">
        <v>701</v>
      </c>
      <c r="D6993" t="s">
        <v>183</v>
      </c>
      <c r="E6993">
        <v>5.568E-2</v>
      </c>
      <c r="F6993" t="s">
        <v>729</v>
      </c>
      <c r="G6993" s="784" t="s">
        <v>2451</v>
      </c>
      <c r="H6993" s="784" t="s">
        <v>2452</v>
      </c>
      <c r="I6993" s="784" t="s">
        <v>5987</v>
      </c>
    </row>
    <row r="6994" spans="1:9" hidden="1">
      <c r="A6994" t="str">
        <f>Table_wabobpsvr_AzureCalc_AzureCalcRateCard[[#This Row],[ServiceName]]&amp;Table_wabobpsvr_AzureCalc_AzureCalcRateCard[[#This Row],[Price_Level]]&amp;Table_wabobpsvr_AzureCalc_AzureCalcRateCard[[#This Row],[Region]]</f>
        <v>Basic.A1 VM (Windows)MOSP10</v>
      </c>
      <c r="B6994">
        <v>10</v>
      </c>
      <c r="C6994" t="s">
        <v>701</v>
      </c>
      <c r="D6994" t="s">
        <v>627</v>
      </c>
      <c r="E6994">
        <v>8.6999999999999994E-2</v>
      </c>
      <c r="F6994" t="s">
        <v>729</v>
      </c>
      <c r="G6994" s="784" t="s">
        <v>4431</v>
      </c>
      <c r="H6994" s="784" t="s">
        <v>4431</v>
      </c>
      <c r="I6994" s="784" t="s">
        <v>5988</v>
      </c>
    </row>
    <row r="6995" spans="1:9" hidden="1">
      <c r="A6995" s="784" t="str">
        <f>Table_wabobpsvr_AzureCalc_AzureCalcRateCard[[#This Row],[ServiceName]]&amp;Table_wabobpsvr_AzureCalc_AzureCalcRateCard[[#This Row],[Price_Level]]&amp;Table_wabobpsvr_AzureCalc_AzureCalcRateCard[[#This Row],[Region]]</f>
        <v>Basic.A1 VM (Windows)A10</v>
      </c>
      <c r="B6995" s="784">
        <v>10</v>
      </c>
      <c r="C6995" s="784" t="s">
        <v>701</v>
      </c>
      <c r="D6995" s="784" t="s">
        <v>181</v>
      </c>
      <c r="E6995" s="784">
        <v>6.3509999999999997E-2</v>
      </c>
      <c r="F6995" s="784" t="s">
        <v>729</v>
      </c>
      <c r="G6995" s="784" t="s">
        <v>2453</v>
      </c>
      <c r="H6995" s="784" t="s">
        <v>2454</v>
      </c>
      <c r="I6995" s="784" t="s">
        <v>5988</v>
      </c>
    </row>
    <row r="6996" spans="1:9" hidden="1">
      <c r="A6996" t="str">
        <f>Table_wabobpsvr_AzureCalc_AzureCalcRateCard[[#This Row],[ServiceName]]&amp;Table_wabobpsvr_AzureCalc_AzureCalcRateCard[[#This Row],[Price_Level]]&amp;Table_wabobpsvr_AzureCalc_AzureCalcRateCard[[#This Row],[Region]]</f>
        <v>Basic.A1 VM (Windows)B10</v>
      </c>
      <c r="B6996">
        <v>10</v>
      </c>
      <c r="C6996" t="s">
        <v>701</v>
      </c>
      <c r="D6996" t="s">
        <v>182</v>
      </c>
      <c r="E6996">
        <v>6.0900000000000003E-2</v>
      </c>
      <c r="F6996" t="s">
        <v>729</v>
      </c>
      <c r="G6996" s="784" t="s">
        <v>2453</v>
      </c>
      <c r="H6996" s="784" t="s">
        <v>2454</v>
      </c>
      <c r="I6996" s="784" t="s">
        <v>5988</v>
      </c>
    </row>
    <row r="6997" spans="1:9" hidden="1">
      <c r="A6997" t="str">
        <f>Table_wabobpsvr_AzureCalc_AzureCalcRateCard[[#This Row],[ServiceName]]&amp;Table_wabobpsvr_AzureCalc_AzureCalcRateCard[[#This Row],[Price_Level]]&amp;Table_wabobpsvr_AzureCalc_AzureCalcRateCard[[#This Row],[Region]]</f>
        <v>Basic.A1 VM (Windows)C10</v>
      </c>
      <c r="B6997">
        <v>10</v>
      </c>
      <c r="C6997" t="s">
        <v>701</v>
      </c>
      <c r="D6997" t="s">
        <v>184</v>
      </c>
      <c r="E6997">
        <v>5.8290000000000002E-2</v>
      </c>
      <c r="F6997" t="s">
        <v>729</v>
      </c>
      <c r="G6997" s="784" t="s">
        <v>2453</v>
      </c>
      <c r="H6997" s="784" t="s">
        <v>2454</v>
      </c>
      <c r="I6997" s="784" t="s">
        <v>5988</v>
      </c>
    </row>
    <row r="6998" spans="1:9" hidden="1">
      <c r="A6998" t="str">
        <f>Table_wabobpsvr_AzureCalc_AzureCalcRateCard[[#This Row],[ServiceName]]&amp;Table_wabobpsvr_AzureCalc_AzureCalcRateCard[[#This Row],[Price_Level]]&amp;Table_wabobpsvr_AzureCalc_AzureCalcRateCard[[#This Row],[Region]]</f>
        <v>Basic.A1 VM (Windows)D10</v>
      </c>
      <c r="B6998">
        <v>10</v>
      </c>
      <c r="C6998" t="s">
        <v>701</v>
      </c>
      <c r="D6998" t="s">
        <v>183</v>
      </c>
      <c r="E6998">
        <v>5.568E-2</v>
      </c>
      <c r="F6998" t="s">
        <v>729</v>
      </c>
      <c r="G6998" s="784" t="s">
        <v>2453</v>
      </c>
      <c r="H6998" s="784" t="s">
        <v>2454</v>
      </c>
      <c r="I6998" s="784" t="s">
        <v>5988</v>
      </c>
    </row>
    <row r="6999" spans="1:9" hidden="1">
      <c r="A6999" t="str">
        <f>Table_wabobpsvr_AzureCalc_AzureCalcRateCard[[#This Row],[ServiceName]]&amp;Table_wabobpsvr_AzureCalc_AzureCalcRateCard[[#This Row],[Price_Level]]&amp;Table_wabobpsvr_AzureCalc_AzureCalcRateCard[[#This Row],[Region]]</f>
        <v>Basic.A1 VM (Windows)MOSP11</v>
      </c>
      <c r="B6999">
        <v>11</v>
      </c>
      <c r="C6999" t="s">
        <v>701</v>
      </c>
      <c r="D6999" t="s">
        <v>627</v>
      </c>
      <c r="E6999">
        <v>9.5000000000000001E-2</v>
      </c>
      <c r="F6999" t="s">
        <v>729</v>
      </c>
      <c r="G6999" s="784" t="s">
        <v>4431</v>
      </c>
      <c r="H6999" s="784" t="s">
        <v>4431</v>
      </c>
      <c r="I6999" s="784" t="s">
        <v>5989</v>
      </c>
    </row>
    <row r="7000" spans="1:9" hidden="1">
      <c r="A7000" t="str">
        <f>Table_wabobpsvr_AzureCalc_AzureCalcRateCard[[#This Row],[ServiceName]]&amp;Table_wabobpsvr_AzureCalc_AzureCalcRateCard[[#This Row],[Price_Level]]&amp;Table_wabobpsvr_AzureCalc_AzureCalcRateCard[[#This Row],[Region]]</f>
        <v>Basic.A1 VM (Windows)A11</v>
      </c>
      <c r="B7000">
        <v>11</v>
      </c>
      <c r="C7000" t="s">
        <v>701</v>
      </c>
      <c r="D7000" t="s">
        <v>181</v>
      </c>
      <c r="E7000">
        <v>6.9349999999999995E-2</v>
      </c>
      <c r="F7000" t="s">
        <v>729</v>
      </c>
      <c r="G7000" s="784" t="s">
        <v>2455</v>
      </c>
      <c r="H7000" s="784" t="s">
        <v>2456</v>
      </c>
      <c r="I7000" s="784" t="s">
        <v>5989</v>
      </c>
    </row>
    <row r="7001" spans="1:9" hidden="1">
      <c r="A7001" t="str">
        <f>Table_wabobpsvr_AzureCalc_AzureCalcRateCard[[#This Row],[ServiceName]]&amp;Table_wabobpsvr_AzureCalc_AzureCalcRateCard[[#This Row],[Price_Level]]&amp;Table_wabobpsvr_AzureCalc_AzureCalcRateCard[[#This Row],[Region]]</f>
        <v>Basic.A1 VM (Windows)B11</v>
      </c>
      <c r="B7001">
        <v>11</v>
      </c>
      <c r="C7001" t="s">
        <v>701</v>
      </c>
      <c r="D7001" t="s">
        <v>182</v>
      </c>
      <c r="E7001">
        <v>6.6500000000000004E-2</v>
      </c>
      <c r="F7001" t="s">
        <v>729</v>
      </c>
      <c r="G7001" s="784" t="s">
        <v>2455</v>
      </c>
      <c r="H7001" s="784" t="s">
        <v>2456</v>
      </c>
      <c r="I7001" s="784" t="s">
        <v>5989</v>
      </c>
    </row>
    <row r="7002" spans="1:9" hidden="1">
      <c r="A7002" t="str">
        <f>Table_wabobpsvr_AzureCalc_AzureCalcRateCard[[#This Row],[ServiceName]]&amp;Table_wabobpsvr_AzureCalc_AzureCalcRateCard[[#This Row],[Price_Level]]&amp;Table_wabobpsvr_AzureCalc_AzureCalcRateCard[[#This Row],[Region]]</f>
        <v>Basic.A1 VM (Windows)C11</v>
      </c>
      <c r="B7002">
        <v>11</v>
      </c>
      <c r="C7002" t="s">
        <v>701</v>
      </c>
      <c r="D7002" t="s">
        <v>184</v>
      </c>
      <c r="E7002">
        <v>6.3649999999999998E-2</v>
      </c>
      <c r="F7002" t="s">
        <v>729</v>
      </c>
      <c r="G7002" s="784" t="s">
        <v>2455</v>
      </c>
      <c r="H7002" s="784" t="s">
        <v>2456</v>
      </c>
      <c r="I7002" s="784" t="s">
        <v>5989</v>
      </c>
    </row>
    <row r="7003" spans="1:9" hidden="1">
      <c r="A7003" t="str">
        <f>Table_wabobpsvr_AzureCalc_AzureCalcRateCard[[#This Row],[ServiceName]]&amp;Table_wabobpsvr_AzureCalc_AzureCalcRateCard[[#This Row],[Price_Level]]&amp;Table_wabobpsvr_AzureCalc_AzureCalcRateCard[[#This Row],[Region]]</f>
        <v>Basic.A1 VM (Windows)D11</v>
      </c>
      <c r="B7003">
        <v>11</v>
      </c>
      <c r="C7003" t="s">
        <v>701</v>
      </c>
      <c r="D7003" t="s">
        <v>183</v>
      </c>
      <c r="E7003">
        <v>6.08E-2</v>
      </c>
      <c r="F7003" t="s">
        <v>729</v>
      </c>
      <c r="G7003" s="784" t="s">
        <v>2455</v>
      </c>
      <c r="H7003" s="784" t="s">
        <v>2456</v>
      </c>
      <c r="I7003" s="784" t="s">
        <v>5989</v>
      </c>
    </row>
    <row r="7004" spans="1:9" hidden="1">
      <c r="A7004" t="str">
        <f>Table_wabobpsvr_AzureCalc_AzureCalcRateCard[[#This Row],[ServiceName]]&amp;Table_wabobpsvr_AzureCalc_AzureCalcRateCard[[#This Row],[Price_Level]]&amp;Table_wabobpsvr_AzureCalc_AzureCalcRateCard[[#This Row],[Region]]</f>
        <v>Basic.A1 VM (Windows)MOSP12</v>
      </c>
      <c r="B7004">
        <v>12</v>
      </c>
      <c r="C7004" t="s">
        <v>701</v>
      </c>
      <c r="D7004" t="s">
        <v>627</v>
      </c>
      <c r="E7004">
        <v>7.9200000000000007E-2</v>
      </c>
      <c r="F7004" t="s">
        <v>729</v>
      </c>
      <c r="G7004" s="784" t="s">
        <v>4431</v>
      </c>
      <c r="H7004" s="784" t="s">
        <v>4431</v>
      </c>
      <c r="I7004" s="784" t="s">
        <v>5990</v>
      </c>
    </row>
    <row r="7005" spans="1:9" hidden="1">
      <c r="A7005" t="str">
        <f>Table_wabobpsvr_AzureCalc_AzureCalcRateCard[[#This Row],[ServiceName]]&amp;Table_wabobpsvr_AzureCalc_AzureCalcRateCard[[#This Row],[Price_Level]]&amp;Table_wabobpsvr_AzureCalc_AzureCalcRateCard[[#This Row],[Region]]</f>
        <v>Basic.A1 VM (Windows)A12</v>
      </c>
      <c r="B7005">
        <v>12</v>
      </c>
      <c r="C7005" t="s">
        <v>701</v>
      </c>
      <c r="D7005" t="s">
        <v>181</v>
      </c>
      <c r="E7005">
        <v>6.4240000000000005E-2</v>
      </c>
      <c r="F7005" t="s">
        <v>729</v>
      </c>
      <c r="G7005" s="784" t="s">
        <v>2347</v>
      </c>
      <c r="H7005" s="784" t="s">
        <v>2348</v>
      </c>
      <c r="I7005" s="784" t="s">
        <v>5990</v>
      </c>
    </row>
    <row r="7006" spans="1:9" hidden="1">
      <c r="A7006" s="784" t="str">
        <f>Table_wabobpsvr_AzureCalc_AzureCalcRateCard[[#This Row],[ServiceName]]&amp;Table_wabobpsvr_AzureCalc_AzureCalcRateCard[[#This Row],[Price_Level]]&amp;Table_wabobpsvr_AzureCalc_AzureCalcRateCard[[#This Row],[Region]]</f>
        <v>Basic.A1 VM (Windows)B12</v>
      </c>
      <c r="B7006" s="784">
        <v>12</v>
      </c>
      <c r="C7006" s="784" t="s">
        <v>701</v>
      </c>
      <c r="D7006" s="784" t="s">
        <v>182</v>
      </c>
      <c r="E7006" s="784">
        <v>6.1600000000000002E-2</v>
      </c>
      <c r="F7006" s="784" t="s">
        <v>729</v>
      </c>
      <c r="G7006" s="784" t="s">
        <v>2347</v>
      </c>
      <c r="H7006" s="784" t="s">
        <v>2348</v>
      </c>
      <c r="I7006" s="784" t="s">
        <v>5990</v>
      </c>
    </row>
    <row r="7007" spans="1:9" hidden="1">
      <c r="A7007" s="784" t="str">
        <f>Table_wabobpsvr_AzureCalc_AzureCalcRateCard[[#This Row],[ServiceName]]&amp;Table_wabobpsvr_AzureCalc_AzureCalcRateCard[[#This Row],[Price_Level]]&amp;Table_wabobpsvr_AzureCalc_AzureCalcRateCard[[#This Row],[Region]]</f>
        <v>Basic.A1 VM (Windows)C12</v>
      </c>
      <c r="B7007" s="784">
        <v>12</v>
      </c>
      <c r="C7007" s="784" t="s">
        <v>701</v>
      </c>
      <c r="D7007" s="784" t="s">
        <v>184</v>
      </c>
      <c r="E7007" s="784">
        <v>5.8959999999999999E-2</v>
      </c>
      <c r="F7007" s="784" t="s">
        <v>729</v>
      </c>
      <c r="G7007" s="784" t="s">
        <v>2347</v>
      </c>
      <c r="H7007" s="784" t="s">
        <v>2348</v>
      </c>
      <c r="I7007" s="784" t="s">
        <v>5990</v>
      </c>
    </row>
    <row r="7008" spans="1:9" hidden="1">
      <c r="A7008" t="str">
        <f>Table_wabobpsvr_AzureCalc_AzureCalcRateCard[[#This Row],[ServiceName]]&amp;Table_wabobpsvr_AzureCalc_AzureCalcRateCard[[#This Row],[Price_Level]]&amp;Table_wabobpsvr_AzureCalc_AzureCalcRateCard[[#This Row],[Region]]</f>
        <v>Basic.A5 VM (Non-Windows)B5</v>
      </c>
      <c r="B7008">
        <v>5</v>
      </c>
      <c r="C7008" t="s">
        <v>701</v>
      </c>
      <c r="D7008" t="s">
        <v>182</v>
      </c>
      <c r="E7008">
        <v>0.14699999999999999</v>
      </c>
      <c r="F7008" t="s">
        <v>728</v>
      </c>
      <c r="G7008" s="784" t="s">
        <v>2341</v>
      </c>
      <c r="H7008" s="784" t="s">
        <v>2342</v>
      </c>
      <c r="I7008" s="784" t="s">
        <v>5991</v>
      </c>
    </row>
    <row r="7009" spans="1:9" hidden="1">
      <c r="A7009" t="str">
        <f>Table_wabobpsvr_AzureCalc_AzureCalcRateCard[[#This Row],[ServiceName]]&amp;Table_wabobpsvr_AzureCalc_AzureCalcRateCard[[#This Row],[Price_Level]]&amp;Table_wabobpsvr_AzureCalc_AzureCalcRateCard[[#This Row],[Region]]</f>
        <v>Basic.A5 VM (Non-Windows)C5</v>
      </c>
      <c r="B7009">
        <v>5</v>
      </c>
      <c r="C7009" t="s">
        <v>701</v>
      </c>
      <c r="D7009" t="s">
        <v>184</v>
      </c>
      <c r="E7009">
        <v>0.14069999999999999</v>
      </c>
      <c r="F7009" t="s">
        <v>728</v>
      </c>
      <c r="G7009" s="784" t="s">
        <v>2341</v>
      </c>
      <c r="H7009" s="784" t="s">
        <v>2342</v>
      </c>
      <c r="I7009" s="784" t="s">
        <v>5991</v>
      </c>
    </row>
    <row r="7010" spans="1:9" hidden="1">
      <c r="A7010" s="784" t="str">
        <f>Table_wabobpsvr_AzureCalc_AzureCalcRateCard[[#This Row],[ServiceName]]&amp;Table_wabobpsvr_AzureCalc_AzureCalcRateCard[[#This Row],[Price_Level]]&amp;Table_wabobpsvr_AzureCalc_AzureCalcRateCard[[#This Row],[Region]]</f>
        <v>Basic.A5 VM (Non-Windows)D5</v>
      </c>
      <c r="B7010" s="784">
        <v>5</v>
      </c>
      <c r="C7010" s="784" t="s">
        <v>701</v>
      </c>
      <c r="D7010" s="784" t="s">
        <v>183</v>
      </c>
      <c r="E7010" s="784">
        <v>0.13439999999999999</v>
      </c>
      <c r="F7010" s="784" t="s">
        <v>728</v>
      </c>
      <c r="G7010" s="784" t="s">
        <v>2341</v>
      </c>
      <c r="H7010" s="784" t="s">
        <v>2342</v>
      </c>
      <c r="I7010" s="784" t="s">
        <v>5991</v>
      </c>
    </row>
    <row r="7011" spans="1:9" hidden="1">
      <c r="A7011" s="784" t="str">
        <f>Table_wabobpsvr_AzureCalc_AzureCalcRateCard[[#This Row],[ServiceName]]&amp;Table_wabobpsvr_AzureCalc_AzureCalcRateCard[[#This Row],[Price_Level]]&amp;Table_wabobpsvr_AzureCalc_AzureCalcRateCard[[#This Row],[Region]]</f>
        <v>Basic.A5 VM (Non-Windows)MOSP1</v>
      </c>
      <c r="B7011" s="784">
        <v>1</v>
      </c>
      <c r="C7011" s="784" t="s">
        <v>701</v>
      </c>
      <c r="D7011" s="784" t="s">
        <v>627</v>
      </c>
      <c r="E7011" s="784">
        <v>0.19</v>
      </c>
      <c r="F7011" s="784" t="s">
        <v>728</v>
      </c>
      <c r="G7011" s="784" t="s">
        <v>4431</v>
      </c>
      <c r="H7011" s="784" t="s">
        <v>4431</v>
      </c>
      <c r="I7011" s="784" t="s">
        <v>5992</v>
      </c>
    </row>
    <row r="7012" spans="1:9" hidden="1">
      <c r="A7012" s="784" t="str">
        <f>Table_wabobpsvr_AzureCalc_AzureCalcRateCard[[#This Row],[ServiceName]]&amp;Table_wabobpsvr_AzureCalc_AzureCalcRateCard[[#This Row],[Price_Level]]&amp;Table_wabobpsvr_AzureCalc_AzureCalcRateCard[[#This Row],[Region]]</f>
        <v>Basic.A5 VM (Non-Windows)A1</v>
      </c>
      <c r="B7012" s="784">
        <v>1</v>
      </c>
      <c r="C7012" s="784" t="s">
        <v>701</v>
      </c>
      <c r="D7012" s="784" t="s">
        <v>181</v>
      </c>
      <c r="E7012" s="784">
        <v>0.13869999999999999</v>
      </c>
      <c r="F7012" s="784" t="s">
        <v>728</v>
      </c>
      <c r="G7012" s="784" t="s">
        <v>2457</v>
      </c>
      <c r="H7012" s="784" t="s">
        <v>2458</v>
      </c>
      <c r="I7012" s="784" t="s">
        <v>5992</v>
      </c>
    </row>
    <row r="7013" spans="1:9" hidden="1">
      <c r="A7013" s="784" t="str">
        <f>Table_wabobpsvr_AzureCalc_AzureCalcRateCard[[#This Row],[ServiceName]]&amp;Table_wabobpsvr_AzureCalc_AzureCalcRateCard[[#This Row],[Price_Level]]&amp;Table_wabobpsvr_AzureCalc_AzureCalcRateCard[[#This Row],[Region]]</f>
        <v>Basic.A5 VM (Non-Windows)B1</v>
      </c>
      <c r="B7013" s="784">
        <v>1</v>
      </c>
      <c r="C7013" s="784" t="s">
        <v>701</v>
      </c>
      <c r="D7013" s="784" t="s">
        <v>182</v>
      </c>
      <c r="E7013" s="784">
        <v>0.13300000000000001</v>
      </c>
      <c r="F7013" s="784" t="s">
        <v>728</v>
      </c>
      <c r="G7013" s="784" t="s">
        <v>2457</v>
      </c>
      <c r="H7013" s="784" t="s">
        <v>2458</v>
      </c>
      <c r="I7013" s="784" t="s">
        <v>5992</v>
      </c>
    </row>
    <row r="7014" spans="1:9" hidden="1">
      <c r="A7014" t="str">
        <f>Table_wabobpsvr_AzureCalc_AzureCalcRateCard[[#This Row],[ServiceName]]&amp;Table_wabobpsvr_AzureCalc_AzureCalcRateCard[[#This Row],[Price_Level]]&amp;Table_wabobpsvr_AzureCalc_AzureCalcRateCard[[#This Row],[Region]]</f>
        <v>Basic.A5 VM (Non-Windows)C1</v>
      </c>
      <c r="B7014">
        <v>1</v>
      </c>
      <c r="C7014" t="s">
        <v>701</v>
      </c>
      <c r="D7014" t="s">
        <v>184</v>
      </c>
      <c r="E7014">
        <v>0.1273</v>
      </c>
      <c r="F7014" t="s">
        <v>728</v>
      </c>
      <c r="G7014" s="784" t="s">
        <v>2457</v>
      </c>
      <c r="H7014" s="784" t="s">
        <v>2458</v>
      </c>
      <c r="I7014" s="784" t="s">
        <v>5992</v>
      </c>
    </row>
    <row r="7015" spans="1:9" hidden="1">
      <c r="A7015" t="str">
        <f>Table_wabobpsvr_AzureCalc_AzureCalcRateCard[[#This Row],[ServiceName]]&amp;Table_wabobpsvr_AzureCalc_AzureCalcRateCard[[#This Row],[Price_Level]]&amp;Table_wabobpsvr_AzureCalc_AzureCalcRateCard[[#This Row],[Region]]</f>
        <v>Basic.A5 VM (Non-Windows)D1</v>
      </c>
      <c r="B7015">
        <v>1</v>
      </c>
      <c r="C7015" t="s">
        <v>701</v>
      </c>
      <c r="D7015" t="s">
        <v>183</v>
      </c>
      <c r="E7015">
        <v>0.1216</v>
      </c>
      <c r="F7015" t="s">
        <v>728</v>
      </c>
      <c r="G7015" s="784" t="s">
        <v>2457</v>
      </c>
      <c r="H7015" s="784" t="s">
        <v>2458</v>
      </c>
      <c r="I7015" s="784" t="s">
        <v>5992</v>
      </c>
    </row>
    <row r="7016" spans="1:9" hidden="1">
      <c r="A7016" t="str">
        <f>Table_wabobpsvr_AzureCalc_AzureCalcRateCard[[#This Row],[ServiceName]]&amp;Table_wabobpsvr_AzureCalc_AzureCalcRateCard[[#This Row],[Price_Level]]&amp;Table_wabobpsvr_AzureCalc_AzureCalcRateCard[[#This Row],[Region]]</f>
        <v>Basic.A5 VM (Non-Windows)MOSP7</v>
      </c>
      <c r="B7016">
        <v>7</v>
      </c>
      <c r="C7016" t="s">
        <v>701</v>
      </c>
      <c r="D7016" t="s">
        <v>627</v>
      </c>
      <c r="E7016">
        <v>0.21</v>
      </c>
      <c r="F7016" t="s">
        <v>728</v>
      </c>
      <c r="G7016" s="784" t="s">
        <v>4431</v>
      </c>
      <c r="H7016" s="784" t="s">
        <v>4431</v>
      </c>
      <c r="I7016" s="784" t="s">
        <v>5993</v>
      </c>
    </row>
    <row r="7017" spans="1:9" hidden="1">
      <c r="A7017" t="str">
        <f>Table_wabobpsvr_AzureCalc_AzureCalcRateCard[[#This Row],[ServiceName]]&amp;Table_wabobpsvr_AzureCalc_AzureCalcRateCard[[#This Row],[Price_Level]]&amp;Table_wabobpsvr_AzureCalc_AzureCalcRateCard[[#This Row],[Region]]</f>
        <v>Redis Cache Standard C3A</v>
      </c>
      <c r="C7017" t="s">
        <v>701</v>
      </c>
      <c r="D7017" t="s">
        <v>181</v>
      </c>
      <c r="E7017">
        <v>0.4365</v>
      </c>
      <c r="F7017" t="s">
        <v>866</v>
      </c>
      <c r="G7017" s="784" t="s">
        <v>3501</v>
      </c>
      <c r="H7017" s="784" t="s">
        <v>3502</v>
      </c>
      <c r="I7017" s="784" t="s">
        <v>5970</v>
      </c>
    </row>
    <row r="7018" spans="1:9" hidden="1">
      <c r="A7018" t="str">
        <f>Table_wabobpsvr_AzureCalc_AzureCalcRateCard[[#This Row],[ServiceName]]&amp;Table_wabobpsvr_AzureCalc_AzureCalcRateCard[[#This Row],[Price_Level]]&amp;Table_wabobpsvr_AzureCalc_AzureCalcRateCard[[#This Row],[Region]]</f>
        <v>Redis Cache Standard C3B</v>
      </c>
      <c r="C7018" t="s">
        <v>701</v>
      </c>
      <c r="D7018" t="s">
        <v>182</v>
      </c>
      <c r="E7018">
        <v>0.42299999999999999</v>
      </c>
      <c r="F7018" t="s">
        <v>866</v>
      </c>
      <c r="G7018" s="784" t="s">
        <v>3501</v>
      </c>
      <c r="H7018" s="784" t="s">
        <v>3502</v>
      </c>
      <c r="I7018" s="784" t="s">
        <v>5970</v>
      </c>
    </row>
    <row r="7019" spans="1:9" hidden="1">
      <c r="A7019" t="str">
        <f>Table_wabobpsvr_AzureCalc_AzureCalcRateCard[[#This Row],[ServiceName]]&amp;Table_wabobpsvr_AzureCalc_AzureCalcRateCard[[#This Row],[Price_Level]]&amp;Table_wabobpsvr_AzureCalc_AzureCalcRateCard[[#This Row],[Region]]</f>
        <v>Redis Cache Standard C3C</v>
      </c>
      <c r="C7019" t="s">
        <v>701</v>
      </c>
      <c r="D7019" t="s">
        <v>184</v>
      </c>
      <c r="E7019">
        <v>0.40949999999999998</v>
      </c>
      <c r="F7019" t="s">
        <v>866</v>
      </c>
      <c r="G7019" s="784" t="s">
        <v>3501</v>
      </c>
      <c r="H7019" s="784" t="s">
        <v>3502</v>
      </c>
      <c r="I7019" s="784" t="s">
        <v>5970</v>
      </c>
    </row>
    <row r="7020" spans="1:9" hidden="1">
      <c r="A7020" t="str">
        <f>Table_wabobpsvr_AzureCalc_AzureCalcRateCard[[#This Row],[ServiceName]]&amp;Table_wabobpsvr_AzureCalc_AzureCalcRateCard[[#This Row],[Price_Level]]&amp;Table_wabobpsvr_AzureCalc_AzureCalcRateCard[[#This Row],[Region]]</f>
        <v>Redis Cache Standard C3D</v>
      </c>
      <c r="C7020" t="s">
        <v>701</v>
      </c>
      <c r="D7020" t="s">
        <v>183</v>
      </c>
      <c r="E7020">
        <v>0.39600000000000002</v>
      </c>
      <c r="F7020" t="s">
        <v>866</v>
      </c>
      <c r="G7020" s="784" t="s">
        <v>3501</v>
      </c>
      <c r="H7020" s="784" t="s">
        <v>3502</v>
      </c>
      <c r="I7020" s="784" t="s">
        <v>5970</v>
      </c>
    </row>
    <row r="7021" spans="1:9" hidden="1">
      <c r="A7021" t="str">
        <f>Table_wabobpsvr_AzureCalc_AzureCalcRateCard[[#This Row],[ServiceName]]&amp;Table_wabobpsvr_AzureCalc_AzureCalcRateCard[[#This Row],[Price_Level]]&amp;Table_wabobpsvr_AzureCalc_AzureCalcRateCard[[#This Row],[Region]]</f>
        <v>Redis Cache Standard C4MOSP</v>
      </c>
      <c r="C7021" t="s">
        <v>701</v>
      </c>
      <c r="D7021" t="s">
        <v>627</v>
      </c>
      <c r="E7021">
        <v>0.52500000000000002</v>
      </c>
      <c r="F7021" t="s">
        <v>867</v>
      </c>
      <c r="G7021" s="784" t="s">
        <v>4431</v>
      </c>
      <c r="H7021" s="784" t="s">
        <v>4431</v>
      </c>
      <c r="I7021" s="784" t="s">
        <v>5994</v>
      </c>
    </row>
    <row r="7022" spans="1:9" hidden="1">
      <c r="A7022" t="str">
        <f>Table_wabobpsvr_AzureCalc_AzureCalcRateCard[[#This Row],[ServiceName]]&amp;Table_wabobpsvr_AzureCalc_AzureCalcRateCard[[#This Row],[Price_Level]]&amp;Table_wabobpsvr_AzureCalc_AzureCalcRateCard[[#This Row],[Region]]</f>
        <v>Redis Cache Standard C4A</v>
      </c>
      <c r="C7022" t="s">
        <v>701</v>
      </c>
      <c r="D7022" t="s">
        <v>181</v>
      </c>
      <c r="E7022">
        <v>0.50924999999999998</v>
      </c>
      <c r="F7022" t="s">
        <v>867</v>
      </c>
      <c r="G7022" s="784" t="s">
        <v>3503</v>
      </c>
      <c r="H7022" s="784" t="s">
        <v>3504</v>
      </c>
      <c r="I7022" s="784" t="s">
        <v>5994</v>
      </c>
    </row>
    <row r="7023" spans="1:9" hidden="1">
      <c r="A7023" t="str">
        <f>Table_wabobpsvr_AzureCalc_AzureCalcRateCard[[#This Row],[ServiceName]]&amp;Table_wabobpsvr_AzureCalc_AzureCalcRateCard[[#This Row],[Price_Level]]&amp;Table_wabobpsvr_AzureCalc_AzureCalcRateCard[[#This Row],[Region]]</f>
        <v>Redis Cache Standard C4B</v>
      </c>
      <c r="C7023" t="s">
        <v>701</v>
      </c>
      <c r="D7023" t="s">
        <v>182</v>
      </c>
      <c r="E7023">
        <v>0.49349999999999999</v>
      </c>
      <c r="F7023" t="s">
        <v>867</v>
      </c>
      <c r="G7023" s="784" t="s">
        <v>3503</v>
      </c>
      <c r="H7023" s="784" t="s">
        <v>3504</v>
      </c>
      <c r="I7023" s="784" t="s">
        <v>5994</v>
      </c>
    </row>
    <row r="7024" spans="1:9" hidden="1">
      <c r="A7024" t="str">
        <f>Table_wabobpsvr_AzureCalc_AzureCalcRateCard[[#This Row],[ServiceName]]&amp;Table_wabobpsvr_AzureCalc_AzureCalcRateCard[[#This Row],[Price_Level]]&amp;Table_wabobpsvr_AzureCalc_AzureCalcRateCard[[#This Row],[Region]]</f>
        <v>A5 VM (Non-Windows)MOSP3</v>
      </c>
      <c r="B7024">
        <v>3</v>
      </c>
      <c r="C7024" t="s">
        <v>701</v>
      </c>
      <c r="D7024" t="s">
        <v>627</v>
      </c>
      <c r="E7024">
        <v>0.25</v>
      </c>
      <c r="F7024" t="s">
        <v>710</v>
      </c>
      <c r="G7024" s="784" t="s">
        <v>4431</v>
      </c>
      <c r="H7024" s="784" t="s">
        <v>4431</v>
      </c>
      <c r="I7024" s="784" t="s">
        <v>5995</v>
      </c>
    </row>
    <row r="7025" spans="1:9" hidden="1">
      <c r="A7025" t="str">
        <f>Table_wabobpsvr_AzureCalc_AzureCalcRateCard[[#This Row],[ServiceName]]&amp;Table_wabobpsvr_AzureCalc_AzureCalcRateCard[[#This Row],[Price_Level]]&amp;Table_wabobpsvr_AzureCalc_AzureCalcRateCard[[#This Row],[Region]]</f>
        <v>A5 VM (Non-Windows)A3</v>
      </c>
      <c r="B7025">
        <v>3</v>
      </c>
      <c r="C7025" t="s">
        <v>701</v>
      </c>
      <c r="D7025" t="s">
        <v>181</v>
      </c>
      <c r="E7025">
        <v>0.1825</v>
      </c>
      <c r="F7025" t="s">
        <v>710</v>
      </c>
      <c r="G7025" s="784" t="s">
        <v>2459</v>
      </c>
      <c r="H7025" s="784" t="s">
        <v>2460</v>
      </c>
      <c r="I7025" s="784" t="s">
        <v>5995</v>
      </c>
    </row>
    <row r="7026" spans="1:9" hidden="1">
      <c r="A7026" t="str">
        <f>Table_wabobpsvr_AzureCalc_AzureCalcRateCard[[#This Row],[ServiceName]]&amp;Table_wabobpsvr_AzureCalc_AzureCalcRateCard[[#This Row],[Price_Level]]&amp;Table_wabobpsvr_AzureCalc_AzureCalcRateCard[[#This Row],[Region]]</f>
        <v>A5 VM (Non-Windows)B3</v>
      </c>
      <c r="B7026">
        <v>3</v>
      </c>
      <c r="C7026" t="s">
        <v>701</v>
      </c>
      <c r="D7026" t="s">
        <v>182</v>
      </c>
      <c r="E7026">
        <v>0.17499999999999999</v>
      </c>
      <c r="F7026" t="s">
        <v>710</v>
      </c>
      <c r="G7026" s="784" t="s">
        <v>2459</v>
      </c>
      <c r="H7026" s="784" t="s">
        <v>2460</v>
      </c>
      <c r="I7026" s="784" t="s">
        <v>5995</v>
      </c>
    </row>
    <row r="7027" spans="1:9" hidden="1">
      <c r="A7027" t="str">
        <f>Table_wabobpsvr_AzureCalc_AzureCalcRateCard[[#This Row],[ServiceName]]&amp;Table_wabobpsvr_AzureCalc_AzureCalcRateCard[[#This Row],[Price_Level]]&amp;Table_wabobpsvr_AzureCalc_AzureCalcRateCard[[#This Row],[Region]]</f>
        <v>A5 VM (Non-Windows)C3</v>
      </c>
      <c r="B7027">
        <v>3</v>
      </c>
      <c r="C7027" t="s">
        <v>701</v>
      </c>
      <c r="D7027" t="s">
        <v>184</v>
      </c>
      <c r="E7027">
        <v>0.16750000000000001</v>
      </c>
      <c r="F7027" t="s">
        <v>710</v>
      </c>
      <c r="G7027" s="784" t="s">
        <v>2459</v>
      </c>
      <c r="H7027" s="784" t="s">
        <v>2460</v>
      </c>
      <c r="I7027" s="784" t="s">
        <v>5995</v>
      </c>
    </row>
    <row r="7028" spans="1:9" hidden="1">
      <c r="A7028" t="str">
        <f>Table_wabobpsvr_AzureCalc_AzureCalcRateCard[[#This Row],[ServiceName]]&amp;Table_wabobpsvr_AzureCalc_AzureCalcRateCard[[#This Row],[Price_Level]]&amp;Table_wabobpsvr_AzureCalc_AzureCalcRateCard[[#This Row],[Region]]</f>
        <v>A5 VM (Non-Windows)D3</v>
      </c>
      <c r="B7028">
        <v>3</v>
      </c>
      <c r="C7028" t="s">
        <v>701</v>
      </c>
      <c r="D7028" t="s">
        <v>183</v>
      </c>
      <c r="E7028">
        <v>0.16</v>
      </c>
      <c r="F7028" t="s">
        <v>710</v>
      </c>
      <c r="G7028" s="784" t="s">
        <v>2459</v>
      </c>
      <c r="H7028" s="784" t="s">
        <v>2460</v>
      </c>
      <c r="I7028" s="784" t="s">
        <v>5995</v>
      </c>
    </row>
    <row r="7029" spans="1:9" hidden="1">
      <c r="A7029" t="str">
        <f>Table_wabobpsvr_AzureCalc_AzureCalcRateCard[[#This Row],[ServiceName]]&amp;Table_wabobpsvr_AzureCalc_AzureCalcRateCard[[#This Row],[Price_Level]]&amp;Table_wabobpsvr_AzureCalc_AzureCalcRateCard[[#This Row],[Region]]</f>
        <v>A5 VM (Windows)MOSP3</v>
      </c>
      <c r="B7029">
        <v>3</v>
      </c>
      <c r="C7029" t="s">
        <v>701</v>
      </c>
      <c r="D7029" t="s">
        <v>627</v>
      </c>
      <c r="E7029">
        <v>0.33</v>
      </c>
      <c r="F7029" t="s">
        <v>711</v>
      </c>
      <c r="G7029" s="784" t="s">
        <v>4431</v>
      </c>
      <c r="H7029" s="784" t="s">
        <v>4431</v>
      </c>
      <c r="I7029" s="784" t="s">
        <v>5996</v>
      </c>
    </row>
    <row r="7030" spans="1:9" hidden="1">
      <c r="A7030" t="str">
        <f>Table_wabobpsvr_AzureCalc_AzureCalcRateCard[[#This Row],[ServiceName]]&amp;Table_wabobpsvr_AzureCalc_AzureCalcRateCard[[#This Row],[Price_Level]]&amp;Table_wabobpsvr_AzureCalc_AzureCalcRateCard[[#This Row],[Region]]</f>
        <v>A5 VM (Windows)A3</v>
      </c>
      <c r="B7030">
        <v>3</v>
      </c>
      <c r="C7030" t="s">
        <v>701</v>
      </c>
      <c r="D7030" t="s">
        <v>181</v>
      </c>
      <c r="E7030">
        <v>0.2409</v>
      </c>
      <c r="F7030" t="s">
        <v>711</v>
      </c>
      <c r="G7030" s="784" t="s">
        <v>2461</v>
      </c>
      <c r="H7030" s="784" t="s">
        <v>2462</v>
      </c>
      <c r="I7030" s="784" t="s">
        <v>5996</v>
      </c>
    </row>
    <row r="7031" spans="1:9" hidden="1">
      <c r="A7031" t="str">
        <f>Table_wabobpsvr_AzureCalc_AzureCalcRateCard[[#This Row],[ServiceName]]&amp;Table_wabobpsvr_AzureCalc_AzureCalcRateCard[[#This Row],[Price_Level]]&amp;Table_wabobpsvr_AzureCalc_AzureCalcRateCard[[#This Row],[Region]]</f>
        <v>A5 VM (Windows)B3</v>
      </c>
      <c r="B7031">
        <v>3</v>
      </c>
      <c r="C7031" t="s">
        <v>701</v>
      </c>
      <c r="D7031" t="s">
        <v>182</v>
      </c>
      <c r="E7031">
        <v>0.23100000000000001</v>
      </c>
      <c r="F7031" t="s">
        <v>711</v>
      </c>
      <c r="G7031" s="784" t="s">
        <v>2461</v>
      </c>
      <c r="H7031" s="784" t="s">
        <v>2462</v>
      </c>
      <c r="I7031" s="784" t="s">
        <v>5996</v>
      </c>
    </row>
    <row r="7032" spans="1:9" hidden="1">
      <c r="A7032" t="str">
        <f>Table_wabobpsvr_AzureCalc_AzureCalcRateCard[[#This Row],[ServiceName]]&amp;Table_wabobpsvr_AzureCalc_AzureCalcRateCard[[#This Row],[Price_Level]]&amp;Table_wabobpsvr_AzureCalc_AzureCalcRateCard[[#This Row],[Region]]</f>
        <v>A5 VM (Windows)C3</v>
      </c>
      <c r="B7032">
        <v>3</v>
      </c>
      <c r="C7032" t="s">
        <v>701</v>
      </c>
      <c r="D7032" t="s">
        <v>184</v>
      </c>
      <c r="E7032">
        <v>0.22109999999999999</v>
      </c>
      <c r="F7032" t="s">
        <v>711</v>
      </c>
      <c r="G7032" s="784" t="s">
        <v>2461</v>
      </c>
      <c r="H7032" s="784" t="s">
        <v>2462</v>
      </c>
      <c r="I7032" s="784" t="s">
        <v>5996</v>
      </c>
    </row>
    <row r="7033" spans="1:9" hidden="1">
      <c r="A7033" t="str">
        <f>Table_wabobpsvr_AzureCalc_AzureCalcRateCard[[#This Row],[ServiceName]]&amp;Table_wabobpsvr_AzureCalc_AzureCalcRateCard[[#This Row],[Price_Level]]&amp;Table_wabobpsvr_AzureCalc_AzureCalcRateCard[[#This Row],[Region]]</f>
        <v>A5 VM (Windows)D3</v>
      </c>
      <c r="B7033">
        <v>3</v>
      </c>
      <c r="C7033" t="s">
        <v>701</v>
      </c>
      <c r="D7033" t="s">
        <v>183</v>
      </c>
      <c r="E7033">
        <v>0.2112</v>
      </c>
      <c r="F7033" t="s">
        <v>711</v>
      </c>
      <c r="G7033" s="784" t="s">
        <v>2461</v>
      </c>
      <c r="H7033" s="784" t="s">
        <v>2462</v>
      </c>
      <c r="I7033" s="784" t="s">
        <v>5996</v>
      </c>
    </row>
    <row r="7034" spans="1:9" hidden="1">
      <c r="A7034" t="str">
        <f>Table_wabobpsvr_AzureCalc_AzureCalcRateCard[[#This Row],[ServiceName]]&amp;Table_wabobpsvr_AzureCalc_AzureCalcRateCard[[#This Row],[Price_Level]]&amp;Table_wabobpsvr_AzureCalc_AzureCalcRateCard[[#This Row],[Region]]</f>
        <v>A6 VM (Non-Windows)MOSP3</v>
      </c>
      <c r="B7034">
        <v>3</v>
      </c>
      <c r="C7034" t="s">
        <v>701</v>
      </c>
      <c r="D7034" t="s">
        <v>627</v>
      </c>
      <c r="E7034">
        <v>0.5</v>
      </c>
      <c r="F7034" t="s">
        <v>713</v>
      </c>
      <c r="G7034" s="784" t="s">
        <v>4431</v>
      </c>
      <c r="H7034" s="784" t="s">
        <v>4431</v>
      </c>
      <c r="I7034" s="784" t="s">
        <v>5997</v>
      </c>
    </row>
    <row r="7035" spans="1:9" hidden="1">
      <c r="A7035" t="str">
        <f>Table_wabobpsvr_AzureCalc_AzureCalcRateCard[[#This Row],[ServiceName]]&amp;Table_wabobpsvr_AzureCalc_AzureCalcRateCard[[#This Row],[Price_Level]]&amp;Table_wabobpsvr_AzureCalc_AzureCalcRateCard[[#This Row],[Region]]</f>
        <v>A6 VM (Non-Windows)A3</v>
      </c>
      <c r="B7035">
        <v>3</v>
      </c>
      <c r="C7035" t="s">
        <v>701</v>
      </c>
      <c r="D7035" t="s">
        <v>181</v>
      </c>
      <c r="E7035">
        <v>0.36499999999999999</v>
      </c>
      <c r="F7035" t="s">
        <v>713</v>
      </c>
      <c r="G7035" s="784" t="s">
        <v>2463</v>
      </c>
      <c r="H7035" s="784" t="s">
        <v>2464</v>
      </c>
      <c r="I7035" s="784" t="s">
        <v>5997</v>
      </c>
    </row>
    <row r="7036" spans="1:9" hidden="1">
      <c r="A7036" t="str">
        <f>Table_wabobpsvr_AzureCalc_AzureCalcRateCard[[#This Row],[ServiceName]]&amp;Table_wabobpsvr_AzureCalc_AzureCalcRateCard[[#This Row],[Price_Level]]&amp;Table_wabobpsvr_AzureCalc_AzureCalcRateCard[[#This Row],[Region]]</f>
        <v>A6 VM (Non-Windows)B3</v>
      </c>
      <c r="B7036">
        <v>3</v>
      </c>
      <c r="C7036" t="s">
        <v>701</v>
      </c>
      <c r="D7036" t="s">
        <v>182</v>
      </c>
      <c r="E7036">
        <v>0.35</v>
      </c>
      <c r="F7036" t="s">
        <v>713</v>
      </c>
      <c r="G7036" s="784" t="s">
        <v>2463</v>
      </c>
      <c r="H7036" s="784" t="s">
        <v>2464</v>
      </c>
      <c r="I7036" s="784" t="s">
        <v>5997</v>
      </c>
    </row>
    <row r="7037" spans="1:9" hidden="1">
      <c r="A7037" t="str">
        <f>Table_wabobpsvr_AzureCalc_AzureCalcRateCard[[#This Row],[ServiceName]]&amp;Table_wabobpsvr_AzureCalc_AzureCalcRateCard[[#This Row],[Price_Level]]&amp;Table_wabobpsvr_AzureCalc_AzureCalcRateCard[[#This Row],[Region]]</f>
        <v>A6 VM (Non-Windows)C3</v>
      </c>
      <c r="B7037">
        <v>3</v>
      </c>
      <c r="C7037" t="s">
        <v>701</v>
      </c>
      <c r="D7037" t="s">
        <v>184</v>
      </c>
      <c r="E7037">
        <v>0.33500000000000002</v>
      </c>
      <c r="F7037" t="s">
        <v>713</v>
      </c>
      <c r="G7037" s="784" t="s">
        <v>2463</v>
      </c>
      <c r="H7037" s="784" t="s">
        <v>2464</v>
      </c>
      <c r="I7037" s="784" t="s">
        <v>5997</v>
      </c>
    </row>
    <row r="7038" spans="1:9" hidden="1">
      <c r="A7038" t="str">
        <f>Table_wabobpsvr_AzureCalc_AzureCalcRateCard[[#This Row],[ServiceName]]&amp;Table_wabobpsvr_AzureCalc_AzureCalcRateCard[[#This Row],[Price_Level]]&amp;Table_wabobpsvr_AzureCalc_AzureCalcRateCard[[#This Row],[Region]]</f>
        <v>A6 VM (Non-Windows)D3</v>
      </c>
      <c r="B7038">
        <v>3</v>
      </c>
      <c r="C7038" t="s">
        <v>701</v>
      </c>
      <c r="D7038" t="s">
        <v>183</v>
      </c>
      <c r="E7038">
        <v>0.32</v>
      </c>
      <c r="F7038" t="s">
        <v>713</v>
      </c>
      <c r="G7038" s="784" t="s">
        <v>2463</v>
      </c>
      <c r="H7038" s="784" t="s">
        <v>2464</v>
      </c>
      <c r="I7038" s="784" t="s">
        <v>5997</v>
      </c>
    </row>
    <row r="7039" spans="1:9" hidden="1">
      <c r="A7039" t="str">
        <f>Table_wabobpsvr_AzureCalc_AzureCalcRateCard[[#This Row],[ServiceName]]&amp;Table_wabobpsvr_AzureCalc_AzureCalcRateCard[[#This Row],[Price_Level]]&amp;Table_wabobpsvr_AzureCalc_AzureCalcRateCard[[#This Row],[Region]]</f>
        <v>A6 VM (Windows)MOSP3</v>
      </c>
      <c r="B7039">
        <v>3</v>
      </c>
      <c r="C7039" t="s">
        <v>701</v>
      </c>
      <c r="D7039" t="s">
        <v>627</v>
      </c>
      <c r="E7039">
        <v>0.66</v>
      </c>
      <c r="F7039" t="s">
        <v>714</v>
      </c>
      <c r="G7039" s="784" t="s">
        <v>4431</v>
      </c>
      <c r="H7039" s="784" t="s">
        <v>4431</v>
      </c>
      <c r="I7039" s="784" t="s">
        <v>5998</v>
      </c>
    </row>
    <row r="7040" spans="1:9" hidden="1">
      <c r="A7040" s="784" t="str">
        <f>Table_wabobpsvr_AzureCalc_AzureCalcRateCard[[#This Row],[ServiceName]]&amp;Table_wabobpsvr_AzureCalc_AzureCalcRateCard[[#This Row],[Price_Level]]&amp;Table_wabobpsvr_AzureCalc_AzureCalcRateCard[[#This Row],[Region]]</f>
        <v>A6 VM (Windows)A3</v>
      </c>
      <c r="B7040" s="784">
        <v>3</v>
      </c>
      <c r="C7040" s="784" t="s">
        <v>701</v>
      </c>
      <c r="D7040" s="784" t="s">
        <v>181</v>
      </c>
      <c r="E7040" s="784">
        <v>0.48180000000000001</v>
      </c>
      <c r="F7040" s="784" t="s">
        <v>714</v>
      </c>
      <c r="G7040" s="784" t="s">
        <v>2465</v>
      </c>
      <c r="H7040" s="784" t="s">
        <v>2466</v>
      </c>
      <c r="I7040" s="784" t="s">
        <v>5998</v>
      </c>
    </row>
    <row r="7041" spans="1:9" hidden="1">
      <c r="A7041" t="str">
        <f>Table_wabobpsvr_AzureCalc_AzureCalcRateCard[[#This Row],[ServiceName]]&amp;Table_wabobpsvr_AzureCalc_AzureCalcRateCard[[#This Row],[Price_Level]]&amp;Table_wabobpsvr_AzureCalc_AzureCalcRateCard[[#This Row],[Region]]</f>
        <v>A6 VM (Windows)B3</v>
      </c>
      <c r="B7041">
        <v>3</v>
      </c>
      <c r="C7041" t="s">
        <v>701</v>
      </c>
      <c r="D7041" t="s">
        <v>182</v>
      </c>
      <c r="E7041">
        <v>0.46200000000000002</v>
      </c>
      <c r="F7041" t="s">
        <v>714</v>
      </c>
      <c r="G7041" s="784" t="s">
        <v>2465</v>
      </c>
      <c r="H7041" s="784" t="s">
        <v>2466</v>
      </c>
      <c r="I7041" s="784" t="s">
        <v>5998</v>
      </c>
    </row>
    <row r="7042" spans="1:9" hidden="1">
      <c r="A7042" t="str">
        <f>Table_wabobpsvr_AzureCalc_AzureCalcRateCard[[#This Row],[ServiceName]]&amp;Table_wabobpsvr_AzureCalc_AzureCalcRateCard[[#This Row],[Price_Level]]&amp;Table_wabobpsvr_AzureCalc_AzureCalcRateCard[[#This Row],[Region]]</f>
        <v>A6 VM (Windows)C3</v>
      </c>
      <c r="B7042">
        <v>3</v>
      </c>
      <c r="C7042" t="s">
        <v>701</v>
      </c>
      <c r="D7042" t="s">
        <v>184</v>
      </c>
      <c r="E7042">
        <v>0.44219999999999998</v>
      </c>
      <c r="F7042" t="s">
        <v>714</v>
      </c>
      <c r="G7042" s="784" t="s">
        <v>2465</v>
      </c>
      <c r="H7042" s="784" t="s">
        <v>2466</v>
      </c>
      <c r="I7042" s="784" t="s">
        <v>5998</v>
      </c>
    </row>
    <row r="7043" spans="1:9" hidden="1">
      <c r="A7043" t="str">
        <f>Table_wabobpsvr_AzureCalc_AzureCalcRateCard[[#This Row],[ServiceName]]&amp;Table_wabobpsvr_AzureCalc_AzureCalcRateCard[[#This Row],[Price_Level]]&amp;Table_wabobpsvr_AzureCalc_AzureCalcRateCard[[#This Row],[Region]]</f>
        <v>A6 VM (Windows)D3</v>
      </c>
      <c r="B7043">
        <v>3</v>
      </c>
      <c r="C7043" t="s">
        <v>701</v>
      </c>
      <c r="D7043" t="s">
        <v>183</v>
      </c>
      <c r="E7043">
        <v>0.4224</v>
      </c>
      <c r="F7043" t="s">
        <v>714</v>
      </c>
      <c r="G7043" s="784" t="s">
        <v>2465</v>
      </c>
      <c r="H7043" s="784" t="s">
        <v>2466</v>
      </c>
      <c r="I7043" s="784" t="s">
        <v>5998</v>
      </c>
    </row>
    <row r="7044" spans="1:9" hidden="1">
      <c r="A7044" t="str">
        <f>Table_wabobpsvr_AzureCalc_AzureCalcRateCard[[#This Row],[ServiceName]]&amp;Table_wabobpsvr_AzureCalc_AzureCalcRateCard[[#This Row],[Price_Level]]&amp;Table_wabobpsvr_AzureCalc_AzureCalcRateCard[[#This Row],[Region]]</f>
        <v>A7 VM (Non-Windows)MOSP3</v>
      </c>
      <c r="B7044">
        <v>3</v>
      </c>
      <c r="C7044" t="s">
        <v>701</v>
      </c>
      <c r="D7044" t="s">
        <v>627</v>
      </c>
      <c r="E7044">
        <v>1</v>
      </c>
      <c r="F7044" t="s">
        <v>712</v>
      </c>
      <c r="G7044" s="784" t="s">
        <v>4431</v>
      </c>
      <c r="H7044" s="784" t="s">
        <v>4431</v>
      </c>
      <c r="I7044" s="784" t="s">
        <v>5999</v>
      </c>
    </row>
    <row r="7045" spans="1:9" hidden="1">
      <c r="A7045" t="str">
        <f>Table_wabobpsvr_AzureCalc_AzureCalcRateCard[[#This Row],[ServiceName]]&amp;Table_wabobpsvr_AzureCalc_AzureCalcRateCard[[#This Row],[Price_Level]]&amp;Table_wabobpsvr_AzureCalc_AzureCalcRateCard[[#This Row],[Region]]</f>
        <v>A9 HDInsight (Non-Windows)A15</v>
      </c>
      <c r="B7045">
        <v>15</v>
      </c>
      <c r="C7045" t="s">
        <v>91</v>
      </c>
      <c r="D7045" t="s">
        <v>181</v>
      </c>
      <c r="E7045">
        <v>2.379</v>
      </c>
      <c r="F7045" t="s">
        <v>3551</v>
      </c>
      <c r="G7045" s="784" t="s">
        <v>3588</v>
      </c>
      <c r="H7045" s="784" t="s">
        <v>3589</v>
      </c>
      <c r="I7045" s="784" t="s">
        <v>4910</v>
      </c>
    </row>
    <row r="7046" spans="1:9" hidden="1">
      <c r="A7046" t="str">
        <f>Table_wabobpsvr_AzureCalc_AzureCalcRateCard[[#This Row],[ServiceName]]&amp;Table_wabobpsvr_AzureCalc_AzureCalcRateCard[[#This Row],[Price_Level]]&amp;Table_wabobpsvr_AzureCalc_AzureCalcRateCard[[#This Row],[Region]]</f>
        <v>A9 HDInsight (Non-Windows)B15</v>
      </c>
      <c r="B7046">
        <v>15</v>
      </c>
      <c r="C7046" t="s">
        <v>91</v>
      </c>
      <c r="D7046" t="s">
        <v>182</v>
      </c>
      <c r="E7046">
        <v>2.2810000000000001</v>
      </c>
      <c r="F7046" t="s">
        <v>3551</v>
      </c>
      <c r="G7046" s="784" t="s">
        <v>3588</v>
      </c>
      <c r="H7046" s="784" t="s">
        <v>3589</v>
      </c>
      <c r="I7046" s="784" t="s">
        <v>4910</v>
      </c>
    </row>
    <row r="7047" spans="1:9" hidden="1">
      <c r="A7047" s="784" t="str">
        <f>Table_wabobpsvr_AzureCalc_AzureCalcRateCard[[#This Row],[ServiceName]]&amp;Table_wabobpsvr_AzureCalc_AzureCalcRateCard[[#This Row],[Price_Level]]&amp;Table_wabobpsvr_AzureCalc_AzureCalcRateCard[[#This Row],[Region]]</f>
        <v>A9 HDInsight (Non-Windows)C15</v>
      </c>
      <c r="B7047" s="784">
        <v>15</v>
      </c>
      <c r="C7047" s="784" t="s">
        <v>91</v>
      </c>
      <c r="D7047" s="784" t="s">
        <v>184</v>
      </c>
      <c r="E7047" s="784">
        <v>2.1840000000000002</v>
      </c>
      <c r="F7047" s="784" t="s">
        <v>3551</v>
      </c>
      <c r="G7047" s="784" t="s">
        <v>3588</v>
      </c>
      <c r="H7047" s="784" t="s">
        <v>3589</v>
      </c>
      <c r="I7047" s="784" t="s">
        <v>4910</v>
      </c>
    </row>
    <row r="7048" spans="1:9" hidden="1">
      <c r="A7048" t="str">
        <f>Table_wabobpsvr_AzureCalc_AzureCalcRateCard[[#This Row],[ServiceName]]&amp;Table_wabobpsvr_AzureCalc_AzureCalcRateCard[[#This Row],[Price_Level]]&amp;Table_wabobpsvr_AzureCalc_AzureCalcRateCard[[#This Row],[Region]]</f>
        <v>A9 HDInsight (Non-Windows)D15</v>
      </c>
      <c r="B7048">
        <v>15</v>
      </c>
      <c r="C7048" t="s">
        <v>91</v>
      </c>
      <c r="D7048" t="s">
        <v>183</v>
      </c>
      <c r="E7048">
        <v>2.0859999999999999</v>
      </c>
      <c r="F7048" t="s">
        <v>3551</v>
      </c>
      <c r="G7048" s="784" t="s">
        <v>3588</v>
      </c>
      <c r="H7048" s="784" t="s">
        <v>3589</v>
      </c>
      <c r="I7048" s="784" t="s">
        <v>4910</v>
      </c>
    </row>
    <row r="7049" spans="1:9" hidden="1">
      <c r="A7049" t="str">
        <f>Table_wabobpsvr_AzureCalc_AzureCalcRateCard[[#This Row],[ServiceName]]&amp;Table_wabobpsvr_AzureCalc_AzureCalcRateCard[[#This Row],[Price_Level]]&amp;Table_wabobpsvr_AzureCalc_AzureCalcRateCard[[#This Row],[Region]]</f>
        <v>A7 Cloud ServicesB16</v>
      </c>
      <c r="B7049">
        <v>16</v>
      </c>
      <c r="C7049" t="s">
        <v>701</v>
      </c>
      <c r="D7049" t="s">
        <v>182</v>
      </c>
      <c r="E7049">
        <v>0.97719999999999996</v>
      </c>
      <c r="F7049" t="s">
        <v>705</v>
      </c>
      <c r="G7049" s="784" t="s">
        <v>3187</v>
      </c>
      <c r="H7049" s="784" t="s">
        <v>3188</v>
      </c>
      <c r="I7049" s="784" t="s">
        <v>4431</v>
      </c>
    </row>
    <row r="7050" spans="1:9" hidden="1">
      <c r="A7050" t="str">
        <f>Table_wabobpsvr_AzureCalc_AzureCalcRateCard[[#This Row],[ServiceName]]&amp;Table_wabobpsvr_AzureCalc_AzureCalcRateCard[[#This Row],[Price_Level]]&amp;Table_wabobpsvr_AzureCalc_AzureCalcRateCard[[#This Row],[Region]]</f>
        <v>Redis Cache Standard C4C</v>
      </c>
      <c r="C7050" t="s">
        <v>701</v>
      </c>
      <c r="D7050" t="s">
        <v>184</v>
      </c>
      <c r="E7050">
        <v>0.47775000000000001</v>
      </c>
      <c r="F7050" t="s">
        <v>867</v>
      </c>
      <c r="G7050" s="784" t="s">
        <v>3503</v>
      </c>
      <c r="H7050" s="784" t="s">
        <v>3504</v>
      </c>
      <c r="I7050" s="784" t="s">
        <v>5994</v>
      </c>
    </row>
    <row r="7051" spans="1:9" hidden="1">
      <c r="A7051" t="str">
        <f>Table_wabobpsvr_AzureCalc_AzureCalcRateCard[[#This Row],[ServiceName]]&amp;Table_wabobpsvr_AzureCalc_AzureCalcRateCard[[#This Row],[Price_Level]]&amp;Table_wabobpsvr_AzureCalc_AzureCalcRateCard[[#This Row],[Region]]</f>
        <v>Redis Cache Standard C4D</v>
      </c>
      <c r="C7051" t="s">
        <v>701</v>
      </c>
      <c r="D7051" t="s">
        <v>183</v>
      </c>
      <c r="E7051">
        <v>0.46200000000000002</v>
      </c>
      <c r="F7051" t="s">
        <v>867</v>
      </c>
      <c r="G7051" s="784" t="s">
        <v>3503</v>
      </c>
      <c r="H7051" s="784" t="s">
        <v>3504</v>
      </c>
      <c r="I7051" s="784" t="s">
        <v>5994</v>
      </c>
    </row>
    <row r="7052" spans="1:9" hidden="1">
      <c r="A7052" t="str">
        <f>Table_wabobpsvr_AzureCalc_AzureCalcRateCard[[#This Row],[ServiceName]]&amp;Table_wabobpsvr_AzureCalc_AzureCalcRateCard[[#This Row],[Price_Level]]&amp;Table_wabobpsvr_AzureCalc_AzureCalcRateCard[[#This Row],[Region]]</f>
        <v>Redis Cache Standard C5MOSP</v>
      </c>
      <c r="C7052" t="s">
        <v>701</v>
      </c>
      <c r="D7052" t="s">
        <v>627</v>
      </c>
      <c r="E7052">
        <v>1.05</v>
      </c>
      <c r="F7052" t="s">
        <v>868</v>
      </c>
      <c r="G7052" s="784" t="s">
        <v>4431</v>
      </c>
      <c r="H7052" s="784" t="s">
        <v>4431</v>
      </c>
      <c r="I7052" s="784" t="s">
        <v>6000</v>
      </c>
    </row>
    <row r="7053" spans="1:9" hidden="1">
      <c r="A7053" t="str">
        <f>Table_wabobpsvr_AzureCalc_AzureCalcRateCard[[#This Row],[ServiceName]]&amp;Table_wabobpsvr_AzureCalc_AzureCalcRateCard[[#This Row],[Price_Level]]&amp;Table_wabobpsvr_AzureCalc_AzureCalcRateCard[[#This Row],[Region]]</f>
        <v>Redis Cache Standard C5A</v>
      </c>
      <c r="C7053" t="s">
        <v>701</v>
      </c>
      <c r="D7053" t="s">
        <v>181</v>
      </c>
      <c r="E7053">
        <v>1.0185</v>
      </c>
      <c r="F7053" t="s">
        <v>868</v>
      </c>
      <c r="G7053" s="784" t="s">
        <v>3505</v>
      </c>
      <c r="H7053" s="784" t="s">
        <v>3506</v>
      </c>
      <c r="I7053" s="784" t="s">
        <v>6000</v>
      </c>
    </row>
    <row r="7054" spans="1:9" hidden="1">
      <c r="A7054" t="str">
        <f>Table_wabobpsvr_AzureCalc_AzureCalcRateCard[[#This Row],[ServiceName]]&amp;Table_wabobpsvr_AzureCalc_AzureCalcRateCard[[#This Row],[Price_Level]]&amp;Table_wabobpsvr_AzureCalc_AzureCalcRateCard[[#This Row],[Region]]</f>
        <v>Redis Cache Standard C5B</v>
      </c>
      <c r="C7054" t="s">
        <v>701</v>
      </c>
      <c r="D7054" t="s">
        <v>182</v>
      </c>
      <c r="E7054">
        <v>0.98699999999999999</v>
      </c>
      <c r="F7054" t="s">
        <v>868</v>
      </c>
      <c r="G7054" s="784" t="s">
        <v>3505</v>
      </c>
      <c r="H7054" s="784" t="s">
        <v>3506</v>
      </c>
      <c r="I7054" s="784" t="s">
        <v>6000</v>
      </c>
    </row>
    <row r="7055" spans="1:9" hidden="1">
      <c r="A7055" t="str">
        <f>Table_wabobpsvr_AzureCalc_AzureCalcRateCard[[#This Row],[ServiceName]]&amp;Table_wabobpsvr_AzureCalc_AzureCalcRateCard[[#This Row],[Price_Level]]&amp;Table_wabobpsvr_AzureCalc_AzureCalcRateCard[[#This Row],[Region]]</f>
        <v>Redis Cache Standard C5C</v>
      </c>
      <c r="C7055" t="s">
        <v>701</v>
      </c>
      <c r="D7055" t="s">
        <v>184</v>
      </c>
      <c r="E7055">
        <v>0.95550000000000002</v>
      </c>
      <c r="F7055" t="s">
        <v>868</v>
      </c>
      <c r="G7055" s="784" t="s">
        <v>3505</v>
      </c>
      <c r="H7055" s="784" t="s">
        <v>3506</v>
      </c>
      <c r="I7055" s="784" t="s">
        <v>6000</v>
      </c>
    </row>
    <row r="7056" spans="1:9" hidden="1">
      <c r="A7056" t="str">
        <f>Table_wabobpsvr_AzureCalc_AzureCalcRateCard[[#This Row],[ServiceName]]&amp;Table_wabobpsvr_AzureCalc_AzureCalcRateCard[[#This Row],[Price_Level]]&amp;Table_wabobpsvr_AzureCalc_AzureCalcRateCard[[#This Row],[Region]]</f>
        <v>Redis Cache Standard C5D</v>
      </c>
      <c r="C7056" t="s">
        <v>701</v>
      </c>
      <c r="D7056" t="s">
        <v>183</v>
      </c>
      <c r="E7056">
        <v>0.92400000000000004</v>
      </c>
      <c r="F7056" t="s">
        <v>868</v>
      </c>
      <c r="G7056" s="784" t="s">
        <v>3505</v>
      </c>
      <c r="H7056" s="784" t="s">
        <v>3506</v>
      </c>
      <c r="I7056" s="784" t="s">
        <v>6000</v>
      </c>
    </row>
    <row r="7057" spans="1:9" hidden="1">
      <c r="A7057" t="str">
        <f>Table_wabobpsvr_AzureCalc_AzureCalcRateCard[[#This Row],[ServiceName]]&amp;Table_wabobpsvr_AzureCalc_AzureCalcRateCard[[#This Row],[Price_Level]]&amp;Table_wabobpsvr_AzureCalc_AzureCalcRateCard[[#This Row],[Region]]</f>
        <v>Redis Cache Standard C6MOSP</v>
      </c>
      <c r="C7057" t="s">
        <v>701</v>
      </c>
      <c r="D7057" t="s">
        <v>627</v>
      </c>
      <c r="E7057">
        <v>2.1</v>
      </c>
      <c r="F7057" t="s">
        <v>869</v>
      </c>
      <c r="G7057" s="784" t="s">
        <v>4431</v>
      </c>
      <c r="H7057" s="784" t="s">
        <v>4431</v>
      </c>
      <c r="I7057" s="784" t="s">
        <v>5629</v>
      </c>
    </row>
    <row r="7058" spans="1:9" hidden="1">
      <c r="A7058" t="str">
        <f>Table_wabobpsvr_AzureCalc_AzureCalcRateCard[[#This Row],[ServiceName]]&amp;Table_wabobpsvr_AzureCalc_AzureCalcRateCard[[#This Row],[Price_Level]]&amp;Table_wabobpsvr_AzureCalc_AzureCalcRateCard[[#This Row],[Region]]</f>
        <v>Redis Cache Standard C6A</v>
      </c>
      <c r="C7058" t="s">
        <v>701</v>
      </c>
      <c r="D7058" t="s">
        <v>181</v>
      </c>
      <c r="E7058">
        <v>2.0369999999999999</v>
      </c>
      <c r="F7058" t="s">
        <v>869</v>
      </c>
      <c r="G7058" s="784" t="s">
        <v>3507</v>
      </c>
      <c r="H7058" s="784" t="s">
        <v>3508</v>
      </c>
      <c r="I7058" s="784" t="s">
        <v>5629</v>
      </c>
    </row>
    <row r="7059" spans="1:9" hidden="1">
      <c r="A7059" t="str">
        <f>Table_wabobpsvr_AzureCalc_AzureCalcRateCard[[#This Row],[ServiceName]]&amp;Table_wabobpsvr_AzureCalc_AzureCalcRateCard[[#This Row],[Price_Level]]&amp;Table_wabobpsvr_AzureCalc_AzureCalcRateCard[[#This Row],[Region]]</f>
        <v>Standard_G1 VM (Non-Windows)MOSP2</v>
      </c>
      <c r="B7059">
        <v>2</v>
      </c>
      <c r="C7059" t="s">
        <v>91</v>
      </c>
      <c r="D7059" t="s">
        <v>627</v>
      </c>
      <c r="E7059">
        <v>0.55000000000000004</v>
      </c>
      <c r="F7059" t="s">
        <v>3210</v>
      </c>
      <c r="G7059" s="784" t="s">
        <v>4431</v>
      </c>
      <c r="H7059" s="784" t="s">
        <v>4431</v>
      </c>
      <c r="I7059" s="784" t="s">
        <v>6001</v>
      </c>
    </row>
    <row r="7060" spans="1:9" hidden="1">
      <c r="A7060" t="str">
        <f>Table_wabobpsvr_AzureCalc_AzureCalcRateCard[[#This Row],[ServiceName]]&amp;Table_wabobpsvr_AzureCalc_AzureCalcRateCard[[#This Row],[Price_Level]]&amp;Table_wabobpsvr_AzureCalc_AzureCalcRateCard[[#This Row],[Region]]</f>
        <v>Standard_G1 VM (Non-Windows)A2</v>
      </c>
      <c r="B7060">
        <v>2</v>
      </c>
      <c r="C7060" t="s">
        <v>91</v>
      </c>
      <c r="D7060" t="s">
        <v>181</v>
      </c>
      <c r="E7060">
        <v>0.53</v>
      </c>
      <c r="F7060" t="s">
        <v>3210</v>
      </c>
      <c r="G7060" s="784" t="s">
        <v>3590</v>
      </c>
      <c r="H7060" s="784" t="s">
        <v>3591</v>
      </c>
      <c r="I7060" s="784" t="s">
        <v>6001</v>
      </c>
    </row>
    <row r="7061" spans="1:9" hidden="1">
      <c r="A7061" t="str">
        <f>Table_wabobpsvr_AzureCalc_AzureCalcRateCard[[#This Row],[ServiceName]]&amp;Table_wabobpsvr_AzureCalc_AzureCalcRateCard[[#This Row],[Price_Level]]&amp;Table_wabobpsvr_AzureCalc_AzureCalcRateCard[[#This Row],[Region]]</f>
        <v>Standard_G1 VM (Non-Windows)B2</v>
      </c>
      <c r="B7061">
        <v>2</v>
      </c>
      <c r="C7061" t="s">
        <v>91</v>
      </c>
      <c r="D7061" t="s">
        <v>182</v>
      </c>
      <c r="E7061">
        <v>0.52</v>
      </c>
      <c r="F7061" t="s">
        <v>3210</v>
      </c>
      <c r="G7061" s="784" t="s">
        <v>3590</v>
      </c>
      <c r="H7061" s="784" t="s">
        <v>3591</v>
      </c>
      <c r="I7061" s="784" t="s">
        <v>6001</v>
      </c>
    </row>
    <row r="7062" spans="1:9" hidden="1">
      <c r="A7062" t="str">
        <f>Table_wabobpsvr_AzureCalc_AzureCalcRateCard[[#This Row],[ServiceName]]&amp;Table_wabobpsvr_AzureCalc_AzureCalcRateCard[[#This Row],[Price_Level]]&amp;Table_wabobpsvr_AzureCalc_AzureCalcRateCard[[#This Row],[Region]]</f>
        <v>Standard_G1 VM (Non-Windows)C2</v>
      </c>
      <c r="B7062">
        <v>2</v>
      </c>
      <c r="C7062" t="s">
        <v>91</v>
      </c>
      <c r="D7062" t="s">
        <v>184</v>
      </c>
      <c r="E7062">
        <v>0.5</v>
      </c>
      <c r="F7062" t="s">
        <v>3210</v>
      </c>
      <c r="G7062" s="784" t="s">
        <v>3590</v>
      </c>
      <c r="H7062" s="784" t="s">
        <v>3591</v>
      </c>
      <c r="I7062" s="784" t="s">
        <v>6001</v>
      </c>
    </row>
    <row r="7063" spans="1:9" hidden="1">
      <c r="A7063" t="str">
        <f>Table_wabobpsvr_AzureCalc_AzureCalcRateCard[[#This Row],[ServiceName]]&amp;Table_wabobpsvr_AzureCalc_AzureCalcRateCard[[#This Row],[Price_Level]]&amp;Table_wabobpsvr_AzureCalc_AzureCalcRateCard[[#This Row],[Region]]</f>
        <v>Standard_G1 VM (Non-Windows)D2</v>
      </c>
      <c r="B7063">
        <v>2</v>
      </c>
      <c r="C7063" t="s">
        <v>91</v>
      </c>
      <c r="D7063" t="s">
        <v>183</v>
      </c>
      <c r="E7063">
        <v>0.48</v>
      </c>
      <c r="F7063" t="s">
        <v>3210</v>
      </c>
      <c r="G7063" s="784" t="s">
        <v>3590</v>
      </c>
      <c r="H7063" s="784" t="s">
        <v>3591</v>
      </c>
      <c r="I7063" s="784" t="s">
        <v>6001</v>
      </c>
    </row>
    <row r="7064" spans="1:9" hidden="1">
      <c r="A7064" t="str">
        <f>Table_wabobpsvr_AzureCalc_AzureCalcRateCard[[#This Row],[ServiceName]]&amp;Table_wabobpsvr_AzureCalc_AzureCalcRateCard[[#This Row],[Price_Level]]&amp;Table_wabobpsvr_AzureCalc_AzureCalcRateCard[[#This Row],[Region]]</f>
        <v>Standard_G1 VM (Windows)MOSP2</v>
      </c>
      <c r="B7064">
        <v>2</v>
      </c>
      <c r="C7064" t="s">
        <v>91</v>
      </c>
      <c r="D7064" t="s">
        <v>627</v>
      </c>
      <c r="E7064">
        <v>0.61</v>
      </c>
      <c r="F7064" t="s">
        <v>3225</v>
      </c>
      <c r="G7064" s="784" t="s">
        <v>4431</v>
      </c>
      <c r="H7064" s="784" t="s">
        <v>4431</v>
      </c>
      <c r="I7064" s="784" t="s">
        <v>5380</v>
      </c>
    </row>
    <row r="7065" spans="1:9" hidden="1">
      <c r="A7065" t="str">
        <f>Table_wabobpsvr_AzureCalc_AzureCalcRateCard[[#This Row],[ServiceName]]&amp;Table_wabobpsvr_AzureCalc_AzureCalcRateCard[[#This Row],[Price_Level]]&amp;Table_wabobpsvr_AzureCalc_AzureCalcRateCard[[#This Row],[Region]]</f>
        <v>Standard_G1 VM (Windows)A2</v>
      </c>
      <c r="B7065">
        <v>2</v>
      </c>
      <c r="C7065" t="s">
        <v>91</v>
      </c>
      <c r="D7065" t="s">
        <v>181</v>
      </c>
      <c r="E7065">
        <v>0.59</v>
      </c>
      <c r="F7065" t="s">
        <v>3225</v>
      </c>
      <c r="G7065" s="784" t="s">
        <v>3592</v>
      </c>
      <c r="H7065" s="784" t="s">
        <v>3593</v>
      </c>
      <c r="I7065" s="784" t="s">
        <v>5380</v>
      </c>
    </row>
    <row r="7066" spans="1:9" hidden="1">
      <c r="A7066" t="str">
        <f>Table_wabobpsvr_AzureCalc_AzureCalcRateCard[[#This Row],[ServiceName]]&amp;Table_wabobpsvr_AzureCalc_AzureCalcRateCard[[#This Row],[Price_Level]]&amp;Table_wabobpsvr_AzureCalc_AzureCalcRateCard[[#This Row],[Region]]</f>
        <v>Standard_G1 VM (Windows)B2</v>
      </c>
      <c r="B7066">
        <v>2</v>
      </c>
      <c r="C7066" t="s">
        <v>91</v>
      </c>
      <c r="D7066" t="s">
        <v>182</v>
      </c>
      <c r="E7066">
        <v>0.56999999999999995</v>
      </c>
      <c r="F7066" t="s">
        <v>3225</v>
      </c>
      <c r="G7066" s="784" t="s">
        <v>3592</v>
      </c>
      <c r="H7066" s="784" t="s">
        <v>3593</v>
      </c>
      <c r="I7066" s="784" t="s">
        <v>5380</v>
      </c>
    </row>
    <row r="7067" spans="1:9" hidden="1">
      <c r="A7067" t="str">
        <f>Table_wabobpsvr_AzureCalc_AzureCalcRateCard[[#This Row],[ServiceName]]&amp;Table_wabobpsvr_AzureCalc_AzureCalcRateCard[[#This Row],[Price_Level]]&amp;Table_wabobpsvr_AzureCalc_AzureCalcRateCard[[#This Row],[Region]]</f>
        <v>Standard_G1 VM (Windows)C2</v>
      </c>
      <c r="B7067">
        <v>2</v>
      </c>
      <c r="C7067" t="s">
        <v>91</v>
      </c>
      <c r="D7067" t="s">
        <v>184</v>
      </c>
      <c r="E7067">
        <v>0.56000000000000005</v>
      </c>
      <c r="F7067" t="s">
        <v>3225</v>
      </c>
      <c r="G7067" s="784" t="s">
        <v>3592</v>
      </c>
      <c r="H7067" s="784" t="s">
        <v>3593</v>
      </c>
      <c r="I7067" s="784" t="s">
        <v>5380</v>
      </c>
    </row>
    <row r="7068" spans="1:9" hidden="1">
      <c r="A7068" t="str">
        <f>Table_wabobpsvr_AzureCalc_AzureCalcRateCard[[#This Row],[ServiceName]]&amp;Table_wabobpsvr_AzureCalc_AzureCalcRateCard[[#This Row],[Price_Level]]&amp;Table_wabobpsvr_AzureCalc_AzureCalcRateCard[[#This Row],[Region]]</f>
        <v>A8 HDInsight (Non-Windows)A12</v>
      </c>
      <c r="B7068">
        <v>12</v>
      </c>
      <c r="C7068" t="s">
        <v>91</v>
      </c>
      <c r="D7068" t="s">
        <v>181</v>
      </c>
      <c r="E7068">
        <v>0.89400000000000002</v>
      </c>
      <c r="F7068" t="s">
        <v>3550</v>
      </c>
      <c r="G7068" s="784" t="s">
        <v>3594</v>
      </c>
      <c r="H7068" s="784" t="s">
        <v>3595</v>
      </c>
      <c r="I7068" s="784" t="s">
        <v>5969</v>
      </c>
    </row>
    <row r="7069" spans="1:9" hidden="1">
      <c r="A7069" t="str">
        <f>Table_wabobpsvr_AzureCalc_AzureCalcRateCard[[#This Row],[ServiceName]]&amp;Table_wabobpsvr_AzureCalc_AzureCalcRateCard[[#This Row],[Price_Level]]&amp;Table_wabobpsvr_AzureCalc_AzureCalcRateCard[[#This Row],[Region]]</f>
        <v>A8 HDInsight (Non-Windows)B12</v>
      </c>
      <c r="B7069">
        <v>12</v>
      </c>
      <c r="C7069" t="s">
        <v>91</v>
      </c>
      <c r="D7069" t="s">
        <v>182</v>
      </c>
      <c r="E7069">
        <v>0.85699999999999998</v>
      </c>
      <c r="F7069" t="s">
        <v>3550</v>
      </c>
      <c r="G7069" s="784" t="s">
        <v>3594</v>
      </c>
      <c r="H7069" s="784" t="s">
        <v>3595</v>
      </c>
      <c r="I7069" s="784" t="s">
        <v>5969</v>
      </c>
    </row>
    <row r="7070" spans="1:9" hidden="1">
      <c r="A7070" t="str">
        <f>Table_wabobpsvr_AzureCalc_AzureCalcRateCard[[#This Row],[ServiceName]]&amp;Table_wabobpsvr_AzureCalc_AzureCalcRateCard[[#This Row],[Price_Level]]&amp;Table_wabobpsvr_AzureCalc_AzureCalcRateCard[[#This Row],[Region]]</f>
        <v>A8 HDInsight (Non-Windows)C12</v>
      </c>
      <c r="B7070">
        <v>12</v>
      </c>
      <c r="C7070" t="s">
        <v>91</v>
      </c>
      <c r="D7070" t="s">
        <v>184</v>
      </c>
      <c r="E7070">
        <v>0.82099999999999995</v>
      </c>
      <c r="F7070" t="s">
        <v>3550</v>
      </c>
      <c r="G7070" s="784" t="s">
        <v>3594</v>
      </c>
      <c r="H7070" s="784" t="s">
        <v>3595</v>
      </c>
      <c r="I7070" s="784" t="s">
        <v>5969</v>
      </c>
    </row>
    <row r="7071" spans="1:9" hidden="1">
      <c r="A7071" t="str">
        <f>Table_wabobpsvr_AzureCalc_AzureCalcRateCard[[#This Row],[ServiceName]]&amp;Table_wabobpsvr_AzureCalc_AzureCalcRateCard[[#This Row],[Price_Level]]&amp;Table_wabobpsvr_AzureCalc_AzureCalcRateCard[[#This Row],[Region]]</f>
        <v>A8 HDInsight (Non-Windows)D12</v>
      </c>
      <c r="B7071">
        <v>12</v>
      </c>
      <c r="C7071" t="s">
        <v>91</v>
      </c>
      <c r="D7071" t="s">
        <v>183</v>
      </c>
      <c r="E7071">
        <v>0.78400000000000003</v>
      </c>
      <c r="F7071" t="s">
        <v>3550</v>
      </c>
      <c r="G7071" s="784" t="s">
        <v>3594</v>
      </c>
      <c r="H7071" s="784" t="s">
        <v>3595</v>
      </c>
      <c r="I7071" s="784" t="s">
        <v>5969</v>
      </c>
    </row>
    <row r="7072" spans="1:9" hidden="1">
      <c r="A7072" t="str">
        <f>Table_wabobpsvr_AzureCalc_AzureCalcRateCard[[#This Row],[ServiceName]]&amp;Table_wabobpsvr_AzureCalc_AzureCalcRateCard[[#This Row],[Price_Level]]&amp;Table_wabobpsvr_AzureCalc_AzureCalcRateCard[[#This Row],[Region]]</f>
        <v>A8 HDInsight (Non-Windows)MOSP10</v>
      </c>
      <c r="B7072">
        <v>10</v>
      </c>
      <c r="C7072" t="s">
        <v>91</v>
      </c>
      <c r="D7072" t="s">
        <v>627</v>
      </c>
      <c r="E7072">
        <v>4.9000000000000004</v>
      </c>
      <c r="F7072" t="s">
        <v>3550</v>
      </c>
      <c r="G7072" s="784" t="s">
        <v>4431</v>
      </c>
      <c r="H7072" s="784" t="s">
        <v>4431</v>
      </c>
      <c r="I7072" s="784" t="s">
        <v>5628</v>
      </c>
    </row>
    <row r="7073" spans="1:9" hidden="1">
      <c r="A7073" t="str">
        <f>Table_wabobpsvr_AzureCalc_AzureCalcRateCard[[#This Row],[ServiceName]]&amp;Table_wabobpsvr_AzureCalc_AzureCalcRateCard[[#This Row],[Price_Level]]&amp;Table_wabobpsvr_AzureCalc_AzureCalcRateCard[[#This Row],[Region]]</f>
        <v>A8 HDInsight (Non-Windows)A10</v>
      </c>
      <c r="B7073">
        <v>10</v>
      </c>
      <c r="C7073" t="s">
        <v>91</v>
      </c>
      <c r="D7073" t="s">
        <v>181</v>
      </c>
      <c r="E7073">
        <v>3.577</v>
      </c>
      <c r="F7073" t="s">
        <v>3550</v>
      </c>
      <c r="G7073" s="784" t="s">
        <v>3596</v>
      </c>
      <c r="H7073" s="784" t="s">
        <v>3597</v>
      </c>
      <c r="I7073" s="784" t="s">
        <v>5628</v>
      </c>
    </row>
    <row r="7074" spans="1:9" hidden="1">
      <c r="A7074" t="str">
        <f>Table_wabobpsvr_AzureCalc_AzureCalcRateCard[[#This Row],[ServiceName]]&amp;Table_wabobpsvr_AzureCalc_AzureCalcRateCard[[#This Row],[Price_Level]]&amp;Table_wabobpsvr_AzureCalc_AzureCalcRateCard[[#This Row],[Region]]</f>
        <v>A8 HDInsight (Non-Windows)B10</v>
      </c>
      <c r="B7074">
        <v>10</v>
      </c>
      <c r="C7074" t="s">
        <v>91</v>
      </c>
      <c r="D7074" t="s">
        <v>182</v>
      </c>
      <c r="E7074">
        <v>3.43</v>
      </c>
      <c r="F7074" t="s">
        <v>3550</v>
      </c>
      <c r="G7074" s="784" t="s">
        <v>3596</v>
      </c>
      <c r="H7074" s="784" t="s">
        <v>3597</v>
      </c>
      <c r="I7074" s="784" t="s">
        <v>5628</v>
      </c>
    </row>
    <row r="7075" spans="1:9" hidden="1">
      <c r="A7075" t="str">
        <f>Table_wabobpsvr_AzureCalc_AzureCalcRateCard[[#This Row],[ServiceName]]&amp;Table_wabobpsvr_AzureCalc_AzureCalcRateCard[[#This Row],[Price_Level]]&amp;Table_wabobpsvr_AzureCalc_AzureCalcRateCard[[#This Row],[Region]]</f>
        <v>A8 HDInsight (Non-Windows)C10</v>
      </c>
      <c r="B7075">
        <v>10</v>
      </c>
      <c r="C7075" t="s">
        <v>91</v>
      </c>
      <c r="D7075" t="s">
        <v>184</v>
      </c>
      <c r="E7075">
        <v>3.2829999999999999</v>
      </c>
      <c r="F7075" t="s">
        <v>3550</v>
      </c>
      <c r="G7075" s="784" t="s">
        <v>3596</v>
      </c>
      <c r="H7075" s="784" t="s">
        <v>3597</v>
      </c>
      <c r="I7075" s="784" t="s">
        <v>5628</v>
      </c>
    </row>
    <row r="7076" spans="1:9" hidden="1">
      <c r="A7076" t="str">
        <f>Table_wabobpsvr_AzureCalc_AzureCalcRateCard[[#This Row],[ServiceName]]&amp;Table_wabobpsvr_AzureCalc_AzureCalcRateCard[[#This Row],[Price_Level]]&amp;Table_wabobpsvr_AzureCalc_AzureCalcRateCard[[#This Row],[Region]]</f>
        <v>A8 HDInsight (Non-Windows)D10</v>
      </c>
      <c r="B7076">
        <v>10</v>
      </c>
      <c r="C7076" t="s">
        <v>91</v>
      </c>
      <c r="D7076" t="s">
        <v>183</v>
      </c>
      <c r="E7076">
        <v>3.1360000000000001</v>
      </c>
      <c r="F7076" t="s">
        <v>3550</v>
      </c>
      <c r="G7076" s="784" t="s">
        <v>3596</v>
      </c>
      <c r="H7076" s="784" t="s">
        <v>3597</v>
      </c>
      <c r="I7076" s="784" t="s">
        <v>5628</v>
      </c>
    </row>
    <row r="7077" spans="1:9" hidden="1">
      <c r="A7077" t="str">
        <f>Table_wabobpsvr_AzureCalc_AzureCalcRateCard[[#This Row],[ServiceName]]&amp;Table_wabobpsvr_AzureCalc_AzureCalcRateCard[[#This Row],[Price_Level]]&amp;Table_wabobpsvr_AzureCalc_AzureCalcRateCard[[#This Row],[Region]]</f>
        <v>A5 HDInsight (Non-Windows)MOSP11</v>
      </c>
      <c r="B7077">
        <v>11</v>
      </c>
      <c r="C7077" t="s">
        <v>91</v>
      </c>
      <c r="D7077" t="s">
        <v>627</v>
      </c>
      <c r="E7077">
        <v>0.222</v>
      </c>
      <c r="F7077" t="s">
        <v>3547</v>
      </c>
      <c r="G7077" s="784" t="s">
        <v>4431</v>
      </c>
      <c r="H7077" s="784" t="s">
        <v>4431</v>
      </c>
      <c r="I7077" s="784" t="s">
        <v>6002</v>
      </c>
    </row>
    <row r="7078" spans="1:9" hidden="1">
      <c r="A7078" t="str">
        <f>Table_wabobpsvr_AzureCalc_AzureCalcRateCard[[#This Row],[ServiceName]]&amp;Table_wabobpsvr_AzureCalc_AzureCalcRateCard[[#This Row],[Price_Level]]&amp;Table_wabobpsvr_AzureCalc_AzureCalcRateCard[[#This Row],[Region]]</f>
        <v>A5 HDInsight (Non-Windows)A11</v>
      </c>
      <c r="B7078">
        <v>11</v>
      </c>
      <c r="C7078" t="s">
        <v>91</v>
      </c>
      <c r="D7078" t="s">
        <v>181</v>
      </c>
      <c r="E7078">
        <v>0.16209999999999999</v>
      </c>
      <c r="F7078" t="s">
        <v>3547</v>
      </c>
      <c r="G7078" s="784" t="s">
        <v>3598</v>
      </c>
      <c r="H7078" s="784" t="s">
        <v>3599</v>
      </c>
      <c r="I7078" s="784" t="s">
        <v>6002</v>
      </c>
    </row>
    <row r="7079" spans="1:9" hidden="1">
      <c r="A7079" t="str">
        <f>Table_wabobpsvr_AzureCalc_AzureCalcRateCard[[#This Row],[ServiceName]]&amp;Table_wabobpsvr_AzureCalc_AzureCalcRateCard[[#This Row],[Price_Level]]&amp;Table_wabobpsvr_AzureCalc_AzureCalcRateCard[[#This Row],[Region]]</f>
        <v>A5 HDInsight (Non-Windows)B11</v>
      </c>
      <c r="B7079">
        <v>11</v>
      </c>
      <c r="C7079" t="s">
        <v>91</v>
      </c>
      <c r="D7079" t="s">
        <v>182</v>
      </c>
      <c r="E7079">
        <v>0.15540000000000001</v>
      </c>
      <c r="F7079" t="s">
        <v>3547</v>
      </c>
      <c r="G7079" s="784" t="s">
        <v>3598</v>
      </c>
      <c r="H7079" s="784" t="s">
        <v>3599</v>
      </c>
      <c r="I7079" s="784" t="s">
        <v>6002</v>
      </c>
    </row>
    <row r="7080" spans="1:9" hidden="1">
      <c r="A7080" t="str">
        <f>Table_wabobpsvr_AzureCalc_AzureCalcRateCard[[#This Row],[ServiceName]]&amp;Table_wabobpsvr_AzureCalc_AzureCalcRateCard[[#This Row],[Price_Level]]&amp;Table_wabobpsvr_AzureCalc_AzureCalcRateCard[[#This Row],[Region]]</f>
        <v>A5 HDInsight (Non-Windows)C11</v>
      </c>
      <c r="B7080">
        <v>11</v>
      </c>
      <c r="C7080" t="s">
        <v>91</v>
      </c>
      <c r="D7080" t="s">
        <v>184</v>
      </c>
      <c r="E7080">
        <v>0.1487</v>
      </c>
      <c r="F7080" t="s">
        <v>3547</v>
      </c>
      <c r="G7080" s="784" t="s">
        <v>3598</v>
      </c>
      <c r="H7080" s="784" t="s">
        <v>3599</v>
      </c>
      <c r="I7080" s="784" t="s">
        <v>6002</v>
      </c>
    </row>
    <row r="7081" spans="1:9" hidden="1">
      <c r="A7081" t="str">
        <f>Table_wabobpsvr_AzureCalc_AzureCalcRateCard[[#This Row],[ServiceName]]&amp;Table_wabobpsvr_AzureCalc_AzureCalcRateCard[[#This Row],[Price_Level]]&amp;Table_wabobpsvr_AzureCalc_AzureCalcRateCard[[#This Row],[Region]]</f>
        <v>A5 HDInsight (Non-Windows)D11</v>
      </c>
      <c r="B7081">
        <v>11</v>
      </c>
      <c r="C7081" t="s">
        <v>91</v>
      </c>
      <c r="D7081" t="s">
        <v>183</v>
      </c>
      <c r="E7081">
        <v>0.1421</v>
      </c>
      <c r="F7081" t="s">
        <v>3547</v>
      </c>
      <c r="G7081" s="784" t="s">
        <v>3598</v>
      </c>
      <c r="H7081" s="784" t="s">
        <v>3599</v>
      </c>
      <c r="I7081" s="784" t="s">
        <v>6002</v>
      </c>
    </row>
    <row r="7082" spans="1:9" hidden="1">
      <c r="A7082" t="str">
        <f>Table_wabobpsvr_AzureCalc_AzureCalcRateCard[[#This Row],[ServiceName]]&amp;Table_wabobpsvr_AzureCalc_AzureCalcRateCard[[#This Row],[Price_Level]]&amp;Table_wabobpsvr_AzureCalc_AzureCalcRateCard[[#This Row],[Region]]</f>
        <v>A5 HDInsight (Non-Windows)MOSP12</v>
      </c>
      <c r="B7082">
        <v>12</v>
      </c>
      <c r="C7082" t="s">
        <v>91</v>
      </c>
      <c r="D7082" t="s">
        <v>627</v>
      </c>
      <c r="E7082">
        <v>0.19900000000000001</v>
      </c>
      <c r="F7082" t="s">
        <v>3547</v>
      </c>
      <c r="G7082" s="784" t="s">
        <v>4431</v>
      </c>
      <c r="H7082" s="784" t="s">
        <v>4431</v>
      </c>
      <c r="I7082" s="784" t="s">
        <v>5630</v>
      </c>
    </row>
    <row r="7083" spans="1:9" hidden="1">
      <c r="A7083" t="str">
        <f>Table_wabobpsvr_AzureCalc_AzureCalcRateCard[[#This Row],[ServiceName]]&amp;Table_wabobpsvr_AzureCalc_AzureCalcRateCard[[#This Row],[Price_Level]]&amp;Table_wabobpsvr_AzureCalc_AzureCalcRateCard[[#This Row],[Region]]</f>
        <v>A5 HDInsight (Non-Windows)A12</v>
      </c>
      <c r="B7083">
        <v>12</v>
      </c>
      <c r="C7083" t="s">
        <v>91</v>
      </c>
      <c r="D7083" t="s">
        <v>181</v>
      </c>
      <c r="E7083">
        <v>0.14530000000000001</v>
      </c>
      <c r="F7083" t="s">
        <v>3547</v>
      </c>
      <c r="G7083" s="784" t="s">
        <v>3600</v>
      </c>
      <c r="H7083" s="784" t="s">
        <v>3601</v>
      </c>
      <c r="I7083" s="784" t="s">
        <v>5630</v>
      </c>
    </row>
    <row r="7084" spans="1:9" hidden="1">
      <c r="A7084" t="str">
        <f>Table_wabobpsvr_AzureCalc_AzureCalcRateCard[[#This Row],[ServiceName]]&amp;Table_wabobpsvr_AzureCalc_AzureCalcRateCard[[#This Row],[Price_Level]]&amp;Table_wabobpsvr_AzureCalc_AzureCalcRateCard[[#This Row],[Region]]</f>
        <v>A5 HDInsight (Non-Windows)B12</v>
      </c>
      <c r="B7084">
        <v>12</v>
      </c>
      <c r="C7084" t="s">
        <v>91</v>
      </c>
      <c r="D7084" t="s">
        <v>182</v>
      </c>
      <c r="E7084">
        <v>0.13930000000000001</v>
      </c>
      <c r="F7084" t="s">
        <v>3547</v>
      </c>
      <c r="G7084" s="784" t="s">
        <v>3600</v>
      </c>
      <c r="H7084" s="784" t="s">
        <v>3601</v>
      </c>
      <c r="I7084" s="784" t="s">
        <v>5630</v>
      </c>
    </row>
    <row r="7085" spans="1:9" hidden="1">
      <c r="A7085" t="str">
        <f>Table_wabobpsvr_AzureCalc_AzureCalcRateCard[[#This Row],[ServiceName]]&amp;Table_wabobpsvr_AzureCalc_AzureCalcRateCard[[#This Row],[Price_Level]]&amp;Table_wabobpsvr_AzureCalc_AzureCalcRateCard[[#This Row],[Region]]</f>
        <v>A5 HDInsight (Non-Windows)C12</v>
      </c>
      <c r="B7085">
        <v>12</v>
      </c>
      <c r="C7085" t="s">
        <v>91</v>
      </c>
      <c r="D7085" t="s">
        <v>184</v>
      </c>
      <c r="E7085">
        <v>0.1333</v>
      </c>
      <c r="F7085" t="s">
        <v>3547</v>
      </c>
      <c r="G7085" s="784" t="s">
        <v>3600</v>
      </c>
      <c r="H7085" s="784" t="s">
        <v>3601</v>
      </c>
      <c r="I7085" s="784" t="s">
        <v>5630</v>
      </c>
    </row>
    <row r="7086" spans="1:9" hidden="1">
      <c r="A7086" t="str">
        <f>Table_wabobpsvr_AzureCalc_AzureCalcRateCard[[#This Row],[ServiceName]]&amp;Table_wabobpsvr_AzureCalc_AzureCalcRateCard[[#This Row],[Price_Level]]&amp;Table_wabobpsvr_AzureCalc_AzureCalcRateCard[[#This Row],[Region]]</f>
        <v>A0 Cloud ServicesMOSP3</v>
      </c>
      <c r="B7086">
        <v>3</v>
      </c>
      <c r="C7086" t="s">
        <v>701</v>
      </c>
      <c r="D7086" t="s">
        <v>627</v>
      </c>
      <c r="E7086">
        <v>0.02</v>
      </c>
      <c r="F7086" t="s">
        <v>720</v>
      </c>
      <c r="G7086" s="784" t="s">
        <v>4431</v>
      </c>
      <c r="H7086" s="784" t="s">
        <v>4431</v>
      </c>
      <c r="I7086" s="784" t="s">
        <v>6003</v>
      </c>
    </row>
    <row r="7087" spans="1:9" hidden="1">
      <c r="A7087" t="str">
        <f>Table_wabobpsvr_AzureCalc_AzureCalcRateCard[[#This Row],[ServiceName]]&amp;Table_wabobpsvr_AzureCalc_AzureCalcRateCard[[#This Row],[Price_Level]]&amp;Table_wabobpsvr_AzureCalc_AzureCalcRateCard[[#This Row],[Region]]</f>
        <v>A0 Cloud ServicesA3</v>
      </c>
      <c r="B7087">
        <v>3</v>
      </c>
      <c r="C7087" t="s">
        <v>701</v>
      </c>
      <c r="D7087" t="s">
        <v>181</v>
      </c>
      <c r="E7087">
        <v>1.46E-2</v>
      </c>
      <c r="F7087" t="s">
        <v>720</v>
      </c>
      <c r="G7087" s="784" t="s">
        <v>2467</v>
      </c>
      <c r="H7087" s="784" t="s">
        <v>2468</v>
      </c>
      <c r="I7087" s="784" t="s">
        <v>6003</v>
      </c>
    </row>
    <row r="7088" spans="1:9" hidden="1">
      <c r="A7088" t="str">
        <f>Table_wabobpsvr_AzureCalc_AzureCalcRateCard[[#This Row],[ServiceName]]&amp;Table_wabobpsvr_AzureCalc_AzureCalcRateCard[[#This Row],[Price_Level]]&amp;Table_wabobpsvr_AzureCalc_AzureCalcRateCard[[#This Row],[Region]]</f>
        <v>A8 Cloud ServicesMOSP2</v>
      </c>
      <c r="B7088">
        <v>2</v>
      </c>
      <c r="C7088" t="s">
        <v>701</v>
      </c>
      <c r="D7088" t="s">
        <v>627</v>
      </c>
      <c r="E7088">
        <v>2.4500000000000002</v>
      </c>
      <c r="F7088" t="s">
        <v>716</v>
      </c>
      <c r="G7088" s="784" t="s">
        <v>4431</v>
      </c>
      <c r="H7088" s="784" t="s">
        <v>4431</v>
      </c>
      <c r="I7088" s="784" t="s">
        <v>6004</v>
      </c>
    </row>
    <row r="7089" spans="1:9" hidden="1">
      <c r="A7089" t="str">
        <f>Table_wabobpsvr_AzureCalc_AzureCalcRateCard[[#This Row],[ServiceName]]&amp;Table_wabobpsvr_AzureCalc_AzureCalcRateCard[[#This Row],[Price_Level]]&amp;Table_wabobpsvr_AzureCalc_AzureCalcRateCard[[#This Row],[Region]]</f>
        <v>A8 Cloud ServicesA2</v>
      </c>
      <c r="B7089">
        <v>2</v>
      </c>
      <c r="C7089" t="s">
        <v>701</v>
      </c>
      <c r="D7089" t="s">
        <v>181</v>
      </c>
      <c r="E7089">
        <v>1.7885</v>
      </c>
      <c r="F7089" t="s">
        <v>716</v>
      </c>
      <c r="G7089" s="784" t="s">
        <v>2469</v>
      </c>
      <c r="H7089" s="784" t="s">
        <v>2470</v>
      </c>
      <c r="I7089" s="784" t="s">
        <v>6004</v>
      </c>
    </row>
    <row r="7090" spans="1:9" hidden="1">
      <c r="A7090" t="str">
        <f>Table_wabobpsvr_AzureCalc_AzureCalcRateCard[[#This Row],[ServiceName]]&amp;Table_wabobpsvr_AzureCalc_AzureCalcRateCard[[#This Row],[Price_Level]]&amp;Table_wabobpsvr_AzureCalc_AzureCalcRateCard[[#This Row],[Region]]</f>
        <v>A8 Cloud ServicesB2</v>
      </c>
      <c r="B7090">
        <v>2</v>
      </c>
      <c r="C7090" t="s">
        <v>701</v>
      </c>
      <c r="D7090" t="s">
        <v>182</v>
      </c>
      <c r="E7090">
        <v>1.7150000000000001</v>
      </c>
      <c r="F7090" t="s">
        <v>716</v>
      </c>
      <c r="G7090" s="784" t="s">
        <v>2469</v>
      </c>
      <c r="H7090" s="784" t="s">
        <v>2470</v>
      </c>
      <c r="I7090" s="784" t="s">
        <v>6004</v>
      </c>
    </row>
    <row r="7091" spans="1:9" hidden="1">
      <c r="A7091" t="str">
        <f>Table_wabobpsvr_AzureCalc_AzureCalcRateCard[[#This Row],[ServiceName]]&amp;Table_wabobpsvr_AzureCalc_AzureCalcRateCard[[#This Row],[Price_Level]]&amp;Table_wabobpsvr_AzureCalc_AzureCalcRateCard[[#This Row],[Region]]</f>
        <v>A8 Cloud ServicesC2</v>
      </c>
      <c r="B7091">
        <v>2</v>
      </c>
      <c r="C7091" t="s">
        <v>701</v>
      </c>
      <c r="D7091" t="s">
        <v>184</v>
      </c>
      <c r="E7091">
        <v>1.6415</v>
      </c>
      <c r="F7091" t="s">
        <v>716</v>
      </c>
      <c r="G7091" s="784" t="s">
        <v>2469</v>
      </c>
      <c r="H7091" s="784" t="s">
        <v>2470</v>
      </c>
      <c r="I7091" s="784" t="s">
        <v>6004</v>
      </c>
    </row>
    <row r="7092" spans="1:9" hidden="1">
      <c r="A7092" t="str">
        <f>Table_wabobpsvr_AzureCalc_AzureCalcRateCard[[#This Row],[ServiceName]]&amp;Table_wabobpsvr_AzureCalc_AzureCalcRateCard[[#This Row],[Price_Level]]&amp;Table_wabobpsvr_AzureCalc_AzureCalcRateCard[[#This Row],[Region]]</f>
        <v>A8 Cloud ServicesD2</v>
      </c>
      <c r="B7092">
        <v>2</v>
      </c>
      <c r="C7092" t="s">
        <v>701</v>
      </c>
      <c r="D7092" t="s">
        <v>183</v>
      </c>
      <c r="E7092">
        <v>1.5680000000000001</v>
      </c>
      <c r="F7092" t="s">
        <v>716</v>
      </c>
      <c r="G7092" s="784" t="s">
        <v>2469</v>
      </c>
      <c r="H7092" s="784" t="s">
        <v>2470</v>
      </c>
      <c r="I7092" s="784" t="s">
        <v>6004</v>
      </c>
    </row>
    <row r="7093" spans="1:9" hidden="1">
      <c r="A7093" t="str">
        <f>Table_wabobpsvr_AzureCalc_AzureCalcRateCard[[#This Row],[ServiceName]]&amp;Table_wabobpsvr_AzureCalc_AzureCalcRateCard[[#This Row],[Price_Level]]&amp;Table_wabobpsvr_AzureCalc_AzureCalcRateCard[[#This Row],[Region]]</f>
        <v>A9 Cloud ServicesMOSP2</v>
      </c>
      <c r="B7093">
        <v>2</v>
      </c>
      <c r="C7093" t="s">
        <v>701</v>
      </c>
      <c r="D7093" t="s">
        <v>627</v>
      </c>
      <c r="E7093">
        <v>4.9000000000000004</v>
      </c>
      <c r="F7093" t="s">
        <v>718</v>
      </c>
      <c r="G7093" s="784" t="s">
        <v>4431</v>
      </c>
      <c r="H7093" s="784" t="s">
        <v>4431</v>
      </c>
      <c r="I7093" s="784" t="s">
        <v>6005</v>
      </c>
    </row>
    <row r="7094" spans="1:9" hidden="1">
      <c r="A7094" t="str">
        <f>Table_wabobpsvr_AzureCalc_AzureCalcRateCard[[#This Row],[ServiceName]]&amp;Table_wabobpsvr_AzureCalc_AzureCalcRateCard[[#This Row],[Price_Level]]&amp;Table_wabobpsvr_AzureCalc_AzureCalcRateCard[[#This Row],[Region]]</f>
        <v>A9 Cloud ServicesA2</v>
      </c>
      <c r="B7094">
        <v>2</v>
      </c>
      <c r="C7094" t="s">
        <v>701</v>
      </c>
      <c r="D7094" t="s">
        <v>181</v>
      </c>
      <c r="E7094">
        <v>3.577</v>
      </c>
      <c r="F7094" t="s">
        <v>718</v>
      </c>
      <c r="G7094" s="784" t="s">
        <v>2471</v>
      </c>
      <c r="H7094" s="784" t="s">
        <v>2472</v>
      </c>
      <c r="I7094" s="784" t="s">
        <v>6005</v>
      </c>
    </row>
    <row r="7095" spans="1:9" hidden="1">
      <c r="A7095" t="str">
        <f>Table_wabobpsvr_AzureCalc_AzureCalcRateCard[[#This Row],[ServiceName]]&amp;Table_wabobpsvr_AzureCalc_AzureCalcRateCard[[#This Row],[Price_Level]]&amp;Table_wabobpsvr_AzureCalc_AzureCalcRateCard[[#This Row],[Region]]</f>
        <v>A9 Cloud ServicesB2</v>
      </c>
      <c r="B7095">
        <v>2</v>
      </c>
      <c r="C7095" t="s">
        <v>701</v>
      </c>
      <c r="D7095" t="s">
        <v>182</v>
      </c>
      <c r="E7095">
        <v>3.43</v>
      </c>
      <c r="F7095" t="s">
        <v>718</v>
      </c>
      <c r="G7095" s="784" t="s">
        <v>2471</v>
      </c>
      <c r="H7095" s="784" t="s">
        <v>2472</v>
      </c>
      <c r="I7095" s="784" t="s">
        <v>6005</v>
      </c>
    </row>
    <row r="7096" spans="1:9" hidden="1">
      <c r="A7096" t="str">
        <f>Table_wabobpsvr_AzureCalc_AzureCalcRateCard[[#This Row],[ServiceName]]&amp;Table_wabobpsvr_AzureCalc_AzureCalcRateCard[[#This Row],[Price_Level]]&amp;Table_wabobpsvr_AzureCalc_AzureCalcRateCard[[#This Row],[Region]]</f>
        <v>A9 Cloud ServicesC2</v>
      </c>
      <c r="B7096">
        <v>2</v>
      </c>
      <c r="C7096" t="s">
        <v>701</v>
      </c>
      <c r="D7096" t="s">
        <v>184</v>
      </c>
      <c r="E7096">
        <v>3.2829999999999999</v>
      </c>
      <c r="F7096" t="s">
        <v>718</v>
      </c>
      <c r="G7096" s="784" t="s">
        <v>2471</v>
      </c>
      <c r="H7096" s="784" t="s">
        <v>2472</v>
      </c>
      <c r="I7096" s="784" t="s">
        <v>6005</v>
      </c>
    </row>
    <row r="7097" spans="1:9" hidden="1">
      <c r="A7097" t="str">
        <f>Table_wabobpsvr_AzureCalc_AzureCalcRateCard[[#This Row],[ServiceName]]&amp;Table_wabobpsvr_AzureCalc_AzureCalcRateCard[[#This Row],[Price_Level]]&amp;Table_wabobpsvr_AzureCalc_AzureCalcRateCard[[#This Row],[Region]]</f>
        <v>A9 Cloud ServicesD2</v>
      </c>
      <c r="B7097">
        <v>2</v>
      </c>
      <c r="C7097" t="s">
        <v>701</v>
      </c>
      <c r="D7097" t="s">
        <v>183</v>
      </c>
      <c r="E7097">
        <v>3.1360000000000001</v>
      </c>
      <c r="F7097" t="s">
        <v>718</v>
      </c>
      <c r="G7097" s="784" t="s">
        <v>2471</v>
      </c>
      <c r="H7097" s="784" t="s">
        <v>2472</v>
      </c>
      <c r="I7097" s="784" t="s">
        <v>6005</v>
      </c>
    </row>
    <row r="7098" spans="1:9" hidden="1">
      <c r="A7098" t="str">
        <f>Table_wabobpsvr_AzureCalc_AzureCalcRateCard[[#This Row],[ServiceName]]&amp;Table_wabobpsvr_AzureCalc_AzureCalcRateCard[[#This Row],[Price_Level]]&amp;Table_wabobpsvr_AzureCalc_AzureCalcRateCard[[#This Row],[Region]]</f>
        <v>A0 VM (Non-Windows)MOSP2</v>
      </c>
      <c r="B7098">
        <v>2</v>
      </c>
      <c r="C7098" t="s">
        <v>701</v>
      </c>
      <c r="D7098" t="s">
        <v>627</v>
      </c>
      <c r="E7098">
        <v>0.02</v>
      </c>
      <c r="F7098" t="s">
        <v>725</v>
      </c>
      <c r="G7098" s="784" t="s">
        <v>4431</v>
      </c>
      <c r="H7098" s="784" t="s">
        <v>4431</v>
      </c>
      <c r="I7098" s="784" t="s">
        <v>6006</v>
      </c>
    </row>
    <row r="7099" spans="1:9" hidden="1">
      <c r="A7099" t="str">
        <f>Table_wabobpsvr_AzureCalc_AzureCalcRateCard[[#This Row],[ServiceName]]&amp;Table_wabobpsvr_AzureCalc_AzureCalcRateCard[[#This Row],[Price_Level]]&amp;Table_wabobpsvr_AzureCalc_AzureCalcRateCard[[#This Row],[Region]]</f>
        <v>A0 VM (Non-Windows)A2</v>
      </c>
      <c r="B7099">
        <v>2</v>
      </c>
      <c r="C7099" t="s">
        <v>701</v>
      </c>
      <c r="D7099" t="s">
        <v>181</v>
      </c>
      <c r="E7099">
        <v>1.46E-2</v>
      </c>
      <c r="F7099" t="s">
        <v>725</v>
      </c>
      <c r="G7099" s="784" t="s">
        <v>2473</v>
      </c>
      <c r="H7099" s="784" t="s">
        <v>2474</v>
      </c>
      <c r="I7099" s="784" t="s">
        <v>6006</v>
      </c>
    </row>
    <row r="7100" spans="1:9" hidden="1">
      <c r="A7100" t="str">
        <f>Table_wabobpsvr_AzureCalc_AzureCalcRateCard[[#This Row],[ServiceName]]&amp;Table_wabobpsvr_AzureCalc_AzureCalcRateCard[[#This Row],[Price_Level]]&amp;Table_wabobpsvr_AzureCalc_AzureCalcRateCard[[#This Row],[Region]]</f>
        <v>A0 VM (Non-Windows)B2</v>
      </c>
      <c r="B7100">
        <v>2</v>
      </c>
      <c r="C7100" t="s">
        <v>701</v>
      </c>
      <c r="D7100" t="s">
        <v>182</v>
      </c>
      <c r="E7100">
        <v>1.4E-2</v>
      </c>
      <c r="F7100" t="s">
        <v>725</v>
      </c>
      <c r="G7100" s="784" t="s">
        <v>2473</v>
      </c>
      <c r="H7100" s="784" t="s">
        <v>2474</v>
      </c>
      <c r="I7100" s="784" t="s">
        <v>6006</v>
      </c>
    </row>
    <row r="7101" spans="1:9" hidden="1">
      <c r="A7101" t="str">
        <f>Table_wabobpsvr_AzureCalc_AzureCalcRateCard[[#This Row],[ServiceName]]&amp;Table_wabobpsvr_AzureCalc_AzureCalcRateCard[[#This Row],[Price_Level]]&amp;Table_wabobpsvr_AzureCalc_AzureCalcRateCard[[#This Row],[Region]]</f>
        <v>A0 VM (Non-Windows)C2</v>
      </c>
      <c r="B7101">
        <v>2</v>
      </c>
      <c r="C7101" t="s">
        <v>701</v>
      </c>
      <c r="D7101" t="s">
        <v>184</v>
      </c>
      <c r="E7101">
        <v>1.34E-2</v>
      </c>
      <c r="F7101" t="s">
        <v>725</v>
      </c>
      <c r="G7101" s="784" t="s">
        <v>2473</v>
      </c>
      <c r="H7101" s="784" t="s">
        <v>2474</v>
      </c>
      <c r="I7101" s="784" t="s">
        <v>6006</v>
      </c>
    </row>
    <row r="7102" spans="1:9" hidden="1">
      <c r="A7102" t="str">
        <f>Table_wabobpsvr_AzureCalc_AzureCalcRateCard[[#This Row],[ServiceName]]&amp;Table_wabobpsvr_AzureCalc_AzureCalcRateCard[[#This Row],[Price_Level]]&amp;Table_wabobpsvr_AzureCalc_AzureCalcRateCard[[#This Row],[Region]]</f>
        <v>A0 VM (Non-Windows)D2</v>
      </c>
      <c r="B7102">
        <v>2</v>
      </c>
      <c r="C7102" t="s">
        <v>701</v>
      </c>
      <c r="D7102" t="s">
        <v>183</v>
      </c>
      <c r="E7102">
        <v>1.2800000000000001E-2</v>
      </c>
      <c r="F7102" t="s">
        <v>725</v>
      </c>
      <c r="G7102" s="784" t="s">
        <v>2473</v>
      </c>
      <c r="H7102" s="784" t="s">
        <v>2474</v>
      </c>
      <c r="I7102" s="784" t="s">
        <v>6006</v>
      </c>
    </row>
    <row r="7103" spans="1:9" hidden="1">
      <c r="A7103" t="str">
        <f>Table_wabobpsvr_AzureCalc_AzureCalcRateCard[[#This Row],[ServiceName]]&amp;Table_wabobpsvr_AzureCalc_AzureCalcRateCard[[#This Row],[Price_Level]]&amp;Table_wabobpsvr_AzureCalc_AzureCalcRateCard[[#This Row],[Region]]</f>
        <v>A0 VM (Windows)MOSP2</v>
      </c>
      <c r="B7103">
        <v>2</v>
      </c>
      <c r="C7103" t="s">
        <v>701</v>
      </c>
      <c r="D7103" t="s">
        <v>627</v>
      </c>
      <c r="E7103">
        <v>0.02</v>
      </c>
      <c r="F7103" t="s">
        <v>726</v>
      </c>
      <c r="G7103" s="784" t="s">
        <v>4431</v>
      </c>
      <c r="H7103" s="784" t="s">
        <v>4431</v>
      </c>
      <c r="I7103" s="784" t="s">
        <v>6007</v>
      </c>
    </row>
    <row r="7104" spans="1:9" hidden="1">
      <c r="A7104" t="str">
        <f>Table_wabobpsvr_AzureCalc_AzureCalcRateCard[[#This Row],[ServiceName]]&amp;Table_wabobpsvr_AzureCalc_AzureCalcRateCard[[#This Row],[Price_Level]]&amp;Table_wabobpsvr_AzureCalc_AzureCalcRateCard[[#This Row],[Region]]</f>
        <v>A0 VM (Windows)A2</v>
      </c>
      <c r="B7104">
        <v>2</v>
      </c>
      <c r="C7104" t="s">
        <v>701</v>
      </c>
      <c r="D7104" t="s">
        <v>181</v>
      </c>
      <c r="E7104">
        <v>1.46E-2</v>
      </c>
      <c r="F7104" t="s">
        <v>726</v>
      </c>
      <c r="G7104" s="784" t="s">
        <v>2475</v>
      </c>
      <c r="H7104" s="784" t="s">
        <v>2476</v>
      </c>
      <c r="I7104" s="784" t="s">
        <v>6007</v>
      </c>
    </row>
    <row r="7105" spans="1:9" hidden="1">
      <c r="A7105" t="str">
        <f>Table_wabobpsvr_AzureCalc_AzureCalcRateCard[[#This Row],[ServiceName]]&amp;Table_wabobpsvr_AzureCalc_AzureCalcRateCard[[#This Row],[Price_Level]]&amp;Table_wabobpsvr_AzureCalc_AzureCalcRateCard[[#This Row],[Region]]</f>
        <v>A0 VM (Windows)B2</v>
      </c>
      <c r="B7105">
        <v>2</v>
      </c>
      <c r="C7105" t="s">
        <v>701</v>
      </c>
      <c r="D7105" t="s">
        <v>182</v>
      </c>
      <c r="E7105">
        <v>1.4E-2</v>
      </c>
      <c r="F7105" t="s">
        <v>726</v>
      </c>
      <c r="G7105" s="784" t="s">
        <v>2475</v>
      </c>
      <c r="H7105" s="784" t="s">
        <v>2476</v>
      </c>
      <c r="I7105" s="784" t="s">
        <v>6007</v>
      </c>
    </row>
    <row r="7106" spans="1:9" hidden="1">
      <c r="A7106" t="str">
        <f>Table_wabobpsvr_AzureCalc_AzureCalcRateCard[[#This Row],[ServiceName]]&amp;Table_wabobpsvr_AzureCalc_AzureCalcRateCard[[#This Row],[Price_Level]]&amp;Table_wabobpsvr_AzureCalc_AzureCalcRateCard[[#This Row],[Region]]</f>
        <v>A0 VM (Windows)C2</v>
      </c>
      <c r="B7106">
        <v>2</v>
      </c>
      <c r="C7106" t="s">
        <v>701</v>
      </c>
      <c r="D7106" t="s">
        <v>184</v>
      </c>
      <c r="E7106">
        <v>1.34E-2</v>
      </c>
      <c r="F7106" t="s">
        <v>726</v>
      </c>
      <c r="G7106" s="784" t="s">
        <v>2475</v>
      </c>
      <c r="H7106" s="784" t="s">
        <v>2476</v>
      </c>
      <c r="I7106" s="784" t="s">
        <v>6007</v>
      </c>
    </row>
    <row r="7107" spans="1:9" hidden="1">
      <c r="A7107" t="str">
        <f>Table_wabobpsvr_AzureCalc_AzureCalcRateCard[[#This Row],[ServiceName]]&amp;Table_wabobpsvr_AzureCalc_AzureCalcRateCard[[#This Row],[Price_Level]]&amp;Table_wabobpsvr_AzureCalc_AzureCalcRateCard[[#This Row],[Region]]</f>
        <v>A0 VM (Windows)D2</v>
      </c>
      <c r="B7107">
        <v>2</v>
      </c>
      <c r="C7107" t="s">
        <v>701</v>
      </c>
      <c r="D7107" t="s">
        <v>183</v>
      </c>
      <c r="E7107">
        <v>1.2800000000000001E-2</v>
      </c>
      <c r="F7107" t="s">
        <v>726</v>
      </c>
      <c r="G7107" s="784" t="s">
        <v>2475</v>
      </c>
      <c r="H7107" s="784" t="s">
        <v>2476</v>
      </c>
      <c r="I7107" s="784" t="s">
        <v>6007</v>
      </c>
    </row>
    <row r="7108" spans="1:9" hidden="1">
      <c r="A7108" t="str">
        <f>Table_wabobpsvr_AzureCalc_AzureCalcRateCard[[#This Row],[ServiceName]]&amp;Table_wabobpsvr_AzureCalc_AzureCalcRateCard[[#This Row],[Price_Level]]&amp;Table_wabobpsvr_AzureCalc_AzureCalcRateCard[[#This Row],[Region]]</f>
        <v>Basic.A5 VM (Windows)MOSP2</v>
      </c>
      <c r="B7108">
        <v>2</v>
      </c>
      <c r="C7108" t="s">
        <v>701</v>
      </c>
      <c r="D7108" t="s">
        <v>627</v>
      </c>
      <c r="E7108">
        <v>0.26</v>
      </c>
      <c r="F7108" t="s">
        <v>723</v>
      </c>
      <c r="G7108" s="784" t="s">
        <v>4431</v>
      </c>
      <c r="H7108" s="784" t="s">
        <v>4431</v>
      </c>
      <c r="I7108" s="784" t="s">
        <v>6008</v>
      </c>
    </row>
    <row r="7109" spans="1:9" hidden="1">
      <c r="A7109" t="str">
        <f>Table_wabobpsvr_AzureCalc_AzureCalcRateCard[[#This Row],[ServiceName]]&amp;Table_wabobpsvr_AzureCalc_AzureCalcRateCard[[#This Row],[Price_Level]]&amp;Table_wabobpsvr_AzureCalc_AzureCalcRateCard[[#This Row],[Region]]</f>
        <v>D1 HDInsightB11</v>
      </c>
      <c r="B7109">
        <v>11</v>
      </c>
      <c r="C7109" t="s">
        <v>91</v>
      </c>
      <c r="D7109" t="s">
        <v>182</v>
      </c>
      <c r="E7109">
        <v>0.1983</v>
      </c>
      <c r="F7109" t="s">
        <v>4141</v>
      </c>
      <c r="G7109" s="784" t="s">
        <v>4173</v>
      </c>
      <c r="H7109" s="784" t="s">
        <v>4174</v>
      </c>
      <c r="I7109" s="784" t="s">
        <v>6009</v>
      </c>
    </row>
    <row r="7110" spans="1:9" hidden="1">
      <c r="A7110" t="str">
        <f>Table_wabobpsvr_AzureCalc_AzureCalcRateCard[[#This Row],[ServiceName]]&amp;Table_wabobpsvr_AzureCalc_AzureCalcRateCard[[#This Row],[Price_Level]]&amp;Table_wabobpsvr_AzureCalc_AzureCalcRateCard[[#This Row],[Region]]</f>
        <v>D1 HDInsightC11</v>
      </c>
      <c r="B7110">
        <v>11</v>
      </c>
      <c r="C7110" t="s">
        <v>91</v>
      </c>
      <c r="D7110" t="s">
        <v>184</v>
      </c>
      <c r="E7110">
        <v>0.192</v>
      </c>
      <c r="F7110" t="s">
        <v>4141</v>
      </c>
      <c r="G7110" s="784" t="s">
        <v>4173</v>
      </c>
      <c r="H7110" s="784" t="s">
        <v>4174</v>
      </c>
      <c r="I7110" s="784" t="s">
        <v>6009</v>
      </c>
    </row>
    <row r="7111" spans="1:9" hidden="1">
      <c r="A7111" t="str">
        <f>Table_wabobpsvr_AzureCalc_AzureCalcRateCard[[#This Row],[ServiceName]]&amp;Table_wabobpsvr_AzureCalc_AzureCalcRateCard[[#This Row],[Price_Level]]&amp;Table_wabobpsvr_AzureCalc_AzureCalcRateCard[[#This Row],[Region]]</f>
        <v>D1 HDInsightD11</v>
      </c>
      <c r="B7111">
        <v>11</v>
      </c>
      <c r="C7111" t="s">
        <v>91</v>
      </c>
      <c r="D7111" t="s">
        <v>183</v>
      </c>
      <c r="E7111">
        <v>0.1857</v>
      </c>
      <c r="F7111" t="s">
        <v>4141</v>
      </c>
      <c r="G7111" s="784" t="s">
        <v>4173</v>
      </c>
      <c r="H7111" s="784" t="s">
        <v>4174</v>
      </c>
      <c r="I7111" s="784" t="s">
        <v>6009</v>
      </c>
    </row>
    <row r="7112" spans="1:9" hidden="1">
      <c r="A7112" t="str">
        <f>Table_wabobpsvr_AzureCalc_AzureCalcRateCard[[#This Row],[ServiceName]]&amp;Table_wabobpsvr_AzureCalc_AzureCalcRateCard[[#This Row],[Price_Level]]&amp;Table_wabobpsvr_AzureCalc_AzureCalcRateCard[[#This Row],[Region]]</f>
        <v>D1 HDInsightMOSP12</v>
      </c>
      <c r="B7112">
        <v>12</v>
      </c>
      <c r="C7112" t="s">
        <v>91</v>
      </c>
      <c r="D7112" t="s">
        <v>627</v>
      </c>
      <c r="E7112">
        <v>0.183</v>
      </c>
      <c r="F7112" t="s">
        <v>4141</v>
      </c>
      <c r="G7112" s="784" t="s">
        <v>4431</v>
      </c>
      <c r="H7112" s="784" t="s">
        <v>4431</v>
      </c>
      <c r="I7112" s="784" t="s">
        <v>6010</v>
      </c>
    </row>
    <row r="7113" spans="1:9" hidden="1">
      <c r="A7113" t="str">
        <f>Table_wabobpsvr_AzureCalc_AzureCalcRateCard[[#This Row],[ServiceName]]&amp;Table_wabobpsvr_AzureCalc_AzureCalcRateCard[[#This Row],[Price_Level]]&amp;Table_wabobpsvr_AzureCalc_AzureCalcRateCard[[#This Row],[Region]]</f>
        <v>A1 HDInsightMOSP</v>
      </c>
      <c r="C7113" t="s">
        <v>91</v>
      </c>
      <c r="D7113" t="s">
        <v>627</v>
      </c>
      <c r="E7113">
        <v>0.08</v>
      </c>
      <c r="F7113" t="s">
        <v>3546</v>
      </c>
      <c r="G7113" s="784" t="s">
        <v>4431</v>
      </c>
      <c r="H7113" s="784" t="s">
        <v>4431</v>
      </c>
      <c r="I7113" s="784" t="s">
        <v>6011</v>
      </c>
    </row>
    <row r="7114" spans="1:9" hidden="1">
      <c r="A7114" t="str">
        <f>Table_wabobpsvr_AzureCalc_AzureCalcRateCard[[#This Row],[ServiceName]]&amp;Table_wabobpsvr_AzureCalc_AzureCalcRateCard[[#This Row],[Price_Level]]&amp;Table_wabobpsvr_AzureCalc_AzureCalcRateCard[[#This Row],[Region]]</f>
        <v>A1 HDInsightA</v>
      </c>
      <c r="C7114" t="s">
        <v>91</v>
      </c>
      <c r="D7114" t="s">
        <v>181</v>
      </c>
      <c r="E7114">
        <v>5.8400000000000001E-2</v>
      </c>
      <c r="F7114" t="s">
        <v>3546</v>
      </c>
      <c r="G7114" s="784" t="s">
        <v>1994</v>
      </c>
      <c r="H7114" s="784" t="s">
        <v>3993</v>
      </c>
      <c r="I7114" s="784" t="s">
        <v>6011</v>
      </c>
    </row>
    <row r="7115" spans="1:9" hidden="1">
      <c r="A7115" t="str">
        <f>Table_wabobpsvr_AzureCalc_AzureCalcRateCard[[#This Row],[ServiceName]]&amp;Table_wabobpsvr_AzureCalc_AzureCalcRateCard[[#This Row],[Price_Level]]&amp;Table_wabobpsvr_AzureCalc_AzureCalcRateCard[[#This Row],[Region]]</f>
        <v>A1 HDInsightB</v>
      </c>
      <c r="C7115" t="s">
        <v>91</v>
      </c>
      <c r="D7115" t="s">
        <v>182</v>
      </c>
      <c r="E7115">
        <v>5.6000000000000001E-2</v>
      </c>
      <c r="F7115" t="s">
        <v>3546</v>
      </c>
      <c r="G7115" s="784" t="s">
        <v>1994</v>
      </c>
      <c r="H7115" s="784" t="s">
        <v>3993</v>
      </c>
      <c r="I7115" s="784" t="s">
        <v>6011</v>
      </c>
    </row>
    <row r="7116" spans="1:9" hidden="1">
      <c r="A7116" t="str">
        <f>Table_wabobpsvr_AzureCalc_AzureCalcRateCard[[#This Row],[ServiceName]]&amp;Table_wabobpsvr_AzureCalc_AzureCalcRateCard[[#This Row],[Price_Level]]&amp;Table_wabobpsvr_AzureCalc_AzureCalcRateCard[[#This Row],[Region]]</f>
        <v>A1 HDInsightC</v>
      </c>
      <c r="C7116" t="s">
        <v>91</v>
      </c>
      <c r="D7116" t="s">
        <v>184</v>
      </c>
      <c r="E7116">
        <v>5.3600000000000002E-2</v>
      </c>
      <c r="F7116" t="s">
        <v>3546</v>
      </c>
      <c r="G7116" s="784" t="s">
        <v>1994</v>
      </c>
      <c r="H7116" s="784" t="s">
        <v>3993</v>
      </c>
      <c r="I7116" s="784" t="s">
        <v>6011</v>
      </c>
    </row>
    <row r="7117" spans="1:9" hidden="1">
      <c r="A7117" s="784" t="str">
        <f>Table_wabobpsvr_AzureCalc_AzureCalcRateCard[[#This Row],[ServiceName]]&amp;Table_wabobpsvr_AzureCalc_AzureCalcRateCard[[#This Row],[Price_Level]]&amp;Table_wabobpsvr_AzureCalc_AzureCalcRateCard[[#This Row],[Region]]</f>
        <v>A1 HDInsightD</v>
      </c>
      <c r="B7117" s="784"/>
      <c r="C7117" s="784" t="s">
        <v>91</v>
      </c>
      <c r="D7117" s="784" t="s">
        <v>183</v>
      </c>
      <c r="E7117" s="784">
        <v>5.1200000000000002E-2</v>
      </c>
      <c r="F7117" s="784" t="s">
        <v>3546</v>
      </c>
      <c r="G7117" s="784" t="s">
        <v>1994</v>
      </c>
      <c r="H7117" s="784" t="s">
        <v>3993</v>
      </c>
      <c r="I7117" s="784" t="s">
        <v>6011</v>
      </c>
    </row>
    <row r="7118" spans="1:9" hidden="1">
      <c r="A7118" t="str">
        <f>Table_wabobpsvr_AzureCalc_AzureCalcRateCard[[#This Row],[ServiceName]]&amp;Table_wabobpsvr_AzureCalc_AzureCalcRateCard[[#This Row],[Price_Level]]&amp;Table_wabobpsvr_AzureCalc_AzureCalcRateCard[[#This Row],[Region]]</f>
        <v>A1 HDInsight (Non-Windows)MOSP</v>
      </c>
      <c r="C7118" t="s">
        <v>91</v>
      </c>
      <c r="D7118" t="s">
        <v>627</v>
      </c>
      <c r="E7118">
        <v>0.04</v>
      </c>
      <c r="F7118" t="s">
        <v>3837</v>
      </c>
      <c r="G7118" s="784" t="s">
        <v>4431</v>
      </c>
      <c r="H7118" s="784" t="s">
        <v>4431</v>
      </c>
      <c r="I7118" s="784" t="s">
        <v>6012</v>
      </c>
    </row>
    <row r="7119" spans="1:9" hidden="1">
      <c r="A7119" t="str">
        <f>Table_wabobpsvr_AzureCalc_AzureCalcRateCard[[#This Row],[ServiceName]]&amp;Table_wabobpsvr_AzureCalc_AzureCalcRateCard[[#This Row],[Price_Level]]&amp;Table_wabobpsvr_AzureCalc_AzureCalcRateCard[[#This Row],[Region]]</f>
        <v>A1 HDInsight (Non-Windows)A</v>
      </c>
      <c r="C7119" t="s">
        <v>91</v>
      </c>
      <c r="D7119" t="s">
        <v>181</v>
      </c>
      <c r="E7119">
        <v>2.92E-2</v>
      </c>
      <c r="F7119" t="s">
        <v>3837</v>
      </c>
      <c r="G7119" s="784" t="s">
        <v>3994</v>
      </c>
      <c r="H7119" s="784" t="s">
        <v>3995</v>
      </c>
      <c r="I7119" s="784" t="s">
        <v>6012</v>
      </c>
    </row>
    <row r="7120" spans="1:9" hidden="1">
      <c r="A7120" t="str">
        <f>Table_wabobpsvr_AzureCalc_AzureCalcRateCard[[#This Row],[ServiceName]]&amp;Table_wabobpsvr_AzureCalc_AzureCalcRateCard[[#This Row],[Price_Level]]&amp;Table_wabobpsvr_AzureCalc_AzureCalcRateCard[[#This Row],[Region]]</f>
        <v>A1 HDInsight (Non-Windows)B</v>
      </c>
      <c r="C7120" t="s">
        <v>91</v>
      </c>
      <c r="D7120" t="s">
        <v>182</v>
      </c>
      <c r="E7120">
        <v>2.8000000000000001E-2</v>
      </c>
      <c r="F7120" t="s">
        <v>3837</v>
      </c>
      <c r="G7120" s="784" t="s">
        <v>3994</v>
      </c>
      <c r="H7120" s="784" t="s">
        <v>3995</v>
      </c>
      <c r="I7120" s="784" t="s">
        <v>6012</v>
      </c>
    </row>
    <row r="7121" spans="1:9" hidden="1">
      <c r="A7121" s="784" t="str">
        <f>Table_wabobpsvr_AzureCalc_AzureCalcRateCard[[#This Row],[ServiceName]]&amp;Table_wabobpsvr_AzureCalc_AzureCalcRateCard[[#This Row],[Price_Level]]&amp;Table_wabobpsvr_AzureCalc_AzureCalcRateCard[[#This Row],[Region]]</f>
        <v>A1 HDInsight (Non-Windows)C</v>
      </c>
      <c r="B7121" s="784"/>
      <c r="C7121" s="784" t="s">
        <v>91</v>
      </c>
      <c r="D7121" s="784" t="s">
        <v>184</v>
      </c>
      <c r="E7121" s="784">
        <v>2.6800000000000001E-2</v>
      </c>
      <c r="F7121" s="784" t="s">
        <v>3837</v>
      </c>
      <c r="G7121" s="784" t="s">
        <v>3994</v>
      </c>
      <c r="H7121" s="784" t="s">
        <v>3995</v>
      </c>
      <c r="I7121" s="784" t="s">
        <v>6012</v>
      </c>
    </row>
    <row r="7122" spans="1:9" hidden="1">
      <c r="A7122" t="str">
        <f>Table_wabobpsvr_AzureCalc_AzureCalcRateCard[[#This Row],[ServiceName]]&amp;Table_wabobpsvr_AzureCalc_AzureCalcRateCard[[#This Row],[Price_Level]]&amp;Table_wabobpsvr_AzureCalc_AzureCalcRateCard[[#This Row],[Region]]</f>
        <v>Redis Cache Basic C0MOSP</v>
      </c>
      <c r="C7122" t="s">
        <v>701</v>
      </c>
      <c r="D7122" t="s">
        <v>627</v>
      </c>
      <c r="E7122">
        <v>2.1999999999999999E-2</v>
      </c>
      <c r="F7122" t="s">
        <v>751</v>
      </c>
      <c r="G7122" s="784" t="s">
        <v>4431</v>
      </c>
      <c r="H7122" s="784" t="s">
        <v>4431</v>
      </c>
      <c r="I7122" s="784" t="s">
        <v>6013</v>
      </c>
    </row>
    <row r="7123" spans="1:9" hidden="1">
      <c r="A7123" t="str">
        <f>Table_wabobpsvr_AzureCalc_AzureCalcRateCard[[#This Row],[ServiceName]]&amp;Table_wabobpsvr_AzureCalc_AzureCalcRateCard[[#This Row],[Price_Level]]&amp;Table_wabobpsvr_AzureCalc_AzureCalcRateCard[[#This Row],[Region]]</f>
        <v>Redis Cache Basic C0A</v>
      </c>
      <c r="C7123" t="s">
        <v>701</v>
      </c>
      <c r="D7123" t="s">
        <v>181</v>
      </c>
      <c r="E7123">
        <v>2.1340000000000001E-2</v>
      </c>
      <c r="F7123" t="s">
        <v>751</v>
      </c>
      <c r="G7123" s="784" t="s">
        <v>3513</v>
      </c>
      <c r="H7123" s="784" t="s">
        <v>3514</v>
      </c>
      <c r="I7123" s="784" t="s">
        <v>6013</v>
      </c>
    </row>
    <row r="7124" spans="1:9" hidden="1">
      <c r="A7124" t="str">
        <f>Table_wabobpsvr_AzureCalc_AzureCalcRateCard[[#This Row],[ServiceName]]&amp;Table_wabobpsvr_AzureCalc_AzureCalcRateCard[[#This Row],[Price_Level]]&amp;Table_wabobpsvr_AzureCalc_AzureCalcRateCard[[#This Row],[Region]]</f>
        <v>Redis Cache Basic C0B</v>
      </c>
      <c r="C7124" t="s">
        <v>701</v>
      </c>
      <c r="D7124" t="s">
        <v>182</v>
      </c>
      <c r="E7124">
        <v>2.068E-2</v>
      </c>
      <c r="F7124" t="s">
        <v>751</v>
      </c>
      <c r="G7124" s="784" t="s">
        <v>3513</v>
      </c>
      <c r="H7124" s="784" t="s">
        <v>3514</v>
      </c>
      <c r="I7124" s="784" t="s">
        <v>6013</v>
      </c>
    </row>
    <row r="7125" spans="1:9" hidden="1">
      <c r="A7125" t="str">
        <f>Table_wabobpsvr_AzureCalc_AzureCalcRateCard[[#This Row],[ServiceName]]&amp;Table_wabobpsvr_AzureCalc_AzureCalcRateCard[[#This Row],[Price_Level]]&amp;Table_wabobpsvr_AzureCalc_AzureCalcRateCard[[#This Row],[Region]]</f>
        <v>Redis Cache Basic C0C</v>
      </c>
      <c r="C7125" t="s">
        <v>701</v>
      </c>
      <c r="D7125" t="s">
        <v>184</v>
      </c>
      <c r="E7125">
        <v>2.002E-2</v>
      </c>
      <c r="F7125" t="s">
        <v>751</v>
      </c>
      <c r="G7125" s="784" t="s">
        <v>3513</v>
      </c>
      <c r="H7125" s="784" t="s">
        <v>3514</v>
      </c>
      <c r="I7125" s="784" t="s">
        <v>6013</v>
      </c>
    </row>
    <row r="7126" spans="1:9" hidden="1">
      <c r="A7126" t="str">
        <f>Table_wabobpsvr_AzureCalc_AzureCalcRateCard[[#This Row],[ServiceName]]&amp;Table_wabobpsvr_AzureCalc_AzureCalcRateCard[[#This Row],[Price_Level]]&amp;Table_wabobpsvr_AzureCalc_AzureCalcRateCard[[#This Row],[Region]]</f>
        <v>Redis Cache Basic C0D</v>
      </c>
      <c r="C7126" t="s">
        <v>701</v>
      </c>
      <c r="D7126" t="s">
        <v>183</v>
      </c>
      <c r="E7126">
        <v>1.9359999999999999E-2</v>
      </c>
      <c r="F7126" t="s">
        <v>751</v>
      </c>
      <c r="G7126" s="784" t="s">
        <v>3513</v>
      </c>
      <c r="H7126" s="784" t="s">
        <v>3514</v>
      </c>
      <c r="I7126" s="784" t="s">
        <v>6013</v>
      </c>
    </row>
    <row r="7127" spans="1:9" hidden="1">
      <c r="A7127" t="str">
        <f>Table_wabobpsvr_AzureCalc_AzureCalcRateCard[[#This Row],[ServiceName]]&amp;Table_wabobpsvr_AzureCalc_AzureCalcRateCard[[#This Row],[Price_Level]]&amp;Table_wabobpsvr_AzureCalc_AzureCalcRateCard[[#This Row],[Region]]</f>
        <v>Redis Cache Basic C1MOSP</v>
      </c>
      <c r="C7127" t="s">
        <v>701</v>
      </c>
      <c r="D7127" t="s">
        <v>627</v>
      </c>
      <c r="E7127">
        <v>5.5E-2</v>
      </c>
      <c r="F7127" t="s">
        <v>812</v>
      </c>
      <c r="G7127" s="784" t="s">
        <v>4431</v>
      </c>
      <c r="H7127" s="784" t="s">
        <v>4431</v>
      </c>
      <c r="I7127" s="784" t="s">
        <v>4905</v>
      </c>
    </row>
    <row r="7128" spans="1:9" hidden="1">
      <c r="A7128" t="str">
        <f>Table_wabobpsvr_AzureCalc_AzureCalcRateCard[[#This Row],[ServiceName]]&amp;Table_wabobpsvr_AzureCalc_AzureCalcRateCard[[#This Row],[Price_Level]]&amp;Table_wabobpsvr_AzureCalc_AzureCalcRateCard[[#This Row],[Region]]</f>
        <v>Redis Cache Basic C1A</v>
      </c>
      <c r="C7128" t="s">
        <v>701</v>
      </c>
      <c r="D7128" t="s">
        <v>181</v>
      </c>
      <c r="E7128">
        <v>5.3350000000000002E-2</v>
      </c>
      <c r="F7128" t="s">
        <v>812</v>
      </c>
      <c r="G7128" s="784" t="s">
        <v>3483</v>
      </c>
      <c r="H7128" s="784" t="s">
        <v>3484</v>
      </c>
      <c r="I7128" s="784" t="s">
        <v>4905</v>
      </c>
    </row>
    <row r="7129" spans="1:9" hidden="1">
      <c r="A7129" t="str">
        <f>Table_wabobpsvr_AzureCalc_AzureCalcRateCard[[#This Row],[ServiceName]]&amp;Table_wabobpsvr_AzureCalc_AzureCalcRateCard[[#This Row],[Price_Level]]&amp;Table_wabobpsvr_AzureCalc_AzureCalcRateCard[[#This Row],[Region]]</f>
        <v>Redis Cache Basic C1B</v>
      </c>
      <c r="C7129" t="s">
        <v>701</v>
      </c>
      <c r="D7129" t="s">
        <v>182</v>
      </c>
      <c r="E7129">
        <v>5.1700000000000003E-2</v>
      </c>
      <c r="F7129" t="s">
        <v>812</v>
      </c>
      <c r="G7129" s="784" t="s">
        <v>3483</v>
      </c>
      <c r="H7129" s="784" t="s">
        <v>3484</v>
      </c>
      <c r="I7129" s="784" t="s">
        <v>4905</v>
      </c>
    </row>
    <row r="7130" spans="1:9" hidden="1">
      <c r="A7130" t="str">
        <f>Table_wabobpsvr_AzureCalc_AzureCalcRateCard[[#This Row],[ServiceName]]&amp;Table_wabobpsvr_AzureCalc_AzureCalcRateCard[[#This Row],[Price_Level]]&amp;Table_wabobpsvr_AzureCalc_AzureCalcRateCard[[#This Row],[Region]]</f>
        <v>Redis Cache Basic C1C</v>
      </c>
      <c r="C7130" t="s">
        <v>701</v>
      </c>
      <c r="D7130" t="s">
        <v>184</v>
      </c>
      <c r="E7130">
        <v>5.0049999999999997E-2</v>
      </c>
      <c r="F7130" t="s">
        <v>812</v>
      </c>
      <c r="G7130" s="784" t="s">
        <v>3483</v>
      </c>
      <c r="H7130" s="784" t="s">
        <v>3484</v>
      </c>
      <c r="I7130" s="784" t="s">
        <v>4905</v>
      </c>
    </row>
    <row r="7131" spans="1:9" hidden="1">
      <c r="A7131" s="784" t="str">
        <f>Table_wabobpsvr_AzureCalc_AzureCalcRateCard[[#This Row],[ServiceName]]&amp;Table_wabobpsvr_AzureCalc_AzureCalcRateCard[[#This Row],[Price_Level]]&amp;Table_wabobpsvr_AzureCalc_AzureCalcRateCard[[#This Row],[Region]]</f>
        <v>A11 HDInsightMOSP13</v>
      </c>
      <c r="B7131" s="784">
        <v>13</v>
      </c>
      <c r="C7131" s="784" t="s">
        <v>91</v>
      </c>
      <c r="D7131" s="784" t="s">
        <v>627</v>
      </c>
      <c r="E7131" s="784">
        <v>4.0999999999999996</v>
      </c>
      <c r="F7131" s="784" t="s">
        <v>3891</v>
      </c>
      <c r="G7131" s="784" t="s">
        <v>4431</v>
      </c>
      <c r="H7131" s="784" t="s">
        <v>4431</v>
      </c>
      <c r="I7131" s="784" t="s">
        <v>6014</v>
      </c>
    </row>
    <row r="7132" spans="1:9" hidden="1">
      <c r="A7132" t="str">
        <f>Table_wabobpsvr_AzureCalc_AzureCalcRateCard[[#This Row],[ServiceName]]&amp;Table_wabobpsvr_AzureCalc_AzureCalcRateCard[[#This Row],[Price_Level]]&amp;Table_wabobpsvr_AzureCalc_AzureCalcRateCard[[#This Row],[Region]]</f>
        <v>A11 HDInsightA13</v>
      </c>
      <c r="B7132">
        <v>13</v>
      </c>
      <c r="C7132" t="s">
        <v>91</v>
      </c>
      <c r="D7132" t="s">
        <v>181</v>
      </c>
      <c r="E7132">
        <v>3.9769999999999999</v>
      </c>
      <c r="F7132" t="s">
        <v>3891</v>
      </c>
      <c r="G7132" s="784" t="s">
        <v>3996</v>
      </c>
      <c r="H7132" s="784" t="s">
        <v>3997</v>
      </c>
      <c r="I7132" s="784" t="s">
        <v>6014</v>
      </c>
    </row>
    <row r="7133" spans="1:9" hidden="1">
      <c r="A7133" t="str">
        <f>Table_wabobpsvr_AzureCalc_AzureCalcRateCard[[#This Row],[ServiceName]]&amp;Table_wabobpsvr_AzureCalc_AzureCalcRateCard[[#This Row],[Price_Level]]&amp;Table_wabobpsvr_AzureCalc_AzureCalcRateCard[[#This Row],[Region]]</f>
        <v>A11 HDInsightB13</v>
      </c>
      <c r="B7133">
        <v>13</v>
      </c>
      <c r="C7133" t="s">
        <v>91</v>
      </c>
      <c r="D7133" t="s">
        <v>182</v>
      </c>
      <c r="E7133">
        <v>3.8540000000000001</v>
      </c>
      <c r="F7133" t="s">
        <v>3891</v>
      </c>
      <c r="G7133" s="784" t="s">
        <v>3996</v>
      </c>
      <c r="H7133" s="784" t="s">
        <v>3997</v>
      </c>
      <c r="I7133" s="784" t="s">
        <v>6014</v>
      </c>
    </row>
    <row r="7134" spans="1:9" hidden="1">
      <c r="A7134" t="str">
        <f>Table_wabobpsvr_AzureCalc_AzureCalcRateCard[[#This Row],[ServiceName]]&amp;Table_wabobpsvr_AzureCalc_AzureCalcRateCard[[#This Row],[Price_Level]]&amp;Table_wabobpsvr_AzureCalc_AzureCalcRateCard[[#This Row],[Region]]</f>
        <v>A11 HDInsightC13</v>
      </c>
      <c r="B7134">
        <v>13</v>
      </c>
      <c r="C7134" t="s">
        <v>91</v>
      </c>
      <c r="D7134" t="s">
        <v>184</v>
      </c>
      <c r="E7134">
        <v>3.7309999999999999</v>
      </c>
      <c r="F7134" t="s">
        <v>3891</v>
      </c>
      <c r="G7134" s="784" t="s">
        <v>3996</v>
      </c>
      <c r="H7134" s="784" t="s">
        <v>3997</v>
      </c>
      <c r="I7134" s="784" t="s">
        <v>6014</v>
      </c>
    </row>
    <row r="7135" spans="1:9" hidden="1">
      <c r="A7135" t="str">
        <f>Table_wabobpsvr_AzureCalc_AzureCalcRateCard[[#This Row],[ServiceName]]&amp;Table_wabobpsvr_AzureCalc_AzureCalcRateCard[[#This Row],[Price_Level]]&amp;Table_wabobpsvr_AzureCalc_AzureCalcRateCard[[#This Row],[Region]]</f>
        <v>A11 HDInsightD13</v>
      </c>
      <c r="B7135">
        <v>13</v>
      </c>
      <c r="C7135" t="s">
        <v>91</v>
      </c>
      <c r="D7135" t="s">
        <v>183</v>
      </c>
      <c r="E7135">
        <v>3.6080000000000001</v>
      </c>
      <c r="F7135" t="s">
        <v>3891</v>
      </c>
      <c r="G7135" s="784" t="s">
        <v>3996</v>
      </c>
      <c r="H7135" s="784" t="s">
        <v>3997</v>
      </c>
      <c r="I7135" s="784" t="s">
        <v>6014</v>
      </c>
    </row>
    <row r="7136" spans="1:9" hidden="1">
      <c r="A7136" t="str">
        <f>Table_wabobpsvr_AzureCalc_AzureCalcRateCard[[#This Row],[ServiceName]]&amp;Table_wabobpsvr_AzureCalc_AzureCalcRateCard[[#This Row],[Price_Level]]&amp;Table_wabobpsvr_AzureCalc_AzureCalcRateCard[[#This Row],[Region]]</f>
        <v>A11 HDInsightMOSP11</v>
      </c>
      <c r="B7136">
        <v>11</v>
      </c>
      <c r="C7136" t="s">
        <v>91</v>
      </c>
      <c r="D7136" t="s">
        <v>627</v>
      </c>
      <c r="E7136">
        <v>3.95</v>
      </c>
      <c r="F7136" t="s">
        <v>3891</v>
      </c>
      <c r="G7136" s="784" t="s">
        <v>4431</v>
      </c>
      <c r="H7136" s="784" t="s">
        <v>4431</v>
      </c>
      <c r="I7136" s="784" t="s">
        <v>6015</v>
      </c>
    </row>
    <row r="7137" spans="1:9" hidden="1">
      <c r="A7137" t="str">
        <f>Table_wabobpsvr_AzureCalc_AzureCalcRateCard[[#This Row],[ServiceName]]&amp;Table_wabobpsvr_AzureCalc_AzureCalcRateCard[[#This Row],[Price_Level]]&amp;Table_wabobpsvr_AzureCalc_AzureCalcRateCard[[#This Row],[Region]]</f>
        <v>A11 HDInsightA11</v>
      </c>
      <c r="B7137">
        <v>11</v>
      </c>
      <c r="C7137" t="s">
        <v>91</v>
      </c>
      <c r="D7137" t="s">
        <v>181</v>
      </c>
      <c r="E7137">
        <v>3.831</v>
      </c>
      <c r="F7137" t="s">
        <v>3891</v>
      </c>
      <c r="G7137" s="784" t="s">
        <v>3998</v>
      </c>
      <c r="H7137" s="784" t="s">
        <v>3999</v>
      </c>
      <c r="I7137" s="784" t="s">
        <v>6015</v>
      </c>
    </row>
    <row r="7138" spans="1:9" hidden="1">
      <c r="A7138" t="str">
        <f>Table_wabobpsvr_AzureCalc_AzureCalcRateCard[[#This Row],[ServiceName]]&amp;Table_wabobpsvr_AzureCalc_AzureCalcRateCard[[#This Row],[Price_Level]]&amp;Table_wabobpsvr_AzureCalc_AzureCalcRateCard[[#This Row],[Region]]</f>
        <v>A11 HDInsightB11</v>
      </c>
      <c r="B7138">
        <v>11</v>
      </c>
      <c r="C7138" t="s">
        <v>91</v>
      </c>
      <c r="D7138" t="s">
        <v>182</v>
      </c>
      <c r="E7138">
        <v>3.7130000000000001</v>
      </c>
      <c r="F7138" t="s">
        <v>3891</v>
      </c>
      <c r="G7138" s="784" t="s">
        <v>3998</v>
      </c>
      <c r="H7138" s="784" t="s">
        <v>3999</v>
      </c>
      <c r="I7138" s="784" t="s">
        <v>6015</v>
      </c>
    </row>
    <row r="7139" spans="1:9" hidden="1">
      <c r="A7139" t="str">
        <f>Table_wabobpsvr_AzureCalc_AzureCalcRateCard[[#This Row],[ServiceName]]&amp;Table_wabobpsvr_AzureCalc_AzureCalcRateCard[[#This Row],[Price_Level]]&amp;Table_wabobpsvr_AzureCalc_AzureCalcRateCard[[#This Row],[Region]]</f>
        <v>A11 HDInsightC11</v>
      </c>
      <c r="B7139">
        <v>11</v>
      </c>
      <c r="C7139" t="s">
        <v>91</v>
      </c>
      <c r="D7139" t="s">
        <v>184</v>
      </c>
      <c r="E7139">
        <v>3.5939999999999999</v>
      </c>
      <c r="F7139" t="s">
        <v>3891</v>
      </c>
      <c r="G7139" s="784" t="s">
        <v>3998</v>
      </c>
      <c r="H7139" s="784" t="s">
        <v>3999</v>
      </c>
      <c r="I7139" s="784" t="s">
        <v>6015</v>
      </c>
    </row>
    <row r="7140" spans="1:9" hidden="1">
      <c r="A7140" t="str">
        <f>Table_wabobpsvr_AzureCalc_AzureCalcRateCard[[#This Row],[ServiceName]]&amp;Table_wabobpsvr_AzureCalc_AzureCalcRateCard[[#This Row],[Price_Level]]&amp;Table_wabobpsvr_AzureCalc_AzureCalcRateCard[[#This Row],[Region]]</f>
        <v>Basic Memory Intensive Batch InstancesD16</v>
      </c>
      <c r="B7140">
        <v>16</v>
      </c>
      <c r="C7140" t="s">
        <v>4431</v>
      </c>
      <c r="D7140" t="s">
        <v>183</v>
      </c>
      <c r="E7140">
        <v>999999</v>
      </c>
      <c r="F7140" t="s">
        <v>1351</v>
      </c>
      <c r="G7140" s="784" t="s">
        <v>4431</v>
      </c>
      <c r="H7140" s="784" t="s">
        <v>4431</v>
      </c>
      <c r="I7140" s="784" t="s">
        <v>4431</v>
      </c>
    </row>
    <row r="7141" spans="1:9" hidden="1">
      <c r="A7141" t="str">
        <f>Table_wabobpsvr_AzureCalc_AzureCalcRateCard[[#This Row],[ServiceName]]&amp;Table_wabobpsvr_AzureCalc_AzureCalcRateCard[[#This Row],[Price_Level]]&amp;Table_wabobpsvr_AzureCalc_AzureCalcRateCard[[#This Row],[Region]]</f>
        <v>ExpressRoute (IXP) Data Transfer Out at 1 Gbps (GB) - Zone 1D12</v>
      </c>
      <c r="B7141">
        <v>12</v>
      </c>
      <c r="C7141" t="s">
        <v>4431</v>
      </c>
      <c r="D7141" t="s">
        <v>183</v>
      </c>
      <c r="E7141">
        <v>999999</v>
      </c>
      <c r="F7141" t="s">
        <v>839</v>
      </c>
      <c r="G7141" s="784" t="s">
        <v>4431</v>
      </c>
      <c r="H7141" s="784" t="s">
        <v>4431</v>
      </c>
      <c r="I7141" s="784" t="s">
        <v>4431</v>
      </c>
    </row>
    <row r="7142" spans="1:9" hidden="1">
      <c r="A7142" t="str">
        <f>Table_wabobpsvr_AzureCalc_AzureCalcRateCard[[#This Row],[ServiceName]]&amp;Table_wabobpsvr_AzureCalc_AzureCalcRateCard[[#This Row],[Price_Level]]&amp;Table_wabobpsvr_AzureCalc_AzureCalcRateCard[[#This Row],[Region]]</f>
        <v>ExpressRoute (IXP) Data Transfer Out at 1 Gbps (GB) - Zone 1MOSP11</v>
      </c>
      <c r="B7142">
        <v>11</v>
      </c>
      <c r="C7142" t="s">
        <v>4431</v>
      </c>
      <c r="D7142" t="s">
        <v>627</v>
      </c>
      <c r="E7142">
        <v>999999</v>
      </c>
      <c r="F7142" t="s">
        <v>839</v>
      </c>
      <c r="G7142" s="784" t="s">
        <v>4431</v>
      </c>
      <c r="H7142" s="784" t="s">
        <v>4431</v>
      </c>
      <c r="I7142" s="784" t="s">
        <v>4431</v>
      </c>
    </row>
    <row r="7143" spans="1:9" hidden="1">
      <c r="A7143" t="str">
        <f>Table_wabobpsvr_AzureCalc_AzureCalcRateCard[[#This Row],[ServiceName]]&amp;Table_wabobpsvr_AzureCalc_AzureCalcRateCard[[#This Row],[Price_Level]]&amp;Table_wabobpsvr_AzureCalc_AzureCalcRateCard[[#This Row],[Region]]</f>
        <v>ExpressRoute (IXP) Data Transfer Out at 1 Gbps (GB) - Zone 1A11</v>
      </c>
      <c r="B7143">
        <v>11</v>
      </c>
      <c r="C7143" t="s">
        <v>4431</v>
      </c>
      <c r="D7143" t="s">
        <v>181</v>
      </c>
      <c r="E7143">
        <v>999999</v>
      </c>
      <c r="F7143" t="s">
        <v>839</v>
      </c>
      <c r="G7143" s="784" t="s">
        <v>4431</v>
      </c>
      <c r="H7143" s="784" t="s">
        <v>4431</v>
      </c>
      <c r="I7143" s="784" t="s">
        <v>4431</v>
      </c>
    </row>
    <row r="7144" spans="1:9" hidden="1">
      <c r="A7144" t="str">
        <f>Table_wabobpsvr_AzureCalc_AzureCalcRateCard[[#This Row],[ServiceName]]&amp;Table_wabobpsvr_AzureCalc_AzureCalcRateCard[[#This Row],[Price_Level]]&amp;Table_wabobpsvr_AzureCalc_AzureCalcRateCard[[#This Row],[Region]]</f>
        <v>ExpressRoute (IXP) Data Transfer Out at 1 Gbps (GB) - Zone 1B11</v>
      </c>
      <c r="B7144">
        <v>11</v>
      </c>
      <c r="C7144" t="s">
        <v>4431</v>
      </c>
      <c r="D7144" t="s">
        <v>182</v>
      </c>
      <c r="E7144">
        <v>999999</v>
      </c>
      <c r="F7144" t="s">
        <v>839</v>
      </c>
      <c r="G7144" s="784" t="s">
        <v>4431</v>
      </c>
      <c r="H7144" s="784" t="s">
        <v>4431</v>
      </c>
      <c r="I7144" s="784" t="s">
        <v>4431</v>
      </c>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1C11</v>
      </c>
      <c r="B7145">
        <v>11</v>
      </c>
      <c r="C7145" t="s">
        <v>4431</v>
      </c>
      <c r="D7145" t="s">
        <v>184</v>
      </c>
      <c r="E7145">
        <v>999999</v>
      </c>
      <c r="F7145" t="s">
        <v>839</v>
      </c>
      <c r="G7145" s="784" t="s">
        <v>4431</v>
      </c>
      <c r="H7145" s="784" t="s">
        <v>4431</v>
      </c>
      <c r="I7145" s="784" t="s">
        <v>4431</v>
      </c>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1D11</v>
      </c>
      <c r="B7146">
        <v>11</v>
      </c>
      <c r="C7146" t="s">
        <v>4431</v>
      </c>
      <c r="D7146" t="s">
        <v>183</v>
      </c>
      <c r="E7146">
        <v>999999</v>
      </c>
      <c r="F7146" t="s">
        <v>839</v>
      </c>
      <c r="G7146" s="784" t="s">
        <v>4431</v>
      </c>
      <c r="H7146" s="784" t="s">
        <v>4431</v>
      </c>
      <c r="I7146" s="784" t="s">
        <v>4431</v>
      </c>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2MOSP11</v>
      </c>
      <c r="B7147">
        <v>11</v>
      </c>
      <c r="C7147" t="s">
        <v>4431</v>
      </c>
      <c r="D7147" t="s">
        <v>627</v>
      </c>
      <c r="E7147">
        <v>999999</v>
      </c>
      <c r="F7147" t="s">
        <v>840</v>
      </c>
      <c r="G7147" s="784" t="s">
        <v>4431</v>
      </c>
      <c r="H7147" s="784" t="s">
        <v>4431</v>
      </c>
      <c r="I7147" s="784" t="s">
        <v>4431</v>
      </c>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2A11</v>
      </c>
      <c r="B7148">
        <v>11</v>
      </c>
      <c r="C7148" t="s">
        <v>4431</v>
      </c>
      <c r="D7148" t="s">
        <v>181</v>
      </c>
      <c r="E7148">
        <v>999999</v>
      </c>
      <c r="F7148" t="s">
        <v>840</v>
      </c>
      <c r="G7148" s="784" t="s">
        <v>4431</v>
      </c>
      <c r="H7148" s="784" t="s">
        <v>4431</v>
      </c>
      <c r="I7148" s="784" t="s">
        <v>4431</v>
      </c>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2B11</v>
      </c>
      <c r="B7149">
        <v>11</v>
      </c>
      <c r="C7149" t="s">
        <v>4431</v>
      </c>
      <c r="D7149" t="s">
        <v>182</v>
      </c>
      <c r="E7149">
        <v>999999</v>
      </c>
      <c r="F7149" t="s">
        <v>840</v>
      </c>
      <c r="G7149" s="784" t="s">
        <v>4431</v>
      </c>
      <c r="H7149" s="784" t="s">
        <v>4431</v>
      </c>
      <c r="I7149" s="784" t="s">
        <v>4431</v>
      </c>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2C11</v>
      </c>
      <c r="B7150">
        <v>11</v>
      </c>
      <c r="C7150" t="s">
        <v>4431</v>
      </c>
      <c r="D7150" t="s">
        <v>184</v>
      </c>
      <c r="E7150">
        <v>999999</v>
      </c>
      <c r="F7150" t="s">
        <v>840</v>
      </c>
      <c r="G7150" s="784" t="s">
        <v>4431</v>
      </c>
      <c r="H7150" s="784" t="s">
        <v>4431</v>
      </c>
      <c r="I7150" s="784" t="s">
        <v>4431</v>
      </c>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2D11</v>
      </c>
      <c r="B7151">
        <v>11</v>
      </c>
      <c r="C7151" t="s">
        <v>4431</v>
      </c>
      <c r="D7151" t="s">
        <v>183</v>
      </c>
      <c r="E7151">
        <v>999999</v>
      </c>
      <c r="F7151" t="s">
        <v>840</v>
      </c>
      <c r="G7151" s="784" t="s">
        <v>4431</v>
      </c>
      <c r="H7151" s="784" t="s">
        <v>4431</v>
      </c>
      <c r="I7151" s="784" t="s">
        <v>4431</v>
      </c>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2MOSP12</v>
      </c>
      <c r="B7152">
        <v>12</v>
      </c>
      <c r="C7152" t="s">
        <v>4431</v>
      </c>
      <c r="D7152" t="s">
        <v>627</v>
      </c>
      <c r="E7152">
        <v>999999</v>
      </c>
      <c r="F7152" t="s">
        <v>840</v>
      </c>
      <c r="G7152" s="784" t="s">
        <v>4431</v>
      </c>
      <c r="H7152" s="784" t="s">
        <v>4431</v>
      </c>
      <c r="I7152" s="784" t="s">
        <v>4431</v>
      </c>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2A12</v>
      </c>
      <c r="B7153">
        <v>12</v>
      </c>
      <c r="C7153" t="s">
        <v>4431</v>
      </c>
      <c r="D7153" t="s">
        <v>181</v>
      </c>
      <c r="E7153">
        <v>999999</v>
      </c>
      <c r="F7153" t="s">
        <v>840</v>
      </c>
      <c r="G7153" s="784" t="s">
        <v>4431</v>
      </c>
      <c r="H7153" s="784" t="s">
        <v>4431</v>
      </c>
      <c r="I7153" s="784" t="s">
        <v>4431</v>
      </c>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2B12</v>
      </c>
      <c r="B7154">
        <v>12</v>
      </c>
      <c r="C7154" t="s">
        <v>4431</v>
      </c>
      <c r="D7154" t="s">
        <v>182</v>
      </c>
      <c r="E7154">
        <v>999999</v>
      </c>
      <c r="F7154" t="s">
        <v>840</v>
      </c>
      <c r="G7154" s="784" t="s">
        <v>4431</v>
      </c>
      <c r="H7154" s="784" t="s">
        <v>4431</v>
      </c>
      <c r="I7154" s="784" t="s">
        <v>4431</v>
      </c>
    </row>
    <row r="7155" spans="1:9" hidden="1">
      <c r="A7155" t="str">
        <f>Table_wabobpsvr_AzureCalc_AzureCalcRateCard[[#This Row],[ServiceName]]&amp;Table_wabobpsvr_AzureCalc_AzureCalcRateCard[[#This Row],[Price_Level]]&amp;Table_wabobpsvr_AzureCalc_AzureCalcRateCard[[#This Row],[Region]]</f>
        <v>ExpressRoute (IXP) Data Transfer Out at 1 Gbps (GB) - Zone 2C12</v>
      </c>
      <c r="B7155">
        <v>12</v>
      </c>
      <c r="C7155" t="s">
        <v>4431</v>
      </c>
      <c r="D7155" t="s">
        <v>184</v>
      </c>
      <c r="E7155">
        <v>999999</v>
      </c>
      <c r="F7155" t="s">
        <v>840</v>
      </c>
      <c r="G7155" s="784" t="s">
        <v>4431</v>
      </c>
      <c r="H7155" s="784" t="s">
        <v>4431</v>
      </c>
      <c r="I7155" s="784" t="s">
        <v>4431</v>
      </c>
    </row>
    <row r="7156" spans="1:9" hidden="1">
      <c r="A7156" t="str">
        <f>Table_wabobpsvr_AzureCalc_AzureCalcRateCard[[#This Row],[ServiceName]]&amp;Table_wabobpsvr_AzureCalc_AzureCalcRateCard[[#This Row],[Price_Level]]&amp;Table_wabobpsvr_AzureCalc_AzureCalcRateCard[[#This Row],[Region]]</f>
        <v>ExpressRoute (IXP) Data Transfer Out at 1 Gbps (GB) - Zone 2D12</v>
      </c>
      <c r="B7156">
        <v>12</v>
      </c>
      <c r="C7156" t="s">
        <v>4431</v>
      </c>
      <c r="D7156" t="s">
        <v>183</v>
      </c>
      <c r="E7156">
        <v>999999</v>
      </c>
      <c r="F7156" t="s">
        <v>840</v>
      </c>
      <c r="G7156" s="784" t="s">
        <v>4431</v>
      </c>
      <c r="H7156" s="784" t="s">
        <v>4431</v>
      </c>
      <c r="I7156" s="784" t="s">
        <v>4431</v>
      </c>
    </row>
    <row r="7157" spans="1:9" hidden="1">
      <c r="A7157" t="str">
        <f>Table_wabobpsvr_AzureCalc_AzureCalcRateCard[[#This Row],[ServiceName]]&amp;Table_wabobpsvr_AzureCalc_AzureCalcRateCard[[#This Row],[Price_Level]]&amp;Table_wabobpsvr_AzureCalc_AzureCalcRateCard[[#This Row],[Region]]</f>
        <v>Basic UsersMOSP15</v>
      </c>
      <c r="B7157">
        <v>15</v>
      </c>
      <c r="C7157" t="s">
        <v>4431</v>
      </c>
      <c r="D7157" t="s">
        <v>627</v>
      </c>
      <c r="E7157">
        <v>999999</v>
      </c>
      <c r="F7157" t="s">
        <v>3317</v>
      </c>
      <c r="G7157" s="784" t="s">
        <v>4431</v>
      </c>
      <c r="H7157" s="784" t="s">
        <v>4431</v>
      </c>
      <c r="I7157" s="784" t="s">
        <v>4431</v>
      </c>
    </row>
    <row r="7158" spans="1:9" hidden="1">
      <c r="A7158" t="str">
        <f>Table_wabobpsvr_AzureCalc_AzureCalcRateCard[[#This Row],[ServiceName]]&amp;Table_wabobpsvr_AzureCalc_AzureCalcRateCard[[#This Row],[Price_Level]]&amp;Table_wabobpsvr_AzureCalc_AzureCalcRateCard[[#This Row],[Region]]</f>
        <v>Basic UsersA15</v>
      </c>
      <c r="B7158">
        <v>15</v>
      </c>
      <c r="C7158" t="s">
        <v>4431</v>
      </c>
      <c r="D7158" t="s">
        <v>181</v>
      </c>
      <c r="E7158">
        <v>999999</v>
      </c>
      <c r="F7158" t="s">
        <v>3317</v>
      </c>
      <c r="G7158" s="784" t="s">
        <v>4431</v>
      </c>
      <c r="H7158" s="784" t="s">
        <v>4431</v>
      </c>
      <c r="I7158" s="784" t="s">
        <v>4431</v>
      </c>
    </row>
    <row r="7159" spans="1:9" hidden="1">
      <c r="A7159" t="str">
        <f>Table_wabobpsvr_AzureCalc_AzureCalcRateCard[[#This Row],[ServiceName]]&amp;Table_wabobpsvr_AzureCalc_AzureCalcRateCard[[#This Row],[Price_Level]]&amp;Table_wabobpsvr_AzureCalc_AzureCalcRateCard[[#This Row],[Region]]</f>
        <v>Basic UsersB15</v>
      </c>
      <c r="B7159">
        <v>15</v>
      </c>
      <c r="C7159" t="s">
        <v>4431</v>
      </c>
      <c r="D7159" t="s">
        <v>182</v>
      </c>
      <c r="E7159">
        <v>999999</v>
      </c>
      <c r="F7159" t="s">
        <v>3317</v>
      </c>
      <c r="G7159" s="784" t="s">
        <v>4431</v>
      </c>
      <c r="H7159" s="784" t="s">
        <v>4431</v>
      </c>
      <c r="I7159" s="784" t="s">
        <v>4431</v>
      </c>
    </row>
    <row r="7160" spans="1:9" hidden="1">
      <c r="A7160" s="784" t="str">
        <f>Table_wabobpsvr_AzureCalc_AzureCalcRateCard[[#This Row],[ServiceName]]&amp;Table_wabobpsvr_AzureCalc_AzureCalcRateCard[[#This Row],[Price_Level]]&amp;Table_wabobpsvr_AzureCalc_AzureCalcRateCard[[#This Row],[Region]]</f>
        <v>Basic UsersC15</v>
      </c>
      <c r="B7160" s="784">
        <v>15</v>
      </c>
      <c r="C7160" s="784" t="s">
        <v>4431</v>
      </c>
      <c r="D7160" s="784" t="s">
        <v>184</v>
      </c>
      <c r="E7160" s="784">
        <v>999999</v>
      </c>
      <c r="F7160" s="784" t="s">
        <v>3317</v>
      </c>
      <c r="G7160" s="784" t="s">
        <v>4431</v>
      </c>
      <c r="H7160" s="784" t="s">
        <v>4431</v>
      </c>
      <c r="I7160" s="784" t="s">
        <v>4431</v>
      </c>
    </row>
    <row r="7161" spans="1:9" hidden="1">
      <c r="A7161" s="784" t="str">
        <f>Table_wabobpsvr_AzureCalc_AzureCalcRateCard[[#This Row],[ServiceName]]&amp;Table_wabobpsvr_AzureCalc_AzureCalcRateCard[[#This Row],[Price_Level]]&amp;Table_wabobpsvr_AzureCalc_AzureCalcRateCard[[#This Row],[Region]]</f>
        <v>Basic UsersD15</v>
      </c>
      <c r="B7161" s="784">
        <v>15</v>
      </c>
      <c r="C7161" s="784" t="s">
        <v>4431</v>
      </c>
      <c r="D7161" s="784" t="s">
        <v>183</v>
      </c>
      <c r="E7161" s="784">
        <v>999999</v>
      </c>
      <c r="F7161" s="784" t="s">
        <v>3317</v>
      </c>
      <c r="G7161" s="784" t="s">
        <v>4431</v>
      </c>
      <c r="H7161" s="784" t="s">
        <v>4431</v>
      </c>
      <c r="I7161" s="784" t="s">
        <v>4431</v>
      </c>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 Gbps (GB) - Zone 3MOSP12</v>
      </c>
      <c r="B7162" s="784">
        <v>12</v>
      </c>
      <c r="C7162" s="784" t="s">
        <v>4431</v>
      </c>
      <c r="D7162" s="784" t="s">
        <v>627</v>
      </c>
      <c r="E7162" s="784">
        <v>999999</v>
      </c>
      <c r="F7162" s="784" t="s">
        <v>841</v>
      </c>
      <c r="G7162" s="784" t="s">
        <v>4431</v>
      </c>
      <c r="H7162" s="784" t="s">
        <v>4431</v>
      </c>
      <c r="I7162" s="784" t="s">
        <v>4431</v>
      </c>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 Gbps (GB) - Zone 3A12</v>
      </c>
      <c r="B7163" s="784">
        <v>12</v>
      </c>
      <c r="C7163" s="784" t="s">
        <v>4431</v>
      </c>
      <c r="D7163" s="784" t="s">
        <v>181</v>
      </c>
      <c r="E7163" s="784">
        <v>999999</v>
      </c>
      <c r="F7163" s="784" t="s">
        <v>841</v>
      </c>
      <c r="G7163" s="784" t="s">
        <v>4431</v>
      </c>
      <c r="H7163" s="784" t="s">
        <v>4431</v>
      </c>
      <c r="I7163" s="784" t="s">
        <v>4431</v>
      </c>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 Gbps (GB) - Zone 3B12</v>
      </c>
      <c r="B7164" s="784">
        <v>12</v>
      </c>
      <c r="C7164" s="784" t="s">
        <v>4431</v>
      </c>
      <c r="D7164" s="784" t="s">
        <v>182</v>
      </c>
      <c r="E7164" s="784">
        <v>999999</v>
      </c>
      <c r="F7164" s="784" t="s">
        <v>841</v>
      </c>
      <c r="G7164" s="784" t="s">
        <v>4431</v>
      </c>
      <c r="H7164" s="784" t="s">
        <v>4431</v>
      </c>
      <c r="I7164" s="784" t="s">
        <v>4431</v>
      </c>
    </row>
    <row r="7165" spans="1:9" hidden="1">
      <c r="A7165" t="str">
        <f>Table_wabobpsvr_AzureCalc_AzureCalcRateCard[[#This Row],[ServiceName]]&amp;Table_wabobpsvr_AzureCalc_AzureCalcRateCard[[#This Row],[Price_Level]]&amp;Table_wabobpsvr_AzureCalc_AzureCalcRateCard[[#This Row],[Region]]</f>
        <v>ExpressRoute (IXP) Data Transfer Out at 1 Gbps (GB) - Zone 3C12</v>
      </c>
      <c r="B7165">
        <v>12</v>
      </c>
      <c r="C7165" t="s">
        <v>4431</v>
      </c>
      <c r="D7165" t="s">
        <v>184</v>
      </c>
      <c r="E7165">
        <v>999999</v>
      </c>
      <c r="F7165" t="s">
        <v>841</v>
      </c>
      <c r="G7165" s="784" t="s">
        <v>4431</v>
      </c>
      <c r="H7165" s="784" t="s">
        <v>4431</v>
      </c>
      <c r="I7165" s="784" t="s">
        <v>4431</v>
      </c>
    </row>
    <row r="7166" spans="1:9" hidden="1">
      <c r="A7166" t="str">
        <f>Table_wabobpsvr_AzureCalc_AzureCalcRateCard[[#This Row],[ServiceName]]&amp;Table_wabobpsvr_AzureCalc_AzureCalcRateCard[[#This Row],[Price_Level]]&amp;Table_wabobpsvr_AzureCalc_AzureCalcRateCard[[#This Row],[Region]]</f>
        <v>ExpressRoute (IXP) Data Transfer Out at 1 Gbps (GB) - Zone 3D12</v>
      </c>
      <c r="B7166">
        <v>12</v>
      </c>
      <c r="C7166" t="s">
        <v>4431</v>
      </c>
      <c r="D7166" t="s">
        <v>183</v>
      </c>
      <c r="E7166">
        <v>999999</v>
      </c>
      <c r="F7166" t="s">
        <v>841</v>
      </c>
      <c r="G7166" s="784" t="s">
        <v>4431</v>
      </c>
      <c r="H7166" s="784" t="s">
        <v>4431</v>
      </c>
      <c r="I7166" s="784" t="s">
        <v>4431</v>
      </c>
    </row>
    <row r="7167" spans="1:9" hidden="1">
      <c r="A7167" t="str">
        <f>Table_wabobpsvr_AzureCalc_AzureCalcRateCard[[#This Row],[ServiceName]]&amp;Table_wabobpsvr_AzureCalc_AzureCalcRateCard[[#This Row],[Price_Level]]&amp;Table_wabobpsvr_AzureCalc_AzureCalcRateCard[[#This Row],[Region]]</f>
        <v>ExpressRoute (IXP) Data Transfer Out at 1 Gbps (GB) - Zone 3MOSP11</v>
      </c>
      <c r="B7167">
        <v>11</v>
      </c>
      <c r="C7167" t="s">
        <v>4431</v>
      </c>
      <c r="D7167" t="s">
        <v>627</v>
      </c>
      <c r="E7167">
        <v>999999</v>
      </c>
      <c r="F7167" t="s">
        <v>841</v>
      </c>
      <c r="G7167" s="784" t="s">
        <v>4431</v>
      </c>
      <c r="H7167" s="784" t="s">
        <v>4431</v>
      </c>
      <c r="I7167" s="784" t="s">
        <v>4431</v>
      </c>
    </row>
    <row r="7168" spans="1:9" hidden="1">
      <c r="A7168" t="str">
        <f>Table_wabobpsvr_AzureCalc_AzureCalcRateCard[[#This Row],[ServiceName]]&amp;Table_wabobpsvr_AzureCalc_AzureCalcRateCard[[#This Row],[Price_Level]]&amp;Table_wabobpsvr_AzureCalc_AzureCalcRateCard[[#This Row],[Region]]</f>
        <v>ExpressRoute (IXP) Data Transfer Out at 1 Gbps (GB) - Zone 3A11</v>
      </c>
      <c r="B7168">
        <v>11</v>
      </c>
      <c r="C7168" t="s">
        <v>4431</v>
      </c>
      <c r="D7168" t="s">
        <v>181</v>
      </c>
      <c r="E7168">
        <v>999999</v>
      </c>
      <c r="F7168" t="s">
        <v>841</v>
      </c>
      <c r="G7168" s="784" t="s">
        <v>4431</v>
      </c>
      <c r="H7168" s="784" t="s">
        <v>4431</v>
      </c>
      <c r="I7168" s="784" t="s">
        <v>4431</v>
      </c>
    </row>
    <row r="7169" spans="1:9" hidden="1">
      <c r="A7169" t="str">
        <f>Table_wabobpsvr_AzureCalc_AzureCalcRateCard[[#This Row],[ServiceName]]&amp;Table_wabobpsvr_AzureCalc_AzureCalcRateCard[[#This Row],[Price_Level]]&amp;Table_wabobpsvr_AzureCalc_AzureCalcRateCard[[#This Row],[Region]]</f>
        <v>ExpressRoute (IXP) Data Transfer Out at 1 Gbps (GB) - Zone 3B11</v>
      </c>
      <c r="B7169">
        <v>11</v>
      </c>
      <c r="C7169" t="s">
        <v>4431</v>
      </c>
      <c r="D7169" t="s">
        <v>182</v>
      </c>
      <c r="E7169">
        <v>999999</v>
      </c>
      <c r="F7169" t="s">
        <v>841</v>
      </c>
      <c r="G7169" s="784" t="s">
        <v>4431</v>
      </c>
      <c r="H7169" s="784" t="s">
        <v>4431</v>
      </c>
      <c r="I7169" s="784" t="s">
        <v>4431</v>
      </c>
    </row>
    <row r="7170" spans="1:9" hidden="1">
      <c r="A7170" t="str">
        <f>Table_wabobpsvr_AzureCalc_AzureCalcRateCard[[#This Row],[ServiceName]]&amp;Table_wabobpsvr_AzureCalc_AzureCalcRateCard[[#This Row],[Price_Level]]&amp;Table_wabobpsvr_AzureCalc_AzureCalcRateCard[[#This Row],[Region]]</f>
        <v>ExpressRoute (IXP) Data Transfer Out at 1 Gbps (GB) - Zone 3C11</v>
      </c>
      <c r="B7170">
        <v>11</v>
      </c>
      <c r="C7170" t="s">
        <v>4431</v>
      </c>
      <c r="D7170" t="s">
        <v>184</v>
      </c>
      <c r="E7170">
        <v>999999</v>
      </c>
      <c r="F7170" t="s">
        <v>841</v>
      </c>
      <c r="G7170" s="784" t="s">
        <v>4431</v>
      </c>
      <c r="H7170" s="784" t="s">
        <v>4431</v>
      </c>
      <c r="I7170" s="784" t="s">
        <v>4431</v>
      </c>
    </row>
    <row r="7171" spans="1:9" hidden="1">
      <c r="A7171" t="str">
        <f>Table_wabobpsvr_AzureCalc_AzureCalcRateCard[[#This Row],[ServiceName]]&amp;Table_wabobpsvr_AzureCalc_AzureCalcRateCard[[#This Row],[Price_Level]]&amp;Table_wabobpsvr_AzureCalc_AzureCalcRateCard[[#This Row],[Region]]</f>
        <v>ExpressRoute (IXP) Data Transfer Out at 1 Gbps (GB) - Zone 3D11</v>
      </c>
      <c r="B7171">
        <v>11</v>
      </c>
      <c r="C7171" t="s">
        <v>4431</v>
      </c>
      <c r="D7171" t="s">
        <v>183</v>
      </c>
      <c r="E7171">
        <v>999999</v>
      </c>
      <c r="F7171" t="s">
        <v>841</v>
      </c>
      <c r="G7171" s="784" t="s">
        <v>4431</v>
      </c>
      <c r="H7171" s="784" t="s">
        <v>4431</v>
      </c>
      <c r="I7171" s="784" t="s">
        <v>4431</v>
      </c>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1MOSP11</v>
      </c>
      <c r="B7172">
        <v>11</v>
      </c>
      <c r="C7172" t="s">
        <v>4431</v>
      </c>
      <c r="D7172" t="s">
        <v>627</v>
      </c>
      <c r="E7172">
        <v>999999</v>
      </c>
      <c r="F7172" t="s">
        <v>855</v>
      </c>
      <c r="G7172" s="784" t="s">
        <v>4431</v>
      </c>
      <c r="H7172" s="784" t="s">
        <v>4431</v>
      </c>
      <c r="I7172" s="784" t="s">
        <v>4431</v>
      </c>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1A11</v>
      </c>
      <c r="B7173">
        <v>11</v>
      </c>
      <c r="C7173" t="s">
        <v>4431</v>
      </c>
      <c r="D7173" t="s">
        <v>181</v>
      </c>
      <c r="E7173">
        <v>999999</v>
      </c>
      <c r="F7173" t="s">
        <v>855</v>
      </c>
      <c r="G7173" s="784" t="s">
        <v>4431</v>
      </c>
      <c r="H7173" s="784" t="s">
        <v>4431</v>
      </c>
      <c r="I7173" s="784" t="s">
        <v>4431</v>
      </c>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1B11</v>
      </c>
      <c r="B7174">
        <v>11</v>
      </c>
      <c r="C7174" t="s">
        <v>4431</v>
      </c>
      <c r="D7174" t="s">
        <v>182</v>
      </c>
      <c r="E7174">
        <v>999999</v>
      </c>
      <c r="F7174" t="s">
        <v>855</v>
      </c>
      <c r="G7174" s="784" t="s">
        <v>4431</v>
      </c>
      <c r="H7174" s="784" t="s">
        <v>4431</v>
      </c>
      <c r="I7174" s="784" t="s">
        <v>4431</v>
      </c>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1C11</v>
      </c>
      <c r="B7175">
        <v>11</v>
      </c>
      <c r="C7175" t="s">
        <v>4431</v>
      </c>
      <c r="D7175" t="s">
        <v>184</v>
      </c>
      <c r="E7175">
        <v>999999</v>
      </c>
      <c r="F7175" t="s">
        <v>855</v>
      </c>
      <c r="G7175" s="784" t="s">
        <v>4431</v>
      </c>
      <c r="H7175" s="784" t="s">
        <v>4431</v>
      </c>
      <c r="I7175" s="784" t="s">
        <v>4431</v>
      </c>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1D11</v>
      </c>
      <c r="B7176">
        <v>11</v>
      </c>
      <c r="C7176" t="s">
        <v>4431</v>
      </c>
      <c r="D7176" t="s">
        <v>183</v>
      </c>
      <c r="E7176">
        <v>999999</v>
      </c>
      <c r="F7176" t="s">
        <v>855</v>
      </c>
      <c r="G7176" s="784" t="s">
        <v>4431</v>
      </c>
      <c r="H7176" s="784" t="s">
        <v>4431</v>
      </c>
      <c r="I7176" s="784" t="s">
        <v>4431</v>
      </c>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1MOSP12</v>
      </c>
      <c r="B7177">
        <v>12</v>
      </c>
      <c r="C7177" t="s">
        <v>4431</v>
      </c>
      <c r="D7177" t="s">
        <v>627</v>
      </c>
      <c r="E7177">
        <v>999999</v>
      </c>
      <c r="F7177" t="s">
        <v>855</v>
      </c>
      <c r="G7177" s="784" t="s">
        <v>4431</v>
      </c>
      <c r="H7177" s="784" t="s">
        <v>4431</v>
      </c>
      <c r="I7177" s="784" t="s">
        <v>4431</v>
      </c>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1A12</v>
      </c>
      <c r="B7178">
        <v>12</v>
      </c>
      <c r="C7178" t="s">
        <v>4431</v>
      </c>
      <c r="D7178" t="s">
        <v>181</v>
      </c>
      <c r="E7178">
        <v>999999</v>
      </c>
      <c r="F7178" t="s">
        <v>855</v>
      </c>
      <c r="G7178" s="784" t="s">
        <v>4431</v>
      </c>
      <c r="H7178" s="784" t="s">
        <v>4431</v>
      </c>
      <c r="I7178" s="784" t="s">
        <v>4431</v>
      </c>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1B12</v>
      </c>
      <c r="B7179">
        <v>12</v>
      </c>
      <c r="C7179" t="s">
        <v>4431</v>
      </c>
      <c r="D7179" t="s">
        <v>182</v>
      </c>
      <c r="E7179">
        <v>999999</v>
      </c>
      <c r="F7179" t="s">
        <v>855</v>
      </c>
      <c r="G7179" s="784" t="s">
        <v>4431</v>
      </c>
      <c r="H7179" s="784" t="s">
        <v>4431</v>
      </c>
      <c r="I7179" s="784" t="s">
        <v>4431</v>
      </c>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1C12</v>
      </c>
      <c r="B7180">
        <v>12</v>
      </c>
      <c r="C7180" t="s">
        <v>4431</v>
      </c>
      <c r="D7180" t="s">
        <v>184</v>
      </c>
      <c r="E7180">
        <v>999999</v>
      </c>
      <c r="F7180" t="s">
        <v>855</v>
      </c>
      <c r="G7180" s="784" t="s">
        <v>4431</v>
      </c>
      <c r="H7180" s="784" t="s">
        <v>4431</v>
      </c>
      <c r="I7180" s="784" t="s">
        <v>4431</v>
      </c>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1D12</v>
      </c>
      <c r="B7181">
        <v>12</v>
      </c>
      <c r="C7181" t="s">
        <v>4431</v>
      </c>
      <c r="D7181" t="s">
        <v>183</v>
      </c>
      <c r="E7181">
        <v>999999</v>
      </c>
      <c r="F7181" t="s">
        <v>855</v>
      </c>
      <c r="G7181" s="784" t="s">
        <v>4431</v>
      </c>
      <c r="H7181" s="784" t="s">
        <v>4431</v>
      </c>
      <c r="I7181" s="784" t="s">
        <v>4431</v>
      </c>
    </row>
    <row r="7182" spans="1:9" hidden="1">
      <c r="A7182" t="str">
        <f>Table_wabobpsvr_AzureCalc_AzureCalcRateCard[[#This Row],[ServiceName]]&amp;Table_wabobpsvr_AzureCalc_AzureCalcRateCard[[#This Row],[Price_Level]]&amp;Table_wabobpsvr_AzureCalc_AzureCalcRateCard[[#This Row],[Region]]</f>
        <v>Basic Overage Session HoursA16</v>
      </c>
      <c r="B7182">
        <v>16</v>
      </c>
      <c r="C7182" t="s">
        <v>4431</v>
      </c>
      <c r="D7182" t="s">
        <v>181</v>
      </c>
      <c r="E7182">
        <v>999999</v>
      </c>
      <c r="F7182" t="s">
        <v>3299</v>
      </c>
      <c r="G7182" s="784" t="s">
        <v>4431</v>
      </c>
      <c r="H7182" s="784" t="s">
        <v>4431</v>
      </c>
      <c r="I7182" s="784" t="s">
        <v>4431</v>
      </c>
    </row>
    <row r="7183" spans="1:9" hidden="1">
      <c r="A7183" t="str">
        <f>Table_wabobpsvr_AzureCalc_AzureCalcRateCard[[#This Row],[ServiceName]]&amp;Table_wabobpsvr_AzureCalc_AzureCalcRateCard[[#This Row],[Price_Level]]&amp;Table_wabobpsvr_AzureCalc_AzureCalcRateCard[[#This Row],[Region]]</f>
        <v>Basic Overage Session HoursB16</v>
      </c>
      <c r="B7183">
        <v>16</v>
      </c>
      <c r="C7183" t="s">
        <v>4431</v>
      </c>
      <c r="D7183" t="s">
        <v>182</v>
      </c>
      <c r="E7183">
        <v>999999</v>
      </c>
      <c r="F7183" t="s">
        <v>3299</v>
      </c>
      <c r="G7183" s="784" t="s">
        <v>4431</v>
      </c>
      <c r="H7183" s="784" t="s">
        <v>4431</v>
      </c>
      <c r="I7183" s="784" t="s">
        <v>4431</v>
      </c>
    </row>
    <row r="7184" spans="1:9" hidden="1">
      <c r="A7184" t="str">
        <f>Table_wabobpsvr_AzureCalc_AzureCalcRateCard[[#This Row],[ServiceName]]&amp;Table_wabobpsvr_AzureCalc_AzureCalcRateCard[[#This Row],[Price_Level]]&amp;Table_wabobpsvr_AzureCalc_AzureCalcRateCard[[#This Row],[Region]]</f>
        <v>Basic Overage Session HoursC16</v>
      </c>
      <c r="B7184">
        <v>16</v>
      </c>
      <c r="C7184" t="s">
        <v>4431</v>
      </c>
      <c r="D7184" t="s">
        <v>184</v>
      </c>
      <c r="E7184">
        <v>999999</v>
      </c>
      <c r="F7184" t="s">
        <v>3299</v>
      </c>
      <c r="G7184" s="784" t="s">
        <v>4431</v>
      </c>
      <c r="H7184" s="784" t="s">
        <v>4431</v>
      </c>
      <c r="I7184" s="784" t="s">
        <v>4431</v>
      </c>
    </row>
    <row r="7185" spans="1:9" hidden="1">
      <c r="A7185" t="str">
        <f>Table_wabobpsvr_AzureCalc_AzureCalcRateCard[[#This Row],[ServiceName]]&amp;Table_wabobpsvr_AzureCalc_AzureCalcRateCard[[#This Row],[Price_Level]]&amp;Table_wabobpsvr_AzureCalc_AzureCalcRateCard[[#This Row],[Region]]</f>
        <v>Basic Overage Session HoursD16</v>
      </c>
      <c r="B7185">
        <v>16</v>
      </c>
      <c r="C7185" t="s">
        <v>4431</v>
      </c>
      <c r="D7185" t="s">
        <v>183</v>
      </c>
      <c r="E7185">
        <v>999999</v>
      </c>
      <c r="F7185" t="s">
        <v>3299</v>
      </c>
      <c r="G7185" s="784" t="s">
        <v>4431</v>
      </c>
      <c r="H7185" s="784" t="s">
        <v>4431</v>
      </c>
      <c r="I7185" s="784" t="s">
        <v>4431</v>
      </c>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2MOSP12</v>
      </c>
      <c r="B7186">
        <v>12</v>
      </c>
      <c r="C7186" t="s">
        <v>4431</v>
      </c>
      <c r="D7186" t="s">
        <v>627</v>
      </c>
      <c r="E7186">
        <v>999999</v>
      </c>
      <c r="F7186" t="s">
        <v>856</v>
      </c>
      <c r="G7186" s="784" t="s">
        <v>4431</v>
      </c>
      <c r="H7186" s="784" t="s">
        <v>4431</v>
      </c>
      <c r="I7186" s="784" t="s">
        <v>4431</v>
      </c>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2A12</v>
      </c>
      <c r="B7187" s="784">
        <v>12</v>
      </c>
      <c r="C7187" s="784" t="s">
        <v>4431</v>
      </c>
      <c r="D7187" s="784" t="s">
        <v>181</v>
      </c>
      <c r="E7187" s="784">
        <v>999999</v>
      </c>
      <c r="F7187" s="784" t="s">
        <v>856</v>
      </c>
      <c r="G7187" s="784" t="s">
        <v>4431</v>
      </c>
      <c r="H7187" s="784" t="s">
        <v>4431</v>
      </c>
      <c r="I7187" s="784" t="s">
        <v>4431</v>
      </c>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2B12</v>
      </c>
      <c r="B7188">
        <v>12</v>
      </c>
      <c r="C7188" t="s">
        <v>4431</v>
      </c>
      <c r="D7188" t="s">
        <v>182</v>
      </c>
      <c r="E7188">
        <v>999999</v>
      </c>
      <c r="F7188" t="s">
        <v>856</v>
      </c>
      <c r="G7188" s="784" t="s">
        <v>4431</v>
      </c>
      <c r="H7188" s="784" t="s">
        <v>4431</v>
      </c>
      <c r="I7188" s="784" t="s">
        <v>4431</v>
      </c>
    </row>
    <row r="7189" spans="1:9" hidden="1">
      <c r="A7189" t="str">
        <f>Table_wabobpsvr_AzureCalc_AzureCalcRateCard[[#This Row],[ServiceName]]&amp;Table_wabobpsvr_AzureCalc_AzureCalcRateCard[[#This Row],[Price_Level]]&amp;Table_wabobpsvr_AzureCalc_AzureCalcRateCard[[#This Row],[Region]]</f>
        <v>ExpressRoute (IXP) Data Transfer Out at 10 Gbps (GB) - Zone 2C12</v>
      </c>
      <c r="B7189">
        <v>12</v>
      </c>
      <c r="C7189" t="s">
        <v>4431</v>
      </c>
      <c r="D7189" t="s">
        <v>184</v>
      </c>
      <c r="E7189">
        <v>999999</v>
      </c>
      <c r="F7189" t="s">
        <v>856</v>
      </c>
      <c r="G7189" s="784" t="s">
        <v>4431</v>
      </c>
      <c r="H7189" s="784" t="s">
        <v>4431</v>
      </c>
      <c r="I7189" s="784" t="s">
        <v>4431</v>
      </c>
    </row>
    <row r="7190" spans="1:9" hidden="1">
      <c r="A7190" t="str">
        <f>Table_wabobpsvr_AzureCalc_AzureCalcRateCard[[#This Row],[ServiceName]]&amp;Table_wabobpsvr_AzureCalc_AzureCalcRateCard[[#This Row],[Price_Level]]&amp;Table_wabobpsvr_AzureCalc_AzureCalcRateCard[[#This Row],[Region]]</f>
        <v>ExpressRoute (IXP) Data Transfer Out at 10 Gbps (GB) - Zone 2D12</v>
      </c>
      <c r="B7190">
        <v>12</v>
      </c>
      <c r="C7190" t="s">
        <v>4431</v>
      </c>
      <c r="D7190" t="s">
        <v>183</v>
      </c>
      <c r="E7190">
        <v>999999</v>
      </c>
      <c r="F7190" t="s">
        <v>856</v>
      </c>
      <c r="G7190" s="784" t="s">
        <v>4431</v>
      </c>
      <c r="H7190" s="784" t="s">
        <v>4431</v>
      </c>
      <c r="I7190" s="784" t="s">
        <v>4431</v>
      </c>
    </row>
    <row r="7191" spans="1:9" hidden="1">
      <c r="A7191" s="784" t="str">
        <f>Table_wabobpsvr_AzureCalc_AzureCalcRateCard[[#This Row],[ServiceName]]&amp;Table_wabobpsvr_AzureCalc_AzureCalcRateCard[[#This Row],[Price_Level]]&amp;Table_wabobpsvr_AzureCalc_AzureCalcRateCard[[#This Row],[Region]]</f>
        <v>ExpressRoute (IXP) Data Transfer Out at 10 Gbps (GB) - Zone 2MOSP11</v>
      </c>
      <c r="B7191" s="784">
        <v>11</v>
      </c>
      <c r="C7191" s="784" t="s">
        <v>4431</v>
      </c>
      <c r="D7191" s="784" t="s">
        <v>627</v>
      </c>
      <c r="E7191" s="784">
        <v>999999</v>
      </c>
      <c r="F7191" s="784" t="s">
        <v>856</v>
      </c>
      <c r="G7191" s="784" t="s">
        <v>4431</v>
      </c>
      <c r="H7191" s="784" t="s">
        <v>4431</v>
      </c>
      <c r="I7191" s="784" t="s">
        <v>4431</v>
      </c>
    </row>
    <row r="7192" spans="1:9" hidden="1">
      <c r="A7192" s="784" t="str">
        <f>Table_wabobpsvr_AzureCalc_AzureCalcRateCard[[#This Row],[ServiceName]]&amp;Table_wabobpsvr_AzureCalc_AzureCalcRateCard[[#This Row],[Price_Level]]&amp;Table_wabobpsvr_AzureCalc_AzureCalcRateCard[[#This Row],[Region]]</f>
        <v>ExpressRoute (IXP) Data Transfer Out at 10 Gbps (GB) - Zone 2A11</v>
      </c>
      <c r="B7192" s="784">
        <v>11</v>
      </c>
      <c r="C7192" s="784" t="s">
        <v>4431</v>
      </c>
      <c r="D7192" s="784" t="s">
        <v>181</v>
      </c>
      <c r="E7192" s="784">
        <v>999999</v>
      </c>
      <c r="F7192" s="784" t="s">
        <v>856</v>
      </c>
      <c r="G7192" s="784" t="s">
        <v>4431</v>
      </c>
      <c r="H7192" s="784" t="s">
        <v>4431</v>
      </c>
      <c r="I7192" s="784" t="s">
        <v>4431</v>
      </c>
    </row>
    <row r="7193" spans="1:9" hidden="1">
      <c r="A7193" s="784" t="str">
        <f>Table_wabobpsvr_AzureCalc_AzureCalcRateCard[[#This Row],[ServiceName]]&amp;Table_wabobpsvr_AzureCalc_AzureCalcRateCard[[#This Row],[Price_Level]]&amp;Table_wabobpsvr_AzureCalc_AzureCalcRateCard[[#This Row],[Region]]</f>
        <v>ExpressRoute (IXP) Data Transfer Out at 10 Gbps (GB) - Zone 2B11</v>
      </c>
      <c r="B7193" s="784">
        <v>11</v>
      </c>
      <c r="C7193" s="784" t="s">
        <v>4431</v>
      </c>
      <c r="D7193" s="784" t="s">
        <v>182</v>
      </c>
      <c r="E7193" s="784">
        <v>999999</v>
      </c>
      <c r="F7193" s="784" t="s">
        <v>856</v>
      </c>
      <c r="G7193" s="784" t="s">
        <v>4431</v>
      </c>
      <c r="H7193" s="784" t="s">
        <v>4431</v>
      </c>
      <c r="I7193" s="784" t="s">
        <v>4431</v>
      </c>
    </row>
    <row r="7194" spans="1:9" hidden="1">
      <c r="A7194" s="784" t="str">
        <f>Table_wabobpsvr_AzureCalc_AzureCalcRateCard[[#This Row],[ServiceName]]&amp;Table_wabobpsvr_AzureCalc_AzureCalcRateCard[[#This Row],[Price_Level]]&amp;Table_wabobpsvr_AzureCalc_AzureCalcRateCard[[#This Row],[Region]]</f>
        <v>ExpressRoute (IXP) Data Transfer Out at 10 Gbps (GB) - Zone 2C11</v>
      </c>
      <c r="B7194" s="784">
        <v>11</v>
      </c>
      <c r="C7194" s="784" t="s">
        <v>4431</v>
      </c>
      <c r="D7194" s="784" t="s">
        <v>184</v>
      </c>
      <c r="E7194" s="784">
        <v>999999</v>
      </c>
      <c r="F7194" s="784" t="s">
        <v>856</v>
      </c>
      <c r="G7194" s="784" t="s">
        <v>4431</v>
      </c>
      <c r="H7194" s="784" t="s">
        <v>4431</v>
      </c>
      <c r="I7194" s="784" t="s">
        <v>4431</v>
      </c>
    </row>
    <row r="7195" spans="1:9" hidden="1">
      <c r="A7195" s="784" t="str">
        <f>Table_wabobpsvr_AzureCalc_AzureCalcRateCard[[#This Row],[ServiceName]]&amp;Table_wabobpsvr_AzureCalc_AzureCalcRateCard[[#This Row],[Price_Level]]&amp;Table_wabobpsvr_AzureCalc_AzureCalcRateCard[[#This Row],[Region]]</f>
        <v>ExpressRoute (IXP) Data Transfer Out at 10 Gbps (GB) - Zone 2D11</v>
      </c>
      <c r="B7195" s="784">
        <v>11</v>
      </c>
      <c r="C7195" s="784" t="s">
        <v>4431</v>
      </c>
      <c r="D7195" s="784" t="s">
        <v>183</v>
      </c>
      <c r="E7195" s="784">
        <v>999999</v>
      </c>
      <c r="F7195" s="784" t="s">
        <v>856</v>
      </c>
      <c r="G7195" s="784" t="s">
        <v>4431</v>
      </c>
      <c r="H7195" s="784" t="s">
        <v>4431</v>
      </c>
      <c r="I7195" s="784" t="s">
        <v>4431</v>
      </c>
    </row>
    <row r="7196" spans="1:9" hidden="1">
      <c r="A7196" s="784" t="str">
        <f>Table_wabobpsvr_AzureCalc_AzureCalcRateCard[[#This Row],[ServiceName]]&amp;Table_wabobpsvr_AzureCalc_AzureCalcRateCard[[#This Row],[Price_Level]]&amp;Table_wabobpsvr_AzureCalc_AzureCalcRateCard[[#This Row],[Region]]</f>
        <v>ExpressRoute (IXP) Data Transfer Out at 10 Gbps (GB) - Zone 3MOSP11</v>
      </c>
      <c r="B7196" s="784">
        <v>11</v>
      </c>
      <c r="C7196" s="784" t="s">
        <v>4431</v>
      </c>
      <c r="D7196" s="784" t="s">
        <v>627</v>
      </c>
      <c r="E7196" s="784">
        <v>999999</v>
      </c>
      <c r="F7196" s="784" t="s">
        <v>854</v>
      </c>
      <c r="G7196" s="784" t="s">
        <v>4431</v>
      </c>
      <c r="H7196" s="784" t="s">
        <v>4431</v>
      </c>
      <c r="I7196" s="784" t="s">
        <v>4431</v>
      </c>
    </row>
    <row r="7197" spans="1:9" hidden="1">
      <c r="A7197" t="str">
        <f>Table_wabobpsvr_AzureCalc_AzureCalcRateCard[[#This Row],[ServiceName]]&amp;Table_wabobpsvr_AzureCalc_AzureCalcRateCard[[#This Row],[Price_Level]]&amp;Table_wabobpsvr_AzureCalc_AzureCalcRateCard[[#This Row],[Region]]</f>
        <v>ExpressRoute (IXP) Data Transfer Out at 10 Gbps (GB) - Zone 3A11</v>
      </c>
      <c r="B7197">
        <v>11</v>
      </c>
      <c r="C7197" t="s">
        <v>4431</v>
      </c>
      <c r="D7197" t="s">
        <v>181</v>
      </c>
      <c r="E7197">
        <v>999999</v>
      </c>
      <c r="F7197" t="s">
        <v>854</v>
      </c>
      <c r="G7197" s="784" t="s">
        <v>4431</v>
      </c>
      <c r="H7197" s="784" t="s">
        <v>4431</v>
      </c>
      <c r="I7197" s="784" t="s">
        <v>4431</v>
      </c>
    </row>
    <row r="7198" spans="1:9" hidden="1">
      <c r="A7198" s="784" t="str">
        <f>Table_wabobpsvr_AzureCalc_AzureCalcRateCard[[#This Row],[ServiceName]]&amp;Table_wabobpsvr_AzureCalc_AzureCalcRateCard[[#This Row],[Price_Level]]&amp;Table_wabobpsvr_AzureCalc_AzureCalcRateCard[[#This Row],[Region]]</f>
        <v>ExpressRoute (IXP) Data Transfer Out at 10 Gbps (GB) - Zone 3B11</v>
      </c>
      <c r="B7198" s="784">
        <v>11</v>
      </c>
      <c r="C7198" s="784" t="s">
        <v>4431</v>
      </c>
      <c r="D7198" s="784" t="s">
        <v>182</v>
      </c>
      <c r="E7198" s="784">
        <v>999999</v>
      </c>
      <c r="F7198" s="784" t="s">
        <v>854</v>
      </c>
      <c r="G7198" s="784" t="s">
        <v>4431</v>
      </c>
      <c r="H7198" s="784" t="s">
        <v>4431</v>
      </c>
      <c r="I7198" s="784" t="s">
        <v>4431</v>
      </c>
    </row>
    <row r="7199" spans="1:9" hidden="1">
      <c r="A7199" t="str">
        <f>Table_wabobpsvr_AzureCalc_AzureCalcRateCard[[#This Row],[ServiceName]]&amp;Table_wabobpsvr_AzureCalc_AzureCalcRateCard[[#This Row],[Price_Level]]&amp;Table_wabobpsvr_AzureCalc_AzureCalcRateCard[[#This Row],[Region]]</f>
        <v>ExpressRoute (IXP) Data Transfer Out at 10 Gbps (GB) - Zone 3C11</v>
      </c>
      <c r="B7199">
        <v>11</v>
      </c>
      <c r="C7199" t="s">
        <v>4431</v>
      </c>
      <c r="D7199" t="s">
        <v>184</v>
      </c>
      <c r="E7199">
        <v>999999</v>
      </c>
      <c r="F7199" t="s">
        <v>854</v>
      </c>
      <c r="G7199" s="784" t="s">
        <v>4431</v>
      </c>
      <c r="H7199" s="784" t="s">
        <v>4431</v>
      </c>
      <c r="I7199" s="784" t="s">
        <v>4431</v>
      </c>
    </row>
    <row r="7200" spans="1:9" hidden="1">
      <c r="A7200" s="784" t="str">
        <f>Table_wabobpsvr_AzureCalc_AzureCalcRateCard[[#This Row],[ServiceName]]&amp;Table_wabobpsvr_AzureCalc_AzureCalcRateCard[[#This Row],[Price_Level]]&amp;Table_wabobpsvr_AzureCalc_AzureCalcRateCard[[#This Row],[Region]]</f>
        <v>ExpressRoute (IXP) Data Transfer Out at 10 Gbps (GB) - Zone 3D11</v>
      </c>
      <c r="B7200" s="784">
        <v>11</v>
      </c>
      <c r="C7200" s="784" t="s">
        <v>4431</v>
      </c>
      <c r="D7200" s="784" t="s">
        <v>183</v>
      </c>
      <c r="E7200" s="784">
        <v>999999</v>
      </c>
      <c r="F7200" s="784" t="s">
        <v>854</v>
      </c>
      <c r="G7200" s="784" t="s">
        <v>4431</v>
      </c>
      <c r="H7200" s="784" t="s">
        <v>4431</v>
      </c>
      <c r="I7200" s="784" t="s">
        <v>4431</v>
      </c>
    </row>
    <row r="7201" spans="1:9" hidden="1">
      <c r="A7201" t="str">
        <f>Table_wabobpsvr_AzureCalc_AzureCalcRateCard[[#This Row],[ServiceName]]&amp;Table_wabobpsvr_AzureCalc_AzureCalcRateCard[[#This Row],[Price_Level]]&amp;Table_wabobpsvr_AzureCalc_AzureCalcRateCard[[#This Row],[Region]]</f>
        <v>ExpressRoute (IXP) Data Transfer Out at 10 Gbps (GB) - Zone 3MOSP12</v>
      </c>
      <c r="B7201">
        <v>12</v>
      </c>
      <c r="C7201" t="s">
        <v>4431</v>
      </c>
      <c r="D7201" t="s">
        <v>627</v>
      </c>
      <c r="E7201">
        <v>999999</v>
      </c>
      <c r="F7201" t="s">
        <v>854</v>
      </c>
      <c r="G7201" s="784" t="s">
        <v>4431</v>
      </c>
      <c r="H7201" s="784" t="s">
        <v>4431</v>
      </c>
      <c r="I7201" s="784" t="s">
        <v>4431</v>
      </c>
    </row>
    <row r="7202" spans="1:9" hidden="1">
      <c r="A7202" t="str">
        <f>Table_wabobpsvr_AzureCalc_AzureCalcRateCard[[#This Row],[ServiceName]]&amp;Table_wabobpsvr_AzureCalc_AzureCalcRateCard[[#This Row],[Price_Level]]&amp;Table_wabobpsvr_AzureCalc_AzureCalcRateCard[[#This Row],[Region]]</f>
        <v>ExpressRoute (IXP) Data Transfer Out at 10 Gbps (GB) - Zone 3A12</v>
      </c>
      <c r="B7202">
        <v>12</v>
      </c>
      <c r="C7202" t="s">
        <v>4431</v>
      </c>
      <c r="D7202" t="s">
        <v>181</v>
      </c>
      <c r="E7202">
        <v>999999</v>
      </c>
      <c r="F7202" t="s">
        <v>854</v>
      </c>
      <c r="G7202" s="784" t="s">
        <v>4431</v>
      </c>
      <c r="H7202" s="784" t="s">
        <v>4431</v>
      </c>
      <c r="I7202" s="784" t="s">
        <v>4431</v>
      </c>
    </row>
    <row r="7203" spans="1:9" hidden="1">
      <c r="A7203" t="str">
        <f>Table_wabobpsvr_AzureCalc_AzureCalcRateCard[[#This Row],[ServiceName]]&amp;Table_wabobpsvr_AzureCalc_AzureCalcRateCard[[#This Row],[Price_Level]]&amp;Table_wabobpsvr_AzureCalc_AzureCalcRateCard[[#This Row],[Region]]</f>
        <v>ExpressRoute (IXP) Data Transfer Out at 10 Gbps (GB) - Zone 3B12</v>
      </c>
      <c r="B7203">
        <v>12</v>
      </c>
      <c r="C7203" t="s">
        <v>4431</v>
      </c>
      <c r="D7203" t="s">
        <v>182</v>
      </c>
      <c r="E7203">
        <v>999999</v>
      </c>
      <c r="F7203" t="s">
        <v>854</v>
      </c>
      <c r="G7203" s="784" t="s">
        <v>4431</v>
      </c>
      <c r="H7203" s="784" t="s">
        <v>4431</v>
      </c>
      <c r="I7203" s="784" t="s">
        <v>4431</v>
      </c>
    </row>
    <row r="7204" spans="1:9" hidden="1">
      <c r="A7204" s="784" t="str">
        <f>Table_wabobpsvr_AzureCalc_AzureCalcRateCard[[#This Row],[ServiceName]]&amp;Table_wabobpsvr_AzureCalc_AzureCalcRateCard[[#This Row],[Price_Level]]&amp;Table_wabobpsvr_AzureCalc_AzureCalcRateCard[[#This Row],[Region]]</f>
        <v>ExpressRoute (IXP) Data Transfer Out at 10 Gbps (GB) - Zone 3C12</v>
      </c>
      <c r="B7204" s="784">
        <v>12</v>
      </c>
      <c r="C7204" s="784" t="s">
        <v>4431</v>
      </c>
      <c r="D7204" s="784" t="s">
        <v>184</v>
      </c>
      <c r="E7204" s="784">
        <v>999999</v>
      </c>
      <c r="F7204" s="784" t="s">
        <v>854</v>
      </c>
      <c r="G7204" s="784" t="s">
        <v>4431</v>
      </c>
      <c r="H7204" s="784" t="s">
        <v>4431</v>
      </c>
      <c r="I7204" s="784" t="s">
        <v>4431</v>
      </c>
    </row>
    <row r="7205" spans="1:9" hidden="1">
      <c r="A7205" t="str">
        <f>Table_wabobpsvr_AzureCalc_AzureCalcRateCard[[#This Row],[ServiceName]]&amp;Table_wabobpsvr_AzureCalc_AzureCalcRateCard[[#This Row],[Price_Level]]&amp;Table_wabobpsvr_AzureCalc_AzureCalcRateCard[[#This Row],[Region]]</f>
        <v>ExpressRoute (IXP) Data Transfer Out at 10 Gbps (GB) - Zone 3D12</v>
      </c>
      <c r="B7205">
        <v>12</v>
      </c>
      <c r="C7205" t="s">
        <v>4431</v>
      </c>
      <c r="D7205" t="s">
        <v>183</v>
      </c>
      <c r="E7205">
        <v>999999</v>
      </c>
      <c r="F7205" t="s">
        <v>854</v>
      </c>
      <c r="G7205" s="784" t="s">
        <v>4431</v>
      </c>
      <c r="H7205" s="784" t="s">
        <v>4431</v>
      </c>
      <c r="I7205" s="784" t="s">
        <v>4431</v>
      </c>
    </row>
    <row r="7206" spans="1:9" hidden="1">
      <c r="A7206" s="784" t="str">
        <f>Table_wabobpsvr_AzureCalc_AzureCalcRateCard[[#This Row],[ServiceName]]&amp;Table_wabobpsvr_AzureCalc_AzureCalcRateCard[[#This Row],[Price_Level]]&amp;Table_wabobpsvr_AzureCalc_AzureCalcRateCard[[#This Row],[Region]]</f>
        <v>SQL DB Basic Database HoursC12</v>
      </c>
      <c r="B7206" s="784">
        <v>12</v>
      </c>
      <c r="C7206" s="784" t="s">
        <v>701</v>
      </c>
      <c r="D7206" s="784" t="s">
        <v>184</v>
      </c>
      <c r="E7206" s="784">
        <v>7.0980000000000001E-3</v>
      </c>
      <c r="F7206" s="784" t="s">
        <v>1079</v>
      </c>
      <c r="G7206" s="784" t="s">
        <v>1878</v>
      </c>
      <c r="H7206" s="784" t="s">
        <v>3336</v>
      </c>
      <c r="I7206" s="784" t="s">
        <v>6016</v>
      </c>
    </row>
    <row r="7207" spans="1:9" hidden="1">
      <c r="A7207" s="784" t="str">
        <f>Table_wabobpsvr_AzureCalc_AzureCalcRateCard[[#This Row],[ServiceName]]&amp;Table_wabobpsvr_AzureCalc_AzureCalcRateCard[[#This Row],[Price_Level]]&amp;Table_wabobpsvr_AzureCalc_AzureCalcRateCard[[#This Row],[Region]]</f>
        <v>SQL Database Web - Tier 3C14</v>
      </c>
      <c r="B7207" s="784">
        <v>14</v>
      </c>
      <c r="C7207" s="784" t="s">
        <v>4431</v>
      </c>
      <c r="D7207" s="784" t="s">
        <v>184</v>
      </c>
      <c r="E7207" s="784">
        <v>999999</v>
      </c>
      <c r="F7207" s="784" t="s">
        <v>986</v>
      </c>
      <c r="G7207" s="784" t="s">
        <v>4431</v>
      </c>
      <c r="H7207" s="784" t="s">
        <v>4431</v>
      </c>
      <c r="I7207" s="784" t="s">
        <v>4431</v>
      </c>
    </row>
    <row r="7208" spans="1:9" hidden="1">
      <c r="A7208" s="784" t="str">
        <f>Table_wabobpsvr_AzureCalc_AzureCalcRateCard[[#This Row],[ServiceName]]&amp;Table_wabobpsvr_AzureCalc_AzureCalcRateCard[[#This Row],[Price_Level]]&amp;Table_wabobpsvr_AzureCalc_AzureCalcRateCard[[#This Row],[Region]]</f>
        <v>SQL DB Basic Database HoursD12</v>
      </c>
      <c r="B7208" s="784">
        <v>12</v>
      </c>
      <c r="C7208" s="784" t="s">
        <v>701</v>
      </c>
      <c r="D7208" s="784" t="s">
        <v>183</v>
      </c>
      <c r="E7208" s="784">
        <v>6.8640000000000003E-3</v>
      </c>
      <c r="F7208" s="784" t="s">
        <v>1079</v>
      </c>
      <c r="G7208" s="784" t="s">
        <v>1878</v>
      </c>
      <c r="H7208" s="784" t="s">
        <v>3336</v>
      </c>
      <c r="I7208" s="784" t="s">
        <v>6016</v>
      </c>
    </row>
    <row r="7209" spans="1:9" hidden="1">
      <c r="A7209" s="784" t="str">
        <f>Table_wabobpsvr_AzureCalc_AzureCalcRateCard[[#This Row],[ServiceName]]&amp;Table_wabobpsvr_AzureCalc_AzureCalcRateCard[[#This Row],[Price_Level]]&amp;Table_wabobpsvr_AzureCalc_AzureCalcRateCard[[#This Row],[Region]]</f>
        <v>SQL DB Basic Database HoursMOSP14</v>
      </c>
      <c r="B7209" s="784">
        <v>14</v>
      </c>
      <c r="C7209" s="784" t="s">
        <v>701</v>
      </c>
      <c r="D7209" s="784" t="s">
        <v>627</v>
      </c>
      <c r="E7209" s="784">
        <v>999999</v>
      </c>
      <c r="F7209" s="784" t="s">
        <v>1079</v>
      </c>
      <c r="G7209" s="784" t="s">
        <v>4431</v>
      </c>
      <c r="H7209" s="784" t="s">
        <v>4431</v>
      </c>
      <c r="I7209" s="784" t="s">
        <v>6017</v>
      </c>
    </row>
    <row r="7210" spans="1:9" hidden="1">
      <c r="A7210" s="784" t="str">
        <f>Table_wabobpsvr_AzureCalc_AzureCalcRateCard[[#This Row],[ServiceName]]&amp;Table_wabobpsvr_AzureCalc_AzureCalcRateCard[[#This Row],[Price_Level]]&amp;Table_wabobpsvr_AzureCalc_AzureCalcRateCard[[#This Row],[Region]]</f>
        <v>SQL DB Basic Database HoursA14</v>
      </c>
      <c r="B7210" s="784">
        <v>14</v>
      </c>
      <c r="C7210" s="784" t="s">
        <v>701</v>
      </c>
      <c r="D7210" s="784" t="s">
        <v>181</v>
      </c>
      <c r="E7210" s="784">
        <v>8.0833329999999998E-3</v>
      </c>
      <c r="F7210" s="784" t="s">
        <v>1079</v>
      </c>
      <c r="G7210" s="784" t="s">
        <v>3337</v>
      </c>
      <c r="H7210" s="784" t="s">
        <v>3338</v>
      </c>
      <c r="I7210" s="784" t="s">
        <v>6017</v>
      </c>
    </row>
    <row r="7211" spans="1:9" hidden="1">
      <c r="A7211" s="784" t="str">
        <f>Table_wabobpsvr_AzureCalc_AzureCalcRateCard[[#This Row],[ServiceName]]&amp;Table_wabobpsvr_AzureCalc_AzureCalcRateCard[[#This Row],[Price_Level]]&amp;Table_wabobpsvr_AzureCalc_AzureCalcRateCard[[#This Row],[Region]]</f>
        <v>SQL DB Basic Database HoursB14</v>
      </c>
      <c r="B7211" s="784">
        <v>14</v>
      </c>
      <c r="C7211" s="784" t="s">
        <v>701</v>
      </c>
      <c r="D7211" s="784" t="s">
        <v>182</v>
      </c>
      <c r="E7211" s="784">
        <v>7.8333329999999996E-3</v>
      </c>
      <c r="F7211" s="784" t="s">
        <v>1079</v>
      </c>
      <c r="G7211" s="784" t="s">
        <v>3337</v>
      </c>
      <c r="H7211" s="784" t="s">
        <v>3338</v>
      </c>
      <c r="I7211" s="784" t="s">
        <v>6017</v>
      </c>
    </row>
    <row r="7212" spans="1:9" hidden="1">
      <c r="A7212" s="784" t="str">
        <f>Table_wabobpsvr_AzureCalc_AzureCalcRateCard[[#This Row],[ServiceName]]&amp;Table_wabobpsvr_AzureCalc_AzureCalcRateCard[[#This Row],[Price_Level]]&amp;Table_wabobpsvr_AzureCalc_AzureCalcRateCard[[#This Row],[Region]]</f>
        <v>SQL DB Basic Database HoursC14</v>
      </c>
      <c r="B7212" s="784">
        <v>14</v>
      </c>
      <c r="C7212" s="784" t="s">
        <v>701</v>
      </c>
      <c r="D7212" s="784" t="s">
        <v>184</v>
      </c>
      <c r="E7212" s="784">
        <v>7.5833330000000003E-3</v>
      </c>
      <c r="F7212" s="784" t="s">
        <v>1079</v>
      </c>
      <c r="G7212" s="784" t="s">
        <v>3337</v>
      </c>
      <c r="H7212" s="784" t="s">
        <v>3338</v>
      </c>
      <c r="I7212" s="784" t="s">
        <v>6017</v>
      </c>
    </row>
    <row r="7213" spans="1:9" hidden="1">
      <c r="A7213" s="784" t="str">
        <f>Table_wabobpsvr_AzureCalc_AzureCalcRateCard[[#This Row],[ServiceName]]&amp;Table_wabobpsvr_AzureCalc_AzureCalcRateCard[[#This Row],[Price_Level]]&amp;Table_wabobpsvr_AzureCalc_AzureCalcRateCard[[#This Row],[Region]]</f>
        <v>SQL DB Basic Database HoursD14</v>
      </c>
      <c r="B7213" s="784">
        <v>14</v>
      </c>
      <c r="C7213" s="784" t="s">
        <v>701</v>
      </c>
      <c r="D7213" s="784" t="s">
        <v>183</v>
      </c>
      <c r="E7213" s="784">
        <v>7.333333E-3</v>
      </c>
      <c r="F7213" s="784" t="s">
        <v>1079</v>
      </c>
      <c r="G7213" s="784" t="s">
        <v>3337</v>
      </c>
      <c r="H7213" s="784" t="s">
        <v>3338</v>
      </c>
      <c r="I7213" s="784" t="s">
        <v>6017</v>
      </c>
    </row>
    <row r="7214" spans="1:9" hidden="1">
      <c r="A7214" s="784" t="str">
        <f>Table_wabobpsvr_AzureCalc_AzureCalcRateCard[[#This Row],[ServiceName]]&amp;Table_wabobpsvr_AzureCalc_AzureCalcRateCard[[#This Row],[Price_Level]]&amp;Table_wabobpsvr_AzureCalc_AzureCalcRateCard[[#This Row],[Region]]</f>
        <v>SQL DB Premium P1 Database HoursMOSP</v>
      </c>
      <c r="B7214" s="784"/>
      <c r="C7214" s="784" t="s">
        <v>701</v>
      </c>
      <c r="D7214" s="784" t="s">
        <v>627</v>
      </c>
      <c r="E7214" s="784">
        <v>0.625</v>
      </c>
      <c r="F7214" s="784" t="s">
        <v>1080</v>
      </c>
      <c r="G7214" s="784" t="s">
        <v>4431</v>
      </c>
      <c r="H7214" s="784" t="s">
        <v>4431</v>
      </c>
      <c r="I7214" s="784" t="s">
        <v>6018</v>
      </c>
    </row>
    <row r="7215" spans="1:9" hidden="1">
      <c r="A7215" t="str">
        <f>Table_wabobpsvr_AzureCalc_AzureCalcRateCard[[#This Row],[ServiceName]]&amp;Table_wabobpsvr_AzureCalc_AzureCalcRateCard[[#This Row],[Price_Level]]&amp;Table_wabobpsvr_AzureCalc_AzureCalcRateCard[[#This Row],[Region]]</f>
        <v>SQL DB Premium P1 Database HoursA</v>
      </c>
      <c r="C7215" t="s">
        <v>701</v>
      </c>
      <c r="D7215" t="s">
        <v>181</v>
      </c>
      <c r="E7215">
        <v>0.60599999999999998</v>
      </c>
      <c r="F7215" t="s">
        <v>1080</v>
      </c>
      <c r="G7215" s="784" t="s">
        <v>1882</v>
      </c>
      <c r="H7215" s="784" t="s">
        <v>3293</v>
      </c>
      <c r="I7215" s="784" t="s">
        <v>6018</v>
      </c>
    </row>
    <row r="7216" spans="1:9" hidden="1">
      <c r="A7216" s="784" t="str">
        <f>Table_wabobpsvr_AzureCalc_AzureCalcRateCard[[#This Row],[ServiceName]]&amp;Table_wabobpsvr_AzureCalc_AzureCalcRateCard[[#This Row],[Price_Level]]&amp;Table_wabobpsvr_AzureCalc_AzureCalcRateCard[[#This Row],[Region]]</f>
        <v>SQL Database Web - Tier 3D14</v>
      </c>
      <c r="B7216" s="784">
        <v>14</v>
      </c>
      <c r="C7216" s="784" t="s">
        <v>4431</v>
      </c>
      <c r="D7216" s="784" t="s">
        <v>183</v>
      </c>
      <c r="E7216" s="784">
        <v>999999</v>
      </c>
      <c r="F7216" s="784" t="s">
        <v>986</v>
      </c>
      <c r="G7216" s="784" t="s">
        <v>4431</v>
      </c>
      <c r="H7216" s="784" t="s">
        <v>4431</v>
      </c>
      <c r="I7216" s="784" t="s">
        <v>4431</v>
      </c>
    </row>
    <row r="7217" spans="1:9" hidden="1">
      <c r="A7217" t="str">
        <f>Table_wabobpsvr_AzureCalc_AzureCalcRateCard[[#This Row],[ServiceName]]&amp;Table_wabobpsvr_AzureCalc_AzureCalcRateCard[[#This Row],[Price_Level]]&amp;Table_wabobpsvr_AzureCalc_AzureCalcRateCard[[#This Row],[Region]]</f>
        <v>SQL DB Premium P1 Database HoursB</v>
      </c>
      <c r="C7217" t="s">
        <v>701</v>
      </c>
      <c r="D7217" t="s">
        <v>182</v>
      </c>
      <c r="E7217">
        <v>0.58799999999999997</v>
      </c>
      <c r="F7217" t="s">
        <v>1080</v>
      </c>
      <c r="G7217" s="784" t="s">
        <v>1882</v>
      </c>
      <c r="H7217" s="784" t="s">
        <v>3293</v>
      </c>
      <c r="I7217" s="784" t="s">
        <v>6018</v>
      </c>
    </row>
    <row r="7218" spans="1:9" hidden="1">
      <c r="A7218" t="str">
        <f>Table_wabobpsvr_AzureCalc_AzureCalcRateCard[[#This Row],[ServiceName]]&amp;Table_wabobpsvr_AzureCalc_AzureCalcRateCard[[#This Row],[Price_Level]]&amp;Table_wabobpsvr_AzureCalc_AzureCalcRateCard[[#This Row],[Region]]</f>
        <v>SQL DB Premium P1 Database HoursC</v>
      </c>
      <c r="C7218" t="s">
        <v>701</v>
      </c>
      <c r="D7218" t="s">
        <v>184</v>
      </c>
      <c r="E7218">
        <v>0.56899999999999995</v>
      </c>
      <c r="F7218" t="s">
        <v>1080</v>
      </c>
      <c r="G7218" s="784" t="s">
        <v>1882</v>
      </c>
      <c r="H7218" s="784" t="s">
        <v>3293</v>
      </c>
      <c r="I7218" s="784" t="s">
        <v>6018</v>
      </c>
    </row>
    <row r="7219" spans="1:9" hidden="1">
      <c r="A7219" t="str">
        <f>Table_wabobpsvr_AzureCalc_AzureCalcRateCard[[#This Row],[ServiceName]]&amp;Table_wabobpsvr_AzureCalc_AzureCalcRateCard[[#This Row],[Price_Level]]&amp;Table_wabobpsvr_AzureCalc_AzureCalcRateCard[[#This Row],[Region]]</f>
        <v>SQL DB Premium P1 Database HoursD</v>
      </c>
      <c r="C7219" t="s">
        <v>701</v>
      </c>
      <c r="D7219" t="s">
        <v>183</v>
      </c>
      <c r="E7219">
        <v>0.55000000000000004</v>
      </c>
      <c r="F7219" t="s">
        <v>1080</v>
      </c>
      <c r="G7219" s="784" t="s">
        <v>1882</v>
      </c>
      <c r="H7219" s="784" t="s">
        <v>3293</v>
      </c>
      <c r="I7219" s="784" t="s">
        <v>6018</v>
      </c>
    </row>
    <row r="7220" spans="1:9" hidden="1">
      <c r="A7220" t="str">
        <f>Table_wabobpsvr_AzureCalc_AzureCalcRateCard[[#This Row],[ServiceName]]&amp;Table_wabobpsvr_AzureCalc_AzureCalcRateCard[[#This Row],[Price_Level]]&amp;Table_wabobpsvr_AzureCalc_AzureCalcRateCard[[#This Row],[Region]]</f>
        <v>SQL DB Premium P1 Database HoursMOSP13</v>
      </c>
      <c r="B7220">
        <v>13</v>
      </c>
      <c r="C7220" t="s">
        <v>701</v>
      </c>
      <c r="D7220" t="s">
        <v>627</v>
      </c>
      <c r="E7220">
        <v>0.75600000000000001</v>
      </c>
      <c r="F7220" t="s">
        <v>1080</v>
      </c>
      <c r="G7220" s="784" t="s">
        <v>4431</v>
      </c>
      <c r="H7220" s="784" t="s">
        <v>4431</v>
      </c>
      <c r="I7220" s="784" t="s">
        <v>6019</v>
      </c>
    </row>
    <row r="7221" spans="1:9" hidden="1">
      <c r="A7221" t="str">
        <f>Table_wabobpsvr_AzureCalc_AzureCalcRateCard[[#This Row],[ServiceName]]&amp;Table_wabobpsvr_AzureCalc_AzureCalcRateCard[[#This Row],[Price_Level]]&amp;Table_wabobpsvr_AzureCalc_AzureCalcRateCard[[#This Row],[Region]]</f>
        <v>SQL DB Premium P1 Database HoursA13</v>
      </c>
      <c r="B7221">
        <v>13</v>
      </c>
      <c r="C7221" t="s">
        <v>701</v>
      </c>
      <c r="D7221" t="s">
        <v>181</v>
      </c>
      <c r="E7221">
        <v>0.73399999999999999</v>
      </c>
      <c r="F7221" t="s">
        <v>1080</v>
      </c>
      <c r="G7221" s="784" t="s">
        <v>1888</v>
      </c>
      <c r="H7221" s="784" t="s">
        <v>3339</v>
      </c>
      <c r="I7221" s="784" t="s">
        <v>6019</v>
      </c>
    </row>
    <row r="7222" spans="1:9" hidden="1">
      <c r="A7222" s="784" t="str">
        <f>Table_wabobpsvr_AzureCalc_AzureCalcRateCard[[#This Row],[ServiceName]]&amp;Table_wabobpsvr_AzureCalc_AzureCalcRateCard[[#This Row],[Price_Level]]&amp;Table_wabobpsvr_AzureCalc_AzureCalcRateCard[[#This Row],[Region]]</f>
        <v>SQL DB Premium P1 Database HoursB13</v>
      </c>
      <c r="B7222" s="784">
        <v>13</v>
      </c>
      <c r="C7222" s="784" t="s">
        <v>701</v>
      </c>
      <c r="D7222" s="784" t="s">
        <v>182</v>
      </c>
      <c r="E7222" s="784">
        <v>0.71099999999999997</v>
      </c>
      <c r="F7222" s="784" t="s">
        <v>1080</v>
      </c>
      <c r="G7222" s="784" t="s">
        <v>1888</v>
      </c>
      <c r="H7222" s="784" t="s">
        <v>3339</v>
      </c>
      <c r="I7222" s="784" t="s">
        <v>6019</v>
      </c>
    </row>
    <row r="7223" spans="1:9" hidden="1">
      <c r="A7223" t="str">
        <f>Table_wabobpsvr_AzureCalc_AzureCalcRateCard[[#This Row],[ServiceName]]&amp;Table_wabobpsvr_AzureCalc_AzureCalcRateCard[[#This Row],[Price_Level]]&amp;Table_wabobpsvr_AzureCalc_AzureCalcRateCard[[#This Row],[Region]]</f>
        <v>SQL DB Premium P1 Database HoursC13</v>
      </c>
      <c r="B7223">
        <v>13</v>
      </c>
      <c r="C7223" t="s">
        <v>701</v>
      </c>
      <c r="D7223" t="s">
        <v>184</v>
      </c>
      <c r="E7223">
        <v>0.68799999999999994</v>
      </c>
      <c r="F7223" t="s">
        <v>1080</v>
      </c>
      <c r="G7223" s="784" t="s">
        <v>1888</v>
      </c>
      <c r="H7223" s="784" t="s">
        <v>3339</v>
      </c>
      <c r="I7223" s="784" t="s">
        <v>6019</v>
      </c>
    </row>
    <row r="7224" spans="1:9" hidden="1">
      <c r="A7224" t="str">
        <f>Table_wabobpsvr_AzureCalc_AzureCalcRateCard[[#This Row],[ServiceName]]&amp;Table_wabobpsvr_AzureCalc_AzureCalcRateCard[[#This Row],[Price_Level]]&amp;Table_wabobpsvr_AzureCalc_AzureCalcRateCard[[#This Row],[Region]]</f>
        <v>SQL DB Premium P1 Database HoursD13</v>
      </c>
      <c r="B7224">
        <v>13</v>
      </c>
      <c r="C7224" t="s">
        <v>701</v>
      </c>
      <c r="D7224" t="s">
        <v>183</v>
      </c>
      <c r="E7224">
        <v>0.66600000000000004</v>
      </c>
      <c r="F7224" t="s">
        <v>1080</v>
      </c>
      <c r="G7224" s="784" t="s">
        <v>1888</v>
      </c>
      <c r="H7224" s="784" t="s">
        <v>3339</v>
      </c>
      <c r="I7224" s="784" t="s">
        <v>6019</v>
      </c>
    </row>
    <row r="7225" spans="1:9" hidden="1">
      <c r="A7225" s="784" t="str">
        <f>Table_wabobpsvr_AzureCalc_AzureCalcRateCard[[#This Row],[ServiceName]]&amp;Table_wabobpsvr_AzureCalc_AzureCalcRateCard[[#This Row],[Price_Level]]&amp;Table_wabobpsvr_AzureCalc_AzureCalcRateCard[[#This Row],[Region]]</f>
        <v>SQL Database Web - Tier 3 OverageMOSP14</v>
      </c>
      <c r="B7225" s="784">
        <v>14</v>
      </c>
      <c r="C7225" s="784" t="s">
        <v>4431</v>
      </c>
      <c r="D7225" s="784" t="s">
        <v>627</v>
      </c>
      <c r="E7225" s="784">
        <v>999999</v>
      </c>
      <c r="F7225" s="784" t="s">
        <v>987</v>
      </c>
      <c r="G7225" s="784" t="s">
        <v>4431</v>
      </c>
      <c r="H7225" s="784" t="s">
        <v>4431</v>
      </c>
      <c r="I7225" s="784" t="s">
        <v>4431</v>
      </c>
    </row>
    <row r="7226" spans="1:9" hidden="1">
      <c r="A7226" t="str">
        <f>Table_wabobpsvr_AzureCalc_AzureCalcRateCard[[#This Row],[ServiceName]]&amp;Table_wabobpsvr_AzureCalc_AzureCalcRateCard[[#This Row],[Price_Level]]&amp;Table_wabobpsvr_AzureCalc_AzureCalcRateCard[[#This Row],[Region]]</f>
        <v>SQL Database Web - Tier 3 OverageA14</v>
      </c>
      <c r="B7226">
        <v>14</v>
      </c>
      <c r="C7226" t="s">
        <v>4431</v>
      </c>
      <c r="D7226" t="s">
        <v>181</v>
      </c>
      <c r="E7226">
        <v>999999</v>
      </c>
      <c r="F7226" t="s">
        <v>987</v>
      </c>
      <c r="G7226" s="784" t="s">
        <v>4431</v>
      </c>
      <c r="H7226" s="784" t="s">
        <v>4431</v>
      </c>
      <c r="I7226" s="784" t="s">
        <v>4431</v>
      </c>
    </row>
    <row r="7227" spans="1:9" hidden="1">
      <c r="A7227" t="str">
        <f>Table_wabobpsvr_AzureCalc_AzureCalcRateCard[[#This Row],[ServiceName]]&amp;Table_wabobpsvr_AzureCalc_AzureCalcRateCard[[#This Row],[Price_Level]]&amp;Table_wabobpsvr_AzureCalc_AzureCalcRateCard[[#This Row],[Region]]</f>
        <v>SQL Database Web - Tier 3 OverageB14</v>
      </c>
      <c r="B7227">
        <v>14</v>
      </c>
      <c r="C7227" t="s">
        <v>4431</v>
      </c>
      <c r="D7227" t="s">
        <v>182</v>
      </c>
      <c r="E7227">
        <v>999999</v>
      </c>
      <c r="F7227" t="s">
        <v>987</v>
      </c>
      <c r="G7227" s="784" t="s">
        <v>4431</v>
      </c>
      <c r="H7227" s="784" t="s">
        <v>4431</v>
      </c>
      <c r="I7227" s="784" t="s">
        <v>4431</v>
      </c>
    </row>
    <row r="7228" spans="1:9" hidden="1">
      <c r="A7228" t="str">
        <f>Table_wabobpsvr_AzureCalc_AzureCalcRateCard[[#This Row],[ServiceName]]&amp;Table_wabobpsvr_AzureCalc_AzureCalcRateCard[[#This Row],[Price_Level]]&amp;Table_wabobpsvr_AzureCalc_AzureCalcRateCard[[#This Row],[Region]]</f>
        <v>SQL Database Web - Tier 3 OverageC14</v>
      </c>
      <c r="B7228">
        <v>14</v>
      </c>
      <c r="C7228" t="s">
        <v>4431</v>
      </c>
      <c r="D7228" t="s">
        <v>184</v>
      </c>
      <c r="E7228">
        <v>999999</v>
      </c>
      <c r="F7228" t="s">
        <v>987</v>
      </c>
      <c r="G7228" s="784" t="s">
        <v>4431</v>
      </c>
      <c r="H7228" s="784" t="s">
        <v>4431</v>
      </c>
      <c r="I7228" s="784" t="s">
        <v>4431</v>
      </c>
    </row>
    <row r="7229" spans="1:9" hidden="1">
      <c r="A7229" s="784" t="str">
        <f>Table_wabobpsvr_AzureCalc_AzureCalcRateCard[[#This Row],[ServiceName]]&amp;Table_wabobpsvr_AzureCalc_AzureCalcRateCard[[#This Row],[Price_Level]]&amp;Table_wabobpsvr_AzureCalc_AzureCalcRateCard[[#This Row],[Region]]</f>
        <v>SQL Database Web - Tier 3 OverageD14</v>
      </c>
      <c r="B7229" s="784">
        <v>14</v>
      </c>
      <c r="C7229" s="784" t="s">
        <v>4431</v>
      </c>
      <c r="D7229" s="784" t="s">
        <v>183</v>
      </c>
      <c r="E7229" s="784">
        <v>999999</v>
      </c>
      <c r="F7229" s="784" t="s">
        <v>987</v>
      </c>
      <c r="G7229" s="784" t="s">
        <v>4431</v>
      </c>
      <c r="H7229" s="784" t="s">
        <v>4431</v>
      </c>
      <c r="I7229" s="784" t="s">
        <v>4431</v>
      </c>
    </row>
    <row r="7230" spans="1:9" hidden="1">
      <c r="A7230" s="784" t="str">
        <f>Table_wabobpsvr_AzureCalc_AzureCalcRateCard[[#This Row],[ServiceName]]&amp;Table_wabobpsvr_AzureCalc_AzureCalcRateCard[[#This Row],[Price_Level]]&amp;Table_wabobpsvr_AzureCalc_AzureCalcRateCard[[#This Row],[Region]]</f>
        <v>SQL Database Web - Tier 4MOSP14</v>
      </c>
      <c r="B7230" s="784">
        <v>14</v>
      </c>
      <c r="C7230" s="784" t="s">
        <v>4431</v>
      </c>
      <c r="D7230" s="784" t="s">
        <v>627</v>
      </c>
      <c r="E7230" s="784">
        <v>999999</v>
      </c>
      <c r="F7230" s="784" t="s">
        <v>988</v>
      </c>
      <c r="G7230" s="784" t="s">
        <v>4431</v>
      </c>
      <c r="H7230" s="784" t="s">
        <v>4431</v>
      </c>
      <c r="I7230" s="784" t="s">
        <v>4431</v>
      </c>
    </row>
    <row r="7231" spans="1:9" hidden="1">
      <c r="A7231" s="784" t="str">
        <f>Table_wabobpsvr_AzureCalc_AzureCalcRateCard[[#This Row],[ServiceName]]&amp;Table_wabobpsvr_AzureCalc_AzureCalcRateCard[[#This Row],[Price_Level]]&amp;Table_wabobpsvr_AzureCalc_AzureCalcRateCard[[#This Row],[Region]]</f>
        <v>SQL Database Web - Tier 4A14</v>
      </c>
      <c r="B7231" s="784">
        <v>14</v>
      </c>
      <c r="C7231" s="784" t="s">
        <v>4431</v>
      </c>
      <c r="D7231" s="784" t="s">
        <v>181</v>
      </c>
      <c r="E7231" s="784">
        <v>999999</v>
      </c>
      <c r="F7231" s="784" t="s">
        <v>988</v>
      </c>
      <c r="G7231" s="784" t="s">
        <v>4431</v>
      </c>
      <c r="H7231" s="784" t="s">
        <v>4431</v>
      </c>
      <c r="I7231" s="784" t="s">
        <v>4431</v>
      </c>
    </row>
    <row r="7232" spans="1:9" hidden="1">
      <c r="A7232" s="784" t="str">
        <f>Table_wabobpsvr_AzureCalc_AzureCalcRateCard[[#This Row],[ServiceName]]&amp;Table_wabobpsvr_AzureCalc_AzureCalcRateCard[[#This Row],[Price_Level]]&amp;Table_wabobpsvr_AzureCalc_AzureCalcRateCard[[#This Row],[Region]]</f>
        <v>SQL Database Web - Tier 4B14</v>
      </c>
      <c r="B7232" s="784">
        <v>14</v>
      </c>
      <c r="C7232" s="784" t="s">
        <v>4431</v>
      </c>
      <c r="D7232" s="784" t="s">
        <v>182</v>
      </c>
      <c r="E7232" s="784">
        <v>999999</v>
      </c>
      <c r="F7232" s="784" t="s">
        <v>988</v>
      </c>
      <c r="G7232" s="784" t="s">
        <v>4431</v>
      </c>
      <c r="H7232" s="784" t="s">
        <v>4431</v>
      </c>
      <c r="I7232" s="784" t="s">
        <v>4431</v>
      </c>
    </row>
    <row r="7233" spans="1:9" hidden="1">
      <c r="A7233" s="784" t="str">
        <f>Table_wabobpsvr_AzureCalc_AzureCalcRateCard[[#This Row],[ServiceName]]&amp;Table_wabobpsvr_AzureCalc_AzureCalcRateCard[[#This Row],[Price_Level]]&amp;Table_wabobpsvr_AzureCalc_AzureCalcRateCard[[#This Row],[Region]]</f>
        <v>SQL Database Web - Tier 4C14</v>
      </c>
      <c r="B7233" s="784">
        <v>14</v>
      </c>
      <c r="C7233" s="784" t="s">
        <v>4431</v>
      </c>
      <c r="D7233" s="784" t="s">
        <v>184</v>
      </c>
      <c r="E7233" s="784">
        <v>999999</v>
      </c>
      <c r="F7233" s="784" t="s">
        <v>988</v>
      </c>
      <c r="G7233" s="784" t="s">
        <v>4431</v>
      </c>
      <c r="H7233" s="784" t="s">
        <v>4431</v>
      </c>
      <c r="I7233" s="784" t="s">
        <v>4431</v>
      </c>
    </row>
    <row r="7234" spans="1:9" hidden="1">
      <c r="A7234" s="784" t="str">
        <f>Table_wabobpsvr_AzureCalc_AzureCalcRateCard[[#This Row],[ServiceName]]&amp;Table_wabobpsvr_AzureCalc_AzureCalcRateCard[[#This Row],[Price_Level]]&amp;Table_wabobpsvr_AzureCalc_AzureCalcRateCard[[#This Row],[Region]]</f>
        <v>SQL Database Web - Tier 4D14</v>
      </c>
      <c r="B7234" s="784">
        <v>14</v>
      </c>
      <c r="C7234" s="784" t="s">
        <v>4431</v>
      </c>
      <c r="D7234" s="784" t="s">
        <v>183</v>
      </c>
      <c r="E7234" s="784">
        <v>999999</v>
      </c>
      <c r="F7234" s="784" t="s">
        <v>988</v>
      </c>
      <c r="G7234" s="784" t="s">
        <v>4431</v>
      </c>
      <c r="H7234" s="784" t="s">
        <v>4431</v>
      </c>
      <c r="I7234" s="784" t="s">
        <v>4431</v>
      </c>
    </row>
    <row r="7235" spans="1:9" hidden="1">
      <c r="A7235" s="784" t="str">
        <f>Table_wabobpsvr_AzureCalc_AzureCalcRateCard[[#This Row],[ServiceName]]&amp;Table_wabobpsvr_AzureCalc_AzureCalcRateCard[[#This Row],[Price_Level]]&amp;Table_wabobpsvr_AzureCalc_AzureCalcRateCard[[#This Row],[Region]]</f>
        <v>SQL Database Web - Tier 4 OverageMOSP14</v>
      </c>
      <c r="B7235" s="784">
        <v>14</v>
      </c>
      <c r="C7235" s="784" t="s">
        <v>4431</v>
      </c>
      <c r="D7235" s="784" t="s">
        <v>627</v>
      </c>
      <c r="E7235" s="784">
        <v>999999</v>
      </c>
      <c r="F7235" s="784" t="s">
        <v>989</v>
      </c>
      <c r="G7235" s="784" t="s">
        <v>4431</v>
      </c>
      <c r="H7235" s="784" t="s">
        <v>4431</v>
      </c>
      <c r="I7235" s="784" t="s">
        <v>4431</v>
      </c>
    </row>
    <row r="7236" spans="1:9" hidden="1">
      <c r="A7236" s="784" t="str">
        <f>Table_wabobpsvr_AzureCalc_AzureCalcRateCard[[#This Row],[ServiceName]]&amp;Table_wabobpsvr_AzureCalc_AzureCalcRateCard[[#This Row],[Price_Level]]&amp;Table_wabobpsvr_AzureCalc_AzureCalcRateCard[[#This Row],[Region]]</f>
        <v>SQL Database Web - Tier 4 OverageA14</v>
      </c>
      <c r="B7236" s="784">
        <v>14</v>
      </c>
      <c r="C7236" s="784" t="s">
        <v>4431</v>
      </c>
      <c r="D7236" s="784" t="s">
        <v>181</v>
      </c>
      <c r="E7236" s="784">
        <v>999999</v>
      </c>
      <c r="F7236" s="784" t="s">
        <v>989</v>
      </c>
      <c r="G7236" s="784" t="s">
        <v>4431</v>
      </c>
      <c r="H7236" s="784" t="s">
        <v>4431</v>
      </c>
      <c r="I7236" s="784" t="s">
        <v>4431</v>
      </c>
    </row>
    <row r="7237" spans="1:9" hidden="1">
      <c r="A7237" s="784" t="str">
        <f>Table_wabobpsvr_AzureCalc_AzureCalcRateCard[[#This Row],[ServiceName]]&amp;Table_wabobpsvr_AzureCalc_AzureCalcRateCard[[#This Row],[Price_Level]]&amp;Table_wabobpsvr_AzureCalc_AzureCalcRateCard[[#This Row],[Region]]</f>
        <v>SQL Database Web - Tier 4 OverageB14</v>
      </c>
      <c r="B7237" s="784">
        <v>14</v>
      </c>
      <c r="C7237" s="784" t="s">
        <v>4431</v>
      </c>
      <c r="D7237" s="784" t="s">
        <v>182</v>
      </c>
      <c r="E7237" s="784">
        <v>999999</v>
      </c>
      <c r="F7237" s="784" t="s">
        <v>989</v>
      </c>
      <c r="G7237" s="784" t="s">
        <v>4431</v>
      </c>
      <c r="H7237" s="784" t="s">
        <v>4431</v>
      </c>
      <c r="I7237" s="784" t="s">
        <v>4431</v>
      </c>
    </row>
    <row r="7238" spans="1:9" hidden="1">
      <c r="A7238" s="784" t="str">
        <f>Table_wabobpsvr_AzureCalc_AzureCalcRateCard[[#This Row],[ServiceName]]&amp;Table_wabobpsvr_AzureCalc_AzureCalcRateCard[[#This Row],[Price_Level]]&amp;Table_wabobpsvr_AzureCalc_AzureCalcRateCard[[#This Row],[Region]]</f>
        <v>SQL Database Web - Tier 4 OverageC14</v>
      </c>
      <c r="B7238" s="784">
        <v>14</v>
      </c>
      <c r="C7238" s="784" t="s">
        <v>4431</v>
      </c>
      <c r="D7238" s="784" t="s">
        <v>184</v>
      </c>
      <c r="E7238" s="784">
        <v>999999</v>
      </c>
      <c r="F7238" s="784" t="s">
        <v>989</v>
      </c>
      <c r="G7238" s="784" t="s">
        <v>4431</v>
      </c>
      <c r="H7238" s="784" t="s">
        <v>4431</v>
      </c>
      <c r="I7238" s="784" t="s">
        <v>4431</v>
      </c>
    </row>
    <row r="7239" spans="1:9" hidden="1">
      <c r="A7239" s="784" t="str">
        <f>Table_wabobpsvr_AzureCalc_AzureCalcRateCard[[#This Row],[ServiceName]]&amp;Table_wabobpsvr_AzureCalc_AzureCalcRateCard[[#This Row],[Price_Level]]&amp;Table_wabobpsvr_AzureCalc_AzureCalcRateCard[[#This Row],[Region]]</f>
        <v>SQL Database Web - Tier 4 OverageD14</v>
      </c>
      <c r="B7239" s="784">
        <v>14</v>
      </c>
      <c r="C7239" s="784" t="s">
        <v>4431</v>
      </c>
      <c r="D7239" s="784" t="s">
        <v>183</v>
      </c>
      <c r="E7239" s="784">
        <v>999999</v>
      </c>
      <c r="F7239" s="784" t="s">
        <v>989</v>
      </c>
      <c r="G7239" s="784" t="s">
        <v>4431</v>
      </c>
      <c r="H7239" s="784" t="s">
        <v>4431</v>
      </c>
      <c r="I7239" s="784" t="s">
        <v>4431</v>
      </c>
    </row>
    <row r="7240" spans="1:9" hidden="1">
      <c r="A7240" t="str">
        <f>Table_wabobpsvr_AzureCalc_AzureCalcRateCard[[#This Row],[ServiceName]]&amp;Table_wabobpsvr_AzureCalc_AzureCalcRateCard[[#This Row],[Price_Level]]&amp;Table_wabobpsvr_AzureCalc_AzureCalcRateCard[[#This Row],[Region]]</f>
        <v>SQL ReportingMOSP14</v>
      </c>
      <c r="B7240">
        <v>14</v>
      </c>
      <c r="C7240" t="s">
        <v>4431</v>
      </c>
      <c r="D7240" t="s">
        <v>627</v>
      </c>
      <c r="E7240">
        <v>999999</v>
      </c>
      <c r="F7240" t="s">
        <v>69</v>
      </c>
      <c r="G7240" s="784" t="s">
        <v>4431</v>
      </c>
      <c r="H7240" s="784" t="s">
        <v>4431</v>
      </c>
      <c r="I7240" s="784" t="s">
        <v>4431</v>
      </c>
    </row>
    <row r="7241" spans="1:9" hidden="1">
      <c r="A7241" s="784" t="str">
        <f>Table_wabobpsvr_AzureCalc_AzureCalcRateCard[[#This Row],[ServiceName]]&amp;Table_wabobpsvr_AzureCalc_AzureCalcRateCard[[#This Row],[Price_Level]]&amp;Table_wabobpsvr_AzureCalc_AzureCalcRateCard[[#This Row],[Region]]</f>
        <v>SQL ReportingA14</v>
      </c>
      <c r="B7241" s="784">
        <v>14</v>
      </c>
      <c r="C7241" s="784" t="s">
        <v>4431</v>
      </c>
      <c r="D7241" s="784" t="s">
        <v>181</v>
      </c>
      <c r="E7241" s="784">
        <v>999999</v>
      </c>
      <c r="F7241" s="784" t="s">
        <v>69</v>
      </c>
      <c r="G7241" s="784" t="s">
        <v>4431</v>
      </c>
      <c r="H7241" s="784" t="s">
        <v>4431</v>
      </c>
      <c r="I7241" s="784" t="s">
        <v>4431</v>
      </c>
    </row>
    <row r="7242" spans="1:9" hidden="1">
      <c r="A7242" s="784" t="str">
        <f>Table_wabobpsvr_AzureCalc_AzureCalcRateCard[[#This Row],[ServiceName]]&amp;Table_wabobpsvr_AzureCalc_AzureCalcRateCard[[#This Row],[Price_Level]]&amp;Table_wabobpsvr_AzureCalc_AzureCalcRateCard[[#This Row],[Region]]</f>
        <v>SQL ReportingB14</v>
      </c>
      <c r="B7242" s="784">
        <v>14</v>
      </c>
      <c r="C7242" s="784" t="s">
        <v>4431</v>
      </c>
      <c r="D7242" s="784" t="s">
        <v>182</v>
      </c>
      <c r="E7242" s="784">
        <v>999999</v>
      </c>
      <c r="F7242" s="784" t="s">
        <v>69</v>
      </c>
      <c r="G7242" s="784" t="s">
        <v>4431</v>
      </c>
      <c r="H7242" s="784" t="s">
        <v>4431</v>
      </c>
      <c r="I7242" s="784" t="s">
        <v>4431</v>
      </c>
    </row>
    <row r="7243" spans="1:9" hidden="1">
      <c r="A7243" s="784" t="str">
        <f>Table_wabobpsvr_AzureCalc_AzureCalcRateCard[[#This Row],[ServiceName]]&amp;Table_wabobpsvr_AzureCalc_AzureCalcRateCard[[#This Row],[Price_Level]]&amp;Table_wabobpsvr_AzureCalc_AzureCalcRateCard[[#This Row],[Region]]</f>
        <v>SQL ReportingC14</v>
      </c>
      <c r="B7243" s="784">
        <v>14</v>
      </c>
      <c r="C7243" s="784" t="s">
        <v>4431</v>
      </c>
      <c r="D7243" s="784" t="s">
        <v>184</v>
      </c>
      <c r="E7243" s="784">
        <v>999999</v>
      </c>
      <c r="F7243" s="784" t="s">
        <v>69</v>
      </c>
      <c r="G7243" s="784" t="s">
        <v>4431</v>
      </c>
      <c r="H7243" s="784" t="s">
        <v>4431</v>
      </c>
      <c r="I7243" s="784" t="s">
        <v>4431</v>
      </c>
    </row>
    <row r="7244" spans="1:9" hidden="1">
      <c r="A7244" s="784" t="str">
        <f>Table_wabobpsvr_AzureCalc_AzureCalcRateCard[[#This Row],[ServiceName]]&amp;Table_wabobpsvr_AzureCalc_AzureCalcRateCard[[#This Row],[Price_Level]]&amp;Table_wabobpsvr_AzureCalc_AzureCalcRateCard[[#This Row],[Region]]</f>
        <v>SQL ReportingD14</v>
      </c>
      <c r="B7244" s="784">
        <v>14</v>
      </c>
      <c r="C7244" s="784" t="s">
        <v>4431</v>
      </c>
      <c r="D7244" s="784" t="s">
        <v>183</v>
      </c>
      <c r="E7244" s="784">
        <v>999999</v>
      </c>
      <c r="F7244" s="784" t="s">
        <v>69</v>
      </c>
      <c r="G7244" s="784" t="s">
        <v>4431</v>
      </c>
      <c r="H7244" s="784" t="s">
        <v>4431</v>
      </c>
      <c r="I7244" s="784" t="s">
        <v>4431</v>
      </c>
    </row>
    <row r="7245" spans="1:9" hidden="1">
      <c r="A7245" s="784" t="str">
        <f>Table_wabobpsvr_AzureCalc_AzureCalcRateCard[[#This Row],[ServiceName]]&amp;Table_wabobpsvr_AzureCalc_AzureCalcRateCard[[#This Row],[Price_Level]]&amp;Table_wabobpsvr_AzureCalc_AzureCalcRateCard[[#This Row],[Region]]</f>
        <v>Import/ExportMOSP14</v>
      </c>
      <c r="B7245" s="784">
        <v>14</v>
      </c>
      <c r="C7245" s="784" t="s">
        <v>4431</v>
      </c>
      <c r="D7245" s="784" t="s">
        <v>627</v>
      </c>
      <c r="E7245" s="784">
        <v>999999</v>
      </c>
      <c r="F7245" s="784" t="s">
        <v>623</v>
      </c>
      <c r="G7245" s="784" t="s">
        <v>4431</v>
      </c>
      <c r="H7245" s="784" t="s">
        <v>4431</v>
      </c>
      <c r="I7245" s="784" t="s">
        <v>4431</v>
      </c>
    </row>
    <row r="7246" spans="1:9" hidden="1">
      <c r="A7246" s="784" t="str">
        <f>Table_wabobpsvr_AzureCalc_AzureCalcRateCard[[#This Row],[ServiceName]]&amp;Table_wabobpsvr_AzureCalc_AzureCalcRateCard[[#This Row],[Price_Level]]&amp;Table_wabobpsvr_AzureCalc_AzureCalcRateCard[[#This Row],[Region]]</f>
        <v>Import/ExportA14</v>
      </c>
      <c r="B7246" s="784">
        <v>14</v>
      </c>
      <c r="C7246" s="784" t="s">
        <v>4431</v>
      </c>
      <c r="D7246" s="784" t="s">
        <v>181</v>
      </c>
      <c r="E7246" s="784">
        <v>999999</v>
      </c>
      <c r="F7246" s="784" t="s">
        <v>623</v>
      </c>
      <c r="G7246" s="784" t="s">
        <v>4431</v>
      </c>
      <c r="H7246" s="784" t="s">
        <v>4431</v>
      </c>
      <c r="I7246" s="784" t="s">
        <v>4431</v>
      </c>
    </row>
    <row r="7247" spans="1:9" hidden="1">
      <c r="A7247" s="784" t="str">
        <f>Table_wabobpsvr_AzureCalc_AzureCalcRateCard[[#This Row],[ServiceName]]&amp;Table_wabobpsvr_AzureCalc_AzureCalcRateCard[[#This Row],[Price_Level]]&amp;Table_wabobpsvr_AzureCalc_AzureCalcRateCard[[#This Row],[Region]]</f>
        <v>Import/ExportB14</v>
      </c>
      <c r="B7247" s="784">
        <v>14</v>
      </c>
      <c r="C7247" s="784" t="s">
        <v>4431</v>
      </c>
      <c r="D7247" s="784" t="s">
        <v>182</v>
      </c>
      <c r="E7247" s="784">
        <v>999999</v>
      </c>
      <c r="F7247" s="784" t="s">
        <v>623</v>
      </c>
      <c r="G7247" s="784" t="s">
        <v>4431</v>
      </c>
      <c r="H7247" s="784" t="s">
        <v>4431</v>
      </c>
      <c r="I7247" s="784" t="s">
        <v>4431</v>
      </c>
    </row>
    <row r="7248" spans="1:9" hidden="1">
      <c r="A7248" s="784" t="str">
        <f>Table_wabobpsvr_AzureCalc_AzureCalcRateCard[[#This Row],[ServiceName]]&amp;Table_wabobpsvr_AzureCalc_AzureCalcRateCard[[#This Row],[Price_Level]]&amp;Table_wabobpsvr_AzureCalc_AzureCalcRateCard[[#This Row],[Region]]</f>
        <v>Import/ExportC14</v>
      </c>
      <c r="B7248" s="784">
        <v>14</v>
      </c>
      <c r="C7248" s="784" t="s">
        <v>4431</v>
      </c>
      <c r="D7248" s="784" t="s">
        <v>184</v>
      </c>
      <c r="E7248" s="784">
        <v>999999</v>
      </c>
      <c r="F7248" s="784" t="s">
        <v>623</v>
      </c>
      <c r="G7248" s="784" t="s">
        <v>4431</v>
      </c>
      <c r="H7248" s="784" t="s">
        <v>4431</v>
      </c>
      <c r="I7248" s="784" t="s">
        <v>4431</v>
      </c>
    </row>
    <row r="7249" spans="1:9" hidden="1">
      <c r="A7249" s="784" t="str">
        <f>Table_wabobpsvr_AzureCalc_AzureCalcRateCard[[#This Row],[ServiceName]]&amp;Table_wabobpsvr_AzureCalc_AzureCalcRateCard[[#This Row],[Price_Level]]&amp;Table_wabobpsvr_AzureCalc_AzureCalcRateCard[[#This Row],[Region]]</f>
        <v>Import/ExportD14</v>
      </c>
      <c r="B7249" s="784">
        <v>14</v>
      </c>
      <c r="C7249" s="784" t="s">
        <v>4431</v>
      </c>
      <c r="D7249" s="784" t="s">
        <v>183</v>
      </c>
      <c r="E7249" s="784">
        <v>999999</v>
      </c>
      <c r="F7249" s="784" t="s">
        <v>623</v>
      </c>
      <c r="G7249" s="784" t="s">
        <v>4431</v>
      </c>
      <c r="H7249" s="784" t="s">
        <v>4431</v>
      </c>
      <c r="I7249" s="784" t="s">
        <v>4431</v>
      </c>
    </row>
    <row r="7250" spans="1:9" hidden="1">
      <c r="A7250" t="str">
        <f>Table_wabobpsvr_AzureCalc_AzureCalcRateCard[[#This Row],[ServiceName]]&amp;Table_wabobpsvr_AzureCalc_AzureCalcRateCard[[#This Row],[Price_Level]]&amp;Table_wabobpsvr_AzureCalc_AzureCalcRateCard[[#This Row],[Region]]</f>
        <v>BackupMOSP14</v>
      </c>
      <c r="B7250">
        <v>14</v>
      </c>
      <c r="C7250" t="s">
        <v>4431</v>
      </c>
      <c r="D7250" t="s">
        <v>627</v>
      </c>
      <c r="E7250">
        <v>999999</v>
      </c>
      <c r="F7250" t="s">
        <v>147</v>
      </c>
      <c r="G7250" s="784" t="s">
        <v>4431</v>
      </c>
      <c r="H7250" s="784" t="s">
        <v>4431</v>
      </c>
      <c r="I7250" s="784" t="s">
        <v>4431</v>
      </c>
    </row>
    <row r="7251" spans="1:9" hidden="1">
      <c r="A7251" t="str">
        <f>Table_wabobpsvr_AzureCalc_AzureCalcRateCard[[#This Row],[ServiceName]]&amp;Table_wabobpsvr_AzureCalc_AzureCalcRateCard[[#This Row],[Price_Level]]&amp;Table_wabobpsvr_AzureCalc_AzureCalcRateCard[[#This Row],[Region]]</f>
        <v>BackupA14</v>
      </c>
      <c r="B7251">
        <v>14</v>
      </c>
      <c r="C7251" t="s">
        <v>4431</v>
      </c>
      <c r="D7251" t="s">
        <v>181</v>
      </c>
      <c r="E7251">
        <v>999999</v>
      </c>
      <c r="F7251" t="s">
        <v>147</v>
      </c>
      <c r="G7251" s="784" t="s">
        <v>4431</v>
      </c>
      <c r="H7251" s="784" t="s">
        <v>4431</v>
      </c>
      <c r="I7251" s="784" t="s">
        <v>4431</v>
      </c>
    </row>
    <row r="7252" spans="1:9" hidden="1">
      <c r="A7252" t="str">
        <f>Table_wabobpsvr_AzureCalc_AzureCalcRateCard[[#This Row],[ServiceName]]&amp;Table_wabobpsvr_AzureCalc_AzureCalcRateCard[[#This Row],[Price_Level]]&amp;Table_wabobpsvr_AzureCalc_AzureCalcRateCard[[#This Row],[Region]]</f>
        <v>BackupB14</v>
      </c>
      <c r="B7252">
        <v>14</v>
      </c>
      <c r="C7252" t="s">
        <v>4431</v>
      </c>
      <c r="D7252" t="s">
        <v>182</v>
      </c>
      <c r="E7252">
        <v>999999</v>
      </c>
      <c r="F7252" t="s">
        <v>147</v>
      </c>
      <c r="G7252" s="784" t="s">
        <v>4431</v>
      </c>
      <c r="H7252" s="784" t="s">
        <v>4431</v>
      </c>
      <c r="I7252" s="784" t="s">
        <v>4431</v>
      </c>
    </row>
    <row r="7253" spans="1:9" hidden="1">
      <c r="A7253" t="str">
        <f>Table_wabobpsvr_AzureCalc_AzureCalcRateCard[[#This Row],[ServiceName]]&amp;Table_wabobpsvr_AzureCalc_AzureCalcRateCard[[#This Row],[Price_Level]]&amp;Table_wabobpsvr_AzureCalc_AzureCalcRateCard[[#This Row],[Region]]</f>
        <v>BackupC14</v>
      </c>
      <c r="B7253">
        <v>14</v>
      </c>
      <c r="C7253" t="s">
        <v>4431</v>
      </c>
      <c r="D7253" t="s">
        <v>184</v>
      </c>
      <c r="E7253">
        <v>999999</v>
      </c>
      <c r="F7253" t="s">
        <v>147</v>
      </c>
      <c r="G7253" s="784" t="s">
        <v>4431</v>
      </c>
      <c r="H7253" s="784" t="s">
        <v>4431</v>
      </c>
      <c r="I7253" s="784" t="s">
        <v>4431</v>
      </c>
    </row>
    <row r="7254" spans="1:9" hidden="1">
      <c r="A7254" t="str">
        <f>Table_wabobpsvr_AzureCalc_AzureCalcRateCard[[#This Row],[ServiceName]]&amp;Table_wabobpsvr_AzureCalc_AzureCalcRateCard[[#This Row],[Price_Level]]&amp;Table_wabobpsvr_AzureCalc_AzureCalcRateCard[[#This Row],[Region]]</f>
        <v>BackupD14</v>
      </c>
      <c r="B7254">
        <v>14</v>
      </c>
      <c r="C7254" t="s">
        <v>4431</v>
      </c>
      <c r="D7254" t="s">
        <v>183</v>
      </c>
      <c r="E7254">
        <v>999999</v>
      </c>
      <c r="F7254" t="s">
        <v>147</v>
      </c>
      <c r="G7254" s="784" t="s">
        <v>4431</v>
      </c>
      <c r="H7254" s="784" t="s">
        <v>4431</v>
      </c>
      <c r="I7254" s="784" t="s">
        <v>4431</v>
      </c>
    </row>
    <row r="7255" spans="1:9" hidden="1">
      <c r="A7255" t="str">
        <f>Table_wabobpsvr_AzureCalc_AzureCalcRateCard[[#This Row],[ServiceName]]&amp;Table_wabobpsvr_AzureCalc_AzureCalcRateCard[[#This Row],[Price_Level]]&amp;Table_wabobpsvr_AzureCalc_AzureCalcRateCard[[#This Row],[Region]]</f>
        <v>Standard_G3 VM (Windows)A4</v>
      </c>
      <c r="B7255">
        <v>4</v>
      </c>
      <c r="C7255" t="s">
        <v>91</v>
      </c>
      <c r="D7255" t="s">
        <v>181</v>
      </c>
      <c r="E7255">
        <v>2.6</v>
      </c>
      <c r="F7255" t="s">
        <v>3237</v>
      </c>
      <c r="G7255" s="784" t="s">
        <v>3238</v>
      </c>
      <c r="H7255" s="784" t="s">
        <v>3239</v>
      </c>
      <c r="I7255" s="784" t="s">
        <v>5205</v>
      </c>
    </row>
    <row r="7256" spans="1:9" hidden="1">
      <c r="A7256" t="str">
        <f>Table_wabobpsvr_AzureCalc_AzureCalcRateCard[[#This Row],[ServiceName]]&amp;Table_wabobpsvr_AzureCalc_AzureCalcRateCard[[#This Row],[Price_Level]]&amp;Table_wabobpsvr_AzureCalc_AzureCalcRateCard[[#This Row],[Region]]</f>
        <v>Standard_G3 VM (Windows)B4</v>
      </c>
      <c r="B7256">
        <v>4</v>
      </c>
      <c r="C7256" t="s">
        <v>91</v>
      </c>
      <c r="D7256" t="s">
        <v>182</v>
      </c>
      <c r="E7256">
        <v>2.5190000000000001</v>
      </c>
      <c r="F7256" t="s">
        <v>3237</v>
      </c>
      <c r="G7256" s="784" t="s">
        <v>3238</v>
      </c>
      <c r="H7256" s="784" t="s">
        <v>3239</v>
      </c>
      <c r="I7256" s="784" t="s">
        <v>5205</v>
      </c>
    </row>
    <row r="7257" spans="1:9" hidden="1">
      <c r="A7257" t="str">
        <f>Table_wabobpsvr_AzureCalc_AzureCalcRateCard[[#This Row],[ServiceName]]&amp;Table_wabobpsvr_AzureCalc_AzureCalcRateCard[[#This Row],[Price_Level]]&amp;Table_wabobpsvr_AzureCalc_AzureCalcRateCard[[#This Row],[Region]]</f>
        <v>Standard_G3 VM (Windows)C4</v>
      </c>
      <c r="B7257">
        <v>4</v>
      </c>
      <c r="C7257" t="s">
        <v>91</v>
      </c>
      <c r="D7257" t="s">
        <v>184</v>
      </c>
      <c r="E7257">
        <v>2.4390000000000001</v>
      </c>
      <c r="F7257" t="s">
        <v>3237</v>
      </c>
      <c r="G7257" s="784" t="s">
        <v>3238</v>
      </c>
      <c r="H7257" s="784" t="s">
        <v>3239</v>
      </c>
      <c r="I7257" s="784" t="s">
        <v>5205</v>
      </c>
    </row>
    <row r="7258" spans="1:9" hidden="1">
      <c r="A7258" t="str">
        <f>Table_wabobpsvr_AzureCalc_AzureCalcRateCard[[#This Row],[ServiceName]]&amp;Table_wabobpsvr_AzureCalc_AzureCalcRateCard[[#This Row],[Price_Level]]&amp;Table_wabobpsvr_AzureCalc_AzureCalcRateCard[[#This Row],[Region]]</f>
        <v>Standard_G3 VM (Windows)D4</v>
      </c>
      <c r="B7258">
        <v>4</v>
      </c>
      <c r="C7258" t="s">
        <v>91</v>
      </c>
      <c r="D7258" t="s">
        <v>183</v>
      </c>
      <c r="E7258">
        <v>2.3580000000000001</v>
      </c>
      <c r="F7258" t="s">
        <v>3237</v>
      </c>
      <c r="G7258" s="784" t="s">
        <v>3238</v>
      </c>
      <c r="H7258" s="784" t="s">
        <v>3239</v>
      </c>
      <c r="I7258" s="784" t="s">
        <v>5205</v>
      </c>
    </row>
    <row r="7259" spans="1:9" hidden="1">
      <c r="A7259" t="str">
        <f>Table_wabobpsvr_AzureCalc_AzureCalcRateCard[[#This Row],[ServiceName]]&amp;Table_wabobpsvr_AzureCalc_AzureCalcRateCard[[#This Row],[Price_Level]]&amp;Table_wabobpsvr_AzureCalc_AzureCalcRateCard[[#This Row],[Region]]</f>
        <v>Standard_G4 VM (Windows)MOSP4</v>
      </c>
      <c r="B7259">
        <v>4</v>
      </c>
      <c r="C7259" t="s">
        <v>91</v>
      </c>
      <c r="D7259" t="s">
        <v>627</v>
      </c>
      <c r="E7259">
        <v>5.36</v>
      </c>
      <c r="F7259" t="s">
        <v>3240</v>
      </c>
      <c r="G7259" s="784" t="s">
        <v>4431</v>
      </c>
      <c r="H7259" s="784" t="s">
        <v>4431</v>
      </c>
      <c r="I7259" s="784" t="s">
        <v>6020</v>
      </c>
    </row>
    <row r="7260" spans="1:9" hidden="1">
      <c r="A7260" t="str">
        <f>Table_wabobpsvr_AzureCalc_AzureCalcRateCard[[#This Row],[ServiceName]]&amp;Table_wabobpsvr_AzureCalc_AzureCalcRateCard[[#This Row],[Price_Level]]&amp;Table_wabobpsvr_AzureCalc_AzureCalcRateCard[[#This Row],[Region]]</f>
        <v>Standard_G4 VM (Windows)A4</v>
      </c>
      <c r="B7260">
        <v>4</v>
      </c>
      <c r="C7260" t="s">
        <v>91</v>
      </c>
      <c r="D7260" t="s">
        <v>181</v>
      </c>
      <c r="E7260">
        <v>5.1989999999999998</v>
      </c>
      <c r="F7260" t="s">
        <v>3240</v>
      </c>
      <c r="G7260" s="784" t="s">
        <v>3241</v>
      </c>
      <c r="H7260" s="784" t="s">
        <v>3242</v>
      </c>
      <c r="I7260" s="784" t="s">
        <v>6020</v>
      </c>
    </row>
    <row r="7261" spans="1:9" hidden="1">
      <c r="A7261" s="784" t="str">
        <f>Table_wabobpsvr_AzureCalc_AzureCalcRateCard[[#This Row],[ServiceName]]&amp;Table_wabobpsvr_AzureCalc_AzureCalcRateCard[[#This Row],[Price_Level]]&amp;Table_wabobpsvr_AzureCalc_AzureCalcRateCard[[#This Row],[Region]]</f>
        <v>Standard_G4 VM (Windows)B4</v>
      </c>
      <c r="B7261" s="784">
        <v>4</v>
      </c>
      <c r="C7261" s="784" t="s">
        <v>91</v>
      </c>
      <c r="D7261" s="784" t="s">
        <v>182</v>
      </c>
      <c r="E7261" s="784">
        <v>5.0380000000000003</v>
      </c>
      <c r="F7261" s="784" t="s">
        <v>3240</v>
      </c>
      <c r="G7261" s="784" t="s">
        <v>3241</v>
      </c>
      <c r="H7261" s="784" t="s">
        <v>3242</v>
      </c>
      <c r="I7261" s="784" t="s">
        <v>6020</v>
      </c>
    </row>
    <row r="7262" spans="1:9" hidden="1">
      <c r="A7262" t="str">
        <f>Table_wabobpsvr_AzureCalc_AzureCalcRateCard[[#This Row],[ServiceName]]&amp;Table_wabobpsvr_AzureCalc_AzureCalcRateCard[[#This Row],[Price_Level]]&amp;Table_wabobpsvr_AzureCalc_AzureCalcRateCard[[#This Row],[Region]]</f>
        <v>Standard_G4 VM (Windows)C4</v>
      </c>
      <c r="B7262">
        <v>4</v>
      </c>
      <c r="C7262" t="s">
        <v>91</v>
      </c>
      <c r="D7262" t="s">
        <v>184</v>
      </c>
      <c r="E7262">
        <v>4.8780000000000001</v>
      </c>
      <c r="F7262" t="s">
        <v>3240</v>
      </c>
      <c r="G7262" s="784" t="s">
        <v>3241</v>
      </c>
      <c r="H7262" s="784" t="s">
        <v>3242</v>
      </c>
      <c r="I7262" s="784" t="s">
        <v>6020</v>
      </c>
    </row>
    <row r="7263" spans="1:9" hidden="1">
      <c r="A7263" s="784" t="str">
        <f>Table_wabobpsvr_AzureCalc_AzureCalcRateCard[[#This Row],[ServiceName]]&amp;Table_wabobpsvr_AzureCalc_AzureCalcRateCard[[#This Row],[Price_Level]]&amp;Table_wabobpsvr_AzureCalc_AzureCalcRateCard[[#This Row],[Region]]</f>
        <v>Standard API Management UnitsMOSP2</v>
      </c>
      <c r="B7263" s="784">
        <v>2</v>
      </c>
      <c r="C7263" s="784" t="s">
        <v>4431</v>
      </c>
      <c r="D7263" s="784" t="s">
        <v>627</v>
      </c>
      <c r="E7263" s="784">
        <v>999999</v>
      </c>
      <c r="F7263" s="784" t="s">
        <v>818</v>
      </c>
      <c r="G7263" s="784" t="s">
        <v>4431</v>
      </c>
      <c r="H7263" s="784" t="s">
        <v>4431</v>
      </c>
      <c r="I7263" s="784" t="s">
        <v>4431</v>
      </c>
    </row>
    <row r="7264" spans="1:9" hidden="1">
      <c r="A7264" t="str">
        <f>Table_wabobpsvr_AzureCalc_AzureCalcRateCard[[#This Row],[ServiceName]]&amp;Table_wabobpsvr_AzureCalc_AzureCalcRateCard[[#This Row],[Price_Level]]&amp;Table_wabobpsvr_AzureCalc_AzureCalcRateCard[[#This Row],[Region]]</f>
        <v>Standard API Management UnitsA2</v>
      </c>
      <c r="B7264">
        <v>2</v>
      </c>
      <c r="C7264" t="s">
        <v>4431</v>
      </c>
      <c r="D7264" t="s">
        <v>181</v>
      </c>
      <c r="E7264">
        <v>999999</v>
      </c>
      <c r="F7264" t="s">
        <v>818</v>
      </c>
      <c r="G7264" s="784" t="s">
        <v>4431</v>
      </c>
      <c r="H7264" s="784" t="s">
        <v>4431</v>
      </c>
      <c r="I7264" s="784" t="s">
        <v>4431</v>
      </c>
    </row>
    <row r="7265" spans="1:9" hidden="1">
      <c r="A7265" s="784" t="str">
        <f>Table_wabobpsvr_AzureCalc_AzureCalcRateCard[[#This Row],[ServiceName]]&amp;Table_wabobpsvr_AzureCalc_AzureCalcRateCard[[#This Row],[Price_Level]]&amp;Table_wabobpsvr_AzureCalc_AzureCalcRateCard[[#This Row],[Region]]</f>
        <v>Standard API Management UnitsB2</v>
      </c>
      <c r="B7265" s="784">
        <v>2</v>
      </c>
      <c r="C7265" s="784" t="s">
        <v>4431</v>
      </c>
      <c r="D7265" s="784" t="s">
        <v>182</v>
      </c>
      <c r="E7265" s="784">
        <v>999999</v>
      </c>
      <c r="F7265" s="784" t="s">
        <v>818</v>
      </c>
      <c r="G7265" s="784" t="s">
        <v>4431</v>
      </c>
      <c r="H7265" s="784" t="s">
        <v>4431</v>
      </c>
      <c r="I7265" s="784" t="s">
        <v>4431</v>
      </c>
    </row>
    <row r="7266" spans="1:9" hidden="1">
      <c r="A7266" s="784" t="str">
        <f>Table_wabobpsvr_AzureCalc_AzureCalcRateCard[[#This Row],[ServiceName]]&amp;Table_wabobpsvr_AzureCalc_AzureCalcRateCard[[#This Row],[Price_Level]]&amp;Table_wabobpsvr_AzureCalc_AzureCalcRateCard[[#This Row],[Region]]</f>
        <v>Standard API Management UnitsC2</v>
      </c>
      <c r="B7266" s="784">
        <v>2</v>
      </c>
      <c r="C7266" s="784" t="s">
        <v>4431</v>
      </c>
      <c r="D7266" s="784" t="s">
        <v>184</v>
      </c>
      <c r="E7266" s="784">
        <v>999999</v>
      </c>
      <c r="F7266" s="784" t="s">
        <v>818</v>
      </c>
      <c r="G7266" s="784" t="s">
        <v>4431</v>
      </c>
      <c r="H7266" s="784" t="s">
        <v>4431</v>
      </c>
      <c r="I7266" s="784" t="s">
        <v>4431</v>
      </c>
    </row>
    <row r="7267" spans="1:9" hidden="1">
      <c r="A7267" s="784" t="str">
        <f>Table_wabobpsvr_AzureCalc_AzureCalcRateCard[[#This Row],[ServiceName]]&amp;Table_wabobpsvr_AzureCalc_AzureCalcRateCard[[#This Row],[Price_Level]]&amp;Table_wabobpsvr_AzureCalc_AzureCalcRateCard[[#This Row],[Region]]</f>
        <v>Standard API Management UnitsD2</v>
      </c>
      <c r="B7267" s="784">
        <v>2</v>
      </c>
      <c r="C7267" s="784" t="s">
        <v>4431</v>
      </c>
      <c r="D7267" s="784" t="s">
        <v>183</v>
      </c>
      <c r="E7267" s="784">
        <v>999999</v>
      </c>
      <c r="F7267" s="784" t="s">
        <v>818</v>
      </c>
      <c r="G7267" s="784" t="s">
        <v>4431</v>
      </c>
      <c r="H7267" s="784" t="s">
        <v>4431</v>
      </c>
      <c r="I7267" s="784" t="s">
        <v>4431</v>
      </c>
    </row>
    <row r="7268" spans="1:9" hidden="1">
      <c r="A7268" s="784" t="str">
        <f>Table_wabobpsvr_AzureCalc_AzureCalcRateCard[[#This Row],[ServiceName]]&amp;Table_wabobpsvr_AzureCalc_AzureCalcRateCard[[#This Row],[Price_Level]]&amp;Table_wabobpsvr_AzureCalc_AzureCalcRateCard[[#This Row],[Region]]</f>
        <v>Standard API Management UnitsMOSP3</v>
      </c>
      <c r="B7268" s="784">
        <v>3</v>
      </c>
      <c r="C7268" s="784" t="s">
        <v>4431</v>
      </c>
      <c r="D7268" s="784" t="s">
        <v>627</v>
      </c>
      <c r="E7268" s="784">
        <v>999999</v>
      </c>
      <c r="F7268" s="784" t="s">
        <v>818</v>
      </c>
      <c r="G7268" s="784" t="s">
        <v>4431</v>
      </c>
      <c r="H7268" s="784" t="s">
        <v>4431</v>
      </c>
      <c r="I7268" s="784" t="s">
        <v>4431</v>
      </c>
    </row>
    <row r="7269" spans="1:9" hidden="1">
      <c r="A7269" s="784" t="str">
        <f>Table_wabobpsvr_AzureCalc_AzureCalcRateCard[[#This Row],[ServiceName]]&amp;Table_wabobpsvr_AzureCalc_AzureCalcRateCard[[#This Row],[Price_Level]]&amp;Table_wabobpsvr_AzureCalc_AzureCalcRateCard[[#This Row],[Region]]</f>
        <v>Standard API Management UnitsA3</v>
      </c>
      <c r="B7269" s="784">
        <v>3</v>
      </c>
      <c r="C7269" s="784" t="s">
        <v>4431</v>
      </c>
      <c r="D7269" s="784" t="s">
        <v>181</v>
      </c>
      <c r="E7269" s="784">
        <v>999999</v>
      </c>
      <c r="F7269" s="784" t="s">
        <v>818</v>
      </c>
      <c r="G7269" s="784" t="s">
        <v>4431</v>
      </c>
      <c r="H7269" s="784" t="s">
        <v>4431</v>
      </c>
      <c r="I7269" s="784" t="s">
        <v>4431</v>
      </c>
    </row>
    <row r="7270" spans="1:9" hidden="1">
      <c r="A7270" s="784" t="str">
        <f>Table_wabobpsvr_AzureCalc_AzureCalcRateCard[[#This Row],[ServiceName]]&amp;Table_wabobpsvr_AzureCalc_AzureCalcRateCard[[#This Row],[Price_Level]]&amp;Table_wabobpsvr_AzureCalc_AzureCalcRateCard[[#This Row],[Region]]</f>
        <v>Standard API Management UnitsB3</v>
      </c>
      <c r="B7270" s="784">
        <v>3</v>
      </c>
      <c r="C7270" s="784" t="s">
        <v>4431</v>
      </c>
      <c r="D7270" s="784" t="s">
        <v>182</v>
      </c>
      <c r="E7270" s="784">
        <v>999999</v>
      </c>
      <c r="F7270" s="784" t="s">
        <v>818</v>
      </c>
      <c r="G7270" s="784" t="s">
        <v>4431</v>
      </c>
      <c r="H7270" s="784" t="s">
        <v>4431</v>
      </c>
      <c r="I7270" s="784" t="s">
        <v>4431</v>
      </c>
    </row>
    <row r="7271" spans="1:9" hidden="1">
      <c r="A7271" s="784" t="str">
        <f>Table_wabobpsvr_AzureCalc_AzureCalcRateCard[[#This Row],[ServiceName]]&amp;Table_wabobpsvr_AzureCalc_AzureCalcRateCard[[#This Row],[Price_Level]]&amp;Table_wabobpsvr_AzureCalc_AzureCalcRateCard[[#This Row],[Region]]</f>
        <v>Standard API Management UnitsC3</v>
      </c>
      <c r="B7271" s="784">
        <v>3</v>
      </c>
      <c r="C7271" s="784" t="s">
        <v>4431</v>
      </c>
      <c r="D7271" s="784" t="s">
        <v>184</v>
      </c>
      <c r="E7271" s="784">
        <v>999999</v>
      </c>
      <c r="F7271" s="784" t="s">
        <v>818</v>
      </c>
      <c r="G7271" s="784" t="s">
        <v>4431</v>
      </c>
      <c r="H7271" s="784" t="s">
        <v>4431</v>
      </c>
      <c r="I7271" s="784" t="s">
        <v>4431</v>
      </c>
    </row>
    <row r="7272" spans="1:9" hidden="1">
      <c r="A7272" s="784" t="str">
        <f>Table_wabobpsvr_AzureCalc_AzureCalcRateCard[[#This Row],[ServiceName]]&amp;Table_wabobpsvr_AzureCalc_AzureCalcRateCard[[#This Row],[Price_Level]]&amp;Table_wabobpsvr_AzureCalc_AzureCalcRateCard[[#This Row],[Region]]</f>
        <v>Standard API Management UnitsD3</v>
      </c>
      <c r="B7272" s="784">
        <v>3</v>
      </c>
      <c r="C7272" s="784" t="s">
        <v>4431</v>
      </c>
      <c r="D7272" s="784" t="s">
        <v>183</v>
      </c>
      <c r="E7272" s="784">
        <v>999999</v>
      </c>
      <c r="F7272" s="784" t="s">
        <v>818</v>
      </c>
      <c r="G7272" s="784" t="s">
        <v>4431</v>
      </c>
      <c r="H7272" s="784" t="s">
        <v>4431</v>
      </c>
      <c r="I7272" s="784" t="s">
        <v>4431</v>
      </c>
    </row>
    <row r="7273" spans="1:9" hidden="1">
      <c r="A7273" s="784" t="str">
        <f>Table_wabobpsvr_AzureCalc_AzureCalcRateCard[[#This Row],[ServiceName]]&amp;Table_wabobpsvr_AzureCalc_AzureCalcRateCard[[#This Row],[Price_Level]]&amp;Table_wabobpsvr_AzureCalc_AzureCalcRateCard[[#This Row],[Region]]</f>
        <v>Standard_G4 VM (Windows)D4</v>
      </c>
      <c r="B7273" s="784">
        <v>4</v>
      </c>
      <c r="C7273" s="784" t="s">
        <v>91</v>
      </c>
      <c r="D7273" s="784" t="s">
        <v>183</v>
      </c>
      <c r="E7273" s="784">
        <v>4.7169999999999996</v>
      </c>
      <c r="F7273" s="784" t="s">
        <v>3240</v>
      </c>
      <c r="G7273" s="784" t="s">
        <v>3241</v>
      </c>
      <c r="H7273" s="784" t="s">
        <v>3242</v>
      </c>
      <c r="I7273" s="784" t="s">
        <v>6020</v>
      </c>
    </row>
    <row r="7274" spans="1:9" hidden="1">
      <c r="A7274" s="784" t="str">
        <f>Table_wabobpsvr_AzureCalc_AzureCalcRateCard[[#This Row],[ServiceName]]&amp;Table_wabobpsvr_AzureCalc_AzureCalcRateCard[[#This Row],[Price_Level]]&amp;Table_wabobpsvr_AzureCalc_AzureCalcRateCard[[#This Row],[Region]]</f>
        <v>Traffic Manager Azure EndpointsMOSP2</v>
      </c>
      <c r="B7274" s="784">
        <v>2</v>
      </c>
      <c r="C7274" s="784" t="s">
        <v>4431</v>
      </c>
      <c r="D7274" s="784" t="s">
        <v>627</v>
      </c>
      <c r="E7274" s="784">
        <v>999999</v>
      </c>
      <c r="F7274" s="784" t="s">
        <v>862</v>
      </c>
      <c r="G7274" s="784" t="s">
        <v>4431</v>
      </c>
      <c r="H7274" s="784" t="s">
        <v>4431</v>
      </c>
      <c r="I7274" s="784" t="s">
        <v>4431</v>
      </c>
    </row>
    <row r="7275" spans="1:9" hidden="1">
      <c r="A7275" s="784" t="str">
        <f>Table_wabobpsvr_AzureCalc_AzureCalcRateCard[[#This Row],[ServiceName]]&amp;Table_wabobpsvr_AzureCalc_AzureCalcRateCard[[#This Row],[Price_Level]]&amp;Table_wabobpsvr_AzureCalc_AzureCalcRateCard[[#This Row],[Region]]</f>
        <v>Traffic Manager Azure EndpointsA2</v>
      </c>
      <c r="B7275" s="784">
        <v>2</v>
      </c>
      <c r="C7275" s="784" t="s">
        <v>4431</v>
      </c>
      <c r="D7275" s="784" t="s">
        <v>181</v>
      </c>
      <c r="E7275" s="784">
        <v>999999</v>
      </c>
      <c r="F7275" s="784" t="s">
        <v>862</v>
      </c>
      <c r="G7275" s="784" t="s">
        <v>4431</v>
      </c>
      <c r="H7275" s="784" t="s">
        <v>4431</v>
      </c>
      <c r="I7275" s="784" t="s">
        <v>4431</v>
      </c>
    </row>
    <row r="7276" spans="1:9" hidden="1">
      <c r="A7276" s="784" t="str">
        <f>Table_wabobpsvr_AzureCalc_AzureCalcRateCard[[#This Row],[ServiceName]]&amp;Table_wabobpsvr_AzureCalc_AzureCalcRateCard[[#This Row],[Price_Level]]&amp;Table_wabobpsvr_AzureCalc_AzureCalcRateCard[[#This Row],[Region]]</f>
        <v>Traffic Manager Azure EndpointsB2</v>
      </c>
      <c r="B7276" s="784">
        <v>2</v>
      </c>
      <c r="C7276" s="784" t="s">
        <v>4431</v>
      </c>
      <c r="D7276" s="784" t="s">
        <v>182</v>
      </c>
      <c r="E7276" s="784">
        <v>999999</v>
      </c>
      <c r="F7276" s="784" t="s">
        <v>862</v>
      </c>
      <c r="G7276" s="784" t="s">
        <v>4431</v>
      </c>
      <c r="H7276" s="784" t="s">
        <v>4431</v>
      </c>
      <c r="I7276" s="784" t="s">
        <v>4431</v>
      </c>
    </row>
    <row r="7277" spans="1:9" hidden="1">
      <c r="A7277" s="784" t="str">
        <f>Table_wabobpsvr_AzureCalc_AzureCalcRateCard[[#This Row],[ServiceName]]&amp;Table_wabobpsvr_AzureCalc_AzureCalcRateCard[[#This Row],[Price_Level]]&amp;Table_wabobpsvr_AzureCalc_AzureCalcRateCard[[#This Row],[Region]]</f>
        <v>Traffic Manager Azure EndpointsC2</v>
      </c>
      <c r="B7277" s="784">
        <v>2</v>
      </c>
      <c r="C7277" s="784" t="s">
        <v>4431</v>
      </c>
      <c r="D7277" s="784" t="s">
        <v>184</v>
      </c>
      <c r="E7277" s="784">
        <v>999999</v>
      </c>
      <c r="F7277" s="784" t="s">
        <v>862</v>
      </c>
      <c r="G7277" s="784" t="s">
        <v>4431</v>
      </c>
      <c r="H7277" s="784" t="s">
        <v>4431</v>
      </c>
      <c r="I7277" s="784" t="s">
        <v>4431</v>
      </c>
    </row>
    <row r="7278" spans="1:9" hidden="1">
      <c r="A7278" s="784" t="str">
        <f>Table_wabobpsvr_AzureCalc_AzureCalcRateCard[[#This Row],[ServiceName]]&amp;Table_wabobpsvr_AzureCalc_AzureCalcRateCard[[#This Row],[Price_Level]]&amp;Table_wabobpsvr_AzureCalc_AzureCalcRateCard[[#This Row],[Region]]</f>
        <v>Traffic Manager Azure EndpointsD2</v>
      </c>
      <c r="B7278" s="784">
        <v>2</v>
      </c>
      <c r="C7278" s="784" t="s">
        <v>4431</v>
      </c>
      <c r="D7278" s="784" t="s">
        <v>183</v>
      </c>
      <c r="E7278" s="784">
        <v>999999</v>
      </c>
      <c r="F7278" s="784" t="s">
        <v>862</v>
      </c>
      <c r="G7278" s="784" t="s">
        <v>4431</v>
      </c>
      <c r="H7278" s="784" t="s">
        <v>4431</v>
      </c>
      <c r="I7278" s="784" t="s">
        <v>4431</v>
      </c>
    </row>
    <row r="7279" spans="1:9" hidden="1">
      <c r="A7279" s="784" t="str">
        <f>Table_wabobpsvr_AzureCalc_AzureCalcRateCard[[#This Row],[ServiceName]]&amp;Table_wabobpsvr_AzureCalc_AzureCalcRateCard[[#This Row],[Price_Level]]&amp;Table_wabobpsvr_AzureCalc_AzureCalcRateCard[[#This Row],[Region]]</f>
        <v>Traffic Manager Azure EndpointsMOSP3</v>
      </c>
      <c r="B7279" s="784">
        <v>3</v>
      </c>
      <c r="C7279" s="784" t="s">
        <v>4431</v>
      </c>
      <c r="D7279" s="784" t="s">
        <v>627</v>
      </c>
      <c r="E7279" s="784">
        <v>999999</v>
      </c>
      <c r="F7279" s="784" t="s">
        <v>862</v>
      </c>
      <c r="G7279" s="784" t="s">
        <v>4431</v>
      </c>
      <c r="H7279" s="784" t="s">
        <v>4431</v>
      </c>
      <c r="I7279" s="784" t="s">
        <v>4431</v>
      </c>
    </row>
    <row r="7280" spans="1:9" hidden="1">
      <c r="A7280" t="str">
        <f>Table_wabobpsvr_AzureCalc_AzureCalcRateCard[[#This Row],[ServiceName]]&amp;Table_wabobpsvr_AzureCalc_AzureCalcRateCard[[#This Row],[Price_Level]]&amp;Table_wabobpsvr_AzureCalc_AzureCalcRateCard[[#This Row],[Region]]</f>
        <v>Traffic Manager Azure EndpointsA3</v>
      </c>
      <c r="B7280">
        <v>3</v>
      </c>
      <c r="C7280" t="s">
        <v>4431</v>
      </c>
      <c r="D7280" t="s">
        <v>181</v>
      </c>
      <c r="E7280">
        <v>999999</v>
      </c>
      <c r="F7280" t="s">
        <v>862</v>
      </c>
      <c r="G7280" s="784" t="s">
        <v>4431</v>
      </c>
      <c r="H7280" s="784" t="s">
        <v>4431</v>
      </c>
      <c r="I7280" s="784" t="s">
        <v>4431</v>
      </c>
    </row>
    <row r="7281" spans="1:9" hidden="1">
      <c r="A7281" s="784" t="str">
        <f>Table_wabobpsvr_AzureCalc_AzureCalcRateCard[[#This Row],[ServiceName]]&amp;Table_wabobpsvr_AzureCalc_AzureCalcRateCard[[#This Row],[Price_Level]]&amp;Table_wabobpsvr_AzureCalc_AzureCalcRateCard[[#This Row],[Region]]</f>
        <v>Traffic Manager Azure EndpointsB3</v>
      </c>
      <c r="B7281" s="784">
        <v>3</v>
      </c>
      <c r="C7281" s="784" t="s">
        <v>4431</v>
      </c>
      <c r="D7281" s="784" t="s">
        <v>182</v>
      </c>
      <c r="E7281" s="784">
        <v>999999</v>
      </c>
      <c r="F7281" s="784" t="s">
        <v>862</v>
      </c>
      <c r="G7281" s="784" t="s">
        <v>4431</v>
      </c>
      <c r="H7281" s="784" t="s">
        <v>4431</v>
      </c>
      <c r="I7281" s="784" t="s">
        <v>4431</v>
      </c>
    </row>
    <row r="7282" spans="1:9" hidden="1">
      <c r="A7282" s="784" t="str">
        <f>Table_wabobpsvr_AzureCalc_AzureCalcRateCard[[#This Row],[ServiceName]]&amp;Table_wabobpsvr_AzureCalc_AzureCalcRateCard[[#This Row],[Price_Level]]&amp;Table_wabobpsvr_AzureCalc_AzureCalcRateCard[[#This Row],[Region]]</f>
        <v>Traffic Manager Azure EndpointsC3</v>
      </c>
      <c r="B7282" s="784">
        <v>3</v>
      </c>
      <c r="C7282" s="784" t="s">
        <v>4431</v>
      </c>
      <c r="D7282" s="784" t="s">
        <v>184</v>
      </c>
      <c r="E7282" s="784">
        <v>999999</v>
      </c>
      <c r="F7282" s="784" t="s">
        <v>862</v>
      </c>
      <c r="G7282" s="784" t="s">
        <v>4431</v>
      </c>
      <c r="H7282" s="784" t="s">
        <v>4431</v>
      </c>
      <c r="I7282" s="784" t="s">
        <v>4431</v>
      </c>
    </row>
    <row r="7283" spans="1:9" hidden="1">
      <c r="A7283" s="784" t="str">
        <f>Table_wabobpsvr_AzureCalc_AzureCalcRateCard[[#This Row],[ServiceName]]&amp;Table_wabobpsvr_AzureCalc_AzureCalcRateCard[[#This Row],[Price_Level]]&amp;Table_wabobpsvr_AzureCalc_AzureCalcRateCard[[#This Row],[Region]]</f>
        <v>Traffic Manager Azure EndpointsD3</v>
      </c>
      <c r="B7283" s="784">
        <v>3</v>
      </c>
      <c r="C7283" s="784" t="s">
        <v>4431</v>
      </c>
      <c r="D7283" s="784" t="s">
        <v>183</v>
      </c>
      <c r="E7283" s="784">
        <v>999999</v>
      </c>
      <c r="F7283" s="784" t="s">
        <v>862</v>
      </c>
      <c r="G7283" s="784" t="s">
        <v>4431</v>
      </c>
      <c r="H7283" s="784" t="s">
        <v>4431</v>
      </c>
      <c r="I7283" s="784" t="s">
        <v>4431</v>
      </c>
    </row>
    <row r="7284" spans="1:9" hidden="1">
      <c r="A7284" s="784" t="str">
        <f>Table_wabobpsvr_AzureCalc_AzureCalcRateCard[[#This Row],[ServiceName]]&amp;Table_wabobpsvr_AzureCalc_AzureCalcRateCard[[#This Row],[Price_Level]]&amp;Table_wabobpsvr_AzureCalc_AzureCalcRateCard[[#This Row],[Region]]</f>
        <v>Traffic Manager DNS QueriesMOSP3</v>
      </c>
      <c r="B7284" s="784">
        <v>3</v>
      </c>
      <c r="C7284" s="784" t="s">
        <v>4431</v>
      </c>
      <c r="D7284" s="784" t="s">
        <v>627</v>
      </c>
      <c r="E7284" s="784">
        <v>999999</v>
      </c>
      <c r="F7284" s="784" t="s">
        <v>865</v>
      </c>
      <c r="G7284" s="784" t="s">
        <v>4431</v>
      </c>
      <c r="H7284" s="784" t="s">
        <v>4431</v>
      </c>
      <c r="I7284" s="784" t="s">
        <v>4431</v>
      </c>
    </row>
    <row r="7285" spans="1:9" hidden="1">
      <c r="A7285" t="str">
        <f>Table_wabobpsvr_AzureCalc_AzureCalcRateCard[[#This Row],[ServiceName]]&amp;Table_wabobpsvr_AzureCalc_AzureCalcRateCard[[#This Row],[Price_Level]]&amp;Table_wabobpsvr_AzureCalc_AzureCalcRateCard[[#This Row],[Region]]</f>
        <v>Traffic Manager DNS QueriesA3</v>
      </c>
      <c r="B7285">
        <v>3</v>
      </c>
      <c r="C7285" t="s">
        <v>4431</v>
      </c>
      <c r="D7285" t="s">
        <v>181</v>
      </c>
      <c r="E7285">
        <v>999999</v>
      </c>
      <c r="F7285" t="s">
        <v>865</v>
      </c>
      <c r="G7285" s="784" t="s">
        <v>4431</v>
      </c>
      <c r="H7285" s="784" t="s">
        <v>4431</v>
      </c>
      <c r="I7285" s="784" t="s">
        <v>4431</v>
      </c>
    </row>
    <row r="7286" spans="1:9" hidden="1">
      <c r="A7286" t="str">
        <f>Table_wabobpsvr_AzureCalc_AzureCalcRateCard[[#This Row],[ServiceName]]&amp;Table_wabobpsvr_AzureCalc_AzureCalcRateCard[[#This Row],[Price_Level]]&amp;Table_wabobpsvr_AzureCalc_AzureCalcRateCard[[#This Row],[Region]]</f>
        <v>Traffic Manager DNS QueriesB3</v>
      </c>
      <c r="B7286">
        <v>3</v>
      </c>
      <c r="C7286" t="s">
        <v>4431</v>
      </c>
      <c r="D7286" t="s">
        <v>182</v>
      </c>
      <c r="E7286">
        <v>999999</v>
      </c>
      <c r="F7286" t="s">
        <v>865</v>
      </c>
      <c r="G7286" s="784" t="s">
        <v>4431</v>
      </c>
      <c r="H7286" s="784" t="s">
        <v>4431</v>
      </c>
      <c r="I7286" s="784" t="s">
        <v>4431</v>
      </c>
    </row>
    <row r="7287" spans="1:9" hidden="1">
      <c r="A7287" t="str">
        <f>Table_wabobpsvr_AzureCalc_AzureCalcRateCard[[#This Row],[ServiceName]]&amp;Table_wabobpsvr_AzureCalc_AzureCalcRateCard[[#This Row],[Price_Level]]&amp;Table_wabobpsvr_AzureCalc_AzureCalcRateCard[[#This Row],[Region]]</f>
        <v>Traffic Manager DNS QueriesC3</v>
      </c>
      <c r="B7287">
        <v>3</v>
      </c>
      <c r="C7287" t="s">
        <v>4431</v>
      </c>
      <c r="D7287" t="s">
        <v>184</v>
      </c>
      <c r="E7287">
        <v>999999</v>
      </c>
      <c r="F7287" t="s">
        <v>865</v>
      </c>
      <c r="G7287" s="784" t="s">
        <v>4431</v>
      </c>
      <c r="H7287" s="784" t="s">
        <v>4431</v>
      </c>
      <c r="I7287" s="784" t="s">
        <v>4431</v>
      </c>
    </row>
    <row r="7288" spans="1:9" hidden="1">
      <c r="A7288" t="str">
        <f>Table_wabobpsvr_AzureCalc_AzureCalcRateCard[[#This Row],[ServiceName]]&amp;Table_wabobpsvr_AzureCalc_AzureCalcRateCard[[#This Row],[Price_Level]]&amp;Table_wabobpsvr_AzureCalc_AzureCalcRateCard[[#This Row],[Region]]</f>
        <v>Traffic Manager DNS QueriesD3</v>
      </c>
      <c r="B7288">
        <v>3</v>
      </c>
      <c r="C7288" t="s">
        <v>4431</v>
      </c>
      <c r="D7288" t="s">
        <v>183</v>
      </c>
      <c r="E7288">
        <v>999999</v>
      </c>
      <c r="F7288" t="s">
        <v>865</v>
      </c>
      <c r="G7288" s="784" t="s">
        <v>4431</v>
      </c>
      <c r="H7288" s="784" t="s">
        <v>4431</v>
      </c>
      <c r="I7288" s="784" t="s">
        <v>4431</v>
      </c>
    </row>
    <row r="7289" spans="1:9" hidden="1">
      <c r="A7289" t="str">
        <f>Table_wabobpsvr_AzureCalc_AzureCalcRateCard[[#This Row],[ServiceName]]&amp;Table_wabobpsvr_AzureCalc_AzureCalcRateCard[[#This Row],[Price_Level]]&amp;Table_wabobpsvr_AzureCalc_AzureCalcRateCard[[#This Row],[Region]]</f>
        <v>Traffic Manager DNS QueriesMOSP2</v>
      </c>
      <c r="B7289">
        <v>2</v>
      </c>
      <c r="C7289" t="s">
        <v>4431</v>
      </c>
      <c r="D7289" t="s">
        <v>627</v>
      </c>
      <c r="E7289">
        <v>999999</v>
      </c>
      <c r="F7289" t="s">
        <v>865</v>
      </c>
      <c r="G7289" s="784" t="s">
        <v>4431</v>
      </c>
      <c r="H7289" s="784" t="s">
        <v>4431</v>
      </c>
      <c r="I7289" s="784" t="s">
        <v>4431</v>
      </c>
    </row>
    <row r="7290" spans="1:9" hidden="1">
      <c r="A7290" t="str">
        <f>Table_wabobpsvr_AzureCalc_AzureCalcRateCard[[#This Row],[ServiceName]]&amp;Table_wabobpsvr_AzureCalc_AzureCalcRateCard[[#This Row],[Price_Level]]&amp;Table_wabobpsvr_AzureCalc_AzureCalcRateCard[[#This Row],[Region]]</f>
        <v>Traffic Manager DNS QueriesA2</v>
      </c>
      <c r="B7290">
        <v>2</v>
      </c>
      <c r="C7290" t="s">
        <v>4431</v>
      </c>
      <c r="D7290" t="s">
        <v>181</v>
      </c>
      <c r="E7290">
        <v>999999</v>
      </c>
      <c r="F7290" t="s">
        <v>865</v>
      </c>
      <c r="G7290" s="784" t="s">
        <v>4431</v>
      </c>
      <c r="H7290" s="784" t="s">
        <v>4431</v>
      </c>
      <c r="I7290" s="784" t="s">
        <v>4431</v>
      </c>
    </row>
    <row r="7291" spans="1:9" hidden="1">
      <c r="A7291" t="str">
        <f>Table_wabobpsvr_AzureCalc_AzureCalcRateCard[[#This Row],[ServiceName]]&amp;Table_wabobpsvr_AzureCalc_AzureCalcRateCard[[#This Row],[Price_Level]]&amp;Table_wabobpsvr_AzureCalc_AzureCalcRateCard[[#This Row],[Region]]</f>
        <v>Traffic Manager DNS QueriesB2</v>
      </c>
      <c r="B7291">
        <v>2</v>
      </c>
      <c r="C7291" t="s">
        <v>4431</v>
      </c>
      <c r="D7291" t="s">
        <v>182</v>
      </c>
      <c r="E7291">
        <v>999999</v>
      </c>
      <c r="F7291" t="s">
        <v>865</v>
      </c>
      <c r="G7291" s="784" t="s">
        <v>4431</v>
      </c>
      <c r="H7291" s="784" t="s">
        <v>4431</v>
      </c>
      <c r="I7291" s="784" t="s">
        <v>4431</v>
      </c>
    </row>
    <row r="7292" spans="1:9" hidden="1">
      <c r="A7292" t="str">
        <f>Table_wabobpsvr_AzureCalc_AzureCalcRateCard[[#This Row],[ServiceName]]&amp;Table_wabobpsvr_AzureCalc_AzureCalcRateCard[[#This Row],[Price_Level]]&amp;Table_wabobpsvr_AzureCalc_AzureCalcRateCard[[#This Row],[Region]]</f>
        <v>Traffic Manager DNS QueriesC2</v>
      </c>
      <c r="B7292">
        <v>2</v>
      </c>
      <c r="C7292" t="s">
        <v>4431</v>
      </c>
      <c r="D7292" t="s">
        <v>184</v>
      </c>
      <c r="E7292">
        <v>999999</v>
      </c>
      <c r="F7292" t="s">
        <v>865</v>
      </c>
      <c r="G7292" s="784" t="s">
        <v>4431</v>
      </c>
      <c r="H7292" s="784" t="s">
        <v>4431</v>
      </c>
      <c r="I7292" s="784" t="s">
        <v>4431</v>
      </c>
    </row>
    <row r="7293" spans="1:9" hidden="1">
      <c r="A7293" t="str">
        <f>Table_wabobpsvr_AzureCalc_AzureCalcRateCard[[#This Row],[ServiceName]]&amp;Table_wabobpsvr_AzureCalc_AzureCalcRateCard[[#This Row],[Price_Level]]&amp;Table_wabobpsvr_AzureCalc_AzureCalcRateCard[[#This Row],[Region]]</f>
        <v>Traffic Manager DNS QueriesD2</v>
      </c>
      <c r="B7293">
        <v>2</v>
      </c>
      <c r="C7293" t="s">
        <v>4431</v>
      </c>
      <c r="D7293" t="s">
        <v>183</v>
      </c>
      <c r="E7293">
        <v>999999</v>
      </c>
      <c r="F7293" t="s">
        <v>865</v>
      </c>
      <c r="G7293" s="784" t="s">
        <v>4431</v>
      </c>
      <c r="H7293" s="784" t="s">
        <v>4431</v>
      </c>
      <c r="I7293" s="784" t="s">
        <v>4431</v>
      </c>
    </row>
    <row r="7294" spans="1:9" hidden="1">
      <c r="A7294" t="str">
        <f>Table_wabobpsvr_AzureCalc_AzureCalcRateCard[[#This Row],[ServiceName]]&amp;Table_wabobpsvr_AzureCalc_AzureCalcRateCard[[#This Row],[Price_Level]]&amp;Table_wabobpsvr_AzureCalc_AzureCalcRateCard[[#This Row],[Region]]</f>
        <v>Traffic Manager DNS Queries - Tier 2MOSP2</v>
      </c>
      <c r="B7294">
        <v>2</v>
      </c>
      <c r="C7294" t="s">
        <v>4431</v>
      </c>
      <c r="D7294" t="s">
        <v>627</v>
      </c>
      <c r="E7294">
        <v>999999</v>
      </c>
      <c r="F7294" t="s">
        <v>966</v>
      </c>
      <c r="G7294" s="784" t="s">
        <v>4431</v>
      </c>
      <c r="H7294" s="784" t="s">
        <v>4431</v>
      </c>
      <c r="I7294" s="784" t="s">
        <v>4431</v>
      </c>
    </row>
    <row r="7295" spans="1:9" hidden="1">
      <c r="A7295" t="str">
        <f>Table_wabobpsvr_AzureCalc_AzureCalcRateCard[[#This Row],[ServiceName]]&amp;Table_wabobpsvr_AzureCalc_AzureCalcRateCard[[#This Row],[Price_Level]]&amp;Table_wabobpsvr_AzureCalc_AzureCalcRateCard[[#This Row],[Region]]</f>
        <v>Traffic Manager DNS Queries - Tier 2A2</v>
      </c>
      <c r="B7295">
        <v>2</v>
      </c>
      <c r="C7295" t="s">
        <v>4431</v>
      </c>
      <c r="D7295" t="s">
        <v>181</v>
      </c>
      <c r="E7295">
        <v>999999</v>
      </c>
      <c r="F7295" t="s">
        <v>966</v>
      </c>
      <c r="G7295" s="784" t="s">
        <v>4431</v>
      </c>
      <c r="H7295" s="784" t="s">
        <v>4431</v>
      </c>
      <c r="I7295" s="784" t="s">
        <v>4431</v>
      </c>
    </row>
    <row r="7296" spans="1:9" hidden="1">
      <c r="A7296" t="str">
        <f>Table_wabobpsvr_AzureCalc_AzureCalcRateCard[[#This Row],[ServiceName]]&amp;Table_wabobpsvr_AzureCalc_AzureCalcRateCard[[#This Row],[Price_Level]]&amp;Table_wabobpsvr_AzureCalc_AzureCalcRateCard[[#This Row],[Region]]</f>
        <v>Traffic Manager DNS Queries - Tier 2B2</v>
      </c>
      <c r="B7296">
        <v>2</v>
      </c>
      <c r="C7296" t="s">
        <v>4431</v>
      </c>
      <c r="D7296" t="s">
        <v>182</v>
      </c>
      <c r="E7296">
        <v>999999</v>
      </c>
      <c r="F7296" t="s">
        <v>966</v>
      </c>
      <c r="G7296" s="784" t="s">
        <v>4431</v>
      </c>
      <c r="H7296" s="784" t="s">
        <v>4431</v>
      </c>
      <c r="I7296" s="784" t="s">
        <v>4431</v>
      </c>
    </row>
    <row r="7297" spans="1:9" hidden="1">
      <c r="A7297" s="784" t="str">
        <f>Table_wabobpsvr_AzureCalc_AzureCalcRateCard[[#This Row],[ServiceName]]&amp;Table_wabobpsvr_AzureCalc_AzureCalcRateCard[[#This Row],[Price_Level]]&amp;Table_wabobpsvr_AzureCalc_AzureCalcRateCard[[#This Row],[Region]]</f>
        <v>Traffic Manager DNS Queries - Tier 2C2</v>
      </c>
      <c r="B7297" s="784">
        <v>2</v>
      </c>
      <c r="C7297" s="784" t="s">
        <v>4431</v>
      </c>
      <c r="D7297" s="784" t="s">
        <v>184</v>
      </c>
      <c r="E7297" s="784">
        <v>999999</v>
      </c>
      <c r="F7297" s="784" t="s">
        <v>966</v>
      </c>
      <c r="G7297" s="784" t="s">
        <v>4431</v>
      </c>
      <c r="H7297" s="784" t="s">
        <v>4431</v>
      </c>
      <c r="I7297" s="784" t="s">
        <v>4431</v>
      </c>
    </row>
    <row r="7298" spans="1:9" hidden="1">
      <c r="A7298" s="784" t="str">
        <f>Table_wabobpsvr_AzureCalc_AzureCalcRateCard[[#This Row],[ServiceName]]&amp;Table_wabobpsvr_AzureCalc_AzureCalcRateCard[[#This Row],[Price_Level]]&amp;Table_wabobpsvr_AzureCalc_AzureCalcRateCard[[#This Row],[Region]]</f>
        <v>Traffic Manager DNS Queries - Tier 2D2</v>
      </c>
      <c r="B7298" s="784">
        <v>2</v>
      </c>
      <c r="C7298" s="784" t="s">
        <v>4431</v>
      </c>
      <c r="D7298" s="784" t="s">
        <v>183</v>
      </c>
      <c r="E7298" s="784">
        <v>999999</v>
      </c>
      <c r="F7298" s="784" t="s">
        <v>966</v>
      </c>
      <c r="G7298" s="784" t="s">
        <v>4431</v>
      </c>
      <c r="H7298" s="784" t="s">
        <v>4431</v>
      </c>
      <c r="I7298" s="784" t="s">
        <v>4431</v>
      </c>
    </row>
    <row r="7299" spans="1:9" hidden="1">
      <c r="A7299" s="784" t="str">
        <f>Table_wabobpsvr_AzureCalc_AzureCalcRateCard[[#This Row],[ServiceName]]&amp;Table_wabobpsvr_AzureCalc_AzureCalcRateCard[[#This Row],[Price_Level]]&amp;Table_wabobpsvr_AzureCalc_AzureCalcRateCard[[#This Row],[Region]]</f>
        <v>Standard_D14 Cloud ServicesC9</v>
      </c>
      <c r="B7299" s="784">
        <v>9</v>
      </c>
      <c r="C7299" s="784" t="s">
        <v>701</v>
      </c>
      <c r="D7299" s="784" t="s">
        <v>184</v>
      </c>
      <c r="E7299" s="784">
        <v>2.3232300000000001</v>
      </c>
      <c r="F7299" s="784" t="s">
        <v>1166</v>
      </c>
      <c r="G7299" s="784" t="s">
        <v>4431</v>
      </c>
      <c r="H7299" s="784" t="s">
        <v>4431</v>
      </c>
      <c r="I7299" s="784" t="s">
        <v>6021</v>
      </c>
    </row>
    <row r="7300" spans="1:9" hidden="1">
      <c r="A7300" t="str">
        <f>Table_wabobpsvr_AzureCalc_AzureCalcRateCard[[#This Row],[ServiceName]]&amp;Table_wabobpsvr_AzureCalc_AzureCalcRateCard[[#This Row],[Price_Level]]&amp;Table_wabobpsvr_AzureCalc_AzureCalcRateCard[[#This Row],[Region]]</f>
        <v>Standard_D14 Cloud ServicesD9</v>
      </c>
      <c r="B7300">
        <v>9</v>
      </c>
      <c r="C7300" t="s">
        <v>701</v>
      </c>
      <c r="D7300" t="s">
        <v>183</v>
      </c>
      <c r="E7300">
        <v>2.2466400000000002</v>
      </c>
      <c r="F7300" t="s">
        <v>1166</v>
      </c>
      <c r="G7300" s="784" t="s">
        <v>4431</v>
      </c>
      <c r="H7300" s="784" t="s">
        <v>4431</v>
      </c>
      <c r="I7300" s="784" t="s">
        <v>6021</v>
      </c>
    </row>
    <row r="7301" spans="1:9" hidden="1">
      <c r="A7301" t="str">
        <f>Table_wabobpsvr_AzureCalc_AzureCalcRateCard[[#This Row],[ServiceName]]&amp;Table_wabobpsvr_AzureCalc_AzureCalcRateCard[[#This Row],[Price_Level]]&amp;Table_wabobpsvr_AzureCalc_AzureCalcRateCard[[#This Row],[Region]]</f>
        <v>Standard_G5 VM (Windows)MOSP4</v>
      </c>
      <c r="B7301">
        <v>4</v>
      </c>
      <c r="C7301" t="s">
        <v>91</v>
      </c>
      <c r="D7301" t="s">
        <v>627</v>
      </c>
      <c r="E7301">
        <v>9.65</v>
      </c>
      <c r="F7301" t="s">
        <v>3243</v>
      </c>
      <c r="G7301" s="784" t="s">
        <v>4431</v>
      </c>
      <c r="H7301" s="784" t="s">
        <v>4431</v>
      </c>
      <c r="I7301" s="784" t="s">
        <v>6022</v>
      </c>
    </row>
    <row r="7302" spans="1:9" hidden="1">
      <c r="A7302" t="str">
        <f>Table_wabobpsvr_AzureCalc_AzureCalcRateCard[[#This Row],[ServiceName]]&amp;Table_wabobpsvr_AzureCalc_AzureCalcRateCard[[#This Row],[Price_Level]]&amp;Table_wabobpsvr_AzureCalc_AzureCalcRateCard[[#This Row],[Region]]</f>
        <v>Standard_G5 VM (Windows)A4</v>
      </c>
      <c r="B7302">
        <v>4</v>
      </c>
      <c r="C7302" t="s">
        <v>91</v>
      </c>
      <c r="D7302" t="s">
        <v>181</v>
      </c>
      <c r="E7302">
        <v>9.36</v>
      </c>
      <c r="F7302" t="s">
        <v>3243</v>
      </c>
      <c r="G7302" s="784" t="s">
        <v>3244</v>
      </c>
      <c r="H7302" s="784" t="s">
        <v>3245</v>
      </c>
      <c r="I7302" s="784" t="s">
        <v>6022</v>
      </c>
    </row>
    <row r="7303" spans="1:9" hidden="1">
      <c r="A7303" t="str">
        <f>Table_wabobpsvr_AzureCalc_AzureCalcRateCard[[#This Row],[ServiceName]]&amp;Table_wabobpsvr_AzureCalc_AzureCalcRateCard[[#This Row],[Price_Level]]&amp;Table_wabobpsvr_AzureCalc_AzureCalcRateCard[[#This Row],[Region]]</f>
        <v>Standard_G5 VM (Windows)B4</v>
      </c>
      <c r="B7303">
        <v>4</v>
      </c>
      <c r="C7303" t="s">
        <v>91</v>
      </c>
      <c r="D7303" t="s">
        <v>182</v>
      </c>
      <c r="E7303">
        <v>9.0709999999999997</v>
      </c>
      <c r="F7303" t="s">
        <v>3243</v>
      </c>
      <c r="G7303" s="784" t="s">
        <v>3244</v>
      </c>
      <c r="H7303" s="784" t="s">
        <v>3245</v>
      </c>
      <c r="I7303" s="784" t="s">
        <v>6022</v>
      </c>
    </row>
    <row r="7304" spans="1:9" hidden="1">
      <c r="A7304" t="str">
        <f>Table_wabobpsvr_AzureCalc_AzureCalcRateCard[[#This Row],[ServiceName]]&amp;Table_wabobpsvr_AzureCalc_AzureCalcRateCard[[#This Row],[Price_Level]]&amp;Table_wabobpsvr_AzureCalc_AzureCalcRateCard[[#This Row],[Region]]</f>
        <v>Standard_G5 VM (Windows)C4</v>
      </c>
      <c r="B7304">
        <v>4</v>
      </c>
      <c r="C7304" t="s">
        <v>91</v>
      </c>
      <c r="D7304" t="s">
        <v>184</v>
      </c>
      <c r="E7304">
        <v>8.7810000000000006</v>
      </c>
      <c r="F7304" t="s">
        <v>3243</v>
      </c>
      <c r="G7304" s="784" t="s">
        <v>3244</v>
      </c>
      <c r="H7304" s="784" t="s">
        <v>3245</v>
      </c>
      <c r="I7304" s="784" t="s">
        <v>6022</v>
      </c>
    </row>
    <row r="7305" spans="1:9" hidden="1">
      <c r="A7305" s="784" t="str">
        <f>Table_wabobpsvr_AzureCalc_AzureCalcRateCard[[#This Row],[ServiceName]]&amp;Table_wabobpsvr_AzureCalc_AzureCalcRateCard[[#This Row],[Price_Level]]&amp;Table_wabobpsvr_AzureCalc_AzureCalcRateCard[[#This Row],[Region]]</f>
        <v>Standard_G5 VM (Windows)D4</v>
      </c>
      <c r="B7305" s="784">
        <v>4</v>
      </c>
      <c r="C7305" s="784" t="s">
        <v>91</v>
      </c>
      <c r="D7305" s="784" t="s">
        <v>183</v>
      </c>
      <c r="E7305" s="784">
        <v>8.4920000000000009</v>
      </c>
      <c r="F7305" s="784" t="s">
        <v>3243</v>
      </c>
      <c r="G7305" s="784" t="s">
        <v>3244</v>
      </c>
      <c r="H7305" s="784" t="s">
        <v>3245</v>
      </c>
      <c r="I7305" s="784" t="s">
        <v>6022</v>
      </c>
    </row>
    <row r="7306" spans="1:9" hidden="1">
      <c r="A7306" s="784" t="str">
        <f>Table_wabobpsvr_AzureCalc_AzureCalcRateCard[[#This Row],[ServiceName]]&amp;Table_wabobpsvr_AzureCalc_AzureCalcRateCard[[#This Row],[Price_Level]]&amp;Table_wabobpsvr_AzureCalc_AzureCalcRateCard[[#This Row],[Region]]</f>
        <v>ExpressRoute (IXP) 10 Gbps ConnectionsMOSP16</v>
      </c>
      <c r="B7306" s="784">
        <v>16</v>
      </c>
      <c r="C7306" s="784" t="s">
        <v>4431</v>
      </c>
      <c r="D7306" s="784" t="s">
        <v>627</v>
      </c>
      <c r="E7306" s="784">
        <v>999999</v>
      </c>
      <c r="F7306" s="784" t="s">
        <v>821</v>
      </c>
      <c r="G7306" s="784" t="s">
        <v>4431</v>
      </c>
      <c r="H7306" s="784" t="s">
        <v>4431</v>
      </c>
      <c r="I7306" s="784" t="s">
        <v>4431</v>
      </c>
    </row>
    <row r="7307" spans="1:9" hidden="1">
      <c r="A7307" s="784" t="str">
        <f>Table_wabobpsvr_AzureCalc_AzureCalcRateCard[[#This Row],[ServiceName]]&amp;Table_wabobpsvr_AzureCalc_AzureCalcRateCard[[#This Row],[Price_Level]]&amp;Table_wabobpsvr_AzureCalc_AzureCalcRateCard[[#This Row],[Region]]</f>
        <v>A10 Cloud ServicesC3</v>
      </c>
      <c r="B7307" s="784">
        <v>3</v>
      </c>
      <c r="C7307" s="784" t="s">
        <v>701</v>
      </c>
      <c r="D7307" s="784" t="s">
        <v>184</v>
      </c>
      <c r="E7307" s="784">
        <v>1.492</v>
      </c>
      <c r="F7307" s="784" t="s">
        <v>1273</v>
      </c>
      <c r="G7307" s="784" t="s">
        <v>4542</v>
      </c>
      <c r="H7307" s="784" t="s">
        <v>4543</v>
      </c>
      <c r="I7307" s="784" t="s">
        <v>5763</v>
      </c>
    </row>
    <row r="7308" spans="1:9" hidden="1">
      <c r="A7308" s="784" t="str">
        <f>Table_wabobpsvr_AzureCalc_AzureCalcRateCard[[#This Row],[ServiceName]]&amp;Table_wabobpsvr_AzureCalc_AzureCalcRateCard[[#This Row],[Price_Level]]&amp;Table_wabobpsvr_AzureCalc_AzureCalcRateCard[[#This Row],[Region]]</f>
        <v>Premium P1 Secondary Active Geo Database DaysA16</v>
      </c>
      <c r="B7308" s="784">
        <v>16</v>
      </c>
      <c r="C7308" s="784" t="s">
        <v>1119</v>
      </c>
      <c r="D7308" s="784" t="s">
        <v>181</v>
      </c>
      <c r="E7308" s="784">
        <v>16.0244</v>
      </c>
      <c r="F7308" s="784" t="s">
        <v>1279</v>
      </c>
      <c r="G7308" s="784" t="s">
        <v>3635</v>
      </c>
      <c r="H7308" s="784" t="s">
        <v>3636</v>
      </c>
      <c r="I7308" s="784" t="s">
        <v>4431</v>
      </c>
    </row>
    <row r="7309" spans="1:9" hidden="1">
      <c r="A7309" s="784" t="str">
        <f>Table_wabobpsvr_AzureCalc_AzureCalcRateCard[[#This Row],[ServiceName]]&amp;Table_wabobpsvr_AzureCalc_AzureCalcRateCard[[#This Row],[Price_Level]]&amp;Table_wabobpsvr_AzureCalc_AzureCalcRateCard[[#This Row],[Region]]</f>
        <v>Premium P1 Secondary Active Geo Database DaysB16</v>
      </c>
      <c r="B7309" s="784">
        <v>16</v>
      </c>
      <c r="C7309" s="784" t="s">
        <v>1119</v>
      </c>
      <c r="D7309" s="784" t="s">
        <v>182</v>
      </c>
      <c r="E7309" s="784">
        <v>15.5288</v>
      </c>
      <c r="F7309" s="784" t="s">
        <v>1279</v>
      </c>
      <c r="G7309" s="784" t="s">
        <v>3635</v>
      </c>
      <c r="H7309" s="784" t="s">
        <v>3636</v>
      </c>
      <c r="I7309" s="784" t="s">
        <v>4431</v>
      </c>
    </row>
    <row r="7310" spans="1:9" hidden="1">
      <c r="A7310" s="784" t="str">
        <f>Table_wabobpsvr_AzureCalc_AzureCalcRateCard[[#This Row],[ServiceName]]&amp;Table_wabobpsvr_AzureCalc_AzureCalcRateCard[[#This Row],[Price_Level]]&amp;Table_wabobpsvr_AzureCalc_AzureCalcRateCard[[#This Row],[Region]]</f>
        <v>Premium P1 Secondary Active Geo Database DaysC16</v>
      </c>
      <c r="B7310" s="784">
        <v>16</v>
      </c>
      <c r="C7310" s="784" t="s">
        <v>1119</v>
      </c>
      <c r="D7310" s="784" t="s">
        <v>184</v>
      </c>
      <c r="E7310" s="784">
        <v>15.033200000000001</v>
      </c>
      <c r="F7310" s="784" t="s">
        <v>1279</v>
      </c>
      <c r="G7310" s="784" t="s">
        <v>3635</v>
      </c>
      <c r="H7310" s="784" t="s">
        <v>3636</v>
      </c>
      <c r="I7310" s="784" t="s">
        <v>4431</v>
      </c>
    </row>
    <row r="7311" spans="1:9" hidden="1">
      <c r="A7311" s="784" t="str">
        <f>Table_wabobpsvr_AzureCalc_AzureCalcRateCard[[#This Row],[ServiceName]]&amp;Table_wabobpsvr_AzureCalc_AzureCalcRateCard[[#This Row],[Price_Level]]&amp;Table_wabobpsvr_AzureCalc_AzureCalcRateCard[[#This Row],[Region]]</f>
        <v>A1 VM (Windows)C</v>
      </c>
      <c r="B7311" s="784"/>
      <c r="C7311" s="784" t="s">
        <v>91</v>
      </c>
      <c r="D7311" s="784" t="s">
        <v>184</v>
      </c>
      <c r="E7311" s="784">
        <v>7.571E-2</v>
      </c>
      <c r="F7311" s="784" t="s">
        <v>708</v>
      </c>
      <c r="G7311" s="784" t="s">
        <v>2777</v>
      </c>
      <c r="H7311" s="784" t="s">
        <v>2778</v>
      </c>
      <c r="I7311" s="784" t="s">
        <v>4431</v>
      </c>
    </row>
    <row r="7312" spans="1:9" hidden="1">
      <c r="A7312" s="784" t="str">
        <f>Table_wabobpsvr_AzureCalc_AzureCalcRateCard[[#This Row],[ServiceName]]&amp;Table_wabobpsvr_AzureCalc_AzureCalcRateCard[[#This Row],[Price_Level]]&amp;Table_wabobpsvr_AzureCalc_AzureCalcRateCard[[#This Row],[Region]]</f>
        <v>A1 VM (Windows)D</v>
      </c>
      <c r="B7312" s="784"/>
      <c r="C7312" s="784" t="s">
        <v>91</v>
      </c>
      <c r="D7312" s="784" t="s">
        <v>183</v>
      </c>
      <c r="E7312" s="784">
        <v>7.2319999999999995E-2</v>
      </c>
      <c r="F7312" s="784" t="s">
        <v>708</v>
      </c>
      <c r="G7312" s="784" t="s">
        <v>2777</v>
      </c>
      <c r="H7312" s="784" t="s">
        <v>2778</v>
      </c>
      <c r="I7312" s="784" t="s">
        <v>4431</v>
      </c>
    </row>
    <row r="7313" spans="1:9" hidden="1">
      <c r="A7313" s="784" t="str">
        <f>Table_wabobpsvr_AzureCalc_AzureCalcRateCard[[#This Row],[ServiceName]]&amp;Table_wabobpsvr_AzureCalc_AzureCalcRateCard[[#This Row],[Price_Level]]&amp;Table_wabobpsvr_AzureCalc_AzureCalcRateCard[[#This Row],[Region]]</f>
        <v>D3 HDInsightMOSP16</v>
      </c>
      <c r="B7313" s="784">
        <v>16</v>
      </c>
      <c r="C7313" s="784" t="s">
        <v>91</v>
      </c>
      <c r="D7313" s="784" t="s">
        <v>627</v>
      </c>
      <c r="E7313" s="784">
        <v>0.84799999999999998</v>
      </c>
      <c r="F7313" s="784" t="s">
        <v>4272</v>
      </c>
      <c r="G7313" s="784" t="s">
        <v>4431</v>
      </c>
      <c r="H7313" s="784" t="s">
        <v>4431</v>
      </c>
      <c r="I7313" s="784" t="s">
        <v>4431</v>
      </c>
    </row>
    <row r="7314" spans="1:9" hidden="1">
      <c r="A7314" s="784" t="str">
        <f>Table_wabobpsvr_AzureCalc_AzureCalcRateCard[[#This Row],[ServiceName]]&amp;Table_wabobpsvr_AzureCalc_AzureCalcRateCard[[#This Row],[Price_Level]]&amp;Table_wabobpsvr_AzureCalc_AzureCalcRateCard[[#This Row],[Region]]</f>
        <v>A10 Cloud ServicesA16</v>
      </c>
      <c r="B7314" s="784">
        <v>16</v>
      </c>
      <c r="C7314" s="784" t="s">
        <v>91</v>
      </c>
      <c r="D7314" s="784" t="s">
        <v>181</v>
      </c>
      <c r="E7314" s="784">
        <v>1.8332999999999999</v>
      </c>
      <c r="F7314" s="784" t="s">
        <v>1273</v>
      </c>
      <c r="G7314" s="784" t="s">
        <v>3699</v>
      </c>
      <c r="H7314" s="784" t="s">
        <v>3700</v>
      </c>
      <c r="I7314" s="784" t="s">
        <v>4431</v>
      </c>
    </row>
    <row r="7315" spans="1:9" hidden="1">
      <c r="A7315" s="784" t="str">
        <f>Table_wabobpsvr_AzureCalc_AzureCalcRateCard[[#This Row],[ServiceName]]&amp;Table_wabobpsvr_AzureCalc_AzureCalcRateCard[[#This Row],[Price_Level]]&amp;Table_wabobpsvr_AzureCalc_AzureCalcRateCard[[#This Row],[Region]]</f>
        <v>A10 Cloud ServicesB16</v>
      </c>
      <c r="B7315" s="784">
        <v>16</v>
      </c>
      <c r="C7315" s="784" t="s">
        <v>91</v>
      </c>
      <c r="D7315" s="784" t="s">
        <v>182</v>
      </c>
      <c r="E7315" s="784">
        <v>1.7766</v>
      </c>
      <c r="F7315" s="784" t="s">
        <v>1273</v>
      </c>
      <c r="G7315" s="784" t="s">
        <v>3699</v>
      </c>
      <c r="H7315" s="784" t="s">
        <v>3700</v>
      </c>
      <c r="I7315" s="784" t="s">
        <v>4431</v>
      </c>
    </row>
    <row r="7316" spans="1:9" hidden="1">
      <c r="A7316" s="784" t="str">
        <f>Table_wabobpsvr_AzureCalc_AzureCalcRateCard[[#This Row],[ServiceName]]&amp;Table_wabobpsvr_AzureCalc_AzureCalcRateCard[[#This Row],[Price_Level]]&amp;Table_wabobpsvr_AzureCalc_AzureCalcRateCard[[#This Row],[Region]]</f>
        <v>A10 Cloud ServicesC16</v>
      </c>
      <c r="B7316" s="784">
        <v>16</v>
      </c>
      <c r="C7316" s="784" t="s">
        <v>91</v>
      </c>
      <c r="D7316" s="784" t="s">
        <v>184</v>
      </c>
      <c r="E7316" s="784">
        <v>1.7199</v>
      </c>
      <c r="F7316" s="784" t="s">
        <v>1273</v>
      </c>
      <c r="G7316" s="784" t="s">
        <v>3699</v>
      </c>
      <c r="H7316" s="784" t="s">
        <v>3700</v>
      </c>
      <c r="I7316" s="784" t="s">
        <v>4431</v>
      </c>
    </row>
    <row r="7317" spans="1:9" hidden="1">
      <c r="A7317" s="784" t="str">
        <f>Table_wabobpsvr_AzureCalc_AzureCalcRateCard[[#This Row],[ServiceName]]&amp;Table_wabobpsvr_AzureCalc_AzureCalcRateCard[[#This Row],[Price_Level]]&amp;Table_wabobpsvr_AzureCalc_AzureCalcRateCard[[#This Row],[Region]]</f>
        <v>A10 Cloud ServicesD16</v>
      </c>
      <c r="B7317" s="784">
        <v>16</v>
      </c>
      <c r="C7317" s="784" t="s">
        <v>91</v>
      </c>
      <c r="D7317" s="784" t="s">
        <v>183</v>
      </c>
      <c r="E7317" s="784">
        <v>1.6632</v>
      </c>
      <c r="F7317" s="784" t="s">
        <v>1273</v>
      </c>
      <c r="G7317" s="784" t="s">
        <v>3699</v>
      </c>
      <c r="H7317" s="784" t="s">
        <v>3700</v>
      </c>
      <c r="I7317" s="784" t="s">
        <v>4431</v>
      </c>
    </row>
    <row r="7318" spans="1:9" hidden="1">
      <c r="A7318" s="784" t="str">
        <f>Table_wabobpsvr_AzureCalc_AzureCalcRateCard[[#This Row],[ServiceName]]&amp;Table_wabobpsvr_AzureCalc_AzureCalcRateCard[[#This Row],[Price_Level]]&amp;Table_wabobpsvr_AzureCalc_AzureCalcRateCard[[#This Row],[Region]]</f>
        <v>D3 HDInsight (Non-Windows)MOSP16</v>
      </c>
      <c r="B7318" s="784">
        <v>16</v>
      </c>
      <c r="C7318" s="784" t="s">
        <v>91</v>
      </c>
      <c r="D7318" s="784" t="s">
        <v>627</v>
      </c>
      <c r="E7318" s="784">
        <v>0.42399999999999999</v>
      </c>
      <c r="F7318" s="784" t="s">
        <v>4273</v>
      </c>
      <c r="G7318" s="784" t="s">
        <v>4431</v>
      </c>
      <c r="H7318" s="784" t="s">
        <v>4431</v>
      </c>
      <c r="I7318" s="784" t="s">
        <v>4431</v>
      </c>
    </row>
    <row r="7319" spans="1:9" hidden="1">
      <c r="A7319" s="784" t="str">
        <f>Table_wabobpsvr_AzureCalc_AzureCalcRateCard[[#This Row],[ServiceName]]&amp;Table_wabobpsvr_AzureCalc_AzureCalcRateCard[[#This Row],[Price_Level]]&amp;Table_wabobpsvr_AzureCalc_AzureCalcRateCard[[#This Row],[Region]]</f>
        <v>A10 HDInsightA16</v>
      </c>
      <c r="B7319" s="784">
        <v>16</v>
      </c>
      <c r="C7319" s="784" t="s">
        <v>91</v>
      </c>
      <c r="D7319" s="784" t="s">
        <v>181</v>
      </c>
      <c r="E7319" s="784">
        <v>1.833</v>
      </c>
      <c r="F7319" s="784" t="s">
        <v>3854</v>
      </c>
      <c r="G7319" s="784" t="s">
        <v>3884</v>
      </c>
      <c r="H7319" s="784" t="s">
        <v>3885</v>
      </c>
      <c r="I7319" s="784" t="s">
        <v>4431</v>
      </c>
    </row>
    <row r="7320" spans="1:9" hidden="1">
      <c r="A7320" s="784" t="str">
        <f>Table_wabobpsvr_AzureCalc_AzureCalcRateCard[[#This Row],[ServiceName]]&amp;Table_wabobpsvr_AzureCalc_AzureCalcRateCard[[#This Row],[Price_Level]]&amp;Table_wabobpsvr_AzureCalc_AzureCalcRateCard[[#This Row],[Region]]</f>
        <v>BASIC.A1 VM (Windows)D16</v>
      </c>
      <c r="B7320" s="784">
        <v>16</v>
      </c>
      <c r="C7320" s="784" t="s">
        <v>91</v>
      </c>
      <c r="D7320" s="784" t="s">
        <v>183</v>
      </c>
      <c r="E7320" s="784">
        <v>5.9520000000000003E-2</v>
      </c>
      <c r="F7320" s="784" t="s">
        <v>1289</v>
      </c>
      <c r="G7320" s="784" t="s">
        <v>2805</v>
      </c>
      <c r="H7320" s="784" t="s">
        <v>2806</v>
      </c>
      <c r="I7320" s="784" t="s">
        <v>4431</v>
      </c>
    </row>
    <row r="7321" spans="1:9" hidden="1">
      <c r="A7321" s="784" t="str">
        <f>Table_wabobpsvr_AzureCalc_AzureCalcRateCard[[#This Row],[ServiceName]]&amp;Table_wabobpsvr_AzureCalc_AzureCalcRateCard[[#This Row],[Price_Level]]&amp;Table_wabobpsvr_AzureCalc_AzureCalcRateCard[[#This Row],[Region]]</f>
        <v>BASIC.A5 VM (Non-Windows)MOSP</v>
      </c>
      <c r="B7321" s="784"/>
      <c r="C7321" s="784" t="s">
        <v>91</v>
      </c>
      <c r="D7321" s="784" t="s">
        <v>627</v>
      </c>
      <c r="E7321" s="784">
        <v>0.22800000000000001</v>
      </c>
      <c r="F7321" s="784" t="s">
        <v>1290</v>
      </c>
      <c r="G7321" s="784" t="s">
        <v>4431</v>
      </c>
      <c r="H7321" s="784" t="s">
        <v>4431</v>
      </c>
      <c r="I7321" s="784" t="s">
        <v>4431</v>
      </c>
    </row>
    <row r="7322" spans="1:9" hidden="1">
      <c r="A7322" s="784" t="str">
        <f>Table_wabobpsvr_AzureCalc_AzureCalcRateCard[[#This Row],[ServiceName]]&amp;Table_wabobpsvr_AzureCalc_AzureCalcRateCard[[#This Row],[Price_Level]]&amp;Table_wabobpsvr_AzureCalc_AzureCalcRateCard[[#This Row],[Region]]</f>
        <v>BASIC.A5 VM (Non-Windows)A</v>
      </c>
      <c r="B7322" s="784"/>
      <c r="C7322" s="784" t="s">
        <v>91</v>
      </c>
      <c r="D7322" s="784" t="s">
        <v>181</v>
      </c>
      <c r="E7322" s="784">
        <v>0.16644</v>
      </c>
      <c r="F7322" s="784" t="s">
        <v>1290</v>
      </c>
      <c r="G7322" s="784" t="s">
        <v>2807</v>
      </c>
      <c r="H7322" s="784" t="s">
        <v>2808</v>
      </c>
      <c r="I7322" s="784" t="s">
        <v>4431</v>
      </c>
    </row>
    <row r="7323" spans="1:9" hidden="1">
      <c r="A7323" s="784" t="str">
        <f>Table_wabobpsvr_AzureCalc_AzureCalcRateCard[[#This Row],[ServiceName]]&amp;Table_wabobpsvr_AzureCalc_AzureCalcRateCard[[#This Row],[Price_Level]]&amp;Table_wabobpsvr_AzureCalc_AzureCalcRateCard[[#This Row],[Region]]</f>
        <v>BASIC.A5 VM (Non-Windows)B16</v>
      </c>
      <c r="B7323" s="784">
        <v>16</v>
      </c>
      <c r="C7323" s="784" t="s">
        <v>91</v>
      </c>
      <c r="D7323" s="784" t="s">
        <v>182</v>
      </c>
      <c r="E7323" s="784">
        <v>0.15959999999999999</v>
      </c>
      <c r="F7323" s="784" t="s">
        <v>1290</v>
      </c>
      <c r="G7323" s="784" t="s">
        <v>2807</v>
      </c>
      <c r="H7323" s="784" t="s">
        <v>2808</v>
      </c>
      <c r="I7323" s="784" t="s">
        <v>4431</v>
      </c>
    </row>
    <row r="7324" spans="1:9" hidden="1">
      <c r="A7324" s="784" t="str">
        <f>Table_wabobpsvr_AzureCalc_AzureCalcRateCard[[#This Row],[ServiceName]]&amp;Table_wabobpsvr_AzureCalc_AzureCalcRateCard[[#This Row],[Price_Level]]&amp;Table_wabobpsvr_AzureCalc_AzureCalcRateCard[[#This Row],[Region]]</f>
        <v>BASIC.A5 VM (Non-Windows)C16</v>
      </c>
      <c r="B7324" s="784">
        <v>16</v>
      </c>
      <c r="C7324" s="784" t="s">
        <v>91</v>
      </c>
      <c r="D7324" s="784" t="s">
        <v>184</v>
      </c>
      <c r="E7324" s="784">
        <v>0.15276000000000001</v>
      </c>
      <c r="F7324" s="784" t="s">
        <v>1290</v>
      </c>
      <c r="G7324" s="784" t="s">
        <v>2807</v>
      </c>
      <c r="H7324" s="784" t="s">
        <v>2808</v>
      </c>
      <c r="I7324" s="784" t="s">
        <v>4431</v>
      </c>
    </row>
    <row r="7325" spans="1:9" hidden="1">
      <c r="A7325" s="784" t="str">
        <f>Table_wabobpsvr_AzureCalc_AzureCalcRateCard[[#This Row],[ServiceName]]&amp;Table_wabobpsvr_AzureCalc_AzureCalcRateCard[[#This Row],[Price_Level]]&amp;Table_wabobpsvr_AzureCalc_AzureCalcRateCard[[#This Row],[Region]]</f>
        <v>BASIC.A5 VM (Non-Windows)D16</v>
      </c>
      <c r="B7325" s="784">
        <v>16</v>
      </c>
      <c r="C7325" s="784" t="s">
        <v>91</v>
      </c>
      <c r="D7325" s="784" t="s">
        <v>183</v>
      </c>
      <c r="E7325" s="784">
        <v>0.14591999999999999</v>
      </c>
      <c r="F7325" s="784" t="s">
        <v>1290</v>
      </c>
      <c r="G7325" s="784" t="s">
        <v>2807</v>
      </c>
      <c r="H7325" s="784" t="s">
        <v>2808</v>
      </c>
      <c r="I7325" s="784" t="s">
        <v>4431</v>
      </c>
    </row>
    <row r="7326" spans="1:9" hidden="1">
      <c r="A7326" s="784" t="str">
        <f>Table_wabobpsvr_AzureCalc_AzureCalcRateCard[[#This Row],[ServiceName]]&amp;Table_wabobpsvr_AzureCalc_AzureCalcRateCard[[#This Row],[Price_Level]]&amp;Table_wabobpsvr_AzureCalc_AzureCalcRateCard[[#This Row],[Region]]</f>
        <v>BASIC.A5 VM (Windows)MOSP</v>
      </c>
      <c r="B7326" s="784"/>
      <c r="C7326" s="784" t="s">
        <v>91</v>
      </c>
      <c r="D7326" s="784" t="s">
        <v>627</v>
      </c>
      <c r="E7326" s="784">
        <v>0.28599999999999998</v>
      </c>
      <c r="F7326" s="784" t="s">
        <v>1275</v>
      </c>
      <c r="G7326" s="784" t="s">
        <v>4431</v>
      </c>
      <c r="H7326" s="784" t="s">
        <v>4431</v>
      </c>
      <c r="I7326" s="784" t="s">
        <v>4431</v>
      </c>
    </row>
    <row r="7327" spans="1:9" hidden="1">
      <c r="A7327" s="784" t="str">
        <f>Table_wabobpsvr_AzureCalc_AzureCalcRateCard[[#This Row],[ServiceName]]&amp;Table_wabobpsvr_AzureCalc_AzureCalcRateCard[[#This Row],[Price_Level]]&amp;Table_wabobpsvr_AzureCalc_AzureCalcRateCard[[#This Row],[Region]]</f>
        <v>BASIC.A5 VM (Windows)A</v>
      </c>
      <c r="B7327" s="784"/>
      <c r="C7327" s="784" t="s">
        <v>91</v>
      </c>
      <c r="D7327" s="784" t="s">
        <v>181</v>
      </c>
      <c r="E7327" s="784">
        <v>0.20877999999999999</v>
      </c>
      <c r="F7327" s="784" t="s">
        <v>1275</v>
      </c>
      <c r="G7327" s="784" t="s">
        <v>2809</v>
      </c>
      <c r="H7327" s="784" t="s">
        <v>2810</v>
      </c>
      <c r="I7327" s="784" t="s">
        <v>4431</v>
      </c>
    </row>
    <row r="7328" spans="1:9" hidden="1">
      <c r="A7328" s="784" t="str">
        <f>Table_wabobpsvr_AzureCalc_AzureCalcRateCard[[#This Row],[ServiceName]]&amp;Table_wabobpsvr_AzureCalc_AzureCalcRateCard[[#This Row],[Price_Level]]&amp;Table_wabobpsvr_AzureCalc_AzureCalcRateCard[[#This Row],[Region]]</f>
        <v>BASIC.A5 VM (Windows)B</v>
      </c>
      <c r="B7328" s="784"/>
      <c r="C7328" s="784" t="s">
        <v>91</v>
      </c>
      <c r="D7328" s="784" t="s">
        <v>182</v>
      </c>
      <c r="E7328" s="784">
        <v>0.20019999999999999</v>
      </c>
      <c r="F7328" s="784" t="s">
        <v>1275</v>
      </c>
      <c r="G7328" s="784" t="s">
        <v>2809</v>
      </c>
      <c r="H7328" s="784" t="s">
        <v>2810</v>
      </c>
      <c r="I7328" s="784" t="s">
        <v>4431</v>
      </c>
    </row>
    <row r="7329" spans="1:9" hidden="1">
      <c r="A7329" s="784" t="str">
        <f>Table_wabobpsvr_AzureCalc_AzureCalcRateCard[[#This Row],[ServiceName]]&amp;Table_wabobpsvr_AzureCalc_AzureCalcRateCard[[#This Row],[Price_Level]]&amp;Table_wabobpsvr_AzureCalc_AzureCalcRateCard[[#This Row],[Region]]</f>
        <v>D12 HDInsightB16</v>
      </c>
      <c r="B7329" s="784">
        <v>16</v>
      </c>
      <c r="C7329" s="784" t="s">
        <v>91</v>
      </c>
      <c r="D7329" s="784" t="s">
        <v>182</v>
      </c>
      <c r="E7329" s="784">
        <v>0.81799999999999995</v>
      </c>
      <c r="F7329" s="784" t="s">
        <v>4199</v>
      </c>
      <c r="G7329" s="784" t="s">
        <v>4206</v>
      </c>
      <c r="H7329" s="784" t="s">
        <v>4207</v>
      </c>
      <c r="I7329" s="784" t="s">
        <v>4431</v>
      </c>
    </row>
    <row r="7330" spans="1:9" hidden="1">
      <c r="A7330" t="str">
        <f>Table_wabobpsvr_AzureCalc_AzureCalcRateCard[[#This Row],[ServiceName]]&amp;Table_wabobpsvr_AzureCalc_AzureCalcRateCard[[#This Row],[Price_Level]]&amp;Table_wabobpsvr_AzureCalc_AzureCalcRateCard[[#This Row],[Region]]</f>
        <v>S2 DocumentDB HoursA</v>
      </c>
      <c r="C7330" t="s">
        <v>91</v>
      </c>
      <c r="D7330" t="s">
        <v>181</v>
      </c>
      <c r="E7330">
        <v>6.5000000000000002E-2</v>
      </c>
      <c r="F7330" t="s">
        <v>4539</v>
      </c>
      <c r="G7330" s="784" t="s">
        <v>4547</v>
      </c>
      <c r="H7330" s="784" t="s">
        <v>4548</v>
      </c>
      <c r="I7330" s="784" t="s">
        <v>6023</v>
      </c>
    </row>
    <row r="7331" spans="1:9" hidden="1">
      <c r="A7331" s="784" t="str">
        <f>Table_wabobpsvr_AzureCalc_AzureCalcRateCard[[#This Row],[ServiceName]]&amp;Table_wabobpsvr_AzureCalc_AzureCalcRateCard[[#This Row],[Price_Level]]&amp;Table_wabobpsvr_AzureCalc_AzureCalcRateCard[[#This Row],[Region]]</f>
        <v>D12 HDInsightD16</v>
      </c>
      <c r="B7331" s="784">
        <v>16</v>
      </c>
      <c r="C7331" s="784" t="s">
        <v>91</v>
      </c>
      <c r="D7331" s="784" t="s">
        <v>183</v>
      </c>
      <c r="E7331" s="784">
        <v>0.76600000000000001</v>
      </c>
      <c r="F7331" s="784" t="s">
        <v>4199</v>
      </c>
      <c r="G7331" s="784" t="s">
        <v>4206</v>
      </c>
      <c r="H7331" s="784" t="s">
        <v>4207</v>
      </c>
      <c r="I7331" s="784" t="s">
        <v>4431</v>
      </c>
    </row>
    <row r="7332" spans="1:9" hidden="1">
      <c r="A7332" t="str">
        <f>Table_wabobpsvr_AzureCalc_AzureCalcRateCard[[#This Row],[ServiceName]]&amp;Table_wabobpsvr_AzureCalc_AzureCalcRateCard[[#This Row],[Price_Level]]&amp;Table_wabobpsvr_AzureCalc_AzureCalcRateCard[[#This Row],[Region]]</f>
        <v>S2 DocumentDB HoursB</v>
      </c>
      <c r="C7332" t="s">
        <v>91</v>
      </c>
      <c r="D7332" t="s">
        <v>182</v>
      </c>
      <c r="E7332">
        <v>6.3E-2</v>
      </c>
      <c r="F7332" t="s">
        <v>4539</v>
      </c>
      <c r="G7332" s="784" t="s">
        <v>4547</v>
      </c>
      <c r="H7332" s="784" t="s">
        <v>4548</v>
      </c>
      <c r="I7332" s="784" t="s">
        <v>6023</v>
      </c>
    </row>
    <row r="7333" spans="1:9" hidden="1">
      <c r="A7333" s="784" t="str">
        <f>Table_wabobpsvr_AzureCalc_AzureCalcRateCard[[#This Row],[ServiceName]]&amp;Table_wabobpsvr_AzureCalc_AzureCalcRateCard[[#This Row],[Price_Level]]&amp;Table_wabobpsvr_AzureCalc_AzureCalcRateCard[[#This Row],[Region]]</f>
        <v>S2 DocumentDB HoursC</v>
      </c>
      <c r="B7333" s="784"/>
      <c r="C7333" s="784" t="s">
        <v>91</v>
      </c>
      <c r="D7333" s="784" t="s">
        <v>184</v>
      </c>
      <c r="E7333" s="784">
        <v>6.0999999999999999E-2</v>
      </c>
      <c r="F7333" s="784" t="s">
        <v>4539</v>
      </c>
      <c r="G7333" s="784" t="s">
        <v>4547</v>
      </c>
      <c r="H7333" s="784" t="s">
        <v>4548</v>
      </c>
      <c r="I7333" s="784" t="s">
        <v>6023</v>
      </c>
    </row>
    <row r="7334" spans="1:9" hidden="1">
      <c r="A7334" s="784" t="str">
        <f>Table_wabobpsvr_AzureCalc_AzureCalcRateCard[[#This Row],[ServiceName]]&amp;Table_wabobpsvr_AzureCalc_AzureCalcRateCard[[#This Row],[Price_Level]]&amp;Table_wabobpsvr_AzureCalc_AzureCalcRateCard[[#This Row],[Region]]</f>
        <v>S2 DocumentDB HoursD</v>
      </c>
      <c r="B7334" s="784"/>
      <c r="C7334" s="784" t="s">
        <v>91</v>
      </c>
      <c r="D7334" s="784" t="s">
        <v>183</v>
      </c>
      <c r="E7334" s="784">
        <v>5.8999999999999997E-2</v>
      </c>
      <c r="F7334" s="784" t="s">
        <v>4539</v>
      </c>
      <c r="G7334" s="784" t="s">
        <v>4547</v>
      </c>
      <c r="H7334" s="784" t="s">
        <v>4548</v>
      </c>
      <c r="I7334" s="784" t="s">
        <v>6023</v>
      </c>
    </row>
    <row r="7335" spans="1:9" hidden="1">
      <c r="A7335" t="str">
        <f>Table_wabobpsvr_AzureCalc_AzureCalcRateCard[[#This Row],[ServiceName]]&amp;Table_wabobpsvr_AzureCalc_AzureCalcRateCard[[#This Row],[Price_Level]]&amp;Table_wabobpsvr_AzureCalc_AzureCalcRateCard[[#This Row],[Region]]</f>
        <v>S3 DocumentDB HoursMOSP</v>
      </c>
      <c r="C7335" t="s">
        <v>91</v>
      </c>
      <c r="D7335" t="s">
        <v>627</v>
      </c>
      <c r="E7335">
        <v>0.13400000000000001</v>
      </c>
      <c r="F7335" t="s">
        <v>4544</v>
      </c>
      <c r="G7335" s="784" t="s">
        <v>4431</v>
      </c>
      <c r="H7335" s="784" t="s">
        <v>4431</v>
      </c>
      <c r="I7335" s="784" t="s">
        <v>6024</v>
      </c>
    </row>
    <row r="7336" spans="1:9" hidden="1">
      <c r="A7336" t="str">
        <f>Table_wabobpsvr_AzureCalc_AzureCalcRateCard[[#This Row],[ServiceName]]&amp;Table_wabobpsvr_AzureCalc_AzureCalcRateCard[[#This Row],[Price_Level]]&amp;Table_wabobpsvr_AzureCalc_AzureCalcRateCard[[#This Row],[Region]]</f>
        <v>S3 DocumentDB HoursA</v>
      </c>
      <c r="C7336" t="s">
        <v>91</v>
      </c>
      <c r="D7336" t="s">
        <v>181</v>
      </c>
      <c r="E7336">
        <v>0.13</v>
      </c>
      <c r="F7336" t="s">
        <v>4544</v>
      </c>
      <c r="G7336" s="784" t="s">
        <v>4545</v>
      </c>
      <c r="H7336" s="784" t="s">
        <v>4546</v>
      </c>
      <c r="I7336" s="784" t="s">
        <v>6024</v>
      </c>
    </row>
    <row r="7337" spans="1:9" hidden="1">
      <c r="A7337" s="784" t="str">
        <f>Table_wabobpsvr_AzureCalc_AzureCalcRateCard[[#This Row],[ServiceName]]&amp;Table_wabobpsvr_AzureCalc_AzureCalcRateCard[[#This Row],[Price_Level]]&amp;Table_wabobpsvr_AzureCalc_AzureCalcRateCard[[#This Row],[Region]]</f>
        <v>D13 HDInsightC16</v>
      </c>
      <c r="B7337" s="784">
        <v>16</v>
      </c>
      <c r="C7337" s="784" t="s">
        <v>91</v>
      </c>
      <c r="D7337" s="784" t="s">
        <v>184</v>
      </c>
      <c r="E7337" s="784">
        <v>1.4259999999999999</v>
      </c>
      <c r="F7337" s="784" t="s">
        <v>4144</v>
      </c>
      <c r="G7337" s="784" t="s">
        <v>4145</v>
      </c>
      <c r="H7337" s="784" t="s">
        <v>4146</v>
      </c>
      <c r="I7337" s="784" t="s">
        <v>4431</v>
      </c>
    </row>
    <row r="7338" spans="1:9" hidden="1">
      <c r="A7338" t="str">
        <f>Table_wabobpsvr_AzureCalc_AzureCalcRateCard[[#This Row],[ServiceName]]&amp;Table_wabobpsvr_AzureCalc_AzureCalcRateCard[[#This Row],[Price_Level]]&amp;Table_wabobpsvr_AzureCalc_AzureCalcRateCard[[#This Row],[Region]]</f>
        <v>ExpressRoute (Carrier) 1 Gbps ConnectionsMOSP16</v>
      </c>
      <c r="B7338">
        <v>16</v>
      </c>
      <c r="C7338" t="s">
        <v>4431</v>
      </c>
      <c r="D7338" t="s">
        <v>627</v>
      </c>
      <c r="E7338">
        <v>999999</v>
      </c>
      <c r="F7338" t="s">
        <v>843</v>
      </c>
      <c r="G7338" s="784" t="s">
        <v>4431</v>
      </c>
      <c r="H7338" s="784" t="s">
        <v>4431</v>
      </c>
      <c r="I7338" s="784" t="s">
        <v>4431</v>
      </c>
    </row>
    <row r="7339" spans="1:9" hidden="1">
      <c r="A7339" s="784" t="str">
        <f>Table_wabobpsvr_AzureCalc_AzureCalcRateCard[[#This Row],[ServiceName]]&amp;Table_wabobpsvr_AzureCalc_AzureCalcRateCard[[#This Row],[Price_Level]]&amp;Table_wabobpsvr_AzureCalc_AzureCalcRateCard[[#This Row],[Region]]</f>
        <v>D14 HDInsight (Non-Windows)MOSP16</v>
      </c>
      <c r="B7339" s="784">
        <v>16</v>
      </c>
      <c r="C7339" s="784" t="s">
        <v>91</v>
      </c>
      <c r="D7339" s="784" t="s">
        <v>627</v>
      </c>
      <c r="E7339" s="784">
        <v>1.41</v>
      </c>
      <c r="F7339" s="784" t="s">
        <v>4276</v>
      </c>
      <c r="G7339" s="784" t="s">
        <v>4431</v>
      </c>
      <c r="H7339" s="784" t="s">
        <v>4431</v>
      </c>
      <c r="I7339" s="784" t="s">
        <v>4431</v>
      </c>
    </row>
    <row r="7340" spans="1:9" hidden="1">
      <c r="A7340" t="str">
        <f>Table_wabobpsvr_AzureCalc_AzureCalcRateCard[[#This Row],[ServiceName]]&amp;Table_wabobpsvr_AzureCalc_AzureCalcRateCard[[#This Row],[Price_Level]]&amp;Table_wabobpsvr_AzureCalc_AzureCalcRateCard[[#This Row],[Region]]</f>
        <v>Key Vault HSM-keyA16</v>
      </c>
      <c r="B7340">
        <v>16</v>
      </c>
      <c r="C7340" t="s">
        <v>4431</v>
      </c>
      <c r="D7340" t="s">
        <v>181</v>
      </c>
      <c r="E7340">
        <v>999999</v>
      </c>
      <c r="F7340" t="s">
        <v>3461</v>
      </c>
      <c r="G7340" s="784" t="s">
        <v>4431</v>
      </c>
      <c r="H7340" s="784" t="s">
        <v>4431</v>
      </c>
      <c r="I7340" s="784" t="s">
        <v>4431</v>
      </c>
    </row>
    <row r="7341" spans="1:9" hidden="1">
      <c r="A7341" t="str">
        <f>Table_wabobpsvr_AzureCalc_AzureCalcRateCard[[#This Row],[ServiceName]]&amp;Table_wabobpsvr_AzureCalc_AzureCalcRateCard[[#This Row],[Price_Level]]&amp;Table_wabobpsvr_AzureCalc_AzureCalcRateCard[[#This Row],[Region]]</f>
        <v>Key Vault HSM-keyB16</v>
      </c>
      <c r="B7341">
        <v>16</v>
      </c>
      <c r="C7341" t="s">
        <v>4431</v>
      </c>
      <c r="D7341" t="s">
        <v>182</v>
      </c>
      <c r="E7341">
        <v>999999</v>
      </c>
      <c r="F7341" t="s">
        <v>3461</v>
      </c>
      <c r="G7341" s="784" t="s">
        <v>4431</v>
      </c>
      <c r="H7341" s="784" t="s">
        <v>4431</v>
      </c>
      <c r="I7341" s="784" t="s">
        <v>4431</v>
      </c>
    </row>
    <row r="7342" spans="1:9" hidden="1">
      <c r="A7342" t="str">
        <f>Table_wabobpsvr_AzureCalc_AzureCalcRateCard[[#This Row],[ServiceName]]&amp;Table_wabobpsvr_AzureCalc_AzureCalcRateCard[[#This Row],[Price_Level]]&amp;Table_wabobpsvr_AzureCalc_AzureCalcRateCard[[#This Row],[Region]]</f>
        <v>Key Vault HSM-keyC16</v>
      </c>
      <c r="B7342">
        <v>16</v>
      </c>
      <c r="C7342" t="s">
        <v>4431</v>
      </c>
      <c r="D7342" t="s">
        <v>184</v>
      </c>
      <c r="E7342">
        <v>999999</v>
      </c>
      <c r="F7342" t="s">
        <v>3461</v>
      </c>
      <c r="G7342" s="784" t="s">
        <v>4431</v>
      </c>
      <c r="H7342" s="784" t="s">
        <v>4431</v>
      </c>
      <c r="I7342" s="784" t="s">
        <v>4431</v>
      </c>
    </row>
    <row r="7343" spans="1:9" hidden="1">
      <c r="A7343" t="str">
        <f>Table_wabobpsvr_AzureCalc_AzureCalcRateCard[[#This Row],[ServiceName]]&amp;Table_wabobpsvr_AzureCalc_AzureCalcRateCard[[#This Row],[Price_Level]]&amp;Table_wabobpsvr_AzureCalc_AzureCalcRateCard[[#This Row],[Region]]</f>
        <v>Key Vault HSM-keyD16</v>
      </c>
      <c r="B7343">
        <v>16</v>
      </c>
      <c r="C7343" t="s">
        <v>4431</v>
      </c>
      <c r="D7343" t="s">
        <v>183</v>
      </c>
      <c r="E7343">
        <v>999999</v>
      </c>
      <c r="F7343" t="s">
        <v>3461</v>
      </c>
      <c r="G7343" s="784" t="s">
        <v>4431</v>
      </c>
      <c r="H7343" s="784" t="s">
        <v>4431</v>
      </c>
      <c r="I7343" s="784" t="s">
        <v>4431</v>
      </c>
    </row>
    <row r="7344" spans="1:9" hidden="1">
      <c r="A7344" t="str">
        <f>Table_wabobpsvr_AzureCalc_AzureCalcRateCard[[#This Row],[ServiceName]]&amp;Table_wabobpsvr_AzureCalc_AzureCalcRateCard[[#This Row],[Price_Level]]&amp;Table_wabobpsvr_AzureCalc_AzureCalcRateCard[[#This Row],[Region]]</f>
        <v>D2 HDInsightMOSP16</v>
      </c>
      <c r="B7344">
        <v>16</v>
      </c>
      <c r="C7344" t="s">
        <v>91</v>
      </c>
      <c r="D7344" t="s">
        <v>627</v>
      </c>
      <c r="E7344">
        <v>0.42399999999999999</v>
      </c>
      <c r="F7344" t="s">
        <v>4224</v>
      </c>
      <c r="G7344" s="784" t="s">
        <v>4431</v>
      </c>
      <c r="H7344" s="784" t="s">
        <v>4431</v>
      </c>
      <c r="I7344" s="784" t="s">
        <v>4431</v>
      </c>
    </row>
    <row r="7345" spans="1:9" hidden="1">
      <c r="A7345" t="str">
        <f>Table_wabobpsvr_AzureCalc_AzureCalcRateCard[[#This Row],[ServiceName]]&amp;Table_wabobpsvr_AzureCalc_AzureCalcRateCard[[#This Row],[Price_Level]]&amp;Table_wabobpsvr_AzureCalc_AzureCalcRateCard[[#This Row],[Region]]</f>
        <v>D11 HDInsight (Non-Windows)MOSP16</v>
      </c>
      <c r="B7345">
        <v>16</v>
      </c>
      <c r="C7345" t="s">
        <v>91</v>
      </c>
      <c r="D7345" t="s">
        <v>627</v>
      </c>
      <c r="E7345">
        <v>0.218</v>
      </c>
      <c r="F7345" t="s">
        <v>4184</v>
      </c>
      <c r="G7345" s="784" t="s">
        <v>4431</v>
      </c>
      <c r="H7345" s="784" t="s">
        <v>4431</v>
      </c>
      <c r="I7345" s="784" t="s">
        <v>4431</v>
      </c>
    </row>
    <row r="7346" spans="1:9" hidden="1">
      <c r="A7346" t="str">
        <f>Table_wabobpsvr_AzureCalc_AzureCalcRateCard[[#This Row],[ServiceName]]&amp;Table_wabobpsvr_AzureCalc_AzureCalcRateCard[[#This Row],[Price_Level]]&amp;Table_wabobpsvr_AzureCalc_AzureCalcRateCard[[#This Row],[Region]]</f>
        <v>Machine Learning API Service PredictionsA16</v>
      </c>
      <c r="B7346">
        <v>16</v>
      </c>
      <c r="C7346" t="s">
        <v>4431</v>
      </c>
      <c r="D7346" t="s">
        <v>181</v>
      </c>
      <c r="E7346">
        <v>999999</v>
      </c>
      <c r="F7346" t="s">
        <v>1131</v>
      </c>
      <c r="G7346" s="784" t="s">
        <v>4431</v>
      </c>
      <c r="H7346" s="784" t="s">
        <v>4431</v>
      </c>
      <c r="I7346" s="784" t="s">
        <v>4431</v>
      </c>
    </row>
    <row r="7347" spans="1:9" hidden="1">
      <c r="A7347" t="str">
        <f>Table_wabobpsvr_AzureCalc_AzureCalcRateCard[[#This Row],[ServiceName]]&amp;Table_wabobpsvr_AzureCalc_AzureCalcRateCard[[#This Row],[Price_Level]]&amp;Table_wabobpsvr_AzureCalc_AzureCalcRateCard[[#This Row],[Region]]</f>
        <v>Machine Learning API Service PredictionsB16</v>
      </c>
      <c r="B7347">
        <v>16</v>
      </c>
      <c r="C7347" t="s">
        <v>4431</v>
      </c>
      <c r="D7347" t="s">
        <v>182</v>
      </c>
      <c r="E7347">
        <v>999999</v>
      </c>
      <c r="F7347" t="s">
        <v>1131</v>
      </c>
      <c r="G7347" s="784" t="s">
        <v>4431</v>
      </c>
      <c r="H7347" s="784" t="s">
        <v>4431</v>
      </c>
      <c r="I7347" s="784" t="s">
        <v>4431</v>
      </c>
    </row>
    <row r="7348" spans="1:9" hidden="1">
      <c r="A7348" t="str">
        <f>Table_wabobpsvr_AzureCalc_AzureCalcRateCard[[#This Row],[ServiceName]]&amp;Table_wabobpsvr_AzureCalc_AzureCalcRateCard[[#This Row],[Price_Level]]&amp;Table_wabobpsvr_AzureCalc_AzureCalcRateCard[[#This Row],[Region]]</f>
        <v>Machine Learning API Service PredictionsC16</v>
      </c>
      <c r="B7348">
        <v>16</v>
      </c>
      <c r="C7348" t="s">
        <v>4431</v>
      </c>
      <c r="D7348" t="s">
        <v>184</v>
      </c>
      <c r="E7348">
        <v>999999</v>
      </c>
      <c r="F7348" t="s">
        <v>1131</v>
      </c>
      <c r="G7348" s="784" t="s">
        <v>4431</v>
      </c>
      <c r="H7348" s="784" t="s">
        <v>4431</v>
      </c>
      <c r="I7348" s="784" t="s">
        <v>4431</v>
      </c>
    </row>
    <row r="7349" spans="1:9" hidden="1">
      <c r="A7349" t="str">
        <f>Table_wabobpsvr_AzureCalc_AzureCalcRateCard[[#This Row],[ServiceName]]&amp;Table_wabobpsvr_AzureCalc_AzureCalcRateCard[[#This Row],[Price_Level]]&amp;Table_wabobpsvr_AzureCalc_AzureCalcRateCard[[#This Row],[Region]]</f>
        <v>D12 HDInsightMOSP16</v>
      </c>
      <c r="B7349">
        <v>16</v>
      </c>
      <c r="C7349" t="s">
        <v>91</v>
      </c>
      <c r="D7349" t="s">
        <v>627</v>
      </c>
      <c r="E7349">
        <v>0.87</v>
      </c>
      <c r="F7349" t="s">
        <v>4199</v>
      </c>
      <c r="G7349" s="784" t="s">
        <v>4431</v>
      </c>
      <c r="H7349" s="784" t="s">
        <v>4431</v>
      </c>
      <c r="I7349" s="784" t="s">
        <v>4431</v>
      </c>
    </row>
    <row r="7350" spans="1:9" hidden="1">
      <c r="A7350" s="784" t="str">
        <f>Table_wabobpsvr_AzureCalc_AzureCalcRateCard[[#This Row],[ServiceName]]&amp;Table_wabobpsvr_AzureCalc_AzureCalcRateCard[[#This Row],[Price_Level]]&amp;Table_wabobpsvr_AzureCalc_AzureCalcRateCard[[#This Row],[Region]]</f>
        <v>Machine Learning Studio Experiment HoursA16</v>
      </c>
      <c r="B7350" s="784">
        <v>16</v>
      </c>
      <c r="C7350" s="784" t="s">
        <v>4431</v>
      </c>
      <c r="D7350" s="784" t="s">
        <v>181</v>
      </c>
      <c r="E7350" s="784">
        <v>999999</v>
      </c>
      <c r="F7350" s="784" t="s">
        <v>1132</v>
      </c>
      <c r="G7350" s="784" t="s">
        <v>4431</v>
      </c>
      <c r="H7350" s="784" t="s">
        <v>4431</v>
      </c>
      <c r="I7350" s="784" t="s">
        <v>4431</v>
      </c>
    </row>
    <row r="7351" spans="1:9" hidden="1">
      <c r="A7351" s="784" t="str">
        <f>Table_wabobpsvr_AzureCalc_AzureCalcRateCard[[#This Row],[ServiceName]]&amp;Table_wabobpsvr_AzureCalc_AzureCalcRateCard[[#This Row],[Price_Level]]&amp;Table_wabobpsvr_AzureCalc_AzureCalcRateCard[[#This Row],[Region]]</f>
        <v>Basic Elastic Database ExistenceC12</v>
      </c>
      <c r="B7351" s="784">
        <v>12</v>
      </c>
      <c r="C7351" s="784" t="s">
        <v>7614</v>
      </c>
      <c r="D7351" s="784" t="s">
        <v>184</v>
      </c>
      <c r="E7351" s="784">
        <v>8.0000000000000002E-3</v>
      </c>
      <c r="F7351" s="784" t="s">
        <v>7454</v>
      </c>
      <c r="G7351" s="784" t="s">
        <v>7577</v>
      </c>
      <c r="H7351" s="784" t="s">
        <v>7642</v>
      </c>
      <c r="I7351" s="784" t="s">
        <v>7463</v>
      </c>
    </row>
    <row r="7352" spans="1:9" hidden="1">
      <c r="A7352" s="784" t="str">
        <f>Table_wabobpsvr_AzureCalc_AzureCalcRateCard[[#This Row],[ServiceName]]&amp;Table_wabobpsvr_AzureCalc_AzureCalcRateCard[[#This Row],[Price_Level]]&amp;Table_wabobpsvr_AzureCalc_AzureCalcRateCard[[#This Row],[Region]]</f>
        <v>Premium Elastic DTU PackC12</v>
      </c>
      <c r="B7352" s="784">
        <v>12</v>
      </c>
      <c r="C7352" s="784" t="s">
        <v>7614</v>
      </c>
      <c r="D7352" s="784" t="s">
        <v>184</v>
      </c>
      <c r="E7352" s="784">
        <v>0.185</v>
      </c>
      <c r="F7352" s="784" t="s">
        <v>7555</v>
      </c>
      <c r="G7352" s="784" t="s">
        <v>7584</v>
      </c>
      <c r="H7352" s="784" t="s">
        <v>7643</v>
      </c>
      <c r="I7352" s="784" t="s">
        <v>7560</v>
      </c>
    </row>
    <row r="7353" spans="1:9" hidden="1">
      <c r="A7353" s="784" t="str">
        <f>Table_wabobpsvr_AzureCalc_AzureCalcRateCard[[#This Row],[ServiceName]]&amp;Table_wabobpsvr_AzureCalc_AzureCalcRateCard[[#This Row],[Price_Level]]&amp;Table_wabobpsvr_AzureCalc_AzureCalcRateCard[[#This Row],[Region]]</f>
        <v>D4 HDInsight (Non-Windows)MOSP16</v>
      </c>
      <c r="B7353" s="784">
        <v>16</v>
      </c>
      <c r="C7353" s="784" t="s">
        <v>91</v>
      </c>
      <c r="D7353" s="784" t="s">
        <v>627</v>
      </c>
      <c r="E7353" s="784">
        <v>0.84799999999999998</v>
      </c>
      <c r="F7353" s="784" t="s">
        <v>4275</v>
      </c>
      <c r="G7353" s="784" t="s">
        <v>4431</v>
      </c>
      <c r="H7353" s="784" t="s">
        <v>4431</v>
      </c>
      <c r="I7353" s="784" t="s">
        <v>4431</v>
      </c>
    </row>
    <row r="7354" spans="1:9" hidden="1">
      <c r="A7354" s="784" t="str">
        <f>Table_wabobpsvr_AzureCalc_AzureCalcRateCard[[#This Row],[ServiceName]]&amp;Table_wabobpsvr_AzureCalc_AzureCalcRateCard[[#This Row],[Price_Level]]&amp;Table_wabobpsvr_AzureCalc_AzureCalcRateCard[[#This Row],[Region]]</f>
        <v>Premium Elastic Database ExistenceC12</v>
      </c>
      <c r="B7354" s="784">
        <v>12</v>
      </c>
      <c r="C7354" s="784" t="s">
        <v>7614</v>
      </c>
      <c r="D7354" s="784" t="s">
        <v>184</v>
      </c>
      <c r="E7354" s="784">
        <v>0.20799999999999999</v>
      </c>
      <c r="F7354" s="784" t="s">
        <v>7563</v>
      </c>
      <c r="G7354" s="784" t="s">
        <v>7591</v>
      </c>
      <c r="H7354" s="784" t="s">
        <v>7644</v>
      </c>
      <c r="I7354" s="784" t="s">
        <v>7568</v>
      </c>
    </row>
    <row r="7355" spans="1:9" hidden="1">
      <c r="A7355" s="784" t="str">
        <f>Table_wabobpsvr_AzureCalc_AzureCalcRateCard[[#This Row],[ServiceName]]&amp;Table_wabobpsvr_AzureCalc_AzureCalcRateCard[[#This Row],[Price_Level]]&amp;Table_wabobpsvr_AzureCalc_AzureCalcRateCard[[#This Row],[Region]]</f>
        <v>Standard Elastic DTU PackC14</v>
      </c>
      <c r="B7355" s="784">
        <v>14</v>
      </c>
      <c r="C7355" s="784" t="s">
        <v>7614</v>
      </c>
      <c r="D7355" s="784" t="s">
        <v>184</v>
      </c>
      <c r="E7355" s="784">
        <v>8.2000000000000003E-2</v>
      </c>
      <c r="F7355" s="784" t="s">
        <v>4718</v>
      </c>
      <c r="G7355" s="784" t="s">
        <v>4723</v>
      </c>
      <c r="H7355" s="784" t="s">
        <v>7645</v>
      </c>
      <c r="I7355" s="784" t="s">
        <v>4886</v>
      </c>
    </row>
    <row r="7356" spans="1:9" hidden="1">
      <c r="A7356" s="784" t="str">
        <f>Table_wabobpsvr_AzureCalc_AzureCalcRateCard[[#This Row],[ServiceName]]&amp;Table_wabobpsvr_AzureCalc_AzureCalcRateCard[[#This Row],[Price_Level]]&amp;Table_wabobpsvr_AzureCalc_AzureCalcRateCard[[#This Row],[Region]]</f>
        <v>Standard Elastic Database ExistenceC14</v>
      </c>
      <c r="B7356" s="784">
        <v>14</v>
      </c>
      <c r="C7356" s="784" t="s">
        <v>7614</v>
      </c>
      <c r="D7356" s="784" t="s">
        <v>184</v>
      </c>
      <c r="E7356" s="784">
        <v>4.5999999999999999E-2</v>
      </c>
      <c r="F7356" s="784" t="s">
        <v>4757</v>
      </c>
      <c r="G7356" s="784" t="s">
        <v>4781</v>
      </c>
      <c r="H7356" s="784" t="s">
        <v>7646</v>
      </c>
      <c r="I7356" s="784" t="s">
        <v>5925</v>
      </c>
    </row>
    <row r="7357" spans="1:9" hidden="1">
      <c r="A7357" s="784" t="str">
        <f>Table_wabobpsvr_AzureCalc_AzureCalcRateCard[[#This Row],[ServiceName]]&amp;Table_wabobpsvr_AzureCalc_AzureCalcRateCard[[#This Row],[Price_Level]]&amp;Table_wabobpsvr_AzureCalc_AzureCalcRateCard[[#This Row],[Region]]</f>
        <v>Basic Elastic DTU PackC14</v>
      </c>
      <c r="B7357" s="784">
        <v>14</v>
      </c>
      <c r="C7357" s="784" t="s">
        <v>7614</v>
      </c>
      <c r="D7357" s="784" t="s">
        <v>184</v>
      </c>
      <c r="E7357" s="784">
        <v>5.5E-2</v>
      </c>
      <c r="F7357" s="784" t="s">
        <v>7449</v>
      </c>
      <c r="G7357" s="784" t="s">
        <v>7571</v>
      </c>
      <c r="H7357" s="784" t="s">
        <v>7647</v>
      </c>
      <c r="I7357" s="784" t="s">
        <v>7551</v>
      </c>
    </row>
    <row r="7358" spans="1:9" hidden="1">
      <c r="A7358" s="784" t="str">
        <f>Table_wabobpsvr_AzureCalc_AzureCalcRateCard[[#This Row],[ServiceName]]&amp;Table_wabobpsvr_AzureCalc_AzureCalcRateCard[[#This Row],[Price_Level]]&amp;Table_wabobpsvr_AzureCalc_AzureCalcRateCard[[#This Row],[Region]]</f>
        <v>Basic Elastic Database ExistenceC14</v>
      </c>
      <c r="B7358" s="784">
        <v>14</v>
      </c>
      <c r="C7358" s="784" t="s">
        <v>7614</v>
      </c>
      <c r="D7358" s="784" t="s">
        <v>184</v>
      </c>
      <c r="E7358" s="784">
        <v>8.9999999999999993E-3</v>
      </c>
      <c r="F7358" s="784" t="s">
        <v>7454</v>
      </c>
      <c r="G7358" s="784" t="s">
        <v>7578</v>
      </c>
      <c r="H7358" s="784" t="s">
        <v>7648</v>
      </c>
      <c r="I7358" s="784" t="s">
        <v>7464</v>
      </c>
    </row>
    <row r="7359" spans="1:9" hidden="1">
      <c r="A7359" s="784" t="str">
        <f>Table_wabobpsvr_AzureCalc_AzureCalcRateCard[[#This Row],[ServiceName]]&amp;Table_wabobpsvr_AzureCalc_AzureCalcRateCard[[#This Row],[Price_Level]]&amp;Table_wabobpsvr_AzureCalc_AzureCalcRateCard[[#This Row],[Region]]</f>
        <v>Premium Elastic DTU PackC14</v>
      </c>
      <c r="B7359" s="784">
        <v>14</v>
      </c>
      <c r="C7359" s="784" t="s">
        <v>7614</v>
      </c>
      <c r="D7359" s="784" t="s">
        <v>184</v>
      </c>
      <c r="E7359" s="784">
        <v>0.20399999999999999</v>
      </c>
      <c r="F7359" s="784" t="s">
        <v>7555</v>
      </c>
      <c r="G7359" s="784" t="s">
        <v>7585</v>
      </c>
      <c r="H7359" s="784" t="s">
        <v>7649</v>
      </c>
      <c r="I7359" s="784" t="s">
        <v>7561</v>
      </c>
    </row>
    <row r="7360" spans="1:9" hidden="1">
      <c r="A7360" s="784" t="str">
        <f>Table_wabobpsvr_AzureCalc_AzureCalcRateCard[[#This Row],[ServiceName]]&amp;Table_wabobpsvr_AzureCalc_AzureCalcRateCard[[#This Row],[Price_Level]]&amp;Table_wabobpsvr_AzureCalc_AzureCalcRateCard[[#This Row],[Region]]</f>
        <v>Standard Elastic Database ExistenceA12</v>
      </c>
      <c r="B7360" s="784">
        <v>12</v>
      </c>
      <c r="C7360" s="784" t="s">
        <v>7614</v>
      </c>
      <c r="D7360" s="784" t="s">
        <v>181</v>
      </c>
      <c r="E7360" s="784">
        <v>4.3999999999999997E-2</v>
      </c>
      <c r="F7360" s="784" t="s">
        <v>4757</v>
      </c>
      <c r="G7360" s="784" t="s">
        <v>4780</v>
      </c>
      <c r="H7360" s="784" t="s">
        <v>7629</v>
      </c>
      <c r="I7360" s="784" t="s">
        <v>4883</v>
      </c>
    </row>
    <row r="7361" spans="1:9" hidden="1">
      <c r="A7361" s="784" t="str">
        <f>Table_wabobpsvr_AzureCalc_AzureCalcRateCard[[#This Row],[ServiceName]]&amp;Table_wabobpsvr_AzureCalc_AzureCalcRateCard[[#This Row],[Price_Level]]&amp;Table_wabobpsvr_AzureCalc_AzureCalcRateCard[[#This Row],[Region]]</f>
        <v>Basic Elastic DTU PackA12</v>
      </c>
      <c r="B7361" s="784">
        <v>12</v>
      </c>
      <c r="C7361" s="784" t="s">
        <v>7614</v>
      </c>
      <c r="D7361" s="784" t="s">
        <v>181</v>
      </c>
      <c r="E7361" s="784">
        <v>5.2999999999999999E-2</v>
      </c>
      <c r="F7361" s="784" t="s">
        <v>7449</v>
      </c>
      <c r="G7361" s="784" t="s">
        <v>7458</v>
      </c>
      <c r="H7361" s="784" t="s">
        <v>7641</v>
      </c>
      <c r="I7361" s="784" t="s">
        <v>7459</v>
      </c>
    </row>
    <row r="7362" spans="1:9" hidden="1">
      <c r="A7362" t="str">
        <f>Table_wabobpsvr_AzureCalc_AzureCalcRateCard[[#This Row],[ServiceName]]&amp;Table_wabobpsvr_AzureCalc_AzureCalcRateCard[[#This Row],[Price_Level]]&amp;Table_wabobpsvr_AzureCalc_AzureCalcRateCard[[#This Row],[Region]]</f>
        <v>Basic Elastic Database ExistenceA12</v>
      </c>
      <c r="B7362">
        <v>12</v>
      </c>
      <c r="C7362" t="s">
        <v>7614</v>
      </c>
      <c r="D7362" t="s">
        <v>181</v>
      </c>
      <c r="E7362">
        <v>8.9999999999999993E-3</v>
      </c>
      <c r="F7362" t="s">
        <v>7454</v>
      </c>
      <c r="G7362" s="784" t="s">
        <v>7577</v>
      </c>
      <c r="H7362" s="784" t="s">
        <v>7642</v>
      </c>
      <c r="I7362" s="784" t="s">
        <v>7463</v>
      </c>
    </row>
    <row r="7363" spans="1:9" hidden="1">
      <c r="A7363" s="784" t="str">
        <f>Table_wabobpsvr_AzureCalc_AzureCalcRateCard[[#This Row],[ServiceName]]&amp;Table_wabobpsvr_AzureCalc_AzureCalcRateCard[[#This Row],[Price_Level]]&amp;Table_wabobpsvr_AzureCalc_AzureCalcRateCard[[#This Row],[Region]]</f>
        <v>D1 HDInsightMOSP16</v>
      </c>
      <c r="B7363" s="784">
        <v>16</v>
      </c>
      <c r="C7363" s="784" t="s">
        <v>91</v>
      </c>
      <c r="D7363" s="784" t="s">
        <v>627</v>
      </c>
      <c r="E7363" s="784">
        <v>0.21199999999999999</v>
      </c>
      <c r="F7363" s="784" t="s">
        <v>4141</v>
      </c>
      <c r="G7363" s="784" t="s">
        <v>4431</v>
      </c>
      <c r="H7363" s="784" t="s">
        <v>4431</v>
      </c>
      <c r="I7363" s="784" t="s">
        <v>4431</v>
      </c>
    </row>
    <row r="7364" spans="1:9" hidden="1">
      <c r="A7364" s="784" t="str">
        <f>Table_wabobpsvr_AzureCalc_AzureCalcRateCard[[#This Row],[ServiceName]]&amp;Table_wabobpsvr_AzureCalc_AzureCalcRateCard[[#This Row],[Price_Level]]&amp;Table_wabobpsvr_AzureCalc_AzureCalcRateCard[[#This Row],[Region]]</f>
        <v>Premium Elastic DTU PackA12</v>
      </c>
      <c r="B7364" s="784">
        <v>12</v>
      </c>
      <c r="C7364" s="784" t="s">
        <v>7614</v>
      </c>
      <c r="D7364" s="784" t="s">
        <v>181</v>
      </c>
      <c r="E7364" s="784">
        <v>0.19800000000000001</v>
      </c>
      <c r="F7364" s="784" t="s">
        <v>7555</v>
      </c>
      <c r="G7364" s="784" t="s">
        <v>7584</v>
      </c>
      <c r="H7364" s="784" t="s">
        <v>7643</v>
      </c>
      <c r="I7364" s="784" t="s">
        <v>7560</v>
      </c>
    </row>
    <row r="7365" spans="1:9" hidden="1">
      <c r="A7365" s="784" t="str">
        <f>Table_wabobpsvr_AzureCalc_AzureCalcRateCard[[#This Row],[ServiceName]]&amp;Table_wabobpsvr_AzureCalc_AzureCalcRateCard[[#This Row],[Price_Level]]&amp;Table_wabobpsvr_AzureCalc_AzureCalcRateCard[[#This Row],[Region]]</f>
        <v>Premium Elastic Database ExistenceA12</v>
      </c>
      <c r="B7365" s="784">
        <v>12</v>
      </c>
      <c r="C7365" s="784" t="s">
        <v>7614</v>
      </c>
      <c r="D7365" s="784" t="s">
        <v>181</v>
      </c>
      <c r="E7365" s="784">
        <v>0.221</v>
      </c>
      <c r="F7365" s="784" t="s">
        <v>7563</v>
      </c>
      <c r="G7365" s="784" t="s">
        <v>7591</v>
      </c>
      <c r="H7365" s="784" t="s">
        <v>7644</v>
      </c>
      <c r="I7365" s="784" t="s">
        <v>7568</v>
      </c>
    </row>
    <row r="7366" spans="1:9" hidden="1">
      <c r="A7366" s="784" t="str">
        <f>Table_wabobpsvr_AzureCalc_AzureCalcRateCard[[#This Row],[ServiceName]]&amp;Table_wabobpsvr_AzureCalc_AzureCalcRateCard[[#This Row],[Price_Level]]&amp;Table_wabobpsvr_AzureCalc_AzureCalcRateCard[[#This Row],[Region]]</f>
        <v>Standard Elastic DTU PackA14</v>
      </c>
      <c r="B7366" s="784">
        <v>14</v>
      </c>
      <c r="C7366" s="784" t="s">
        <v>7614</v>
      </c>
      <c r="D7366" s="784" t="s">
        <v>181</v>
      </c>
      <c r="E7366" s="784">
        <v>8.7999999999999995E-2</v>
      </c>
      <c r="F7366" s="784" t="s">
        <v>4718</v>
      </c>
      <c r="G7366" s="784" t="s">
        <v>4723</v>
      </c>
      <c r="H7366" s="784" t="s">
        <v>7645</v>
      </c>
      <c r="I7366" s="784" t="s">
        <v>4886</v>
      </c>
    </row>
    <row r="7367" spans="1:9" hidden="1">
      <c r="A7367" s="784" t="str">
        <f>Table_wabobpsvr_AzureCalc_AzureCalcRateCard[[#This Row],[ServiceName]]&amp;Table_wabobpsvr_AzureCalc_AzureCalcRateCard[[#This Row],[Price_Level]]&amp;Table_wabobpsvr_AzureCalc_AzureCalcRateCard[[#This Row],[Region]]</f>
        <v>Standard Elastic Database ExistenceA14</v>
      </c>
      <c r="B7367" s="784">
        <v>14</v>
      </c>
      <c r="C7367" s="784" t="s">
        <v>7614</v>
      </c>
      <c r="D7367" s="784" t="s">
        <v>181</v>
      </c>
      <c r="E7367" s="784">
        <v>4.9000000000000002E-2</v>
      </c>
      <c r="F7367" s="784" t="s">
        <v>4757</v>
      </c>
      <c r="G7367" s="784" t="s">
        <v>4781</v>
      </c>
      <c r="H7367" s="784" t="s">
        <v>7646</v>
      </c>
      <c r="I7367" s="784" t="s">
        <v>5925</v>
      </c>
    </row>
    <row r="7368" spans="1:9" hidden="1">
      <c r="A7368" s="784" t="str">
        <f>Table_wabobpsvr_AzureCalc_AzureCalcRateCard[[#This Row],[ServiceName]]&amp;Table_wabobpsvr_AzureCalc_AzureCalcRateCard[[#This Row],[Price_Level]]&amp;Table_wabobpsvr_AzureCalc_AzureCalcRateCard[[#This Row],[Region]]</f>
        <v>BASIC.A7 VM (Non-Windows)MOSP16</v>
      </c>
      <c r="B7368" s="784">
        <v>16</v>
      </c>
      <c r="C7368" s="784" t="s">
        <v>91</v>
      </c>
      <c r="D7368" s="784" t="s">
        <v>627</v>
      </c>
      <c r="E7368" s="784">
        <v>0.91200000000000003</v>
      </c>
      <c r="F7368" s="784" t="s">
        <v>1291</v>
      </c>
      <c r="G7368" s="784" t="s">
        <v>4431</v>
      </c>
      <c r="H7368" s="784" t="s">
        <v>4431</v>
      </c>
      <c r="I7368" s="784" t="s">
        <v>4431</v>
      </c>
    </row>
    <row r="7369" spans="1:9" hidden="1">
      <c r="A7369" s="784" t="str">
        <f>Table_wabobpsvr_AzureCalc_AzureCalcRateCard[[#This Row],[ServiceName]]&amp;Table_wabobpsvr_AzureCalc_AzureCalcRateCard[[#This Row],[Price_Level]]&amp;Table_wabobpsvr_AzureCalc_AzureCalcRateCard[[#This Row],[Region]]</f>
        <v>Mobile Services BasicA16</v>
      </c>
      <c r="B7369" s="784">
        <v>16</v>
      </c>
      <c r="C7369" s="784" t="s">
        <v>4431</v>
      </c>
      <c r="D7369" s="784" t="s">
        <v>181</v>
      </c>
      <c r="E7369" s="784">
        <v>999999</v>
      </c>
      <c r="F7369" s="784" t="s">
        <v>776</v>
      </c>
      <c r="G7369" s="784" t="s">
        <v>4431</v>
      </c>
      <c r="H7369" s="784" t="s">
        <v>4431</v>
      </c>
      <c r="I7369" s="784" t="s">
        <v>4431</v>
      </c>
    </row>
    <row r="7370" spans="1:9" hidden="1">
      <c r="A7370" s="784" t="str">
        <f>Table_wabobpsvr_AzureCalc_AzureCalcRateCard[[#This Row],[ServiceName]]&amp;Table_wabobpsvr_AzureCalc_AzureCalcRateCard[[#This Row],[Price_Level]]&amp;Table_wabobpsvr_AzureCalc_AzureCalcRateCard[[#This Row],[Region]]</f>
        <v>Mobile Services BasicB16</v>
      </c>
      <c r="B7370" s="784">
        <v>16</v>
      </c>
      <c r="C7370" s="784" t="s">
        <v>4431</v>
      </c>
      <c r="D7370" s="784" t="s">
        <v>182</v>
      </c>
      <c r="E7370" s="784">
        <v>999999</v>
      </c>
      <c r="F7370" s="784" t="s">
        <v>776</v>
      </c>
      <c r="G7370" s="784" t="s">
        <v>4431</v>
      </c>
      <c r="H7370" s="784" t="s">
        <v>4431</v>
      </c>
      <c r="I7370" s="784" t="s">
        <v>4431</v>
      </c>
    </row>
    <row r="7371" spans="1:9" hidden="1">
      <c r="A7371" s="784" t="str">
        <f>Table_wabobpsvr_AzureCalc_AzureCalcRateCard[[#This Row],[ServiceName]]&amp;Table_wabobpsvr_AzureCalc_AzureCalcRateCard[[#This Row],[Price_Level]]&amp;Table_wabobpsvr_AzureCalc_AzureCalcRateCard[[#This Row],[Region]]</f>
        <v>Mobile Services BasicC16</v>
      </c>
      <c r="B7371" s="784">
        <v>16</v>
      </c>
      <c r="C7371" s="784" t="s">
        <v>4431</v>
      </c>
      <c r="D7371" s="784" t="s">
        <v>184</v>
      </c>
      <c r="E7371" s="784">
        <v>999999</v>
      </c>
      <c r="F7371" s="784" t="s">
        <v>776</v>
      </c>
      <c r="G7371" s="784" t="s">
        <v>4431</v>
      </c>
      <c r="H7371" s="784" t="s">
        <v>4431</v>
      </c>
      <c r="I7371" s="784" t="s">
        <v>4431</v>
      </c>
    </row>
    <row r="7372" spans="1:9" hidden="1">
      <c r="A7372" t="str">
        <f>Table_wabobpsvr_AzureCalc_AzureCalcRateCard[[#This Row],[ServiceName]]&amp;Table_wabobpsvr_AzureCalc_AzureCalcRateCard[[#This Row],[Price_Level]]&amp;Table_wabobpsvr_AzureCalc_AzureCalcRateCard[[#This Row],[Region]]</f>
        <v>Mobile Services BasicD16</v>
      </c>
      <c r="B7372">
        <v>16</v>
      </c>
      <c r="C7372" t="s">
        <v>4431</v>
      </c>
      <c r="D7372" t="s">
        <v>183</v>
      </c>
      <c r="E7372">
        <v>999999</v>
      </c>
      <c r="F7372" t="s">
        <v>776</v>
      </c>
      <c r="G7372" s="784" t="s">
        <v>4431</v>
      </c>
      <c r="H7372" s="784" t="s">
        <v>4431</v>
      </c>
      <c r="I7372" s="784" t="s">
        <v>4431</v>
      </c>
    </row>
    <row r="7373" spans="1:9" hidden="1">
      <c r="A7373" s="784" t="str">
        <f>Table_wabobpsvr_AzureCalc_AzureCalcRateCard[[#This Row],[ServiceName]]&amp;Table_wabobpsvr_AzureCalc_AzureCalcRateCard[[#This Row],[Price_Level]]&amp;Table_wabobpsvr_AzureCalc_AzureCalcRateCard[[#This Row],[Region]]</f>
        <v>BASIC.A7 VM (Windows)MOSP16</v>
      </c>
      <c r="B7373" s="784">
        <v>16</v>
      </c>
      <c r="C7373" s="784" t="s">
        <v>91</v>
      </c>
      <c r="D7373" s="784" t="s">
        <v>627</v>
      </c>
      <c r="E7373" s="784">
        <v>1.1439999999999999</v>
      </c>
      <c r="F7373" s="784" t="s">
        <v>1292</v>
      </c>
      <c r="G7373" s="784" t="s">
        <v>4431</v>
      </c>
      <c r="H7373" s="784" t="s">
        <v>4431</v>
      </c>
      <c r="I7373" s="784" t="s">
        <v>4431</v>
      </c>
    </row>
    <row r="7374" spans="1:9" hidden="1">
      <c r="A7374" s="784" t="str">
        <f>Table_wabobpsvr_AzureCalc_AzureCalcRateCard[[#This Row],[ServiceName]]&amp;Table_wabobpsvr_AzureCalc_AzureCalcRateCard[[#This Row],[Price_Level]]&amp;Table_wabobpsvr_AzureCalc_AzureCalcRateCard[[#This Row],[Region]]</f>
        <v>BizTalk Services Basic BizTalk UnitsMOSP16</v>
      </c>
      <c r="B7374" s="784">
        <v>16</v>
      </c>
      <c r="C7374" s="784" t="s">
        <v>4431</v>
      </c>
      <c r="D7374" s="784" t="s">
        <v>627</v>
      </c>
      <c r="E7374" s="784">
        <v>999999</v>
      </c>
      <c r="F7374" s="784" t="s">
        <v>813</v>
      </c>
      <c r="G7374" s="784" t="s">
        <v>4431</v>
      </c>
      <c r="H7374" s="784" t="s">
        <v>4431</v>
      </c>
      <c r="I7374" s="784" t="s">
        <v>4431</v>
      </c>
    </row>
    <row r="7375" spans="1:9" hidden="1">
      <c r="A7375" t="str">
        <f>Table_wabobpsvr_AzureCalc_AzureCalcRateCard[[#This Row],[ServiceName]]&amp;Table_wabobpsvr_AzureCalc_AzureCalcRateCard[[#This Row],[Price_Level]]&amp;Table_wabobpsvr_AzureCalc_AzureCalcRateCard[[#This Row],[Region]]</f>
        <v>Mobile Services FreeA16</v>
      </c>
      <c r="B7375">
        <v>16</v>
      </c>
      <c r="C7375" t="s">
        <v>4431</v>
      </c>
      <c r="D7375" t="s">
        <v>181</v>
      </c>
      <c r="E7375">
        <v>999999</v>
      </c>
      <c r="F7375" t="s">
        <v>777</v>
      </c>
      <c r="G7375" s="784" t="s">
        <v>4431</v>
      </c>
      <c r="H7375" s="784" t="s">
        <v>4431</v>
      </c>
      <c r="I7375" s="784" t="s">
        <v>4431</v>
      </c>
    </row>
    <row r="7376" spans="1:9" hidden="1">
      <c r="A7376" t="str">
        <f>Table_wabobpsvr_AzureCalc_AzureCalcRateCard[[#This Row],[ServiceName]]&amp;Table_wabobpsvr_AzureCalc_AzureCalcRateCard[[#This Row],[Price_Level]]&amp;Table_wabobpsvr_AzureCalc_AzureCalcRateCard[[#This Row],[Region]]</f>
        <v>SQL Standard S1 Database DaysC16</v>
      </c>
      <c r="B7376">
        <v>16</v>
      </c>
      <c r="C7376" t="s">
        <v>1119</v>
      </c>
      <c r="D7376" t="s">
        <v>184</v>
      </c>
      <c r="E7376">
        <v>0.96869499999999997</v>
      </c>
      <c r="F7376" t="s">
        <v>775</v>
      </c>
      <c r="G7376" s="784" t="s">
        <v>3287</v>
      </c>
      <c r="H7376" s="784" t="s">
        <v>3288</v>
      </c>
      <c r="I7376" s="784" t="s">
        <v>4431</v>
      </c>
    </row>
    <row r="7377" spans="1:9" hidden="1">
      <c r="A7377" t="str">
        <f>Table_wabobpsvr_AzureCalc_AzureCalcRateCard[[#This Row],[ServiceName]]&amp;Table_wabobpsvr_AzureCalc_AzureCalcRateCard[[#This Row],[Price_Level]]&amp;Table_wabobpsvr_AzureCalc_AzureCalcRateCard[[#This Row],[Region]]</f>
        <v>SQL Standard S1 Database DaysD16</v>
      </c>
      <c r="B7377">
        <v>16</v>
      </c>
      <c r="C7377" t="s">
        <v>1119</v>
      </c>
      <c r="D7377" t="s">
        <v>183</v>
      </c>
      <c r="E7377">
        <v>0.93676000000000004</v>
      </c>
      <c r="F7377" t="s">
        <v>775</v>
      </c>
      <c r="G7377" s="784" t="s">
        <v>3287</v>
      </c>
      <c r="H7377" s="784" t="s">
        <v>3288</v>
      </c>
      <c r="I7377" s="784" t="s">
        <v>4431</v>
      </c>
    </row>
    <row r="7378" spans="1:9" hidden="1">
      <c r="A7378" t="str">
        <f>Table_wabobpsvr_AzureCalc_AzureCalcRateCard[[#This Row],[ServiceName]]&amp;Table_wabobpsvr_AzureCalc_AzureCalcRateCard[[#This Row],[Price_Level]]&amp;Table_wabobpsvr_AzureCalc_AzureCalcRateCard[[#This Row],[Region]]</f>
        <v>D13 HDInsightMOSP16</v>
      </c>
      <c r="B7378">
        <v>16</v>
      </c>
      <c r="C7378" t="s">
        <v>91</v>
      </c>
      <c r="D7378" t="s">
        <v>627</v>
      </c>
      <c r="E7378">
        <v>1.5669999999999999</v>
      </c>
      <c r="F7378" t="s">
        <v>4144</v>
      </c>
      <c r="G7378" s="784" t="s">
        <v>4431</v>
      </c>
      <c r="H7378" s="784" t="s">
        <v>4431</v>
      </c>
      <c r="I7378" s="784" t="s">
        <v>4431</v>
      </c>
    </row>
    <row r="7379" spans="1:9" hidden="1">
      <c r="A7379" t="str">
        <f>Table_wabobpsvr_AzureCalc_AzureCalcRateCard[[#This Row],[ServiceName]]&amp;Table_wabobpsvr_AzureCalc_AzureCalcRateCard[[#This Row],[Price_Level]]&amp;Table_wabobpsvr_AzureCalc_AzureCalcRateCard[[#This Row],[Region]]</f>
        <v>SQL Standard S2 Database DaysA16</v>
      </c>
      <c r="B7379">
        <v>16</v>
      </c>
      <c r="C7379" t="s">
        <v>1119</v>
      </c>
      <c r="D7379" t="s">
        <v>181</v>
      </c>
      <c r="E7379">
        <v>2.5996000000000001</v>
      </c>
      <c r="F7379" t="s">
        <v>773</v>
      </c>
      <c r="G7379" s="784" t="s">
        <v>3289</v>
      </c>
      <c r="H7379" s="784" t="s">
        <v>3290</v>
      </c>
      <c r="I7379" s="784" t="s">
        <v>4431</v>
      </c>
    </row>
    <row r="7380" spans="1:9" hidden="1">
      <c r="A7380" t="str">
        <f>Table_wabobpsvr_AzureCalc_AzureCalcRateCard[[#This Row],[ServiceName]]&amp;Table_wabobpsvr_AzureCalc_AzureCalcRateCard[[#This Row],[Price_Level]]&amp;Table_wabobpsvr_AzureCalc_AzureCalcRateCard[[#This Row],[Region]]</f>
        <v>SQL Standard S2 Database DaysB16</v>
      </c>
      <c r="B7380">
        <v>16</v>
      </c>
      <c r="C7380" t="s">
        <v>1119</v>
      </c>
      <c r="D7380" t="s">
        <v>182</v>
      </c>
      <c r="E7380">
        <v>2.5192000000000001</v>
      </c>
      <c r="F7380" t="s">
        <v>773</v>
      </c>
      <c r="G7380" s="784" t="s">
        <v>3289</v>
      </c>
      <c r="H7380" s="784" t="s">
        <v>3290</v>
      </c>
      <c r="I7380" s="784" t="s">
        <v>4431</v>
      </c>
    </row>
    <row r="7381" spans="1:9" hidden="1">
      <c r="A7381" t="str">
        <f>Table_wabobpsvr_AzureCalc_AzureCalcRateCard[[#This Row],[ServiceName]]&amp;Table_wabobpsvr_AzureCalc_AzureCalcRateCard[[#This Row],[Price_Level]]&amp;Table_wabobpsvr_AzureCalc_AzureCalcRateCard[[#This Row],[Region]]</f>
        <v>SQL Standard S2 Database DaysC16</v>
      </c>
      <c r="B7381">
        <v>16</v>
      </c>
      <c r="C7381" t="s">
        <v>1119</v>
      </c>
      <c r="D7381" t="s">
        <v>184</v>
      </c>
      <c r="E7381">
        <v>2.4388000000000001</v>
      </c>
      <c r="F7381" t="s">
        <v>773</v>
      </c>
      <c r="G7381" s="784" t="s">
        <v>3289</v>
      </c>
      <c r="H7381" s="784" t="s">
        <v>3290</v>
      </c>
      <c r="I7381" s="784" t="s">
        <v>4431</v>
      </c>
    </row>
    <row r="7382" spans="1:9" hidden="1">
      <c r="A7382" t="str">
        <f>Table_wabobpsvr_AzureCalc_AzureCalcRateCard[[#This Row],[ServiceName]]&amp;Table_wabobpsvr_AzureCalc_AzureCalcRateCard[[#This Row],[Price_Level]]&amp;Table_wabobpsvr_AzureCalc_AzureCalcRateCard[[#This Row],[Region]]</f>
        <v>SQL Standard S2 Database DaysD16</v>
      </c>
      <c r="B7382">
        <v>16</v>
      </c>
      <c r="C7382" t="s">
        <v>1119</v>
      </c>
      <c r="D7382" t="s">
        <v>183</v>
      </c>
      <c r="E7382">
        <v>2.3584000000000001</v>
      </c>
      <c r="F7382" t="s">
        <v>773</v>
      </c>
      <c r="G7382" s="784" t="s">
        <v>3289</v>
      </c>
      <c r="H7382" s="784" t="s">
        <v>3290</v>
      </c>
      <c r="I7382" s="784" t="s">
        <v>4431</v>
      </c>
    </row>
    <row r="7383" spans="1:9" hidden="1">
      <c r="A7383" s="784" t="str">
        <f>Table_wabobpsvr_AzureCalc_AzureCalcRateCard[[#This Row],[ServiceName]]&amp;Table_wabobpsvr_AzureCalc_AzureCalcRateCard[[#This Row],[Price_Level]]&amp;Table_wabobpsvr_AzureCalc_AzureCalcRateCard[[#This Row],[Region]]</f>
        <v/>
      </c>
      <c r="B7383" s="784"/>
      <c r="C7383" s="784" t="s">
        <v>4431</v>
      </c>
      <c r="D7383" s="784" t="s">
        <v>4431</v>
      </c>
      <c r="E7383" s="784">
        <v>0</v>
      </c>
      <c r="F7383" s="784" t="s">
        <v>4431</v>
      </c>
      <c r="G7383" s="784" t="s">
        <v>4431</v>
      </c>
      <c r="H7383" s="784" t="s">
        <v>4431</v>
      </c>
      <c r="I7383" s="784" t="s">
        <v>4431</v>
      </c>
    </row>
    <row r="7384" spans="1:9" hidden="1">
      <c r="A7384" t="str">
        <f>Table_wabobpsvr_AzureCalc_AzureCalcRateCard[[#This Row],[ServiceName]]&amp;Table_wabobpsvr_AzureCalc_AzureCalcRateCard[[#This Row],[Price_Level]]&amp;Table_wabobpsvr_AzureCalc_AzureCalcRateCard[[#This Row],[Region]]</f>
        <v>A10 Cloud ServicesD3</v>
      </c>
      <c r="B7384">
        <v>3</v>
      </c>
      <c r="C7384" t="s">
        <v>701</v>
      </c>
      <c r="D7384" t="s">
        <v>183</v>
      </c>
      <c r="E7384">
        <v>1.4430000000000001</v>
      </c>
      <c r="F7384" t="s">
        <v>1273</v>
      </c>
      <c r="G7384" s="784" t="s">
        <v>4542</v>
      </c>
      <c r="H7384" s="784" t="s">
        <v>4543</v>
      </c>
      <c r="I7384" s="784" t="s">
        <v>5763</v>
      </c>
    </row>
    <row r="7385" spans="1:9" hidden="1">
      <c r="A7385" t="str">
        <f>Table_wabobpsvr_AzureCalc_AzureCalcRateCard[[#This Row],[ServiceName]]&amp;Table_wabobpsvr_AzureCalc_AzureCalcRateCard[[#This Row],[Price_Level]]&amp;Table_wabobpsvr_AzureCalc_AzureCalcRateCard[[#This Row],[Region]]</f>
        <v>A10 Cloud ServicesMOSP6</v>
      </c>
      <c r="B7385">
        <v>6</v>
      </c>
      <c r="C7385" t="s">
        <v>701</v>
      </c>
      <c r="D7385" t="s">
        <v>627</v>
      </c>
      <c r="E7385">
        <v>1.64</v>
      </c>
      <c r="F7385" t="s">
        <v>1273</v>
      </c>
      <c r="G7385" s="784" t="s">
        <v>4431</v>
      </c>
      <c r="H7385" s="784" t="s">
        <v>4431</v>
      </c>
      <c r="I7385" s="784" t="s">
        <v>6025</v>
      </c>
    </row>
    <row r="7386" spans="1:9" hidden="1">
      <c r="A7386" t="str">
        <f>Table_wabobpsvr_AzureCalc_AzureCalcRateCard[[#This Row],[ServiceName]]&amp;Table_wabobpsvr_AzureCalc_AzureCalcRateCard[[#This Row],[Price_Level]]&amp;Table_wabobpsvr_AzureCalc_AzureCalcRateCard[[#This Row],[Region]]</f>
        <v>A10 Cloud ServicesA6</v>
      </c>
      <c r="B7386">
        <v>6</v>
      </c>
      <c r="C7386" t="s">
        <v>701</v>
      </c>
      <c r="D7386" t="s">
        <v>181</v>
      </c>
      <c r="E7386">
        <v>1.591</v>
      </c>
      <c r="F7386" t="s">
        <v>1273</v>
      </c>
      <c r="G7386" s="784" t="s">
        <v>4549</v>
      </c>
      <c r="H7386" s="784" t="s">
        <v>4550</v>
      </c>
      <c r="I7386" s="784" t="s">
        <v>6025</v>
      </c>
    </row>
    <row r="7387" spans="1:9" hidden="1">
      <c r="A7387" t="str">
        <f>Table_wabobpsvr_AzureCalc_AzureCalcRateCard[[#This Row],[ServiceName]]&amp;Table_wabobpsvr_AzureCalc_AzureCalcRateCard[[#This Row],[Price_Level]]&amp;Table_wabobpsvr_AzureCalc_AzureCalcRateCard[[#This Row],[Region]]</f>
        <v>A10 HDInsightB16</v>
      </c>
      <c r="B7387">
        <v>16</v>
      </c>
      <c r="C7387" t="s">
        <v>91</v>
      </c>
      <c r="D7387" t="s">
        <v>182</v>
      </c>
      <c r="E7387">
        <v>1.7769999999999999</v>
      </c>
      <c r="F7387" t="s">
        <v>3854</v>
      </c>
      <c r="G7387" s="784" t="s">
        <v>3884</v>
      </c>
      <c r="H7387" s="784" t="s">
        <v>3885</v>
      </c>
      <c r="I7387" s="784" t="s">
        <v>4431</v>
      </c>
    </row>
    <row r="7388" spans="1:9" hidden="1">
      <c r="A7388" t="str">
        <f>Table_wabobpsvr_AzureCalc_AzureCalcRateCard[[#This Row],[ServiceName]]&amp;Table_wabobpsvr_AzureCalc_AzureCalcRateCard[[#This Row],[Price_Level]]&amp;Table_wabobpsvr_AzureCalc_AzureCalcRateCard[[#This Row],[Region]]</f>
        <v>A10 Cloud ServicesB6</v>
      </c>
      <c r="B7388">
        <v>6</v>
      </c>
      <c r="C7388" t="s">
        <v>701</v>
      </c>
      <c r="D7388" t="s">
        <v>182</v>
      </c>
      <c r="E7388">
        <v>1.542</v>
      </c>
      <c r="F7388" t="s">
        <v>1273</v>
      </c>
      <c r="G7388" s="784" t="s">
        <v>4549</v>
      </c>
      <c r="H7388" s="784" t="s">
        <v>4550</v>
      </c>
      <c r="I7388" s="784" t="s">
        <v>6025</v>
      </c>
    </row>
    <row r="7389" spans="1:9" hidden="1">
      <c r="A7389" t="str">
        <f>Table_wabobpsvr_AzureCalc_AzureCalcRateCard[[#This Row],[ServiceName]]&amp;Table_wabobpsvr_AzureCalc_AzureCalcRateCard[[#This Row],[Price_Level]]&amp;Table_wabobpsvr_AzureCalc_AzureCalcRateCard[[#This Row],[Region]]</f>
        <v>BASIC.A5 VM (Windows)C</v>
      </c>
      <c r="C7389" t="s">
        <v>91</v>
      </c>
      <c r="D7389" t="s">
        <v>184</v>
      </c>
      <c r="E7389">
        <v>0.19162000000000001</v>
      </c>
      <c r="F7389" t="s">
        <v>1275</v>
      </c>
      <c r="G7389" s="784" t="s">
        <v>2809</v>
      </c>
      <c r="H7389" s="784" t="s">
        <v>2810</v>
      </c>
      <c r="I7389" s="784" t="s">
        <v>4431</v>
      </c>
    </row>
    <row r="7390" spans="1:9" hidden="1">
      <c r="A7390" s="784" t="str">
        <f>Table_wabobpsvr_AzureCalc_AzureCalcRateCard[[#This Row],[ServiceName]]&amp;Table_wabobpsvr_AzureCalc_AzureCalcRateCard[[#This Row],[Price_Level]]&amp;Table_wabobpsvr_AzureCalc_AzureCalcRateCard[[#This Row],[Region]]</f>
        <v>D13 HDInsightD16</v>
      </c>
      <c r="B7390" s="784">
        <v>16</v>
      </c>
      <c r="C7390" s="784" t="s">
        <v>91</v>
      </c>
      <c r="D7390" s="784" t="s">
        <v>183</v>
      </c>
      <c r="E7390" s="784">
        <v>1.379</v>
      </c>
      <c r="F7390" s="784" t="s">
        <v>4144</v>
      </c>
      <c r="G7390" s="784" t="s">
        <v>4145</v>
      </c>
      <c r="H7390" s="784" t="s">
        <v>4146</v>
      </c>
      <c r="I7390" s="784" t="s">
        <v>4431</v>
      </c>
    </row>
    <row r="7391" spans="1:9" hidden="1">
      <c r="A7391" s="784" t="str">
        <f>Table_wabobpsvr_AzureCalc_AzureCalcRateCard[[#This Row],[ServiceName]]&amp;Table_wabobpsvr_AzureCalc_AzureCalcRateCard[[#This Row],[Price_Level]]&amp;Table_wabobpsvr_AzureCalc_AzureCalcRateCard[[#This Row],[Region]]</f>
        <v>A10 HDInsightC16</v>
      </c>
      <c r="B7391" s="784">
        <v>16</v>
      </c>
      <c r="C7391" s="784" t="s">
        <v>91</v>
      </c>
      <c r="D7391" s="784" t="s">
        <v>184</v>
      </c>
      <c r="E7391" s="784">
        <v>1.72</v>
      </c>
      <c r="F7391" s="784" t="s">
        <v>3854</v>
      </c>
      <c r="G7391" s="784" t="s">
        <v>3884</v>
      </c>
      <c r="H7391" s="784" t="s">
        <v>3886</v>
      </c>
      <c r="I7391" s="784" t="s">
        <v>4431</v>
      </c>
    </row>
    <row r="7392" spans="1:9" hidden="1">
      <c r="A7392" s="784" t="str">
        <f>Table_wabobpsvr_AzureCalc_AzureCalcRateCard[[#This Row],[ServiceName]]&amp;Table_wabobpsvr_AzureCalc_AzureCalcRateCard[[#This Row],[Price_Level]]&amp;Table_wabobpsvr_AzureCalc_AzureCalcRateCard[[#This Row],[Region]]</f>
        <v>A10 HDInsightD16</v>
      </c>
      <c r="B7392" s="784">
        <v>16</v>
      </c>
      <c r="C7392" s="784" t="s">
        <v>91</v>
      </c>
      <c r="D7392" s="784" t="s">
        <v>183</v>
      </c>
      <c r="E7392" s="784">
        <v>1.663</v>
      </c>
      <c r="F7392" s="784" t="s">
        <v>3854</v>
      </c>
      <c r="G7392" s="784" t="s">
        <v>3884</v>
      </c>
      <c r="H7392" s="784" t="s">
        <v>3885</v>
      </c>
      <c r="I7392" s="784" t="s">
        <v>4431</v>
      </c>
    </row>
    <row r="7393" spans="1:9" hidden="1">
      <c r="A7393" s="784" t="str">
        <f>Table_wabobpsvr_AzureCalc_AzureCalcRateCard[[#This Row],[ServiceName]]&amp;Table_wabobpsvr_AzureCalc_AzureCalcRateCard[[#This Row],[Price_Level]]&amp;Table_wabobpsvr_AzureCalc_AzureCalcRateCard[[#This Row],[Region]]</f>
        <v>BASIC.A5 VM (Windows)MOSP16</v>
      </c>
      <c r="B7393" s="784">
        <v>16</v>
      </c>
      <c r="C7393" s="784" t="s">
        <v>91</v>
      </c>
      <c r="D7393" s="784" t="s">
        <v>627</v>
      </c>
      <c r="E7393" s="784">
        <v>0.28599999999999998</v>
      </c>
      <c r="F7393" s="784" t="s">
        <v>1275</v>
      </c>
      <c r="G7393" s="784" t="s">
        <v>4431</v>
      </c>
      <c r="H7393" s="784" t="s">
        <v>4431</v>
      </c>
      <c r="I7393" s="784" t="s">
        <v>4431</v>
      </c>
    </row>
    <row r="7394" spans="1:9" hidden="1">
      <c r="A7394" s="784" t="str">
        <f>Table_wabobpsvr_AzureCalc_AzureCalcRateCard[[#This Row],[ServiceName]]&amp;Table_wabobpsvr_AzureCalc_AzureCalcRateCard[[#This Row],[Price_Level]]&amp;Table_wabobpsvr_AzureCalc_AzureCalcRateCard[[#This Row],[Region]]</f>
        <v>A10 HDInsight (Non-Windows)A16</v>
      </c>
      <c r="B7394" s="784">
        <v>16</v>
      </c>
      <c r="C7394" s="784" t="s">
        <v>91</v>
      </c>
      <c r="D7394" s="784" t="s">
        <v>181</v>
      </c>
      <c r="E7394" s="784">
        <v>0.91700000000000004</v>
      </c>
      <c r="F7394" s="784" t="s">
        <v>3694</v>
      </c>
      <c r="G7394" s="784" t="s">
        <v>3990</v>
      </c>
      <c r="H7394" s="784" t="s">
        <v>3992</v>
      </c>
      <c r="I7394" s="784" t="s">
        <v>4431</v>
      </c>
    </row>
    <row r="7395" spans="1:9" hidden="1">
      <c r="A7395" s="784" t="str">
        <f>Table_wabobpsvr_AzureCalc_AzureCalcRateCard[[#This Row],[ServiceName]]&amp;Table_wabobpsvr_AzureCalc_AzureCalcRateCard[[#This Row],[Price_Level]]&amp;Table_wabobpsvr_AzureCalc_AzureCalcRateCard[[#This Row],[Region]]</f>
        <v>A10 HDInsight (Non-Windows)B16</v>
      </c>
      <c r="B7395" s="784">
        <v>16</v>
      </c>
      <c r="C7395" s="784" t="s">
        <v>91</v>
      </c>
      <c r="D7395" s="784" t="s">
        <v>182</v>
      </c>
      <c r="E7395" s="784">
        <v>0.91700000000000004</v>
      </c>
      <c r="F7395" s="784" t="s">
        <v>3694</v>
      </c>
      <c r="G7395" s="784" t="s">
        <v>3990</v>
      </c>
      <c r="H7395" s="784" t="s">
        <v>3992</v>
      </c>
      <c r="I7395" s="784" t="s">
        <v>4431</v>
      </c>
    </row>
    <row r="7396" spans="1:9" hidden="1">
      <c r="A7396" s="784" t="str">
        <f>Table_wabobpsvr_AzureCalc_AzureCalcRateCard[[#This Row],[ServiceName]]&amp;Table_wabobpsvr_AzureCalc_AzureCalcRateCard[[#This Row],[Price_Level]]&amp;Table_wabobpsvr_AzureCalc_AzureCalcRateCard[[#This Row],[Region]]</f>
        <v>A10 HDInsight (Non-Windows)C16</v>
      </c>
      <c r="B7396" s="784">
        <v>16</v>
      </c>
      <c r="C7396" s="784" t="s">
        <v>91</v>
      </c>
      <c r="D7396" s="784" t="s">
        <v>184</v>
      </c>
      <c r="E7396" s="784">
        <v>0.91700000000000004</v>
      </c>
      <c r="F7396" s="784" t="s">
        <v>3694</v>
      </c>
      <c r="G7396" s="784" t="s">
        <v>3990</v>
      </c>
      <c r="H7396" s="784" t="s">
        <v>3992</v>
      </c>
      <c r="I7396" s="784" t="s">
        <v>4431</v>
      </c>
    </row>
    <row r="7397" spans="1:9" hidden="1">
      <c r="A7397" s="784" t="str">
        <f>Table_wabobpsvr_AzureCalc_AzureCalcRateCard[[#This Row],[ServiceName]]&amp;Table_wabobpsvr_AzureCalc_AzureCalcRateCard[[#This Row],[Price_Level]]&amp;Table_wabobpsvr_AzureCalc_AzureCalcRateCard[[#This Row],[Region]]</f>
        <v>A10 HDInsight (Non-Windows)D16</v>
      </c>
      <c r="B7397" s="784">
        <v>16</v>
      </c>
      <c r="C7397" s="784" t="s">
        <v>91</v>
      </c>
      <c r="D7397" s="784" t="s">
        <v>183</v>
      </c>
      <c r="E7397" s="784">
        <v>0.91700000000000004</v>
      </c>
      <c r="F7397" s="784" t="s">
        <v>3694</v>
      </c>
      <c r="G7397" s="784" t="s">
        <v>3990</v>
      </c>
      <c r="H7397" s="784" t="s">
        <v>3992</v>
      </c>
      <c r="I7397" s="784" t="s">
        <v>4431</v>
      </c>
    </row>
    <row r="7398" spans="1:9" hidden="1">
      <c r="A7398" s="784" t="str">
        <f>Table_wabobpsvr_AzureCalc_AzureCalcRateCard[[#This Row],[ServiceName]]&amp;Table_wabobpsvr_AzureCalc_AzureCalcRateCard[[#This Row],[Price_Level]]&amp;Table_wabobpsvr_AzureCalc_AzureCalcRateCard[[#This Row],[Region]]</f>
        <v>BASIC.A6 VM (Non-Windows)MOSP16</v>
      </c>
      <c r="B7398" s="784">
        <v>16</v>
      </c>
      <c r="C7398" s="784" t="s">
        <v>91</v>
      </c>
      <c r="D7398" s="784" t="s">
        <v>627</v>
      </c>
      <c r="E7398" s="784">
        <v>0.45600000000000002</v>
      </c>
      <c r="F7398" s="784" t="s">
        <v>1276</v>
      </c>
      <c r="G7398" s="784" t="s">
        <v>4431</v>
      </c>
      <c r="H7398" s="784" t="s">
        <v>4431</v>
      </c>
      <c r="I7398" s="784" t="s">
        <v>4431</v>
      </c>
    </row>
    <row r="7399" spans="1:9" hidden="1">
      <c r="A7399" s="784" t="str">
        <f>Table_wabobpsvr_AzureCalc_AzureCalcRateCard[[#This Row],[ServiceName]]&amp;Table_wabobpsvr_AzureCalc_AzureCalcRateCard[[#This Row],[Price_Level]]&amp;Table_wabobpsvr_AzureCalc_AzureCalcRateCard[[#This Row],[Region]]</f>
        <v>A10 VM (Non-Windows)A16</v>
      </c>
      <c r="B7399" s="784">
        <v>16</v>
      </c>
      <c r="C7399" s="784" t="s">
        <v>91</v>
      </c>
      <c r="D7399" s="784" t="s">
        <v>181</v>
      </c>
      <c r="E7399" s="784">
        <v>1.2901</v>
      </c>
      <c r="F7399" s="784" t="s">
        <v>1283</v>
      </c>
      <c r="G7399" s="784" t="s">
        <v>3654</v>
      </c>
      <c r="H7399" s="784" t="s">
        <v>3655</v>
      </c>
      <c r="I7399" s="784" t="s">
        <v>4431</v>
      </c>
    </row>
    <row r="7400" spans="1:9" hidden="1">
      <c r="A7400" s="784" t="str">
        <f>Table_wabobpsvr_AzureCalc_AzureCalcRateCard[[#This Row],[ServiceName]]&amp;Table_wabobpsvr_AzureCalc_AzureCalcRateCard[[#This Row],[Price_Level]]&amp;Table_wabobpsvr_AzureCalc_AzureCalcRateCard[[#This Row],[Region]]</f>
        <v>BASIC.A5 VM (Windows)D</v>
      </c>
      <c r="B7400" s="784"/>
      <c r="C7400" s="784" t="s">
        <v>91</v>
      </c>
      <c r="D7400" s="784" t="s">
        <v>183</v>
      </c>
      <c r="E7400" s="784">
        <v>0.18304000000000001</v>
      </c>
      <c r="F7400" s="784" t="s">
        <v>1275</v>
      </c>
      <c r="G7400" s="784" t="s">
        <v>2809</v>
      </c>
      <c r="H7400" s="784" t="s">
        <v>2810</v>
      </c>
      <c r="I7400" s="784" t="s">
        <v>4431</v>
      </c>
    </row>
    <row r="7401" spans="1:9" hidden="1">
      <c r="A7401" s="784" t="str">
        <f>Table_wabobpsvr_AzureCalc_AzureCalcRateCard[[#This Row],[ServiceName]]&amp;Table_wabobpsvr_AzureCalc_AzureCalcRateCard[[#This Row],[Price_Level]]&amp;Table_wabobpsvr_AzureCalc_AzureCalcRateCard[[#This Row],[Region]]</f>
        <v>BizTalk Services Premium BizTalk UnitsMOSP16</v>
      </c>
      <c r="B7401" s="784">
        <v>16</v>
      </c>
      <c r="C7401" s="784" t="s">
        <v>4431</v>
      </c>
      <c r="D7401" s="784" t="s">
        <v>627</v>
      </c>
      <c r="E7401" s="784">
        <v>999999</v>
      </c>
      <c r="F7401" s="784" t="s">
        <v>815</v>
      </c>
      <c r="G7401" s="784" t="s">
        <v>4431</v>
      </c>
      <c r="H7401" s="784" t="s">
        <v>4431</v>
      </c>
      <c r="I7401" s="784" t="s">
        <v>4431</v>
      </c>
    </row>
    <row r="7402" spans="1:9" hidden="1">
      <c r="A7402" s="784" t="str">
        <f>Table_wabobpsvr_AzureCalc_AzureCalcRateCard[[#This Row],[ServiceName]]&amp;Table_wabobpsvr_AzureCalc_AzureCalcRateCard[[#This Row],[Price_Level]]&amp;Table_wabobpsvr_AzureCalc_AzureCalcRateCard[[#This Row],[Region]]</f>
        <v>BASIC.A6 VM (Non-Windows)A16</v>
      </c>
      <c r="B7402" s="784">
        <v>16</v>
      </c>
      <c r="C7402" s="784" t="s">
        <v>91</v>
      </c>
      <c r="D7402" s="784" t="s">
        <v>181</v>
      </c>
      <c r="E7402" s="784">
        <v>0.33288000000000001</v>
      </c>
      <c r="F7402" s="784" t="s">
        <v>1276</v>
      </c>
      <c r="G7402" s="784" t="s">
        <v>2811</v>
      </c>
      <c r="H7402" s="784" t="s">
        <v>2812</v>
      </c>
      <c r="I7402" s="784" t="s">
        <v>4431</v>
      </c>
    </row>
    <row r="7403" spans="1:9" hidden="1">
      <c r="A7403" s="784" t="str">
        <f>Table_wabobpsvr_AzureCalc_AzureCalcRateCard[[#This Row],[ServiceName]]&amp;Table_wabobpsvr_AzureCalc_AzureCalcRateCard[[#This Row],[Price_Level]]&amp;Table_wabobpsvr_AzureCalc_AzureCalcRateCard[[#This Row],[Region]]</f>
        <v>BASIC.A6 VM (Non-Windows)B16</v>
      </c>
      <c r="B7403" s="784">
        <v>16</v>
      </c>
      <c r="C7403" s="784" t="s">
        <v>91</v>
      </c>
      <c r="D7403" s="784" t="s">
        <v>182</v>
      </c>
      <c r="E7403" s="784">
        <v>0.31919999999999998</v>
      </c>
      <c r="F7403" s="784" t="s">
        <v>1276</v>
      </c>
      <c r="G7403" s="784" t="s">
        <v>2811</v>
      </c>
      <c r="H7403" s="784" t="s">
        <v>2812</v>
      </c>
      <c r="I7403" s="784" t="s">
        <v>4431</v>
      </c>
    </row>
    <row r="7404" spans="1:9" hidden="1">
      <c r="A7404" s="784" t="str">
        <f>Table_wabobpsvr_AzureCalc_AzureCalcRateCard[[#This Row],[ServiceName]]&amp;Table_wabobpsvr_AzureCalc_AzureCalcRateCard[[#This Row],[Price_Level]]&amp;Table_wabobpsvr_AzureCalc_AzureCalcRateCard[[#This Row],[Region]]</f>
        <v>BASIC.A6 VM (Non-Windows)C16</v>
      </c>
      <c r="B7404" s="784">
        <v>16</v>
      </c>
      <c r="C7404" s="784" t="s">
        <v>91</v>
      </c>
      <c r="D7404" s="784" t="s">
        <v>184</v>
      </c>
      <c r="E7404" s="784">
        <v>0.30552000000000001</v>
      </c>
      <c r="F7404" s="784" t="s">
        <v>1276</v>
      </c>
      <c r="G7404" s="784" t="s">
        <v>2811</v>
      </c>
      <c r="H7404" s="784" t="s">
        <v>2812</v>
      </c>
      <c r="I7404" s="784" t="s">
        <v>4431</v>
      </c>
    </row>
    <row r="7405" spans="1:9" hidden="1">
      <c r="A7405" s="784" t="str">
        <f>Table_wabobpsvr_AzureCalc_AzureCalcRateCard[[#This Row],[ServiceName]]&amp;Table_wabobpsvr_AzureCalc_AzureCalcRateCard[[#This Row],[Price_Level]]&amp;Table_wabobpsvr_AzureCalc_AzureCalcRateCard[[#This Row],[Region]]</f>
        <v>BASIC.A6 VM (Non-Windows)D16</v>
      </c>
      <c r="B7405" s="784">
        <v>16</v>
      </c>
      <c r="C7405" s="784" t="s">
        <v>91</v>
      </c>
      <c r="D7405" s="784" t="s">
        <v>183</v>
      </c>
      <c r="E7405" s="784">
        <v>0.29183999999999999</v>
      </c>
      <c r="F7405" s="784" t="s">
        <v>1276</v>
      </c>
      <c r="G7405" s="784" t="s">
        <v>2811</v>
      </c>
      <c r="H7405" s="784" t="s">
        <v>2812</v>
      </c>
      <c r="I7405" s="784" t="s">
        <v>4431</v>
      </c>
    </row>
    <row r="7406" spans="1:9" hidden="1">
      <c r="A7406" s="784" t="str">
        <f>Table_wabobpsvr_AzureCalc_AzureCalcRateCard[[#This Row],[ServiceName]]&amp;Table_wabobpsvr_AzureCalc_AzureCalcRateCard[[#This Row],[Price_Level]]&amp;Table_wabobpsvr_AzureCalc_AzureCalcRateCard[[#This Row],[Region]]</f>
        <v>BASIC.A6 VM (Windows)MOSP</v>
      </c>
      <c r="B7406" s="784"/>
      <c r="C7406" s="784" t="s">
        <v>91</v>
      </c>
      <c r="D7406" s="784" t="s">
        <v>627</v>
      </c>
      <c r="E7406" s="784">
        <v>0.57199999999999995</v>
      </c>
      <c r="F7406" s="784" t="s">
        <v>1277</v>
      </c>
      <c r="G7406" s="784" t="s">
        <v>4431</v>
      </c>
      <c r="H7406" s="784" t="s">
        <v>4431</v>
      </c>
      <c r="I7406" s="784" t="s">
        <v>4431</v>
      </c>
    </row>
    <row r="7407" spans="1:9" hidden="1">
      <c r="A7407" s="784" t="str">
        <f>Table_wabobpsvr_AzureCalc_AzureCalcRateCard[[#This Row],[ServiceName]]&amp;Table_wabobpsvr_AzureCalc_AzureCalcRateCard[[#This Row],[Price_Level]]&amp;Table_wabobpsvr_AzureCalc_AzureCalcRateCard[[#This Row],[Region]]</f>
        <v>BASIC.A6 VM (Windows)A16</v>
      </c>
      <c r="B7407" s="784">
        <v>16</v>
      </c>
      <c r="C7407" s="784" t="s">
        <v>91</v>
      </c>
      <c r="D7407" s="784" t="s">
        <v>181</v>
      </c>
      <c r="E7407" s="784">
        <v>0.41755999999999999</v>
      </c>
      <c r="F7407" s="784" t="s">
        <v>1277</v>
      </c>
      <c r="G7407" s="784" t="s">
        <v>2813</v>
      </c>
      <c r="H7407" s="784" t="s">
        <v>2814</v>
      </c>
      <c r="I7407" s="784" t="s">
        <v>4431</v>
      </c>
    </row>
    <row r="7408" spans="1:9" hidden="1">
      <c r="A7408" s="784" t="str">
        <f>Table_wabobpsvr_AzureCalc_AzureCalcRateCard[[#This Row],[ServiceName]]&amp;Table_wabobpsvr_AzureCalc_AzureCalcRateCard[[#This Row],[Price_Level]]&amp;Table_wabobpsvr_AzureCalc_AzureCalcRateCard[[#This Row],[Region]]</f>
        <v>BASIC.A6 VM (Windows)B16</v>
      </c>
      <c r="B7408" s="784">
        <v>16</v>
      </c>
      <c r="C7408" s="784" t="s">
        <v>91</v>
      </c>
      <c r="D7408" s="784" t="s">
        <v>182</v>
      </c>
      <c r="E7408" s="784">
        <v>0.40039999999999998</v>
      </c>
      <c r="F7408" s="784" t="s">
        <v>1277</v>
      </c>
      <c r="G7408" s="784" t="s">
        <v>2813</v>
      </c>
      <c r="H7408" s="784" t="s">
        <v>2814</v>
      </c>
      <c r="I7408" s="784" t="s">
        <v>4431</v>
      </c>
    </row>
    <row r="7409" spans="1:9" hidden="1">
      <c r="A7409" s="784" t="str">
        <f>Table_wabobpsvr_AzureCalc_AzureCalcRateCard[[#This Row],[ServiceName]]&amp;Table_wabobpsvr_AzureCalc_AzureCalcRateCard[[#This Row],[Price_Level]]&amp;Table_wabobpsvr_AzureCalc_AzureCalcRateCard[[#This Row],[Region]]</f>
        <v>Basic UsersMOSP16</v>
      </c>
      <c r="B7409" s="784">
        <v>16</v>
      </c>
      <c r="C7409" s="784" t="s">
        <v>4431</v>
      </c>
      <c r="D7409" s="784" t="s">
        <v>627</v>
      </c>
      <c r="E7409" s="784">
        <v>999999</v>
      </c>
      <c r="F7409" s="784" t="s">
        <v>3317</v>
      </c>
      <c r="G7409" s="784" t="s">
        <v>4431</v>
      </c>
      <c r="H7409" s="784" t="s">
        <v>4431</v>
      </c>
      <c r="I7409" s="784" t="s">
        <v>4431</v>
      </c>
    </row>
    <row r="7410" spans="1:9" hidden="1">
      <c r="A7410" t="str">
        <f>Table_wabobpsvr_AzureCalc_AzureCalcRateCard[[#This Row],[ServiceName]]&amp;Table_wabobpsvr_AzureCalc_AzureCalcRateCard[[#This Row],[Price_Level]]&amp;Table_wabobpsvr_AzureCalc_AzureCalcRateCard[[#This Row],[Region]]</f>
        <v>D13 HDInsightA16</v>
      </c>
      <c r="B7410">
        <v>16</v>
      </c>
      <c r="C7410" t="s">
        <v>91</v>
      </c>
      <c r="D7410" t="s">
        <v>181</v>
      </c>
      <c r="E7410">
        <v>1.52</v>
      </c>
      <c r="F7410" t="s">
        <v>4144</v>
      </c>
      <c r="G7410" s="784" t="s">
        <v>4145</v>
      </c>
      <c r="H7410" s="784" t="s">
        <v>4146</v>
      </c>
      <c r="I7410" s="784" t="s">
        <v>4431</v>
      </c>
    </row>
    <row r="7411" spans="1:9" hidden="1">
      <c r="A7411" t="str">
        <f>Table_wabobpsvr_AzureCalc_AzureCalcRateCard[[#This Row],[ServiceName]]&amp;Table_wabobpsvr_AzureCalc_AzureCalcRateCard[[#This Row],[Price_Level]]&amp;Table_wabobpsvr_AzureCalc_AzureCalcRateCard[[#This Row],[Region]]</f>
        <v>D13 HDInsightB16</v>
      </c>
      <c r="B7411">
        <v>16</v>
      </c>
      <c r="C7411" t="s">
        <v>91</v>
      </c>
      <c r="D7411" t="s">
        <v>182</v>
      </c>
      <c r="E7411">
        <v>1.4730000000000001</v>
      </c>
      <c r="F7411" t="s">
        <v>4144</v>
      </c>
      <c r="G7411" s="784" t="s">
        <v>4145</v>
      </c>
      <c r="H7411" s="784" t="s">
        <v>4146</v>
      </c>
      <c r="I7411" s="784" t="s">
        <v>4431</v>
      </c>
    </row>
    <row r="7412" spans="1:9" hidden="1">
      <c r="A7412" t="str">
        <f>Table_wabobpsvr_AzureCalc_AzureCalcRateCard[[#This Row],[ServiceName]]&amp;Table_wabobpsvr_AzureCalc_AzureCalcRateCard[[#This Row],[Price_Level]]&amp;Table_wabobpsvr_AzureCalc_AzureCalcRateCard[[#This Row],[Region]]</f>
        <v>BASIC.A0 VM (Non-Windows)MOSP16</v>
      </c>
      <c r="B7412">
        <v>16</v>
      </c>
      <c r="C7412" t="s">
        <v>91</v>
      </c>
      <c r="D7412" t="s">
        <v>627</v>
      </c>
      <c r="E7412">
        <v>2.4E-2</v>
      </c>
      <c r="F7412" t="s">
        <v>1286</v>
      </c>
      <c r="G7412" s="784" t="s">
        <v>4431</v>
      </c>
      <c r="H7412" s="784" t="s">
        <v>4431</v>
      </c>
      <c r="I7412" s="784" t="s">
        <v>4431</v>
      </c>
    </row>
    <row r="7413" spans="1:9" hidden="1">
      <c r="A7413" t="str">
        <f>Table_wabobpsvr_AzureCalc_AzureCalcRateCard[[#This Row],[ServiceName]]&amp;Table_wabobpsvr_AzureCalc_AzureCalcRateCard[[#This Row],[Price_Level]]&amp;Table_wabobpsvr_AzureCalc_AzureCalcRateCard[[#This Row],[Region]]</f>
        <v>D13 HDInsight (Non-Windows)A16</v>
      </c>
      <c r="B7413">
        <v>16</v>
      </c>
      <c r="C7413" t="s">
        <v>91</v>
      </c>
      <c r="D7413" t="s">
        <v>181</v>
      </c>
      <c r="E7413">
        <v>0.76</v>
      </c>
      <c r="F7413" t="s">
        <v>4177</v>
      </c>
      <c r="G7413" s="784" t="s">
        <v>4246</v>
      </c>
      <c r="H7413" s="784" t="s">
        <v>4247</v>
      </c>
      <c r="I7413" s="784" t="s">
        <v>4431</v>
      </c>
    </row>
    <row r="7414" spans="1:9" hidden="1">
      <c r="A7414" t="str">
        <f>Table_wabobpsvr_AzureCalc_AzureCalcRateCard[[#This Row],[ServiceName]]&amp;Table_wabobpsvr_AzureCalc_AzureCalcRateCard[[#This Row],[Price_Level]]&amp;Table_wabobpsvr_AzureCalc_AzureCalcRateCard[[#This Row],[Region]]</f>
        <v>D13 HDInsight (Non-Windows)B16</v>
      </c>
      <c r="B7414">
        <v>16</v>
      </c>
      <c r="C7414" t="s">
        <v>91</v>
      </c>
      <c r="D7414" t="s">
        <v>182</v>
      </c>
      <c r="E7414">
        <v>0.73699999999999999</v>
      </c>
      <c r="F7414" t="s">
        <v>4177</v>
      </c>
      <c r="G7414" s="784" t="s">
        <v>4246</v>
      </c>
      <c r="H7414" s="784" t="s">
        <v>4247</v>
      </c>
      <c r="I7414" s="784" t="s">
        <v>4431</v>
      </c>
    </row>
    <row r="7415" spans="1:9" hidden="1">
      <c r="A7415" t="str">
        <f>Table_wabobpsvr_AzureCalc_AzureCalcRateCard[[#This Row],[ServiceName]]&amp;Table_wabobpsvr_AzureCalc_AzureCalcRateCard[[#This Row],[Price_Level]]&amp;Table_wabobpsvr_AzureCalc_AzureCalcRateCard[[#This Row],[Region]]</f>
        <v>D13 HDInsight (Non-Windows)C16</v>
      </c>
      <c r="B7415">
        <v>16</v>
      </c>
      <c r="C7415" t="s">
        <v>91</v>
      </c>
      <c r="D7415" t="s">
        <v>184</v>
      </c>
      <c r="E7415">
        <v>0.71299999999999997</v>
      </c>
      <c r="F7415" t="s">
        <v>4177</v>
      </c>
      <c r="G7415" s="784" t="s">
        <v>4246</v>
      </c>
      <c r="H7415" s="784" t="s">
        <v>4247</v>
      </c>
      <c r="I7415" s="784" t="s">
        <v>4431</v>
      </c>
    </row>
    <row r="7416" spans="1:9" hidden="1">
      <c r="A7416" t="str">
        <f>Table_wabobpsvr_AzureCalc_AzureCalcRateCard[[#This Row],[ServiceName]]&amp;Table_wabobpsvr_AzureCalc_AzureCalcRateCard[[#This Row],[Price_Level]]&amp;Table_wabobpsvr_AzureCalc_AzureCalcRateCard[[#This Row],[Region]]</f>
        <v>D13 HDInsight (Non-Windows)D16</v>
      </c>
      <c r="B7416">
        <v>16</v>
      </c>
      <c r="C7416" t="s">
        <v>91</v>
      </c>
      <c r="D7416" t="s">
        <v>183</v>
      </c>
      <c r="E7416">
        <v>0.69</v>
      </c>
      <c r="F7416" t="s">
        <v>4177</v>
      </c>
      <c r="G7416" s="784" t="s">
        <v>4246</v>
      </c>
      <c r="H7416" s="784" t="s">
        <v>4247</v>
      </c>
      <c r="I7416" s="784" t="s">
        <v>4431</v>
      </c>
    </row>
    <row r="7417" spans="1:9" hidden="1">
      <c r="A7417" t="str">
        <f>Table_wabobpsvr_AzureCalc_AzureCalcRateCard[[#This Row],[ServiceName]]&amp;Table_wabobpsvr_AzureCalc_AzureCalcRateCard[[#This Row],[Price_Level]]&amp;Table_wabobpsvr_AzureCalc_AzureCalcRateCard[[#This Row],[Region]]</f>
        <v>BASIC.A0 VM (Windows)MOSP16</v>
      </c>
      <c r="B7417">
        <v>16</v>
      </c>
      <c r="C7417" t="s">
        <v>91</v>
      </c>
      <c r="D7417" t="s">
        <v>627</v>
      </c>
      <c r="E7417">
        <v>2.4E-2</v>
      </c>
      <c r="F7417" t="s">
        <v>1287</v>
      </c>
      <c r="G7417" s="784" t="s">
        <v>4431</v>
      </c>
      <c r="H7417" s="784" t="s">
        <v>4431</v>
      </c>
      <c r="I7417" s="784" t="s">
        <v>4431</v>
      </c>
    </row>
    <row r="7418" spans="1:9" hidden="1">
      <c r="A7418" t="str">
        <f>Table_wabobpsvr_AzureCalc_AzureCalcRateCard[[#This Row],[ServiceName]]&amp;Table_wabobpsvr_AzureCalc_AzureCalcRateCard[[#This Row],[Price_Level]]&amp;Table_wabobpsvr_AzureCalc_AzureCalcRateCard[[#This Row],[Region]]</f>
        <v>Basic Compute Intensive Batch InstancesMOSP16</v>
      </c>
      <c r="B7418">
        <v>16</v>
      </c>
      <c r="C7418" t="s">
        <v>4431</v>
      </c>
      <c r="D7418" t="s">
        <v>627</v>
      </c>
      <c r="E7418">
        <v>999999</v>
      </c>
      <c r="F7418" t="s">
        <v>1350</v>
      </c>
      <c r="G7418" s="784" t="s">
        <v>4431</v>
      </c>
      <c r="H7418" s="784" t="s">
        <v>4431</v>
      </c>
      <c r="I7418" s="784" t="s">
        <v>4431</v>
      </c>
    </row>
    <row r="7419" spans="1:9" hidden="1">
      <c r="A7419" t="str">
        <f>Table_wabobpsvr_AzureCalc_AzureCalcRateCard[[#This Row],[ServiceName]]&amp;Table_wabobpsvr_AzureCalc_AzureCalcRateCard[[#This Row],[Price_Level]]&amp;Table_wabobpsvr_AzureCalc_AzureCalcRateCard[[#This Row],[Region]]</f>
        <v>Basic General Purpose Batch InstancesMOSP16</v>
      </c>
      <c r="B7419">
        <v>16</v>
      </c>
      <c r="C7419" t="s">
        <v>4431</v>
      </c>
      <c r="D7419" t="s">
        <v>627</v>
      </c>
      <c r="E7419">
        <v>999999</v>
      </c>
      <c r="F7419" t="s">
        <v>1352</v>
      </c>
      <c r="G7419" s="784" t="s">
        <v>4431</v>
      </c>
      <c r="H7419" s="784" t="s">
        <v>4431</v>
      </c>
      <c r="I7419" s="784" t="s">
        <v>4431</v>
      </c>
    </row>
    <row r="7420" spans="1:9" hidden="1">
      <c r="A7420" t="str">
        <f>Table_wabobpsvr_AzureCalc_AzureCalcRateCard[[#This Row],[ServiceName]]&amp;Table_wabobpsvr_AzureCalc_AzureCalcRateCard[[#This Row],[Price_Level]]&amp;Table_wabobpsvr_AzureCalc_AzureCalcRateCard[[#This Row],[Region]]</f>
        <v>Standard S0 Database DaysMOSP</v>
      </c>
      <c r="C7420" t="s">
        <v>1119</v>
      </c>
      <c r="D7420" t="s">
        <v>627</v>
      </c>
      <c r="E7420">
        <v>0.5323</v>
      </c>
      <c r="F7420" t="s">
        <v>1430</v>
      </c>
      <c r="G7420" s="784" t="s">
        <v>4431</v>
      </c>
      <c r="H7420" s="784" t="s">
        <v>4431</v>
      </c>
      <c r="I7420" s="784" t="s">
        <v>4431</v>
      </c>
    </row>
    <row r="7421" spans="1:9" hidden="1">
      <c r="A7421" t="str">
        <f>Table_wabobpsvr_AzureCalc_AzureCalcRateCard[[#This Row],[ServiceName]]&amp;Table_wabobpsvr_AzureCalc_AzureCalcRateCard[[#This Row],[Price_Level]]&amp;Table_wabobpsvr_AzureCalc_AzureCalcRateCard[[#This Row],[Region]]</f>
        <v>A11 VM (Non-Windows)C16</v>
      </c>
      <c r="B7421">
        <v>16</v>
      </c>
      <c r="C7421" t="s">
        <v>91</v>
      </c>
      <c r="D7421" t="s">
        <v>184</v>
      </c>
      <c r="E7421">
        <v>2.1749999999999998</v>
      </c>
      <c r="F7421" t="s">
        <v>1285</v>
      </c>
      <c r="G7421" s="784" t="s">
        <v>3658</v>
      </c>
      <c r="H7421" s="784" t="s">
        <v>3659</v>
      </c>
      <c r="I7421" s="784" t="s">
        <v>5190</v>
      </c>
    </row>
    <row r="7422" spans="1:9" hidden="1">
      <c r="A7422" t="str">
        <f>Table_wabobpsvr_AzureCalc_AzureCalcRateCard[[#This Row],[ServiceName]]&amp;Table_wabobpsvr_AzureCalc_AzureCalcRateCard[[#This Row],[Price_Level]]&amp;Table_wabobpsvr_AzureCalc_AzureCalcRateCard[[#This Row],[Region]]</f>
        <v>A11 VM (Non-Windows)D16</v>
      </c>
      <c r="B7422">
        <v>16</v>
      </c>
      <c r="C7422" t="s">
        <v>91</v>
      </c>
      <c r="D7422" t="s">
        <v>183</v>
      </c>
      <c r="E7422">
        <v>2.1030000000000002</v>
      </c>
      <c r="F7422" t="s">
        <v>1285</v>
      </c>
      <c r="G7422" s="784" t="s">
        <v>3658</v>
      </c>
      <c r="H7422" s="784" t="s">
        <v>3659</v>
      </c>
      <c r="I7422" s="784" t="s">
        <v>5190</v>
      </c>
    </row>
    <row r="7423" spans="1:9" hidden="1">
      <c r="A7423" t="str">
        <f>Table_wabobpsvr_AzureCalc_AzureCalcRateCard[[#This Row],[ServiceName]]&amp;Table_wabobpsvr_AzureCalc_AzureCalcRateCard[[#This Row],[Price_Level]]&amp;Table_wabobpsvr_AzureCalc_AzureCalcRateCard[[#This Row],[Region]]</f>
        <v>A11 VM (Non-Windows)MOSP13</v>
      </c>
      <c r="B7423">
        <v>13</v>
      </c>
      <c r="C7423" t="s">
        <v>91</v>
      </c>
      <c r="D7423" t="s">
        <v>627</v>
      </c>
      <c r="E7423">
        <v>2.81</v>
      </c>
      <c r="F7423" t="s">
        <v>1285</v>
      </c>
      <c r="G7423" s="784" t="s">
        <v>4431</v>
      </c>
      <c r="H7423" s="784" t="s">
        <v>4431</v>
      </c>
      <c r="I7423" s="784" t="s">
        <v>6026</v>
      </c>
    </row>
    <row r="7424" spans="1:9" hidden="1">
      <c r="A7424" t="str">
        <f>Table_wabobpsvr_AzureCalc_AzureCalcRateCard[[#This Row],[ServiceName]]&amp;Table_wabobpsvr_AzureCalc_AzureCalcRateCard[[#This Row],[Price_Level]]&amp;Table_wabobpsvr_AzureCalc_AzureCalcRateCard[[#This Row],[Region]]</f>
        <v>A11 VM (Non-Windows)A13</v>
      </c>
      <c r="B7424">
        <v>13</v>
      </c>
      <c r="C7424" t="s">
        <v>91</v>
      </c>
      <c r="D7424" t="s">
        <v>181</v>
      </c>
      <c r="E7424">
        <v>2.726</v>
      </c>
      <c r="F7424" t="s">
        <v>1285</v>
      </c>
      <c r="G7424" s="784" t="s">
        <v>4551</v>
      </c>
      <c r="H7424" s="784" t="s">
        <v>4552</v>
      </c>
      <c r="I7424" s="784" t="s">
        <v>6026</v>
      </c>
    </row>
    <row r="7425" spans="1:9" hidden="1">
      <c r="A7425" s="784" t="str">
        <f>Table_wabobpsvr_AzureCalc_AzureCalcRateCard[[#This Row],[ServiceName]]&amp;Table_wabobpsvr_AzureCalc_AzureCalcRateCard[[#This Row],[Price_Level]]&amp;Table_wabobpsvr_AzureCalc_AzureCalcRateCard[[#This Row],[Region]]</f>
        <v>A11 VM (Non-Windows)B13</v>
      </c>
      <c r="B7425" s="784">
        <v>13</v>
      </c>
      <c r="C7425" s="784" t="s">
        <v>91</v>
      </c>
      <c r="D7425" s="784" t="s">
        <v>182</v>
      </c>
      <c r="E7425" s="784">
        <v>2.641</v>
      </c>
      <c r="F7425" s="784" t="s">
        <v>1285</v>
      </c>
      <c r="G7425" s="784" t="s">
        <v>4551</v>
      </c>
      <c r="H7425" s="784" t="s">
        <v>4552</v>
      </c>
      <c r="I7425" s="784" t="s">
        <v>6026</v>
      </c>
    </row>
    <row r="7426" spans="1:9" hidden="1">
      <c r="A7426" s="784" t="str">
        <f>Table_wabobpsvr_AzureCalc_AzureCalcRateCard[[#This Row],[ServiceName]]&amp;Table_wabobpsvr_AzureCalc_AzureCalcRateCard[[#This Row],[Price_Level]]&amp;Table_wabobpsvr_AzureCalc_AzureCalcRateCard[[#This Row],[Region]]</f>
        <v>A11 VM (Non-Windows)C13</v>
      </c>
      <c r="B7426" s="784">
        <v>13</v>
      </c>
      <c r="C7426" s="784" t="s">
        <v>91</v>
      </c>
      <c r="D7426" s="784" t="s">
        <v>184</v>
      </c>
      <c r="E7426" s="784">
        <v>2.5569999999999999</v>
      </c>
      <c r="F7426" s="784" t="s">
        <v>1285</v>
      </c>
      <c r="G7426" s="784" t="s">
        <v>4551</v>
      </c>
      <c r="H7426" s="784" t="s">
        <v>4552</v>
      </c>
      <c r="I7426" s="784" t="s">
        <v>6026</v>
      </c>
    </row>
    <row r="7427" spans="1:9" hidden="1">
      <c r="A7427" s="784" t="str">
        <f>Table_wabobpsvr_AzureCalc_AzureCalcRateCard[[#This Row],[ServiceName]]&amp;Table_wabobpsvr_AzureCalc_AzureCalcRateCard[[#This Row],[Price_Level]]&amp;Table_wabobpsvr_AzureCalc_AzureCalcRateCard[[#This Row],[Region]]</f>
        <v>A11 VM (Non-Windows)D13</v>
      </c>
      <c r="B7427" s="784">
        <v>13</v>
      </c>
      <c r="C7427" s="784" t="s">
        <v>91</v>
      </c>
      <c r="D7427" s="784" t="s">
        <v>183</v>
      </c>
      <c r="E7427" s="784">
        <v>2.4729999999999999</v>
      </c>
      <c r="F7427" s="784" t="s">
        <v>1285</v>
      </c>
      <c r="G7427" s="784" t="s">
        <v>4551</v>
      </c>
      <c r="H7427" s="784" t="s">
        <v>4552</v>
      </c>
      <c r="I7427" s="784" t="s">
        <v>6026</v>
      </c>
    </row>
    <row r="7428" spans="1:9" hidden="1">
      <c r="A7428" s="784" t="str">
        <f>Table_wabobpsvr_AzureCalc_AzureCalcRateCard[[#This Row],[ServiceName]]&amp;Table_wabobpsvr_AzureCalc_AzureCalcRateCard[[#This Row],[Price_Level]]&amp;Table_wabobpsvr_AzureCalc_AzureCalcRateCard[[#This Row],[Region]]</f>
        <v>A11 VM (Non-Windows)MOSP7</v>
      </c>
      <c r="B7428" s="784">
        <v>7</v>
      </c>
      <c r="C7428" s="784" t="s">
        <v>91</v>
      </c>
      <c r="D7428" s="784" t="s">
        <v>627</v>
      </c>
      <c r="E7428" s="784">
        <v>2.39</v>
      </c>
      <c r="F7428" s="784" t="s">
        <v>1285</v>
      </c>
      <c r="G7428" s="784" t="s">
        <v>4431</v>
      </c>
      <c r="H7428" s="784" t="s">
        <v>4431</v>
      </c>
      <c r="I7428" s="784" t="s">
        <v>6027</v>
      </c>
    </row>
    <row r="7429" spans="1:9" hidden="1">
      <c r="A7429" s="784" t="str">
        <f>Table_wabobpsvr_AzureCalc_AzureCalcRateCard[[#This Row],[ServiceName]]&amp;Table_wabobpsvr_AzureCalc_AzureCalcRateCard[[#This Row],[Price_Level]]&amp;Table_wabobpsvr_AzureCalc_AzureCalcRateCard[[#This Row],[Region]]</f>
        <v>A11 VM (Non-Windows)A7</v>
      </c>
      <c r="B7429" s="784">
        <v>7</v>
      </c>
      <c r="C7429" s="784" t="s">
        <v>91</v>
      </c>
      <c r="D7429" s="784" t="s">
        <v>181</v>
      </c>
      <c r="E7429" s="784">
        <v>2.3180000000000001</v>
      </c>
      <c r="F7429" s="784" t="s">
        <v>1285</v>
      </c>
      <c r="G7429" s="784" t="s">
        <v>4495</v>
      </c>
      <c r="H7429" s="784" t="s">
        <v>4496</v>
      </c>
      <c r="I7429" s="784" t="s">
        <v>6027</v>
      </c>
    </row>
    <row r="7430" spans="1:9" hidden="1">
      <c r="A7430" s="784" t="str">
        <f>Table_wabobpsvr_AzureCalc_AzureCalcRateCard[[#This Row],[ServiceName]]&amp;Table_wabobpsvr_AzureCalc_AzureCalcRateCard[[#This Row],[Price_Level]]&amp;Table_wabobpsvr_AzureCalc_AzureCalcRateCard[[#This Row],[Region]]</f>
        <v>Standard S0 Database DaysA</v>
      </c>
      <c r="B7430" s="784"/>
      <c r="C7430" s="784" t="s">
        <v>1119</v>
      </c>
      <c r="D7430" s="784" t="s">
        <v>181</v>
      </c>
      <c r="E7430" s="784">
        <v>0.51633099999999998</v>
      </c>
      <c r="F7430" s="784" t="s">
        <v>1430</v>
      </c>
      <c r="G7430" s="784" t="s">
        <v>2630</v>
      </c>
      <c r="H7430" s="784" t="s">
        <v>2631</v>
      </c>
      <c r="I7430" s="784" t="s">
        <v>4431</v>
      </c>
    </row>
    <row r="7431" spans="1:9" hidden="1">
      <c r="A7431" s="784" t="str">
        <f>Table_wabobpsvr_AzureCalc_AzureCalcRateCard[[#This Row],[ServiceName]]&amp;Table_wabobpsvr_AzureCalc_AzureCalcRateCard[[#This Row],[Price_Level]]&amp;Table_wabobpsvr_AzureCalc_AzureCalcRateCard[[#This Row],[Region]]</f>
        <v>Standard S0 Database DaysB</v>
      </c>
      <c r="B7431" s="784"/>
      <c r="C7431" s="784" t="s">
        <v>1119</v>
      </c>
      <c r="D7431" s="784" t="s">
        <v>182</v>
      </c>
      <c r="E7431" s="784">
        <v>0.50036199999999997</v>
      </c>
      <c r="F7431" s="784" t="s">
        <v>1430</v>
      </c>
      <c r="G7431" s="784" t="s">
        <v>2630</v>
      </c>
      <c r="H7431" s="784" t="s">
        <v>2631</v>
      </c>
      <c r="I7431" s="784" t="s">
        <v>4431</v>
      </c>
    </row>
    <row r="7432" spans="1:9" hidden="1">
      <c r="A7432" s="784" t="str">
        <f>Table_wabobpsvr_AzureCalc_AzureCalcRateCard[[#This Row],[ServiceName]]&amp;Table_wabobpsvr_AzureCalc_AzureCalcRateCard[[#This Row],[Price_Level]]&amp;Table_wabobpsvr_AzureCalc_AzureCalcRateCard[[#This Row],[Region]]</f>
        <v>Standard S0 Database DaysC</v>
      </c>
      <c r="B7432" s="784"/>
      <c r="C7432" s="784" t="s">
        <v>1119</v>
      </c>
      <c r="D7432" s="784" t="s">
        <v>184</v>
      </c>
      <c r="E7432" s="784">
        <v>0.48439300000000002</v>
      </c>
      <c r="F7432" s="784" t="s">
        <v>1430</v>
      </c>
      <c r="G7432" s="784" t="s">
        <v>2630</v>
      </c>
      <c r="H7432" s="784" t="s">
        <v>2631</v>
      </c>
      <c r="I7432" s="784" t="s">
        <v>4431</v>
      </c>
    </row>
    <row r="7433" spans="1:9" hidden="1">
      <c r="A7433" s="784" t="str">
        <f>Table_wabobpsvr_AzureCalc_AzureCalcRateCard[[#This Row],[ServiceName]]&amp;Table_wabobpsvr_AzureCalc_AzureCalcRateCard[[#This Row],[Price_Level]]&amp;Table_wabobpsvr_AzureCalc_AzureCalcRateCard[[#This Row],[Region]]</f>
        <v>Standard S0 Database DaysD</v>
      </c>
      <c r="B7433" s="784"/>
      <c r="C7433" s="784" t="s">
        <v>1119</v>
      </c>
      <c r="D7433" s="784" t="s">
        <v>183</v>
      </c>
      <c r="E7433" s="784">
        <v>0.46842400000000001</v>
      </c>
      <c r="F7433" s="784" t="s">
        <v>1430</v>
      </c>
      <c r="G7433" s="784" t="s">
        <v>2630</v>
      </c>
      <c r="H7433" s="784" t="s">
        <v>2631</v>
      </c>
      <c r="I7433" s="784" t="s">
        <v>4431</v>
      </c>
    </row>
    <row r="7434" spans="1:9" hidden="1">
      <c r="A7434" s="784" t="str">
        <f>Table_wabobpsvr_AzureCalc_AzureCalcRateCard[[#This Row],[ServiceName]]&amp;Table_wabobpsvr_AzureCalc_AzureCalcRateCard[[#This Row],[Price_Level]]&amp;Table_wabobpsvr_AzureCalc_AzureCalcRateCard[[#This Row],[Region]]</f>
        <v>BASIC.A1 VM (Windows)MOSP16</v>
      </c>
      <c r="B7434" s="784">
        <v>16</v>
      </c>
      <c r="C7434" s="784" t="s">
        <v>91</v>
      </c>
      <c r="D7434" s="784" t="s">
        <v>627</v>
      </c>
      <c r="E7434" s="784">
        <v>9.2999999999999999E-2</v>
      </c>
      <c r="F7434" s="784" t="s">
        <v>1289</v>
      </c>
      <c r="G7434" s="784" t="s">
        <v>4431</v>
      </c>
      <c r="H7434" s="784" t="s">
        <v>4431</v>
      </c>
      <c r="I7434" s="784" t="s">
        <v>4431</v>
      </c>
    </row>
    <row r="7435" spans="1:9" hidden="1">
      <c r="A7435" s="784" t="str">
        <f>Table_wabobpsvr_AzureCalc_AzureCalcRateCard[[#This Row],[ServiceName]]&amp;Table_wabobpsvr_AzureCalc_AzureCalcRateCard[[#This Row],[Price_Level]]&amp;Table_wabobpsvr_AzureCalc_AzureCalcRateCard[[#This Row],[Region]]</f>
        <v>Standard S0 Secondary Database DaysA16</v>
      </c>
      <c r="B7435" s="784">
        <v>16</v>
      </c>
      <c r="C7435" s="784" t="s">
        <v>1119</v>
      </c>
      <c r="D7435" s="784" t="s">
        <v>181</v>
      </c>
      <c r="E7435" s="784">
        <v>0.38800000000000001</v>
      </c>
      <c r="F7435" s="784" t="s">
        <v>1431</v>
      </c>
      <c r="G7435" s="784" t="s">
        <v>2634</v>
      </c>
      <c r="H7435" s="784" t="s">
        <v>2635</v>
      </c>
      <c r="I7435" s="784" t="s">
        <v>4431</v>
      </c>
    </row>
    <row r="7436" spans="1:9" hidden="1">
      <c r="A7436" s="784" t="str">
        <f>Table_wabobpsvr_AzureCalc_AzureCalcRateCard[[#This Row],[ServiceName]]&amp;Table_wabobpsvr_AzureCalc_AzureCalcRateCard[[#This Row],[Price_Level]]&amp;Table_wabobpsvr_AzureCalc_AzureCalcRateCard[[#This Row],[Region]]</f>
        <v>Standard S0 Secondary Database DaysB16</v>
      </c>
      <c r="B7436" s="784">
        <v>16</v>
      </c>
      <c r="C7436" s="784" t="s">
        <v>1119</v>
      </c>
      <c r="D7436" s="784" t="s">
        <v>182</v>
      </c>
      <c r="E7436" s="784">
        <v>0.376</v>
      </c>
      <c r="F7436" s="784" t="s">
        <v>1431</v>
      </c>
      <c r="G7436" s="784" t="s">
        <v>2634</v>
      </c>
      <c r="H7436" s="784" t="s">
        <v>2635</v>
      </c>
      <c r="I7436" s="784" t="s">
        <v>4431</v>
      </c>
    </row>
    <row r="7437" spans="1:9" hidden="1">
      <c r="A7437" s="784" t="str">
        <f>Table_wabobpsvr_AzureCalc_AzureCalcRateCard[[#This Row],[ServiceName]]&amp;Table_wabobpsvr_AzureCalc_AzureCalcRateCard[[#This Row],[Price_Level]]&amp;Table_wabobpsvr_AzureCalc_AzureCalcRateCard[[#This Row],[Region]]</f>
        <v>Standard S0 Secondary Database DaysC16</v>
      </c>
      <c r="B7437" s="784">
        <v>16</v>
      </c>
      <c r="C7437" s="784" t="s">
        <v>1119</v>
      </c>
      <c r="D7437" s="784" t="s">
        <v>184</v>
      </c>
      <c r="E7437" s="784">
        <v>0.36399999999999999</v>
      </c>
      <c r="F7437" s="784" t="s">
        <v>1431</v>
      </c>
      <c r="G7437" s="784" t="s">
        <v>2634</v>
      </c>
      <c r="H7437" s="784" t="s">
        <v>2635</v>
      </c>
      <c r="I7437" s="784" t="s">
        <v>4431</v>
      </c>
    </row>
    <row r="7438" spans="1:9" hidden="1">
      <c r="A7438" s="784" t="str">
        <f>Table_wabobpsvr_AzureCalc_AzureCalcRateCard[[#This Row],[ServiceName]]&amp;Table_wabobpsvr_AzureCalc_AzureCalcRateCard[[#This Row],[Price_Level]]&amp;Table_wabobpsvr_AzureCalc_AzureCalcRateCard[[#This Row],[Region]]</f>
        <v>Standard S0 Secondary Database DaysD16</v>
      </c>
      <c r="B7438" s="784">
        <v>16</v>
      </c>
      <c r="C7438" s="784" t="s">
        <v>1119</v>
      </c>
      <c r="D7438" s="784" t="s">
        <v>183</v>
      </c>
      <c r="E7438" s="784">
        <v>0.35199999999999998</v>
      </c>
      <c r="F7438" s="784" t="s">
        <v>1431</v>
      </c>
      <c r="G7438" s="784" t="s">
        <v>2634</v>
      </c>
      <c r="H7438" s="784" t="s">
        <v>2635</v>
      </c>
      <c r="I7438" s="784" t="s">
        <v>4431</v>
      </c>
    </row>
    <row r="7439" spans="1:9" hidden="1">
      <c r="A7439" s="784" t="str">
        <f>Table_wabobpsvr_AzureCalc_AzureCalcRateCard[[#This Row],[ServiceName]]&amp;Table_wabobpsvr_AzureCalc_AzureCalcRateCard[[#This Row],[Price_Level]]&amp;Table_wabobpsvr_AzureCalc_AzureCalcRateCard[[#This Row],[Region]]</f>
        <v>Websites Basic MediumMOSP16</v>
      </c>
      <c r="B7439" s="784">
        <v>16</v>
      </c>
      <c r="C7439" s="784" t="s">
        <v>91</v>
      </c>
      <c r="D7439" s="784" t="s">
        <v>627</v>
      </c>
      <c r="E7439" s="784">
        <v>0.188</v>
      </c>
      <c r="F7439" s="784" t="s">
        <v>1295</v>
      </c>
      <c r="G7439" s="784" t="s">
        <v>4431</v>
      </c>
      <c r="H7439" s="784" t="s">
        <v>4431</v>
      </c>
      <c r="I7439" s="784" t="s">
        <v>4431</v>
      </c>
    </row>
    <row r="7440" spans="1:9" hidden="1">
      <c r="A7440" s="784" t="str">
        <f>Table_wabobpsvr_AzureCalc_AzureCalcRateCard[[#This Row],[ServiceName]]&amp;Table_wabobpsvr_AzureCalc_AzureCalcRateCard[[#This Row],[Price_Level]]&amp;Table_wabobpsvr_AzureCalc_AzureCalcRateCard[[#This Row],[Region]]</f>
        <v>Websites Basic SmallMOSP16</v>
      </c>
      <c r="B7440" s="784">
        <v>16</v>
      </c>
      <c r="C7440" s="784" t="s">
        <v>91</v>
      </c>
      <c r="D7440" s="784" t="s">
        <v>627</v>
      </c>
      <c r="E7440" s="784">
        <v>9.4E-2</v>
      </c>
      <c r="F7440" s="784" t="s">
        <v>1424</v>
      </c>
      <c r="G7440" s="784" t="s">
        <v>4431</v>
      </c>
      <c r="H7440" s="784" t="s">
        <v>4431</v>
      </c>
      <c r="I7440" s="784" t="s">
        <v>4431</v>
      </c>
    </row>
    <row r="7441" spans="1:9" hidden="1">
      <c r="A7441" t="str">
        <f>Table_wabobpsvr_AzureCalc_AzureCalcRateCard[[#This Row],[ServiceName]]&amp;Table_wabobpsvr_AzureCalc_AzureCalcRateCard[[#This Row],[Price_Level]]&amp;Table_wabobpsvr_AzureCalc_AzureCalcRateCard[[#This Row],[Region]]</f>
        <v>Websites SharedMOSP16</v>
      </c>
      <c r="B7441">
        <v>16</v>
      </c>
      <c r="C7441" t="s">
        <v>91</v>
      </c>
      <c r="D7441" t="s">
        <v>627</v>
      </c>
      <c r="E7441">
        <v>0</v>
      </c>
      <c r="F7441" t="s">
        <v>1423</v>
      </c>
      <c r="G7441" s="784" t="s">
        <v>4431</v>
      </c>
      <c r="H7441" s="784" t="s">
        <v>4431</v>
      </c>
      <c r="I7441" s="784" t="s">
        <v>4431</v>
      </c>
    </row>
    <row r="7442" spans="1:9" hidden="1">
      <c r="A7442" t="str">
        <f>Table_wabobpsvr_AzureCalc_AzureCalcRateCard[[#This Row],[ServiceName]]&amp;Table_wabobpsvr_AzureCalc_AzureCalcRateCard[[#This Row],[Price_Level]]&amp;Table_wabobpsvr_AzureCalc_AzureCalcRateCard[[#This Row],[Region]]</f>
        <v>Websites Standard LargeMOSP16</v>
      </c>
      <c r="B7442">
        <v>16</v>
      </c>
      <c r="C7442" t="s">
        <v>91</v>
      </c>
      <c r="D7442" t="s">
        <v>627</v>
      </c>
      <c r="E7442">
        <v>0.504</v>
      </c>
      <c r="F7442" t="s">
        <v>1294</v>
      </c>
      <c r="G7442" s="784" t="s">
        <v>4431</v>
      </c>
      <c r="H7442" s="784" t="s">
        <v>4431</v>
      </c>
      <c r="I7442" s="784" t="s">
        <v>4431</v>
      </c>
    </row>
    <row r="7443" spans="1:9" hidden="1">
      <c r="A7443" t="str">
        <f>Table_wabobpsvr_AzureCalc_AzureCalcRateCard[[#This Row],[ServiceName]]&amp;Table_wabobpsvr_AzureCalc_AzureCalcRateCard[[#This Row],[Price_Level]]&amp;Table_wabobpsvr_AzureCalc_AzureCalcRateCard[[#This Row],[Region]]</f>
        <v>Websites Standard MediumMOSP16</v>
      </c>
      <c r="B7443">
        <v>16</v>
      </c>
      <c r="C7443" t="s">
        <v>91</v>
      </c>
      <c r="D7443" t="s">
        <v>627</v>
      </c>
      <c r="E7443">
        <v>0.252</v>
      </c>
      <c r="F7443" t="s">
        <v>1296</v>
      </c>
      <c r="G7443" s="784" t="s">
        <v>4431</v>
      </c>
      <c r="H7443" s="784" t="s">
        <v>4431</v>
      </c>
      <c r="I7443" s="784" t="s">
        <v>4431</v>
      </c>
    </row>
    <row r="7444" spans="1:9" hidden="1">
      <c r="A7444" t="str">
        <f>Table_wabobpsvr_AzureCalc_AzureCalcRateCard[[#This Row],[ServiceName]]&amp;Table_wabobpsvr_AzureCalc_AzureCalcRateCard[[#This Row],[Price_Level]]&amp;Table_wabobpsvr_AzureCalc_AzureCalcRateCard[[#This Row],[Region]]</f>
        <v>Websites Standard SmallMOSP16</v>
      </c>
      <c r="B7444">
        <v>16</v>
      </c>
      <c r="C7444" t="s">
        <v>91</v>
      </c>
      <c r="D7444" t="s">
        <v>627</v>
      </c>
      <c r="E7444">
        <v>0.126</v>
      </c>
      <c r="F7444" t="s">
        <v>1425</v>
      </c>
      <c r="G7444" s="784" t="s">
        <v>4431</v>
      </c>
      <c r="H7444" s="784" t="s">
        <v>4431</v>
      </c>
      <c r="I7444" s="784" t="s">
        <v>4431</v>
      </c>
    </row>
    <row r="7445" spans="1:9" hidden="1">
      <c r="A7445" t="str">
        <f>Table_wabobpsvr_AzureCalc_AzureCalcRateCard[[#This Row],[ServiceName]]&amp;Table_wabobpsvr_AzureCalc_AzureCalcRateCard[[#This Row],[Price_Level]]&amp;Table_wabobpsvr_AzureCalc_AzureCalcRateCard[[#This Row],[Region]]</f>
        <v>Zone Redundant Storage Standard IO - Block BlobMOSP16</v>
      </c>
      <c r="B7445">
        <v>16</v>
      </c>
      <c r="C7445" t="s">
        <v>10</v>
      </c>
      <c r="D7445" t="s">
        <v>627</v>
      </c>
      <c r="E7445">
        <v>3.3000000000000002E-2</v>
      </c>
      <c r="F7445" t="s">
        <v>1029</v>
      </c>
      <c r="G7445" s="784" t="s">
        <v>4431</v>
      </c>
      <c r="H7445" s="784" t="s">
        <v>4431</v>
      </c>
      <c r="I7445" s="784" t="s">
        <v>4431</v>
      </c>
    </row>
    <row r="7446" spans="1:9" hidden="1">
      <c r="A7446" t="str">
        <f>Table_wabobpsvr_AzureCalc_AzureCalcRateCard[[#This Row],[ServiceName]]&amp;Table_wabobpsvr_AzureCalc_AzureCalcRateCard[[#This Row],[Price_Level]]&amp;Table_wabobpsvr_AzureCalc_AzureCalcRateCard[[#This Row],[Region]]</f>
        <v>A10 Cloud ServicesC6</v>
      </c>
      <c r="B7446">
        <v>6</v>
      </c>
      <c r="C7446" t="s">
        <v>701</v>
      </c>
      <c r="D7446" t="s">
        <v>184</v>
      </c>
      <c r="E7446">
        <v>1.492</v>
      </c>
      <c r="F7446" t="s">
        <v>1273</v>
      </c>
      <c r="G7446" s="784" t="s">
        <v>4549</v>
      </c>
      <c r="H7446" s="784" t="s">
        <v>4550</v>
      </c>
      <c r="I7446" s="784" t="s">
        <v>6025</v>
      </c>
    </row>
    <row r="7447" spans="1:9" hidden="1">
      <c r="A7447" t="str">
        <f>Table_wabobpsvr_AzureCalc_AzureCalcRateCard[[#This Row],[ServiceName]]&amp;Table_wabobpsvr_AzureCalc_AzureCalcRateCard[[#This Row],[Price_Level]]&amp;Table_wabobpsvr_AzureCalc_AzureCalcRateCard[[#This Row],[Region]]</f>
        <v>A11 Cloud ServicesD3</v>
      </c>
      <c r="B7447">
        <v>3</v>
      </c>
      <c r="C7447" t="s">
        <v>701</v>
      </c>
      <c r="D7447" t="s">
        <v>183</v>
      </c>
      <c r="E7447">
        <v>2.6749999999999998</v>
      </c>
      <c r="F7447" t="s">
        <v>1266</v>
      </c>
      <c r="G7447" s="784" t="s">
        <v>4467</v>
      </c>
      <c r="H7447" s="784" t="s">
        <v>4466</v>
      </c>
      <c r="I7447" s="784" t="s">
        <v>5761</v>
      </c>
    </row>
    <row r="7448" spans="1:9" hidden="1">
      <c r="A7448" t="str">
        <f>Table_wabobpsvr_AzureCalc_AzureCalcRateCard[[#This Row],[ServiceName]]&amp;Table_wabobpsvr_AzureCalc_AzureCalcRateCard[[#This Row],[Price_Level]]&amp;Table_wabobpsvr_AzureCalc_AzureCalcRateCard[[#This Row],[Region]]</f>
        <v>A10 VM (Non-Windows)B16</v>
      </c>
      <c r="B7448">
        <v>16</v>
      </c>
      <c r="C7448" t="s">
        <v>91</v>
      </c>
      <c r="D7448" t="s">
        <v>182</v>
      </c>
      <c r="E7448">
        <v>1.2502</v>
      </c>
      <c r="F7448" t="s">
        <v>1283</v>
      </c>
      <c r="G7448" s="784" t="s">
        <v>3654</v>
      </c>
      <c r="H7448" s="784" t="s">
        <v>3655</v>
      </c>
      <c r="I7448" s="784" t="s">
        <v>4431</v>
      </c>
    </row>
    <row r="7449" spans="1:9" hidden="1">
      <c r="A7449" t="str">
        <f>Table_wabobpsvr_AzureCalc_AzureCalcRateCard[[#This Row],[ServiceName]]&amp;Table_wabobpsvr_AzureCalc_AzureCalcRateCard[[#This Row],[Price_Level]]&amp;Table_wabobpsvr_AzureCalc_AzureCalcRateCard[[#This Row],[Region]]</f>
        <v>Media Services Streaming UnitsMOSP</v>
      </c>
      <c r="C7449" t="s">
        <v>4431</v>
      </c>
      <c r="D7449" t="s">
        <v>627</v>
      </c>
      <c r="E7449">
        <v>139</v>
      </c>
      <c r="F7449" t="s">
        <v>1437</v>
      </c>
      <c r="G7449" s="784" t="s">
        <v>4431</v>
      </c>
      <c r="H7449" s="784" t="s">
        <v>4431</v>
      </c>
      <c r="I7449" s="784" t="s">
        <v>4431</v>
      </c>
    </row>
    <row r="7450" spans="1:9" hidden="1">
      <c r="A7450" t="str">
        <f>Table_wabobpsvr_AzureCalc_AzureCalcRateCard[[#This Row],[ServiceName]]&amp;Table_wabobpsvr_AzureCalc_AzureCalcRateCard[[#This Row],[Price_Level]]&amp;Table_wabobpsvr_AzureCalc_AzureCalcRateCard[[#This Row],[Region]]</f>
        <v>Media Services Streaming UnitsA</v>
      </c>
      <c r="C7450" t="s">
        <v>81</v>
      </c>
      <c r="D7450" t="s">
        <v>181</v>
      </c>
      <c r="E7450">
        <v>134.71</v>
      </c>
      <c r="F7450" t="s">
        <v>1437</v>
      </c>
      <c r="G7450" s="784" t="s">
        <v>4101</v>
      </c>
      <c r="H7450" s="784" t="s">
        <v>4102</v>
      </c>
      <c r="I7450" s="784" t="s">
        <v>4431</v>
      </c>
    </row>
    <row r="7451" spans="1:9" hidden="1">
      <c r="A7451" s="784" t="str">
        <f>Table_wabobpsvr_AzureCalc_AzureCalcRateCard[[#This Row],[ServiceName]]&amp;Table_wabobpsvr_AzureCalc_AzureCalcRateCard[[#This Row],[Price_Level]]&amp;Table_wabobpsvr_AzureCalc_AzureCalcRateCard[[#This Row],[Region]]</f>
        <v>Media Services Streaming UnitsB</v>
      </c>
      <c r="B7451" s="784"/>
      <c r="C7451" s="784" t="s">
        <v>81</v>
      </c>
      <c r="D7451" s="784" t="s">
        <v>182</v>
      </c>
      <c r="E7451" s="784">
        <v>130.55000000000001</v>
      </c>
      <c r="F7451" s="784" t="s">
        <v>1437</v>
      </c>
      <c r="G7451" s="784" t="s">
        <v>4101</v>
      </c>
      <c r="H7451" s="784" t="s">
        <v>4102</v>
      </c>
      <c r="I7451" s="784" t="s">
        <v>4431</v>
      </c>
    </row>
    <row r="7452" spans="1:9" hidden="1">
      <c r="A7452" t="str">
        <f>Table_wabobpsvr_AzureCalc_AzureCalcRateCard[[#This Row],[ServiceName]]&amp;Table_wabobpsvr_AzureCalc_AzureCalcRateCard[[#This Row],[Price_Level]]&amp;Table_wabobpsvr_AzureCalc_AzureCalcRateCard[[#This Row],[Region]]</f>
        <v>Media Services Streaming UnitsC</v>
      </c>
      <c r="C7452" t="s">
        <v>81</v>
      </c>
      <c r="D7452" t="s">
        <v>184</v>
      </c>
      <c r="E7452">
        <v>126.38</v>
      </c>
      <c r="F7452" t="s">
        <v>1437</v>
      </c>
      <c r="G7452" s="784" t="s">
        <v>4101</v>
      </c>
      <c r="H7452" s="784" t="s">
        <v>4102</v>
      </c>
      <c r="I7452" s="784" t="s">
        <v>4431</v>
      </c>
    </row>
    <row r="7453" spans="1:9" hidden="1">
      <c r="A7453" t="str">
        <f>Table_wabobpsvr_AzureCalc_AzureCalcRateCard[[#This Row],[ServiceName]]&amp;Table_wabobpsvr_AzureCalc_AzureCalcRateCard[[#This Row],[Price_Level]]&amp;Table_wabobpsvr_AzureCalc_AzureCalcRateCard[[#This Row],[Region]]</f>
        <v>Media Services Streaming UnitsD</v>
      </c>
      <c r="C7453" t="s">
        <v>81</v>
      </c>
      <c r="D7453" t="s">
        <v>183</v>
      </c>
      <c r="E7453">
        <v>122.21</v>
      </c>
      <c r="F7453" t="s">
        <v>1437</v>
      </c>
      <c r="G7453" s="784" t="s">
        <v>4101</v>
      </c>
      <c r="H7453" s="784" t="s">
        <v>4102</v>
      </c>
      <c r="I7453" s="784" t="s">
        <v>4431</v>
      </c>
    </row>
    <row r="7454" spans="1:9" hidden="1">
      <c r="A7454" t="str">
        <f>Table_wabobpsvr_AzureCalc_AzureCalcRateCard[[#This Row],[ServiceName]]&amp;Table_wabobpsvr_AzureCalc_AzureCalcRateCard[[#This Row],[Price_Level]]&amp;Table_wabobpsvr_AzureCalc_AzureCalcRateCard[[#This Row],[Region]]</f>
        <v>Premium Encoder (Output GB) - Tier 2MOSP</v>
      </c>
      <c r="C7454" t="s">
        <v>10</v>
      </c>
      <c r="D7454" t="s">
        <v>627</v>
      </c>
      <c r="E7454">
        <v>3.79</v>
      </c>
      <c r="F7454" t="s">
        <v>3291</v>
      </c>
      <c r="G7454" s="784" t="s">
        <v>4431</v>
      </c>
      <c r="H7454" s="784" t="s">
        <v>4431</v>
      </c>
      <c r="I7454" s="784" t="s">
        <v>5051</v>
      </c>
    </row>
    <row r="7455" spans="1:9" hidden="1">
      <c r="A7455" t="str">
        <f>Table_wabobpsvr_AzureCalc_AzureCalcRateCard[[#This Row],[ServiceName]]&amp;Table_wabobpsvr_AzureCalc_AzureCalcRateCard[[#This Row],[Price_Level]]&amp;Table_wabobpsvr_AzureCalc_AzureCalcRateCard[[#This Row],[Region]]</f>
        <v>Premium Encoder (Output GB) - Tier 2A</v>
      </c>
      <c r="C7455" t="s">
        <v>10</v>
      </c>
      <c r="D7455" t="s">
        <v>181</v>
      </c>
      <c r="E7455">
        <v>3.6762999999999999</v>
      </c>
      <c r="F7455" t="s">
        <v>3291</v>
      </c>
      <c r="G7455" s="784" t="s">
        <v>3247</v>
      </c>
      <c r="H7455" s="784" t="s">
        <v>3248</v>
      </c>
      <c r="I7455" s="784" t="s">
        <v>5051</v>
      </c>
    </row>
    <row r="7456" spans="1:9" hidden="1">
      <c r="A7456" t="str">
        <f>Table_wabobpsvr_AzureCalc_AzureCalcRateCard[[#This Row],[ServiceName]]&amp;Table_wabobpsvr_AzureCalc_AzureCalcRateCard[[#This Row],[Price_Level]]&amp;Table_wabobpsvr_AzureCalc_AzureCalcRateCard[[#This Row],[Region]]</f>
        <v>Premium Encoder (Output GB) - Tier 2B</v>
      </c>
      <c r="C7456" t="s">
        <v>10</v>
      </c>
      <c r="D7456" t="s">
        <v>182</v>
      </c>
      <c r="E7456">
        <v>3.5626000000000002</v>
      </c>
      <c r="F7456" t="s">
        <v>3291</v>
      </c>
      <c r="G7456" s="784" t="s">
        <v>3247</v>
      </c>
      <c r="H7456" s="784" t="s">
        <v>3248</v>
      </c>
      <c r="I7456" s="784" t="s">
        <v>5051</v>
      </c>
    </row>
    <row r="7457" spans="1:9" hidden="1">
      <c r="A7457" t="str">
        <f>Table_wabobpsvr_AzureCalc_AzureCalcRateCard[[#This Row],[ServiceName]]&amp;Table_wabobpsvr_AzureCalc_AzureCalcRateCard[[#This Row],[Price_Level]]&amp;Table_wabobpsvr_AzureCalc_AzureCalcRateCard[[#This Row],[Region]]</f>
        <v>Premium Encoder (Output GB) - Tier 2C</v>
      </c>
      <c r="C7457" t="s">
        <v>10</v>
      </c>
      <c r="D7457" t="s">
        <v>184</v>
      </c>
      <c r="E7457">
        <v>3.4489000000000001</v>
      </c>
      <c r="F7457" t="s">
        <v>3291</v>
      </c>
      <c r="G7457" s="784" t="s">
        <v>3247</v>
      </c>
      <c r="H7457" s="784" t="s">
        <v>3248</v>
      </c>
      <c r="I7457" s="784" t="s">
        <v>5051</v>
      </c>
    </row>
    <row r="7458" spans="1:9" hidden="1">
      <c r="A7458" t="str">
        <f>Table_wabobpsvr_AzureCalc_AzureCalcRateCard[[#This Row],[ServiceName]]&amp;Table_wabobpsvr_AzureCalc_AzureCalcRateCard[[#This Row],[Price_Level]]&amp;Table_wabobpsvr_AzureCalc_AzureCalcRateCard[[#This Row],[Region]]</f>
        <v>Premium Encoder (Output GB) - Tier 2D</v>
      </c>
      <c r="C7458" t="s">
        <v>10</v>
      </c>
      <c r="D7458" t="s">
        <v>183</v>
      </c>
      <c r="E7458">
        <v>3.3351999999999999</v>
      </c>
      <c r="F7458" t="s">
        <v>3291</v>
      </c>
      <c r="G7458" s="784" t="s">
        <v>3247</v>
      </c>
      <c r="H7458" s="784" t="s">
        <v>3248</v>
      </c>
      <c r="I7458" s="784" t="s">
        <v>5051</v>
      </c>
    </row>
    <row r="7459" spans="1:9" hidden="1">
      <c r="A7459" t="str">
        <f>Table_wabobpsvr_AzureCalc_AzureCalcRateCard[[#This Row],[ServiceName]]&amp;Table_wabobpsvr_AzureCalc_AzureCalcRateCard[[#This Row],[Price_Level]]&amp;Table_wabobpsvr_AzureCalc_AzureCalcRateCard[[#This Row],[Region]]</f>
        <v>Premium Encoder (Output GB) - Tier 3MOSP</v>
      </c>
      <c r="C7459" t="s">
        <v>10</v>
      </c>
      <c r="D7459" t="s">
        <v>627</v>
      </c>
      <c r="E7459">
        <v>3.39</v>
      </c>
      <c r="F7459" t="s">
        <v>3292</v>
      </c>
      <c r="G7459" s="784" t="s">
        <v>4431</v>
      </c>
      <c r="H7459" s="784" t="s">
        <v>4431</v>
      </c>
      <c r="I7459" s="784" t="s">
        <v>5051</v>
      </c>
    </row>
    <row r="7460" spans="1:9" hidden="1">
      <c r="A7460" s="784" t="str">
        <f>Table_wabobpsvr_AzureCalc_AzureCalcRateCard[[#This Row],[ServiceName]]&amp;Table_wabobpsvr_AzureCalc_AzureCalcRateCard[[#This Row],[Price_Level]]&amp;Table_wabobpsvr_AzureCalc_AzureCalcRateCard[[#This Row],[Region]]</f>
        <v>Premium Encoder (Output GB) - Tier 3A</v>
      </c>
      <c r="B7460" s="784"/>
      <c r="C7460" s="784" t="s">
        <v>10</v>
      </c>
      <c r="D7460" s="784" t="s">
        <v>181</v>
      </c>
      <c r="E7460" s="784">
        <v>3.2883</v>
      </c>
      <c r="F7460" s="784" t="s">
        <v>3292</v>
      </c>
      <c r="G7460" s="784" t="s">
        <v>3247</v>
      </c>
      <c r="H7460" s="784" t="s">
        <v>3248</v>
      </c>
      <c r="I7460" s="784" t="s">
        <v>5051</v>
      </c>
    </row>
    <row r="7461" spans="1:9" hidden="1">
      <c r="A7461" s="784" t="str">
        <f>Table_wabobpsvr_AzureCalc_AzureCalcRateCard[[#This Row],[ServiceName]]&amp;Table_wabobpsvr_AzureCalc_AzureCalcRateCard[[#This Row],[Price_Level]]&amp;Table_wabobpsvr_AzureCalc_AzureCalcRateCard[[#This Row],[Region]]</f>
        <v>Premium Encoder (Output GB) - Tier 3B</v>
      </c>
      <c r="B7461" s="784"/>
      <c r="C7461" s="784" t="s">
        <v>10</v>
      </c>
      <c r="D7461" s="784" t="s">
        <v>182</v>
      </c>
      <c r="E7461" s="784">
        <v>3.1865999999999999</v>
      </c>
      <c r="F7461" s="784" t="s">
        <v>3292</v>
      </c>
      <c r="G7461" s="784" t="s">
        <v>3247</v>
      </c>
      <c r="H7461" s="784" t="s">
        <v>3248</v>
      </c>
      <c r="I7461" s="784" t="s">
        <v>5051</v>
      </c>
    </row>
    <row r="7462" spans="1:9" hidden="1">
      <c r="A7462" s="784" t="str">
        <f>Table_wabobpsvr_AzureCalc_AzureCalcRateCard[[#This Row],[ServiceName]]&amp;Table_wabobpsvr_AzureCalc_AzureCalcRateCard[[#This Row],[Price_Level]]&amp;Table_wabobpsvr_AzureCalc_AzureCalcRateCard[[#This Row],[Region]]</f>
        <v>Premium Encoder (Output GB) - Tier 3C</v>
      </c>
      <c r="B7462" s="784"/>
      <c r="C7462" s="784" t="s">
        <v>10</v>
      </c>
      <c r="D7462" s="784" t="s">
        <v>184</v>
      </c>
      <c r="E7462" s="784">
        <v>3.0849000000000002</v>
      </c>
      <c r="F7462" s="784" t="s">
        <v>3292</v>
      </c>
      <c r="G7462" s="784" t="s">
        <v>3247</v>
      </c>
      <c r="H7462" s="784" t="s">
        <v>3248</v>
      </c>
      <c r="I7462" s="784" t="s">
        <v>5051</v>
      </c>
    </row>
    <row r="7463" spans="1:9" hidden="1">
      <c r="A7463" s="784" t="str">
        <f>Table_wabobpsvr_AzureCalc_AzureCalcRateCard[[#This Row],[ServiceName]]&amp;Table_wabobpsvr_AzureCalc_AzureCalcRateCard[[#This Row],[Price_Level]]&amp;Table_wabobpsvr_AzureCalc_AzureCalcRateCard[[#This Row],[Region]]</f>
        <v>Streaming UnitsMOSP12</v>
      </c>
      <c r="B7463" s="784">
        <v>12</v>
      </c>
      <c r="C7463" s="784" t="s">
        <v>4431</v>
      </c>
      <c r="D7463" s="784" t="s">
        <v>627</v>
      </c>
      <c r="E7463" s="784">
        <v>999999</v>
      </c>
      <c r="F7463" s="784" t="s">
        <v>1361</v>
      </c>
      <c r="G7463" s="784" t="s">
        <v>4431</v>
      </c>
      <c r="H7463" s="784" t="s">
        <v>4431</v>
      </c>
      <c r="I7463" s="784" t="s">
        <v>4431</v>
      </c>
    </row>
    <row r="7464" spans="1:9" hidden="1">
      <c r="A7464" s="784" t="str">
        <f>Table_wabobpsvr_AzureCalc_AzureCalcRateCard[[#This Row],[ServiceName]]&amp;Table_wabobpsvr_AzureCalc_AzureCalcRateCard[[#This Row],[Price_Level]]&amp;Table_wabobpsvr_AzureCalc_AzureCalcRateCard[[#This Row],[Region]]</f>
        <v>Streaming UnitsA12</v>
      </c>
      <c r="B7464" s="784">
        <v>12</v>
      </c>
      <c r="C7464" s="784" t="s">
        <v>4431</v>
      </c>
      <c r="D7464" s="784" t="s">
        <v>181</v>
      </c>
      <c r="E7464" s="784">
        <v>999999</v>
      </c>
      <c r="F7464" s="784" t="s">
        <v>1361</v>
      </c>
      <c r="G7464" s="784" t="s">
        <v>4431</v>
      </c>
      <c r="H7464" s="784" t="s">
        <v>4431</v>
      </c>
      <c r="I7464" s="784" t="s">
        <v>4431</v>
      </c>
    </row>
    <row r="7465" spans="1:9" hidden="1">
      <c r="A7465" s="784" t="str">
        <f>Table_wabobpsvr_AzureCalc_AzureCalcRateCard[[#This Row],[ServiceName]]&amp;Table_wabobpsvr_AzureCalc_AzureCalcRateCard[[#This Row],[Price_Level]]&amp;Table_wabobpsvr_AzureCalc_AzureCalcRateCard[[#This Row],[Region]]</f>
        <v>Streaming UnitsB12</v>
      </c>
      <c r="B7465" s="784">
        <v>12</v>
      </c>
      <c r="C7465" s="784" t="s">
        <v>4431</v>
      </c>
      <c r="D7465" s="784" t="s">
        <v>182</v>
      </c>
      <c r="E7465" s="784">
        <v>999999</v>
      </c>
      <c r="F7465" s="784" t="s">
        <v>1361</v>
      </c>
      <c r="G7465" s="784" t="s">
        <v>4431</v>
      </c>
      <c r="H7465" s="784" t="s">
        <v>4431</v>
      </c>
      <c r="I7465" s="784" t="s">
        <v>4431</v>
      </c>
    </row>
    <row r="7466" spans="1:9" hidden="1">
      <c r="A7466" s="784" t="str">
        <f>Table_wabobpsvr_AzureCalc_AzureCalcRateCard[[#This Row],[ServiceName]]&amp;Table_wabobpsvr_AzureCalc_AzureCalcRateCard[[#This Row],[Price_Level]]&amp;Table_wabobpsvr_AzureCalc_AzureCalcRateCard[[#This Row],[Region]]</f>
        <v>Streaming UnitsC12</v>
      </c>
      <c r="B7466" s="784">
        <v>12</v>
      </c>
      <c r="C7466" s="784" t="s">
        <v>4431</v>
      </c>
      <c r="D7466" s="784" t="s">
        <v>184</v>
      </c>
      <c r="E7466" s="784">
        <v>999999</v>
      </c>
      <c r="F7466" s="784" t="s">
        <v>1361</v>
      </c>
      <c r="G7466" s="784" t="s">
        <v>4431</v>
      </c>
      <c r="H7466" s="784" t="s">
        <v>4431</v>
      </c>
      <c r="I7466" s="784" t="s">
        <v>4431</v>
      </c>
    </row>
    <row r="7467" spans="1:9" hidden="1">
      <c r="A7467" s="784" t="str">
        <f>Table_wabobpsvr_AzureCalc_AzureCalcRateCard[[#This Row],[ServiceName]]&amp;Table_wabobpsvr_AzureCalc_AzureCalcRateCard[[#This Row],[Price_Level]]&amp;Table_wabobpsvr_AzureCalc_AzureCalcRateCard[[#This Row],[Region]]</f>
        <v>SQL DB Premium P1 Database HoursMOSP</v>
      </c>
      <c r="B7467" s="784"/>
      <c r="C7467" s="784" t="s">
        <v>4431</v>
      </c>
      <c r="D7467" s="784" t="s">
        <v>627</v>
      </c>
      <c r="E7467" s="784">
        <v>0.625</v>
      </c>
      <c r="F7467" s="784" t="s">
        <v>1080</v>
      </c>
      <c r="G7467" s="784" t="s">
        <v>4431</v>
      </c>
      <c r="H7467" s="784" t="s">
        <v>4431</v>
      </c>
      <c r="I7467" s="784" t="s">
        <v>4431</v>
      </c>
    </row>
    <row r="7468" spans="1:9" hidden="1">
      <c r="A7468" s="784" t="str">
        <f>Table_wabobpsvr_AzureCalc_AzureCalcRateCard[[#This Row],[ServiceName]]&amp;Table_wabobpsvr_AzureCalc_AzureCalcRateCard[[#This Row],[Price_Level]]&amp;Table_wabobpsvr_AzureCalc_AzureCalcRateCard[[#This Row],[Region]]</f>
        <v>SQL DB Premium P1 Database HoursA</v>
      </c>
      <c r="B7468" s="784"/>
      <c r="C7468" s="784" t="s">
        <v>4431</v>
      </c>
      <c r="D7468" s="784" t="s">
        <v>181</v>
      </c>
      <c r="E7468" s="784">
        <v>0.60599999999999998</v>
      </c>
      <c r="F7468" s="784" t="s">
        <v>1080</v>
      </c>
      <c r="G7468" s="784" t="s">
        <v>1882</v>
      </c>
      <c r="H7468" s="784" t="s">
        <v>3293</v>
      </c>
      <c r="I7468" s="784" t="s">
        <v>4431</v>
      </c>
    </row>
    <row r="7469" spans="1:9" hidden="1">
      <c r="A7469" s="784" t="str">
        <f>Table_wabobpsvr_AzureCalc_AzureCalcRateCard[[#This Row],[ServiceName]]&amp;Table_wabobpsvr_AzureCalc_AzureCalcRateCard[[#This Row],[Price_Level]]&amp;Table_wabobpsvr_AzureCalc_AzureCalcRateCard[[#This Row],[Region]]</f>
        <v>SQL DB Premium P1 Database HoursB</v>
      </c>
      <c r="B7469" s="784"/>
      <c r="C7469" s="784" t="s">
        <v>4431</v>
      </c>
      <c r="D7469" s="784" t="s">
        <v>182</v>
      </c>
      <c r="E7469" s="784">
        <v>0.58799999999999997</v>
      </c>
      <c r="F7469" s="784" t="s">
        <v>1080</v>
      </c>
      <c r="G7469" s="784" t="s">
        <v>1882</v>
      </c>
      <c r="H7469" s="784" t="s">
        <v>3293</v>
      </c>
      <c r="I7469" s="784" t="s">
        <v>4431</v>
      </c>
    </row>
    <row r="7470" spans="1:9" hidden="1">
      <c r="A7470" s="784" t="str">
        <f>Table_wabobpsvr_AzureCalc_AzureCalcRateCard[[#This Row],[ServiceName]]&amp;Table_wabobpsvr_AzureCalc_AzureCalcRateCard[[#This Row],[Price_Level]]&amp;Table_wabobpsvr_AzureCalc_AzureCalcRateCard[[#This Row],[Region]]</f>
        <v>SQL DB Premium P1 Database HoursC</v>
      </c>
      <c r="B7470" s="784"/>
      <c r="C7470" s="784" t="s">
        <v>4431</v>
      </c>
      <c r="D7470" s="784" t="s">
        <v>184</v>
      </c>
      <c r="E7470" s="784">
        <v>0.56899999999999995</v>
      </c>
      <c r="F7470" s="784" t="s">
        <v>1080</v>
      </c>
      <c r="G7470" s="784" t="s">
        <v>1882</v>
      </c>
      <c r="H7470" s="784" t="s">
        <v>3293</v>
      </c>
      <c r="I7470" s="784" t="s">
        <v>4431</v>
      </c>
    </row>
    <row r="7471" spans="1:9" hidden="1">
      <c r="A7471" s="784" t="str">
        <f>Table_wabobpsvr_AzureCalc_AzureCalcRateCard[[#This Row],[ServiceName]]&amp;Table_wabobpsvr_AzureCalc_AzureCalcRateCard[[#This Row],[Price_Level]]&amp;Table_wabobpsvr_AzureCalc_AzureCalcRateCard[[#This Row],[Region]]</f>
        <v>SQL DB Premium P1 Database HoursD</v>
      </c>
      <c r="B7471" s="784"/>
      <c r="C7471" s="784" t="s">
        <v>4431</v>
      </c>
      <c r="D7471" s="784" t="s">
        <v>183</v>
      </c>
      <c r="E7471" s="784">
        <v>0.55000000000000004</v>
      </c>
      <c r="F7471" s="784" t="s">
        <v>1080</v>
      </c>
      <c r="G7471" s="784" t="s">
        <v>1882</v>
      </c>
      <c r="H7471" s="784" t="s">
        <v>3293</v>
      </c>
      <c r="I7471" s="784" t="s">
        <v>4431</v>
      </c>
    </row>
    <row r="7472" spans="1:9" hidden="1">
      <c r="A7472" s="784" t="str">
        <f>Table_wabobpsvr_AzureCalc_AzureCalcRateCard[[#This Row],[ServiceName]]&amp;Table_wabobpsvr_AzureCalc_AzureCalcRateCard[[#This Row],[Price_Level]]&amp;Table_wabobpsvr_AzureCalc_AzureCalcRateCard[[#This Row],[Region]]</f>
        <v>Media Services E2 Encoding Daily Reserved UnitsMOSP3</v>
      </c>
      <c r="B7472" s="784">
        <v>3</v>
      </c>
      <c r="C7472" s="784" t="s">
        <v>4431</v>
      </c>
      <c r="D7472" s="784" t="s">
        <v>627</v>
      </c>
      <c r="E7472" s="784">
        <v>999999</v>
      </c>
      <c r="F7472" s="784" t="s">
        <v>808</v>
      </c>
      <c r="G7472" s="784" t="s">
        <v>4431</v>
      </c>
      <c r="H7472" s="784" t="s">
        <v>4431</v>
      </c>
      <c r="I7472" s="784" t="s">
        <v>4431</v>
      </c>
    </row>
    <row r="7473" spans="1:9" hidden="1">
      <c r="A7473" s="784" t="str">
        <f>Table_wabobpsvr_AzureCalc_AzureCalcRateCard[[#This Row],[ServiceName]]&amp;Table_wabobpsvr_AzureCalc_AzureCalcRateCard[[#This Row],[Price_Level]]&amp;Table_wabobpsvr_AzureCalc_AzureCalcRateCard[[#This Row],[Region]]</f>
        <v>Media Services E2 Encoding Daily Reserved UnitsA3</v>
      </c>
      <c r="B7473" s="784">
        <v>3</v>
      </c>
      <c r="C7473" s="784" t="s">
        <v>4431</v>
      </c>
      <c r="D7473" s="784" t="s">
        <v>181</v>
      </c>
      <c r="E7473" s="784">
        <v>999999</v>
      </c>
      <c r="F7473" s="784" t="s">
        <v>808</v>
      </c>
      <c r="G7473" s="784" t="s">
        <v>4431</v>
      </c>
      <c r="H7473" s="784" t="s">
        <v>4431</v>
      </c>
      <c r="I7473" s="784" t="s">
        <v>4431</v>
      </c>
    </row>
    <row r="7474" spans="1:9" hidden="1">
      <c r="A7474" s="784" t="str">
        <f>Table_wabobpsvr_AzureCalc_AzureCalcRateCard[[#This Row],[ServiceName]]&amp;Table_wabobpsvr_AzureCalc_AzureCalcRateCard[[#This Row],[Price_Level]]&amp;Table_wabobpsvr_AzureCalc_AzureCalcRateCard[[#This Row],[Region]]</f>
        <v>Media Services E2 Encoding Daily Reserved UnitsB3</v>
      </c>
      <c r="B7474" s="784">
        <v>3</v>
      </c>
      <c r="C7474" s="784" t="s">
        <v>4431</v>
      </c>
      <c r="D7474" s="784" t="s">
        <v>182</v>
      </c>
      <c r="E7474" s="784">
        <v>999999</v>
      </c>
      <c r="F7474" s="784" t="s">
        <v>808</v>
      </c>
      <c r="G7474" s="784" t="s">
        <v>4431</v>
      </c>
      <c r="H7474" s="784" t="s">
        <v>4431</v>
      </c>
      <c r="I7474" s="784" t="s">
        <v>4431</v>
      </c>
    </row>
    <row r="7475" spans="1:9" hidden="1">
      <c r="A7475" s="784" t="str">
        <f>Table_wabobpsvr_AzureCalc_AzureCalcRateCard[[#This Row],[ServiceName]]&amp;Table_wabobpsvr_AzureCalc_AzureCalcRateCard[[#This Row],[Price_Level]]&amp;Table_wabobpsvr_AzureCalc_AzureCalcRateCard[[#This Row],[Region]]</f>
        <v>Media Services E2 Encoding Daily Reserved UnitsC3</v>
      </c>
      <c r="B7475" s="784">
        <v>3</v>
      </c>
      <c r="C7475" s="784" t="s">
        <v>4431</v>
      </c>
      <c r="D7475" s="784" t="s">
        <v>184</v>
      </c>
      <c r="E7475" s="784">
        <v>999999</v>
      </c>
      <c r="F7475" s="784" t="s">
        <v>808</v>
      </c>
      <c r="G7475" s="784" t="s">
        <v>4431</v>
      </c>
      <c r="H7475" s="784" t="s">
        <v>4431</v>
      </c>
      <c r="I7475" s="784" t="s">
        <v>4431</v>
      </c>
    </row>
    <row r="7476" spans="1:9" hidden="1">
      <c r="A7476" t="str">
        <f>Table_wabobpsvr_AzureCalc_AzureCalcRateCard[[#This Row],[ServiceName]]&amp;Table_wabobpsvr_AzureCalc_AzureCalcRateCard[[#This Row],[Price_Level]]&amp;Table_wabobpsvr_AzureCalc_AzureCalcRateCard[[#This Row],[Region]]</f>
        <v>Media Services E2 Encoding Daily Reserved UnitsD3</v>
      </c>
      <c r="B7476">
        <v>3</v>
      </c>
      <c r="C7476" t="s">
        <v>4431</v>
      </c>
      <c r="D7476" t="s">
        <v>183</v>
      </c>
      <c r="E7476">
        <v>999999</v>
      </c>
      <c r="F7476" t="s">
        <v>808</v>
      </c>
      <c r="G7476" s="784" t="s">
        <v>4431</v>
      </c>
      <c r="H7476" s="784" t="s">
        <v>4431</v>
      </c>
      <c r="I7476" s="784" t="s">
        <v>4431</v>
      </c>
    </row>
    <row r="7477" spans="1:9" hidden="1">
      <c r="A7477" t="str">
        <f>Table_wabobpsvr_AzureCalc_AzureCalcRateCard[[#This Row],[ServiceName]]&amp;Table_wabobpsvr_AzureCalc_AzureCalcRateCard[[#This Row],[Price_Level]]&amp;Table_wabobpsvr_AzureCalc_AzureCalcRateCard[[#This Row],[Region]]</f>
        <v>Media Services E2 Encoding Daily Reserved UnitsMOSP2</v>
      </c>
      <c r="B7477">
        <v>2</v>
      </c>
      <c r="C7477" t="s">
        <v>4431</v>
      </c>
      <c r="D7477" t="s">
        <v>627</v>
      </c>
      <c r="E7477">
        <v>999999</v>
      </c>
      <c r="F7477" t="s">
        <v>808</v>
      </c>
      <c r="G7477" s="784" t="s">
        <v>4431</v>
      </c>
      <c r="H7477" s="784" t="s">
        <v>4431</v>
      </c>
      <c r="I7477" s="784" t="s">
        <v>4431</v>
      </c>
    </row>
    <row r="7478" spans="1:9" hidden="1">
      <c r="A7478" t="str">
        <f>Table_wabobpsvr_AzureCalc_AzureCalcRateCard[[#This Row],[ServiceName]]&amp;Table_wabobpsvr_AzureCalc_AzureCalcRateCard[[#This Row],[Price_Level]]&amp;Table_wabobpsvr_AzureCalc_AzureCalcRateCard[[#This Row],[Region]]</f>
        <v>Media Services E2 Encoding Daily Reserved UnitsA2</v>
      </c>
      <c r="B7478">
        <v>2</v>
      </c>
      <c r="C7478" t="s">
        <v>4431</v>
      </c>
      <c r="D7478" t="s">
        <v>181</v>
      </c>
      <c r="E7478">
        <v>999999</v>
      </c>
      <c r="F7478" t="s">
        <v>808</v>
      </c>
      <c r="G7478" s="784" t="s">
        <v>4431</v>
      </c>
      <c r="H7478" s="784" t="s">
        <v>4431</v>
      </c>
      <c r="I7478" s="784" t="s">
        <v>4431</v>
      </c>
    </row>
    <row r="7479" spans="1:9" hidden="1">
      <c r="A7479" t="str">
        <f>Table_wabobpsvr_AzureCalc_AzureCalcRateCard[[#This Row],[ServiceName]]&amp;Table_wabobpsvr_AzureCalc_AzureCalcRateCard[[#This Row],[Price_Level]]&amp;Table_wabobpsvr_AzureCalc_AzureCalcRateCard[[#This Row],[Region]]</f>
        <v>Media Services E2 Encoding Daily Reserved UnitsB2</v>
      </c>
      <c r="B7479">
        <v>2</v>
      </c>
      <c r="C7479" t="s">
        <v>4431</v>
      </c>
      <c r="D7479" t="s">
        <v>182</v>
      </c>
      <c r="E7479">
        <v>999999</v>
      </c>
      <c r="F7479" t="s">
        <v>808</v>
      </c>
      <c r="G7479" s="784" t="s">
        <v>4431</v>
      </c>
      <c r="H7479" s="784" t="s">
        <v>4431</v>
      </c>
      <c r="I7479" s="784" t="s">
        <v>4431</v>
      </c>
    </row>
    <row r="7480" spans="1:9" hidden="1">
      <c r="A7480" t="str">
        <f>Table_wabobpsvr_AzureCalc_AzureCalcRateCard[[#This Row],[ServiceName]]&amp;Table_wabobpsvr_AzureCalc_AzureCalcRateCard[[#This Row],[Price_Level]]&amp;Table_wabobpsvr_AzureCalc_AzureCalcRateCard[[#This Row],[Region]]</f>
        <v>Media Services E2 Encoding Daily Reserved UnitsC2</v>
      </c>
      <c r="B7480">
        <v>2</v>
      </c>
      <c r="C7480" t="s">
        <v>4431</v>
      </c>
      <c r="D7480" t="s">
        <v>184</v>
      </c>
      <c r="E7480">
        <v>999999</v>
      </c>
      <c r="F7480" t="s">
        <v>808</v>
      </c>
      <c r="G7480" s="784" t="s">
        <v>4431</v>
      </c>
      <c r="H7480" s="784" t="s">
        <v>4431</v>
      </c>
      <c r="I7480" s="784" t="s">
        <v>4431</v>
      </c>
    </row>
    <row r="7481" spans="1:9" hidden="1">
      <c r="A7481" t="str">
        <f>Table_wabobpsvr_AzureCalc_AzureCalcRateCard[[#This Row],[ServiceName]]&amp;Table_wabobpsvr_AzureCalc_AzureCalcRateCard[[#This Row],[Price_Level]]&amp;Table_wabobpsvr_AzureCalc_AzureCalcRateCard[[#This Row],[Region]]</f>
        <v>Media Services E2 Encoding Daily Reserved UnitsD2</v>
      </c>
      <c r="B7481">
        <v>2</v>
      </c>
      <c r="C7481" t="s">
        <v>4431</v>
      </c>
      <c r="D7481" t="s">
        <v>183</v>
      </c>
      <c r="E7481">
        <v>999999</v>
      </c>
      <c r="F7481" t="s">
        <v>808</v>
      </c>
      <c r="G7481" s="784" t="s">
        <v>4431</v>
      </c>
      <c r="H7481" s="784" t="s">
        <v>4431</v>
      </c>
      <c r="I7481" s="784" t="s">
        <v>4431</v>
      </c>
    </row>
    <row r="7482" spans="1:9" hidden="1">
      <c r="A7482" t="str">
        <f>Table_wabobpsvr_AzureCalc_AzureCalcRateCard[[#This Row],[ServiceName]]&amp;Table_wabobpsvr_AzureCalc_AzureCalcRateCard[[#This Row],[Price_Level]]&amp;Table_wabobpsvr_AzureCalc_AzureCalcRateCard[[#This Row],[Region]]</f>
        <v>Media Services E3 Encoding Daily Reserved UnitsMOSP2</v>
      </c>
      <c r="B7482">
        <v>2</v>
      </c>
      <c r="C7482" t="s">
        <v>4431</v>
      </c>
      <c r="D7482" t="s">
        <v>627</v>
      </c>
      <c r="E7482">
        <v>999999</v>
      </c>
      <c r="F7482" t="s">
        <v>809</v>
      </c>
      <c r="G7482" s="784" t="s">
        <v>4431</v>
      </c>
      <c r="H7482" s="784" t="s">
        <v>4431</v>
      </c>
      <c r="I7482" s="784" t="s">
        <v>4431</v>
      </c>
    </row>
    <row r="7483" spans="1:9" hidden="1">
      <c r="A7483" t="str">
        <f>Table_wabobpsvr_AzureCalc_AzureCalcRateCard[[#This Row],[ServiceName]]&amp;Table_wabobpsvr_AzureCalc_AzureCalcRateCard[[#This Row],[Price_Level]]&amp;Table_wabobpsvr_AzureCalc_AzureCalcRateCard[[#This Row],[Region]]</f>
        <v>Media Services E3 Encoding Daily Reserved UnitsA2</v>
      </c>
      <c r="B7483">
        <v>2</v>
      </c>
      <c r="C7483" t="s">
        <v>4431</v>
      </c>
      <c r="D7483" t="s">
        <v>181</v>
      </c>
      <c r="E7483">
        <v>999999</v>
      </c>
      <c r="F7483" t="s">
        <v>809</v>
      </c>
      <c r="G7483" s="784" t="s">
        <v>4431</v>
      </c>
      <c r="H7483" s="784" t="s">
        <v>4431</v>
      </c>
      <c r="I7483" s="784" t="s">
        <v>4431</v>
      </c>
    </row>
    <row r="7484" spans="1:9" hidden="1">
      <c r="A7484" t="str">
        <f>Table_wabobpsvr_AzureCalc_AzureCalcRateCard[[#This Row],[ServiceName]]&amp;Table_wabobpsvr_AzureCalc_AzureCalcRateCard[[#This Row],[Price_Level]]&amp;Table_wabobpsvr_AzureCalc_AzureCalcRateCard[[#This Row],[Region]]</f>
        <v>Media Services E3 Encoding Daily Reserved UnitsB2</v>
      </c>
      <c r="B7484">
        <v>2</v>
      </c>
      <c r="C7484" t="s">
        <v>4431</v>
      </c>
      <c r="D7484" t="s">
        <v>182</v>
      </c>
      <c r="E7484">
        <v>999999</v>
      </c>
      <c r="F7484" t="s">
        <v>809</v>
      </c>
      <c r="G7484" s="784" t="s">
        <v>4431</v>
      </c>
      <c r="H7484" s="784" t="s">
        <v>4431</v>
      </c>
      <c r="I7484" s="784" t="s">
        <v>4431</v>
      </c>
    </row>
    <row r="7485" spans="1:9" hidden="1">
      <c r="A7485" t="str">
        <f>Table_wabobpsvr_AzureCalc_AzureCalcRateCard[[#This Row],[ServiceName]]&amp;Table_wabobpsvr_AzureCalc_AzureCalcRateCard[[#This Row],[Price_Level]]&amp;Table_wabobpsvr_AzureCalc_AzureCalcRateCard[[#This Row],[Region]]</f>
        <v>Media Services E3 Encoding Daily Reserved UnitsC2</v>
      </c>
      <c r="B7485">
        <v>2</v>
      </c>
      <c r="C7485" t="s">
        <v>4431</v>
      </c>
      <c r="D7485" t="s">
        <v>184</v>
      </c>
      <c r="E7485">
        <v>999999</v>
      </c>
      <c r="F7485" t="s">
        <v>809</v>
      </c>
      <c r="G7485" s="784" t="s">
        <v>4431</v>
      </c>
      <c r="H7485" s="784" t="s">
        <v>4431</v>
      </c>
      <c r="I7485" s="784" t="s">
        <v>4431</v>
      </c>
    </row>
    <row r="7486" spans="1:9" hidden="1">
      <c r="A7486" t="str">
        <f>Table_wabobpsvr_AzureCalc_AzureCalcRateCard[[#This Row],[ServiceName]]&amp;Table_wabobpsvr_AzureCalc_AzureCalcRateCard[[#This Row],[Price_Level]]&amp;Table_wabobpsvr_AzureCalc_AzureCalcRateCard[[#This Row],[Region]]</f>
        <v>Media Services E3 Encoding Daily Reserved UnitsD2</v>
      </c>
      <c r="B7486">
        <v>2</v>
      </c>
      <c r="C7486" t="s">
        <v>4431</v>
      </c>
      <c r="D7486" t="s">
        <v>183</v>
      </c>
      <c r="E7486">
        <v>999999</v>
      </c>
      <c r="F7486" t="s">
        <v>809</v>
      </c>
      <c r="G7486" s="784" t="s">
        <v>4431</v>
      </c>
      <c r="H7486" s="784" t="s">
        <v>4431</v>
      </c>
      <c r="I7486" s="784" t="s">
        <v>4431</v>
      </c>
    </row>
    <row r="7487" spans="1:9" hidden="1">
      <c r="A7487" t="str">
        <f>Table_wabobpsvr_AzureCalc_AzureCalcRateCard[[#This Row],[ServiceName]]&amp;Table_wabobpsvr_AzureCalc_AzureCalcRateCard[[#This Row],[Price_Level]]&amp;Table_wabobpsvr_AzureCalc_AzureCalcRateCard[[#This Row],[Region]]</f>
        <v>Media Services E3 Encoding Daily Reserved UnitsMOSP3</v>
      </c>
      <c r="B7487">
        <v>3</v>
      </c>
      <c r="C7487" t="s">
        <v>4431</v>
      </c>
      <c r="D7487" t="s">
        <v>627</v>
      </c>
      <c r="E7487">
        <v>999999</v>
      </c>
      <c r="F7487" t="s">
        <v>809</v>
      </c>
      <c r="G7487" s="784" t="s">
        <v>4431</v>
      </c>
      <c r="H7487" s="784" t="s">
        <v>4431</v>
      </c>
      <c r="I7487" s="784" t="s">
        <v>4431</v>
      </c>
    </row>
    <row r="7488" spans="1:9" hidden="1">
      <c r="A7488" t="str">
        <f>Table_wabobpsvr_AzureCalc_AzureCalcRateCard[[#This Row],[ServiceName]]&amp;Table_wabobpsvr_AzureCalc_AzureCalcRateCard[[#This Row],[Price_Level]]&amp;Table_wabobpsvr_AzureCalc_AzureCalcRateCard[[#This Row],[Region]]</f>
        <v>Media Services E3 Encoding Daily Reserved UnitsA3</v>
      </c>
      <c r="B7488">
        <v>3</v>
      </c>
      <c r="C7488" t="s">
        <v>4431</v>
      </c>
      <c r="D7488" t="s">
        <v>181</v>
      </c>
      <c r="E7488">
        <v>999999</v>
      </c>
      <c r="F7488" t="s">
        <v>809</v>
      </c>
      <c r="G7488" s="784" t="s">
        <v>4431</v>
      </c>
      <c r="H7488" s="784" t="s">
        <v>4431</v>
      </c>
      <c r="I7488" s="784" t="s">
        <v>4431</v>
      </c>
    </row>
    <row r="7489" spans="1:9" hidden="1">
      <c r="A7489" t="str">
        <f>Table_wabobpsvr_AzureCalc_AzureCalcRateCard[[#This Row],[ServiceName]]&amp;Table_wabobpsvr_AzureCalc_AzureCalcRateCard[[#This Row],[Price_Level]]&amp;Table_wabobpsvr_AzureCalc_AzureCalcRateCard[[#This Row],[Region]]</f>
        <v>Media Services E3 Encoding Daily Reserved UnitsB3</v>
      </c>
      <c r="B7489">
        <v>3</v>
      </c>
      <c r="C7489" t="s">
        <v>4431</v>
      </c>
      <c r="D7489" t="s">
        <v>182</v>
      </c>
      <c r="E7489">
        <v>999999</v>
      </c>
      <c r="F7489" t="s">
        <v>809</v>
      </c>
      <c r="G7489" s="784" t="s">
        <v>4431</v>
      </c>
      <c r="H7489" s="784" t="s">
        <v>4431</v>
      </c>
      <c r="I7489" s="784" t="s">
        <v>4431</v>
      </c>
    </row>
    <row r="7490" spans="1:9" hidden="1">
      <c r="A7490" t="str">
        <f>Table_wabobpsvr_AzureCalc_AzureCalcRateCard[[#This Row],[ServiceName]]&amp;Table_wabobpsvr_AzureCalc_AzureCalcRateCard[[#This Row],[Price_Level]]&amp;Table_wabobpsvr_AzureCalc_AzureCalcRateCard[[#This Row],[Region]]</f>
        <v>Media Services E3 Encoding Daily Reserved UnitsC3</v>
      </c>
      <c r="B7490">
        <v>3</v>
      </c>
      <c r="C7490" t="s">
        <v>4431</v>
      </c>
      <c r="D7490" t="s">
        <v>184</v>
      </c>
      <c r="E7490">
        <v>999999</v>
      </c>
      <c r="F7490" t="s">
        <v>809</v>
      </c>
      <c r="G7490" s="784" t="s">
        <v>4431</v>
      </c>
      <c r="H7490" s="784" t="s">
        <v>4431</v>
      </c>
      <c r="I7490" s="784" t="s">
        <v>4431</v>
      </c>
    </row>
    <row r="7491" spans="1:9" hidden="1">
      <c r="A7491" t="str">
        <f>Table_wabobpsvr_AzureCalc_AzureCalcRateCard[[#This Row],[ServiceName]]&amp;Table_wabobpsvr_AzureCalc_AzureCalcRateCard[[#This Row],[Price_Level]]&amp;Table_wabobpsvr_AzureCalc_AzureCalcRateCard[[#This Row],[Region]]</f>
        <v>Media Services E3 Encoding Daily Reserved UnitsD3</v>
      </c>
      <c r="B7491">
        <v>3</v>
      </c>
      <c r="C7491" t="s">
        <v>4431</v>
      </c>
      <c r="D7491" t="s">
        <v>183</v>
      </c>
      <c r="E7491">
        <v>999999</v>
      </c>
      <c r="F7491" t="s">
        <v>809</v>
      </c>
      <c r="G7491" s="784" t="s">
        <v>4431</v>
      </c>
      <c r="H7491" s="784" t="s">
        <v>4431</v>
      </c>
      <c r="I7491" s="784" t="s">
        <v>4431</v>
      </c>
    </row>
    <row r="7492" spans="1:9" hidden="1">
      <c r="A7492" t="str">
        <f>Table_wabobpsvr_AzureCalc_AzureCalcRateCard[[#This Row],[ServiceName]]&amp;Table_wabobpsvr_AzureCalc_AzureCalcRateCard[[#This Row],[Price_Level]]&amp;Table_wabobpsvr_AzureCalc_AzureCalcRateCard[[#This Row],[Region]]</f>
        <v>Media Services E3 Encoding Daily Reserved UnitsMOSP13</v>
      </c>
      <c r="B7492">
        <v>13</v>
      </c>
      <c r="C7492" t="s">
        <v>4431</v>
      </c>
      <c r="D7492" t="s">
        <v>627</v>
      </c>
      <c r="E7492">
        <v>999999</v>
      </c>
      <c r="F7492" t="s">
        <v>809</v>
      </c>
      <c r="G7492" s="784" t="s">
        <v>4431</v>
      </c>
      <c r="H7492" s="784" t="s">
        <v>4431</v>
      </c>
      <c r="I7492" s="784" t="s">
        <v>4431</v>
      </c>
    </row>
    <row r="7493" spans="1:9" hidden="1">
      <c r="A7493" t="str">
        <f>Table_wabobpsvr_AzureCalc_AzureCalcRateCard[[#This Row],[ServiceName]]&amp;Table_wabobpsvr_AzureCalc_AzureCalcRateCard[[#This Row],[Price_Level]]&amp;Table_wabobpsvr_AzureCalc_AzureCalcRateCard[[#This Row],[Region]]</f>
        <v>Media Services E3 Encoding Daily Reserved UnitsA13</v>
      </c>
      <c r="B7493">
        <v>13</v>
      </c>
      <c r="C7493" t="s">
        <v>4431</v>
      </c>
      <c r="D7493" t="s">
        <v>181</v>
      </c>
      <c r="E7493">
        <v>999999</v>
      </c>
      <c r="F7493" t="s">
        <v>809</v>
      </c>
      <c r="G7493" s="784" t="s">
        <v>4431</v>
      </c>
      <c r="H7493" s="784" t="s">
        <v>4431</v>
      </c>
      <c r="I7493" s="784" t="s">
        <v>4431</v>
      </c>
    </row>
    <row r="7494" spans="1:9" hidden="1">
      <c r="A7494" t="str">
        <f>Table_wabobpsvr_AzureCalc_AzureCalcRateCard[[#This Row],[ServiceName]]&amp;Table_wabobpsvr_AzureCalc_AzureCalcRateCard[[#This Row],[Price_Level]]&amp;Table_wabobpsvr_AzureCalc_AzureCalcRateCard[[#This Row],[Region]]</f>
        <v>Media Services E3 Encoding Daily Reserved UnitsB13</v>
      </c>
      <c r="B7494">
        <v>13</v>
      </c>
      <c r="C7494" t="s">
        <v>4431</v>
      </c>
      <c r="D7494" t="s">
        <v>182</v>
      </c>
      <c r="E7494">
        <v>999999</v>
      </c>
      <c r="F7494" t="s">
        <v>809</v>
      </c>
      <c r="G7494" s="784" t="s">
        <v>4431</v>
      </c>
      <c r="H7494" s="784" t="s">
        <v>4431</v>
      </c>
      <c r="I7494" s="784" t="s">
        <v>4431</v>
      </c>
    </row>
    <row r="7495" spans="1:9" hidden="1">
      <c r="A7495" t="str">
        <f>Table_wabobpsvr_AzureCalc_AzureCalcRateCard[[#This Row],[ServiceName]]&amp;Table_wabobpsvr_AzureCalc_AzureCalcRateCard[[#This Row],[Price_Level]]&amp;Table_wabobpsvr_AzureCalc_AzureCalcRateCard[[#This Row],[Region]]</f>
        <v>Media Services E3 Encoding Daily Reserved UnitsC13</v>
      </c>
      <c r="B7495">
        <v>13</v>
      </c>
      <c r="C7495" t="s">
        <v>4431</v>
      </c>
      <c r="D7495" t="s">
        <v>184</v>
      </c>
      <c r="E7495">
        <v>999999</v>
      </c>
      <c r="F7495" t="s">
        <v>809</v>
      </c>
      <c r="G7495" s="784" t="s">
        <v>4431</v>
      </c>
      <c r="H7495" s="784" t="s">
        <v>4431</v>
      </c>
      <c r="I7495" s="784" t="s">
        <v>4431</v>
      </c>
    </row>
    <row r="7496" spans="1:9" hidden="1">
      <c r="A7496" t="str">
        <f>Table_wabobpsvr_AzureCalc_AzureCalcRateCard[[#This Row],[ServiceName]]&amp;Table_wabobpsvr_AzureCalc_AzureCalcRateCard[[#This Row],[Price_Level]]&amp;Table_wabobpsvr_AzureCalc_AzureCalcRateCard[[#This Row],[Region]]</f>
        <v>Media Services E3 Encoding Daily Reserved UnitsD13</v>
      </c>
      <c r="B7496">
        <v>13</v>
      </c>
      <c r="C7496" t="s">
        <v>4431</v>
      </c>
      <c r="D7496" t="s">
        <v>183</v>
      </c>
      <c r="E7496">
        <v>999999</v>
      </c>
      <c r="F7496" t="s">
        <v>809</v>
      </c>
      <c r="G7496" s="784" t="s">
        <v>4431</v>
      </c>
      <c r="H7496" s="784" t="s">
        <v>4431</v>
      </c>
      <c r="I7496" s="784" t="s">
        <v>4431</v>
      </c>
    </row>
    <row r="7497" spans="1:9" hidden="1">
      <c r="A7497" t="str">
        <f>Table_wabobpsvr_AzureCalc_AzureCalcRateCard[[#This Row],[ServiceName]]&amp;Table_wabobpsvr_AzureCalc_AzureCalcRateCard[[#This Row],[Price_Level]]&amp;Table_wabobpsvr_AzureCalc_AzureCalcRateCard[[#This Row],[Region]]</f>
        <v>Media Services Encoding Data ProcessedMOSP13</v>
      </c>
      <c r="B7497">
        <v>13</v>
      </c>
      <c r="C7497" t="s">
        <v>4431</v>
      </c>
      <c r="D7497" t="s">
        <v>627</v>
      </c>
      <c r="E7497">
        <v>999999</v>
      </c>
      <c r="F7497" t="s">
        <v>806</v>
      </c>
      <c r="G7497" s="784" t="s">
        <v>4431</v>
      </c>
      <c r="H7497" s="784" t="s">
        <v>4431</v>
      </c>
      <c r="I7497" s="784" t="s">
        <v>4431</v>
      </c>
    </row>
    <row r="7498" spans="1:9" hidden="1">
      <c r="A7498" t="str">
        <f>Table_wabobpsvr_AzureCalc_AzureCalcRateCard[[#This Row],[ServiceName]]&amp;Table_wabobpsvr_AzureCalc_AzureCalcRateCard[[#This Row],[Price_Level]]&amp;Table_wabobpsvr_AzureCalc_AzureCalcRateCard[[#This Row],[Region]]</f>
        <v>Media Services Encoding Data ProcessedA13</v>
      </c>
      <c r="B7498">
        <v>13</v>
      </c>
      <c r="C7498" t="s">
        <v>4431</v>
      </c>
      <c r="D7498" t="s">
        <v>181</v>
      </c>
      <c r="E7498">
        <v>999999</v>
      </c>
      <c r="F7498" t="s">
        <v>806</v>
      </c>
      <c r="G7498" s="784" t="s">
        <v>4431</v>
      </c>
      <c r="H7498" s="784" t="s">
        <v>4431</v>
      </c>
      <c r="I7498" s="784" t="s">
        <v>4431</v>
      </c>
    </row>
    <row r="7499" spans="1:9" hidden="1">
      <c r="A7499" t="str">
        <f>Table_wabobpsvr_AzureCalc_AzureCalcRateCard[[#This Row],[ServiceName]]&amp;Table_wabobpsvr_AzureCalc_AzureCalcRateCard[[#This Row],[Price_Level]]&amp;Table_wabobpsvr_AzureCalc_AzureCalcRateCard[[#This Row],[Region]]</f>
        <v>Media Services Encoding Data ProcessedB13</v>
      </c>
      <c r="B7499">
        <v>13</v>
      </c>
      <c r="C7499" t="s">
        <v>4431</v>
      </c>
      <c r="D7499" t="s">
        <v>182</v>
      </c>
      <c r="E7499">
        <v>999999</v>
      </c>
      <c r="F7499" t="s">
        <v>806</v>
      </c>
      <c r="G7499" s="784" t="s">
        <v>4431</v>
      </c>
      <c r="H7499" s="784" t="s">
        <v>4431</v>
      </c>
      <c r="I7499" s="784" t="s">
        <v>4431</v>
      </c>
    </row>
    <row r="7500" spans="1:9" hidden="1">
      <c r="A7500" t="str">
        <f>Table_wabobpsvr_AzureCalc_AzureCalcRateCard[[#This Row],[ServiceName]]&amp;Table_wabobpsvr_AzureCalc_AzureCalcRateCard[[#This Row],[Price_Level]]&amp;Table_wabobpsvr_AzureCalc_AzureCalcRateCard[[#This Row],[Region]]</f>
        <v>Media Services Encoding Data ProcessedC13</v>
      </c>
      <c r="B7500">
        <v>13</v>
      </c>
      <c r="C7500" t="s">
        <v>4431</v>
      </c>
      <c r="D7500" t="s">
        <v>184</v>
      </c>
      <c r="E7500">
        <v>999999</v>
      </c>
      <c r="F7500" t="s">
        <v>806</v>
      </c>
      <c r="G7500" s="784" t="s">
        <v>4431</v>
      </c>
      <c r="H7500" s="784" t="s">
        <v>4431</v>
      </c>
      <c r="I7500" s="784" t="s">
        <v>4431</v>
      </c>
    </row>
    <row r="7501" spans="1:9" hidden="1">
      <c r="A7501" t="str">
        <f>Table_wabobpsvr_AzureCalc_AzureCalcRateCard[[#This Row],[ServiceName]]&amp;Table_wabobpsvr_AzureCalc_AzureCalcRateCard[[#This Row],[Price_Level]]&amp;Table_wabobpsvr_AzureCalc_AzureCalcRateCard[[#This Row],[Region]]</f>
        <v>Media Services Encoding Data ProcessedD13</v>
      </c>
      <c r="B7501">
        <v>13</v>
      </c>
      <c r="C7501" t="s">
        <v>4431</v>
      </c>
      <c r="D7501" t="s">
        <v>183</v>
      </c>
      <c r="E7501">
        <v>999999</v>
      </c>
      <c r="F7501" t="s">
        <v>806</v>
      </c>
      <c r="G7501" s="784" t="s">
        <v>4431</v>
      </c>
      <c r="H7501" s="784" t="s">
        <v>4431</v>
      </c>
      <c r="I7501" s="784" t="s">
        <v>4431</v>
      </c>
    </row>
    <row r="7502" spans="1:9" hidden="1">
      <c r="A7502" t="str">
        <f>Table_wabobpsvr_AzureCalc_AzureCalcRateCard[[#This Row],[ServiceName]]&amp;Table_wabobpsvr_AzureCalc_AzureCalcRateCard[[#This Row],[Price_Level]]&amp;Table_wabobpsvr_AzureCalc_AzureCalcRateCard[[#This Row],[Region]]</f>
        <v>Media Services Encoding Data ProcessedMOSP3</v>
      </c>
      <c r="B7502">
        <v>3</v>
      </c>
      <c r="C7502" t="s">
        <v>4431</v>
      </c>
      <c r="D7502" t="s">
        <v>627</v>
      </c>
      <c r="E7502">
        <v>999999</v>
      </c>
      <c r="F7502" t="s">
        <v>806</v>
      </c>
      <c r="G7502" s="784" t="s">
        <v>4431</v>
      </c>
      <c r="H7502" s="784" t="s">
        <v>4431</v>
      </c>
      <c r="I7502" s="784" t="s">
        <v>4431</v>
      </c>
    </row>
    <row r="7503" spans="1:9" hidden="1">
      <c r="A7503" t="str">
        <f>Table_wabobpsvr_AzureCalc_AzureCalcRateCard[[#This Row],[ServiceName]]&amp;Table_wabobpsvr_AzureCalc_AzureCalcRateCard[[#This Row],[Price_Level]]&amp;Table_wabobpsvr_AzureCalc_AzureCalcRateCard[[#This Row],[Region]]</f>
        <v>Media Services Encoding Data ProcessedA3</v>
      </c>
      <c r="B7503">
        <v>3</v>
      </c>
      <c r="C7503" t="s">
        <v>4431</v>
      </c>
      <c r="D7503" t="s">
        <v>181</v>
      </c>
      <c r="E7503">
        <v>999999</v>
      </c>
      <c r="F7503" t="s">
        <v>806</v>
      </c>
      <c r="G7503" s="784" t="s">
        <v>4431</v>
      </c>
      <c r="H7503" s="784" t="s">
        <v>4431</v>
      </c>
      <c r="I7503" s="784" t="s">
        <v>4431</v>
      </c>
    </row>
    <row r="7504" spans="1:9" hidden="1">
      <c r="A7504" t="str">
        <f>Table_wabobpsvr_AzureCalc_AzureCalcRateCard[[#This Row],[ServiceName]]&amp;Table_wabobpsvr_AzureCalc_AzureCalcRateCard[[#This Row],[Price_Level]]&amp;Table_wabobpsvr_AzureCalc_AzureCalcRateCard[[#This Row],[Region]]</f>
        <v>Media Services Encoding Data ProcessedB3</v>
      </c>
      <c r="B7504">
        <v>3</v>
      </c>
      <c r="C7504" t="s">
        <v>4431</v>
      </c>
      <c r="D7504" t="s">
        <v>182</v>
      </c>
      <c r="E7504">
        <v>999999</v>
      </c>
      <c r="F7504" t="s">
        <v>806</v>
      </c>
      <c r="G7504" s="784" t="s">
        <v>4431</v>
      </c>
      <c r="H7504" s="784" t="s">
        <v>4431</v>
      </c>
      <c r="I7504" s="784" t="s">
        <v>4431</v>
      </c>
    </row>
    <row r="7505" spans="1:9" hidden="1">
      <c r="A7505" t="str">
        <f>Table_wabobpsvr_AzureCalc_AzureCalcRateCard[[#This Row],[ServiceName]]&amp;Table_wabobpsvr_AzureCalc_AzureCalcRateCard[[#This Row],[Price_Level]]&amp;Table_wabobpsvr_AzureCalc_AzureCalcRateCard[[#This Row],[Region]]</f>
        <v>Media Services Encoding Data ProcessedC3</v>
      </c>
      <c r="B7505">
        <v>3</v>
      </c>
      <c r="C7505" t="s">
        <v>4431</v>
      </c>
      <c r="D7505" t="s">
        <v>184</v>
      </c>
      <c r="E7505">
        <v>999999</v>
      </c>
      <c r="F7505" t="s">
        <v>806</v>
      </c>
      <c r="G7505" s="784" t="s">
        <v>4431</v>
      </c>
      <c r="H7505" s="784" t="s">
        <v>4431</v>
      </c>
      <c r="I7505" s="784" t="s">
        <v>4431</v>
      </c>
    </row>
    <row r="7506" spans="1:9" hidden="1">
      <c r="A7506" t="str">
        <f>Table_wabobpsvr_AzureCalc_AzureCalcRateCard[[#This Row],[ServiceName]]&amp;Table_wabobpsvr_AzureCalc_AzureCalcRateCard[[#This Row],[Price_Level]]&amp;Table_wabobpsvr_AzureCalc_AzureCalcRateCard[[#This Row],[Region]]</f>
        <v>Media Services Encoding Data ProcessedD3</v>
      </c>
      <c r="B7506">
        <v>3</v>
      </c>
      <c r="C7506" t="s">
        <v>4431</v>
      </c>
      <c r="D7506" t="s">
        <v>183</v>
      </c>
      <c r="E7506">
        <v>999999</v>
      </c>
      <c r="F7506" t="s">
        <v>806</v>
      </c>
      <c r="G7506" s="784" t="s">
        <v>4431</v>
      </c>
      <c r="H7506" s="784" t="s">
        <v>4431</v>
      </c>
      <c r="I7506" s="784" t="s">
        <v>4431</v>
      </c>
    </row>
    <row r="7507" spans="1:9" hidden="1">
      <c r="A7507" t="str">
        <f>Table_wabobpsvr_AzureCalc_AzureCalcRateCard[[#This Row],[ServiceName]]&amp;Table_wabobpsvr_AzureCalc_AzureCalcRateCard[[#This Row],[Price_Level]]&amp;Table_wabobpsvr_AzureCalc_AzureCalcRateCard[[#This Row],[Region]]</f>
        <v>Media Services Encoding Data ProcessedMOSP2</v>
      </c>
      <c r="B7507">
        <v>2</v>
      </c>
      <c r="C7507" t="s">
        <v>4431</v>
      </c>
      <c r="D7507" t="s">
        <v>627</v>
      </c>
      <c r="E7507">
        <v>999999</v>
      </c>
      <c r="F7507" t="s">
        <v>806</v>
      </c>
      <c r="G7507" s="784" t="s">
        <v>4431</v>
      </c>
      <c r="H7507" s="784" t="s">
        <v>4431</v>
      </c>
      <c r="I7507" s="784" t="s">
        <v>4431</v>
      </c>
    </row>
    <row r="7508" spans="1:9" hidden="1">
      <c r="A7508" t="str">
        <f>Table_wabobpsvr_AzureCalc_AzureCalcRateCard[[#This Row],[ServiceName]]&amp;Table_wabobpsvr_AzureCalc_AzureCalcRateCard[[#This Row],[Price_Level]]&amp;Table_wabobpsvr_AzureCalc_AzureCalcRateCard[[#This Row],[Region]]</f>
        <v>Media Services Encoding Data ProcessedA2</v>
      </c>
      <c r="B7508">
        <v>2</v>
      </c>
      <c r="C7508" t="s">
        <v>4431</v>
      </c>
      <c r="D7508" t="s">
        <v>181</v>
      </c>
      <c r="E7508">
        <v>999999</v>
      </c>
      <c r="F7508" t="s">
        <v>806</v>
      </c>
      <c r="G7508" s="784" t="s">
        <v>4431</v>
      </c>
      <c r="H7508" s="784" t="s">
        <v>4431</v>
      </c>
      <c r="I7508" s="784" t="s">
        <v>4431</v>
      </c>
    </row>
    <row r="7509" spans="1:9" hidden="1">
      <c r="A7509" t="str">
        <f>Table_wabobpsvr_AzureCalc_AzureCalcRateCard[[#This Row],[ServiceName]]&amp;Table_wabobpsvr_AzureCalc_AzureCalcRateCard[[#This Row],[Price_Level]]&amp;Table_wabobpsvr_AzureCalc_AzureCalcRateCard[[#This Row],[Region]]</f>
        <v>Media Services Encoding Data ProcessedB2</v>
      </c>
      <c r="B7509">
        <v>2</v>
      </c>
      <c r="C7509" t="s">
        <v>4431</v>
      </c>
      <c r="D7509" t="s">
        <v>182</v>
      </c>
      <c r="E7509">
        <v>999999</v>
      </c>
      <c r="F7509" t="s">
        <v>806</v>
      </c>
      <c r="G7509" s="784" t="s">
        <v>4431</v>
      </c>
      <c r="H7509" s="784" t="s">
        <v>4431</v>
      </c>
      <c r="I7509" s="784" t="s">
        <v>4431</v>
      </c>
    </row>
    <row r="7510" spans="1:9" hidden="1">
      <c r="A7510" t="str">
        <f>Table_wabobpsvr_AzureCalc_AzureCalcRateCard[[#This Row],[ServiceName]]&amp;Table_wabobpsvr_AzureCalc_AzureCalcRateCard[[#This Row],[Price_Level]]&amp;Table_wabobpsvr_AzureCalc_AzureCalcRateCard[[#This Row],[Region]]</f>
        <v>Media Services Encoding Data ProcessedC2</v>
      </c>
      <c r="B7510">
        <v>2</v>
      </c>
      <c r="C7510" t="s">
        <v>4431</v>
      </c>
      <c r="D7510" t="s">
        <v>184</v>
      </c>
      <c r="E7510">
        <v>999999</v>
      </c>
      <c r="F7510" t="s">
        <v>806</v>
      </c>
      <c r="G7510" s="784" t="s">
        <v>4431</v>
      </c>
      <c r="H7510" s="784" t="s">
        <v>4431</v>
      </c>
      <c r="I7510" s="784" t="s">
        <v>4431</v>
      </c>
    </row>
    <row r="7511" spans="1:9" hidden="1">
      <c r="A7511" t="str">
        <f>Table_wabobpsvr_AzureCalc_AzureCalcRateCard[[#This Row],[ServiceName]]&amp;Table_wabobpsvr_AzureCalc_AzureCalcRateCard[[#This Row],[Price_Level]]&amp;Table_wabobpsvr_AzureCalc_AzureCalcRateCard[[#This Row],[Region]]</f>
        <v>Media Services Encoding Data ProcessedD2</v>
      </c>
      <c r="B7511">
        <v>2</v>
      </c>
      <c r="C7511" t="s">
        <v>4431</v>
      </c>
      <c r="D7511" t="s">
        <v>183</v>
      </c>
      <c r="E7511">
        <v>999999</v>
      </c>
      <c r="F7511" t="s">
        <v>806</v>
      </c>
      <c r="G7511" s="784" t="s">
        <v>4431</v>
      </c>
      <c r="H7511" s="784" t="s">
        <v>4431</v>
      </c>
      <c r="I7511" s="784" t="s">
        <v>4431</v>
      </c>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2MOSP2</v>
      </c>
      <c r="B7512">
        <v>2</v>
      </c>
      <c r="C7512" t="s">
        <v>4431</v>
      </c>
      <c r="D7512" t="s">
        <v>627</v>
      </c>
      <c r="E7512">
        <v>999999</v>
      </c>
      <c r="F7512" t="s">
        <v>950</v>
      </c>
      <c r="G7512" s="784" t="s">
        <v>4431</v>
      </c>
      <c r="H7512" s="784" t="s">
        <v>4431</v>
      </c>
      <c r="I7512" s="784" t="s">
        <v>4431</v>
      </c>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2A2</v>
      </c>
      <c r="B7513">
        <v>2</v>
      </c>
      <c r="C7513" t="s">
        <v>4431</v>
      </c>
      <c r="D7513" t="s">
        <v>181</v>
      </c>
      <c r="E7513">
        <v>999999</v>
      </c>
      <c r="F7513" t="s">
        <v>950</v>
      </c>
      <c r="G7513" s="784" t="s">
        <v>4431</v>
      </c>
      <c r="H7513" s="784" t="s">
        <v>4431</v>
      </c>
      <c r="I7513" s="784" t="s">
        <v>4431</v>
      </c>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2B2</v>
      </c>
      <c r="B7514">
        <v>2</v>
      </c>
      <c r="C7514" t="s">
        <v>4431</v>
      </c>
      <c r="D7514" t="s">
        <v>182</v>
      </c>
      <c r="E7514">
        <v>999999</v>
      </c>
      <c r="F7514" t="s">
        <v>950</v>
      </c>
      <c r="G7514" s="784" t="s">
        <v>4431</v>
      </c>
      <c r="H7514" s="784" t="s">
        <v>4431</v>
      </c>
      <c r="I7514" s="784" t="s">
        <v>4431</v>
      </c>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2C2</v>
      </c>
      <c r="B7515" s="784">
        <v>2</v>
      </c>
      <c r="C7515" s="784" t="s">
        <v>4431</v>
      </c>
      <c r="D7515" s="784" t="s">
        <v>184</v>
      </c>
      <c r="E7515" s="784">
        <v>999999</v>
      </c>
      <c r="F7515" s="784" t="s">
        <v>950</v>
      </c>
      <c r="G7515" s="784" t="s">
        <v>4431</v>
      </c>
      <c r="H7515" s="784" t="s">
        <v>4431</v>
      </c>
      <c r="I7515" s="784" t="s">
        <v>4431</v>
      </c>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2D2</v>
      </c>
      <c r="B7516">
        <v>2</v>
      </c>
      <c r="C7516" t="s">
        <v>4431</v>
      </c>
      <c r="D7516" t="s">
        <v>183</v>
      </c>
      <c r="E7516">
        <v>999999</v>
      </c>
      <c r="F7516" t="s">
        <v>950</v>
      </c>
      <c r="G7516" s="784" t="s">
        <v>4431</v>
      </c>
      <c r="H7516" s="784" t="s">
        <v>4431</v>
      </c>
      <c r="I7516" s="784" t="s">
        <v>4431</v>
      </c>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2MOSP3</v>
      </c>
      <c r="B7517">
        <v>3</v>
      </c>
      <c r="C7517" t="s">
        <v>4431</v>
      </c>
      <c r="D7517" t="s">
        <v>627</v>
      </c>
      <c r="E7517">
        <v>999999</v>
      </c>
      <c r="F7517" t="s">
        <v>950</v>
      </c>
      <c r="G7517" s="784" t="s">
        <v>4431</v>
      </c>
      <c r="H7517" s="784" t="s">
        <v>4431</v>
      </c>
      <c r="I7517" s="784" t="s">
        <v>4431</v>
      </c>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2A3</v>
      </c>
      <c r="B7518" s="784">
        <v>3</v>
      </c>
      <c r="C7518" s="784" t="s">
        <v>4431</v>
      </c>
      <c r="D7518" s="784" t="s">
        <v>181</v>
      </c>
      <c r="E7518" s="784">
        <v>999999</v>
      </c>
      <c r="F7518" s="784" t="s">
        <v>950</v>
      </c>
      <c r="G7518" s="784" t="s">
        <v>4431</v>
      </c>
      <c r="H7518" s="784" t="s">
        <v>4431</v>
      </c>
      <c r="I7518" s="784" t="s">
        <v>4431</v>
      </c>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2B3</v>
      </c>
      <c r="B7519">
        <v>3</v>
      </c>
      <c r="C7519" t="s">
        <v>4431</v>
      </c>
      <c r="D7519" t="s">
        <v>182</v>
      </c>
      <c r="E7519">
        <v>999999</v>
      </c>
      <c r="F7519" t="s">
        <v>950</v>
      </c>
      <c r="G7519" s="784" t="s">
        <v>4431</v>
      </c>
      <c r="H7519" s="784" t="s">
        <v>4431</v>
      </c>
      <c r="I7519" s="784" t="s">
        <v>4431</v>
      </c>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2C3</v>
      </c>
      <c r="B7520">
        <v>3</v>
      </c>
      <c r="C7520" t="s">
        <v>4431</v>
      </c>
      <c r="D7520" t="s">
        <v>184</v>
      </c>
      <c r="E7520">
        <v>999999</v>
      </c>
      <c r="F7520" t="s">
        <v>950</v>
      </c>
      <c r="G7520" s="784" t="s">
        <v>4431</v>
      </c>
      <c r="H7520" s="784" t="s">
        <v>4431</v>
      </c>
      <c r="I7520" s="784" t="s">
        <v>4431</v>
      </c>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2D3</v>
      </c>
      <c r="B7521">
        <v>3</v>
      </c>
      <c r="C7521" t="s">
        <v>4431</v>
      </c>
      <c r="D7521" t="s">
        <v>183</v>
      </c>
      <c r="E7521">
        <v>999999</v>
      </c>
      <c r="F7521" t="s">
        <v>950</v>
      </c>
      <c r="G7521" s="784" t="s">
        <v>4431</v>
      </c>
      <c r="H7521" s="784" t="s">
        <v>4431</v>
      </c>
      <c r="I7521" s="784" t="s">
        <v>4431</v>
      </c>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2MOSP13</v>
      </c>
      <c r="B7522">
        <v>13</v>
      </c>
      <c r="C7522" t="s">
        <v>4431</v>
      </c>
      <c r="D7522" t="s">
        <v>627</v>
      </c>
      <c r="E7522">
        <v>999999</v>
      </c>
      <c r="F7522" t="s">
        <v>950</v>
      </c>
      <c r="G7522" s="784" t="s">
        <v>4431</v>
      </c>
      <c r="H7522" s="784" t="s">
        <v>4431</v>
      </c>
      <c r="I7522" s="784" t="s">
        <v>4431</v>
      </c>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2A13</v>
      </c>
      <c r="B7523">
        <v>13</v>
      </c>
      <c r="C7523" t="s">
        <v>4431</v>
      </c>
      <c r="D7523" t="s">
        <v>181</v>
      </c>
      <c r="E7523">
        <v>999999</v>
      </c>
      <c r="F7523" t="s">
        <v>950</v>
      </c>
      <c r="G7523" s="784" t="s">
        <v>4431</v>
      </c>
      <c r="H7523" s="784" t="s">
        <v>4431</v>
      </c>
      <c r="I7523" s="784" t="s">
        <v>4431</v>
      </c>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2B13</v>
      </c>
      <c r="B7524">
        <v>13</v>
      </c>
      <c r="C7524" t="s">
        <v>4431</v>
      </c>
      <c r="D7524" t="s">
        <v>182</v>
      </c>
      <c r="E7524">
        <v>999999</v>
      </c>
      <c r="F7524" t="s">
        <v>950</v>
      </c>
      <c r="G7524" s="784" t="s">
        <v>4431</v>
      </c>
      <c r="H7524" s="784" t="s">
        <v>4431</v>
      </c>
      <c r="I7524" s="784" t="s">
        <v>4431</v>
      </c>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2C13</v>
      </c>
      <c r="B7525" s="784">
        <v>13</v>
      </c>
      <c r="C7525" s="784" t="s">
        <v>4431</v>
      </c>
      <c r="D7525" s="784" t="s">
        <v>184</v>
      </c>
      <c r="E7525" s="784">
        <v>999999</v>
      </c>
      <c r="F7525" s="784" t="s">
        <v>950</v>
      </c>
      <c r="G7525" s="784" t="s">
        <v>4431</v>
      </c>
      <c r="H7525" s="784" t="s">
        <v>4431</v>
      </c>
      <c r="I7525" s="784" t="s">
        <v>4431</v>
      </c>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2D13</v>
      </c>
      <c r="B7526" s="784">
        <v>13</v>
      </c>
      <c r="C7526" s="784" t="s">
        <v>4431</v>
      </c>
      <c r="D7526" s="784" t="s">
        <v>183</v>
      </c>
      <c r="E7526" s="784">
        <v>999999</v>
      </c>
      <c r="F7526" s="784" t="s">
        <v>950</v>
      </c>
      <c r="G7526" s="784" t="s">
        <v>4431</v>
      </c>
      <c r="H7526" s="784" t="s">
        <v>4431</v>
      </c>
      <c r="I7526" s="784" t="s">
        <v>4431</v>
      </c>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3MOSP13</v>
      </c>
      <c r="B7527" s="784">
        <v>13</v>
      </c>
      <c r="C7527" s="784" t="s">
        <v>4431</v>
      </c>
      <c r="D7527" s="784" t="s">
        <v>627</v>
      </c>
      <c r="E7527" s="784">
        <v>999999</v>
      </c>
      <c r="F7527" s="784" t="s">
        <v>951</v>
      </c>
      <c r="G7527" s="784" t="s">
        <v>4431</v>
      </c>
      <c r="H7527" s="784" t="s">
        <v>4431</v>
      </c>
      <c r="I7527" s="784" t="s">
        <v>4431</v>
      </c>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3A13</v>
      </c>
      <c r="B7528" s="784">
        <v>13</v>
      </c>
      <c r="C7528" s="784" t="s">
        <v>4431</v>
      </c>
      <c r="D7528" s="784" t="s">
        <v>181</v>
      </c>
      <c r="E7528" s="784">
        <v>999999</v>
      </c>
      <c r="F7528" s="784" t="s">
        <v>951</v>
      </c>
      <c r="G7528" s="784" t="s">
        <v>4431</v>
      </c>
      <c r="H7528" s="784" t="s">
        <v>4431</v>
      </c>
      <c r="I7528" s="784" t="s">
        <v>4431</v>
      </c>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3B13</v>
      </c>
      <c r="B7529" s="784">
        <v>13</v>
      </c>
      <c r="C7529" s="784" t="s">
        <v>4431</v>
      </c>
      <c r="D7529" s="784" t="s">
        <v>182</v>
      </c>
      <c r="E7529" s="784">
        <v>999999</v>
      </c>
      <c r="F7529" s="784" t="s">
        <v>951</v>
      </c>
      <c r="G7529" s="784" t="s">
        <v>4431</v>
      </c>
      <c r="H7529" s="784" t="s">
        <v>4431</v>
      </c>
      <c r="I7529" s="784" t="s">
        <v>4431</v>
      </c>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3C13</v>
      </c>
      <c r="B7530">
        <v>13</v>
      </c>
      <c r="C7530" t="s">
        <v>4431</v>
      </c>
      <c r="D7530" t="s">
        <v>184</v>
      </c>
      <c r="E7530">
        <v>999999</v>
      </c>
      <c r="F7530" t="s">
        <v>951</v>
      </c>
      <c r="G7530" s="784" t="s">
        <v>4431</v>
      </c>
      <c r="H7530" s="784" t="s">
        <v>4431</v>
      </c>
      <c r="I7530" s="784" t="s">
        <v>4431</v>
      </c>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3D13</v>
      </c>
      <c r="B7531" s="784">
        <v>13</v>
      </c>
      <c r="C7531" s="784" t="s">
        <v>4431</v>
      </c>
      <c r="D7531" s="784" t="s">
        <v>183</v>
      </c>
      <c r="E7531" s="784">
        <v>999999</v>
      </c>
      <c r="F7531" s="784" t="s">
        <v>951</v>
      </c>
      <c r="G7531" s="784" t="s">
        <v>4431</v>
      </c>
      <c r="H7531" s="784" t="s">
        <v>4431</v>
      </c>
      <c r="I7531" s="784" t="s">
        <v>4431</v>
      </c>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3MOSP3</v>
      </c>
      <c r="B7532">
        <v>3</v>
      </c>
      <c r="C7532" t="s">
        <v>4431</v>
      </c>
      <c r="D7532" t="s">
        <v>627</v>
      </c>
      <c r="E7532">
        <v>999999</v>
      </c>
      <c r="F7532" t="s">
        <v>951</v>
      </c>
      <c r="G7532" s="784" t="s">
        <v>4431</v>
      </c>
      <c r="H7532" s="784" t="s">
        <v>4431</v>
      </c>
      <c r="I7532" s="784" t="s">
        <v>4431</v>
      </c>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3A3</v>
      </c>
      <c r="B7533">
        <v>3</v>
      </c>
      <c r="C7533" t="s">
        <v>4431</v>
      </c>
      <c r="D7533" t="s">
        <v>181</v>
      </c>
      <c r="E7533">
        <v>999999</v>
      </c>
      <c r="F7533" t="s">
        <v>951</v>
      </c>
      <c r="G7533" s="784" t="s">
        <v>4431</v>
      </c>
      <c r="H7533" s="784" t="s">
        <v>4431</v>
      </c>
      <c r="I7533" s="784" t="s">
        <v>4431</v>
      </c>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3B3</v>
      </c>
      <c r="B7534">
        <v>3</v>
      </c>
      <c r="C7534" t="s">
        <v>4431</v>
      </c>
      <c r="D7534" t="s">
        <v>182</v>
      </c>
      <c r="E7534">
        <v>999999</v>
      </c>
      <c r="F7534" t="s">
        <v>951</v>
      </c>
      <c r="G7534" s="784" t="s">
        <v>4431</v>
      </c>
      <c r="H7534" s="784" t="s">
        <v>4431</v>
      </c>
      <c r="I7534" s="784" t="s">
        <v>4431</v>
      </c>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3C3</v>
      </c>
      <c r="B7535">
        <v>3</v>
      </c>
      <c r="C7535" t="s">
        <v>4431</v>
      </c>
      <c r="D7535" t="s">
        <v>184</v>
      </c>
      <c r="E7535">
        <v>999999</v>
      </c>
      <c r="F7535" t="s">
        <v>951</v>
      </c>
      <c r="G7535" s="784" t="s">
        <v>4431</v>
      </c>
      <c r="H7535" s="784" t="s">
        <v>4431</v>
      </c>
      <c r="I7535" s="784" t="s">
        <v>4431</v>
      </c>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3D3</v>
      </c>
      <c r="B7536">
        <v>3</v>
      </c>
      <c r="C7536" t="s">
        <v>4431</v>
      </c>
      <c r="D7536" t="s">
        <v>183</v>
      </c>
      <c r="E7536">
        <v>999999</v>
      </c>
      <c r="F7536" t="s">
        <v>951</v>
      </c>
      <c r="G7536" s="784" t="s">
        <v>4431</v>
      </c>
      <c r="H7536" s="784" t="s">
        <v>4431</v>
      </c>
      <c r="I7536" s="784" t="s">
        <v>4431</v>
      </c>
    </row>
    <row r="7537" spans="1:9" hidden="1">
      <c r="A7537" t="str">
        <f>Table_wabobpsvr_AzureCalc_AzureCalcRateCard[[#This Row],[ServiceName]]&amp;Table_wabobpsvr_AzureCalc_AzureCalcRateCard[[#This Row],[Price_Level]]&amp;Table_wabobpsvr_AzureCalc_AzureCalcRateCard[[#This Row],[Region]]</f>
        <v>Media Services Encoding Data Processed - Tier 3MOSP2</v>
      </c>
      <c r="B7537">
        <v>2</v>
      </c>
      <c r="C7537" t="s">
        <v>4431</v>
      </c>
      <c r="D7537" t="s">
        <v>627</v>
      </c>
      <c r="E7537">
        <v>999999</v>
      </c>
      <c r="F7537" t="s">
        <v>951</v>
      </c>
      <c r="G7537" s="784" t="s">
        <v>4431</v>
      </c>
      <c r="H7537" s="784" t="s">
        <v>4431</v>
      </c>
      <c r="I7537" s="784" t="s">
        <v>4431</v>
      </c>
    </row>
    <row r="7538" spans="1:9" hidden="1">
      <c r="A7538" s="784" t="str">
        <f>Table_wabobpsvr_AzureCalc_AzureCalcRateCard[[#This Row],[ServiceName]]&amp;Table_wabobpsvr_AzureCalc_AzureCalcRateCard[[#This Row],[Price_Level]]&amp;Table_wabobpsvr_AzureCalc_AzureCalcRateCard[[#This Row],[Region]]</f>
        <v>Media Services Encoding Data Processed - Tier 3A2</v>
      </c>
      <c r="B7538" s="784">
        <v>2</v>
      </c>
      <c r="C7538" s="784" t="s">
        <v>4431</v>
      </c>
      <c r="D7538" s="784" t="s">
        <v>181</v>
      </c>
      <c r="E7538" s="784">
        <v>999999</v>
      </c>
      <c r="F7538" s="784" t="s">
        <v>951</v>
      </c>
      <c r="G7538" s="784" t="s">
        <v>4431</v>
      </c>
      <c r="H7538" s="784" t="s">
        <v>4431</v>
      </c>
      <c r="I7538" s="784" t="s">
        <v>4431</v>
      </c>
    </row>
    <row r="7539" spans="1:9" hidden="1">
      <c r="A7539" t="str">
        <f>Table_wabobpsvr_AzureCalc_AzureCalcRateCard[[#This Row],[ServiceName]]&amp;Table_wabobpsvr_AzureCalc_AzureCalcRateCard[[#This Row],[Price_Level]]&amp;Table_wabobpsvr_AzureCalc_AzureCalcRateCard[[#This Row],[Region]]</f>
        <v>Media Services Encoding Data Processed - Tier 3B2</v>
      </c>
      <c r="B7539">
        <v>2</v>
      </c>
      <c r="C7539" t="s">
        <v>4431</v>
      </c>
      <c r="D7539" t="s">
        <v>182</v>
      </c>
      <c r="E7539">
        <v>999999</v>
      </c>
      <c r="F7539" t="s">
        <v>951</v>
      </c>
      <c r="G7539" s="784" t="s">
        <v>4431</v>
      </c>
      <c r="H7539" s="784" t="s">
        <v>4431</v>
      </c>
      <c r="I7539" s="784" t="s">
        <v>4431</v>
      </c>
    </row>
    <row r="7540" spans="1:9" hidden="1">
      <c r="A7540" t="str">
        <f>Table_wabobpsvr_AzureCalc_AzureCalcRateCard[[#This Row],[ServiceName]]&amp;Table_wabobpsvr_AzureCalc_AzureCalcRateCard[[#This Row],[Price_Level]]&amp;Table_wabobpsvr_AzureCalc_AzureCalcRateCard[[#This Row],[Region]]</f>
        <v>Media Services Encoding Data Processed - Tier 3C2</v>
      </c>
      <c r="B7540">
        <v>2</v>
      </c>
      <c r="C7540" t="s">
        <v>4431</v>
      </c>
      <c r="D7540" t="s">
        <v>184</v>
      </c>
      <c r="E7540">
        <v>999999</v>
      </c>
      <c r="F7540" t="s">
        <v>951</v>
      </c>
      <c r="G7540" s="784" t="s">
        <v>4431</v>
      </c>
      <c r="H7540" s="784" t="s">
        <v>4431</v>
      </c>
      <c r="I7540" s="784" t="s">
        <v>4431</v>
      </c>
    </row>
    <row r="7541" spans="1:9" hidden="1">
      <c r="A7541" t="str">
        <f>Table_wabobpsvr_AzureCalc_AzureCalcRateCard[[#This Row],[ServiceName]]&amp;Table_wabobpsvr_AzureCalc_AzureCalcRateCard[[#This Row],[Price_Level]]&amp;Table_wabobpsvr_AzureCalc_AzureCalcRateCard[[#This Row],[Region]]</f>
        <v>Media Services Encoding Data Processed - Tier 3D2</v>
      </c>
      <c r="B7541">
        <v>2</v>
      </c>
      <c r="C7541" t="s">
        <v>4431</v>
      </c>
      <c r="D7541" t="s">
        <v>183</v>
      </c>
      <c r="E7541">
        <v>999999</v>
      </c>
      <c r="F7541" t="s">
        <v>951</v>
      </c>
      <c r="G7541" s="784" t="s">
        <v>4431</v>
      </c>
      <c r="H7541" s="784" t="s">
        <v>4431</v>
      </c>
      <c r="I7541" s="784" t="s">
        <v>4431</v>
      </c>
    </row>
    <row r="7542" spans="1:9" hidden="1">
      <c r="A7542" t="str">
        <f>Table_wabobpsvr_AzureCalc_AzureCalcRateCard[[#This Row],[ServiceName]]&amp;Table_wabobpsvr_AzureCalc_AzureCalcRateCard[[#This Row],[Price_Level]]&amp;Table_wabobpsvr_AzureCalc_AzureCalcRateCard[[#This Row],[Region]]</f>
        <v>Media Services Encoding Data Processed - Tier 4MOSP2</v>
      </c>
      <c r="B7542">
        <v>2</v>
      </c>
      <c r="C7542" t="s">
        <v>4431</v>
      </c>
      <c r="D7542" t="s">
        <v>627</v>
      </c>
      <c r="E7542">
        <v>999999</v>
      </c>
      <c r="F7542" t="s">
        <v>952</v>
      </c>
      <c r="G7542" s="784" t="s">
        <v>4431</v>
      </c>
      <c r="H7542" s="784" t="s">
        <v>4431</v>
      </c>
      <c r="I7542" s="784" t="s">
        <v>4431</v>
      </c>
    </row>
    <row r="7543" spans="1:9" hidden="1">
      <c r="A7543" t="str">
        <f>Table_wabobpsvr_AzureCalc_AzureCalcRateCard[[#This Row],[ServiceName]]&amp;Table_wabobpsvr_AzureCalc_AzureCalcRateCard[[#This Row],[Price_Level]]&amp;Table_wabobpsvr_AzureCalc_AzureCalcRateCard[[#This Row],[Region]]</f>
        <v>Media Services Encoding Data Processed - Tier 4A2</v>
      </c>
      <c r="B7543">
        <v>2</v>
      </c>
      <c r="C7543" t="s">
        <v>4431</v>
      </c>
      <c r="D7543" t="s">
        <v>181</v>
      </c>
      <c r="E7543">
        <v>999999</v>
      </c>
      <c r="F7543" t="s">
        <v>952</v>
      </c>
      <c r="G7543" s="784" t="s">
        <v>4431</v>
      </c>
      <c r="H7543" s="784" t="s">
        <v>4431</v>
      </c>
      <c r="I7543" s="784" t="s">
        <v>4431</v>
      </c>
    </row>
    <row r="7544" spans="1:9" hidden="1">
      <c r="A7544" t="str">
        <f>Table_wabobpsvr_AzureCalc_AzureCalcRateCard[[#This Row],[ServiceName]]&amp;Table_wabobpsvr_AzureCalc_AzureCalcRateCard[[#This Row],[Price_Level]]&amp;Table_wabobpsvr_AzureCalc_AzureCalcRateCard[[#This Row],[Region]]</f>
        <v>Media Services Encoding Data Processed - Tier 4B2</v>
      </c>
      <c r="B7544">
        <v>2</v>
      </c>
      <c r="C7544" t="s">
        <v>4431</v>
      </c>
      <c r="D7544" t="s">
        <v>182</v>
      </c>
      <c r="E7544">
        <v>999999</v>
      </c>
      <c r="F7544" t="s">
        <v>952</v>
      </c>
      <c r="G7544" s="784" t="s">
        <v>4431</v>
      </c>
      <c r="H7544" s="784" t="s">
        <v>4431</v>
      </c>
      <c r="I7544" s="784" t="s">
        <v>4431</v>
      </c>
    </row>
    <row r="7545" spans="1:9" hidden="1">
      <c r="A7545" t="str">
        <f>Table_wabobpsvr_AzureCalc_AzureCalcRateCard[[#This Row],[ServiceName]]&amp;Table_wabobpsvr_AzureCalc_AzureCalcRateCard[[#This Row],[Price_Level]]&amp;Table_wabobpsvr_AzureCalc_AzureCalcRateCard[[#This Row],[Region]]</f>
        <v>Media Services Encoding Data Processed - Tier 4C2</v>
      </c>
      <c r="B7545">
        <v>2</v>
      </c>
      <c r="C7545" t="s">
        <v>4431</v>
      </c>
      <c r="D7545" t="s">
        <v>184</v>
      </c>
      <c r="E7545">
        <v>999999</v>
      </c>
      <c r="F7545" t="s">
        <v>952</v>
      </c>
      <c r="G7545" s="784" t="s">
        <v>4431</v>
      </c>
      <c r="H7545" s="784" t="s">
        <v>4431</v>
      </c>
      <c r="I7545" s="784" t="s">
        <v>4431</v>
      </c>
    </row>
    <row r="7546" spans="1:9" hidden="1">
      <c r="A7546" t="str">
        <f>Table_wabobpsvr_AzureCalc_AzureCalcRateCard[[#This Row],[ServiceName]]&amp;Table_wabobpsvr_AzureCalc_AzureCalcRateCard[[#This Row],[Price_Level]]&amp;Table_wabobpsvr_AzureCalc_AzureCalcRateCard[[#This Row],[Region]]</f>
        <v>Media Services Encoding Data Processed - Tier 4D2</v>
      </c>
      <c r="B7546">
        <v>2</v>
      </c>
      <c r="C7546" t="s">
        <v>4431</v>
      </c>
      <c r="D7546" t="s">
        <v>183</v>
      </c>
      <c r="E7546">
        <v>999999</v>
      </c>
      <c r="F7546" t="s">
        <v>952</v>
      </c>
      <c r="G7546" s="784" t="s">
        <v>4431</v>
      </c>
      <c r="H7546" s="784" t="s">
        <v>4431</v>
      </c>
      <c r="I7546" s="784" t="s">
        <v>4431</v>
      </c>
    </row>
    <row r="7547" spans="1:9" hidden="1">
      <c r="A7547" t="str">
        <f>Table_wabobpsvr_AzureCalc_AzureCalcRateCard[[#This Row],[ServiceName]]&amp;Table_wabobpsvr_AzureCalc_AzureCalcRateCard[[#This Row],[Price_Level]]&amp;Table_wabobpsvr_AzureCalc_AzureCalcRateCard[[#This Row],[Region]]</f>
        <v>Media Services Encoding Data Processed - Tier 4MOSP3</v>
      </c>
      <c r="B7547">
        <v>3</v>
      </c>
      <c r="C7547" t="s">
        <v>4431</v>
      </c>
      <c r="D7547" t="s">
        <v>627</v>
      </c>
      <c r="E7547">
        <v>999999</v>
      </c>
      <c r="F7547" t="s">
        <v>952</v>
      </c>
      <c r="G7547" s="784" t="s">
        <v>4431</v>
      </c>
      <c r="H7547" s="784" t="s">
        <v>4431</v>
      </c>
      <c r="I7547" s="784" t="s">
        <v>4431</v>
      </c>
    </row>
    <row r="7548" spans="1:9" hidden="1">
      <c r="A7548" t="str">
        <f>Table_wabobpsvr_AzureCalc_AzureCalcRateCard[[#This Row],[ServiceName]]&amp;Table_wabobpsvr_AzureCalc_AzureCalcRateCard[[#This Row],[Price_Level]]&amp;Table_wabobpsvr_AzureCalc_AzureCalcRateCard[[#This Row],[Region]]</f>
        <v>Media Services Encoding Data Processed - Tier 4A3</v>
      </c>
      <c r="B7548">
        <v>3</v>
      </c>
      <c r="C7548" t="s">
        <v>4431</v>
      </c>
      <c r="D7548" t="s">
        <v>181</v>
      </c>
      <c r="E7548">
        <v>999999</v>
      </c>
      <c r="F7548" t="s">
        <v>952</v>
      </c>
      <c r="G7548" s="784" t="s">
        <v>4431</v>
      </c>
      <c r="H7548" s="784" t="s">
        <v>4431</v>
      </c>
      <c r="I7548" s="784" t="s">
        <v>4431</v>
      </c>
    </row>
    <row r="7549" spans="1:9" hidden="1">
      <c r="A7549" t="str">
        <f>Table_wabobpsvr_AzureCalc_AzureCalcRateCard[[#This Row],[ServiceName]]&amp;Table_wabobpsvr_AzureCalc_AzureCalcRateCard[[#This Row],[Price_Level]]&amp;Table_wabobpsvr_AzureCalc_AzureCalcRateCard[[#This Row],[Region]]</f>
        <v>Media Services Encoding Data Processed - Tier 4B3</v>
      </c>
      <c r="B7549">
        <v>3</v>
      </c>
      <c r="C7549" t="s">
        <v>4431</v>
      </c>
      <c r="D7549" t="s">
        <v>182</v>
      </c>
      <c r="E7549">
        <v>999999</v>
      </c>
      <c r="F7549" t="s">
        <v>952</v>
      </c>
      <c r="G7549" s="784" t="s">
        <v>4431</v>
      </c>
      <c r="H7549" s="784" t="s">
        <v>4431</v>
      </c>
      <c r="I7549" s="784" t="s">
        <v>4431</v>
      </c>
    </row>
    <row r="7550" spans="1:9" hidden="1">
      <c r="A7550" t="str">
        <f>Table_wabobpsvr_AzureCalc_AzureCalcRateCard[[#This Row],[ServiceName]]&amp;Table_wabobpsvr_AzureCalc_AzureCalcRateCard[[#This Row],[Price_Level]]&amp;Table_wabobpsvr_AzureCalc_AzureCalcRateCard[[#This Row],[Region]]</f>
        <v>Media Services Encoding Data Processed - Tier 4C3</v>
      </c>
      <c r="B7550">
        <v>3</v>
      </c>
      <c r="C7550" t="s">
        <v>4431</v>
      </c>
      <c r="D7550" t="s">
        <v>184</v>
      </c>
      <c r="E7550">
        <v>999999</v>
      </c>
      <c r="F7550" t="s">
        <v>952</v>
      </c>
      <c r="G7550" s="784" t="s">
        <v>4431</v>
      </c>
      <c r="H7550" s="784" t="s">
        <v>4431</v>
      </c>
      <c r="I7550" s="784" t="s">
        <v>4431</v>
      </c>
    </row>
    <row r="7551" spans="1:9" hidden="1">
      <c r="A7551" t="str">
        <f>Table_wabobpsvr_AzureCalc_AzureCalcRateCard[[#This Row],[ServiceName]]&amp;Table_wabobpsvr_AzureCalc_AzureCalcRateCard[[#This Row],[Price_Level]]&amp;Table_wabobpsvr_AzureCalc_AzureCalcRateCard[[#This Row],[Region]]</f>
        <v>Media Services Encoding Data Processed - Tier 4D3</v>
      </c>
      <c r="B7551">
        <v>3</v>
      </c>
      <c r="C7551" t="s">
        <v>4431</v>
      </c>
      <c r="D7551" t="s">
        <v>183</v>
      </c>
      <c r="E7551">
        <v>999999</v>
      </c>
      <c r="F7551" t="s">
        <v>952</v>
      </c>
      <c r="G7551" s="784" t="s">
        <v>4431</v>
      </c>
      <c r="H7551" s="784" t="s">
        <v>4431</v>
      </c>
      <c r="I7551" s="784" t="s">
        <v>4431</v>
      </c>
    </row>
    <row r="7552" spans="1:9">
      <c r="A7552" t="str">
        <f>Table_wabobpsvr_AzureCalc_AzureCalcRateCard[[#This Row],[ServiceName]]&amp;Table_wabobpsvr_AzureCalc_AzureCalcRateCard[[#This Row],[Price_Level]]&amp;Table_wabobpsvr_AzureCalc_AzureCalcRateCard[[#This Row],[Region]]</f>
        <v>Site Recovery Additional storage for VM replicated to AzureB</v>
      </c>
      <c r="C7552" t="s">
        <v>785</v>
      </c>
      <c r="D7552" t="s">
        <v>182</v>
      </c>
      <c r="E7552">
        <v>9.8000000000000004E-2</v>
      </c>
      <c r="F7552" t="s">
        <v>1041</v>
      </c>
      <c r="G7552" s="784" t="s">
        <v>2705</v>
      </c>
      <c r="H7552" s="784" t="s">
        <v>2706</v>
      </c>
      <c r="I7552" s="784" t="s">
        <v>5152</v>
      </c>
    </row>
    <row r="7553" spans="1:9">
      <c r="A7553" t="str">
        <f>Table_wabobpsvr_AzureCalc_AzureCalcRateCard[[#This Row],[ServiceName]]&amp;Table_wabobpsvr_AzureCalc_AzureCalcRateCard[[#This Row],[Price_Level]]&amp;Table_wabobpsvr_AzureCalc_AzureCalcRateCard[[#This Row],[Region]]</f>
        <v>Site Recovery Additional storage for VM replicated to AzureC</v>
      </c>
      <c r="C7553" t="s">
        <v>785</v>
      </c>
      <c r="D7553" t="s">
        <v>184</v>
      </c>
      <c r="E7553">
        <v>9.4E-2</v>
      </c>
      <c r="F7553" t="s">
        <v>1041</v>
      </c>
      <c r="G7553" s="784" t="s">
        <v>2705</v>
      </c>
      <c r="H7553" s="784" t="s">
        <v>2706</v>
      </c>
      <c r="I7553" s="784" t="s">
        <v>5152</v>
      </c>
    </row>
    <row r="7554" spans="1:9">
      <c r="A7554" t="str">
        <f>Table_wabobpsvr_AzureCalc_AzureCalcRateCard[[#This Row],[ServiceName]]&amp;Table_wabobpsvr_AzureCalc_AzureCalcRateCard[[#This Row],[Price_Level]]&amp;Table_wabobpsvr_AzureCalc_AzureCalcRateCard[[#This Row],[Region]]</f>
        <v>Site Recovery Additional storage for VM replicated to AzureD</v>
      </c>
      <c r="C7554" t="s">
        <v>785</v>
      </c>
      <c r="D7554" t="s">
        <v>183</v>
      </c>
      <c r="E7554">
        <v>0.09</v>
      </c>
      <c r="F7554" t="s">
        <v>1041</v>
      </c>
      <c r="G7554" s="784" t="s">
        <v>2705</v>
      </c>
      <c r="H7554" s="784" t="s">
        <v>2706</v>
      </c>
      <c r="I7554" s="784" t="s">
        <v>5152</v>
      </c>
    </row>
    <row r="7555" spans="1:9">
      <c r="A7555" t="str">
        <f>Table_wabobpsvr_AzureCalc_AzureCalcRateCard[[#This Row],[ServiceName]]&amp;Table_wabobpsvr_AzureCalc_AzureCalcRateCard[[#This Row],[Price_Level]]&amp;Table_wabobpsvr_AzureCalc_AzureCalcRateCard[[#This Row],[Region]]</f>
        <v>Site Recovery VM replicated to AzureMOSP</v>
      </c>
      <c r="C7555" t="s">
        <v>1033</v>
      </c>
      <c r="D7555" t="s">
        <v>627</v>
      </c>
      <c r="E7555">
        <v>54</v>
      </c>
      <c r="F7555" t="s">
        <v>1035</v>
      </c>
      <c r="G7555" s="784" t="s">
        <v>4431</v>
      </c>
      <c r="H7555" s="784" t="s">
        <v>4431</v>
      </c>
      <c r="I7555" s="784" t="s">
        <v>6028</v>
      </c>
    </row>
    <row r="7556" spans="1:9" hidden="1">
      <c r="A7556" t="str">
        <f>Table_wabobpsvr_AzureCalc_AzureCalcRateCard[[#This Row],[ServiceName]]&amp;Table_wabobpsvr_AzureCalc_AzureCalcRateCard[[#This Row],[Price_Level]]&amp;Table_wabobpsvr_AzureCalc_AzureCalcRateCard[[#This Row],[Region]]</f>
        <v>Mobile Services StandardD2</v>
      </c>
      <c r="B7556">
        <v>2</v>
      </c>
      <c r="C7556" t="s">
        <v>4431</v>
      </c>
      <c r="D7556" t="s">
        <v>183</v>
      </c>
      <c r="E7556">
        <v>999999</v>
      </c>
      <c r="F7556" t="s">
        <v>778</v>
      </c>
      <c r="G7556" s="784" t="s">
        <v>4431</v>
      </c>
      <c r="H7556" s="784" t="s">
        <v>4431</v>
      </c>
      <c r="I7556" s="784" t="s">
        <v>4431</v>
      </c>
    </row>
    <row r="7557" spans="1:9" hidden="1">
      <c r="A7557" t="str">
        <f>Table_wabobpsvr_AzureCalc_AzureCalcRateCard[[#This Row],[ServiceName]]&amp;Table_wabobpsvr_AzureCalc_AzureCalcRateCard[[#This Row],[Price_Level]]&amp;Table_wabobpsvr_AzureCalc_AzureCalcRateCard[[#This Row],[Region]]</f>
        <v>Zone Redundant Storage Standard IO - Block Blob - Tier 2MOSP</v>
      </c>
      <c r="C7557" t="s">
        <v>785</v>
      </c>
      <c r="D7557" t="s">
        <v>627</v>
      </c>
      <c r="E7557">
        <v>2.9499999999999998E-2</v>
      </c>
      <c r="F7557" t="s">
        <v>1028</v>
      </c>
      <c r="G7557" s="784" t="s">
        <v>4431</v>
      </c>
      <c r="H7557" s="784" t="s">
        <v>4431</v>
      </c>
      <c r="I7557" s="784" t="s">
        <v>5148</v>
      </c>
    </row>
    <row r="7558" spans="1:9" hidden="1">
      <c r="A7558" t="str">
        <f>Table_wabobpsvr_AzureCalc_AzureCalcRateCard[[#This Row],[ServiceName]]&amp;Table_wabobpsvr_AzureCalc_AzureCalcRateCard[[#This Row],[Price_Level]]&amp;Table_wabobpsvr_AzureCalc_AzureCalcRateCard[[#This Row],[Region]]</f>
        <v>Zone Redundant Storage Standard IO - Block Blob - Tier 2A</v>
      </c>
      <c r="C7558" t="s">
        <v>785</v>
      </c>
      <c r="D7558" t="s">
        <v>181</v>
      </c>
      <c r="E7558">
        <v>2.8000000000000001E-2</v>
      </c>
      <c r="F7558" t="s">
        <v>1028</v>
      </c>
      <c r="G7558" s="784" t="s">
        <v>2699</v>
      </c>
      <c r="H7558" s="784" t="s">
        <v>2700</v>
      </c>
      <c r="I7558" s="784" t="s">
        <v>5148</v>
      </c>
    </row>
    <row r="7559" spans="1:9" hidden="1">
      <c r="A7559" t="str">
        <f>Table_wabobpsvr_AzureCalc_AzureCalcRateCard[[#This Row],[ServiceName]]&amp;Table_wabobpsvr_AzureCalc_AzureCalcRateCard[[#This Row],[Price_Level]]&amp;Table_wabobpsvr_AzureCalc_AzureCalcRateCard[[#This Row],[Region]]</f>
        <v>Zone Redundant Storage Standard IO - Block Blob - Tier 2B</v>
      </c>
      <c r="C7559" t="s">
        <v>785</v>
      </c>
      <c r="D7559" t="s">
        <v>182</v>
      </c>
      <c r="E7559">
        <v>2.8000000000000001E-2</v>
      </c>
      <c r="F7559" t="s">
        <v>1028</v>
      </c>
      <c r="G7559" s="784" t="s">
        <v>2699</v>
      </c>
      <c r="H7559" s="784" t="s">
        <v>2700</v>
      </c>
      <c r="I7559" s="784" t="s">
        <v>5148</v>
      </c>
    </row>
    <row r="7560" spans="1:9" hidden="1">
      <c r="A7560" t="str">
        <f>Table_wabobpsvr_AzureCalc_AzureCalcRateCard[[#This Row],[ServiceName]]&amp;Table_wabobpsvr_AzureCalc_AzureCalcRateCard[[#This Row],[Price_Level]]&amp;Table_wabobpsvr_AzureCalc_AzureCalcRateCard[[#This Row],[Region]]</f>
        <v>Zone Redundant Storage Standard IO - Block Blob - Tier 2C</v>
      </c>
      <c r="C7560" t="s">
        <v>785</v>
      </c>
      <c r="D7560" t="s">
        <v>184</v>
      </c>
      <c r="E7560">
        <v>2.8000000000000001E-2</v>
      </c>
      <c r="F7560" t="s">
        <v>1028</v>
      </c>
      <c r="G7560" s="784" t="s">
        <v>2699</v>
      </c>
      <c r="H7560" s="784" t="s">
        <v>2700</v>
      </c>
      <c r="I7560" s="784" t="s">
        <v>5148</v>
      </c>
    </row>
    <row r="7561" spans="1:9" hidden="1">
      <c r="A7561" t="str">
        <f>Table_wabobpsvr_AzureCalc_AzureCalcRateCard[[#This Row],[ServiceName]]&amp;Table_wabobpsvr_AzureCalc_AzureCalcRateCard[[#This Row],[Price_Level]]&amp;Table_wabobpsvr_AzureCalc_AzureCalcRateCard[[#This Row],[Region]]</f>
        <v>Zone Redundant Storage Standard IO - Block Blob - Tier 2D</v>
      </c>
      <c r="C7561" t="s">
        <v>785</v>
      </c>
      <c r="D7561" t="s">
        <v>183</v>
      </c>
      <c r="E7561">
        <v>2.8000000000000001E-2</v>
      </c>
      <c r="F7561" t="s">
        <v>1028</v>
      </c>
      <c r="G7561" s="784" t="s">
        <v>2699</v>
      </c>
      <c r="H7561" s="784" t="s">
        <v>2700</v>
      </c>
      <c r="I7561" s="784" t="s">
        <v>5148</v>
      </c>
    </row>
    <row r="7562" spans="1:9" hidden="1">
      <c r="A7562" s="784" t="str">
        <f>Table_wabobpsvr_AzureCalc_AzureCalcRateCard[[#This Row],[ServiceName]]&amp;Table_wabobpsvr_AzureCalc_AzureCalcRateCard[[#This Row],[Price_Level]]&amp;Table_wabobpsvr_AzureCalc_AzureCalcRateCard[[#This Row],[Region]]</f>
        <v>Zone Redundant Storage Standard IO - Block Blob - Tier 3MOSP</v>
      </c>
      <c r="B7562" s="784"/>
      <c r="C7562" s="784" t="s">
        <v>785</v>
      </c>
      <c r="D7562" s="784" t="s">
        <v>627</v>
      </c>
      <c r="E7562" s="784">
        <v>2.9000000000000001E-2</v>
      </c>
      <c r="F7562" s="784" t="s">
        <v>1024</v>
      </c>
      <c r="G7562" s="784" t="s">
        <v>4431</v>
      </c>
      <c r="H7562" s="784" t="s">
        <v>4431</v>
      </c>
      <c r="I7562" s="784" t="s">
        <v>5148</v>
      </c>
    </row>
    <row r="7563" spans="1:9" hidden="1">
      <c r="A7563" t="str">
        <f>Table_wabobpsvr_AzureCalc_AzureCalcRateCard[[#This Row],[ServiceName]]&amp;Table_wabobpsvr_AzureCalc_AzureCalcRateCard[[#This Row],[Price_Level]]&amp;Table_wabobpsvr_AzureCalc_AzureCalcRateCard[[#This Row],[Region]]</f>
        <v>Mobile Services StandardMOSP5</v>
      </c>
      <c r="B7563">
        <v>5</v>
      </c>
      <c r="C7563" t="s">
        <v>4431</v>
      </c>
      <c r="D7563" t="s">
        <v>627</v>
      </c>
      <c r="E7563">
        <v>999999</v>
      </c>
      <c r="F7563" t="s">
        <v>778</v>
      </c>
      <c r="G7563" s="784" t="s">
        <v>4431</v>
      </c>
      <c r="H7563" s="784" t="s">
        <v>4431</v>
      </c>
      <c r="I7563" s="784" t="s">
        <v>4431</v>
      </c>
    </row>
    <row r="7564" spans="1:9" hidden="1">
      <c r="A7564" t="str">
        <f>Table_wabobpsvr_AzureCalc_AzureCalcRateCard[[#This Row],[ServiceName]]&amp;Table_wabobpsvr_AzureCalc_AzureCalcRateCard[[#This Row],[Price_Level]]&amp;Table_wabobpsvr_AzureCalc_AzureCalcRateCard[[#This Row],[Region]]</f>
        <v>Mobile Services StandardA5</v>
      </c>
      <c r="B7564">
        <v>5</v>
      </c>
      <c r="C7564" t="s">
        <v>4431</v>
      </c>
      <c r="D7564" t="s">
        <v>181</v>
      </c>
      <c r="E7564">
        <v>999999</v>
      </c>
      <c r="F7564" t="s">
        <v>778</v>
      </c>
      <c r="G7564" s="784" t="s">
        <v>4431</v>
      </c>
      <c r="H7564" s="784" t="s">
        <v>4431</v>
      </c>
      <c r="I7564" s="784" t="s">
        <v>4431</v>
      </c>
    </row>
    <row r="7565" spans="1:9" hidden="1">
      <c r="A7565" t="str">
        <f>Table_wabobpsvr_AzureCalc_AzureCalcRateCard[[#This Row],[ServiceName]]&amp;Table_wabobpsvr_AzureCalc_AzureCalcRateCard[[#This Row],[Price_Level]]&amp;Table_wabobpsvr_AzureCalc_AzureCalcRateCard[[#This Row],[Region]]</f>
        <v>Mobile Services StandardB5</v>
      </c>
      <c r="B7565">
        <v>5</v>
      </c>
      <c r="C7565" t="s">
        <v>4431</v>
      </c>
      <c r="D7565" t="s">
        <v>182</v>
      </c>
      <c r="E7565">
        <v>999999</v>
      </c>
      <c r="F7565" t="s">
        <v>778</v>
      </c>
      <c r="G7565" s="784" t="s">
        <v>4431</v>
      </c>
      <c r="H7565" s="784" t="s">
        <v>4431</v>
      </c>
      <c r="I7565" s="784" t="s">
        <v>4431</v>
      </c>
    </row>
    <row r="7566" spans="1:9" hidden="1">
      <c r="A7566" t="str">
        <f>Table_wabobpsvr_AzureCalc_AzureCalcRateCard[[#This Row],[ServiceName]]&amp;Table_wabobpsvr_AzureCalc_AzureCalcRateCard[[#This Row],[Price_Level]]&amp;Table_wabobpsvr_AzureCalc_AzureCalcRateCard[[#This Row],[Region]]</f>
        <v>Mobile Services StandardC5</v>
      </c>
      <c r="B7566">
        <v>5</v>
      </c>
      <c r="C7566" t="s">
        <v>4431</v>
      </c>
      <c r="D7566" t="s">
        <v>184</v>
      </c>
      <c r="E7566">
        <v>999999</v>
      </c>
      <c r="F7566" t="s">
        <v>778</v>
      </c>
      <c r="G7566" s="784" t="s">
        <v>4431</v>
      </c>
      <c r="H7566" s="784" t="s">
        <v>4431</v>
      </c>
      <c r="I7566" s="784" t="s">
        <v>4431</v>
      </c>
    </row>
    <row r="7567" spans="1:9" hidden="1">
      <c r="A7567" t="str">
        <f>Table_wabobpsvr_AzureCalc_AzureCalcRateCard[[#This Row],[ServiceName]]&amp;Table_wabobpsvr_AzureCalc_AzureCalcRateCard[[#This Row],[Price_Level]]&amp;Table_wabobpsvr_AzureCalc_AzureCalcRateCard[[#This Row],[Region]]</f>
        <v>Mobile Services StandardD5</v>
      </c>
      <c r="B7567">
        <v>5</v>
      </c>
      <c r="C7567" t="s">
        <v>4431</v>
      </c>
      <c r="D7567" t="s">
        <v>183</v>
      </c>
      <c r="E7567">
        <v>999999</v>
      </c>
      <c r="F7567" t="s">
        <v>778</v>
      </c>
      <c r="G7567" s="784" t="s">
        <v>4431</v>
      </c>
      <c r="H7567" s="784" t="s">
        <v>4431</v>
      </c>
      <c r="I7567" s="784" t="s">
        <v>4431</v>
      </c>
    </row>
    <row r="7568" spans="1:9" hidden="1">
      <c r="A7568" s="784" t="str">
        <f>Table_wabobpsvr_AzureCalc_AzureCalcRateCard[[#This Row],[ServiceName]]&amp;Table_wabobpsvr_AzureCalc_AzureCalcRateCard[[#This Row],[Price_Level]]&amp;Table_wabobpsvr_AzureCalc_AzureCalcRateCard[[#This Row],[Region]]</f>
        <v>Mobile Services StandardMOSP1</v>
      </c>
      <c r="B7568" s="784">
        <v>1</v>
      </c>
      <c r="C7568" s="784" t="s">
        <v>4431</v>
      </c>
      <c r="D7568" s="784" t="s">
        <v>627</v>
      </c>
      <c r="E7568" s="784">
        <v>999999</v>
      </c>
      <c r="F7568" s="784" t="s">
        <v>778</v>
      </c>
      <c r="G7568" s="784" t="s">
        <v>4431</v>
      </c>
      <c r="H7568" s="784" t="s">
        <v>4431</v>
      </c>
      <c r="I7568" s="784" t="s">
        <v>4431</v>
      </c>
    </row>
    <row r="7569" spans="1:9" hidden="1">
      <c r="A7569" t="str">
        <f>Table_wabobpsvr_AzureCalc_AzureCalcRateCard[[#This Row],[ServiceName]]&amp;Table_wabobpsvr_AzureCalc_AzureCalcRateCard[[#This Row],[Price_Level]]&amp;Table_wabobpsvr_AzureCalc_AzureCalcRateCard[[#This Row],[Region]]</f>
        <v>Mobile Services StandardA1</v>
      </c>
      <c r="B7569">
        <v>1</v>
      </c>
      <c r="C7569" t="s">
        <v>4431</v>
      </c>
      <c r="D7569" t="s">
        <v>181</v>
      </c>
      <c r="E7569">
        <v>999999</v>
      </c>
      <c r="F7569" t="s">
        <v>778</v>
      </c>
      <c r="G7569" s="784" t="s">
        <v>4431</v>
      </c>
      <c r="H7569" s="784" t="s">
        <v>4431</v>
      </c>
      <c r="I7569" s="784" t="s">
        <v>4431</v>
      </c>
    </row>
    <row r="7570" spans="1:9" hidden="1">
      <c r="A7570" s="784" t="str">
        <f>Table_wabobpsvr_AzureCalc_AzureCalcRateCard[[#This Row],[ServiceName]]&amp;Table_wabobpsvr_AzureCalc_AzureCalcRateCard[[#This Row],[Price_Level]]&amp;Table_wabobpsvr_AzureCalc_AzureCalcRateCard[[#This Row],[Region]]</f>
        <v>Mobile Services StandardB1</v>
      </c>
      <c r="B7570" s="784">
        <v>1</v>
      </c>
      <c r="C7570" s="784" t="s">
        <v>4431</v>
      </c>
      <c r="D7570" s="784" t="s">
        <v>182</v>
      </c>
      <c r="E7570" s="784">
        <v>999999</v>
      </c>
      <c r="F7570" s="784" t="s">
        <v>778</v>
      </c>
      <c r="G7570" s="784" t="s">
        <v>4431</v>
      </c>
      <c r="H7570" s="784" t="s">
        <v>4431</v>
      </c>
      <c r="I7570" s="784" t="s">
        <v>4431</v>
      </c>
    </row>
    <row r="7571" spans="1:9" hidden="1">
      <c r="A7571" s="784" t="str">
        <f>Table_wabobpsvr_AzureCalc_AzureCalcRateCard[[#This Row],[ServiceName]]&amp;Table_wabobpsvr_AzureCalc_AzureCalcRateCard[[#This Row],[Price_Level]]&amp;Table_wabobpsvr_AzureCalc_AzureCalcRateCard[[#This Row],[Region]]</f>
        <v>Mobile Services StandardC1</v>
      </c>
      <c r="B7571" s="784">
        <v>1</v>
      </c>
      <c r="C7571" s="784" t="s">
        <v>4431</v>
      </c>
      <c r="D7571" s="784" t="s">
        <v>184</v>
      </c>
      <c r="E7571" s="784">
        <v>999999</v>
      </c>
      <c r="F7571" s="784" t="s">
        <v>778</v>
      </c>
      <c r="G7571" s="784" t="s">
        <v>4431</v>
      </c>
      <c r="H7571" s="784" t="s">
        <v>4431</v>
      </c>
      <c r="I7571" s="784" t="s">
        <v>4431</v>
      </c>
    </row>
    <row r="7572" spans="1:9" hidden="1">
      <c r="A7572" s="784" t="str">
        <f>Table_wabobpsvr_AzureCalc_AzureCalcRateCard[[#This Row],[ServiceName]]&amp;Table_wabobpsvr_AzureCalc_AzureCalcRateCard[[#This Row],[Price_Level]]&amp;Table_wabobpsvr_AzureCalc_AzureCalcRateCard[[#This Row],[Region]]</f>
        <v>Mobile Services StandardD1</v>
      </c>
      <c r="B7572" s="784">
        <v>1</v>
      </c>
      <c r="C7572" s="784" t="s">
        <v>4431</v>
      </c>
      <c r="D7572" s="784" t="s">
        <v>183</v>
      </c>
      <c r="E7572" s="784">
        <v>999999</v>
      </c>
      <c r="F7572" s="784" t="s">
        <v>778</v>
      </c>
      <c r="G7572" s="784" t="s">
        <v>4431</v>
      </c>
      <c r="H7572" s="784" t="s">
        <v>4431</v>
      </c>
      <c r="I7572" s="784" t="s">
        <v>4431</v>
      </c>
    </row>
    <row r="7573" spans="1:9" hidden="1">
      <c r="A7573" t="str">
        <f>Table_wabobpsvr_AzureCalc_AzureCalcRateCard[[#This Row],[ServiceName]]&amp;Table_wabobpsvr_AzureCalc_AzureCalcRateCard[[#This Row],[Price_Level]]&amp;Table_wabobpsvr_AzureCalc_AzureCalcRateCard[[#This Row],[Region]]</f>
        <v>Mobile Services StandardMOSP8</v>
      </c>
      <c r="B7573">
        <v>8</v>
      </c>
      <c r="C7573" t="s">
        <v>4431</v>
      </c>
      <c r="D7573" t="s">
        <v>627</v>
      </c>
      <c r="E7573">
        <v>999999</v>
      </c>
      <c r="F7573" t="s">
        <v>778</v>
      </c>
      <c r="G7573" s="784" t="s">
        <v>4431</v>
      </c>
      <c r="H7573" s="784" t="s">
        <v>4431</v>
      </c>
      <c r="I7573" s="784" t="s">
        <v>4431</v>
      </c>
    </row>
    <row r="7574" spans="1:9" hidden="1">
      <c r="A7574" s="784" t="str">
        <f>Table_wabobpsvr_AzureCalc_AzureCalcRateCard[[#This Row],[ServiceName]]&amp;Table_wabobpsvr_AzureCalc_AzureCalcRateCard[[#This Row],[Price_Level]]&amp;Table_wabobpsvr_AzureCalc_AzureCalcRateCard[[#This Row],[Region]]</f>
        <v>Mobile Services StandardA8</v>
      </c>
      <c r="B7574" s="784">
        <v>8</v>
      </c>
      <c r="C7574" s="784" t="s">
        <v>4431</v>
      </c>
      <c r="D7574" s="784" t="s">
        <v>181</v>
      </c>
      <c r="E7574" s="784">
        <v>999999</v>
      </c>
      <c r="F7574" s="784" t="s">
        <v>778</v>
      </c>
      <c r="G7574" s="784" t="s">
        <v>4431</v>
      </c>
      <c r="H7574" s="784" t="s">
        <v>4431</v>
      </c>
      <c r="I7574" s="784" t="s">
        <v>4431</v>
      </c>
    </row>
    <row r="7575" spans="1:9" hidden="1">
      <c r="A7575" t="str">
        <f>Table_wabobpsvr_AzureCalc_AzureCalcRateCard[[#This Row],[ServiceName]]&amp;Table_wabobpsvr_AzureCalc_AzureCalcRateCard[[#This Row],[Price_Level]]&amp;Table_wabobpsvr_AzureCalc_AzureCalcRateCard[[#This Row],[Region]]</f>
        <v>Mobile Services StandardB8</v>
      </c>
      <c r="B7575">
        <v>8</v>
      </c>
      <c r="C7575" t="s">
        <v>4431</v>
      </c>
      <c r="D7575" t="s">
        <v>182</v>
      </c>
      <c r="E7575">
        <v>999999</v>
      </c>
      <c r="F7575" t="s">
        <v>778</v>
      </c>
      <c r="G7575" s="784" t="s">
        <v>4431</v>
      </c>
      <c r="H7575" s="784" t="s">
        <v>4431</v>
      </c>
      <c r="I7575" s="784" t="s">
        <v>4431</v>
      </c>
    </row>
    <row r="7576" spans="1:9" hidden="1">
      <c r="A7576" s="784" t="str">
        <f>Table_wabobpsvr_AzureCalc_AzureCalcRateCard[[#This Row],[ServiceName]]&amp;Table_wabobpsvr_AzureCalc_AzureCalcRateCard[[#This Row],[Price_Level]]&amp;Table_wabobpsvr_AzureCalc_AzureCalcRateCard[[#This Row],[Region]]</f>
        <v>Mobile Services StandardC8</v>
      </c>
      <c r="B7576" s="784">
        <v>8</v>
      </c>
      <c r="C7576" s="784" t="s">
        <v>4431</v>
      </c>
      <c r="D7576" s="784" t="s">
        <v>184</v>
      </c>
      <c r="E7576" s="784">
        <v>999999</v>
      </c>
      <c r="F7576" s="784" t="s">
        <v>778</v>
      </c>
      <c r="G7576" s="784" t="s">
        <v>4431</v>
      </c>
      <c r="H7576" s="784" t="s">
        <v>4431</v>
      </c>
      <c r="I7576" s="784" t="s">
        <v>4431</v>
      </c>
    </row>
    <row r="7577" spans="1:9" hidden="1">
      <c r="A7577" t="str">
        <f>Table_wabobpsvr_AzureCalc_AzureCalcRateCard[[#This Row],[ServiceName]]&amp;Table_wabobpsvr_AzureCalc_AzureCalcRateCard[[#This Row],[Price_Level]]&amp;Table_wabobpsvr_AzureCalc_AzureCalcRateCard[[#This Row],[Region]]</f>
        <v>Mobile Services StandardD8</v>
      </c>
      <c r="B7577">
        <v>8</v>
      </c>
      <c r="C7577" t="s">
        <v>4431</v>
      </c>
      <c r="D7577" t="s">
        <v>183</v>
      </c>
      <c r="E7577">
        <v>999999</v>
      </c>
      <c r="F7577" t="s">
        <v>778</v>
      </c>
      <c r="G7577" s="784" t="s">
        <v>4431</v>
      </c>
      <c r="H7577" s="784" t="s">
        <v>4431</v>
      </c>
      <c r="I7577" s="784" t="s">
        <v>4431</v>
      </c>
    </row>
    <row r="7578" spans="1:9" hidden="1">
      <c r="A7578" t="str">
        <f>Table_wabobpsvr_AzureCalc_AzureCalcRateCard[[#This Row],[ServiceName]]&amp;Table_wabobpsvr_AzureCalc_AzureCalcRateCard[[#This Row],[Price_Level]]&amp;Table_wabobpsvr_AzureCalc_AzureCalcRateCard[[#This Row],[Region]]</f>
        <v>Mobile Services StandardMOSP9</v>
      </c>
      <c r="B7578">
        <v>9</v>
      </c>
      <c r="C7578" t="s">
        <v>4431</v>
      </c>
      <c r="D7578" t="s">
        <v>627</v>
      </c>
      <c r="E7578">
        <v>999999</v>
      </c>
      <c r="F7578" t="s">
        <v>778</v>
      </c>
      <c r="G7578" s="784" t="s">
        <v>4431</v>
      </c>
      <c r="H7578" s="784" t="s">
        <v>4431</v>
      </c>
      <c r="I7578" s="784" t="s">
        <v>4431</v>
      </c>
    </row>
    <row r="7579" spans="1:9" hidden="1">
      <c r="A7579" t="str">
        <f>Table_wabobpsvr_AzureCalc_AzureCalcRateCard[[#This Row],[ServiceName]]&amp;Table_wabobpsvr_AzureCalc_AzureCalcRateCard[[#This Row],[Price_Level]]&amp;Table_wabobpsvr_AzureCalc_AzureCalcRateCard[[#This Row],[Region]]</f>
        <v>Mobile Services StandardA9</v>
      </c>
      <c r="B7579">
        <v>9</v>
      </c>
      <c r="C7579" t="s">
        <v>4431</v>
      </c>
      <c r="D7579" t="s">
        <v>181</v>
      </c>
      <c r="E7579">
        <v>999999</v>
      </c>
      <c r="F7579" t="s">
        <v>778</v>
      </c>
      <c r="G7579" s="784" t="s">
        <v>4431</v>
      </c>
      <c r="H7579" s="784" t="s">
        <v>4431</v>
      </c>
      <c r="I7579" s="784" t="s">
        <v>4431</v>
      </c>
    </row>
    <row r="7580" spans="1:9" hidden="1">
      <c r="A7580" t="str">
        <f>Table_wabobpsvr_AzureCalc_AzureCalcRateCard[[#This Row],[ServiceName]]&amp;Table_wabobpsvr_AzureCalc_AzureCalcRateCard[[#This Row],[Price_Level]]&amp;Table_wabobpsvr_AzureCalc_AzureCalcRateCard[[#This Row],[Region]]</f>
        <v>Mobile Services StandardB9</v>
      </c>
      <c r="B7580">
        <v>9</v>
      </c>
      <c r="C7580" t="s">
        <v>4431</v>
      </c>
      <c r="D7580" t="s">
        <v>182</v>
      </c>
      <c r="E7580">
        <v>999999</v>
      </c>
      <c r="F7580" t="s">
        <v>778</v>
      </c>
      <c r="G7580" s="784" t="s">
        <v>4431</v>
      </c>
      <c r="H7580" s="784" t="s">
        <v>4431</v>
      </c>
      <c r="I7580" s="784" t="s">
        <v>4431</v>
      </c>
    </row>
    <row r="7581" spans="1:9" hidden="1">
      <c r="A7581" t="str">
        <f>Table_wabobpsvr_AzureCalc_AzureCalcRateCard[[#This Row],[ServiceName]]&amp;Table_wabobpsvr_AzureCalc_AzureCalcRateCard[[#This Row],[Price_Level]]&amp;Table_wabobpsvr_AzureCalc_AzureCalcRateCard[[#This Row],[Region]]</f>
        <v>Mobile Services StandardC9</v>
      </c>
      <c r="B7581">
        <v>9</v>
      </c>
      <c r="C7581" t="s">
        <v>4431</v>
      </c>
      <c r="D7581" t="s">
        <v>184</v>
      </c>
      <c r="E7581">
        <v>999999</v>
      </c>
      <c r="F7581" t="s">
        <v>778</v>
      </c>
      <c r="G7581" s="784" t="s">
        <v>4431</v>
      </c>
      <c r="H7581" s="784" t="s">
        <v>4431</v>
      </c>
      <c r="I7581" s="784" t="s">
        <v>4431</v>
      </c>
    </row>
    <row r="7582" spans="1:9" hidden="1">
      <c r="A7582" t="str">
        <f>Table_wabobpsvr_AzureCalc_AzureCalcRateCard[[#This Row],[ServiceName]]&amp;Table_wabobpsvr_AzureCalc_AzureCalcRateCard[[#This Row],[Price_Level]]&amp;Table_wabobpsvr_AzureCalc_AzureCalcRateCard[[#This Row],[Region]]</f>
        <v>Mobile Services StandardD9</v>
      </c>
      <c r="B7582">
        <v>9</v>
      </c>
      <c r="C7582" t="s">
        <v>4431</v>
      </c>
      <c r="D7582" t="s">
        <v>183</v>
      </c>
      <c r="E7582">
        <v>999999</v>
      </c>
      <c r="F7582" t="s">
        <v>778</v>
      </c>
      <c r="G7582" s="784" t="s">
        <v>4431</v>
      </c>
      <c r="H7582" s="784" t="s">
        <v>4431</v>
      </c>
      <c r="I7582" s="784" t="s">
        <v>4431</v>
      </c>
    </row>
    <row r="7583" spans="1:9" hidden="1">
      <c r="A7583" t="str">
        <f>Table_wabobpsvr_AzureCalc_AzureCalcRateCard[[#This Row],[ServiceName]]&amp;Table_wabobpsvr_AzureCalc_AzureCalcRateCard[[#This Row],[Price_Level]]&amp;Table_wabobpsvr_AzureCalc_AzureCalcRateCard[[#This Row],[Region]]</f>
        <v>Mobile Services StandardMOSP11</v>
      </c>
      <c r="B7583">
        <v>11</v>
      </c>
      <c r="C7583" t="s">
        <v>4431</v>
      </c>
      <c r="D7583" t="s">
        <v>627</v>
      </c>
      <c r="E7583">
        <v>999999</v>
      </c>
      <c r="F7583" t="s">
        <v>778</v>
      </c>
      <c r="G7583" s="784" t="s">
        <v>4431</v>
      </c>
      <c r="H7583" s="784" t="s">
        <v>4431</v>
      </c>
      <c r="I7583" s="784" t="s">
        <v>4431</v>
      </c>
    </row>
    <row r="7584" spans="1:9" hidden="1">
      <c r="A7584" t="str">
        <f>Table_wabobpsvr_AzureCalc_AzureCalcRateCard[[#This Row],[ServiceName]]&amp;Table_wabobpsvr_AzureCalc_AzureCalcRateCard[[#This Row],[Price_Level]]&amp;Table_wabobpsvr_AzureCalc_AzureCalcRateCard[[#This Row],[Region]]</f>
        <v>Mobile Services StandardA11</v>
      </c>
      <c r="B7584">
        <v>11</v>
      </c>
      <c r="C7584" t="s">
        <v>4431</v>
      </c>
      <c r="D7584" t="s">
        <v>181</v>
      </c>
      <c r="E7584">
        <v>999999</v>
      </c>
      <c r="F7584" t="s">
        <v>778</v>
      </c>
      <c r="G7584" s="784" t="s">
        <v>4431</v>
      </c>
      <c r="H7584" s="784" t="s">
        <v>4431</v>
      </c>
      <c r="I7584" s="784" t="s">
        <v>4431</v>
      </c>
    </row>
    <row r="7585" spans="1:9" hidden="1">
      <c r="A7585" t="str">
        <f>Table_wabobpsvr_AzureCalc_AzureCalcRateCard[[#This Row],[ServiceName]]&amp;Table_wabobpsvr_AzureCalc_AzureCalcRateCard[[#This Row],[Price_Level]]&amp;Table_wabobpsvr_AzureCalc_AzureCalcRateCard[[#This Row],[Region]]</f>
        <v>Mobile Services StandardB11</v>
      </c>
      <c r="B7585">
        <v>11</v>
      </c>
      <c r="C7585" t="s">
        <v>4431</v>
      </c>
      <c r="D7585" t="s">
        <v>182</v>
      </c>
      <c r="E7585">
        <v>999999</v>
      </c>
      <c r="F7585" t="s">
        <v>778</v>
      </c>
      <c r="G7585" s="784" t="s">
        <v>4431</v>
      </c>
      <c r="H7585" s="784" t="s">
        <v>4431</v>
      </c>
      <c r="I7585" s="784" t="s">
        <v>4431</v>
      </c>
    </row>
    <row r="7586" spans="1:9" hidden="1">
      <c r="A7586" t="str">
        <f>Table_wabobpsvr_AzureCalc_AzureCalcRateCard[[#This Row],[ServiceName]]&amp;Table_wabobpsvr_AzureCalc_AzureCalcRateCard[[#This Row],[Price_Level]]&amp;Table_wabobpsvr_AzureCalc_AzureCalcRateCard[[#This Row],[Region]]</f>
        <v>Mobile Services StandardC11</v>
      </c>
      <c r="B7586">
        <v>11</v>
      </c>
      <c r="C7586" t="s">
        <v>4431</v>
      </c>
      <c r="D7586" t="s">
        <v>184</v>
      </c>
      <c r="E7586">
        <v>999999</v>
      </c>
      <c r="F7586" t="s">
        <v>778</v>
      </c>
      <c r="G7586" s="784" t="s">
        <v>4431</v>
      </c>
      <c r="H7586" s="784" t="s">
        <v>4431</v>
      </c>
      <c r="I7586" s="784" t="s">
        <v>4431</v>
      </c>
    </row>
    <row r="7587" spans="1:9" hidden="1">
      <c r="A7587" t="str">
        <f>Table_wabobpsvr_AzureCalc_AzureCalcRateCard[[#This Row],[ServiceName]]&amp;Table_wabobpsvr_AzureCalc_AzureCalcRateCard[[#This Row],[Price_Level]]&amp;Table_wabobpsvr_AzureCalc_AzureCalcRateCard[[#This Row],[Region]]</f>
        <v>Mobile Services StandardD11</v>
      </c>
      <c r="B7587">
        <v>11</v>
      </c>
      <c r="C7587" t="s">
        <v>4431</v>
      </c>
      <c r="D7587" t="s">
        <v>183</v>
      </c>
      <c r="E7587">
        <v>999999</v>
      </c>
      <c r="F7587" t="s">
        <v>778</v>
      </c>
      <c r="G7587" s="784" t="s">
        <v>4431</v>
      </c>
      <c r="H7587" s="784" t="s">
        <v>4431</v>
      </c>
      <c r="I7587" s="784" t="s">
        <v>4431</v>
      </c>
    </row>
    <row r="7588" spans="1:9" hidden="1">
      <c r="A7588" t="str">
        <f>Table_wabobpsvr_AzureCalc_AzureCalcRateCard[[#This Row],[ServiceName]]&amp;Table_wabobpsvr_AzureCalc_AzureCalcRateCard[[#This Row],[Price_Level]]&amp;Table_wabobpsvr_AzureCalc_AzureCalcRateCard[[#This Row],[Region]]</f>
        <v>Mobile Services StandardMOSP12</v>
      </c>
      <c r="B7588">
        <v>12</v>
      </c>
      <c r="C7588" t="s">
        <v>4431</v>
      </c>
      <c r="D7588" t="s">
        <v>627</v>
      </c>
      <c r="E7588">
        <v>999999</v>
      </c>
      <c r="F7588" t="s">
        <v>778</v>
      </c>
      <c r="G7588" s="784" t="s">
        <v>4431</v>
      </c>
      <c r="H7588" s="784" t="s">
        <v>4431</v>
      </c>
      <c r="I7588" s="784" t="s">
        <v>4431</v>
      </c>
    </row>
    <row r="7589" spans="1:9" hidden="1">
      <c r="A7589" t="str">
        <f>Table_wabobpsvr_AzureCalc_AzureCalcRateCard[[#This Row],[ServiceName]]&amp;Table_wabobpsvr_AzureCalc_AzureCalcRateCard[[#This Row],[Price_Level]]&amp;Table_wabobpsvr_AzureCalc_AzureCalcRateCard[[#This Row],[Region]]</f>
        <v>Mobile Services StandardA12</v>
      </c>
      <c r="B7589">
        <v>12</v>
      </c>
      <c r="C7589" t="s">
        <v>4431</v>
      </c>
      <c r="D7589" t="s">
        <v>181</v>
      </c>
      <c r="E7589">
        <v>999999</v>
      </c>
      <c r="F7589" t="s">
        <v>778</v>
      </c>
      <c r="G7589" s="784" t="s">
        <v>4431</v>
      </c>
      <c r="H7589" s="784" t="s">
        <v>4431</v>
      </c>
      <c r="I7589" s="784" t="s">
        <v>4431</v>
      </c>
    </row>
    <row r="7590" spans="1:9" hidden="1">
      <c r="A7590" t="str">
        <f>Table_wabobpsvr_AzureCalc_AzureCalcRateCard[[#This Row],[ServiceName]]&amp;Table_wabobpsvr_AzureCalc_AzureCalcRateCard[[#This Row],[Price_Level]]&amp;Table_wabobpsvr_AzureCalc_AzureCalcRateCard[[#This Row],[Region]]</f>
        <v>Mobile Services StandardB12</v>
      </c>
      <c r="B7590">
        <v>12</v>
      </c>
      <c r="C7590" t="s">
        <v>4431</v>
      </c>
      <c r="D7590" t="s">
        <v>182</v>
      </c>
      <c r="E7590">
        <v>999999</v>
      </c>
      <c r="F7590" t="s">
        <v>778</v>
      </c>
      <c r="G7590" s="784" t="s">
        <v>4431</v>
      </c>
      <c r="H7590" s="784" t="s">
        <v>4431</v>
      </c>
      <c r="I7590" s="784" t="s">
        <v>4431</v>
      </c>
    </row>
    <row r="7591" spans="1:9" hidden="1">
      <c r="A7591" t="str">
        <f>Table_wabobpsvr_AzureCalc_AzureCalcRateCard[[#This Row],[ServiceName]]&amp;Table_wabobpsvr_AzureCalc_AzureCalcRateCard[[#This Row],[Price_Level]]&amp;Table_wabobpsvr_AzureCalc_AzureCalcRateCard[[#This Row],[Region]]</f>
        <v>Mobile Services StandardC12</v>
      </c>
      <c r="B7591">
        <v>12</v>
      </c>
      <c r="C7591" t="s">
        <v>4431</v>
      </c>
      <c r="D7591" t="s">
        <v>184</v>
      </c>
      <c r="E7591">
        <v>999999</v>
      </c>
      <c r="F7591" t="s">
        <v>778</v>
      </c>
      <c r="G7591" s="784" t="s">
        <v>4431</v>
      </c>
      <c r="H7591" s="784" t="s">
        <v>4431</v>
      </c>
      <c r="I7591" s="784" t="s">
        <v>4431</v>
      </c>
    </row>
    <row r="7592" spans="1:9" hidden="1">
      <c r="A7592" t="str">
        <f>Table_wabobpsvr_AzureCalc_AzureCalcRateCard[[#This Row],[ServiceName]]&amp;Table_wabobpsvr_AzureCalc_AzureCalcRateCard[[#This Row],[Price_Level]]&amp;Table_wabobpsvr_AzureCalc_AzureCalcRateCard[[#This Row],[Region]]</f>
        <v>Mobile Services StandardD12</v>
      </c>
      <c r="B7592">
        <v>12</v>
      </c>
      <c r="C7592" t="s">
        <v>4431</v>
      </c>
      <c r="D7592" t="s">
        <v>183</v>
      </c>
      <c r="E7592">
        <v>999999</v>
      </c>
      <c r="F7592" t="s">
        <v>778</v>
      </c>
      <c r="G7592" s="784" t="s">
        <v>4431</v>
      </c>
      <c r="H7592" s="784" t="s">
        <v>4431</v>
      </c>
      <c r="I7592" s="784" t="s">
        <v>4431</v>
      </c>
    </row>
    <row r="7593" spans="1:9" hidden="1">
      <c r="A7593" t="str">
        <f>Table_wabobpsvr_AzureCalc_AzureCalcRateCard[[#This Row],[ServiceName]]&amp;Table_wabobpsvr_AzureCalc_AzureCalcRateCard[[#This Row],[Price_Level]]&amp;Table_wabobpsvr_AzureCalc_AzureCalcRateCard[[#This Row],[Region]]</f>
        <v>Mobile Services StandardMOSP13</v>
      </c>
      <c r="B7593">
        <v>13</v>
      </c>
      <c r="C7593" t="s">
        <v>4431</v>
      </c>
      <c r="D7593" t="s">
        <v>627</v>
      </c>
      <c r="E7593">
        <v>999999</v>
      </c>
      <c r="F7593" t="s">
        <v>778</v>
      </c>
      <c r="G7593" s="784" t="s">
        <v>4431</v>
      </c>
      <c r="H7593" s="784" t="s">
        <v>4431</v>
      </c>
      <c r="I7593" s="784" t="s">
        <v>4431</v>
      </c>
    </row>
    <row r="7594" spans="1:9" hidden="1">
      <c r="A7594" t="str">
        <f>Table_wabobpsvr_AzureCalc_AzureCalcRateCard[[#This Row],[ServiceName]]&amp;Table_wabobpsvr_AzureCalc_AzureCalcRateCard[[#This Row],[Price_Level]]&amp;Table_wabobpsvr_AzureCalc_AzureCalcRateCard[[#This Row],[Region]]</f>
        <v>Mobile Services StandardA13</v>
      </c>
      <c r="B7594">
        <v>13</v>
      </c>
      <c r="C7594" t="s">
        <v>4431</v>
      </c>
      <c r="D7594" t="s">
        <v>181</v>
      </c>
      <c r="E7594">
        <v>999999</v>
      </c>
      <c r="F7594" t="s">
        <v>778</v>
      </c>
      <c r="G7594" s="784" t="s">
        <v>4431</v>
      </c>
      <c r="H7594" s="784" t="s">
        <v>4431</v>
      </c>
      <c r="I7594" s="784" t="s">
        <v>4431</v>
      </c>
    </row>
    <row r="7595" spans="1:9" hidden="1">
      <c r="A7595" t="str">
        <f>Table_wabobpsvr_AzureCalc_AzureCalcRateCard[[#This Row],[ServiceName]]&amp;Table_wabobpsvr_AzureCalc_AzureCalcRateCard[[#This Row],[Price_Level]]&amp;Table_wabobpsvr_AzureCalc_AzureCalcRateCard[[#This Row],[Region]]</f>
        <v>Mobile Services StandardB13</v>
      </c>
      <c r="B7595">
        <v>13</v>
      </c>
      <c r="C7595" t="s">
        <v>4431</v>
      </c>
      <c r="D7595" t="s">
        <v>182</v>
      </c>
      <c r="E7595">
        <v>999999</v>
      </c>
      <c r="F7595" t="s">
        <v>778</v>
      </c>
      <c r="G7595" s="784" t="s">
        <v>4431</v>
      </c>
      <c r="H7595" s="784" t="s">
        <v>4431</v>
      </c>
      <c r="I7595" s="784" t="s">
        <v>4431</v>
      </c>
    </row>
    <row r="7596" spans="1:9" hidden="1">
      <c r="A7596" t="str">
        <f>Table_wabobpsvr_AzureCalc_AzureCalcRateCard[[#This Row],[ServiceName]]&amp;Table_wabobpsvr_AzureCalc_AzureCalcRateCard[[#This Row],[Price_Level]]&amp;Table_wabobpsvr_AzureCalc_AzureCalcRateCard[[#This Row],[Region]]</f>
        <v>Mobile Services StandardC13</v>
      </c>
      <c r="B7596">
        <v>13</v>
      </c>
      <c r="C7596" t="s">
        <v>4431</v>
      </c>
      <c r="D7596" t="s">
        <v>184</v>
      </c>
      <c r="E7596">
        <v>999999</v>
      </c>
      <c r="F7596" t="s">
        <v>778</v>
      </c>
      <c r="G7596" s="784" t="s">
        <v>4431</v>
      </c>
      <c r="H7596" s="784" t="s">
        <v>4431</v>
      </c>
      <c r="I7596" s="784" t="s">
        <v>4431</v>
      </c>
    </row>
    <row r="7597" spans="1:9" hidden="1">
      <c r="A7597" t="str">
        <f>Table_wabobpsvr_AzureCalc_AzureCalcRateCard[[#This Row],[ServiceName]]&amp;Table_wabobpsvr_AzureCalc_AzureCalcRateCard[[#This Row],[Price_Level]]&amp;Table_wabobpsvr_AzureCalc_AzureCalcRateCard[[#This Row],[Region]]</f>
        <v>Mobile Services StandardD13</v>
      </c>
      <c r="B7597">
        <v>13</v>
      </c>
      <c r="C7597" t="s">
        <v>4431</v>
      </c>
      <c r="D7597" t="s">
        <v>183</v>
      </c>
      <c r="E7597">
        <v>999999</v>
      </c>
      <c r="F7597" t="s">
        <v>778</v>
      </c>
      <c r="G7597" s="784" t="s">
        <v>4431</v>
      </c>
      <c r="H7597" s="784" t="s">
        <v>4431</v>
      </c>
      <c r="I7597" s="784" t="s">
        <v>4431</v>
      </c>
    </row>
    <row r="7598" spans="1:9" hidden="1">
      <c r="A7598" t="str">
        <f>Table_wabobpsvr_AzureCalc_AzureCalcRateCard[[#This Row],[ServiceName]]&amp;Table_wabobpsvr_AzureCalc_AzureCalcRateCard[[#This Row],[Price_Level]]&amp;Table_wabobpsvr_AzureCalc_AzureCalcRateCard[[#This Row],[Region]]</f>
        <v>HDInsightMOSP3</v>
      </c>
      <c r="B7598">
        <v>3</v>
      </c>
      <c r="C7598" t="s">
        <v>4431</v>
      </c>
      <c r="D7598" t="s">
        <v>627</v>
      </c>
      <c r="E7598">
        <v>999999</v>
      </c>
      <c r="F7598" t="s">
        <v>148</v>
      </c>
      <c r="G7598" s="784" t="s">
        <v>4431</v>
      </c>
      <c r="H7598" s="784" t="s">
        <v>4431</v>
      </c>
      <c r="I7598" s="784" t="s">
        <v>4431</v>
      </c>
    </row>
    <row r="7599" spans="1:9" hidden="1">
      <c r="A7599" t="str">
        <f>Table_wabobpsvr_AzureCalc_AzureCalcRateCard[[#This Row],[ServiceName]]&amp;Table_wabobpsvr_AzureCalc_AzureCalcRateCard[[#This Row],[Price_Level]]&amp;Table_wabobpsvr_AzureCalc_AzureCalcRateCard[[#This Row],[Region]]</f>
        <v>HDInsightA3</v>
      </c>
      <c r="B7599">
        <v>3</v>
      </c>
      <c r="C7599" t="s">
        <v>4431</v>
      </c>
      <c r="D7599" t="s">
        <v>181</v>
      </c>
      <c r="E7599">
        <v>999999</v>
      </c>
      <c r="F7599" t="s">
        <v>148</v>
      </c>
      <c r="G7599" s="784" t="s">
        <v>4431</v>
      </c>
      <c r="H7599" s="784" t="s">
        <v>4431</v>
      </c>
      <c r="I7599" s="784" t="s">
        <v>4431</v>
      </c>
    </row>
    <row r="7600" spans="1:9" hidden="1">
      <c r="A7600" t="str">
        <f>Table_wabobpsvr_AzureCalc_AzureCalcRateCard[[#This Row],[ServiceName]]&amp;Table_wabobpsvr_AzureCalc_AzureCalcRateCard[[#This Row],[Price_Level]]&amp;Table_wabobpsvr_AzureCalc_AzureCalcRateCard[[#This Row],[Region]]</f>
        <v>HDInsightB3</v>
      </c>
      <c r="B7600">
        <v>3</v>
      </c>
      <c r="C7600" t="s">
        <v>4431</v>
      </c>
      <c r="D7600" t="s">
        <v>182</v>
      </c>
      <c r="E7600">
        <v>999999</v>
      </c>
      <c r="F7600" t="s">
        <v>148</v>
      </c>
      <c r="G7600" s="784" t="s">
        <v>4431</v>
      </c>
      <c r="H7600" s="784" t="s">
        <v>4431</v>
      </c>
      <c r="I7600" s="784" t="s">
        <v>4431</v>
      </c>
    </row>
    <row r="7601" spans="1:9" hidden="1">
      <c r="A7601" t="str">
        <f>Table_wabobpsvr_AzureCalc_AzureCalcRateCard[[#This Row],[ServiceName]]&amp;Table_wabobpsvr_AzureCalc_AzureCalcRateCard[[#This Row],[Price_Level]]&amp;Table_wabobpsvr_AzureCalc_AzureCalcRateCard[[#This Row],[Region]]</f>
        <v>HDInsightC3</v>
      </c>
      <c r="B7601">
        <v>3</v>
      </c>
      <c r="C7601" t="s">
        <v>4431</v>
      </c>
      <c r="D7601" t="s">
        <v>184</v>
      </c>
      <c r="E7601">
        <v>999999</v>
      </c>
      <c r="F7601" t="s">
        <v>148</v>
      </c>
      <c r="G7601" s="784" t="s">
        <v>4431</v>
      </c>
      <c r="H7601" s="784" t="s">
        <v>4431</v>
      </c>
      <c r="I7601" s="784" t="s">
        <v>4431</v>
      </c>
    </row>
    <row r="7602" spans="1:9" hidden="1">
      <c r="A7602" t="str">
        <f>Table_wabobpsvr_AzureCalc_AzureCalcRateCard[[#This Row],[ServiceName]]&amp;Table_wabobpsvr_AzureCalc_AzureCalcRateCard[[#This Row],[Price_Level]]&amp;Table_wabobpsvr_AzureCalc_AzureCalcRateCard[[#This Row],[Region]]</f>
        <v>HDInsightD3</v>
      </c>
      <c r="B7602">
        <v>3</v>
      </c>
      <c r="C7602" t="s">
        <v>4431</v>
      </c>
      <c r="D7602" t="s">
        <v>183</v>
      </c>
      <c r="E7602">
        <v>999999</v>
      </c>
      <c r="F7602" t="s">
        <v>148</v>
      </c>
      <c r="G7602" s="784" t="s">
        <v>4431</v>
      </c>
      <c r="H7602" s="784" t="s">
        <v>4431</v>
      </c>
      <c r="I7602" s="784" t="s">
        <v>4431</v>
      </c>
    </row>
    <row r="7603" spans="1:9" hidden="1">
      <c r="A7603" t="str">
        <f>Table_wabobpsvr_AzureCalc_AzureCalcRateCard[[#This Row],[ServiceName]]&amp;Table_wabobpsvr_AzureCalc_AzureCalcRateCard[[#This Row],[Price_Level]]&amp;Table_wabobpsvr_AzureCalc_AzureCalcRateCard[[#This Row],[Region]]</f>
        <v>HDInsightMOSP2</v>
      </c>
      <c r="B7603">
        <v>2</v>
      </c>
      <c r="C7603" t="s">
        <v>4431</v>
      </c>
      <c r="D7603" t="s">
        <v>627</v>
      </c>
      <c r="E7603">
        <v>999999</v>
      </c>
      <c r="F7603" t="s">
        <v>148</v>
      </c>
      <c r="G7603" s="784" t="s">
        <v>4431</v>
      </c>
      <c r="H7603" s="784" t="s">
        <v>4431</v>
      </c>
      <c r="I7603" s="784" t="s">
        <v>4431</v>
      </c>
    </row>
    <row r="7604" spans="1:9" hidden="1">
      <c r="A7604" t="str">
        <f>Table_wabobpsvr_AzureCalc_AzureCalcRateCard[[#This Row],[ServiceName]]&amp;Table_wabobpsvr_AzureCalc_AzureCalcRateCard[[#This Row],[Price_Level]]&amp;Table_wabobpsvr_AzureCalc_AzureCalcRateCard[[#This Row],[Region]]</f>
        <v>HDInsightA2</v>
      </c>
      <c r="B7604">
        <v>2</v>
      </c>
      <c r="C7604" t="s">
        <v>4431</v>
      </c>
      <c r="D7604" t="s">
        <v>181</v>
      </c>
      <c r="E7604">
        <v>999999</v>
      </c>
      <c r="F7604" t="s">
        <v>148</v>
      </c>
      <c r="G7604" s="784" t="s">
        <v>4431</v>
      </c>
      <c r="H7604" s="784" t="s">
        <v>4431</v>
      </c>
      <c r="I7604" s="784" t="s">
        <v>4431</v>
      </c>
    </row>
    <row r="7605" spans="1:9" hidden="1">
      <c r="A7605" t="str">
        <f>Table_wabobpsvr_AzureCalc_AzureCalcRateCard[[#This Row],[ServiceName]]&amp;Table_wabobpsvr_AzureCalc_AzureCalcRateCard[[#This Row],[Price_Level]]&amp;Table_wabobpsvr_AzureCalc_AzureCalcRateCard[[#This Row],[Region]]</f>
        <v>HDInsightB2</v>
      </c>
      <c r="B7605">
        <v>2</v>
      </c>
      <c r="C7605" t="s">
        <v>4431</v>
      </c>
      <c r="D7605" t="s">
        <v>182</v>
      </c>
      <c r="E7605">
        <v>999999</v>
      </c>
      <c r="F7605" t="s">
        <v>148</v>
      </c>
      <c r="G7605" s="784" t="s">
        <v>4431</v>
      </c>
      <c r="H7605" s="784" t="s">
        <v>4431</v>
      </c>
      <c r="I7605" s="784" t="s">
        <v>4431</v>
      </c>
    </row>
    <row r="7606" spans="1:9" hidden="1">
      <c r="A7606" t="str">
        <f>Table_wabobpsvr_AzureCalc_AzureCalcRateCard[[#This Row],[ServiceName]]&amp;Table_wabobpsvr_AzureCalc_AzureCalcRateCard[[#This Row],[Price_Level]]&amp;Table_wabobpsvr_AzureCalc_AzureCalcRateCard[[#This Row],[Region]]</f>
        <v>HDInsightC2</v>
      </c>
      <c r="B7606">
        <v>2</v>
      </c>
      <c r="C7606" t="s">
        <v>4431</v>
      </c>
      <c r="D7606" t="s">
        <v>184</v>
      </c>
      <c r="E7606">
        <v>999999</v>
      </c>
      <c r="F7606" t="s">
        <v>148</v>
      </c>
      <c r="G7606" s="784" t="s">
        <v>4431</v>
      </c>
      <c r="H7606" s="784" t="s">
        <v>4431</v>
      </c>
      <c r="I7606" s="784" t="s">
        <v>4431</v>
      </c>
    </row>
    <row r="7607" spans="1:9" hidden="1">
      <c r="A7607" t="str">
        <f>Table_wabobpsvr_AzureCalc_AzureCalcRateCard[[#This Row],[ServiceName]]&amp;Table_wabobpsvr_AzureCalc_AzureCalcRateCard[[#This Row],[Price_Level]]&amp;Table_wabobpsvr_AzureCalc_AzureCalcRateCard[[#This Row],[Region]]</f>
        <v>HDInsightD2</v>
      </c>
      <c r="B7607">
        <v>2</v>
      </c>
      <c r="C7607" t="s">
        <v>4431</v>
      </c>
      <c r="D7607" t="s">
        <v>183</v>
      </c>
      <c r="E7607">
        <v>999999</v>
      </c>
      <c r="F7607" t="s">
        <v>148</v>
      </c>
      <c r="G7607" s="784" t="s">
        <v>4431</v>
      </c>
      <c r="H7607" s="784" t="s">
        <v>4431</v>
      </c>
      <c r="I7607" s="784" t="s">
        <v>4431</v>
      </c>
    </row>
    <row r="7608" spans="1:9" hidden="1">
      <c r="A7608" t="str">
        <f>Table_wabobpsvr_AzureCalc_AzureCalcRateCard[[#This Row],[ServiceName]]&amp;Table_wabobpsvr_AzureCalc_AzureCalcRateCard[[#This Row],[Price_Level]]&amp;Table_wabobpsvr_AzureCalc_AzureCalcRateCard[[#This Row],[Region]]</f>
        <v>Streaming UnitsD12</v>
      </c>
      <c r="B7608">
        <v>12</v>
      </c>
      <c r="C7608" t="s">
        <v>4431</v>
      </c>
      <c r="D7608" t="s">
        <v>183</v>
      </c>
      <c r="E7608">
        <v>999999</v>
      </c>
      <c r="F7608" t="s">
        <v>1361</v>
      </c>
      <c r="G7608" s="784" t="s">
        <v>4431</v>
      </c>
      <c r="H7608" s="784" t="s">
        <v>4431</v>
      </c>
      <c r="I7608" s="784" t="s">
        <v>4431</v>
      </c>
    </row>
    <row r="7609" spans="1:9" hidden="1">
      <c r="A7609" t="str">
        <f>Table_wabobpsvr_AzureCalc_AzureCalcRateCard[[#This Row],[ServiceName]]&amp;Table_wabobpsvr_AzureCalc_AzureCalcRateCard[[#This Row],[Price_Level]]&amp;Table_wabobpsvr_AzureCalc_AzureCalcRateCard[[#This Row],[Region]]</f>
        <v>Premium Storage - Snapshots (GB)D12</v>
      </c>
      <c r="B7609">
        <v>12</v>
      </c>
      <c r="C7609" t="s">
        <v>10</v>
      </c>
      <c r="D7609" t="s">
        <v>183</v>
      </c>
      <c r="E7609">
        <v>0.12139999999999999</v>
      </c>
      <c r="F7609" t="s">
        <v>3357</v>
      </c>
      <c r="G7609" s="784" t="s">
        <v>4783</v>
      </c>
      <c r="H7609" s="784" t="s">
        <v>4784</v>
      </c>
      <c r="I7609" s="784" t="s">
        <v>5929</v>
      </c>
    </row>
    <row r="7610" spans="1:9" hidden="1">
      <c r="A7610" t="str">
        <f>Table_wabobpsvr_AzureCalc_AzureCalcRateCard[[#This Row],[ServiceName]]&amp;Table_wabobpsvr_AzureCalc_AzureCalcRateCard[[#This Row],[Price_Level]]&amp;Table_wabobpsvr_AzureCalc_AzureCalcRateCard[[#This Row],[Region]]</f>
        <v>SQL ReportingMOSP3</v>
      </c>
      <c r="B7610">
        <v>3</v>
      </c>
      <c r="C7610" t="s">
        <v>4431</v>
      </c>
      <c r="D7610" t="s">
        <v>627</v>
      </c>
      <c r="E7610">
        <v>999999</v>
      </c>
      <c r="F7610" t="s">
        <v>69</v>
      </c>
      <c r="G7610" s="784" t="s">
        <v>4431</v>
      </c>
      <c r="H7610" s="784" t="s">
        <v>4431</v>
      </c>
      <c r="I7610" s="784" t="s">
        <v>4431</v>
      </c>
    </row>
    <row r="7611" spans="1:9" hidden="1">
      <c r="A7611" t="str">
        <f>Table_wabobpsvr_AzureCalc_AzureCalcRateCard[[#This Row],[ServiceName]]&amp;Table_wabobpsvr_AzureCalc_AzureCalcRateCard[[#This Row],[Price_Level]]&amp;Table_wabobpsvr_AzureCalc_AzureCalcRateCard[[#This Row],[Region]]</f>
        <v>SQL ReportingA3</v>
      </c>
      <c r="B7611">
        <v>3</v>
      </c>
      <c r="C7611" t="s">
        <v>4431</v>
      </c>
      <c r="D7611" t="s">
        <v>181</v>
      </c>
      <c r="E7611">
        <v>999999</v>
      </c>
      <c r="F7611" t="s">
        <v>69</v>
      </c>
      <c r="G7611" s="784" t="s">
        <v>4431</v>
      </c>
      <c r="H7611" s="784" t="s">
        <v>4431</v>
      </c>
      <c r="I7611" s="784" t="s">
        <v>4431</v>
      </c>
    </row>
    <row r="7612" spans="1:9" hidden="1">
      <c r="A7612" t="str">
        <f>Table_wabobpsvr_AzureCalc_AzureCalcRateCard[[#This Row],[ServiceName]]&amp;Table_wabobpsvr_AzureCalc_AzureCalcRateCard[[#This Row],[Price_Level]]&amp;Table_wabobpsvr_AzureCalc_AzureCalcRateCard[[#This Row],[Region]]</f>
        <v>SQL ReportingB3</v>
      </c>
      <c r="B7612">
        <v>3</v>
      </c>
      <c r="C7612" t="s">
        <v>4431</v>
      </c>
      <c r="D7612" t="s">
        <v>182</v>
      </c>
      <c r="E7612">
        <v>999999</v>
      </c>
      <c r="F7612" t="s">
        <v>69</v>
      </c>
      <c r="G7612" s="784" t="s">
        <v>4431</v>
      </c>
      <c r="H7612" s="784" t="s">
        <v>4431</v>
      </c>
      <c r="I7612" s="784" t="s">
        <v>4431</v>
      </c>
    </row>
    <row r="7613" spans="1:9" hidden="1">
      <c r="A7613" t="str">
        <f>Table_wabobpsvr_AzureCalc_AzureCalcRateCard[[#This Row],[ServiceName]]&amp;Table_wabobpsvr_AzureCalc_AzureCalcRateCard[[#This Row],[Price_Level]]&amp;Table_wabobpsvr_AzureCalc_AzureCalcRateCard[[#This Row],[Region]]</f>
        <v>SQL ReportingC3</v>
      </c>
      <c r="B7613">
        <v>3</v>
      </c>
      <c r="C7613" t="s">
        <v>4431</v>
      </c>
      <c r="D7613" t="s">
        <v>184</v>
      </c>
      <c r="E7613">
        <v>999999</v>
      </c>
      <c r="F7613" t="s">
        <v>69</v>
      </c>
      <c r="G7613" s="784" t="s">
        <v>4431</v>
      </c>
      <c r="H7613" s="784" t="s">
        <v>4431</v>
      </c>
      <c r="I7613" s="784" t="s">
        <v>4431</v>
      </c>
    </row>
    <row r="7614" spans="1:9" hidden="1">
      <c r="A7614" t="str">
        <f>Table_wabobpsvr_AzureCalc_AzureCalcRateCard[[#This Row],[ServiceName]]&amp;Table_wabobpsvr_AzureCalc_AzureCalcRateCard[[#This Row],[Price_Level]]&amp;Table_wabobpsvr_AzureCalc_AzureCalcRateCard[[#This Row],[Region]]</f>
        <v>SQL ReportingD3</v>
      </c>
      <c r="B7614">
        <v>3</v>
      </c>
      <c r="C7614" t="s">
        <v>4431</v>
      </c>
      <c r="D7614" t="s">
        <v>183</v>
      </c>
      <c r="E7614">
        <v>999999</v>
      </c>
      <c r="F7614" t="s">
        <v>69</v>
      </c>
      <c r="G7614" s="784" t="s">
        <v>4431</v>
      </c>
      <c r="H7614" s="784" t="s">
        <v>4431</v>
      </c>
      <c r="I7614" s="784" t="s">
        <v>4431</v>
      </c>
    </row>
    <row r="7615" spans="1:9" hidden="1">
      <c r="A7615" t="str">
        <f>Table_wabobpsvr_AzureCalc_AzureCalcRateCard[[#This Row],[ServiceName]]&amp;Table_wabobpsvr_AzureCalc_AzureCalcRateCard[[#This Row],[Price_Level]]&amp;Table_wabobpsvr_AzureCalc_AzureCalcRateCard[[#This Row],[Region]]</f>
        <v>SQL ReportingMOSP2</v>
      </c>
      <c r="B7615">
        <v>2</v>
      </c>
      <c r="C7615" t="s">
        <v>4431</v>
      </c>
      <c r="D7615" t="s">
        <v>627</v>
      </c>
      <c r="E7615">
        <v>999999</v>
      </c>
      <c r="F7615" t="s">
        <v>69</v>
      </c>
      <c r="G7615" s="784" t="s">
        <v>4431</v>
      </c>
      <c r="H7615" s="784" t="s">
        <v>4431</v>
      </c>
      <c r="I7615" s="784" t="s">
        <v>4431</v>
      </c>
    </row>
    <row r="7616" spans="1:9" hidden="1">
      <c r="A7616" t="str">
        <f>Table_wabobpsvr_AzureCalc_AzureCalcRateCard[[#This Row],[ServiceName]]&amp;Table_wabobpsvr_AzureCalc_AzureCalcRateCard[[#This Row],[Price_Level]]&amp;Table_wabobpsvr_AzureCalc_AzureCalcRateCard[[#This Row],[Region]]</f>
        <v>SQL ReportingA2</v>
      </c>
      <c r="B7616">
        <v>2</v>
      </c>
      <c r="C7616" t="s">
        <v>4431</v>
      </c>
      <c r="D7616" t="s">
        <v>181</v>
      </c>
      <c r="E7616">
        <v>999999</v>
      </c>
      <c r="F7616" t="s">
        <v>69</v>
      </c>
      <c r="G7616" s="784" t="s">
        <v>4431</v>
      </c>
      <c r="H7616" s="784" t="s">
        <v>4431</v>
      </c>
      <c r="I7616" s="784" t="s">
        <v>4431</v>
      </c>
    </row>
    <row r="7617" spans="1:9" hidden="1">
      <c r="A7617" t="str">
        <f>Table_wabobpsvr_AzureCalc_AzureCalcRateCard[[#This Row],[ServiceName]]&amp;Table_wabobpsvr_AzureCalc_AzureCalcRateCard[[#This Row],[Price_Level]]&amp;Table_wabobpsvr_AzureCalc_AzureCalcRateCard[[#This Row],[Region]]</f>
        <v>SQL ReportingB2</v>
      </c>
      <c r="B7617">
        <v>2</v>
      </c>
      <c r="C7617" t="s">
        <v>4431</v>
      </c>
      <c r="D7617" t="s">
        <v>182</v>
      </c>
      <c r="E7617">
        <v>999999</v>
      </c>
      <c r="F7617" t="s">
        <v>69</v>
      </c>
      <c r="G7617" s="784" t="s">
        <v>4431</v>
      </c>
      <c r="H7617" s="784" t="s">
        <v>4431</v>
      </c>
      <c r="I7617" s="784" t="s">
        <v>4431</v>
      </c>
    </row>
    <row r="7618" spans="1:9" hidden="1">
      <c r="A7618" t="str">
        <f>Table_wabobpsvr_AzureCalc_AzureCalcRateCard[[#This Row],[ServiceName]]&amp;Table_wabobpsvr_AzureCalc_AzureCalcRateCard[[#This Row],[Price_Level]]&amp;Table_wabobpsvr_AzureCalc_AzureCalcRateCard[[#This Row],[Region]]</f>
        <v>SQL ReportingC2</v>
      </c>
      <c r="B7618">
        <v>2</v>
      </c>
      <c r="C7618" t="s">
        <v>4431</v>
      </c>
      <c r="D7618" t="s">
        <v>184</v>
      </c>
      <c r="E7618">
        <v>999999</v>
      </c>
      <c r="F7618" t="s">
        <v>69</v>
      </c>
      <c r="G7618" s="784" t="s">
        <v>4431</v>
      </c>
      <c r="H7618" s="784" t="s">
        <v>4431</v>
      </c>
      <c r="I7618" s="784" t="s">
        <v>4431</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2MOSP14</v>
      </c>
      <c r="B7619">
        <v>14</v>
      </c>
      <c r="C7619" t="s">
        <v>785</v>
      </c>
      <c r="D7619" t="s">
        <v>627</v>
      </c>
      <c r="E7619">
        <v>999999</v>
      </c>
      <c r="F7619" t="s">
        <v>930</v>
      </c>
      <c r="G7619" s="784" t="s">
        <v>4431</v>
      </c>
      <c r="H7619" s="784" t="s">
        <v>4431</v>
      </c>
      <c r="I7619" s="784" t="s">
        <v>5160</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2A14</v>
      </c>
      <c r="B7620">
        <v>14</v>
      </c>
      <c r="C7620" t="s">
        <v>785</v>
      </c>
      <c r="D7620" t="s">
        <v>181</v>
      </c>
      <c r="E7620">
        <v>5.6250000000000001E-2</v>
      </c>
      <c r="F7620" t="s">
        <v>930</v>
      </c>
      <c r="G7620" s="784" t="s">
        <v>2709</v>
      </c>
      <c r="H7620" s="784" t="s">
        <v>2710</v>
      </c>
      <c r="I7620" s="784" t="s">
        <v>5160</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2B14</v>
      </c>
      <c r="B7621">
        <v>14</v>
      </c>
      <c r="C7621" t="s">
        <v>785</v>
      </c>
      <c r="D7621" t="s">
        <v>182</v>
      </c>
      <c r="E7621">
        <v>5.6250000000000001E-2</v>
      </c>
      <c r="F7621" t="s">
        <v>930</v>
      </c>
      <c r="G7621" s="784" t="s">
        <v>2709</v>
      </c>
      <c r="H7621" s="784" t="s">
        <v>2710</v>
      </c>
      <c r="I7621" s="784" t="s">
        <v>5160</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2C14</v>
      </c>
      <c r="B7622">
        <v>14</v>
      </c>
      <c r="C7622" t="s">
        <v>785</v>
      </c>
      <c r="D7622" t="s">
        <v>184</v>
      </c>
      <c r="E7622">
        <v>5.6250000000000001E-2</v>
      </c>
      <c r="F7622" t="s">
        <v>930</v>
      </c>
      <c r="G7622" s="784" t="s">
        <v>2709</v>
      </c>
      <c r="H7622" s="784" t="s">
        <v>2710</v>
      </c>
      <c r="I7622" s="784" t="s">
        <v>5160</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2D14</v>
      </c>
      <c r="B7623">
        <v>14</v>
      </c>
      <c r="C7623" t="s">
        <v>785</v>
      </c>
      <c r="D7623" t="s">
        <v>183</v>
      </c>
      <c r="E7623">
        <v>5.6250000000000001E-2</v>
      </c>
      <c r="F7623" t="s">
        <v>930</v>
      </c>
      <c r="G7623" s="784" t="s">
        <v>2709</v>
      </c>
      <c r="H7623" s="784" t="s">
        <v>2710</v>
      </c>
      <c r="I7623" s="784" t="s">
        <v>5160</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3MOSP14</v>
      </c>
      <c r="B7624">
        <v>14</v>
      </c>
      <c r="C7624" t="s">
        <v>785</v>
      </c>
      <c r="D7624" t="s">
        <v>627</v>
      </c>
      <c r="E7624">
        <v>999999</v>
      </c>
      <c r="F7624" t="s">
        <v>931</v>
      </c>
      <c r="G7624" s="784" t="s">
        <v>4431</v>
      </c>
      <c r="H7624" s="784" t="s">
        <v>4431</v>
      </c>
      <c r="I7624" s="784" t="s">
        <v>5160</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3A14</v>
      </c>
      <c r="B7625">
        <v>14</v>
      </c>
      <c r="C7625" t="s">
        <v>785</v>
      </c>
      <c r="D7625" t="s">
        <v>181</v>
      </c>
      <c r="E7625">
        <v>5.6250000000000001E-2</v>
      </c>
      <c r="F7625" t="s">
        <v>931</v>
      </c>
      <c r="G7625" s="784" t="s">
        <v>2709</v>
      </c>
      <c r="H7625" s="784" t="s">
        <v>2710</v>
      </c>
      <c r="I7625" s="784" t="s">
        <v>5160</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3B14</v>
      </c>
      <c r="B7626">
        <v>14</v>
      </c>
      <c r="C7626" t="s">
        <v>785</v>
      </c>
      <c r="D7626" t="s">
        <v>182</v>
      </c>
      <c r="E7626">
        <v>5.6250000000000001E-2</v>
      </c>
      <c r="F7626" t="s">
        <v>931</v>
      </c>
      <c r="G7626" s="784" t="s">
        <v>2709</v>
      </c>
      <c r="H7626" s="784" t="s">
        <v>2710</v>
      </c>
      <c r="I7626" s="784" t="s">
        <v>5160</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3C14</v>
      </c>
      <c r="B7627">
        <v>14</v>
      </c>
      <c r="C7627" t="s">
        <v>785</v>
      </c>
      <c r="D7627" t="s">
        <v>184</v>
      </c>
      <c r="E7627">
        <v>5.6250000000000001E-2</v>
      </c>
      <c r="F7627" t="s">
        <v>931</v>
      </c>
      <c r="G7627" s="784" t="s">
        <v>2709</v>
      </c>
      <c r="H7627" s="784" t="s">
        <v>2710</v>
      </c>
      <c r="I7627" s="784" t="s">
        <v>5160</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3D14</v>
      </c>
      <c r="B7628">
        <v>14</v>
      </c>
      <c r="C7628" t="s">
        <v>785</v>
      </c>
      <c r="D7628" t="s">
        <v>183</v>
      </c>
      <c r="E7628">
        <v>5.6250000000000001E-2</v>
      </c>
      <c r="F7628" t="s">
        <v>931</v>
      </c>
      <c r="G7628" s="784" t="s">
        <v>2709</v>
      </c>
      <c r="H7628" s="784" t="s">
        <v>2710</v>
      </c>
      <c r="I7628" s="784" t="s">
        <v>5160</v>
      </c>
    </row>
    <row r="7629" spans="1:9" hidden="1">
      <c r="A7629" s="784" t="str">
        <f>Table_wabobpsvr_AzureCalc_AzureCalcRateCard[[#This Row],[ServiceName]]&amp;Table_wabobpsvr_AzureCalc_AzureCalcRateCard[[#This Row],[Price_Level]]&amp;Table_wabobpsvr_AzureCalc_AzureCalcRateCard[[#This Row],[Region]]</f>
        <v>Locally Redundant Storage Standard IO - Table/Queue - Tier 4MOSP14</v>
      </c>
      <c r="B7629" s="784">
        <v>14</v>
      </c>
      <c r="C7629" s="784" t="s">
        <v>785</v>
      </c>
      <c r="D7629" s="784" t="s">
        <v>627</v>
      </c>
      <c r="E7629" s="784">
        <v>999999</v>
      </c>
      <c r="F7629" s="784" t="s">
        <v>932</v>
      </c>
      <c r="G7629" s="784" t="s">
        <v>4431</v>
      </c>
      <c r="H7629" s="784" t="s">
        <v>4431</v>
      </c>
      <c r="I7629" s="784" t="s">
        <v>5160</v>
      </c>
    </row>
    <row r="7630" spans="1:9" hidden="1">
      <c r="A7630" t="str">
        <f>Table_wabobpsvr_AzureCalc_AzureCalcRateCard[[#This Row],[ServiceName]]&amp;Table_wabobpsvr_AzureCalc_AzureCalcRateCard[[#This Row],[Price_Level]]&amp;Table_wabobpsvr_AzureCalc_AzureCalcRateCard[[#This Row],[Region]]</f>
        <v>Locally Redundant Storage Standard IO - Table/Queue - Tier 4A14</v>
      </c>
      <c r="B7630">
        <v>14</v>
      </c>
      <c r="C7630" t="s">
        <v>785</v>
      </c>
      <c r="D7630" t="s">
        <v>181</v>
      </c>
      <c r="E7630">
        <v>5.6250000000000001E-2</v>
      </c>
      <c r="F7630" t="s">
        <v>932</v>
      </c>
      <c r="G7630" s="784" t="s">
        <v>2709</v>
      </c>
      <c r="H7630" s="784" t="s">
        <v>2710</v>
      </c>
      <c r="I7630" s="784" t="s">
        <v>5160</v>
      </c>
    </row>
    <row r="7631" spans="1:9" hidden="1">
      <c r="A7631" t="str">
        <f>Table_wabobpsvr_AzureCalc_AzureCalcRateCard[[#This Row],[ServiceName]]&amp;Table_wabobpsvr_AzureCalc_AzureCalcRateCard[[#This Row],[Price_Level]]&amp;Table_wabobpsvr_AzureCalc_AzureCalcRateCard[[#This Row],[Region]]</f>
        <v>Locally Redundant Storage Standard IO - Table/Queue - Tier 4B14</v>
      </c>
      <c r="B7631">
        <v>14</v>
      </c>
      <c r="C7631" t="s">
        <v>785</v>
      </c>
      <c r="D7631" t="s">
        <v>182</v>
      </c>
      <c r="E7631">
        <v>5.6250000000000001E-2</v>
      </c>
      <c r="F7631" t="s">
        <v>932</v>
      </c>
      <c r="G7631" s="784" t="s">
        <v>2709</v>
      </c>
      <c r="H7631" s="784" t="s">
        <v>2710</v>
      </c>
      <c r="I7631" s="784" t="s">
        <v>5160</v>
      </c>
    </row>
    <row r="7632" spans="1:9" hidden="1">
      <c r="A7632" t="str">
        <f>Table_wabobpsvr_AzureCalc_AzureCalcRateCard[[#This Row],[ServiceName]]&amp;Table_wabobpsvr_AzureCalc_AzureCalcRateCard[[#This Row],[Price_Level]]&amp;Table_wabobpsvr_AzureCalc_AzureCalcRateCard[[#This Row],[Region]]</f>
        <v>Locally Redundant Storage Standard IO - Table/Queue - Tier 4C14</v>
      </c>
      <c r="B7632">
        <v>14</v>
      </c>
      <c r="C7632" t="s">
        <v>785</v>
      </c>
      <c r="D7632" t="s">
        <v>184</v>
      </c>
      <c r="E7632">
        <v>5.6250000000000001E-2</v>
      </c>
      <c r="F7632" t="s">
        <v>932</v>
      </c>
      <c r="G7632" s="784" t="s">
        <v>2709</v>
      </c>
      <c r="H7632" s="784" t="s">
        <v>2710</v>
      </c>
      <c r="I7632" s="784" t="s">
        <v>5160</v>
      </c>
    </row>
    <row r="7633" spans="1:9" hidden="1">
      <c r="A7633" t="str">
        <f>Table_wabobpsvr_AzureCalc_AzureCalcRateCard[[#This Row],[ServiceName]]&amp;Table_wabobpsvr_AzureCalc_AzureCalcRateCard[[#This Row],[Price_Level]]&amp;Table_wabobpsvr_AzureCalc_AzureCalcRateCard[[#This Row],[Region]]</f>
        <v>Locally Redundant Storage Standard IO - Table/Queue - Tier 4D14</v>
      </c>
      <c r="B7633">
        <v>14</v>
      </c>
      <c r="C7633" t="s">
        <v>785</v>
      </c>
      <c r="D7633" t="s">
        <v>183</v>
      </c>
      <c r="E7633">
        <v>5.6250000000000001E-2</v>
      </c>
      <c r="F7633" t="s">
        <v>932</v>
      </c>
      <c r="G7633" s="784" t="s">
        <v>2709</v>
      </c>
      <c r="H7633" s="784" t="s">
        <v>2710</v>
      </c>
      <c r="I7633" s="784" t="s">
        <v>5160</v>
      </c>
    </row>
    <row r="7634" spans="1:9" hidden="1">
      <c r="A7634" t="str">
        <f>Table_wabobpsvr_AzureCalc_AzureCalcRateCard[[#This Row],[ServiceName]]&amp;Table_wabobpsvr_AzureCalc_AzureCalcRateCard[[#This Row],[Price_Level]]&amp;Table_wabobpsvr_AzureCalc_AzureCalcRateCard[[#This Row],[Region]]</f>
        <v>Locally Redundant Storage Standard IO - Table/Queue - Tier 5MOSP14</v>
      </c>
      <c r="B7634">
        <v>14</v>
      </c>
      <c r="C7634" t="s">
        <v>785</v>
      </c>
      <c r="D7634" t="s">
        <v>627</v>
      </c>
      <c r="E7634">
        <v>999999</v>
      </c>
      <c r="F7634" t="s">
        <v>933</v>
      </c>
      <c r="G7634" s="784" t="s">
        <v>4431</v>
      </c>
      <c r="H7634" s="784" t="s">
        <v>4431</v>
      </c>
      <c r="I7634" s="784" t="s">
        <v>5160</v>
      </c>
    </row>
    <row r="7635" spans="1:9" hidden="1">
      <c r="A7635" t="str">
        <f>Table_wabobpsvr_AzureCalc_AzureCalcRateCard[[#This Row],[ServiceName]]&amp;Table_wabobpsvr_AzureCalc_AzureCalcRateCard[[#This Row],[Price_Level]]&amp;Table_wabobpsvr_AzureCalc_AzureCalcRateCard[[#This Row],[Region]]</f>
        <v>Locally Redundant Storage Standard IO - Table/Queue - Tier 5A14</v>
      </c>
      <c r="B7635">
        <v>14</v>
      </c>
      <c r="C7635" t="s">
        <v>785</v>
      </c>
      <c r="D7635" t="s">
        <v>181</v>
      </c>
      <c r="E7635">
        <v>5.6250000000000001E-2</v>
      </c>
      <c r="F7635" t="s">
        <v>933</v>
      </c>
      <c r="G7635" s="784" t="s">
        <v>2709</v>
      </c>
      <c r="H7635" s="784" t="s">
        <v>2710</v>
      </c>
      <c r="I7635" s="784" t="s">
        <v>5160</v>
      </c>
    </row>
    <row r="7636" spans="1:9" hidden="1">
      <c r="A7636" t="str">
        <f>Table_wabobpsvr_AzureCalc_AzureCalcRateCard[[#This Row],[ServiceName]]&amp;Table_wabobpsvr_AzureCalc_AzureCalcRateCard[[#This Row],[Price_Level]]&amp;Table_wabobpsvr_AzureCalc_AzureCalcRateCard[[#This Row],[Region]]</f>
        <v>Locally Redundant Storage Standard IO - Table/Queue - Tier 5B14</v>
      </c>
      <c r="B7636">
        <v>14</v>
      </c>
      <c r="C7636" t="s">
        <v>785</v>
      </c>
      <c r="D7636" t="s">
        <v>182</v>
      </c>
      <c r="E7636">
        <v>5.6250000000000001E-2</v>
      </c>
      <c r="F7636" t="s">
        <v>933</v>
      </c>
      <c r="G7636" s="784" t="s">
        <v>2709</v>
      </c>
      <c r="H7636" s="784" t="s">
        <v>2710</v>
      </c>
      <c r="I7636" s="784" t="s">
        <v>5160</v>
      </c>
    </row>
    <row r="7637" spans="1:9" hidden="1">
      <c r="A7637" t="str">
        <f>Table_wabobpsvr_AzureCalc_AzureCalcRateCard[[#This Row],[ServiceName]]&amp;Table_wabobpsvr_AzureCalc_AzureCalcRateCard[[#This Row],[Price_Level]]&amp;Table_wabobpsvr_AzureCalc_AzureCalcRateCard[[#This Row],[Region]]</f>
        <v>Locally Redundant Storage Standard IO - Table/Queue - Tier 5C14</v>
      </c>
      <c r="B7637">
        <v>14</v>
      </c>
      <c r="C7637" t="s">
        <v>785</v>
      </c>
      <c r="D7637" t="s">
        <v>184</v>
      </c>
      <c r="E7637">
        <v>5.6250000000000001E-2</v>
      </c>
      <c r="F7637" t="s">
        <v>933</v>
      </c>
      <c r="G7637" s="784" t="s">
        <v>2709</v>
      </c>
      <c r="H7637" s="784" t="s">
        <v>2710</v>
      </c>
      <c r="I7637" s="784" t="s">
        <v>5160</v>
      </c>
    </row>
    <row r="7638" spans="1:9" hidden="1">
      <c r="A7638" t="str">
        <f>Table_wabobpsvr_AzureCalc_AzureCalcRateCard[[#This Row],[ServiceName]]&amp;Table_wabobpsvr_AzureCalc_AzureCalcRateCard[[#This Row],[Price_Level]]&amp;Table_wabobpsvr_AzureCalc_AzureCalcRateCard[[#This Row],[Region]]</f>
        <v>Locally Redundant Storage Standard IO - Table/Queue - Tier 5D14</v>
      </c>
      <c r="B7638">
        <v>14</v>
      </c>
      <c r="C7638" t="s">
        <v>785</v>
      </c>
      <c r="D7638" t="s">
        <v>183</v>
      </c>
      <c r="E7638">
        <v>5.6250000000000001E-2</v>
      </c>
      <c r="F7638" t="s">
        <v>933</v>
      </c>
      <c r="G7638" s="784" t="s">
        <v>2709</v>
      </c>
      <c r="H7638" s="784" t="s">
        <v>2710</v>
      </c>
      <c r="I7638" s="784" t="s">
        <v>5160</v>
      </c>
    </row>
    <row r="7639" spans="1:9" hidden="1">
      <c r="A7639" t="str">
        <f>Table_wabobpsvr_AzureCalc_AzureCalcRateCard[[#This Row],[ServiceName]]&amp;Table_wabobpsvr_AzureCalc_AzureCalcRateCard[[#This Row],[Price_Level]]&amp;Table_wabobpsvr_AzureCalc_AzureCalcRateCard[[#This Row],[Region]]</f>
        <v>Locally Redundant Storage Standard IO - Table/Queue - Tier 6MOSP14</v>
      </c>
      <c r="B7639">
        <v>14</v>
      </c>
      <c r="C7639" t="s">
        <v>785</v>
      </c>
      <c r="D7639" t="s">
        <v>627</v>
      </c>
      <c r="E7639">
        <v>999999</v>
      </c>
      <c r="F7639" t="s">
        <v>934</v>
      </c>
      <c r="G7639" s="784" t="s">
        <v>4431</v>
      </c>
      <c r="H7639" s="784" t="s">
        <v>4431</v>
      </c>
      <c r="I7639" s="784" t="s">
        <v>5160</v>
      </c>
    </row>
    <row r="7640" spans="1:9" hidden="1">
      <c r="A7640" s="784" t="str">
        <f>Table_wabobpsvr_AzureCalc_AzureCalcRateCard[[#This Row],[ServiceName]]&amp;Table_wabobpsvr_AzureCalc_AzureCalcRateCard[[#This Row],[Price_Level]]&amp;Table_wabobpsvr_AzureCalc_AzureCalcRateCard[[#This Row],[Region]]</f>
        <v>Locally Redundant Storage Standard IO - Table/Queue - Tier 6A14</v>
      </c>
      <c r="B7640" s="784">
        <v>14</v>
      </c>
      <c r="C7640" s="784" t="s">
        <v>785</v>
      </c>
      <c r="D7640" s="784" t="s">
        <v>181</v>
      </c>
      <c r="E7640" s="784">
        <v>5.6250000000000001E-2</v>
      </c>
      <c r="F7640" s="784" t="s">
        <v>934</v>
      </c>
      <c r="G7640" s="784" t="s">
        <v>2709</v>
      </c>
      <c r="H7640" s="784" t="s">
        <v>2710</v>
      </c>
      <c r="I7640" s="784" t="s">
        <v>5160</v>
      </c>
    </row>
    <row r="7641" spans="1:9" hidden="1">
      <c r="A7641" t="str">
        <f>Table_wabobpsvr_AzureCalc_AzureCalcRateCard[[#This Row],[ServiceName]]&amp;Table_wabobpsvr_AzureCalc_AzureCalcRateCard[[#This Row],[Price_Level]]&amp;Table_wabobpsvr_AzureCalc_AzureCalcRateCard[[#This Row],[Region]]</f>
        <v>Locally Redundant Storage Standard IO - Table/Queue - Tier 6B14</v>
      </c>
      <c r="B7641">
        <v>14</v>
      </c>
      <c r="C7641" t="s">
        <v>785</v>
      </c>
      <c r="D7641" t="s">
        <v>182</v>
      </c>
      <c r="E7641">
        <v>5.6250000000000001E-2</v>
      </c>
      <c r="F7641" t="s">
        <v>934</v>
      </c>
      <c r="G7641" s="784" t="s">
        <v>2709</v>
      </c>
      <c r="H7641" s="784" t="s">
        <v>2710</v>
      </c>
      <c r="I7641" s="784" t="s">
        <v>5160</v>
      </c>
    </row>
    <row r="7642" spans="1:9" hidden="1">
      <c r="A7642" t="str">
        <f>Table_wabobpsvr_AzureCalc_AzureCalcRateCard[[#This Row],[ServiceName]]&amp;Table_wabobpsvr_AzureCalc_AzureCalcRateCard[[#This Row],[Price_Level]]&amp;Table_wabobpsvr_AzureCalc_AzureCalcRateCard[[#This Row],[Region]]</f>
        <v>Locally Redundant Storage Standard IO - Table/Queue - Tier 6C14</v>
      </c>
      <c r="B7642">
        <v>14</v>
      </c>
      <c r="C7642" t="s">
        <v>785</v>
      </c>
      <c r="D7642" t="s">
        <v>184</v>
      </c>
      <c r="E7642">
        <v>5.6250000000000001E-2</v>
      </c>
      <c r="F7642" t="s">
        <v>934</v>
      </c>
      <c r="G7642" s="784" t="s">
        <v>2709</v>
      </c>
      <c r="H7642" s="784" t="s">
        <v>2710</v>
      </c>
      <c r="I7642" s="784" t="s">
        <v>5160</v>
      </c>
    </row>
    <row r="7643" spans="1:9" hidden="1">
      <c r="A7643" t="str">
        <f>Table_wabobpsvr_AzureCalc_AzureCalcRateCard[[#This Row],[ServiceName]]&amp;Table_wabobpsvr_AzureCalc_AzureCalcRateCard[[#This Row],[Price_Level]]&amp;Table_wabobpsvr_AzureCalc_AzureCalcRateCard[[#This Row],[Region]]</f>
        <v>Locally Redundant Storage Standard IO - Table/Queue - Tier 6D14</v>
      </c>
      <c r="B7643">
        <v>14</v>
      </c>
      <c r="C7643" t="s">
        <v>785</v>
      </c>
      <c r="D7643" t="s">
        <v>183</v>
      </c>
      <c r="E7643">
        <v>5.6250000000000001E-2</v>
      </c>
      <c r="F7643" t="s">
        <v>934</v>
      </c>
      <c r="G7643" s="784" t="s">
        <v>2709</v>
      </c>
      <c r="H7643" s="784" t="s">
        <v>2710</v>
      </c>
      <c r="I7643" s="784" t="s">
        <v>5160</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BlobMOSP14</v>
      </c>
      <c r="B7644">
        <v>14</v>
      </c>
      <c r="C7644" t="s">
        <v>785</v>
      </c>
      <c r="D7644" t="s">
        <v>627</v>
      </c>
      <c r="E7644">
        <v>999999</v>
      </c>
      <c r="F7644" t="s">
        <v>792</v>
      </c>
      <c r="G7644" s="784" t="s">
        <v>4431</v>
      </c>
      <c r="H7644" s="784" t="s">
        <v>4431</v>
      </c>
      <c r="I7644" s="784" t="s">
        <v>6029</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BlobA14</v>
      </c>
      <c r="B7645">
        <v>14</v>
      </c>
      <c r="C7645" t="s">
        <v>785</v>
      </c>
      <c r="D7645" t="s">
        <v>181</v>
      </c>
      <c r="E7645">
        <v>7.1124999999999994E-2</v>
      </c>
      <c r="F7645" t="s">
        <v>792</v>
      </c>
      <c r="G7645" s="784" t="s">
        <v>2897</v>
      </c>
      <c r="H7645" s="784" t="s">
        <v>2898</v>
      </c>
      <c r="I7645" s="784" t="s">
        <v>6029</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BlobB14</v>
      </c>
      <c r="B7646">
        <v>14</v>
      </c>
      <c r="C7646" t="s">
        <v>785</v>
      </c>
      <c r="D7646" t="s">
        <v>182</v>
      </c>
      <c r="E7646">
        <v>7.1124999999999994E-2</v>
      </c>
      <c r="F7646" t="s">
        <v>792</v>
      </c>
      <c r="G7646" s="784" t="s">
        <v>2897</v>
      </c>
      <c r="H7646" s="784" t="s">
        <v>2898</v>
      </c>
      <c r="I7646" s="784" t="s">
        <v>6029</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BlobC14</v>
      </c>
      <c r="B7647">
        <v>14</v>
      </c>
      <c r="C7647" t="s">
        <v>785</v>
      </c>
      <c r="D7647" t="s">
        <v>184</v>
      </c>
      <c r="E7647">
        <v>7.1124999999999994E-2</v>
      </c>
      <c r="F7647" t="s">
        <v>792</v>
      </c>
      <c r="G7647" s="784" t="s">
        <v>2897</v>
      </c>
      <c r="H7647" s="784" t="s">
        <v>2898</v>
      </c>
      <c r="I7647" s="784" t="s">
        <v>6029</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BlobD14</v>
      </c>
      <c r="B7648">
        <v>14</v>
      </c>
      <c r="C7648" t="s">
        <v>785</v>
      </c>
      <c r="D7648" t="s">
        <v>183</v>
      </c>
      <c r="E7648">
        <v>7.1124999999999994E-2</v>
      </c>
      <c r="F7648" t="s">
        <v>792</v>
      </c>
      <c r="G7648" s="784" t="s">
        <v>2897</v>
      </c>
      <c r="H7648" s="784" t="s">
        <v>2898</v>
      </c>
      <c r="I7648" s="784" t="s">
        <v>6029</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2MOSP14</v>
      </c>
      <c r="B7649">
        <v>14</v>
      </c>
      <c r="C7649" t="s">
        <v>785</v>
      </c>
      <c r="D7649" t="s">
        <v>627</v>
      </c>
      <c r="E7649">
        <v>999999</v>
      </c>
      <c r="F7649" t="s">
        <v>898</v>
      </c>
      <c r="G7649" s="784" t="s">
        <v>4431</v>
      </c>
      <c r="H7649" s="784" t="s">
        <v>4431</v>
      </c>
      <c r="I7649" s="784" t="s">
        <v>6029</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2A14</v>
      </c>
      <c r="B7650">
        <v>14</v>
      </c>
      <c r="C7650" t="s">
        <v>785</v>
      </c>
      <c r="D7650" t="s">
        <v>181</v>
      </c>
      <c r="E7650">
        <v>7.1124999999999994E-2</v>
      </c>
      <c r="F7650" t="s">
        <v>898</v>
      </c>
      <c r="G7650" s="784" t="s">
        <v>2897</v>
      </c>
      <c r="H7650" s="784" t="s">
        <v>2898</v>
      </c>
      <c r="I7650" s="784" t="s">
        <v>6029</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2B14</v>
      </c>
      <c r="B7651">
        <v>14</v>
      </c>
      <c r="C7651" t="s">
        <v>785</v>
      </c>
      <c r="D7651" t="s">
        <v>182</v>
      </c>
      <c r="E7651">
        <v>7.1124999999999994E-2</v>
      </c>
      <c r="F7651" t="s">
        <v>898</v>
      </c>
      <c r="G7651" s="784" t="s">
        <v>2897</v>
      </c>
      <c r="H7651" s="784" t="s">
        <v>2898</v>
      </c>
      <c r="I7651" s="784" t="s">
        <v>6029</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2C14</v>
      </c>
      <c r="B7652">
        <v>14</v>
      </c>
      <c r="C7652" t="s">
        <v>785</v>
      </c>
      <c r="D7652" t="s">
        <v>184</v>
      </c>
      <c r="E7652">
        <v>7.1124999999999994E-2</v>
      </c>
      <c r="F7652" t="s">
        <v>898</v>
      </c>
      <c r="G7652" s="784" t="s">
        <v>2897</v>
      </c>
      <c r="H7652" s="784" t="s">
        <v>2898</v>
      </c>
      <c r="I7652" s="784" t="s">
        <v>6029</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2D14</v>
      </c>
      <c r="B7653">
        <v>14</v>
      </c>
      <c r="C7653" t="s">
        <v>785</v>
      </c>
      <c r="D7653" t="s">
        <v>183</v>
      </c>
      <c r="E7653">
        <v>7.1124999999999994E-2</v>
      </c>
      <c r="F7653" t="s">
        <v>898</v>
      </c>
      <c r="G7653" s="784" t="s">
        <v>2897</v>
      </c>
      <c r="H7653" s="784" t="s">
        <v>2898</v>
      </c>
      <c r="I7653" s="784" t="s">
        <v>6029</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3MOSP14</v>
      </c>
      <c r="B7654">
        <v>14</v>
      </c>
      <c r="C7654" t="s">
        <v>785</v>
      </c>
      <c r="D7654" t="s">
        <v>627</v>
      </c>
      <c r="E7654">
        <v>999999</v>
      </c>
      <c r="F7654" t="s">
        <v>899</v>
      </c>
      <c r="G7654" s="784" t="s">
        <v>4431</v>
      </c>
      <c r="H7654" s="784" t="s">
        <v>4431</v>
      </c>
      <c r="I7654" s="784" t="s">
        <v>6029</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3A14</v>
      </c>
      <c r="B7655">
        <v>14</v>
      </c>
      <c r="C7655" t="s">
        <v>785</v>
      </c>
      <c r="D7655" t="s">
        <v>181</v>
      </c>
      <c r="E7655">
        <v>7.1124999999999994E-2</v>
      </c>
      <c r="F7655" t="s">
        <v>899</v>
      </c>
      <c r="G7655" s="784" t="s">
        <v>2897</v>
      </c>
      <c r="H7655" s="784" t="s">
        <v>2898</v>
      </c>
      <c r="I7655" s="784" t="s">
        <v>6029</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3B14</v>
      </c>
      <c r="B7656">
        <v>14</v>
      </c>
      <c r="C7656" t="s">
        <v>785</v>
      </c>
      <c r="D7656" t="s">
        <v>182</v>
      </c>
      <c r="E7656">
        <v>7.1124999999999994E-2</v>
      </c>
      <c r="F7656" t="s">
        <v>899</v>
      </c>
      <c r="G7656" s="784" t="s">
        <v>2897</v>
      </c>
      <c r="H7656" s="784" t="s">
        <v>2898</v>
      </c>
      <c r="I7656" s="784" t="s">
        <v>6029</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3C14</v>
      </c>
      <c r="B7657">
        <v>14</v>
      </c>
      <c r="C7657" t="s">
        <v>785</v>
      </c>
      <c r="D7657" t="s">
        <v>184</v>
      </c>
      <c r="E7657">
        <v>7.1124999999999994E-2</v>
      </c>
      <c r="F7657" t="s">
        <v>899</v>
      </c>
      <c r="G7657" s="784" t="s">
        <v>2897</v>
      </c>
      <c r="H7657" s="784" t="s">
        <v>2898</v>
      </c>
      <c r="I7657" s="784" t="s">
        <v>6029</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3D14</v>
      </c>
      <c r="B7658">
        <v>14</v>
      </c>
      <c r="C7658" t="s">
        <v>785</v>
      </c>
      <c r="D7658" t="s">
        <v>183</v>
      </c>
      <c r="E7658">
        <v>7.1124999999999994E-2</v>
      </c>
      <c r="F7658" t="s">
        <v>899</v>
      </c>
      <c r="G7658" s="784" t="s">
        <v>2897</v>
      </c>
      <c r="H7658" s="784" t="s">
        <v>2898</v>
      </c>
      <c r="I7658" s="784" t="s">
        <v>6029</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Block Blob - Tier 4MOSP14</v>
      </c>
      <c r="B7659">
        <v>14</v>
      </c>
      <c r="C7659" t="s">
        <v>785</v>
      </c>
      <c r="D7659" t="s">
        <v>627</v>
      </c>
      <c r="E7659">
        <v>999999</v>
      </c>
      <c r="F7659" t="s">
        <v>900</v>
      </c>
      <c r="G7659" s="784" t="s">
        <v>4431</v>
      </c>
      <c r="H7659" s="784" t="s">
        <v>4431</v>
      </c>
      <c r="I7659" s="784" t="s">
        <v>6029</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Block Blob - Tier 4A14</v>
      </c>
      <c r="B7660" s="784">
        <v>14</v>
      </c>
      <c r="C7660" s="784" t="s">
        <v>785</v>
      </c>
      <c r="D7660" s="784" t="s">
        <v>181</v>
      </c>
      <c r="E7660" s="784">
        <v>7.1124999999999994E-2</v>
      </c>
      <c r="F7660" s="784" t="s">
        <v>900</v>
      </c>
      <c r="G7660" s="784" t="s">
        <v>2897</v>
      </c>
      <c r="H7660" s="784" t="s">
        <v>2898</v>
      </c>
      <c r="I7660" s="784" t="s">
        <v>6029</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Block Blob - Tier 4B14</v>
      </c>
      <c r="B7661">
        <v>14</v>
      </c>
      <c r="C7661" t="s">
        <v>785</v>
      </c>
      <c r="D7661" t="s">
        <v>182</v>
      </c>
      <c r="E7661">
        <v>7.1124999999999994E-2</v>
      </c>
      <c r="F7661" t="s">
        <v>900</v>
      </c>
      <c r="G7661" s="784" t="s">
        <v>2897</v>
      </c>
      <c r="H7661" s="784" t="s">
        <v>2898</v>
      </c>
      <c r="I7661" s="784" t="s">
        <v>6029</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Block Blob - Tier 4C14</v>
      </c>
      <c r="B7662">
        <v>14</v>
      </c>
      <c r="C7662" t="s">
        <v>785</v>
      </c>
      <c r="D7662" t="s">
        <v>184</v>
      </c>
      <c r="E7662">
        <v>7.1124999999999994E-2</v>
      </c>
      <c r="F7662" t="s">
        <v>900</v>
      </c>
      <c r="G7662" s="784" t="s">
        <v>2897</v>
      </c>
      <c r="H7662" s="784" t="s">
        <v>2898</v>
      </c>
      <c r="I7662" s="784" t="s">
        <v>6029</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Block Blob - Tier 4D14</v>
      </c>
      <c r="B7663" s="784">
        <v>14</v>
      </c>
      <c r="C7663" s="784" t="s">
        <v>785</v>
      </c>
      <c r="D7663" s="784" t="s">
        <v>183</v>
      </c>
      <c r="E7663" s="784">
        <v>7.1124999999999994E-2</v>
      </c>
      <c r="F7663" s="784" t="s">
        <v>900</v>
      </c>
      <c r="G7663" s="784" t="s">
        <v>2897</v>
      </c>
      <c r="H7663" s="784" t="s">
        <v>2898</v>
      </c>
      <c r="I7663" s="784" t="s">
        <v>6029</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Block Blob - Tier 5MOSP14</v>
      </c>
      <c r="B7664">
        <v>14</v>
      </c>
      <c r="C7664" t="s">
        <v>785</v>
      </c>
      <c r="D7664" t="s">
        <v>627</v>
      </c>
      <c r="E7664">
        <v>999999</v>
      </c>
      <c r="F7664" t="s">
        <v>901</v>
      </c>
      <c r="G7664" s="784" t="s">
        <v>4431</v>
      </c>
      <c r="H7664" s="784" t="s">
        <v>4431</v>
      </c>
      <c r="I7664" s="784" t="s">
        <v>6029</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Block Blob - Tier 5A14</v>
      </c>
      <c r="B7665">
        <v>14</v>
      </c>
      <c r="C7665" t="s">
        <v>785</v>
      </c>
      <c r="D7665" t="s">
        <v>181</v>
      </c>
      <c r="E7665">
        <v>7.1124999999999994E-2</v>
      </c>
      <c r="F7665" t="s">
        <v>901</v>
      </c>
      <c r="G7665" s="784" t="s">
        <v>2897</v>
      </c>
      <c r="H7665" s="784" t="s">
        <v>2898</v>
      </c>
      <c r="I7665" s="784" t="s">
        <v>6029</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Block Blob - Tier 5B14</v>
      </c>
      <c r="B7666">
        <v>14</v>
      </c>
      <c r="C7666" t="s">
        <v>785</v>
      </c>
      <c r="D7666" t="s">
        <v>182</v>
      </c>
      <c r="E7666">
        <v>7.1124999999999994E-2</v>
      </c>
      <c r="F7666" t="s">
        <v>901</v>
      </c>
      <c r="G7666" s="784" t="s">
        <v>2897</v>
      </c>
      <c r="H7666" s="784" t="s">
        <v>2898</v>
      </c>
      <c r="I7666" s="784" t="s">
        <v>6029</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Block Blob - Tier 5C14</v>
      </c>
      <c r="B7667">
        <v>14</v>
      </c>
      <c r="C7667" t="s">
        <v>785</v>
      </c>
      <c r="D7667" t="s">
        <v>184</v>
      </c>
      <c r="E7667">
        <v>7.1124999999999994E-2</v>
      </c>
      <c r="F7667" t="s">
        <v>901</v>
      </c>
      <c r="G7667" s="784" t="s">
        <v>2897</v>
      </c>
      <c r="H7667" s="784" t="s">
        <v>2898</v>
      </c>
      <c r="I7667" s="784" t="s">
        <v>6029</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Block Blob - Tier 5D14</v>
      </c>
      <c r="B7668">
        <v>14</v>
      </c>
      <c r="C7668" t="s">
        <v>785</v>
      </c>
      <c r="D7668" t="s">
        <v>183</v>
      </c>
      <c r="E7668">
        <v>7.1124999999999994E-2</v>
      </c>
      <c r="F7668" t="s">
        <v>901</v>
      </c>
      <c r="G7668" s="784" t="s">
        <v>2897</v>
      </c>
      <c r="H7668" s="784" t="s">
        <v>2898</v>
      </c>
      <c r="I7668" s="784" t="s">
        <v>6029</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Block Blob - Tier 6MOSP14</v>
      </c>
      <c r="B7669">
        <v>14</v>
      </c>
      <c r="C7669" t="s">
        <v>785</v>
      </c>
      <c r="D7669" t="s">
        <v>627</v>
      </c>
      <c r="E7669">
        <v>999999</v>
      </c>
      <c r="F7669" t="s">
        <v>902</v>
      </c>
      <c r="G7669" s="784" t="s">
        <v>4431</v>
      </c>
      <c r="H7669" s="784" t="s">
        <v>4431</v>
      </c>
      <c r="I7669" s="784" t="s">
        <v>6029</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Block Blob - Tier 6A14</v>
      </c>
      <c r="B7670">
        <v>14</v>
      </c>
      <c r="C7670" t="s">
        <v>785</v>
      </c>
      <c r="D7670" t="s">
        <v>181</v>
      </c>
      <c r="E7670">
        <v>7.1124999999999994E-2</v>
      </c>
      <c r="F7670" t="s">
        <v>902</v>
      </c>
      <c r="G7670" s="784" t="s">
        <v>2897</v>
      </c>
      <c r="H7670" s="784" t="s">
        <v>2898</v>
      </c>
      <c r="I7670" s="784" t="s">
        <v>6029</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Block Blob - Tier 6B14</v>
      </c>
      <c r="B7671">
        <v>14</v>
      </c>
      <c r="C7671" t="s">
        <v>785</v>
      </c>
      <c r="D7671" t="s">
        <v>182</v>
      </c>
      <c r="E7671">
        <v>7.1124999999999994E-2</v>
      </c>
      <c r="F7671" t="s">
        <v>902</v>
      </c>
      <c r="G7671" s="784" t="s">
        <v>2897</v>
      </c>
      <c r="H7671" s="784" t="s">
        <v>2898</v>
      </c>
      <c r="I7671" s="784" t="s">
        <v>6029</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Block Blob - Tier 6C14</v>
      </c>
      <c r="B7672">
        <v>14</v>
      </c>
      <c r="C7672" t="s">
        <v>785</v>
      </c>
      <c r="D7672" t="s">
        <v>184</v>
      </c>
      <c r="E7672">
        <v>7.1124999999999994E-2</v>
      </c>
      <c r="F7672" t="s">
        <v>902</v>
      </c>
      <c r="G7672" s="784" t="s">
        <v>2897</v>
      </c>
      <c r="H7672" s="784" t="s">
        <v>2898</v>
      </c>
      <c r="I7672" s="784" t="s">
        <v>6029</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Block Blob - Tier 6D14</v>
      </c>
      <c r="B7673">
        <v>14</v>
      </c>
      <c r="C7673" t="s">
        <v>785</v>
      </c>
      <c r="D7673" t="s">
        <v>183</v>
      </c>
      <c r="E7673">
        <v>7.1124999999999994E-2</v>
      </c>
      <c r="F7673" t="s">
        <v>902</v>
      </c>
      <c r="G7673" s="784" t="s">
        <v>2897</v>
      </c>
      <c r="H7673" s="784" t="s">
        <v>2898</v>
      </c>
      <c r="I7673" s="784" t="s">
        <v>6029</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FilesMOSP14</v>
      </c>
      <c r="B7674">
        <v>14</v>
      </c>
      <c r="C7674" t="s">
        <v>785</v>
      </c>
      <c r="D7674" t="s">
        <v>627</v>
      </c>
      <c r="E7674">
        <v>999999</v>
      </c>
      <c r="F7674" t="s">
        <v>1078</v>
      </c>
      <c r="G7674" s="784" t="s">
        <v>4431</v>
      </c>
      <c r="H7674" s="784" t="s">
        <v>4431</v>
      </c>
      <c r="I7674" s="784" t="s">
        <v>6030</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FilesA14</v>
      </c>
      <c r="B7675">
        <v>14</v>
      </c>
      <c r="C7675" t="s">
        <v>785</v>
      </c>
      <c r="D7675" t="s">
        <v>181</v>
      </c>
      <c r="E7675">
        <v>0.15762499999999999</v>
      </c>
      <c r="F7675" t="s">
        <v>1078</v>
      </c>
      <c r="G7675" s="784" t="s">
        <v>2899</v>
      </c>
      <c r="H7675" s="784" t="s">
        <v>2900</v>
      </c>
      <c r="I7675" s="784" t="s">
        <v>6030</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FilesB14</v>
      </c>
      <c r="B7676">
        <v>14</v>
      </c>
      <c r="C7676" t="s">
        <v>785</v>
      </c>
      <c r="D7676" t="s">
        <v>182</v>
      </c>
      <c r="E7676">
        <v>0.15275</v>
      </c>
      <c r="F7676" t="s">
        <v>1078</v>
      </c>
      <c r="G7676" s="784" t="s">
        <v>2899</v>
      </c>
      <c r="H7676" s="784" t="s">
        <v>2900</v>
      </c>
      <c r="I7676" s="784" t="s">
        <v>6030</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FilesC14</v>
      </c>
      <c r="B7677">
        <v>14</v>
      </c>
      <c r="C7677" t="s">
        <v>785</v>
      </c>
      <c r="D7677" t="s">
        <v>184</v>
      </c>
      <c r="E7677">
        <v>0.14787500000000001</v>
      </c>
      <c r="F7677" t="s">
        <v>1078</v>
      </c>
      <c r="G7677" s="784" t="s">
        <v>2899</v>
      </c>
      <c r="H7677" s="784" t="s">
        <v>2900</v>
      </c>
      <c r="I7677" s="784" t="s">
        <v>6030</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FilesD14</v>
      </c>
      <c r="B7678">
        <v>14</v>
      </c>
      <c r="C7678" t="s">
        <v>785</v>
      </c>
      <c r="D7678" t="s">
        <v>183</v>
      </c>
      <c r="E7678">
        <v>0.14299999999999999</v>
      </c>
      <c r="F7678" t="s">
        <v>1078</v>
      </c>
      <c r="G7678" s="784" t="s">
        <v>2899</v>
      </c>
      <c r="H7678" s="784" t="s">
        <v>2900</v>
      </c>
      <c r="I7678" s="784" t="s">
        <v>6030</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Blob/DiskMOSP14</v>
      </c>
      <c r="B7679">
        <v>14</v>
      </c>
      <c r="C7679" t="s">
        <v>785</v>
      </c>
      <c r="D7679" t="s">
        <v>627</v>
      </c>
      <c r="E7679">
        <v>999999</v>
      </c>
      <c r="F7679" t="s">
        <v>794</v>
      </c>
      <c r="G7679" s="784" t="s">
        <v>4431</v>
      </c>
      <c r="H7679" s="784" t="s">
        <v>4431</v>
      </c>
      <c r="I7679" s="784" t="s">
        <v>4972</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Blob/DiskA14</v>
      </c>
      <c r="B7680">
        <v>14</v>
      </c>
      <c r="C7680" t="s">
        <v>785</v>
      </c>
      <c r="D7680" t="s">
        <v>181</v>
      </c>
      <c r="E7680">
        <v>9.375E-2</v>
      </c>
      <c r="F7680" t="s">
        <v>794</v>
      </c>
      <c r="G7680" s="784" t="s">
        <v>2901</v>
      </c>
      <c r="H7680" s="784" t="s">
        <v>2902</v>
      </c>
      <c r="I7680" s="784" t="s">
        <v>4972</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Blob/DiskB14</v>
      </c>
      <c r="B7681">
        <v>14</v>
      </c>
      <c r="C7681" t="s">
        <v>785</v>
      </c>
      <c r="D7681" t="s">
        <v>182</v>
      </c>
      <c r="E7681">
        <v>9.375E-2</v>
      </c>
      <c r="F7681" t="s">
        <v>794</v>
      </c>
      <c r="G7681" s="784" t="s">
        <v>2901</v>
      </c>
      <c r="H7681" s="784" t="s">
        <v>2902</v>
      </c>
      <c r="I7681" s="784" t="s">
        <v>4972</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Blob/DiskC14</v>
      </c>
      <c r="B7682">
        <v>14</v>
      </c>
      <c r="C7682" t="s">
        <v>785</v>
      </c>
      <c r="D7682" t="s">
        <v>184</v>
      </c>
      <c r="E7682">
        <v>9.375E-2</v>
      </c>
      <c r="F7682" t="s">
        <v>794</v>
      </c>
      <c r="G7682" s="784" t="s">
        <v>2901</v>
      </c>
      <c r="H7682" s="784" t="s">
        <v>2902</v>
      </c>
      <c r="I7682" s="784" t="s">
        <v>4972</v>
      </c>
    </row>
    <row r="7683" spans="1:9" hidden="1">
      <c r="A7683" t="str">
        <f>Table_wabobpsvr_AzureCalc_AzureCalcRateCard[[#This Row],[ServiceName]]&amp;Table_wabobpsvr_AzureCalc_AzureCalcRateCard[[#This Row],[Price_Level]]&amp;Table_wabobpsvr_AzureCalc_AzureCalcRateCard[[#This Row],[Region]]</f>
        <v>Read-Access Geo Redundant Storage Standard IO - Page Blob/DiskD14</v>
      </c>
      <c r="B7683">
        <v>14</v>
      </c>
      <c r="C7683" t="s">
        <v>785</v>
      </c>
      <c r="D7683" t="s">
        <v>183</v>
      </c>
      <c r="E7683">
        <v>9.375E-2</v>
      </c>
      <c r="F7683" t="s">
        <v>794</v>
      </c>
      <c r="G7683" s="784" t="s">
        <v>2901</v>
      </c>
      <c r="H7683" s="784" t="s">
        <v>2902</v>
      </c>
      <c r="I7683" s="784" t="s">
        <v>4972</v>
      </c>
    </row>
    <row r="7684" spans="1:9" hidden="1">
      <c r="A7684"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84">
        <v>14</v>
      </c>
      <c r="C7684" t="s">
        <v>785</v>
      </c>
      <c r="D7684" t="s">
        <v>627</v>
      </c>
      <c r="E7684">
        <v>999999</v>
      </c>
      <c r="F7684" t="s">
        <v>909</v>
      </c>
      <c r="G7684" s="784" t="s">
        <v>4431</v>
      </c>
      <c r="H7684" s="784" t="s">
        <v>4431</v>
      </c>
      <c r="I7684" s="784" t="s">
        <v>4972</v>
      </c>
    </row>
    <row r="7685" spans="1:9" hidden="1">
      <c r="A7685" s="784" t="str">
        <f>Table_wabobpsvr_AzureCalc_AzureCalcRateCard[[#This Row],[ServiceName]]&amp;Table_wabobpsvr_AzureCalc_AzureCalcRateCard[[#This Row],[Price_Level]]&amp;Table_wabobpsvr_AzureCalc_AzureCalcRateCard[[#This Row],[Region]]</f>
        <v>Read-Access Geo Redundant Storage Standard IO - Page Blob/Disk - Tier 2A14</v>
      </c>
      <c r="B7685" s="784">
        <v>14</v>
      </c>
      <c r="C7685" s="784" t="s">
        <v>785</v>
      </c>
      <c r="D7685" s="784" t="s">
        <v>181</v>
      </c>
      <c r="E7685" s="784">
        <v>9.375E-2</v>
      </c>
      <c r="F7685" s="784" t="s">
        <v>909</v>
      </c>
      <c r="G7685" s="784" t="s">
        <v>2901</v>
      </c>
      <c r="H7685" s="784" t="s">
        <v>2902</v>
      </c>
      <c r="I7685" s="784" t="s">
        <v>4972</v>
      </c>
    </row>
    <row r="7686" spans="1:9" hidden="1">
      <c r="A7686" s="784" t="str">
        <f>Table_wabobpsvr_AzureCalc_AzureCalcRateCard[[#This Row],[ServiceName]]&amp;Table_wabobpsvr_AzureCalc_AzureCalcRateCard[[#This Row],[Price_Level]]&amp;Table_wabobpsvr_AzureCalc_AzureCalcRateCard[[#This Row],[Region]]</f>
        <v>Read-Access Geo Redundant Storage Standard IO - Page Blob/Disk - Tier 2B14</v>
      </c>
      <c r="B7686" s="784">
        <v>14</v>
      </c>
      <c r="C7686" s="784" t="s">
        <v>785</v>
      </c>
      <c r="D7686" s="784" t="s">
        <v>182</v>
      </c>
      <c r="E7686" s="784">
        <v>9.375E-2</v>
      </c>
      <c r="F7686" s="784" t="s">
        <v>909</v>
      </c>
      <c r="G7686" s="784" t="s">
        <v>2901</v>
      </c>
      <c r="H7686" s="784" t="s">
        <v>2902</v>
      </c>
      <c r="I7686" s="784" t="s">
        <v>4972</v>
      </c>
    </row>
    <row r="7687" spans="1:9" hidden="1">
      <c r="A7687" t="str">
        <f>Table_wabobpsvr_AzureCalc_AzureCalcRateCard[[#This Row],[ServiceName]]&amp;Table_wabobpsvr_AzureCalc_AzureCalcRateCard[[#This Row],[Price_Level]]&amp;Table_wabobpsvr_AzureCalc_AzureCalcRateCard[[#This Row],[Region]]</f>
        <v>Read-Access Geo Redundant Storage Standard IO - Page Blob/Disk - Tier 2C14</v>
      </c>
      <c r="B7687">
        <v>14</v>
      </c>
      <c r="C7687" t="s">
        <v>785</v>
      </c>
      <c r="D7687" t="s">
        <v>184</v>
      </c>
      <c r="E7687">
        <v>9.375E-2</v>
      </c>
      <c r="F7687" t="s">
        <v>909</v>
      </c>
      <c r="G7687" s="784" t="s">
        <v>2901</v>
      </c>
      <c r="H7687" s="784" t="s">
        <v>2902</v>
      </c>
      <c r="I7687" s="784" t="s">
        <v>4972</v>
      </c>
    </row>
    <row r="7688" spans="1:9" hidden="1">
      <c r="A7688" s="784" t="str">
        <f>Table_wabobpsvr_AzureCalc_AzureCalcRateCard[[#This Row],[ServiceName]]&amp;Table_wabobpsvr_AzureCalc_AzureCalcRateCard[[#This Row],[Price_Level]]&amp;Table_wabobpsvr_AzureCalc_AzureCalcRateCard[[#This Row],[Region]]</f>
        <v>Read-Access Geo Redundant Storage Standard IO - Page Blob/Disk - Tier 2D14</v>
      </c>
      <c r="B7688" s="784">
        <v>14</v>
      </c>
      <c r="C7688" s="784" t="s">
        <v>785</v>
      </c>
      <c r="D7688" s="784" t="s">
        <v>183</v>
      </c>
      <c r="E7688" s="784">
        <v>9.375E-2</v>
      </c>
      <c r="F7688" s="784" t="s">
        <v>909</v>
      </c>
      <c r="G7688" s="784" t="s">
        <v>2901</v>
      </c>
      <c r="H7688" s="784" t="s">
        <v>2902</v>
      </c>
      <c r="I7688" s="784" t="s">
        <v>4972</v>
      </c>
    </row>
    <row r="7689" spans="1:9" hidden="1">
      <c r="A7689" s="78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89" s="784">
        <v>14</v>
      </c>
      <c r="C7689" s="784" t="s">
        <v>785</v>
      </c>
      <c r="D7689" s="784" t="s">
        <v>627</v>
      </c>
      <c r="E7689" s="784">
        <v>999999</v>
      </c>
      <c r="F7689" s="784" t="s">
        <v>910</v>
      </c>
      <c r="G7689" s="784" t="s">
        <v>4431</v>
      </c>
      <c r="H7689" s="784" t="s">
        <v>4431</v>
      </c>
      <c r="I7689" s="784" t="s">
        <v>4972</v>
      </c>
    </row>
    <row r="7690" spans="1:9" hidden="1">
      <c r="A7690" t="str">
        <f>Table_wabobpsvr_AzureCalc_AzureCalcRateCard[[#This Row],[ServiceName]]&amp;Table_wabobpsvr_AzureCalc_AzureCalcRateCard[[#This Row],[Price_Level]]&amp;Table_wabobpsvr_AzureCalc_AzureCalcRateCard[[#This Row],[Region]]</f>
        <v>Read-Access Geo Redundant Storage Standard IO - Page Blob/Disk - Tier 3A14</v>
      </c>
      <c r="B7690">
        <v>14</v>
      </c>
      <c r="C7690" t="s">
        <v>785</v>
      </c>
      <c r="D7690" t="s">
        <v>181</v>
      </c>
      <c r="E7690">
        <v>9.375E-2</v>
      </c>
      <c r="F7690" t="s">
        <v>910</v>
      </c>
      <c r="G7690" s="784" t="s">
        <v>2901</v>
      </c>
      <c r="H7690" s="784" t="s">
        <v>2902</v>
      </c>
      <c r="I7690" s="784" t="s">
        <v>4972</v>
      </c>
    </row>
    <row r="7691" spans="1:9" hidden="1">
      <c r="A7691" t="str">
        <f>Table_wabobpsvr_AzureCalc_AzureCalcRateCard[[#This Row],[ServiceName]]&amp;Table_wabobpsvr_AzureCalc_AzureCalcRateCard[[#This Row],[Price_Level]]&amp;Table_wabobpsvr_AzureCalc_AzureCalcRateCard[[#This Row],[Region]]</f>
        <v>Read-Access Geo Redundant Storage Standard IO - Page Blob/Disk - Tier 3B14</v>
      </c>
      <c r="B7691">
        <v>14</v>
      </c>
      <c r="C7691" t="s">
        <v>785</v>
      </c>
      <c r="D7691" t="s">
        <v>182</v>
      </c>
      <c r="E7691">
        <v>9.375E-2</v>
      </c>
      <c r="F7691" t="s">
        <v>910</v>
      </c>
      <c r="G7691" s="784" t="s">
        <v>2901</v>
      </c>
      <c r="H7691" s="784" t="s">
        <v>2902</v>
      </c>
      <c r="I7691" s="784" t="s">
        <v>4972</v>
      </c>
    </row>
    <row r="7692" spans="1:9" hidden="1">
      <c r="A7692" t="str">
        <f>Table_wabobpsvr_AzureCalc_AzureCalcRateCard[[#This Row],[ServiceName]]&amp;Table_wabobpsvr_AzureCalc_AzureCalcRateCard[[#This Row],[Price_Level]]&amp;Table_wabobpsvr_AzureCalc_AzureCalcRateCard[[#This Row],[Region]]</f>
        <v>Read-Access Geo Redundant Storage Standard IO - Page Blob/Disk - Tier 3C14</v>
      </c>
      <c r="B7692">
        <v>14</v>
      </c>
      <c r="C7692" t="s">
        <v>785</v>
      </c>
      <c r="D7692" t="s">
        <v>184</v>
      </c>
      <c r="E7692">
        <v>9.375E-2</v>
      </c>
      <c r="F7692" t="s">
        <v>910</v>
      </c>
      <c r="G7692" s="784" t="s">
        <v>2901</v>
      </c>
      <c r="H7692" s="784" t="s">
        <v>2902</v>
      </c>
      <c r="I7692" s="784" t="s">
        <v>4972</v>
      </c>
    </row>
    <row r="7693" spans="1:9" hidden="1">
      <c r="A7693" t="str">
        <f>Table_wabobpsvr_AzureCalc_AzureCalcRateCard[[#This Row],[ServiceName]]&amp;Table_wabobpsvr_AzureCalc_AzureCalcRateCard[[#This Row],[Price_Level]]&amp;Table_wabobpsvr_AzureCalc_AzureCalcRateCard[[#This Row],[Region]]</f>
        <v>Read-Access Geo Redundant Storage Standard IO - Page Blob/Disk - Tier 3D14</v>
      </c>
      <c r="B7693">
        <v>14</v>
      </c>
      <c r="C7693" t="s">
        <v>785</v>
      </c>
      <c r="D7693" t="s">
        <v>183</v>
      </c>
      <c r="E7693">
        <v>9.375E-2</v>
      </c>
      <c r="F7693" t="s">
        <v>910</v>
      </c>
      <c r="G7693" s="784" t="s">
        <v>2901</v>
      </c>
      <c r="H7693" s="784" t="s">
        <v>2902</v>
      </c>
      <c r="I7693" s="784" t="s">
        <v>4972</v>
      </c>
    </row>
    <row r="7694" spans="1:9" hidden="1">
      <c r="A7694"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94">
        <v>14</v>
      </c>
      <c r="C7694" t="s">
        <v>785</v>
      </c>
      <c r="D7694" t="s">
        <v>627</v>
      </c>
      <c r="E7694">
        <v>999999</v>
      </c>
      <c r="F7694" t="s">
        <v>911</v>
      </c>
      <c r="G7694" s="784" t="s">
        <v>4431</v>
      </c>
      <c r="H7694" s="784" t="s">
        <v>4431</v>
      </c>
      <c r="I7694" s="784" t="s">
        <v>4972</v>
      </c>
    </row>
    <row r="7695" spans="1:9" hidden="1">
      <c r="A7695" t="str">
        <f>Table_wabobpsvr_AzureCalc_AzureCalcRateCard[[#This Row],[ServiceName]]&amp;Table_wabobpsvr_AzureCalc_AzureCalcRateCard[[#This Row],[Price_Level]]&amp;Table_wabobpsvr_AzureCalc_AzureCalcRateCard[[#This Row],[Region]]</f>
        <v>Read-Access Geo Redundant Storage Standard IO - Page Blob/Disk - Tier 4A14</v>
      </c>
      <c r="B7695">
        <v>14</v>
      </c>
      <c r="C7695" t="s">
        <v>785</v>
      </c>
      <c r="D7695" t="s">
        <v>181</v>
      </c>
      <c r="E7695">
        <v>9.375E-2</v>
      </c>
      <c r="F7695" t="s">
        <v>911</v>
      </c>
      <c r="G7695" s="784" t="s">
        <v>2901</v>
      </c>
      <c r="H7695" s="784" t="s">
        <v>2902</v>
      </c>
      <c r="I7695" s="784" t="s">
        <v>4972</v>
      </c>
    </row>
    <row r="7696" spans="1:9" hidden="1">
      <c r="A7696" t="str">
        <f>Table_wabobpsvr_AzureCalc_AzureCalcRateCard[[#This Row],[ServiceName]]&amp;Table_wabobpsvr_AzureCalc_AzureCalcRateCard[[#This Row],[Price_Level]]&amp;Table_wabobpsvr_AzureCalc_AzureCalcRateCard[[#This Row],[Region]]</f>
        <v>Read-Access Geo Redundant Storage Standard IO - Page Blob/Disk - Tier 4B14</v>
      </c>
      <c r="B7696">
        <v>14</v>
      </c>
      <c r="C7696" t="s">
        <v>785</v>
      </c>
      <c r="D7696" t="s">
        <v>182</v>
      </c>
      <c r="E7696">
        <v>9.375E-2</v>
      </c>
      <c r="F7696" t="s">
        <v>911</v>
      </c>
      <c r="G7696" s="784" t="s">
        <v>2901</v>
      </c>
      <c r="H7696" s="784" t="s">
        <v>2902</v>
      </c>
      <c r="I7696" s="784" t="s">
        <v>4972</v>
      </c>
    </row>
    <row r="7697" spans="1:9" hidden="1">
      <c r="A7697" t="str">
        <f>Table_wabobpsvr_AzureCalc_AzureCalcRateCard[[#This Row],[ServiceName]]&amp;Table_wabobpsvr_AzureCalc_AzureCalcRateCard[[#This Row],[Price_Level]]&amp;Table_wabobpsvr_AzureCalc_AzureCalcRateCard[[#This Row],[Region]]</f>
        <v>Read-Access Geo Redundant Storage Standard IO - Page Blob/Disk - Tier 4C14</v>
      </c>
      <c r="B7697">
        <v>14</v>
      </c>
      <c r="C7697" t="s">
        <v>785</v>
      </c>
      <c r="D7697" t="s">
        <v>184</v>
      </c>
      <c r="E7697">
        <v>9.375E-2</v>
      </c>
      <c r="F7697" t="s">
        <v>911</v>
      </c>
      <c r="G7697" s="784" t="s">
        <v>2901</v>
      </c>
      <c r="H7697" s="784" t="s">
        <v>2902</v>
      </c>
      <c r="I7697" s="784" t="s">
        <v>4972</v>
      </c>
    </row>
    <row r="7698" spans="1:9" hidden="1">
      <c r="A7698" t="str">
        <f>Table_wabobpsvr_AzureCalc_AzureCalcRateCard[[#This Row],[ServiceName]]&amp;Table_wabobpsvr_AzureCalc_AzureCalcRateCard[[#This Row],[Price_Level]]&amp;Table_wabobpsvr_AzureCalc_AzureCalcRateCard[[#This Row],[Region]]</f>
        <v>A6 HDInsightMOSP13</v>
      </c>
      <c r="B7698">
        <v>13</v>
      </c>
      <c r="C7698" t="s">
        <v>91</v>
      </c>
      <c r="D7698" t="s">
        <v>627</v>
      </c>
      <c r="E7698">
        <v>0.87</v>
      </c>
      <c r="F7698" t="s">
        <v>3584</v>
      </c>
      <c r="G7698" s="784" t="s">
        <v>4431</v>
      </c>
      <c r="H7698" s="784" t="s">
        <v>4431</v>
      </c>
      <c r="I7698" s="784" t="s">
        <v>5810</v>
      </c>
    </row>
    <row r="7699" spans="1:9" hidden="1">
      <c r="A7699" t="str">
        <f>Table_wabobpsvr_AzureCalc_AzureCalcRateCard[[#This Row],[ServiceName]]&amp;Table_wabobpsvr_AzureCalc_AzureCalcRateCard[[#This Row],[Price_Level]]&amp;Table_wabobpsvr_AzureCalc_AzureCalcRateCard[[#This Row],[Region]]</f>
        <v>A6 HDInsightA13</v>
      </c>
      <c r="B7699">
        <v>13</v>
      </c>
      <c r="C7699" t="s">
        <v>91</v>
      </c>
      <c r="D7699" t="s">
        <v>181</v>
      </c>
      <c r="E7699">
        <v>0.6351</v>
      </c>
      <c r="F7699" t="s">
        <v>3584</v>
      </c>
      <c r="G7699" s="784" t="s">
        <v>3731</v>
      </c>
      <c r="H7699" s="784" t="s">
        <v>3732</v>
      </c>
      <c r="I7699" s="784" t="s">
        <v>5810</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2B</v>
      </c>
      <c r="B7700" s="784"/>
      <c r="C7700" s="784" t="s">
        <v>785</v>
      </c>
      <c r="D7700" s="784" t="s">
        <v>182</v>
      </c>
      <c r="E7700" s="784">
        <v>1.3066</v>
      </c>
      <c r="F7700" s="784" t="s">
        <v>950</v>
      </c>
      <c r="G7700" s="784" t="s">
        <v>2006</v>
      </c>
      <c r="H7700" s="784" t="s">
        <v>2007</v>
      </c>
      <c r="I7700" s="784" t="s">
        <v>5480</v>
      </c>
    </row>
    <row r="7701" spans="1:9" hidden="1">
      <c r="A7701" s="784" t="str">
        <f>Table_wabobpsvr_AzureCalc_AzureCalcRateCard[[#This Row],[ServiceName]]&amp;Table_wabobpsvr_AzureCalc_AzureCalcRateCard[[#This Row],[Price_Level]]&amp;Table_wabobpsvr_AzureCalc_AzureCalcRateCard[[#This Row],[Region]]</f>
        <v>A6 HDInsightB13</v>
      </c>
      <c r="B7701" s="784">
        <v>13</v>
      </c>
      <c r="C7701" s="784" t="s">
        <v>91</v>
      </c>
      <c r="D7701" s="784" t="s">
        <v>182</v>
      </c>
      <c r="E7701" s="784">
        <v>0.60899999999999999</v>
      </c>
      <c r="F7701" s="784" t="s">
        <v>3584</v>
      </c>
      <c r="G7701" s="784" t="s">
        <v>3731</v>
      </c>
      <c r="H7701" s="784" t="s">
        <v>3732</v>
      </c>
      <c r="I7701" s="784" t="s">
        <v>5810</v>
      </c>
    </row>
    <row r="7702" spans="1:9" hidden="1">
      <c r="A7702" t="str">
        <f>Table_wabobpsvr_AzureCalc_AzureCalcRateCard[[#This Row],[ServiceName]]&amp;Table_wabobpsvr_AzureCalc_AzureCalcRateCard[[#This Row],[Price_Level]]&amp;Table_wabobpsvr_AzureCalc_AzureCalcRateCard[[#This Row],[Region]]</f>
        <v>Standard_G3 VM (Windows)B2</v>
      </c>
      <c r="B7702">
        <v>2</v>
      </c>
      <c r="C7702" t="s">
        <v>91</v>
      </c>
      <c r="D7702" t="s">
        <v>182</v>
      </c>
      <c r="E7702">
        <v>2.29</v>
      </c>
      <c r="F7702" t="s">
        <v>3237</v>
      </c>
      <c r="G7702" s="784" t="s">
        <v>3727</v>
      </c>
      <c r="H7702" s="784" t="s">
        <v>3728</v>
      </c>
      <c r="I7702" s="784" t="s">
        <v>5474</v>
      </c>
    </row>
    <row r="7703" spans="1:9" hidden="1">
      <c r="A7703" t="str">
        <f>Table_wabobpsvr_AzureCalc_AzureCalcRateCard[[#This Row],[ServiceName]]&amp;Table_wabobpsvr_AzureCalc_AzureCalcRateCard[[#This Row],[Price_Level]]&amp;Table_wabobpsvr_AzureCalc_AzureCalcRateCard[[#This Row],[Region]]</f>
        <v>Standard_G3 VM (Windows)C2</v>
      </c>
      <c r="B7703">
        <v>2</v>
      </c>
      <c r="C7703" t="s">
        <v>91</v>
      </c>
      <c r="D7703" t="s">
        <v>184</v>
      </c>
      <c r="E7703">
        <v>2.2200000000000002</v>
      </c>
      <c r="F7703" t="s">
        <v>3237</v>
      </c>
      <c r="G7703" s="784" t="s">
        <v>3727</v>
      </c>
      <c r="H7703" s="784" t="s">
        <v>3728</v>
      </c>
      <c r="I7703" s="784" t="s">
        <v>5474</v>
      </c>
    </row>
    <row r="7704" spans="1:9" hidden="1">
      <c r="A7704" s="784" t="str">
        <f>Table_wabobpsvr_AzureCalc_AzureCalcRateCard[[#This Row],[ServiceName]]&amp;Table_wabobpsvr_AzureCalc_AzureCalcRateCard[[#This Row],[Price_Level]]&amp;Table_wabobpsvr_AzureCalc_AzureCalcRateCard[[#This Row],[Region]]</f>
        <v>Standard_G3 VM (Windows)D2</v>
      </c>
      <c r="B7704" s="784">
        <v>2</v>
      </c>
      <c r="C7704" s="784" t="s">
        <v>91</v>
      </c>
      <c r="D7704" s="784" t="s">
        <v>183</v>
      </c>
      <c r="E7704" s="784">
        <v>2.15</v>
      </c>
      <c r="F7704" s="784" t="s">
        <v>3237</v>
      </c>
      <c r="G7704" s="784" t="s">
        <v>3727</v>
      </c>
      <c r="H7704" s="784" t="s">
        <v>3728</v>
      </c>
      <c r="I7704" s="784" t="s">
        <v>5474</v>
      </c>
    </row>
    <row r="7705" spans="1:9" hidden="1">
      <c r="A7705" t="str">
        <f>Table_wabobpsvr_AzureCalc_AzureCalcRateCard[[#This Row],[ServiceName]]&amp;Table_wabobpsvr_AzureCalc_AzureCalcRateCard[[#This Row],[Price_Level]]&amp;Table_wabobpsvr_AzureCalc_AzureCalcRateCard[[#This Row],[Region]]</f>
        <v>Standard_G4 VM (Non-Windows)MOSP2</v>
      </c>
      <c r="B7705">
        <v>2</v>
      </c>
      <c r="C7705" t="s">
        <v>91</v>
      </c>
      <c r="D7705" t="s">
        <v>627</v>
      </c>
      <c r="E7705">
        <v>4.4000000000000004</v>
      </c>
      <c r="F7705" t="s">
        <v>3219</v>
      </c>
      <c r="G7705" s="784" t="s">
        <v>4431</v>
      </c>
      <c r="H7705" s="784" t="s">
        <v>4431</v>
      </c>
      <c r="I7705" s="784" t="s">
        <v>6031</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2C</v>
      </c>
      <c r="C7706" t="s">
        <v>785</v>
      </c>
      <c r="D7706" t="s">
        <v>184</v>
      </c>
      <c r="E7706">
        <v>1.2648999999999999</v>
      </c>
      <c r="F7706" t="s">
        <v>950</v>
      </c>
      <c r="G7706" s="784" t="s">
        <v>2006</v>
      </c>
      <c r="H7706" s="784" t="s">
        <v>2007</v>
      </c>
      <c r="I7706" s="784" t="s">
        <v>5480</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2D</v>
      </c>
      <c r="C7707" t="s">
        <v>785</v>
      </c>
      <c r="D7707" t="s">
        <v>183</v>
      </c>
      <c r="E7707">
        <v>1.2232000000000001</v>
      </c>
      <c r="F7707" t="s">
        <v>950</v>
      </c>
      <c r="G7707" s="784" t="s">
        <v>2006</v>
      </c>
      <c r="H7707" s="784" t="s">
        <v>2007</v>
      </c>
      <c r="I7707" s="784" t="s">
        <v>5480</v>
      </c>
    </row>
    <row r="7708" spans="1:9" hidden="1">
      <c r="A7708" s="784" t="str">
        <f>Table_wabobpsvr_AzureCalc_AzureCalcRateCard[[#This Row],[ServiceName]]&amp;Table_wabobpsvr_AzureCalc_AzureCalcRateCard[[#This Row],[Price_Level]]&amp;Table_wabobpsvr_AzureCalc_AzureCalcRateCard[[#This Row],[Region]]</f>
        <v>Media Services Encoding Data Processed - Tier 3MOSP</v>
      </c>
      <c r="B7708" s="784"/>
      <c r="C7708" s="784" t="s">
        <v>785</v>
      </c>
      <c r="D7708" s="784" t="s">
        <v>627</v>
      </c>
      <c r="E7708" s="784">
        <v>1.0900000000000001</v>
      </c>
      <c r="F7708" s="784" t="s">
        <v>951</v>
      </c>
      <c r="G7708" s="784" t="s">
        <v>4431</v>
      </c>
      <c r="H7708" s="784" t="s">
        <v>4431</v>
      </c>
      <c r="I7708" s="784" t="s">
        <v>5480</v>
      </c>
    </row>
    <row r="7709" spans="1:9" hidden="1">
      <c r="A7709" t="str">
        <f>Table_wabobpsvr_AzureCalc_AzureCalcRateCard[[#This Row],[ServiceName]]&amp;Table_wabobpsvr_AzureCalc_AzureCalcRateCard[[#This Row],[Price_Level]]&amp;Table_wabobpsvr_AzureCalc_AzureCalcRateCard[[#This Row],[Region]]</f>
        <v>Media Services Encoding Data Processed - Tier 3A</v>
      </c>
      <c r="C7709" t="s">
        <v>785</v>
      </c>
      <c r="D7709" t="s">
        <v>181</v>
      </c>
      <c r="E7709">
        <v>1.3483000000000001</v>
      </c>
      <c r="F7709" t="s">
        <v>951</v>
      </c>
      <c r="G7709" s="784" t="s">
        <v>2006</v>
      </c>
      <c r="H7709" s="784" t="s">
        <v>2007</v>
      </c>
      <c r="I7709" s="784" t="s">
        <v>5480</v>
      </c>
    </row>
    <row r="7710" spans="1:9" hidden="1">
      <c r="A7710" t="str">
        <f>Table_wabobpsvr_AzureCalc_AzureCalcRateCard[[#This Row],[ServiceName]]&amp;Table_wabobpsvr_AzureCalc_AzureCalcRateCard[[#This Row],[Price_Level]]&amp;Table_wabobpsvr_AzureCalc_AzureCalcRateCard[[#This Row],[Region]]</f>
        <v>Media Services Encoding Data Processed - Tier 3B</v>
      </c>
      <c r="C7710" t="s">
        <v>785</v>
      </c>
      <c r="D7710" t="s">
        <v>182</v>
      </c>
      <c r="E7710">
        <v>1.3066</v>
      </c>
      <c r="F7710" t="s">
        <v>951</v>
      </c>
      <c r="G7710" s="784" t="s">
        <v>2006</v>
      </c>
      <c r="H7710" s="784" t="s">
        <v>2007</v>
      </c>
      <c r="I7710" s="784" t="s">
        <v>5480</v>
      </c>
    </row>
    <row r="7711" spans="1:9" hidden="1">
      <c r="A7711" t="str">
        <f>Table_wabobpsvr_AzureCalc_AzureCalcRateCard[[#This Row],[ServiceName]]&amp;Table_wabobpsvr_AzureCalc_AzureCalcRateCard[[#This Row],[Price_Level]]&amp;Table_wabobpsvr_AzureCalc_AzureCalcRateCard[[#This Row],[Region]]</f>
        <v>Media Services Encoding Data Processed - Tier 3C</v>
      </c>
      <c r="C7711" t="s">
        <v>785</v>
      </c>
      <c r="D7711" t="s">
        <v>184</v>
      </c>
      <c r="E7711">
        <v>1.2648999999999999</v>
      </c>
      <c r="F7711" t="s">
        <v>951</v>
      </c>
      <c r="G7711" s="784" t="s">
        <v>2006</v>
      </c>
      <c r="H7711" s="784" t="s">
        <v>2007</v>
      </c>
      <c r="I7711" s="784" t="s">
        <v>5480</v>
      </c>
    </row>
    <row r="7712" spans="1:9" hidden="1">
      <c r="A7712" t="str">
        <f>Table_wabobpsvr_AzureCalc_AzureCalcRateCard[[#This Row],[ServiceName]]&amp;Table_wabobpsvr_AzureCalc_AzureCalcRateCard[[#This Row],[Price_Level]]&amp;Table_wabobpsvr_AzureCalc_AzureCalcRateCard[[#This Row],[Region]]</f>
        <v>Media Services Encoding Data Processed - Tier 3D</v>
      </c>
      <c r="C7712" t="s">
        <v>785</v>
      </c>
      <c r="D7712" t="s">
        <v>183</v>
      </c>
      <c r="E7712">
        <v>1.2232000000000001</v>
      </c>
      <c r="F7712" t="s">
        <v>951</v>
      </c>
      <c r="G7712" s="784" t="s">
        <v>2006</v>
      </c>
      <c r="H7712" s="784" t="s">
        <v>2007</v>
      </c>
      <c r="I7712" s="784" t="s">
        <v>5480</v>
      </c>
    </row>
    <row r="7713" spans="1:9" hidden="1">
      <c r="A7713" t="str">
        <f>Table_wabobpsvr_AzureCalc_AzureCalcRateCard[[#This Row],[ServiceName]]&amp;Table_wabobpsvr_AzureCalc_AzureCalcRateCard[[#This Row],[Price_Level]]&amp;Table_wabobpsvr_AzureCalc_AzureCalcRateCard[[#This Row],[Region]]</f>
        <v>Media Services Encoding Data Processed - Tier 4MOSP</v>
      </c>
      <c r="C7713" t="s">
        <v>785</v>
      </c>
      <c r="D7713" t="s">
        <v>627</v>
      </c>
      <c r="E7713">
        <v>0.89</v>
      </c>
      <c r="F7713" t="s">
        <v>952</v>
      </c>
      <c r="G7713" s="784" t="s">
        <v>4431</v>
      </c>
      <c r="H7713" s="784" t="s">
        <v>4431</v>
      </c>
      <c r="I7713" s="784" t="s">
        <v>5480</v>
      </c>
    </row>
    <row r="7714" spans="1:9" hidden="1">
      <c r="A7714" t="str">
        <f>Table_wabobpsvr_AzureCalc_AzureCalcRateCard[[#This Row],[ServiceName]]&amp;Table_wabobpsvr_AzureCalc_AzureCalcRateCard[[#This Row],[Price_Level]]&amp;Table_wabobpsvr_AzureCalc_AzureCalcRateCard[[#This Row],[Region]]</f>
        <v>Media Services Encoding Data Processed - Tier 4A</v>
      </c>
      <c r="C7714" t="s">
        <v>785</v>
      </c>
      <c r="D7714" t="s">
        <v>181</v>
      </c>
      <c r="E7714">
        <v>1.3483000000000001</v>
      </c>
      <c r="F7714" t="s">
        <v>952</v>
      </c>
      <c r="G7714" s="784" t="s">
        <v>2006</v>
      </c>
      <c r="H7714" s="784" t="s">
        <v>2007</v>
      </c>
      <c r="I7714" s="784" t="s">
        <v>5480</v>
      </c>
    </row>
    <row r="7715" spans="1:9" hidden="1">
      <c r="A7715" t="str">
        <f>Table_wabobpsvr_AzureCalc_AzureCalcRateCard[[#This Row],[ServiceName]]&amp;Table_wabobpsvr_AzureCalc_AzureCalcRateCard[[#This Row],[Price_Level]]&amp;Table_wabobpsvr_AzureCalc_AzureCalcRateCard[[#This Row],[Region]]</f>
        <v>Media Services Encoding Data Processed - Tier 4B</v>
      </c>
      <c r="C7715" t="s">
        <v>785</v>
      </c>
      <c r="D7715" t="s">
        <v>182</v>
      </c>
      <c r="E7715">
        <v>1.3066</v>
      </c>
      <c r="F7715" t="s">
        <v>952</v>
      </c>
      <c r="G7715" s="784" t="s">
        <v>2006</v>
      </c>
      <c r="H7715" s="784" t="s">
        <v>2007</v>
      </c>
      <c r="I7715" s="784" t="s">
        <v>5480</v>
      </c>
    </row>
    <row r="7716" spans="1:9" hidden="1">
      <c r="A7716" t="str">
        <f>Table_wabobpsvr_AzureCalc_AzureCalcRateCard[[#This Row],[ServiceName]]&amp;Table_wabobpsvr_AzureCalc_AzureCalcRateCard[[#This Row],[Price_Level]]&amp;Table_wabobpsvr_AzureCalc_AzureCalcRateCard[[#This Row],[Region]]</f>
        <v>Media Services Encoding Data Processed - Tier 4C</v>
      </c>
      <c r="C7716" t="s">
        <v>785</v>
      </c>
      <c r="D7716" t="s">
        <v>184</v>
      </c>
      <c r="E7716">
        <v>1.2648999999999999</v>
      </c>
      <c r="F7716" t="s">
        <v>952</v>
      </c>
      <c r="G7716" s="784" t="s">
        <v>2006</v>
      </c>
      <c r="H7716" s="784" t="s">
        <v>2007</v>
      </c>
      <c r="I7716" s="784" t="s">
        <v>5480</v>
      </c>
    </row>
    <row r="7717" spans="1:9" hidden="1">
      <c r="A7717" t="str">
        <f>Table_wabobpsvr_AzureCalc_AzureCalcRateCard[[#This Row],[ServiceName]]&amp;Table_wabobpsvr_AzureCalc_AzureCalcRateCard[[#This Row],[Price_Level]]&amp;Table_wabobpsvr_AzureCalc_AzureCalcRateCard[[#This Row],[Region]]</f>
        <v>Media Services Encoding Data Processed - Tier 4D</v>
      </c>
      <c r="C7717" t="s">
        <v>785</v>
      </c>
      <c r="D7717" t="s">
        <v>183</v>
      </c>
      <c r="E7717">
        <v>1.2232000000000001</v>
      </c>
      <c r="F7717" t="s">
        <v>952</v>
      </c>
      <c r="G7717" s="784" t="s">
        <v>2006</v>
      </c>
      <c r="H7717" s="784" t="s">
        <v>2007</v>
      </c>
      <c r="I7717" s="784" t="s">
        <v>5480</v>
      </c>
    </row>
    <row r="7718" spans="1:9" hidden="1">
      <c r="A7718" t="str">
        <f>Table_wabobpsvr_AzureCalc_AzureCalcRateCard[[#This Row],[ServiceName]]&amp;Table_wabobpsvr_AzureCalc_AzureCalcRateCard[[#This Row],[Price_Level]]&amp;Table_wabobpsvr_AzureCalc_AzureCalcRateCard[[#This Row],[Region]]</f>
        <v>Media Services Encoding Data Processed - Tier 5MOSP</v>
      </c>
      <c r="C7718" t="s">
        <v>785</v>
      </c>
      <c r="D7718" t="s">
        <v>627</v>
      </c>
      <c r="E7718">
        <v>0.69</v>
      </c>
      <c r="F7718" t="s">
        <v>953</v>
      </c>
      <c r="G7718" s="784" t="s">
        <v>4431</v>
      </c>
      <c r="H7718" s="784" t="s">
        <v>4431</v>
      </c>
      <c r="I7718" s="784" t="s">
        <v>5480</v>
      </c>
    </row>
    <row r="7719" spans="1:9" hidden="1">
      <c r="A7719" t="str">
        <f>Table_wabobpsvr_AzureCalc_AzureCalcRateCard[[#This Row],[ServiceName]]&amp;Table_wabobpsvr_AzureCalc_AzureCalcRateCard[[#This Row],[Price_Level]]&amp;Table_wabobpsvr_AzureCalc_AzureCalcRateCard[[#This Row],[Region]]</f>
        <v>Media Services Encoding Data Processed - Tier 5A</v>
      </c>
      <c r="C7719" t="s">
        <v>785</v>
      </c>
      <c r="D7719" t="s">
        <v>181</v>
      </c>
      <c r="E7719">
        <v>1.3483000000000001</v>
      </c>
      <c r="F7719" t="s">
        <v>953</v>
      </c>
      <c r="G7719" s="784" t="s">
        <v>2006</v>
      </c>
      <c r="H7719" s="784" t="s">
        <v>2007</v>
      </c>
      <c r="I7719" s="784" t="s">
        <v>5480</v>
      </c>
    </row>
    <row r="7720" spans="1:9" hidden="1">
      <c r="A7720" t="str">
        <f>Table_wabobpsvr_AzureCalc_AzureCalcRateCard[[#This Row],[ServiceName]]&amp;Table_wabobpsvr_AzureCalc_AzureCalcRateCard[[#This Row],[Price_Level]]&amp;Table_wabobpsvr_AzureCalc_AzureCalcRateCard[[#This Row],[Region]]</f>
        <v>Media Services Encoding Data Processed - Tier 5B</v>
      </c>
      <c r="C7720" t="s">
        <v>785</v>
      </c>
      <c r="D7720" t="s">
        <v>182</v>
      </c>
      <c r="E7720">
        <v>1.3066</v>
      </c>
      <c r="F7720" t="s">
        <v>953</v>
      </c>
      <c r="G7720" s="784" t="s">
        <v>2006</v>
      </c>
      <c r="H7720" s="784" t="s">
        <v>2007</v>
      </c>
      <c r="I7720" s="784" t="s">
        <v>5480</v>
      </c>
    </row>
    <row r="7721" spans="1:9" hidden="1">
      <c r="A7721" t="str">
        <f>Table_wabobpsvr_AzureCalc_AzureCalcRateCard[[#This Row],[ServiceName]]&amp;Table_wabobpsvr_AzureCalc_AzureCalcRateCard[[#This Row],[Price_Level]]&amp;Table_wabobpsvr_AzureCalc_AzureCalcRateCard[[#This Row],[Region]]</f>
        <v>Media Services Encoding Data Processed - Tier 5C</v>
      </c>
      <c r="C7721" t="s">
        <v>785</v>
      </c>
      <c r="D7721" t="s">
        <v>184</v>
      </c>
      <c r="E7721">
        <v>1.2648999999999999</v>
      </c>
      <c r="F7721" t="s">
        <v>953</v>
      </c>
      <c r="G7721" s="784" t="s">
        <v>2006</v>
      </c>
      <c r="H7721" s="784" t="s">
        <v>2007</v>
      </c>
      <c r="I7721" s="784" t="s">
        <v>5480</v>
      </c>
    </row>
    <row r="7722" spans="1:9" hidden="1">
      <c r="A7722" t="str">
        <f>Table_wabobpsvr_AzureCalc_AzureCalcRateCard[[#This Row],[ServiceName]]&amp;Table_wabobpsvr_AzureCalc_AzureCalcRateCard[[#This Row],[Price_Level]]&amp;Table_wabobpsvr_AzureCalc_AzureCalcRateCard[[#This Row],[Region]]</f>
        <v>Media Services Encoding Data Processed - Tier 5D</v>
      </c>
      <c r="C7722" t="s">
        <v>785</v>
      </c>
      <c r="D7722" t="s">
        <v>183</v>
      </c>
      <c r="E7722">
        <v>1.2232000000000001</v>
      </c>
      <c r="F7722" t="s">
        <v>953</v>
      </c>
      <c r="G7722" s="784" t="s">
        <v>2006</v>
      </c>
      <c r="H7722" s="784" t="s">
        <v>2007</v>
      </c>
      <c r="I7722" s="784" t="s">
        <v>5480</v>
      </c>
    </row>
    <row r="7723" spans="1:9" hidden="1">
      <c r="A7723" t="str">
        <f>Table_wabobpsvr_AzureCalc_AzureCalcRateCard[[#This Row],[ServiceName]]&amp;Table_wabobpsvr_AzureCalc_AzureCalcRateCard[[#This Row],[Price_Level]]&amp;Table_wabobpsvr_AzureCalc_AzureCalcRateCard[[#This Row],[Region]]</f>
        <v>CDN Data Transfer - Zone 1 - Tier 2MOSP</v>
      </c>
      <c r="C7723" t="s">
        <v>785</v>
      </c>
      <c r="D7723" t="s">
        <v>627</v>
      </c>
      <c r="E7723">
        <v>8.3000000000000004E-2</v>
      </c>
      <c r="F7723" t="s">
        <v>954</v>
      </c>
      <c r="G7723" s="784" t="s">
        <v>4431</v>
      </c>
      <c r="H7723" s="784" t="s">
        <v>4431</v>
      </c>
      <c r="I7723" s="784" t="s">
        <v>6032</v>
      </c>
    </row>
    <row r="7724" spans="1:9" hidden="1">
      <c r="A7724" t="str">
        <f>Table_wabobpsvr_AzureCalc_AzureCalcRateCard[[#This Row],[ServiceName]]&amp;Table_wabobpsvr_AzureCalc_AzureCalcRateCard[[#This Row],[Price_Level]]&amp;Table_wabobpsvr_AzureCalc_AzureCalcRateCard[[#This Row],[Region]]</f>
        <v>CDN Data Transfer - Zone 1 - Tier 2A</v>
      </c>
      <c r="C7724" t="s">
        <v>785</v>
      </c>
      <c r="D7724" t="s">
        <v>181</v>
      </c>
      <c r="E7724">
        <v>8.4390000000000007E-2</v>
      </c>
      <c r="F7724" t="s">
        <v>954</v>
      </c>
      <c r="G7724" s="784" t="s">
        <v>2321</v>
      </c>
      <c r="H7724" s="784" t="s">
        <v>2322</v>
      </c>
      <c r="I7724" s="784" t="s">
        <v>6032</v>
      </c>
    </row>
    <row r="7725" spans="1:9" hidden="1">
      <c r="A7725" t="str">
        <f>Table_wabobpsvr_AzureCalc_AzureCalcRateCard[[#This Row],[ServiceName]]&amp;Table_wabobpsvr_AzureCalc_AzureCalcRateCard[[#This Row],[Price_Level]]&amp;Table_wabobpsvr_AzureCalc_AzureCalcRateCard[[#This Row],[Region]]</f>
        <v>CDN Data Transfer - Zone 1 - Tier 2B</v>
      </c>
      <c r="C7725" t="s">
        <v>785</v>
      </c>
      <c r="D7725" t="s">
        <v>182</v>
      </c>
      <c r="E7725">
        <v>8.1780000000000005E-2</v>
      </c>
      <c r="F7725" t="s">
        <v>954</v>
      </c>
      <c r="G7725" s="784" t="s">
        <v>2321</v>
      </c>
      <c r="H7725" s="784" t="s">
        <v>2322</v>
      </c>
      <c r="I7725" s="784" t="s">
        <v>6032</v>
      </c>
    </row>
    <row r="7726" spans="1:9" hidden="1">
      <c r="A7726" t="str">
        <f>Table_wabobpsvr_AzureCalc_AzureCalcRateCard[[#This Row],[ServiceName]]&amp;Table_wabobpsvr_AzureCalc_AzureCalcRateCard[[#This Row],[Price_Level]]&amp;Table_wabobpsvr_AzureCalc_AzureCalcRateCard[[#This Row],[Region]]</f>
        <v>CDN Data Transfer - Zone 1 - Tier 2C</v>
      </c>
      <c r="C7726" t="s">
        <v>785</v>
      </c>
      <c r="D7726" t="s">
        <v>184</v>
      </c>
      <c r="E7726">
        <v>7.9170000000000004E-2</v>
      </c>
      <c r="F7726" t="s">
        <v>954</v>
      </c>
      <c r="G7726" s="784" t="s">
        <v>2321</v>
      </c>
      <c r="H7726" s="784" t="s">
        <v>2322</v>
      </c>
      <c r="I7726" s="784" t="s">
        <v>6032</v>
      </c>
    </row>
    <row r="7727" spans="1:9" hidden="1">
      <c r="A7727" t="str">
        <f>Table_wabobpsvr_AzureCalc_AzureCalcRateCard[[#This Row],[ServiceName]]&amp;Table_wabobpsvr_AzureCalc_AzureCalcRateCard[[#This Row],[Price_Level]]&amp;Table_wabobpsvr_AzureCalc_AzureCalcRateCard[[#This Row],[Region]]</f>
        <v>CDN Data Transfer - Zone 1 - Tier 2D</v>
      </c>
      <c r="C7727" t="s">
        <v>785</v>
      </c>
      <c r="D7727" t="s">
        <v>183</v>
      </c>
      <c r="E7727">
        <v>7.6560000000000003E-2</v>
      </c>
      <c r="F7727" t="s">
        <v>954</v>
      </c>
      <c r="G7727" s="784" t="s">
        <v>2321</v>
      </c>
      <c r="H7727" s="784" t="s">
        <v>2322</v>
      </c>
      <c r="I7727" s="784" t="s">
        <v>6032</v>
      </c>
    </row>
    <row r="7728" spans="1:9" hidden="1">
      <c r="A7728" s="784" t="str">
        <f>Table_wabobpsvr_AzureCalc_AzureCalcRateCard[[#This Row],[ServiceName]]&amp;Table_wabobpsvr_AzureCalc_AzureCalcRateCard[[#This Row],[Price_Level]]&amp;Table_wabobpsvr_AzureCalc_AzureCalcRateCard[[#This Row],[Region]]</f>
        <v>CDN Data Transfer - Zone 1 - Tier 3MOSP</v>
      </c>
      <c r="B7728" s="784"/>
      <c r="C7728" s="784" t="s">
        <v>785</v>
      </c>
      <c r="D7728" s="784" t="s">
        <v>627</v>
      </c>
      <c r="E7728" s="784">
        <v>7.0000000000000007E-2</v>
      </c>
      <c r="F7728" s="784" t="s">
        <v>955</v>
      </c>
      <c r="G7728" s="784" t="s">
        <v>4431</v>
      </c>
      <c r="H7728" s="784" t="s">
        <v>4431</v>
      </c>
      <c r="I7728" s="784" t="s">
        <v>6032</v>
      </c>
    </row>
    <row r="7729" spans="1:9" hidden="1">
      <c r="A7729" t="str">
        <f>Table_wabobpsvr_AzureCalc_AzureCalcRateCard[[#This Row],[ServiceName]]&amp;Table_wabobpsvr_AzureCalc_AzureCalcRateCard[[#This Row],[Price_Level]]&amp;Table_wabobpsvr_AzureCalc_AzureCalcRateCard[[#This Row],[Region]]</f>
        <v>CDN Data Transfer - Zone 1 - Tier 3A</v>
      </c>
      <c r="C7729" t="s">
        <v>785</v>
      </c>
      <c r="D7729" t="s">
        <v>181</v>
      </c>
      <c r="E7729">
        <v>8.4390000000000007E-2</v>
      </c>
      <c r="F7729" t="s">
        <v>955</v>
      </c>
      <c r="G7729" s="784" t="s">
        <v>2321</v>
      </c>
      <c r="H7729" s="784" t="s">
        <v>2322</v>
      </c>
      <c r="I7729" s="784" t="s">
        <v>6032</v>
      </c>
    </row>
    <row r="7730" spans="1:9" hidden="1">
      <c r="A7730" t="str">
        <f>Table_wabobpsvr_AzureCalc_AzureCalcRateCard[[#This Row],[ServiceName]]&amp;Table_wabobpsvr_AzureCalc_AzureCalcRateCard[[#This Row],[Price_Level]]&amp;Table_wabobpsvr_AzureCalc_AzureCalcRateCard[[#This Row],[Region]]</f>
        <v>CDN Data Transfer - Zone 1 - Tier 3B</v>
      </c>
      <c r="C7730" t="s">
        <v>785</v>
      </c>
      <c r="D7730" t="s">
        <v>182</v>
      </c>
      <c r="E7730">
        <v>8.1780000000000005E-2</v>
      </c>
      <c r="F7730" t="s">
        <v>955</v>
      </c>
      <c r="G7730" s="784" t="s">
        <v>2321</v>
      </c>
      <c r="H7730" s="784" t="s">
        <v>2322</v>
      </c>
      <c r="I7730" s="784" t="s">
        <v>6032</v>
      </c>
    </row>
    <row r="7731" spans="1:9" hidden="1">
      <c r="A7731" t="str">
        <f>Table_wabobpsvr_AzureCalc_AzureCalcRateCard[[#This Row],[ServiceName]]&amp;Table_wabobpsvr_AzureCalc_AzureCalcRateCard[[#This Row],[Price_Level]]&amp;Table_wabobpsvr_AzureCalc_AzureCalcRateCard[[#This Row],[Region]]</f>
        <v>CDN Data Transfer - Zone 1 - Tier 3C</v>
      </c>
      <c r="C7731" t="s">
        <v>785</v>
      </c>
      <c r="D7731" t="s">
        <v>184</v>
      </c>
      <c r="E7731">
        <v>7.9170000000000004E-2</v>
      </c>
      <c r="F7731" t="s">
        <v>955</v>
      </c>
      <c r="G7731" s="784" t="s">
        <v>2321</v>
      </c>
      <c r="H7731" s="784" t="s">
        <v>2322</v>
      </c>
      <c r="I7731" s="784" t="s">
        <v>6032</v>
      </c>
    </row>
    <row r="7732" spans="1:9" hidden="1">
      <c r="A7732" t="str">
        <f>Table_wabobpsvr_AzureCalc_AzureCalcRateCard[[#This Row],[ServiceName]]&amp;Table_wabobpsvr_AzureCalc_AzureCalcRateCard[[#This Row],[Price_Level]]&amp;Table_wabobpsvr_AzureCalc_AzureCalcRateCard[[#This Row],[Region]]</f>
        <v>CDN Data Transfer - Zone 1 - Tier 3D</v>
      </c>
      <c r="C7732" t="s">
        <v>785</v>
      </c>
      <c r="D7732" t="s">
        <v>183</v>
      </c>
      <c r="E7732">
        <v>7.6560000000000003E-2</v>
      </c>
      <c r="F7732" t="s">
        <v>955</v>
      </c>
      <c r="G7732" s="784" t="s">
        <v>2321</v>
      </c>
      <c r="H7732" s="784" t="s">
        <v>2322</v>
      </c>
      <c r="I7732" s="784" t="s">
        <v>6032</v>
      </c>
    </row>
    <row r="7733" spans="1:9" hidden="1">
      <c r="A7733" t="str">
        <f>Table_wabobpsvr_AzureCalc_AzureCalcRateCard[[#This Row],[ServiceName]]&amp;Table_wabobpsvr_AzureCalc_AzureCalcRateCard[[#This Row],[Price_Level]]&amp;Table_wabobpsvr_AzureCalc_AzureCalcRateCard[[#This Row],[Region]]</f>
        <v>CDN Data Transfer - Zone 1 - Tier 4MOSP</v>
      </c>
      <c r="C7733" t="s">
        <v>785</v>
      </c>
      <c r="D7733" t="s">
        <v>627</v>
      </c>
      <c r="E7733">
        <v>0.05</v>
      </c>
      <c r="F7733" t="s">
        <v>956</v>
      </c>
      <c r="G7733" s="784" t="s">
        <v>4431</v>
      </c>
      <c r="H7733" s="784" t="s">
        <v>4431</v>
      </c>
      <c r="I7733" s="784" t="s">
        <v>6032</v>
      </c>
    </row>
    <row r="7734" spans="1:9" hidden="1">
      <c r="A7734" t="str">
        <f>Table_wabobpsvr_AzureCalc_AzureCalcRateCard[[#This Row],[ServiceName]]&amp;Table_wabobpsvr_AzureCalc_AzureCalcRateCard[[#This Row],[Price_Level]]&amp;Table_wabobpsvr_AzureCalc_AzureCalcRateCard[[#This Row],[Region]]</f>
        <v>CDN Data Transfer - Zone 1 - Tier 4A</v>
      </c>
      <c r="C7734" t="s">
        <v>785</v>
      </c>
      <c r="D7734" t="s">
        <v>181</v>
      </c>
      <c r="E7734">
        <v>8.4390000000000007E-2</v>
      </c>
      <c r="F7734" t="s">
        <v>956</v>
      </c>
      <c r="G7734" s="784" t="s">
        <v>2321</v>
      </c>
      <c r="H7734" s="784" t="s">
        <v>2322</v>
      </c>
      <c r="I7734" s="784" t="s">
        <v>6032</v>
      </c>
    </row>
    <row r="7735" spans="1:9" hidden="1">
      <c r="A7735" t="str">
        <f>Table_wabobpsvr_AzureCalc_AzureCalcRateCard[[#This Row],[ServiceName]]&amp;Table_wabobpsvr_AzureCalc_AzureCalcRateCard[[#This Row],[Price_Level]]&amp;Table_wabobpsvr_AzureCalc_AzureCalcRateCard[[#This Row],[Region]]</f>
        <v>CDN Data Transfer - Zone 1 - Tier 4B</v>
      </c>
      <c r="C7735" t="s">
        <v>785</v>
      </c>
      <c r="D7735" t="s">
        <v>182</v>
      </c>
      <c r="E7735">
        <v>8.1780000000000005E-2</v>
      </c>
      <c r="F7735" t="s">
        <v>956</v>
      </c>
      <c r="G7735" s="784" t="s">
        <v>2321</v>
      </c>
      <c r="H7735" s="784" t="s">
        <v>2322</v>
      </c>
      <c r="I7735" s="784" t="s">
        <v>6032</v>
      </c>
    </row>
    <row r="7736" spans="1:9" hidden="1">
      <c r="A7736" t="str">
        <f>Table_wabobpsvr_AzureCalc_AzureCalcRateCard[[#This Row],[ServiceName]]&amp;Table_wabobpsvr_AzureCalc_AzureCalcRateCard[[#This Row],[Price_Level]]&amp;Table_wabobpsvr_AzureCalc_AzureCalcRateCard[[#This Row],[Region]]</f>
        <v>CDN Data Transfer - Zone 1 - Tier 4C</v>
      </c>
      <c r="C7736" t="s">
        <v>785</v>
      </c>
      <c r="D7736" t="s">
        <v>184</v>
      </c>
      <c r="E7736">
        <v>7.9170000000000004E-2</v>
      </c>
      <c r="F7736" t="s">
        <v>956</v>
      </c>
      <c r="G7736" s="784" t="s">
        <v>2321</v>
      </c>
      <c r="H7736" s="784" t="s">
        <v>2322</v>
      </c>
      <c r="I7736" s="784" t="s">
        <v>6032</v>
      </c>
    </row>
    <row r="7737" spans="1:9" hidden="1">
      <c r="A7737" t="str">
        <f>Table_wabobpsvr_AzureCalc_AzureCalcRateCard[[#This Row],[ServiceName]]&amp;Table_wabobpsvr_AzureCalc_AzureCalcRateCard[[#This Row],[Price_Level]]&amp;Table_wabobpsvr_AzureCalc_AzureCalcRateCard[[#This Row],[Region]]</f>
        <v>CDN Data Transfer - Zone 1 - Tier 4D</v>
      </c>
      <c r="C7737" t="s">
        <v>785</v>
      </c>
      <c r="D7737" t="s">
        <v>183</v>
      </c>
      <c r="E7737">
        <v>7.6560000000000003E-2</v>
      </c>
      <c r="F7737" t="s">
        <v>956</v>
      </c>
      <c r="G7737" s="784" t="s">
        <v>2321</v>
      </c>
      <c r="H7737" s="784" t="s">
        <v>2322</v>
      </c>
      <c r="I7737" s="784" t="s">
        <v>6032</v>
      </c>
    </row>
    <row r="7738" spans="1:9" hidden="1">
      <c r="A7738" t="str">
        <f>Table_wabobpsvr_AzureCalc_AzureCalcRateCard[[#This Row],[ServiceName]]&amp;Table_wabobpsvr_AzureCalc_AzureCalcRateCard[[#This Row],[Price_Level]]&amp;Table_wabobpsvr_AzureCalc_AzureCalcRateCard[[#This Row],[Region]]</f>
        <v>CDN Data Transfer - Zone 1 - Tier 5MOSP</v>
      </c>
      <c r="C7738" t="s">
        <v>785</v>
      </c>
      <c r="D7738" t="s">
        <v>627</v>
      </c>
      <c r="E7738">
        <v>0.03</v>
      </c>
      <c r="F7738" t="s">
        <v>957</v>
      </c>
      <c r="G7738" s="784" t="s">
        <v>4431</v>
      </c>
      <c r="H7738" s="784" t="s">
        <v>4431</v>
      </c>
      <c r="I7738" s="784" t="s">
        <v>6032</v>
      </c>
    </row>
    <row r="7739" spans="1:9" hidden="1">
      <c r="A7739" t="str">
        <f>Table_wabobpsvr_AzureCalc_AzureCalcRateCard[[#This Row],[ServiceName]]&amp;Table_wabobpsvr_AzureCalc_AzureCalcRateCard[[#This Row],[Price_Level]]&amp;Table_wabobpsvr_AzureCalc_AzureCalcRateCard[[#This Row],[Region]]</f>
        <v>CDN Data Transfer - Zone 1 - Tier 5A</v>
      </c>
      <c r="C7739" t="s">
        <v>785</v>
      </c>
      <c r="D7739" t="s">
        <v>181</v>
      </c>
      <c r="E7739">
        <v>8.4390000000000007E-2</v>
      </c>
      <c r="F7739" t="s">
        <v>957</v>
      </c>
      <c r="G7739" s="784" t="s">
        <v>2321</v>
      </c>
      <c r="H7739" s="784" t="s">
        <v>2322</v>
      </c>
      <c r="I7739" s="784" t="s">
        <v>6032</v>
      </c>
    </row>
    <row r="7740" spans="1:9" hidden="1">
      <c r="A7740" t="str">
        <f>Table_wabobpsvr_AzureCalc_AzureCalcRateCard[[#This Row],[ServiceName]]&amp;Table_wabobpsvr_AzureCalc_AzureCalcRateCard[[#This Row],[Price_Level]]&amp;Table_wabobpsvr_AzureCalc_AzureCalcRateCard[[#This Row],[Region]]</f>
        <v>CDN Data Transfer - Zone 1 - Tier 5B</v>
      </c>
      <c r="C7740" t="s">
        <v>785</v>
      </c>
      <c r="D7740" t="s">
        <v>182</v>
      </c>
      <c r="E7740">
        <v>8.1780000000000005E-2</v>
      </c>
      <c r="F7740" t="s">
        <v>957</v>
      </c>
      <c r="G7740" s="784" t="s">
        <v>2321</v>
      </c>
      <c r="H7740" s="784" t="s">
        <v>2322</v>
      </c>
      <c r="I7740" s="784" t="s">
        <v>6032</v>
      </c>
    </row>
    <row r="7741" spans="1:9" hidden="1">
      <c r="A7741" t="str">
        <f>Table_wabobpsvr_AzureCalc_AzureCalcRateCard[[#This Row],[ServiceName]]&amp;Table_wabobpsvr_AzureCalc_AzureCalcRateCard[[#This Row],[Price_Level]]&amp;Table_wabobpsvr_AzureCalc_AzureCalcRateCard[[#This Row],[Region]]</f>
        <v>CDN Data Transfer - Zone 1 - Tier 5C</v>
      </c>
      <c r="C7741" t="s">
        <v>785</v>
      </c>
      <c r="D7741" t="s">
        <v>184</v>
      </c>
      <c r="E7741">
        <v>7.9170000000000004E-2</v>
      </c>
      <c r="F7741" t="s">
        <v>957</v>
      </c>
      <c r="G7741" s="784" t="s">
        <v>2321</v>
      </c>
      <c r="H7741" s="784" t="s">
        <v>2322</v>
      </c>
      <c r="I7741" s="784" t="s">
        <v>6032</v>
      </c>
    </row>
    <row r="7742" spans="1:9" hidden="1">
      <c r="A7742" t="str">
        <f>Table_wabobpsvr_AzureCalc_AzureCalcRateCard[[#This Row],[ServiceName]]&amp;Table_wabobpsvr_AzureCalc_AzureCalcRateCard[[#This Row],[Price_Level]]&amp;Table_wabobpsvr_AzureCalc_AzureCalcRateCard[[#This Row],[Region]]</f>
        <v>CDN Data Transfer - Zone 1 - Tier 5D</v>
      </c>
      <c r="C7742" t="s">
        <v>785</v>
      </c>
      <c r="D7742" t="s">
        <v>183</v>
      </c>
      <c r="E7742">
        <v>7.6560000000000003E-2</v>
      </c>
      <c r="F7742" t="s">
        <v>957</v>
      </c>
      <c r="G7742" s="784" t="s">
        <v>2321</v>
      </c>
      <c r="H7742" s="784" t="s">
        <v>2322</v>
      </c>
      <c r="I7742" s="784" t="s">
        <v>6032</v>
      </c>
    </row>
    <row r="7743" spans="1:9" hidden="1">
      <c r="A7743" s="784" t="str">
        <f>Table_wabobpsvr_AzureCalc_AzureCalcRateCard[[#This Row],[ServiceName]]&amp;Table_wabobpsvr_AzureCalc_AzureCalcRateCard[[#This Row],[Price_Level]]&amp;Table_wabobpsvr_AzureCalc_AzureCalcRateCard[[#This Row],[Region]]</f>
        <v>CDN Data Transfer - Zone 1 - Tier 6MOSP</v>
      </c>
      <c r="B7743" s="784"/>
      <c r="C7743" s="784" t="s">
        <v>785</v>
      </c>
      <c r="D7743" s="784" t="s">
        <v>627</v>
      </c>
      <c r="E7743" s="784">
        <v>2.5000000000000001E-2</v>
      </c>
      <c r="F7743" s="784" t="s">
        <v>958</v>
      </c>
      <c r="G7743" s="784" t="s">
        <v>4431</v>
      </c>
      <c r="H7743" s="784" t="s">
        <v>4431</v>
      </c>
      <c r="I7743" s="784" t="s">
        <v>6032</v>
      </c>
    </row>
    <row r="7744" spans="1:9" hidden="1">
      <c r="A7744" t="str">
        <f>Table_wabobpsvr_AzureCalc_AzureCalcRateCard[[#This Row],[ServiceName]]&amp;Table_wabobpsvr_AzureCalc_AzureCalcRateCard[[#This Row],[Price_Level]]&amp;Table_wabobpsvr_AzureCalc_AzureCalcRateCard[[#This Row],[Region]]</f>
        <v>CDN Data Transfer - Zone 1 - Tier 6A</v>
      </c>
      <c r="C7744" t="s">
        <v>785</v>
      </c>
      <c r="D7744" t="s">
        <v>181</v>
      </c>
      <c r="E7744">
        <v>8.4390000000000007E-2</v>
      </c>
      <c r="F7744" t="s">
        <v>958</v>
      </c>
      <c r="G7744" s="784" t="s">
        <v>2321</v>
      </c>
      <c r="H7744" s="784" t="s">
        <v>2322</v>
      </c>
      <c r="I7744" s="784" t="s">
        <v>6032</v>
      </c>
    </row>
    <row r="7745" spans="1:9" hidden="1">
      <c r="A7745" t="str">
        <f>Table_wabobpsvr_AzureCalc_AzureCalcRateCard[[#This Row],[ServiceName]]&amp;Table_wabobpsvr_AzureCalc_AzureCalcRateCard[[#This Row],[Price_Level]]&amp;Table_wabobpsvr_AzureCalc_AzureCalcRateCard[[#This Row],[Region]]</f>
        <v>CDN Data Transfer - Zone 1 - Tier 6B</v>
      </c>
      <c r="C7745" t="s">
        <v>785</v>
      </c>
      <c r="D7745" t="s">
        <v>182</v>
      </c>
      <c r="E7745">
        <v>8.1780000000000005E-2</v>
      </c>
      <c r="F7745" t="s">
        <v>958</v>
      </c>
      <c r="G7745" s="784" t="s">
        <v>2321</v>
      </c>
      <c r="H7745" s="784" t="s">
        <v>2322</v>
      </c>
      <c r="I7745" s="784" t="s">
        <v>6032</v>
      </c>
    </row>
    <row r="7746" spans="1:9" hidden="1">
      <c r="A7746" t="str">
        <f>Table_wabobpsvr_AzureCalc_AzureCalcRateCard[[#This Row],[ServiceName]]&amp;Table_wabobpsvr_AzureCalc_AzureCalcRateCard[[#This Row],[Price_Level]]&amp;Table_wabobpsvr_AzureCalc_AzureCalcRateCard[[#This Row],[Region]]</f>
        <v>CDN Data Transfer - Zone 1 - Tier 6C</v>
      </c>
      <c r="C7746" t="s">
        <v>785</v>
      </c>
      <c r="D7746" t="s">
        <v>184</v>
      </c>
      <c r="E7746">
        <v>7.9170000000000004E-2</v>
      </c>
      <c r="F7746" t="s">
        <v>958</v>
      </c>
      <c r="G7746" s="784" t="s">
        <v>2321</v>
      </c>
      <c r="H7746" s="784" t="s">
        <v>2322</v>
      </c>
      <c r="I7746" s="784" t="s">
        <v>6032</v>
      </c>
    </row>
    <row r="7747" spans="1:9" hidden="1">
      <c r="A7747" t="str">
        <f>Table_wabobpsvr_AzureCalc_AzureCalcRateCard[[#This Row],[ServiceName]]&amp;Table_wabobpsvr_AzureCalc_AzureCalcRateCard[[#This Row],[Price_Level]]&amp;Table_wabobpsvr_AzureCalc_AzureCalcRateCard[[#This Row],[Region]]</f>
        <v>CDN Data Transfer - Zone 1 - Tier 6D</v>
      </c>
      <c r="C7747" t="s">
        <v>785</v>
      </c>
      <c r="D7747" t="s">
        <v>183</v>
      </c>
      <c r="E7747">
        <v>7.6560000000000003E-2</v>
      </c>
      <c r="F7747" t="s">
        <v>958</v>
      </c>
      <c r="G7747" s="784" t="s">
        <v>2321</v>
      </c>
      <c r="H7747" s="784" t="s">
        <v>2322</v>
      </c>
      <c r="I7747" s="784" t="s">
        <v>6032</v>
      </c>
    </row>
    <row r="7748" spans="1:9" hidden="1">
      <c r="A7748" t="str">
        <f>Table_wabobpsvr_AzureCalc_AzureCalcRateCard[[#This Row],[ServiceName]]&amp;Table_wabobpsvr_AzureCalc_AzureCalcRateCard[[#This Row],[Price_Level]]&amp;Table_wabobpsvr_AzureCalc_AzureCalcRateCard[[#This Row],[Region]]</f>
        <v>CDN Data Transfer - Zone 1 - Tier 7MOSP</v>
      </c>
      <c r="C7748" t="s">
        <v>785</v>
      </c>
      <c r="D7748" t="s">
        <v>627</v>
      </c>
      <c r="E7748">
        <v>2.5000000000000001E-2</v>
      </c>
      <c r="F7748" t="s">
        <v>959</v>
      </c>
      <c r="G7748" s="784" t="s">
        <v>4431</v>
      </c>
      <c r="H7748" s="784" t="s">
        <v>4431</v>
      </c>
      <c r="I7748" s="784" t="s">
        <v>6032</v>
      </c>
    </row>
    <row r="7749" spans="1:9" hidden="1">
      <c r="A7749" t="str">
        <f>Table_wabobpsvr_AzureCalc_AzureCalcRateCard[[#This Row],[ServiceName]]&amp;Table_wabobpsvr_AzureCalc_AzureCalcRateCard[[#This Row],[Price_Level]]&amp;Table_wabobpsvr_AzureCalc_AzureCalcRateCard[[#This Row],[Region]]</f>
        <v>CDN Data Transfer - Zone 1 - Tier 7A</v>
      </c>
      <c r="C7749" t="s">
        <v>785</v>
      </c>
      <c r="D7749" t="s">
        <v>181</v>
      </c>
      <c r="E7749">
        <v>2.4250000000000001E-2</v>
      </c>
      <c r="F7749" t="s">
        <v>959</v>
      </c>
      <c r="G7749" s="784" t="s">
        <v>2321</v>
      </c>
      <c r="H7749" s="784" t="s">
        <v>2322</v>
      </c>
      <c r="I7749" s="784" t="s">
        <v>6032</v>
      </c>
    </row>
    <row r="7750" spans="1:9" hidden="1">
      <c r="A7750" s="784" t="str">
        <f>Table_wabobpsvr_AzureCalc_AzureCalcRateCard[[#This Row],[ServiceName]]&amp;Table_wabobpsvr_AzureCalc_AzureCalcRateCard[[#This Row],[Price_Level]]&amp;Table_wabobpsvr_AzureCalc_AzureCalcRateCard[[#This Row],[Region]]</f>
        <v>CDN Data Transfer - Zone 1 - Tier 7B</v>
      </c>
      <c r="B7750" s="784"/>
      <c r="C7750" s="784" t="s">
        <v>785</v>
      </c>
      <c r="D7750" s="784" t="s">
        <v>182</v>
      </c>
      <c r="E7750" s="784">
        <v>2.35E-2</v>
      </c>
      <c r="F7750" s="784" t="s">
        <v>959</v>
      </c>
      <c r="G7750" s="784" t="s">
        <v>2321</v>
      </c>
      <c r="H7750" s="784" t="s">
        <v>2322</v>
      </c>
      <c r="I7750" s="784" t="s">
        <v>6032</v>
      </c>
    </row>
    <row r="7751" spans="1:9" hidden="1">
      <c r="A7751" t="str">
        <f>Table_wabobpsvr_AzureCalc_AzureCalcRateCard[[#This Row],[ServiceName]]&amp;Table_wabobpsvr_AzureCalc_AzureCalcRateCard[[#This Row],[Price_Level]]&amp;Table_wabobpsvr_AzureCalc_AzureCalcRateCard[[#This Row],[Region]]</f>
        <v>Basic.A0 VM (Non-Windows)B4</v>
      </c>
      <c r="B7751">
        <v>4</v>
      </c>
      <c r="C7751" t="s">
        <v>701</v>
      </c>
      <c r="D7751" t="s">
        <v>182</v>
      </c>
      <c r="E7751">
        <v>1.26E-2</v>
      </c>
      <c r="F7751" t="s">
        <v>722</v>
      </c>
      <c r="G7751" s="784" t="s">
        <v>2239</v>
      </c>
      <c r="H7751" s="784" t="s">
        <v>2240</v>
      </c>
      <c r="I7751" s="784" t="s">
        <v>6033</v>
      </c>
    </row>
    <row r="7752" spans="1:9" hidden="1">
      <c r="A7752" t="str">
        <f>Table_wabobpsvr_AzureCalc_AzureCalcRateCard[[#This Row],[ServiceName]]&amp;Table_wabobpsvr_AzureCalc_AzureCalcRateCard[[#This Row],[Price_Level]]&amp;Table_wabobpsvr_AzureCalc_AzureCalcRateCard[[#This Row],[Region]]</f>
        <v>Basic.A0 VM (Non-Windows)C4</v>
      </c>
      <c r="B7752">
        <v>4</v>
      </c>
      <c r="C7752" t="s">
        <v>701</v>
      </c>
      <c r="D7752" t="s">
        <v>184</v>
      </c>
      <c r="E7752">
        <v>1.206E-2</v>
      </c>
      <c r="F7752" t="s">
        <v>722</v>
      </c>
      <c r="G7752" s="784" t="s">
        <v>2239</v>
      </c>
      <c r="H7752" s="784" t="s">
        <v>2240</v>
      </c>
      <c r="I7752" s="784" t="s">
        <v>6033</v>
      </c>
    </row>
    <row r="7753" spans="1:9" hidden="1">
      <c r="A7753" t="str">
        <f>Table_wabobpsvr_AzureCalc_AzureCalcRateCard[[#This Row],[ServiceName]]&amp;Table_wabobpsvr_AzureCalc_AzureCalcRateCard[[#This Row],[Price_Level]]&amp;Table_wabobpsvr_AzureCalc_AzureCalcRateCard[[#This Row],[Region]]</f>
        <v>Basic.A0 VM (Non-Windows)D4</v>
      </c>
      <c r="B7753">
        <v>4</v>
      </c>
      <c r="C7753" t="s">
        <v>701</v>
      </c>
      <c r="D7753" t="s">
        <v>183</v>
      </c>
      <c r="E7753">
        <v>1.1520000000000001E-2</v>
      </c>
      <c r="F7753" t="s">
        <v>722</v>
      </c>
      <c r="G7753" s="784" t="s">
        <v>2239</v>
      </c>
      <c r="H7753" s="784" t="s">
        <v>2240</v>
      </c>
      <c r="I7753" s="784" t="s">
        <v>6033</v>
      </c>
    </row>
    <row r="7754" spans="1:9" hidden="1">
      <c r="A7754" t="str">
        <f>Table_wabobpsvr_AzureCalc_AzureCalcRateCard[[#This Row],[ServiceName]]&amp;Table_wabobpsvr_AzureCalc_AzureCalcRateCard[[#This Row],[Price_Level]]&amp;Table_wabobpsvr_AzureCalc_AzureCalcRateCard[[#This Row],[Region]]</f>
        <v>Basic.A0 VM (Non-Windows)MOSP5</v>
      </c>
      <c r="B7754">
        <v>5</v>
      </c>
      <c r="C7754" t="s">
        <v>701</v>
      </c>
      <c r="D7754" t="s">
        <v>627</v>
      </c>
      <c r="E7754">
        <v>1.7999999999999999E-2</v>
      </c>
      <c r="F7754" t="s">
        <v>722</v>
      </c>
      <c r="G7754" s="784" t="s">
        <v>4431</v>
      </c>
      <c r="H7754" s="784" t="s">
        <v>4431</v>
      </c>
      <c r="I7754" s="784" t="s">
        <v>6034</v>
      </c>
    </row>
    <row r="7755" spans="1:9" hidden="1">
      <c r="A7755" t="str">
        <f>Table_wabobpsvr_AzureCalc_AzureCalcRateCard[[#This Row],[ServiceName]]&amp;Table_wabobpsvr_AzureCalc_AzureCalcRateCard[[#This Row],[Price_Level]]&amp;Table_wabobpsvr_AzureCalc_AzureCalcRateCard[[#This Row],[Region]]</f>
        <v>Basic.A0 VM (Non-Windows)A5</v>
      </c>
      <c r="B7755">
        <v>5</v>
      </c>
      <c r="C7755" t="s">
        <v>701</v>
      </c>
      <c r="D7755" t="s">
        <v>181</v>
      </c>
      <c r="E7755">
        <v>1.3140000000000001E-2</v>
      </c>
      <c r="F7755" t="s">
        <v>722</v>
      </c>
      <c r="G7755" s="784" t="s">
        <v>2323</v>
      </c>
      <c r="H7755" s="784" t="s">
        <v>2324</v>
      </c>
      <c r="I7755" s="784" t="s">
        <v>6034</v>
      </c>
    </row>
    <row r="7756" spans="1:9" hidden="1">
      <c r="A7756" t="str">
        <f>Table_wabobpsvr_AzureCalc_AzureCalcRateCard[[#This Row],[ServiceName]]&amp;Table_wabobpsvr_AzureCalc_AzureCalcRateCard[[#This Row],[Price_Level]]&amp;Table_wabobpsvr_AzureCalc_AzureCalcRateCard[[#This Row],[Region]]</f>
        <v>Basic.A0 VM (Non-Windows)B5</v>
      </c>
      <c r="B7756">
        <v>5</v>
      </c>
      <c r="C7756" t="s">
        <v>701</v>
      </c>
      <c r="D7756" t="s">
        <v>182</v>
      </c>
      <c r="E7756">
        <v>1.26E-2</v>
      </c>
      <c r="F7756" t="s">
        <v>722</v>
      </c>
      <c r="G7756" s="784" t="s">
        <v>2323</v>
      </c>
      <c r="H7756" s="784" t="s">
        <v>2324</v>
      </c>
      <c r="I7756" s="784" t="s">
        <v>6034</v>
      </c>
    </row>
    <row r="7757" spans="1:9" hidden="1">
      <c r="A7757" t="str">
        <f>Table_wabobpsvr_AzureCalc_AzureCalcRateCard[[#This Row],[ServiceName]]&amp;Table_wabobpsvr_AzureCalc_AzureCalcRateCard[[#This Row],[Price_Level]]&amp;Table_wabobpsvr_AzureCalc_AzureCalcRateCard[[#This Row],[Region]]</f>
        <v>Basic.A0 VM (Non-Windows)C5</v>
      </c>
      <c r="B7757">
        <v>5</v>
      </c>
      <c r="C7757" t="s">
        <v>701</v>
      </c>
      <c r="D7757" t="s">
        <v>184</v>
      </c>
      <c r="E7757">
        <v>1.206E-2</v>
      </c>
      <c r="F7757" t="s">
        <v>722</v>
      </c>
      <c r="G7757" s="784" t="s">
        <v>2323</v>
      </c>
      <c r="H7757" s="784" t="s">
        <v>2324</v>
      </c>
      <c r="I7757" s="784" t="s">
        <v>6034</v>
      </c>
    </row>
    <row r="7758" spans="1:9" hidden="1">
      <c r="A7758" t="str">
        <f>Table_wabobpsvr_AzureCalc_AzureCalcRateCard[[#This Row],[ServiceName]]&amp;Table_wabobpsvr_AzureCalc_AzureCalcRateCard[[#This Row],[Price_Level]]&amp;Table_wabobpsvr_AzureCalc_AzureCalcRateCard[[#This Row],[Region]]</f>
        <v>Basic.A0 VM (Non-Windows)D5</v>
      </c>
      <c r="B7758">
        <v>5</v>
      </c>
      <c r="C7758" t="s">
        <v>701</v>
      </c>
      <c r="D7758" t="s">
        <v>183</v>
      </c>
      <c r="E7758">
        <v>1.1520000000000001E-2</v>
      </c>
      <c r="F7758" t="s">
        <v>722</v>
      </c>
      <c r="G7758" s="784" t="s">
        <v>2323</v>
      </c>
      <c r="H7758" s="784" t="s">
        <v>2324</v>
      </c>
      <c r="I7758" s="784" t="s">
        <v>6034</v>
      </c>
    </row>
    <row r="7759" spans="1:9" hidden="1">
      <c r="A7759" t="str">
        <f>Table_wabobpsvr_AzureCalc_AzureCalcRateCard[[#This Row],[ServiceName]]&amp;Table_wabobpsvr_AzureCalc_AzureCalcRateCard[[#This Row],[Price_Level]]&amp;Table_wabobpsvr_AzureCalc_AzureCalcRateCard[[#This Row],[Region]]</f>
        <v>Basic.A0 VM (Non-Windows)MOSP1</v>
      </c>
      <c r="B7759">
        <v>1</v>
      </c>
      <c r="C7759" t="s">
        <v>701</v>
      </c>
      <c r="D7759" t="s">
        <v>627</v>
      </c>
      <c r="E7759">
        <v>1.7999999999999999E-2</v>
      </c>
      <c r="F7759" t="s">
        <v>722</v>
      </c>
      <c r="G7759" s="784" t="s">
        <v>4431</v>
      </c>
      <c r="H7759" s="784" t="s">
        <v>4431</v>
      </c>
      <c r="I7759" s="784" t="s">
        <v>6035</v>
      </c>
    </row>
    <row r="7760" spans="1:9" hidden="1">
      <c r="A7760" s="784" t="str">
        <f>Table_wabobpsvr_AzureCalc_AzureCalcRateCard[[#This Row],[ServiceName]]&amp;Table_wabobpsvr_AzureCalc_AzureCalcRateCard[[#This Row],[Price_Level]]&amp;Table_wabobpsvr_AzureCalc_AzureCalcRateCard[[#This Row],[Region]]</f>
        <v>Basic.A0 VM (Non-Windows)A1</v>
      </c>
      <c r="B7760" s="784">
        <v>1</v>
      </c>
      <c r="C7760" s="784" t="s">
        <v>701</v>
      </c>
      <c r="D7760" s="784" t="s">
        <v>181</v>
      </c>
      <c r="E7760" s="784">
        <v>1.3140000000000001E-2</v>
      </c>
      <c r="F7760" s="784" t="s">
        <v>722</v>
      </c>
      <c r="G7760" s="784" t="s">
        <v>2325</v>
      </c>
      <c r="H7760" s="784" t="s">
        <v>2326</v>
      </c>
      <c r="I7760" s="784" t="s">
        <v>6035</v>
      </c>
    </row>
    <row r="7761" spans="1:9" hidden="1">
      <c r="A7761" s="784" t="str">
        <f>Table_wabobpsvr_AzureCalc_AzureCalcRateCard[[#This Row],[ServiceName]]&amp;Table_wabobpsvr_AzureCalc_AzureCalcRateCard[[#This Row],[Price_Level]]&amp;Table_wabobpsvr_AzureCalc_AzureCalcRateCard[[#This Row],[Region]]</f>
        <v>Basic.A0 VM (Non-Windows)B1</v>
      </c>
      <c r="B7761" s="784">
        <v>1</v>
      </c>
      <c r="C7761" s="784" t="s">
        <v>701</v>
      </c>
      <c r="D7761" s="784" t="s">
        <v>182</v>
      </c>
      <c r="E7761" s="784">
        <v>1.26E-2</v>
      </c>
      <c r="F7761" s="784" t="s">
        <v>722</v>
      </c>
      <c r="G7761" s="784" t="s">
        <v>2325</v>
      </c>
      <c r="H7761" s="784" t="s">
        <v>2326</v>
      </c>
      <c r="I7761" s="784" t="s">
        <v>6035</v>
      </c>
    </row>
    <row r="7762" spans="1:9" hidden="1">
      <c r="A7762" s="784" t="str">
        <f>Table_wabobpsvr_AzureCalc_AzureCalcRateCard[[#This Row],[ServiceName]]&amp;Table_wabobpsvr_AzureCalc_AzureCalcRateCard[[#This Row],[Price_Level]]&amp;Table_wabobpsvr_AzureCalc_AzureCalcRateCard[[#This Row],[Region]]</f>
        <v>Basic.A0 VM (Non-Windows)C1</v>
      </c>
      <c r="B7762" s="784">
        <v>1</v>
      </c>
      <c r="C7762" s="784" t="s">
        <v>701</v>
      </c>
      <c r="D7762" s="784" t="s">
        <v>184</v>
      </c>
      <c r="E7762" s="784">
        <v>1.206E-2</v>
      </c>
      <c r="F7762" s="784" t="s">
        <v>722</v>
      </c>
      <c r="G7762" s="784" t="s">
        <v>2325</v>
      </c>
      <c r="H7762" s="784" t="s">
        <v>2326</v>
      </c>
      <c r="I7762" s="784" t="s">
        <v>6035</v>
      </c>
    </row>
    <row r="7763" spans="1:9" hidden="1">
      <c r="A7763" s="784" t="str">
        <f>Table_wabobpsvr_AzureCalc_AzureCalcRateCard[[#This Row],[ServiceName]]&amp;Table_wabobpsvr_AzureCalc_AzureCalcRateCard[[#This Row],[Price_Level]]&amp;Table_wabobpsvr_AzureCalc_AzureCalcRateCard[[#This Row],[Region]]</f>
        <v>Basic.A0 VM (Non-Windows)D1</v>
      </c>
      <c r="B7763" s="784">
        <v>1</v>
      </c>
      <c r="C7763" s="784" t="s">
        <v>701</v>
      </c>
      <c r="D7763" s="784" t="s">
        <v>183</v>
      </c>
      <c r="E7763" s="784">
        <v>1.1520000000000001E-2</v>
      </c>
      <c r="F7763" s="784" t="s">
        <v>722</v>
      </c>
      <c r="G7763" s="784" t="s">
        <v>2325</v>
      </c>
      <c r="H7763" s="784" t="s">
        <v>2326</v>
      </c>
      <c r="I7763" s="784" t="s">
        <v>6035</v>
      </c>
    </row>
    <row r="7764" spans="1:9" hidden="1">
      <c r="A7764" s="784" t="str">
        <f>Table_wabobpsvr_AzureCalc_AzureCalcRateCard[[#This Row],[ServiceName]]&amp;Table_wabobpsvr_AzureCalc_AzureCalcRateCard[[#This Row],[Price_Level]]&amp;Table_wabobpsvr_AzureCalc_AzureCalcRateCard[[#This Row],[Region]]</f>
        <v>Basic.A0 VM (Non-Windows)MOSP7</v>
      </c>
      <c r="B7764" s="784">
        <v>7</v>
      </c>
      <c r="C7764" s="784" t="s">
        <v>701</v>
      </c>
      <c r="D7764" s="784" t="s">
        <v>627</v>
      </c>
      <c r="E7764" s="784">
        <v>1.7999999999999999E-2</v>
      </c>
      <c r="F7764" s="784" t="s">
        <v>722</v>
      </c>
      <c r="G7764" s="784" t="s">
        <v>4431</v>
      </c>
      <c r="H7764" s="784" t="s">
        <v>4431</v>
      </c>
      <c r="I7764" s="784" t="s">
        <v>6036</v>
      </c>
    </row>
    <row r="7765" spans="1:9" hidden="1">
      <c r="A7765" t="str">
        <f>Table_wabobpsvr_AzureCalc_AzureCalcRateCard[[#This Row],[ServiceName]]&amp;Table_wabobpsvr_AzureCalc_AzureCalcRateCard[[#This Row],[Price_Level]]&amp;Table_wabobpsvr_AzureCalc_AzureCalcRateCard[[#This Row],[Region]]</f>
        <v>Basic.A0 VM (Non-Windows)A7</v>
      </c>
      <c r="B7765">
        <v>7</v>
      </c>
      <c r="C7765" t="s">
        <v>701</v>
      </c>
      <c r="D7765" t="s">
        <v>181</v>
      </c>
      <c r="E7765">
        <v>1.3140000000000001E-2</v>
      </c>
      <c r="F7765" t="s">
        <v>722</v>
      </c>
      <c r="G7765" s="784" t="s">
        <v>2327</v>
      </c>
      <c r="H7765" s="784" t="s">
        <v>2328</v>
      </c>
      <c r="I7765" s="784" t="s">
        <v>6036</v>
      </c>
    </row>
    <row r="7766" spans="1:9" hidden="1">
      <c r="A7766" t="str">
        <f>Table_wabobpsvr_AzureCalc_AzureCalcRateCard[[#This Row],[ServiceName]]&amp;Table_wabobpsvr_AzureCalc_AzureCalcRateCard[[#This Row],[Price_Level]]&amp;Table_wabobpsvr_AzureCalc_AzureCalcRateCard[[#This Row],[Region]]</f>
        <v>Basic.A0 VM (Non-Windows)B7</v>
      </c>
      <c r="B7766">
        <v>7</v>
      </c>
      <c r="C7766" t="s">
        <v>701</v>
      </c>
      <c r="D7766" t="s">
        <v>182</v>
      </c>
      <c r="E7766">
        <v>1.26E-2</v>
      </c>
      <c r="F7766" t="s">
        <v>722</v>
      </c>
      <c r="G7766" s="784" t="s">
        <v>2327</v>
      </c>
      <c r="H7766" s="784" t="s">
        <v>2328</v>
      </c>
      <c r="I7766" s="784" t="s">
        <v>6036</v>
      </c>
    </row>
    <row r="7767" spans="1:9" hidden="1">
      <c r="A7767" t="str">
        <f>Table_wabobpsvr_AzureCalc_AzureCalcRateCard[[#This Row],[ServiceName]]&amp;Table_wabobpsvr_AzureCalc_AzureCalcRateCard[[#This Row],[Price_Level]]&amp;Table_wabobpsvr_AzureCalc_AzureCalcRateCard[[#This Row],[Region]]</f>
        <v>Basic.A0 VM (Non-Windows)C7</v>
      </c>
      <c r="B7767">
        <v>7</v>
      </c>
      <c r="C7767" t="s">
        <v>701</v>
      </c>
      <c r="D7767" t="s">
        <v>184</v>
      </c>
      <c r="E7767">
        <v>1.206E-2</v>
      </c>
      <c r="F7767" t="s">
        <v>722</v>
      </c>
      <c r="G7767" s="784" t="s">
        <v>2327</v>
      </c>
      <c r="H7767" s="784" t="s">
        <v>2328</v>
      </c>
      <c r="I7767" s="784" t="s">
        <v>6036</v>
      </c>
    </row>
    <row r="7768" spans="1:9" hidden="1">
      <c r="A7768" t="str">
        <f>Table_wabobpsvr_AzureCalc_AzureCalcRateCard[[#This Row],[ServiceName]]&amp;Table_wabobpsvr_AzureCalc_AzureCalcRateCard[[#This Row],[Price_Level]]&amp;Table_wabobpsvr_AzureCalc_AzureCalcRateCard[[#This Row],[Region]]</f>
        <v>Basic.A0 VM (Non-Windows)D7</v>
      </c>
      <c r="B7768">
        <v>7</v>
      </c>
      <c r="C7768" t="s">
        <v>701</v>
      </c>
      <c r="D7768" t="s">
        <v>183</v>
      </c>
      <c r="E7768">
        <v>1.1520000000000001E-2</v>
      </c>
      <c r="F7768" t="s">
        <v>722</v>
      </c>
      <c r="G7768" s="784" t="s">
        <v>2327</v>
      </c>
      <c r="H7768" s="784" t="s">
        <v>2328</v>
      </c>
      <c r="I7768" s="784" t="s">
        <v>6036</v>
      </c>
    </row>
    <row r="7769" spans="1:9" hidden="1">
      <c r="A7769" t="str">
        <f>Table_wabobpsvr_AzureCalc_AzureCalcRateCard[[#This Row],[ServiceName]]&amp;Table_wabobpsvr_AzureCalc_AzureCalcRateCard[[#This Row],[Price_Level]]&amp;Table_wabobpsvr_AzureCalc_AzureCalcRateCard[[#This Row],[Region]]</f>
        <v>Basic.A0 VM (Non-Windows)MOSP8</v>
      </c>
      <c r="B7769">
        <v>8</v>
      </c>
      <c r="C7769" t="s">
        <v>701</v>
      </c>
      <c r="D7769" t="s">
        <v>627</v>
      </c>
      <c r="E7769">
        <v>1.7999999999999999E-2</v>
      </c>
      <c r="F7769" t="s">
        <v>722</v>
      </c>
      <c r="G7769" s="784" t="s">
        <v>4431</v>
      </c>
      <c r="H7769" s="784" t="s">
        <v>4431</v>
      </c>
      <c r="I7769" s="784" t="s">
        <v>6037</v>
      </c>
    </row>
    <row r="7770" spans="1:9" hidden="1">
      <c r="A7770" t="str">
        <f>Table_wabobpsvr_AzureCalc_AzureCalcRateCard[[#This Row],[ServiceName]]&amp;Table_wabobpsvr_AzureCalc_AzureCalcRateCard[[#This Row],[Price_Level]]&amp;Table_wabobpsvr_AzureCalc_AzureCalcRateCard[[#This Row],[Region]]</f>
        <v>Basic.A0 VM (Non-Windows)A8</v>
      </c>
      <c r="B7770">
        <v>8</v>
      </c>
      <c r="C7770" t="s">
        <v>701</v>
      </c>
      <c r="D7770" t="s">
        <v>181</v>
      </c>
      <c r="E7770">
        <v>1.3140000000000001E-2</v>
      </c>
      <c r="F7770" t="s">
        <v>722</v>
      </c>
      <c r="G7770" s="784" t="s">
        <v>2329</v>
      </c>
      <c r="H7770" s="784" t="s">
        <v>2330</v>
      </c>
      <c r="I7770" s="784" t="s">
        <v>6037</v>
      </c>
    </row>
    <row r="7771" spans="1:9" hidden="1">
      <c r="A7771" t="str">
        <f>Table_wabobpsvr_AzureCalc_AzureCalcRateCard[[#This Row],[ServiceName]]&amp;Table_wabobpsvr_AzureCalc_AzureCalcRateCard[[#This Row],[Price_Level]]&amp;Table_wabobpsvr_AzureCalc_AzureCalcRateCard[[#This Row],[Region]]</f>
        <v>Basic.A0 VM (Non-Windows)B8</v>
      </c>
      <c r="B7771">
        <v>8</v>
      </c>
      <c r="C7771" t="s">
        <v>701</v>
      </c>
      <c r="D7771" t="s">
        <v>182</v>
      </c>
      <c r="E7771">
        <v>1.26E-2</v>
      </c>
      <c r="F7771" t="s">
        <v>722</v>
      </c>
      <c r="G7771" s="784" t="s">
        <v>2329</v>
      </c>
      <c r="H7771" s="784" t="s">
        <v>2330</v>
      </c>
      <c r="I7771" s="784" t="s">
        <v>6037</v>
      </c>
    </row>
    <row r="7772" spans="1:9" hidden="1">
      <c r="A7772" t="str">
        <f>Table_wabobpsvr_AzureCalc_AzureCalcRateCard[[#This Row],[ServiceName]]&amp;Table_wabobpsvr_AzureCalc_AzureCalcRateCard[[#This Row],[Price_Level]]&amp;Table_wabobpsvr_AzureCalc_AzureCalcRateCard[[#This Row],[Region]]</f>
        <v>Basic.A0 VM (Non-Windows)C8</v>
      </c>
      <c r="B7772">
        <v>8</v>
      </c>
      <c r="C7772" t="s">
        <v>701</v>
      </c>
      <c r="D7772" t="s">
        <v>184</v>
      </c>
      <c r="E7772">
        <v>1.206E-2</v>
      </c>
      <c r="F7772" t="s">
        <v>722</v>
      </c>
      <c r="G7772" s="784" t="s">
        <v>2329</v>
      </c>
      <c r="H7772" s="784" t="s">
        <v>2330</v>
      </c>
      <c r="I7772" s="784" t="s">
        <v>6037</v>
      </c>
    </row>
    <row r="7773" spans="1:9" hidden="1">
      <c r="A7773" t="str">
        <f>Table_wabobpsvr_AzureCalc_AzureCalcRateCard[[#This Row],[ServiceName]]&amp;Table_wabobpsvr_AzureCalc_AzureCalcRateCard[[#This Row],[Price_Level]]&amp;Table_wabobpsvr_AzureCalc_AzureCalcRateCard[[#This Row],[Region]]</f>
        <v>Basic.A0 VM (Non-Windows)D8</v>
      </c>
      <c r="B7773">
        <v>8</v>
      </c>
      <c r="C7773" t="s">
        <v>701</v>
      </c>
      <c r="D7773" t="s">
        <v>183</v>
      </c>
      <c r="E7773">
        <v>1.1520000000000001E-2</v>
      </c>
      <c r="F7773" t="s">
        <v>722</v>
      </c>
      <c r="G7773" s="784" t="s">
        <v>2329</v>
      </c>
      <c r="H7773" s="784" t="s">
        <v>2330</v>
      </c>
      <c r="I7773" s="784" t="s">
        <v>6037</v>
      </c>
    </row>
    <row r="7774" spans="1:9" hidden="1">
      <c r="A7774" t="str">
        <f>Table_wabobpsvr_AzureCalc_AzureCalcRateCard[[#This Row],[ServiceName]]&amp;Table_wabobpsvr_AzureCalc_AzureCalcRateCard[[#This Row],[Price_Level]]&amp;Table_wabobpsvr_AzureCalc_AzureCalcRateCard[[#This Row],[Region]]</f>
        <v>Basic.A5 VM (Windows)MOSP10</v>
      </c>
      <c r="B7774">
        <v>10</v>
      </c>
      <c r="C7774" t="s">
        <v>701</v>
      </c>
      <c r="D7774" t="s">
        <v>627</v>
      </c>
      <c r="E7774">
        <v>0.31</v>
      </c>
      <c r="F7774" t="s">
        <v>723</v>
      </c>
      <c r="G7774" s="784" t="s">
        <v>4431</v>
      </c>
      <c r="H7774" s="784" t="s">
        <v>4431</v>
      </c>
      <c r="I7774" s="784" t="s">
        <v>6038</v>
      </c>
    </row>
    <row r="7775" spans="1:9" hidden="1">
      <c r="A7775" t="str">
        <f>Table_wabobpsvr_AzureCalc_AzureCalcRateCard[[#This Row],[ServiceName]]&amp;Table_wabobpsvr_AzureCalc_AzureCalcRateCard[[#This Row],[Price_Level]]&amp;Table_wabobpsvr_AzureCalc_AzureCalcRateCard[[#This Row],[Region]]</f>
        <v>Basic.A5 VM (Windows)A10</v>
      </c>
      <c r="B7775">
        <v>10</v>
      </c>
      <c r="C7775" t="s">
        <v>701</v>
      </c>
      <c r="D7775" t="s">
        <v>181</v>
      </c>
      <c r="E7775">
        <v>0.2263</v>
      </c>
      <c r="F7775" t="s">
        <v>723</v>
      </c>
      <c r="G7775" s="784" t="s">
        <v>2331</v>
      </c>
      <c r="H7775" s="784" t="s">
        <v>2332</v>
      </c>
      <c r="I7775" s="784" t="s">
        <v>6038</v>
      </c>
    </row>
    <row r="7776" spans="1:9" hidden="1">
      <c r="A7776" t="str">
        <f>Table_wabobpsvr_AzureCalc_AzureCalcRateCard[[#This Row],[ServiceName]]&amp;Table_wabobpsvr_AzureCalc_AzureCalcRateCard[[#This Row],[Price_Level]]&amp;Table_wabobpsvr_AzureCalc_AzureCalcRateCard[[#This Row],[Region]]</f>
        <v>Basic.A5 VM (Windows)B10</v>
      </c>
      <c r="B7776">
        <v>10</v>
      </c>
      <c r="C7776" t="s">
        <v>701</v>
      </c>
      <c r="D7776" t="s">
        <v>182</v>
      </c>
      <c r="E7776">
        <v>0.217</v>
      </c>
      <c r="F7776" t="s">
        <v>723</v>
      </c>
      <c r="G7776" s="784" t="s">
        <v>2331</v>
      </c>
      <c r="H7776" s="784" t="s">
        <v>2332</v>
      </c>
      <c r="I7776" s="784" t="s">
        <v>6038</v>
      </c>
    </row>
    <row r="7777" spans="1:9" hidden="1">
      <c r="A7777" t="str">
        <f>Table_wabobpsvr_AzureCalc_AzureCalcRateCard[[#This Row],[ServiceName]]&amp;Table_wabobpsvr_AzureCalc_AzureCalcRateCard[[#This Row],[Price_Level]]&amp;Table_wabobpsvr_AzureCalc_AzureCalcRateCard[[#This Row],[Region]]</f>
        <v>Basic.A5 VM (Windows)C10</v>
      </c>
      <c r="B7777">
        <v>10</v>
      </c>
      <c r="C7777" t="s">
        <v>701</v>
      </c>
      <c r="D7777" t="s">
        <v>184</v>
      </c>
      <c r="E7777">
        <v>0.2077</v>
      </c>
      <c r="F7777" t="s">
        <v>723</v>
      </c>
      <c r="G7777" s="784" t="s">
        <v>2331</v>
      </c>
      <c r="H7777" s="784" t="s">
        <v>2332</v>
      </c>
      <c r="I7777" s="784" t="s">
        <v>6038</v>
      </c>
    </row>
    <row r="7778" spans="1:9" hidden="1">
      <c r="A7778" s="784" t="str">
        <f>Table_wabobpsvr_AzureCalc_AzureCalcRateCard[[#This Row],[ServiceName]]&amp;Table_wabobpsvr_AzureCalc_AzureCalcRateCard[[#This Row],[Price_Level]]&amp;Table_wabobpsvr_AzureCalc_AzureCalcRateCard[[#This Row],[Region]]</f>
        <v>Basic.A5 VM (Windows)D10</v>
      </c>
      <c r="B7778" s="784">
        <v>10</v>
      </c>
      <c r="C7778" s="784" t="s">
        <v>701</v>
      </c>
      <c r="D7778" s="784" t="s">
        <v>183</v>
      </c>
      <c r="E7778" s="784">
        <v>0.19839999999999999</v>
      </c>
      <c r="F7778" s="784" t="s">
        <v>723</v>
      </c>
      <c r="G7778" s="784" t="s">
        <v>2331</v>
      </c>
      <c r="H7778" s="784" t="s">
        <v>2332</v>
      </c>
      <c r="I7778" s="784" t="s">
        <v>6038</v>
      </c>
    </row>
    <row r="7779" spans="1:9" hidden="1">
      <c r="A7779" t="str">
        <f>Table_wabobpsvr_AzureCalc_AzureCalcRateCard[[#This Row],[ServiceName]]&amp;Table_wabobpsvr_AzureCalc_AzureCalcRateCard[[#This Row],[Price_Level]]&amp;Table_wabobpsvr_AzureCalc_AzureCalcRateCard[[#This Row],[Region]]</f>
        <v>Basic.A5 VM (Windows)MOSP11</v>
      </c>
      <c r="B7779">
        <v>11</v>
      </c>
      <c r="C7779" t="s">
        <v>701</v>
      </c>
      <c r="D7779" t="s">
        <v>627</v>
      </c>
      <c r="E7779">
        <v>0.3</v>
      </c>
      <c r="F7779" t="s">
        <v>723</v>
      </c>
      <c r="G7779" s="784" t="s">
        <v>4431</v>
      </c>
      <c r="H7779" s="784" t="s">
        <v>4431</v>
      </c>
      <c r="I7779" s="784" t="s">
        <v>6039</v>
      </c>
    </row>
    <row r="7780" spans="1:9" hidden="1">
      <c r="A7780" t="str">
        <f>Table_wabobpsvr_AzureCalc_AzureCalcRateCard[[#This Row],[ServiceName]]&amp;Table_wabobpsvr_AzureCalc_AzureCalcRateCard[[#This Row],[Price_Level]]&amp;Table_wabobpsvr_AzureCalc_AzureCalcRateCard[[#This Row],[Region]]</f>
        <v>Basic.A5 VM (Windows)A11</v>
      </c>
      <c r="B7780">
        <v>11</v>
      </c>
      <c r="C7780" t="s">
        <v>701</v>
      </c>
      <c r="D7780" t="s">
        <v>181</v>
      </c>
      <c r="E7780">
        <v>0.219</v>
      </c>
      <c r="F7780" t="s">
        <v>723</v>
      </c>
      <c r="G7780" s="784" t="s">
        <v>2333</v>
      </c>
      <c r="H7780" s="784" t="s">
        <v>2334</v>
      </c>
      <c r="I7780" s="784" t="s">
        <v>6039</v>
      </c>
    </row>
    <row r="7781" spans="1:9" hidden="1">
      <c r="A7781" t="str">
        <f>Table_wabobpsvr_AzureCalc_AzureCalcRateCard[[#This Row],[ServiceName]]&amp;Table_wabobpsvr_AzureCalc_AzureCalcRateCard[[#This Row],[Price_Level]]&amp;Table_wabobpsvr_AzureCalc_AzureCalcRateCard[[#This Row],[Region]]</f>
        <v>Standard_D11 VM (Non-Windows)B9</v>
      </c>
      <c r="B7781">
        <v>9</v>
      </c>
      <c r="C7781" t="s">
        <v>701</v>
      </c>
      <c r="D7781" t="s">
        <v>182</v>
      </c>
      <c r="E7781">
        <v>0.19739999999999999</v>
      </c>
      <c r="F7781" t="s">
        <v>1158</v>
      </c>
      <c r="G7781" s="784" t="s">
        <v>4431</v>
      </c>
      <c r="H7781" s="784" t="s">
        <v>4431</v>
      </c>
      <c r="I7781" s="784" t="s">
        <v>5277</v>
      </c>
    </row>
    <row r="7782" spans="1:9" hidden="1">
      <c r="A7782" t="str">
        <f>Table_wabobpsvr_AzureCalc_AzureCalcRateCard[[#This Row],[ServiceName]]&amp;Table_wabobpsvr_AzureCalc_AzureCalcRateCard[[#This Row],[Price_Level]]&amp;Table_wabobpsvr_AzureCalc_AzureCalcRateCard[[#This Row],[Region]]</f>
        <v>Standard_D11 VM (Non-Windows)C9</v>
      </c>
      <c r="B7782">
        <v>9</v>
      </c>
      <c r="C7782" t="s">
        <v>701</v>
      </c>
      <c r="D7782" t="s">
        <v>184</v>
      </c>
      <c r="E7782">
        <v>0.19109999999999999</v>
      </c>
      <c r="F7782" t="s">
        <v>1158</v>
      </c>
      <c r="G7782" s="784" t="s">
        <v>4431</v>
      </c>
      <c r="H7782" s="784" t="s">
        <v>4431</v>
      </c>
      <c r="I7782" s="784" t="s">
        <v>5277</v>
      </c>
    </row>
    <row r="7783" spans="1:9" hidden="1">
      <c r="A7783" t="str">
        <f>Table_wabobpsvr_AzureCalc_AzureCalcRateCard[[#This Row],[ServiceName]]&amp;Table_wabobpsvr_AzureCalc_AzureCalcRateCard[[#This Row],[Price_Level]]&amp;Table_wabobpsvr_AzureCalc_AzureCalcRateCard[[#This Row],[Region]]</f>
        <v>Standard_D11 VM (Non-Windows)D9</v>
      </c>
      <c r="B7783">
        <v>9</v>
      </c>
      <c r="C7783" t="s">
        <v>701</v>
      </c>
      <c r="D7783" t="s">
        <v>183</v>
      </c>
      <c r="E7783">
        <v>0.18479999999999999</v>
      </c>
      <c r="F7783" t="s">
        <v>1158</v>
      </c>
      <c r="G7783" s="784" t="s">
        <v>4431</v>
      </c>
      <c r="H7783" s="784" t="s">
        <v>4431</v>
      </c>
      <c r="I7783" s="784" t="s">
        <v>5277</v>
      </c>
    </row>
    <row r="7784" spans="1:9" hidden="1">
      <c r="A7784" t="str">
        <f>Table_wabobpsvr_AzureCalc_AzureCalcRateCard[[#This Row],[ServiceName]]&amp;Table_wabobpsvr_AzureCalc_AzureCalcRateCard[[#This Row],[Price_Level]]&amp;Table_wabobpsvr_AzureCalc_AzureCalcRateCard[[#This Row],[Region]]</f>
        <v>Standard S3 Database DaysB12</v>
      </c>
      <c r="B7784">
        <v>12</v>
      </c>
      <c r="C7784" t="s">
        <v>91</v>
      </c>
      <c r="D7784" t="s">
        <v>182</v>
      </c>
      <c r="E7784">
        <v>0.21460000000000001</v>
      </c>
      <c r="F7784" t="s">
        <v>3249</v>
      </c>
      <c r="G7784" s="784" t="s">
        <v>3270</v>
      </c>
      <c r="H7784" s="784" t="s">
        <v>3271</v>
      </c>
      <c r="I7784" s="784" t="s">
        <v>5240</v>
      </c>
    </row>
    <row r="7785" spans="1:9" hidden="1">
      <c r="A7785" t="str">
        <f>Table_wabobpsvr_AzureCalc_AzureCalcRateCard[[#This Row],[ServiceName]]&amp;Table_wabobpsvr_AzureCalc_AzureCalcRateCard[[#This Row],[Price_Level]]&amp;Table_wabobpsvr_AzureCalc_AzureCalcRateCard[[#This Row],[Region]]</f>
        <v>Standard S3 Database DaysC12</v>
      </c>
      <c r="B7785">
        <v>12</v>
      </c>
      <c r="C7785" t="s">
        <v>91</v>
      </c>
      <c r="D7785" t="s">
        <v>184</v>
      </c>
      <c r="E7785">
        <v>0.20780000000000001</v>
      </c>
      <c r="F7785" t="s">
        <v>3249</v>
      </c>
      <c r="G7785" s="784" t="s">
        <v>3270</v>
      </c>
      <c r="H7785" s="784" t="s">
        <v>3271</v>
      </c>
      <c r="I7785" s="784" t="s">
        <v>5240</v>
      </c>
    </row>
    <row r="7786" spans="1:9" hidden="1">
      <c r="A7786" t="str">
        <f>Table_wabobpsvr_AzureCalc_AzureCalcRateCard[[#This Row],[ServiceName]]&amp;Table_wabobpsvr_AzureCalc_AzureCalcRateCard[[#This Row],[Price_Level]]&amp;Table_wabobpsvr_AzureCalc_AzureCalcRateCard[[#This Row],[Region]]</f>
        <v>Standard S3 Database DaysD12</v>
      </c>
      <c r="B7786">
        <v>12</v>
      </c>
      <c r="C7786" t="s">
        <v>91</v>
      </c>
      <c r="D7786" t="s">
        <v>183</v>
      </c>
      <c r="E7786">
        <v>0.2009</v>
      </c>
      <c r="F7786" t="s">
        <v>3249</v>
      </c>
      <c r="G7786" s="784" t="s">
        <v>3270</v>
      </c>
      <c r="H7786" s="784" t="s">
        <v>3271</v>
      </c>
      <c r="I7786" s="784" t="s">
        <v>5240</v>
      </c>
    </row>
    <row r="7787" spans="1:9" hidden="1">
      <c r="A7787" t="str">
        <f>Table_wabobpsvr_AzureCalc_AzureCalcRateCard[[#This Row],[ServiceName]]&amp;Table_wabobpsvr_AzureCalc_AzureCalcRateCard[[#This Row],[Price_Level]]&amp;Table_wabobpsvr_AzureCalc_AzureCalcRateCard[[#This Row],[Region]]</f>
        <v>Standard S3 Database DaysMOSP14</v>
      </c>
      <c r="B7787">
        <v>14</v>
      </c>
      <c r="C7787" t="s">
        <v>91</v>
      </c>
      <c r="D7787" t="s">
        <v>627</v>
      </c>
      <c r="E7787">
        <v>0.25159999999999999</v>
      </c>
      <c r="F7787" t="s">
        <v>3249</v>
      </c>
      <c r="G7787" s="784" t="s">
        <v>4431</v>
      </c>
      <c r="H7787" s="784" t="s">
        <v>4431</v>
      </c>
      <c r="I7787" s="784" t="s">
        <v>6040</v>
      </c>
    </row>
    <row r="7788" spans="1:9" hidden="1">
      <c r="A7788" t="str">
        <f>Table_wabobpsvr_AzureCalc_AzureCalcRateCard[[#This Row],[ServiceName]]&amp;Table_wabobpsvr_AzureCalc_AzureCalcRateCard[[#This Row],[Price_Level]]&amp;Table_wabobpsvr_AzureCalc_AzureCalcRateCard[[#This Row],[Region]]</f>
        <v>Standard S3 Database DaysA14</v>
      </c>
      <c r="B7788">
        <v>14</v>
      </c>
      <c r="C7788" t="s">
        <v>91</v>
      </c>
      <c r="D7788" t="s">
        <v>181</v>
      </c>
      <c r="E7788">
        <v>0.24410000000000001</v>
      </c>
      <c r="F7788" t="s">
        <v>3249</v>
      </c>
      <c r="G7788" s="784" t="s">
        <v>3272</v>
      </c>
      <c r="H7788" s="784" t="s">
        <v>3273</v>
      </c>
      <c r="I7788" s="784" t="s">
        <v>6040</v>
      </c>
    </row>
    <row r="7789" spans="1:9" hidden="1">
      <c r="A7789" t="str">
        <f>Table_wabobpsvr_AzureCalc_AzureCalcRateCard[[#This Row],[ServiceName]]&amp;Table_wabobpsvr_AzureCalc_AzureCalcRateCard[[#This Row],[Price_Level]]&amp;Table_wabobpsvr_AzureCalc_AzureCalcRateCard[[#This Row],[Region]]</f>
        <v>Standard_D12 Cloud ServicesC6</v>
      </c>
      <c r="B7789">
        <v>6</v>
      </c>
      <c r="C7789" t="s">
        <v>701</v>
      </c>
      <c r="D7789" t="s">
        <v>184</v>
      </c>
      <c r="E7789">
        <v>0.73346</v>
      </c>
      <c r="F7789" t="s">
        <v>1160</v>
      </c>
      <c r="G7789" s="784" t="s">
        <v>4431</v>
      </c>
      <c r="H7789" s="784" t="s">
        <v>4431</v>
      </c>
      <c r="I7789" s="784" t="s">
        <v>5525</v>
      </c>
    </row>
    <row r="7790" spans="1:9" hidden="1">
      <c r="A7790" s="784" t="str">
        <f>Table_wabobpsvr_AzureCalc_AzureCalcRateCard[[#This Row],[ServiceName]]&amp;Table_wabobpsvr_AzureCalc_AzureCalcRateCard[[#This Row],[Price_Level]]&amp;Table_wabobpsvr_AzureCalc_AzureCalcRateCard[[#This Row],[Region]]</f>
        <v>Standard_D12 Cloud ServicesD6</v>
      </c>
      <c r="B7790" s="784">
        <v>6</v>
      </c>
      <c r="C7790" s="784" t="s">
        <v>701</v>
      </c>
      <c r="D7790" s="784" t="s">
        <v>183</v>
      </c>
      <c r="E7790" s="784">
        <v>0.70928000000000002</v>
      </c>
      <c r="F7790" s="784" t="s">
        <v>1160</v>
      </c>
      <c r="G7790" s="784" t="s">
        <v>4431</v>
      </c>
      <c r="H7790" s="784" t="s">
        <v>4431</v>
      </c>
      <c r="I7790" s="784" t="s">
        <v>5525</v>
      </c>
    </row>
    <row r="7791" spans="1:9" hidden="1">
      <c r="A7791" s="784" t="str">
        <f>Table_wabobpsvr_AzureCalc_AzureCalcRateCard[[#This Row],[ServiceName]]&amp;Table_wabobpsvr_AzureCalc_AzureCalcRateCard[[#This Row],[Price_Level]]&amp;Table_wabobpsvr_AzureCalc_AzureCalcRateCard[[#This Row],[Region]]</f>
        <v>Standard_D12 Cloud ServicesMOSP2</v>
      </c>
      <c r="B7791" s="784">
        <v>2</v>
      </c>
      <c r="C7791" s="784" t="s">
        <v>701</v>
      </c>
      <c r="D7791" s="784" t="s">
        <v>627</v>
      </c>
      <c r="E7791" s="784">
        <v>0.73199999999999998</v>
      </c>
      <c r="F7791" s="784" t="s">
        <v>1160</v>
      </c>
      <c r="G7791" s="784" t="s">
        <v>4431</v>
      </c>
      <c r="H7791" s="784" t="s">
        <v>4431</v>
      </c>
      <c r="I7791" s="784" t="s">
        <v>6041</v>
      </c>
    </row>
    <row r="7792" spans="1:9" hidden="1">
      <c r="A7792" s="784" t="str">
        <f>Table_wabobpsvr_AzureCalc_AzureCalcRateCard[[#This Row],[ServiceName]]&amp;Table_wabobpsvr_AzureCalc_AzureCalcRateCard[[#This Row],[Price_Level]]&amp;Table_wabobpsvr_AzureCalc_AzureCalcRateCard[[#This Row],[Region]]</f>
        <v>Standard_D12 Cloud ServicesA2</v>
      </c>
      <c r="B7792" s="784">
        <v>2</v>
      </c>
      <c r="C7792" s="784" t="s">
        <v>701</v>
      </c>
      <c r="D7792" s="784" t="s">
        <v>181</v>
      </c>
      <c r="E7792" s="784">
        <v>0.71004</v>
      </c>
      <c r="F7792" s="784" t="s">
        <v>1160</v>
      </c>
      <c r="G7792" s="784" t="s">
        <v>4431</v>
      </c>
      <c r="H7792" s="784" t="s">
        <v>4431</v>
      </c>
      <c r="I7792" s="784" t="s">
        <v>6041</v>
      </c>
    </row>
    <row r="7793" spans="1:9" hidden="1">
      <c r="A7793" s="784" t="str">
        <f>Table_wabobpsvr_AzureCalc_AzureCalcRateCard[[#This Row],[ServiceName]]&amp;Table_wabobpsvr_AzureCalc_AzureCalcRateCard[[#This Row],[Price_Level]]&amp;Table_wabobpsvr_AzureCalc_AzureCalcRateCard[[#This Row],[Region]]</f>
        <v>Standard_D12 Cloud ServicesB2</v>
      </c>
      <c r="B7793" s="784">
        <v>2</v>
      </c>
      <c r="C7793" s="784" t="s">
        <v>701</v>
      </c>
      <c r="D7793" s="784" t="s">
        <v>182</v>
      </c>
      <c r="E7793" s="784">
        <v>0.68808000000000002</v>
      </c>
      <c r="F7793" s="784" t="s">
        <v>1160</v>
      </c>
      <c r="G7793" s="784" t="s">
        <v>4431</v>
      </c>
      <c r="H7793" s="784" t="s">
        <v>4431</v>
      </c>
      <c r="I7793" s="784" t="s">
        <v>6041</v>
      </c>
    </row>
    <row r="7794" spans="1:9" hidden="1">
      <c r="A7794" s="784" t="str">
        <f>Table_wabobpsvr_AzureCalc_AzureCalcRateCard[[#This Row],[ServiceName]]&amp;Table_wabobpsvr_AzureCalc_AzureCalcRateCard[[#This Row],[Price_Level]]&amp;Table_wabobpsvr_AzureCalc_AzureCalcRateCard[[#This Row],[Region]]</f>
        <v>Standard_D12 Cloud ServicesC2</v>
      </c>
      <c r="B7794" s="784">
        <v>2</v>
      </c>
      <c r="C7794" s="784" t="s">
        <v>701</v>
      </c>
      <c r="D7794" s="784" t="s">
        <v>184</v>
      </c>
      <c r="E7794" s="784">
        <v>0.66612000000000005</v>
      </c>
      <c r="F7794" s="784" t="s">
        <v>1160</v>
      </c>
      <c r="G7794" s="784" t="s">
        <v>4431</v>
      </c>
      <c r="H7794" s="784" t="s">
        <v>4431</v>
      </c>
      <c r="I7794" s="784" t="s">
        <v>6041</v>
      </c>
    </row>
    <row r="7795" spans="1:9" hidden="1">
      <c r="A7795" t="str">
        <f>Table_wabobpsvr_AzureCalc_AzureCalcRateCard[[#This Row],[ServiceName]]&amp;Table_wabobpsvr_AzureCalc_AzureCalcRateCard[[#This Row],[Price_Level]]&amp;Table_wabobpsvr_AzureCalc_AzureCalcRateCard[[#This Row],[Region]]</f>
        <v>Standard_D12 Cloud ServicesD2</v>
      </c>
      <c r="B7795">
        <v>2</v>
      </c>
      <c r="C7795" t="s">
        <v>701</v>
      </c>
      <c r="D7795" t="s">
        <v>183</v>
      </c>
      <c r="E7795">
        <v>0.64415999999999995</v>
      </c>
      <c r="F7795" t="s">
        <v>1160</v>
      </c>
      <c r="G7795" s="784" t="s">
        <v>4431</v>
      </c>
      <c r="H7795" s="784" t="s">
        <v>4431</v>
      </c>
      <c r="I7795" s="784" t="s">
        <v>6041</v>
      </c>
    </row>
    <row r="7796" spans="1:9" hidden="1">
      <c r="A7796" t="str">
        <f>Table_wabobpsvr_AzureCalc_AzureCalcRateCard[[#This Row],[ServiceName]]&amp;Table_wabobpsvr_AzureCalc_AzureCalcRateCard[[#This Row],[Price_Level]]&amp;Table_wabobpsvr_AzureCalc_AzureCalcRateCard[[#This Row],[Region]]</f>
        <v>Standard_D12 Cloud ServicesMOSP5</v>
      </c>
      <c r="B7796">
        <v>5</v>
      </c>
      <c r="C7796" t="s">
        <v>701</v>
      </c>
      <c r="D7796" t="s">
        <v>627</v>
      </c>
      <c r="E7796">
        <v>0.80600000000000005</v>
      </c>
      <c r="F7796" t="s">
        <v>1160</v>
      </c>
      <c r="G7796" s="784" t="s">
        <v>4431</v>
      </c>
      <c r="H7796" s="784" t="s">
        <v>4431</v>
      </c>
      <c r="I7796" s="784" t="s">
        <v>6042</v>
      </c>
    </row>
    <row r="7797" spans="1:9" hidden="1">
      <c r="A7797" t="str">
        <f>Table_wabobpsvr_AzureCalc_AzureCalcRateCard[[#This Row],[ServiceName]]&amp;Table_wabobpsvr_AzureCalc_AzureCalcRateCard[[#This Row],[Price_Level]]&amp;Table_wabobpsvr_AzureCalc_AzureCalcRateCard[[#This Row],[Region]]</f>
        <v>Standard_D12 Cloud ServicesA5</v>
      </c>
      <c r="B7797">
        <v>5</v>
      </c>
      <c r="C7797" t="s">
        <v>701</v>
      </c>
      <c r="D7797" t="s">
        <v>181</v>
      </c>
      <c r="E7797">
        <v>0.78181999999999996</v>
      </c>
      <c r="F7797" t="s">
        <v>1160</v>
      </c>
      <c r="G7797" s="784" t="s">
        <v>4431</v>
      </c>
      <c r="H7797" s="784" t="s">
        <v>4431</v>
      </c>
      <c r="I7797" s="784" t="s">
        <v>6042</v>
      </c>
    </row>
    <row r="7798" spans="1:9" hidden="1">
      <c r="A7798" t="str">
        <f>Table_wabobpsvr_AzureCalc_AzureCalcRateCard[[#This Row],[ServiceName]]&amp;Table_wabobpsvr_AzureCalc_AzureCalcRateCard[[#This Row],[Price_Level]]&amp;Table_wabobpsvr_AzureCalc_AzureCalcRateCard[[#This Row],[Region]]</f>
        <v>Standard_D12 Cloud ServicesB5</v>
      </c>
      <c r="B7798">
        <v>5</v>
      </c>
      <c r="C7798" t="s">
        <v>701</v>
      </c>
      <c r="D7798" t="s">
        <v>182</v>
      </c>
      <c r="E7798">
        <v>0.75763999999999998</v>
      </c>
      <c r="F7798" t="s">
        <v>1160</v>
      </c>
      <c r="G7798" s="784" t="s">
        <v>4431</v>
      </c>
      <c r="H7798" s="784" t="s">
        <v>4431</v>
      </c>
      <c r="I7798" s="784" t="s">
        <v>6042</v>
      </c>
    </row>
    <row r="7799" spans="1:9" hidden="1">
      <c r="A7799" t="str">
        <f>Table_wabobpsvr_AzureCalc_AzureCalcRateCard[[#This Row],[ServiceName]]&amp;Table_wabobpsvr_AzureCalc_AzureCalcRateCard[[#This Row],[Price_Level]]&amp;Table_wabobpsvr_AzureCalc_AzureCalcRateCard[[#This Row],[Region]]</f>
        <v>Standard_D12 Cloud ServicesC5</v>
      </c>
      <c r="B7799">
        <v>5</v>
      </c>
      <c r="C7799" t="s">
        <v>701</v>
      </c>
      <c r="D7799" t="s">
        <v>184</v>
      </c>
      <c r="E7799">
        <v>0.73346</v>
      </c>
      <c r="F7799" t="s">
        <v>1160</v>
      </c>
      <c r="G7799" s="784" t="s">
        <v>4431</v>
      </c>
      <c r="H7799" s="784" t="s">
        <v>4431</v>
      </c>
      <c r="I7799" s="784" t="s">
        <v>6042</v>
      </c>
    </row>
    <row r="7800" spans="1:9" hidden="1">
      <c r="A7800" s="784" t="str">
        <f>Table_wabobpsvr_AzureCalc_AzureCalcRateCard[[#This Row],[ServiceName]]&amp;Table_wabobpsvr_AzureCalc_AzureCalcRateCard[[#This Row],[Price_Level]]&amp;Table_wabobpsvr_AzureCalc_AzureCalcRateCard[[#This Row],[Region]]</f>
        <v>Standard_D12 Cloud ServicesD5</v>
      </c>
      <c r="B7800" s="784">
        <v>5</v>
      </c>
      <c r="C7800" s="784" t="s">
        <v>701</v>
      </c>
      <c r="D7800" s="784" t="s">
        <v>183</v>
      </c>
      <c r="E7800" s="784">
        <v>0.70928000000000002</v>
      </c>
      <c r="F7800" s="784" t="s">
        <v>1160</v>
      </c>
      <c r="G7800" s="784" t="s">
        <v>4431</v>
      </c>
      <c r="H7800" s="784" t="s">
        <v>4431</v>
      </c>
      <c r="I7800" s="784" t="s">
        <v>6042</v>
      </c>
    </row>
    <row r="7801" spans="1:9" hidden="1">
      <c r="A7801" s="784" t="str">
        <f>Table_wabobpsvr_AzureCalc_AzureCalcRateCard[[#This Row],[ServiceName]]&amp;Table_wabobpsvr_AzureCalc_AzureCalcRateCard[[#This Row],[Price_Level]]&amp;Table_wabobpsvr_AzureCalc_AzureCalcRateCard[[#This Row],[Region]]</f>
        <v>Standard_D12 Cloud ServicesMOSP1</v>
      </c>
      <c r="B7801" s="784">
        <v>1</v>
      </c>
      <c r="C7801" s="784" t="s">
        <v>701</v>
      </c>
      <c r="D7801" s="784" t="s">
        <v>627</v>
      </c>
      <c r="E7801" s="784">
        <v>0.73199999999999998</v>
      </c>
      <c r="F7801" s="784" t="s">
        <v>1160</v>
      </c>
      <c r="G7801" s="784" t="s">
        <v>4431</v>
      </c>
      <c r="H7801" s="784" t="s">
        <v>4431</v>
      </c>
      <c r="I7801" s="784" t="s">
        <v>6043</v>
      </c>
    </row>
    <row r="7802" spans="1:9" hidden="1">
      <c r="A7802" s="784" t="str">
        <f>Table_wabobpsvr_AzureCalc_AzureCalcRateCard[[#This Row],[ServiceName]]&amp;Table_wabobpsvr_AzureCalc_AzureCalcRateCard[[#This Row],[Price_Level]]&amp;Table_wabobpsvr_AzureCalc_AzureCalcRateCard[[#This Row],[Region]]</f>
        <v>Standard_D12 Cloud ServicesA1</v>
      </c>
      <c r="B7802" s="784">
        <v>1</v>
      </c>
      <c r="C7802" s="784" t="s">
        <v>701</v>
      </c>
      <c r="D7802" s="784" t="s">
        <v>181</v>
      </c>
      <c r="E7802" s="784">
        <v>0.71004</v>
      </c>
      <c r="F7802" s="784" t="s">
        <v>1160</v>
      </c>
      <c r="G7802" s="784" t="s">
        <v>4431</v>
      </c>
      <c r="H7802" s="784" t="s">
        <v>4431</v>
      </c>
      <c r="I7802" s="784" t="s">
        <v>6043</v>
      </c>
    </row>
    <row r="7803" spans="1:9" hidden="1">
      <c r="A7803" s="784" t="str">
        <f>Table_wabobpsvr_AzureCalc_AzureCalcRateCard[[#This Row],[ServiceName]]&amp;Table_wabobpsvr_AzureCalc_AzureCalcRateCard[[#This Row],[Price_Level]]&amp;Table_wabobpsvr_AzureCalc_AzureCalcRateCard[[#This Row],[Region]]</f>
        <v>Standard_D12 Cloud ServicesB1</v>
      </c>
      <c r="B7803" s="784">
        <v>1</v>
      </c>
      <c r="C7803" s="784" t="s">
        <v>701</v>
      </c>
      <c r="D7803" s="784" t="s">
        <v>182</v>
      </c>
      <c r="E7803" s="784">
        <v>0.68808000000000002</v>
      </c>
      <c r="F7803" s="784" t="s">
        <v>1160</v>
      </c>
      <c r="G7803" s="784" t="s">
        <v>4431</v>
      </c>
      <c r="H7803" s="784" t="s">
        <v>4431</v>
      </c>
      <c r="I7803" s="784" t="s">
        <v>6043</v>
      </c>
    </row>
    <row r="7804" spans="1:9" hidden="1">
      <c r="A7804" s="784" t="str">
        <f>Table_wabobpsvr_AzureCalc_AzureCalcRateCard[[#This Row],[ServiceName]]&amp;Table_wabobpsvr_AzureCalc_AzureCalcRateCard[[#This Row],[Price_Level]]&amp;Table_wabobpsvr_AzureCalc_AzureCalcRateCard[[#This Row],[Region]]</f>
        <v>Standard_D12 Cloud ServicesC1</v>
      </c>
      <c r="B7804" s="784">
        <v>1</v>
      </c>
      <c r="C7804" s="784" t="s">
        <v>701</v>
      </c>
      <c r="D7804" s="784" t="s">
        <v>184</v>
      </c>
      <c r="E7804" s="784">
        <v>0.66612000000000005</v>
      </c>
      <c r="F7804" s="784" t="s">
        <v>1160</v>
      </c>
      <c r="G7804" s="784" t="s">
        <v>4431</v>
      </c>
      <c r="H7804" s="784" t="s">
        <v>4431</v>
      </c>
      <c r="I7804" s="784" t="s">
        <v>6043</v>
      </c>
    </row>
    <row r="7805" spans="1:9" hidden="1">
      <c r="A7805" s="784" t="str">
        <f>Table_wabobpsvr_AzureCalc_AzureCalcRateCard[[#This Row],[ServiceName]]&amp;Table_wabobpsvr_AzureCalc_AzureCalcRateCard[[#This Row],[Price_Level]]&amp;Table_wabobpsvr_AzureCalc_AzureCalcRateCard[[#This Row],[Region]]</f>
        <v>Standard_D12 Cloud ServicesD1</v>
      </c>
      <c r="B7805" s="784">
        <v>1</v>
      </c>
      <c r="C7805" s="784" t="s">
        <v>701</v>
      </c>
      <c r="D7805" s="784" t="s">
        <v>183</v>
      </c>
      <c r="E7805" s="784">
        <v>0.64415999999999995</v>
      </c>
      <c r="F7805" s="784" t="s">
        <v>1160</v>
      </c>
      <c r="G7805" s="784" t="s">
        <v>4431</v>
      </c>
      <c r="H7805" s="784" t="s">
        <v>4431</v>
      </c>
      <c r="I7805" s="784" t="s">
        <v>6043</v>
      </c>
    </row>
    <row r="7806" spans="1:9" hidden="1">
      <c r="A7806" s="784" t="str">
        <f>Table_wabobpsvr_AzureCalc_AzureCalcRateCard[[#This Row],[ServiceName]]&amp;Table_wabobpsvr_AzureCalc_AzureCalcRateCard[[#This Row],[Price_Level]]&amp;Table_wabobpsvr_AzureCalc_AzureCalcRateCard[[#This Row],[Region]]</f>
        <v>Standard_D12 Cloud ServicesMOSP4</v>
      </c>
      <c r="B7806" s="784">
        <v>4</v>
      </c>
      <c r="C7806" s="784" t="s">
        <v>701</v>
      </c>
      <c r="D7806" s="784" t="s">
        <v>627</v>
      </c>
      <c r="E7806" s="784">
        <v>0.80600000000000005</v>
      </c>
      <c r="F7806" s="784" t="s">
        <v>1160</v>
      </c>
      <c r="G7806" s="784" t="s">
        <v>4431</v>
      </c>
      <c r="H7806" s="784" t="s">
        <v>4431</v>
      </c>
      <c r="I7806" s="784" t="s">
        <v>6044</v>
      </c>
    </row>
    <row r="7807" spans="1:9" hidden="1">
      <c r="A7807" s="784" t="str">
        <f>Table_wabobpsvr_AzureCalc_AzureCalcRateCard[[#This Row],[ServiceName]]&amp;Table_wabobpsvr_AzureCalc_AzureCalcRateCard[[#This Row],[Price_Level]]&amp;Table_wabobpsvr_AzureCalc_AzureCalcRateCard[[#This Row],[Region]]</f>
        <v>Standard_D12 Cloud ServicesA4</v>
      </c>
      <c r="B7807" s="784">
        <v>4</v>
      </c>
      <c r="C7807" s="784" t="s">
        <v>701</v>
      </c>
      <c r="D7807" s="784" t="s">
        <v>181</v>
      </c>
      <c r="E7807" s="784">
        <v>0.78181999999999996</v>
      </c>
      <c r="F7807" s="784" t="s">
        <v>1160</v>
      </c>
      <c r="G7807" s="784" t="s">
        <v>4431</v>
      </c>
      <c r="H7807" s="784" t="s">
        <v>4431</v>
      </c>
      <c r="I7807" s="784" t="s">
        <v>6044</v>
      </c>
    </row>
    <row r="7808" spans="1:9" hidden="1">
      <c r="A7808" s="784" t="str">
        <f>Table_wabobpsvr_AzureCalc_AzureCalcRateCard[[#This Row],[ServiceName]]&amp;Table_wabobpsvr_AzureCalc_AzureCalcRateCard[[#This Row],[Price_Level]]&amp;Table_wabobpsvr_AzureCalc_AzureCalcRateCard[[#This Row],[Region]]</f>
        <v>Standard_D12 Cloud ServicesB4</v>
      </c>
      <c r="B7808" s="784">
        <v>4</v>
      </c>
      <c r="C7808" s="784" t="s">
        <v>701</v>
      </c>
      <c r="D7808" s="784" t="s">
        <v>182</v>
      </c>
      <c r="E7808" s="784">
        <v>0.75763999999999998</v>
      </c>
      <c r="F7808" s="784" t="s">
        <v>1160</v>
      </c>
      <c r="G7808" s="784" t="s">
        <v>4431</v>
      </c>
      <c r="H7808" s="784" t="s">
        <v>4431</v>
      </c>
      <c r="I7808" s="784" t="s">
        <v>6044</v>
      </c>
    </row>
    <row r="7809" spans="1:9" hidden="1">
      <c r="A7809" s="784" t="str">
        <f>Table_wabobpsvr_AzureCalc_AzureCalcRateCard[[#This Row],[ServiceName]]&amp;Table_wabobpsvr_AzureCalc_AzureCalcRateCard[[#This Row],[Price_Level]]&amp;Table_wabobpsvr_AzureCalc_AzureCalcRateCard[[#This Row],[Region]]</f>
        <v>Standard_D12 Cloud ServicesC4</v>
      </c>
      <c r="B7809" s="784">
        <v>4</v>
      </c>
      <c r="C7809" s="784" t="s">
        <v>701</v>
      </c>
      <c r="D7809" s="784" t="s">
        <v>184</v>
      </c>
      <c r="E7809" s="784">
        <v>0.73346</v>
      </c>
      <c r="F7809" s="784" t="s">
        <v>1160</v>
      </c>
      <c r="G7809" s="784" t="s">
        <v>4431</v>
      </c>
      <c r="H7809" s="784" t="s">
        <v>4431</v>
      </c>
      <c r="I7809" s="784" t="s">
        <v>6044</v>
      </c>
    </row>
    <row r="7810" spans="1:9" hidden="1">
      <c r="A7810" s="784" t="str">
        <f>Table_wabobpsvr_AzureCalc_AzureCalcRateCard[[#This Row],[ServiceName]]&amp;Table_wabobpsvr_AzureCalc_AzureCalcRateCard[[#This Row],[Price_Level]]&amp;Table_wabobpsvr_AzureCalc_AzureCalcRateCard[[#This Row],[Region]]</f>
        <v>Standard_D12 Cloud ServicesD4</v>
      </c>
      <c r="B7810" s="784">
        <v>4</v>
      </c>
      <c r="C7810" s="784" t="s">
        <v>701</v>
      </c>
      <c r="D7810" s="784" t="s">
        <v>183</v>
      </c>
      <c r="E7810" s="784">
        <v>0.70928000000000002</v>
      </c>
      <c r="F7810" s="784" t="s">
        <v>1160</v>
      </c>
      <c r="G7810" s="784" t="s">
        <v>4431</v>
      </c>
      <c r="H7810" s="784" t="s">
        <v>4431</v>
      </c>
      <c r="I7810" s="784" t="s">
        <v>6044</v>
      </c>
    </row>
    <row r="7811" spans="1:9" hidden="1">
      <c r="A7811" s="784" t="str">
        <f>Table_wabobpsvr_AzureCalc_AzureCalcRateCard[[#This Row],[ServiceName]]&amp;Table_wabobpsvr_AzureCalc_AzureCalcRateCard[[#This Row],[Price_Level]]&amp;Table_wabobpsvr_AzureCalc_AzureCalcRateCard[[#This Row],[Region]]</f>
        <v>Standard_D12 Cloud ServicesMOSP14</v>
      </c>
      <c r="B7811" s="784">
        <v>14</v>
      </c>
      <c r="C7811" s="784" t="s">
        <v>701</v>
      </c>
      <c r="D7811" s="784" t="s">
        <v>627</v>
      </c>
      <c r="E7811" s="784">
        <v>999999</v>
      </c>
      <c r="F7811" s="784" t="s">
        <v>1160</v>
      </c>
      <c r="G7811" s="784" t="s">
        <v>4431</v>
      </c>
      <c r="H7811" s="784" t="s">
        <v>4431</v>
      </c>
      <c r="I7811" s="784" t="s">
        <v>6045</v>
      </c>
    </row>
    <row r="7812" spans="1:9" hidden="1">
      <c r="A7812" s="784" t="str">
        <f>Table_wabobpsvr_AzureCalc_AzureCalcRateCard[[#This Row],[ServiceName]]&amp;Table_wabobpsvr_AzureCalc_AzureCalcRateCard[[#This Row],[Price_Level]]&amp;Table_wabobpsvr_AzureCalc_AzureCalcRateCard[[#This Row],[Region]]</f>
        <v>Standard_D12 Cloud ServicesA14</v>
      </c>
      <c r="B7812" s="784">
        <v>14</v>
      </c>
      <c r="C7812" s="784" t="s">
        <v>701</v>
      </c>
      <c r="D7812" s="784" t="s">
        <v>181</v>
      </c>
      <c r="E7812" s="784">
        <v>0.88754999999999995</v>
      </c>
      <c r="F7812" s="784" t="s">
        <v>1160</v>
      </c>
      <c r="G7812" s="784" t="s">
        <v>4431</v>
      </c>
      <c r="H7812" s="784" t="s">
        <v>4431</v>
      </c>
      <c r="I7812" s="784" t="s">
        <v>6045</v>
      </c>
    </row>
    <row r="7813" spans="1:9" hidden="1">
      <c r="A7813" s="784" t="str">
        <f>Table_wabobpsvr_AzureCalc_AzureCalcRateCard[[#This Row],[ServiceName]]&amp;Table_wabobpsvr_AzureCalc_AzureCalcRateCard[[#This Row],[Price_Level]]&amp;Table_wabobpsvr_AzureCalc_AzureCalcRateCard[[#This Row],[Region]]</f>
        <v>Standard_D12 Cloud ServicesB14</v>
      </c>
      <c r="B7813" s="784">
        <v>14</v>
      </c>
      <c r="C7813" s="784" t="s">
        <v>701</v>
      </c>
      <c r="D7813" s="784" t="s">
        <v>182</v>
      </c>
      <c r="E7813" s="784">
        <v>0.86009999999999998</v>
      </c>
      <c r="F7813" s="784" t="s">
        <v>1160</v>
      </c>
      <c r="G7813" s="784" t="s">
        <v>4431</v>
      </c>
      <c r="H7813" s="784" t="s">
        <v>4431</v>
      </c>
      <c r="I7813" s="784" t="s">
        <v>6045</v>
      </c>
    </row>
    <row r="7814" spans="1:9" hidden="1">
      <c r="A7814" s="784" t="str">
        <f>Table_wabobpsvr_AzureCalc_AzureCalcRateCard[[#This Row],[ServiceName]]&amp;Table_wabobpsvr_AzureCalc_AzureCalcRateCard[[#This Row],[Price_Level]]&amp;Table_wabobpsvr_AzureCalc_AzureCalcRateCard[[#This Row],[Region]]</f>
        <v>Standard_D12 Cloud ServicesC14</v>
      </c>
      <c r="B7814" s="784">
        <v>14</v>
      </c>
      <c r="C7814" s="784" t="s">
        <v>701</v>
      </c>
      <c r="D7814" s="784" t="s">
        <v>184</v>
      </c>
      <c r="E7814" s="784">
        <v>0.83265</v>
      </c>
      <c r="F7814" s="784" t="s">
        <v>1160</v>
      </c>
      <c r="G7814" s="784" t="s">
        <v>4431</v>
      </c>
      <c r="H7814" s="784" t="s">
        <v>4431</v>
      </c>
      <c r="I7814" s="784" t="s">
        <v>6045</v>
      </c>
    </row>
    <row r="7815" spans="1:9" hidden="1">
      <c r="A7815" s="784" t="str">
        <f>Table_wabobpsvr_AzureCalc_AzureCalcRateCard[[#This Row],[ServiceName]]&amp;Table_wabobpsvr_AzureCalc_AzureCalcRateCard[[#This Row],[Price_Level]]&amp;Table_wabobpsvr_AzureCalc_AzureCalcRateCard[[#This Row],[Region]]</f>
        <v>Standard_D12 Cloud ServicesD14</v>
      </c>
      <c r="B7815" s="784">
        <v>14</v>
      </c>
      <c r="C7815" s="784" t="s">
        <v>701</v>
      </c>
      <c r="D7815" s="784" t="s">
        <v>183</v>
      </c>
      <c r="E7815" s="784">
        <v>0.80520000000000003</v>
      </c>
      <c r="F7815" s="784" t="s">
        <v>1160</v>
      </c>
      <c r="G7815" s="784" t="s">
        <v>4431</v>
      </c>
      <c r="H7815" s="784" t="s">
        <v>4431</v>
      </c>
      <c r="I7815" s="784" t="s">
        <v>6045</v>
      </c>
    </row>
    <row r="7816" spans="1:9" hidden="1">
      <c r="A7816" s="784" t="str">
        <f>Table_wabobpsvr_AzureCalc_AzureCalcRateCard[[#This Row],[ServiceName]]&amp;Table_wabobpsvr_AzureCalc_AzureCalcRateCard[[#This Row],[Price_Level]]&amp;Table_wabobpsvr_AzureCalc_AzureCalcRateCard[[#This Row],[Region]]</f>
        <v>Standard_D12 Cloud ServicesMOSP</v>
      </c>
      <c r="B7816" s="784"/>
      <c r="C7816" s="784" t="s">
        <v>701</v>
      </c>
      <c r="D7816" s="784" t="s">
        <v>627</v>
      </c>
      <c r="E7816" s="784">
        <v>0.73199999999999998</v>
      </c>
      <c r="F7816" s="784" t="s">
        <v>1160</v>
      </c>
      <c r="G7816" s="784" t="s">
        <v>4431</v>
      </c>
      <c r="H7816" s="784" t="s">
        <v>4431</v>
      </c>
      <c r="I7816" s="784" t="s">
        <v>6046</v>
      </c>
    </row>
    <row r="7817" spans="1:9" hidden="1">
      <c r="A7817" s="784" t="str">
        <f>Table_wabobpsvr_AzureCalc_AzureCalcRateCard[[#This Row],[ServiceName]]&amp;Table_wabobpsvr_AzureCalc_AzureCalcRateCard[[#This Row],[Price_Level]]&amp;Table_wabobpsvr_AzureCalc_AzureCalcRateCard[[#This Row],[Region]]</f>
        <v>Standard_D12 Cloud ServicesA</v>
      </c>
      <c r="B7817" s="784"/>
      <c r="C7817" s="784" t="s">
        <v>701</v>
      </c>
      <c r="D7817" s="784" t="s">
        <v>181</v>
      </c>
      <c r="E7817" s="784">
        <v>0.71004</v>
      </c>
      <c r="F7817" s="784" t="s">
        <v>1160</v>
      </c>
      <c r="G7817" s="784" t="s">
        <v>3769</v>
      </c>
      <c r="H7817" s="784" t="s">
        <v>3770</v>
      </c>
      <c r="I7817" s="784" t="s">
        <v>6046</v>
      </c>
    </row>
    <row r="7818" spans="1:9" hidden="1">
      <c r="A7818" s="784" t="str">
        <f>Table_wabobpsvr_AzureCalc_AzureCalcRateCard[[#This Row],[ServiceName]]&amp;Table_wabobpsvr_AzureCalc_AzureCalcRateCard[[#This Row],[Price_Level]]&amp;Table_wabobpsvr_AzureCalc_AzureCalcRateCard[[#This Row],[Region]]</f>
        <v>Standard_D12 Cloud ServicesB</v>
      </c>
      <c r="B7818" s="784"/>
      <c r="C7818" s="784" t="s">
        <v>701</v>
      </c>
      <c r="D7818" s="784" t="s">
        <v>182</v>
      </c>
      <c r="E7818" s="784">
        <v>0.68808000000000002</v>
      </c>
      <c r="F7818" s="784" t="s">
        <v>1160</v>
      </c>
      <c r="G7818" s="784" t="s">
        <v>3769</v>
      </c>
      <c r="H7818" s="784" t="s">
        <v>3770</v>
      </c>
      <c r="I7818" s="784" t="s">
        <v>6046</v>
      </c>
    </row>
    <row r="7819" spans="1:9" hidden="1">
      <c r="A7819" s="784" t="str">
        <f>Table_wabobpsvr_AzureCalc_AzureCalcRateCard[[#This Row],[ServiceName]]&amp;Table_wabobpsvr_AzureCalc_AzureCalcRateCard[[#This Row],[Price_Level]]&amp;Table_wabobpsvr_AzureCalc_AzureCalcRateCard[[#This Row],[Region]]</f>
        <v>Standard_D12 Cloud ServicesC</v>
      </c>
      <c r="B7819" s="784"/>
      <c r="C7819" s="784" t="s">
        <v>701</v>
      </c>
      <c r="D7819" s="784" t="s">
        <v>184</v>
      </c>
      <c r="E7819" s="784">
        <v>0.66612000000000005</v>
      </c>
      <c r="F7819" s="784" t="s">
        <v>1160</v>
      </c>
      <c r="G7819" s="784" t="s">
        <v>3769</v>
      </c>
      <c r="H7819" s="784" t="s">
        <v>3770</v>
      </c>
      <c r="I7819" s="784" t="s">
        <v>6046</v>
      </c>
    </row>
    <row r="7820" spans="1:9" hidden="1">
      <c r="A7820" t="str">
        <f>Table_wabobpsvr_AzureCalc_AzureCalcRateCard[[#This Row],[ServiceName]]&amp;Table_wabobpsvr_AzureCalc_AzureCalcRateCard[[#This Row],[Price_Level]]&amp;Table_wabobpsvr_AzureCalc_AzureCalcRateCard[[#This Row],[Region]]</f>
        <v>Standard_D12 Cloud ServicesD</v>
      </c>
      <c r="C7820" t="s">
        <v>701</v>
      </c>
      <c r="D7820" t="s">
        <v>183</v>
      </c>
      <c r="E7820">
        <v>0.64415999999999995</v>
      </c>
      <c r="F7820" t="s">
        <v>1160</v>
      </c>
      <c r="G7820" s="784" t="s">
        <v>3769</v>
      </c>
      <c r="H7820" s="784" t="s">
        <v>3770</v>
      </c>
      <c r="I7820" s="784" t="s">
        <v>6046</v>
      </c>
    </row>
    <row r="7821" spans="1:9" hidden="1">
      <c r="A7821" t="str">
        <f>Table_wabobpsvr_AzureCalc_AzureCalcRateCard[[#This Row],[ServiceName]]&amp;Table_wabobpsvr_AzureCalc_AzureCalcRateCard[[#This Row],[Price_Level]]&amp;Table_wabobpsvr_AzureCalc_AzureCalcRateCard[[#This Row],[Region]]</f>
        <v>Standard_D12 VM (Non-Windows)MOSP10</v>
      </c>
      <c r="B7821">
        <v>10</v>
      </c>
      <c r="C7821" t="s">
        <v>701</v>
      </c>
      <c r="D7821" t="s">
        <v>627</v>
      </c>
      <c r="E7821">
        <v>0.48299999999999998</v>
      </c>
      <c r="F7821" t="s">
        <v>1161</v>
      </c>
      <c r="G7821" s="784" t="s">
        <v>4431</v>
      </c>
      <c r="H7821" s="784" t="s">
        <v>4431</v>
      </c>
      <c r="I7821" s="784" t="s">
        <v>6047</v>
      </c>
    </row>
    <row r="7822" spans="1:9" hidden="1">
      <c r="A7822" t="str">
        <f>Table_wabobpsvr_AzureCalc_AzureCalcRateCard[[#This Row],[ServiceName]]&amp;Table_wabobpsvr_AzureCalc_AzureCalcRateCard[[#This Row],[Price_Level]]&amp;Table_wabobpsvr_AzureCalc_AzureCalcRateCard[[#This Row],[Region]]</f>
        <v>Standard_D12 VM (Non-Windows)A10</v>
      </c>
      <c r="B7822">
        <v>10</v>
      </c>
      <c r="C7822" t="s">
        <v>701</v>
      </c>
      <c r="D7822" t="s">
        <v>181</v>
      </c>
      <c r="E7822">
        <v>0.46850999999999998</v>
      </c>
      <c r="F7822" t="s">
        <v>1161</v>
      </c>
      <c r="G7822" s="784" t="s">
        <v>4431</v>
      </c>
      <c r="H7822" s="784" t="s">
        <v>4431</v>
      </c>
      <c r="I7822" s="784" t="s">
        <v>6047</v>
      </c>
    </row>
    <row r="7823" spans="1:9" hidden="1">
      <c r="A7823" t="str">
        <f>Table_wabobpsvr_AzureCalc_AzureCalcRateCard[[#This Row],[ServiceName]]&amp;Table_wabobpsvr_AzureCalc_AzureCalcRateCard[[#This Row],[Price_Level]]&amp;Table_wabobpsvr_AzureCalc_AzureCalcRateCard[[#This Row],[Region]]</f>
        <v>Standard_D12 VM (Non-Windows)B10</v>
      </c>
      <c r="B7823">
        <v>10</v>
      </c>
      <c r="C7823" t="s">
        <v>701</v>
      </c>
      <c r="D7823" t="s">
        <v>182</v>
      </c>
      <c r="E7823">
        <v>0.45401999999999998</v>
      </c>
      <c r="F7823" t="s">
        <v>1161</v>
      </c>
      <c r="G7823" s="784" t="s">
        <v>4431</v>
      </c>
      <c r="H7823" s="784" t="s">
        <v>4431</v>
      </c>
      <c r="I7823" s="784" t="s">
        <v>6047</v>
      </c>
    </row>
    <row r="7824" spans="1:9" hidden="1">
      <c r="A7824" t="str">
        <f>Table_wabobpsvr_AzureCalc_AzureCalcRateCard[[#This Row],[ServiceName]]&amp;Table_wabobpsvr_AzureCalc_AzureCalcRateCard[[#This Row],[Price_Level]]&amp;Table_wabobpsvr_AzureCalc_AzureCalcRateCard[[#This Row],[Region]]</f>
        <v>Standard_D12 VM (Non-Windows)C10</v>
      </c>
      <c r="B7824">
        <v>10</v>
      </c>
      <c r="C7824" t="s">
        <v>701</v>
      </c>
      <c r="D7824" t="s">
        <v>184</v>
      </c>
      <c r="E7824">
        <v>0.43952999999999998</v>
      </c>
      <c r="F7824" t="s">
        <v>1161</v>
      </c>
      <c r="G7824" s="784" t="s">
        <v>4431</v>
      </c>
      <c r="H7824" s="784" t="s">
        <v>4431</v>
      </c>
      <c r="I7824" s="784" t="s">
        <v>6047</v>
      </c>
    </row>
    <row r="7825" spans="1:9" hidden="1">
      <c r="A7825" t="str">
        <f>Table_wabobpsvr_AzureCalc_AzureCalcRateCard[[#This Row],[ServiceName]]&amp;Table_wabobpsvr_AzureCalc_AzureCalcRateCard[[#This Row],[Price_Level]]&amp;Table_wabobpsvr_AzureCalc_AzureCalcRateCard[[#This Row],[Region]]</f>
        <v>Standard_D12 VM (Non-Windows)D10</v>
      </c>
      <c r="B7825">
        <v>10</v>
      </c>
      <c r="C7825" t="s">
        <v>701</v>
      </c>
      <c r="D7825" t="s">
        <v>183</v>
      </c>
      <c r="E7825">
        <v>0.42503999999999997</v>
      </c>
      <c r="F7825" t="s">
        <v>1161</v>
      </c>
      <c r="G7825" s="784" t="s">
        <v>4431</v>
      </c>
      <c r="H7825" s="784" t="s">
        <v>4431</v>
      </c>
      <c r="I7825" s="784" t="s">
        <v>6047</v>
      </c>
    </row>
    <row r="7826" spans="1:9" hidden="1">
      <c r="A7826" t="str">
        <f>Table_wabobpsvr_AzureCalc_AzureCalcRateCard[[#This Row],[ServiceName]]&amp;Table_wabobpsvr_AzureCalc_AzureCalcRateCard[[#This Row],[Price_Level]]&amp;Table_wabobpsvr_AzureCalc_AzureCalcRateCard[[#This Row],[Region]]</f>
        <v>Standard_D12 VM (Non-Windows)MOSP9</v>
      </c>
      <c r="B7826">
        <v>9</v>
      </c>
      <c r="C7826" t="s">
        <v>701</v>
      </c>
      <c r="D7826" t="s">
        <v>627</v>
      </c>
      <c r="E7826">
        <v>0.42</v>
      </c>
      <c r="F7826" t="s">
        <v>1161</v>
      </c>
      <c r="G7826" s="784" t="s">
        <v>4431</v>
      </c>
      <c r="H7826" s="784" t="s">
        <v>4431</v>
      </c>
      <c r="I7826" s="784" t="s">
        <v>6048</v>
      </c>
    </row>
    <row r="7827" spans="1:9" hidden="1">
      <c r="A7827" t="str">
        <f>Table_wabobpsvr_AzureCalc_AzureCalcRateCard[[#This Row],[ServiceName]]&amp;Table_wabobpsvr_AzureCalc_AzureCalcRateCard[[#This Row],[Price_Level]]&amp;Table_wabobpsvr_AzureCalc_AzureCalcRateCard[[#This Row],[Region]]</f>
        <v>Standard_D12 VM (Non-Windows)A9</v>
      </c>
      <c r="B7827">
        <v>9</v>
      </c>
      <c r="C7827" t="s">
        <v>701</v>
      </c>
      <c r="D7827" t="s">
        <v>181</v>
      </c>
      <c r="E7827">
        <v>0.40739999999999998</v>
      </c>
      <c r="F7827" t="s">
        <v>1161</v>
      </c>
      <c r="G7827" s="784" t="s">
        <v>4431</v>
      </c>
      <c r="H7827" s="784" t="s">
        <v>4431</v>
      </c>
      <c r="I7827" s="784" t="s">
        <v>6048</v>
      </c>
    </row>
    <row r="7828" spans="1:9" hidden="1">
      <c r="A7828" t="str">
        <f>Table_wabobpsvr_AzureCalc_AzureCalcRateCard[[#This Row],[ServiceName]]&amp;Table_wabobpsvr_AzureCalc_AzureCalcRateCard[[#This Row],[Price_Level]]&amp;Table_wabobpsvr_AzureCalc_AzureCalcRateCard[[#This Row],[Region]]</f>
        <v>Standard_D12 VM (Non-Windows)B9</v>
      </c>
      <c r="B7828">
        <v>9</v>
      </c>
      <c r="C7828" t="s">
        <v>701</v>
      </c>
      <c r="D7828" t="s">
        <v>182</v>
      </c>
      <c r="E7828">
        <v>0.39479999999999998</v>
      </c>
      <c r="F7828" t="s">
        <v>1161</v>
      </c>
      <c r="G7828" s="784" t="s">
        <v>4431</v>
      </c>
      <c r="H7828" s="784" t="s">
        <v>4431</v>
      </c>
      <c r="I7828" s="784" t="s">
        <v>6048</v>
      </c>
    </row>
    <row r="7829" spans="1:9" hidden="1">
      <c r="A7829" t="str">
        <f>Table_wabobpsvr_AzureCalc_AzureCalcRateCard[[#This Row],[ServiceName]]&amp;Table_wabobpsvr_AzureCalc_AzureCalcRateCard[[#This Row],[Price_Level]]&amp;Table_wabobpsvr_AzureCalc_AzureCalcRateCard[[#This Row],[Region]]</f>
        <v>Standard_D12 VM (Non-Windows)C9</v>
      </c>
      <c r="B7829">
        <v>9</v>
      </c>
      <c r="C7829" t="s">
        <v>701</v>
      </c>
      <c r="D7829" t="s">
        <v>184</v>
      </c>
      <c r="E7829">
        <v>0.38219999999999998</v>
      </c>
      <c r="F7829" t="s">
        <v>1161</v>
      </c>
      <c r="G7829" s="784" t="s">
        <v>4431</v>
      </c>
      <c r="H7829" s="784" t="s">
        <v>4431</v>
      </c>
      <c r="I7829" s="784" t="s">
        <v>6048</v>
      </c>
    </row>
    <row r="7830" spans="1:9" hidden="1">
      <c r="A7830" t="str">
        <f>Table_wabobpsvr_AzureCalc_AzureCalcRateCard[[#This Row],[ServiceName]]&amp;Table_wabobpsvr_AzureCalc_AzureCalcRateCard[[#This Row],[Price_Level]]&amp;Table_wabobpsvr_AzureCalc_AzureCalcRateCard[[#This Row],[Region]]</f>
        <v>Standard_D12 VM (Non-Windows)D9</v>
      </c>
      <c r="B7830">
        <v>9</v>
      </c>
      <c r="C7830" t="s">
        <v>701</v>
      </c>
      <c r="D7830" t="s">
        <v>183</v>
      </c>
      <c r="E7830">
        <v>0.36959999999999998</v>
      </c>
      <c r="F7830" t="s">
        <v>1161</v>
      </c>
      <c r="G7830" s="784" t="s">
        <v>4431</v>
      </c>
      <c r="H7830" s="784" t="s">
        <v>4431</v>
      </c>
      <c r="I7830" s="784" t="s">
        <v>6048</v>
      </c>
    </row>
    <row r="7831" spans="1:9" hidden="1">
      <c r="A7831" t="str">
        <f>Table_wabobpsvr_AzureCalc_AzureCalcRateCard[[#This Row],[ServiceName]]&amp;Table_wabobpsvr_AzureCalc_AzureCalcRateCard[[#This Row],[Price_Level]]&amp;Table_wabobpsvr_AzureCalc_AzureCalcRateCard[[#This Row],[Region]]</f>
        <v>Streaming UnitsB9</v>
      </c>
      <c r="B7831">
        <v>9</v>
      </c>
      <c r="C7831" t="s">
        <v>4431</v>
      </c>
      <c r="D7831" t="s">
        <v>182</v>
      </c>
      <c r="E7831">
        <v>999999</v>
      </c>
      <c r="F7831" t="s">
        <v>1361</v>
      </c>
      <c r="G7831" s="784" t="s">
        <v>4431</v>
      </c>
      <c r="H7831" s="784" t="s">
        <v>4431</v>
      </c>
      <c r="I7831" s="784" t="s">
        <v>4431</v>
      </c>
    </row>
    <row r="7832" spans="1:9" hidden="1">
      <c r="A7832" t="str">
        <f>Table_wabobpsvr_AzureCalc_AzureCalcRateCard[[#This Row],[ServiceName]]&amp;Table_wabobpsvr_AzureCalc_AzureCalcRateCard[[#This Row],[Price_Level]]&amp;Table_wabobpsvr_AzureCalc_AzureCalcRateCard[[#This Row],[Region]]</f>
        <v>Streaming UnitsC9</v>
      </c>
      <c r="B7832">
        <v>9</v>
      </c>
      <c r="C7832" t="s">
        <v>4431</v>
      </c>
      <c r="D7832" t="s">
        <v>184</v>
      </c>
      <c r="E7832">
        <v>999999</v>
      </c>
      <c r="F7832" t="s">
        <v>1361</v>
      </c>
      <c r="G7832" s="784" t="s">
        <v>4431</v>
      </c>
      <c r="H7832" s="784" t="s">
        <v>4431</v>
      </c>
      <c r="I7832" s="784" t="s">
        <v>4431</v>
      </c>
    </row>
    <row r="7833" spans="1:9" hidden="1">
      <c r="A7833" t="str">
        <f>Table_wabobpsvr_AzureCalc_AzureCalcRateCard[[#This Row],[ServiceName]]&amp;Table_wabobpsvr_AzureCalc_AzureCalcRateCard[[#This Row],[Price_Level]]&amp;Table_wabobpsvr_AzureCalc_AzureCalcRateCard[[#This Row],[Region]]</f>
        <v>Streaming UnitsD9</v>
      </c>
      <c r="B7833">
        <v>9</v>
      </c>
      <c r="C7833" t="s">
        <v>4431</v>
      </c>
      <c r="D7833" t="s">
        <v>183</v>
      </c>
      <c r="E7833">
        <v>999999</v>
      </c>
      <c r="F7833" t="s">
        <v>1361</v>
      </c>
      <c r="G7833" s="784" t="s">
        <v>4431</v>
      </c>
      <c r="H7833" s="784" t="s">
        <v>4431</v>
      </c>
      <c r="I7833" s="784" t="s">
        <v>4431</v>
      </c>
    </row>
    <row r="7834" spans="1:9" hidden="1">
      <c r="A7834" t="str">
        <f>Table_wabobpsvr_AzureCalc_AzureCalcRateCard[[#This Row],[ServiceName]]&amp;Table_wabobpsvr_AzureCalc_AzureCalcRateCard[[#This Row],[Price_Level]]&amp;Table_wabobpsvr_AzureCalc_AzureCalcRateCard[[#This Row],[Region]]</f>
        <v>Streaming UnitsMOSP10</v>
      </c>
      <c r="B7834">
        <v>10</v>
      </c>
      <c r="C7834" t="s">
        <v>4431</v>
      </c>
      <c r="D7834" t="s">
        <v>627</v>
      </c>
      <c r="E7834">
        <v>999999</v>
      </c>
      <c r="F7834" t="s">
        <v>1361</v>
      </c>
      <c r="G7834" s="784" t="s">
        <v>4431</v>
      </c>
      <c r="H7834" s="784" t="s">
        <v>4431</v>
      </c>
      <c r="I7834" s="784" t="s">
        <v>4431</v>
      </c>
    </row>
    <row r="7835" spans="1:9" hidden="1">
      <c r="A7835" t="str">
        <f>Table_wabobpsvr_AzureCalc_AzureCalcRateCard[[#This Row],[ServiceName]]&amp;Table_wabobpsvr_AzureCalc_AzureCalcRateCard[[#This Row],[Price_Level]]&amp;Table_wabobpsvr_AzureCalc_AzureCalcRateCard[[#This Row],[Region]]</f>
        <v>Streaming UnitsA10</v>
      </c>
      <c r="B7835">
        <v>10</v>
      </c>
      <c r="C7835" t="s">
        <v>4431</v>
      </c>
      <c r="D7835" t="s">
        <v>181</v>
      </c>
      <c r="E7835">
        <v>999999</v>
      </c>
      <c r="F7835" t="s">
        <v>1361</v>
      </c>
      <c r="G7835" s="784" t="s">
        <v>4431</v>
      </c>
      <c r="H7835" s="784" t="s">
        <v>4431</v>
      </c>
      <c r="I7835" s="784" t="s">
        <v>4431</v>
      </c>
    </row>
    <row r="7836" spans="1:9" hidden="1">
      <c r="A7836" s="784" t="str">
        <f>Table_wabobpsvr_AzureCalc_AzureCalcRateCard[[#This Row],[ServiceName]]&amp;Table_wabobpsvr_AzureCalc_AzureCalcRateCard[[#This Row],[Price_Level]]&amp;Table_wabobpsvr_AzureCalc_AzureCalcRateCard[[#This Row],[Region]]</f>
        <v>Streaming UnitsB10</v>
      </c>
      <c r="B7836" s="784">
        <v>10</v>
      </c>
      <c r="C7836" s="784" t="s">
        <v>4431</v>
      </c>
      <c r="D7836" s="784" t="s">
        <v>182</v>
      </c>
      <c r="E7836" s="784">
        <v>999999</v>
      </c>
      <c r="F7836" s="784" t="s">
        <v>1361</v>
      </c>
      <c r="G7836" s="784" t="s">
        <v>4431</v>
      </c>
      <c r="H7836" s="784" t="s">
        <v>4431</v>
      </c>
      <c r="I7836" s="784" t="s">
        <v>4431</v>
      </c>
    </row>
    <row r="7837" spans="1:9" hidden="1">
      <c r="A7837" t="str">
        <f>Table_wabobpsvr_AzureCalc_AzureCalcRateCard[[#This Row],[ServiceName]]&amp;Table_wabobpsvr_AzureCalc_AzureCalcRateCard[[#This Row],[Price_Level]]&amp;Table_wabobpsvr_AzureCalc_AzureCalcRateCard[[#This Row],[Region]]</f>
        <v>Streaming UnitsC10</v>
      </c>
      <c r="B7837">
        <v>10</v>
      </c>
      <c r="C7837" t="s">
        <v>4431</v>
      </c>
      <c r="D7837" t="s">
        <v>184</v>
      </c>
      <c r="E7837">
        <v>999999</v>
      </c>
      <c r="F7837" t="s">
        <v>1361</v>
      </c>
      <c r="G7837" s="784" t="s">
        <v>4431</v>
      </c>
      <c r="H7837" s="784" t="s">
        <v>4431</v>
      </c>
      <c r="I7837" s="784" t="s">
        <v>4431</v>
      </c>
    </row>
    <row r="7838" spans="1:9" hidden="1">
      <c r="A7838" t="str">
        <f>Table_wabobpsvr_AzureCalc_AzureCalcRateCard[[#This Row],[ServiceName]]&amp;Table_wabobpsvr_AzureCalc_AzureCalcRateCard[[#This Row],[Price_Level]]&amp;Table_wabobpsvr_AzureCalc_AzureCalcRateCard[[#This Row],[Region]]</f>
        <v>Standard S3 Database DaysB14</v>
      </c>
      <c r="B7838">
        <v>14</v>
      </c>
      <c r="C7838" t="s">
        <v>91</v>
      </c>
      <c r="D7838" t="s">
        <v>182</v>
      </c>
      <c r="E7838">
        <v>0.2366</v>
      </c>
      <c r="F7838" t="s">
        <v>3249</v>
      </c>
      <c r="G7838" s="784" t="s">
        <v>3272</v>
      </c>
      <c r="H7838" s="784" t="s">
        <v>3273</v>
      </c>
      <c r="I7838" s="784" t="s">
        <v>6040</v>
      </c>
    </row>
    <row r="7839" spans="1:9" hidden="1">
      <c r="A7839" t="str">
        <f>Table_wabobpsvr_AzureCalc_AzureCalcRateCard[[#This Row],[ServiceName]]&amp;Table_wabobpsvr_AzureCalc_AzureCalcRateCard[[#This Row],[Price_Level]]&amp;Table_wabobpsvr_AzureCalc_AzureCalcRateCard[[#This Row],[Region]]</f>
        <v>Standard_D12 VM (Non-Windows)MOSP13</v>
      </c>
      <c r="B7839">
        <v>13</v>
      </c>
      <c r="C7839" t="s">
        <v>701</v>
      </c>
      <c r="D7839" t="s">
        <v>627</v>
      </c>
      <c r="E7839">
        <v>0.496</v>
      </c>
      <c r="F7839" t="s">
        <v>1161</v>
      </c>
      <c r="G7839" s="784" t="s">
        <v>4431</v>
      </c>
      <c r="H7839" s="784" t="s">
        <v>4431</v>
      </c>
      <c r="I7839" s="784" t="s">
        <v>6049</v>
      </c>
    </row>
    <row r="7840" spans="1:9" hidden="1">
      <c r="A7840" t="str">
        <f>Table_wabobpsvr_AzureCalc_AzureCalcRateCard[[#This Row],[ServiceName]]&amp;Table_wabobpsvr_AzureCalc_AzureCalcRateCard[[#This Row],[Price_Level]]&amp;Table_wabobpsvr_AzureCalc_AzureCalcRateCard[[#This Row],[Region]]</f>
        <v>Standard_D12 VM (Non-Windows)A13</v>
      </c>
      <c r="B7840">
        <v>13</v>
      </c>
      <c r="C7840" t="s">
        <v>701</v>
      </c>
      <c r="D7840" t="s">
        <v>181</v>
      </c>
      <c r="E7840">
        <v>0.48111999999999999</v>
      </c>
      <c r="F7840" t="s">
        <v>1161</v>
      </c>
      <c r="G7840" s="784" t="s">
        <v>4431</v>
      </c>
      <c r="H7840" s="784" t="s">
        <v>4431</v>
      </c>
      <c r="I7840" s="784" t="s">
        <v>6049</v>
      </c>
    </row>
    <row r="7841" spans="1:9" hidden="1">
      <c r="A7841" t="str">
        <f>Table_wabobpsvr_AzureCalc_AzureCalcRateCard[[#This Row],[ServiceName]]&amp;Table_wabobpsvr_AzureCalc_AzureCalcRateCard[[#This Row],[Price_Level]]&amp;Table_wabobpsvr_AzureCalc_AzureCalcRateCard[[#This Row],[Region]]</f>
        <v>Standard_D12 VM (Non-Windows)B13</v>
      </c>
      <c r="B7841">
        <v>13</v>
      </c>
      <c r="C7841" t="s">
        <v>701</v>
      </c>
      <c r="D7841" t="s">
        <v>182</v>
      </c>
      <c r="E7841">
        <v>0.46623999999999999</v>
      </c>
      <c r="F7841" t="s">
        <v>1161</v>
      </c>
      <c r="G7841" s="784" t="s">
        <v>4431</v>
      </c>
      <c r="H7841" s="784" t="s">
        <v>4431</v>
      </c>
      <c r="I7841" s="784" t="s">
        <v>6049</v>
      </c>
    </row>
    <row r="7842" spans="1:9" hidden="1">
      <c r="A7842" t="str">
        <f>Table_wabobpsvr_AzureCalc_AzureCalcRateCard[[#This Row],[ServiceName]]&amp;Table_wabobpsvr_AzureCalc_AzureCalcRateCard[[#This Row],[Price_Level]]&amp;Table_wabobpsvr_AzureCalc_AzureCalcRateCard[[#This Row],[Region]]</f>
        <v>Standard_D12 VM (Non-Windows)C13</v>
      </c>
      <c r="B7842">
        <v>13</v>
      </c>
      <c r="C7842" t="s">
        <v>701</v>
      </c>
      <c r="D7842" t="s">
        <v>184</v>
      </c>
      <c r="E7842">
        <v>0.45135999999999998</v>
      </c>
      <c r="F7842" t="s">
        <v>1161</v>
      </c>
      <c r="G7842" s="784" t="s">
        <v>4431</v>
      </c>
      <c r="H7842" s="784" t="s">
        <v>4431</v>
      </c>
      <c r="I7842" s="784" t="s">
        <v>6049</v>
      </c>
    </row>
    <row r="7843" spans="1:9" hidden="1">
      <c r="A7843" t="str">
        <f>Table_wabobpsvr_AzureCalc_AzureCalcRateCard[[#This Row],[ServiceName]]&amp;Table_wabobpsvr_AzureCalc_AzureCalcRateCard[[#This Row],[Price_Level]]&amp;Table_wabobpsvr_AzureCalc_AzureCalcRateCard[[#This Row],[Region]]</f>
        <v>Standard_D12 VM (Non-Windows)D13</v>
      </c>
      <c r="B7843">
        <v>13</v>
      </c>
      <c r="C7843" t="s">
        <v>701</v>
      </c>
      <c r="D7843" t="s">
        <v>183</v>
      </c>
      <c r="E7843">
        <v>0.43647999999999998</v>
      </c>
      <c r="F7843" t="s">
        <v>1161</v>
      </c>
      <c r="G7843" s="784" t="s">
        <v>4431</v>
      </c>
      <c r="H7843" s="784" t="s">
        <v>4431</v>
      </c>
      <c r="I7843" s="784" t="s">
        <v>6049</v>
      </c>
    </row>
    <row r="7844" spans="1:9" hidden="1">
      <c r="A7844" t="str">
        <f>Table_wabobpsvr_AzureCalc_AzureCalcRateCard[[#This Row],[ServiceName]]&amp;Table_wabobpsvr_AzureCalc_AzureCalcRateCard[[#This Row],[Price_Level]]&amp;Table_wabobpsvr_AzureCalc_AzureCalcRateCard[[#This Row],[Region]]</f>
        <v>Standard_D12 VM (Non-Windows)MOSP7</v>
      </c>
      <c r="B7844">
        <v>7</v>
      </c>
      <c r="C7844" t="s">
        <v>701</v>
      </c>
      <c r="D7844" t="s">
        <v>627</v>
      </c>
      <c r="E7844">
        <v>0.39</v>
      </c>
      <c r="F7844" t="s">
        <v>1161</v>
      </c>
      <c r="G7844" s="784" t="s">
        <v>4431</v>
      </c>
      <c r="H7844" s="784" t="s">
        <v>4431</v>
      </c>
      <c r="I7844" s="784" t="s">
        <v>6050</v>
      </c>
    </row>
    <row r="7845" spans="1:9" hidden="1">
      <c r="A7845" t="str">
        <f>Table_wabobpsvr_AzureCalc_AzureCalcRateCard[[#This Row],[ServiceName]]&amp;Table_wabobpsvr_AzureCalc_AzureCalcRateCard[[#This Row],[Price_Level]]&amp;Table_wabobpsvr_AzureCalc_AzureCalcRateCard[[#This Row],[Region]]</f>
        <v>Standard_D12 VM (Non-Windows)A7</v>
      </c>
      <c r="B7845">
        <v>7</v>
      </c>
      <c r="C7845" t="s">
        <v>701</v>
      </c>
      <c r="D7845" t="s">
        <v>181</v>
      </c>
      <c r="E7845">
        <v>0.37830000000000003</v>
      </c>
      <c r="F7845" t="s">
        <v>1161</v>
      </c>
      <c r="G7845" s="784" t="s">
        <v>4431</v>
      </c>
      <c r="H7845" s="784" t="s">
        <v>4431</v>
      </c>
      <c r="I7845" s="784" t="s">
        <v>6050</v>
      </c>
    </row>
    <row r="7846" spans="1:9" hidden="1">
      <c r="A7846" t="str">
        <f>Table_wabobpsvr_AzureCalc_AzureCalcRateCard[[#This Row],[ServiceName]]&amp;Table_wabobpsvr_AzureCalc_AzureCalcRateCard[[#This Row],[Price_Level]]&amp;Table_wabobpsvr_AzureCalc_AzureCalcRateCard[[#This Row],[Region]]</f>
        <v>Standard_D12 VM (Non-Windows)B7</v>
      </c>
      <c r="B7846">
        <v>7</v>
      </c>
      <c r="C7846" t="s">
        <v>701</v>
      </c>
      <c r="D7846" t="s">
        <v>182</v>
      </c>
      <c r="E7846">
        <v>0.36659999999999998</v>
      </c>
      <c r="F7846" t="s">
        <v>1161</v>
      </c>
      <c r="G7846" s="784" t="s">
        <v>4431</v>
      </c>
      <c r="H7846" s="784" t="s">
        <v>4431</v>
      </c>
      <c r="I7846" s="784" t="s">
        <v>6050</v>
      </c>
    </row>
    <row r="7847" spans="1:9" hidden="1">
      <c r="A7847" t="str">
        <f>Table_wabobpsvr_AzureCalc_AzureCalcRateCard[[#This Row],[ServiceName]]&amp;Table_wabobpsvr_AzureCalc_AzureCalcRateCard[[#This Row],[Price_Level]]&amp;Table_wabobpsvr_AzureCalc_AzureCalcRateCard[[#This Row],[Region]]</f>
        <v>Standard_D12 VM (Non-Windows)C7</v>
      </c>
      <c r="B7847">
        <v>7</v>
      </c>
      <c r="C7847" t="s">
        <v>701</v>
      </c>
      <c r="D7847" t="s">
        <v>184</v>
      </c>
      <c r="E7847">
        <v>0.35489999999999999</v>
      </c>
      <c r="F7847" t="s">
        <v>1161</v>
      </c>
      <c r="G7847" s="784" t="s">
        <v>4431</v>
      </c>
      <c r="H7847" s="784" t="s">
        <v>4431</v>
      </c>
      <c r="I7847" s="784" t="s">
        <v>6050</v>
      </c>
    </row>
    <row r="7848" spans="1:9" hidden="1">
      <c r="A7848" t="str">
        <f>Table_wabobpsvr_AzureCalc_AzureCalcRateCard[[#This Row],[ServiceName]]&amp;Table_wabobpsvr_AzureCalc_AzureCalcRateCard[[#This Row],[Price_Level]]&amp;Table_wabobpsvr_AzureCalc_AzureCalcRateCard[[#This Row],[Region]]</f>
        <v>Standard_D12 VM (Non-Windows)D7</v>
      </c>
      <c r="B7848">
        <v>7</v>
      </c>
      <c r="C7848" t="s">
        <v>701</v>
      </c>
      <c r="D7848" t="s">
        <v>183</v>
      </c>
      <c r="E7848">
        <v>0.34320000000000001</v>
      </c>
      <c r="F7848" t="s">
        <v>1161</v>
      </c>
      <c r="G7848" s="784" t="s">
        <v>4431</v>
      </c>
      <c r="H7848" s="784" t="s">
        <v>4431</v>
      </c>
      <c r="I7848" s="784" t="s">
        <v>6050</v>
      </c>
    </row>
    <row r="7849" spans="1:9" hidden="1">
      <c r="A7849" t="str">
        <f>Table_wabobpsvr_AzureCalc_AzureCalcRateCard[[#This Row],[ServiceName]]&amp;Table_wabobpsvr_AzureCalc_AzureCalcRateCard[[#This Row],[Price_Level]]&amp;Table_wabobpsvr_AzureCalc_AzureCalcRateCard[[#This Row],[Region]]</f>
        <v>Standard_D12 VM (Non-Windows)MOSP8</v>
      </c>
      <c r="B7849">
        <v>8</v>
      </c>
      <c r="C7849" t="s">
        <v>701</v>
      </c>
      <c r="D7849" t="s">
        <v>627</v>
      </c>
      <c r="E7849">
        <v>0.44900000000000001</v>
      </c>
      <c r="F7849" t="s">
        <v>1161</v>
      </c>
      <c r="G7849" s="784" t="s">
        <v>4431</v>
      </c>
      <c r="H7849" s="784" t="s">
        <v>4431</v>
      </c>
      <c r="I7849" s="784" t="s">
        <v>6051</v>
      </c>
    </row>
    <row r="7850" spans="1:9" hidden="1">
      <c r="A7850" t="str">
        <f>Table_wabobpsvr_AzureCalc_AzureCalcRateCard[[#This Row],[ServiceName]]&amp;Table_wabobpsvr_AzureCalc_AzureCalcRateCard[[#This Row],[Price_Level]]&amp;Table_wabobpsvr_AzureCalc_AzureCalcRateCard[[#This Row],[Region]]</f>
        <v>Standard_D12 VM (Non-Windows)A8</v>
      </c>
      <c r="B7850">
        <v>8</v>
      </c>
      <c r="C7850" t="s">
        <v>701</v>
      </c>
      <c r="D7850" t="s">
        <v>181</v>
      </c>
      <c r="E7850">
        <v>0.43552999999999997</v>
      </c>
      <c r="F7850" t="s">
        <v>1161</v>
      </c>
      <c r="G7850" s="784" t="s">
        <v>4431</v>
      </c>
      <c r="H7850" s="784" t="s">
        <v>4431</v>
      </c>
      <c r="I7850" s="784" t="s">
        <v>6051</v>
      </c>
    </row>
    <row r="7851" spans="1:9" hidden="1">
      <c r="A7851" t="str">
        <f>Table_wabobpsvr_AzureCalc_AzureCalcRateCard[[#This Row],[ServiceName]]&amp;Table_wabobpsvr_AzureCalc_AzureCalcRateCard[[#This Row],[Price_Level]]&amp;Table_wabobpsvr_AzureCalc_AzureCalcRateCard[[#This Row],[Region]]</f>
        <v>Standard_D12 VM (Non-Windows)B8</v>
      </c>
      <c r="B7851">
        <v>8</v>
      </c>
      <c r="C7851" t="s">
        <v>701</v>
      </c>
      <c r="D7851" t="s">
        <v>182</v>
      </c>
      <c r="E7851">
        <v>0.42205999999999999</v>
      </c>
      <c r="F7851" t="s">
        <v>1161</v>
      </c>
      <c r="G7851" s="784" t="s">
        <v>4431</v>
      </c>
      <c r="H7851" s="784" t="s">
        <v>4431</v>
      </c>
      <c r="I7851" s="784" t="s">
        <v>6051</v>
      </c>
    </row>
    <row r="7852" spans="1:9" hidden="1">
      <c r="A7852" s="784" t="str">
        <f>Table_wabobpsvr_AzureCalc_AzureCalcRateCard[[#This Row],[ServiceName]]&amp;Table_wabobpsvr_AzureCalc_AzureCalcRateCard[[#This Row],[Price_Level]]&amp;Table_wabobpsvr_AzureCalc_AzureCalcRateCard[[#This Row],[Region]]</f>
        <v>Standard_D12 VM (Non-Windows)C8</v>
      </c>
      <c r="B7852" s="784">
        <v>8</v>
      </c>
      <c r="C7852" s="784" t="s">
        <v>701</v>
      </c>
      <c r="D7852" s="784" t="s">
        <v>184</v>
      </c>
      <c r="E7852" s="784">
        <v>0.40859000000000001</v>
      </c>
      <c r="F7852" s="784" t="s">
        <v>1161</v>
      </c>
      <c r="G7852" s="784" t="s">
        <v>4431</v>
      </c>
      <c r="H7852" s="784" t="s">
        <v>4431</v>
      </c>
      <c r="I7852" s="784" t="s">
        <v>6051</v>
      </c>
    </row>
    <row r="7853" spans="1:9" hidden="1">
      <c r="A7853" s="784" t="str">
        <f>Table_wabobpsvr_AzureCalc_AzureCalcRateCard[[#This Row],[ServiceName]]&amp;Table_wabobpsvr_AzureCalc_AzureCalcRateCard[[#This Row],[Price_Level]]&amp;Table_wabobpsvr_AzureCalc_AzureCalcRateCard[[#This Row],[Region]]</f>
        <v>Standard_D12 VM (Non-Windows)D8</v>
      </c>
      <c r="B7853" s="784">
        <v>8</v>
      </c>
      <c r="C7853" s="784" t="s">
        <v>701</v>
      </c>
      <c r="D7853" s="784" t="s">
        <v>183</v>
      </c>
      <c r="E7853" s="784">
        <v>0.39512000000000003</v>
      </c>
      <c r="F7853" s="784" t="s">
        <v>1161</v>
      </c>
      <c r="G7853" s="784" t="s">
        <v>4431</v>
      </c>
      <c r="H7853" s="784" t="s">
        <v>4431</v>
      </c>
      <c r="I7853" s="784" t="s">
        <v>6051</v>
      </c>
    </row>
    <row r="7854" spans="1:9" hidden="1">
      <c r="A7854" s="784" t="str">
        <f>Table_wabobpsvr_AzureCalc_AzureCalcRateCard[[#This Row],[ServiceName]]&amp;Table_wabobpsvr_AzureCalc_AzureCalcRateCard[[#This Row],[Price_Level]]&amp;Table_wabobpsvr_AzureCalc_AzureCalcRateCard[[#This Row],[Region]]</f>
        <v>Standard_D12 VM (Non-Windows)MOSP11</v>
      </c>
      <c r="B7854" s="784">
        <v>11</v>
      </c>
      <c r="C7854" s="784" t="s">
        <v>701</v>
      </c>
      <c r="D7854" s="784" t="s">
        <v>627</v>
      </c>
      <c r="E7854" s="784">
        <v>0.48299999999999998</v>
      </c>
      <c r="F7854" s="784" t="s">
        <v>1161</v>
      </c>
      <c r="G7854" s="784" t="s">
        <v>4431</v>
      </c>
      <c r="H7854" s="784" t="s">
        <v>4431</v>
      </c>
      <c r="I7854" s="784" t="s">
        <v>6052</v>
      </c>
    </row>
    <row r="7855" spans="1:9" hidden="1">
      <c r="A7855" s="784" t="str">
        <f>Table_wabobpsvr_AzureCalc_AzureCalcRateCard[[#This Row],[ServiceName]]&amp;Table_wabobpsvr_AzureCalc_AzureCalcRateCard[[#This Row],[Price_Level]]&amp;Table_wabobpsvr_AzureCalc_AzureCalcRateCard[[#This Row],[Region]]</f>
        <v>Standard_D12 VM (Non-Windows)A11</v>
      </c>
      <c r="B7855" s="784">
        <v>11</v>
      </c>
      <c r="C7855" s="784" t="s">
        <v>701</v>
      </c>
      <c r="D7855" s="784" t="s">
        <v>181</v>
      </c>
      <c r="E7855" s="784">
        <v>0.46850999999999998</v>
      </c>
      <c r="F7855" s="784" t="s">
        <v>1161</v>
      </c>
      <c r="G7855" s="784" t="s">
        <v>4431</v>
      </c>
      <c r="H7855" s="784" t="s">
        <v>4431</v>
      </c>
      <c r="I7855" s="784" t="s">
        <v>6052</v>
      </c>
    </row>
    <row r="7856" spans="1:9" hidden="1">
      <c r="A7856" s="784" t="str">
        <f>Table_wabobpsvr_AzureCalc_AzureCalcRateCard[[#This Row],[ServiceName]]&amp;Table_wabobpsvr_AzureCalc_AzureCalcRateCard[[#This Row],[Price_Level]]&amp;Table_wabobpsvr_AzureCalc_AzureCalcRateCard[[#This Row],[Region]]</f>
        <v>Standard_D12 VM (Non-Windows)B11</v>
      </c>
      <c r="B7856" s="784">
        <v>11</v>
      </c>
      <c r="C7856" s="784" t="s">
        <v>701</v>
      </c>
      <c r="D7856" s="784" t="s">
        <v>182</v>
      </c>
      <c r="E7856" s="784">
        <v>0.45401999999999998</v>
      </c>
      <c r="F7856" s="784" t="s">
        <v>1161</v>
      </c>
      <c r="G7856" s="784" t="s">
        <v>4431</v>
      </c>
      <c r="H7856" s="784" t="s">
        <v>4431</v>
      </c>
      <c r="I7856" s="784" t="s">
        <v>6052</v>
      </c>
    </row>
    <row r="7857" spans="1:9" hidden="1">
      <c r="A7857" s="784" t="str">
        <f>Table_wabobpsvr_AzureCalc_AzureCalcRateCard[[#This Row],[ServiceName]]&amp;Table_wabobpsvr_AzureCalc_AzureCalcRateCard[[#This Row],[Price_Level]]&amp;Table_wabobpsvr_AzureCalc_AzureCalcRateCard[[#This Row],[Region]]</f>
        <v>Standard_D12 VM (Non-Windows)C11</v>
      </c>
      <c r="B7857" s="784">
        <v>11</v>
      </c>
      <c r="C7857" s="784" t="s">
        <v>701</v>
      </c>
      <c r="D7857" s="784" t="s">
        <v>184</v>
      </c>
      <c r="E7857" s="784">
        <v>0.43952999999999998</v>
      </c>
      <c r="F7857" s="784" t="s">
        <v>1161</v>
      </c>
      <c r="G7857" s="784" t="s">
        <v>4431</v>
      </c>
      <c r="H7857" s="784" t="s">
        <v>4431</v>
      </c>
      <c r="I7857" s="784" t="s">
        <v>6052</v>
      </c>
    </row>
    <row r="7858" spans="1:9" hidden="1">
      <c r="A7858" s="784" t="str">
        <f>Table_wabobpsvr_AzureCalc_AzureCalcRateCard[[#This Row],[ServiceName]]&amp;Table_wabobpsvr_AzureCalc_AzureCalcRateCard[[#This Row],[Price_Level]]&amp;Table_wabobpsvr_AzureCalc_AzureCalcRateCard[[#This Row],[Region]]</f>
        <v>Standard_D12 VM (Non-Windows)D11</v>
      </c>
      <c r="B7858" s="784">
        <v>11</v>
      </c>
      <c r="C7858" s="784" t="s">
        <v>701</v>
      </c>
      <c r="D7858" s="784" t="s">
        <v>183</v>
      </c>
      <c r="E7858" s="784">
        <v>0.42503999999999997</v>
      </c>
      <c r="F7858" s="784" t="s">
        <v>1161</v>
      </c>
      <c r="G7858" s="784" t="s">
        <v>4431</v>
      </c>
      <c r="H7858" s="784" t="s">
        <v>4431</v>
      </c>
      <c r="I7858" s="784" t="s">
        <v>6052</v>
      </c>
    </row>
    <row r="7859" spans="1:9" hidden="1">
      <c r="A7859" s="784" t="str">
        <f>Table_wabobpsvr_AzureCalc_AzureCalcRateCard[[#This Row],[ServiceName]]&amp;Table_wabobpsvr_AzureCalc_AzureCalcRateCard[[#This Row],[Price_Level]]&amp;Table_wabobpsvr_AzureCalc_AzureCalcRateCard[[#This Row],[Region]]</f>
        <v>Standard_D12 VM (Non-Windows)MOSP12</v>
      </c>
      <c r="B7859" s="784">
        <v>12</v>
      </c>
      <c r="C7859" s="784" t="s">
        <v>701</v>
      </c>
      <c r="D7859" s="784" t="s">
        <v>627</v>
      </c>
      <c r="E7859" s="784">
        <v>0.42</v>
      </c>
      <c r="F7859" s="784" t="s">
        <v>1161</v>
      </c>
      <c r="G7859" s="784" t="s">
        <v>4431</v>
      </c>
      <c r="H7859" s="784" t="s">
        <v>4431</v>
      </c>
      <c r="I7859" s="784" t="s">
        <v>6053</v>
      </c>
    </row>
    <row r="7860" spans="1:9" hidden="1">
      <c r="A7860" s="784" t="str">
        <f>Table_wabobpsvr_AzureCalc_AzureCalcRateCard[[#This Row],[ServiceName]]&amp;Table_wabobpsvr_AzureCalc_AzureCalcRateCard[[#This Row],[Price_Level]]&amp;Table_wabobpsvr_AzureCalc_AzureCalcRateCard[[#This Row],[Region]]</f>
        <v>Standard_D12 VM (Non-Windows)A12</v>
      </c>
      <c r="B7860" s="784">
        <v>12</v>
      </c>
      <c r="C7860" s="784" t="s">
        <v>701</v>
      </c>
      <c r="D7860" s="784" t="s">
        <v>181</v>
      </c>
      <c r="E7860" s="784">
        <v>0.40739999999999998</v>
      </c>
      <c r="F7860" s="784" t="s">
        <v>1161</v>
      </c>
      <c r="G7860" s="784" t="s">
        <v>4431</v>
      </c>
      <c r="H7860" s="784" t="s">
        <v>4431</v>
      </c>
      <c r="I7860" s="784" t="s">
        <v>6053</v>
      </c>
    </row>
    <row r="7861" spans="1:9" hidden="1">
      <c r="A7861" s="784" t="str">
        <f>Table_wabobpsvr_AzureCalc_AzureCalcRateCard[[#This Row],[ServiceName]]&amp;Table_wabobpsvr_AzureCalc_AzureCalcRateCard[[#This Row],[Price_Level]]&amp;Table_wabobpsvr_AzureCalc_AzureCalcRateCard[[#This Row],[Region]]</f>
        <v>Standard_D12 VM (Non-Windows)B12</v>
      </c>
      <c r="B7861" s="784">
        <v>12</v>
      </c>
      <c r="C7861" s="784" t="s">
        <v>701</v>
      </c>
      <c r="D7861" s="784" t="s">
        <v>182</v>
      </c>
      <c r="E7861" s="784">
        <v>0.39479999999999998</v>
      </c>
      <c r="F7861" s="784" t="s">
        <v>1161</v>
      </c>
      <c r="G7861" s="784" t="s">
        <v>4431</v>
      </c>
      <c r="H7861" s="784" t="s">
        <v>4431</v>
      </c>
      <c r="I7861" s="784" t="s">
        <v>6053</v>
      </c>
    </row>
    <row r="7862" spans="1:9" hidden="1">
      <c r="A7862" t="str">
        <f>Table_wabobpsvr_AzureCalc_AzureCalcRateCard[[#This Row],[ServiceName]]&amp;Table_wabobpsvr_AzureCalc_AzureCalcRateCard[[#This Row],[Price_Level]]&amp;Table_wabobpsvr_AzureCalc_AzureCalcRateCard[[#This Row],[Region]]</f>
        <v>Standard_D12 VM (Non-Windows)C12</v>
      </c>
      <c r="B7862">
        <v>12</v>
      </c>
      <c r="C7862" t="s">
        <v>701</v>
      </c>
      <c r="D7862" t="s">
        <v>184</v>
      </c>
      <c r="E7862">
        <v>0.38219999999999998</v>
      </c>
      <c r="F7862" t="s">
        <v>1161</v>
      </c>
      <c r="G7862" s="784" t="s">
        <v>4431</v>
      </c>
      <c r="H7862" s="784" t="s">
        <v>4431</v>
      </c>
      <c r="I7862" s="784" t="s">
        <v>6053</v>
      </c>
    </row>
    <row r="7863" spans="1:9" hidden="1">
      <c r="A7863" s="784" t="str">
        <f>Table_wabobpsvr_AzureCalc_AzureCalcRateCard[[#This Row],[ServiceName]]&amp;Table_wabobpsvr_AzureCalc_AzureCalcRateCard[[#This Row],[Price_Level]]&amp;Table_wabobpsvr_AzureCalc_AzureCalcRateCard[[#This Row],[Region]]</f>
        <v>Standard_D12 VM (Non-Windows)D12</v>
      </c>
      <c r="B7863" s="784">
        <v>12</v>
      </c>
      <c r="C7863" s="784" t="s">
        <v>701</v>
      </c>
      <c r="D7863" s="784" t="s">
        <v>183</v>
      </c>
      <c r="E7863" s="784">
        <v>0.36959999999999998</v>
      </c>
      <c r="F7863" s="784" t="s">
        <v>1161</v>
      </c>
      <c r="G7863" s="784" t="s">
        <v>4431</v>
      </c>
      <c r="H7863" s="784" t="s">
        <v>4431</v>
      </c>
      <c r="I7863" s="784" t="s">
        <v>6053</v>
      </c>
    </row>
    <row r="7864" spans="1:9" hidden="1">
      <c r="A7864" t="str">
        <f>Table_wabobpsvr_AzureCalc_AzureCalcRateCard[[#This Row],[ServiceName]]&amp;Table_wabobpsvr_AzureCalc_AzureCalcRateCard[[#This Row],[Price_Level]]&amp;Table_wabobpsvr_AzureCalc_AzureCalcRateCard[[#This Row],[Region]]</f>
        <v>Standard_D12 VM (Non-Windows)MOSP3</v>
      </c>
      <c r="B7864">
        <v>3</v>
      </c>
      <c r="C7864" t="s">
        <v>701</v>
      </c>
      <c r="D7864" t="s">
        <v>627</v>
      </c>
      <c r="E7864">
        <v>0.39</v>
      </c>
      <c r="F7864" t="s">
        <v>1161</v>
      </c>
      <c r="G7864" s="784" t="s">
        <v>4431</v>
      </c>
      <c r="H7864" s="784" t="s">
        <v>4431</v>
      </c>
      <c r="I7864" s="784" t="s">
        <v>6054</v>
      </c>
    </row>
    <row r="7865" spans="1:9" hidden="1">
      <c r="A7865" t="str">
        <f>Table_wabobpsvr_AzureCalc_AzureCalcRateCard[[#This Row],[ServiceName]]&amp;Table_wabobpsvr_AzureCalc_AzureCalcRateCard[[#This Row],[Price_Level]]&amp;Table_wabobpsvr_AzureCalc_AzureCalcRateCard[[#This Row],[Region]]</f>
        <v>Standard_D12 VM (Non-Windows)A3</v>
      </c>
      <c r="B7865">
        <v>3</v>
      </c>
      <c r="C7865" t="s">
        <v>701</v>
      </c>
      <c r="D7865" t="s">
        <v>181</v>
      </c>
      <c r="E7865">
        <v>0.37830000000000003</v>
      </c>
      <c r="F7865" t="s">
        <v>1161</v>
      </c>
      <c r="G7865" s="784" t="s">
        <v>4431</v>
      </c>
      <c r="H7865" s="784" t="s">
        <v>4431</v>
      </c>
      <c r="I7865" s="784" t="s">
        <v>6054</v>
      </c>
    </row>
    <row r="7866" spans="1:9" hidden="1">
      <c r="A7866" t="str">
        <f>Table_wabobpsvr_AzureCalc_AzureCalcRateCard[[#This Row],[ServiceName]]&amp;Table_wabobpsvr_AzureCalc_AzureCalcRateCard[[#This Row],[Price_Level]]&amp;Table_wabobpsvr_AzureCalc_AzureCalcRateCard[[#This Row],[Region]]</f>
        <v>Standard_D12 VM (Non-Windows)B3</v>
      </c>
      <c r="B7866">
        <v>3</v>
      </c>
      <c r="C7866" t="s">
        <v>701</v>
      </c>
      <c r="D7866" t="s">
        <v>182</v>
      </c>
      <c r="E7866">
        <v>0.36659999999999998</v>
      </c>
      <c r="F7866" t="s">
        <v>1161</v>
      </c>
      <c r="G7866" s="784" t="s">
        <v>4431</v>
      </c>
      <c r="H7866" s="784" t="s">
        <v>4431</v>
      </c>
      <c r="I7866" s="784" t="s">
        <v>6054</v>
      </c>
    </row>
    <row r="7867" spans="1:9" hidden="1">
      <c r="A7867" s="784" t="str">
        <f>Table_wabobpsvr_AzureCalc_AzureCalcRateCard[[#This Row],[ServiceName]]&amp;Table_wabobpsvr_AzureCalc_AzureCalcRateCard[[#This Row],[Price_Level]]&amp;Table_wabobpsvr_AzureCalc_AzureCalcRateCard[[#This Row],[Region]]</f>
        <v>Basic_D6 VM (Non-Windows)B7</v>
      </c>
      <c r="B7867" s="784">
        <v>7</v>
      </c>
      <c r="C7867" s="784" t="s">
        <v>701</v>
      </c>
      <c r="D7867" s="784" t="s">
        <v>182</v>
      </c>
      <c r="E7867" s="784">
        <v>1.8762399999999999</v>
      </c>
      <c r="F7867" s="784" t="s">
        <v>1152</v>
      </c>
      <c r="G7867" s="784" t="s">
        <v>4431</v>
      </c>
      <c r="H7867" s="784" t="s">
        <v>4431</v>
      </c>
      <c r="I7867" s="784" t="s">
        <v>5539</v>
      </c>
    </row>
    <row r="7868" spans="1:9" hidden="1">
      <c r="A7868" s="784" t="str">
        <f>Table_wabobpsvr_AzureCalc_AzureCalcRateCard[[#This Row],[ServiceName]]&amp;Table_wabobpsvr_AzureCalc_AzureCalcRateCard[[#This Row],[Price_Level]]&amp;Table_wabobpsvr_AzureCalc_AzureCalcRateCard[[#This Row],[Region]]</f>
        <v>Basic_D6 VM (Non-Windows)C7</v>
      </c>
      <c r="B7868" s="784">
        <v>7</v>
      </c>
      <c r="C7868" s="784" t="s">
        <v>701</v>
      </c>
      <c r="D7868" s="784" t="s">
        <v>184</v>
      </c>
      <c r="E7868" s="784">
        <v>1.81636</v>
      </c>
      <c r="F7868" s="784" t="s">
        <v>1152</v>
      </c>
      <c r="G7868" s="784" t="s">
        <v>4431</v>
      </c>
      <c r="H7868" s="784" t="s">
        <v>4431</v>
      </c>
      <c r="I7868" s="784" t="s">
        <v>5539</v>
      </c>
    </row>
    <row r="7869" spans="1:9" hidden="1">
      <c r="A7869" s="784" t="str">
        <f>Table_wabobpsvr_AzureCalc_AzureCalcRateCard[[#This Row],[ServiceName]]&amp;Table_wabobpsvr_AzureCalc_AzureCalcRateCard[[#This Row],[Price_Level]]&amp;Table_wabobpsvr_AzureCalc_AzureCalcRateCard[[#This Row],[Region]]</f>
        <v>Basic_D6 VM (Non-Windows)D7</v>
      </c>
      <c r="B7869" s="784">
        <v>7</v>
      </c>
      <c r="C7869" s="784" t="s">
        <v>701</v>
      </c>
      <c r="D7869" s="784" t="s">
        <v>183</v>
      </c>
      <c r="E7869" s="784">
        <v>1.75648</v>
      </c>
      <c r="F7869" s="784" t="s">
        <v>1152</v>
      </c>
      <c r="G7869" s="784" t="s">
        <v>4431</v>
      </c>
      <c r="H7869" s="784" t="s">
        <v>4431</v>
      </c>
      <c r="I7869" s="784" t="s">
        <v>5539</v>
      </c>
    </row>
    <row r="7870" spans="1:9" hidden="1">
      <c r="A7870" s="784" t="str">
        <f>Table_wabobpsvr_AzureCalc_AzureCalcRateCard[[#This Row],[ServiceName]]&amp;Table_wabobpsvr_AzureCalc_AzureCalcRateCard[[#This Row],[Price_Level]]&amp;Table_wabobpsvr_AzureCalc_AzureCalcRateCard[[#This Row],[Region]]</f>
        <v>Basic_D6 VM (Non-Windows)MOSP8</v>
      </c>
      <c r="B7870" s="784">
        <v>8</v>
      </c>
      <c r="C7870" s="784" t="s">
        <v>701</v>
      </c>
      <c r="D7870" s="784" t="s">
        <v>627</v>
      </c>
      <c r="E7870" s="784">
        <v>2.4359999999999999</v>
      </c>
      <c r="F7870" s="784" t="s">
        <v>1152</v>
      </c>
      <c r="G7870" s="784" t="s">
        <v>4431</v>
      </c>
      <c r="H7870" s="784" t="s">
        <v>4431</v>
      </c>
      <c r="I7870" s="784" t="s">
        <v>6055</v>
      </c>
    </row>
    <row r="7871" spans="1:9" hidden="1">
      <c r="A7871" s="784" t="str">
        <f>Table_wabobpsvr_AzureCalc_AzureCalcRateCard[[#This Row],[ServiceName]]&amp;Table_wabobpsvr_AzureCalc_AzureCalcRateCard[[#This Row],[Price_Level]]&amp;Table_wabobpsvr_AzureCalc_AzureCalcRateCard[[#This Row],[Region]]</f>
        <v>Basic_D6 VM (Non-Windows)A8</v>
      </c>
      <c r="B7871" s="784">
        <v>8</v>
      </c>
      <c r="C7871" s="784" t="s">
        <v>701</v>
      </c>
      <c r="D7871" s="784" t="s">
        <v>181</v>
      </c>
      <c r="E7871" s="784">
        <v>2.3629199999999999</v>
      </c>
      <c r="F7871" s="784" t="s">
        <v>1152</v>
      </c>
      <c r="G7871" s="784" t="s">
        <v>4431</v>
      </c>
      <c r="H7871" s="784" t="s">
        <v>4431</v>
      </c>
      <c r="I7871" s="784" t="s">
        <v>6055</v>
      </c>
    </row>
    <row r="7872" spans="1:9" hidden="1">
      <c r="A7872" s="784" t="str">
        <f>Table_wabobpsvr_AzureCalc_AzureCalcRateCard[[#This Row],[ServiceName]]&amp;Table_wabobpsvr_AzureCalc_AzureCalcRateCard[[#This Row],[Price_Level]]&amp;Table_wabobpsvr_AzureCalc_AzureCalcRateCard[[#This Row],[Region]]</f>
        <v>Basic_D6 VM (Non-Windows)B8</v>
      </c>
      <c r="B7872" s="784">
        <v>8</v>
      </c>
      <c r="C7872" s="784" t="s">
        <v>701</v>
      </c>
      <c r="D7872" s="784" t="s">
        <v>182</v>
      </c>
      <c r="E7872" s="784">
        <v>2.2898399999999999</v>
      </c>
      <c r="F7872" s="784" t="s">
        <v>1152</v>
      </c>
      <c r="G7872" s="784" t="s">
        <v>4431</v>
      </c>
      <c r="H7872" s="784" t="s">
        <v>4431</v>
      </c>
      <c r="I7872" s="784" t="s">
        <v>6055</v>
      </c>
    </row>
    <row r="7873" spans="1:9" hidden="1">
      <c r="A7873" s="784" t="str">
        <f>Table_wabobpsvr_AzureCalc_AzureCalcRateCard[[#This Row],[ServiceName]]&amp;Table_wabobpsvr_AzureCalc_AzureCalcRateCard[[#This Row],[Price_Level]]&amp;Table_wabobpsvr_AzureCalc_AzureCalcRateCard[[#This Row],[Region]]</f>
        <v>Basic_D6 VM (Non-Windows)C8</v>
      </c>
      <c r="B7873" s="784">
        <v>8</v>
      </c>
      <c r="C7873" s="784" t="s">
        <v>701</v>
      </c>
      <c r="D7873" s="784" t="s">
        <v>184</v>
      </c>
      <c r="E7873" s="784">
        <v>2.2167599999999998</v>
      </c>
      <c r="F7873" s="784" t="s">
        <v>1152</v>
      </c>
      <c r="G7873" s="784" t="s">
        <v>4431</v>
      </c>
      <c r="H7873" s="784" t="s">
        <v>4431</v>
      </c>
      <c r="I7873" s="784" t="s">
        <v>6055</v>
      </c>
    </row>
    <row r="7874" spans="1:9" hidden="1">
      <c r="A7874" s="784" t="str">
        <f>Table_wabobpsvr_AzureCalc_AzureCalcRateCard[[#This Row],[ServiceName]]&amp;Table_wabobpsvr_AzureCalc_AzureCalcRateCard[[#This Row],[Price_Level]]&amp;Table_wabobpsvr_AzureCalc_AzureCalcRateCard[[#This Row],[Region]]</f>
        <v>Basic_D6 VM (Non-Windows)D8</v>
      </c>
      <c r="B7874" s="784">
        <v>8</v>
      </c>
      <c r="C7874" s="784" t="s">
        <v>701</v>
      </c>
      <c r="D7874" s="784" t="s">
        <v>183</v>
      </c>
      <c r="E7874" s="784">
        <v>2.1436799999999998</v>
      </c>
      <c r="F7874" s="784" t="s">
        <v>1152</v>
      </c>
      <c r="G7874" s="784" t="s">
        <v>4431</v>
      </c>
      <c r="H7874" s="784" t="s">
        <v>4431</v>
      </c>
      <c r="I7874" s="784" t="s">
        <v>6055</v>
      </c>
    </row>
    <row r="7875" spans="1:9" hidden="1">
      <c r="A7875" s="784" t="str">
        <f>Table_wabobpsvr_AzureCalc_AzureCalcRateCard[[#This Row],[ServiceName]]&amp;Table_wabobpsvr_AzureCalc_AzureCalcRateCard[[#This Row],[Price_Level]]&amp;Table_wabobpsvr_AzureCalc_AzureCalcRateCard[[#This Row],[Region]]</f>
        <v>Basic_D6 VM (Non-Windows)MOSP11</v>
      </c>
      <c r="B7875" s="784">
        <v>11</v>
      </c>
      <c r="C7875" s="784" t="s">
        <v>701</v>
      </c>
      <c r="D7875" s="784" t="s">
        <v>627</v>
      </c>
      <c r="E7875" s="784">
        <v>3.0070000000000001</v>
      </c>
      <c r="F7875" s="784" t="s">
        <v>1152</v>
      </c>
      <c r="G7875" s="784" t="s">
        <v>4431</v>
      </c>
      <c r="H7875" s="784" t="s">
        <v>4431</v>
      </c>
      <c r="I7875" s="784" t="s">
        <v>6056</v>
      </c>
    </row>
    <row r="7876" spans="1:9" hidden="1">
      <c r="A7876" s="784" t="str">
        <f>Table_wabobpsvr_AzureCalc_AzureCalcRateCard[[#This Row],[ServiceName]]&amp;Table_wabobpsvr_AzureCalc_AzureCalcRateCard[[#This Row],[Price_Level]]&amp;Table_wabobpsvr_AzureCalc_AzureCalcRateCard[[#This Row],[Region]]</f>
        <v>Basic_D6 VM (Non-Windows)A11</v>
      </c>
      <c r="B7876" s="784">
        <v>11</v>
      </c>
      <c r="C7876" s="784" t="s">
        <v>701</v>
      </c>
      <c r="D7876" s="784" t="s">
        <v>181</v>
      </c>
      <c r="E7876" s="784">
        <v>2.9167900000000002</v>
      </c>
      <c r="F7876" s="784" t="s">
        <v>1152</v>
      </c>
      <c r="G7876" s="784" t="s">
        <v>4431</v>
      </c>
      <c r="H7876" s="784" t="s">
        <v>4431</v>
      </c>
      <c r="I7876" s="784" t="s">
        <v>6056</v>
      </c>
    </row>
    <row r="7877" spans="1:9" hidden="1">
      <c r="A7877" s="784" t="str">
        <f>Table_wabobpsvr_AzureCalc_AzureCalcRateCard[[#This Row],[ServiceName]]&amp;Table_wabobpsvr_AzureCalc_AzureCalcRateCard[[#This Row],[Price_Level]]&amp;Table_wabobpsvr_AzureCalc_AzureCalcRateCard[[#This Row],[Region]]</f>
        <v>Basic_D6 VM (Non-Windows)B11</v>
      </c>
      <c r="B7877" s="784">
        <v>11</v>
      </c>
      <c r="C7877" s="784" t="s">
        <v>701</v>
      </c>
      <c r="D7877" s="784" t="s">
        <v>182</v>
      </c>
      <c r="E7877" s="784">
        <v>2.8265799999999999</v>
      </c>
      <c r="F7877" s="784" t="s">
        <v>1152</v>
      </c>
      <c r="G7877" s="784" t="s">
        <v>4431</v>
      </c>
      <c r="H7877" s="784" t="s">
        <v>4431</v>
      </c>
      <c r="I7877" s="784" t="s">
        <v>6056</v>
      </c>
    </row>
    <row r="7878" spans="1:9" hidden="1">
      <c r="A7878" s="784" t="str">
        <f>Table_wabobpsvr_AzureCalc_AzureCalcRateCard[[#This Row],[ServiceName]]&amp;Table_wabobpsvr_AzureCalc_AzureCalcRateCard[[#This Row],[Price_Level]]&amp;Table_wabobpsvr_AzureCalc_AzureCalcRateCard[[#This Row],[Region]]</f>
        <v>Basic_D6 VM (Non-Windows)C11</v>
      </c>
      <c r="B7878" s="784">
        <v>11</v>
      </c>
      <c r="C7878" s="784" t="s">
        <v>701</v>
      </c>
      <c r="D7878" s="784" t="s">
        <v>184</v>
      </c>
      <c r="E7878" s="784">
        <v>2.73637</v>
      </c>
      <c r="F7878" s="784" t="s">
        <v>1152</v>
      </c>
      <c r="G7878" s="784" t="s">
        <v>4431</v>
      </c>
      <c r="H7878" s="784" t="s">
        <v>4431</v>
      </c>
      <c r="I7878" s="784" t="s">
        <v>6056</v>
      </c>
    </row>
    <row r="7879" spans="1:9" hidden="1">
      <c r="A7879" s="784" t="str">
        <f>Table_wabobpsvr_AzureCalc_AzureCalcRateCard[[#This Row],[ServiceName]]&amp;Table_wabobpsvr_AzureCalc_AzureCalcRateCard[[#This Row],[Price_Level]]&amp;Table_wabobpsvr_AzureCalc_AzureCalcRateCard[[#This Row],[Region]]</f>
        <v>Basic_D6 VM (Non-Windows)D11</v>
      </c>
      <c r="B7879" s="784">
        <v>11</v>
      </c>
      <c r="C7879" s="784" t="s">
        <v>701</v>
      </c>
      <c r="D7879" s="784" t="s">
        <v>183</v>
      </c>
      <c r="E7879" s="784">
        <v>2.6461600000000001</v>
      </c>
      <c r="F7879" s="784" t="s">
        <v>1152</v>
      </c>
      <c r="G7879" s="784" t="s">
        <v>4431</v>
      </c>
      <c r="H7879" s="784" t="s">
        <v>4431</v>
      </c>
      <c r="I7879" s="784" t="s">
        <v>6056</v>
      </c>
    </row>
    <row r="7880" spans="1:9" hidden="1">
      <c r="A7880" s="784" t="str">
        <f>Table_wabobpsvr_AzureCalc_AzureCalcRateCard[[#This Row],[ServiceName]]&amp;Table_wabobpsvr_AzureCalc_AzureCalcRateCard[[#This Row],[Price_Level]]&amp;Table_wabobpsvr_AzureCalc_AzureCalcRateCard[[#This Row],[Region]]</f>
        <v>Basic_D6 VM (Non-Windows)MOSP12</v>
      </c>
      <c r="B7880" s="784">
        <v>12</v>
      </c>
      <c r="C7880" s="784" t="s">
        <v>701</v>
      </c>
      <c r="D7880" s="784" t="s">
        <v>627</v>
      </c>
      <c r="E7880" s="784">
        <v>2.6179999999999999</v>
      </c>
      <c r="F7880" s="784" t="s">
        <v>1152</v>
      </c>
      <c r="G7880" s="784" t="s">
        <v>4431</v>
      </c>
      <c r="H7880" s="784" t="s">
        <v>4431</v>
      </c>
      <c r="I7880" s="784" t="s">
        <v>6057</v>
      </c>
    </row>
    <row r="7881" spans="1:9" hidden="1">
      <c r="A7881" s="784" t="str">
        <f>Table_wabobpsvr_AzureCalc_AzureCalcRateCard[[#This Row],[ServiceName]]&amp;Table_wabobpsvr_AzureCalc_AzureCalcRateCard[[#This Row],[Price_Level]]&amp;Table_wabobpsvr_AzureCalc_AzureCalcRateCard[[#This Row],[Region]]</f>
        <v>Basic_D6 VM (Non-Windows)A12</v>
      </c>
      <c r="B7881" s="784">
        <v>12</v>
      </c>
      <c r="C7881" s="784" t="s">
        <v>701</v>
      </c>
      <c r="D7881" s="784" t="s">
        <v>181</v>
      </c>
      <c r="E7881" s="784">
        <v>2.5394600000000001</v>
      </c>
      <c r="F7881" s="784" t="s">
        <v>1152</v>
      </c>
      <c r="G7881" s="784" t="s">
        <v>4431</v>
      </c>
      <c r="H7881" s="784" t="s">
        <v>4431</v>
      </c>
      <c r="I7881" s="784" t="s">
        <v>6057</v>
      </c>
    </row>
    <row r="7882" spans="1:9" hidden="1">
      <c r="A7882" s="784" t="str">
        <f>Table_wabobpsvr_AzureCalc_AzureCalcRateCard[[#This Row],[ServiceName]]&amp;Table_wabobpsvr_AzureCalc_AzureCalcRateCard[[#This Row],[Price_Level]]&amp;Table_wabobpsvr_AzureCalc_AzureCalcRateCard[[#This Row],[Region]]</f>
        <v>Basic_D6 VM (Non-Windows)B12</v>
      </c>
      <c r="B7882" s="784">
        <v>12</v>
      </c>
      <c r="C7882" s="784" t="s">
        <v>701</v>
      </c>
      <c r="D7882" s="784" t="s">
        <v>182</v>
      </c>
      <c r="E7882" s="784">
        <v>2.4609200000000002</v>
      </c>
      <c r="F7882" s="784" t="s">
        <v>1152</v>
      </c>
      <c r="G7882" s="784" t="s">
        <v>4431</v>
      </c>
      <c r="H7882" s="784" t="s">
        <v>4431</v>
      </c>
      <c r="I7882" s="784" t="s">
        <v>6057</v>
      </c>
    </row>
    <row r="7883" spans="1:9" hidden="1">
      <c r="A7883" t="str">
        <f>Table_wabobpsvr_AzureCalc_AzureCalcRateCard[[#This Row],[ServiceName]]&amp;Table_wabobpsvr_AzureCalc_AzureCalcRateCard[[#This Row],[Price_Level]]&amp;Table_wabobpsvr_AzureCalc_AzureCalcRateCard[[#This Row],[Region]]</f>
        <v>Basic_D6 VM (Non-Windows)C12</v>
      </c>
      <c r="B7883">
        <v>12</v>
      </c>
      <c r="C7883" t="s">
        <v>701</v>
      </c>
      <c r="D7883" t="s">
        <v>184</v>
      </c>
      <c r="E7883">
        <v>2.3823799999999999</v>
      </c>
      <c r="F7883" t="s">
        <v>1152</v>
      </c>
      <c r="G7883" s="784" t="s">
        <v>4431</v>
      </c>
      <c r="H7883" s="784" t="s">
        <v>4431</v>
      </c>
      <c r="I7883" s="784" t="s">
        <v>6057</v>
      </c>
    </row>
    <row r="7884" spans="1:9" hidden="1">
      <c r="A7884" s="784" t="str">
        <f>Table_wabobpsvr_AzureCalc_AzureCalcRateCard[[#This Row],[ServiceName]]&amp;Table_wabobpsvr_AzureCalc_AzureCalcRateCard[[#This Row],[Price_Level]]&amp;Table_wabobpsvr_AzureCalc_AzureCalcRateCard[[#This Row],[Region]]</f>
        <v>Basic_D6 VM (Non-Windows)D12</v>
      </c>
      <c r="B7884" s="784">
        <v>12</v>
      </c>
      <c r="C7884" s="784" t="s">
        <v>701</v>
      </c>
      <c r="D7884" s="784" t="s">
        <v>183</v>
      </c>
      <c r="E7884" s="784">
        <v>2.3038400000000001</v>
      </c>
      <c r="F7884" s="784" t="s">
        <v>1152</v>
      </c>
      <c r="G7884" s="784" t="s">
        <v>4431</v>
      </c>
      <c r="H7884" s="784" t="s">
        <v>4431</v>
      </c>
      <c r="I7884" s="784" t="s">
        <v>6057</v>
      </c>
    </row>
    <row r="7885" spans="1:9" hidden="1">
      <c r="A7885" t="str">
        <f>Table_wabobpsvr_AzureCalc_AzureCalcRateCard[[#This Row],[ServiceName]]&amp;Table_wabobpsvr_AzureCalc_AzureCalcRateCard[[#This Row],[Price_Level]]&amp;Table_wabobpsvr_AzureCalc_AzureCalcRateCard[[#This Row],[Region]]</f>
        <v>Basic_D6 VM (Non-Windows)MOSP3</v>
      </c>
      <c r="B7885">
        <v>3</v>
      </c>
      <c r="C7885" t="s">
        <v>701</v>
      </c>
      <c r="D7885" t="s">
        <v>627</v>
      </c>
      <c r="E7885">
        <v>1.996</v>
      </c>
      <c r="F7885" t="s">
        <v>1152</v>
      </c>
      <c r="G7885" s="784" t="s">
        <v>4431</v>
      </c>
      <c r="H7885" s="784" t="s">
        <v>4431</v>
      </c>
      <c r="I7885" s="784" t="s">
        <v>5248</v>
      </c>
    </row>
    <row r="7886" spans="1:9" hidden="1">
      <c r="A7886" t="str">
        <f>Table_wabobpsvr_AzureCalc_AzureCalcRateCard[[#This Row],[ServiceName]]&amp;Table_wabobpsvr_AzureCalc_AzureCalcRateCard[[#This Row],[Price_Level]]&amp;Table_wabobpsvr_AzureCalc_AzureCalcRateCard[[#This Row],[Region]]</f>
        <v>Standard_D3 Cloud ServicesD4</v>
      </c>
      <c r="B7886">
        <v>4</v>
      </c>
      <c r="C7886" t="s">
        <v>701</v>
      </c>
      <c r="D7886" t="s">
        <v>183</v>
      </c>
      <c r="E7886">
        <v>0.60192000000000001</v>
      </c>
      <c r="F7886" t="s">
        <v>1172</v>
      </c>
      <c r="G7886" s="784" t="s">
        <v>4431</v>
      </c>
      <c r="H7886" s="784" t="s">
        <v>4431</v>
      </c>
      <c r="I7886" s="784" t="s">
        <v>6058</v>
      </c>
    </row>
    <row r="7887" spans="1:9" hidden="1">
      <c r="A7887" t="str">
        <f>Table_wabobpsvr_AzureCalc_AzureCalcRateCard[[#This Row],[ServiceName]]&amp;Table_wabobpsvr_AzureCalc_AzureCalcRateCard[[#This Row],[Price_Level]]&amp;Table_wabobpsvr_AzureCalc_AzureCalcRateCard[[#This Row],[Region]]</f>
        <v>Standard_D3 Cloud ServicesMOSP14</v>
      </c>
      <c r="B7887">
        <v>14</v>
      </c>
      <c r="C7887" t="s">
        <v>701</v>
      </c>
      <c r="D7887" t="s">
        <v>627</v>
      </c>
      <c r="E7887">
        <v>999999</v>
      </c>
      <c r="F7887" t="s">
        <v>1172</v>
      </c>
      <c r="G7887" s="784" t="s">
        <v>4431</v>
      </c>
      <c r="H7887" s="784" t="s">
        <v>4431</v>
      </c>
      <c r="I7887" s="784" t="s">
        <v>6059</v>
      </c>
    </row>
    <row r="7888" spans="1:9" hidden="1">
      <c r="A7888" t="str">
        <f>Table_wabobpsvr_AzureCalc_AzureCalcRateCard[[#This Row],[ServiceName]]&amp;Table_wabobpsvr_AzureCalc_AzureCalcRateCard[[#This Row],[Price_Level]]&amp;Table_wabobpsvr_AzureCalc_AzureCalcRateCard[[#This Row],[Region]]</f>
        <v>Standard_D3 Cloud ServicesA14</v>
      </c>
      <c r="B7888">
        <v>14</v>
      </c>
      <c r="C7888" t="s">
        <v>701</v>
      </c>
      <c r="D7888" t="s">
        <v>181</v>
      </c>
      <c r="E7888">
        <v>0.77115</v>
      </c>
      <c r="F7888" t="s">
        <v>1172</v>
      </c>
      <c r="G7888" s="784" t="s">
        <v>4431</v>
      </c>
      <c r="H7888" s="784" t="s">
        <v>4431</v>
      </c>
      <c r="I7888" s="784" t="s">
        <v>6059</v>
      </c>
    </row>
    <row r="7889" spans="1:9" hidden="1">
      <c r="A7889" t="str">
        <f>Table_wabobpsvr_AzureCalc_AzureCalcRateCard[[#This Row],[ServiceName]]&amp;Table_wabobpsvr_AzureCalc_AzureCalcRateCard[[#This Row],[Price_Level]]&amp;Table_wabobpsvr_AzureCalc_AzureCalcRateCard[[#This Row],[Region]]</f>
        <v>Standard_D3 Cloud ServicesB14</v>
      </c>
      <c r="B7889">
        <v>14</v>
      </c>
      <c r="C7889" t="s">
        <v>701</v>
      </c>
      <c r="D7889" t="s">
        <v>182</v>
      </c>
      <c r="E7889">
        <v>0.74729999999999996</v>
      </c>
      <c r="F7889" t="s">
        <v>1172</v>
      </c>
      <c r="G7889" s="784" t="s">
        <v>4431</v>
      </c>
      <c r="H7889" s="784" t="s">
        <v>4431</v>
      </c>
      <c r="I7889" s="784" t="s">
        <v>6059</v>
      </c>
    </row>
    <row r="7890" spans="1:9" hidden="1">
      <c r="A7890" t="str">
        <f>Table_wabobpsvr_AzureCalc_AzureCalcRateCard[[#This Row],[ServiceName]]&amp;Table_wabobpsvr_AzureCalc_AzureCalcRateCard[[#This Row],[Price_Level]]&amp;Table_wabobpsvr_AzureCalc_AzureCalcRateCard[[#This Row],[Region]]</f>
        <v>Standard_D3 Cloud ServicesC14</v>
      </c>
      <c r="B7890">
        <v>14</v>
      </c>
      <c r="C7890" t="s">
        <v>701</v>
      </c>
      <c r="D7890" t="s">
        <v>184</v>
      </c>
      <c r="E7890">
        <v>0.72345000000000004</v>
      </c>
      <c r="F7890" t="s">
        <v>1172</v>
      </c>
      <c r="G7890" s="784" t="s">
        <v>4431</v>
      </c>
      <c r="H7890" s="784" t="s">
        <v>4431</v>
      </c>
      <c r="I7890" s="784" t="s">
        <v>6059</v>
      </c>
    </row>
    <row r="7891" spans="1:9" hidden="1">
      <c r="A7891" t="str">
        <f>Table_wabobpsvr_AzureCalc_AzureCalcRateCard[[#This Row],[ServiceName]]&amp;Table_wabobpsvr_AzureCalc_AzureCalcRateCard[[#This Row],[Price_Level]]&amp;Table_wabobpsvr_AzureCalc_AzureCalcRateCard[[#This Row],[Region]]</f>
        <v>Standard_D3 Cloud ServicesD14</v>
      </c>
      <c r="B7891">
        <v>14</v>
      </c>
      <c r="C7891" t="s">
        <v>701</v>
      </c>
      <c r="D7891" t="s">
        <v>183</v>
      </c>
      <c r="E7891">
        <v>0.6996</v>
      </c>
      <c r="F7891" t="s">
        <v>1172</v>
      </c>
      <c r="G7891" s="784" t="s">
        <v>4431</v>
      </c>
      <c r="H7891" s="784" t="s">
        <v>4431</v>
      </c>
      <c r="I7891" s="784" t="s">
        <v>6059</v>
      </c>
    </row>
    <row r="7892" spans="1:9" hidden="1">
      <c r="A7892" t="str">
        <f>Table_wabobpsvr_AzureCalc_AzureCalcRateCard[[#This Row],[ServiceName]]&amp;Table_wabobpsvr_AzureCalc_AzureCalcRateCard[[#This Row],[Price_Level]]&amp;Table_wabobpsvr_AzureCalc_AzureCalcRateCard[[#This Row],[Region]]</f>
        <v>Standard_D3 Cloud ServicesMOSP</v>
      </c>
      <c r="C7892" t="s">
        <v>701</v>
      </c>
      <c r="D7892" t="s">
        <v>627</v>
      </c>
      <c r="E7892">
        <v>0.63600000000000001</v>
      </c>
      <c r="F7892" t="s">
        <v>1172</v>
      </c>
      <c r="G7892" s="784" t="s">
        <v>4431</v>
      </c>
      <c r="H7892" s="784" t="s">
        <v>4431</v>
      </c>
      <c r="I7892" s="784" t="s">
        <v>6060</v>
      </c>
    </row>
    <row r="7893" spans="1:9" hidden="1">
      <c r="A7893" t="str">
        <f>Table_wabobpsvr_AzureCalc_AzureCalcRateCard[[#This Row],[ServiceName]]&amp;Table_wabobpsvr_AzureCalc_AzureCalcRateCard[[#This Row],[Price_Level]]&amp;Table_wabobpsvr_AzureCalc_AzureCalcRateCard[[#This Row],[Region]]</f>
        <v>Standard_D3 Cloud ServicesA</v>
      </c>
      <c r="C7893" t="s">
        <v>701</v>
      </c>
      <c r="D7893" t="s">
        <v>181</v>
      </c>
      <c r="E7893">
        <v>0.61692000000000002</v>
      </c>
      <c r="F7893" t="s">
        <v>1172</v>
      </c>
      <c r="G7893" s="784" t="s">
        <v>3771</v>
      </c>
      <c r="H7893" s="784" t="s">
        <v>3772</v>
      </c>
      <c r="I7893" s="784" t="s">
        <v>6060</v>
      </c>
    </row>
    <row r="7894" spans="1:9" hidden="1">
      <c r="A7894" t="str">
        <f>Table_wabobpsvr_AzureCalc_AzureCalcRateCard[[#This Row],[ServiceName]]&amp;Table_wabobpsvr_AzureCalc_AzureCalcRateCard[[#This Row],[Price_Level]]&amp;Table_wabobpsvr_AzureCalc_AzureCalcRateCard[[#This Row],[Region]]</f>
        <v>Standard_D3 Cloud ServicesB</v>
      </c>
      <c r="C7894" t="s">
        <v>701</v>
      </c>
      <c r="D7894" t="s">
        <v>182</v>
      </c>
      <c r="E7894">
        <v>0.59784000000000004</v>
      </c>
      <c r="F7894" t="s">
        <v>1172</v>
      </c>
      <c r="G7894" s="784" t="s">
        <v>3771</v>
      </c>
      <c r="H7894" s="784" t="s">
        <v>3772</v>
      </c>
      <c r="I7894" s="784" t="s">
        <v>6060</v>
      </c>
    </row>
    <row r="7895" spans="1:9" hidden="1">
      <c r="A7895" t="str">
        <f>Table_wabobpsvr_AzureCalc_AzureCalcRateCard[[#This Row],[ServiceName]]&amp;Table_wabobpsvr_AzureCalc_AzureCalcRateCard[[#This Row],[Price_Level]]&amp;Table_wabobpsvr_AzureCalc_AzureCalcRateCard[[#This Row],[Region]]</f>
        <v>Standard_D3 Cloud ServicesC</v>
      </c>
      <c r="C7895" t="s">
        <v>701</v>
      </c>
      <c r="D7895" t="s">
        <v>184</v>
      </c>
      <c r="E7895">
        <v>0.57876000000000005</v>
      </c>
      <c r="F7895" t="s">
        <v>1172</v>
      </c>
      <c r="G7895" s="784" t="s">
        <v>3771</v>
      </c>
      <c r="H7895" s="784" t="s">
        <v>3772</v>
      </c>
      <c r="I7895" s="784" t="s">
        <v>6060</v>
      </c>
    </row>
    <row r="7896" spans="1:9" hidden="1">
      <c r="A7896" t="str">
        <f>Table_wabobpsvr_AzureCalc_AzureCalcRateCard[[#This Row],[ServiceName]]&amp;Table_wabobpsvr_AzureCalc_AzureCalcRateCard[[#This Row],[Price_Level]]&amp;Table_wabobpsvr_AzureCalc_AzureCalcRateCard[[#This Row],[Region]]</f>
        <v>Standard_D3 Cloud ServicesD</v>
      </c>
      <c r="C7896" t="s">
        <v>701</v>
      </c>
      <c r="D7896" t="s">
        <v>183</v>
      </c>
      <c r="E7896">
        <v>0.55967999999999996</v>
      </c>
      <c r="F7896" t="s">
        <v>1172</v>
      </c>
      <c r="G7896" s="784" t="s">
        <v>3771</v>
      </c>
      <c r="H7896" s="784" t="s">
        <v>3772</v>
      </c>
      <c r="I7896" s="784" t="s">
        <v>6060</v>
      </c>
    </row>
    <row r="7897" spans="1:9" hidden="1">
      <c r="A7897" t="str">
        <f>Table_wabobpsvr_AzureCalc_AzureCalcRateCard[[#This Row],[ServiceName]]&amp;Table_wabobpsvr_AzureCalc_AzureCalcRateCard[[#This Row],[Price_Level]]&amp;Table_wabobpsvr_AzureCalc_AzureCalcRateCard[[#This Row],[Region]]</f>
        <v>Standard_D3 VM (Non-Windows)MOSP10</v>
      </c>
      <c r="B7897">
        <v>10</v>
      </c>
      <c r="C7897" t="s">
        <v>701</v>
      </c>
      <c r="D7897" t="s">
        <v>627</v>
      </c>
      <c r="E7897">
        <v>0.45100000000000001</v>
      </c>
      <c r="F7897" t="s">
        <v>1173</v>
      </c>
      <c r="G7897" s="784" t="s">
        <v>4431</v>
      </c>
      <c r="H7897" s="784" t="s">
        <v>4431</v>
      </c>
      <c r="I7897" s="784" t="s">
        <v>6061</v>
      </c>
    </row>
    <row r="7898" spans="1:9" hidden="1">
      <c r="A7898" t="str">
        <f>Table_wabobpsvr_AzureCalc_AzureCalcRateCard[[#This Row],[ServiceName]]&amp;Table_wabobpsvr_AzureCalc_AzureCalcRateCard[[#This Row],[Price_Level]]&amp;Table_wabobpsvr_AzureCalc_AzureCalcRateCard[[#This Row],[Region]]</f>
        <v>Standard_D3 VM (Non-Windows)A10</v>
      </c>
      <c r="B7898">
        <v>10</v>
      </c>
      <c r="C7898" t="s">
        <v>701</v>
      </c>
      <c r="D7898" t="s">
        <v>181</v>
      </c>
      <c r="E7898">
        <v>0.43747000000000003</v>
      </c>
      <c r="F7898" t="s">
        <v>1173</v>
      </c>
      <c r="G7898" s="784" t="s">
        <v>4431</v>
      </c>
      <c r="H7898" s="784" t="s">
        <v>4431</v>
      </c>
      <c r="I7898" s="784" t="s">
        <v>6061</v>
      </c>
    </row>
    <row r="7899" spans="1:9" hidden="1">
      <c r="A7899" t="str">
        <f>Table_wabobpsvr_AzureCalc_AzureCalcRateCard[[#This Row],[ServiceName]]&amp;Table_wabobpsvr_AzureCalc_AzureCalcRateCard[[#This Row],[Price_Level]]&amp;Table_wabobpsvr_AzureCalc_AzureCalcRateCard[[#This Row],[Region]]</f>
        <v>Standard_D3 VM (Non-Windows)B10</v>
      </c>
      <c r="B7899">
        <v>10</v>
      </c>
      <c r="C7899" t="s">
        <v>701</v>
      </c>
      <c r="D7899" t="s">
        <v>182</v>
      </c>
      <c r="E7899">
        <v>0.42393999999999998</v>
      </c>
      <c r="F7899" t="s">
        <v>1173</v>
      </c>
      <c r="G7899" s="784" t="s">
        <v>4431</v>
      </c>
      <c r="H7899" s="784" t="s">
        <v>4431</v>
      </c>
      <c r="I7899" s="784" t="s">
        <v>6061</v>
      </c>
    </row>
    <row r="7900" spans="1:9" hidden="1">
      <c r="A7900" t="str">
        <f>Table_wabobpsvr_AzureCalc_AzureCalcRateCard[[#This Row],[ServiceName]]&amp;Table_wabobpsvr_AzureCalc_AzureCalcRateCard[[#This Row],[Price_Level]]&amp;Table_wabobpsvr_AzureCalc_AzureCalcRateCard[[#This Row],[Region]]</f>
        <v>Standard_D3 VM (Non-Windows)C10</v>
      </c>
      <c r="B7900">
        <v>10</v>
      </c>
      <c r="C7900" t="s">
        <v>701</v>
      </c>
      <c r="D7900" t="s">
        <v>184</v>
      </c>
      <c r="E7900">
        <v>0.41041</v>
      </c>
      <c r="F7900" t="s">
        <v>1173</v>
      </c>
      <c r="G7900" s="784" t="s">
        <v>4431</v>
      </c>
      <c r="H7900" s="784" t="s">
        <v>4431</v>
      </c>
      <c r="I7900" s="784" t="s">
        <v>6061</v>
      </c>
    </row>
    <row r="7901" spans="1:9" hidden="1">
      <c r="A7901" s="784" t="str">
        <f>Table_wabobpsvr_AzureCalc_AzureCalcRateCard[[#This Row],[ServiceName]]&amp;Table_wabobpsvr_AzureCalc_AzureCalcRateCard[[#This Row],[Price_Level]]&amp;Table_wabobpsvr_AzureCalc_AzureCalcRateCard[[#This Row],[Region]]</f>
        <v>Standard_D3 VM (Non-Windows)D10</v>
      </c>
      <c r="B7901" s="784">
        <v>10</v>
      </c>
      <c r="C7901" s="784" t="s">
        <v>701</v>
      </c>
      <c r="D7901" s="784" t="s">
        <v>183</v>
      </c>
      <c r="E7901" s="784">
        <v>0.39688000000000001</v>
      </c>
      <c r="F7901" s="784" t="s">
        <v>1173</v>
      </c>
      <c r="G7901" s="784" t="s">
        <v>4431</v>
      </c>
      <c r="H7901" s="784" t="s">
        <v>4431</v>
      </c>
      <c r="I7901" s="784" t="s">
        <v>6061</v>
      </c>
    </row>
    <row r="7902" spans="1:9" hidden="1">
      <c r="A7902" s="784" t="str">
        <f>Table_wabobpsvr_AzureCalc_AzureCalcRateCard[[#This Row],[ServiceName]]&amp;Table_wabobpsvr_AzureCalc_AzureCalcRateCard[[#This Row],[Price_Level]]&amp;Table_wabobpsvr_AzureCalc_AzureCalcRateCard[[#This Row],[Region]]</f>
        <v>Standard_D3 VM (Non-Windows)MOSP9</v>
      </c>
      <c r="B7902" s="784">
        <v>9</v>
      </c>
      <c r="C7902" s="784" t="s">
        <v>701</v>
      </c>
      <c r="D7902" s="784" t="s">
        <v>627</v>
      </c>
      <c r="E7902" s="784">
        <v>0.39200000000000002</v>
      </c>
      <c r="F7902" s="784" t="s">
        <v>1173</v>
      </c>
      <c r="G7902" s="784" t="s">
        <v>4431</v>
      </c>
      <c r="H7902" s="784" t="s">
        <v>4431</v>
      </c>
      <c r="I7902" s="784" t="s">
        <v>6062</v>
      </c>
    </row>
    <row r="7903" spans="1:9" hidden="1">
      <c r="A7903" s="784" t="str">
        <f>Table_wabobpsvr_AzureCalc_AzureCalcRateCard[[#This Row],[ServiceName]]&amp;Table_wabobpsvr_AzureCalc_AzureCalcRateCard[[#This Row],[Price_Level]]&amp;Table_wabobpsvr_AzureCalc_AzureCalcRateCard[[#This Row],[Region]]</f>
        <v>Standard_D3 VM (Non-Windows)A9</v>
      </c>
      <c r="B7903" s="784">
        <v>9</v>
      </c>
      <c r="C7903" s="784" t="s">
        <v>701</v>
      </c>
      <c r="D7903" s="784" t="s">
        <v>181</v>
      </c>
      <c r="E7903" s="784">
        <v>0.38024000000000002</v>
      </c>
      <c r="F7903" s="784" t="s">
        <v>1173</v>
      </c>
      <c r="G7903" s="784" t="s">
        <v>4431</v>
      </c>
      <c r="H7903" s="784" t="s">
        <v>4431</v>
      </c>
      <c r="I7903" s="784" t="s">
        <v>6062</v>
      </c>
    </row>
    <row r="7904" spans="1:9" hidden="1">
      <c r="A7904" s="784" t="str">
        <f>Table_wabobpsvr_AzureCalc_AzureCalcRateCard[[#This Row],[ServiceName]]&amp;Table_wabobpsvr_AzureCalc_AzureCalcRateCard[[#This Row],[Price_Level]]&amp;Table_wabobpsvr_AzureCalc_AzureCalcRateCard[[#This Row],[Region]]</f>
        <v>Standard_D3 VM (Non-Windows)B9</v>
      </c>
      <c r="B7904" s="784">
        <v>9</v>
      </c>
      <c r="C7904" s="784" t="s">
        <v>701</v>
      </c>
      <c r="D7904" s="784" t="s">
        <v>182</v>
      </c>
      <c r="E7904" s="784">
        <v>0.36847999999999997</v>
      </c>
      <c r="F7904" s="784" t="s">
        <v>1173</v>
      </c>
      <c r="G7904" s="784" t="s">
        <v>4431</v>
      </c>
      <c r="H7904" s="784" t="s">
        <v>4431</v>
      </c>
      <c r="I7904" s="784" t="s">
        <v>6062</v>
      </c>
    </row>
    <row r="7905" spans="1:9" hidden="1">
      <c r="A7905" s="784" t="str">
        <f>Table_wabobpsvr_AzureCalc_AzureCalcRateCard[[#This Row],[ServiceName]]&amp;Table_wabobpsvr_AzureCalc_AzureCalcRateCard[[#This Row],[Price_Level]]&amp;Table_wabobpsvr_AzureCalc_AzureCalcRateCard[[#This Row],[Region]]</f>
        <v>Standard_D3 VM (Non-Windows)C9</v>
      </c>
      <c r="B7905" s="784">
        <v>9</v>
      </c>
      <c r="C7905" s="784" t="s">
        <v>701</v>
      </c>
      <c r="D7905" s="784" t="s">
        <v>184</v>
      </c>
      <c r="E7905" s="784">
        <v>0.35671999999999998</v>
      </c>
      <c r="F7905" s="784" t="s">
        <v>1173</v>
      </c>
      <c r="G7905" s="784" t="s">
        <v>4431</v>
      </c>
      <c r="H7905" s="784" t="s">
        <v>4431</v>
      </c>
      <c r="I7905" s="784" t="s">
        <v>6062</v>
      </c>
    </row>
    <row r="7906" spans="1:9" hidden="1">
      <c r="A7906" t="str">
        <f>Table_wabobpsvr_AzureCalc_AzureCalcRateCard[[#This Row],[ServiceName]]&amp;Table_wabobpsvr_AzureCalc_AzureCalcRateCard[[#This Row],[Price_Level]]&amp;Table_wabobpsvr_AzureCalc_AzureCalcRateCard[[#This Row],[Region]]</f>
        <v>Standard_D3 VM (Non-Windows)D9</v>
      </c>
      <c r="B7906">
        <v>9</v>
      </c>
      <c r="C7906" t="s">
        <v>701</v>
      </c>
      <c r="D7906" t="s">
        <v>183</v>
      </c>
      <c r="E7906">
        <v>0.34495999999999999</v>
      </c>
      <c r="F7906" t="s">
        <v>1173</v>
      </c>
      <c r="G7906" s="784" t="s">
        <v>4431</v>
      </c>
      <c r="H7906" s="784" t="s">
        <v>4431</v>
      </c>
      <c r="I7906" s="784" t="s">
        <v>6062</v>
      </c>
    </row>
    <row r="7907" spans="1:9" hidden="1">
      <c r="A7907" t="str">
        <f>Table_wabobpsvr_AzureCalc_AzureCalcRateCard[[#This Row],[ServiceName]]&amp;Table_wabobpsvr_AzureCalc_AzureCalcRateCard[[#This Row],[Price_Level]]&amp;Table_wabobpsvr_AzureCalc_AzureCalcRateCard[[#This Row],[Region]]</f>
        <v>Standard S3 Database DaysC14</v>
      </c>
      <c r="B7907">
        <v>14</v>
      </c>
      <c r="C7907" t="s">
        <v>91</v>
      </c>
      <c r="D7907" t="s">
        <v>184</v>
      </c>
      <c r="E7907">
        <v>0.22900000000000001</v>
      </c>
      <c r="F7907" t="s">
        <v>3249</v>
      </c>
      <c r="G7907" s="784" t="s">
        <v>3272</v>
      </c>
      <c r="H7907" s="784" t="s">
        <v>3273</v>
      </c>
      <c r="I7907" s="784" t="s">
        <v>6040</v>
      </c>
    </row>
    <row r="7908" spans="1:9" hidden="1">
      <c r="A7908" t="str">
        <f>Table_wabobpsvr_AzureCalc_AzureCalcRateCard[[#This Row],[ServiceName]]&amp;Table_wabobpsvr_AzureCalc_AzureCalcRateCard[[#This Row],[Price_Level]]&amp;Table_wabobpsvr_AzureCalc_AzureCalcRateCard[[#This Row],[Region]]</f>
        <v>Standard S3 Database DaysD14</v>
      </c>
      <c r="B7908">
        <v>14</v>
      </c>
      <c r="C7908" t="s">
        <v>91</v>
      </c>
      <c r="D7908" t="s">
        <v>183</v>
      </c>
      <c r="E7908">
        <v>0.2215</v>
      </c>
      <c r="F7908" t="s">
        <v>3249</v>
      </c>
      <c r="G7908" s="784" t="s">
        <v>3272</v>
      </c>
      <c r="H7908" s="784" t="s">
        <v>3273</v>
      </c>
      <c r="I7908" s="784" t="s">
        <v>6040</v>
      </c>
    </row>
    <row r="7909" spans="1:9" hidden="1">
      <c r="A7909" s="784" t="str">
        <f>Table_wabobpsvr_AzureCalc_AzureCalcRateCard[[#This Row],[ServiceName]]&amp;Table_wabobpsvr_AzureCalc_AzureCalcRateCard[[#This Row],[Price_Level]]&amp;Table_wabobpsvr_AzureCalc_AzureCalcRateCard[[#This Row],[Region]]</f>
        <v>Basic Gateway HoursMOSP14</v>
      </c>
      <c r="B7909" s="784">
        <v>14</v>
      </c>
      <c r="C7909" s="784" t="s">
        <v>91</v>
      </c>
      <c r="D7909" s="784" t="s">
        <v>627</v>
      </c>
      <c r="E7909" s="784">
        <v>999999</v>
      </c>
      <c r="F7909" s="784" t="s">
        <v>4785</v>
      </c>
      <c r="G7909" s="784" t="s">
        <v>4431</v>
      </c>
      <c r="H7909" s="784" t="s">
        <v>4786</v>
      </c>
      <c r="I7909" s="784" t="s">
        <v>6063</v>
      </c>
    </row>
    <row r="7910" spans="1:9" hidden="1">
      <c r="A7910" t="str">
        <f>Table_wabobpsvr_AzureCalc_AzureCalcRateCard[[#This Row],[ServiceName]]&amp;Table_wabobpsvr_AzureCalc_AzureCalcRateCard[[#This Row],[Price_Level]]&amp;Table_wabobpsvr_AzureCalc_AzureCalcRateCard[[#This Row],[Region]]</f>
        <v>HP1 Gateway HoursMOSP14</v>
      </c>
      <c r="B7910">
        <v>14</v>
      </c>
      <c r="C7910" t="s">
        <v>91</v>
      </c>
      <c r="D7910" t="s">
        <v>627</v>
      </c>
      <c r="E7910">
        <v>999999</v>
      </c>
      <c r="F7910" t="s">
        <v>3274</v>
      </c>
      <c r="G7910" s="784" t="s">
        <v>4431</v>
      </c>
      <c r="H7910" s="784" t="s">
        <v>4431</v>
      </c>
      <c r="I7910" s="784" t="s">
        <v>6064</v>
      </c>
    </row>
    <row r="7911" spans="1:9" hidden="1">
      <c r="A7911" t="str">
        <f>Table_wabobpsvr_AzureCalc_AzureCalcRateCard[[#This Row],[ServiceName]]&amp;Table_wabobpsvr_AzureCalc_AzureCalcRateCard[[#This Row],[Price_Level]]&amp;Table_wabobpsvr_AzureCalc_AzureCalcRateCard[[#This Row],[Region]]</f>
        <v>HP1 Gateway HoursA14</v>
      </c>
      <c r="B7911">
        <v>14</v>
      </c>
      <c r="C7911" t="s">
        <v>91</v>
      </c>
      <c r="D7911" t="s">
        <v>181</v>
      </c>
      <c r="E7911">
        <v>0.5917</v>
      </c>
      <c r="F7911" t="s">
        <v>3274</v>
      </c>
      <c r="G7911" s="784" t="s">
        <v>3275</v>
      </c>
      <c r="H7911" s="784" t="s">
        <v>3276</v>
      </c>
      <c r="I7911" s="784" t="s">
        <v>6064</v>
      </c>
    </row>
    <row r="7912" spans="1:9" hidden="1">
      <c r="A7912" t="str">
        <f>Table_wabobpsvr_AzureCalc_AzureCalcRateCard[[#This Row],[ServiceName]]&amp;Table_wabobpsvr_AzureCalc_AzureCalcRateCard[[#This Row],[Price_Level]]&amp;Table_wabobpsvr_AzureCalc_AzureCalcRateCard[[#This Row],[Region]]</f>
        <v>HP1 Gateway HoursB14</v>
      </c>
      <c r="B7912">
        <v>14</v>
      </c>
      <c r="C7912" t="s">
        <v>91</v>
      </c>
      <c r="D7912" t="s">
        <v>182</v>
      </c>
      <c r="E7912">
        <v>0.57340000000000002</v>
      </c>
      <c r="F7912" t="s">
        <v>3274</v>
      </c>
      <c r="G7912" s="784" t="s">
        <v>3275</v>
      </c>
      <c r="H7912" s="784" t="s">
        <v>3276</v>
      </c>
      <c r="I7912" s="784" t="s">
        <v>6064</v>
      </c>
    </row>
    <row r="7913" spans="1:9" hidden="1">
      <c r="A7913" t="str">
        <f>Table_wabobpsvr_AzureCalc_AzureCalcRateCard[[#This Row],[ServiceName]]&amp;Table_wabobpsvr_AzureCalc_AzureCalcRateCard[[#This Row],[Price_Level]]&amp;Table_wabobpsvr_AzureCalc_AzureCalcRateCard[[#This Row],[Region]]</f>
        <v>HP1 Gateway HoursC14</v>
      </c>
      <c r="B7913">
        <v>14</v>
      </c>
      <c r="C7913" t="s">
        <v>91</v>
      </c>
      <c r="D7913" t="s">
        <v>184</v>
      </c>
      <c r="E7913">
        <v>0.55510000000000004</v>
      </c>
      <c r="F7913" t="s">
        <v>3274</v>
      </c>
      <c r="G7913" s="784" t="s">
        <v>3275</v>
      </c>
      <c r="H7913" s="784" t="s">
        <v>3276</v>
      </c>
      <c r="I7913" s="784" t="s">
        <v>6064</v>
      </c>
    </row>
    <row r="7914" spans="1:9" hidden="1">
      <c r="A7914" t="str">
        <f>Table_wabobpsvr_AzureCalc_AzureCalcRateCard[[#This Row],[ServiceName]]&amp;Table_wabobpsvr_AzureCalc_AzureCalcRateCard[[#This Row],[Price_Level]]&amp;Table_wabobpsvr_AzureCalc_AzureCalcRateCard[[#This Row],[Region]]</f>
        <v>HP1 Gateway HoursD14</v>
      </c>
      <c r="B7914">
        <v>14</v>
      </c>
      <c r="C7914" t="s">
        <v>91</v>
      </c>
      <c r="D7914" t="s">
        <v>183</v>
      </c>
      <c r="E7914">
        <v>0.52680000000000005</v>
      </c>
      <c r="F7914" t="s">
        <v>3274</v>
      </c>
      <c r="G7914" s="784" t="s">
        <v>3275</v>
      </c>
      <c r="H7914" s="784" t="s">
        <v>3276</v>
      </c>
      <c r="I7914" s="784" t="s">
        <v>6064</v>
      </c>
    </row>
    <row r="7915" spans="1:9" hidden="1">
      <c r="A7915" t="str">
        <f>Table_wabobpsvr_AzureCalc_AzureCalcRateCard[[#This Row],[ServiceName]]&amp;Table_wabobpsvr_AzureCalc_AzureCalcRateCard[[#This Row],[Price_Level]]&amp;Table_wabobpsvr_AzureCalc_AzureCalcRateCard[[#This Row],[Region]]</f>
        <v>HP1 Gateway HoursMOSP</v>
      </c>
      <c r="C7915" t="s">
        <v>91</v>
      </c>
      <c r="D7915" t="s">
        <v>627</v>
      </c>
      <c r="E7915">
        <v>0.49</v>
      </c>
      <c r="F7915" t="s">
        <v>3274</v>
      </c>
      <c r="G7915" s="784" t="s">
        <v>4431</v>
      </c>
      <c r="H7915" s="784" t="s">
        <v>4431</v>
      </c>
      <c r="I7915" s="784" t="s">
        <v>5693</v>
      </c>
    </row>
    <row r="7916" spans="1:9" hidden="1">
      <c r="A7916" t="str">
        <f>Table_wabobpsvr_AzureCalc_AzureCalcRateCard[[#This Row],[ServiceName]]&amp;Table_wabobpsvr_AzureCalc_AzureCalcRateCard[[#This Row],[Price_Level]]&amp;Table_wabobpsvr_AzureCalc_AzureCalcRateCard[[#This Row],[Region]]</f>
        <v>Standard_D3 VM (Non-Windows)MOSP13</v>
      </c>
      <c r="B7916">
        <v>13</v>
      </c>
      <c r="C7916" t="s">
        <v>701</v>
      </c>
      <c r="D7916" t="s">
        <v>627</v>
      </c>
      <c r="E7916">
        <v>0.38</v>
      </c>
      <c r="F7916" t="s">
        <v>1173</v>
      </c>
      <c r="G7916" s="784" t="s">
        <v>4431</v>
      </c>
      <c r="H7916" s="784" t="s">
        <v>4431</v>
      </c>
      <c r="I7916" s="784" t="s">
        <v>6065</v>
      </c>
    </row>
    <row r="7917" spans="1:9" hidden="1">
      <c r="A7917" t="str">
        <f>Table_wabobpsvr_AzureCalc_AzureCalcRateCard[[#This Row],[ServiceName]]&amp;Table_wabobpsvr_AzureCalc_AzureCalcRateCard[[#This Row],[Price_Level]]&amp;Table_wabobpsvr_AzureCalc_AzureCalcRateCard[[#This Row],[Region]]</f>
        <v>Standard_D3 VM (Non-Windows)A13</v>
      </c>
      <c r="B7917">
        <v>13</v>
      </c>
      <c r="C7917" t="s">
        <v>701</v>
      </c>
      <c r="D7917" t="s">
        <v>181</v>
      </c>
      <c r="E7917">
        <v>0.36859999999999998</v>
      </c>
      <c r="F7917" t="s">
        <v>1173</v>
      </c>
      <c r="G7917" s="784" t="s">
        <v>4431</v>
      </c>
      <c r="H7917" s="784" t="s">
        <v>4431</v>
      </c>
      <c r="I7917" s="784" t="s">
        <v>6065</v>
      </c>
    </row>
    <row r="7918" spans="1:9" hidden="1">
      <c r="A7918" t="str">
        <f>Table_wabobpsvr_AzureCalc_AzureCalcRateCard[[#This Row],[ServiceName]]&amp;Table_wabobpsvr_AzureCalc_AzureCalcRateCard[[#This Row],[Price_Level]]&amp;Table_wabobpsvr_AzureCalc_AzureCalcRateCard[[#This Row],[Region]]</f>
        <v>Standard_D3 VM (Non-Windows)B13</v>
      </c>
      <c r="B7918">
        <v>13</v>
      </c>
      <c r="C7918" t="s">
        <v>701</v>
      </c>
      <c r="D7918" t="s">
        <v>182</v>
      </c>
      <c r="E7918">
        <v>0.35720000000000002</v>
      </c>
      <c r="F7918" t="s">
        <v>1173</v>
      </c>
      <c r="G7918" s="784" t="s">
        <v>4431</v>
      </c>
      <c r="H7918" s="784" t="s">
        <v>4431</v>
      </c>
      <c r="I7918" s="784" t="s">
        <v>6065</v>
      </c>
    </row>
    <row r="7919" spans="1:9" hidden="1">
      <c r="A7919" s="784" t="str">
        <f>Table_wabobpsvr_AzureCalc_AzureCalcRateCard[[#This Row],[ServiceName]]&amp;Table_wabobpsvr_AzureCalc_AzureCalcRateCard[[#This Row],[Price_Level]]&amp;Table_wabobpsvr_AzureCalc_AzureCalcRateCard[[#This Row],[Region]]</f>
        <v>Standard_D3 VM (Non-Windows)C13</v>
      </c>
      <c r="B7919" s="784">
        <v>13</v>
      </c>
      <c r="C7919" s="784" t="s">
        <v>701</v>
      </c>
      <c r="D7919" s="784" t="s">
        <v>184</v>
      </c>
      <c r="E7919" s="784">
        <v>0.3458</v>
      </c>
      <c r="F7919" s="784" t="s">
        <v>1173</v>
      </c>
      <c r="G7919" s="784" t="s">
        <v>4431</v>
      </c>
      <c r="H7919" s="784" t="s">
        <v>4431</v>
      </c>
      <c r="I7919" s="784" t="s">
        <v>6065</v>
      </c>
    </row>
    <row r="7920" spans="1:9" hidden="1">
      <c r="A7920" t="str">
        <f>Table_wabobpsvr_AzureCalc_AzureCalcRateCard[[#This Row],[ServiceName]]&amp;Table_wabobpsvr_AzureCalc_AzureCalcRateCard[[#This Row],[Price_Level]]&amp;Table_wabobpsvr_AzureCalc_AzureCalcRateCard[[#This Row],[Region]]</f>
        <v>Standard_D3 VM (Non-Windows)D13</v>
      </c>
      <c r="B7920">
        <v>13</v>
      </c>
      <c r="C7920" t="s">
        <v>701</v>
      </c>
      <c r="D7920" t="s">
        <v>183</v>
      </c>
      <c r="E7920">
        <v>0.33439999999999998</v>
      </c>
      <c r="F7920" t="s">
        <v>1173</v>
      </c>
      <c r="G7920" s="784" t="s">
        <v>4431</v>
      </c>
      <c r="H7920" s="784" t="s">
        <v>4431</v>
      </c>
      <c r="I7920" s="784" t="s">
        <v>6065</v>
      </c>
    </row>
    <row r="7921" spans="1:9" hidden="1">
      <c r="A7921" t="str">
        <f>Table_wabobpsvr_AzureCalc_AzureCalcRateCard[[#This Row],[ServiceName]]&amp;Table_wabobpsvr_AzureCalc_AzureCalcRateCard[[#This Row],[Price_Level]]&amp;Table_wabobpsvr_AzureCalc_AzureCalcRateCard[[#This Row],[Region]]</f>
        <v>Standard_D3 VM (Non-Windows)MOSP7</v>
      </c>
      <c r="B7921">
        <v>7</v>
      </c>
      <c r="C7921" t="s">
        <v>701</v>
      </c>
      <c r="D7921" t="s">
        <v>627</v>
      </c>
      <c r="E7921">
        <v>0.29199999999999998</v>
      </c>
      <c r="F7921" t="s">
        <v>1173</v>
      </c>
      <c r="G7921" s="784" t="s">
        <v>4431</v>
      </c>
      <c r="H7921" s="784" t="s">
        <v>4431</v>
      </c>
      <c r="I7921" s="784" t="s">
        <v>6066</v>
      </c>
    </row>
    <row r="7922" spans="1:9" hidden="1">
      <c r="A7922" t="str">
        <f>Table_wabobpsvr_AzureCalc_AzureCalcRateCard[[#This Row],[ServiceName]]&amp;Table_wabobpsvr_AzureCalc_AzureCalcRateCard[[#This Row],[Price_Level]]&amp;Table_wabobpsvr_AzureCalc_AzureCalcRateCard[[#This Row],[Region]]</f>
        <v>Standard_D3 VM (Non-Windows)A7</v>
      </c>
      <c r="B7922">
        <v>7</v>
      </c>
      <c r="C7922" t="s">
        <v>701</v>
      </c>
      <c r="D7922" t="s">
        <v>181</v>
      </c>
      <c r="E7922">
        <v>0.28323999999999999</v>
      </c>
      <c r="F7922" t="s">
        <v>1173</v>
      </c>
      <c r="G7922" s="784" t="s">
        <v>4431</v>
      </c>
      <c r="H7922" s="784" t="s">
        <v>4431</v>
      </c>
      <c r="I7922" s="784" t="s">
        <v>6066</v>
      </c>
    </row>
    <row r="7923" spans="1:9" hidden="1">
      <c r="A7923" t="str">
        <f>Table_wabobpsvr_AzureCalc_AzureCalcRateCard[[#This Row],[ServiceName]]&amp;Table_wabobpsvr_AzureCalc_AzureCalcRateCard[[#This Row],[Price_Level]]&amp;Table_wabobpsvr_AzureCalc_AzureCalcRateCard[[#This Row],[Region]]</f>
        <v>Standard_D3 VM (Non-Windows)B7</v>
      </c>
      <c r="B7923">
        <v>7</v>
      </c>
      <c r="C7923" t="s">
        <v>701</v>
      </c>
      <c r="D7923" t="s">
        <v>182</v>
      </c>
      <c r="E7923">
        <v>0.27448</v>
      </c>
      <c r="F7923" t="s">
        <v>1173</v>
      </c>
      <c r="G7923" s="784" t="s">
        <v>4431</v>
      </c>
      <c r="H7923" s="784" t="s">
        <v>4431</v>
      </c>
      <c r="I7923" s="784" t="s">
        <v>6066</v>
      </c>
    </row>
    <row r="7924" spans="1:9" hidden="1">
      <c r="A7924" t="str">
        <f>Table_wabobpsvr_AzureCalc_AzureCalcRateCard[[#This Row],[ServiceName]]&amp;Table_wabobpsvr_AzureCalc_AzureCalcRateCard[[#This Row],[Price_Level]]&amp;Table_wabobpsvr_AzureCalc_AzureCalcRateCard[[#This Row],[Region]]</f>
        <v>Standard_D3 VM (Non-Windows)C7</v>
      </c>
      <c r="B7924">
        <v>7</v>
      </c>
      <c r="C7924" t="s">
        <v>701</v>
      </c>
      <c r="D7924" t="s">
        <v>184</v>
      </c>
      <c r="E7924">
        <v>0.26572000000000001</v>
      </c>
      <c r="F7924" t="s">
        <v>1173</v>
      </c>
      <c r="G7924" s="784" t="s">
        <v>4431</v>
      </c>
      <c r="H7924" s="784" t="s">
        <v>4431</v>
      </c>
      <c r="I7924" s="784" t="s">
        <v>6066</v>
      </c>
    </row>
    <row r="7925" spans="1:9" hidden="1">
      <c r="A7925" t="str">
        <f>Table_wabobpsvr_AzureCalc_AzureCalcRateCard[[#This Row],[ServiceName]]&amp;Table_wabobpsvr_AzureCalc_AzureCalcRateCard[[#This Row],[Price_Level]]&amp;Table_wabobpsvr_AzureCalc_AzureCalcRateCard[[#This Row],[Region]]</f>
        <v>Standard_D3 VM (Non-Windows)D7</v>
      </c>
      <c r="B7925">
        <v>7</v>
      </c>
      <c r="C7925" t="s">
        <v>701</v>
      </c>
      <c r="D7925" t="s">
        <v>183</v>
      </c>
      <c r="E7925">
        <v>0.25696000000000002</v>
      </c>
      <c r="F7925" t="s">
        <v>1173</v>
      </c>
      <c r="G7925" s="784" t="s">
        <v>4431</v>
      </c>
      <c r="H7925" s="784" t="s">
        <v>4431</v>
      </c>
      <c r="I7925" s="784" t="s">
        <v>6066</v>
      </c>
    </row>
    <row r="7926" spans="1:9" hidden="1">
      <c r="A7926" t="str">
        <f>Table_wabobpsvr_AzureCalc_AzureCalcRateCard[[#This Row],[ServiceName]]&amp;Table_wabobpsvr_AzureCalc_AzureCalcRateCard[[#This Row],[Price_Level]]&amp;Table_wabobpsvr_AzureCalc_AzureCalcRateCard[[#This Row],[Region]]</f>
        <v>Standard_D3 VM (Non-Windows)MOSP8</v>
      </c>
      <c r="B7926">
        <v>8</v>
      </c>
      <c r="C7926" t="s">
        <v>701</v>
      </c>
      <c r="D7926" t="s">
        <v>627</v>
      </c>
      <c r="E7926">
        <v>0.33600000000000002</v>
      </c>
      <c r="F7926" t="s">
        <v>1173</v>
      </c>
      <c r="G7926" s="784" t="s">
        <v>4431</v>
      </c>
      <c r="H7926" s="784" t="s">
        <v>4431</v>
      </c>
      <c r="I7926" s="784" t="s">
        <v>6067</v>
      </c>
    </row>
    <row r="7927" spans="1:9" hidden="1">
      <c r="A7927" t="str">
        <f>Table_wabobpsvr_AzureCalc_AzureCalcRateCard[[#This Row],[ServiceName]]&amp;Table_wabobpsvr_AzureCalc_AzureCalcRateCard[[#This Row],[Price_Level]]&amp;Table_wabobpsvr_AzureCalc_AzureCalcRateCard[[#This Row],[Region]]</f>
        <v>Standard_D3 VM (Non-Windows)A8</v>
      </c>
      <c r="B7927">
        <v>8</v>
      </c>
      <c r="C7927" t="s">
        <v>701</v>
      </c>
      <c r="D7927" t="s">
        <v>181</v>
      </c>
      <c r="E7927">
        <v>0.32591999999999999</v>
      </c>
      <c r="F7927" t="s">
        <v>1173</v>
      </c>
      <c r="G7927" s="784" t="s">
        <v>4431</v>
      </c>
      <c r="H7927" s="784" t="s">
        <v>4431</v>
      </c>
      <c r="I7927" s="784" t="s">
        <v>6067</v>
      </c>
    </row>
    <row r="7928" spans="1:9" hidden="1">
      <c r="A7928" t="str">
        <f>Table_wabobpsvr_AzureCalc_AzureCalcRateCard[[#This Row],[ServiceName]]&amp;Table_wabobpsvr_AzureCalc_AzureCalcRateCard[[#This Row],[Price_Level]]&amp;Table_wabobpsvr_AzureCalc_AzureCalcRateCard[[#This Row],[Region]]</f>
        <v>Standard_D3 VM (Non-Windows)B8</v>
      </c>
      <c r="B7928">
        <v>8</v>
      </c>
      <c r="C7928" t="s">
        <v>701</v>
      </c>
      <c r="D7928" t="s">
        <v>182</v>
      </c>
      <c r="E7928">
        <v>0.31584000000000001</v>
      </c>
      <c r="F7928" t="s">
        <v>1173</v>
      </c>
      <c r="G7928" s="784" t="s">
        <v>4431</v>
      </c>
      <c r="H7928" s="784" t="s">
        <v>4431</v>
      </c>
      <c r="I7928" s="784" t="s">
        <v>6067</v>
      </c>
    </row>
    <row r="7929" spans="1:9" hidden="1">
      <c r="A7929" s="784" t="str">
        <f>Table_wabobpsvr_AzureCalc_AzureCalcRateCard[[#This Row],[ServiceName]]&amp;Table_wabobpsvr_AzureCalc_AzureCalcRateCard[[#This Row],[Price_Level]]&amp;Table_wabobpsvr_AzureCalc_AzureCalcRateCard[[#This Row],[Region]]</f>
        <v>Standard_D3 VM (Non-Windows)C8</v>
      </c>
      <c r="B7929" s="784">
        <v>8</v>
      </c>
      <c r="C7929" s="784" t="s">
        <v>701</v>
      </c>
      <c r="D7929" s="784" t="s">
        <v>184</v>
      </c>
      <c r="E7929" s="784">
        <v>0.30575999999999998</v>
      </c>
      <c r="F7929" s="784" t="s">
        <v>1173</v>
      </c>
      <c r="G7929" s="784" t="s">
        <v>4431</v>
      </c>
      <c r="H7929" s="784" t="s">
        <v>4431</v>
      </c>
      <c r="I7929" s="784" t="s">
        <v>6067</v>
      </c>
    </row>
    <row r="7930" spans="1:9" hidden="1">
      <c r="A7930" t="str">
        <f>Table_wabobpsvr_AzureCalc_AzureCalcRateCard[[#This Row],[ServiceName]]&amp;Table_wabobpsvr_AzureCalc_AzureCalcRateCard[[#This Row],[Price_Level]]&amp;Table_wabobpsvr_AzureCalc_AzureCalcRateCard[[#This Row],[Region]]</f>
        <v>Standard_D3 VM (Non-Windows)D8</v>
      </c>
      <c r="B7930">
        <v>8</v>
      </c>
      <c r="C7930" t="s">
        <v>701</v>
      </c>
      <c r="D7930" t="s">
        <v>183</v>
      </c>
      <c r="E7930">
        <v>0.29568</v>
      </c>
      <c r="F7930" t="s">
        <v>1173</v>
      </c>
      <c r="G7930" s="784" t="s">
        <v>4431</v>
      </c>
      <c r="H7930" s="784" t="s">
        <v>4431</v>
      </c>
      <c r="I7930" s="784" t="s">
        <v>6067</v>
      </c>
    </row>
    <row r="7931" spans="1:9" hidden="1">
      <c r="A7931" t="str">
        <f>Table_wabobpsvr_AzureCalc_AzureCalcRateCard[[#This Row],[ServiceName]]&amp;Table_wabobpsvr_AzureCalc_AzureCalcRateCard[[#This Row],[Price_Level]]&amp;Table_wabobpsvr_AzureCalc_AzureCalcRateCard[[#This Row],[Region]]</f>
        <v>Standard_D3 VM (Non-Windows)MOSP11</v>
      </c>
      <c r="B7931">
        <v>11</v>
      </c>
      <c r="C7931" t="s">
        <v>701</v>
      </c>
      <c r="D7931" t="s">
        <v>627</v>
      </c>
      <c r="E7931">
        <v>0.442</v>
      </c>
      <c r="F7931" t="s">
        <v>1173</v>
      </c>
      <c r="G7931" s="784" t="s">
        <v>4431</v>
      </c>
      <c r="H7931" s="784" t="s">
        <v>4431</v>
      </c>
      <c r="I7931" s="784" t="s">
        <v>6068</v>
      </c>
    </row>
    <row r="7932" spans="1:9" hidden="1">
      <c r="A7932" t="str">
        <f>Table_wabobpsvr_AzureCalc_AzureCalcRateCard[[#This Row],[ServiceName]]&amp;Table_wabobpsvr_AzureCalc_AzureCalcRateCard[[#This Row],[Price_Level]]&amp;Table_wabobpsvr_AzureCalc_AzureCalcRateCard[[#This Row],[Region]]</f>
        <v>Standard_D3 VM (Non-Windows)A11</v>
      </c>
      <c r="B7932">
        <v>11</v>
      </c>
      <c r="C7932" t="s">
        <v>701</v>
      </c>
      <c r="D7932" t="s">
        <v>181</v>
      </c>
      <c r="E7932">
        <v>0.42874000000000001</v>
      </c>
      <c r="F7932" t="s">
        <v>1173</v>
      </c>
      <c r="G7932" s="784" t="s">
        <v>4431</v>
      </c>
      <c r="H7932" s="784" t="s">
        <v>4431</v>
      </c>
      <c r="I7932" s="784" t="s">
        <v>6068</v>
      </c>
    </row>
    <row r="7933" spans="1:9" hidden="1">
      <c r="A7933" t="str">
        <f>Table_wabobpsvr_AzureCalc_AzureCalcRateCard[[#This Row],[ServiceName]]&amp;Table_wabobpsvr_AzureCalc_AzureCalcRateCard[[#This Row],[Price_Level]]&amp;Table_wabobpsvr_AzureCalc_AzureCalcRateCard[[#This Row],[Region]]</f>
        <v>Standard_D3 VM (Non-Windows)B11</v>
      </c>
      <c r="B7933">
        <v>11</v>
      </c>
      <c r="C7933" t="s">
        <v>701</v>
      </c>
      <c r="D7933" t="s">
        <v>182</v>
      </c>
      <c r="E7933">
        <v>0.41548000000000002</v>
      </c>
      <c r="F7933" t="s">
        <v>1173</v>
      </c>
      <c r="G7933" s="784" t="s">
        <v>4431</v>
      </c>
      <c r="H7933" s="784" t="s">
        <v>4431</v>
      </c>
      <c r="I7933" s="784" t="s">
        <v>6068</v>
      </c>
    </row>
    <row r="7934" spans="1:9" hidden="1">
      <c r="A7934" t="str">
        <f>Table_wabobpsvr_AzureCalc_AzureCalcRateCard[[#This Row],[ServiceName]]&amp;Table_wabobpsvr_AzureCalc_AzureCalcRateCard[[#This Row],[Price_Level]]&amp;Table_wabobpsvr_AzureCalc_AzureCalcRateCard[[#This Row],[Region]]</f>
        <v>Standard_D3 VM (Non-Windows)C11</v>
      </c>
      <c r="B7934">
        <v>11</v>
      </c>
      <c r="C7934" t="s">
        <v>701</v>
      </c>
      <c r="D7934" t="s">
        <v>184</v>
      </c>
      <c r="E7934">
        <v>0.40222000000000002</v>
      </c>
      <c r="F7934" t="s">
        <v>1173</v>
      </c>
      <c r="G7934" s="784" t="s">
        <v>4431</v>
      </c>
      <c r="H7934" s="784" t="s">
        <v>4431</v>
      </c>
      <c r="I7934" s="784" t="s">
        <v>6068</v>
      </c>
    </row>
    <row r="7935" spans="1:9" hidden="1">
      <c r="A7935" t="str">
        <f>Table_wabobpsvr_AzureCalc_AzureCalcRateCard[[#This Row],[ServiceName]]&amp;Table_wabobpsvr_AzureCalc_AzureCalcRateCard[[#This Row],[Price_Level]]&amp;Table_wabobpsvr_AzureCalc_AzureCalcRateCard[[#This Row],[Region]]</f>
        <v>Standard_D3 VM (Non-Windows)D11</v>
      </c>
      <c r="B7935">
        <v>11</v>
      </c>
      <c r="C7935" t="s">
        <v>701</v>
      </c>
      <c r="D7935" t="s">
        <v>183</v>
      </c>
      <c r="E7935">
        <v>0.38895999999999997</v>
      </c>
      <c r="F7935" t="s">
        <v>1173</v>
      </c>
      <c r="G7935" s="784" t="s">
        <v>4431</v>
      </c>
      <c r="H7935" s="784" t="s">
        <v>4431</v>
      </c>
      <c r="I7935" s="784" t="s">
        <v>6068</v>
      </c>
    </row>
    <row r="7936" spans="1:9" hidden="1">
      <c r="A7936" t="str">
        <f>Table_wabobpsvr_AzureCalc_AzureCalcRateCard[[#This Row],[ServiceName]]&amp;Table_wabobpsvr_AzureCalc_AzureCalcRateCard[[#This Row],[Price_Level]]&amp;Table_wabobpsvr_AzureCalc_AzureCalcRateCard[[#This Row],[Region]]</f>
        <v>Standard_D3 VM (Non-Windows)MOSP12</v>
      </c>
      <c r="B7936">
        <v>12</v>
      </c>
      <c r="C7936" t="s">
        <v>701</v>
      </c>
      <c r="D7936" t="s">
        <v>627</v>
      </c>
      <c r="E7936">
        <v>0.38400000000000001</v>
      </c>
      <c r="F7936" t="s">
        <v>1173</v>
      </c>
      <c r="G7936" s="784" t="s">
        <v>4431</v>
      </c>
      <c r="H7936" s="784" t="s">
        <v>4431</v>
      </c>
      <c r="I7936" s="784" t="s">
        <v>6069</v>
      </c>
    </row>
    <row r="7937" spans="1:9" hidden="1">
      <c r="A7937" t="str">
        <f>Table_wabobpsvr_AzureCalc_AzureCalcRateCard[[#This Row],[ServiceName]]&amp;Table_wabobpsvr_AzureCalc_AzureCalcRateCard[[#This Row],[Price_Level]]&amp;Table_wabobpsvr_AzureCalc_AzureCalcRateCard[[#This Row],[Region]]</f>
        <v>Standard_D3 VM (Non-Windows)A12</v>
      </c>
      <c r="B7937">
        <v>12</v>
      </c>
      <c r="C7937" t="s">
        <v>701</v>
      </c>
      <c r="D7937" t="s">
        <v>181</v>
      </c>
      <c r="E7937">
        <v>0.37247999999999998</v>
      </c>
      <c r="F7937" t="s">
        <v>1173</v>
      </c>
      <c r="G7937" s="784" t="s">
        <v>4431</v>
      </c>
      <c r="H7937" s="784" t="s">
        <v>4431</v>
      </c>
      <c r="I7937" s="784" t="s">
        <v>6069</v>
      </c>
    </row>
    <row r="7938" spans="1:9" hidden="1">
      <c r="A7938" t="str">
        <f>Table_wabobpsvr_AzureCalc_AzureCalcRateCard[[#This Row],[ServiceName]]&amp;Table_wabobpsvr_AzureCalc_AzureCalcRateCard[[#This Row],[Price_Level]]&amp;Table_wabobpsvr_AzureCalc_AzureCalcRateCard[[#This Row],[Region]]</f>
        <v>Standard_D3 VM (Non-Windows)B12</v>
      </c>
      <c r="B7938">
        <v>12</v>
      </c>
      <c r="C7938" t="s">
        <v>701</v>
      </c>
      <c r="D7938" t="s">
        <v>182</v>
      </c>
      <c r="E7938">
        <v>0.36096</v>
      </c>
      <c r="F7938" t="s">
        <v>1173</v>
      </c>
      <c r="G7938" s="784" t="s">
        <v>4431</v>
      </c>
      <c r="H7938" s="784" t="s">
        <v>4431</v>
      </c>
      <c r="I7938" s="784" t="s">
        <v>6069</v>
      </c>
    </row>
    <row r="7939" spans="1:9" hidden="1">
      <c r="A7939" t="str">
        <f>Table_wabobpsvr_AzureCalc_AzureCalcRateCard[[#This Row],[ServiceName]]&amp;Table_wabobpsvr_AzureCalc_AzureCalcRateCard[[#This Row],[Price_Level]]&amp;Table_wabobpsvr_AzureCalc_AzureCalcRateCard[[#This Row],[Region]]</f>
        <v>Standard_D3 VM (Non-Windows)C12</v>
      </c>
      <c r="B7939">
        <v>12</v>
      </c>
      <c r="C7939" t="s">
        <v>701</v>
      </c>
      <c r="D7939" t="s">
        <v>184</v>
      </c>
      <c r="E7939">
        <v>0.34943999999999997</v>
      </c>
      <c r="F7939" t="s">
        <v>1173</v>
      </c>
      <c r="G7939" s="784" t="s">
        <v>4431</v>
      </c>
      <c r="H7939" s="784" t="s">
        <v>4431</v>
      </c>
      <c r="I7939" s="784" t="s">
        <v>6069</v>
      </c>
    </row>
    <row r="7940" spans="1:9" hidden="1">
      <c r="A7940" t="str">
        <f>Table_wabobpsvr_AzureCalc_AzureCalcRateCard[[#This Row],[ServiceName]]&amp;Table_wabobpsvr_AzureCalc_AzureCalcRateCard[[#This Row],[Price_Level]]&amp;Table_wabobpsvr_AzureCalc_AzureCalcRateCard[[#This Row],[Region]]</f>
        <v>Standard_D3 VM (Non-Windows)D12</v>
      </c>
      <c r="B7940">
        <v>12</v>
      </c>
      <c r="C7940" t="s">
        <v>701</v>
      </c>
      <c r="D7940" t="s">
        <v>183</v>
      </c>
      <c r="E7940">
        <v>0.33792</v>
      </c>
      <c r="F7940" t="s">
        <v>1173</v>
      </c>
      <c r="G7940" s="784" t="s">
        <v>4431</v>
      </c>
      <c r="H7940" s="784" t="s">
        <v>4431</v>
      </c>
      <c r="I7940" s="784" t="s">
        <v>6069</v>
      </c>
    </row>
    <row r="7941" spans="1:9" hidden="1">
      <c r="A7941" s="784" t="str">
        <f>Table_wabobpsvr_AzureCalc_AzureCalcRateCard[[#This Row],[ServiceName]]&amp;Table_wabobpsvr_AzureCalc_AzureCalcRateCard[[#This Row],[Price_Level]]&amp;Table_wabobpsvr_AzureCalc_AzureCalcRateCard[[#This Row],[Region]]</f>
        <v>Standard_D3 VM (Non-Windows)MOSP3</v>
      </c>
      <c r="B7941" s="784">
        <v>3</v>
      </c>
      <c r="C7941" s="784" t="s">
        <v>701</v>
      </c>
      <c r="D7941" s="784" t="s">
        <v>627</v>
      </c>
      <c r="E7941" s="784">
        <v>0.308</v>
      </c>
      <c r="F7941" s="784" t="s">
        <v>1173</v>
      </c>
      <c r="G7941" s="784" t="s">
        <v>4431</v>
      </c>
      <c r="H7941" s="784" t="s">
        <v>4431</v>
      </c>
      <c r="I7941" s="784" t="s">
        <v>6070</v>
      </c>
    </row>
    <row r="7942" spans="1:9" hidden="1">
      <c r="A7942" s="784" t="str">
        <f>Table_wabobpsvr_AzureCalc_AzureCalcRateCard[[#This Row],[ServiceName]]&amp;Table_wabobpsvr_AzureCalc_AzureCalcRateCard[[#This Row],[Price_Level]]&amp;Table_wabobpsvr_AzureCalc_AzureCalcRateCard[[#This Row],[Region]]</f>
        <v>Standard_D3 VM (Non-Windows)A3</v>
      </c>
      <c r="B7942" s="784">
        <v>3</v>
      </c>
      <c r="C7942" s="784" t="s">
        <v>701</v>
      </c>
      <c r="D7942" s="784" t="s">
        <v>181</v>
      </c>
      <c r="E7942" s="784">
        <v>0.29876000000000003</v>
      </c>
      <c r="F7942" s="784" t="s">
        <v>1173</v>
      </c>
      <c r="G7942" s="784" t="s">
        <v>4431</v>
      </c>
      <c r="H7942" s="784" t="s">
        <v>4431</v>
      </c>
      <c r="I7942" s="784" t="s">
        <v>6070</v>
      </c>
    </row>
    <row r="7943" spans="1:9" hidden="1">
      <c r="A7943" s="784" t="str">
        <f>Table_wabobpsvr_AzureCalc_AzureCalcRateCard[[#This Row],[ServiceName]]&amp;Table_wabobpsvr_AzureCalc_AzureCalcRateCard[[#This Row],[Price_Level]]&amp;Table_wabobpsvr_AzureCalc_AzureCalcRateCard[[#This Row],[Region]]</f>
        <v>Standard_D3 VM (Non-Windows)B3</v>
      </c>
      <c r="B7943" s="784">
        <v>3</v>
      </c>
      <c r="C7943" s="784" t="s">
        <v>701</v>
      </c>
      <c r="D7943" s="784" t="s">
        <v>182</v>
      </c>
      <c r="E7943" s="784">
        <v>0.28952</v>
      </c>
      <c r="F7943" s="784" t="s">
        <v>1173</v>
      </c>
      <c r="G7943" s="784" t="s">
        <v>4431</v>
      </c>
      <c r="H7943" s="784" t="s">
        <v>4431</v>
      </c>
      <c r="I7943" s="784" t="s">
        <v>6070</v>
      </c>
    </row>
    <row r="7944" spans="1:9" hidden="1">
      <c r="A7944" s="784" t="str">
        <f>Table_wabobpsvr_AzureCalc_AzureCalcRateCard[[#This Row],[ServiceName]]&amp;Table_wabobpsvr_AzureCalc_AzureCalcRateCard[[#This Row],[Price_Level]]&amp;Table_wabobpsvr_AzureCalc_AzureCalcRateCard[[#This Row],[Region]]</f>
        <v>Standard_D3 VM (Non-Windows)C3</v>
      </c>
      <c r="B7944" s="784">
        <v>3</v>
      </c>
      <c r="C7944" s="784" t="s">
        <v>701</v>
      </c>
      <c r="D7944" s="784" t="s">
        <v>184</v>
      </c>
      <c r="E7944" s="784">
        <v>0.28027999999999997</v>
      </c>
      <c r="F7944" s="784" t="s">
        <v>1173</v>
      </c>
      <c r="G7944" s="784" t="s">
        <v>4431</v>
      </c>
      <c r="H7944" s="784" t="s">
        <v>4431</v>
      </c>
      <c r="I7944" s="784" t="s">
        <v>6070</v>
      </c>
    </row>
    <row r="7945" spans="1:9" hidden="1">
      <c r="A7945" s="784" t="str">
        <f>Table_wabobpsvr_AzureCalc_AzureCalcRateCard[[#This Row],[ServiceName]]&amp;Table_wabobpsvr_AzureCalc_AzureCalcRateCard[[#This Row],[Price_Level]]&amp;Table_wabobpsvr_AzureCalc_AzureCalcRateCard[[#This Row],[Region]]</f>
        <v>Standard_D3 VM (Non-Windows)D3</v>
      </c>
      <c r="B7945" s="784">
        <v>3</v>
      </c>
      <c r="C7945" s="784" t="s">
        <v>701</v>
      </c>
      <c r="D7945" s="784" t="s">
        <v>183</v>
      </c>
      <c r="E7945" s="784">
        <v>0.27104</v>
      </c>
      <c r="F7945" s="784" t="s">
        <v>1173</v>
      </c>
      <c r="G7945" s="784" t="s">
        <v>4431</v>
      </c>
      <c r="H7945" s="784" t="s">
        <v>4431</v>
      </c>
      <c r="I7945" s="784" t="s">
        <v>6070</v>
      </c>
    </row>
    <row r="7946" spans="1:9" hidden="1">
      <c r="A7946" t="str">
        <f>Table_wabobpsvr_AzureCalc_AzureCalcRateCard[[#This Row],[ServiceName]]&amp;Table_wabobpsvr_AzureCalc_AzureCalcRateCard[[#This Row],[Price_Level]]&amp;Table_wabobpsvr_AzureCalc_AzureCalcRateCard[[#This Row],[Region]]</f>
        <v>HP1 Gateway HoursA</v>
      </c>
      <c r="C7946" t="s">
        <v>91</v>
      </c>
      <c r="D7946" t="s">
        <v>181</v>
      </c>
      <c r="E7946">
        <v>0.4753</v>
      </c>
      <c r="F7946" t="s">
        <v>3274</v>
      </c>
      <c r="G7946" s="784" t="s">
        <v>3277</v>
      </c>
      <c r="H7946" s="784" t="s">
        <v>3278</v>
      </c>
      <c r="I7946" s="784" t="s">
        <v>5693</v>
      </c>
    </row>
    <row r="7947" spans="1:9" hidden="1">
      <c r="A7947" s="784" t="str">
        <f>Table_wabobpsvr_AzureCalc_AzureCalcRateCard[[#This Row],[ServiceName]]&amp;Table_wabobpsvr_AzureCalc_AzureCalcRateCard[[#This Row],[Price_Level]]&amp;Table_wabobpsvr_AzureCalc_AzureCalcRateCard[[#This Row],[Region]]</f>
        <v>Streaming UnitsD10</v>
      </c>
      <c r="B7947" s="784">
        <v>10</v>
      </c>
      <c r="C7947" s="784" t="s">
        <v>4431</v>
      </c>
      <c r="D7947" s="784" t="s">
        <v>183</v>
      </c>
      <c r="E7947" s="784">
        <v>999999</v>
      </c>
      <c r="F7947" s="784" t="s">
        <v>1361</v>
      </c>
      <c r="G7947" s="784" t="s">
        <v>4431</v>
      </c>
      <c r="H7947" s="784" t="s">
        <v>4431</v>
      </c>
      <c r="I7947" s="784" t="s">
        <v>4431</v>
      </c>
    </row>
    <row r="7948" spans="1:9" hidden="1">
      <c r="A7948" s="784" t="str">
        <f>Table_wabobpsvr_AzureCalc_AzureCalcRateCard[[#This Row],[ServiceName]]&amp;Table_wabobpsvr_AzureCalc_AzureCalcRateCard[[#This Row],[Price_Level]]&amp;Table_wabobpsvr_AzureCalc_AzureCalcRateCard[[#This Row],[Region]]</f>
        <v>Standard_D11 VM (Non-Windows)MOSP13</v>
      </c>
      <c r="B7948" s="784">
        <v>13</v>
      </c>
      <c r="C7948" s="784" t="s">
        <v>701</v>
      </c>
      <c r="D7948" s="784" t="s">
        <v>627</v>
      </c>
      <c r="E7948" s="784">
        <v>0.248</v>
      </c>
      <c r="F7948" s="784" t="s">
        <v>1158</v>
      </c>
      <c r="G7948" s="784" t="s">
        <v>4431</v>
      </c>
      <c r="H7948" s="784" t="s">
        <v>4431</v>
      </c>
      <c r="I7948" s="784" t="s">
        <v>6071</v>
      </c>
    </row>
    <row r="7949" spans="1:9" hidden="1">
      <c r="A7949" t="str">
        <f>Table_wabobpsvr_AzureCalc_AzureCalcRateCard[[#This Row],[ServiceName]]&amp;Table_wabobpsvr_AzureCalc_AzureCalcRateCard[[#This Row],[Price_Level]]&amp;Table_wabobpsvr_AzureCalc_AzureCalcRateCard[[#This Row],[Region]]</f>
        <v>Standard_D11 VM (Non-Windows)A13</v>
      </c>
      <c r="B7949">
        <v>13</v>
      </c>
      <c r="C7949" t="s">
        <v>701</v>
      </c>
      <c r="D7949" t="s">
        <v>181</v>
      </c>
      <c r="E7949">
        <v>0.24056</v>
      </c>
      <c r="F7949" t="s">
        <v>1158</v>
      </c>
      <c r="G7949" s="784" t="s">
        <v>4431</v>
      </c>
      <c r="H7949" s="784" t="s">
        <v>4431</v>
      </c>
      <c r="I7949" s="784" t="s">
        <v>6071</v>
      </c>
    </row>
    <row r="7950" spans="1:9" hidden="1">
      <c r="A7950" s="784" t="str">
        <f>Table_wabobpsvr_AzureCalc_AzureCalcRateCard[[#This Row],[ServiceName]]&amp;Table_wabobpsvr_AzureCalc_AzureCalcRateCard[[#This Row],[Price_Level]]&amp;Table_wabobpsvr_AzureCalc_AzureCalcRateCard[[#This Row],[Region]]</f>
        <v>Standard_D11 VM (Non-Windows)B13</v>
      </c>
      <c r="B7950" s="784">
        <v>13</v>
      </c>
      <c r="C7950" s="784" t="s">
        <v>701</v>
      </c>
      <c r="D7950" s="784" t="s">
        <v>182</v>
      </c>
      <c r="E7950" s="784">
        <v>0.23311999999999999</v>
      </c>
      <c r="F7950" s="784" t="s">
        <v>1158</v>
      </c>
      <c r="G7950" s="784" t="s">
        <v>4431</v>
      </c>
      <c r="H7950" s="784" t="s">
        <v>4431</v>
      </c>
      <c r="I7950" s="784" t="s">
        <v>6071</v>
      </c>
    </row>
    <row r="7951" spans="1:9" hidden="1">
      <c r="A7951" t="str">
        <f>Table_wabobpsvr_AzureCalc_AzureCalcRateCard[[#This Row],[ServiceName]]&amp;Table_wabobpsvr_AzureCalc_AzureCalcRateCard[[#This Row],[Price_Level]]&amp;Table_wabobpsvr_AzureCalc_AzureCalcRateCard[[#This Row],[Region]]</f>
        <v>Standard_D11 VM (Non-Windows)C13</v>
      </c>
      <c r="B7951">
        <v>13</v>
      </c>
      <c r="C7951" t="s">
        <v>701</v>
      </c>
      <c r="D7951" t="s">
        <v>184</v>
      </c>
      <c r="E7951">
        <v>0.22567999999999999</v>
      </c>
      <c r="F7951" t="s">
        <v>1158</v>
      </c>
      <c r="G7951" s="784" t="s">
        <v>4431</v>
      </c>
      <c r="H7951" s="784" t="s">
        <v>4431</v>
      </c>
      <c r="I7951" s="784" t="s">
        <v>6071</v>
      </c>
    </row>
    <row r="7952" spans="1:9" hidden="1">
      <c r="A7952" t="str">
        <f>Table_wabobpsvr_AzureCalc_AzureCalcRateCard[[#This Row],[ServiceName]]&amp;Table_wabobpsvr_AzureCalc_AzureCalcRateCard[[#This Row],[Price_Level]]&amp;Table_wabobpsvr_AzureCalc_AzureCalcRateCard[[#This Row],[Region]]</f>
        <v>Standard_D11 VM (Non-Windows)D13</v>
      </c>
      <c r="B7952">
        <v>13</v>
      </c>
      <c r="C7952" t="s">
        <v>701</v>
      </c>
      <c r="D7952" t="s">
        <v>183</v>
      </c>
      <c r="E7952">
        <v>0.21823999999999999</v>
      </c>
      <c r="F7952" t="s">
        <v>1158</v>
      </c>
      <c r="G7952" s="784" t="s">
        <v>4431</v>
      </c>
      <c r="H7952" s="784" t="s">
        <v>4431</v>
      </c>
      <c r="I7952" s="784" t="s">
        <v>6071</v>
      </c>
    </row>
    <row r="7953" spans="1:9" hidden="1">
      <c r="A7953" t="str">
        <f>Table_wabobpsvr_AzureCalc_AzureCalcRateCard[[#This Row],[ServiceName]]&amp;Table_wabobpsvr_AzureCalc_AzureCalcRateCard[[#This Row],[Price_Level]]&amp;Table_wabobpsvr_AzureCalc_AzureCalcRateCard[[#This Row],[Region]]</f>
        <v>Standard_D11 VM (Non-Windows)MOSP7</v>
      </c>
      <c r="B7953">
        <v>7</v>
      </c>
      <c r="C7953" t="s">
        <v>701</v>
      </c>
      <c r="D7953" t="s">
        <v>627</v>
      </c>
      <c r="E7953">
        <v>0.19500000000000001</v>
      </c>
      <c r="F7953" t="s">
        <v>1158</v>
      </c>
      <c r="G7953" s="784" t="s">
        <v>4431</v>
      </c>
      <c r="H7953" s="784" t="s">
        <v>4431</v>
      </c>
      <c r="I7953" s="784" t="s">
        <v>6072</v>
      </c>
    </row>
    <row r="7954" spans="1:9" hidden="1">
      <c r="A7954" t="str">
        <f>Table_wabobpsvr_AzureCalc_AzureCalcRateCard[[#This Row],[ServiceName]]&amp;Table_wabobpsvr_AzureCalc_AzureCalcRateCard[[#This Row],[Price_Level]]&amp;Table_wabobpsvr_AzureCalc_AzureCalcRateCard[[#This Row],[Region]]</f>
        <v>Standard_D11 VM (Non-Windows)A7</v>
      </c>
      <c r="B7954">
        <v>7</v>
      </c>
      <c r="C7954" t="s">
        <v>701</v>
      </c>
      <c r="D7954" t="s">
        <v>181</v>
      </c>
      <c r="E7954">
        <v>0.18915000000000001</v>
      </c>
      <c r="F7954" t="s">
        <v>1158</v>
      </c>
      <c r="G7954" s="784" t="s">
        <v>4431</v>
      </c>
      <c r="H7954" s="784" t="s">
        <v>4431</v>
      </c>
      <c r="I7954" s="784" t="s">
        <v>6072</v>
      </c>
    </row>
    <row r="7955" spans="1:9" hidden="1">
      <c r="A7955" t="str">
        <f>Table_wabobpsvr_AzureCalc_AzureCalcRateCard[[#This Row],[ServiceName]]&amp;Table_wabobpsvr_AzureCalc_AzureCalcRateCard[[#This Row],[Price_Level]]&amp;Table_wabobpsvr_AzureCalc_AzureCalcRateCard[[#This Row],[Region]]</f>
        <v>Standard_D11 VM (Non-Windows)B7</v>
      </c>
      <c r="B7955">
        <v>7</v>
      </c>
      <c r="C7955" t="s">
        <v>701</v>
      </c>
      <c r="D7955" t="s">
        <v>182</v>
      </c>
      <c r="E7955">
        <v>0.18329999999999999</v>
      </c>
      <c r="F7955" t="s">
        <v>1158</v>
      </c>
      <c r="G7955" s="784" t="s">
        <v>4431</v>
      </c>
      <c r="H7955" s="784" t="s">
        <v>4431</v>
      </c>
      <c r="I7955" s="784" t="s">
        <v>6072</v>
      </c>
    </row>
    <row r="7956" spans="1:9" hidden="1">
      <c r="A7956" t="str">
        <f>Table_wabobpsvr_AzureCalc_AzureCalcRateCard[[#This Row],[ServiceName]]&amp;Table_wabobpsvr_AzureCalc_AzureCalcRateCard[[#This Row],[Price_Level]]&amp;Table_wabobpsvr_AzureCalc_AzureCalcRateCard[[#This Row],[Region]]</f>
        <v>Standard_D11 VM (Non-Windows)C7</v>
      </c>
      <c r="B7956">
        <v>7</v>
      </c>
      <c r="C7956" t="s">
        <v>701</v>
      </c>
      <c r="D7956" t="s">
        <v>184</v>
      </c>
      <c r="E7956">
        <v>0.17745</v>
      </c>
      <c r="F7956" t="s">
        <v>1158</v>
      </c>
      <c r="G7956" s="784" t="s">
        <v>4431</v>
      </c>
      <c r="H7956" s="784" t="s">
        <v>4431</v>
      </c>
      <c r="I7956" s="784" t="s">
        <v>6072</v>
      </c>
    </row>
    <row r="7957" spans="1:9" hidden="1">
      <c r="A7957" t="str">
        <f>Table_wabobpsvr_AzureCalc_AzureCalcRateCard[[#This Row],[ServiceName]]&amp;Table_wabobpsvr_AzureCalc_AzureCalcRateCard[[#This Row],[Price_Level]]&amp;Table_wabobpsvr_AzureCalc_AzureCalcRateCard[[#This Row],[Region]]</f>
        <v>Standard_D11 VM (Non-Windows)D7</v>
      </c>
      <c r="B7957">
        <v>7</v>
      </c>
      <c r="C7957" t="s">
        <v>701</v>
      </c>
      <c r="D7957" t="s">
        <v>183</v>
      </c>
      <c r="E7957">
        <v>0.1716</v>
      </c>
      <c r="F7957" t="s">
        <v>1158</v>
      </c>
      <c r="G7957" s="784" t="s">
        <v>4431</v>
      </c>
      <c r="H7957" s="784" t="s">
        <v>4431</v>
      </c>
      <c r="I7957" s="784" t="s">
        <v>6072</v>
      </c>
    </row>
    <row r="7958" spans="1:9" hidden="1">
      <c r="A7958" t="str">
        <f>Table_wabobpsvr_AzureCalc_AzureCalcRateCard[[#This Row],[ServiceName]]&amp;Table_wabobpsvr_AzureCalc_AzureCalcRateCard[[#This Row],[Price_Level]]&amp;Table_wabobpsvr_AzureCalc_AzureCalcRateCard[[#This Row],[Region]]</f>
        <v>Standard_D11 VM (Non-Windows)MOSP8</v>
      </c>
      <c r="B7958">
        <v>8</v>
      </c>
      <c r="C7958" t="s">
        <v>701</v>
      </c>
      <c r="D7958" t="s">
        <v>627</v>
      </c>
      <c r="E7958">
        <v>0.224</v>
      </c>
      <c r="F7958" t="s">
        <v>1158</v>
      </c>
      <c r="G7958" s="784" t="s">
        <v>4431</v>
      </c>
      <c r="H7958" s="784" t="s">
        <v>4431</v>
      </c>
      <c r="I7958" s="784" t="s">
        <v>6073</v>
      </c>
    </row>
    <row r="7959" spans="1:9" hidden="1">
      <c r="A7959" t="str">
        <f>Table_wabobpsvr_AzureCalc_AzureCalcRateCard[[#This Row],[ServiceName]]&amp;Table_wabobpsvr_AzureCalc_AzureCalcRateCard[[#This Row],[Price_Level]]&amp;Table_wabobpsvr_AzureCalc_AzureCalcRateCard[[#This Row],[Region]]</f>
        <v>Standard_D11 VM (Non-Windows)A8</v>
      </c>
      <c r="B7959">
        <v>8</v>
      </c>
      <c r="C7959" t="s">
        <v>701</v>
      </c>
      <c r="D7959" t="s">
        <v>181</v>
      </c>
      <c r="E7959">
        <v>0.21728</v>
      </c>
      <c r="F7959" t="s">
        <v>1158</v>
      </c>
      <c r="G7959" s="784" t="s">
        <v>4431</v>
      </c>
      <c r="H7959" s="784" t="s">
        <v>4431</v>
      </c>
      <c r="I7959" s="784" t="s">
        <v>6073</v>
      </c>
    </row>
    <row r="7960" spans="1:9" hidden="1">
      <c r="A7960" t="str">
        <f>Table_wabobpsvr_AzureCalc_AzureCalcRateCard[[#This Row],[ServiceName]]&amp;Table_wabobpsvr_AzureCalc_AzureCalcRateCard[[#This Row],[Price_Level]]&amp;Table_wabobpsvr_AzureCalc_AzureCalcRateCard[[#This Row],[Region]]</f>
        <v>Standard_D11 VM (Non-Windows)B8</v>
      </c>
      <c r="B7960">
        <v>8</v>
      </c>
      <c r="C7960" t="s">
        <v>701</v>
      </c>
      <c r="D7960" t="s">
        <v>182</v>
      </c>
      <c r="E7960">
        <v>0.21056</v>
      </c>
      <c r="F7960" t="s">
        <v>1158</v>
      </c>
      <c r="G7960" s="784" t="s">
        <v>4431</v>
      </c>
      <c r="H7960" s="784" t="s">
        <v>4431</v>
      </c>
      <c r="I7960" s="784" t="s">
        <v>6073</v>
      </c>
    </row>
    <row r="7961" spans="1:9" hidden="1">
      <c r="A7961" t="str">
        <f>Table_wabobpsvr_AzureCalc_AzureCalcRateCard[[#This Row],[ServiceName]]&amp;Table_wabobpsvr_AzureCalc_AzureCalcRateCard[[#This Row],[Price_Level]]&amp;Table_wabobpsvr_AzureCalc_AzureCalcRateCard[[#This Row],[Region]]</f>
        <v>Standard_D11 VM (Non-Windows)C8</v>
      </c>
      <c r="B7961">
        <v>8</v>
      </c>
      <c r="C7961" t="s">
        <v>701</v>
      </c>
      <c r="D7961" t="s">
        <v>184</v>
      </c>
      <c r="E7961">
        <v>0.20383999999999999</v>
      </c>
      <c r="F7961" t="s">
        <v>1158</v>
      </c>
      <c r="G7961" s="784" t="s">
        <v>4431</v>
      </c>
      <c r="H7961" s="784" t="s">
        <v>4431</v>
      </c>
      <c r="I7961" s="784" t="s">
        <v>6073</v>
      </c>
    </row>
    <row r="7962" spans="1:9" hidden="1">
      <c r="A7962" t="str">
        <f>Table_wabobpsvr_AzureCalc_AzureCalcRateCard[[#This Row],[ServiceName]]&amp;Table_wabobpsvr_AzureCalc_AzureCalcRateCard[[#This Row],[Price_Level]]&amp;Table_wabobpsvr_AzureCalc_AzureCalcRateCard[[#This Row],[Region]]</f>
        <v>Standard_D11 VM (Non-Windows)D8</v>
      </c>
      <c r="B7962">
        <v>8</v>
      </c>
      <c r="C7962" t="s">
        <v>701</v>
      </c>
      <c r="D7962" t="s">
        <v>183</v>
      </c>
      <c r="E7962">
        <v>0.19711999999999999</v>
      </c>
      <c r="F7962" t="s">
        <v>1158</v>
      </c>
      <c r="G7962" s="784" t="s">
        <v>4431</v>
      </c>
      <c r="H7962" s="784" t="s">
        <v>4431</v>
      </c>
      <c r="I7962" s="784" t="s">
        <v>6073</v>
      </c>
    </row>
    <row r="7963" spans="1:9" hidden="1">
      <c r="A7963" t="str">
        <f>Table_wabobpsvr_AzureCalc_AzureCalcRateCard[[#This Row],[ServiceName]]&amp;Table_wabobpsvr_AzureCalc_AzureCalcRateCard[[#This Row],[Price_Level]]&amp;Table_wabobpsvr_AzureCalc_AzureCalcRateCard[[#This Row],[Region]]</f>
        <v>Standard_D11 VM (Non-Windows)MOSP11</v>
      </c>
      <c r="B7963">
        <v>11</v>
      </c>
      <c r="C7963" t="s">
        <v>701</v>
      </c>
      <c r="D7963" t="s">
        <v>627</v>
      </c>
      <c r="E7963">
        <v>0.24199999999999999</v>
      </c>
      <c r="F7963" t="s">
        <v>1158</v>
      </c>
      <c r="G7963" s="784" t="s">
        <v>4431</v>
      </c>
      <c r="H7963" s="784" t="s">
        <v>4431</v>
      </c>
      <c r="I7963" s="784" t="s">
        <v>6074</v>
      </c>
    </row>
    <row r="7964" spans="1:9" hidden="1">
      <c r="A7964" t="str">
        <f>Table_wabobpsvr_AzureCalc_AzureCalcRateCard[[#This Row],[ServiceName]]&amp;Table_wabobpsvr_AzureCalc_AzureCalcRateCard[[#This Row],[Price_Level]]&amp;Table_wabobpsvr_AzureCalc_AzureCalcRateCard[[#This Row],[Region]]</f>
        <v>Standard_D11 VM (Non-Windows)A11</v>
      </c>
      <c r="B7964">
        <v>11</v>
      </c>
      <c r="C7964" t="s">
        <v>701</v>
      </c>
      <c r="D7964" t="s">
        <v>181</v>
      </c>
      <c r="E7964">
        <v>0.23474</v>
      </c>
      <c r="F7964" t="s">
        <v>1158</v>
      </c>
      <c r="G7964" s="784" t="s">
        <v>4431</v>
      </c>
      <c r="H7964" s="784" t="s">
        <v>4431</v>
      </c>
      <c r="I7964" s="784" t="s">
        <v>6074</v>
      </c>
    </row>
    <row r="7965" spans="1:9" hidden="1">
      <c r="A7965" t="str">
        <f>Table_wabobpsvr_AzureCalc_AzureCalcRateCard[[#This Row],[ServiceName]]&amp;Table_wabobpsvr_AzureCalc_AzureCalcRateCard[[#This Row],[Price_Level]]&amp;Table_wabobpsvr_AzureCalc_AzureCalcRateCard[[#This Row],[Region]]</f>
        <v>Standard_D11 VM (Non-Windows)B11</v>
      </c>
      <c r="B7965">
        <v>11</v>
      </c>
      <c r="C7965" t="s">
        <v>701</v>
      </c>
      <c r="D7965" t="s">
        <v>182</v>
      </c>
      <c r="E7965">
        <v>0.22747999999999999</v>
      </c>
      <c r="F7965" t="s">
        <v>1158</v>
      </c>
      <c r="G7965" s="784" t="s">
        <v>4431</v>
      </c>
      <c r="H7965" s="784" t="s">
        <v>4431</v>
      </c>
      <c r="I7965" s="784" t="s">
        <v>6074</v>
      </c>
    </row>
    <row r="7966" spans="1:9" hidden="1">
      <c r="A7966" t="str">
        <f>Table_wabobpsvr_AzureCalc_AzureCalcRateCard[[#This Row],[ServiceName]]&amp;Table_wabobpsvr_AzureCalc_AzureCalcRateCard[[#This Row],[Price_Level]]&amp;Table_wabobpsvr_AzureCalc_AzureCalcRateCard[[#This Row],[Region]]</f>
        <v>Standard_D11 VM (Non-Windows)C11</v>
      </c>
      <c r="B7966">
        <v>11</v>
      </c>
      <c r="C7966" t="s">
        <v>701</v>
      </c>
      <c r="D7966" t="s">
        <v>184</v>
      </c>
      <c r="E7966">
        <v>0.22022</v>
      </c>
      <c r="F7966" t="s">
        <v>1158</v>
      </c>
      <c r="G7966" s="784" t="s">
        <v>4431</v>
      </c>
      <c r="H7966" s="784" t="s">
        <v>4431</v>
      </c>
      <c r="I7966" s="784" t="s">
        <v>6074</v>
      </c>
    </row>
    <row r="7967" spans="1:9" hidden="1">
      <c r="A7967" t="str">
        <f>Table_wabobpsvr_AzureCalc_AzureCalcRateCard[[#This Row],[ServiceName]]&amp;Table_wabobpsvr_AzureCalc_AzureCalcRateCard[[#This Row],[Price_Level]]&amp;Table_wabobpsvr_AzureCalc_AzureCalcRateCard[[#This Row],[Region]]</f>
        <v>Standard_D11 VM (Non-Windows)D11</v>
      </c>
      <c r="B7967">
        <v>11</v>
      </c>
      <c r="C7967" t="s">
        <v>701</v>
      </c>
      <c r="D7967" t="s">
        <v>183</v>
      </c>
      <c r="E7967">
        <v>0.21296000000000001</v>
      </c>
      <c r="F7967" t="s">
        <v>1158</v>
      </c>
      <c r="G7967" s="784" t="s">
        <v>4431</v>
      </c>
      <c r="H7967" s="784" t="s">
        <v>4431</v>
      </c>
      <c r="I7967" s="784" t="s">
        <v>6074</v>
      </c>
    </row>
    <row r="7968" spans="1:9" hidden="1">
      <c r="A7968" t="str">
        <f>Table_wabobpsvr_AzureCalc_AzureCalcRateCard[[#This Row],[ServiceName]]&amp;Table_wabobpsvr_AzureCalc_AzureCalcRateCard[[#This Row],[Price_Level]]&amp;Table_wabobpsvr_AzureCalc_AzureCalcRateCard[[#This Row],[Region]]</f>
        <v>Standard_D11 VM (Non-Windows)MOSP12</v>
      </c>
      <c r="B7968">
        <v>12</v>
      </c>
      <c r="C7968" t="s">
        <v>701</v>
      </c>
      <c r="D7968" t="s">
        <v>627</v>
      </c>
      <c r="E7968">
        <v>0.21</v>
      </c>
      <c r="F7968" t="s">
        <v>1158</v>
      </c>
      <c r="G7968" s="784" t="s">
        <v>4431</v>
      </c>
      <c r="H7968" s="784" t="s">
        <v>4431</v>
      </c>
      <c r="I7968" s="784" t="s">
        <v>6075</v>
      </c>
    </row>
    <row r="7969" spans="1:9" hidden="1">
      <c r="A7969" t="str">
        <f>Table_wabobpsvr_AzureCalc_AzureCalcRateCard[[#This Row],[ServiceName]]&amp;Table_wabobpsvr_AzureCalc_AzureCalcRateCard[[#This Row],[Price_Level]]&amp;Table_wabobpsvr_AzureCalc_AzureCalcRateCard[[#This Row],[Region]]</f>
        <v>Standard_D11 VM (Non-Windows)A12</v>
      </c>
      <c r="B7969">
        <v>12</v>
      </c>
      <c r="C7969" t="s">
        <v>701</v>
      </c>
      <c r="D7969" t="s">
        <v>181</v>
      </c>
      <c r="E7969">
        <v>0.20369999999999999</v>
      </c>
      <c r="F7969" t="s">
        <v>1158</v>
      </c>
      <c r="G7969" s="784" t="s">
        <v>4431</v>
      </c>
      <c r="H7969" s="784" t="s">
        <v>4431</v>
      </c>
      <c r="I7969" s="784" t="s">
        <v>6075</v>
      </c>
    </row>
    <row r="7970" spans="1:9" hidden="1">
      <c r="A7970" t="str">
        <f>Table_wabobpsvr_AzureCalc_AzureCalcRateCard[[#This Row],[ServiceName]]&amp;Table_wabobpsvr_AzureCalc_AzureCalcRateCard[[#This Row],[Price_Level]]&amp;Table_wabobpsvr_AzureCalc_AzureCalcRateCard[[#This Row],[Region]]</f>
        <v>Standard_D11 VM (Non-Windows)B12</v>
      </c>
      <c r="B7970">
        <v>12</v>
      </c>
      <c r="C7970" t="s">
        <v>701</v>
      </c>
      <c r="D7970" t="s">
        <v>182</v>
      </c>
      <c r="E7970">
        <v>0.19739999999999999</v>
      </c>
      <c r="F7970" t="s">
        <v>1158</v>
      </c>
      <c r="G7970" s="784" t="s">
        <v>4431</v>
      </c>
      <c r="H7970" s="784" t="s">
        <v>4431</v>
      </c>
      <c r="I7970" s="784" t="s">
        <v>6075</v>
      </c>
    </row>
    <row r="7971" spans="1:9" hidden="1">
      <c r="A7971" t="str">
        <f>Table_wabobpsvr_AzureCalc_AzureCalcRateCard[[#This Row],[ServiceName]]&amp;Table_wabobpsvr_AzureCalc_AzureCalcRateCard[[#This Row],[Price_Level]]&amp;Table_wabobpsvr_AzureCalc_AzureCalcRateCard[[#This Row],[Region]]</f>
        <v>Standard_D11 VM (Non-Windows)C12</v>
      </c>
      <c r="B7971">
        <v>12</v>
      </c>
      <c r="C7971" t="s">
        <v>701</v>
      </c>
      <c r="D7971" t="s">
        <v>184</v>
      </c>
      <c r="E7971">
        <v>0.19109999999999999</v>
      </c>
      <c r="F7971" t="s">
        <v>1158</v>
      </c>
      <c r="G7971" s="784" t="s">
        <v>4431</v>
      </c>
      <c r="H7971" s="784" t="s">
        <v>4431</v>
      </c>
      <c r="I7971" s="784" t="s">
        <v>6075</v>
      </c>
    </row>
    <row r="7972" spans="1:9" hidden="1">
      <c r="A7972" t="str">
        <f>Table_wabobpsvr_AzureCalc_AzureCalcRateCard[[#This Row],[ServiceName]]&amp;Table_wabobpsvr_AzureCalc_AzureCalcRateCard[[#This Row],[Price_Level]]&amp;Table_wabobpsvr_AzureCalc_AzureCalcRateCard[[#This Row],[Region]]</f>
        <v>Standard_D11 VM (Non-Windows)D12</v>
      </c>
      <c r="B7972">
        <v>12</v>
      </c>
      <c r="C7972" t="s">
        <v>701</v>
      </c>
      <c r="D7972" t="s">
        <v>183</v>
      </c>
      <c r="E7972">
        <v>0.18479999999999999</v>
      </c>
      <c r="F7972" t="s">
        <v>1158</v>
      </c>
      <c r="G7972" s="784" t="s">
        <v>4431</v>
      </c>
      <c r="H7972" s="784" t="s">
        <v>4431</v>
      </c>
      <c r="I7972" s="784" t="s">
        <v>6075</v>
      </c>
    </row>
    <row r="7973" spans="1:9" hidden="1">
      <c r="A7973" t="str">
        <f>Table_wabobpsvr_AzureCalc_AzureCalcRateCard[[#This Row],[ServiceName]]&amp;Table_wabobpsvr_AzureCalc_AzureCalcRateCard[[#This Row],[Price_Level]]&amp;Table_wabobpsvr_AzureCalc_AzureCalcRateCard[[#This Row],[Region]]</f>
        <v>Standard_D11 VM (Non-Windows)MOSP3</v>
      </c>
      <c r="B7973">
        <v>3</v>
      </c>
      <c r="C7973" t="s">
        <v>701</v>
      </c>
      <c r="D7973" t="s">
        <v>627</v>
      </c>
      <c r="E7973">
        <v>0.19500000000000001</v>
      </c>
      <c r="F7973" t="s">
        <v>1158</v>
      </c>
      <c r="G7973" s="784" t="s">
        <v>4431</v>
      </c>
      <c r="H7973" s="784" t="s">
        <v>4431</v>
      </c>
      <c r="I7973" s="784" t="s">
        <v>6076</v>
      </c>
    </row>
    <row r="7974" spans="1:9" hidden="1">
      <c r="A7974" t="str">
        <f>Table_wabobpsvr_AzureCalc_AzureCalcRateCard[[#This Row],[ServiceName]]&amp;Table_wabobpsvr_AzureCalc_AzureCalcRateCard[[#This Row],[Price_Level]]&amp;Table_wabobpsvr_AzureCalc_AzureCalcRateCard[[#This Row],[Region]]</f>
        <v>Standard_D11 VM (Non-Windows)A3</v>
      </c>
      <c r="B7974">
        <v>3</v>
      </c>
      <c r="C7974" t="s">
        <v>701</v>
      </c>
      <c r="D7974" t="s">
        <v>181</v>
      </c>
      <c r="E7974">
        <v>0.18915000000000001</v>
      </c>
      <c r="F7974" t="s">
        <v>1158</v>
      </c>
      <c r="G7974" s="784" t="s">
        <v>4431</v>
      </c>
      <c r="H7974" s="784" t="s">
        <v>4431</v>
      </c>
      <c r="I7974" s="784" t="s">
        <v>6076</v>
      </c>
    </row>
    <row r="7975" spans="1:9" hidden="1">
      <c r="A7975" t="str">
        <f>Table_wabobpsvr_AzureCalc_AzureCalcRateCard[[#This Row],[ServiceName]]&amp;Table_wabobpsvr_AzureCalc_AzureCalcRateCard[[#This Row],[Price_Level]]&amp;Table_wabobpsvr_AzureCalc_AzureCalcRateCard[[#This Row],[Region]]</f>
        <v>Standard_D11 VM (Non-Windows)B3</v>
      </c>
      <c r="B7975">
        <v>3</v>
      </c>
      <c r="C7975" t="s">
        <v>701</v>
      </c>
      <c r="D7975" t="s">
        <v>182</v>
      </c>
      <c r="E7975">
        <v>0.18329999999999999</v>
      </c>
      <c r="F7975" t="s">
        <v>1158</v>
      </c>
      <c r="G7975" s="784" t="s">
        <v>4431</v>
      </c>
      <c r="H7975" s="784" t="s">
        <v>4431</v>
      </c>
      <c r="I7975" s="784" t="s">
        <v>6076</v>
      </c>
    </row>
    <row r="7976" spans="1:9" hidden="1">
      <c r="A7976" t="str">
        <f>Table_wabobpsvr_AzureCalc_AzureCalcRateCard[[#This Row],[ServiceName]]&amp;Table_wabobpsvr_AzureCalc_AzureCalcRateCard[[#This Row],[Price_Level]]&amp;Table_wabobpsvr_AzureCalc_AzureCalcRateCard[[#This Row],[Region]]</f>
        <v>Standard_D11 VM (Non-Windows)C3</v>
      </c>
      <c r="B7976">
        <v>3</v>
      </c>
      <c r="C7976" t="s">
        <v>701</v>
      </c>
      <c r="D7976" t="s">
        <v>184</v>
      </c>
      <c r="E7976">
        <v>0.17745</v>
      </c>
      <c r="F7976" t="s">
        <v>1158</v>
      </c>
      <c r="G7976" s="784" t="s">
        <v>4431</v>
      </c>
      <c r="H7976" s="784" t="s">
        <v>4431</v>
      </c>
      <c r="I7976" s="784" t="s">
        <v>6076</v>
      </c>
    </row>
    <row r="7977" spans="1:9" hidden="1">
      <c r="A7977" t="str">
        <f>Table_wabobpsvr_AzureCalc_AzureCalcRateCard[[#This Row],[ServiceName]]&amp;Table_wabobpsvr_AzureCalc_AzureCalcRateCard[[#This Row],[Price_Level]]&amp;Table_wabobpsvr_AzureCalc_AzureCalcRateCard[[#This Row],[Region]]</f>
        <v>Standard_D11 VM (Non-Windows)D3</v>
      </c>
      <c r="B7977">
        <v>3</v>
      </c>
      <c r="C7977" t="s">
        <v>701</v>
      </c>
      <c r="D7977" t="s">
        <v>183</v>
      </c>
      <c r="E7977">
        <v>0.1716</v>
      </c>
      <c r="F7977" t="s">
        <v>1158</v>
      </c>
      <c r="G7977" s="784" t="s">
        <v>4431</v>
      </c>
      <c r="H7977" s="784" t="s">
        <v>4431</v>
      </c>
      <c r="I7977" s="784" t="s">
        <v>6076</v>
      </c>
    </row>
    <row r="7978" spans="1:9" hidden="1">
      <c r="A7978" s="784" t="str">
        <f>Table_wabobpsvr_AzureCalc_AzureCalcRateCard[[#This Row],[ServiceName]]&amp;Table_wabobpsvr_AzureCalc_AzureCalcRateCard[[#This Row],[Price_Level]]&amp;Table_wabobpsvr_AzureCalc_AzureCalcRateCard[[#This Row],[Region]]</f>
        <v>Standard_D11 VM (Non-Windows)MOSP6</v>
      </c>
      <c r="B7978" s="784">
        <v>6</v>
      </c>
      <c r="C7978" s="784" t="s">
        <v>701</v>
      </c>
      <c r="D7978" s="784" t="s">
        <v>627</v>
      </c>
      <c r="E7978" s="784">
        <v>0.19500000000000001</v>
      </c>
      <c r="F7978" s="784" t="s">
        <v>1158</v>
      </c>
      <c r="G7978" s="784" t="s">
        <v>4431</v>
      </c>
      <c r="H7978" s="784" t="s">
        <v>4431</v>
      </c>
      <c r="I7978" s="784" t="s">
        <v>6077</v>
      </c>
    </row>
    <row r="7979" spans="1:9" hidden="1">
      <c r="A7979" s="784" t="str">
        <f>Table_wabobpsvr_AzureCalc_AzureCalcRateCard[[#This Row],[ServiceName]]&amp;Table_wabobpsvr_AzureCalc_AzureCalcRateCard[[#This Row],[Price_Level]]&amp;Table_wabobpsvr_AzureCalc_AzureCalcRateCard[[#This Row],[Region]]</f>
        <v>Standard_D11 VM (Non-Windows)A6</v>
      </c>
      <c r="B7979" s="784">
        <v>6</v>
      </c>
      <c r="C7979" s="784" t="s">
        <v>701</v>
      </c>
      <c r="D7979" s="784" t="s">
        <v>181</v>
      </c>
      <c r="E7979" s="784">
        <v>0.18915000000000001</v>
      </c>
      <c r="F7979" s="784" t="s">
        <v>1158</v>
      </c>
      <c r="G7979" s="784" t="s">
        <v>4431</v>
      </c>
      <c r="H7979" s="784" t="s">
        <v>4431</v>
      </c>
      <c r="I7979" s="784" t="s">
        <v>6077</v>
      </c>
    </row>
    <row r="7980" spans="1:9" hidden="1">
      <c r="A7980" t="str">
        <f>Table_wabobpsvr_AzureCalc_AzureCalcRateCard[[#This Row],[ServiceName]]&amp;Table_wabobpsvr_AzureCalc_AzureCalcRateCard[[#This Row],[Price_Level]]&amp;Table_wabobpsvr_AzureCalc_AzureCalcRateCard[[#This Row],[Region]]</f>
        <v>Standard_D11 VM (Non-Windows)B6</v>
      </c>
      <c r="B7980">
        <v>6</v>
      </c>
      <c r="C7980" t="s">
        <v>701</v>
      </c>
      <c r="D7980" t="s">
        <v>182</v>
      </c>
      <c r="E7980">
        <v>0.18329999999999999</v>
      </c>
      <c r="F7980" t="s">
        <v>1158</v>
      </c>
      <c r="G7980" s="784" t="s">
        <v>4431</v>
      </c>
      <c r="H7980" s="784" t="s">
        <v>4431</v>
      </c>
      <c r="I7980" s="784" t="s">
        <v>6077</v>
      </c>
    </row>
    <row r="7981" spans="1:9" hidden="1">
      <c r="A7981" t="str">
        <f>Table_wabobpsvr_AzureCalc_AzureCalcRateCard[[#This Row],[ServiceName]]&amp;Table_wabobpsvr_AzureCalc_AzureCalcRateCard[[#This Row],[Price_Level]]&amp;Table_wabobpsvr_AzureCalc_AzureCalcRateCard[[#This Row],[Region]]</f>
        <v>Standard_D11 VM (Non-Windows)C6</v>
      </c>
      <c r="B7981">
        <v>6</v>
      </c>
      <c r="C7981" t="s">
        <v>701</v>
      </c>
      <c r="D7981" t="s">
        <v>184</v>
      </c>
      <c r="E7981">
        <v>0.17745</v>
      </c>
      <c r="F7981" t="s">
        <v>1158</v>
      </c>
      <c r="G7981" s="784" t="s">
        <v>4431</v>
      </c>
      <c r="H7981" s="784" t="s">
        <v>4431</v>
      </c>
      <c r="I7981" s="784" t="s">
        <v>6077</v>
      </c>
    </row>
    <row r="7982" spans="1:9" hidden="1">
      <c r="A7982" t="str">
        <f>Table_wabobpsvr_AzureCalc_AzureCalcRateCard[[#This Row],[ServiceName]]&amp;Table_wabobpsvr_AzureCalc_AzureCalcRateCard[[#This Row],[Price_Level]]&amp;Table_wabobpsvr_AzureCalc_AzureCalcRateCard[[#This Row],[Region]]</f>
        <v>Standard_D11 VM (Non-Windows)D6</v>
      </c>
      <c r="B7982">
        <v>6</v>
      </c>
      <c r="C7982" t="s">
        <v>701</v>
      </c>
      <c r="D7982" t="s">
        <v>183</v>
      </c>
      <c r="E7982">
        <v>0.1716</v>
      </c>
      <c r="F7982" t="s">
        <v>1158</v>
      </c>
      <c r="G7982" s="784" t="s">
        <v>4431</v>
      </c>
      <c r="H7982" s="784" t="s">
        <v>4431</v>
      </c>
      <c r="I7982" s="784" t="s">
        <v>6077</v>
      </c>
    </row>
    <row r="7983" spans="1:9" hidden="1">
      <c r="A7983" t="str">
        <f>Table_wabobpsvr_AzureCalc_AzureCalcRateCard[[#This Row],[ServiceName]]&amp;Table_wabobpsvr_AzureCalc_AzureCalcRateCard[[#This Row],[Price_Level]]&amp;Table_wabobpsvr_AzureCalc_AzureCalcRateCard[[#This Row],[Region]]</f>
        <v>Standard_D11 VM (Non-Windows)MOSP2</v>
      </c>
      <c r="B7983">
        <v>2</v>
      </c>
      <c r="C7983" t="s">
        <v>701</v>
      </c>
      <c r="D7983" t="s">
        <v>627</v>
      </c>
      <c r="E7983">
        <v>0.17499999999999999</v>
      </c>
      <c r="F7983" t="s">
        <v>1158</v>
      </c>
      <c r="G7983" s="784" t="s">
        <v>4431</v>
      </c>
      <c r="H7983" s="784" t="s">
        <v>4431</v>
      </c>
      <c r="I7983" s="784" t="s">
        <v>6078</v>
      </c>
    </row>
    <row r="7984" spans="1:9" hidden="1">
      <c r="A7984" t="str">
        <f>Table_wabobpsvr_AzureCalc_AzureCalcRateCard[[#This Row],[ServiceName]]&amp;Table_wabobpsvr_AzureCalc_AzureCalcRateCard[[#This Row],[Price_Level]]&amp;Table_wabobpsvr_AzureCalc_AzureCalcRateCard[[#This Row],[Region]]</f>
        <v>Standard_D11 VM (Non-Windows)A2</v>
      </c>
      <c r="B7984">
        <v>2</v>
      </c>
      <c r="C7984" t="s">
        <v>701</v>
      </c>
      <c r="D7984" t="s">
        <v>181</v>
      </c>
      <c r="E7984">
        <v>0.16975000000000001</v>
      </c>
      <c r="F7984" t="s">
        <v>1158</v>
      </c>
      <c r="G7984" s="784" t="s">
        <v>4431</v>
      </c>
      <c r="H7984" s="784" t="s">
        <v>4431</v>
      </c>
      <c r="I7984" s="784" t="s">
        <v>6078</v>
      </c>
    </row>
    <row r="7985" spans="1:9" hidden="1">
      <c r="A7985" t="str">
        <f>Table_wabobpsvr_AzureCalc_AzureCalcRateCard[[#This Row],[ServiceName]]&amp;Table_wabobpsvr_AzureCalc_AzureCalcRateCard[[#This Row],[Price_Level]]&amp;Table_wabobpsvr_AzureCalc_AzureCalcRateCard[[#This Row],[Region]]</f>
        <v>Standard_D11 VM (Non-Windows)B2</v>
      </c>
      <c r="B7985">
        <v>2</v>
      </c>
      <c r="C7985" t="s">
        <v>701</v>
      </c>
      <c r="D7985" t="s">
        <v>182</v>
      </c>
      <c r="E7985">
        <v>0.16450000000000001</v>
      </c>
      <c r="F7985" t="s">
        <v>1158</v>
      </c>
      <c r="G7985" s="784" t="s">
        <v>4431</v>
      </c>
      <c r="H7985" s="784" t="s">
        <v>4431</v>
      </c>
      <c r="I7985" s="784" t="s">
        <v>6078</v>
      </c>
    </row>
    <row r="7986" spans="1:9" hidden="1">
      <c r="A7986" t="str">
        <f>Table_wabobpsvr_AzureCalc_AzureCalcRateCard[[#This Row],[ServiceName]]&amp;Table_wabobpsvr_AzureCalc_AzureCalcRateCard[[#This Row],[Price_Level]]&amp;Table_wabobpsvr_AzureCalc_AzureCalcRateCard[[#This Row],[Region]]</f>
        <v>Standard_D11 VM (Non-Windows)C2</v>
      </c>
      <c r="B7986">
        <v>2</v>
      </c>
      <c r="C7986" t="s">
        <v>701</v>
      </c>
      <c r="D7986" t="s">
        <v>184</v>
      </c>
      <c r="E7986">
        <v>0.15925</v>
      </c>
      <c r="F7986" t="s">
        <v>1158</v>
      </c>
      <c r="G7986" s="784" t="s">
        <v>4431</v>
      </c>
      <c r="H7986" s="784" t="s">
        <v>4431</v>
      </c>
      <c r="I7986" s="784" t="s">
        <v>6078</v>
      </c>
    </row>
    <row r="7987" spans="1:9" hidden="1">
      <c r="A7987" t="str">
        <f>Table_wabobpsvr_AzureCalc_AzureCalcRateCard[[#This Row],[ServiceName]]&amp;Table_wabobpsvr_AzureCalc_AzureCalcRateCard[[#This Row],[Price_Level]]&amp;Table_wabobpsvr_AzureCalc_AzureCalcRateCard[[#This Row],[Region]]</f>
        <v>Standard_D11 VM (Non-Windows)D2</v>
      </c>
      <c r="B7987">
        <v>2</v>
      </c>
      <c r="C7987" t="s">
        <v>701</v>
      </c>
      <c r="D7987" t="s">
        <v>183</v>
      </c>
      <c r="E7987">
        <v>0.154</v>
      </c>
      <c r="F7987" t="s">
        <v>1158</v>
      </c>
      <c r="G7987" s="784" t="s">
        <v>4431</v>
      </c>
      <c r="H7987" s="784" t="s">
        <v>4431</v>
      </c>
      <c r="I7987" s="784" t="s">
        <v>6078</v>
      </c>
    </row>
    <row r="7988" spans="1:9" hidden="1">
      <c r="A7988" t="str">
        <f>Table_wabobpsvr_AzureCalc_AzureCalcRateCard[[#This Row],[ServiceName]]&amp;Table_wabobpsvr_AzureCalc_AzureCalcRateCard[[#This Row],[Price_Level]]&amp;Table_wabobpsvr_AzureCalc_AzureCalcRateCard[[#This Row],[Region]]</f>
        <v>Standard_D11 VM (Non-Windows)MOSP5</v>
      </c>
      <c r="B7988">
        <v>5</v>
      </c>
      <c r="C7988" t="s">
        <v>701</v>
      </c>
      <c r="D7988" t="s">
        <v>627</v>
      </c>
      <c r="E7988">
        <v>0.19500000000000001</v>
      </c>
      <c r="F7988" t="s">
        <v>1158</v>
      </c>
      <c r="G7988" s="784" t="s">
        <v>4431</v>
      </c>
      <c r="H7988" s="784" t="s">
        <v>4431</v>
      </c>
      <c r="I7988" s="784" t="s">
        <v>6079</v>
      </c>
    </row>
    <row r="7989" spans="1:9" hidden="1">
      <c r="A7989" t="str">
        <f>Table_wabobpsvr_AzureCalc_AzureCalcRateCard[[#This Row],[ServiceName]]&amp;Table_wabobpsvr_AzureCalc_AzureCalcRateCard[[#This Row],[Price_Level]]&amp;Table_wabobpsvr_AzureCalc_AzureCalcRateCard[[#This Row],[Region]]</f>
        <v>Standard_D11 VM (Non-Windows)A5</v>
      </c>
      <c r="B7989">
        <v>5</v>
      </c>
      <c r="C7989" t="s">
        <v>701</v>
      </c>
      <c r="D7989" t="s">
        <v>181</v>
      </c>
      <c r="E7989">
        <v>0.18915000000000001</v>
      </c>
      <c r="F7989" t="s">
        <v>1158</v>
      </c>
      <c r="G7989" s="784" t="s">
        <v>4431</v>
      </c>
      <c r="H7989" s="784" t="s">
        <v>4431</v>
      </c>
      <c r="I7989" s="784" t="s">
        <v>6079</v>
      </c>
    </row>
    <row r="7990" spans="1:9" hidden="1">
      <c r="A7990" t="str">
        <f>Table_wabobpsvr_AzureCalc_AzureCalcRateCard[[#This Row],[ServiceName]]&amp;Table_wabobpsvr_AzureCalc_AzureCalcRateCard[[#This Row],[Price_Level]]&amp;Table_wabobpsvr_AzureCalc_AzureCalcRateCard[[#This Row],[Region]]</f>
        <v>Standard_D11 VM (Non-Windows)B5</v>
      </c>
      <c r="B7990">
        <v>5</v>
      </c>
      <c r="C7990" t="s">
        <v>701</v>
      </c>
      <c r="D7990" t="s">
        <v>182</v>
      </c>
      <c r="E7990">
        <v>0.18329999999999999</v>
      </c>
      <c r="F7990" t="s">
        <v>1158</v>
      </c>
      <c r="G7990" s="784" t="s">
        <v>4431</v>
      </c>
      <c r="H7990" s="784" t="s">
        <v>4431</v>
      </c>
      <c r="I7990" s="784" t="s">
        <v>6079</v>
      </c>
    </row>
    <row r="7991" spans="1:9" hidden="1">
      <c r="A7991" t="str">
        <f>Table_wabobpsvr_AzureCalc_AzureCalcRateCard[[#This Row],[ServiceName]]&amp;Table_wabobpsvr_AzureCalc_AzureCalcRateCard[[#This Row],[Price_Level]]&amp;Table_wabobpsvr_AzureCalc_AzureCalcRateCard[[#This Row],[Region]]</f>
        <v>Standard_D11 VM (Non-Windows)C5</v>
      </c>
      <c r="B7991">
        <v>5</v>
      </c>
      <c r="C7991" t="s">
        <v>701</v>
      </c>
      <c r="D7991" t="s">
        <v>184</v>
      </c>
      <c r="E7991">
        <v>0.17745</v>
      </c>
      <c r="F7991" t="s">
        <v>1158</v>
      </c>
      <c r="G7991" s="784" t="s">
        <v>4431</v>
      </c>
      <c r="H7991" s="784" t="s">
        <v>4431</v>
      </c>
      <c r="I7991" s="784" t="s">
        <v>6079</v>
      </c>
    </row>
    <row r="7992" spans="1:9" hidden="1">
      <c r="A7992" t="str">
        <f>Table_wabobpsvr_AzureCalc_AzureCalcRateCard[[#This Row],[ServiceName]]&amp;Table_wabobpsvr_AzureCalc_AzureCalcRateCard[[#This Row],[Price_Level]]&amp;Table_wabobpsvr_AzureCalc_AzureCalcRateCard[[#This Row],[Region]]</f>
        <v>Standard_D11 VM (Non-Windows)D5</v>
      </c>
      <c r="B7992">
        <v>5</v>
      </c>
      <c r="C7992" t="s">
        <v>701</v>
      </c>
      <c r="D7992" t="s">
        <v>183</v>
      </c>
      <c r="E7992">
        <v>0.1716</v>
      </c>
      <c r="F7992" t="s">
        <v>1158</v>
      </c>
      <c r="G7992" s="784" t="s">
        <v>4431</v>
      </c>
      <c r="H7992" s="784" t="s">
        <v>4431</v>
      </c>
      <c r="I7992" s="784" t="s">
        <v>6079</v>
      </c>
    </row>
    <row r="7993" spans="1:9" hidden="1">
      <c r="A7993" t="str">
        <f>Table_wabobpsvr_AzureCalc_AzureCalcRateCard[[#This Row],[ServiceName]]&amp;Table_wabobpsvr_AzureCalc_AzureCalcRateCard[[#This Row],[Price_Level]]&amp;Table_wabobpsvr_AzureCalc_AzureCalcRateCard[[#This Row],[Region]]</f>
        <v>Standard_D11 VM (Non-Windows)MOSP1</v>
      </c>
      <c r="B7993">
        <v>1</v>
      </c>
      <c r="C7993" t="s">
        <v>701</v>
      </c>
      <c r="D7993" t="s">
        <v>627</v>
      </c>
      <c r="E7993">
        <v>0.17499999999999999</v>
      </c>
      <c r="F7993" t="s">
        <v>1158</v>
      </c>
      <c r="G7993" s="784" t="s">
        <v>4431</v>
      </c>
      <c r="H7993" s="784" t="s">
        <v>4431</v>
      </c>
      <c r="I7993" s="784" t="s">
        <v>6080</v>
      </c>
    </row>
    <row r="7994" spans="1:9" hidden="1">
      <c r="A7994" t="str">
        <f>Table_wabobpsvr_AzureCalc_AzureCalcRateCard[[#This Row],[ServiceName]]&amp;Table_wabobpsvr_AzureCalc_AzureCalcRateCard[[#This Row],[Price_Level]]&amp;Table_wabobpsvr_AzureCalc_AzureCalcRateCard[[#This Row],[Region]]</f>
        <v>Standard_D11 VM (Non-Windows)A1</v>
      </c>
      <c r="B7994">
        <v>1</v>
      </c>
      <c r="C7994" t="s">
        <v>701</v>
      </c>
      <c r="D7994" t="s">
        <v>181</v>
      </c>
      <c r="E7994">
        <v>0.16975000000000001</v>
      </c>
      <c r="F7994" t="s">
        <v>1158</v>
      </c>
      <c r="G7994" s="784" t="s">
        <v>4431</v>
      </c>
      <c r="H7994" s="784" t="s">
        <v>4431</v>
      </c>
      <c r="I7994" s="784" t="s">
        <v>6080</v>
      </c>
    </row>
    <row r="7995" spans="1:9" hidden="1">
      <c r="A7995" t="str">
        <f>Table_wabobpsvr_AzureCalc_AzureCalcRateCard[[#This Row],[ServiceName]]&amp;Table_wabobpsvr_AzureCalc_AzureCalcRateCard[[#This Row],[Price_Level]]&amp;Table_wabobpsvr_AzureCalc_AzureCalcRateCard[[#This Row],[Region]]</f>
        <v>Standard_D11 VM (Non-Windows)B1</v>
      </c>
      <c r="B7995">
        <v>1</v>
      </c>
      <c r="C7995" t="s">
        <v>701</v>
      </c>
      <c r="D7995" t="s">
        <v>182</v>
      </c>
      <c r="E7995">
        <v>0.16450000000000001</v>
      </c>
      <c r="F7995" t="s">
        <v>1158</v>
      </c>
      <c r="G7995" s="784" t="s">
        <v>4431</v>
      </c>
      <c r="H7995" s="784" t="s">
        <v>4431</v>
      </c>
      <c r="I7995" s="784" t="s">
        <v>6080</v>
      </c>
    </row>
    <row r="7996" spans="1:9" hidden="1">
      <c r="A7996" t="str">
        <f>Table_wabobpsvr_AzureCalc_AzureCalcRateCard[[#This Row],[ServiceName]]&amp;Table_wabobpsvr_AzureCalc_AzureCalcRateCard[[#This Row],[Price_Level]]&amp;Table_wabobpsvr_AzureCalc_AzureCalcRateCard[[#This Row],[Region]]</f>
        <v>Standard_D11 VM (Non-Windows)C1</v>
      </c>
      <c r="B7996">
        <v>1</v>
      </c>
      <c r="C7996" t="s">
        <v>701</v>
      </c>
      <c r="D7996" t="s">
        <v>184</v>
      </c>
      <c r="E7996">
        <v>0.15925</v>
      </c>
      <c r="F7996" t="s">
        <v>1158</v>
      </c>
      <c r="G7996" s="784" t="s">
        <v>4431</v>
      </c>
      <c r="H7996" s="784" t="s">
        <v>4431</v>
      </c>
      <c r="I7996" s="784" t="s">
        <v>6080</v>
      </c>
    </row>
    <row r="7997" spans="1:9" hidden="1">
      <c r="A7997" t="str">
        <f>Table_wabobpsvr_AzureCalc_AzureCalcRateCard[[#This Row],[ServiceName]]&amp;Table_wabobpsvr_AzureCalc_AzureCalcRateCard[[#This Row],[Price_Level]]&amp;Table_wabobpsvr_AzureCalc_AzureCalcRateCard[[#This Row],[Region]]</f>
        <v>Standard_D11 VM (Non-Windows)D1</v>
      </c>
      <c r="B7997">
        <v>1</v>
      </c>
      <c r="C7997" t="s">
        <v>701</v>
      </c>
      <c r="D7997" t="s">
        <v>183</v>
      </c>
      <c r="E7997">
        <v>0.154</v>
      </c>
      <c r="F7997" t="s">
        <v>1158</v>
      </c>
      <c r="G7997" s="784" t="s">
        <v>4431</v>
      </c>
      <c r="H7997" s="784" t="s">
        <v>4431</v>
      </c>
      <c r="I7997" s="784" t="s">
        <v>6080</v>
      </c>
    </row>
    <row r="7998" spans="1:9" hidden="1">
      <c r="A7998" t="str">
        <f>Table_wabobpsvr_AzureCalc_AzureCalcRateCard[[#This Row],[ServiceName]]&amp;Table_wabobpsvr_AzureCalc_AzureCalcRateCard[[#This Row],[Price_Level]]&amp;Table_wabobpsvr_AzureCalc_AzureCalcRateCard[[#This Row],[Region]]</f>
        <v>Standard_D11 VM (Non-Windows)MOSP4</v>
      </c>
      <c r="B7998">
        <v>4</v>
      </c>
      <c r="C7998" t="s">
        <v>701</v>
      </c>
      <c r="D7998" t="s">
        <v>627</v>
      </c>
      <c r="E7998">
        <v>0.19500000000000001</v>
      </c>
      <c r="F7998" t="s">
        <v>1158</v>
      </c>
      <c r="G7998" s="784" t="s">
        <v>4431</v>
      </c>
      <c r="H7998" s="784" t="s">
        <v>4431</v>
      </c>
      <c r="I7998" s="784" t="s">
        <v>6081</v>
      </c>
    </row>
    <row r="7999" spans="1:9" hidden="1">
      <c r="A7999" t="str">
        <f>Table_wabobpsvr_AzureCalc_AzureCalcRateCard[[#This Row],[ServiceName]]&amp;Table_wabobpsvr_AzureCalc_AzureCalcRateCard[[#This Row],[Price_Level]]&amp;Table_wabobpsvr_AzureCalc_AzureCalcRateCard[[#This Row],[Region]]</f>
        <v>Standard_D11 VM (Non-Windows)A4</v>
      </c>
      <c r="B7999">
        <v>4</v>
      </c>
      <c r="C7999" t="s">
        <v>701</v>
      </c>
      <c r="D7999" t="s">
        <v>181</v>
      </c>
      <c r="E7999">
        <v>0.18915000000000001</v>
      </c>
      <c r="F7999" t="s">
        <v>1158</v>
      </c>
      <c r="G7999" s="784" t="s">
        <v>4431</v>
      </c>
      <c r="H7999" s="784" t="s">
        <v>4431</v>
      </c>
      <c r="I7999" s="784" t="s">
        <v>6081</v>
      </c>
    </row>
    <row r="8000" spans="1:9" hidden="1">
      <c r="A8000" t="str">
        <f>Table_wabobpsvr_AzureCalc_AzureCalcRateCard[[#This Row],[ServiceName]]&amp;Table_wabobpsvr_AzureCalc_AzureCalcRateCard[[#This Row],[Price_Level]]&amp;Table_wabobpsvr_AzureCalc_AzureCalcRateCard[[#This Row],[Region]]</f>
        <v>Standard_D11 VM (Non-Windows)B4</v>
      </c>
      <c r="B8000">
        <v>4</v>
      </c>
      <c r="C8000" t="s">
        <v>701</v>
      </c>
      <c r="D8000" t="s">
        <v>182</v>
      </c>
      <c r="E8000">
        <v>0.18329999999999999</v>
      </c>
      <c r="F8000" t="s">
        <v>1158</v>
      </c>
      <c r="G8000" s="784" t="s">
        <v>4431</v>
      </c>
      <c r="H8000" s="784" t="s">
        <v>4431</v>
      </c>
      <c r="I8000" s="784" t="s">
        <v>6081</v>
      </c>
    </row>
    <row r="8001" spans="1:9" hidden="1">
      <c r="A8001" t="str">
        <f>Table_wabobpsvr_AzureCalc_AzureCalcRateCard[[#This Row],[ServiceName]]&amp;Table_wabobpsvr_AzureCalc_AzureCalcRateCard[[#This Row],[Price_Level]]&amp;Table_wabobpsvr_AzureCalc_AzureCalcRateCard[[#This Row],[Region]]</f>
        <v>Standard_D11 VM (Non-Windows)C4</v>
      </c>
      <c r="B8001">
        <v>4</v>
      </c>
      <c r="C8001" t="s">
        <v>701</v>
      </c>
      <c r="D8001" t="s">
        <v>184</v>
      </c>
      <c r="E8001">
        <v>0.17745</v>
      </c>
      <c r="F8001" t="s">
        <v>1158</v>
      </c>
      <c r="G8001" s="784" t="s">
        <v>4431</v>
      </c>
      <c r="H8001" s="784" t="s">
        <v>4431</v>
      </c>
      <c r="I8001" s="784" t="s">
        <v>6081</v>
      </c>
    </row>
    <row r="8002" spans="1:9" hidden="1">
      <c r="A8002" t="str">
        <f>Table_wabobpsvr_AzureCalc_AzureCalcRateCard[[#This Row],[ServiceName]]&amp;Table_wabobpsvr_AzureCalc_AzureCalcRateCard[[#This Row],[Price_Level]]&amp;Table_wabobpsvr_AzureCalc_AzureCalcRateCard[[#This Row],[Region]]</f>
        <v>Standard_D11 VM (Non-Windows)D4</v>
      </c>
      <c r="B8002">
        <v>4</v>
      </c>
      <c r="C8002" t="s">
        <v>701</v>
      </c>
      <c r="D8002" t="s">
        <v>183</v>
      </c>
      <c r="E8002">
        <v>0.1716</v>
      </c>
      <c r="F8002" t="s">
        <v>1158</v>
      </c>
      <c r="G8002" s="784" t="s">
        <v>4431</v>
      </c>
      <c r="H8002" s="784" t="s">
        <v>4431</v>
      </c>
      <c r="I8002" s="784" t="s">
        <v>6081</v>
      </c>
    </row>
    <row r="8003" spans="1:9" hidden="1">
      <c r="A8003" t="str">
        <f>Table_wabobpsvr_AzureCalc_AzureCalcRateCard[[#This Row],[ServiceName]]&amp;Table_wabobpsvr_AzureCalc_AzureCalcRateCard[[#This Row],[Price_Level]]&amp;Table_wabobpsvr_AzureCalc_AzureCalcRateCard[[#This Row],[Region]]</f>
        <v>Standard_D11 VM (Non-Windows)MOSP14</v>
      </c>
      <c r="B8003">
        <v>14</v>
      </c>
      <c r="C8003" t="s">
        <v>701</v>
      </c>
      <c r="D8003" t="s">
        <v>627</v>
      </c>
      <c r="E8003">
        <v>0.219</v>
      </c>
      <c r="F8003" t="s">
        <v>1158</v>
      </c>
      <c r="G8003" s="784" t="s">
        <v>4431</v>
      </c>
      <c r="H8003" s="784" t="s">
        <v>4431</v>
      </c>
      <c r="I8003" s="784" t="s">
        <v>6082</v>
      </c>
    </row>
    <row r="8004" spans="1:9" hidden="1">
      <c r="A8004" t="str">
        <f>Table_wabobpsvr_AzureCalc_AzureCalcRateCard[[#This Row],[ServiceName]]&amp;Table_wabobpsvr_AzureCalc_AzureCalcRateCard[[#This Row],[Price_Level]]&amp;Table_wabobpsvr_AzureCalc_AzureCalcRateCard[[#This Row],[Region]]</f>
        <v>Standard_D11 VM (Non-Windows)A14</v>
      </c>
      <c r="B8004">
        <v>14</v>
      </c>
      <c r="C8004" t="s">
        <v>701</v>
      </c>
      <c r="D8004" t="s">
        <v>181</v>
      </c>
      <c r="E8004">
        <v>0.21243000000000001</v>
      </c>
      <c r="F8004" t="s">
        <v>1158</v>
      </c>
      <c r="G8004" s="784" t="s">
        <v>4431</v>
      </c>
      <c r="H8004" s="784" t="s">
        <v>4431</v>
      </c>
      <c r="I8004" s="784" t="s">
        <v>6082</v>
      </c>
    </row>
    <row r="8005" spans="1:9" hidden="1">
      <c r="A8005" t="str">
        <f>Table_wabobpsvr_AzureCalc_AzureCalcRateCard[[#This Row],[ServiceName]]&amp;Table_wabobpsvr_AzureCalc_AzureCalcRateCard[[#This Row],[Price_Level]]&amp;Table_wabobpsvr_AzureCalc_AzureCalcRateCard[[#This Row],[Region]]</f>
        <v>Standard_D11 VM (Non-Windows)B14</v>
      </c>
      <c r="B8005">
        <v>14</v>
      </c>
      <c r="C8005" t="s">
        <v>701</v>
      </c>
      <c r="D8005" t="s">
        <v>182</v>
      </c>
      <c r="E8005">
        <v>0.20585999999999999</v>
      </c>
      <c r="F8005" t="s">
        <v>1158</v>
      </c>
      <c r="G8005" s="784" t="s">
        <v>4431</v>
      </c>
      <c r="H8005" s="784" t="s">
        <v>4431</v>
      </c>
      <c r="I8005" s="784" t="s">
        <v>6082</v>
      </c>
    </row>
    <row r="8006" spans="1:9" hidden="1">
      <c r="A8006" t="str">
        <f>Table_wabobpsvr_AzureCalc_AzureCalcRateCard[[#This Row],[ServiceName]]&amp;Table_wabobpsvr_AzureCalc_AzureCalcRateCard[[#This Row],[Price_Level]]&amp;Table_wabobpsvr_AzureCalc_AzureCalcRateCard[[#This Row],[Region]]</f>
        <v>Standard_D11 VM (Non-Windows)C14</v>
      </c>
      <c r="B8006">
        <v>14</v>
      </c>
      <c r="C8006" t="s">
        <v>701</v>
      </c>
      <c r="D8006" t="s">
        <v>184</v>
      </c>
      <c r="E8006">
        <v>0.19928999999999999</v>
      </c>
      <c r="F8006" t="s">
        <v>1158</v>
      </c>
      <c r="G8006" s="784" t="s">
        <v>4431</v>
      </c>
      <c r="H8006" s="784" t="s">
        <v>4431</v>
      </c>
      <c r="I8006" s="784" t="s">
        <v>6082</v>
      </c>
    </row>
    <row r="8007" spans="1:9" hidden="1">
      <c r="A8007" t="str">
        <f>Table_wabobpsvr_AzureCalc_AzureCalcRateCard[[#This Row],[ServiceName]]&amp;Table_wabobpsvr_AzureCalc_AzureCalcRateCard[[#This Row],[Price_Level]]&amp;Table_wabobpsvr_AzureCalc_AzureCalcRateCard[[#This Row],[Region]]</f>
        <v>Standard_D11 VM (Non-Windows)D14</v>
      </c>
      <c r="B8007">
        <v>14</v>
      </c>
      <c r="C8007" t="s">
        <v>701</v>
      </c>
      <c r="D8007" t="s">
        <v>183</v>
      </c>
      <c r="E8007">
        <v>0.19272</v>
      </c>
      <c r="F8007" t="s">
        <v>1158</v>
      </c>
      <c r="G8007" s="784" t="s">
        <v>4431</v>
      </c>
      <c r="H8007" s="784" t="s">
        <v>4431</v>
      </c>
      <c r="I8007" s="784" t="s">
        <v>6082</v>
      </c>
    </row>
    <row r="8008" spans="1:9" hidden="1">
      <c r="A8008" t="str">
        <f>Table_wabobpsvr_AzureCalc_AzureCalcRateCard[[#This Row],[ServiceName]]&amp;Table_wabobpsvr_AzureCalc_AzureCalcRateCard[[#This Row],[Price_Level]]&amp;Table_wabobpsvr_AzureCalc_AzureCalcRateCard[[#This Row],[Region]]</f>
        <v>Standard_D11 VM (Non-Windows)MOSP</v>
      </c>
      <c r="C8008" t="s">
        <v>701</v>
      </c>
      <c r="D8008" t="s">
        <v>627</v>
      </c>
      <c r="E8008">
        <v>0.17499999999999999</v>
      </c>
      <c r="F8008" t="s">
        <v>1158</v>
      </c>
      <c r="G8008" s="784" t="s">
        <v>4431</v>
      </c>
      <c r="H8008" s="784" t="s">
        <v>4431</v>
      </c>
      <c r="I8008" s="784" t="s">
        <v>6083</v>
      </c>
    </row>
    <row r="8009" spans="1:9" hidden="1">
      <c r="A8009" t="str">
        <f>Table_wabobpsvr_AzureCalc_AzureCalcRateCard[[#This Row],[ServiceName]]&amp;Table_wabobpsvr_AzureCalc_AzureCalcRateCard[[#This Row],[Price_Level]]&amp;Table_wabobpsvr_AzureCalc_AzureCalcRateCard[[#This Row],[Region]]</f>
        <v>Standard_D11 VM (Non-Windows)A</v>
      </c>
      <c r="C8009" t="s">
        <v>701</v>
      </c>
      <c r="D8009" t="s">
        <v>181</v>
      </c>
      <c r="E8009">
        <v>0.16975000000000001</v>
      </c>
      <c r="F8009" t="s">
        <v>1158</v>
      </c>
      <c r="G8009" s="784" t="s">
        <v>3773</v>
      </c>
      <c r="H8009" s="784" t="s">
        <v>3774</v>
      </c>
      <c r="I8009" s="784" t="s">
        <v>6083</v>
      </c>
    </row>
    <row r="8010" spans="1:9" hidden="1">
      <c r="A8010" t="str">
        <f>Table_wabobpsvr_AzureCalc_AzureCalcRateCard[[#This Row],[ServiceName]]&amp;Table_wabobpsvr_AzureCalc_AzureCalcRateCard[[#This Row],[Price_Level]]&amp;Table_wabobpsvr_AzureCalc_AzureCalcRateCard[[#This Row],[Region]]</f>
        <v>Standard_D11 VM (Non-Windows)B</v>
      </c>
      <c r="C8010" t="s">
        <v>701</v>
      </c>
      <c r="D8010" t="s">
        <v>182</v>
      </c>
      <c r="E8010">
        <v>0.16450000000000001</v>
      </c>
      <c r="F8010" t="s">
        <v>1158</v>
      </c>
      <c r="G8010" s="784" t="s">
        <v>3773</v>
      </c>
      <c r="H8010" s="784" t="s">
        <v>3774</v>
      </c>
      <c r="I8010" s="784" t="s">
        <v>6083</v>
      </c>
    </row>
    <row r="8011" spans="1:9" hidden="1">
      <c r="A8011" t="str">
        <f>Table_wabobpsvr_AzureCalc_AzureCalcRateCard[[#This Row],[ServiceName]]&amp;Table_wabobpsvr_AzureCalc_AzureCalcRateCard[[#This Row],[Price_Level]]&amp;Table_wabobpsvr_AzureCalc_AzureCalcRateCard[[#This Row],[Region]]</f>
        <v>Standard_D11 VM (Non-Windows)C</v>
      </c>
      <c r="C8011" t="s">
        <v>701</v>
      </c>
      <c r="D8011" t="s">
        <v>184</v>
      </c>
      <c r="E8011">
        <v>0.15925</v>
      </c>
      <c r="F8011" t="s">
        <v>1158</v>
      </c>
      <c r="G8011" s="784" t="s">
        <v>3773</v>
      </c>
      <c r="H8011" s="784" t="s">
        <v>3774</v>
      </c>
      <c r="I8011" s="784" t="s">
        <v>6083</v>
      </c>
    </row>
    <row r="8012" spans="1:9" hidden="1">
      <c r="A8012" t="str">
        <f>Table_wabobpsvr_AzureCalc_AzureCalcRateCard[[#This Row],[ServiceName]]&amp;Table_wabobpsvr_AzureCalc_AzureCalcRateCard[[#This Row],[Price_Level]]&amp;Table_wabobpsvr_AzureCalc_AzureCalcRateCard[[#This Row],[Region]]</f>
        <v>Standard_D11 VM (Non-Windows)D</v>
      </c>
      <c r="C8012" t="s">
        <v>701</v>
      </c>
      <c r="D8012" t="s">
        <v>183</v>
      </c>
      <c r="E8012">
        <v>0.154</v>
      </c>
      <c r="F8012" t="s">
        <v>1158</v>
      </c>
      <c r="G8012" s="784" t="s">
        <v>3773</v>
      </c>
      <c r="H8012" s="784" t="s">
        <v>3774</v>
      </c>
      <c r="I8012" s="784" t="s">
        <v>6083</v>
      </c>
    </row>
    <row r="8013" spans="1:9" hidden="1">
      <c r="A8013" t="str">
        <f>Table_wabobpsvr_AzureCalc_AzureCalcRateCard[[#This Row],[ServiceName]]&amp;Table_wabobpsvr_AzureCalc_AzureCalcRateCard[[#This Row],[Price_Level]]&amp;Table_wabobpsvr_AzureCalc_AzureCalcRateCard[[#This Row],[Region]]</f>
        <v>Standard_D11 VM (Windows)MOSP10</v>
      </c>
      <c r="B8013">
        <v>10</v>
      </c>
      <c r="C8013" t="s">
        <v>701</v>
      </c>
      <c r="D8013" t="s">
        <v>627</v>
      </c>
      <c r="E8013">
        <v>0.371</v>
      </c>
      <c r="F8013" t="s">
        <v>1159</v>
      </c>
      <c r="G8013" s="784" t="s">
        <v>4431</v>
      </c>
      <c r="H8013" s="784" t="s">
        <v>4431</v>
      </c>
      <c r="I8013" s="784" t="s">
        <v>6084</v>
      </c>
    </row>
    <row r="8014" spans="1:9" hidden="1">
      <c r="A8014" t="str">
        <f>Table_wabobpsvr_AzureCalc_AzureCalcRateCard[[#This Row],[ServiceName]]&amp;Table_wabobpsvr_AzureCalc_AzureCalcRateCard[[#This Row],[Price_Level]]&amp;Table_wabobpsvr_AzureCalc_AzureCalcRateCard[[#This Row],[Region]]</f>
        <v>Standard_D11 VM (Windows)A10</v>
      </c>
      <c r="B8014">
        <v>10</v>
      </c>
      <c r="C8014" t="s">
        <v>701</v>
      </c>
      <c r="D8014" t="s">
        <v>181</v>
      </c>
      <c r="E8014">
        <v>0.35987000000000002</v>
      </c>
      <c r="F8014" t="s">
        <v>1159</v>
      </c>
      <c r="G8014" s="784" t="s">
        <v>4431</v>
      </c>
      <c r="H8014" s="784" t="s">
        <v>4431</v>
      </c>
      <c r="I8014" s="784" t="s">
        <v>6084</v>
      </c>
    </row>
    <row r="8015" spans="1:9" hidden="1">
      <c r="A8015" s="784" t="str">
        <f>Table_wabobpsvr_AzureCalc_AzureCalcRateCard[[#This Row],[ServiceName]]&amp;Table_wabobpsvr_AzureCalc_AzureCalcRateCard[[#This Row],[Price_Level]]&amp;Table_wabobpsvr_AzureCalc_AzureCalcRateCard[[#This Row],[Region]]</f>
        <v>Standard_D11 VM (Windows)B10</v>
      </c>
      <c r="B8015" s="784">
        <v>10</v>
      </c>
      <c r="C8015" s="784" t="s">
        <v>701</v>
      </c>
      <c r="D8015" s="784" t="s">
        <v>182</v>
      </c>
      <c r="E8015" s="784">
        <v>0.34873999999999999</v>
      </c>
      <c r="F8015" s="784" t="s">
        <v>1159</v>
      </c>
      <c r="G8015" s="784" t="s">
        <v>4431</v>
      </c>
      <c r="H8015" s="784" t="s">
        <v>4431</v>
      </c>
      <c r="I8015" s="784" t="s">
        <v>6084</v>
      </c>
    </row>
    <row r="8016" spans="1:9" hidden="1">
      <c r="A8016" s="784" t="str">
        <f>Table_wabobpsvr_AzureCalc_AzureCalcRateCard[[#This Row],[ServiceName]]&amp;Table_wabobpsvr_AzureCalc_AzureCalcRateCard[[#This Row],[Price_Level]]&amp;Table_wabobpsvr_AzureCalc_AzureCalcRateCard[[#This Row],[Region]]</f>
        <v>Standard_D11 VM (Windows)C10</v>
      </c>
      <c r="B8016" s="784">
        <v>10</v>
      </c>
      <c r="C8016" s="784" t="s">
        <v>701</v>
      </c>
      <c r="D8016" s="784" t="s">
        <v>184</v>
      </c>
      <c r="E8016" s="784">
        <v>0.33761000000000002</v>
      </c>
      <c r="F8016" s="784" t="s">
        <v>1159</v>
      </c>
      <c r="G8016" s="784" t="s">
        <v>4431</v>
      </c>
      <c r="H8016" s="784" t="s">
        <v>4431</v>
      </c>
      <c r="I8016" s="784" t="s">
        <v>6084</v>
      </c>
    </row>
    <row r="8017" spans="1:9" hidden="1">
      <c r="A8017" t="str">
        <f>Table_wabobpsvr_AzureCalc_AzureCalcRateCard[[#This Row],[ServiceName]]&amp;Table_wabobpsvr_AzureCalc_AzureCalcRateCard[[#This Row],[Price_Level]]&amp;Table_wabobpsvr_AzureCalc_AzureCalcRateCard[[#This Row],[Region]]</f>
        <v>Standard_D11 VM (Windows)D10</v>
      </c>
      <c r="B8017" s="33">
        <v>10</v>
      </c>
      <c r="C8017" s="33" t="s">
        <v>701</v>
      </c>
      <c r="D8017" s="33" t="s">
        <v>183</v>
      </c>
      <c r="E8017" s="33">
        <v>0.32647999999999999</v>
      </c>
      <c r="F8017" s="33" t="s">
        <v>1159</v>
      </c>
      <c r="G8017" s="828" t="s">
        <v>4431</v>
      </c>
      <c r="H8017" s="828" t="s">
        <v>4431</v>
      </c>
      <c r="I8017" s="828" t="s">
        <v>6084</v>
      </c>
    </row>
    <row r="8018" spans="1:9" hidden="1">
      <c r="A8018" t="str">
        <f>Table_wabobpsvr_AzureCalc_AzureCalcRateCard[[#This Row],[ServiceName]]&amp;Table_wabobpsvr_AzureCalc_AzureCalcRateCard[[#This Row],[Price_Level]]&amp;Table_wabobpsvr_AzureCalc_AzureCalcRateCard[[#This Row],[Region]]</f>
        <v>Standard_D11 VM (Windows)MOSP9</v>
      </c>
      <c r="B8018">
        <v>9</v>
      </c>
      <c r="C8018" t="s">
        <v>701</v>
      </c>
      <c r="D8018" t="s">
        <v>627</v>
      </c>
      <c r="E8018">
        <v>0.32300000000000001</v>
      </c>
      <c r="F8018" t="s">
        <v>1159</v>
      </c>
      <c r="G8018" s="784" t="s">
        <v>4431</v>
      </c>
      <c r="H8018" s="784" t="s">
        <v>4431</v>
      </c>
      <c r="I8018" s="784" t="s">
        <v>6085</v>
      </c>
    </row>
    <row r="8019" spans="1:9" hidden="1">
      <c r="A8019" t="str">
        <f>Table_wabobpsvr_AzureCalc_AzureCalcRateCard[[#This Row],[ServiceName]]&amp;Table_wabobpsvr_AzureCalc_AzureCalcRateCard[[#This Row],[Price_Level]]&amp;Table_wabobpsvr_AzureCalc_AzureCalcRateCard[[#This Row],[Region]]</f>
        <v>Standard_D11 VM (Windows)A9</v>
      </c>
      <c r="B8019">
        <v>9</v>
      </c>
      <c r="C8019" t="s">
        <v>701</v>
      </c>
      <c r="D8019" t="s">
        <v>181</v>
      </c>
      <c r="E8019">
        <v>0.31330999999999998</v>
      </c>
      <c r="F8019" t="s">
        <v>1159</v>
      </c>
      <c r="G8019" s="784" t="s">
        <v>4431</v>
      </c>
      <c r="H8019" s="784" t="s">
        <v>4431</v>
      </c>
      <c r="I8019" s="784" t="s">
        <v>6085</v>
      </c>
    </row>
    <row r="8020" spans="1:9" hidden="1">
      <c r="A8020" t="str">
        <f>Table_wabobpsvr_AzureCalc_AzureCalcRateCard[[#This Row],[ServiceName]]&amp;Table_wabobpsvr_AzureCalc_AzureCalcRateCard[[#This Row],[Price_Level]]&amp;Table_wabobpsvr_AzureCalc_AzureCalcRateCard[[#This Row],[Region]]</f>
        <v>Standard_D11 VM (Windows)B9</v>
      </c>
      <c r="B8020">
        <v>9</v>
      </c>
      <c r="C8020" t="s">
        <v>701</v>
      </c>
      <c r="D8020" t="s">
        <v>182</v>
      </c>
      <c r="E8020">
        <v>0.30362</v>
      </c>
      <c r="F8020" t="s">
        <v>1159</v>
      </c>
      <c r="G8020" s="784" t="s">
        <v>4431</v>
      </c>
      <c r="H8020" s="784" t="s">
        <v>4431</v>
      </c>
      <c r="I8020" s="784" t="s">
        <v>6085</v>
      </c>
    </row>
    <row r="8021" spans="1:9" hidden="1">
      <c r="A8021" t="str">
        <f>Table_wabobpsvr_AzureCalc_AzureCalcRateCard[[#This Row],[ServiceName]]&amp;Table_wabobpsvr_AzureCalc_AzureCalcRateCard[[#This Row],[Price_Level]]&amp;Table_wabobpsvr_AzureCalc_AzureCalcRateCard[[#This Row],[Region]]</f>
        <v>Standard_D11 VM (Windows)C9</v>
      </c>
      <c r="B8021">
        <v>9</v>
      </c>
      <c r="C8021" t="s">
        <v>701</v>
      </c>
      <c r="D8021" t="s">
        <v>184</v>
      </c>
      <c r="E8021">
        <v>0.29393000000000002</v>
      </c>
      <c r="F8021" t="s">
        <v>1159</v>
      </c>
      <c r="G8021" s="784" t="s">
        <v>4431</v>
      </c>
      <c r="H8021" s="784" t="s">
        <v>4431</v>
      </c>
      <c r="I8021" s="784" t="s">
        <v>6085</v>
      </c>
    </row>
    <row r="8022" spans="1:9" hidden="1">
      <c r="A8022" t="str">
        <f>Table_wabobpsvr_AzureCalc_AzureCalcRateCard[[#This Row],[ServiceName]]&amp;Table_wabobpsvr_AzureCalc_AzureCalcRateCard[[#This Row],[Price_Level]]&amp;Table_wabobpsvr_AzureCalc_AzureCalcRateCard[[#This Row],[Region]]</f>
        <v>Standard_D11 VM (Windows)D9</v>
      </c>
      <c r="B8022">
        <v>9</v>
      </c>
      <c r="C8022" t="s">
        <v>701</v>
      </c>
      <c r="D8022" t="s">
        <v>183</v>
      </c>
      <c r="E8022">
        <v>0.28423999999999999</v>
      </c>
      <c r="F8022" t="s">
        <v>1159</v>
      </c>
      <c r="G8022" s="784" t="s">
        <v>4431</v>
      </c>
      <c r="H8022" s="784" t="s">
        <v>4431</v>
      </c>
      <c r="I8022" s="784" t="s">
        <v>6085</v>
      </c>
    </row>
    <row r="8023" spans="1:9" hidden="1">
      <c r="A8023" t="str">
        <f>Table_wabobpsvr_AzureCalc_AzureCalcRateCard[[#This Row],[ServiceName]]&amp;Table_wabobpsvr_AzureCalc_AzureCalcRateCard[[#This Row],[Price_Level]]&amp;Table_wabobpsvr_AzureCalc_AzureCalcRateCard[[#This Row],[Region]]</f>
        <v>Standard_D12 VM (Non-Windows)C3</v>
      </c>
      <c r="B8023">
        <v>3</v>
      </c>
      <c r="C8023" t="s">
        <v>701</v>
      </c>
      <c r="D8023" t="s">
        <v>184</v>
      </c>
      <c r="E8023">
        <v>0.35489999999999999</v>
      </c>
      <c r="F8023" t="s">
        <v>1161</v>
      </c>
      <c r="G8023" s="784" t="s">
        <v>4431</v>
      </c>
      <c r="H8023" s="784" t="s">
        <v>4431</v>
      </c>
      <c r="I8023" s="784" t="s">
        <v>6054</v>
      </c>
    </row>
    <row r="8024" spans="1:9" hidden="1">
      <c r="A8024" t="str">
        <f>Table_wabobpsvr_AzureCalc_AzureCalcRateCard[[#This Row],[ServiceName]]&amp;Table_wabobpsvr_AzureCalc_AzureCalcRateCard[[#This Row],[Price_Level]]&amp;Table_wabobpsvr_AzureCalc_AzureCalcRateCard[[#This Row],[Region]]</f>
        <v>Standard_D12 VM (Non-Windows)D3</v>
      </c>
      <c r="B8024">
        <v>3</v>
      </c>
      <c r="C8024" t="s">
        <v>701</v>
      </c>
      <c r="D8024" t="s">
        <v>183</v>
      </c>
      <c r="E8024">
        <v>0.34320000000000001</v>
      </c>
      <c r="F8024" t="s">
        <v>1161</v>
      </c>
      <c r="G8024" s="784" t="s">
        <v>4431</v>
      </c>
      <c r="H8024" s="784" t="s">
        <v>4431</v>
      </c>
      <c r="I8024" s="784" t="s">
        <v>6054</v>
      </c>
    </row>
    <row r="8025" spans="1:9" hidden="1">
      <c r="A8025" t="str">
        <f>Table_wabobpsvr_AzureCalc_AzureCalcRateCard[[#This Row],[ServiceName]]&amp;Table_wabobpsvr_AzureCalc_AzureCalcRateCard[[#This Row],[Price_Level]]&amp;Table_wabobpsvr_AzureCalc_AzureCalcRateCard[[#This Row],[Region]]</f>
        <v>Standard_D12 VM (Non-Windows)MOSP6</v>
      </c>
      <c r="B8025">
        <v>6</v>
      </c>
      <c r="C8025" t="s">
        <v>701</v>
      </c>
      <c r="D8025" t="s">
        <v>627</v>
      </c>
      <c r="E8025">
        <v>0.39</v>
      </c>
      <c r="F8025" t="s">
        <v>1161</v>
      </c>
      <c r="G8025" s="784" t="s">
        <v>4431</v>
      </c>
      <c r="H8025" s="784" t="s">
        <v>4431</v>
      </c>
      <c r="I8025" s="784" t="s">
        <v>6086</v>
      </c>
    </row>
    <row r="8026" spans="1:9" hidden="1">
      <c r="A8026" t="str">
        <f>Table_wabobpsvr_AzureCalc_AzureCalcRateCard[[#This Row],[ServiceName]]&amp;Table_wabobpsvr_AzureCalc_AzureCalcRateCard[[#This Row],[Price_Level]]&amp;Table_wabobpsvr_AzureCalc_AzureCalcRateCard[[#This Row],[Region]]</f>
        <v>Standard_D12 VM (Non-Windows)A6</v>
      </c>
      <c r="B8026">
        <v>6</v>
      </c>
      <c r="C8026" t="s">
        <v>701</v>
      </c>
      <c r="D8026" t="s">
        <v>181</v>
      </c>
      <c r="E8026">
        <v>0.37830000000000003</v>
      </c>
      <c r="F8026" t="s">
        <v>1161</v>
      </c>
      <c r="G8026" s="784" t="s">
        <v>4431</v>
      </c>
      <c r="H8026" s="784" t="s">
        <v>4431</v>
      </c>
      <c r="I8026" s="784" t="s">
        <v>6086</v>
      </c>
    </row>
    <row r="8027" spans="1:9" hidden="1">
      <c r="A8027" t="str">
        <f>Table_wabobpsvr_AzureCalc_AzureCalcRateCard[[#This Row],[ServiceName]]&amp;Table_wabobpsvr_AzureCalc_AzureCalcRateCard[[#This Row],[Price_Level]]&amp;Table_wabobpsvr_AzureCalc_AzureCalcRateCard[[#This Row],[Region]]</f>
        <v>Standard_D12 VM (Non-Windows)B6</v>
      </c>
      <c r="B8027">
        <v>6</v>
      </c>
      <c r="C8027" t="s">
        <v>701</v>
      </c>
      <c r="D8027" t="s">
        <v>182</v>
      </c>
      <c r="E8027">
        <v>0.36659999999999998</v>
      </c>
      <c r="F8027" t="s">
        <v>1161</v>
      </c>
      <c r="G8027" s="784" t="s">
        <v>4431</v>
      </c>
      <c r="H8027" s="784" t="s">
        <v>4431</v>
      </c>
      <c r="I8027" s="784" t="s">
        <v>6086</v>
      </c>
    </row>
    <row r="8028" spans="1:9" hidden="1">
      <c r="A8028" t="str">
        <f>Table_wabobpsvr_AzureCalc_AzureCalcRateCard[[#This Row],[ServiceName]]&amp;Table_wabobpsvr_AzureCalc_AzureCalcRateCard[[#This Row],[Price_Level]]&amp;Table_wabobpsvr_AzureCalc_AzureCalcRateCard[[#This Row],[Region]]</f>
        <v>Standard_D12 VM (Non-Windows)C6</v>
      </c>
      <c r="B8028">
        <v>6</v>
      </c>
      <c r="C8028" t="s">
        <v>701</v>
      </c>
      <c r="D8028" t="s">
        <v>184</v>
      </c>
      <c r="E8028">
        <v>0.35489999999999999</v>
      </c>
      <c r="F8028" t="s">
        <v>1161</v>
      </c>
      <c r="G8028" s="784" t="s">
        <v>4431</v>
      </c>
      <c r="H8028" s="784" t="s">
        <v>4431</v>
      </c>
      <c r="I8028" s="784" t="s">
        <v>6086</v>
      </c>
    </row>
    <row r="8029" spans="1:9" hidden="1">
      <c r="A8029" t="str">
        <f>Table_wabobpsvr_AzureCalc_AzureCalcRateCard[[#This Row],[ServiceName]]&amp;Table_wabobpsvr_AzureCalc_AzureCalcRateCard[[#This Row],[Price_Level]]&amp;Table_wabobpsvr_AzureCalc_AzureCalcRateCard[[#This Row],[Region]]</f>
        <v>Standard_D12 VM (Non-Windows)D6</v>
      </c>
      <c r="B8029">
        <v>6</v>
      </c>
      <c r="C8029" t="s">
        <v>701</v>
      </c>
      <c r="D8029" t="s">
        <v>183</v>
      </c>
      <c r="E8029">
        <v>0.34320000000000001</v>
      </c>
      <c r="F8029" t="s">
        <v>1161</v>
      </c>
      <c r="G8029" s="784" t="s">
        <v>4431</v>
      </c>
      <c r="H8029" s="784" t="s">
        <v>4431</v>
      </c>
      <c r="I8029" s="784" t="s">
        <v>6086</v>
      </c>
    </row>
    <row r="8030" spans="1:9" hidden="1">
      <c r="A8030" t="str">
        <f>Table_wabobpsvr_AzureCalc_AzureCalcRateCard[[#This Row],[ServiceName]]&amp;Table_wabobpsvr_AzureCalc_AzureCalcRateCard[[#This Row],[Price_Level]]&amp;Table_wabobpsvr_AzureCalc_AzureCalcRateCard[[#This Row],[Region]]</f>
        <v>Standard_D12 VM (Non-Windows)MOSP2</v>
      </c>
      <c r="B8030">
        <v>2</v>
      </c>
      <c r="C8030" t="s">
        <v>701</v>
      </c>
      <c r="D8030" t="s">
        <v>627</v>
      </c>
      <c r="E8030">
        <v>0.35</v>
      </c>
      <c r="F8030" t="s">
        <v>1161</v>
      </c>
      <c r="G8030" s="784" t="s">
        <v>4431</v>
      </c>
      <c r="H8030" s="784" t="s">
        <v>4431</v>
      </c>
      <c r="I8030" s="784" t="s">
        <v>5639</v>
      </c>
    </row>
    <row r="8031" spans="1:9" hidden="1">
      <c r="A8031" t="str">
        <f>Table_wabobpsvr_AzureCalc_AzureCalcRateCard[[#This Row],[ServiceName]]&amp;Table_wabobpsvr_AzureCalc_AzureCalcRateCard[[#This Row],[Price_Level]]&amp;Table_wabobpsvr_AzureCalc_AzureCalcRateCard[[#This Row],[Region]]</f>
        <v>Standard_D12 VM (Non-Windows)A2</v>
      </c>
      <c r="B8031">
        <v>2</v>
      </c>
      <c r="C8031" t="s">
        <v>701</v>
      </c>
      <c r="D8031" t="s">
        <v>181</v>
      </c>
      <c r="E8031">
        <v>0.33950000000000002</v>
      </c>
      <c r="F8031" t="s">
        <v>1161</v>
      </c>
      <c r="G8031" s="784" t="s">
        <v>4431</v>
      </c>
      <c r="H8031" s="784" t="s">
        <v>4431</v>
      </c>
      <c r="I8031" s="784" t="s">
        <v>5639</v>
      </c>
    </row>
    <row r="8032" spans="1:9" hidden="1">
      <c r="A8032" t="str">
        <f>Table_wabobpsvr_AzureCalc_AzureCalcRateCard[[#This Row],[ServiceName]]&amp;Table_wabobpsvr_AzureCalc_AzureCalcRateCard[[#This Row],[Price_Level]]&amp;Table_wabobpsvr_AzureCalc_AzureCalcRateCard[[#This Row],[Region]]</f>
        <v>Standard_D12 VM (Non-Windows)B2</v>
      </c>
      <c r="B8032">
        <v>2</v>
      </c>
      <c r="C8032" t="s">
        <v>701</v>
      </c>
      <c r="D8032" t="s">
        <v>182</v>
      </c>
      <c r="E8032">
        <v>0.32900000000000001</v>
      </c>
      <c r="F8032" t="s">
        <v>1161</v>
      </c>
      <c r="G8032" s="784" t="s">
        <v>4431</v>
      </c>
      <c r="H8032" s="784" t="s">
        <v>4431</v>
      </c>
      <c r="I8032" s="784" t="s">
        <v>5639</v>
      </c>
    </row>
    <row r="8033" spans="1:9" hidden="1">
      <c r="A8033" t="str">
        <f>Table_wabobpsvr_AzureCalc_AzureCalcRateCard[[#This Row],[ServiceName]]&amp;Table_wabobpsvr_AzureCalc_AzureCalcRateCard[[#This Row],[Price_Level]]&amp;Table_wabobpsvr_AzureCalc_AzureCalcRateCard[[#This Row],[Region]]</f>
        <v>A1 HDInsightA12</v>
      </c>
      <c r="B8033">
        <v>12</v>
      </c>
      <c r="C8033" t="s">
        <v>91</v>
      </c>
      <c r="D8033" t="s">
        <v>181</v>
      </c>
      <c r="E8033">
        <v>6.2E-2</v>
      </c>
      <c r="F8033" t="s">
        <v>3546</v>
      </c>
      <c r="G8033" s="784" t="s">
        <v>3775</v>
      </c>
      <c r="H8033" s="784" t="s">
        <v>3776</v>
      </c>
      <c r="I8033" s="784" t="s">
        <v>6087</v>
      </c>
    </row>
    <row r="8034" spans="1:9" hidden="1">
      <c r="A8034" t="str">
        <f>Table_wabobpsvr_AzureCalc_AzureCalcRateCard[[#This Row],[ServiceName]]&amp;Table_wabobpsvr_AzureCalc_AzureCalcRateCard[[#This Row],[Price_Level]]&amp;Table_wabobpsvr_AzureCalc_AzureCalcRateCard[[#This Row],[Region]]</f>
        <v>A1 HDInsightB12</v>
      </c>
      <c r="B8034">
        <v>12</v>
      </c>
      <c r="C8034" t="s">
        <v>91</v>
      </c>
      <c r="D8034" t="s">
        <v>182</v>
      </c>
      <c r="E8034">
        <v>5.9499999999999997E-2</v>
      </c>
      <c r="F8034" t="s">
        <v>3546</v>
      </c>
      <c r="G8034" s="784" t="s">
        <v>3775</v>
      </c>
      <c r="H8034" s="784" t="s">
        <v>3776</v>
      </c>
      <c r="I8034" s="784" t="s">
        <v>6087</v>
      </c>
    </row>
    <row r="8035" spans="1:9" hidden="1">
      <c r="A8035" t="str">
        <f>Table_wabobpsvr_AzureCalc_AzureCalcRateCard[[#This Row],[ServiceName]]&amp;Table_wabobpsvr_AzureCalc_AzureCalcRateCard[[#This Row],[Price_Level]]&amp;Table_wabobpsvr_AzureCalc_AzureCalcRateCard[[#This Row],[Region]]</f>
        <v>A1 HDInsightC12</v>
      </c>
      <c r="B8035">
        <v>12</v>
      </c>
      <c r="C8035" t="s">
        <v>91</v>
      </c>
      <c r="D8035" t="s">
        <v>184</v>
      </c>
      <c r="E8035">
        <v>5.6899999999999999E-2</v>
      </c>
      <c r="F8035" t="s">
        <v>3546</v>
      </c>
      <c r="G8035" s="784" t="s">
        <v>3775</v>
      </c>
      <c r="H8035" s="784" t="s">
        <v>3776</v>
      </c>
      <c r="I8035" s="784" t="s">
        <v>6087</v>
      </c>
    </row>
    <row r="8036" spans="1:9" hidden="1">
      <c r="A8036" t="str">
        <f>Table_wabobpsvr_AzureCalc_AzureCalcRateCard[[#This Row],[ServiceName]]&amp;Table_wabobpsvr_AzureCalc_AzureCalcRateCard[[#This Row],[Price_Level]]&amp;Table_wabobpsvr_AzureCalc_AzureCalcRateCard[[#This Row],[Region]]</f>
        <v>A1 HDInsightD12</v>
      </c>
      <c r="B8036">
        <v>12</v>
      </c>
      <c r="C8036" t="s">
        <v>91</v>
      </c>
      <c r="D8036" t="s">
        <v>183</v>
      </c>
      <c r="E8036">
        <v>5.4399999999999997E-2</v>
      </c>
      <c r="F8036" t="s">
        <v>3546</v>
      </c>
      <c r="G8036" s="784" t="s">
        <v>3775</v>
      </c>
      <c r="H8036" s="784" t="s">
        <v>3776</v>
      </c>
      <c r="I8036" s="784" t="s">
        <v>6087</v>
      </c>
    </row>
    <row r="8037" spans="1:9" hidden="1">
      <c r="A8037" t="str">
        <f>Table_wabobpsvr_AzureCalc_AzureCalcRateCard[[#This Row],[ServiceName]]&amp;Table_wabobpsvr_AzureCalc_AzureCalcRateCard[[#This Row],[Price_Level]]&amp;Table_wabobpsvr_AzureCalc_AzureCalcRateCard[[#This Row],[Region]]</f>
        <v>A6 HDInsightC13</v>
      </c>
      <c r="B8037">
        <v>13</v>
      </c>
      <c r="C8037" t="s">
        <v>91</v>
      </c>
      <c r="D8037" t="s">
        <v>184</v>
      </c>
      <c r="E8037">
        <v>0.58289999999999997</v>
      </c>
      <c r="F8037" t="s">
        <v>3584</v>
      </c>
      <c r="G8037" s="784" t="s">
        <v>3731</v>
      </c>
      <c r="H8037" s="784" t="s">
        <v>3732</v>
      </c>
      <c r="I8037" s="784" t="s">
        <v>5810</v>
      </c>
    </row>
    <row r="8038" spans="1:9" hidden="1">
      <c r="A8038" t="str">
        <f>Table_wabobpsvr_AzureCalc_AzureCalcRateCard[[#This Row],[ServiceName]]&amp;Table_wabobpsvr_AzureCalc_AzureCalcRateCard[[#This Row],[Price_Level]]&amp;Table_wabobpsvr_AzureCalc_AzureCalcRateCard[[#This Row],[Region]]</f>
        <v>A8 HDInsight (Non-Windows)B13</v>
      </c>
      <c r="B8038">
        <v>13</v>
      </c>
      <c r="C8038" t="s">
        <v>91</v>
      </c>
      <c r="D8038" t="s">
        <v>182</v>
      </c>
      <c r="E8038">
        <v>4.1859999999999999</v>
      </c>
      <c r="F8038" t="s">
        <v>3550</v>
      </c>
      <c r="G8038" s="784" t="s">
        <v>3723</v>
      </c>
      <c r="H8038" s="784" t="s">
        <v>3724</v>
      </c>
      <c r="I8038" s="784" t="s">
        <v>5471</v>
      </c>
    </row>
    <row r="8039" spans="1:9" hidden="1">
      <c r="A8039" t="str">
        <f>Table_wabobpsvr_AzureCalc_AzureCalcRateCard[[#This Row],[ServiceName]]&amp;Table_wabobpsvr_AzureCalc_AzureCalcRateCard[[#This Row],[Price_Level]]&amp;Table_wabobpsvr_AzureCalc_AzureCalcRateCard[[#This Row],[Region]]</f>
        <v>A9 HDInsight (Non-Windows)MOSP11</v>
      </c>
      <c r="B8039">
        <v>11</v>
      </c>
      <c r="C8039" t="s">
        <v>91</v>
      </c>
      <c r="D8039" t="s">
        <v>627</v>
      </c>
      <c r="E8039">
        <v>2.4500000000000002</v>
      </c>
      <c r="F8039" t="s">
        <v>3551</v>
      </c>
      <c r="G8039" s="784" t="s">
        <v>4431</v>
      </c>
      <c r="H8039" s="784" t="s">
        <v>4431</v>
      </c>
      <c r="I8039" s="784" t="s">
        <v>6088</v>
      </c>
    </row>
    <row r="8040" spans="1:9" hidden="1">
      <c r="A8040" t="str">
        <f>Table_wabobpsvr_AzureCalc_AzureCalcRateCard[[#This Row],[ServiceName]]&amp;Table_wabobpsvr_AzureCalc_AzureCalcRateCard[[#This Row],[Price_Level]]&amp;Table_wabobpsvr_AzureCalc_AzureCalcRateCard[[#This Row],[Region]]</f>
        <v>Premium Storage - Files (GB)A7</v>
      </c>
      <c r="B8040">
        <v>7</v>
      </c>
      <c r="C8040" t="s">
        <v>10</v>
      </c>
      <c r="D8040" t="s">
        <v>181</v>
      </c>
      <c r="E8040">
        <v>0.49509999999999998</v>
      </c>
      <c r="F8040" t="s">
        <v>4746</v>
      </c>
      <c r="G8040" s="784" t="s">
        <v>4788</v>
      </c>
      <c r="H8040" s="784" t="s">
        <v>4789</v>
      </c>
      <c r="I8040" s="784" t="s">
        <v>6089</v>
      </c>
    </row>
    <row r="8041" spans="1:9" hidden="1">
      <c r="A8041" t="str">
        <f>Table_wabobpsvr_AzureCalc_AzureCalcRateCard[[#This Row],[ServiceName]]&amp;Table_wabobpsvr_AzureCalc_AzureCalcRateCard[[#This Row],[Price_Level]]&amp;Table_wabobpsvr_AzureCalc_AzureCalcRateCard[[#This Row],[Region]]</f>
        <v>Premium Storage - Files (GB)B7</v>
      </c>
      <c r="B8041">
        <v>7</v>
      </c>
      <c r="C8041" t="s">
        <v>10</v>
      </c>
      <c r="D8041" t="s">
        <v>182</v>
      </c>
      <c r="E8041">
        <v>0.4798</v>
      </c>
      <c r="F8041" t="s">
        <v>4746</v>
      </c>
      <c r="G8041" s="784" t="s">
        <v>4788</v>
      </c>
      <c r="H8041" s="784" t="s">
        <v>4789</v>
      </c>
      <c r="I8041" s="784" t="s">
        <v>6089</v>
      </c>
    </row>
    <row r="8042" spans="1:9" hidden="1">
      <c r="A8042" t="str">
        <f>Table_wabobpsvr_AzureCalc_AzureCalcRateCard[[#This Row],[ServiceName]]&amp;Table_wabobpsvr_AzureCalc_AzureCalcRateCard[[#This Row],[Price_Level]]&amp;Table_wabobpsvr_AzureCalc_AzureCalcRateCard[[#This Row],[Region]]</f>
        <v>Premium Storage - Files (GB)C7</v>
      </c>
      <c r="B8042">
        <v>7</v>
      </c>
      <c r="C8042" t="s">
        <v>10</v>
      </c>
      <c r="D8042" t="s">
        <v>184</v>
      </c>
      <c r="E8042">
        <v>0.46450000000000002</v>
      </c>
      <c r="F8042" t="s">
        <v>4746</v>
      </c>
      <c r="G8042" s="784" t="s">
        <v>4788</v>
      </c>
      <c r="H8042" s="784" t="s">
        <v>4789</v>
      </c>
      <c r="I8042" s="784" t="s">
        <v>6089</v>
      </c>
    </row>
    <row r="8043" spans="1:9" hidden="1">
      <c r="A8043" t="str">
        <f>Table_wabobpsvr_AzureCalc_AzureCalcRateCard[[#This Row],[ServiceName]]&amp;Table_wabobpsvr_AzureCalc_AzureCalcRateCard[[#This Row],[Price_Level]]&amp;Table_wabobpsvr_AzureCalc_AzureCalcRateCard[[#This Row],[Region]]</f>
        <v>Premium Storage - Files (GB)D7</v>
      </c>
      <c r="B8043">
        <v>7</v>
      </c>
      <c r="C8043" t="s">
        <v>10</v>
      </c>
      <c r="D8043" t="s">
        <v>183</v>
      </c>
      <c r="E8043">
        <v>0.44919999999999999</v>
      </c>
      <c r="F8043" t="s">
        <v>4746</v>
      </c>
      <c r="G8043" s="784" t="s">
        <v>4788</v>
      </c>
      <c r="H8043" s="784" t="s">
        <v>4789</v>
      </c>
      <c r="I8043" s="784" t="s">
        <v>6089</v>
      </c>
    </row>
    <row r="8044" spans="1:9" hidden="1">
      <c r="A8044" t="str">
        <f>Table_wabobpsvr_AzureCalc_AzureCalcRateCard[[#This Row],[ServiceName]]&amp;Table_wabobpsvr_AzureCalc_AzureCalcRateCard[[#This Row],[Price_Level]]&amp;Table_wabobpsvr_AzureCalc_AzureCalcRateCard[[#This Row],[Region]]</f>
        <v>A0 Cloud ServicesMOSP14</v>
      </c>
      <c r="B8044">
        <v>14</v>
      </c>
      <c r="C8044" t="s">
        <v>701</v>
      </c>
      <c r="D8044" t="s">
        <v>627</v>
      </c>
      <c r="E8044">
        <v>999999</v>
      </c>
      <c r="F8044" t="s">
        <v>720</v>
      </c>
      <c r="G8044" s="784" t="s">
        <v>4431</v>
      </c>
      <c r="H8044" s="784" t="s">
        <v>4431</v>
      </c>
      <c r="I8044" s="784" t="s">
        <v>5177</v>
      </c>
    </row>
    <row r="8045" spans="1:9" hidden="1">
      <c r="A8045" t="str">
        <f>Table_wabobpsvr_AzureCalc_AzureCalcRateCard[[#This Row],[ServiceName]]&amp;Table_wabobpsvr_AzureCalc_AzureCalcRateCard[[#This Row],[Price_Level]]&amp;Table_wabobpsvr_AzureCalc_AzureCalcRateCard[[#This Row],[Region]]</f>
        <v>A0 Cloud ServicesA14</v>
      </c>
      <c r="B8045">
        <v>14</v>
      </c>
      <c r="C8045" t="s">
        <v>701</v>
      </c>
      <c r="D8045" t="s">
        <v>181</v>
      </c>
      <c r="E8045">
        <v>1.746E-2</v>
      </c>
      <c r="F8045" t="s">
        <v>720</v>
      </c>
      <c r="G8045" s="784" t="s">
        <v>2721</v>
      </c>
      <c r="H8045" s="784" t="s">
        <v>2722</v>
      </c>
      <c r="I8045" s="784" t="s">
        <v>5177</v>
      </c>
    </row>
    <row r="8046" spans="1:9" hidden="1">
      <c r="A8046" t="str">
        <f>Table_wabobpsvr_AzureCalc_AzureCalcRateCard[[#This Row],[ServiceName]]&amp;Table_wabobpsvr_AzureCalc_AzureCalcRateCard[[#This Row],[Price_Level]]&amp;Table_wabobpsvr_AzureCalc_AzureCalcRateCard[[#This Row],[Region]]</f>
        <v>ExpressRoute (IXP) 10 Gbps ConnectionsC14</v>
      </c>
      <c r="B8046">
        <v>14</v>
      </c>
      <c r="C8046" t="s">
        <v>594</v>
      </c>
      <c r="D8046" t="s">
        <v>184</v>
      </c>
      <c r="E8046">
        <v>999999</v>
      </c>
      <c r="F8046" t="s">
        <v>821</v>
      </c>
      <c r="G8046" s="784" t="s">
        <v>2487</v>
      </c>
      <c r="H8046" s="784" t="s">
        <v>2488</v>
      </c>
      <c r="I8046" s="784" t="s">
        <v>6090</v>
      </c>
    </row>
    <row r="8047" spans="1:9" hidden="1">
      <c r="A8047" t="str">
        <f>Table_wabobpsvr_AzureCalc_AzureCalcRateCard[[#This Row],[ServiceName]]&amp;Table_wabobpsvr_AzureCalc_AzureCalcRateCard[[#This Row],[Price_Level]]&amp;Table_wabobpsvr_AzureCalc_AzureCalcRateCard[[#This Row],[Region]]</f>
        <v>ExpressRoute (IXP) 10 Gbps ConnectionsD14</v>
      </c>
      <c r="B8047">
        <v>14</v>
      </c>
      <c r="C8047" t="s">
        <v>594</v>
      </c>
      <c r="D8047" t="s">
        <v>183</v>
      </c>
      <c r="E8047">
        <v>999999</v>
      </c>
      <c r="F8047" t="s">
        <v>821</v>
      </c>
      <c r="G8047" s="784" t="s">
        <v>2487</v>
      </c>
      <c r="H8047" s="784" t="s">
        <v>2488</v>
      </c>
      <c r="I8047" s="784" t="s">
        <v>6090</v>
      </c>
    </row>
    <row r="8048" spans="1:9" hidden="1">
      <c r="A8048" t="str">
        <f>Table_wabobpsvr_AzureCalc_AzureCalcRateCard[[#This Row],[ServiceName]]&amp;Table_wabobpsvr_AzureCalc_AzureCalcRateCard[[#This Row],[Price_Level]]&amp;Table_wabobpsvr_AzureCalc_AzureCalcRateCard[[#This Row],[Region]]</f>
        <v>ExpressRoute (IXP) 200 Mbps ConnectionsMOSP14</v>
      </c>
      <c r="B8048">
        <v>14</v>
      </c>
      <c r="C8048" t="s">
        <v>594</v>
      </c>
      <c r="D8048" t="s">
        <v>627</v>
      </c>
      <c r="E8048">
        <v>999999</v>
      </c>
      <c r="F8048" t="s">
        <v>822</v>
      </c>
      <c r="G8048" s="784" t="s">
        <v>4431</v>
      </c>
      <c r="H8048" s="784" t="s">
        <v>4431</v>
      </c>
      <c r="I8048" s="784" t="s">
        <v>6091</v>
      </c>
    </row>
    <row r="8049" spans="1:9" hidden="1">
      <c r="A8049" t="str">
        <f>Table_wabobpsvr_AzureCalc_AzureCalcRateCard[[#This Row],[ServiceName]]&amp;Table_wabobpsvr_AzureCalc_AzureCalcRateCard[[#This Row],[Price_Level]]&amp;Table_wabobpsvr_AzureCalc_AzureCalcRateCard[[#This Row],[Region]]</f>
        <v>ExpressRoute (IXP) 200 Mbps ConnectionsA14</v>
      </c>
      <c r="B8049">
        <v>14</v>
      </c>
      <c r="C8049" t="s">
        <v>594</v>
      </c>
      <c r="D8049" t="s">
        <v>181</v>
      </c>
      <c r="E8049">
        <v>999999</v>
      </c>
      <c r="F8049" t="s">
        <v>822</v>
      </c>
      <c r="G8049" s="784" t="s">
        <v>2929</v>
      </c>
      <c r="H8049" s="784" t="s">
        <v>2930</v>
      </c>
      <c r="I8049" s="784" t="s">
        <v>6091</v>
      </c>
    </row>
    <row r="8050" spans="1:9" hidden="1">
      <c r="A8050" t="str">
        <f>Table_wabobpsvr_AzureCalc_AzureCalcRateCard[[#This Row],[ServiceName]]&amp;Table_wabobpsvr_AzureCalc_AzureCalcRateCard[[#This Row],[Price_Level]]&amp;Table_wabobpsvr_AzureCalc_AzureCalcRateCard[[#This Row],[Region]]</f>
        <v>ExpressRoute (IXP) 200 Mbps ConnectionsB14</v>
      </c>
      <c r="B8050">
        <v>14</v>
      </c>
      <c r="C8050" t="s">
        <v>594</v>
      </c>
      <c r="D8050" t="s">
        <v>182</v>
      </c>
      <c r="E8050">
        <v>999999</v>
      </c>
      <c r="F8050" t="s">
        <v>822</v>
      </c>
      <c r="G8050" s="784" t="s">
        <v>2929</v>
      </c>
      <c r="H8050" s="784" t="s">
        <v>2930</v>
      </c>
      <c r="I8050" s="784" t="s">
        <v>6091</v>
      </c>
    </row>
    <row r="8051" spans="1:9" hidden="1">
      <c r="A8051" t="str">
        <f>Table_wabobpsvr_AzureCalc_AzureCalcRateCard[[#This Row],[ServiceName]]&amp;Table_wabobpsvr_AzureCalc_AzureCalcRateCard[[#This Row],[Price_Level]]&amp;Table_wabobpsvr_AzureCalc_AzureCalcRateCard[[#This Row],[Region]]</f>
        <v>ExpressRoute (IXP) 200 Mbps ConnectionsC14</v>
      </c>
      <c r="B8051">
        <v>14</v>
      </c>
      <c r="C8051" t="s">
        <v>594</v>
      </c>
      <c r="D8051" t="s">
        <v>184</v>
      </c>
      <c r="E8051">
        <v>999999</v>
      </c>
      <c r="F8051" t="s">
        <v>822</v>
      </c>
      <c r="G8051" s="784" t="s">
        <v>2929</v>
      </c>
      <c r="H8051" s="784" t="s">
        <v>2930</v>
      </c>
      <c r="I8051" s="784" t="s">
        <v>6091</v>
      </c>
    </row>
    <row r="8052" spans="1:9" hidden="1">
      <c r="A8052" t="str">
        <f>Table_wabobpsvr_AzureCalc_AzureCalcRateCard[[#This Row],[ServiceName]]&amp;Table_wabobpsvr_AzureCalc_AzureCalcRateCard[[#This Row],[Price_Level]]&amp;Table_wabobpsvr_AzureCalc_AzureCalcRateCard[[#This Row],[Region]]</f>
        <v>ExpressRoute (IXP) 200 Mbps ConnectionsD14</v>
      </c>
      <c r="B8052">
        <v>14</v>
      </c>
      <c r="C8052" t="s">
        <v>594</v>
      </c>
      <c r="D8052" t="s">
        <v>183</v>
      </c>
      <c r="E8052">
        <v>999999</v>
      </c>
      <c r="F8052" t="s">
        <v>822</v>
      </c>
      <c r="G8052" s="784" t="s">
        <v>2929</v>
      </c>
      <c r="H8052" s="784" t="s">
        <v>2930</v>
      </c>
      <c r="I8052" s="784" t="s">
        <v>6091</v>
      </c>
    </row>
    <row r="8053" spans="1:9" hidden="1">
      <c r="A8053" t="str">
        <f>Table_wabobpsvr_AzureCalc_AzureCalcRateCard[[#This Row],[ServiceName]]&amp;Table_wabobpsvr_AzureCalc_AzureCalcRateCard[[#This Row],[Price_Level]]&amp;Table_wabobpsvr_AzureCalc_AzureCalcRateCard[[#This Row],[Region]]</f>
        <v>ExpressRoute (IXP) 500 Mbps ConnectionsMOSP14</v>
      </c>
      <c r="B8053">
        <v>14</v>
      </c>
      <c r="C8053" t="s">
        <v>594</v>
      </c>
      <c r="D8053" t="s">
        <v>627</v>
      </c>
      <c r="E8053">
        <v>999999</v>
      </c>
      <c r="F8053" t="s">
        <v>847</v>
      </c>
      <c r="G8053" s="784" t="s">
        <v>4431</v>
      </c>
      <c r="H8053" s="784" t="s">
        <v>4431</v>
      </c>
      <c r="I8053" s="784" t="s">
        <v>5175</v>
      </c>
    </row>
    <row r="8054" spans="1:9" hidden="1">
      <c r="A8054" t="str">
        <f>Table_wabobpsvr_AzureCalc_AzureCalcRateCard[[#This Row],[ServiceName]]&amp;Table_wabobpsvr_AzureCalc_AzureCalcRateCard[[#This Row],[Price_Level]]&amp;Table_wabobpsvr_AzureCalc_AzureCalcRateCard[[#This Row],[Region]]</f>
        <v>A0 Cloud ServicesB14</v>
      </c>
      <c r="B8054">
        <v>14</v>
      </c>
      <c r="C8054" t="s">
        <v>701</v>
      </c>
      <c r="D8054" t="s">
        <v>182</v>
      </c>
      <c r="E8054">
        <v>1.6920000000000001E-2</v>
      </c>
      <c r="F8054" t="s">
        <v>720</v>
      </c>
      <c r="G8054" s="784" t="s">
        <v>2721</v>
      </c>
      <c r="H8054" s="784" t="s">
        <v>2722</v>
      </c>
      <c r="I8054" s="784" t="s">
        <v>5177</v>
      </c>
    </row>
    <row r="8055" spans="1:9" hidden="1">
      <c r="A8055" t="str">
        <f>Table_wabobpsvr_AzureCalc_AzureCalcRateCard[[#This Row],[ServiceName]]&amp;Table_wabobpsvr_AzureCalc_AzureCalcRateCard[[#This Row],[Price_Level]]&amp;Table_wabobpsvr_AzureCalc_AzureCalcRateCard[[#This Row],[Region]]</f>
        <v>ExpressRoute (IXP) 500 Mbps ConnectionsA14</v>
      </c>
      <c r="B8055">
        <v>14</v>
      </c>
      <c r="C8055" t="s">
        <v>594</v>
      </c>
      <c r="D8055" t="s">
        <v>181</v>
      </c>
      <c r="E8055">
        <v>999999</v>
      </c>
      <c r="F8055" t="s">
        <v>847</v>
      </c>
      <c r="G8055" s="784" t="s">
        <v>2717</v>
      </c>
      <c r="H8055" s="784" t="s">
        <v>2718</v>
      </c>
      <c r="I8055" s="784" t="s">
        <v>5175</v>
      </c>
    </row>
    <row r="8056" spans="1:9" hidden="1">
      <c r="A8056" t="str">
        <f>Table_wabobpsvr_AzureCalc_AzureCalcRateCard[[#This Row],[ServiceName]]&amp;Table_wabobpsvr_AzureCalc_AzureCalcRateCard[[#This Row],[Price_Level]]&amp;Table_wabobpsvr_AzureCalc_AzureCalcRateCard[[#This Row],[Region]]</f>
        <v>ExpressRoute (IXP) 500 Mbps ConnectionsB14</v>
      </c>
      <c r="B8056">
        <v>14</v>
      </c>
      <c r="C8056" t="s">
        <v>594</v>
      </c>
      <c r="D8056" t="s">
        <v>182</v>
      </c>
      <c r="E8056">
        <v>999999</v>
      </c>
      <c r="F8056" t="s">
        <v>847</v>
      </c>
      <c r="G8056" s="784" t="s">
        <v>2717</v>
      </c>
      <c r="H8056" s="784" t="s">
        <v>2718</v>
      </c>
      <c r="I8056" s="784" t="s">
        <v>5175</v>
      </c>
    </row>
    <row r="8057" spans="1:9" hidden="1">
      <c r="A8057" t="str">
        <f>Table_wabobpsvr_AzureCalc_AzureCalcRateCard[[#This Row],[ServiceName]]&amp;Table_wabobpsvr_AzureCalc_AzureCalcRateCard[[#This Row],[Price_Level]]&amp;Table_wabobpsvr_AzureCalc_AzureCalcRateCard[[#This Row],[Region]]</f>
        <v>ExpressRoute (IXP) 500 Mbps ConnectionsC14</v>
      </c>
      <c r="B8057">
        <v>14</v>
      </c>
      <c r="C8057" t="s">
        <v>594</v>
      </c>
      <c r="D8057" t="s">
        <v>184</v>
      </c>
      <c r="E8057">
        <v>999999</v>
      </c>
      <c r="F8057" t="s">
        <v>847</v>
      </c>
      <c r="G8057" s="784" t="s">
        <v>2717</v>
      </c>
      <c r="H8057" s="784" t="s">
        <v>2718</v>
      </c>
      <c r="I8057" s="784" t="s">
        <v>5175</v>
      </c>
    </row>
    <row r="8058" spans="1:9" hidden="1">
      <c r="A8058" t="str">
        <f>Table_wabobpsvr_AzureCalc_AzureCalcRateCard[[#This Row],[ServiceName]]&amp;Table_wabobpsvr_AzureCalc_AzureCalcRateCard[[#This Row],[Price_Level]]&amp;Table_wabobpsvr_AzureCalc_AzureCalcRateCard[[#This Row],[Region]]</f>
        <v>Basic_D11 VM (Non-Windows)C1</v>
      </c>
      <c r="B8058">
        <v>1</v>
      </c>
      <c r="C8058" t="s">
        <v>701</v>
      </c>
      <c r="D8058" t="s">
        <v>184</v>
      </c>
      <c r="E8058">
        <v>0.15925</v>
      </c>
      <c r="F8058" t="s">
        <v>1136</v>
      </c>
      <c r="G8058" s="784" t="s">
        <v>4431</v>
      </c>
      <c r="H8058" s="784" t="s">
        <v>4431</v>
      </c>
      <c r="I8058" s="784" t="s">
        <v>5005</v>
      </c>
    </row>
    <row r="8059" spans="1:9" hidden="1">
      <c r="A8059" t="str">
        <f>Table_wabobpsvr_AzureCalc_AzureCalcRateCard[[#This Row],[ServiceName]]&amp;Table_wabobpsvr_AzureCalc_AzureCalcRateCard[[#This Row],[Price_Level]]&amp;Table_wabobpsvr_AzureCalc_AzureCalcRateCard[[#This Row],[Region]]</f>
        <v>Basic_D11 VM (Non-Windows)D1</v>
      </c>
      <c r="B8059">
        <v>1</v>
      </c>
      <c r="C8059" t="s">
        <v>701</v>
      </c>
      <c r="D8059" t="s">
        <v>183</v>
      </c>
      <c r="E8059">
        <v>0.154</v>
      </c>
      <c r="F8059" t="s">
        <v>1136</v>
      </c>
      <c r="G8059" s="784" t="s">
        <v>4431</v>
      </c>
      <c r="H8059" s="784" t="s">
        <v>4431</v>
      </c>
      <c r="I8059" s="784" t="s">
        <v>5005</v>
      </c>
    </row>
    <row r="8060" spans="1:9" hidden="1">
      <c r="A8060" t="str">
        <f>Table_wabobpsvr_AzureCalc_AzureCalcRateCard[[#This Row],[ServiceName]]&amp;Table_wabobpsvr_AzureCalc_AzureCalcRateCard[[#This Row],[Price_Level]]&amp;Table_wabobpsvr_AzureCalc_AzureCalcRateCard[[#This Row],[Region]]</f>
        <v>Basic_D11 VM (Non-Windows)MOSP4</v>
      </c>
      <c r="B8060">
        <v>4</v>
      </c>
      <c r="C8060" t="s">
        <v>701</v>
      </c>
      <c r="D8060" t="s">
        <v>627</v>
      </c>
      <c r="E8060">
        <v>0.19500000000000001</v>
      </c>
      <c r="F8060" t="s">
        <v>1136</v>
      </c>
      <c r="G8060" s="784" t="s">
        <v>4431</v>
      </c>
      <c r="H8060" s="784" t="s">
        <v>4431</v>
      </c>
      <c r="I8060" s="784" t="s">
        <v>5135</v>
      </c>
    </row>
    <row r="8061" spans="1:9" hidden="1">
      <c r="A8061" t="str">
        <f>Table_wabobpsvr_AzureCalc_AzureCalcRateCard[[#This Row],[ServiceName]]&amp;Table_wabobpsvr_AzureCalc_AzureCalcRateCard[[#This Row],[Price_Level]]&amp;Table_wabobpsvr_AzureCalc_AzureCalcRateCard[[#This Row],[Region]]</f>
        <v>Basic_D11 VM (Non-Windows)A4</v>
      </c>
      <c r="B8061">
        <v>4</v>
      </c>
      <c r="C8061" t="s">
        <v>701</v>
      </c>
      <c r="D8061" t="s">
        <v>181</v>
      </c>
      <c r="E8061">
        <v>0.18915000000000001</v>
      </c>
      <c r="F8061" t="s">
        <v>1136</v>
      </c>
      <c r="G8061" s="784" t="s">
        <v>4431</v>
      </c>
      <c r="H8061" s="784" t="s">
        <v>4431</v>
      </c>
      <c r="I8061" s="784" t="s">
        <v>5135</v>
      </c>
    </row>
    <row r="8062" spans="1:9" hidden="1">
      <c r="A8062" t="str">
        <f>Table_wabobpsvr_AzureCalc_AzureCalcRateCard[[#This Row],[ServiceName]]&amp;Table_wabobpsvr_AzureCalc_AzureCalcRateCard[[#This Row],[Price_Level]]&amp;Table_wabobpsvr_AzureCalc_AzureCalcRateCard[[#This Row],[Region]]</f>
        <v>Basic_D11 VM (Non-Windows)B4</v>
      </c>
      <c r="B8062">
        <v>4</v>
      </c>
      <c r="C8062" t="s">
        <v>701</v>
      </c>
      <c r="D8062" t="s">
        <v>182</v>
      </c>
      <c r="E8062">
        <v>0.18329999999999999</v>
      </c>
      <c r="F8062" t="s">
        <v>1136</v>
      </c>
      <c r="G8062" s="784" t="s">
        <v>4431</v>
      </c>
      <c r="H8062" s="784" t="s">
        <v>4431</v>
      </c>
      <c r="I8062" s="784" t="s">
        <v>5135</v>
      </c>
    </row>
    <row r="8063" spans="1:9" hidden="1">
      <c r="A8063" t="str">
        <f>Table_wabobpsvr_AzureCalc_AzureCalcRateCard[[#This Row],[ServiceName]]&amp;Table_wabobpsvr_AzureCalc_AzureCalcRateCard[[#This Row],[Price_Level]]&amp;Table_wabobpsvr_AzureCalc_AzureCalcRateCard[[#This Row],[Region]]</f>
        <v>Basic_D11 VM (Non-Windows)C4</v>
      </c>
      <c r="B8063">
        <v>4</v>
      </c>
      <c r="C8063" t="s">
        <v>701</v>
      </c>
      <c r="D8063" t="s">
        <v>184</v>
      </c>
      <c r="E8063">
        <v>0.17745</v>
      </c>
      <c r="F8063" t="s">
        <v>1136</v>
      </c>
      <c r="G8063" s="784" t="s">
        <v>4431</v>
      </c>
      <c r="H8063" s="784" t="s">
        <v>4431</v>
      </c>
      <c r="I8063" s="784" t="s">
        <v>5135</v>
      </c>
    </row>
    <row r="8064" spans="1:9" hidden="1">
      <c r="A8064" t="str">
        <f>Table_wabobpsvr_AzureCalc_AzureCalcRateCard[[#This Row],[ServiceName]]&amp;Table_wabobpsvr_AzureCalc_AzureCalcRateCard[[#This Row],[Price_Level]]&amp;Table_wabobpsvr_AzureCalc_AzureCalcRateCard[[#This Row],[Region]]</f>
        <v>Basic_D11 VM (Windows)A5</v>
      </c>
      <c r="B8064">
        <v>5</v>
      </c>
      <c r="C8064" t="s">
        <v>701</v>
      </c>
      <c r="D8064" t="s">
        <v>181</v>
      </c>
      <c r="E8064">
        <v>0.3201</v>
      </c>
      <c r="F8064" t="s">
        <v>1137</v>
      </c>
      <c r="G8064" s="784" t="s">
        <v>4431</v>
      </c>
      <c r="H8064" s="784" t="s">
        <v>4431</v>
      </c>
      <c r="I8064" s="784" t="s">
        <v>5045</v>
      </c>
    </row>
    <row r="8065" spans="1:9" hidden="1">
      <c r="A8065" t="str">
        <f>Table_wabobpsvr_AzureCalc_AzureCalcRateCard[[#This Row],[ServiceName]]&amp;Table_wabobpsvr_AzureCalc_AzureCalcRateCard[[#This Row],[Price_Level]]&amp;Table_wabobpsvr_AzureCalc_AzureCalcRateCard[[#This Row],[Region]]</f>
        <v>Basic_D11 VM (Windows)B5</v>
      </c>
      <c r="B8065">
        <v>5</v>
      </c>
      <c r="C8065" t="s">
        <v>701</v>
      </c>
      <c r="D8065" t="s">
        <v>182</v>
      </c>
      <c r="E8065">
        <v>0.31019999999999998</v>
      </c>
      <c r="F8065" t="s">
        <v>1137</v>
      </c>
      <c r="G8065" s="784" t="s">
        <v>4431</v>
      </c>
      <c r="H8065" s="784" t="s">
        <v>4431</v>
      </c>
      <c r="I8065" s="784" t="s">
        <v>5045</v>
      </c>
    </row>
    <row r="8066" spans="1:9" hidden="1">
      <c r="A8066" t="str">
        <f>Table_wabobpsvr_AzureCalc_AzureCalcRateCard[[#This Row],[ServiceName]]&amp;Table_wabobpsvr_AzureCalc_AzureCalcRateCard[[#This Row],[Price_Level]]&amp;Table_wabobpsvr_AzureCalc_AzureCalcRateCard[[#This Row],[Region]]</f>
        <v>Basic_D11 VM (Windows)C5</v>
      </c>
      <c r="B8066">
        <v>5</v>
      </c>
      <c r="C8066" t="s">
        <v>701</v>
      </c>
      <c r="D8066" t="s">
        <v>184</v>
      </c>
      <c r="E8066">
        <v>0.30030000000000001</v>
      </c>
      <c r="F8066" t="s">
        <v>1137</v>
      </c>
      <c r="G8066" s="784" t="s">
        <v>4431</v>
      </c>
      <c r="H8066" s="784" t="s">
        <v>4431</v>
      </c>
      <c r="I8066" s="784" t="s">
        <v>5045</v>
      </c>
    </row>
    <row r="8067" spans="1:9" hidden="1">
      <c r="A8067" t="str">
        <f>Table_wabobpsvr_AzureCalc_AzureCalcRateCard[[#This Row],[ServiceName]]&amp;Table_wabobpsvr_AzureCalc_AzureCalcRateCard[[#This Row],[Price_Level]]&amp;Table_wabobpsvr_AzureCalc_AzureCalcRateCard[[#This Row],[Region]]</f>
        <v>Basic_D11 VM (Windows)D5</v>
      </c>
      <c r="B8067">
        <v>5</v>
      </c>
      <c r="C8067" t="s">
        <v>701</v>
      </c>
      <c r="D8067" t="s">
        <v>183</v>
      </c>
      <c r="E8067">
        <v>0.29039999999999999</v>
      </c>
      <c r="F8067" t="s">
        <v>1137</v>
      </c>
      <c r="G8067" s="784" t="s">
        <v>4431</v>
      </c>
      <c r="H8067" s="784" t="s">
        <v>4431</v>
      </c>
      <c r="I8067" s="784" t="s">
        <v>5045</v>
      </c>
    </row>
    <row r="8068" spans="1:9" hidden="1">
      <c r="A8068" s="784" t="str">
        <f>Table_wabobpsvr_AzureCalc_AzureCalcRateCard[[#This Row],[ServiceName]]&amp;Table_wabobpsvr_AzureCalc_AzureCalcRateCard[[#This Row],[Price_Level]]&amp;Table_wabobpsvr_AzureCalc_AzureCalcRateCard[[#This Row],[Region]]</f>
        <v>Basic_D11 VM (Windows)MOSP1</v>
      </c>
      <c r="B8068" s="784">
        <v>1</v>
      </c>
      <c r="C8068" s="784" t="s">
        <v>701</v>
      </c>
      <c r="D8068" s="784" t="s">
        <v>627</v>
      </c>
      <c r="E8068" s="784">
        <v>0.3</v>
      </c>
      <c r="F8068" s="784" t="s">
        <v>1137</v>
      </c>
      <c r="G8068" s="784" t="s">
        <v>4431</v>
      </c>
      <c r="H8068" s="784" t="s">
        <v>4431</v>
      </c>
      <c r="I8068" s="784" t="s">
        <v>6092</v>
      </c>
    </row>
    <row r="8069" spans="1:9" hidden="1">
      <c r="A8069" t="str">
        <f>Table_wabobpsvr_AzureCalc_AzureCalcRateCard[[#This Row],[ServiceName]]&amp;Table_wabobpsvr_AzureCalc_AzureCalcRateCard[[#This Row],[Price_Level]]&amp;Table_wabobpsvr_AzureCalc_AzureCalcRateCard[[#This Row],[Region]]</f>
        <v>Basic_D11 VM (Windows)A1</v>
      </c>
      <c r="B8069">
        <v>1</v>
      </c>
      <c r="C8069" t="s">
        <v>701</v>
      </c>
      <c r="D8069" t="s">
        <v>181</v>
      </c>
      <c r="E8069">
        <v>0.29099999999999998</v>
      </c>
      <c r="F8069" t="s">
        <v>1137</v>
      </c>
      <c r="G8069" s="784" t="s">
        <v>4431</v>
      </c>
      <c r="H8069" s="784" t="s">
        <v>4431</v>
      </c>
      <c r="I8069" s="784" t="s">
        <v>6092</v>
      </c>
    </row>
    <row r="8070" spans="1:9" hidden="1">
      <c r="A8070" t="str">
        <f>Table_wabobpsvr_AzureCalc_AzureCalcRateCard[[#This Row],[ServiceName]]&amp;Table_wabobpsvr_AzureCalc_AzureCalcRateCard[[#This Row],[Price_Level]]&amp;Table_wabobpsvr_AzureCalc_AzureCalcRateCard[[#This Row],[Region]]</f>
        <v>Basic_D11 VM (Windows)B1</v>
      </c>
      <c r="B8070">
        <v>1</v>
      </c>
      <c r="C8070" t="s">
        <v>701</v>
      </c>
      <c r="D8070" t="s">
        <v>182</v>
      </c>
      <c r="E8070">
        <v>0.28199999999999997</v>
      </c>
      <c r="F8070" t="s">
        <v>1137</v>
      </c>
      <c r="G8070" s="784" t="s">
        <v>4431</v>
      </c>
      <c r="H8070" s="784" t="s">
        <v>4431</v>
      </c>
      <c r="I8070" s="784" t="s">
        <v>6092</v>
      </c>
    </row>
    <row r="8071" spans="1:9" hidden="1">
      <c r="A8071" t="str">
        <f>Table_wabobpsvr_AzureCalc_AzureCalcRateCard[[#This Row],[ServiceName]]&amp;Table_wabobpsvr_AzureCalc_AzureCalcRateCard[[#This Row],[Price_Level]]&amp;Table_wabobpsvr_AzureCalc_AzureCalcRateCard[[#This Row],[Region]]</f>
        <v>Basic_D11 VM (Windows)C1</v>
      </c>
      <c r="B8071">
        <v>1</v>
      </c>
      <c r="C8071" t="s">
        <v>701</v>
      </c>
      <c r="D8071" t="s">
        <v>184</v>
      </c>
      <c r="E8071">
        <v>0.27300000000000002</v>
      </c>
      <c r="F8071" t="s">
        <v>1137</v>
      </c>
      <c r="G8071" s="784" t="s">
        <v>4431</v>
      </c>
      <c r="H8071" s="784" t="s">
        <v>4431</v>
      </c>
      <c r="I8071" s="784" t="s">
        <v>6092</v>
      </c>
    </row>
    <row r="8072" spans="1:9" hidden="1">
      <c r="A8072" t="str">
        <f>Table_wabobpsvr_AzureCalc_AzureCalcRateCard[[#This Row],[ServiceName]]&amp;Table_wabobpsvr_AzureCalc_AzureCalcRateCard[[#This Row],[Price_Level]]&amp;Table_wabobpsvr_AzureCalc_AzureCalcRateCard[[#This Row],[Region]]</f>
        <v>Basic_D11 VM (Windows)D1</v>
      </c>
      <c r="B8072">
        <v>1</v>
      </c>
      <c r="C8072" t="s">
        <v>701</v>
      </c>
      <c r="D8072" t="s">
        <v>183</v>
      </c>
      <c r="E8072">
        <v>0.26400000000000001</v>
      </c>
      <c r="F8072" t="s">
        <v>1137</v>
      </c>
      <c r="G8072" s="784" t="s">
        <v>4431</v>
      </c>
      <c r="H8072" s="784" t="s">
        <v>4431</v>
      </c>
      <c r="I8072" s="784" t="s">
        <v>6092</v>
      </c>
    </row>
    <row r="8073" spans="1:9" hidden="1">
      <c r="A8073" t="str">
        <f>Table_wabobpsvr_AzureCalc_AzureCalcRateCard[[#This Row],[ServiceName]]&amp;Table_wabobpsvr_AzureCalc_AzureCalcRateCard[[#This Row],[Price_Level]]&amp;Table_wabobpsvr_AzureCalc_AzureCalcRateCard[[#This Row],[Region]]</f>
        <v>Basic_D12 VM (Non-Windows)B2</v>
      </c>
      <c r="B8073">
        <v>2</v>
      </c>
      <c r="C8073" t="s">
        <v>701</v>
      </c>
      <c r="D8073" t="s">
        <v>182</v>
      </c>
      <c r="E8073">
        <v>0.32900000000000001</v>
      </c>
      <c r="F8073" t="s">
        <v>1138</v>
      </c>
      <c r="G8073" s="784" t="s">
        <v>4431</v>
      </c>
      <c r="H8073" s="784" t="s">
        <v>4431</v>
      </c>
      <c r="I8073" s="784" t="s">
        <v>6093</v>
      </c>
    </row>
    <row r="8074" spans="1:9" hidden="1">
      <c r="A8074" t="str">
        <f>Table_wabobpsvr_AzureCalc_AzureCalcRateCard[[#This Row],[ServiceName]]&amp;Table_wabobpsvr_AzureCalc_AzureCalcRateCard[[#This Row],[Price_Level]]&amp;Table_wabobpsvr_AzureCalc_AzureCalcRateCard[[#This Row],[Region]]</f>
        <v>Basic_D12 VM (Non-Windows)C2</v>
      </c>
      <c r="B8074">
        <v>2</v>
      </c>
      <c r="C8074" t="s">
        <v>701</v>
      </c>
      <c r="D8074" t="s">
        <v>184</v>
      </c>
      <c r="E8074">
        <v>0.31850000000000001</v>
      </c>
      <c r="F8074" t="s">
        <v>1138</v>
      </c>
      <c r="G8074" s="784" t="s">
        <v>4431</v>
      </c>
      <c r="H8074" s="784" t="s">
        <v>4431</v>
      </c>
      <c r="I8074" s="784" t="s">
        <v>6093</v>
      </c>
    </row>
    <row r="8075" spans="1:9" hidden="1">
      <c r="A8075" t="str">
        <f>Table_wabobpsvr_AzureCalc_AzureCalcRateCard[[#This Row],[ServiceName]]&amp;Table_wabobpsvr_AzureCalc_AzureCalcRateCard[[#This Row],[Price_Level]]&amp;Table_wabobpsvr_AzureCalc_AzureCalcRateCard[[#This Row],[Region]]</f>
        <v>Basic_D12 VM (Non-Windows)D2</v>
      </c>
      <c r="B8075">
        <v>2</v>
      </c>
      <c r="C8075" t="s">
        <v>701</v>
      </c>
      <c r="D8075" t="s">
        <v>183</v>
      </c>
      <c r="E8075">
        <v>0.308</v>
      </c>
      <c r="F8075" t="s">
        <v>1138</v>
      </c>
      <c r="G8075" s="784" t="s">
        <v>4431</v>
      </c>
      <c r="H8075" s="784" t="s">
        <v>4431</v>
      </c>
      <c r="I8075" s="784" t="s">
        <v>6093</v>
      </c>
    </row>
    <row r="8076" spans="1:9" hidden="1">
      <c r="A8076" t="str">
        <f>Table_wabobpsvr_AzureCalc_AzureCalcRateCard[[#This Row],[ServiceName]]&amp;Table_wabobpsvr_AzureCalc_AzureCalcRateCard[[#This Row],[Price_Level]]&amp;Table_wabobpsvr_AzureCalc_AzureCalcRateCard[[#This Row],[Region]]</f>
        <v>Basic_D12 VM (Non-Windows)MOSP5</v>
      </c>
      <c r="B8076">
        <v>5</v>
      </c>
      <c r="C8076" t="s">
        <v>701</v>
      </c>
      <c r="D8076" t="s">
        <v>627</v>
      </c>
      <c r="E8076">
        <v>0.39</v>
      </c>
      <c r="F8076" t="s">
        <v>1138</v>
      </c>
      <c r="G8076" s="784" t="s">
        <v>4431</v>
      </c>
      <c r="H8076" s="784" t="s">
        <v>4431</v>
      </c>
      <c r="I8076" s="784" t="s">
        <v>6094</v>
      </c>
    </row>
    <row r="8077" spans="1:9" hidden="1">
      <c r="A8077" t="str">
        <f>Table_wabobpsvr_AzureCalc_AzureCalcRateCard[[#This Row],[ServiceName]]&amp;Table_wabobpsvr_AzureCalc_AzureCalcRateCard[[#This Row],[Price_Level]]&amp;Table_wabobpsvr_AzureCalc_AzureCalcRateCard[[#This Row],[Region]]</f>
        <v>Basic_D12 VM (Non-Windows)A5</v>
      </c>
      <c r="B8077">
        <v>5</v>
      </c>
      <c r="C8077" t="s">
        <v>701</v>
      </c>
      <c r="D8077" t="s">
        <v>181</v>
      </c>
      <c r="E8077">
        <v>0.37830000000000003</v>
      </c>
      <c r="F8077" t="s">
        <v>1138</v>
      </c>
      <c r="G8077" s="784" t="s">
        <v>4431</v>
      </c>
      <c r="H8077" s="784" t="s">
        <v>4431</v>
      </c>
      <c r="I8077" s="784" t="s">
        <v>6094</v>
      </c>
    </row>
    <row r="8078" spans="1:9" hidden="1">
      <c r="A8078" t="str">
        <f>Table_wabobpsvr_AzureCalc_AzureCalcRateCard[[#This Row],[ServiceName]]&amp;Table_wabobpsvr_AzureCalc_AzureCalcRateCard[[#This Row],[Price_Level]]&amp;Table_wabobpsvr_AzureCalc_AzureCalcRateCard[[#This Row],[Region]]</f>
        <v>Basic_D12 VM (Non-Windows)B5</v>
      </c>
      <c r="B8078">
        <v>5</v>
      </c>
      <c r="C8078" t="s">
        <v>701</v>
      </c>
      <c r="D8078" t="s">
        <v>182</v>
      </c>
      <c r="E8078">
        <v>0.36659999999999998</v>
      </c>
      <c r="F8078" t="s">
        <v>1138</v>
      </c>
      <c r="G8078" s="784" t="s">
        <v>4431</v>
      </c>
      <c r="H8078" s="784" t="s">
        <v>4431</v>
      </c>
      <c r="I8078" s="784" t="s">
        <v>6094</v>
      </c>
    </row>
    <row r="8079" spans="1:9" hidden="1">
      <c r="A8079" t="str">
        <f>Table_wabobpsvr_AzureCalc_AzureCalcRateCard[[#This Row],[ServiceName]]&amp;Table_wabobpsvr_AzureCalc_AzureCalcRateCard[[#This Row],[Price_Level]]&amp;Table_wabobpsvr_AzureCalc_AzureCalcRateCard[[#This Row],[Region]]</f>
        <v>Basic_D12 VM (Non-Windows)C5</v>
      </c>
      <c r="B8079">
        <v>5</v>
      </c>
      <c r="C8079" t="s">
        <v>701</v>
      </c>
      <c r="D8079" t="s">
        <v>184</v>
      </c>
      <c r="E8079">
        <v>0.35489999999999999</v>
      </c>
      <c r="F8079" t="s">
        <v>1138</v>
      </c>
      <c r="G8079" s="784" t="s">
        <v>4431</v>
      </c>
      <c r="H8079" s="784" t="s">
        <v>4431</v>
      </c>
      <c r="I8079" s="784" t="s">
        <v>6094</v>
      </c>
    </row>
    <row r="8080" spans="1:9" hidden="1">
      <c r="A8080" t="str">
        <f>Table_wabobpsvr_AzureCalc_AzureCalcRateCard[[#This Row],[ServiceName]]&amp;Table_wabobpsvr_AzureCalc_AzureCalcRateCard[[#This Row],[Price_Level]]&amp;Table_wabobpsvr_AzureCalc_AzureCalcRateCard[[#This Row],[Region]]</f>
        <v>Basic_D12 VM (Non-Windows)D5</v>
      </c>
      <c r="B8080">
        <v>5</v>
      </c>
      <c r="C8080" t="s">
        <v>701</v>
      </c>
      <c r="D8080" t="s">
        <v>183</v>
      </c>
      <c r="E8080">
        <v>0.34320000000000001</v>
      </c>
      <c r="F8080" t="s">
        <v>1138</v>
      </c>
      <c r="G8080" s="784" t="s">
        <v>4431</v>
      </c>
      <c r="H8080" s="784" t="s">
        <v>4431</v>
      </c>
      <c r="I8080" s="784" t="s">
        <v>6094</v>
      </c>
    </row>
    <row r="8081" spans="1:9" hidden="1">
      <c r="A8081" t="str">
        <f>Table_wabobpsvr_AzureCalc_AzureCalcRateCard[[#This Row],[ServiceName]]&amp;Table_wabobpsvr_AzureCalc_AzureCalcRateCard[[#This Row],[Price_Level]]&amp;Table_wabobpsvr_AzureCalc_AzureCalcRateCard[[#This Row],[Region]]</f>
        <v>Basic_D12 VM (Non-Windows)MOSP1</v>
      </c>
      <c r="B8081">
        <v>1</v>
      </c>
      <c r="C8081" t="s">
        <v>701</v>
      </c>
      <c r="D8081" t="s">
        <v>627</v>
      </c>
      <c r="E8081">
        <v>0.35</v>
      </c>
      <c r="F8081" t="s">
        <v>1138</v>
      </c>
      <c r="G8081" s="784" t="s">
        <v>4431</v>
      </c>
      <c r="H8081" s="784" t="s">
        <v>4431</v>
      </c>
      <c r="I8081" s="784" t="s">
        <v>6095</v>
      </c>
    </row>
    <row r="8082" spans="1:9" hidden="1">
      <c r="A8082" t="str">
        <f>Table_wabobpsvr_AzureCalc_AzureCalcRateCard[[#This Row],[ServiceName]]&amp;Table_wabobpsvr_AzureCalc_AzureCalcRateCard[[#This Row],[Price_Level]]&amp;Table_wabobpsvr_AzureCalc_AzureCalcRateCard[[#This Row],[Region]]</f>
        <v>Basic_D12 VM (Windows)C6</v>
      </c>
      <c r="B8082">
        <v>6</v>
      </c>
      <c r="C8082" t="s">
        <v>701</v>
      </c>
      <c r="D8082" t="s">
        <v>184</v>
      </c>
      <c r="E8082">
        <v>0.60060000000000002</v>
      </c>
      <c r="F8082" t="s">
        <v>1139</v>
      </c>
      <c r="G8082" s="784" t="s">
        <v>4431</v>
      </c>
      <c r="H8082" s="784" t="s">
        <v>4431</v>
      </c>
      <c r="I8082" s="784" t="s">
        <v>5032</v>
      </c>
    </row>
    <row r="8083" spans="1:9" hidden="1">
      <c r="A8083" t="str">
        <f>Table_wabobpsvr_AzureCalc_AzureCalcRateCard[[#This Row],[ServiceName]]&amp;Table_wabobpsvr_AzureCalc_AzureCalcRateCard[[#This Row],[Price_Level]]&amp;Table_wabobpsvr_AzureCalc_AzureCalcRateCard[[#This Row],[Region]]</f>
        <v>Basic_D12 VM (Windows)D6</v>
      </c>
      <c r="B8083">
        <v>6</v>
      </c>
      <c r="C8083" t="s">
        <v>701</v>
      </c>
      <c r="D8083" t="s">
        <v>183</v>
      </c>
      <c r="E8083">
        <v>0.58079999999999998</v>
      </c>
      <c r="F8083" t="s">
        <v>1139</v>
      </c>
      <c r="G8083" s="784" t="s">
        <v>4431</v>
      </c>
      <c r="H8083" s="784" t="s">
        <v>4431</v>
      </c>
      <c r="I8083" s="784" t="s">
        <v>5032</v>
      </c>
    </row>
    <row r="8084" spans="1:9" hidden="1">
      <c r="A8084" t="str">
        <f>Table_wabobpsvr_AzureCalc_AzureCalcRateCard[[#This Row],[ServiceName]]&amp;Table_wabobpsvr_AzureCalc_AzureCalcRateCard[[#This Row],[Price_Level]]&amp;Table_wabobpsvr_AzureCalc_AzureCalcRateCard[[#This Row],[Region]]</f>
        <v>Basic_D12 VM (Windows)MOSP2</v>
      </c>
      <c r="B8084">
        <v>2</v>
      </c>
      <c r="C8084" t="s">
        <v>701</v>
      </c>
      <c r="D8084" t="s">
        <v>627</v>
      </c>
      <c r="E8084">
        <v>0.6</v>
      </c>
      <c r="F8084" t="s">
        <v>1139</v>
      </c>
      <c r="G8084" s="784" t="s">
        <v>4431</v>
      </c>
      <c r="H8084" s="784" t="s">
        <v>4431</v>
      </c>
      <c r="I8084" s="784" t="s">
        <v>6096</v>
      </c>
    </row>
    <row r="8085" spans="1:9" hidden="1">
      <c r="A8085" t="str">
        <f>Table_wabobpsvr_AzureCalc_AzureCalcRateCard[[#This Row],[ServiceName]]&amp;Table_wabobpsvr_AzureCalc_AzureCalcRateCard[[#This Row],[Price_Level]]&amp;Table_wabobpsvr_AzureCalc_AzureCalcRateCard[[#This Row],[Region]]</f>
        <v>Basic_D12 VM (Windows)A2</v>
      </c>
      <c r="B8085">
        <v>2</v>
      </c>
      <c r="C8085" t="s">
        <v>701</v>
      </c>
      <c r="D8085" t="s">
        <v>181</v>
      </c>
      <c r="E8085">
        <v>0.58199999999999996</v>
      </c>
      <c r="F8085" t="s">
        <v>1139</v>
      </c>
      <c r="G8085" s="784" t="s">
        <v>4431</v>
      </c>
      <c r="H8085" s="784" t="s">
        <v>4431</v>
      </c>
      <c r="I8085" s="784" t="s">
        <v>6096</v>
      </c>
    </row>
    <row r="8086" spans="1:9" hidden="1">
      <c r="A8086" t="str">
        <f>Table_wabobpsvr_AzureCalc_AzureCalcRateCard[[#This Row],[ServiceName]]&amp;Table_wabobpsvr_AzureCalc_AzureCalcRateCard[[#This Row],[Price_Level]]&amp;Table_wabobpsvr_AzureCalc_AzureCalcRateCard[[#This Row],[Region]]</f>
        <v>Basic_D12 VM (Windows)B2</v>
      </c>
      <c r="B8086">
        <v>2</v>
      </c>
      <c r="C8086" t="s">
        <v>701</v>
      </c>
      <c r="D8086" t="s">
        <v>182</v>
      </c>
      <c r="E8086">
        <v>0.56399999999999995</v>
      </c>
      <c r="F8086" t="s">
        <v>1139</v>
      </c>
      <c r="G8086" s="784" t="s">
        <v>4431</v>
      </c>
      <c r="H8086" s="784" t="s">
        <v>4431</v>
      </c>
      <c r="I8086" s="784" t="s">
        <v>6096</v>
      </c>
    </row>
    <row r="8087" spans="1:9" hidden="1">
      <c r="A8087" t="str">
        <f>Table_wabobpsvr_AzureCalc_AzureCalcRateCard[[#This Row],[ServiceName]]&amp;Table_wabobpsvr_AzureCalc_AzureCalcRateCard[[#This Row],[Price_Level]]&amp;Table_wabobpsvr_AzureCalc_AzureCalcRateCard[[#This Row],[Region]]</f>
        <v>Basic_D12 VM (Windows)C2</v>
      </c>
      <c r="B8087">
        <v>2</v>
      </c>
      <c r="C8087" t="s">
        <v>701</v>
      </c>
      <c r="D8087" t="s">
        <v>184</v>
      </c>
      <c r="E8087">
        <v>0.54600000000000004</v>
      </c>
      <c r="F8087" t="s">
        <v>1139</v>
      </c>
      <c r="G8087" s="784" t="s">
        <v>4431</v>
      </c>
      <c r="H8087" s="784" t="s">
        <v>4431</v>
      </c>
      <c r="I8087" s="784" t="s">
        <v>6096</v>
      </c>
    </row>
    <row r="8088" spans="1:9" hidden="1">
      <c r="A8088" t="str">
        <f>Table_wabobpsvr_AzureCalc_AzureCalcRateCard[[#This Row],[ServiceName]]&amp;Table_wabobpsvr_AzureCalc_AzureCalcRateCard[[#This Row],[Price_Level]]&amp;Table_wabobpsvr_AzureCalc_AzureCalcRateCard[[#This Row],[Region]]</f>
        <v>Basic_D12 VM (Windows)D2</v>
      </c>
      <c r="B8088">
        <v>2</v>
      </c>
      <c r="C8088" t="s">
        <v>701</v>
      </c>
      <c r="D8088" t="s">
        <v>183</v>
      </c>
      <c r="E8088">
        <v>0.52800000000000002</v>
      </c>
      <c r="F8088" t="s">
        <v>1139</v>
      </c>
      <c r="G8088" s="784" t="s">
        <v>4431</v>
      </c>
      <c r="H8088" s="784" t="s">
        <v>4431</v>
      </c>
      <c r="I8088" s="784" t="s">
        <v>6096</v>
      </c>
    </row>
    <row r="8089" spans="1:9" hidden="1">
      <c r="A8089" t="str">
        <f>Table_wabobpsvr_AzureCalc_AzureCalcRateCard[[#This Row],[ServiceName]]&amp;Table_wabobpsvr_AzureCalc_AzureCalcRateCard[[#This Row],[Price_Level]]&amp;Table_wabobpsvr_AzureCalc_AzureCalcRateCard[[#This Row],[Region]]</f>
        <v>Basic_D12 VM (Windows)MOSP5</v>
      </c>
      <c r="B8089">
        <v>5</v>
      </c>
      <c r="C8089" t="s">
        <v>701</v>
      </c>
      <c r="D8089" t="s">
        <v>627</v>
      </c>
      <c r="E8089">
        <v>0.66</v>
      </c>
      <c r="F8089" t="s">
        <v>1139</v>
      </c>
      <c r="G8089" s="784" t="s">
        <v>4431</v>
      </c>
      <c r="H8089" s="784" t="s">
        <v>4431</v>
      </c>
      <c r="I8089" s="784" t="s">
        <v>5033</v>
      </c>
    </row>
    <row r="8090" spans="1:9" hidden="1">
      <c r="A8090" t="str">
        <f>Table_wabobpsvr_AzureCalc_AzureCalcRateCard[[#This Row],[ServiceName]]&amp;Table_wabobpsvr_AzureCalc_AzureCalcRateCard[[#This Row],[Price_Level]]&amp;Table_wabobpsvr_AzureCalc_AzureCalcRateCard[[#This Row],[Region]]</f>
        <v>Basic_D12 VM (Windows)A5</v>
      </c>
      <c r="B8090">
        <v>5</v>
      </c>
      <c r="C8090" t="s">
        <v>701</v>
      </c>
      <c r="D8090" t="s">
        <v>181</v>
      </c>
      <c r="E8090">
        <v>0.64019999999999999</v>
      </c>
      <c r="F8090" t="s">
        <v>1139</v>
      </c>
      <c r="G8090" s="784" t="s">
        <v>4431</v>
      </c>
      <c r="H8090" s="784" t="s">
        <v>4431</v>
      </c>
      <c r="I8090" s="784" t="s">
        <v>5033</v>
      </c>
    </row>
    <row r="8091" spans="1:9" hidden="1">
      <c r="A8091" t="str">
        <f>Table_wabobpsvr_AzureCalc_AzureCalcRateCard[[#This Row],[ServiceName]]&amp;Table_wabobpsvr_AzureCalc_AzureCalcRateCard[[#This Row],[Price_Level]]&amp;Table_wabobpsvr_AzureCalc_AzureCalcRateCard[[#This Row],[Region]]</f>
        <v>Basic Overage Session HoursMOSP</v>
      </c>
      <c r="C8091" t="s">
        <v>91</v>
      </c>
      <c r="D8091" t="s">
        <v>627</v>
      </c>
      <c r="E8091">
        <v>0.17499999999999999</v>
      </c>
      <c r="F8091" t="s">
        <v>3299</v>
      </c>
      <c r="G8091" s="784" t="s">
        <v>4431</v>
      </c>
      <c r="H8091" s="784" t="s">
        <v>4431</v>
      </c>
      <c r="I8091" s="784" t="s">
        <v>6097</v>
      </c>
    </row>
    <row r="8092" spans="1:9" hidden="1">
      <c r="A8092" t="str">
        <f>Table_wabobpsvr_AzureCalc_AzureCalcRateCard[[#This Row],[ServiceName]]&amp;Table_wabobpsvr_AzureCalc_AzureCalcRateCard[[#This Row],[Price_Level]]&amp;Table_wabobpsvr_AzureCalc_AzureCalcRateCard[[#This Row],[Region]]</f>
        <v>Basic Overage Session HoursA</v>
      </c>
      <c r="C8092" t="s">
        <v>91</v>
      </c>
      <c r="D8092" t="s">
        <v>181</v>
      </c>
      <c r="E8092">
        <v>0.17</v>
      </c>
      <c r="F8092" t="s">
        <v>3299</v>
      </c>
      <c r="G8092" s="784" t="s">
        <v>3300</v>
      </c>
      <c r="H8092" s="784" t="s">
        <v>3301</v>
      </c>
      <c r="I8092" s="784" t="s">
        <v>6097</v>
      </c>
    </row>
    <row r="8093" spans="1:9" hidden="1">
      <c r="A8093" t="str">
        <f>Table_wabobpsvr_AzureCalc_AzureCalcRateCard[[#This Row],[ServiceName]]&amp;Table_wabobpsvr_AzureCalc_AzureCalcRateCard[[#This Row],[Price_Level]]&amp;Table_wabobpsvr_AzureCalc_AzureCalcRateCard[[#This Row],[Region]]</f>
        <v>Basic Overage Session HoursB</v>
      </c>
      <c r="C8093" t="s">
        <v>91</v>
      </c>
      <c r="D8093" t="s">
        <v>182</v>
      </c>
      <c r="E8093">
        <v>0.16500000000000001</v>
      </c>
      <c r="F8093" t="s">
        <v>3299</v>
      </c>
      <c r="G8093" s="784" t="s">
        <v>3300</v>
      </c>
      <c r="H8093" s="784" t="s">
        <v>3301</v>
      </c>
      <c r="I8093" s="784" t="s">
        <v>6097</v>
      </c>
    </row>
    <row r="8094" spans="1:9" hidden="1">
      <c r="A8094" t="str">
        <f>Table_wabobpsvr_AzureCalc_AzureCalcRateCard[[#This Row],[ServiceName]]&amp;Table_wabobpsvr_AzureCalc_AzureCalcRateCard[[#This Row],[Price_Level]]&amp;Table_wabobpsvr_AzureCalc_AzureCalcRateCard[[#This Row],[Region]]</f>
        <v>Basic Overage Session HoursC</v>
      </c>
      <c r="C8094" t="s">
        <v>91</v>
      </c>
      <c r="D8094" t="s">
        <v>184</v>
      </c>
      <c r="E8094">
        <v>0.159</v>
      </c>
      <c r="F8094" t="s">
        <v>3299</v>
      </c>
      <c r="G8094" s="784" t="s">
        <v>3300</v>
      </c>
      <c r="H8094" s="784" t="s">
        <v>3301</v>
      </c>
      <c r="I8094" s="784" t="s">
        <v>6097</v>
      </c>
    </row>
    <row r="8095" spans="1:9" hidden="1">
      <c r="A8095" s="784" t="str">
        <f>Table_wabobpsvr_AzureCalc_AzureCalcRateCard[[#This Row],[ServiceName]]&amp;Table_wabobpsvr_AzureCalc_AzureCalcRateCard[[#This Row],[Price_Level]]&amp;Table_wabobpsvr_AzureCalc_AzureCalcRateCard[[#This Row],[Region]]</f>
        <v>Basic Overage Session HoursD</v>
      </c>
      <c r="B8095" s="784"/>
      <c r="C8095" s="784" t="s">
        <v>91</v>
      </c>
      <c r="D8095" s="784" t="s">
        <v>183</v>
      </c>
      <c r="E8095" s="784">
        <v>0.154</v>
      </c>
      <c r="F8095" s="784" t="s">
        <v>3299</v>
      </c>
      <c r="G8095" s="784" t="s">
        <v>3300</v>
      </c>
      <c r="H8095" s="784" t="s">
        <v>3301</v>
      </c>
      <c r="I8095" s="784" t="s">
        <v>6097</v>
      </c>
    </row>
    <row r="8096" spans="1:9" hidden="1">
      <c r="A8096" s="784" t="str">
        <f>Table_wabobpsvr_AzureCalc_AzureCalcRateCard[[#This Row],[ServiceName]]&amp;Table_wabobpsvr_AzureCalc_AzureCalcRateCard[[#This Row],[Price_Level]]&amp;Table_wabobpsvr_AzureCalc_AzureCalcRateCard[[#This Row],[Region]]</f>
        <v>Standard Overage Session HoursMOSP</v>
      </c>
      <c r="B8096" s="784"/>
      <c r="C8096" s="784" t="s">
        <v>91</v>
      </c>
      <c r="D8096" s="784" t="s">
        <v>627</v>
      </c>
      <c r="E8096" s="784">
        <v>0.2</v>
      </c>
      <c r="F8096" s="784" t="s">
        <v>3302</v>
      </c>
      <c r="G8096" s="784" t="s">
        <v>4431</v>
      </c>
      <c r="H8096" s="784" t="s">
        <v>4431</v>
      </c>
      <c r="I8096" s="784" t="s">
        <v>5116</v>
      </c>
    </row>
    <row r="8097" spans="1:9" hidden="1">
      <c r="A8097" s="784" t="str">
        <f>Table_wabobpsvr_AzureCalc_AzureCalcRateCard[[#This Row],[ServiceName]]&amp;Table_wabobpsvr_AzureCalc_AzureCalcRateCard[[#This Row],[Price_Level]]&amp;Table_wabobpsvr_AzureCalc_AzureCalcRateCard[[#This Row],[Region]]</f>
        <v>Standard Overage Session HoursA</v>
      </c>
      <c r="B8097" s="784"/>
      <c r="C8097" s="784" t="s">
        <v>91</v>
      </c>
      <c r="D8097" s="784" t="s">
        <v>181</v>
      </c>
      <c r="E8097" s="784">
        <v>0.19400000000000001</v>
      </c>
      <c r="F8097" s="784" t="s">
        <v>3302</v>
      </c>
      <c r="G8097" s="784" t="s">
        <v>3303</v>
      </c>
      <c r="H8097" s="784" t="s">
        <v>3304</v>
      </c>
      <c r="I8097" s="784" t="s">
        <v>5116</v>
      </c>
    </row>
    <row r="8098" spans="1:9" hidden="1">
      <c r="A8098" s="784" t="str">
        <f>Table_wabobpsvr_AzureCalc_AzureCalcRateCard[[#This Row],[ServiceName]]&amp;Table_wabobpsvr_AzureCalc_AzureCalcRateCard[[#This Row],[Price_Level]]&amp;Table_wabobpsvr_AzureCalc_AzureCalcRateCard[[#This Row],[Region]]</f>
        <v>Standard Overage Session HoursB</v>
      </c>
      <c r="B8098" s="784"/>
      <c r="C8098" s="784" t="s">
        <v>91</v>
      </c>
      <c r="D8098" s="784" t="s">
        <v>182</v>
      </c>
      <c r="E8098" s="784">
        <v>0.188</v>
      </c>
      <c r="F8098" s="784" t="s">
        <v>3302</v>
      </c>
      <c r="G8098" s="784" t="s">
        <v>3303</v>
      </c>
      <c r="H8098" s="784" t="s">
        <v>3304</v>
      </c>
      <c r="I8098" s="784" t="s">
        <v>5116</v>
      </c>
    </row>
    <row r="8099" spans="1:9" hidden="1">
      <c r="A8099" t="str">
        <f>Table_wabobpsvr_AzureCalc_AzureCalcRateCard[[#This Row],[ServiceName]]&amp;Table_wabobpsvr_AzureCalc_AzureCalcRateCard[[#This Row],[Price_Level]]&amp;Table_wabobpsvr_AzureCalc_AzureCalcRateCard[[#This Row],[Region]]</f>
        <v>Standard Overage Session HoursC</v>
      </c>
      <c r="C8099" t="s">
        <v>91</v>
      </c>
      <c r="D8099" t="s">
        <v>184</v>
      </c>
      <c r="E8099">
        <v>0.182</v>
      </c>
      <c r="F8099" t="s">
        <v>3302</v>
      </c>
      <c r="G8099" s="784" t="s">
        <v>3303</v>
      </c>
      <c r="H8099" s="784" t="s">
        <v>3304</v>
      </c>
      <c r="I8099" s="784" t="s">
        <v>5116</v>
      </c>
    </row>
    <row r="8100" spans="1:9" hidden="1">
      <c r="A8100" t="str">
        <f>Table_wabobpsvr_AzureCalc_AzureCalcRateCard[[#This Row],[ServiceName]]&amp;Table_wabobpsvr_AzureCalc_AzureCalcRateCard[[#This Row],[Price_Level]]&amp;Table_wabobpsvr_AzureCalc_AzureCalcRateCard[[#This Row],[Region]]</f>
        <v>Premium Encoder (Output GB)MOSP1</v>
      </c>
      <c r="B8100">
        <v>1</v>
      </c>
      <c r="C8100" t="s">
        <v>4431</v>
      </c>
      <c r="D8100" t="s">
        <v>627</v>
      </c>
      <c r="E8100">
        <v>999999</v>
      </c>
      <c r="F8100" t="s">
        <v>3246</v>
      </c>
      <c r="G8100" s="784" t="s">
        <v>4431</v>
      </c>
      <c r="H8100" s="784" t="s">
        <v>4431</v>
      </c>
      <c r="I8100" s="784" t="s">
        <v>4431</v>
      </c>
    </row>
    <row r="8101" spans="1:9" hidden="1">
      <c r="A8101" t="str">
        <f>Table_wabobpsvr_AzureCalc_AzureCalcRateCard[[#This Row],[ServiceName]]&amp;Table_wabobpsvr_AzureCalc_AzureCalcRateCard[[#This Row],[Price_Level]]&amp;Table_wabobpsvr_AzureCalc_AzureCalcRateCard[[#This Row],[Region]]</f>
        <v>Premium Encoder (Output GB)A1</v>
      </c>
      <c r="B8101">
        <v>1</v>
      </c>
      <c r="C8101" t="s">
        <v>4431</v>
      </c>
      <c r="D8101" t="s">
        <v>181</v>
      </c>
      <c r="E8101">
        <v>999999</v>
      </c>
      <c r="F8101" t="s">
        <v>3246</v>
      </c>
      <c r="G8101" s="784" t="s">
        <v>4431</v>
      </c>
      <c r="H8101" s="784" t="s">
        <v>4431</v>
      </c>
      <c r="I8101" s="784" t="s">
        <v>4431</v>
      </c>
    </row>
    <row r="8102" spans="1:9" hidden="1">
      <c r="A8102" t="str">
        <f>Table_wabobpsvr_AzureCalc_AzureCalcRateCard[[#This Row],[ServiceName]]&amp;Table_wabobpsvr_AzureCalc_AzureCalcRateCard[[#This Row],[Price_Level]]&amp;Table_wabobpsvr_AzureCalc_AzureCalcRateCard[[#This Row],[Region]]</f>
        <v>Premium Encoder (Output GB)B1</v>
      </c>
      <c r="B8102">
        <v>1</v>
      </c>
      <c r="C8102" t="s">
        <v>4431</v>
      </c>
      <c r="D8102" t="s">
        <v>182</v>
      </c>
      <c r="E8102">
        <v>999999</v>
      </c>
      <c r="F8102" t="s">
        <v>3246</v>
      </c>
      <c r="G8102" s="784" t="s">
        <v>4431</v>
      </c>
      <c r="H8102" s="784" t="s">
        <v>4431</v>
      </c>
      <c r="I8102" s="784" t="s">
        <v>4431</v>
      </c>
    </row>
    <row r="8103" spans="1:9" hidden="1">
      <c r="A8103" t="str">
        <f>Table_wabobpsvr_AzureCalc_AzureCalcRateCard[[#This Row],[ServiceName]]&amp;Table_wabobpsvr_AzureCalc_AzureCalcRateCard[[#This Row],[Price_Level]]&amp;Table_wabobpsvr_AzureCalc_AzureCalcRateCard[[#This Row],[Region]]</f>
        <v>Premium Encoder (Output GB)C1</v>
      </c>
      <c r="B8103">
        <v>1</v>
      </c>
      <c r="C8103" t="s">
        <v>4431</v>
      </c>
      <c r="D8103" t="s">
        <v>184</v>
      </c>
      <c r="E8103">
        <v>999999</v>
      </c>
      <c r="F8103" t="s">
        <v>3246</v>
      </c>
      <c r="G8103" s="784" t="s">
        <v>4431</v>
      </c>
      <c r="H8103" s="784" t="s">
        <v>4431</v>
      </c>
      <c r="I8103" s="784" t="s">
        <v>4431</v>
      </c>
    </row>
    <row r="8104" spans="1:9" hidden="1">
      <c r="A8104" t="str">
        <f>Table_wabobpsvr_AzureCalc_AzureCalcRateCard[[#This Row],[ServiceName]]&amp;Table_wabobpsvr_AzureCalc_AzureCalcRateCard[[#This Row],[Price_Level]]&amp;Table_wabobpsvr_AzureCalc_AzureCalcRateCard[[#This Row],[Region]]</f>
        <v>Premium Encoder (Output GB)D1</v>
      </c>
      <c r="B8104">
        <v>1</v>
      </c>
      <c r="C8104" t="s">
        <v>4431</v>
      </c>
      <c r="D8104" t="s">
        <v>183</v>
      </c>
      <c r="E8104">
        <v>999999</v>
      </c>
      <c r="F8104" t="s">
        <v>3246</v>
      </c>
      <c r="G8104" s="784" t="s">
        <v>4431</v>
      </c>
      <c r="H8104" s="784" t="s">
        <v>4431</v>
      </c>
      <c r="I8104" s="784" t="s">
        <v>4431</v>
      </c>
    </row>
    <row r="8105" spans="1:9" hidden="1">
      <c r="A8105" t="str">
        <f>Table_wabobpsvr_AzureCalc_AzureCalcRateCard[[#This Row],[ServiceName]]&amp;Table_wabobpsvr_AzureCalc_AzureCalcRateCard[[#This Row],[Price_Level]]&amp;Table_wabobpsvr_AzureCalc_AzureCalcRateCard[[#This Row],[Region]]</f>
        <v>Premium Encoder (Output GB)MOSP2</v>
      </c>
      <c r="B8105">
        <v>2</v>
      </c>
      <c r="C8105" t="s">
        <v>4431</v>
      </c>
      <c r="D8105" t="s">
        <v>627</v>
      </c>
      <c r="E8105">
        <v>999999</v>
      </c>
      <c r="F8105" t="s">
        <v>3246</v>
      </c>
      <c r="G8105" s="784" t="s">
        <v>4431</v>
      </c>
      <c r="H8105" s="784" t="s">
        <v>4431</v>
      </c>
      <c r="I8105" s="784" t="s">
        <v>4431</v>
      </c>
    </row>
    <row r="8106" spans="1:9" hidden="1">
      <c r="A8106" s="784" t="str">
        <f>Table_wabobpsvr_AzureCalc_AzureCalcRateCard[[#This Row],[ServiceName]]&amp;Table_wabobpsvr_AzureCalc_AzureCalcRateCard[[#This Row],[Price_Level]]&amp;Table_wabobpsvr_AzureCalc_AzureCalcRateCard[[#This Row],[Region]]</f>
        <v>Premium Encoder (Output GB)A2</v>
      </c>
      <c r="B8106" s="784">
        <v>2</v>
      </c>
      <c r="C8106" s="784" t="s">
        <v>4431</v>
      </c>
      <c r="D8106" s="784" t="s">
        <v>181</v>
      </c>
      <c r="E8106" s="784">
        <v>999999</v>
      </c>
      <c r="F8106" s="784" t="s">
        <v>3246</v>
      </c>
      <c r="G8106" s="784" t="s">
        <v>4431</v>
      </c>
      <c r="H8106" s="784" t="s">
        <v>4431</v>
      </c>
      <c r="I8106" s="784" t="s">
        <v>4431</v>
      </c>
    </row>
    <row r="8107" spans="1:9" hidden="1">
      <c r="A8107" s="784" t="str">
        <f>Table_wabobpsvr_AzureCalc_AzureCalcRateCard[[#This Row],[ServiceName]]&amp;Table_wabobpsvr_AzureCalc_AzureCalcRateCard[[#This Row],[Price_Level]]&amp;Table_wabobpsvr_AzureCalc_AzureCalcRateCard[[#This Row],[Region]]</f>
        <v>Premium Encoder (Output GB)B2</v>
      </c>
      <c r="B8107" s="784">
        <v>2</v>
      </c>
      <c r="C8107" s="784" t="s">
        <v>4431</v>
      </c>
      <c r="D8107" s="784" t="s">
        <v>182</v>
      </c>
      <c r="E8107" s="784">
        <v>999999</v>
      </c>
      <c r="F8107" s="784" t="s">
        <v>3246</v>
      </c>
      <c r="G8107" s="784" t="s">
        <v>4431</v>
      </c>
      <c r="H8107" s="784" t="s">
        <v>4431</v>
      </c>
      <c r="I8107" s="784" t="s">
        <v>4431</v>
      </c>
    </row>
    <row r="8108" spans="1:9" hidden="1">
      <c r="A8108" t="str">
        <f>Table_wabobpsvr_AzureCalc_AzureCalcRateCard[[#This Row],[ServiceName]]&amp;Table_wabobpsvr_AzureCalc_AzureCalcRateCard[[#This Row],[Price_Level]]&amp;Table_wabobpsvr_AzureCalc_AzureCalcRateCard[[#This Row],[Region]]</f>
        <v>Premium Encoder (Output GB)C2</v>
      </c>
      <c r="B8108">
        <v>2</v>
      </c>
      <c r="C8108" t="s">
        <v>4431</v>
      </c>
      <c r="D8108" t="s">
        <v>184</v>
      </c>
      <c r="E8108">
        <v>999999</v>
      </c>
      <c r="F8108" t="s">
        <v>3246</v>
      </c>
      <c r="G8108" s="784" t="s">
        <v>4431</v>
      </c>
      <c r="H8108" s="784" t="s">
        <v>4431</v>
      </c>
      <c r="I8108" s="784" t="s">
        <v>4431</v>
      </c>
    </row>
    <row r="8109" spans="1:9" hidden="1">
      <c r="A8109" t="str">
        <f>Table_wabobpsvr_AzureCalc_AzureCalcRateCard[[#This Row],[ServiceName]]&amp;Table_wabobpsvr_AzureCalc_AzureCalcRateCard[[#This Row],[Price_Level]]&amp;Table_wabobpsvr_AzureCalc_AzureCalcRateCard[[#This Row],[Region]]</f>
        <v>Cache BasicD3</v>
      </c>
      <c r="B8109">
        <v>3</v>
      </c>
      <c r="C8109" t="s">
        <v>4431</v>
      </c>
      <c r="D8109" t="s">
        <v>183</v>
      </c>
      <c r="E8109">
        <v>999999</v>
      </c>
      <c r="F8109" t="s">
        <v>774</v>
      </c>
      <c r="G8109" s="784" t="s">
        <v>4431</v>
      </c>
      <c r="H8109" s="784" t="s">
        <v>4431</v>
      </c>
      <c r="I8109" s="784" t="s">
        <v>4431</v>
      </c>
    </row>
    <row r="8110" spans="1:9" hidden="1">
      <c r="A8110" s="784" t="str">
        <f>Table_wabobpsvr_AzureCalc_AzureCalcRateCard[[#This Row],[ServiceName]]&amp;Table_wabobpsvr_AzureCalc_AzureCalcRateCard[[#This Row],[Price_Level]]&amp;Table_wabobpsvr_AzureCalc_AzureCalcRateCard[[#This Row],[Region]]</f>
        <v>Cache PremiumMOSP3</v>
      </c>
      <c r="B8110" s="784">
        <v>3</v>
      </c>
      <c r="C8110" s="784" t="s">
        <v>4431</v>
      </c>
      <c r="D8110" s="784" t="s">
        <v>627</v>
      </c>
      <c r="E8110" s="784">
        <v>999999</v>
      </c>
      <c r="F8110" s="784" t="s">
        <v>810</v>
      </c>
      <c r="G8110" s="784" t="s">
        <v>4431</v>
      </c>
      <c r="H8110" s="784" t="s">
        <v>4431</v>
      </c>
      <c r="I8110" s="784" t="s">
        <v>4431</v>
      </c>
    </row>
    <row r="8111" spans="1:9" hidden="1">
      <c r="A8111" s="784" t="str">
        <f>Table_wabobpsvr_AzureCalc_AzureCalcRateCard[[#This Row],[ServiceName]]&amp;Table_wabobpsvr_AzureCalc_AzureCalcRateCard[[#This Row],[Price_Level]]&amp;Table_wabobpsvr_AzureCalc_AzureCalcRateCard[[#This Row],[Region]]</f>
        <v>Cache PremiumA3</v>
      </c>
      <c r="B8111" s="784">
        <v>3</v>
      </c>
      <c r="C8111" s="784" t="s">
        <v>4431</v>
      </c>
      <c r="D8111" s="784" t="s">
        <v>181</v>
      </c>
      <c r="E8111" s="784">
        <v>999999</v>
      </c>
      <c r="F8111" s="784" t="s">
        <v>810</v>
      </c>
      <c r="G8111" s="784" t="s">
        <v>4431</v>
      </c>
      <c r="H8111" s="784" t="s">
        <v>4431</v>
      </c>
      <c r="I8111" s="784" t="s">
        <v>4431</v>
      </c>
    </row>
    <row r="8112" spans="1:9" hidden="1">
      <c r="A8112" s="784" t="str">
        <f>Table_wabobpsvr_AzureCalc_AzureCalcRateCard[[#This Row],[ServiceName]]&amp;Table_wabobpsvr_AzureCalc_AzureCalcRateCard[[#This Row],[Price_Level]]&amp;Table_wabobpsvr_AzureCalc_AzureCalcRateCard[[#This Row],[Region]]</f>
        <v>Cache PremiumB3</v>
      </c>
      <c r="B8112" s="784">
        <v>3</v>
      </c>
      <c r="C8112" s="784" t="s">
        <v>4431</v>
      </c>
      <c r="D8112" s="784" t="s">
        <v>182</v>
      </c>
      <c r="E8112" s="784">
        <v>999999</v>
      </c>
      <c r="F8112" s="784" t="s">
        <v>810</v>
      </c>
      <c r="G8112" s="784" t="s">
        <v>4431</v>
      </c>
      <c r="H8112" s="784" t="s">
        <v>4431</v>
      </c>
      <c r="I8112" s="784" t="s">
        <v>4431</v>
      </c>
    </row>
    <row r="8113" spans="1:9" hidden="1">
      <c r="A8113" s="784" t="str">
        <f>Table_wabobpsvr_AzureCalc_AzureCalcRateCard[[#This Row],[ServiceName]]&amp;Table_wabobpsvr_AzureCalc_AzureCalcRateCard[[#This Row],[Price_Level]]&amp;Table_wabobpsvr_AzureCalc_AzureCalcRateCard[[#This Row],[Region]]</f>
        <v>Cache PremiumC3</v>
      </c>
      <c r="B8113" s="784">
        <v>3</v>
      </c>
      <c r="C8113" s="784" t="s">
        <v>4431</v>
      </c>
      <c r="D8113" s="784" t="s">
        <v>184</v>
      </c>
      <c r="E8113" s="784">
        <v>999999</v>
      </c>
      <c r="F8113" s="784" t="s">
        <v>810</v>
      </c>
      <c r="G8113" s="784" t="s">
        <v>4431</v>
      </c>
      <c r="H8113" s="784" t="s">
        <v>4431</v>
      </c>
      <c r="I8113" s="784" t="s">
        <v>4431</v>
      </c>
    </row>
    <row r="8114" spans="1:9" hidden="1">
      <c r="A8114" s="784" t="str">
        <f>Table_wabobpsvr_AzureCalc_AzureCalcRateCard[[#This Row],[ServiceName]]&amp;Table_wabobpsvr_AzureCalc_AzureCalcRateCard[[#This Row],[Price_Level]]&amp;Table_wabobpsvr_AzureCalc_AzureCalcRateCard[[#This Row],[Region]]</f>
        <v>Cache PremiumD3</v>
      </c>
      <c r="B8114" s="784">
        <v>3</v>
      </c>
      <c r="C8114" s="784" t="s">
        <v>4431</v>
      </c>
      <c r="D8114" s="784" t="s">
        <v>183</v>
      </c>
      <c r="E8114" s="784">
        <v>999999</v>
      </c>
      <c r="F8114" s="784" t="s">
        <v>810</v>
      </c>
      <c r="G8114" s="784" t="s">
        <v>4431</v>
      </c>
      <c r="H8114" s="784" t="s">
        <v>4431</v>
      </c>
      <c r="I8114" s="784" t="s">
        <v>4431</v>
      </c>
    </row>
    <row r="8115" spans="1:9" hidden="1">
      <c r="A8115" s="784" t="str">
        <f>Table_wabobpsvr_AzureCalc_AzureCalcRateCard[[#This Row],[ServiceName]]&amp;Table_wabobpsvr_AzureCalc_AzureCalcRateCard[[#This Row],[Price_Level]]&amp;Table_wabobpsvr_AzureCalc_AzureCalcRateCard[[#This Row],[Region]]</f>
        <v>Cache StandardMOSP3</v>
      </c>
      <c r="B8115" s="784">
        <v>3</v>
      </c>
      <c r="C8115" s="784" t="s">
        <v>4431</v>
      </c>
      <c r="D8115" s="784" t="s">
        <v>627</v>
      </c>
      <c r="E8115" s="784">
        <v>999999</v>
      </c>
      <c r="F8115" s="784" t="s">
        <v>790</v>
      </c>
      <c r="G8115" s="784" t="s">
        <v>4431</v>
      </c>
      <c r="H8115" s="784" t="s">
        <v>4431</v>
      </c>
      <c r="I8115" s="784" t="s">
        <v>4431</v>
      </c>
    </row>
    <row r="8116" spans="1:9" hidden="1">
      <c r="A8116" s="784" t="str">
        <f>Table_wabobpsvr_AzureCalc_AzureCalcRateCard[[#This Row],[ServiceName]]&amp;Table_wabobpsvr_AzureCalc_AzureCalcRateCard[[#This Row],[Price_Level]]&amp;Table_wabobpsvr_AzureCalc_AzureCalcRateCard[[#This Row],[Region]]</f>
        <v>Cache StandardA3</v>
      </c>
      <c r="B8116" s="784">
        <v>3</v>
      </c>
      <c r="C8116" s="784" t="s">
        <v>4431</v>
      </c>
      <c r="D8116" s="784" t="s">
        <v>181</v>
      </c>
      <c r="E8116" s="784">
        <v>999999</v>
      </c>
      <c r="F8116" s="784" t="s">
        <v>790</v>
      </c>
      <c r="G8116" s="784" t="s">
        <v>4431</v>
      </c>
      <c r="H8116" s="784" t="s">
        <v>4431</v>
      </c>
      <c r="I8116" s="784" t="s">
        <v>4431</v>
      </c>
    </row>
    <row r="8117" spans="1:9" hidden="1">
      <c r="A8117" s="784" t="str">
        <f>Table_wabobpsvr_AzureCalc_AzureCalcRateCard[[#This Row],[ServiceName]]&amp;Table_wabobpsvr_AzureCalc_AzureCalcRateCard[[#This Row],[Price_Level]]&amp;Table_wabobpsvr_AzureCalc_AzureCalcRateCard[[#This Row],[Region]]</f>
        <v>Cache StandardB3</v>
      </c>
      <c r="B8117" s="784">
        <v>3</v>
      </c>
      <c r="C8117" s="784" t="s">
        <v>4431</v>
      </c>
      <c r="D8117" s="784" t="s">
        <v>182</v>
      </c>
      <c r="E8117" s="784">
        <v>999999</v>
      </c>
      <c r="F8117" s="784" t="s">
        <v>790</v>
      </c>
      <c r="G8117" s="784" t="s">
        <v>4431</v>
      </c>
      <c r="H8117" s="784" t="s">
        <v>4431</v>
      </c>
      <c r="I8117" s="784" t="s">
        <v>4431</v>
      </c>
    </row>
    <row r="8118" spans="1:9" hidden="1">
      <c r="A8118" s="784" t="str">
        <f>Table_wabobpsvr_AzureCalc_AzureCalcRateCard[[#This Row],[ServiceName]]&amp;Table_wabobpsvr_AzureCalc_AzureCalcRateCard[[#This Row],[Price_Level]]&amp;Table_wabobpsvr_AzureCalc_AzureCalcRateCard[[#This Row],[Region]]</f>
        <v>Media Services Indexer - Tier 2B</v>
      </c>
      <c r="B8118" s="784"/>
      <c r="C8118" s="784" t="s">
        <v>701</v>
      </c>
      <c r="D8118" s="784" t="s">
        <v>182</v>
      </c>
      <c r="E8118" s="784">
        <v>9.4</v>
      </c>
      <c r="F8118" s="784" t="s">
        <v>1091</v>
      </c>
      <c r="G8118" s="784" t="s">
        <v>2601</v>
      </c>
      <c r="H8118" s="784" t="s">
        <v>2602</v>
      </c>
      <c r="I8118" s="784" t="s">
        <v>5017</v>
      </c>
    </row>
    <row r="8119" spans="1:9" hidden="1">
      <c r="A8119" s="784" t="str">
        <f>Table_wabobpsvr_AzureCalc_AzureCalcRateCard[[#This Row],[ServiceName]]&amp;Table_wabobpsvr_AzureCalc_AzureCalcRateCard[[#This Row],[Price_Level]]&amp;Table_wabobpsvr_AzureCalc_AzureCalcRateCard[[#This Row],[Region]]</f>
        <v>Media Services Indexer - Tier 2C</v>
      </c>
      <c r="B8119" s="784"/>
      <c r="C8119" s="784" t="s">
        <v>701</v>
      </c>
      <c r="D8119" s="784" t="s">
        <v>184</v>
      </c>
      <c r="E8119" s="784">
        <v>9.1</v>
      </c>
      <c r="F8119" s="784" t="s">
        <v>1091</v>
      </c>
      <c r="G8119" s="784" t="s">
        <v>2601</v>
      </c>
      <c r="H8119" s="784" t="s">
        <v>2602</v>
      </c>
      <c r="I8119" s="784" t="s">
        <v>5017</v>
      </c>
    </row>
    <row r="8120" spans="1:9" hidden="1">
      <c r="A8120" s="784" t="str">
        <f>Table_wabobpsvr_AzureCalc_AzureCalcRateCard[[#This Row],[ServiceName]]&amp;Table_wabobpsvr_AzureCalc_AzureCalcRateCard[[#This Row],[Price_Level]]&amp;Table_wabobpsvr_AzureCalc_AzureCalcRateCard[[#This Row],[Region]]</f>
        <v>SQL DB Premium P3 Database HoursMOSP11</v>
      </c>
      <c r="B8120" s="784">
        <v>11</v>
      </c>
      <c r="C8120" s="784" t="s">
        <v>701</v>
      </c>
      <c r="D8120" s="784" t="s">
        <v>627</v>
      </c>
      <c r="E8120" s="784">
        <v>5.65</v>
      </c>
      <c r="F8120" s="784" t="s">
        <v>1082</v>
      </c>
      <c r="G8120" s="784" t="s">
        <v>4431</v>
      </c>
      <c r="H8120" s="784" t="s">
        <v>4431</v>
      </c>
      <c r="I8120" s="784" t="s">
        <v>6098</v>
      </c>
    </row>
    <row r="8121" spans="1:9" hidden="1">
      <c r="A8121" s="784" t="str">
        <f>Table_wabobpsvr_AzureCalc_AzureCalcRateCard[[#This Row],[ServiceName]]&amp;Table_wabobpsvr_AzureCalc_AzureCalcRateCard[[#This Row],[Price_Level]]&amp;Table_wabobpsvr_AzureCalc_AzureCalcRateCard[[#This Row],[Region]]</f>
        <v>SQL DB Premium P3 Database HoursA11</v>
      </c>
      <c r="B8121" s="784">
        <v>11</v>
      </c>
      <c r="C8121" s="784" t="s">
        <v>701</v>
      </c>
      <c r="D8121" s="784" t="s">
        <v>181</v>
      </c>
      <c r="E8121" s="784">
        <v>5.4809999999999999</v>
      </c>
      <c r="F8121" s="784" t="s">
        <v>1082</v>
      </c>
      <c r="G8121" s="784" t="s">
        <v>2025</v>
      </c>
      <c r="H8121" s="784" t="s">
        <v>3305</v>
      </c>
      <c r="I8121" s="784" t="s">
        <v>6098</v>
      </c>
    </row>
    <row r="8122" spans="1:9" hidden="1">
      <c r="A8122" s="784" t="str">
        <f>Table_wabobpsvr_AzureCalc_AzureCalcRateCard[[#This Row],[ServiceName]]&amp;Table_wabobpsvr_AzureCalc_AzureCalcRateCard[[#This Row],[Price_Level]]&amp;Table_wabobpsvr_AzureCalc_AzureCalcRateCard[[#This Row],[Region]]</f>
        <v>SQL DB Premium P3 Database HoursB11</v>
      </c>
      <c r="B8122" s="784">
        <v>11</v>
      </c>
      <c r="C8122" s="784" t="s">
        <v>701</v>
      </c>
      <c r="D8122" s="784" t="s">
        <v>182</v>
      </c>
      <c r="E8122" s="784">
        <v>5.3109999999999999</v>
      </c>
      <c r="F8122" s="784" t="s">
        <v>1082</v>
      </c>
      <c r="G8122" s="784" t="s">
        <v>2025</v>
      </c>
      <c r="H8122" s="784" t="s">
        <v>3305</v>
      </c>
      <c r="I8122" s="784" t="s">
        <v>6098</v>
      </c>
    </row>
    <row r="8123" spans="1:9" hidden="1">
      <c r="A8123" s="784" t="str">
        <f>Table_wabobpsvr_AzureCalc_AzureCalcRateCard[[#This Row],[ServiceName]]&amp;Table_wabobpsvr_AzureCalc_AzureCalcRateCard[[#This Row],[Price_Level]]&amp;Table_wabobpsvr_AzureCalc_AzureCalcRateCard[[#This Row],[Region]]</f>
        <v>SQL DB Premium P3 Database HoursC11</v>
      </c>
      <c r="B8123" s="784">
        <v>11</v>
      </c>
      <c r="C8123" s="784" t="s">
        <v>701</v>
      </c>
      <c r="D8123" s="784" t="s">
        <v>184</v>
      </c>
      <c r="E8123" s="784">
        <v>5.1420000000000003</v>
      </c>
      <c r="F8123" s="784" t="s">
        <v>1082</v>
      </c>
      <c r="G8123" s="784" t="s">
        <v>2025</v>
      </c>
      <c r="H8123" s="784" t="s">
        <v>3305</v>
      </c>
      <c r="I8123" s="784" t="s">
        <v>6098</v>
      </c>
    </row>
    <row r="8124" spans="1:9" hidden="1">
      <c r="A8124" s="784" t="str">
        <f>Table_wabobpsvr_AzureCalc_AzureCalcRateCard[[#This Row],[ServiceName]]&amp;Table_wabobpsvr_AzureCalc_AzureCalcRateCard[[#This Row],[Price_Level]]&amp;Table_wabobpsvr_AzureCalc_AzureCalcRateCard[[#This Row],[Region]]</f>
        <v>SQL DB Premium P3 Database HoursD11</v>
      </c>
      <c r="B8124" s="784">
        <v>11</v>
      </c>
      <c r="C8124" s="784" t="s">
        <v>701</v>
      </c>
      <c r="D8124" s="784" t="s">
        <v>183</v>
      </c>
      <c r="E8124" s="784">
        <v>4.9720000000000004</v>
      </c>
      <c r="F8124" s="784" t="s">
        <v>1082</v>
      </c>
      <c r="G8124" s="784" t="s">
        <v>2025</v>
      </c>
      <c r="H8124" s="784" t="s">
        <v>3305</v>
      </c>
      <c r="I8124" s="784" t="s">
        <v>6098</v>
      </c>
    </row>
    <row r="8125" spans="1:9" hidden="1">
      <c r="A8125" t="str">
        <f>Table_wabobpsvr_AzureCalc_AzureCalcRateCard[[#This Row],[ServiceName]]&amp;Table_wabobpsvr_AzureCalc_AzureCalcRateCard[[#This Row],[Price_Level]]&amp;Table_wabobpsvr_AzureCalc_AzureCalcRateCard[[#This Row],[Region]]</f>
        <v>SQL DB Premium P3 Database HoursMOSP12</v>
      </c>
      <c r="B8125">
        <v>12</v>
      </c>
      <c r="C8125" t="s">
        <v>701</v>
      </c>
      <c r="D8125" t="s">
        <v>627</v>
      </c>
      <c r="E8125">
        <v>5.65</v>
      </c>
      <c r="F8125" t="s">
        <v>1082</v>
      </c>
      <c r="G8125" s="784" t="s">
        <v>4431</v>
      </c>
      <c r="H8125" s="784" t="s">
        <v>4431</v>
      </c>
      <c r="I8125" s="784" t="s">
        <v>6098</v>
      </c>
    </row>
    <row r="8126" spans="1:9" hidden="1">
      <c r="A8126" t="str">
        <f>Table_wabobpsvr_AzureCalc_AzureCalcRateCard[[#This Row],[ServiceName]]&amp;Table_wabobpsvr_AzureCalc_AzureCalcRateCard[[#This Row],[Price_Level]]&amp;Table_wabobpsvr_AzureCalc_AzureCalcRateCard[[#This Row],[Region]]</f>
        <v>SQL DB Premium P3 Database HoursA12</v>
      </c>
      <c r="B8126">
        <v>12</v>
      </c>
      <c r="C8126" t="s">
        <v>701</v>
      </c>
      <c r="D8126" t="s">
        <v>181</v>
      </c>
      <c r="E8126">
        <v>5.4809999999999999</v>
      </c>
      <c r="F8126" t="s">
        <v>1082</v>
      </c>
      <c r="G8126" s="784" t="s">
        <v>2026</v>
      </c>
      <c r="H8126" s="784" t="s">
        <v>3306</v>
      </c>
      <c r="I8126" s="784" t="s">
        <v>6098</v>
      </c>
    </row>
    <row r="8127" spans="1:9" hidden="1">
      <c r="A8127" t="str">
        <f>Table_wabobpsvr_AzureCalc_AzureCalcRateCard[[#This Row],[ServiceName]]&amp;Table_wabobpsvr_AzureCalc_AzureCalcRateCard[[#This Row],[Price_Level]]&amp;Table_wabobpsvr_AzureCalc_AzureCalcRateCard[[#This Row],[Region]]</f>
        <v>SQL DB Premium P3 Database HoursB12</v>
      </c>
      <c r="B8127">
        <v>12</v>
      </c>
      <c r="C8127" t="s">
        <v>701</v>
      </c>
      <c r="D8127" t="s">
        <v>182</v>
      </c>
      <c r="E8127">
        <v>5.3109999999999999</v>
      </c>
      <c r="F8127" t="s">
        <v>1082</v>
      </c>
      <c r="G8127" s="784" t="s">
        <v>2026</v>
      </c>
      <c r="H8127" s="784" t="s">
        <v>3306</v>
      </c>
      <c r="I8127" s="784" t="s">
        <v>6098</v>
      </c>
    </row>
    <row r="8128" spans="1:9" hidden="1">
      <c r="A8128" t="str">
        <f>Table_wabobpsvr_AzureCalc_AzureCalcRateCard[[#This Row],[ServiceName]]&amp;Table_wabobpsvr_AzureCalc_AzureCalcRateCard[[#This Row],[Price_Level]]&amp;Table_wabobpsvr_AzureCalc_AzureCalcRateCard[[#This Row],[Region]]</f>
        <v>SQL DB Premium P3 Database HoursC12</v>
      </c>
      <c r="B8128">
        <v>12</v>
      </c>
      <c r="C8128" t="s">
        <v>701</v>
      </c>
      <c r="D8128" t="s">
        <v>184</v>
      </c>
      <c r="E8128">
        <v>5.1420000000000003</v>
      </c>
      <c r="F8128" t="s">
        <v>1082</v>
      </c>
      <c r="G8128" s="784" t="s">
        <v>2026</v>
      </c>
      <c r="H8128" s="784" t="s">
        <v>3306</v>
      </c>
      <c r="I8128" s="784" t="s">
        <v>6098</v>
      </c>
    </row>
    <row r="8129" spans="1:9" hidden="1">
      <c r="A8129" t="str">
        <f>Table_wabobpsvr_AzureCalc_AzureCalcRateCard[[#This Row],[ServiceName]]&amp;Table_wabobpsvr_AzureCalc_AzureCalcRateCard[[#This Row],[Price_Level]]&amp;Table_wabobpsvr_AzureCalc_AzureCalcRateCard[[#This Row],[Region]]</f>
        <v>SQL DB Premium P3 Database HoursD12</v>
      </c>
      <c r="B8129">
        <v>12</v>
      </c>
      <c r="C8129" t="s">
        <v>701</v>
      </c>
      <c r="D8129" t="s">
        <v>183</v>
      </c>
      <c r="E8129">
        <v>4.9720000000000004</v>
      </c>
      <c r="F8129" t="s">
        <v>1082</v>
      </c>
      <c r="G8129" s="784" t="s">
        <v>2026</v>
      </c>
      <c r="H8129" s="784" t="s">
        <v>3306</v>
      </c>
      <c r="I8129" s="784" t="s">
        <v>6098</v>
      </c>
    </row>
    <row r="8130" spans="1:9" hidden="1">
      <c r="A8130" t="str">
        <f>Table_wabobpsvr_AzureCalc_AzureCalcRateCard[[#This Row],[ServiceName]]&amp;Table_wabobpsvr_AzureCalc_AzureCalcRateCard[[#This Row],[Price_Level]]&amp;Table_wabobpsvr_AzureCalc_AzureCalcRateCard[[#This Row],[Region]]</f>
        <v>SQL DB Premium P3 Database HoursMOSP14</v>
      </c>
      <c r="B8130">
        <v>14</v>
      </c>
      <c r="C8130" t="s">
        <v>701</v>
      </c>
      <c r="D8130" t="s">
        <v>627</v>
      </c>
      <c r="E8130">
        <v>6.25</v>
      </c>
      <c r="F8130" t="s">
        <v>1082</v>
      </c>
      <c r="G8130" s="784" t="s">
        <v>4431</v>
      </c>
      <c r="H8130" s="784" t="s">
        <v>4431</v>
      </c>
      <c r="I8130" s="784" t="s">
        <v>6099</v>
      </c>
    </row>
    <row r="8131" spans="1:9" hidden="1">
      <c r="A8131" t="str">
        <f>Table_wabobpsvr_AzureCalc_AzureCalcRateCard[[#This Row],[ServiceName]]&amp;Table_wabobpsvr_AzureCalc_AzureCalcRateCard[[#This Row],[Price_Level]]&amp;Table_wabobpsvr_AzureCalc_AzureCalcRateCard[[#This Row],[Region]]</f>
        <v>SQL DB Premium P3 Database HoursA14</v>
      </c>
      <c r="B8131">
        <v>14</v>
      </c>
      <c r="C8131" t="s">
        <v>701</v>
      </c>
      <c r="D8131" t="s">
        <v>181</v>
      </c>
      <c r="E8131">
        <v>6.0629999999999997</v>
      </c>
      <c r="F8131" t="s">
        <v>1082</v>
      </c>
      <c r="G8131" s="784" t="s">
        <v>3307</v>
      </c>
      <c r="H8131" s="784" t="s">
        <v>3308</v>
      </c>
      <c r="I8131" s="784" t="s">
        <v>6099</v>
      </c>
    </row>
    <row r="8132" spans="1:9" hidden="1">
      <c r="A8132" t="str">
        <f>Table_wabobpsvr_AzureCalc_AzureCalcRateCard[[#This Row],[ServiceName]]&amp;Table_wabobpsvr_AzureCalc_AzureCalcRateCard[[#This Row],[Price_Level]]&amp;Table_wabobpsvr_AzureCalc_AzureCalcRateCard[[#This Row],[Region]]</f>
        <v>SQL DB Premium P3 Database HoursB14</v>
      </c>
      <c r="B8132">
        <v>14</v>
      </c>
      <c r="C8132" t="s">
        <v>701</v>
      </c>
      <c r="D8132" t="s">
        <v>182</v>
      </c>
      <c r="E8132">
        <v>5.875</v>
      </c>
      <c r="F8132" t="s">
        <v>1082</v>
      </c>
      <c r="G8132" s="784" t="s">
        <v>3307</v>
      </c>
      <c r="H8132" s="784" t="s">
        <v>3308</v>
      </c>
      <c r="I8132" s="784" t="s">
        <v>6099</v>
      </c>
    </row>
    <row r="8133" spans="1:9" hidden="1">
      <c r="A8133" t="str">
        <f>Table_wabobpsvr_AzureCalc_AzureCalcRateCard[[#This Row],[ServiceName]]&amp;Table_wabobpsvr_AzureCalc_AzureCalcRateCard[[#This Row],[Price_Level]]&amp;Table_wabobpsvr_AzureCalc_AzureCalcRateCard[[#This Row],[Region]]</f>
        <v>SQL DB Premium P3 Database HoursC14</v>
      </c>
      <c r="B8133">
        <v>14</v>
      </c>
      <c r="C8133" t="s">
        <v>701</v>
      </c>
      <c r="D8133" t="s">
        <v>184</v>
      </c>
      <c r="E8133">
        <v>5.6879999999999997</v>
      </c>
      <c r="F8133" t="s">
        <v>1082</v>
      </c>
      <c r="G8133" s="784" t="s">
        <v>3307</v>
      </c>
      <c r="H8133" s="784" t="s">
        <v>3308</v>
      </c>
      <c r="I8133" s="784" t="s">
        <v>6099</v>
      </c>
    </row>
    <row r="8134" spans="1:9" hidden="1">
      <c r="A8134" t="str">
        <f>Table_wabobpsvr_AzureCalc_AzureCalcRateCard[[#This Row],[ServiceName]]&amp;Table_wabobpsvr_AzureCalc_AzureCalcRateCard[[#This Row],[Price_Level]]&amp;Table_wabobpsvr_AzureCalc_AzureCalcRateCard[[#This Row],[Region]]</f>
        <v>SQL DB Premium P3 Database HoursD14</v>
      </c>
      <c r="B8134">
        <v>14</v>
      </c>
      <c r="C8134" t="s">
        <v>701</v>
      </c>
      <c r="D8134" t="s">
        <v>183</v>
      </c>
      <c r="E8134">
        <v>5.5</v>
      </c>
      <c r="F8134" t="s">
        <v>1082</v>
      </c>
      <c r="G8134" s="784" t="s">
        <v>3307</v>
      </c>
      <c r="H8134" s="784" t="s">
        <v>3308</v>
      </c>
      <c r="I8134" s="784" t="s">
        <v>6099</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v>
      </c>
      <c r="B8135" s="784"/>
      <c r="C8135" s="784" t="s">
        <v>701</v>
      </c>
      <c r="D8135" s="784" t="s">
        <v>627</v>
      </c>
      <c r="E8135" s="784">
        <v>5.1669999999999998</v>
      </c>
      <c r="F8135" s="784" t="s">
        <v>1092</v>
      </c>
      <c r="G8135" s="784" t="s">
        <v>4431</v>
      </c>
      <c r="H8135" s="784" t="s">
        <v>4431</v>
      </c>
      <c r="I8135" s="784" t="s">
        <v>6100</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v>
      </c>
      <c r="B8136" s="784"/>
      <c r="C8136" s="784" t="s">
        <v>701</v>
      </c>
      <c r="D8136" s="784" t="s">
        <v>181</v>
      </c>
      <c r="E8136" s="784">
        <v>5.0119899999999999</v>
      </c>
      <c r="F8136" s="784" t="s">
        <v>1092</v>
      </c>
      <c r="G8136" s="784" t="s">
        <v>3777</v>
      </c>
      <c r="H8136" s="784" t="s">
        <v>3778</v>
      </c>
      <c r="I8136" s="784" t="s">
        <v>6100</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v>
      </c>
      <c r="B8137" s="784"/>
      <c r="C8137" s="784" t="s">
        <v>701</v>
      </c>
      <c r="D8137" s="784" t="s">
        <v>182</v>
      </c>
      <c r="E8137" s="784">
        <v>4.8569800000000001</v>
      </c>
      <c r="F8137" s="784" t="s">
        <v>1092</v>
      </c>
      <c r="G8137" s="784" t="s">
        <v>3777</v>
      </c>
      <c r="H8137" s="784" t="s">
        <v>3778</v>
      </c>
      <c r="I8137" s="784" t="s">
        <v>6100</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v>
      </c>
      <c r="B8138" s="784"/>
      <c r="C8138" s="784" t="s">
        <v>701</v>
      </c>
      <c r="D8138" s="784" t="s">
        <v>184</v>
      </c>
      <c r="E8138" s="784">
        <v>4.7019700000000002</v>
      </c>
      <c r="F8138" s="784" t="s">
        <v>1092</v>
      </c>
      <c r="G8138" s="784" t="s">
        <v>3777</v>
      </c>
      <c r="H8138" s="784" t="s">
        <v>3778</v>
      </c>
      <c r="I8138" s="784" t="s">
        <v>6100</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v>
      </c>
      <c r="B8139" s="784"/>
      <c r="C8139" s="784" t="s">
        <v>701</v>
      </c>
      <c r="D8139" s="784" t="s">
        <v>183</v>
      </c>
      <c r="E8139" s="784">
        <v>4.5469600000000003</v>
      </c>
      <c r="F8139" s="784" t="s">
        <v>1092</v>
      </c>
      <c r="G8139" s="784" t="s">
        <v>3777</v>
      </c>
      <c r="H8139" s="784" t="s">
        <v>3778</v>
      </c>
      <c r="I8139" s="784" t="s">
        <v>6100</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HoursMOSP13</v>
      </c>
      <c r="B8140">
        <v>13</v>
      </c>
      <c r="C8140" t="s">
        <v>701</v>
      </c>
      <c r="D8140" t="s">
        <v>627</v>
      </c>
      <c r="E8140">
        <v>6.2521000000000004</v>
      </c>
      <c r="F8140" t="s">
        <v>1092</v>
      </c>
      <c r="G8140" s="784" t="s">
        <v>4431</v>
      </c>
      <c r="H8140" s="784" t="s">
        <v>4431</v>
      </c>
      <c r="I8140" s="784" t="s">
        <v>6101</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HoursA13</v>
      </c>
      <c r="B8141">
        <v>13</v>
      </c>
      <c r="C8141" t="s">
        <v>701</v>
      </c>
      <c r="D8141" t="s">
        <v>181</v>
      </c>
      <c r="E8141">
        <v>6.0645369999999996</v>
      </c>
      <c r="F8141" t="s">
        <v>1092</v>
      </c>
      <c r="G8141" s="784" t="s">
        <v>3779</v>
      </c>
      <c r="H8141" s="784" t="s">
        <v>3780</v>
      </c>
      <c r="I8141" s="784" t="s">
        <v>6101</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HoursB13</v>
      </c>
      <c r="B8142">
        <v>13</v>
      </c>
      <c r="C8142" t="s">
        <v>701</v>
      </c>
      <c r="D8142" t="s">
        <v>182</v>
      </c>
      <c r="E8142">
        <v>5.8769739999999997</v>
      </c>
      <c r="F8142" t="s">
        <v>1092</v>
      </c>
      <c r="G8142" s="784" t="s">
        <v>3779</v>
      </c>
      <c r="H8142" s="784" t="s">
        <v>3780</v>
      </c>
      <c r="I8142" s="784" t="s">
        <v>6101</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HoursC13</v>
      </c>
      <c r="B8143">
        <v>13</v>
      </c>
      <c r="C8143" t="s">
        <v>701</v>
      </c>
      <c r="D8143" t="s">
        <v>184</v>
      </c>
      <c r="E8143">
        <v>5.6894109999999998</v>
      </c>
      <c r="F8143" t="s">
        <v>1092</v>
      </c>
      <c r="G8143" s="784" t="s">
        <v>3779</v>
      </c>
      <c r="H8143" s="784" t="s">
        <v>3780</v>
      </c>
      <c r="I8143" s="784" t="s">
        <v>6101</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HoursD13</v>
      </c>
      <c r="B8144">
        <v>13</v>
      </c>
      <c r="C8144" t="s">
        <v>701</v>
      </c>
      <c r="D8144" t="s">
        <v>183</v>
      </c>
      <c r="E8144">
        <v>5.5018479999999998</v>
      </c>
      <c r="F8144" t="s">
        <v>1092</v>
      </c>
      <c r="G8144" s="784" t="s">
        <v>3779</v>
      </c>
      <c r="H8144" s="784" t="s">
        <v>3780</v>
      </c>
      <c r="I8144" s="784" t="s">
        <v>6101</v>
      </c>
    </row>
    <row r="8145" spans="1:9" hidden="1">
      <c r="A8145" t="str">
        <f>Table_wabobpsvr_AzureCalc_AzureCalcRateCard[[#This Row],[ServiceName]]&amp;Table_wabobpsvr_AzureCalc_AzureCalcRateCard[[#This Row],[Price_Level]]&amp;Table_wabobpsvr_AzureCalc_AzureCalcRateCard[[#This Row],[Region]]</f>
        <v>SQL DB Premium P3 Secondary Active Geo Database HoursMOSP11</v>
      </c>
      <c r="B8145">
        <v>11</v>
      </c>
      <c r="C8145" t="s">
        <v>701</v>
      </c>
      <c r="D8145" t="s">
        <v>627</v>
      </c>
      <c r="E8145">
        <v>5.8387000000000002</v>
      </c>
      <c r="F8145" t="s">
        <v>1092</v>
      </c>
      <c r="G8145" s="784" t="s">
        <v>4431</v>
      </c>
      <c r="H8145" s="784" t="s">
        <v>4431</v>
      </c>
      <c r="I8145" s="784" t="s">
        <v>6102</v>
      </c>
    </row>
    <row r="8146" spans="1:9" hidden="1">
      <c r="A8146" t="str">
        <f>Table_wabobpsvr_AzureCalc_AzureCalcRateCard[[#This Row],[ServiceName]]&amp;Table_wabobpsvr_AzureCalc_AzureCalcRateCard[[#This Row],[Price_Level]]&amp;Table_wabobpsvr_AzureCalc_AzureCalcRateCard[[#This Row],[Region]]</f>
        <v>SQL DB Premium P3 Secondary Active Geo Database HoursA11</v>
      </c>
      <c r="B8146">
        <v>11</v>
      </c>
      <c r="C8146" t="s">
        <v>701</v>
      </c>
      <c r="D8146" t="s">
        <v>181</v>
      </c>
      <c r="E8146">
        <v>5.6635390000000001</v>
      </c>
      <c r="F8146" t="s">
        <v>1092</v>
      </c>
      <c r="G8146" s="784" t="s">
        <v>3781</v>
      </c>
      <c r="H8146" s="784" t="s">
        <v>3782</v>
      </c>
      <c r="I8146" s="784" t="s">
        <v>6102</v>
      </c>
    </row>
    <row r="8147" spans="1:9" hidden="1">
      <c r="A8147" t="str">
        <f>Table_wabobpsvr_AzureCalc_AzureCalcRateCard[[#This Row],[ServiceName]]&amp;Table_wabobpsvr_AzureCalc_AzureCalcRateCard[[#This Row],[Price_Level]]&amp;Table_wabobpsvr_AzureCalc_AzureCalcRateCard[[#This Row],[Region]]</f>
        <v>SQL DB Premium P3 Secondary Active Geo Database HoursB11</v>
      </c>
      <c r="B8147">
        <v>11</v>
      </c>
      <c r="C8147" t="s">
        <v>701</v>
      </c>
      <c r="D8147" t="s">
        <v>182</v>
      </c>
      <c r="E8147">
        <v>5.488378</v>
      </c>
      <c r="F8147" t="s">
        <v>1092</v>
      </c>
      <c r="G8147" s="784" t="s">
        <v>3781</v>
      </c>
      <c r="H8147" s="784" t="s">
        <v>3782</v>
      </c>
      <c r="I8147" s="784" t="s">
        <v>6102</v>
      </c>
    </row>
    <row r="8148" spans="1:9" hidden="1">
      <c r="A8148" t="str">
        <f>Table_wabobpsvr_AzureCalc_AzureCalcRateCard[[#This Row],[ServiceName]]&amp;Table_wabobpsvr_AzureCalc_AzureCalcRateCard[[#This Row],[Price_Level]]&amp;Table_wabobpsvr_AzureCalc_AzureCalcRateCard[[#This Row],[Region]]</f>
        <v>SQL DB Premium P3 Secondary Active Geo Database HoursC11</v>
      </c>
      <c r="B8148">
        <v>11</v>
      </c>
      <c r="C8148" t="s">
        <v>701</v>
      </c>
      <c r="D8148" t="s">
        <v>184</v>
      </c>
      <c r="E8148">
        <v>5.3132169999999999</v>
      </c>
      <c r="F8148" t="s">
        <v>1092</v>
      </c>
      <c r="G8148" s="784" t="s">
        <v>3781</v>
      </c>
      <c r="H8148" s="784" t="s">
        <v>3782</v>
      </c>
      <c r="I8148" s="784" t="s">
        <v>6102</v>
      </c>
    </row>
    <row r="8149" spans="1:9" hidden="1">
      <c r="A8149" t="str">
        <f>Table_wabobpsvr_AzureCalc_AzureCalcRateCard[[#This Row],[ServiceName]]&amp;Table_wabobpsvr_AzureCalc_AzureCalcRateCard[[#This Row],[Price_Level]]&amp;Table_wabobpsvr_AzureCalc_AzureCalcRateCard[[#This Row],[Region]]</f>
        <v>SQL DB Premium P3 Secondary Active Geo Database HoursD11</v>
      </c>
      <c r="B8149">
        <v>11</v>
      </c>
      <c r="C8149" t="s">
        <v>701</v>
      </c>
      <c r="D8149" t="s">
        <v>183</v>
      </c>
      <c r="E8149">
        <v>5.1380559999999997</v>
      </c>
      <c r="F8149" t="s">
        <v>1092</v>
      </c>
      <c r="G8149" s="784" t="s">
        <v>3781</v>
      </c>
      <c r="H8149" s="784" t="s">
        <v>3782</v>
      </c>
      <c r="I8149" s="784" t="s">
        <v>6102</v>
      </c>
    </row>
    <row r="8150" spans="1:9" hidden="1">
      <c r="A8150" s="784" t="str">
        <f>Table_wabobpsvr_AzureCalc_AzureCalcRateCard[[#This Row],[ServiceName]]&amp;Table_wabobpsvr_AzureCalc_AzureCalcRateCard[[#This Row],[Price_Level]]&amp;Table_wabobpsvr_AzureCalc_AzureCalcRateCard[[#This Row],[Region]]</f>
        <v>SQL DB Premium P3 Secondary Active Geo Database HoursMOSP12</v>
      </c>
      <c r="B8150" s="784">
        <v>12</v>
      </c>
      <c r="C8150" s="784" t="s">
        <v>701</v>
      </c>
      <c r="D8150" s="784" t="s">
        <v>627</v>
      </c>
      <c r="E8150" s="784">
        <v>5.8387000000000002</v>
      </c>
      <c r="F8150" s="784" t="s">
        <v>1092</v>
      </c>
      <c r="G8150" s="784" t="s">
        <v>4431</v>
      </c>
      <c r="H8150" s="784" t="s">
        <v>4431</v>
      </c>
      <c r="I8150" s="784" t="s">
        <v>6103</v>
      </c>
    </row>
    <row r="8151" spans="1:9" hidden="1">
      <c r="A8151" s="784" t="str">
        <f>Table_wabobpsvr_AzureCalc_AzureCalcRateCard[[#This Row],[ServiceName]]&amp;Table_wabobpsvr_AzureCalc_AzureCalcRateCard[[#This Row],[Price_Level]]&amp;Table_wabobpsvr_AzureCalc_AzureCalcRateCard[[#This Row],[Region]]</f>
        <v>SQL DB Premium P3 Secondary Active Geo Database HoursA12</v>
      </c>
      <c r="B8151" s="784">
        <v>12</v>
      </c>
      <c r="C8151" s="784" t="s">
        <v>701</v>
      </c>
      <c r="D8151" s="784" t="s">
        <v>181</v>
      </c>
      <c r="E8151" s="784">
        <v>5.6635390000000001</v>
      </c>
      <c r="F8151" s="784" t="s">
        <v>1092</v>
      </c>
      <c r="G8151" s="784" t="s">
        <v>3783</v>
      </c>
      <c r="H8151" s="784" t="s">
        <v>3784</v>
      </c>
      <c r="I8151" s="784" t="s">
        <v>6103</v>
      </c>
    </row>
    <row r="8152" spans="1:9" hidden="1">
      <c r="A8152" s="784" t="str">
        <f>Table_wabobpsvr_AzureCalc_AzureCalcRateCard[[#This Row],[ServiceName]]&amp;Table_wabobpsvr_AzureCalc_AzureCalcRateCard[[#This Row],[Price_Level]]&amp;Table_wabobpsvr_AzureCalc_AzureCalcRateCard[[#This Row],[Region]]</f>
        <v>SQL DB Premium P3 Secondary Active Geo Database HoursB12</v>
      </c>
      <c r="B8152" s="784">
        <v>12</v>
      </c>
      <c r="C8152" s="784" t="s">
        <v>701</v>
      </c>
      <c r="D8152" s="784" t="s">
        <v>182</v>
      </c>
      <c r="E8152" s="784">
        <v>5.488378</v>
      </c>
      <c r="F8152" s="784" t="s">
        <v>1092</v>
      </c>
      <c r="G8152" s="784" t="s">
        <v>3783</v>
      </c>
      <c r="H8152" s="784" t="s">
        <v>3784</v>
      </c>
      <c r="I8152" s="784" t="s">
        <v>6103</v>
      </c>
    </row>
    <row r="8153" spans="1:9" hidden="1">
      <c r="A8153" s="784" t="str">
        <f>Table_wabobpsvr_AzureCalc_AzureCalcRateCard[[#This Row],[ServiceName]]&amp;Table_wabobpsvr_AzureCalc_AzureCalcRateCard[[#This Row],[Price_Level]]&amp;Table_wabobpsvr_AzureCalc_AzureCalcRateCard[[#This Row],[Region]]</f>
        <v>SQL DB Premium P3 Secondary Active Geo Database HoursC12</v>
      </c>
      <c r="B8153" s="784">
        <v>12</v>
      </c>
      <c r="C8153" s="784" t="s">
        <v>701</v>
      </c>
      <c r="D8153" s="784" t="s">
        <v>184</v>
      </c>
      <c r="E8153" s="784">
        <v>5.3132169999999999</v>
      </c>
      <c r="F8153" s="784" t="s">
        <v>1092</v>
      </c>
      <c r="G8153" s="784" t="s">
        <v>3783</v>
      </c>
      <c r="H8153" s="784" t="s">
        <v>3784</v>
      </c>
      <c r="I8153" s="784" t="s">
        <v>6103</v>
      </c>
    </row>
    <row r="8154" spans="1:9" hidden="1">
      <c r="A8154" s="784" t="str">
        <f>Table_wabobpsvr_AzureCalc_AzureCalcRateCard[[#This Row],[ServiceName]]&amp;Table_wabobpsvr_AzureCalc_AzureCalcRateCard[[#This Row],[Price_Level]]&amp;Table_wabobpsvr_AzureCalc_AzureCalcRateCard[[#This Row],[Region]]</f>
        <v>SQL DB Premium P3 Secondary Active Geo Database HoursD12</v>
      </c>
      <c r="B8154" s="784">
        <v>12</v>
      </c>
      <c r="C8154" s="784" t="s">
        <v>701</v>
      </c>
      <c r="D8154" s="784" t="s">
        <v>183</v>
      </c>
      <c r="E8154" s="784">
        <v>5.1380559999999997</v>
      </c>
      <c r="F8154" s="784" t="s">
        <v>1092</v>
      </c>
      <c r="G8154" s="784" t="s">
        <v>3783</v>
      </c>
      <c r="H8154" s="784" t="s">
        <v>3784</v>
      </c>
      <c r="I8154" s="784" t="s">
        <v>6103</v>
      </c>
    </row>
    <row r="8155" spans="1:9" hidden="1">
      <c r="A8155" s="784" t="str">
        <f>Table_wabobpsvr_AzureCalc_AzureCalcRateCard[[#This Row],[ServiceName]]&amp;Table_wabobpsvr_AzureCalc_AzureCalcRateCard[[#This Row],[Price_Level]]&amp;Table_wabobpsvr_AzureCalc_AzureCalcRateCard[[#This Row],[Region]]</f>
        <v>SQL DB Premium P3 Secondary Active Geo Database HoursMOSP14</v>
      </c>
      <c r="B8155" s="784">
        <v>14</v>
      </c>
      <c r="C8155" s="784" t="s">
        <v>701</v>
      </c>
      <c r="D8155" s="784" t="s">
        <v>627</v>
      </c>
      <c r="E8155" s="784">
        <v>999999</v>
      </c>
      <c r="F8155" s="784" t="s">
        <v>1092</v>
      </c>
      <c r="G8155" s="784" t="s">
        <v>4431</v>
      </c>
      <c r="H8155" s="784" t="s">
        <v>4431</v>
      </c>
      <c r="I8155" s="784" t="s">
        <v>6104</v>
      </c>
    </row>
    <row r="8156" spans="1:9" hidden="1">
      <c r="A8156" s="784" t="str">
        <f>Table_wabobpsvr_AzureCalc_AzureCalcRateCard[[#This Row],[ServiceName]]&amp;Table_wabobpsvr_AzureCalc_AzureCalcRateCard[[#This Row],[Price_Level]]&amp;Table_wabobpsvr_AzureCalc_AzureCalcRateCard[[#This Row],[Region]]</f>
        <v>SQL DB Premium P3 Secondary Active Geo Database HoursA14</v>
      </c>
      <c r="B8156" s="784">
        <v>14</v>
      </c>
      <c r="C8156" s="784" t="s">
        <v>701</v>
      </c>
      <c r="D8156" s="784" t="s">
        <v>181</v>
      </c>
      <c r="E8156" s="784">
        <v>6.0625</v>
      </c>
      <c r="F8156" s="784" t="s">
        <v>1092</v>
      </c>
      <c r="G8156" s="784" t="s">
        <v>3785</v>
      </c>
      <c r="H8156" s="784" t="s">
        <v>3786</v>
      </c>
      <c r="I8156" s="784" t="s">
        <v>6104</v>
      </c>
    </row>
    <row r="8157" spans="1:9" hidden="1">
      <c r="A8157" s="784" t="str">
        <f>Table_wabobpsvr_AzureCalc_AzureCalcRateCard[[#This Row],[ServiceName]]&amp;Table_wabobpsvr_AzureCalc_AzureCalcRateCard[[#This Row],[Price_Level]]&amp;Table_wabobpsvr_AzureCalc_AzureCalcRateCard[[#This Row],[Region]]</f>
        <v>SQL DB Premium P3 Secondary Active Geo Database HoursB14</v>
      </c>
      <c r="B8157" s="784">
        <v>14</v>
      </c>
      <c r="C8157" s="784" t="s">
        <v>701</v>
      </c>
      <c r="D8157" s="784" t="s">
        <v>182</v>
      </c>
      <c r="E8157" s="784">
        <v>5.875</v>
      </c>
      <c r="F8157" s="784" t="s">
        <v>1092</v>
      </c>
      <c r="G8157" s="784" t="s">
        <v>3785</v>
      </c>
      <c r="H8157" s="784" t="s">
        <v>3786</v>
      </c>
      <c r="I8157" s="784" t="s">
        <v>6104</v>
      </c>
    </row>
    <row r="8158" spans="1:9" hidden="1">
      <c r="A8158" s="784" t="str">
        <f>Table_wabobpsvr_AzureCalc_AzureCalcRateCard[[#This Row],[ServiceName]]&amp;Table_wabobpsvr_AzureCalc_AzureCalcRateCard[[#This Row],[Price_Level]]&amp;Table_wabobpsvr_AzureCalc_AzureCalcRateCard[[#This Row],[Region]]</f>
        <v>SQL DB Premium P3 Secondary Active Geo Database HoursC14</v>
      </c>
      <c r="B8158" s="784">
        <v>14</v>
      </c>
      <c r="C8158" s="784" t="s">
        <v>701</v>
      </c>
      <c r="D8158" s="784" t="s">
        <v>184</v>
      </c>
      <c r="E8158" s="784">
        <v>5.6875</v>
      </c>
      <c r="F8158" s="784" t="s">
        <v>1092</v>
      </c>
      <c r="G8158" s="784" t="s">
        <v>3785</v>
      </c>
      <c r="H8158" s="784" t="s">
        <v>3786</v>
      </c>
      <c r="I8158" s="784" t="s">
        <v>6104</v>
      </c>
    </row>
    <row r="8159" spans="1:9" hidden="1">
      <c r="A8159" s="784" t="str">
        <f>Table_wabobpsvr_AzureCalc_AzureCalcRateCard[[#This Row],[ServiceName]]&amp;Table_wabobpsvr_AzureCalc_AzureCalcRateCard[[#This Row],[Price_Level]]&amp;Table_wabobpsvr_AzureCalc_AzureCalcRateCard[[#This Row],[Region]]</f>
        <v>SQL DB Premium P3 Secondary Active Geo Database HoursD14</v>
      </c>
      <c r="B8159" s="784">
        <v>14</v>
      </c>
      <c r="C8159" s="784" t="s">
        <v>701</v>
      </c>
      <c r="D8159" s="784" t="s">
        <v>183</v>
      </c>
      <c r="E8159" s="784">
        <v>5.5</v>
      </c>
      <c r="F8159" s="784" t="s">
        <v>1092</v>
      </c>
      <c r="G8159" s="784" t="s">
        <v>3785</v>
      </c>
      <c r="H8159" s="784" t="s">
        <v>3786</v>
      </c>
      <c r="I8159" s="784" t="s">
        <v>6104</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v>
      </c>
      <c r="B8160" s="784"/>
      <c r="C8160" s="784" t="s">
        <v>701</v>
      </c>
      <c r="D8160" s="784" t="s">
        <v>627</v>
      </c>
      <c r="E8160" s="784">
        <v>3.8753000000000002</v>
      </c>
      <c r="F8160" s="784" t="s">
        <v>1093</v>
      </c>
      <c r="G8160" s="784" t="s">
        <v>4431</v>
      </c>
      <c r="H8160" s="784" t="s">
        <v>4431</v>
      </c>
      <c r="I8160" s="784" t="s">
        <v>6105</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v>
      </c>
      <c r="B8161" s="784"/>
      <c r="C8161" s="784" t="s">
        <v>701</v>
      </c>
      <c r="D8161" s="784" t="s">
        <v>181</v>
      </c>
      <c r="E8161" s="784">
        <v>3.7590409999999999</v>
      </c>
      <c r="F8161" s="784" t="s">
        <v>1093</v>
      </c>
      <c r="G8161" s="784" t="s">
        <v>3787</v>
      </c>
      <c r="H8161" s="784" t="s">
        <v>3788</v>
      </c>
      <c r="I8161" s="784" t="s">
        <v>6105</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v>
      </c>
      <c r="B8162" s="784"/>
      <c r="C8162" s="784" t="s">
        <v>701</v>
      </c>
      <c r="D8162" s="784" t="s">
        <v>182</v>
      </c>
      <c r="E8162" s="784">
        <v>3.642782</v>
      </c>
      <c r="F8162" s="784" t="s">
        <v>1093</v>
      </c>
      <c r="G8162" s="784" t="s">
        <v>3787</v>
      </c>
      <c r="H8162" s="784" t="s">
        <v>3788</v>
      </c>
      <c r="I8162" s="784" t="s">
        <v>6105</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v>
      </c>
      <c r="B8163" s="784"/>
      <c r="C8163" s="784" t="s">
        <v>701</v>
      </c>
      <c r="D8163" s="784" t="s">
        <v>184</v>
      </c>
      <c r="E8163" s="784">
        <v>3.5265230000000001</v>
      </c>
      <c r="F8163" s="784" t="s">
        <v>1093</v>
      </c>
      <c r="G8163" s="784" t="s">
        <v>3787</v>
      </c>
      <c r="H8163" s="784" t="s">
        <v>3788</v>
      </c>
      <c r="I8163" s="784" t="s">
        <v>6105</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v>
      </c>
      <c r="B8164" s="784"/>
      <c r="C8164" s="784" t="s">
        <v>701</v>
      </c>
      <c r="D8164" s="784" t="s">
        <v>183</v>
      </c>
      <c r="E8164" s="784">
        <v>3.4102640000000002</v>
      </c>
      <c r="F8164" s="784" t="s">
        <v>1093</v>
      </c>
      <c r="G8164" s="784" t="s">
        <v>3787</v>
      </c>
      <c r="H8164" s="784" t="s">
        <v>3788</v>
      </c>
      <c r="I8164" s="784" t="s">
        <v>6105</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HoursMOSP13</v>
      </c>
      <c r="B8165" s="784">
        <v>13</v>
      </c>
      <c r="C8165" s="784" t="s">
        <v>701</v>
      </c>
      <c r="D8165" s="784" t="s">
        <v>627</v>
      </c>
      <c r="E8165" s="784">
        <v>4.6890999999999998</v>
      </c>
      <c r="F8165" s="784" t="s">
        <v>1093</v>
      </c>
      <c r="G8165" s="784" t="s">
        <v>4431</v>
      </c>
      <c r="H8165" s="784" t="s">
        <v>4431</v>
      </c>
      <c r="I8165" s="784" t="s">
        <v>6106</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HoursA13</v>
      </c>
      <c r="B8166" s="784">
        <v>13</v>
      </c>
      <c r="C8166" s="784" t="s">
        <v>701</v>
      </c>
      <c r="D8166" s="784" t="s">
        <v>181</v>
      </c>
      <c r="E8166" s="784">
        <v>4.5484270000000002</v>
      </c>
      <c r="F8166" s="784" t="s">
        <v>1093</v>
      </c>
      <c r="G8166" s="784" t="s">
        <v>3789</v>
      </c>
      <c r="H8166" s="784" t="s">
        <v>3790</v>
      </c>
      <c r="I8166" s="784" t="s">
        <v>6106</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HoursB13</v>
      </c>
      <c r="B8167" s="784">
        <v>13</v>
      </c>
      <c r="C8167" s="784" t="s">
        <v>701</v>
      </c>
      <c r="D8167" s="784" t="s">
        <v>182</v>
      </c>
      <c r="E8167" s="784">
        <v>4.4077539999999997</v>
      </c>
      <c r="F8167" s="784" t="s">
        <v>1093</v>
      </c>
      <c r="G8167" s="784" t="s">
        <v>3789</v>
      </c>
      <c r="H8167" s="784" t="s">
        <v>3790</v>
      </c>
      <c r="I8167" s="784" t="s">
        <v>6106</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HoursC13</v>
      </c>
      <c r="B8168" s="784">
        <v>13</v>
      </c>
      <c r="C8168" s="784" t="s">
        <v>701</v>
      </c>
      <c r="D8168" s="784" t="s">
        <v>184</v>
      </c>
      <c r="E8168" s="784">
        <v>4.2670810000000001</v>
      </c>
      <c r="F8168" s="784" t="s">
        <v>1093</v>
      </c>
      <c r="G8168" s="784" t="s">
        <v>3789</v>
      </c>
      <c r="H8168" s="784" t="s">
        <v>3790</v>
      </c>
      <c r="I8168" s="784" t="s">
        <v>6106</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HoursD13</v>
      </c>
      <c r="B8169" s="784">
        <v>13</v>
      </c>
      <c r="C8169" s="784" t="s">
        <v>701</v>
      </c>
      <c r="D8169" s="784" t="s">
        <v>183</v>
      </c>
      <c r="E8169" s="784">
        <v>4.1264079999999996</v>
      </c>
      <c r="F8169" s="784" t="s">
        <v>1093</v>
      </c>
      <c r="G8169" s="784" t="s">
        <v>3789</v>
      </c>
      <c r="H8169" s="784" t="s">
        <v>3790</v>
      </c>
      <c r="I8169" s="784" t="s">
        <v>6106</v>
      </c>
    </row>
    <row r="8170" spans="1:9" hidden="1">
      <c r="A8170" s="784" t="str">
        <f>Table_wabobpsvr_AzureCalc_AzureCalcRateCard[[#This Row],[ServiceName]]&amp;Table_wabobpsvr_AzureCalc_AzureCalcRateCard[[#This Row],[Price_Level]]&amp;Table_wabobpsvr_AzureCalc_AzureCalcRateCard[[#This Row],[Region]]</f>
        <v>SQL DB Premium P3 Secondary Geo Database HoursMOSP11</v>
      </c>
      <c r="B8170" s="784">
        <v>11</v>
      </c>
      <c r="C8170" s="784" t="s">
        <v>701</v>
      </c>
      <c r="D8170" s="784" t="s">
        <v>627</v>
      </c>
      <c r="E8170" s="784">
        <v>4.3791000000000002</v>
      </c>
      <c r="F8170" s="784" t="s">
        <v>1093</v>
      </c>
      <c r="G8170" s="784" t="s">
        <v>4431</v>
      </c>
      <c r="H8170" s="784" t="s">
        <v>4431</v>
      </c>
      <c r="I8170" s="784" t="s">
        <v>6107</v>
      </c>
    </row>
    <row r="8171" spans="1:9" hidden="1">
      <c r="A8171" s="784" t="str">
        <f>Table_wabobpsvr_AzureCalc_AzureCalcRateCard[[#This Row],[ServiceName]]&amp;Table_wabobpsvr_AzureCalc_AzureCalcRateCard[[#This Row],[Price_Level]]&amp;Table_wabobpsvr_AzureCalc_AzureCalcRateCard[[#This Row],[Region]]</f>
        <v>SQL DB Premium P3 Secondary Geo Database HoursA11</v>
      </c>
      <c r="B8171" s="784">
        <v>11</v>
      </c>
      <c r="C8171" s="784" t="s">
        <v>701</v>
      </c>
      <c r="D8171" s="784" t="s">
        <v>181</v>
      </c>
      <c r="E8171" s="784">
        <v>4.2477270000000003</v>
      </c>
      <c r="F8171" s="784" t="s">
        <v>1093</v>
      </c>
      <c r="G8171" s="784" t="s">
        <v>3791</v>
      </c>
      <c r="H8171" s="784" t="s">
        <v>3792</v>
      </c>
      <c r="I8171" s="784" t="s">
        <v>6107</v>
      </c>
    </row>
    <row r="8172" spans="1:9" hidden="1">
      <c r="A8172" s="784" t="str">
        <f>Table_wabobpsvr_AzureCalc_AzureCalcRateCard[[#This Row],[ServiceName]]&amp;Table_wabobpsvr_AzureCalc_AzureCalcRateCard[[#This Row],[Price_Level]]&amp;Table_wabobpsvr_AzureCalc_AzureCalcRateCard[[#This Row],[Region]]</f>
        <v>SQL DB Premium P3 Secondary Geo Database HoursB11</v>
      </c>
      <c r="B8172" s="784">
        <v>11</v>
      </c>
      <c r="C8172" s="784" t="s">
        <v>701</v>
      </c>
      <c r="D8172" s="784" t="s">
        <v>182</v>
      </c>
      <c r="E8172" s="784">
        <v>4.1163540000000003</v>
      </c>
      <c r="F8172" s="784" t="s">
        <v>1093</v>
      </c>
      <c r="G8172" s="784" t="s">
        <v>3791</v>
      </c>
      <c r="H8172" s="784" t="s">
        <v>3792</v>
      </c>
      <c r="I8172" s="784" t="s">
        <v>6107</v>
      </c>
    </row>
    <row r="8173" spans="1:9" hidden="1">
      <c r="A8173" s="784" t="str">
        <f>Table_wabobpsvr_AzureCalc_AzureCalcRateCard[[#This Row],[ServiceName]]&amp;Table_wabobpsvr_AzureCalc_AzureCalcRateCard[[#This Row],[Price_Level]]&amp;Table_wabobpsvr_AzureCalc_AzureCalcRateCard[[#This Row],[Region]]</f>
        <v>SQL DB Premium P3 Secondary Geo Database HoursC11</v>
      </c>
      <c r="B8173" s="784">
        <v>11</v>
      </c>
      <c r="C8173" s="784" t="s">
        <v>701</v>
      </c>
      <c r="D8173" s="784" t="s">
        <v>184</v>
      </c>
      <c r="E8173" s="784">
        <v>3.9849809999999999</v>
      </c>
      <c r="F8173" s="784" t="s">
        <v>1093</v>
      </c>
      <c r="G8173" s="784" t="s">
        <v>3791</v>
      </c>
      <c r="H8173" s="784" t="s">
        <v>3792</v>
      </c>
      <c r="I8173" s="784" t="s">
        <v>6107</v>
      </c>
    </row>
    <row r="8174" spans="1:9" hidden="1">
      <c r="A8174" s="784" t="str">
        <f>Table_wabobpsvr_AzureCalc_AzureCalcRateCard[[#This Row],[ServiceName]]&amp;Table_wabobpsvr_AzureCalc_AzureCalcRateCard[[#This Row],[Price_Level]]&amp;Table_wabobpsvr_AzureCalc_AzureCalcRateCard[[#This Row],[Region]]</f>
        <v>SQL DB Premium P3 Secondary Geo Database HoursD11</v>
      </c>
      <c r="B8174" s="784">
        <v>11</v>
      </c>
      <c r="C8174" s="784" t="s">
        <v>701</v>
      </c>
      <c r="D8174" s="784" t="s">
        <v>183</v>
      </c>
      <c r="E8174" s="784">
        <v>3.8536079999999999</v>
      </c>
      <c r="F8174" s="784" t="s">
        <v>1093</v>
      </c>
      <c r="G8174" s="784" t="s">
        <v>3791</v>
      </c>
      <c r="H8174" s="784" t="s">
        <v>3792</v>
      </c>
      <c r="I8174" s="784" t="s">
        <v>6107</v>
      </c>
    </row>
    <row r="8175" spans="1:9" hidden="1">
      <c r="A8175" s="784" t="str">
        <f>Table_wabobpsvr_AzureCalc_AzureCalcRateCard[[#This Row],[ServiceName]]&amp;Table_wabobpsvr_AzureCalc_AzureCalcRateCard[[#This Row],[Price_Level]]&amp;Table_wabobpsvr_AzureCalc_AzureCalcRateCard[[#This Row],[Region]]</f>
        <v>SQL DB Premium P3 Secondary Geo Database HoursMOSP12</v>
      </c>
      <c r="B8175" s="784">
        <v>12</v>
      </c>
      <c r="C8175" s="784" t="s">
        <v>701</v>
      </c>
      <c r="D8175" s="784" t="s">
        <v>627</v>
      </c>
      <c r="E8175" s="784">
        <v>4.3791000000000002</v>
      </c>
      <c r="F8175" s="784" t="s">
        <v>1093</v>
      </c>
      <c r="G8175" s="784" t="s">
        <v>4431</v>
      </c>
      <c r="H8175" s="784" t="s">
        <v>4431</v>
      </c>
      <c r="I8175" s="784" t="s">
        <v>6108</v>
      </c>
    </row>
    <row r="8176" spans="1:9" hidden="1">
      <c r="A8176" s="784" t="str">
        <f>Table_wabobpsvr_AzureCalc_AzureCalcRateCard[[#This Row],[ServiceName]]&amp;Table_wabobpsvr_AzureCalc_AzureCalcRateCard[[#This Row],[Price_Level]]&amp;Table_wabobpsvr_AzureCalc_AzureCalcRateCard[[#This Row],[Region]]</f>
        <v>SQL DB Premium P3 Secondary Geo Database HoursA12</v>
      </c>
      <c r="B8176" s="784">
        <v>12</v>
      </c>
      <c r="C8176" s="784" t="s">
        <v>701</v>
      </c>
      <c r="D8176" s="784" t="s">
        <v>181</v>
      </c>
      <c r="E8176" s="784">
        <v>4.2477270000000003</v>
      </c>
      <c r="F8176" s="784" t="s">
        <v>1093</v>
      </c>
      <c r="G8176" s="784" t="s">
        <v>3793</v>
      </c>
      <c r="H8176" s="784" t="s">
        <v>3794</v>
      </c>
      <c r="I8176" s="784" t="s">
        <v>6108</v>
      </c>
    </row>
    <row r="8177" spans="1:9" hidden="1">
      <c r="A8177" s="784" t="str">
        <f>Table_wabobpsvr_AzureCalc_AzureCalcRateCard[[#This Row],[ServiceName]]&amp;Table_wabobpsvr_AzureCalc_AzureCalcRateCard[[#This Row],[Price_Level]]&amp;Table_wabobpsvr_AzureCalc_AzureCalcRateCard[[#This Row],[Region]]</f>
        <v>SQL DB Premium P3 Secondary Geo Database HoursB12</v>
      </c>
      <c r="B8177" s="784">
        <v>12</v>
      </c>
      <c r="C8177" s="784" t="s">
        <v>701</v>
      </c>
      <c r="D8177" s="784" t="s">
        <v>182</v>
      </c>
      <c r="E8177" s="784">
        <v>4.1163540000000003</v>
      </c>
      <c r="F8177" s="784" t="s">
        <v>1093</v>
      </c>
      <c r="G8177" s="784" t="s">
        <v>3793</v>
      </c>
      <c r="H8177" s="784" t="s">
        <v>3794</v>
      </c>
      <c r="I8177" s="784" t="s">
        <v>6108</v>
      </c>
    </row>
    <row r="8178" spans="1:9" hidden="1">
      <c r="A8178" s="784" t="str">
        <f>Table_wabobpsvr_AzureCalc_AzureCalcRateCard[[#This Row],[ServiceName]]&amp;Table_wabobpsvr_AzureCalc_AzureCalcRateCard[[#This Row],[Price_Level]]&amp;Table_wabobpsvr_AzureCalc_AzureCalcRateCard[[#This Row],[Region]]</f>
        <v>SQL DB Premium P3 Secondary Geo Database HoursC12</v>
      </c>
      <c r="B8178" s="784">
        <v>12</v>
      </c>
      <c r="C8178" s="784" t="s">
        <v>701</v>
      </c>
      <c r="D8178" s="784" t="s">
        <v>184</v>
      </c>
      <c r="E8178" s="784">
        <v>3.9849809999999999</v>
      </c>
      <c r="F8178" s="784" t="s">
        <v>1093</v>
      </c>
      <c r="G8178" s="784" t="s">
        <v>3793</v>
      </c>
      <c r="H8178" s="784" t="s">
        <v>3794</v>
      </c>
      <c r="I8178" s="784" t="s">
        <v>6108</v>
      </c>
    </row>
    <row r="8179" spans="1:9" hidden="1">
      <c r="A8179" s="784" t="str">
        <f>Table_wabobpsvr_AzureCalc_AzureCalcRateCard[[#This Row],[ServiceName]]&amp;Table_wabobpsvr_AzureCalc_AzureCalcRateCard[[#This Row],[Price_Level]]&amp;Table_wabobpsvr_AzureCalc_AzureCalcRateCard[[#This Row],[Region]]</f>
        <v>SQL DB Premium P3 Secondary Geo Database HoursD12</v>
      </c>
      <c r="B8179" s="784">
        <v>12</v>
      </c>
      <c r="C8179" s="784" t="s">
        <v>701</v>
      </c>
      <c r="D8179" s="784" t="s">
        <v>183</v>
      </c>
      <c r="E8179" s="784">
        <v>3.8536079999999999</v>
      </c>
      <c r="F8179" s="784" t="s">
        <v>1093</v>
      </c>
      <c r="G8179" s="784" t="s">
        <v>3793</v>
      </c>
      <c r="H8179" s="784" t="s">
        <v>3794</v>
      </c>
      <c r="I8179" s="784" t="s">
        <v>6108</v>
      </c>
    </row>
    <row r="8180" spans="1:9" hidden="1">
      <c r="A8180" s="784" t="str">
        <f>Table_wabobpsvr_AzureCalc_AzureCalcRateCard[[#This Row],[ServiceName]]&amp;Table_wabobpsvr_AzureCalc_AzureCalcRateCard[[#This Row],[Price_Level]]&amp;Table_wabobpsvr_AzureCalc_AzureCalcRateCard[[#This Row],[Region]]</f>
        <v>SQL DB Premium P3 Secondary Geo Database HoursMOSP14</v>
      </c>
      <c r="B8180" s="784">
        <v>14</v>
      </c>
      <c r="C8180" s="784" t="s">
        <v>701</v>
      </c>
      <c r="D8180" s="784" t="s">
        <v>627</v>
      </c>
      <c r="E8180" s="784">
        <v>999999</v>
      </c>
      <c r="F8180" s="784" t="s">
        <v>1093</v>
      </c>
      <c r="G8180" s="784" t="s">
        <v>4431</v>
      </c>
      <c r="H8180" s="784" t="s">
        <v>4431</v>
      </c>
      <c r="I8180" s="784" t="s">
        <v>6109</v>
      </c>
    </row>
    <row r="8181" spans="1:9" hidden="1">
      <c r="A8181" s="784" t="str">
        <f>Table_wabobpsvr_AzureCalc_AzureCalcRateCard[[#This Row],[ServiceName]]&amp;Table_wabobpsvr_AzureCalc_AzureCalcRateCard[[#This Row],[Price_Level]]&amp;Table_wabobpsvr_AzureCalc_AzureCalcRateCard[[#This Row],[Region]]</f>
        <v>SQL DB Premium P3 Secondary Geo Database HoursA14</v>
      </c>
      <c r="B8181" s="784">
        <v>14</v>
      </c>
      <c r="C8181" s="784" t="s">
        <v>701</v>
      </c>
      <c r="D8181" s="784" t="s">
        <v>181</v>
      </c>
      <c r="E8181" s="784">
        <v>4.546875</v>
      </c>
      <c r="F8181" s="784" t="s">
        <v>1093</v>
      </c>
      <c r="G8181" s="784" t="s">
        <v>3795</v>
      </c>
      <c r="H8181" s="784" t="s">
        <v>3796</v>
      </c>
      <c r="I8181" s="784" t="s">
        <v>6109</v>
      </c>
    </row>
    <row r="8182" spans="1:9" hidden="1">
      <c r="A8182" s="784" t="str">
        <f>Table_wabobpsvr_AzureCalc_AzureCalcRateCard[[#This Row],[ServiceName]]&amp;Table_wabobpsvr_AzureCalc_AzureCalcRateCard[[#This Row],[Price_Level]]&amp;Table_wabobpsvr_AzureCalc_AzureCalcRateCard[[#This Row],[Region]]</f>
        <v>SQL DB Premium P3 Secondary Geo Database HoursB14</v>
      </c>
      <c r="B8182" s="784">
        <v>14</v>
      </c>
      <c r="C8182" s="784" t="s">
        <v>701</v>
      </c>
      <c r="D8182" s="784" t="s">
        <v>182</v>
      </c>
      <c r="E8182" s="784">
        <v>4.40625</v>
      </c>
      <c r="F8182" s="784" t="s">
        <v>1093</v>
      </c>
      <c r="G8182" s="784" t="s">
        <v>3795</v>
      </c>
      <c r="H8182" s="784" t="s">
        <v>3796</v>
      </c>
      <c r="I8182" s="784" t="s">
        <v>6109</v>
      </c>
    </row>
    <row r="8183" spans="1:9" hidden="1">
      <c r="A8183" s="784" t="str">
        <f>Table_wabobpsvr_AzureCalc_AzureCalcRateCard[[#This Row],[ServiceName]]&amp;Table_wabobpsvr_AzureCalc_AzureCalcRateCard[[#This Row],[Price_Level]]&amp;Table_wabobpsvr_AzureCalc_AzureCalcRateCard[[#This Row],[Region]]</f>
        <v>SQL DB Premium P3 Secondary Geo Database HoursC14</v>
      </c>
      <c r="B8183" s="784">
        <v>14</v>
      </c>
      <c r="C8183" s="784" t="s">
        <v>701</v>
      </c>
      <c r="D8183" s="784" t="s">
        <v>184</v>
      </c>
      <c r="E8183" s="784">
        <v>4.265625</v>
      </c>
      <c r="F8183" s="784" t="s">
        <v>1093</v>
      </c>
      <c r="G8183" s="784" t="s">
        <v>3795</v>
      </c>
      <c r="H8183" s="784" t="s">
        <v>3796</v>
      </c>
      <c r="I8183" s="784" t="s">
        <v>6109</v>
      </c>
    </row>
    <row r="8184" spans="1:9" hidden="1">
      <c r="A8184" s="784" t="str">
        <f>Table_wabobpsvr_AzureCalc_AzureCalcRateCard[[#This Row],[ServiceName]]&amp;Table_wabobpsvr_AzureCalc_AzureCalcRateCard[[#This Row],[Price_Level]]&amp;Table_wabobpsvr_AzureCalc_AzureCalcRateCard[[#This Row],[Region]]</f>
        <v>SQL DB Premium P3 Secondary Geo Database HoursD14</v>
      </c>
      <c r="B8184" s="784">
        <v>14</v>
      </c>
      <c r="C8184" s="784" t="s">
        <v>701</v>
      </c>
      <c r="D8184" s="784" t="s">
        <v>183</v>
      </c>
      <c r="E8184" s="784">
        <v>4.125</v>
      </c>
      <c r="F8184" s="784" t="s">
        <v>1093</v>
      </c>
      <c r="G8184" s="784" t="s">
        <v>3795</v>
      </c>
      <c r="H8184" s="784" t="s">
        <v>3796</v>
      </c>
      <c r="I8184" s="784" t="s">
        <v>6109</v>
      </c>
    </row>
    <row r="8185" spans="1:9" hidden="1">
      <c r="A8185" t="str">
        <f>Table_wabobpsvr_AzureCalc_AzureCalcRateCard[[#This Row],[ServiceName]]&amp;Table_wabobpsvr_AzureCalc_AzureCalcRateCard[[#This Row],[Price_Level]]&amp;Table_wabobpsvr_AzureCalc_AzureCalcRateCard[[#This Row],[Region]]</f>
        <v>SQL DB Standard S0 Database HoursMOSP</v>
      </c>
      <c r="C8185" t="s">
        <v>701</v>
      </c>
      <c r="D8185" t="s">
        <v>627</v>
      </c>
      <c r="E8185">
        <v>2.0799999999999999E-2</v>
      </c>
      <c r="F8185" t="s">
        <v>1094</v>
      </c>
      <c r="G8185" s="784" t="s">
        <v>4431</v>
      </c>
      <c r="H8185" s="784" t="s">
        <v>4431</v>
      </c>
      <c r="I8185" s="784" t="s">
        <v>6110</v>
      </c>
    </row>
    <row r="8186" spans="1:9" hidden="1">
      <c r="A8186" t="str">
        <f>Table_wabobpsvr_AzureCalc_AzureCalcRateCard[[#This Row],[ServiceName]]&amp;Table_wabobpsvr_AzureCalc_AzureCalcRateCard[[#This Row],[Price_Level]]&amp;Table_wabobpsvr_AzureCalc_AzureCalcRateCard[[#This Row],[Region]]</f>
        <v>SQL DB Standard S0 Database HoursA</v>
      </c>
      <c r="C8186" t="s">
        <v>701</v>
      </c>
      <c r="D8186" t="s">
        <v>181</v>
      </c>
      <c r="E8186">
        <v>2.0175999999999999E-2</v>
      </c>
      <c r="F8186" t="s">
        <v>1094</v>
      </c>
      <c r="G8186" s="784" t="s">
        <v>3797</v>
      </c>
      <c r="H8186" s="784" t="s">
        <v>3798</v>
      </c>
      <c r="I8186" s="784" t="s">
        <v>6110</v>
      </c>
    </row>
    <row r="8187" spans="1:9" hidden="1">
      <c r="A8187" t="str">
        <f>Table_wabobpsvr_AzureCalc_AzureCalcRateCard[[#This Row],[ServiceName]]&amp;Table_wabobpsvr_AzureCalc_AzureCalcRateCard[[#This Row],[Price_Level]]&amp;Table_wabobpsvr_AzureCalc_AzureCalcRateCard[[#This Row],[Region]]</f>
        <v>SQL DB Standard S0 Database HoursB</v>
      </c>
      <c r="C8187" t="s">
        <v>701</v>
      </c>
      <c r="D8187" t="s">
        <v>182</v>
      </c>
      <c r="E8187">
        <v>1.9552E-2</v>
      </c>
      <c r="F8187" t="s">
        <v>1094</v>
      </c>
      <c r="G8187" s="784" t="s">
        <v>3797</v>
      </c>
      <c r="H8187" s="784" t="s">
        <v>3798</v>
      </c>
      <c r="I8187" s="784" t="s">
        <v>6110</v>
      </c>
    </row>
    <row r="8188" spans="1:9" hidden="1">
      <c r="A8188" t="str">
        <f>Table_wabobpsvr_AzureCalc_AzureCalcRateCard[[#This Row],[ServiceName]]&amp;Table_wabobpsvr_AzureCalc_AzureCalcRateCard[[#This Row],[Price_Level]]&amp;Table_wabobpsvr_AzureCalc_AzureCalcRateCard[[#This Row],[Region]]</f>
        <v>SQL DB Standard S0 Database HoursC</v>
      </c>
      <c r="C8188" t="s">
        <v>701</v>
      </c>
      <c r="D8188" t="s">
        <v>184</v>
      </c>
      <c r="E8188">
        <v>1.8928E-2</v>
      </c>
      <c r="F8188" t="s">
        <v>1094</v>
      </c>
      <c r="G8188" s="784" t="s">
        <v>3797</v>
      </c>
      <c r="H8188" s="784" t="s">
        <v>3798</v>
      </c>
      <c r="I8188" s="784" t="s">
        <v>6110</v>
      </c>
    </row>
    <row r="8189" spans="1:9" hidden="1">
      <c r="A8189" t="str">
        <f>Table_wabobpsvr_AzureCalc_AzureCalcRateCard[[#This Row],[ServiceName]]&amp;Table_wabobpsvr_AzureCalc_AzureCalcRateCard[[#This Row],[Price_Level]]&amp;Table_wabobpsvr_AzureCalc_AzureCalcRateCard[[#This Row],[Region]]</f>
        <v>SQL DB Standard S0 Database HoursD</v>
      </c>
      <c r="C8189" t="s">
        <v>701</v>
      </c>
      <c r="D8189" t="s">
        <v>183</v>
      </c>
      <c r="E8189">
        <v>1.8304000000000001E-2</v>
      </c>
      <c r="F8189" t="s">
        <v>1094</v>
      </c>
      <c r="G8189" s="784" t="s">
        <v>3797</v>
      </c>
      <c r="H8189" s="784" t="s">
        <v>3798</v>
      </c>
      <c r="I8189" s="784" t="s">
        <v>6110</v>
      </c>
    </row>
    <row r="8190" spans="1:9" hidden="1">
      <c r="A8190" s="784" t="str">
        <f>Table_wabobpsvr_AzureCalc_AzureCalcRateCard[[#This Row],[ServiceName]]&amp;Table_wabobpsvr_AzureCalc_AzureCalcRateCard[[#This Row],[Price_Level]]&amp;Table_wabobpsvr_AzureCalc_AzureCalcRateCard[[#This Row],[Region]]</f>
        <v>SQL DB Standard S0 Database HoursMOSP13</v>
      </c>
      <c r="B8190" s="784">
        <v>13</v>
      </c>
      <c r="C8190" s="784" t="s">
        <v>701</v>
      </c>
      <c r="D8190" s="784" t="s">
        <v>627</v>
      </c>
      <c r="E8190" s="784">
        <v>2.52E-2</v>
      </c>
      <c r="F8190" s="784" t="s">
        <v>1094</v>
      </c>
      <c r="G8190" s="784" t="s">
        <v>4431</v>
      </c>
      <c r="H8190" s="784" t="s">
        <v>4431</v>
      </c>
      <c r="I8190" s="784" t="s">
        <v>6111</v>
      </c>
    </row>
    <row r="8191" spans="1:9" hidden="1">
      <c r="A8191" s="784" t="str">
        <f>Table_wabobpsvr_AzureCalc_AzureCalcRateCard[[#This Row],[ServiceName]]&amp;Table_wabobpsvr_AzureCalc_AzureCalcRateCard[[#This Row],[Price_Level]]&amp;Table_wabobpsvr_AzureCalc_AzureCalcRateCard[[#This Row],[Region]]</f>
        <v>SQL DB Standard S0 Database HoursA13</v>
      </c>
      <c r="B8191" s="784">
        <v>13</v>
      </c>
      <c r="C8191" s="784" t="s">
        <v>701</v>
      </c>
      <c r="D8191" s="784" t="s">
        <v>181</v>
      </c>
      <c r="E8191" s="784">
        <v>2.4444E-2</v>
      </c>
      <c r="F8191" s="784" t="s">
        <v>1094</v>
      </c>
      <c r="G8191" s="784" t="s">
        <v>3799</v>
      </c>
      <c r="H8191" s="784" t="s">
        <v>3800</v>
      </c>
      <c r="I8191" s="784" t="s">
        <v>6111</v>
      </c>
    </row>
    <row r="8192" spans="1:9" hidden="1">
      <c r="A8192" s="784" t="str">
        <f>Table_wabobpsvr_AzureCalc_AzureCalcRateCard[[#This Row],[ServiceName]]&amp;Table_wabobpsvr_AzureCalc_AzureCalcRateCard[[#This Row],[Price_Level]]&amp;Table_wabobpsvr_AzureCalc_AzureCalcRateCard[[#This Row],[Region]]</f>
        <v>SQL DB Standard S0 Database HoursB13</v>
      </c>
      <c r="B8192" s="784">
        <v>13</v>
      </c>
      <c r="C8192" s="784" t="s">
        <v>701</v>
      </c>
      <c r="D8192" s="784" t="s">
        <v>182</v>
      </c>
      <c r="E8192" s="784">
        <v>2.3688000000000001E-2</v>
      </c>
      <c r="F8192" s="784" t="s">
        <v>1094</v>
      </c>
      <c r="G8192" s="784" t="s">
        <v>3799</v>
      </c>
      <c r="H8192" s="784" t="s">
        <v>3800</v>
      </c>
      <c r="I8192" s="784" t="s">
        <v>6111</v>
      </c>
    </row>
    <row r="8193" spans="1:9" hidden="1">
      <c r="A8193" t="str">
        <f>Table_wabobpsvr_AzureCalc_AzureCalcRateCard[[#This Row],[ServiceName]]&amp;Table_wabobpsvr_AzureCalc_AzureCalcRateCard[[#This Row],[Price_Level]]&amp;Table_wabobpsvr_AzureCalc_AzureCalcRateCard[[#This Row],[Region]]</f>
        <v>SQL DB Standard S0 Database HoursC13</v>
      </c>
      <c r="B8193">
        <v>13</v>
      </c>
      <c r="C8193" t="s">
        <v>701</v>
      </c>
      <c r="D8193" t="s">
        <v>184</v>
      </c>
      <c r="E8193">
        <v>2.2932000000000001E-2</v>
      </c>
      <c r="F8193" t="s">
        <v>1094</v>
      </c>
      <c r="G8193" s="784" t="s">
        <v>3799</v>
      </c>
      <c r="H8193" s="784" t="s">
        <v>3800</v>
      </c>
      <c r="I8193" s="784" t="s">
        <v>6111</v>
      </c>
    </row>
    <row r="8194" spans="1:9" hidden="1">
      <c r="A8194" s="784" t="str">
        <f>Table_wabobpsvr_AzureCalc_AzureCalcRateCard[[#This Row],[ServiceName]]&amp;Table_wabobpsvr_AzureCalc_AzureCalcRateCard[[#This Row],[Price_Level]]&amp;Table_wabobpsvr_AzureCalc_AzureCalcRateCard[[#This Row],[Region]]</f>
        <v>SQL DB Standard S0 Database HoursD13</v>
      </c>
      <c r="B8194" s="784">
        <v>13</v>
      </c>
      <c r="C8194" s="784" t="s">
        <v>701</v>
      </c>
      <c r="D8194" s="784" t="s">
        <v>183</v>
      </c>
      <c r="E8194" s="784">
        <v>2.2176000000000001E-2</v>
      </c>
      <c r="F8194" s="784" t="s">
        <v>1094</v>
      </c>
      <c r="G8194" s="784" t="s">
        <v>3799</v>
      </c>
      <c r="H8194" s="784" t="s">
        <v>3800</v>
      </c>
      <c r="I8194" s="784" t="s">
        <v>6111</v>
      </c>
    </row>
    <row r="8195" spans="1:9" hidden="1">
      <c r="A8195" t="str">
        <f>Table_wabobpsvr_AzureCalc_AzureCalcRateCard[[#This Row],[ServiceName]]&amp;Table_wabobpsvr_AzureCalc_AzureCalcRateCard[[#This Row],[Price_Level]]&amp;Table_wabobpsvr_AzureCalc_AzureCalcRateCard[[#This Row],[Region]]</f>
        <v>SQL DB Standard S0 Database HoursMOSP11</v>
      </c>
      <c r="B8195">
        <v>11</v>
      </c>
      <c r="C8195" t="s">
        <v>701</v>
      </c>
      <c r="D8195" t="s">
        <v>627</v>
      </c>
      <c r="E8195">
        <v>2.35E-2</v>
      </c>
      <c r="F8195" t="s">
        <v>1094</v>
      </c>
      <c r="G8195" s="784" t="s">
        <v>4431</v>
      </c>
      <c r="H8195" s="784" t="s">
        <v>4431</v>
      </c>
      <c r="I8195" s="784" t="s">
        <v>5191</v>
      </c>
    </row>
    <row r="8196" spans="1:9" hidden="1">
      <c r="A8196" t="str">
        <f>Table_wabobpsvr_AzureCalc_AzureCalcRateCard[[#This Row],[ServiceName]]&amp;Table_wabobpsvr_AzureCalc_AzureCalcRateCard[[#This Row],[Price_Level]]&amp;Table_wabobpsvr_AzureCalc_AzureCalcRateCard[[#This Row],[Region]]</f>
        <v>SQL DB Standard S0 Database HoursA11</v>
      </c>
      <c r="B8196">
        <v>11</v>
      </c>
      <c r="C8196" t="s">
        <v>701</v>
      </c>
      <c r="D8196" t="s">
        <v>181</v>
      </c>
      <c r="E8196">
        <v>2.2794999999999999E-2</v>
      </c>
      <c r="F8196" t="s">
        <v>1094</v>
      </c>
      <c r="G8196" s="784" t="s">
        <v>3801</v>
      </c>
      <c r="H8196" s="784" t="s">
        <v>3802</v>
      </c>
      <c r="I8196" s="784" t="s">
        <v>5191</v>
      </c>
    </row>
    <row r="8197" spans="1:9" hidden="1">
      <c r="A8197" t="str">
        <f>Table_wabobpsvr_AzureCalc_AzureCalcRateCard[[#This Row],[ServiceName]]&amp;Table_wabobpsvr_AzureCalc_AzureCalcRateCard[[#This Row],[Price_Level]]&amp;Table_wabobpsvr_AzureCalc_AzureCalcRateCard[[#This Row],[Region]]</f>
        <v>SQL DB Standard S0 Database HoursB11</v>
      </c>
      <c r="B8197">
        <v>11</v>
      </c>
      <c r="C8197" t="s">
        <v>701</v>
      </c>
      <c r="D8197" t="s">
        <v>182</v>
      </c>
      <c r="E8197">
        <v>2.2089999999999999E-2</v>
      </c>
      <c r="F8197" t="s">
        <v>1094</v>
      </c>
      <c r="G8197" s="784" t="s">
        <v>3801</v>
      </c>
      <c r="H8197" s="784" t="s">
        <v>3802</v>
      </c>
      <c r="I8197" s="784" t="s">
        <v>5191</v>
      </c>
    </row>
    <row r="8198" spans="1:9" hidden="1">
      <c r="A8198" t="str">
        <f>Table_wabobpsvr_AzureCalc_AzureCalcRateCard[[#This Row],[ServiceName]]&amp;Table_wabobpsvr_AzureCalc_AzureCalcRateCard[[#This Row],[Price_Level]]&amp;Table_wabobpsvr_AzureCalc_AzureCalcRateCard[[#This Row],[Region]]</f>
        <v>CDN Data Transfer - Zone 2 - Tier 4MOSP2</v>
      </c>
      <c r="B8198">
        <v>2</v>
      </c>
      <c r="C8198" t="s">
        <v>4431</v>
      </c>
      <c r="D8198" t="s">
        <v>627</v>
      </c>
      <c r="E8198">
        <v>999999</v>
      </c>
      <c r="F8198" t="s">
        <v>962</v>
      </c>
      <c r="G8198" s="784" t="s">
        <v>4431</v>
      </c>
      <c r="H8198" s="784" t="s">
        <v>4431</v>
      </c>
      <c r="I8198" s="784" t="s">
        <v>4431</v>
      </c>
    </row>
    <row r="8199" spans="1:9" hidden="1">
      <c r="A8199" t="str">
        <f>Table_wabobpsvr_AzureCalc_AzureCalcRateCard[[#This Row],[ServiceName]]&amp;Table_wabobpsvr_AzureCalc_AzureCalcRateCard[[#This Row],[Price_Level]]&amp;Table_wabobpsvr_AzureCalc_AzureCalcRateCard[[#This Row],[Region]]</f>
        <v>CDN Data Transfer - Zone 2 - Tier 4A2</v>
      </c>
      <c r="B8199">
        <v>2</v>
      </c>
      <c r="C8199" t="s">
        <v>4431</v>
      </c>
      <c r="D8199" t="s">
        <v>181</v>
      </c>
      <c r="E8199">
        <v>999999</v>
      </c>
      <c r="F8199" t="s">
        <v>962</v>
      </c>
      <c r="G8199" s="784" t="s">
        <v>4431</v>
      </c>
      <c r="H8199" s="784" t="s">
        <v>4431</v>
      </c>
      <c r="I8199" s="784" t="s">
        <v>4431</v>
      </c>
    </row>
    <row r="8200" spans="1:9" hidden="1">
      <c r="A8200" t="str">
        <f>Table_wabobpsvr_AzureCalc_AzureCalcRateCard[[#This Row],[ServiceName]]&amp;Table_wabobpsvr_AzureCalc_AzureCalcRateCard[[#This Row],[Price_Level]]&amp;Table_wabobpsvr_AzureCalc_AzureCalcRateCard[[#This Row],[Region]]</f>
        <v>CDN Data Transfer - Zone 2 - Tier 4B2</v>
      </c>
      <c r="B8200">
        <v>2</v>
      </c>
      <c r="C8200" t="s">
        <v>4431</v>
      </c>
      <c r="D8200" t="s">
        <v>182</v>
      </c>
      <c r="E8200">
        <v>999999</v>
      </c>
      <c r="F8200" t="s">
        <v>962</v>
      </c>
      <c r="G8200" s="784" t="s">
        <v>4431</v>
      </c>
      <c r="H8200" s="784" t="s">
        <v>4431</v>
      </c>
      <c r="I8200" s="784" t="s">
        <v>4431</v>
      </c>
    </row>
    <row r="8201" spans="1:9" hidden="1">
      <c r="A8201" t="str">
        <f>Table_wabobpsvr_AzureCalc_AzureCalcRateCard[[#This Row],[ServiceName]]&amp;Table_wabobpsvr_AzureCalc_AzureCalcRateCard[[#This Row],[Price_Level]]&amp;Table_wabobpsvr_AzureCalc_AzureCalcRateCard[[#This Row],[Region]]</f>
        <v>CDN Data Transfer - Zone 2 - Tier 4C2</v>
      </c>
      <c r="B8201">
        <v>2</v>
      </c>
      <c r="C8201" t="s">
        <v>4431</v>
      </c>
      <c r="D8201" t="s">
        <v>184</v>
      </c>
      <c r="E8201">
        <v>999999</v>
      </c>
      <c r="F8201" t="s">
        <v>962</v>
      </c>
      <c r="G8201" s="784" t="s">
        <v>4431</v>
      </c>
      <c r="H8201" s="784" t="s">
        <v>4431</v>
      </c>
      <c r="I8201" s="784" t="s">
        <v>4431</v>
      </c>
    </row>
    <row r="8202" spans="1:9" hidden="1">
      <c r="A8202" t="str">
        <f>Table_wabobpsvr_AzureCalc_AzureCalcRateCard[[#This Row],[ServiceName]]&amp;Table_wabobpsvr_AzureCalc_AzureCalcRateCard[[#This Row],[Price_Level]]&amp;Table_wabobpsvr_AzureCalc_AzureCalcRateCard[[#This Row],[Region]]</f>
        <v>CDN Data Transfer - Zone 2 - Tier 4D2</v>
      </c>
      <c r="B8202">
        <v>2</v>
      </c>
      <c r="C8202" t="s">
        <v>4431</v>
      </c>
      <c r="D8202" t="s">
        <v>183</v>
      </c>
      <c r="E8202">
        <v>999999</v>
      </c>
      <c r="F8202" t="s">
        <v>962</v>
      </c>
      <c r="G8202" s="784" t="s">
        <v>4431</v>
      </c>
      <c r="H8202" s="784" t="s">
        <v>4431</v>
      </c>
      <c r="I8202" s="784" t="s">
        <v>4431</v>
      </c>
    </row>
    <row r="8203" spans="1:9" hidden="1">
      <c r="A8203" t="str">
        <f>Table_wabobpsvr_AzureCalc_AzureCalcRateCard[[#This Row],[ServiceName]]&amp;Table_wabobpsvr_AzureCalc_AzureCalcRateCard[[#This Row],[Price_Level]]&amp;Table_wabobpsvr_AzureCalc_AzureCalcRateCard[[#This Row],[Region]]</f>
        <v>CDN Data Transfer - Zone 2 - Tier 5MOSP2</v>
      </c>
      <c r="B8203">
        <v>2</v>
      </c>
      <c r="C8203" t="s">
        <v>4431</v>
      </c>
      <c r="D8203" t="s">
        <v>627</v>
      </c>
      <c r="E8203">
        <v>999999</v>
      </c>
      <c r="F8203" t="s">
        <v>963</v>
      </c>
      <c r="G8203" s="784" t="s">
        <v>4431</v>
      </c>
      <c r="H8203" s="784" t="s">
        <v>4431</v>
      </c>
      <c r="I8203" s="784" t="s">
        <v>4431</v>
      </c>
    </row>
    <row r="8204" spans="1:9" hidden="1">
      <c r="A8204" t="str">
        <f>Table_wabobpsvr_AzureCalc_AzureCalcRateCard[[#This Row],[ServiceName]]&amp;Table_wabobpsvr_AzureCalc_AzureCalcRateCard[[#This Row],[Price_Level]]&amp;Table_wabobpsvr_AzureCalc_AzureCalcRateCard[[#This Row],[Region]]</f>
        <v>CDN Data Transfer - Zone 2 - Tier 5A2</v>
      </c>
      <c r="B8204">
        <v>2</v>
      </c>
      <c r="C8204" t="s">
        <v>4431</v>
      </c>
      <c r="D8204" t="s">
        <v>181</v>
      </c>
      <c r="E8204">
        <v>999999</v>
      </c>
      <c r="F8204" t="s">
        <v>963</v>
      </c>
      <c r="G8204" s="784" t="s">
        <v>4431</v>
      </c>
      <c r="H8204" s="784" t="s">
        <v>4431</v>
      </c>
      <c r="I8204" s="784" t="s">
        <v>4431</v>
      </c>
    </row>
    <row r="8205" spans="1:9" hidden="1">
      <c r="A8205" t="str">
        <f>Table_wabobpsvr_AzureCalc_AzureCalcRateCard[[#This Row],[ServiceName]]&amp;Table_wabobpsvr_AzureCalc_AzureCalcRateCard[[#This Row],[Price_Level]]&amp;Table_wabobpsvr_AzureCalc_AzureCalcRateCard[[#This Row],[Region]]</f>
        <v>CDN Data Transfer - Zone 2 - Tier 5B2</v>
      </c>
      <c r="B8205">
        <v>2</v>
      </c>
      <c r="C8205" t="s">
        <v>4431</v>
      </c>
      <c r="D8205" t="s">
        <v>182</v>
      </c>
      <c r="E8205">
        <v>999999</v>
      </c>
      <c r="F8205" t="s">
        <v>963</v>
      </c>
      <c r="G8205" s="784" t="s">
        <v>4431</v>
      </c>
      <c r="H8205" s="784" t="s">
        <v>4431</v>
      </c>
      <c r="I8205" s="784" t="s">
        <v>4431</v>
      </c>
    </row>
    <row r="8206" spans="1:9" hidden="1">
      <c r="A8206" t="str">
        <f>Table_wabobpsvr_AzureCalc_AzureCalcRateCard[[#This Row],[ServiceName]]&amp;Table_wabobpsvr_AzureCalc_AzureCalcRateCard[[#This Row],[Price_Level]]&amp;Table_wabobpsvr_AzureCalc_AzureCalcRateCard[[#This Row],[Region]]</f>
        <v>CDN Data Transfer - Zone 2 - Tier 5C2</v>
      </c>
      <c r="B8206">
        <v>2</v>
      </c>
      <c r="C8206" t="s">
        <v>4431</v>
      </c>
      <c r="D8206" t="s">
        <v>184</v>
      </c>
      <c r="E8206">
        <v>999999</v>
      </c>
      <c r="F8206" t="s">
        <v>963</v>
      </c>
      <c r="G8206" s="784" t="s">
        <v>4431</v>
      </c>
      <c r="H8206" s="784" t="s">
        <v>4431</v>
      </c>
      <c r="I8206" s="784" t="s">
        <v>4431</v>
      </c>
    </row>
    <row r="8207" spans="1:9" hidden="1">
      <c r="A8207" t="str">
        <f>Table_wabobpsvr_AzureCalc_AzureCalcRateCard[[#This Row],[ServiceName]]&amp;Table_wabobpsvr_AzureCalc_AzureCalcRateCard[[#This Row],[Price_Level]]&amp;Table_wabobpsvr_AzureCalc_AzureCalcRateCard[[#This Row],[Region]]</f>
        <v>CDN Data Transfer - Zone 2 - Tier 5D2</v>
      </c>
      <c r="B8207">
        <v>2</v>
      </c>
      <c r="C8207" t="s">
        <v>4431</v>
      </c>
      <c r="D8207" t="s">
        <v>183</v>
      </c>
      <c r="E8207">
        <v>999999</v>
      </c>
      <c r="F8207" t="s">
        <v>963</v>
      </c>
      <c r="G8207" s="784" t="s">
        <v>4431</v>
      </c>
      <c r="H8207" s="784" t="s">
        <v>4431</v>
      </c>
      <c r="I8207" s="784" t="s">
        <v>4431</v>
      </c>
    </row>
    <row r="8208" spans="1:9" hidden="1">
      <c r="A8208" t="str">
        <f>Table_wabobpsvr_AzureCalc_AzureCalcRateCard[[#This Row],[ServiceName]]&amp;Table_wabobpsvr_AzureCalc_AzureCalcRateCard[[#This Row],[Price_Level]]&amp;Table_wabobpsvr_AzureCalc_AzureCalcRateCard[[#This Row],[Region]]</f>
        <v>CDN Data Transfer - Zone 2 - Tier 5MOSP3</v>
      </c>
      <c r="B8208">
        <v>3</v>
      </c>
      <c r="C8208" t="s">
        <v>4431</v>
      </c>
      <c r="D8208" t="s">
        <v>627</v>
      </c>
      <c r="E8208">
        <v>999999</v>
      </c>
      <c r="F8208" t="s">
        <v>963</v>
      </c>
      <c r="G8208" s="784" t="s">
        <v>4431</v>
      </c>
      <c r="H8208" s="784" t="s">
        <v>4431</v>
      </c>
      <c r="I8208" s="784" t="s">
        <v>4431</v>
      </c>
    </row>
    <row r="8209" spans="1:9" hidden="1">
      <c r="A8209" t="str">
        <f>Table_wabobpsvr_AzureCalc_AzureCalcRateCard[[#This Row],[ServiceName]]&amp;Table_wabobpsvr_AzureCalc_AzureCalcRateCard[[#This Row],[Price_Level]]&amp;Table_wabobpsvr_AzureCalc_AzureCalcRateCard[[#This Row],[Region]]</f>
        <v>CDN Data Transfer - Zone 2 - Tier 5A3</v>
      </c>
      <c r="B8209">
        <v>3</v>
      </c>
      <c r="C8209" t="s">
        <v>4431</v>
      </c>
      <c r="D8209" t="s">
        <v>181</v>
      </c>
      <c r="E8209">
        <v>999999</v>
      </c>
      <c r="F8209" t="s">
        <v>963</v>
      </c>
      <c r="G8209" s="784" t="s">
        <v>4431</v>
      </c>
      <c r="H8209" s="784" t="s">
        <v>4431</v>
      </c>
      <c r="I8209" s="784" t="s">
        <v>4431</v>
      </c>
    </row>
    <row r="8210" spans="1:9" hidden="1">
      <c r="A8210" t="str">
        <f>Table_wabobpsvr_AzureCalc_AzureCalcRateCard[[#This Row],[ServiceName]]&amp;Table_wabobpsvr_AzureCalc_AzureCalcRateCard[[#This Row],[Price_Level]]&amp;Table_wabobpsvr_AzureCalc_AzureCalcRateCard[[#This Row],[Region]]</f>
        <v>CDN Data Transfer - Zone 2 - Tier 5B3</v>
      </c>
      <c r="B8210">
        <v>3</v>
      </c>
      <c r="C8210" t="s">
        <v>4431</v>
      </c>
      <c r="D8210" t="s">
        <v>182</v>
      </c>
      <c r="E8210">
        <v>999999</v>
      </c>
      <c r="F8210" t="s">
        <v>963</v>
      </c>
      <c r="G8210" s="784" t="s">
        <v>4431</v>
      </c>
      <c r="H8210" s="784" t="s">
        <v>4431</v>
      </c>
      <c r="I8210" s="784" t="s">
        <v>4431</v>
      </c>
    </row>
    <row r="8211" spans="1:9" hidden="1">
      <c r="A8211" t="str">
        <f>Table_wabobpsvr_AzureCalc_AzureCalcRateCard[[#This Row],[ServiceName]]&amp;Table_wabobpsvr_AzureCalc_AzureCalcRateCard[[#This Row],[Price_Level]]&amp;Table_wabobpsvr_AzureCalc_AzureCalcRateCard[[#This Row],[Region]]</f>
        <v>CDN Data Transfer - Zone 2 - Tier 5C3</v>
      </c>
      <c r="B8211">
        <v>3</v>
      </c>
      <c r="C8211" t="s">
        <v>4431</v>
      </c>
      <c r="D8211" t="s">
        <v>184</v>
      </c>
      <c r="E8211">
        <v>999999</v>
      </c>
      <c r="F8211" t="s">
        <v>963</v>
      </c>
      <c r="G8211" s="784" t="s">
        <v>4431</v>
      </c>
      <c r="H8211" s="784" t="s">
        <v>4431</v>
      </c>
      <c r="I8211" s="784" t="s">
        <v>4431</v>
      </c>
    </row>
    <row r="8212" spans="1:9" hidden="1">
      <c r="A8212" t="str">
        <f>Table_wabobpsvr_AzureCalc_AzureCalcRateCard[[#This Row],[ServiceName]]&amp;Table_wabobpsvr_AzureCalc_AzureCalcRateCard[[#This Row],[Price_Level]]&amp;Table_wabobpsvr_AzureCalc_AzureCalcRateCard[[#This Row],[Region]]</f>
        <v>CDN Data Transfer - Zone 2 - Tier 5D3</v>
      </c>
      <c r="B8212">
        <v>3</v>
      </c>
      <c r="C8212" t="s">
        <v>4431</v>
      </c>
      <c r="D8212" t="s">
        <v>183</v>
      </c>
      <c r="E8212">
        <v>999999</v>
      </c>
      <c r="F8212" t="s">
        <v>963</v>
      </c>
      <c r="G8212" s="784" t="s">
        <v>4431</v>
      </c>
      <c r="H8212" s="784" t="s">
        <v>4431</v>
      </c>
      <c r="I8212" s="784" t="s">
        <v>4431</v>
      </c>
    </row>
    <row r="8213" spans="1:9" hidden="1">
      <c r="A8213" t="str">
        <f>Table_wabobpsvr_AzureCalc_AzureCalcRateCard[[#This Row],[ServiceName]]&amp;Table_wabobpsvr_AzureCalc_AzureCalcRateCard[[#This Row],[Price_Level]]&amp;Table_wabobpsvr_AzureCalc_AzureCalcRateCard[[#This Row],[Region]]</f>
        <v>CDN Data Transfer - Zone 2 - Tier 5MOSP13</v>
      </c>
      <c r="B8213">
        <v>13</v>
      </c>
      <c r="C8213" t="s">
        <v>4431</v>
      </c>
      <c r="D8213" t="s">
        <v>627</v>
      </c>
      <c r="E8213">
        <v>999999</v>
      </c>
      <c r="F8213" t="s">
        <v>963</v>
      </c>
      <c r="G8213" s="784" t="s">
        <v>4431</v>
      </c>
      <c r="H8213" s="784" t="s">
        <v>4431</v>
      </c>
      <c r="I8213" s="784" t="s">
        <v>4431</v>
      </c>
    </row>
    <row r="8214" spans="1:9" hidden="1">
      <c r="A8214" t="str">
        <f>Table_wabobpsvr_AzureCalc_AzureCalcRateCard[[#This Row],[ServiceName]]&amp;Table_wabobpsvr_AzureCalc_AzureCalcRateCard[[#This Row],[Price_Level]]&amp;Table_wabobpsvr_AzureCalc_AzureCalcRateCard[[#This Row],[Region]]</f>
        <v>CDN Data Transfer - Zone 2 - Tier 5A13</v>
      </c>
      <c r="B8214">
        <v>13</v>
      </c>
      <c r="C8214" t="s">
        <v>4431</v>
      </c>
      <c r="D8214" t="s">
        <v>181</v>
      </c>
      <c r="E8214">
        <v>999999</v>
      </c>
      <c r="F8214" t="s">
        <v>963</v>
      </c>
      <c r="G8214" s="784" t="s">
        <v>4431</v>
      </c>
      <c r="H8214" s="784" t="s">
        <v>4431</v>
      </c>
      <c r="I8214" s="784" t="s">
        <v>4431</v>
      </c>
    </row>
    <row r="8215" spans="1:9" hidden="1">
      <c r="A8215" t="str">
        <f>Table_wabobpsvr_AzureCalc_AzureCalcRateCard[[#This Row],[ServiceName]]&amp;Table_wabobpsvr_AzureCalc_AzureCalcRateCard[[#This Row],[Price_Level]]&amp;Table_wabobpsvr_AzureCalc_AzureCalcRateCard[[#This Row],[Region]]</f>
        <v>CDN Data Transfer - Zone 2 - Tier 5B13</v>
      </c>
      <c r="B8215">
        <v>13</v>
      </c>
      <c r="C8215" t="s">
        <v>4431</v>
      </c>
      <c r="D8215" t="s">
        <v>182</v>
      </c>
      <c r="E8215">
        <v>999999</v>
      </c>
      <c r="F8215" t="s">
        <v>963</v>
      </c>
      <c r="G8215" s="784" t="s">
        <v>4431</v>
      </c>
      <c r="H8215" s="784" t="s">
        <v>4431</v>
      </c>
      <c r="I8215" s="784" t="s">
        <v>4431</v>
      </c>
    </row>
    <row r="8216" spans="1:9" hidden="1">
      <c r="A8216" t="str">
        <f>Table_wabobpsvr_AzureCalc_AzureCalcRateCard[[#This Row],[ServiceName]]&amp;Table_wabobpsvr_AzureCalc_AzureCalcRateCard[[#This Row],[Price_Level]]&amp;Table_wabobpsvr_AzureCalc_AzureCalcRateCard[[#This Row],[Region]]</f>
        <v>CDN Data Transfer - Zone 2 - Tier 5C13</v>
      </c>
      <c r="B8216">
        <v>13</v>
      </c>
      <c r="C8216" t="s">
        <v>4431</v>
      </c>
      <c r="D8216" t="s">
        <v>184</v>
      </c>
      <c r="E8216">
        <v>999999</v>
      </c>
      <c r="F8216" t="s">
        <v>963</v>
      </c>
      <c r="G8216" s="784" t="s">
        <v>4431</v>
      </c>
      <c r="H8216" s="784" t="s">
        <v>4431</v>
      </c>
      <c r="I8216" s="784" t="s">
        <v>4431</v>
      </c>
    </row>
    <row r="8217" spans="1:9" hidden="1">
      <c r="A8217" t="str">
        <f>Table_wabobpsvr_AzureCalc_AzureCalcRateCard[[#This Row],[ServiceName]]&amp;Table_wabobpsvr_AzureCalc_AzureCalcRateCard[[#This Row],[Price_Level]]&amp;Table_wabobpsvr_AzureCalc_AzureCalcRateCard[[#This Row],[Region]]</f>
        <v>CDN Data Transfer - Zone 2 - Tier 5D13</v>
      </c>
      <c r="B8217">
        <v>13</v>
      </c>
      <c r="C8217" t="s">
        <v>4431</v>
      </c>
      <c r="D8217" t="s">
        <v>183</v>
      </c>
      <c r="E8217">
        <v>999999</v>
      </c>
      <c r="F8217" t="s">
        <v>963</v>
      </c>
      <c r="G8217" s="784" t="s">
        <v>4431</v>
      </c>
      <c r="H8217" s="784" t="s">
        <v>4431</v>
      </c>
      <c r="I8217" s="784" t="s">
        <v>4431</v>
      </c>
    </row>
    <row r="8218" spans="1:9" hidden="1">
      <c r="A8218" t="str">
        <f>Table_wabobpsvr_AzureCalc_AzureCalcRateCard[[#This Row],[ServiceName]]&amp;Table_wabobpsvr_AzureCalc_AzureCalcRateCard[[#This Row],[Price_Level]]&amp;Table_wabobpsvr_AzureCalc_AzureCalcRateCard[[#This Row],[Region]]</f>
        <v>CDN Data Transfer - Zone 2 - Tier 6MOSP13</v>
      </c>
      <c r="B8218">
        <v>13</v>
      </c>
      <c r="C8218" t="s">
        <v>4431</v>
      </c>
      <c r="D8218" t="s">
        <v>627</v>
      </c>
      <c r="E8218">
        <v>999999</v>
      </c>
      <c r="F8218" t="s">
        <v>964</v>
      </c>
      <c r="G8218" s="784" t="s">
        <v>4431</v>
      </c>
      <c r="H8218" s="784" t="s">
        <v>4431</v>
      </c>
      <c r="I8218" s="784" t="s">
        <v>4431</v>
      </c>
    </row>
    <row r="8219" spans="1:9" hidden="1">
      <c r="A8219" t="str">
        <f>Table_wabobpsvr_AzureCalc_AzureCalcRateCard[[#This Row],[ServiceName]]&amp;Table_wabobpsvr_AzureCalc_AzureCalcRateCard[[#This Row],[Price_Level]]&amp;Table_wabobpsvr_AzureCalc_AzureCalcRateCard[[#This Row],[Region]]</f>
        <v>CDN Data Transfer - Zone 2 - Tier 6A13</v>
      </c>
      <c r="B8219">
        <v>13</v>
      </c>
      <c r="C8219" t="s">
        <v>4431</v>
      </c>
      <c r="D8219" t="s">
        <v>181</v>
      </c>
      <c r="E8219">
        <v>999999</v>
      </c>
      <c r="F8219" t="s">
        <v>964</v>
      </c>
      <c r="G8219" s="784" t="s">
        <v>4431</v>
      </c>
      <c r="H8219" s="784" t="s">
        <v>4431</v>
      </c>
      <c r="I8219" s="784" t="s">
        <v>4431</v>
      </c>
    </row>
    <row r="8220" spans="1:9" hidden="1">
      <c r="A8220" t="str">
        <f>Table_wabobpsvr_AzureCalc_AzureCalcRateCard[[#This Row],[ServiceName]]&amp;Table_wabobpsvr_AzureCalc_AzureCalcRateCard[[#This Row],[Price_Level]]&amp;Table_wabobpsvr_AzureCalc_AzureCalcRateCard[[#This Row],[Region]]</f>
        <v>CDN Data Transfer - Zone 2 - Tier 6B13</v>
      </c>
      <c r="B8220">
        <v>13</v>
      </c>
      <c r="C8220" t="s">
        <v>4431</v>
      </c>
      <c r="D8220" t="s">
        <v>182</v>
      </c>
      <c r="E8220">
        <v>999999</v>
      </c>
      <c r="F8220" t="s">
        <v>964</v>
      </c>
      <c r="G8220" s="784" t="s">
        <v>4431</v>
      </c>
      <c r="H8220" s="784" t="s">
        <v>4431</v>
      </c>
      <c r="I8220" s="784" t="s">
        <v>4431</v>
      </c>
    </row>
    <row r="8221" spans="1:9" hidden="1">
      <c r="A8221" t="str">
        <f>Table_wabobpsvr_AzureCalc_AzureCalcRateCard[[#This Row],[ServiceName]]&amp;Table_wabobpsvr_AzureCalc_AzureCalcRateCard[[#This Row],[Price_Level]]&amp;Table_wabobpsvr_AzureCalc_AzureCalcRateCard[[#This Row],[Region]]</f>
        <v>CDN Data Transfer - Zone 2 - Tier 6C13</v>
      </c>
      <c r="B8221">
        <v>13</v>
      </c>
      <c r="C8221" t="s">
        <v>4431</v>
      </c>
      <c r="D8221" t="s">
        <v>184</v>
      </c>
      <c r="E8221">
        <v>999999</v>
      </c>
      <c r="F8221" t="s">
        <v>964</v>
      </c>
      <c r="G8221" s="784" t="s">
        <v>4431</v>
      </c>
      <c r="H8221" s="784" t="s">
        <v>4431</v>
      </c>
      <c r="I8221" s="784" t="s">
        <v>4431</v>
      </c>
    </row>
    <row r="8222" spans="1:9" hidden="1">
      <c r="A8222" t="str">
        <f>Table_wabobpsvr_AzureCalc_AzureCalcRateCard[[#This Row],[ServiceName]]&amp;Table_wabobpsvr_AzureCalc_AzureCalcRateCard[[#This Row],[Price_Level]]&amp;Table_wabobpsvr_AzureCalc_AzureCalcRateCard[[#This Row],[Region]]</f>
        <v>CDN Data Transfer - Zone 2 - Tier 6D13</v>
      </c>
      <c r="B8222">
        <v>13</v>
      </c>
      <c r="C8222" t="s">
        <v>4431</v>
      </c>
      <c r="D8222" t="s">
        <v>183</v>
      </c>
      <c r="E8222">
        <v>999999</v>
      </c>
      <c r="F8222" t="s">
        <v>964</v>
      </c>
      <c r="G8222" s="784" t="s">
        <v>4431</v>
      </c>
      <c r="H8222" s="784" t="s">
        <v>4431</v>
      </c>
      <c r="I8222" s="784" t="s">
        <v>4431</v>
      </c>
    </row>
    <row r="8223" spans="1:9" hidden="1">
      <c r="A8223" t="str">
        <f>Table_wabobpsvr_AzureCalc_AzureCalcRateCard[[#This Row],[ServiceName]]&amp;Table_wabobpsvr_AzureCalc_AzureCalcRateCard[[#This Row],[Price_Level]]&amp;Table_wabobpsvr_AzureCalc_AzureCalcRateCard[[#This Row],[Region]]</f>
        <v>CDN Data Transfer - Zone 2 - Tier 6MOSP3</v>
      </c>
      <c r="B8223">
        <v>3</v>
      </c>
      <c r="C8223" t="s">
        <v>4431</v>
      </c>
      <c r="D8223" t="s">
        <v>627</v>
      </c>
      <c r="E8223">
        <v>999999</v>
      </c>
      <c r="F8223" t="s">
        <v>964</v>
      </c>
      <c r="G8223" s="784" t="s">
        <v>4431</v>
      </c>
      <c r="H8223" s="784" t="s">
        <v>4431</v>
      </c>
      <c r="I8223" s="784" t="s">
        <v>4431</v>
      </c>
    </row>
    <row r="8224" spans="1:9" hidden="1">
      <c r="A8224" t="str">
        <f>Table_wabobpsvr_AzureCalc_AzureCalcRateCard[[#This Row],[ServiceName]]&amp;Table_wabobpsvr_AzureCalc_AzureCalcRateCard[[#This Row],[Price_Level]]&amp;Table_wabobpsvr_AzureCalc_AzureCalcRateCard[[#This Row],[Region]]</f>
        <v>CDN Data Transfer - Zone 2 - Tier 6A3</v>
      </c>
      <c r="B8224">
        <v>3</v>
      </c>
      <c r="C8224" t="s">
        <v>4431</v>
      </c>
      <c r="D8224" t="s">
        <v>181</v>
      </c>
      <c r="E8224">
        <v>999999</v>
      </c>
      <c r="F8224" t="s">
        <v>964</v>
      </c>
      <c r="G8224" s="784" t="s">
        <v>4431</v>
      </c>
      <c r="H8224" s="784" t="s">
        <v>4431</v>
      </c>
      <c r="I8224" s="784" t="s">
        <v>4431</v>
      </c>
    </row>
    <row r="8225" spans="1:9" hidden="1">
      <c r="A8225" t="str">
        <f>Table_wabobpsvr_AzureCalc_AzureCalcRateCard[[#This Row],[ServiceName]]&amp;Table_wabobpsvr_AzureCalc_AzureCalcRateCard[[#This Row],[Price_Level]]&amp;Table_wabobpsvr_AzureCalc_AzureCalcRateCard[[#This Row],[Region]]</f>
        <v>CDN Data Transfer - Zone 2 - Tier 6B3</v>
      </c>
      <c r="B8225">
        <v>3</v>
      </c>
      <c r="C8225" t="s">
        <v>4431</v>
      </c>
      <c r="D8225" t="s">
        <v>182</v>
      </c>
      <c r="E8225">
        <v>999999</v>
      </c>
      <c r="F8225" t="s">
        <v>964</v>
      </c>
      <c r="G8225" s="784" t="s">
        <v>4431</v>
      </c>
      <c r="H8225" s="784" t="s">
        <v>4431</v>
      </c>
      <c r="I8225" s="784" t="s">
        <v>4431</v>
      </c>
    </row>
    <row r="8226" spans="1:9" hidden="1">
      <c r="A8226" t="str">
        <f>Table_wabobpsvr_AzureCalc_AzureCalcRateCard[[#This Row],[ServiceName]]&amp;Table_wabobpsvr_AzureCalc_AzureCalcRateCard[[#This Row],[Price_Level]]&amp;Table_wabobpsvr_AzureCalc_AzureCalcRateCard[[#This Row],[Region]]</f>
        <v>CDN Data Transfer - Zone 2 - Tier 6C3</v>
      </c>
      <c r="B8226">
        <v>3</v>
      </c>
      <c r="C8226" t="s">
        <v>4431</v>
      </c>
      <c r="D8226" t="s">
        <v>184</v>
      </c>
      <c r="E8226">
        <v>999999</v>
      </c>
      <c r="F8226" t="s">
        <v>964</v>
      </c>
      <c r="G8226" s="784" t="s">
        <v>4431</v>
      </c>
      <c r="H8226" s="784" t="s">
        <v>4431</v>
      </c>
      <c r="I8226" s="784" t="s">
        <v>4431</v>
      </c>
    </row>
    <row r="8227" spans="1:9" hidden="1">
      <c r="A8227" t="str">
        <f>Table_wabobpsvr_AzureCalc_AzureCalcRateCard[[#This Row],[ServiceName]]&amp;Table_wabobpsvr_AzureCalc_AzureCalcRateCard[[#This Row],[Price_Level]]&amp;Table_wabobpsvr_AzureCalc_AzureCalcRateCard[[#This Row],[Region]]</f>
        <v>CDN Data Transfer - Zone 2 - Tier 6D3</v>
      </c>
      <c r="B8227">
        <v>3</v>
      </c>
      <c r="C8227" t="s">
        <v>4431</v>
      </c>
      <c r="D8227" t="s">
        <v>183</v>
      </c>
      <c r="E8227">
        <v>999999</v>
      </c>
      <c r="F8227" t="s">
        <v>964</v>
      </c>
      <c r="G8227" s="784" t="s">
        <v>4431</v>
      </c>
      <c r="H8227" s="784" t="s">
        <v>4431</v>
      </c>
      <c r="I8227" s="784" t="s">
        <v>4431</v>
      </c>
    </row>
    <row r="8228" spans="1:9" hidden="1">
      <c r="A8228" t="str">
        <f>Table_wabobpsvr_AzureCalc_AzureCalcRateCard[[#This Row],[ServiceName]]&amp;Table_wabobpsvr_AzureCalc_AzureCalcRateCard[[#This Row],[Price_Level]]&amp;Table_wabobpsvr_AzureCalc_AzureCalcRateCard[[#This Row],[Region]]</f>
        <v>CDN Data Transfer - Zone 2 - Tier 6MOSP2</v>
      </c>
      <c r="B8228">
        <v>2</v>
      </c>
      <c r="C8228" t="s">
        <v>4431</v>
      </c>
      <c r="D8228" t="s">
        <v>627</v>
      </c>
      <c r="E8228">
        <v>999999</v>
      </c>
      <c r="F8228" t="s">
        <v>964</v>
      </c>
      <c r="G8228" s="784" t="s">
        <v>4431</v>
      </c>
      <c r="H8228" s="784" t="s">
        <v>4431</v>
      </c>
      <c r="I8228" s="784" t="s">
        <v>4431</v>
      </c>
    </row>
    <row r="8229" spans="1:9" hidden="1">
      <c r="A8229" t="str">
        <f>Table_wabobpsvr_AzureCalc_AzureCalcRateCard[[#This Row],[ServiceName]]&amp;Table_wabobpsvr_AzureCalc_AzureCalcRateCard[[#This Row],[Price_Level]]&amp;Table_wabobpsvr_AzureCalc_AzureCalcRateCard[[#This Row],[Region]]</f>
        <v>CDN Data Transfer - Zone 2 - Tier 6A2</v>
      </c>
      <c r="B8229">
        <v>2</v>
      </c>
      <c r="C8229" t="s">
        <v>4431</v>
      </c>
      <c r="D8229" t="s">
        <v>181</v>
      </c>
      <c r="E8229">
        <v>999999</v>
      </c>
      <c r="F8229" t="s">
        <v>964</v>
      </c>
      <c r="G8229" s="784" t="s">
        <v>4431</v>
      </c>
      <c r="H8229" s="784" t="s">
        <v>4431</v>
      </c>
      <c r="I8229" s="784" t="s">
        <v>4431</v>
      </c>
    </row>
    <row r="8230" spans="1:9" hidden="1">
      <c r="A8230" t="str">
        <f>Table_wabobpsvr_AzureCalc_AzureCalcRateCard[[#This Row],[ServiceName]]&amp;Table_wabobpsvr_AzureCalc_AzureCalcRateCard[[#This Row],[Price_Level]]&amp;Table_wabobpsvr_AzureCalc_AzureCalcRateCard[[#This Row],[Region]]</f>
        <v>CDN Data Transfer - Zone 2 - Tier 6B2</v>
      </c>
      <c r="B8230">
        <v>2</v>
      </c>
      <c r="C8230" t="s">
        <v>4431</v>
      </c>
      <c r="D8230" t="s">
        <v>182</v>
      </c>
      <c r="E8230">
        <v>999999</v>
      </c>
      <c r="F8230" t="s">
        <v>964</v>
      </c>
      <c r="G8230" s="784" t="s">
        <v>4431</v>
      </c>
      <c r="H8230" s="784" t="s">
        <v>4431</v>
      </c>
      <c r="I8230" s="784" t="s">
        <v>4431</v>
      </c>
    </row>
    <row r="8231" spans="1:9" hidden="1">
      <c r="A8231" t="str">
        <f>Table_wabobpsvr_AzureCalc_AzureCalcRateCard[[#This Row],[ServiceName]]&amp;Table_wabobpsvr_AzureCalc_AzureCalcRateCard[[#This Row],[Price_Level]]&amp;Table_wabobpsvr_AzureCalc_AzureCalcRateCard[[#This Row],[Region]]</f>
        <v>CDN Data Transfer - Zone 2 - Tier 6C2</v>
      </c>
      <c r="B8231">
        <v>2</v>
      </c>
      <c r="C8231" t="s">
        <v>4431</v>
      </c>
      <c r="D8231" t="s">
        <v>184</v>
      </c>
      <c r="E8231">
        <v>999999</v>
      </c>
      <c r="F8231" t="s">
        <v>964</v>
      </c>
      <c r="G8231" s="784" t="s">
        <v>4431</v>
      </c>
      <c r="H8231" s="784" t="s">
        <v>4431</v>
      </c>
      <c r="I8231" s="784" t="s">
        <v>4431</v>
      </c>
    </row>
    <row r="8232" spans="1:9" hidden="1">
      <c r="A8232" t="str">
        <f>Table_wabobpsvr_AzureCalc_AzureCalcRateCard[[#This Row],[ServiceName]]&amp;Table_wabobpsvr_AzureCalc_AzureCalcRateCard[[#This Row],[Price_Level]]&amp;Table_wabobpsvr_AzureCalc_AzureCalcRateCard[[#This Row],[Region]]</f>
        <v>CDN Data Transfer - Zone 2 - Tier 6D2</v>
      </c>
      <c r="B8232">
        <v>2</v>
      </c>
      <c r="C8232" t="s">
        <v>4431</v>
      </c>
      <c r="D8232" t="s">
        <v>183</v>
      </c>
      <c r="E8232">
        <v>999999</v>
      </c>
      <c r="F8232" t="s">
        <v>964</v>
      </c>
      <c r="G8232" s="784" t="s">
        <v>4431</v>
      </c>
      <c r="H8232" s="784" t="s">
        <v>4431</v>
      </c>
      <c r="I8232" s="784" t="s">
        <v>4431</v>
      </c>
    </row>
    <row r="8233" spans="1:9" hidden="1">
      <c r="A8233" t="str">
        <f>Table_wabobpsvr_AzureCalc_AzureCalcRateCard[[#This Row],[ServiceName]]&amp;Table_wabobpsvr_AzureCalc_AzureCalcRateCard[[#This Row],[Price_Level]]&amp;Table_wabobpsvr_AzureCalc_AzureCalcRateCard[[#This Row],[Region]]</f>
        <v>CDN Data Transfer - Zone 2 - Tier 7MOSP2</v>
      </c>
      <c r="B8233">
        <v>2</v>
      </c>
      <c r="C8233" t="s">
        <v>4431</v>
      </c>
      <c r="D8233" t="s">
        <v>627</v>
      </c>
      <c r="E8233">
        <v>999999</v>
      </c>
      <c r="F8233" t="s">
        <v>965</v>
      </c>
      <c r="G8233" s="784" t="s">
        <v>4431</v>
      </c>
      <c r="H8233" s="784" t="s">
        <v>4431</v>
      </c>
      <c r="I8233" s="784" t="s">
        <v>4431</v>
      </c>
    </row>
    <row r="8234" spans="1:9" hidden="1">
      <c r="A8234" t="str">
        <f>Table_wabobpsvr_AzureCalc_AzureCalcRateCard[[#This Row],[ServiceName]]&amp;Table_wabobpsvr_AzureCalc_AzureCalcRateCard[[#This Row],[Price_Level]]&amp;Table_wabobpsvr_AzureCalc_AzureCalcRateCard[[#This Row],[Region]]</f>
        <v>CDN Data Transfer - Zone 2 - Tier 7A2</v>
      </c>
      <c r="B8234">
        <v>2</v>
      </c>
      <c r="C8234" t="s">
        <v>4431</v>
      </c>
      <c r="D8234" t="s">
        <v>181</v>
      </c>
      <c r="E8234">
        <v>999999</v>
      </c>
      <c r="F8234" t="s">
        <v>965</v>
      </c>
      <c r="G8234" s="784" t="s">
        <v>4431</v>
      </c>
      <c r="H8234" s="784" t="s">
        <v>4431</v>
      </c>
      <c r="I8234" s="784" t="s">
        <v>4431</v>
      </c>
    </row>
    <row r="8235" spans="1:9" hidden="1">
      <c r="A8235" s="784" t="str">
        <f>Table_wabobpsvr_AzureCalc_AzureCalcRateCard[[#This Row],[ServiceName]]&amp;Table_wabobpsvr_AzureCalc_AzureCalcRateCard[[#This Row],[Price_Level]]&amp;Table_wabobpsvr_AzureCalc_AzureCalcRateCard[[#This Row],[Region]]</f>
        <v>CDN Data Transfer - Zone 2 - Tier 7B2</v>
      </c>
      <c r="B8235" s="784">
        <v>2</v>
      </c>
      <c r="C8235" s="784" t="s">
        <v>4431</v>
      </c>
      <c r="D8235" s="784" t="s">
        <v>182</v>
      </c>
      <c r="E8235" s="784">
        <v>999999</v>
      </c>
      <c r="F8235" s="784" t="s">
        <v>965</v>
      </c>
      <c r="G8235" s="784" t="s">
        <v>4431</v>
      </c>
      <c r="H8235" s="784" t="s">
        <v>4431</v>
      </c>
      <c r="I8235" s="784" t="s">
        <v>4431</v>
      </c>
    </row>
    <row r="8236" spans="1:9" hidden="1">
      <c r="A8236" s="784" t="str">
        <f>Table_wabobpsvr_AzureCalc_AzureCalcRateCard[[#This Row],[ServiceName]]&amp;Table_wabobpsvr_AzureCalc_AzureCalcRateCard[[#This Row],[Price_Level]]&amp;Table_wabobpsvr_AzureCalc_AzureCalcRateCard[[#This Row],[Region]]</f>
        <v>CDN Data Transfer - Zone 2 - Tier 7C2</v>
      </c>
      <c r="B8236" s="784">
        <v>2</v>
      </c>
      <c r="C8236" s="784" t="s">
        <v>4431</v>
      </c>
      <c r="D8236" s="784" t="s">
        <v>184</v>
      </c>
      <c r="E8236" s="784">
        <v>999999</v>
      </c>
      <c r="F8236" s="784" t="s">
        <v>965</v>
      </c>
      <c r="G8236" s="784" t="s">
        <v>4431</v>
      </c>
      <c r="H8236" s="784" t="s">
        <v>4431</v>
      </c>
      <c r="I8236" s="784" t="s">
        <v>4431</v>
      </c>
    </row>
    <row r="8237" spans="1:9" hidden="1">
      <c r="A8237" s="784" t="str">
        <f>Table_wabobpsvr_AzureCalc_AzureCalcRateCard[[#This Row],[ServiceName]]&amp;Table_wabobpsvr_AzureCalc_AzureCalcRateCard[[#This Row],[Price_Level]]&amp;Table_wabobpsvr_AzureCalc_AzureCalcRateCard[[#This Row],[Region]]</f>
        <v>CDN Data Transfer - Zone 2 - Tier 7D2</v>
      </c>
      <c r="B8237" s="784">
        <v>2</v>
      </c>
      <c r="C8237" s="784" t="s">
        <v>4431</v>
      </c>
      <c r="D8237" s="784" t="s">
        <v>183</v>
      </c>
      <c r="E8237" s="784">
        <v>999999</v>
      </c>
      <c r="F8237" s="784" t="s">
        <v>965</v>
      </c>
      <c r="G8237" s="784" t="s">
        <v>4431</v>
      </c>
      <c r="H8237" s="784" t="s">
        <v>4431</v>
      </c>
      <c r="I8237" s="784" t="s">
        <v>4431</v>
      </c>
    </row>
    <row r="8238" spans="1:9" hidden="1">
      <c r="A8238" s="784" t="str">
        <f>Table_wabobpsvr_AzureCalc_AzureCalcRateCard[[#This Row],[ServiceName]]&amp;Table_wabobpsvr_AzureCalc_AzureCalcRateCard[[#This Row],[Price_Level]]&amp;Table_wabobpsvr_AzureCalc_AzureCalcRateCard[[#This Row],[Region]]</f>
        <v>CDN Data Transfer - Zone 2 - Tier 7MOSP3</v>
      </c>
      <c r="B8238" s="784">
        <v>3</v>
      </c>
      <c r="C8238" s="784" t="s">
        <v>4431</v>
      </c>
      <c r="D8238" s="784" t="s">
        <v>627</v>
      </c>
      <c r="E8238" s="784">
        <v>999999</v>
      </c>
      <c r="F8238" s="784" t="s">
        <v>965</v>
      </c>
      <c r="G8238" s="784" t="s">
        <v>4431</v>
      </c>
      <c r="H8238" s="784" t="s">
        <v>4431</v>
      </c>
      <c r="I8238" s="784" t="s">
        <v>4431</v>
      </c>
    </row>
    <row r="8239" spans="1:9" hidden="1">
      <c r="A8239" s="784" t="str">
        <f>Table_wabobpsvr_AzureCalc_AzureCalcRateCard[[#This Row],[ServiceName]]&amp;Table_wabobpsvr_AzureCalc_AzureCalcRateCard[[#This Row],[Price_Level]]&amp;Table_wabobpsvr_AzureCalc_AzureCalcRateCard[[#This Row],[Region]]</f>
        <v>CDN Data Transfer - Zone 2 - Tier 7A3</v>
      </c>
      <c r="B8239" s="784">
        <v>3</v>
      </c>
      <c r="C8239" s="784" t="s">
        <v>4431</v>
      </c>
      <c r="D8239" s="784" t="s">
        <v>181</v>
      </c>
      <c r="E8239" s="784">
        <v>999999</v>
      </c>
      <c r="F8239" s="784" t="s">
        <v>965</v>
      </c>
      <c r="G8239" s="784" t="s">
        <v>4431</v>
      </c>
      <c r="H8239" s="784" t="s">
        <v>4431</v>
      </c>
      <c r="I8239" s="784" t="s">
        <v>4431</v>
      </c>
    </row>
    <row r="8240" spans="1:9" hidden="1">
      <c r="A8240" t="str">
        <f>Table_wabobpsvr_AzureCalc_AzureCalcRateCard[[#This Row],[ServiceName]]&amp;Table_wabobpsvr_AzureCalc_AzureCalcRateCard[[#This Row],[Price_Level]]&amp;Table_wabobpsvr_AzureCalc_AzureCalcRateCard[[#This Row],[Region]]</f>
        <v>CDN Data Transfer - Zone 2 - Tier 7B3</v>
      </c>
      <c r="B8240">
        <v>3</v>
      </c>
      <c r="C8240" t="s">
        <v>4431</v>
      </c>
      <c r="D8240" t="s">
        <v>182</v>
      </c>
      <c r="E8240">
        <v>999999</v>
      </c>
      <c r="F8240" t="s">
        <v>965</v>
      </c>
      <c r="G8240" s="784" t="s">
        <v>4431</v>
      </c>
      <c r="H8240" s="784" t="s">
        <v>4431</v>
      </c>
      <c r="I8240" s="784" t="s">
        <v>4431</v>
      </c>
    </row>
    <row r="8241" spans="1:9" hidden="1">
      <c r="A8241" t="str">
        <f>Table_wabobpsvr_AzureCalc_AzureCalcRateCard[[#This Row],[ServiceName]]&amp;Table_wabobpsvr_AzureCalc_AzureCalcRateCard[[#This Row],[Price_Level]]&amp;Table_wabobpsvr_AzureCalc_AzureCalcRateCard[[#This Row],[Region]]</f>
        <v>CDN Data Transfer - Zone 2 - Tier 7C3</v>
      </c>
      <c r="B8241">
        <v>3</v>
      </c>
      <c r="C8241" t="s">
        <v>4431</v>
      </c>
      <c r="D8241" t="s">
        <v>184</v>
      </c>
      <c r="E8241">
        <v>999999</v>
      </c>
      <c r="F8241" t="s">
        <v>965</v>
      </c>
      <c r="G8241" s="784" t="s">
        <v>4431</v>
      </c>
      <c r="H8241" s="784" t="s">
        <v>4431</v>
      </c>
      <c r="I8241" s="784" t="s">
        <v>4431</v>
      </c>
    </row>
    <row r="8242" spans="1:9" hidden="1">
      <c r="A8242" t="str">
        <f>Table_wabobpsvr_AzureCalc_AzureCalcRateCard[[#This Row],[ServiceName]]&amp;Table_wabobpsvr_AzureCalc_AzureCalcRateCard[[#This Row],[Price_Level]]&amp;Table_wabobpsvr_AzureCalc_AzureCalcRateCard[[#This Row],[Region]]</f>
        <v>CDN Data Transfer - Zone 2 - Tier 7D3</v>
      </c>
      <c r="B8242">
        <v>3</v>
      </c>
      <c r="C8242" t="s">
        <v>4431</v>
      </c>
      <c r="D8242" t="s">
        <v>183</v>
      </c>
      <c r="E8242">
        <v>999999</v>
      </c>
      <c r="F8242" t="s">
        <v>965</v>
      </c>
      <c r="G8242" s="784" t="s">
        <v>4431</v>
      </c>
      <c r="H8242" s="784" t="s">
        <v>4431</v>
      </c>
      <c r="I8242" s="784" t="s">
        <v>4431</v>
      </c>
    </row>
    <row r="8243" spans="1:9" hidden="1">
      <c r="A8243" t="str">
        <f>Table_wabobpsvr_AzureCalc_AzureCalcRateCard[[#This Row],[ServiceName]]&amp;Table_wabobpsvr_AzureCalc_AzureCalcRateCard[[#This Row],[Price_Level]]&amp;Table_wabobpsvr_AzureCalc_AzureCalcRateCard[[#This Row],[Region]]</f>
        <v>CDN Data Transfer - Zone 2 - Tier 7MOSP13</v>
      </c>
      <c r="B8243">
        <v>13</v>
      </c>
      <c r="C8243" t="s">
        <v>4431</v>
      </c>
      <c r="D8243" t="s">
        <v>627</v>
      </c>
      <c r="E8243">
        <v>999999</v>
      </c>
      <c r="F8243" t="s">
        <v>965</v>
      </c>
      <c r="G8243" s="784" t="s">
        <v>4431</v>
      </c>
      <c r="H8243" s="784" t="s">
        <v>4431</v>
      </c>
      <c r="I8243" s="784" t="s">
        <v>4431</v>
      </c>
    </row>
    <row r="8244" spans="1:9" hidden="1">
      <c r="A8244" t="str">
        <f>Table_wabobpsvr_AzureCalc_AzureCalcRateCard[[#This Row],[ServiceName]]&amp;Table_wabobpsvr_AzureCalc_AzureCalcRateCard[[#This Row],[Price_Level]]&amp;Table_wabobpsvr_AzureCalc_AzureCalcRateCard[[#This Row],[Region]]</f>
        <v>CDN Data Transfer - Zone 2 - Tier 7A13</v>
      </c>
      <c r="B8244">
        <v>13</v>
      </c>
      <c r="C8244" t="s">
        <v>4431</v>
      </c>
      <c r="D8244" t="s">
        <v>181</v>
      </c>
      <c r="E8244">
        <v>999999</v>
      </c>
      <c r="F8244" t="s">
        <v>965</v>
      </c>
      <c r="G8244" s="784" t="s">
        <v>4431</v>
      </c>
      <c r="H8244" s="784" t="s">
        <v>4431</v>
      </c>
      <c r="I8244" s="784" t="s">
        <v>4431</v>
      </c>
    </row>
    <row r="8245" spans="1:9" hidden="1">
      <c r="A8245" t="str">
        <f>Table_wabobpsvr_AzureCalc_AzureCalcRateCard[[#This Row],[ServiceName]]&amp;Table_wabobpsvr_AzureCalc_AzureCalcRateCard[[#This Row],[Price_Level]]&amp;Table_wabobpsvr_AzureCalc_AzureCalcRateCard[[#This Row],[Region]]</f>
        <v>CDN Data Transfer - Zone 2 - Tier 7B13</v>
      </c>
      <c r="B8245">
        <v>13</v>
      </c>
      <c r="C8245" t="s">
        <v>4431</v>
      </c>
      <c r="D8245" t="s">
        <v>182</v>
      </c>
      <c r="E8245">
        <v>999999</v>
      </c>
      <c r="F8245" t="s">
        <v>965</v>
      </c>
      <c r="G8245" s="784" t="s">
        <v>4431</v>
      </c>
      <c r="H8245" s="784" t="s">
        <v>4431</v>
      </c>
      <c r="I8245" s="784" t="s">
        <v>4431</v>
      </c>
    </row>
    <row r="8246" spans="1:9" hidden="1">
      <c r="A8246" t="str">
        <f>Table_wabobpsvr_AzureCalc_AzureCalcRateCard[[#This Row],[ServiceName]]&amp;Table_wabobpsvr_AzureCalc_AzureCalcRateCard[[#This Row],[Price_Level]]&amp;Table_wabobpsvr_AzureCalc_AzureCalcRateCard[[#This Row],[Region]]</f>
        <v>CDN Data Transfer - Zone 2 - Tier 7C13</v>
      </c>
      <c r="B8246">
        <v>13</v>
      </c>
      <c r="C8246" t="s">
        <v>4431</v>
      </c>
      <c r="D8246" t="s">
        <v>184</v>
      </c>
      <c r="E8246">
        <v>999999</v>
      </c>
      <c r="F8246" t="s">
        <v>965</v>
      </c>
      <c r="G8246" s="784" t="s">
        <v>4431</v>
      </c>
      <c r="H8246" s="784" t="s">
        <v>4431</v>
      </c>
      <c r="I8246" s="784" t="s">
        <v>4431</v>
      </c>
    </row>
    <row r="8247" spans="1:9" hidden="1">
      <c r="A8247" t="str">
        <f>Table_wabobpsvr_AzureCalc_AzureCalcRateCard[[#This Row],[ServiceName]]&amp;Table_wabobpsvr_AzureCalc_AzureCalcRateCard[[#This Row],[Price_Level]]&amp;Table_wabobpsvr_AzureCalc_AzureCalcRateCard[[#This Row],[Region]]</f>
        <v>CDN Data Transfer - Zone 2 - Tier 7D13</v>
      </c>
      <c r="B8247">
        <v>13</v>
      </c>
      <c r="C8247" t="s">
        <v>4431</v>
      </c>
      <c r="D8247" t="s">
        <v>183</v>
      </c>
      <c r="E8247">
        <v>999999</v>
      </c>
      <c r="F8247" t="s">
        <v>965</v>
      </c>
      <c r="G8247" s="784" t="s">
        <v>4431</v>
      </c>
      <c r="H8247" s="784" t="s">
        <v>4431</v>
      </c>
      <c r="I8247" s="784" t="s">
        <v>4431</v>
      </c>
    </row>
    <row r="8248" spans="1:9" hidden="1">
      <c r="A8248" t="str">
        <f>Table_wabobpsvr_AzureCalc_AzureCalcRateCard[[#This Row],[ServiceName]]&amp;Table_wabobpsvr_AzureCalc_AzureCalcRateCard[[#This Row],[Price_Level]]&amp;Table_wabobpsvr_AzureCalc_AzureCalcRateCard[[#This Row],[Region]]</f>
        <v>CDN TransactionsMOSP13</v>
      </c>
      <c r="B8248">
        <v>13</v>
      </c>
      <c r="C8248" t="s">
        <v>4431</v>
      </c>
      <c r="D8248" t="s">
        <v>627</v>
      </c>
      <c r="E8248">
        <v>999999</v>
      </c>
      <c r="F8248" t="s">
        <v>798</v>
      </c>
      <c r="G8248" s="784" t="s">
        <v>4431</v>
      </c>
      <c r="H8248" s="784" t="s">
        <v>4431</v>
      </c>
      <c r="I8248" s="784" t="s">
        <v>4431</v>
      </c>
    </row>
    <row r="8249" spans="1:9" hidden="1">
      <c r="A8249" t="str">
        <f>Table_wabobpsvr_AzureCalc_AzureCalcRateCard[[#This Row],[ServiceName]]&amp;Table_wabobpsvr_AzureCalc_AzureCalcRateCard[[#This Row],[Price_Level]]&amp;Table_wabobpsvr_AzureCalc_AzureCalcRateCard[[#This Row],[Region]]</f>
        <v>CDN TransactionsA13</v>
      </c>
      <c r="B8249">
        <v>13</v>
      </c>
      <c r="C8249" t="s">
        <v>4431</v>
      </c>
      <c r="D8249" t="s">
        <v>181</v>
      </c>
      <c r="E8249">
        <v>999999</v>
      </c>
      <c r="F8249" t="s">
        <v>798</v>
      </c>
      <c r="G8249" s="784" t="s">
        <v>4431</v>
      </c>
      <c r="H8249" s="784" t="s">
        <v>4431</v>
      </c>
      <c r="I8249" s="784" t="s">
        <v>4431</v>
      </c>
    </row>
    <row r="8250" spans="1:9" hidden="1">
      <c r="A8250" t="str">
        <f>Table_wabobpsvr_AzureCalc_AzureCalcRateCard[[#This Row],[ServiceName]]&amp;Table_wabobpsvr_AzureCalc_AzureCalcRateCard[[#This Row],[Price_Level]]&amp;Table_wabobpsvr_AzureCalc_AzureCalcRateCard[[#This Row],[Region]]</f>
        <v>CDN TransactionsB13</v>
      </c>
      <c r="B8250">
        <v>13</v>
      </c>
      <c r="C8250" t="s">
        <v>4431</v>
      </c>
      <c r="D8250" t="s">
        <v>182</v>
      </c>
      <c r="E8250">
        <v>999999</v>
      </c>
      <c r="F8250" t="s">
        <v>798</v>
      </c>
      <c r="G8250" s="784" t="s">
        <v>4431</v>
      </c>
      <c r="H8250" s="784" t="s">
        <v>4431</v>
      </c>
      <c r="I8250" s="784" t="s">
        <v>4431</v>
      </c>
    </row>
    <row r="8251" spans="1:9" hidden="1">
      <c r="A8251" t="str">
        <f>Table_wabobpsvr_AzureCalc_AzureCalcRateCard[[#This Row],[ServiceName]]&amp;Table_wabobpsvr_AzureCalc_AzureCalcRateCard[[#This Row],[Price_Level]]&amp;Table_wabobpsvr_AzureCalc_AzureCalcRateCard[[#This Row],[Region]]</f>
        <v>CDN TransactionsC13</v>
      </c>
      <c r="B8251">
        <v>13</v>
      </c>
      <c r="C8251" t="s">
        <v>4431</v>
      </c>
      <c r="D8251" t="s">
        <v>184</v>
      </c>
      <c r="E8251">
        <v>999999</v>
      </c>
      <c r="F8251" t="s">
        <v>798</v>
      </c>
      <c r="G8251" s="784" t="s">
        <v>4431</v>
      </c>
      <c r="H8251" s="784" t="s">
        <v>4431</v>
      </c>
      <c r="I8251" s="784" t="s">
        <v>4431</v>
      </c>
    </row>
    <row r="8252" spans="1:9" hidden="1">
      <c r="A8252" t="str">
        <f>Table_wabobpsvr_AzureCalc_AzureCalcRateCard[[#This Row],[ServiceName]]&amp;Table_wabobpsvr_AzureCalc_AzureCalcRateCard[[#This Row],[Price_Level]]&amp;Table_wabobpsvr_AzureCalc_AzureCalcRateCard[[#This Row],[Region]]</f>
        <v>CDN TransactionsD13</v>
      </c>
      <c r="B8252">
        <v>13</v>
      </c>
      <c r="C8252" t="s">
        <v>4431</v>
      </c>
      <c r="D8252" t="s">
        <v>183</v>
      </c>
      <c r="E8252">
        <v>999999</v>
      </c>
      <c r="F8252" t="s">
        <v>798</v>
      </c>
      <c r="G8252" s="784" t="s">
        <v>4431</v>
      </c>
      <c r="H8252" s="784" t="s">
        <v>4431</v>
      </c>
      <c r="I8252" s="784" t="s">
        <v>4431</v>
      </c>
    </row>
    <row r="8253" spans="1:9" hidden="1">
      <c r="A8253" t="str">
        <f>Table_wabobpsvr_AzureCalc_AzureCalcRateCard[[#This Row],[ServiceName]]&amp;Table_wabobpsvr_AzureCalc_AzureCalcRateCard[[#This Row],[Price_Level]]&amp;Table_wabobpsvr_AzureCalc_AzureCalcRateCard[[#This Row],[Region]]</f>
        <v>CDN TransactionsMOSP3</v>
      </c>
      <c r="B8253">
        <v>3</v>
      </c>
      <c r="C8253" t="s">
        <v>4431</v>
      </c>
      <c r="D8253" t="s">
        <v>627</v>
      </c>
      <c r="E8253">
        <v>999999</v>
      </c>
      <c r="F8253" t="s">
        <v>798</v>
      </c>
      <c r="G8253" s="784" t="s">
        <v>4431</v>
      </c>
      <c r="H8253" s="784" t="s">
        <v>4431</v>
      </c>
      <c r="I8253" s="784" t="s">
        <v>4431</v>
      </c>
    </row>
    <row r="8254" spans="1:9" hidden="1">
      <c r="A8254" t="str">
        <f>Table_wabobpsvr_AzureCalc_AzureCalcRateCard[[#This Row],[ServiceName]]&amp;Table_wabobpsvr_AzureCalc_AzureCalcRateCard[[#This Row],[Price_Level]]&amp;Table_wabobpsvr_AzureCalc_AzureCalcRateCard[[#This Row],[Region]]</f>
        <v>CDN TransactionsA3</v>
      </c>
      <c r="B8254">
        <v>3</v>
      </c>
      <c r="C8254" t="s">
        <v>4431</v>
      </c>
      <c r="D8254" t="s">
        <v>181</v>
      </c>
      <c r="E8254">
        <v>999999</v>
      </c>
      <c r="F8254" t="s">
        <v>798</v>
      </c>
      <c r="G8254" s="784" t="s">
        <v>4431</v>
      </c>
      <c r="H8254" s="784" t="s">
        <v>4431</v>
      </c>
      <c r="I8254" s="784" t="s">
        <v>4431</v>
      </c>
    </row>
    <row r="8255" spans="1:9" hidden="1">
      <c r="A8255" t="str">
        <f>Table_wabobpsvr_AzureCalc_AzureCalcRateCard[[#This Row],[ServiceName]]&amp;Table_wabobpsvr_AzureCalc_AzureCalcRateCard[[#This Row],[Price_Level]]&amp;Table_wabobpsvr_AzureCalc_AzureCalcRateCard[[#This Row],[Region]]</f>
        <v>CDN TransactionsB3</v>
      </c>
      <c r="B8255">
        <v>3</v>
      </c>
      <c r="C8255" t="s">
        <v>4431</v>
      </c>
      <c r="D8255" t="s">
        <v>182</v>
      </c>
      <c r="E8255">
        <v>999999</v>
      </c>
      <c r="F8255" t="s">
        <v>798</v>
      </c>
      <c r="G8255" s="784" t="s">
        <v>4431</v>
      </c>
      <c r="H8255" s="784" t="s">
        <v>4431</v>
      </c>
      <c r="I8255" s="784" t="s">
        <v>4431</v>
      </c>
    </row>
    <row r="8256" spans="1:9" hidden="1">
      <c r="A8256" t="str">
        <f>Table_wabobpsvr_AzureCalc_AzureCalcRateCard[[#This Row],[ServiceName]]&amp;Table_wabobpsvr_AzureCalc_AzureCalcRateCard[[#This Row],[Price_Level]]&amp;Table_wabobpsvr_AzureCalc_AzureCalcRateCard[[#This Row],[Region]]</f>
        <v>CDN TransactionsC3</v>
      </c>
      <c r="B8256">
        <v>3</v>
      </c>
      <c r="C8256" t="s">
        <v>4431</v>
      </c>
      <c r="D8256" t="s">
        <v>184</v>
      </c>
      <c r="E8256">
        <v>999999</v>
      </c>
      <c r="F8256" t="s">
        <v>798</v>
      </c>
      <c r="G8256" s="784" t="s">
        <v>4431</v>
      </c>
      <c r="H8256" s="784" t="s">
        <v>4431</v>
      </c>
      <c r="I8256" s="784" t="s">
        <v>4431</v>
      </c>
    </row>
    <row r="8257" spans="1:9" hidden="1">
      <c r="A8257" t="str">
        <f>Table_wabobpsvr_AzureCalc_AzureCalcRateCard[[#This Row],[ServiceName]]&amp;Table_wabobpsvr_AzureCalc_AzureCalcRateCard[[#This Row],[Price_Level]]&amp;Table_wabobpsvr_AzureCalc_AzureCalcRateCard[[#This Row],[Region]]</f>
        <v>CDN TransactionsD3</v>
      </c>
      <c r="B8257">
        <v>3</v>
      </c>
      <c r="C8257" t="s">
        <v>4431</v>
      </c>
      <c r="D8257" t="s">
        <v>183</v>
      </c>
      <c r="E8257">
        <v>999999</v>
      </c>
      <c r="F8257" t="s">
        <v>798</v>
      </c>
      <c r="G8257" s="784" t="s">
        <v>4431</v>
      </c>
      <c r="H8257" s="784" t="s">
        <v>4431</v>
      </c>
      <c r="I8257" s="784" t="s">
        <v>4431</v>
      </c>
    </row>
    <row r="8258" spans="1:9" hidden="1">
      <c r="A8258" t="str">
        <f>Table_wabobpsvr_AzureCalc_AzureCalcRateCard[[#This Row],[ServiceName]]&amp;Table_wabobpsvr_AzureCalc_AzureCalcRateCard[[#This Row],[Price_Level]]&amp;Table_wabobpsvr_AzureCalc_AzureCalcRateCard[[#This Row],[Region]]</f>
        <v>CDN TransactionsMOSP2</v>
      </c>
      <c r="B8258">
        <v>2</v>
      </c>
      <c r="C8258" t="s">
        <v>4431</v>
      </c>
      <c r="D8258" t="s">
        <v>627</v>
      </c>
      <c r="E8258">
        <v>999999</v>
      </c>
      <c r="F8258" t="s">
        <v>798</v>
      </c>
      <c r="G8258" s="784" t="s">
        <v>4431</v>
      </c>
      <c r="H8258" s="784" t="s">
        <v>4431</v>
      </c>
      <c r="I8258" s="784" t="s">
        <v>4431</v>
      </c>
    </row>
    <row r="8259" spans="1:9" hidden="1">
      <c r="A8259" t="str">
        <f>Table_wabobpsvr_AzureCalc_AzureCalcRateCard[[#This Row],[ServiceName]]&amp;Table_wabobpsvr_AzureCalc_AzureCalcRateCard[[#This Row],[Price_Level]]&amp;Table_wabobpsvr_AzureCalc_AzureCalcRateCard[[#This Row],[Region]]</f>
        <v>CDN TransactionsA2</v>
      </c>
      <c r="B8259">
        <v>2</v>
      </c>
      <c r="C8259" t="s">
        <v>4431</v>
      </c>
      <c r="D8259" t="s">
        <v>181</v>
      </c>
      <c r="E8259">
        <v>999999</v>
      </c>
      <c r="F8259" t="s">
        <v>798</v>
      </c>
      <c r="G8259" s="784" t="s">
        <v>4431</v>
      </c>
      <c r="H8259" s="784" t="s">
        <v>4431</v>
      </c>
      <c r="I8259" s="784" t="s">
        <v>4431</v>
      </c>
    </row>
    <row r="8260" spans="1:9" hidden="1">
      <c r="A8260" s="784" t="str">
        <f>Table_wabobpsvr_AzureCalc_AzureCalcRateCard[[#This Row],[ServiceName]]&amp;Table_wabobpsvr_AzureCalc_AzureCalcRateCard[[#This Row],[Price_Level]]&amp;Table_wabobpsvr_AzureCalc_AzureCalcRateCard[[#This Row],[Region]]</f>
        <v>CDN TransactionsB2</v>
      </c>
      <c r="B8260" s="784">
        <v>2</v>
      </c>
      <c r="C8260" s="784" t="s">
        <v>4431</v>
      </c>
      <c r="D8260" s="784" t="s">
        <v>182</v>
      </c>
      <c r="E8260" s="784">
        <v>999999</v>
      </c>
      <c r="F8260" s="784" t="s">
        <v>798</v>
      </c>
      <c r="G8260" s="784" t="s">
        <v>4431</v>
      </c>
      <c r="H8260" s="784" t="s">
        <v>4431</v>
      </c>
      <c r="I8260" s="784" t="s">
        <v>4431</v>
      </c>
    </row>
    <row r="8261" spans="1:9" hidden="1">
      <c r="A8261" s="784" t="str">
        <f>Table_wabobpsvr_AzureCalc_AzureCalcRateCard[[#This Row],[ServiceName]]&amp;Table_wabobpsvr_AzureCalc_AzureCalcRateCard[[#This Row],[Price_Level]]&amp;Table_wabobpsvr_AzureCalc_AzureCalcRateCard[[#This Row],[Region]]</f>
        <v>CDN TransactionsC2</v>
      </c>
      <c r="B8261" s="784">
        <v>2</v>
      </c>
      <c r="C8261" s="784" t="s">
        <v>4431</v>
      </c>
      <c r="D8261" s="784" t="s">
        <v>184</v>
      </c>
      <c r="E8261" s="784">
        <v>999999</v>
      </c>
      <c r="F8261" s="784" t="s">
        <v>798</v>
      </c>
      <c r="G8261" s="784" t="s">
        <v>4431</v>
      </c>
      <c r="H8261" s="784" t="s">
        <v>4431</v>
      </c>
      <c r="I8261" s="784" t="s">
        <v>4431</v>
      </c>
    </row>
    <row r="8262" spans="1:9" hidden="1">
      <c r="A8262" t="str">
        <f>Table_wabobpsvr_AzureCalc_AzureCalcRateCard[[#This Row],[ServiceName]]&amp;Table_wabobpsvr_AzureCalc_AzureCalcRateCard[[#This Row],[Price_Level]]&amp;Table_wabobpsvr_AzureCalc_AzureCalcRateCard[[#This Row],[Region]]</f>
        <v>CDN TransactionsD2</v>
      </c>
      <c r="B8262">
        <v>2</v>
      </c>
      <c r="C8262" t="s">
        <v>4431</v>
      </c>
      <c r="D8262" t="s">
        <v>183</v>
      </c>
      <c r="E8262">
        <v>999999</v>
      </c>
      <c r="F8262" t="s">
        <v>798</v>
      </c>
      <c r="G8262" s="784" t="s">
        <v>4431</v>
      </c>
      <c r="H8262" s="784" t="s">
        <v>4431</v>
      </c>
      <c r="I8262" s="784" t="s">
        <v>4431</v>
      </c>
    </row>
    <row r="8263" spans="1:9" hidden="1">
      <c r="A8263" t="str">
        <f>Table_wabobpsvr_AzureCalc_AzureCalcRateCard[[#This Row],[ServiceName]]&amp;Table_wabobpsvr_AzureCalc_AzureCalcRateCard[[#This Row],[Price_Level]]&amp;Table_wabobpsvr_AzureCalc_AzureCalcRateCard[[#This Row],[Region]]</f>
        <v>Developer API Management UnitsMOSP2</v>
      </c>
      <c r="B8263">
        <v>2</v>
      </c>
      <c r="C8263" t="s">
        <v>4431</v>
      </c>
      <c r="D8263" t="s">
        <v>627</v>
      </c>
      <c r="E8263">
        <v>999999</v>
      </c>
      <c r="F8263" t="s">
        <v>831</v>
      </c>
      <c r="G8263" s="784" t="s">
        <v>4431</v>
      </c>
      <c r="H8263" s="784" t="s">
        <v>4431</v>
      </c>
      <c r="I8263" s="784" t="s">
        <v>4431</v>
      </c>
    </row>
    <row r="8264" spans="1:9" hidden="1">
      <c r="A8264" s="784" t="str">
        <f>Table_wabobpsvr_AzureCalc_AzureCalcRateCard[[#This Row],[ServiceName]]&amp;Table_wabobpsvr_AzureCalc_AzureCalcRateCard[[#This Row],[Price_Level]]&amp;Table_wabobpsvr_AzureCalc_AzureCalcRateCard[[#This Row],[Region]]</f>
        <v>Developer API Management UnitsA2</v>
      </c>
      <c r="B8264" s="784">
        <v>2</v>
      </c>
      <c r="C8264" s="784" t="s">
        <v>4431</v>
      </c>
      <c r="D8264" s="784" t="s">
        <v>181</v>
      </c>
      <c r="E8264" s="784">
        <v>999999</v>
      </c>
      <c r="F8264" s="784" t="s">
        <v>831</v>
      </c>
      <c r="G8264" s="784" t="s">
        <v>4431</v>
      </c>
      <c r="H8264" s="784" t="s">
        <v>4431</v>
      </c>
      <c r="I8264" s="784" t="s">
        <v>4431</v>
      </c>
    </row>
    <row r="8265" spans="1:9" hidden="1">
      <c r="A8265" s="784" t="str">
        <f>Table_wabobpsvr_AzureCalc_AzureCalcRateCard[[#This Row],[ServiceName]]&amp;Table_wabobpsvr_AzureCalc_AzureCalcRateCard[[#This Row],[Price_Level]]&amp;Table_wabobpsvr_AzureCalc_AzureCalcRateCard[[#This Row],[Region]]</f>
        <v>Developer API Management UnitsB2</v>
      </c>
      <c r="B8265" s="784">
        <v>2</v>
      </c>
      <c r="C8265" s="784" t="s">
        <v>4431</v>
      </c>
      <c r="D8265" s="784" t="s">
        <v>182</v>
      </c>
      <c r="E8265" s="784">
        <v>999999</v>
      </c>
      <c r="F8265" s="784" t="s">
        <v>831</v>
      </c>
      <c r="G8265" s="784" t="s">
        <v>4431</v>
      </c>
      <c r="H8265" s="784" t="s">
        <v>4431</v>
      </c>
      <c r="I8265" s="784" t="s">
        <v>4431</v>
      </c>
    </row>
    <row r="8266" spans="1:9" hidden="1">
      <c r="A8266" s="784" t="str">
        <f>Table_wabobpsvr_AzureCalc_AzureCalcRateCard[[#This Row],[ServiceName]]&amp;Table_wabobpsvr_AzureCalc_AzureCalcRateCard[[#This Row],[Price_Level]]&amp;Table_wabobpsvr_AzureCalc_AzureCalcRateCard[[#This Row],[Region]]</f>
        <v>Developer API Management UnitsC2</v>
      </c>
      <c r="B8266" s="784">
        <v>2</v>
      </c>
      <c r="C8266" s="784" t="s">
        <v>4431</v>
      </c>
      <c r="D8266" s="784" t="s">
        <v>184</v>
      </c>
      <c r="E8266" s="784">
        <v>999999</v>
      </c>
      <c r="F8266" s="784" t="s">
        <v>831</v>
      </c>
      <c r="G8266" s="784" t="s">
        <v>4431</v>
      </c>
      <c r="H8266" s="784" t="s">
        <v>4431</v>
      </c>
      <c r="I8266" s="784" t="s">
        <v>4431</v>
      </c>
    </row>
    <row r="8267" spans="1:9" hidden="1">
      <c r="A8267" s="784" t="str">
        <f>Table_wabobpsvr_AzureCalc_AzureCalcRateCard[[#This Row],[ServiceName]]&amp;Table_wabobpsvr_AzureCalc_AzureCalcRateCard[[#This Row],[Price_Level]]&amp;Table_wabobpsvr_AzureCalc_AzureCalcRateCard[[#This Row],[Region]]</f>
        <v>Developer API Management UnitsD2</v>
      </c>
      <c r="B8267" s="784">
        <v>2</v>
      </c>
      <c r="C8267" s="784" t="s">
        <v>4431</v>
      </c>
      <c r="D8267" s="784" t="s">
        <v>183</v>
      </c>
      <c r="E8267" s="784">
        <v>999999</v>
      </c>
      <c r="F8267" s="784" t="s">
        <v>831</v>
      </c>
      <c r="G8267" s="784" t="s">
        <v>4431</v>
      </c>
      <c r="H8267" s="784" t="s">
        <v>4431</v>
      </c>
      <c r="I8267" s="784" t="s">
        <v>4431</v>
      </c>
    </row>
    <row r="8268" spans="1:9" hidden="1">
      <c r="A8268" s="784" t="str">
        <f>Table_wabobpsvr_AzureCalc_AzureCalcRateCard[[#This Row],[ServiceName]]&amp;Table_wabobpsvr_AzureCalc_AzureCalcRateCard[[#This Row],[Price_Level]]&amp;Table_wabobpsvr_AzureCalc_AzureCalcRateCard[[#This Row],[Region]]</f>
        <v>Developer API Management UnitsMOSP3</v>
      </c>
      <c r="B8268" s="784">
        <v>3</v>
      </c>
      <c r="C8268" s="784" t="s">
        <v>4431</v>
      </c>
      <c r="D8268" s="784" t="s">
        <v>627</v>
      </c>
      <c r="E8268" s="784">
        <v>999999</v>
      </c>
      <c r="F8268" s="784" t="s">
        <v>831</v>
      </c>
      <c r="G8268" s="784" t="s">
        <v>4431</v>
      </c>
      <c r="H8268" s="784" t="s">
        <v>4431</v>
      </c>
      <c r="I8268" s="784" t="s">
        <v>4431</v>
      </c>
    </row>
    <row r="8269" spans="1:9" hidden="1">
      <c r="A8269" s="784" t="str">
        <f>Table_wabobpsvr_AzureCalc_AzureCalcRateCard[[#This Row],[ServiceName]]&amp;Table_wabobpsvr_AzureCalc_AzureCalcRateCard[[#This Row],[Price_Level]]&amp;Table_wabobpsvr_AzureCalc_AzureCalcRateCard[[#This Row],[Region]]</f>
        <v>Developer API Management UnitsA3</v>
      </c>
      <c r="B8269" s="784">
        <v>3</v>
      </c>
      <c r="C8269" s="784" t="s">
        <v>4431</v>
      </c>
      <c r="D8269" s="784" t="s">
        <v>181</v>
      </c>
      <c r="E8269" s="784">
        <v>999999</v>
      </c>
      <c r="F8269" s="784" t="s">
        <v>831</v>
      </c>
      <c r="G8269" s="784" t="s">
        <v>4431</v>
      </c>
      <c r="H8269" s="784" t="s">
        <v>4431</v>
      </c>
      <c r="I8269" s="784" t="s">
        <v>4431</v>
      </c>
    </row>
    <row r="8270" spans="1:9" hidden="1">
      <c r="A8270" t="str">
        <f>Table_wabobpsvr_AzureCalc_AzureCalcRateCard[[#This Row],[ServiceName]]&amp;Table_wabobpsvr_AzureCalc_AzureCalcRateCard[[#This Row],[Price_Level]]&amp;Table_wabobpsvr_AzureCalc_AzureCalcRateCard[[#This Row],[Region]]</f>
        <v>Developer API Management UnitsB3</v>
      </c>
      <c r="B8270">
        <v>3</v>
      </c>
      <c r="C8270" t="s">
        <v>4431</v>
      </c>
      <c r="D8270" t="s">
        <v>182</v>
      </c>
      <c r="E8270">
        <v>999999</v>
      </c>
      <c r="F8270" t="s">
        <v>831</v>
      </c>
      <c r="G8270" s="784" t="s">
        <v>4431</v>
      </c>
      <c r="H8270" s="784" t="s">
        <v>4431</v>
      </c>
      <c r="I8270" s="784" t="s">
        <v>4431</v>
      </c>
    </row>
    <row r="8271" spans="1:9" hidden="1">
      <c r="A8271" t="str">
        <f>Table_wabobpsvr_AzureCalc_AzureCalcRateCard[[#This Row],[ServiceName]]&amp;Table_wabobpsvr_AzureCalc_AzureCalcRateCard[[#This Row],[Price_Level]]&amp;Table_wabobpsvr_AzureCalc_AzureCalcRateCard[[#This Row],[Region]]</f>
        <v>Developer API Management UnitsC3</v>
      </c>
      <c r="B8271">
        <v>3</v>
      </c>
      <c r="C8271" t="s">
        <v>4431</v>
      </c>
      <c r="D8271" t="s">
        <v>184</v>
      </c>
      <c r="E8271">
        <v>999999</v>
      </c>
      <c r="F8271" t="s">
        <v>831</v>
      </c>
      <c r="G8271" s="784" t="s">
        <v>4431</v>
      </c>
      <c r="H8271" s="784" t="s">
        <v>4431</v>
      </c>
      <c r="I8271" s="784" t="s">
        <v>4431</v>
      </c>
    </row>
    <row r="8272" spans="1:9" hidden="1">
      <c r="A8272" t="str">
        <f>Table_wabobpsvr_AzureCalc_AzureCalcRateCard[[#This Row],[ServiceName]]&amp;Table_wabobpsvr_AzureCalc_AzureCalcRateCard[[#This Row],[Price_Level]]&amp;Table_wabobpsvr_AzureCalc_AzureCalcRateCard[[#This Row],[Region]]</f>
        <v>Developer API Management UnitsD3</v>
      </c>
      <c r="B8272">
        <v>3</v>
      </c>
      <c r="C8272" t="s">
        <v>4431</v>
      </c>
      <c r="D8272" t="s">
        <v>183</v>
      </c>
      <c r="E8272">
        <v>999999</v>
      </c>
      <c r="F8272" t="s">
        <v>831</v>
      </c>
      <c r="G8272" s="784" t="s">
        <v>4431</v>
      </c>
      <c r="H8272" s="784" t="s">
        <v>4431</v>
      </c>
      <c r="I8272" s="784" t="s">
        <v>4431</v>
      </c>
    </row>
    <row r="8273" spans="1:9" hidden="1">
      <c r="A8273" t="str">
        <f>Table_wabobpsvr_AzureCalc_AzureCalcRateCard[[#This Row],[ServiceName]]&amp;Table_wabobpsvr_AzureCalc_AzureCalcRateCard[[#This Row],[Price_Level]]&amp;Table_wabobpsvr_AzureCalc_AzureCalcRateCard[[#This Row],[Region]]</f>
        <v>Premium Encoder (Output GB)D2</v>
      </c>
      <c r="B8273">
        <v>2</v>
      </c>
      <c r="C8273" t="s">
        <v>4431</v>
      </c>
      <c r="D8273" t="s">
        <v>183</v>
      </c>
      <c r="E8273">
        <v>999999</v>
      </c>
      <c r="F8273" t="s">
        <v>3246</v>
      </c>
      <c r="G8273" s="784" t="s">
        <v>4431</v>
      </c>
      <c r="H8273" s="784" t="s">
        <v>4431</v>
      </c>
      <c r="I8273" s="784" t="s">
        <v>4431</v>
      </c>
    </row>
    <row r="8274" spans="1:9" hidden="1">
      <c r="A8274" t="str">
        <f>Table_wabobpsvr_AzureCalc_AzureCalcRateCard[[#This Row],[ServiceName]]&amp;Table_wabobpsvr_AzureCalc_AzureCalcRateCard[[#This Row],[Price_Level]]&amp;Table_wabobpsvr_AzureCalc_AzureCalcRateCard[[#This Row],[Region]]</f>
        <v>Premium Encoder (Output GB)MOSP3</v>
      </c>
      <c r="B8274">
        <v>3</v>
      </c>
      <c r="C8274" t="s">
        <v>4431</v>
      </c>
      <c r="D8274" t="s">
        <v>627</v>
      </c>
      <c r="E8274">
        <v>999999</v>
      </c>
      <c r="F8274" t="s">
        <v>3246</v>
      </c>
      <c r="G8274" s="784" t="s">
        <v>4431</v>
      </c>
      <c r="H8274" s="784" t="s">
        <v>4431</v>
      </c>
      <c r="I8274" s="784" t="s">
        <v>4431</v>
      </c>
    </row>
    <row r="8275" spans="1:9" hidden="1">
      <c r="A8275" t="str">
        <f>Table_wabobpsvr_AzureCalc_AzureCalcRateCard[[#This Row],[ServiceName]]&amp;Table_wabobpsvr_AzureCalc_AzureCalcRateCard[[#This Row],[Price_Level]]&amp;Table_wabobpsvr_AzureCalc_AzureCalcRateCard[[#This Row],[Region]]</f>
        <v>Premium Encoder (Output GB)A3</v>
      </c>
      <c r="B8275">
        <v>3</v>
      </c>
      <c r="C8275" t="s">
        <v>4431</v>
      </c>
      <c r="D8275" t="s">
        <v>181</v>
      </c>
      <c r="E8275">
        <v>999999</v>
      </c>
      <c r="F8275" t="s">
        <v>3246</v>
      </c>
      <c r="G8275" s="784" t="s">
        <v>4431</v>
      </c>
      <c r="H8275" s="784" t="s">
        <v>4431</v>
      </c>
      <c r="I8275" s="784" t="s">
        <v>4431</v>
      </c>
    </row>
    <row r="8276" spans="1:9" hidden="1">
      <c r="A8276" t="str">
        <f>Table_wabobpsvr_AzureCalc_AzureCalcRateCard[[#This Row],[ServiceName]]&amp;Table_wabobpsvr_AzureCalc_AzureCalcRateCard[[#This Row],[Price_Level]]&amp;Table_wabobpsvr_AzureCalc_AzureCalcRateCard[[#This Row],[Region]]</f>
        <v>Premium Encoder (Output GB)B3</v>
      </c>
      <c r="B8276">
        <v>3</v>
      </c>
      <c r="C8276" t="s">
        <v>4431</v>
      </c>
      <c r="D8276" t="s">
        <v>182</v>
      </c>
      <c r="E8276">
        <v>999999</v>
      </c>
      <c r="F8276" t="s">
        <v>3246</v>
      </c>
      <c r="G8276" s="784" t="s">
        <v>4431</v>
      </c>
      <c r="H8276" s="784" t="s">
        <v>4431</v>
      </c>
      <c r="I8276" s="784" t="s">
        <v>4431</v>
      </c>
    </row>
    <row r="8277" spans="1:9" hidden="1">
      <c r="A8277" t="str">
        <f>Table_wabobpsvr_AzureCalc_AzureCalcRateCard[[#This Row],[ServiceName]]&amp;Table_wabobpsvr_AzureCalc_AzureCalcRateCard[[#This Row],[Price_Level]]&amp;Table_wabobpsvr_AzureCalc_AzureCalcRateCard[[#This Row],[Region]]</f>
        <v>Standard_D14 VM (Windows)C14</v>
      </c>
      <c r="B8277">
        <v>14</v>
      </c>
      <c r="C8277" t="s">
        <v>701</v>
      </c>
      <c r="D8277" t="s">
        <v>184</v>
      </c>
      <c r="E8277">
        <v>2.2113</v>
      </c>
      <c r="F8277" t="s">
        <v>1168</v>
      </c>
      <c r="G8277" s="784" t="s">
        <v>4431</v>
      </c>
      <c r="H8277" s="784" t="s">
        <v>4431</v>
      </c>
      <c r="I8277" s="784" t="s">
        <v>5778</v>
      </c>
    </row>
    <row r="8278" spans="1:9" hidden="1">
      <c r="A8278" t="str">
        <f>Table_wabobpsvr_AzureCalc_AzureCalcRateCard[[#This Row],[ServiceName]]&amp;Table_wabobpsvr_AzureCalc_AzureCalcRateCard[[#This Row],[Price_Level]]&amp;Table_wabobpsvr_AzureCalc_AzureCalcRateCard[[#This Row],[Region]]</f>
        <v>Standard_D14 VM (Windows)D14</v>
      </c>
      <c r="B8278">
        <v>14</v>
      </c>
      <c r="C8278" t="s">
        <v>701</v>
      </c>
      <c r="D8278" t="s">
        <v>183</v>
      </c>
      <c r="E8278">
        <v>2.1383999999999999</v>
      </c>
      <c r="F8278" t="s">
        <v>1168</v>
      </c>
      <c r="G8278" s="784" t="s">
        <v>4431</v>
      </c>
      <c r="H8278" s="784" t="s">
        <v>4431</v>
      </c>
      <c r="I8278" s="784" t="s">
        <v>5778</v>
      </c>
    </row>
    <row r="8279" spans="1:9" hidden="1">
      <c r="A8279" t="str">
        <f>Table_wabobpsvr_AzureCalc_AzureCalcRateCard[[#This Row],[ServiceName]]&amp;Table_wabobpsvr_AzureCalc_AzureCalcRateCard[[#This Row],[Price_Level]]&amp;Table_wabobpsvr_AzureCalc_AzureCalcRateCard[[#This Row],[Region]]</f>
        <v>Standard_D14 VM (Windows)MOSP</v>
      </c>
      <c r="C8279" t="s">
        <v>701</v>
      </c>
      <c r="D8279" t="s">
        <v>627</v>
      </c>
      <c r="E8279">
        <v>1.944</v>
      </c>
      <c r="F8279" t="s">
        <v>1168</v>
      </c>
      <c r="G8279" s="784" t="s">
        <v>4431</v>
      </c>
      <c r="H8279" s="784" t="s">
        <v>4431</v>
      </c>
      <c r="I8279" s="784" t="s">
        <v>6112</v>
      </c>
    </row>
    <row r="8280" spans="1:9" hidden="1">
      <c r="A8280" s="784" t="str">
        <f>Table_wabobpsvr_AzureCalc_AzureCalcRateCard[[#This Row],[ServiceName]]&amp;Table_wabobpsvr_AzureCalc_AzureCalcRateCard[[#This Row],[Price_Level]]&amp;Table_wabobpsvr_AzureCalc_AzureCalcRateCard[[#This Row],[Region]]</f>
        <v>Standard_D14 VM (Windows)A</v>
      </c>
      <c r="B8280" s="784"/>
      <c r="C8280" s="784" t="s">
        <v>701</v>
      </c>
      <c r="D8280" s="784" t="s">
        <v>181</v>
      </c>
      <c r="E8280" s="784">
        <v>1.88568</v>
      </c>
      <c r="F8280" s="784" t="s">
        <v>1168</v>
      </c>
      <c r="G8280" s="784" t="s">
        <v>3803</v>
      </c>
      <c r="H8280" s="784" t="s">
        <v>3804</v>
      </c>
      <c r="I8280" s="784" t="s">
        <v>6112</v>
      </c>
    </row>
    <row r="8281" spans="1:9" hidden="1">
      <c r="A8281" s="784" t="str">
        <f>Table_wabobpsvr_AzureCalc_AzureCalcRateCard[[#This Row],[ServiceName]]&amp;Table_wabobpsvr_AzureCalc_AzureCalcRateCard[[#This Row],[Price_Level]]&amp;Table_wabobpsvr_AzureCalc_AzureCalcRateCard[[#This Row],[Region]]</f>
        <v>Standard_D14 VM (Windows)B</v>
      </c>
      <c r="B8281" s="784"/>
      <c r="C8281" s="784" t="s">
        <v>701</v>
      </c>
      <c r="D8281" s="784" t="s">
        <v>182</v>
      </c>
      <c r="E8281" s="784">
        <v>1.8273600000000001</v>
      </c>
      <c r="F8281" s="784" t="s">
        <v>1168</v>
      </c>
      <c r="G8281" s="784" t="s">
        <v>3803</v>
      </c>
      <c r="H8281" s="784" t="s">
        <v>3804</v>
      </c>
      <c r="I8281" s="784" t="s">
        <v>6112</v>
      </c>
    </row>
    <row r="8282" spans="1:9" hidden="1">
      <c r="A8282" s="784" t="str">
        <f>Table_wabobpsvr_AzureCalc_AzureCalcRateCard[[#This Row],[ServiceName]]&amp;Table_wabobpsvr_AzureCalc_AzureCalcRateCard[[#This Row],[Price_Level]]&amp;Table_wabobpsvr_AzureCalc_AzureCalcRateCard[[#This Row],[Region]]</f>
        <v>Standard_D14 VM (Windows)C</v>
      </c>
      <c r="B8282" s="784"/>
      <c r="C8282" s="784" t="s">
        <v>701</v>
      </c>
      <c r="D8282" s="784" t="s">
        <v>184</v>
      </c>
      <c r="E8282" s="784">
        <v>1.7690399999999999</v>
      </c>
      <c r="F8282" s="784" t="s">
        <v>1168</v>
      </c>
      <c r="G8282" s="784" t="s">
        <v>3803</v>
      </c>
      <c r="H8282" s="784" t="s">
        <v>3804</v>
      </c>
      <c r="I8282" s="784" t="s">
        <v>6112</v>
      </c>
    </row>
    <row r="8283" spans="1:9" hidden="1">
      <c r="A8283" s="784" t="str">
        <f>Table_wabobpsvr_AzureCalc_AzureCalcRateCard[[#This Row],[ServiceName]]&amp;Table_wabobpsvr_AzureCalc_AzureCalcRateCard[[#This Row],[Price_Level]]&amp;Table_wabobpsvr_AzureCalc_AzureCalcRateCard[[#This Row],[Region]]</f>
        <v>Standard_D14 VM (Windows)D</v>
      </c>
      <c r="B8283" s="784"/>
      <c r="C8283" s="784" t="s">
        <v>701</v>
      </c>
      <c r="D8283" s="784" t="s">
        <v>183</v>
      </c>
      <c r="E8283" s="784">
        <v>1.71072</v>
      </c>
      <c r="F8283" s="784" t="s">
        <v>1168</v>
      </c>
      <c r="G8283" s="784" t="s">
        <v>3803</v>
      </c>
      <c r="H8283" s="784" t="s">
        <v>3804</v>
      </c>
      <c r="I8283" s="784" t="s">
        <v>6112</v>
      </c>
    </row>
    <row r="8284" spans="1:9" hidden="1">
      <c r="A8284" s="784" t="str">
        <f>Table_wabobpsvr_AzureCalc_AzureCalcRateCard[[#This Row],[ServiceName]]&amp;Table_wabobpsvr_AzureCalc_AzureCalcRateCard[[#This Row],[Price_Level]]&amp;Table_wabobpsvr_AzureCalc_AzureCalcRateCard[[#This Row],[Region]]</f>
        <v>Standard_D2 Cloud ServicesMOSP10</v>
      </c>
      <c r="B8284" s="784">
        <v>10</v>
      </c>
      <c r="C8284" s="784" t="s">
        <v>701</v>
      </c>
      <c r="D8284" s="784" t="s">
        <v>627</v>
      </c>
      <c r="E8284" s="784">
        <v>0.44800000000000001</v>
      </c>
      <c r="F8284" s="784" t="s">
        <v>1169</v>
      </c>
      <c r="G8284" s="784" t="s">
        <v>4431</v>
      </c>
      <c r="H8284" s="784" t="s">
        <v>4431</v>
      </c>
      <c r="I8284" s="784" t="s">
        <v>6113</v>
      </c>
    </row>
    <row r="8285" spans="1:9" hidden="1">
      <c r="A8285" t="str">
        <f>Table_wabobpsvr_AzureCalc_AzureCalcRateCard[[#This Row],[ServiceName]]&amp;Table_wabobpsvr_AzureCalc_AzureCalcRateCard[[#This Row],[Price_Level]]&amp;Table_wabobpsvr_AzureCalc_AzureCalcRateCard[[#This Row],[Region]]</f>
        <v>Standard_D2 Cloud ServicesA10</v>
      </c>
      <c r="B8285">
        <v>10</v>
      </c>
      <c r="C8285" t="s">
        <v>701</v>
      </c>
      <c r="D8285" t="s">
        <v>181</v>
      </c>
      <c r="E8285">
        <v>0.43456</v>
      </c>
      <c r="F8285" t="s">
        <v>1169</v>
      </c>
      <c r="G8285" s="784" t="s">
        <v>4431</v>
      </c>
      <c r="H8285" s="784" t="s">
        <v>4431</v>
      </c>
      <c r="I8285" s="784" t="s">
        <v>6113</v>
      </c>
    </row>
    <row r="8286" spans="1:9" hidden="1">
      <c r="A8286" t="str">
        <f>Table_wabobpsvr_AzureCalc_AzureCalcRateCard[[#This Row],[ServiceName]]&amp;Table_wabobpsvr_AzureCalc_AzureCalcRateCard[[#This Row],[Price_Level]]&amp;Table_wabobpsvr_AzureCalc_AzureCalcRateCard[[#This Row],[Region]]</f>
        <v>Standard_D2 Cloud ServicesB10</v>
      </c>
      <c r="B8286">
        <v>10</v>
      </c>
      <c r="C8286" t="s">
        <v>701</v>
      </c>
      <c r="D8286" t="s">
        <v>182</v>
      </c>
      <c r="E8286">
        <v>0.42111999999999999</v>
      </c>
      <c r="F8286" t="s">
        <v>1169</v>
      </c>
      <c r="G8286" s="784" t="s">
        <v>4431</v>
      </c>
      <c r="H8286" s="784" t="s">
        <v>4431</v>
      </c>
      <c r="I8286" s="784" t="s">
        <v>6113</v>
      </c>
    </row>
    <row r="8287" spans="1:9" hidden="1">
      <c r="A8287" t="str">
        <f>Table_wabobpsvr_AzureCalc_AzureCalcRateCard[[#This Row],[ServiceName]]&amp;Table_wabobpsvr_AzureCalc_AzureCalcRateCard[[#This Row],[Price_Level]]&amp;Table_wabobpsvr_AzureCalc_AzureCalcRateCard[[#This Row],[Region]]</f>
        <v>Standard_D2 Cloud ServicesC10</v>
      </c>
      <c r="B8287">
        <v>10</v>
      </c>
      <c r="C8287" t="s">
        <v>701</v>
      </c>
      <c r="D8287" t="s">
        <v>184</v>
      </c>
      <c r="E8287">
        <v>0.40767999999999999</v>
      </c>
      <c r="F8287" t="s">
        <v>1169</v>
      </c>
      <c r="G8287" s="784" t="s">
        <v>4431</v>
      </c>
      <c r="H8287" s="784" t="s">
        <v>4431</v>
      </c>
      <c r="I8287" s="784" t="s">
        <v>6113</v>
      </c>
    </row>
    <row r="8288" spans="1:9" hidden="1">
      <c r="A8288" t="str">
        <f>Table_wabobpsvr_AzureCalc_AzureCalcRateCard[[#This Row],[ServiceName]]&amp;Table_wabobpsvr_AzureCalc_AzureCalcRateCard[[#This Row],[Price_Level]]&amp;Table_wabobpsvr_AzureCalc_AzureCalcRateCard[[#This Row],[Region]]</f>
        <v>Standard_D2 Cloud ServicesD10</v>
      </c>
      <c r="B8288">
        <v>10</v>
      </c>
      <c r="C8288" t="s">
        <v>701</v>
      </c>
      <c r="D8288" t="s">
        <v>183</v>
      </c>
      <c r="E8288">
        <v>0.39423999999999998</v>
      </c>
      <c r="F8288" t="s">
        <v>1169</v>
      </c>
      <c r="G8288" s="784" t="s">
        <v>4431</v>
      </c>
      <c r="H8288" s="784" t="s">
        <v>4431</v>
      </c>
      <c r="I8288" s="784" t="s">
        <v>6113</v>
      </c>
    </row>
    <row r="8289" spans="1:9" hidden="1">
      <c r="A8289" t="str">
        <f>Table_wabobpsvr_AzureCalc_AzureCalcRateCard[[#This Row],[ServiceName]]&amp;Table_wabobpsvr_AzureCalc_AzureCalcRateCard[[#This Row],[Price_Level]]&amp;Table_wabobpsvr_AzureCalc_AzureCalcRateCard[[#This Row],[Region]]</f>
        <v>Standard_D2 Cloud ServicesMOSP9</v>
      </c>
      <c r="B8289">
        <v>9</v>
      </c>
      <c r="C8289" t="s">
        <v>701</v>
      </c>
      <c r="D8289" t="s">
        <v>627</v>
      </c>
      <c r="E8289">
        <v>0.39</v>
      </c>
      <c r="F8289" t="s">
        <v>1169</v>
      </c>
      <c r="G8289" s="784" t="s">
        <v>4431</v>
      </c>
      <c r="H8289" s="784" t="s">
        <v>4431</v>
      </c>
      <c r="I8289" s="784" t="s">
        <v>6114</v>
      </c>
    </row>
    <row r="8290" spans="1:9" hidden="1">
      <c r="A8290" t="str">
        <f>Table_wabobpsvr_AzureCalc_AzureCalcRateCard[[#This Row],[ServiceName]]&amp;Table_wabobpsvr_AzureCalc_AzureCalcRateCard[[#This Row],[Price_Level]]&amp;Table_wabobpsvr_AzureCalc_AzureCalcRateCard[[#This Row],[Region]]</f>
        <v>Standard_D2 Cloud ServicesA9</v>
      </c>
      <c r="B8290">
        <v>9</v>
      </c>
      <c r="C8290" t="s">
        <v>701</v>
      </c>
      <c r="D8290" t="s">
        <v>181</v>
      </c>
      <c r="E8290">
        <v>0.37830000000000003</v>
      </c>
      <c r="F8290" t="s">
        <v>1169</v>
      </c>
      <c r="G8290" s="784" t="s">
        <v>4431</v>
      </c>
      <c r="H8290" s="784" t="s">
        <v>4431</v>
      </c>
      <c r="I8290" s="784" t="s">
        <v>6114</v>
      </c>
    </row>
    <row r="8291" spans="1:9" hidden="1">
      <c r="A8291" t="str">
        <f>Table_wabobpsvr_AzureCalc_AzureCalcRateCard[[#This Row],[ServiceName]]&amp;Table_wabobpsvr_AzureCalc_AzureCalcRateCard[[#This Row],[Price_Level]]&amp;Table_wabobpsvr_AzureCalc_AzureCalcRateCard[[#This Row],[Region]]</f>
        <v>Standard_D2 Cloud ServicesB9</v>
      </c>
      <c r="B8291">
        <v>9</v>
      </c>
      <c r="C8291" t="s">
        <v>701</v>
      </c>
      <c r="D8291" t="s">
        <v>182</v>
      </c>
      <c r="E8291">
        <v>0.36659999999999998</v>
      </c>
      <c r="F8291" t="s">
        <v>1169</v>
      </c>
      <c r="G8291" s="784" t="s">
        <v>4431</v>
      </c>
      <c r="H8291" s="784" t="s">
        <v>4431</v>
      </c>
      <c r="I8291" s="784" t="s">
        <v>6114</v>
      </c>
    </row>
    <row r="8292" spans="1:9" hidden="1">
      <c r="A8292" t="str">
        <f>Table_wabobpsvr_AzureCalc_AzureCalcRateCard[[#This Row],[ServiceName]]&amp;Table_wabobpsvr_AzureCalc_AzureCalcRateCard[[#This Row],[Price_Level]]&amp;Table_wabobpsvr_AzureCalc_AzureCalcRateCard[[#This Row],[Region]]</f>
        <v>Standard_D2 Cloud ServicesC9</v>
      </c>
      <c r="B8292">
        <v>9</v>
      </c>
      <c r="C8292" t="s">
        <v>701</v>
      </c>
      <c r="D8292" t="s">
        <v>184</v>
      </c>
      <c r="E8292">
        <v>0.35489999999999999</v>
      </c>
      <c r="F8292" t="s">
        <v>1169</v>
      </c>
      <c r="G8292" s="784" t="s">
        <v>4431</v>
      </c>
      <c r="H8292" s="784" t="s">
        <v>4431</v>
      </c>
      <c r="I8292" s="784" t="s">
        <v>6114</v>
      </c>
    </row>
    <row r="8293" spans="1:9" hidden="1">
      <c r="A8293" t="str">
        <f>Table_wabobpsvr_AzureCalc_AzureCalcRateCard[[#This Row],[ServiceName]]&amp;Table_wabobpsvr_AzureCalc_AzureCalcRateCard[[#This Row],[Price_Level]]&amp;Table_wabobpsvr_AzureCalc_AzureCalcRateCard[[#This Row],[Region]]</f>
        <v>Standard_D2 Cloud ServicesD9</v>
      </c>
      <c r="B8293">
        <v>9</v>
      </c>
      <c r="C8293" t="s">
        <v>701</v>
      </c>
      <c r="D8293" t="s">
        <v>183</v>
      </c>
      <c r="E8293">
        <v>0.34320000000000001</v>
      </c>
      <c r="F8293" t="s">
        <v>1169</v>
      </c>
      <c r="G8293" s="784" t="s">
        <v>4431</v>
      </c>
      <c r="H8293" s="784" t="s">
        <v>4431</v>
      </c>
      <c r="I8293" s="784" t="s">
        <v>6114</v>
      </c>
    </row>
    <row r="8294" spans="1:9" hidden="1">
      <c r="A8294" t="str">
        <f>Table_wabobpsvr_AzureCalc_AzureCalcRateCard[[#This Row],[ServiceName]]&amp;Table_wabobpsvr_AzureCalc_AzureCalcRateCard[[#This Row],[Price_Level]]&amp;Table_wabobpsvr_AzureCalc_AzureCalcRateCard[[#This Row],[Region]]</f>
        <v>Premium Encoder (Output GB)C3</v>
      </c>
      <c r="B8294">
        <v>3</v>
      </c>
      <c r="C8294" t="s">
        <v>4431</v>
      </c>
      <c r="D8294" t="s">
        <v>184</v>
      </c>
      <c r="E8294">
        <v>999999</v>
      </c>
      <c r="F8294" t="s">
        <v>3246</v>
      </c>
      <c r="G8294" s="784" t="s">
        <v>4431</v>
      </c>
      <c r="H8294" s="784" t="s">
        <v>4431</v>
      </c>
      <c r="I8294" s="784" t="s">
        <v>4431</v>
      </c>
    </row>
    <row r="8295" spans="1:9" hidden="1">
      <c r="A8295" t="str">
        <f>Table_wabobpsvr_AzureCalc_AzureCalcRateCard[[#This Row],[ServiceName]]&amp;Table_wabobpsvr_AzureCalc_AzureCalcRateCard[[#This Row],[Price_Level]]&amp;Table_wabobpsvr_AzureCalc_AzureCalcRateCard[[#This Row],[Region]]</f>
        <v>Cache StandardC3</v>
      </c>
      <c r="B8295">
        <v>3</v>
      </c>
      <c r="C8295" t="s">
        <v>4431</v>
      </c>
      <c r="D8295" t="s">
        <v>184</v>
      </c>
      <c r="E8295">
        <v>999999</v>
      </c>
      <c r="F8295" t="s">
        <v>790</v>
      </c>
      <c r="G8295" s="784" t="s">
        <v>4431</v>
      </c>
      <c r="H8295" s="784" t="s">
        <v>4431</v>
      </c>
      <c r="I8295" s="784" t="s">
        <v>4431</v>
      </c>
    </row>
    <row r="8296" spans="1:9" hidden="1">
      <c r="A8296" t="str">
        <f>Table_wabobpsvr_AzureCalc_AzureCalcRateCard[[#This Row],[ServiceName]]&amp;Table_wabobpsvr_AzureCalc_AzureCalcRateCard[[#This Row],[Price_Level]]&amp;Table_wabobpsvr_AzureCalc_AzureCalcRateCard[[#This Row],[Region]]</f>
        <v>Premium Encoder (Output GB)D3</v>
      </c>
      <c r="B8296">
        <v>3</v>
      </c>
      <c r="C8296" t="s">
        <v>4431</v>
      </c>
      <c r="D8296" t="s">
        <v>183</v>
      </c>
      <c r="E8296">
        <v>999999</v>
      </c>
      <c r="F8296" t="s">
        <v>3246</v>
      </c>
      <c r="G8296" s="784" t="s">
        <v>4431</v>
      </c>
      <c r="H8296" s="784" t="s">
        <v>4431</v>
      </c>
      <c r="I8296" s="784" t="s">
        <v>4431</v>
      </c>
    </row>
    <row r="8297" spans="1:9" hidden="1">
      <c r="A8297" t="str">
        <f>Table_wabobpsvr_AzureCalc_AzureCalcRateCard[[#This Row],[ServiceName]]&amp;Table_wabobpsvr_AzureCalc_AzureCalcRateCard[[#This Row],[Price_Level]]&amp;Table_wabobpsvr_AzureCalc_AzureCalcRateCard[[#This Row],[Region]]</f>
        <v>Premium Encoder (Output GB)MOSP5</v>
      </c>
      <c r="B8297">
        <v>5</v>
      </c>
      <c r="C8297" t="s">
        <v>4431</v>
      </c>
      <c r="D8297" t="s">
        <v>627</v>
      </c>
      <c r="E8297">
        <v>999999</v>
      </c>
      <c r="F8297" t="s">
        <v>3246</v>
      </c>
      <c r="G8297" s="784" t="s">
        <v>4431</v>
      </c>
      <c r="H8297" s="784" t="s">
        <v>4431</v>
      </c>
      <c r="I8297" s="784" t="s">
        <v>4431</v>
      </c>
    </row>
    <row r="8298" spans="1:9" hidden="1">
      <c r="A8298" t="str">
        <f>Table_wabobpsvr_AzureCalc_AzureCalcRateCard[[#This Row],[ServiceName]]&amp;Table_wabobpsvr_AzureCalc_AzureCalcRateCard[[#This Row],[Price_Level]]&amp;Table_wabobpsvr_AzureCalc_AzureCalcRateCard[[#This Row],[Region]]</f>
        <v>Premium Encoder (Output GB)A5</v>
      </c>
      <c r="B8298">
        <v>5</v>
      </c>
      <c r="C8298" t="s">
        <v>4431</v>
      </c>
      <c r="D8298" t="s">
        <v>181</v>
      </c>
      <c r="E8298">
        <v>999999</v>
      </c>
      <c r="F8298" t="s">
        <v>3246</v>
      </c>
      <c r="G8298" s="784" t="s">
        <v>4431</v>
      </c>
      <c r="H8298" s="784" t="s">
        <v>4431</v>
      </c>
      <c r="I8298" s="784" t="s">
        <v>4431</v>
      </c>
    </row>
    <row r="8299" spans="1:9" hidden="1">
      <c r="A8299" t="str">
        <f>Table_wabobpsvr_AzureCalc_AzureCalcRateCard[[#This Row],[ServiceName]]&amp;Table_wabobpsvr_AzureCalc_AzureCalcRateCard[[#This Row],[Price_Level]]&amp;Table_wabobpsvr_AzureCalc_AzureCalcRateCard[[#This Row],[Region]]</f>
        <v>Premium Encoder (Output GB)B5</v>
      </c>
      <c r="B8299">
        <v>5</v>
      </c>
      <c r="C8299" t="s">
        <v>4431</v>
      </c>
      <c r="D8299" t="s">
        <v>182</v>
      </c>
      <c r="E8299">
        <v>999999</v>
      </c>
      <c r="F8299" t="s">
        <v>3246</v>
      </c>
      <c r="G8299" s="784" t="s">
        <v>4431</v>
      </c>
      <c r="H8299" s="784" t="s">
        <v>4431</v>
      </c>
      <c r="I8299" s="784" t="s">
        <v>4431</v>
      </c>
    </row>
    <row r="8300" spans="1:9" hidden="1">
      <c r="A8300" t="str">
        <f>Table_wabobpsvr_AzureCalc_AzureCalcRateCard[[#This Row],[ServiceName]]&amp;Table_wabobpsvr_AzureCalc_AzureCalcRateCard[[#This Row],[Price_Level]]&amp;Table_wabobpsvr_AzureCalc_AzureCalcRateCard[[#This Row],[Region]]</f>
        <v>Premium Encoder (Output GB)C5</v>
      </c>
      <c r="B8300">
        <v>5</v>
      </c>
      <c r="C8300" t="s">
        <v>4431</v>
      </c>
      <c r="D8300" t="s">
        <v>184</v>
      </c>
      <c r="E8300">
        <v>999999</v>
      </c>
      <c r="F8300" t="s">
        <v>3246</v>
      </c>
      <c r="G8300" s="784" t="s">
        <v>4431</v>
      </c>
      <c r="H8300" s="784" t="s">
        <v>4431</v>
      </c>
      <c r="I8300" s="784" t="s">
        <v>4431</v>
      </c>
    </row>
    <row r="8301" spans="1:9" hidden="1">
      <c r="A8301" s="784" t="str">
        <f>Table_wabobpsvr_AzureCalc_AzureCalcRateCard[[#This Row],[ServiceName]]&amp;Table_wabobpsvr_AzureCalc_AzureCalcRateCard[[#This Row],[Price_Level]]&amp;Table_wabobpsvr_AzureCalc_AzureCalcRateCard[[#This Row],[Region]]</f>
        <v>Premium Encoder (Output GB)D5</v>
      </c>
      <c r="B8301" s="784">
        <v>5</v>
      </c>
      <c r="C8301" s="784" t="s">
        <v>4431</v>
      </c>
      <c r="D8301" s="784" t="s">
        <v>183</v>
      </c>
      <c r="E8301" s="784">
        <v>999999</v>
      </c>
      <c r="F8301" s="784" t="s">
        <v>3246</v>
      </c>
      <c r="G8301" s="784" t="s">
        <v>4431</v>
      </c>
      <c r="H8301" s="784" t="s">
        <v>4431</v>
      </c>
      <c r="I8301" s="784" t="s">
        <v>4431</v>
      </c>
    </row>
    <row r="8302" spans="1:9" hidden="1">
      <c r="A8302" t="str">
        <f>Table_wabobpsvr_AzureCalc_AzureCalcRateCard[[#This Row],[ServiceName]]&amp;Table_wabobpsvr_AzureCalc_AzureCalcRateCard[[#This Row],[Price_Level]]&amp;Table_wabobpsvr_AzureCalc_AzureCalcRateCard[[#This Row],[Region]]</f>
        <v>Standard_D2 Cloud ServicesMOSP13</v>
      </c>
      <c r="B8302">
        <v>13</v>
      </c>
      <c r="C8302" t="s">
        <v>701</v>
      </c>
      <c r="D8302" t="s">
        <v>627</v>
      </c>
      <c r="E8302">
        <v>0.38600000000000001</v>
      </c>
      <c r="F8302" t="s">
        <v>1169</v>
      </c>
      <c r="G8302" s="784" t="s">
        <v>4431</v>
      </c>
      <c r="H8302" s="784" t="s">
        <v>4431</v>
      </c>
      <c r="I8302" s="784" t="s">
        <v>6115</v>
      </c>
    </row>
    <row r="8303" spans="1:9" hidden="1">
      <c r="A8303" s="784" t="str">
        <f>Table_wabobpsvr_AzureCalc_AzureCalcRateCard[[#This Row],[ServiceName]]&amp;Table_wabobpsvr_AzureCalc_AzureCalcRateCard[[#This Row],[Price_Level]]&amp;Table_wabobpsvr_AzureCalc_AzureCalcRateCard[[#This Row],[Region]]</f>
        <v>Standard_D2 Cloud ServicesA13</v>
      </c>
      <c r="B8303" s="784">
        <v>13</v>
      </c>
      <c r="C8303" s="784" t="s">
        <v>701</v>
      </c>
      <c r="D8303" s="784" t="s">
        <v>181</v>
      </c>
      <c r="E8303" s="784">
        <v>0.37441999999999998</v>
      </c>
      <c r="F8303" s="784" t="s">
        <v>1169</v>
      </c>
      <c r="G8303" s="784" t="s">
        <v>4431</v>
      </c>
      <c r="H8303" s="784" t="s">
        <v>4431</v>
      </c>
      <c r="I8303" s="784" t="s">
        <v>6115</v>
      </c>
    </row>
    <row r="8304" spans="1:9" hidden="1">
      <c r="A8304" t="str">
        <f>Table_wabobpsvr_AzureCalc_AzureCalcRateCard[[#This Row],[ServiceName]]&amp;Table_wabobpsvr_AzureCalc_AzureCalcRateCard[[#This Row],[Price_Level]]&amp;Table_wabobpsvr_AzureCalc_AzureCalcRateCard[[#This Row],[Region]]</f>
        <v>Standard_D2 Cloud ServicesB13</v>
      </c>
      <c r="B8304">
        <v>13</v>
      </c>
      <c r="C8304" t="s">
        <v>701</v>
      </c>
      <c r="D8304" t="s">
        <v>182</v>
      </c>
      <c r="E8304">
        <v>0.36284</v>
      </c>
      <c r="F8304" t="s">
        <v>1169</v>
      </c>
      <c r="G8304" s="784" t="s">
        <v>4431</v>
      </c>
      <c r="H8304" s="784" t="s">
        <v>4431</v>
      </c>
      <c r="I8304" s="784" t="s">
        <v>6115</v>
      </c>
    </row>
    <row r="8305" spans="1:9" hidden="1">
      <c r="A8305" s="784" t="str">
        <f>Table_wabobpsvr_AzureCalc_AzureCalcRateCard[[#This Row],[ServiceName]]&amp;Table_wabobpsvr_AzureCalc_AzureCalcRateCard[[#This Row],[Price_Level]]&amp;Table_wabobpsvr_AzureCalc_AzureCalcRateCard[[#This Row],[Region]]</f>
        <v>Standard_D2 Cloud ServicesC13</v>
      </c>
      <c r="B8305" s="784">
        <v>13</v>
      </c>
      <c r="C8305" s="784" t="s">
        <v>701</v>
      </c>
      <c r="D8305" s="784" t="s">
        <v>184</v>
      </c>
      <c r="E8305" s="784">
        <v>0.35126000000000002</v>
      </c>
      <c r="F8305" s="784" t="s">
        <v>1169</v>
      </c>
      <c r="G8305" s="784" t="s">
        <v>4431</v>
      </c>
      <c r="H8305" s="784" t="s">
        <v>4431</v>
      </c>
      <c r="I8305" s="784" t="s">
        <v>6115</v>
      </c>
    </row>
    <row r="8306" spans="1:9" hidden="1">
      <c r="A8306" t="str">
        <f>Table_wabobpsvr_AzureCalc_AzureCalcRateCard[[#This Row],[ServiceName]]&amp;Table_wabobpsvr_AzureCalc_AzureCalcRateCard[[#This Row],[Price_Level]]&amp;Table_wabobpsvr_AzureCalc_AzureCalcRateCard[[#This Row],[Region]]</f>
        <v>Standard_D2 Cloud ServicesD13</v>
      </c>
      <c r="B8306">
        <v>13</v>
      </c>
      <c r="C8306" t="s">
        <v>701</v>
      </c>
      <c r="D8306" t="s">
        <v>183</v>
      </c>
      <c r="E8306">
        <v>0.33967999999999998</v>
      </c>
      <c r="F8306" t="s">
        <v>1169</v>
      </c>
      <c r="G8306" s="784" t="s">
        <v>4431</v>
      </c>
      <c r="H8306" s="784" t="s">
        <v>4431</v>
      </c>
      <c r="I8306" s="784" t="s">
        <v>6115</v>
      </c>
    </row>
    <row r="8307" spans="1:9" hidden="1">
      <c r="A8307" s="784" t="str">
        <f>Table_wabobpsvr_AzureCalc_AzureCalcRateCard[[#This Row],[ServiceName]]&amp;Table_wabobpsvr_AzureCalc_AzureCalcRateCard[[#This Row],[Price_Level]]&amp;Table_wabobpsvr_AzureCalc_AzureCalcRateCard[[#This Row],[Region]]</f>
        <v>Standard_D2 Cloud ServicesMOSP7</v>
      </c>
      <c r="B8307" s="784">
        <v>7</v>
      </c>
      <c r="C8307" s="784" t="s">
        <v>701</v>
      </c>
      <c r="D8307" s="784" t="s">
        <v>627</v>
      </c>
      <c r="E8307" s="784">
        <v>0.318</v>
      </c>
      <c r="F8307" s="784" t="s">
        <v>1169</v>
      </c>
      <c r="G8307" s="784" t="s">
        <v>4431</v>
      </c>
      <c r="H8307" s="784" t="s">
        <v>4431</v>
      </c>
      <c r="I8307" s="784" t="s">
        <v>6116</v>
      </c>
    </row>
    <row r="8308" spans="1:9" hidden="1">
      <c r="A8308" s="784" t="str">
        <f>Table_wabobpsvr_AzureCalc_AzureCalcRateCard[[#This Row],[ServiceName]]&amp;Table_wabobpsvr_AzureCalc_AzureCalcRateCard[[#This Row],[Price_Level]]&amp;Table_wabobpsvr_AzureCalc_AzureCalcRateCard[[#This Row],[Region]]</f>
        <v>Standard_D2 Cloud ServicesA7</v>
      </c>
      <c r="B8308" s="784">
        <v>7</v>
      </c>
      <c r="C8308" s="784" t="s">
        <v>701</v>
      </c>
      <c r="D8308" s="784" t="s">
        <v>181</v>
      </c>
      <c r="E8308" s="784">
        <v>0.30846000000000001</v>
      </c>
      <c r="F8308" s="784" t="s">
        <v>1169</v>
      </c>
      <c r="G8308" s="784" t="s">
        <v>4431</v>
      </c>
      <c r="H8308" s="784" t="s">
        <v>4431</v>
      </c>
      <c r="I8308" s="784" t="s">
        <v>6116</v>
      </c>
    </row>
    <row r="8309" spans="1:9" hidden="1">
      <c r="A8309" s="784" t="str">
        <f>Table_wabobpsvr_AzureCalc_AzureCalcRateCard[[#This Row],[ServiceName]]&amp;Table_wabobpsvr_AzureCalc_AzureCalcRateCard[[#This Row],[Price_Level]]&amp;Table_wabobpsvr_AzureCalc_AzureCalcRateCard[[#This Row],[Region]]</f>
        <v>Standard_D2 Cloud ServicesB7</v>
      </c>
      <c r="B8309" s="784">
        <v>7</v>
      </c>
      <c r="C8309" s="784" t="s">
        <v>701</v>
      </c>
      <c r="D8309" s="784" t="s">
        <v>182</v>
      </c>
      <c r="E8309" s="784">
        <v>0.29892000000000002</v>
      </c>
      <c r="F8309" s="784" t="s">
        <v>1169</v>
      </c>
      <c r="G8309" s="784" t="s">
        <v>4431</v>
      </c>
      <c r="H8309" s="784" t="s">
        <v>4431</v>
      </c>
      <c r="I8309" s="784" t="s">
        <v>6116</v>
      </c>
    </row>
    <row r="8310" spans="1:9" hidden="1">
      <c r="A8310" t="str">
        <f>Table_wabobpsvr_AzureCalc_AzureCalcRateCard[[#This Row],[ServiceName]]&amp;Table_wabobpsvr_AzureCalc_AzureCalcRateCard[[#This Row],[Price_Level]]&amp;Table_wabobpsvr_AzureCalc_AzureCalcRateCard[[#This Row],[Region]]</f>
        <v>Standard_D2 Cloud ServicesC7</v>
      </c>
      <c r="B8310">
        <v>7</v>
      </c>
      <c r="C8310" t="s">
        <v>701</v>
      </c>
      <c r="D8310" t="s">
        <v>184</v>
      </c>
      <c r="E8310">
        <v>0.28938000000000003</v>
      </c>
      <c r="F8310" t="s">
        <v>1169</v>
      </c>
      <c r="G8310" s="784" t="s">
        <v>4431</v>
      </c>
      <c r="H8310" s="784" t="s">
        <v>4431</v>
      </c>
      <c r="I8310" s="784" t="s">
        <v>6116</v>
      </c>
    </row>
    <row r="8311" spans="1:9" hidden="1">
      <c r="A8311" t="str">
        <f>Table_wabobpsvr_AzureCalc_AzureCalcRateCard[[#This Row],[ServiceName]]&amp;Table_wabobpsvr_AzureCalc_AzureCalcRateCard[[#This Row],[Price_Level]]&amp;Table_wabobpsvr_AzureCalc_AzureCalcRateCard[[#This Row],[Region]]</f>
        <v>Standard_D2 Cloud ServicesD7</v>
      </c>
      <c r="B8311">
        <v>7</v>
      </c>
      <c r="C8311" t="s">
        <v>701</v>
      </c>
      <c r="D8311" t="s">
        <v>183</v>
      </c>
      <c r="E8311">
        <v>0.27983999999999998</v>
      </c>
      <c r="F8311" t="s">
        <v>1169</v>
      </c>
      <c r="G8311" s="784" t="s">
        <v>4431</v>
      </c>
      <c r="H8311" s="784" t="s">
        <v>4431</v>
      </c>
      <c r="I8311" s="784" t="s">
        <v>6116</v>
      </c>
    </row>
    <row r="8312" spans="1:9" hidden="1">
      <c r="A8312" t="str">
        <f>Table_wabobpsvr_AzureCalc_AzureCalcRateCard[[#This Row],[ServiceName]]&amp;Table_wabobpsvr_AzureCalc_AzureCalcRateCard[[#This Row],[Price_Level]]&amp;Table_wabobpsvr_AzureCalc_AzureCalcRateCard[[#This Row],[Region]]</f>
        <v>Standard_D2 Cloud ServicesMOSP8</v>
      </c>
      <c r="B8312">
        <v>8</v>
      </c>
      <c r="C8312" t="s">
        <v>701</v>
      </c>
      <c r="D8312" t="s">
        <v>627</v>
      </c>
      <c r="E8312">
        <v>0.36599999999999999</v>
      </c>
      <c r="F8312" t="s">
        <v>1169</v>
      </c>
      <c r="G8312" s="784" t="s">
        <v>4431</v>
      </c>
      <c r="H8312" s="784" t="s">
        <v>4431</v>
      </c>
      <c r="I8312" s="784" t="s">
        <v>6117</v>
      </c>
    </row>
    <row r="8313" spans="1:9" hidden="1">
      <c r="A8313" t="str">
        <f>Table_wabobpsvr_AzureCalc_AzureCalcRateCard[[#This Row],[ServiceName]]&amp;Table_wabobpsvr_AzureCalc_AzureCalcRateCard[[#This Row],[Price_Level]]&amp;Table_wabobpsvr_AzureCalc_AzureCalcRateCard[[#This Row],[Region]]</f>
        <v>Standard_D2 Cloud ServicesA8</v>
      </c>
      <c r="B8313">
        <v>8</v>
      </c>
      <c r="C8313" t="s">
        <v>701</v>
      </c>
      <c r="D8313" t="s">
        <v>181</v>
      </c>
      <c r="E8313">
        <v>0.35502</v>
      </c>
      <c r="F8313" t="s">
        <v>1169</v>
      </c>
      <c r="G8313" s="784" t="s">
        <v>4431</v>
      </c>
      <c r="H8313" s="784" t="s">
        <v>4431</v>
      </c>
      <c r="I8313" s="784" t="s">
        <v>6117</v>
      </c>
    </row>
    <row r="8314" spans="1:9" hidden="1">
      <c r="A8314" t="str">
        <f>Table_wabobpsvr_AzureCalc_AzureCalcRateCard[[#This Row],[ServiceName]]&amp;Table_wabobpsvr_AzureCalc_AzureCalcRateCard[[#This Row],[Price_Level]]&amp;Table_wabobpsvr_AzureCalc_AzureCalcRateCard[[#This Row],[Region]]</f>
        <v>Standard_D2 Cloud ServicesB8</v>
      </c>
      <c r="B8314">
        <v>8</v>
      </c>
      <c r="C8314" t="s">
        <v>701</v>
      </c>
      <c r="D8314" t="s">
        <v>182</v>
      </c>
      <c r="E8314">
        <v>0.34404000000000001</v>
      </c>
      <c r="F8314" t="s">
        <v>1169</v>
      </c>
      <c r="G8314" s="784" t="s">
        <v>4431</v>
      </c>
      <c r="H8314" s="784" t="s">
        <v>4431</v>
      </c>
      <c r="I8314" s="784" t="s">
        <v>6117</v>
      </c>
    </row>
    <row r="8315" spans="1:9" hidden="1">
      <c r="A8315" t="str">
        <f>Table_wabobpsvr_AzureCalc_AzureCalcRateCard[[#This Row],[ServiceName]]&amp;Table_wabobpsvr_AzureCalc_AzureCalcRateCard[[#This Row],[Price_Level]]&amp;Table_wabobpsvr_AzureCalc_AzureCalcRateCard[[#This Row],[Region]]</f>
        <v>Standard_D2 Cloud ServicesC8</v>
      </c>
      <c r="B8315">
        <v>8</v>
      </c>
      <c r="C8315" t="s">
        <v>701</v>
      </c>
      <c r="D8315" t="s">
        <v>184</v>
      </c>
      <c r="E8315">
        <v>0.33306000000000002</v>
      </c>
      <c r="F8315" t="s">
        <v>1169</v>
      </c>
      <c r="G8315" s="784" t="s">
        <v>4431</v>
      </c>
      <c r="H8315" s="784" t="s">
        <v>4431</v>
      </c>
      <c r="I8315" s="784" t="s">
        <v>6117</v>
      </c>
    </row>
    <row r="8316" spans="1:9" hidden="1">
      <c r="A8316" t="str">
        <f>Table_wabobpsvr_AzureCalc_AzureCalcRateCard[[#This Row],[ServiceName]]&amp;Table_wabobpsvr_AzureCalc_AzureCalcRateCard[[#This Row],[Price_Level]]&amp;Table_wabobpsvr_AzureCalc_AzureCalcRateCard[[#This Row],[Region]]</f>
        <v>Standard_D2 Cloud ServicesD8</v>
      </c>
      <c r="B8316">
        <v>8</v>
      </c>
      <c r="C8316" t="s">
        <v>701</v>
      </c>
      <c r="D8316" t="s">
        <v>183</v>
      </c>
      <c r="E8316">
        <v>0.32207999999999998</v>
      </c>
      <c r="F8316" t="s">
        <v>1169</v>
      </c>
      <c r="G8316" s="784" t="s">
        <v>4431</v>
      </c>
      <c r="H8316" s="784" t="s">
        <v>4431</v>
      </c>
      <c r="I8316" s="784" t="s">
        <v>6117</v>
      </c>
    </row>
    <row r="8317" spans="1:9" hidden="1">
      <c r="A8317" t="str">
        <f>Table_wabobpsvr_AzureCalc_AzureCalcRateCard[[#This Row],[ServiceName]]&amp;Table_wabobpsvr_AzureCalc_AzureCalcRateCard[[#This Row],[Price_Level]]&amp;Table_wabobpsvr_AzureCalc_AzureCalcRateCard[[#This Row],[Region]]</f>
        <v>Standard_D2 Cloud ServicesMOSP11</v>
      </c>
      <c r="B8317">
        <v>11</v>
      </c>
      <c r="C8317" t="s">
        <v>701</v>
      </c>
      <c r="D8317" t="s">
        <v>627</v>
      </c>
      <c r="E8317">
        <v>0.42199999999999999</v>
      </c>
      <c r="F8317" t="s">
        <v>1169</v>
      </c>
      <c r="G8317" s="784" t="s">
        <v>4431</v>
      </c>
      <c r="H8317" s="784" t="s">
        <v>4431</v>
      </c>
      <c r="I8317" s="784" t="s">
        <v>6118</v>
      </c>
    </row>
    <row r="8318" spans="1:9" hidden="1">
      <c r="A8318" t="str">
        <f>Table_wabobpsvr_AzureCalc_AzureCalcRateCard[[#This Row],[ServiceName]]&amp;Table_wabobpsvr_AzureCalc_AzureCalcRateCard[[#This Row],[Price_Level]]&amp;Table_wabobpsvr_AzureCalc_AzureCalcRateCard[[#This Row],[Region]]</f>
        <v>Standard_D2 Cloud ServicesA11</v>
      </c>
      <c r="B8318">
        <v>11</v>
      </c>
      <c r="C8318" t="s">
        <v>701</v>
      </c>
      <c r="D8318" t="s">
        <v>181</v>
      </c>
      <c r="E8318">
        <v>0.40933999999999998</v>
      </c>
      <c r="F8318" t="s">
        <v>1169</v>
      </c>
      <c r="G8318" s="784" t="s">
        <v>4431</v>
      </c>
      <c r="H8318" s="784" t="s">
        <v>4431</v>
      </c>
      <c r="I8318" s="784" t="s">
        <v>6118</v>
      </c>
    </row>
    <row r="8319" spans="1:9" hidden="1">
      <c r="A8319" t="str">
        <f>Table_wabobpsvr_AzureCalc_AzureCalcRateCard[[#This Row],[ServiceName]]&amp;Table_wabobpsvr_AzureCalc_AzureCalcRateCard[[#This Row],[Price_Level]]&amp;Table_wabobpsvr_AzureCalc_AzureCalcRateCard[[#This Row],[Region]]</f>
        <v>Standard_D2 Cloud ServicesB11</v>
      </c>
      <c r="B8319">
        <v>11</v>
      </c>
      <c r="C8319" t="s">
        <v>701</v>
      </c>
      <c r="D8319" t="s">
        <v>182</v>
      </c>
      <c r="E8319">
        <v>0.39667999999999998</v>
      </c>
      <c r="F8319" t="s">
        <v>1169</v>
      </c>
      <c r="G8319" s="784" t="s">
        <v>4431</v>
      </c>
      <c r="H8319" s="784" t="s">
        <v>4431</v>
      </c>
      <c r="I8319" s="784" t="s">
        <v>6118</v>
      </c>
    </row>
    <row r="8320" spans="1:9" hidden="1">
      <c r="A8320" s="784" t="str">
        <f>Table_wabobpsvr_AzureCalc_AzureCalcRateCard[[#This Row],[ServiceName]]&amp;Table_wabobpsvr_AzureCalc_AzureCalcRateCard[[#This Row],[Price_Level]]&amp;Table_wabobpsvr_AzureCalc_AzureCalcRateCard[[#This Row],[Region]]</f>
        <v>Standard_D2 Cloud ServicesC11</v>
      </c>
      <c r="B8320" s="784">
        <v>11</v>
      </c>
      <c r="C8320" s="784" t="s">
        <v>701</v>
      </c>
      <c r="D8320" s="784" t="s">
        <v>184</v>
      </c>
      <c r="E8320" s="784">
        <v>0.38401999999999997</v>
      </c>
      <c r="F8320" s="784" t="s">
        <v>1169</v>
      </c>
      <c r="G8320" s="784" t="s">
        <v>4431</v>
      </c>
      <c r="H8320" s="784" t="s">
        <v>4431</v>
      </c>
      <c r="I8320" s="784" t="s">
        <v>6118</v>
      </c>
    </row>
    <row r="8321" spans="1:9" hidden="1">
      <c r="A8321" s="784" t="str">
        <f>Table_wabobpsvr_AzureCalc_AzureCalcRateCard[[#This Row],[ServiceName]]&amp;Table_wabobpsvr_AzureCalc_AzureCalcRateCard[[#This Row],[Price_Level]]&amp;Table_wabobpsvr_AzureCalc_AzureCalcRateCard[[#This Row],[Region]]</f>
        <v>Standard_D2 Cloud ServicesD11</v>
      </c>
      <c r="B8321" s="784">
        <v>11</v>
      </c>
      <c r="C8321" s="784" t="s">
        <v>701</v>
      </c>
      <c r="D8321" s="784" t="s">
        <v>183</v>
      </c>
      <c r="E8321" s="784">
        <v>0.37136000000000002</v>
      </c>
      <c r="F8321" s="784" t="s">
        <v>1169</v>
      </c>
      <c r="G8321" s="784" t="s">
        <v>4431</v>
      </c>
      <c r="H8321" s="784" t="s">
        <v>4431</v>
      </c>
      <c r="I8321" s="784" t="s">
        <v>6118</v>
      </c>
    </row>
    <row r="8322" spans="1:9" hidden="1">
      <c r="A8322" s="784" t="str">
        <f>Table_wabobpsvr_AzureCalc_AzureCalcRateCard[[#This Row],[ServiceName]]&amp;Table_wabobpsvr_AzureCalc_AzureCalcRateCard[[#This Row],[Price_Level]]&amp;Table_wabobpsvr_AzureCalc_AzureCalcRateCard[[#This Row],[Region]]</f>
        <v>Standard_D2 Cloud ServicesMOSP12</v>
      </c>
      <c r="B8322" s="784">
        <v>12</v>
      </c>
      <c r="C8322" s="784" t="s">
        <v>701</v>
      </c>
      <c r="D8322" s="784" t="s">
        <v>627</v>
      </c>
      <c r="E8322" s="784">
        <v>0.36599999999999999</v>
      </c>
      <c r="F8322" s="784" t="s">
        <v>1169</v>
      </c>
      <c r="G8322" s="784" t="s">
        <v>4431</v>
      </c>
      <c r="H8322" s="784" t="s">
        <v>4431</v>
      </c>
      <c r="I8322" s="784" t="s">
        <v>6119</v>
      </c>
    </row>
    <row r="8323" spans="1:9" hidden="1">
      <c r="A8323" s="784" t="str">
        <f>Table_wabobpsvr_AzureCalc_AzureCalcRateCard[[#This Row],[ServiceName]]&amp;Table_wabobpsvr_AzureCalc_AzureCalcRateCard[[#This Row],[Price_Level]]&amp;Table_wabobpsvr_AzureCalc_AzureCalcRateCard[[#This Row],[Region]]</f>
        <v>Standard_D2 Cloud ServicesA12</v>
      </c>
      <c r="B8323" s="784">
        <v>12</v>
      </c>
      <c r="C8323" s="784" t="s">
        <v>701</v>
      </c>
      <c r="D8323" s="784" t="s">
        <v>181</v>
      </c>
      <c r="E8323" s="784">
        <v>0.35502</v>
      </c>
      <c r="F8323" s="784" t="s">
        <v>1169</v>
      </c>
      <c r="G8323" s="784" t="s">
        <v>4431</v>
      </c>
      <c r="H8323" s="784" t="s">
        <v>4431</v>
      </c>
      <c r="I8323" s="784" t="s">
        <v>6119</v>
      </c>
    </row>
    <row r="8324" spans="1:9" hidden="1">
      <c r="A8324" s="784" t="str">
        <f>Table_wabobpsvr_AzureCalc_AzureCalcRateCard[[#This Row],[ServiceName]]&amp;Table_wabobpsvr_AzureCalc_AzureCalcRateCard[[#This Row],[Price_Level]]&amp;Table_wabobpsvr_AzureCalc_AzureCalcRateCard[[#This Row],[Region]]</f>
        <v>Standard_D2 Cloud ServicesB12</v>
      </c>
      <c r="B8324" s="784">
        <v>12</v>
      </c>
      <c r="C8324" s="784" t="s">
        <v>701</v>
      </c>
      <c r="D8324" s="784" t="s">
        <v>182</v>
      </c>
      <c r="E8324" s="784">
        <v>0.34404000000000001</v>
      </c>
      <c r="F8324" s="784" t="s">
        <v>1169</v>
      </c>
      <c r="G8324" s="784" t="s">
        <v>4431</v>
      </c>
      <c r="H8324" s="784" t="s">
        <v>4431</v>
      </c>
      <c r="I8324" s="784" t="s">
        <v>6119</v>
      </c>
    </row>
    <row r="8325" spans="1:9" hidden="1">
      <c r="A8325" t="str">
        <f>Table_wabobpsvr_AzureCalc_AzureCalcRateCard[[#This Row],[ServiceName]]&amp;Table_wabobpsvr_AzureCalc_AzureCalcRateCard[[#This Row],[Price_Level]]&amp;Table_wabobpsvr_AzureCalc_AzureCalcRateCard[[#This Row],[Region]]</f>
        <v>Standard_D2 Cloud ServicesC12</v>
      </c>
      <c r="B8325">
        <v>12</v>
      </c>
      <c r="C8325" t="s">
        <v>701</v>
      </c>
      <c r="D8325" t="s">
        <v>184</v>
      </c>
      <c r="E8325">
        <v>0.33306000000000002</v>
      </c>
      <c r="F8325" t="s">
        <v>1169</v>
      </c>
      <c r="G8325" s="784" t="s">
        <v>4431</v>
      </c>
      <c r="H8325" s="784" t="s">
        <v>4431</v>
      </c>
      <c r="I8325" s="784" t="s">
        <v>6119</v>
      </c>
    </row>
    <row r="8326" spans="1:9" hidden="1">
      <c r="A8326" t="str">
        <f>Table_wabobpsvr_AzureCalc_AzureCalcRateCard[[#This Row],[ServiceName]]&amp;Table_wabobpsvr_AzureCalc_AzureCalcRateCard[[#This Row],[Price_Level]]&amp;Table_wabobpsvr_AzureCalc_AzureCalcRateCard[[#This Row],[Region]]</f>
        <v>Production API Transactions (in 1000s)B10</v>
      </c>
      <c r="B8326">
        <v>10</v>
      </c>
      <c r="C8326" t="s">
        <v>4431</v>
      </c>
      <c r="D8326" t="s">
        <v>182</v>
      </c>
      <c r="E8326">
        <v>999999</v>
      </c>
      <c r="F8326" t="s">
        <v>3557</v>
      </c>
      <c r="G8326" s="784" t="s">
        <v>4431</v>
      </c>
      <c r="H8326" s="784" t="s">
        <v>4431</v>
      </c>
      <c r="I8326" s="784" t="s">
        <v>4431</v>
      </c>
    </row>
    <row r="8327" spans="1:9" hidden="1">
      <c r="A8327" s="784" t="str">
        <f>Table_wabobpsvr_AzureCalc_AzureCalcRateCard[[#This Row],[ServiceName]]&amp;Table_wabobpsvr_AzureCalc_AzureCalcRateCard[[#This Row],[Price_Level]]&amp;Table_wabobpsvr_AzureCalc_AzureCalcRateCard[[#This Row],[Region]]</f>
        <v>Production API Transactions (in 1000s)C10</v>
      </c>
      <c r="B8327" s="784">
        <v>10</v>
      </c>
      <c r="C8327" s="784" t="s">
        <v>4431</v>
      </c>
      <c r="D8327" s="784" t="s">
        <v>184</v>
      </c>
      <c r="E8327" s="784">
        <v>999999</v>
      </c>
      <c r="F8327" s="784" t="s">
        <v>3557</v>
      </c>
      <c r="G8327" s="784" t="s">
        <v>4431</v>
      </c>
      <c r="H8327" s="784" t="s">
        <v>4431</v>
      </c>
      <c r="I8327" s="784" t="s">
        <v>4431</v>
      </c>
    </row>
    <row r="8328" spans="1:9" hidden="1">
      <c r="A8328" s="784" t="str">
        <f>Table_wabobpsvr_AzureCalc_AzureCalcRateCard[[#This Row],[ServiceName]]&amp;Table_wabobpsvr_AzureCalc_AzureCalcRateCard[[#This Row],[Price_Level]]&amp;Table_wabobpsvr_AzureCalc_AzureCalcRateCard[[#This Row],[Region]]</f>
        <v>Production API Transactions (in 1000s)D10</v>
      </c>
      <c r="B8328" s="784">
        <v>10</v>
      </c>
      <c r="C8328" s="784" t="s">
        <v>4431</v>
      </c>
      <c r="D8328" s="784" t="s">
        <v>183</v>
      </c>
      <c r="E8328" s="784">
        <v>999999</v>
      </c>
      <c r="F8328" s="784" t="s">
        <v>3557</v>
      </c>
      <c r="G8328" s="784" t="s">
        <v>4431</v>
      </c>
      <c r="H8328" s="784" t="s">
        <v>4431</v>
      </c>
      <c r="I8328" s="784" t="s">
        <v>4431</v>
      </c>
    </row>
    <row r="8329" spans="1:9" hidden="1">
      <c r="A8329" t="str">
        <f>Table_wabobpsvr_AzureCalc_AzureCalcRateCard[[#This Row],[ServiceName]]&amp;Table_wabobpsvr_AzureCalc_AzureCalcRateCard[[#This Row],[Price_Level]]&amp;Table_wabobpsvr_AzureCalc_AzureCalcRateCard[[#This Row],[Region]]</f>
        <v>Production API Transactions (in 1000s)MOSP11</v>
      </c>
      <c r="B8329">
        <v>11</v>
      </c>
      <c r="C8329" t="s">
        <v>4431</v>
      </c>
      <c r="D8329" t="s">
        <v>627</v>
      </c>
      <c r="E8329">
        <v>999999</v>
      </c>
      <c r="F8329" t="s">
        <v>3557</v>
      </c>
      <c r="G8329" s="784" t="s">
        <v>4431</v>
      </c>
      <c r="H8329" s="784" t="s">
        <v>4431</v>
      </c>
      <c r="I8329" s="784" t="s">
        <v>4431</v>
      </c>
    </row>
    <row r="8330" spans="1:9" hidden="1">
      <c r="A8330" t="str">
        <f>Table_wabobpsvr_AzureCalc_AzureCalcRateCard[[#This Row],[ServiceName]]&amp;Table_wabobpsvr_AzureCalc_AzureCalcRateCard[[#This Row],[Price_Level]]&amp;Table_wabobpsvr_AzureCalc_AzureCalcRateCard[[#This Row],[Region]]</f>
        <v>Production API Transactions (in 1000s)A11</v>
      </c>
      <c r="B8330">
        <v>11</v>
      </c>
      <c r="C8330" t="s">
        <v>4431</v>
      </c>
      <c r="D8330" t="s">
        <v>181</v>
      </c>
      <c r="E8330">
        <v>999999</v>
      </c>
      <c r="F8330" t="s">
        <v>3557</v>
      </c>
      <c r="G8330" s="784" t="s">
        <v>4431</v>
      </c>
      <c r="H8330" s="784" t="s">
        <v>4431</v>
      </c>
      <c r="I8330" s="784" t="s">
        <v>4431</v>
      </c>
    </row>
    <row r="8331" spans="1:9" hidden="1">
      <c r="A8331" t="str">
        <f>Table_wabobpsvr_AzureCalc_AzureCalcRateCard[[#This Row],[ServiceName]]&amp;Table_wabobpsvr_AzureCalc_AzureCalcRateCard[[#This Row],[Price_Level]]&amp;Table_wabobpsvr_AzureCalc_AzureCalcRateCard[[#This Row],[Region]]</f>
        <v>Production API Transactions (in 1000s)B11</v>
      </c>
      <c r="B8331">
        <v>11</v>
      </c>
      <c r="C8331" t="s">
        <v>4431</v>
      </c>
      <c r="D8331" t="s">
        <v>182</v>
      </c>
      <c r="E8331">
        <v>999999</v>
      </c>
      <c r="F8331" t="s">
        <v>3557</v>
      </c>
      <c r="G8331" s="784" t="s">
        <v>4431</v>
      </c>
      <c r="H8331" s="784" t="s">
        <v>4431</v>
      </c>
      <c r="I8331" s="784" t="s">
        <v>4431</v>
      </c>
    </row>
    <row r="8332" spans="1:9" hidden="1">
      <c r="A8332" t="str">
        <f>Table_wabobpsvr_AzureCalc_AzureCalcRateCard[[#This Row],[ServiceName]]&amp;Table_wabobpsvr_AzureCalc_AzureCalcRateCard[[#This Row],[Price_Level]]&amp;Table_wabobpsvr_AzureCalc_AzureCalcRateCard[[#This Row],[Region]]</f>
        <v>Production API Transactions (in 1000s)C11</v>
      </c>
      <c r="B8332">
        <v>11</v>
      </c>
      <c r="C8332" t="s">
        <v>4431</v>
      </c>
      <c r="D8332" t="s">
        <v>184</v>
      </c>
      <c r="E8332">
        <v>999999</v>
      </c>
      <c r="F8332" t="s">
        <v>3557</v>
      </c>
      <c r="G8332" s="784" t="s">
        <v>4431</v>
      </c>
      <c r="H8332" s="784" t="s">
        <v>4431</v>
      </c>
      <c r="I8332" s="784" t="s">
        <v>4431</v>
      </c>
    </row>
    <row r="8333" spans="1:9" hidden="1">
      <c r="A8333" t="str">
        <f>Table_wabobpsvr_AzureCalc_AzureCalcRateCard[[#This Row],[ServiceName]]&amp;Table_wabobpsvr_AzureCalc_AzureCalcRateCard[[#This Row],[Price_Level]]&amp;Table_wabobpsvr_AzureCalc_AzureCalcRateCard[[#This Row],[Region]]</f>
        <v>Production API Transactions (in 1000s)D11</v>
      </c>
      <c r="B8333">
        <v>11</v>
      </c>
      <c r="C8333" t="s">
        <v>4431</v>
      </c>
      <c r="D8333" t="s">
        <v>183</v>
      </c>
      <c r="E8333">
        <v>999999</v>
      </c>
      <c r="F8333" t="s">
        <v>3557</v>
      </c>
      <c r="G8333" s="784" t="s">
        <v>4431</v>
      </c>
      <c r="H8333" s="784" t="s">
        <v>4431</v>
      </c>
      <c r="I8333" s="784" t="s">
        <v>4431</v>
      </c>
    </row>
    <row r="8334" spans="1:9" hidden="1">
      <c r="A8334" t="str">
        <f>Table_wabobpsvr_AzureCalc_AzureCalcRateCard[[#This Row],[ServiceName]]&amp;Table_wabobpsvr_AzureCalc_AzureCalcRateCard[[#This Row],[Price_Level]]&amp;Table_wabobpsvr_AzureCalc_AzureCalcRateCard[[#This Row],[Region]]</f>
        <v>Production API Transactions (in 1000s)MOSP12</v>
      </c>
      <c r="B8334">
        <v>12</v>
      </c>
      <c r="C8334" t="s">
        <v>4431</v>
      </c>
      <c r="D8334" t="s">
        <v>627</v>
      </c>
      <c r="E8334">
        <v>999999</v>
      </c>
      <c r="F8334" t="s">
        <v>3557</v>
      </c>
      <c r="G8334" s="784" t="s">
        <v>4431</v>
      </c>
      <c r="H8334" s="784" t="s">
        <v>4431</v>
      </c>
      <c r="I8334" s="784" t="s">
        <v>4431</v>
      </c>
    </row>
    <row r="8335" spans="1:9" hidden="1">
      <c r="A8335" t="str">
        <f>Table_wabobpsvr_AzureCalc_AzureCalcRateCard[[#This Row],[ServiceName]]&amp;Table_wabobpsvr_AzureCalc_AzureCalcRateCard[[#This Row],[Price_Level]]&amp;Table_wabobpsvr_AzureCalc_AzureCalcRateCard[[#This Row],[Region]]</f>
        <v>Studio Experiment Compute HoursC7</v>
      </c>
      <c r="B8335">
        <v>7</v>
      </c>
      <c r="C8335" t="s">
        <v>4431</v>
      </c>
      <c r="D8335" t="s">
        <v>184</v>
      </c>
      <c r="E8335">
        <v>999999</v>
      </c>
      <c r="F8335" t="s">
        <v>3543</v>
      </c>
      <c r="G8335" s="784" t="s">
        <v>4431</v>
      </c>
      <c r="H8335" s="784" t="s">
        <v>4431</v>
      </c>
      <c r="I8335" s="784" t="s">
        <v>4431</v>
      </c>
    </row>
    <row r="8336" spans="1:9" hidden="1">
      <c r="A8336" t="str">
        <f>Table_wabobpsvr_AzureCalc_AzureCalcRateCard[[#This Row],[ServiceName]]&amp;Table_wabobpsvr_AzureCalc_AzureCalcRateCard[[#This Row],[Price_Level]]&amp;Table_wabobpsvr_AzureCalc_AzureCalcRateCard[[#This Row],[Region]]</f>
        <v>Studio Experiment Compute HoursD7</v>
      </c>
      <c r="B8336">
        <v>7</v>
      </c>
      <c r="C8336" t="s">
        <v>4431</v>
      </c>
      <c r="D8336" t="s">
        <v>183</v>
      </c>
      <c r="E8336">
        <v>999999</v>
      </c>
      <c r="F8336" t="s">
        <v>3543</v>
      </c>
      <c r="G8336" s="784" t="s">
        <v>4431</v>
      </c>
      <c r="H8336" s="784" t="s">
        <v>4431</v>
      </c>
      <c r="I8336" s="784" t="s">
        <v>4431</v>
      </c>
    </row>
    <row r="8337" spans="1:9" hidden="1">
      <c r="A8337" t="str">
        <f>Table_wabobpsvr_AzureCalc_AzureCalcRateCard[[#This Row],[ServiceName]]&amp;Table_wabobpsvr_AzureCalc_AzureCalcRateCard[[#This Row],[Price_Level]]&amp;Table_wabobpsvr_AzureCalc_AzureCalcRateCard[[#This Row],[Region]]</f>
        <v>Studio Experiment Compute HoursMOSP6</v>
      </c>
      <c r="B8337">
        <v>6</v>
      </c>
      <c r="C8337" t="s">
        <v>4431</v>
      </c>
      <c r="D8337" t="s">
        <v>627</v>
      </c>
      <c r="E8337">
        <v>999999</v>
      </c>
      <c r="F8337" t="s">
        <v>3543</v>
      </c>
      <c r="G8337" s="784" t="s">
        <v>4431</v>
      </c>
      <c r="H8337" s="784" t="s">
        <v>4431</v>
      </c>
      <c r="I8337" s="784" t="s">
        <v>4431</v>
      </c>
    </row>
    <row r="8338" spans="1:9" hidden="1">
      <c r="A8338" t="str">
        <f>Table_wabobpsvr_AzureCalc_AzureCalcRateCard[[#This Row],[ServiceName]]&amp;Table_wabobpsvr_AzureCalc_AzureCalcRateCard[[#This Row],[Price_Level]]&amp;Table_wabobpsvr_AzureCalc_AzureCalcRateCard[[#This Row],[Region]]</f>
        <v>Studio Experiment Compute HoursA6</v>
      </c>
      <c r="B8338">
        <v>6</v>
      </c>
      <c r="C8338" t="s">
        <v>4431</v>
      </c>
      <c r="D8338" t="s">
        <v>181</v>
      </c>
      <c r="E8338">
        <v>999999</v>
      </c>
      <c r="F8338" t="s">
        <v>3543</v>
      </c>
      <c r="G8338" s="784" t="s">
        <v>4431</v>
      </c>
      <c r="H8338" s="784" t="s">
        <v>4431</v>
      </c>
      <c r="I8338" s="784" t="s">
        <v>4431</v>
      </c>
    </row>
    <row r="8339" spans="1:9" hidden="1">
      <c r="A8339" t="str">
        <f>Table_wabobpsvr_AzureCalc_AzureCalcRateCard[[#This Row],[ServiceName]]&amp;Table_wabobpsvr_AzureCalc_AzureCalcRateCard[[#This Row],[Price_Level]]&amp;Table_wabobpsvr_AzureCalc_AzureCalcRateCard[[#This Row],[Region]]</f>
        <v>Studio Experiment Compute HoursB6</v>
      </c>
      <c r="B8339">
        <v>6</v>
      </c>
      <c r="C8339" t="s">
        <v>4431</v>
      </c>
      <c r="D8339" t="s">
        <v>182</v>
      </c>
      <c r="E8339">
        <v>999999</v>
      </c>
      <c r="F8339" t="s">
        <v>3543</v>
      </c>
      <c r="G8339" s="784" t="s">
        <v>4431</v>
      </c>
      <c r="H8339" s="784" t="s">
        <v>4431</v>
      </c>
      <c r="I8339" s="784" t="s">
        <v>4431</v>
      </c>
    </row>
    <row r="8340" spans="1:9" hidden="1">
      <c r="A8340" s="784" t="str">
        <f>Table_wabobpsvr_AzureCalc_AzureCalcRateCard[[#This Row],[ServiceName]]&amp;Table_wabobpsvr_AzureCalc_AzureCalcRateCard[[#This Row],[Price_Level]]&amp;Table_wabobpsvr_AzureCalc_AzureCalcRateCard[[#This Row],[Region]]</f>
        <v>Studio Experiment Compute HoursC6</v>
      </c>
      <c r="B8340" s="784">
        <v>6</v>
      </c>
      <c r="C8340" s="784" t="s">
        <v>4431</v>
      </c>
      <c r="D8340" s="784" t="s">
        <v>184</v>
      </c>
      <c r="E8340" s="784">
        <v>999999</v>
      </c>
      <c r="F8340" s="784" t="s">
        <v>3543</v>
      </c>
      <c r="G8340" s="784" t="s">
        <v>4431</v>
      </c>
      <c r="H8340" s="784" t="s">
        <v>4431</v>
      </c>
      <c r="I8340" s="784" t="s">
        <v>4431</v>
      </c>
    </row>
    <row r="8341" spans="1:9" hidden="1">
      <c r="A8341" t="str">
        <f>Table_wabobpsvr_AzureCalc_AzureCalcRateCard[[#This Row],[ServiceName]]&amp;Table_wabobpsvr_AzureCalc_AzureCalcRateCard[[#This Row],[Price_Level]]&amp;Table_wabobpsvr_AzureCalc_AzureCalcRateCard[[#This Row],[Region]]</f>
        <v>Studio Experiment Compute HoursD6</v>
      </c>
      <c r="B8341">
        <v>6</v>
      </c>
      <c r="C8341" t="s">
        <v>4431</v>
      </c>
      <c r="D8341" t="s">
        <v>183</v>
      </c>
      <c r="E8341">
        <v>999999</v>
      </c>
      <c r="F8341" t="s">
        <v>3543</v>
      </c>
      <c r="G8341" s="784" t="s">
        <v>4431</v>
      </c>
      <c r="H8341" s="784" t="s">
        <v>4431</v>
      </c>
      <c r="I8341" s="784" t="s">
        <v>4431</v>
      </c>
    </row>
    <row r="8342" spans="1:9" hidden="1">
      <c r="A8342" s="784" t="str">
        <f>Table_wabobpsvr_AzureCalc_AzureCalcRateCard[[#This Row],[ServiceName]]&amp;Table_wabobpsvr_AzureCalc_AzureCalcRateCard[[#This Row],[Price_Level]]&amp;Table_wabobpsvr_AzureCalc_AzureCalcRateCard[[#This Row],[Region]]</f>
        <v>Studio Experiment Compute HoursMOSP5</v>
      </c>
      <c r="B8342" s="784">
        <v>5</v>
      </c>
      <c r="C8342" s="784" t="s">
        <v>4431</v>
      </c>
      <c r="D8342" s="784" t="s">
        <v>627</v>
      </c>
      <c r="E8342" s="784">
        <v>999999</v>
      </c>
      <c r="F8342" s="784" t="s">
        <v>3543</v>
      </c>
      <c r="G8342" s="784" t="s">
        <v>4431</v>
      </c>
      <c r="H8342" s="784" t="s">
        <v>4431</v>
      </c>
      <c r="I8342" s="784" t="s">
        <v>4431</v>
      </c>
    </row>
    <row r="8343" spans="1:9" hidden="1">
      <c r="A8343" s="784" t="str">
        <f>Table_wabobpsvr_AzureCalc_AzureCalcRateCard[[#This Row],[ServiceName]]&amp;Table_wabobpsvr_AzureCalc_AzureCalcRateCard[[#This Row],[Price_Level]]&amp;Table_wabobpsvr_AzureCalc_AzureCalcRateCard[[#This Row],[Region]]</f>
        <v>Studio Experiment Compute HoursA5</v>
      </c>
      <c r="B8343" s="784">
        <v>5</v>
      </c>
      <c r="C8343" s="784" t="s">
        <v>4431</v>
      </c>
      <c r="D8343" s="784" t="s">
        <v>181</v>
      </c>
      <c r="E8343" s="784">
        <v>999999</v>
      </c>
      <c r="F8343" s="784" t="s">
        <v>3543</v>
      </c>
      <c r="G8343" s="784" t="s">
        <v>4431</v>
      </c>
      <c r="H8343" s="784" t="s">
        <v>4431</v>
      </c>
      <c r="I8343" s="784" t="s">
        <v>4431</v>
      </c>
    </row>
    <row r="8344" spans="1:9" hidden="1">
      <c r="A8344" s="784" t="str">
        <f>Table_wabobpsvr_AzureCalc_AzureCalcRateCard[[#This Row],[ServiceName]]&amp;Table_wabobpsvr_AzureCalc_AzureCalcRateCard[[#This Row],[Price_Level]]&amp;Table_wabobpsvr_AzureCalc_AzureCalcRateCard[[#This Row],[Region]]</f>
        <v>Active UsersD14</v>
      </c>
      <c r="B8344" s="784">
        <v>14</v>
      </c>
      <c r="C8344" s="784" t="s">
        <v>4431</v>
      </c>
      <c r="D8344" s="784" t="s">
        <v>183</v>
      </c>
      <c r="E8344" s="784">
        <v>999999</v>
      </c>
      <c r="F8344" s="784" t="s">
        <v>3705</v>
      </c>
      <c r="G8344" s="784" t="s">
        <v>4431</v>
      </c>
      <c r="H8344" s="784" t="s">
        <v>4431</v>
      </c>
      <c r="I8344" s="784" t="s">
        <v>4431</v>
      </c>
    </row>
    <row r="8345" spans="1:9" hidden="1">
      <c r="A8345" s="784" t="str">
        <f>Table_wabobpsvr_AzureCalc_AzureCalcRateCard[[#This Row],[ServiceName]]&amp;Table_wabobpsvr_AzureCalc_AzureCalcRateCard[[#This Row],[Price_Level]]&amp;Table_wabobpsvr_AzureCalc_AzureCalcRateCard[[#This Row],[Region]]</f>
        <v>Active UsersMOSP15</v>
      </c>
      <c r="B8345" s="784">
        <v>15</v>
      </c>
      <c r="C8345" s="784" t="s">
        <v>4431</v>
      </c>
      <c r="D8345" s="784" t="s">
        <v>627</v>
      </c>
      <c r="E8345" s="784">
        <v>999999</v>
      </c>
      <c r="F8345" s="784" t="s">
        <v>3705</v>
      </c>
      <c r="G8345" s="784" t="s">
        <v>4431</v>
      </c>
      <c r="H8345" s="784" t="s">
        <v>4431</v>
      </c>
      <c r="I8345" s="784" t="s">
        <v>4431</v>
      </c>
    </row>
    <row r="8346" spans="1:9" hidden="1">
      <c r="A8346" s="784" t="str">
        <f>Table_wabobpsvr_AzureCalc_AzureCalcRateCard[[#This Row],[ServiceName]]&amp;Table_wabobpsvr_AzureCalc_AzureCalcRateCard[[#This Row],[Price_Level]]&amp;Table_wabobpsvr_AzureCalc_AzureCalcRateCard[[#This Row],[Region]]</f>
        <v>Active UsersA15</v>
      </c>
      <c r="B8346" s="784">
        <v>15</v>
      </c>
      <c r="C8346" s="784" t="s">
        <v>4431</v>
      </c>
      <c r="D8346" s="784" t="s">
        <v>181</v>
      </c>
      <c r="E8346" s="784">
        <v>999999</v>
      </c>
      <c r="F8346" s="784" t="s">
        <v>3705</v>
      </c>
      <c r="G8346" s="784" t="s">
        <v>4431</v>
      </c>
      <c r="H8346" s="784" t="s">
        <v>4431</v>
      </c>
      <c r="I8346" s="784" t="s">
        <v>4431</v>
      </c>
    </row>
    <row r="8347" spans="1:9" hidden="1">
      <c r="A8347" s="784" t="str">
        <f>Table_wabobpsvr_AzureCalc_AzureCalcRateCard[[#This Row],[ServiceName]]&amp;Table_wabobpsvr_AzureCalc_AzureCalcRateCard[[#This Row],[Price_Level]]&amp;Table_wabobpsvr_AzureCalc_AzureCalcRateCard[[#This Row],[Region]]</f>
        <v>Active UsersB15</v>
      </c>
      <c r="B8347" s="784">
        <v>15</v>
      </c>
      <c r="C8347" s="784" t="s">
        <v>4431</v>
      </c>
      <c r="D8347" s="784" t="s">
        <v>182</v>
      </c>
      <c r="E8347" s="784">
        <v>999999</v>
      </c>
      <c r="F8347" s="784" t="s">
        <v>3705</v>
      </c>
      <c r="G8347" s="784" t="s">
        <v>4431</v>
      </c>
      <c r="H8347" s="784" t="s">
        <v>4431</v>
      </c>
      <c r="I8347" s="784" t="s">
        <v>4431</v>
      </c>
    </row>
    <row r="8348" spans="1:9" hidden="1">
      <c r="A8348" s="784" t="str">
        <f>Table_wabobpsvr_AzureCalc_AzureCalcRateCard[[#This Row],[ServiceName]]&amp;Table_wabobpsvr_AzureCalc_AzureCalcRateCard[[#This Row],[Price_Level]]&amp;Table_wabobpsvr_AzureCalc_AzureCalcRateCard[[#This Row],[Region]]</f>
        <v>Active UsersC15</v>
      </c>
      <c r="B8348" s="784">
        <v>15</v>
      </c>
      <c r="C8348" s="784" t="s">
        <v>4431</v>
      </c>
      <c r="D8348" s="784" t="s">
        <v>184</v>
      </c>
      <c r="E8348" s="784">
        <v>999999</v>
      </c>
      <c r="F8348" s="784" t="s">
        <v>3705</v>
      </c>
      <c r="G8348" s="784" t="s">
        <v>4431</v>
      </c>
      <c r="H8348" s="784" t="s">
        <v>4431</v>
      </c>
      <c r="I8348" s="784" t="s">
        <v>4431</v>
      </c>
    </row>
    <row r="8349" spans="1:9" hidden="1">
      <c r="A8349" s="784" t="str">
        <f>Table_wabobpsvr_AzureCalc_AzureCalcRateCard[[#This Row],[ServiceName]]&amp;Table_wabobpsvr_AzureCalc_AzureCalcRateCard[[#This Row],[Price_Level]]&amp;Table_wabobpsvr_AzureCalc_AzureCalcRateCard[[#This Row],[Region]]</f>
        <v>Active UsersD15</v>
      </c>
      <c r="B8349" s="784">
        <v>15</v>
      </c>
      <c r="C8349" s="784" t="s">
        <v>4431</v>
      </c>
      <c r="D8349" s="784" t="s">
        <v>183</v>
      </c>
      <c r="E8349" s="784">
        <v>999999</v>
      </c>
      <c r="F8349" s="784" t="s">
        <v>3705</v>
      </c>
      <c r="G8349" s="784" t="s">
        <v>4431</v>
      </c>
      <c r="H8349" s="784" t="s">
        <v>4431</v>
      </c>
      <c r="I8349" s="784" t="s">
        <v>4431</v>
      </c>
    </row>
    <row r="8350" spans="1:9" hidden="1">
      <c r="A8350" s="784" t="str">
        <f>Table_wabobpsvr_AzureCalc_AzureCalcRateCard[[#This Row],[ServiceName]]&amp;Table_wabobpsvr_AzureCalc_AzureCalcRateCard[[#This Row],[Price_Level]]&amp;Table_wabobpsvr_AzureCalc_AzureCalcRateCard[[#This Row],[Region]]</f>
        <v>Key Vault OperationsA16</v>
      </c>
      <c r="B8350" s="784">
        <v>16</v>
      </c>
      <c r="C8350" s="784" t="s">
        <v>4431</v>
      </c>
      <c r="D8350" s="784" t="s">
        <v>181</v>
      </c>
      <c r="E8350" s="784">
        <v>999999</v>
      </c>
      <c r="F8350" s="784" t="s">
        <v>3462</v>
      </c>
      <c r="G8350" s="784" t="s">
        <v>4431</v>
      </c>
      <c r="H8350" s="784" t="s">
        <v>4431</v>
      </c>
      <c r="I8350" s="784" t="s">
        <v>4431</v>
      </c>
    </row>
    <row r="8351" spans="1:9" hidden="1">
      <c r="A8351" s="784" t="str">
        <f>Table_wabobpsvr_AzureCalc_AzureCalcRateCard[[#This Row],[ServiceName]]&amp;Table_wabobpsvr_AzureCalc_AzureCalcRateCard[[#This Row],[Price_Level]]&amp;Table_wabobpsvr_AzureCalc_AzureCalcRateCard[[#This Row],[Region]]</f>
        <v>Machine Learning Studio Experiment HoursB16</v>
      </c>
      <c r="B8351" s="784">
        <v>16</v>
      </c>
      <c r="C8351" s="784" t="s">
        <v>4431</v>
      </c>
      <c r="D8351" s="784" t="s">
        <v>182</v>
      </c>
      <c r="E8351" s="784">
        <v>999999</v>
      </c>
      <c r="F8351" s="784" t="s">
        <v>1132</v>
      </c>
      <c r="G8351" s="784" t="s">
        <v>4431</v>
      </c>
      <c r="H8351" s="784" t="s">
        <v>4431</v>
      </c>
      <c r="I8351" s="784" t="s">
        <v>4431</v>
      </c>
    </row>
    <row r="8352" spans="1:9" hidden="1">
      <c r="A8352" s="784" t="str">
        <f>Table_wabobpsvr_AzureCalc_AzureCalcRateCard[[#This Row],[ServiceName]]&amp;Table_wabobpsvr_AzureCalc_AzureCalcRateCard[[#This Row],[Price_Level]]&amp;Table_wabobpsvr_AzureCalc_AzureCalcRateCard[[#This Row],[Region]]</f>
        <v>Basic Elastic DTU PackA14</v>
      </c>
      <c r="B8352" s="784">
        <v>14</v>
      </c>
      <c r="C8352" s="784" t="s">
        <v>7614</v>
      </c>
      <c r="D8352" s="784" t="s">
        <v>181</v>
      </c>
      <c r="E8352" s="784">
        <v>5.8999999999999997E-2</v>
      </c>
      <c r="F8352" s="784" t="s">
        <v>7449</v>
      </c>
      <c r="G8352" s="784" t="s">
        <v>7571</v>
      </c>
      <c r="H8352" s="784" t="s">
        <v>7647</v>
      </c>
      <c r="I8352" s="784" t="s">
        <v>7551</v>
      </c>
    </row>
    <row r="8353" spans="1:9" hidden="1">
      <c r="A8353" t="str">
        <f>Table_wabobpsvr_AzureCalc_AzureCalcRateCard[[#This Row],[ServiceName]]&amp;Table_wabobpsvr_AzureCalc_AzureCalcRateCard[[#This Row],[Price_Level]]&amp;Table_wabobpsvr_AzureCalc_AzureCalcRateCard[[#This Row],[Region]]</f>
        <v>A9 Cloud ServicesMOSP16</v>
      </c>
      <c r="B8353">
        <v>16</v>
      </c>
      <c r="C8353" t="s">
        <v>701</v>
      </c>
      <c r="D8353" t="s">
        <v>627</v>
      </c>
      <c r="E8353">
        <v>999999</v>
      </c>
      <c r="F8353" t="s">
        <v>718</v>
      </c>
      <c r="G8353" s="784" t="s">
        <v>4431</v>
      </c>
      <c r="H8353" s="784" t="s">
        <v>4431</v>
      </c>
      <c r="I8353" s="784" t="s">
        <v>4431</v>
      </c>
    </row>
    <row r="8354" spans="1:9" hidden="1">
      <c r="A8354" s="784" t="str">
        <f>Table_wabobpsvr_AzureCalc_AzureCalcRateCard[[#This Row],[ServiceName]]&amp;Table_wabobpsvr_AzureCalc_AzureCalcRateCard[[#This Row],[Price_Level]]&amp;Table_wabobpsvr_AzureCalc_AzureCalcRateCard[[#This Row],[Region]]</f>
        <v>Mobile Services FreeB16</v>
      </c>
      <c r="B8354" s="784">
        <v>16</v>
      </c>
      <c r="C8354" s="784" t="s">
        <v>4431</v>
      </c>
      <c r="D8354" s="784" t="s">
        <v>182</v>
      </c>
      <c r="E8354" s="784">
        <v>999999</v>
      </c>
      <c r="F8354" s="784" t="s">
        <v>777</v>
      </c>
      <c r="G8354" s="784" t="s">
        <v>4431</v>
      </c>
      <c r="H8354" s="784" t="s">
        <v>4431</v>
      </c>
      <c r="I8354" s="784" t="s">
        <v>4431</v>
      </c>
    </row>
    <row r="8355" spans="1:9" hidden="1">
      <c r="A8355" t="str">
        <f>Table_wabobpsvr_AzureCalc_AzureCalcRateCard[[#This Row],[ServiceName]]&amp;Table_wabobpsvr_AzureCalc_AzureCalcRateCard[[#This Row],[Price_Level]]&amp;Table_wabobpsvr_AzureCalc_AzureCalcRateCard[[#This Row],[Region]]</f>
        <v>Premium P1 Secondary Active Geo Database DaysD16</v>
      </c>
      <c r="B8355">
        <v>16</v>
      </c>
      <c r="C8355" t="s">
        <v>1119</v>
      </c>
      <c r="D8355" t="s">
        <v>183</v>
      </c>
      <c r="E8355">
        <v>14.537599999999999</v>
      </c>
      <c r="F8355" t="s">
        <v>1279</v>
      </c>
      <c r="G8355" s="784" t="s">
        <v>3635</v>
      </c>
      <c r="H8355" s="784" t="s">
        <v>3636</v>
      </c>
      <c r="I8355" s="784" t="s">
        <v>4431</v>
      </c>
    </row>
    <row r="8356" spans="1:9" hidden="1">
      <c r="A8356" t="str">
        <f>Table_wabobpsvr_AzureCalc_AzureCalcRateCard[[#This Row],[ServiceName]]&amp;Table_wabobpsvr_AzureCalc_AzureCalcRateCard[[#This Row],[Price_Level]]&amp;Table_wabobpsvr_AzureCalc_AzureCalcRateCard[[#This Row],[Region]]</f>
        <v>D11 HDInsightMOSP13</v>
      </c>
      <c r="B8356">
        <v>13</v>
      </c>
      <c r="C8356" t="s">
        <v>91</v>
      </c>
      <c r="D8356" t="s">
        <v>627</v>
      </c>
      <c r="E8356">
        <v>0.498</v>
      </c>
      <c r="F8356" t="s">
        <v>4158</v>
      </c>
      <c r="G8356" s="784" t="s">
        <v>4431</v>
      </c>
      <c r="H8356" s="784" t="s">
        <v>4431</v>
      </c>
      <c r="I8356" s="784" t="s">
        <v>6120</v>
      </c>
    </row>
    <row r="8357" spans="1:9" hidden="1">
      <c r="A8357" t="str">
        <f>Table_wabobpsvr_AzureCalc_AzureCalcRateCard[[#This Row],[ServiceName]]&amp;Table_wabobpsvr_AzureCalc_AzureCalcRateCard[[#This Row],[Price_Level]]&amp;Table_wabobpsvr_AzureCalc_AzureCalcRateCard[[#This Row],[Region]]</f>
        <v>D11 HDInsightA13</v>
      </c>
      <c r="B8357">
        <v>13</v>
      </c>
      <c r="C8357" t="s">
        <v>91</v>
      </c>
      <c r="D8357" t="s">
        <v>181</v>
      </c>
      <c r="E8357">
        <v>0.48299999999999998</v>
      </c>
      <c r="F8357" t="s">
        <v>4158</v>
      </c>
      <c r="G8357" s="784" t="s">
        <v>4238</v>
      </c>
      <c r="H8357" s="784" t="s">
        <v>4239</v>
      </c>
      <c r="I8357" s="784" t="s">
        <v>6120</v>
      </c>
    </row>
    <row r="8358" spans="1:9" hidden="1">
      <c r="A8358" t="str">
        <f>Table_wabobpsvr_AzureCalc_AzureCalcRateCard[[#This Row],[ServiceName]]&amp;Table_wabobpsvr_AzureCalc_AzureCalcRateCard[[#This Row],[Price_Level]]&amp;Table_wabobpsvr_AzureCalc_AzureCalcRateCard[[#This Row],[Region]]</f>
        <v>D11 HDInsightB13</v>
      </c>
      <c r="B8358">
        <v>13</v>
      </c>
      <c r="C8358" t="s">
        <v>91</v>
      </c>
      <c r="D8358" t="s">
        <v>182</v>
      </c>
      <c r="E8358">
        <v>0.46800000000000003</v>
      </c>
      <c r="F8358" t="s">
        <v>4158</v>
      </c>
      <c r="G8358" s="784" t="s">
        <v>4238</v>
      </c>
      <c r="H8358" s="784" t="s">
        <v>4239</v>
      </c>
      <c r="I8358" s="784" t="s">
        <v>6120</v>
      </c>
    </row>
    <row r="8359" spans="1:9" hidden="1">
      <c r="A8359" t="str">
        <f>Table_wabobpsvr_AzureCalc_AzureCalcRateCard[[#This Row],[ServiceName]]&amp;Table_wabobpsvr_AzureCalc_AzureCalcRateCard[[#This Row],[Price_Level]]&amp;Table_wabobpsvr_AzureCalc_AzureCalcRateCard[[#This Row],[Region]]</f>
        <v>D11 HDInsightC13</v>
      </c>
      <c r="B8359">
        <v>13</v>
      </c>
      <c r="C8359" t="s">
        <v>91</v>
      </c>
      <c r="D8359" t="s">
        <v>184</v>
      </c>
      <c r="E8359">
        <v>0.45300000000000001</v>
      </c>
      <c r="F8359" t="s">
        <v>4158</v>
      </c>
      <c r="G8359" s="784" t="s">
        <v>4238</v>
      </c>
      <c r="H8359" s="784" t="s">
        <v>4239</v>
      </c>
      <c r="I8359" s="784" t="s">
        <v>6120</v>
      </c>
    </row>
    <row r="8360" spans="1:9" hidden="1">
      <c r="A8360" t="str">
        <f>Table_wabobpsvr_AzureCalc_AzureCalcRateCard[[#This Row],[ServiceName]]&amp;Table_wabobpsvr_AzureCalc_AzureCalcRateCard[[#This Row],[Price_Level]]&amp;Table_wabobpsvr_AzureCalc_AzureCalcRateCard[[#This Row],[Region]]</f>
        <v>D11 HDInsightD13</v>
      </c>
      <c r="B8360">
        <v>13</v>
      </c>
      <c r="C8360" t="s">
        <v>91</v>
      </c>
      <c r="D8360" t="s">
        <v>183</v>
      </c>
      <c r="E8360">
        <v>0.438</v>
      </c>
      <c r="F8360" t="s">
        <v>4158</v>
      </c>
      <c r="G8360" s="784" t="s">
        <v>4238</v>
      </c>
      <c r="H8360" s="784" t="s">
        <v>4239</v>
      </c>
      <c r="I8360" s="784" t="s">
        <v>6120</v>
      </c>
    </row>
    <row r="8361" spans="1:9" hidden="1">
      <c r="A8361" t="str">
        <f>Table_wabobpsvr_AzureCalc_AzureCalcRateCard[[#This Row],[ServiceName]]&amp;Table_wabobpsvr_AzureCalc_AzureCalcRateCard[[#This Row],[Price_Level]]&amp;Table_wabobpsvr_AzureCalc_AzureCalcRateCard[[#This Row],[Region]]</f>
        <v>D11 HDInsightMOSP11</v>
      </c>
      <c r="B8361">
        <v>11</v>
      </c>
      <c r="C8361" t="s">
        <v>91</v>
      </c>
      <c r="D8361" t="s">
        <v>627</v>
      </c>
      <c r="E8361">
        <v>0.436</v>
      </c>
      <c r="F8361" t="s">
        <v>4158</v>
      </c>
      <c r="G8361" s="784" t="s">
        <v>4431</v>
      </c>
      <c r="H8361" s="784" t="s">
        <v>4176</v>
      </c>
      <c r="I8361" s="784" t="s">
        <v>6121</v>
      </c>
    </row>
    <row r="8362" spans="1:9" hidden="1">
      <c r="A8362" t="str">
        <f>Table_wabobpsvr_AzureCalc_AzureCalcRateCard[[#This Row],[ServiceName]]&amp;Table_wabobpsvr_AzureCalc_AzureCalcRateCard[[#This Row],[Price_Level]]&amp;Table_wabobpsvr_AzureCalc_AzureCalcRateCard[[#This Row],[Region]]</f>
        <v>D12 HDInsightMOSP13</v>
      </c>
      <c r="B8362">
        <v>13</v>
      </c>
      <c r="C8362" t="s">
        <v>91</v>
      </c>
      <c r="D8362" t="s">
        <v>627</v>
      </c>
      <c r="E8362">
        <v>0.996</v>
      </c>
      <c r="F8362" t="s">
        <v>4199</v>
      </c>
      <c r="G8362" s="784" t="s">
        <v>4431</v>
      </c>
      <c r="H8362" s="784" t="s">
        <v>4431</v>
      </c>
      <c r="I8362" s="784" t="s">
        <v>6122</v>
      </c>
    </row>
    <row r="8363" spans="1:9" hidden="1">
      <c r="A8363" t="str">
        <f>Table_wabobpsvr_AzureCalc_AzureCalcRateCard[[#This Row],[ServiceName]]&amp;Table_wabobpsvr_AzureCalc_AzureCalcRateCard[[#This Row],[Price_Level]]&amp;Table_wabobpsvr_AzureCalc_AzureCalcRateCard[[#This Row],[Region]]</f>
        <v>D12 HDInsightA13</v>
      </c>
      <c r="B8363">
        <v>13</v>
      </c>
      <c r="C8363" t="s">
        <v>91</v>
      </c>
      <c r="D8363" t="s">
        <v>181</v>
      </c>
      <c r="E8363">
        <v>0.96599999999999997</v>
      </c>
      <c r="F8363" t="s">
        <v>4199</v>
      </c>
      <c r="G8363" s="784" t="s">
        <v>4240</v>
      </c>
      <c r="H8363" s="784" t="s">
        <v>4241</v>
      </c>
      <c r="I8363" s="784" t="s">
        <v>6122</v>
      </c>
    </row>
    <row r="8364" spans="1:9" hidden="1">
      <c r="A8364" t="str">
        <f>Table_wabobpsvr_AzureCalc_AzureCalcRateCard[[#This Row],[ServiceName]]&amp;Table_wabobpsvr_AzureCalc_AzureCalcRateCard[[#This Row],[Price_Level]]&amp;Table_wabobpsvr_AzureCalc_AzureCalcRateCard[[#This Row],[Region]]</f>
        <v>D12 HDInsightB13</v>
      </c>
      <c r="B8364">
        <v>13</v>
      </c>
      <c r="C8364" t="s">
        <v>91</v>
      </c>
      <c r="D8364" t="s">
        <v>182</v>
      </c>
      <c r="E8364">
        <v>0.93600000000000005</v>
      </c>
      <c r="F8364" t="s">
        <v>4199</v>
      </c>
      <c r="G8364" s="784" t="s">
        <v>4240</v>
      </c>
      <c r="H8364" s="784" t="s">
        <v>4241</v>
      </c>
      <c r="I8364" s="784" t="s">
        <v>6122</v>
      </c>
    </row>
    <row r="8365" spans="1:9" hidden="1">
      <c r="A8365" s="784" t="str">
        <f>Table_wabobpsvr_AzureCalc_AzureCalcRateCard[[#This Row],[ServiceName]]&amp;Table_wabobpsvr_AzureCalc_AzureCalcRateCard[[#This Row],[Price_Level]]&amp;Table_wabobpsvr_AzureCalc_AzureCalcRateCard[[#This Row],[Region]]</f>
        <v>D12 HDInsightC13</v>
      </c>
      <c r="B8365" s="784">
        <v>13</v>
      </c>
      <c r="C8365" s="784" t="s">
        <v>91</v>
      </c>
      <c r="D8365" s="784" t="s">
        <v>184</v>
      </c>
      <c r="E8365" s="784">
        <v>0.90600000000000003</v>
      </c>
      <c r="F8365" s="784" t="s">
        <v>4199</v>
      </c>
      <c r="G8365" s="784" t="s">
        <v>4240</v>
      </c>
      <c r="H8365" s="784" t="s">
        <v>4241</v>
      </c>
      <c r="I8365" s="784" t="s">
        <v>6122</v>
      </c>
    </row>
    <row r="8366" spans="1:9" hidden="1">
      <c r="A8366" s="784" t="str">
        <f>Table_wabobpsvr_AzureCalc_AzureCalcRateCard[[#This Row],[ServiceName]]&amp;Table_wabobpsvr_AzureCalc_AzureCalcRateCard[[#This Row],[Price_Level]]&amp;Table_wabobpsvr_AzureCalc_AzureCalcRateCard[[#This Row],[Region]]</f>
        <v>D12 HDInsightD13</v>
      </c>
      <c r="B8366" s="784">
        <v>13</v>
      </c>
      <c r="C8366" s="784" t="s">
        <v>91</v>
      </c>
      <c r="D8366" s="784" t="s">
        <v>183</v>
      </c>
      <c r="E8366" s="784">
        <v>0.876</v>
      </c>
      <c r="F8366" s="784" t="s">
        <v>4199</v>
      </c>
      <c r="G8366" s="784" t="s">
        <v>4240</v>
      </c>
      <c r="H8366" s="784" t="s">
        <v>4241</v>
      </c>
      <c r="I8366" s="784" t="s">
        <v>6122</v>
      </c>
    </row>
    <row r="8367" spans="1:9" hidden="1">
      <c r="A8367" s="784" t="str">
        <f>Table_wabobpsvr_AzureCalc_AzureCalcRateCard[[#This Row],[ServiceName]]&amp;Table_wabobpsvr_AzureCalc_AzureCalcRateCard[[#This Row],[Price_Level]]&amp;Table_wabobpsvr_AzureCalc_AzureCalcRateCard[[#This Row],[Region]]</f>
        <v>D12 HDInsightMOSP11</v>
      </c>
      <c r="B8367" s="784">
        <v>11</v>
      </c>
      <c r="C8367" s="784" t="s">
        <v>91</v>
      </c>
      <c r="D8367" s="784" t="s">
        <v>627</v>
      </c>
      <c r="E8367" s="784">
        <v>0.872</v>
      </c>
      <c r="F8367" s="784" t="s">
        <v>4199</v>
      </c>
      <c r="G8367" s="784" t="s">
        <v>4431</v>
      </c>
      <c r="H8367" s="784" t="s">
        <v>4431</v>
      </c>
      <c r="I8367" s="784" t="s">
        <v>6123</v>
      </c>
    </row>
    <row r="8368" spans="1:9" hidden="1">
      <c r="A8368" s="784" t="str">
        <f>Table_wabobpsvr_AzureCalc_AzureCalcRateCard[[#This Row],[ServiceName]]&amp;Table_wabobpsvr_AzureCalc_AzureCalcRateCard[[#This Row],[Price_Level]]&amp;Table_wabobpsvr_AzureCalc_AzureCalcRateCard[[#This Row],[Region]]</f>
        <v>D12 HDInsightA11</v>
      </c>
      <c r="B8368" s="784">
        <v>11</v>
      </c>
      <c r="C8368" s="784" t="s">
        <v>91</v>
      </c>
      <c r="D8368" s="784" t="s">
        <v>181</v>
      </c>
      <c r="E8368" s="784">
        <v>0.84599999999999997</v>
      </c>
      <c r="F8368" s="784" t="s">
        <v>4199</v>
      </c>
      <c r="G8368" s="784" t="s">
        <v>4208</v>
      </c>
      <c r="H8368" s="784" t="s">
        <v>4209</v>
      </c>
      <c r="I8368" s="784" t="s">
        <v>6123</v>
      </c>
    </row>
    <row r="8369" spans="1:9" hidden="1">
      <c r="A8369" s="784" t="str">
        <f>Table_wabobpsvr_AzureCalc_AzureCalcRateCard[[#This Row],[ServiceName]]&amp;Table_wabobpsvr_AzureCalc_AzureCalcRateCard[[#This Row],[Price_Level]]&amp;Table_wabobpsvr_AzureCalc_AzureCalcRateCard[[#This Row],[Region]]</f>
        <v>D12 HDInsightB11</v>
      </c>
      <c r="B8369" s="784">
        <v>11</v>
      </c>
      <c r="C8369" s="784" t="s">
        <v>91</v>
      </c>
      <c r="D8369" s="784" t="s">
        <v>182</v>
      </c>
      <c r="E8369" s="784">
        <v>0.82</v>
      </c>
      <c r="F8369" s="784" t="s">
        <v>4199</v>
      </c>
      <c r="G8369" s="784" t="s">
        <v>4208</v>
      </c>
      <c r="H8369" s="784" t="s">
        <v>4209</v>
      </c>
      <c r="I8369" s="784" t="s">
        <v>6123</v>
      </c>
    </row>
    <row r="8370" spans="1:9" hidden="1">
      <c r="A8370" s="784" t="str">
        <f>Table_wabobpsvr_AzureCalc_AzureCalcRateCard[[#This Row],[ServiceName]]&amp;Table_wabobpsvr_AzureCalc_AzureCalcRateCard[[#This Row],[Price_Level]]&amp;Table_wabobpsvr_AzureCalc_AzureCalcRateCard[[#This Row],[Region]]</f>
        <v>D12 HDInsightC11</v>
      </c>
      <c r="B8370" s="784">
        <v>11</v>
      </c>
      <c r="C8370" s="784" t="s">
        <v>91</v>
      </c>
      <c r="D8370" s="784" t="s">
        <v>184</v>
      </c>
      <c r="E8370" s="784">
        <v>0.79400000000000004</v>
      </c>
      <c r="F8370" s="784" t="s">
        <v>4199</v>
      </c>
      <c r="G8370" s="784" t="s">
        <v>4208</v>
      </c>
      <c r="H8370" s="784" t="s">
        <v>4209</v>
      </c>
      <c r="I8370" s="784" t="s">
        <v>6123</v>
      </c>
    </row>
    <row r="8371" spans="1:9" hidden="1">
      <c r="A8371" s="784" t="str">
        <f>Table_wabobpsvr_AzureCalc_AzureCalcRateCard[[#This Row],[ServiceName]]&amp;Table_wabobpsvr_AzureCalc_AzureCalcRateCard[[#This Row],[Price_Level]]&amp;Table_wabobpsvr_AzureCalc_AzureCalcRateCard[[#This Row],[Region]]</f>
        <v>Basic Gateway HoursC14</v>
      </c>
      <c r="B8371" s="784">
        <v>14</v>
      </c>
      <c r="C8371" s="784" t="s">
        <v>91</v>
      </c>
      <c r="D8371" s="784" t="s">
        <v>184</v>
      </c>
      <c r="E8371" s="784">
        <v>4.0899999999999999E-2</v>
      </c>
      <c r="F8371" s="784" t="s">
        <v>4785</v>
      </c>
      <c r="G8371" s="784" t="s">
        <v>3209</v>
      </c>
      <c r="H8371" s="784" t="s">
        <v>4786</v>
      </c>
      <c r="I8371" s="784" t="s">
        <v>6063</v>
      </c>
    </row>
    <row r="8372" spans="1:9" hidden="1">
      <c r="A8372" s="784" t="str">
        <f>Table_wabobpsvr_AzureCalc_AzureCalcRateCard[[#This Row],[ServiceName]]&amp;Table_wabobpsvr_AzureCalc_AzureCalcRateCard[[#This Row],[Price_Level]]&amp;Table_wabobpsvr_AzureCalc_AzureCalcRateCard[[#This Row],[Region]]</f>
        <v>Basic Gateway HoursD14</v>
      </c>
      <c r="B8372" s="784">
        <v>14</v>
      </c>
      <c r="C8372" s="784" t="s">
        <v>91</v>
      </c>
      <c r="D8372" s="784" t="s">
        <v>183</v>
      </c>
      <c r="E8372" s="784">
        <v>3.9600000000000003E-2</v>
      </c>
      <c r="F8372" s="784" t="s">
        <v>4785</v>
      </c>
      <c r="G8372" s="784" t="s">
        <v>3209</v>
      </c>
      <c r="H8372" s="784" t="s">
        <v>4786</v>
      </c>
      <c r="I8372" s="784" t="s">
        <v>6063</v>
      </c>
    </row>
    <row r="8373" spans="1:9" hidden="1">
      <c r="A8373" s="784" t="str">
        <f>Table_wabobpsvr_AzureCalc_AzureCalcRateCard[[#This Row],[ServiceName]]&amp;Table_wabobpsvr_AzureCalc_AzureCalcRateCard[[#This Row],[Price_Level]]&amp;Table_wabobpsvr_AzureCalc_AzureCalcRateCard[[#This Row],[Region]]</f>
        <v>Inter VNET Data Transfer Out (GB)MOSP14</v>
      </c>
      <c r="B8373" s="784">
        <v>14</v>
      </c>
      <c r="C8373" s="784" t="s">
        <v>10</v>
      </c>
      <c r="D8373" s="784" t="s">
        <v>627</v>
      </c>
      <c r="E8373" s="784">
        <v>999999</v>
      </c>
      <c r="F8373" s="784" t="s">
        <v>4707</v>
      </c>
      <c r="G8373" s="784" t="s">
        <v>4431</v>
      </c>
      <c r="H8373" s="784" t="s">
        <v>4431</v>
      </c>
      <c r="I8373" s="784" t="s">
        <v>4873</v>
      </c>
    </row>
    <row r="8374" spans="1:9" hidden="1">
      <c r="A8374" s="784" t="str">
        <f>Table_wabobpsvr_AzureCalc_AzureCalcRateCard[[#This Row],[ServiceName]]&amp;Table_wabobpsvr_AzureCalc_AzureCalcRateCard[[#This Row],[Price_Level]]&amp;Table_wabobpsvr_AzureCalc_AzureCalcRateCard[[#This Row],[Region]]</f>
        <v>Inter VNET Data Transfer Out (GB)A14</v>
      </c>
      <c r="B8374" s="784">
        <v>14</v>
      </c>
      <c r="C8374" s="784" t="s">
        <v>10</v>
      </c>
      <c r="D8374" s="784" t="s">
        <v>181</v>
      </c>
      <c r="E8374" s="784">
        <v>4.2700000000000002E-2</v>
      </c>
      <c r="F8374" s="784" t="s">
        <v>4707</v>
      </c>
      <c r="G8374" s="784" t="s">
        <v>4708</v>
      </c>
      <c r="H8374" s="784" t="s">
        <v>2585</v>
      </c>
      <c r="I8374" s="784" t="s">
        <v>4873</v>
      </c>
    </row>
    <row r="8375" spans="1:9" hidden="1">
      <c r="A8375" t="str">
        <f>Table_wabobpsvr_AzureCalc_AzureCalcRateCard[[#This Row],[ServiceName]]&amp;Table_wabobpsvr_AzureCalc_AzureCalcRateCard[[#This Row],[Price_Level]]&amp;Table_wabobpsvr_AzureCalc_AzureCalcRateCard[[#This Row],[Region]]</f>
        <v>Standard_G4 Cloud ServicesD</v>
      </c>
      <c r="C8375" t="s">
        <v>4431</v>
      </c>
      <c r="D8375" t="s">
        <v>183</v>
      </c>
      <c r="E8375">
        <v>999999</v>
      </c>
      <c r="F8375" t="s">
        <v>3201</v>
      </c>
      <c r="G8375" s="784" t="s">
        <v>4431</v>
      </c>
      <c r="H8375" s="784" t="s">
        <v>4431</v>
      </c>
      <c r="I8375" s="784" t="s">
        <v>4431</v>
      </c>
    </row>
    <row r="8376" spans="1:9" hidden="1">
      <c r="A8376" s="784" t="str">
        <f>Table_wabobpsvr_AzureCalc_AzureCalcRateCard[[#This Row],[ServiceName]]&amp;Table_wabobpsvr_AzureCalc_AzureCalcRateCard[[#This Row],[Price_Level]]&amp;Table_wabobpsvr_AzureCalc_AzureCalcRateCard[[#This Row],[Region]]</f>
        <v>Standard_G5 Cloud ServicesMOSP</v>
      </c>
      <c r="B8376" s="784"/>
      <c r="C8376" s="784" t="s">
        <v>4431</v>
      </c>
      <c r="D8376" s="784" t="s">
        <v>627</v>
      </c>
      <c r="E8376" s="784">
        <v>999999</v>
      </c>
      <c r="F8376" s="784" t="s">
        <v>3204</v>
      </c>
      <c r="G8376" s="784" t="s">
        <v>4431</v>
      </c>
      <c r="H8376" s="784" t="s">
        <v>4431</v>
      </c>
      <c r="I8376" s="784" t="s">
        <v>4431</v>
      </c>
    </row>
    <row r="8377" spans="1:9" hidden="1">
      <c r="A8377" t="str">
        <f>Table_wabobpsvr_AzureCalc_AzureCalcRateCard[[#This Row],[ServiceName]]&amp;Table_wabobpsvr_AzureCalc_AzureCalcRateCard[[#This Row],[Price_Level]]&amp;Table_wabobpsvr_AzureCalc_AzureCalcRateCard[[#This Row],[Region]]</f>
        <v>Standard_G5 Cloud ServicesA</v>
      </c>
      <c r="C8377" t="s">
        <v>4431</v>
      </c>
      <c r="D8377" t="s">
        <v>181</v>
      </c>
      <c r="E8377">
        <v>999999</v>
      </c>
      <c r="F8377" t="s">
        <v>3204</v>
      </c>
      <c r="G8377" s="784" t="s">
        <v>4431</v>
      </c>
      <c r="H8377" s="784" t="s">
        <v>4431</v>
      </c>
      <c r="I8377" s="784" t="s">
        <v>4431</v>
      </c>
    </row>
    <row r="8378" spans="1:9" hidden="1">
      <c r="A8378" t="str">
        <f>Table_wabobpsvr_AzureCalc_AzureCalcRateCard[[#This Row],[ServiceName]]&amp;Table_wabobpsvr_AzureCalc_AzureCalcRateCard[[#This Row],[Price_Level]]&amp;Table_wabobpsvr_AzureCalc_AzureCalcRateCard[[#This Row],[Region]]</f>
        <v>Standard_G5 Cloud ServicesB</v>
      </c>
      <c r="C8378" t="s">
        <v>4431</v>
      </c>
      <c r="D8378" t="s">
        <v>182</v>
      </c>
      <c r="E8378">
        <v>999999</v>
      </c>
      <c r="F8378" t="s">
        <v>3204</v>
      </c>
      <c r="G8378" s="784" t="s">
        <v>4431</v>
      </c>
      <c r="H8378" s="784" t="s">
        <v>4431</v>
      </c>
      <c r="I8378" s="784" t="s">
        <v>4431</v>
      </c>
    </row>
    <row r="8379" spans="1:9" hidden="1">
      <c r="A8379" t="str">
        <f>Table_wabobpsvr_AzureCalc_AzureCalcRateCard[[#This Row],[ServiceName]]&amp;Table_wabobpsvr_AzureCalc_AzureCalcRateCard[[#This Row],[Price_Level]]&amp;Table_wabobpsvr_AzureCalc_AzureCalcRateCard[[#This Row],[Region]]</f>
        <v>Standard_G5 Cloud ServicesC</v>
      </c>
      <c r="C8379" t="s">
        <v>4431</v>
      </c>
      <c r="D8379" t="s">
        <v>184</v>
      </c>
      <c r="E8379">
        <v>999999</v>
      </c>
      <c r="F8379" t="s">
        <v>3204</v>
      </c>
      <c r="G8379" s="784" t="s">
        <v>4431</v>
      </c>
      <c r="H8379" s="784" t="s">
        <v>4431</v>
      </c>
      <c r="I8379" s="784" t="s">
        <v>4431</v>
      </c>
    </row>
    <row r="8380" spans="1:9" hidden="1">
      <c r="A8380" t="str">
        <f>Table_wabobpsvr_AzureCalc_AzureCalcRateCard[[#This Row],[ServiceName]]&amp;Table_wabobpsvr_AzureCalc_AzureCalcRateCard[[#This Row],[Price_Level]]&amp;Table_wabobpsvr_AzureCalc_AzureCalcRateCard[[#This Row],[Region]]</f>
        <v>Premium Storage - Page Blob/P20 (Units)D</v>
      </c>
      <c r="C8380" t="s">
        <v>81</v>
      </c>
      <c r="D8380" t="s">
        <v>183</v>
      </c>
      <c r="E8380">
        <v>999999</v>
      </c>
      <c r="F8380" t="s">
        <v>3347</v>
      </c>
      <c r="G8380" s="784" t="s">
        <v>4431</v>
      </c>
      <c r="H8380" s="784" t="s">
        <v>4431</v>
      </c>
      <c r="I8380" s="784" t="s">
        <v>4431</v>
      </c>
    </row>
    <row r="8381" spans="1:9" hidden="1">
      <c r="A8381" t="str">
        <f>Table_wabobpsvr_AzureCalc_AzureCalcRateCard[[#This Row],[ServiceName]]&amp;Table_wabobpsvr_AzureCalc_AzureCalcRateCard[[#This Row],[Price_Level]]&amp;Table_wabobpsvr_AzureCalc_AzureCalcRateCard[[#This Row],[Region]]</f>
        <v>Premium Storage - Snapshots (GB)MOSP</v>
      </c>
      <c r="C8381" t="s">
        <v>81</v>
      </c>
      <c r="D8381" t="s">
        <v>627</v>
      </c>
      <c r="E8381">
        <v>999999</v>
      </c>
      <c r="F8381" t="s">
        <v>3357</v>
      </c>
      <c r="G8381" s="784" t="s">
        <v>4431</v>
      </c>
      <c r="H8381" s="784" t="s">
        <v>4431</v>
      </c>
      <c r="I8381" s="784" t="s">
        <v>4431</v>
      </c>
    </row>
    <row r="8382" spans="1:9" hidden="1">
      <c r="A8382" t="str">
        <f>Table_wabobpsvr_AzureCalc_AzureCalcRateCard[[#This Row],[ServiceName]]&amp;Table_wabobpsvr_AzureCalc_AzureCalcRateCard[[#This Row],[Price_Level]]&amp;Table_wabobpsvr_AzureCalc_AzureCalcRateCard[[#This Row],[Region]]</f>
        <v>Premium Storage - Snapshots (GB)A</v>
      </c>
      <c r="C8382" t="s">
        <v>81</v>
      </c>
      <c r="D8382" t="s">
        <v>181</v>
      </c>
      <c r="E8382">
        <v>999999</v>
      </c>
      <c r="F8382" t="s">
        <v>3357</v>
      </c>
      <c r="G8382" s="784" t="s">
        <v>4431</v>
      </c>
      <c r="H8382" s="784" t="s">
        <v>4431</v>
      </c>
      <c r="I8382" s="784" t="s">
        <v>4431</v>
      </c>
    </row>
    <row r="8383" spans="1:9" hidden="1">
      <c r="A8383" t="str">
        <f>Table_wabobpsvr_AzureCalc_AzureCalcRateCard[[#This Row],[ServiceName]]&amp;Table_wabobpsvr_AzureCalc_AzureCalcRateCard[[#This Row],[Price_Level]]&amp;Table_wabobpsvr_AzureCalc_AzureCalcRateCard[[#This Row],[Region]]</f>
        <v>Premium Storage - Snapshots (GB)B</v>
      </c>
      <c r="C8383" t="s">
        <v>81</v>
      </c>
      <c r="D8383" t="s">
        <v>182</v>
      </c>
      <c r="E8383">
        <v>999999</v>
      </c>
      <c r="F8383" t="s">
        <v>3357</v>
      </c>
      <c r="G8383" s="784" t="s">
        <v>4431</v>
      </c>
      <c r="H8383" s="784" t="s">
        <v>4431</v>
      </c>
      <c r="I8383" s="784" t="s">
        <v>4431</v>
      </c>
    </row>
    <row r="8384" spans="1:9" hidden="1">
      <c r="A8384" t="str">
        <f>Table_wabobpsvr_AzureCalc_AzureCalcRateCard[[#This Row],[ServiceName]]&amp;Table_wabobpsvr_AzureCalc_AzureCalcRateCard[[#This Row],[Price_Level]]&amp;Table_wabobpsvr_AzureCalc_AzureCalcRateCard[[#This Row],[Region]]</f>
        <v>Premium Storage - Snapshots (GB)C</v>
      </c>
      <c r="C8384" t="s">
        <v>81</v>
      </c>
      <c r="D8384" t="s">
        <v>184</v>
      </c>
      <c r="E8384">
        <v>999999</v>
      </c>
      <c r="F8384" t="s">
        <v>3357</v>
      </c>
      <c r="G8384" s="784" t="s">
        <v>4431</v>
      </c>
      <c r="H8384" s="784" t="s">
        <v>4431</v>
      </c>
      <c r="I8384" s="784" t="s">
        <v>4431</v>
      </c>
    </row>
    <row r="8385" spans="1:9" hidden="1">
      <c r="A8385" t="str">
        <f>Table_wabobpsvr_AzureCalc_AzureCalcRateCard[[#This Row],[ServiceName]]&amp;Table_wabobpsvr_AzureCalc_AzureCalcRateCard[[#This Row],[Price_Level]]&amp;Table_wabobpsvr_AzureCalc_AzureCalcRateCard[[#This Row],[Region]]</f>
        <v>Stream Analystics - Data Processed (GB)MOSP</v>
      </c>
      <c r="C8385" t="s">
        <v>10</v>
      </c>
      <c r="D8385" t="s">
        <v>627</v>
      </c>
      <c r="E8385">
        <v>1E-3</v>
      </c>
      <c r="F8385" t="s">
        <v>7409</v>
      </c>
      <c r="G8385" s="784" t="s">
        <v>4431</v>
      </c>
      <c r="H8385" s="784" t="s">
        <v>4431</v>
      </c>
      <c r="I8385" s="784" t="s">
        <v>7410</v>
      </c>
    </row>
    <row r="8386" spans="1:9" hidden="1">
      <c r="A8386" t="str">
        <f>Table_wabobpsvr_AzureCalc_AzureCalcRateCard[[#This Row],[ServiceName]]&amp;Table_wabobpsvr_AzureCalc_AzureCalcRateCard[[#This Row],[Price_Level]]&amp;Table_wabobpsvr_AzureCalc_AzureCalcRateCard[[#This Row],[Region]]</f>
        <v>Stream Analystics - Data Processed (GB)A</v>
      </c>
      <c r="C8386" t="s">
        <v>10</v>
      </c>
      <c r="D8386" t="s">
        <v>181</v>
      </c>
      <c r="E8386">
        <v>9.6621093749999995E-4</v>
      </c>
      <c r="F8386" t="s">
        <v>7409</v>
      </c>
      <c r="G8386" s="784" t="s">
        <v>7411</v>
      </c>
      <c r="H8386" s="784" t="s">
        <v>7412</v>
      </c>
      <c r="I8386" s="784" t="s">
        <v>7410</v>
      </c>
    </row>
    <row r="8387" spans="1:9" hidden="1">
      <c r="A8387" t="str">
        <f>Table_wabobpsvr_AzureCalc_AzureCalcRateCard[[#This Row],[ServiceName]]&amp;Table_wabobpsvr_AzureCalc_AzureCalcRateCard[[#This Row],[Price_Level]]&amp;Table_wabobpsvr_AzureCalc_AzureCalcRateCard[[#This Row],[Region]]</f>
        <v>Stream Analystics - Data Processed (GB)B</v>
      </c>
      <c r="C8387" t="s">
        <v>10</v>
      </c>
      <c r="D8387" t="s">
        <v>182</v>
      </c>
      <c r="E8387">
        <v>9.3632812499999999E-4</v>
      </c>
      <c r="F8387" t="s">
        <v>7409</v>
      </c>
      <c r="G8387" s="784" t="s">
        <v>7411</v>
      </c>
      <c r="H8387" s="784" t="s">
        <v>7412</v>
      </c>
      <c r="I8387" s="784" t="s">
        <v>7410</v>
      </c>
    </row>
    <row r="8388" spans="1:9" hidden="1">
      <c r="A8388" t="str">
        <f>Table_wabobpsvr_AzureCalc_AzureCalcRateCard[[#This Row],[ServiceName]]&amp;Table_wabobpsvr_AzureCalc_AzureCalcRateCard[[#This Row],[Price_Level]]&amp;Table_wabobpsvr_AzureCalc_AzureCalcRateCard[[#This Row],[Region]]</f>
        <v>Stream Analystics - Data Processed (GB)C</v>
      </c>
      <c r="C8388" t="s">
        <v>10</v>
      </c>
      <c r="D8388" t="s">
        <v>184</v>
      </c>
      <c r="E8388">
        <v>9.0644531250000002E-4</v>
      </c>
      <c r="F8388" t="s">
        <v>7409</v>
      </c>
      <c r="G8388" s="784" t="s">
        <v>7411</v>
      </c>
      <c r="H8388" s="784" t="s">
        <v>7412</v>
      </c>
      <c r="I8388" s="784" t="s">
        <v>7410</v>
      </c>
    </row>
    <row r="8389" spans="1:9" hidden="1">
      <c r="A8389" t="str">
        <f>Table_wabobpsvr_AzureCalc_AzureCalcRateCard[[#This Row],[ServiceName]]&amp;Table_wabobpsvr_AzureCalc_AzureCalcRateCard[[#This Row],[Price_Level]]&amp;Table_wabobpsvr_AzureCalc_AzureCalcRateCard[[#This Row],[Region]]</f>
        <v>Stream Analystics - Data Processed (GB)D</v>
      </c>
      <c r="C8389" t="s">
        <v>10</v>
      </c>
      <c r="D8389" t="s">
        <v>183</v>
      </c>
      <c r="E8389">
        <v>8.7656249999999995E-4</v>
      </c>
      <c r="F8389" t="s">
        <v>7409</v>
      </c>
      <c r="G8389" s="784" t="s">
        <v>7411</v>
      </c>
      <c r="H8389" s="784" t="s">
        <v>7412</v>
      </c>
      <c r="I8389" s="784" t="s">
        <v>7410</v>
      </c>
    </row>
    <row r="8390" spans="1:9" hidden="1">
      <c r="A8390" s="784" t="str">
        <f>Table_wabobpsvr_AzureCalc_AzureCalcRateCard[[#This Row],[ServiceName]]&amp;Table_wabobpsvr_AzureCalc_AzureCalcRateCard[[#This Row],[Price_Level]]&amp;Table_wabobpsvr_AzureCalc_AzureCalcRateCard[[#This Row],[Region]]</f>
        <v>Studio Experiment Compute HoursMOSP</v>
      </c>
      <c r="B8390" s="784"/>
      <c r="C8390" s="784" t="s">
        <v>4431</v>
      </c>
      <c r="D8390" s="784" t="s">
        <v>627</v>
      </c>
      <c r="E8390" s="784">
        <v>999999</v>
      </c>
      <c r="F8390" s="784" t="s">
        <v>3543</v>
      </c>
      <c r="G8390" s="784" t="s">
        <v>4431</v>
      </c>
      <c r="H8390" s="784" t="s">
        <v>4431</v>
      </c>
      <c r="I8390" s="784" t="s">
        <v>4431</v>
      </c>
    </row>
    <row r="8391" spans="1:9" hidden="1">
      <c r="A8391" s="784" t="str">
        <f>Table_wabobpsvr_AzureCalc_AzureCalcRateCard[[#This Row],[ServiceName]]&amp;Table_wabobpsvr_AzureCalc_AzureCalcRateCard[[#This Row],[Price_Level]]&amp;Table_wabobpsvr_AzureCalc_AzureCalcRateCard[[#This Row],[Region]]</f>
        <v>Studio Experiment Compute HoursA</v>
      </c>
      <c r="B8391" s="784"/>
      <c r="C8391" s="784" t="s">
        <v>4431</v>
      </c>
      <c r="D8391" s="784" t="s">
        <v>181</v>
      </c>
      <c r="E8391" s="784">
        <v>999999</v>
      </c>
      <c r="F8391" s="784" t="s">
        <v>3543</v>
      </c>
      <c r="G8391" s="784" t="s">
        <v>4431</v>
      </c>
      <c r="H8391" s="784" t="s">
        <v>4431</v>
      </c>
      <c r="I8391" s="784" t="s">
        <v>4431</v>
      </c>
    </row>
    <row r="8392" spans="1:9" hidden="1">
      <c r="A8392" s="784" t="str">
        <f>Table_wabobpsvr_AzureCalc_AzureCalcRateCard[[#This Row],[ServiceName]]&amp;Table_wabobpsvr_AzureCalc_AzureCalcRateCard[[#This Row],[Price_Level]]&amp;Table_wabobpsvr_AzureCalc_AzureCalcRateCard[[#This Row],[Region]]</f>
        <v>Studio Experiment Compute HoursB</v>
      </c>
      <c r="B8392" s="784"/>
      <c r="C8392" s="784" t="s">
        <v>4431</v>
      </c>
      <c r="D8392" s="784" t="s">
        <v>182</v>
      </c>
      <c r="E8392" s="784">
        <v>999999</v>
      </c>
      <c r="F8392" s="784" t="s">
        <v>3543</v>
      </c>
      <c r="G8392" s="784" t="s">
        <v>4431</v>
      </c>
      <c r="H8392" s="784" t="s">
        <v>4431</v>
      </c>
      <c r="I8392" s="784" t="s">
        <v>4431</v>
      </c>
    </row>
    <row r="8393" spans="1:9" hidden="1">
      <c r="A8393" s="784" t="str">
        <f>Table_wabobpsvr_AzureCalc_AzureCalcRateCard[[#This Row],[ServiceName]]&amp;Table_wabobpsvr_AzureCalc_AzureCalcRateCard[[#This Row],[Price_Level]]&amp;Table_wabobpsvr_AzureCalc_AzureCalcRateCard[[#This Row],[Region]]</f>
        <v>Studio Experiment Compute HoursC</v>
      </c>
      <c r="B8393" s="784"/>
      <c r="C8393" s="784" t="s">
        <v>4431</v>
      </c>
      <c r="D8393" s="784" t="s">
        <v>184</v>
      </c>
      <c r="E8393" s="784">
        <v>999999</v>
      </c>
      <c r="F8393" s="784" t="s">
        <v>3543</v>
      </c>
      <c r="G8393" s="784" t="s">
        <v>4431</v>
      </c>
      <c r="H8393" s="784" t="s">
        <v>4431</v>
      </c>
      <c r="I8393" s="784" t="s">
        <v>4431</v>
      </c>
    </row>
    <row r="8394" spans="1:9" hidden="1">
      <c r="A8394" s="784" t="str">
        <f>Table_wabobpsvr_AzureCalc_AzureCalcRateCard[[#This Row],[ServiceName]]&amp;Table_wabobpsvr_AzureCalc_AzureCalcRateCard[[#This Row],[Price_Level]]&amp;Table_wabobpsvr_AzureCalc_AzureCalcRateCard[[#This Row],[Region]]</f>
        <v>Premium Storage - Page Blob/P20 (Units)C11</v>
      </c>
      <c r="B8394" s="784">
        <v>11</v>
      </c>
      <c r="C8394" s="784" t="s">
        <v>81</v>
      </c>
      <c r="D8394" s="784" t="s">
        <v>184</v>
      </c>
      <c r="E8394" s="784">
        <v>76.622</v>
      </c>
      <c r="F8394" s="784" t="s">
        <v>3347</v>
      </c>
      <c r="G8394" s="784" t="s">
        <v>6132</v>
      </c>
      <c r="H8394" s="784" t="s">
        <v>6133</v>
      </c>
      <c r="I8394" s="784" t="s">
        <v>5806</v>
      </c>
    </row>
    <row r="8395" spans="1:9" hidden="1">
      <c r="A8395" t="str">
        <f>Table_wabobpsvr_AzureCalc_AzureCalcRateCard[[#This Row],[ServiceName]]&amp;Table_wabobpsvr_AzureCalc_AzureCalcRateCard[[#This Row],[Price_Level]]&amp;Table_wabobpsvr_AzureCalc_AzureCalcRateCard[[#This Row],[Region]]</f>
        <v>Premium Storage - Page Blob/P30 (Units)C11</v>
      </c>
      <c r="B8395">
        <v>11</v>
      </c>
      <c r="C8395" t="s">
        <v>81</v>
      </c>
      <c r="D8395" t="s">
        <v>184</v>
      </c>
      <c r="E8395">
        <v>141.4504</v>
      </c>
      <c r="F8395" t="s">
        <v>3352</v>
      </c>
      <c r="G8395" s="784" t="s">
        <v>6128</v>
      </c>
      <c r="H8395" s="784" t="s">
        <v>6129</v>
      </c>
      <c r="I8395" s="784" t="s">
        <v>5807</v>
      </c>
    </row>
    <row r="8396" spans="1:9" hidden="1">
      <c r="A8396" t="str">
        <f>Table_wabobpsvr_AzureCalc_AzureCalcRateCard[[#This Row],[ServiceName]]&amp;Table_wabobpsvr_AzureCalc_AzureCalcRateCard[[#This Row],[Price_Level]]&amp;Table_wabobpsvr_AzureCalc_AzureCalcRateCard[[#This Row],[Region]]</f>
        <v>Premium Storage - Snapshots (GB)C11</v>
      </c>
      <c r="B8396">
        <v>11</v>
      </c>
      <c r="C8396" t="s">
        <v>10</v>
      </c>
      <c r="D8396" t="s">
        <v>184</v>
      </c>
      <c r="E8396">
        <v>13.832000000000001</v>
      </c>
      <c r="F8396" t="s">
        <v>3357</v>
      </c>
      <c r="G8396" s="784" t="s">
        <v>6130</v>
      </c>
      <c r="H8396" s="784" t="s">
        <v>6131</v>
      </c>
      <c r="I8396" s="784" t="s">
        <v>5808</v>
      </c>
    </row>
    <row r="8397" spans="1:9" hidden="1">
      <c r="A8397" t="str">
        <f>Table_wabobpsvr_AzureCalc_AzureCalcRateCard[[#This Row],[ServiceName]]&amp;Table_wabobpsvr_AzureCalc_AzureCalcRateCard[[#This Row],[Price_Level]]&amp;Table_wabobpsvr_AzureCalc_AzureCalcRateCard[[#This Row],[Region]]</f>
        <v>Premium Storage - Page Blob/P10 (Units)D11</v>
      </c>
      <c r="B8397">
        <v>11</v>
      </c>
      <c r="C8397" t="s">
        <v>81</v>
      </c>
      <c r="D8397" t="s">
        <v>183</v>
      </c>
      <c r="E8397">
        <v>19.9496</v>
      </c>
      <c r="F8397" t="s">
        <v>3344</v>
      </c>
      <c r="G8397" s="784" t="s">
        <v>5804</v>
      </c>
      <c r="H8397" s="784" t="s">
        <v>5805</v>
      </c>
      <c r="I8397" s="784" t="s">
        <v>5006</v>
      </c>
    </row>
    <row r="8398" spans="1:9" hidden="1">
      <c r="A8398" t="str">
        <f>Table_wabobpsvr_AzureCalc_AzureCalcRateCard[[#This Row],[ServiceName]]&amp;Table_wabobpsvr_AzureCalc_AzureCalcRateCard[[#This Row],[Price_Level]]&amp;Table_wabobpsvr_AzureCalc_AzureCalcRateCard[[#This Row],[Region]]</f>
        <v>Premium Storage - Page Blob/P20 (Units)D11</v>
      </c>
      <c r="B8398">
        <v>11</v>
      </c>
      <c r="C8398" t="s">
        <v>81</v>
      </c>
      <c r="D8398" t="s">
        <v>183</v>
      </c>
      <c r="E8398">
        <v>74.096000000000004</v>
      </c>
      <c r="F8398" t="s">
        <v>3347</v>
      </c>
      <c r="G8398" s="784" t="s">
        <v>6132</v>
      </c>
      <c r="H8398" s="784" t="s">
        <v>6133</v>
      </c>
      <c r="I8398" s="784" t="s">
        <v>5806</v>
      </c>
    </row>
    <row r="8399" spans="1:9" hidden="1">
      <c r="A8399" t="str">
        <f>Table_wabobpsvr_AzureCalc_AzureCalcRateCard[[#This Row],[ServiceName]]&amp;Table_wabobpsvr_AzureCalc_AzureCalcRateCard[[#This Row],[Price_Level]]&amp;Table_wabobpsvr_AzureCalc_AzureCalcRateCard[[#This Row],[Region]]</f>
        <v>Premium Storage - Page Blob/P30 (Units)D11</v>
      </c>
      <c r="B8399">
        <v>11</v>
      </c>
      <c r="C8399" t="s">
        <v>81</v>
      </c>
      <c r="D8399" t="s">
        <v>183</v>
      </c>
      <c r="E8399">
        <v>136.78720000000001</v>
      </c>
      <c r="F8399" t="s">
        <v>3352</v>
      </c>
      <c r="G8399" s="784" t="s">
        <v>6128</v>
      </c>
      <c r="H8399" s="784" t="s">
        <v>6129</v>
      </c>
      <c r="I8399" s="784" t="s">
        <v>5807</v>
      </c>
    </row>
    <row r="8400" spans="1:9" hidden="1">
      <c r="A8400" t="str">
        <f>Table_wabobpsvr_AzureCalc_AzureCalcRateCard[[#This Row],[ServiceName]]&amp;Table_wabobpsvr_AzureCalc_AzureCalcRateCard[[#This Row],[Price_Level]]&amp;Table_wabobpsvr_AzureCalc_AzureCalcRateCard[[#This Row],[Region]]</f>
        <v>Premium Storage - Snapshots (GB)D11</v>
      </c>
      <c r="B8400">
        <v>11</v>
      </c>
      <c r="C8400" t="s">
        <v>10</v>
      </c>
      <c r="D8400" t="s">
        <v>183</v>
      </c>
      <c r="E8400">
        <v>13.375999999999999</v>
      </c>
      <c r="F8400" t="s">
        <v>3357</v>
      </c>
      <c r="G8400" s="784" t="s">
        <v>6130</v>
      </c>
      <c r="H8400" s="784" t="s">
        <v>6131</v>
      </c>
      <c r="I8400" s="784" t="s">
        <v>5808</v>
      </c>
    </row>
    <row r="8401" spans="1:9" hidden="1">
      <c r="A8401" t="str">
        <f>Table_wabobpsvr_AzureCalc_AzureCalcRateCard[[#This Row],[ServiceName]]&amp;Table_wabobpsvr_AzureCalc_AzureCalcRateCard[[#This Row],[Price_Level]]&amp;Table_wabobpsvr_AzureCalc_AzureCalcRateCard[[#This Row],[Region]]</f>
        <v>Premium P6 Secondary Geo Database HoursD15</v>
      </c>
      <c r="B8401">
        <v>15</v>
      </c>
      <c r="C8401" t="s">
        <v>91</v>
      </c>
      <c r="D8401" t="s">
        <v>183</v>
      </c>
      <c r="E8401">
        <v>3.63</v>
      </c>
      <c r="F8401" t="s">
        <v>7380</v>
      </c>
      <c r="G8401" s="784" t="s">
        <v>3978</v>
      </c>
      <c r="H8401" s="784" t="s">
        <v>5948</v>
      </c>
      <c r="I8401" s="784" t="s">
        <v>5949</v>
      </c>
    </row>
    <row r="8402" spans="1:9" hidden="1">
      <c r="A8402" t="str">
        <f>Table_wabobpsvr_AzureCalc_AzureCalcRateCard[[#This Row],[ServiceName]]&amp;Table_wabobpsvr_AzureCalc_AzureCalcRateCard[[#This Row],[Price_Level]]&amp;Table_wabobpsvr_AzureCalc_AzureCalcRateCard[[#This Row],[Region]]</f>
        <v>Premium P6 Secondary Geo Database HoursD16</v>
      </c>
      <c r="B8402">
        <v>16</v>
      </c>
      <c r="C8402" t="s">
        <v>91</v>
      </c>
      <c r="D8402" t="s">
        <v>183</v>
      </c>
      <c r="E8402">
        <v>3.63</v>
      </c>
      <c r="F8402" t="s">
        <v>7380</v>
      </c>
      <c r="G8402" s="784" t="s">
        <v>3643</v>
      </c>
      <c r="H8402" s="784" t="s">
        <v>5950</v>
      </c>
      <c r="I8402" s="784" t="s">
        <v>5951</v>
      </c>
    </row>
    <row r="8403" spans="1:9" hidden="1">
      <c r="A8403" t="str">
        <f>Table_wabobpsvr_AzureCalc_AzureCalcRateCard[[#This Row],[ServiceName]]&amp;Table_wabobpsvr_AzureCalc_AzureCalcRateCard[[#This Row],[Price_Level]]&amp;Table_wabobpsvr_AzureCalc_AzureCalcRateCard[[#This Row],[Region]]</f>
        <v>Basic Application Gateway Hours (Medium)A1</v>
      </c>
      <c r="B8403">
        <v>1</v>
      </c>
      <c r="C8403" t="s">
        <v>91</v>
      </c>
      <c r="D8403" t="s">
        <v>181</v>
      </c>
      <c r="E8403">
        <v>6.7900000000000002E-2</v>
      </c>
      <c r="F8403" t="s">
        <v>7392</v>
      </c>
      <c r="G8403" s="784" t="s">
        <v>6134</v>
      </c>
      <c r="H8403" s="784" t="s">
        <v>6135</v>
      </c>
      <c r="I8403" s="784" t="s">
        <v>6136</v>
      </c>
    </row>
    <row r="8404" spans="1:9" hidden="1">
      <c r="A8404" t="str">
        <f>Table_wabobpsvr_AzureCalc_AzureCalcRateCard[[#This Row],[ServiceName]]&amp;Table_wabobpsvr_AzureCalc_AzureCalcRateCard[[#This Row],[Price_Level]]&amp;Table_wabobpsvr_AzureCalc_AzureCalcRateCard[[#This Row],[Region]]</f>
        <v>Basic Application Gateway Hours (Medium)A4</v>
      </c>
      <c r="B8404">
        <v>4</v>
      </c>
      <c r="C8404" t="s">
        <v>91</v>
      </c>
      <c r="D8404" t="s">
        <v>181</v>
      </c>
      <c r="E8404">
        <v>7.6048000000000004E-2</v>
      </c>
      <c r="F8404" t="s">
        <v>7392</v>
      </c>
      <c r="G8404" s="784" t="s">
        <v>6137</v>
      </c>
      <c r="H8404" s="784" t="s">
        <v>6138</v>
      </c>
      <c r="I8404" s="784" t="s">
        <v>6139</v>
      </c>
    </row>
    <row r="8405" spans="1:9" hidden="1">
      <c r="A8405" s="784" t="str">
        <f>Table_wabobpsvr_AzureCalc_AzureCalcRateCard[[#This Row],[ServiceName]]&amp;Table_wabobpsvr_AzureCalc_AzureCalcRateCard[[#This Row],[Price_Level]]&amp;Table_wabobpsvr_AzureCalc_AzureCalcRateCard[[#This Row],[Region]]</f>
        <v>Basic Application Gateway Hours (Medium)A11</v>
      </c>
      <c r="B8405" s="784">
        <v>11</v>
      </c>
      <c r="C8405" s="784" t="s">
        <v>91</v>
      </c>
      <c r="D8405" s="784" t="s">
        <v>181</v>
      </c>
      <c r="E8405" s="784">
        <v>7.3331999999999994E-2</v>
      </c>
      <c r="F8405" s="784" t="s">
        <v>7392</v>
      </c>
      <c r="G8405" s="784" t="s">
        <v>6140</v>
      </c>
      <c r="H8405" s="784" t="s">
        <v>6141</v>
      </c>
      <c r="I8405" s="784" t="s">
        <v>6142</v>
      </c>
    </row>
    <row r="8406" spans="1:9" hidden="1">
      <c r="A8406" s="784" t="str">
        <f>Table_wabobpsvr_AzureCalc_AzureCalcRateCard[[#This Row],[ServiceName]]&amp;Table_wabobpsvr_AzureCalc_AzureCalcRateCard[[#This Row],[Price_Level]]&amp;Table_wabobpsvr_AzureCalc_AzureCalcRateCard[[#This Row],[Region]]</f>
        <v>Basic Application Gateway Hours (Medium)A12</v>
      </c>
      <c r="B8406" s="784">
        <v>12</v>
      </c>
      <c r="C8406" s="784" t="s">
        <v>91</v>
      </c>
      <c r="D8406" s="784" t="s">
        <v>181</v>
      </c>
      <c r="E8406" s="784">
        <v>7.3331999999999994E-2</v>
      </c>
      <c r="F8406" s="784" t="s">
        <v>7392</v>
      </c>
      <c r="G8406" s="784" t="s">
        <v>6143</v>
      </c>
      <c r="H8406" s="784" t="s">
        <v>6144</v>
      </c>
      <c r="I8406" s="784" t="s">
        <v>6145</v>
      </c>
    </row>
    <row r="8407" spans="1:9" hidden="1">
      <c r="A8407" s="784" t="str">
        <f>Table_wabobpsvr_AzureCalc_AzureCalcRateCard[[#This Row],[ServiceName]]&amp;Table_wabobpsvr_AzureCalc_AzureCalcRateCard[[#This Row],[Price_Level]]&amp;Table_wabobpsvr_AzureCalc_AzureCalcRateCard[[#This Row],[Region]]</f>
        <v>Basic Application Gateway Hours (Medium)A7</v>
      </c>
      <c r="B8407" s="784">
        <v>7</v>
      </c>
      <c r="C8407" s="784" t="s">
        <v>91</v>
      </c>
      <c r="D8407" s="784" t="s">
        <v>181</v>
      </c>
      <c r="E8407" s="784">
        <v>7.6048000000000004E-2</v>
      </c>
      <c r="F8407" s="784" t="s">
        <v>7392</v>
      </c>
      <c r="G8407" s="784" t="s">
        <v>6146</v>
      </c>
      <c r="H8407" s="784" t="s">
        <v>6147</v>
      </c>
      <c r="I8407" s="784" t="s">
        <v>6148</v>
      </c>
    </row>
    <row r="8408" spans="1:9" hidden="1">
      <c r="A8408" s="784" t="str">
        <f>Table_wabobpsvr_AzureCalc_AzureCalcRateCard[[#This Row],[ServiceName]]&amp;Table_wabobpsvr_AzureCalc_AzureCalcRateCard[[#This Row],[Price_Level]]&amp;Table_wabobpsvr_AzureCalc_AzureCalcRateCard[[#This Row],[Region]]</f>
        <v>Basic Application Gateway Hours (Medium)A8</v>
      </c>
      <c r="B8408" s="784">
        <v>8</v>
      </c>
      <c r="C8408" s="784" t="s">
        <v>91</v>
      </c>
      <c r="D8408" s="784" t="s">
        <v>181</v>
      </c>
      <c r="E8408" s="784">
        <v>7.6048000000000004E-2</v>
      </c>
      <c r="F8408" s="784" t="s">
        <v>7392</v>
      </c>
      <c r="G8408" s="784" t="s">
        <v>6149</v>
      </c>
      <c r="H8408" s="784" t="s">
        <v>6150</v>
      </c>
      <c r="I8408" s="784" t="s">
        <v>6151</v>
      </c>
    </row>
    <row r="8409" spans="1:9" hidden="1">
      <c r="A8409" s="784" t="str">
        <f>Table_wabobpsvr_AzureCalc_AzureCalcRateCard[[#This Row],[ServiceName]]&amp;Table_wabobpsvr_AzureCalc_AzureCalcRateCard[[#This Row],[Price_Level]]&amp;Table_wabobpsvr_AzureCalc_AzureCalcRateCard[[#This Row],[Region]]</f>
        <v>Basic Application Gateway Hours (Medium)A15</v>
      </c>
      <c r="B8409" s="784">
        <v>15</v>
      </c>
      <c r="C8409" s="784" t="s">
        <v>91</v>
      </c>
      <c r="D8409" s="784" t="s">
        <v>181</v>
      </c>
      <c r="E8409" s="784">
        <v>7.6048000000000004E-2</v>
      </c>
      <c r="F8409" s="784" t="s">
        <v>7392</v>
      </c>
      <c r="G8409" s="784" t="s">
        <v>6152</v>
      </c>
      <c r="H8409" s="784" t="s">
        <v>6153</v>
      </c>
      <c r="I8409" s="784" t="s">
        <v>6154</v>
      </c>
    </row>
    <row r="8410" spans="1:9" hidden="1">
      <c r="A8410" t="str">
        <f>Table_wabobpsvr_AzureCalc_AzureCalcRateCard[[#This Row],[ServiceName]]&amp;Table_wabobpsvr_AzureCalc_AzureCalcRateCard[[#This Row],[Price_Level]]&amp;Table_wabobpsvr_AzureCalc_AzureCalcRateCard[[#This Row],[Region]]</f>
        <v>Basic Application Gateway Hours (Medium)A16</v>
      </c>
      <c r="B8410">
        <v>16</v>
      </c>
      <c r="C8410" t="s">
        <v>91</v>
      </c>
      <c r="D8410" t="s">
        <v>181</v>
      </c>
      <c r="E8410">
        <v>7.6048000000000004E-2</v>
      </c>
      <c r="F8410" t="s">
        <v>7392</v>
      </c>
      <c r="G8410" s="784" t="s">
        <v>6155</v>
      </c>
      <c r="H8410" s="784" t="s">
        <v>6156</v>
      </c>
      <c r="I8410" s="784" t="s">
        <v>6157</v>
      </c>
    </row>
    <row r="8411" spans="1:9" hidden="1">
      <c r="A8411" t="str">
        <f>Table_wabobpsvr_AzureCalc_AzureCalcRateCard[[#This Row],[ServiceName]]&amp;Table_wabobpsvr_AzureCalc_AzureCalcRateCard[[#This Row],[Price_Level]]&amp;Table_wabobpsvr_AzureCalc_AzureCalcRateCard[[#This Row],[Region]]</f>
        <v>Basic Application Gateway Hours (Medium)A10</v>
      </c>
      <c r="B8411">
        <v>10</v>
      </c>
      <c r="C8411" t="s">
        <v>91</v>
      </c>
      <c r="D8411" t="s">
        <v>181</v>
      </c>
      <c r="E8411">
        <v>7.6048000000000004E-2</v>
      </c>
      <c r="F8411" t="s">
        <v>7392</v>
      </c>
      <c r="G8411" s="784" t="s">
        <v>6158</v>
      </c>
      <c r="H8411" s="784" t="s">
        <v>6159</v>
      </c>
      <c r="I8411" s="784" t="s">
        <v>6160</v>
      </c>
    </row>
    <row r="8412" spans="1:9" hidden="1">
      <c r="A8412" t="str">
        <f>Table_wabobpsvr_AzureCalc_AzureCalcRateCard[[#This Row],[ServiceName]]&amp;Table_wabobpsvr_AzureCalc_AzureCalcRateCard[[#This Row],[Price_Level]]&amp;Table_wabobpsvr_AzureCalc_AzureCalcRateCard[[#This Row],[Region]]</f>
        <v>Basic Application Gateway Hours (Small)C12</v>
      </c>
      <c r="B8412">
        <v>12</v>
      </c>
      <c r="C8412" t="s">
        <v>91</v>
      </c>
      <c r="D8412" t="s">
        <v>184</v>
      </c>
      <c r="E8412">
        <v>2.4570000000000002E-2</v>
      </c>
      <c r="F8412" t="s">
        <v>7388</v>
      </c>
      <c r="G8412" s="784" t="s">
        <v>6161</v>
      </c>
      <c r="H8412" s="784" t="s">
        <v>6162</v>
      </c>
      <c r="I8412" s="784" t="s">
        <v>6163</v>
      </c>
    </row>
    <row r="8413" spans="1:9" hidden="1">
      <c r="A8413" t="str">
        <f>Table_wabobpsvr_AzureCalc_AzureCalcRateCard[[#This Row],[ServiceName]]&amp;Table_wabobpsvr_AzureCalc_AzureCalcRateCard[[#This Row],[Price_Level]]&amp;Table_wabobpsvr_AzureCalc_AzureCalcRateCard[[#This Row],[Region]]</f>
        <v>Basic Application Gateway Hours (Small)C7</v>
      </c>
      <c r="B8413">
        <v>7</v>
      </c>
      <c r="C8413" t="s">
        <v>91</v>
      </c>
      <c r="D8413" t="s">
        <v>184</v>
      </c>
      <c r="E8413">
        <v>2.5479999999999999E-2</v>
      </c>
      <c r="F8413" t="s">
        <v>7388</v>
      </c>
      <c r="G8413" s="784" t="s">
        <v>5674</v>
      </c>
      <c r="H8413" s="784" t="s">
        <v>5675</v>
      </c>
      <c r="I8413" s="784" t="s">
        <v>5676</v>
      </c>
    </row>
    <row r="8414" spans="1:9" hidden="1">
      <c r="A8414" t="str">
        <f>Table_wabobpsvr_AzureCalc_AzureCalcRateCard[[#This Row],[ServiceName]]&amp;Table_wabobpsvr_AzureCalc_AzureCalcRateCard[[#This Row],[Price_Level]]&amp;Table_wabobpsvr_AzureCalc_AzureCalcRateCard[[#This Row],[Region]]</f>
        <v>Basic Application Gateway Hours (Small)C8</v>
      </c>
      <c r="B8414">
        <v>8</v>
      </c>
      <c r="C8414" t="s">
        <v>91</v>
      </c>
      <c r="D8414" t="s">
        <v>184</v>
      </c>
      <c r="E8414">
        <v>2.5479999999999999E-2</v>
      </c>
      <c r="F8414" t="s">
        <v>7388</v>
      </c>
      <c r="G8414" s="784" t="s">
        <v>6164</v>
      </c>
      <c r="H8414" s="784" t="s">
        <v>6165</v>
      </c>
      <c r="I8414" s="784" t="s">
        <v>6166</v>
      </c>
    </row>
    <row r="8415" spans="1:9" hidden="1">
      <c r="A8415" t="str">
        <f>Table_wabobpsvr_AzureCalc_AzureCalcRateCard[[#This Row],[ServiceName]]&amp;Table_wabobpsvr_AzureCalc_AzureCalcRateCard[[#This Row],[Price_Level]]&amp;Table_wabobpsvr_AzureCalc_AzureCalcRateCard[[#This Row],[Region]]</f>
        <v>Basic Application Gateway Hours (Small)C15</v>
      </c>
      <c r="B8415">
        <v>15</v>
      </c>
      <c r="C8415" t="s">
        <v>91</v>
      </c>
      <c r="D8415" t="s">
        <v>184</v>
      </c>
      <c r="E8415">
        <v>2.5479999999999999E-2</v>
      </c>
      <c r="F8415" t="s">
        <v>7388</v>
      </c>
      <c r="G8415" s="784" t="s">
        <v>6167</v>
      </c>
      <c r="H8415" s="784" t="s">
        <v>6168</v>
      </c>
      <c r="I8415" s="784" t="s">
        <v>6169</v>
      </c>
    </row>
    <row r="8416" spans="1:9" hidden="1">
      <c r="A8416" t="str">
        <f>Table_wabobpsvr_AzureCalc_AzureCalcRateCard[[#This Row],[ServiceName]]&amp;Table_wabobpsvr_AzureCalc_AzureCalcRateCard[[#This Row],[Price_Level]]&amp;Table_wabobpsvr_AzureCalc_AzureCalcRateCard[[#This Row],[Region]]</f>
        <v>Basic Application Gateway Hours (Small)C16</v>
      </c>
      <c r="B8416">
        <v>16</v>
      </c>
      <c r="C8416" t="s">
        <v>91</v>
      </c>
      <c r="D8416" t="s">
        <v>184</v>
      </c>
      <c r="E8416">
        <v>2.5479999999999999E-2</v>
      </c>
      <c r="F8416" t="s">
        <v>7388</v>
      </c>
      <c r="G8416" s="784" t="s">
        <v>6170</v>
      </c>
      <c r="H8416" s="784" t="s">
        <v>6171</v>
      </c>
      <c r="I8416" s="784" t="s">
        <v>6172</v>
      </c>
    </row>
    <row r="8417" spans="1:9" hidden="1">
      <c r="A8417" t="str">
        <f>Table_wabobpsvr_AzureCalc_AzureCalcRateCard[[#This Row],[ServiceName]]&amp;Table_wabobpsvr_AzureCalc_AzureCalcRateCard[[#This Row],[Price_Level]]&amp;Table_wabobpsvr_AzureCalc_AzureCalcRateCard[[#This Row],[Region]]</f>
        <v>Basic Application Gateway Hours (Small)C10</v>
      </c>
      <c r="B8417">
        <v>10</v>
      </c>
      <c r="C8417" t="s">
        <v>91</v>
      </c>
      <c r="D8417" t="s">
        <v>184</v>
      </c>
      <c r="E8417">
        <v>2.5479999999999999E-2</v>
      </c>
      <c r="F8417" t="s">
        <v>7388</v>
      </c>
      <c r="G8417" s="784" t="s">
        <v>6173</v>
      </c>
      <c r="H8417" s="784" t="s">
        <v>6174</v>
      </c>
      <c r="I8417" s="784" t="s">
        <v>6175</v>
      </c>
    </row>
    <row r="8418" spans="1:9" hidden="1">
      <c r="A8418" t="str">
        <f>Table_wabobpsvr_AzureCalc_AzureCalcRateCard[[#This Row],[ServiceName]]&amp;Table_wabobpsvr_AzureCalc_AzureCalcRateCard[[#This Row],[Price_Level]]&amp;Table_wabobpsvr_AzureCalc_AzureCalcRateCard[[#This Row],[Region]]</f>
        <v>Basic Application Gateway Hours (Small)C9</v>
      </c>
      <c r="B8418">
        <v>9</v>
      </c>
      <c r="C8418" t="s">
        <v>91</v>
      </c>
      <c r="D8418" t="s">
        <v>184</v>
      </c>
      <c r="E8418">
        <v>2.5479999999999999E-2</v>
      </c>
      <c r="F8418" t="s">
        <v>7388</v>
      </c>
      <c r="G8418" s="784" t="s">
        <v>6176</v>
      </c>
      <c r="H8418" s="784" t="s">
        <v>6177</v>
      </c>
      <c r="I8418" s="784" t="s">
        <v>6178</v>
      </c>
    </row>
    <row r="8419" spans="1:9" hidden="1">
      <c r="A8419" t="str">
        <f>Table_wabobpsvr_AzureCalc_AzureCalcRateCard[[#This Row],[ServiceName]]&amp;Table_wabobpsvr_AzureCalc_AzureCalcRateCard[[#This Row],[Price_Level]]&amp;Table_wabobpsvr_AzureCalc_AzureCalcRateCard[[#This Row],[Region]]</f>
        <v>Basic Application Gateway Hours (Small)C13</v>
      </c>
      <c r="B8419">
        <v>13</v>
      </c>
      <c r="C8419" t="s">
        <v>91</v>
      </c>
      <c r="D8419" t="s">
        <v>184</v>
      </c>
      <c r="E8419">
        <v>2.7664000000000001E-2</v>
      </c>
      <c r="F8419" t="s">
        <v>7388</v>
      </c>
      <c r="G8419" s="784" t="s">
        <v>6179</v>
      </c>
      <c r="H8419" s="784" t="s">
        <v>6180</v>
      </c>
      <c r="I8419" s="784" t="s">
        <v>6181</v>
      </c>
    </row>
    <row r="8420" spans="1:9" hidden="1">
      <c r="A8420" s="784" t="str">
        <f>Table_wabobpsvr_AzureCalc_AzureCalcRateCard[[#This Row],[ServiceName]]&amp;Table_wabobpsvr_AzureCalc_AzureCalcRateCard[[#This Row],[Price_Level]]&amp;Table_wabobpsvr_AzureCalc_AzureCalcRateCard[[#This Row],[Region]]</f>
        <v>Basic Application Gateway Data (Small)C</v>
      </c>
      <c r="B8420" s="784"/>
      <c r="C8420" s="784" t="s">
        <v>10</v>
      </c>
      <c r="D8420" s="784" t="s">
        <v>184</v>
      </c>
      <c r="E8420" s="784">
        <v>7.28E-3</v>
      </c>
      <c r="F8420" s="784" t="s">
        <v>7390</v>
      </c>
      <c r="G8420" s="784" t="s">
        <v>6182</v>
      </c>
      <c r="H8420" s="784" t="s">
        <v>6183</v>
      </c>
      <c r="I8420" s="784" t="s">
        <v>6184</v>
      </c>
    </row>
    <row r="8421" spans="1:9" hidden="1">
      <c r="A8421" s="784" t="str">
        <f>Table_wabobpsvr_AzureCalc_AzureCalcRateCard[[#This Row],[ServiceName]]&amp;Table_wabobpsvr_AzureCalc_AzureCalcRateCard[[#This Row],[Price_Level]]&amp;Table_wabobpsvr_AzureCalc_AzureCalcRateCard[[#This Row],[Region]]</f>
        <v>Basic Application Gateway Hours (Large)D8</v>
      </c>
      <c r="B8421" s="784">
        <v>8</v>
      </c>
      <c r="C8421" s="784" t="s">
        <v>91</v>
      </c>
      <c r="D8421" s="784" t="s">
        <v>183</v>
      </c>
      <c r="E8421" s="784">
        <v>0.31539200000000001</v>
      </c>
      <c r="F8421" s="784" t="s">
        <v>7393</v>
      </c>
      <c r="G8421" s="784" t="s">
        <v>6185</v>
      </c>
      <c r="H8421" s="784" t="s">
        <v>6186</v>
      </c>
      <c r="I8421" s="784" t="s">
        <v>6187</v>
      </c>
    </row>
    <row r="8422" spans="1:9" hidden="1">
      <c r="A8422" s="784" t="str">
        <f>Table_wabobpsvr_AzureCalc_AzureCalcRateCard[[#This Row],[ServiceName]]&amp;Table_wabobpsvr_AzureCalc_AzureCalcRateCard[[#This Row],[Price_Level]]&amp;Table_wabobpsvr_AzureCalc_AzureCalcRateCard[[#This Row],[Region]]</f>
        <v>Basic Application Gateway Hours (Large)D15</v>
      </c>
      <c r="B8422" s="784">
        <v>15</v>
      </c>
      <c r="C8422" s="784" t="s">
        <v>91</v>
      </c>
      <c r="D8422" s="784" t="s">
        <v>183</v>
      </c>
      <c r="E8422" s="784">
        <v>0.31539200000000001</v>
      </c>
      <c r="F8422" s="784" t="s">
        <v>7393</v>
      </c>
      <c r="G8422" s="784" t="s">
        <v>6188</v>
      </c>
      <c r="H8422" s="784" t="s">
        <v>6189</v>
      </c>
      <c r="I8422" s="784" t="s">
        <v>6190</v>
      </c>
    </row>
    <row r="8423" spans="1:9" hidden="1">
      <c r="A8423" s="784" t="str">
        <f>Table_wabobpsvr_AzureCalc_AzureCalcRateCard[[#This Row],[ServiceName]]&amp;Table_wabobpsvr_AzureCalc_AzureCalcRateCard[[#This Row],[Price_Level]]&amp;Table_wabobpsvr_AzureCalc_AzureCalcRateCard[[#This Row],[Region]]</f>
        <v>Basic Application Gateway Hours (Large)D16</v>
      </c>
      <c r="B8423" s="784">
        <v>16</v>
      </c>
      <c r="C8423" s="784" t="s">
        <v>91</v>
      </c>
      <c r="D8423" s="784" t="s">
        <v>183</v>
      </c>
      <c r="E8423" s="784">
        <v>0.31539200000000001</v>
      </c>
      <c r="F8423" s="784" t="s">
        <v>7393</v>
      </c>
      <c r="G8423" s="784" t="s">
        <v>6191</v>
      </c>
      <c r="H8423" s="784" t="s">
        <v>6192</v>
      </c>
      <c r="I8423" s="784" t="s">
        <v>6193</v>
      </c>
    </row>
    <row r="8424" spans="1:9" hidden="1">
      <c r="A8424" s="784" t="str">
        <f>Table_wabobpsvr_AzureCalc_AzureCalcRateCard[[#This Row],[ServiceName]]&amp;Table_wabobpsvr_AzureCalc_AzureCalcRateCard[[#This Row],[Price_Level]]&amp;Table_wabobpsvr_AzureCalc_AzureCalcRateCard[[#This Row],[Region]]</f>
        <v>Basic Application Gateway Hours (Large)D10</v>
      </c>
      <c r="B8424" s="784">
        <v>10</v>
      </c>
      <c r="C8424" s="784" t="s">
        <v>91</v>
      </c>
      <c r="D8424" s="784" t="s">
        <v>183</v>
      </c>
      <c r="E8424" s="784">
        <v>0.31539200000000001</v>
      </c>
      <c r="F8424" s="784" t="s">
        <v>7393</v>
      </c>
      <c r="G8424" s="784" t="s">
        <v>6194</v>
      </c>
      <c r="H8424" s="784" t="s">
        <v>6195</v>
      </c>
      <c r="I8424" s="784" t="s">
        <v>6196</v>
      </c>
    </row>
    <row r="8425" spans="1:9" hidden="1">
      <c r="A8425" t="str">
        <f>Table_wabobpsvr_AzureCalc_AzureCalcRateCard[[#This Row],[ServiceName]]&amp;Table_wabobpsvr_AzureCalc_AzureCalcRateCard[[#This Row],[Price_Level]]&amp;Table_wabobpsvr_AzureCalc_AzureCalcRateCard[[#This Row],[Region]]</f>
        <v>Basic Application Gateway Hours (Large)D9</v>
      </c>
      <c r="B8425">
        <v>9</v>
      </c>
      <c r="C8425" t="s">
        <v>91</v>
      </c>
      <c r="D8425" t="s">
        <v>183</v>
      </c>
      <c r="E8425">
        <v>0.31539200000000001</v>
      </c>
      <c r="F8425" t="s">
        <v>7393</v>
      </c>
      <c r="G8425" s="784" t="s">
        <v>6197</v>
      </c>
      <c r="H8425" s="784" t="s">
        <v>6198</v>
      </c>
      <c r="I8425" s="784" t="s">
        <v>6199</v>
      </c>
    </row>
    <row r="8426" spans="1:9" hidden="1">
      <c r="A8426" t="str">
        <f>Table_wabobpsvr_AzureCalc_AzureCalcRateCard[[#This Row],[ServiceName]]&amp;Table_wabobpsvr_AzureCalc_AzureCalcRateCard[[#This Row],[Price_Level]]&amp;Table_wabobpsvr_AzureCalc_AzureCalcRateCard[[#This Row],[Region]]</f>
        <v>Basic Application Gateway Hours (Large)D13</v>
      </c>
      <c r="B8426">
        <v>13</v>
      </c>
      <c r="C8426" t="s">
        <v>91</v>
      </c>
      <c r="D8426" t="s">
        <v>183</v>
      </c>
      <c r="E8426">
        <v>0.34196799999999999</v>
      </c>
      <c r="F8426" t="s">
        <v>7393</v>
      </c>
      <c r="G8426" s="784" t="s">
        <v>6200</v>
      </c>
      <c r="H8426" s="784" t="s">
        <v>6201</v>
      </c>
      <c r="I8426" s="784" t="s">
        <v>6202</v>
      </c>
    </row>
    <row r="8427" spans="1:9" hidden="1">
      <c r="A8427" t="str">
        <f>Table_wabobpsvr_AzureCalc_AzureCalcRateCard[[#This Row],[ServiceName]]&amp;Table_wabobpsvr_AzureCalc_AzureCalcRateCard[[#This Row],[Price_Level]]&amp;Table_wabobpsvr_AzureCalc_AzureCalcRateCard[[#This Row],[Region]]</f>
        <v>Basic Application Gateway Data (Large)D</v>
      </c>
      <c r="C8427" t="s">
        <v>10</v>
      </c>
      <c r="D8427" t="s">
        <v>183</v>
      </c>
      <c r="E8427">
        <v>3.0799999999999998E-3</v>
      </c>
      <c r="F8427" t="s">
        <v>7391</v>
      </c>
      <c r="G8427" s="784" t="s">
        <v>6203</v>
      </c>
      <c r="H8427" s="784" t="s">
        <v>6204</v>
      </c>
      <c r="I8427" s="784" t="s">
        <v>6205</v>
      </c>
    </row>
    <row r="8428" spans="1:9" hidden="1">
      <c r="A8428" t="str">
        <f>Table_wabobpsvr_AzureCalc_AzureCalcRateCard[[#This Row],[ServiceName]]&amp;Table_wabobpsvr_AzureCalc_AzureCalcRateCard[[#This Row],[Price_Level]]&amp;Table_wabobpsvr_AzureCalc_AzureCalcRateCard[[#This Row],[Region]]</f>
        <v>HSM-keyMOSP</v>
      </c>
      <c r="C8428" t="s">
        <v>6206</v>
      </c>
      <c r="D8428" t="s">
        <v>627</v>
      </c>
      <c r="E8428">
        <v>1</v>
      </c>
      <c r="F8428" t="s">
        <v>6207</v>
      </c>
      <c r="G8428" s="784" t="s">
        <v>4431</v>
      </c>
      <c r="H8428" s="784" t="s">
        <v>4431</v>
      </c>
      <c r="I8428" s="784" t="s">
        <v>4902</v>
      </c>
    </row>
    <row r="8429" spans="1:9" hidden="1">
      <c r="A8429" t="str">
        <f>Table_wabobpsvr_AzureCalc_AzureCalcRateCard[[#This Row],[ServiceName]]&amp;Table_wabobpsvr_AzureCalc_AzureCalcRateCard[[#This Row],[Price_Level]]&amp;Table_wabobpsvr_AzureCalc_AzureCalcRateCard[[#This Row],[Region]]</f>
        <v>Operations (in 10,000s)MOSP</v>
      </c>
      <c r="C8429" t="s">
        <v>6208</v>
      </c>
      <c r="D8429" t="s">
        <v>627</v>
      </c>
      <c r="E8429">
        <v>0.03</v>
      </c>
      <c r="F8429" t="s">
        <v>6209</v>
      </c>
      <c r="G8429" s="784" t="s">
        <v>4431</v>
      </c>
      <c r="H8429" s="784" t="s">
        <v>4431</v>
      </c>
      <c r="I8429" s="784" t="s">
        <v>4903</v>
      </c>
    </row>
    <row r="8430" spans="1:9" hidden="1">
      <c r="A8430" t="str">
        <f>Table_wabobpsvr_AzureCalc_AzureCalcRateCard[[#This Row],[ServiceName]]&amp;Table_wabobpsvr_AzureCalc_AzureCalcRateCard[[#This Row],[Price_Level]]&amp;Table_wabobpsvr_AzureCalc_AzureCalcRateCard[[#This Row],[Region]]</f>
        <v>SQL DB Standard S2 Database HoursA16</v>
      </c>
      <c r="B8430">
        <v>16</v>
      </c>
      <c r="C8430" t="s">
        <v>91</v>
      </c>
      <c r="D8430" t="s">
        <v>181</v>
      </c>
      <c r="E8430">
        <v>0.111162</v>
      </c>
      <c r="F8430" t="s">
        <v>1087</v>
      </c>
      <c r="G8430" s="784" t="s">
        <v>3289</v>
      </c>
      <c r="H8430" s="784" t="s">
        <v>3290</v>
      </c>
      <c r="I8430" s="784" t="s">
        <v>4431</v>
      </c>
    </row>
    <row r="8431" spans="1:9" hidden="1">
      <c r="A8431" t="str">
        <f>Table_wabobpsvr_AzureCalc_AzureCalcRateCard[[#This Row],[ServiceName]]&amp;Table_wabobpsvr_AzureCalc_AzureCalcRateCard[[#This Row],[Price_Level]]&amp;Table_wabobpsvr_AzureCalc_AzureCalcRateCard[[#This Row],[Region]]</f>
        <v>SQL DB Standard S2 Database HoursD16</v>
      </c>
      <c r="B8431">
        <v>16</v>
      </c>
      <c r="C8431" t="s">
        <v>91</v>
      </c>
      <c r="D8431" t="s">
        <v>183</v>
      </c>
      <c r="E8431">
        <v>0.10084799999999999</v>
      </c>
      <c r="F8431" t="s">
        <v>1087</v>
      </c>
      <c r="G8431" s="784" t="s">
        <v>3289</v>
      </c>
      <c r="H8431" s="784" t="s">
        <v>3290</v>
      </c>
      <c r="I8431" s="784" t="s">
        <v>4431</v>
      </c>
    </row>
    <row r="8432" spans="1:9" hidden="1">
      <c r="A8432" t="str">
        <f>Table_wabobpsvr_AzureCalc_AzureCalcRateCard[[#This Row],[ServiceName]]&amp;Table_wabobpsvr_AzureCalc_AzureCalcRateCard[[#This Row],[Price_Level]]&amp;Table_wabobpsvr_AzureCalc_AzureCalcRateCard[[#This Row],[Region]]</f>
        <v>SQL DB Standard S2 Secondary Database HoursA16</v>
      </c>
      <c r="B8432">
        <v>16</v>
      </c>
      <c r="C8432" t="s">
        <v>91</v>
      </c>
      <c r="D8432" t="s">
        <v>181</v>
      </c>
      <c r="E8432">
        <v>8.3419999999999994E-2</v>
      </c>
      <c r="F8432" t="s">
        <v>1098</v>
      </c>
      <c r="G8432" s="784" t="s">
        <v>3610</v>
      </c>
      <c r="H8432" s="784" t="s">
        <v>3645</v>
      </c>
      <c r="I8432" s="784" t="s">
        <v>4431</v>
      </c>
    </row>
    <row r="8433" spans="1:9" hidden="1">
      <c r="A8433" t="str">
        <f>Table_wabobpsvr_AzureCalc_AzureCalcRateCard[[#This Row],[ServiceName]]&amp;Table_wabobpsvr_AzureCalc_AzureCalcRateCard[[#This Row],[Price_Level]]&amp;Table_wabobpsvr_AzureCalc_AzureCalcRateCard[[#This Row],[Region]]</f>
        <v>SQL DB Standard S2 Secondary Database HoursC</v>
      </c>
      <c r="C8433" t="s">
        <v>91</v>
      </c>
      <c r="D8433" t="s">
        <v>184</v>
      </c>
      <c r="E8433">
        <v>7.8259999999999996E-2</v>
      </c>
      <c r="F8433" t="s">
        <v>1098</v>
      </c>
      <c r="G8433" s="784" t="s">
        <v>3610</v>
      </c>
      <c r="H8433" s="784" t="s">
        <v>3645</v>
      </c>
      <c r="I8433" s="784" t="s">
        <v>4431</v>
      </c>
    </row>
    <row r="8434" spans="1:9" hidden="1">
      <c r="A8434" t="str">
        <f>Table_wabobpsvr_AzureCalc_AzureCalcRateCard[[#This Row],[ServiceName]]&amp;Table_wabobpsvr_AzureCalc_AzureCalcRateCard[[#This Row],[Price_Level]]&amp;Table_wabobpsvr_AzureCalc_AzureCalcRateCard[[#This Row],[Region]]</f>
        <v>SQL Premium P1 Database DaysMOSP</v>
      </c>
      <c r="C8434" t="s">
        <v>1119</v>
      </c>
      <c r="D8434" t="s">
        <v>627</v>
      </c>
      <c r="E8434">
        <v>16.5</v>
      </c>
      <c r="F8434" t="s">
        <v>781</v>
      </c>
      <c r="G8434" s="784" t="s">
        <v>4431</v>
      </c>
      <c r="H8434" s="784" t="s">
        <v>4431</v>
      </c>
      <c r="I8434" s="784" t="s">
        <v>4431</v>
      </c>
    </row>
    <row r="8435" spans="1:9" hidden="1">
      <c r="A8435" s="784" t="str">
        <f>Table_wabobpsvr_AzureCalc_AzureCalcRateCard[[#This Row],[ServiceName]]&amp;Table_wabobpsvr_AzureCalc_AzureCalcRateCard[[#This Row],[Price_Level]]&amp;Table_wabobpsvr_AzureCalc_AzureCalcRateCard[[#This Row],[Region]]</f>
        <v>SQL Premium P1 Database DaysC</v>
      </c>
      <c r="B8435" s="784"/>
      <c r="C8435" s="784" t="s">
        <v>1119</v>
      </c>
      <c r="D8435" s="784" t="s">
        <v>184</v>
      </c>
      <c r="E8435" s="784">
        <v>15.015000000000001</v>
      </c>
      <c r="F8435" s="784" t="s">
        <v>781</v>
      </c>
      <c r="G8435" s="784" t="s">
        <v>3281</v>
      </c>
      <c r="H8435" s="784" t="s">
        <v>3282</v>
      </c>
      <c r="I8435" s="784" t="s">
        <v>4431</v>
      </c>
    </row>
    <row r="8436" spans="1:9" hidden="1">
      <c r="A8436" s="784" t="str">
        <f>Table_wabobpsvr_AzureCalc_AzureCalcRateCard[[#This Row],[ServiceName]]&amp;Table_wabobpsvr_AzureCalc_AzureCalcRateCard[[#This Row],[Price_Level]]&amp;Table_wabobpsvr_AzureCalc_AzureCalcRateCard[[#This Row],[Region]]</f>
        <v>SQL Premium P2 Database DaysA</v>
      </c>
      <c r="B8436" s="784"/>
      <c r="C8436" s="784" t="s">
        <v>1119</v>
      </c>
      <c r="D8436" s="784" t="s">
        <v>181</v>
      </c>
      <c r="E8436" s="784">
        <v>32.01</v>
      </c>
      <c r="F8436" s="784" t="s">
        <v>782</v>
      </c>
      <c r="G8436" s="784" t="s">
        <v>3283</v>
      </c>
      <c r="H8436" s="784" t="s">
        <v>3284</v>
      </c>
      <c r="I8436" s="784" t="s">
        <v>4431</v>
      </c>
    </row>
    <row r="8437" spans="1:9" hidden="1">
      <c r="A8437" s="784" t="str">
        <f>Table_wabobpsvr_AzureCalc_AzureCalcRateCard[[#This Row],[ServiceName]]&amp;Table_wabobpsvr_AzureCalc_AzureCalcRateCard[[#This Row],[Price_Level]]&amp;Table_wabobpsvr_AzureCalc_AzureCalcRateCard[[#This Row],[Region]]</f>
        <v>SQL Premium P2 Database DaysB</v>
      </c>
      <c r="B8437" s="784"/>
      <c r="C8437" s="784" t="s">
        <v>1119</v>
      </c>
      <c r="D8437" s="784" t="s">
        <v>182</v>
      </c>
      <c r="E8437" s="784">
        <v>31.02</v>
      </c>
      <c r="F8437" s="784" t="s">
        <v>782</v>
      </c>
      <c r="G8437" s="784" t="s">
        <v>3283</v>
      </c>
      <c r="H8437" s="784" t="s">
        <v>3284</v>
      </c>
      <c r="I8437" s="784" t="s">
        <v>4431</v>
      </c>
    </row>
    <row r="8438" spans="1:9" hidden="1">
      <c r="A8438" s="784" t="str">
        <f>Table_wabobpsvr_AzureCalc_AzureCalcRateCard[[#This Row],[ServiceName]]&amp;Table_wabobpsvr_AzureCalc_AzureCalcRateCard[[#This Row],[Price_Level]]&amp;Table_wabobpsvr_AzureCalc_AzureCalcRateCard[[#This Row],[Region]]</f>
        <v>SQL Basic Database DaysMOSP16</v>
      </c>
      <c r="B8438" s="784">
        <v>16</v>
      </c>
      <c r="C8438" s="784" t="s">
        <v>1119</v>
      </c>
      <c r="D8438" s="784" t="s">
        <v>627</v>
      </c>
      <c r="E8438" s="784">
        <v>0.17710000000000001</v>
      </c>
      <c r="F8438" s="784" t="s">
        <v>779</v>
      </c>
      <c r="G8438" s="784" t="s">
        <v>4431</v>
      </c>
      <c r="H8438" s="784" t="s">
        <v>4431</v>
      </c>
      <c r="I8438" s="784" t="s">
        <v>4431</v>
      </c>
    </row>
    <row r="8439" spans="1:9" hidden="1">
      <c r="A8439" s="784" t="str">
        <f>Table_wabobpsvr_AzureCalc_AzureCalcRateCard[[#This Row],[ServiceName]]&amp;Table_wabobpsvr_AzureCalc_AzureCalcRateCard[[#This Row],[Price_Level]]&amp;Table_wabobpsvr_AzureCalc_AzureCalcRateCard[[#This Row],[Region]]</f>
        <v>SQL DB Basic Database HoursMOSP16</v>
      </c>
      <c r="B8439" s="784">
        <v>16</v>
      </c>
      <c r="C8439" s="784" t="s">
        <v>91</v>
      </c>
      <c r="D8439" s="784" t="s">
        <v>627</v>
      </c>
      <c r="E8439" s="784">
        <v>7.6E-3</v>
      </c>
      <c r="F8439" s="784" t="s">
        <v>1079</v>
      </c>
      <c r="G8439" s="784" t="s">
        <v>4431</v>
      </c>
      <c r="H8439" s="784" t="s">
        <v>4431</v>
      </c>
      <c r="I8439" s="784" t="s">
        <v>4431</v>
      </c>
    </row>
    <row r="8440" spans="1:9" hidden="1">
      <c r="A8440" t="str">
        <f>Table_wabobpsvr_AzureCalc_AzureCalcRateCard[[#This Row],[ServiceName]]&amp;Table_wabobpsvr_AzureCalc_AzureCalcRateCard[[#This Row],[Price_Level]]&amp;Table_wabobpsvr_AzureCalc_AzureCalcRateCard[[#This Row],[Region]]</f>
        <v>SQL DB Premium P1 Secondary Active Geo Database HoursMOSP16</v>
      </c>
      <c r="B8440">
        <v>16</v>
      </c>
      <c r="C8440" t="s">
        <v>91</v>
      </c>
      <c r="D8440" t="s">
        <v>627</v>
      </c>
      <c r="E8440">
        <v>0.71040000000000003</v>
      </c>
      <c r="F8440" t="s">
        <v>1083</v>
      </c>
      <c r="G8440" s="784" t="s">
        <v>4431</v>
      </c>
      <c r="H8440" s="784" t="s">
        <v>4431</v>
      </c>
      <c r="I8440" s="784" t="s">
        <v>4431</v>
      </c>
    </row>
    <row r="8441" spans="1:9" hidden="1">
      <c r="A8441" t="str">
        <f>Table_wabobpsvr_AzureCalc_AzureCalcRateCard[[#This Row],[ServiceName]]&amp;Table_wabobpsvr_AzureCalc_AzureCalcRateCard[[#This Row],[Price_Level]]&amp;Table_wabobpsvr_AzureCalc_AzureCalcRateCard[[#This Row],[Region]]</f>
        <v>SQL DB Premium P2 Database HoursMOSP16</v>
      </c>
      <c r="B8441">
        <v>16</v>
      </c>
      <c r="C8441" t="s">
        <v>91</v>
      </c>
      <c r="D8441" t="s">
        <v>627</v>
      </c>
      <c r="E8441">
        <v>1.4212</v>
      </c>
      <c r="F8441" t="s">
        <v>1085</v>
      </c>
      <c r="G8441" s="784" t="s">
        <v>4431</v>
      </c>
      <c r="H8441" s="784" t="s">
        <v>4431</v>
      </c>
      <c r="I8441" s="784" t="s">
        <v>4431</v>
      </c>
    </row>
    <row r="8442" spans="1:9" hidden="1">
      <c r="A8442" t="str">
        <f>Table_wabobpsvr_AzureCalc_AzureCalcRateCard[[#This Row],[ServiceName]]&amp;Table_wabobpsvr_AzureCalc_AzureCalcRateCard[[#This Row],[Price_Level]]&amp;Table_wabobpsvr_AzureCalc_AzureCalcRateCard[[#This Row],[Region]]</f>
        <v>SQL DB Premium P3 Database Hours MOSP16</v>
      </c>
      <c r="B8442">
        <v>16</v>
      </c>
      <c r="C8442" t="s">
        <v>91</v>
      </c>
      <c r="D8442" t="s">
        <v>627</v>
      </c>
      <c r="E8442">
        <v>5.6837</v>
      </c>
      <c r="F8442" t="s">
        <v>1278</v>
      </c>
      <c r="G8442" s="784" t="s">
        <v>4431</v>
      </c>
      <c r="H8442" s="784" t="s">
        <v>4431</v>
      </c>
      <c r="I8442" s="784" t="s">
        <v>4431</v>
      </c>
    </row>
    <row r="8443" spans="1:9" hidden="1">
      <c r="A8443" t="str">
        <f>Table_wabobpsvr_AzureCalc_AzureCalcRateCard[[#This Row],[ServiceName]]&amp;Table_wabobpsvr_AzureCalc_AzureCalcRateCard[[#This Row],[Price_Level]]&amp;Table_wabobpsvr_AzureCalc_AzureCalcRateCard[[#This Row],[Region]]</f>
        <v>SQL DB Premium P3 Secondary Geo Database HoursMOSP16</v>
      </c>
      <c r="B8443">
        <v>16</v>
      </c>
      <c r="C8443" t="s">
        <v>91</v>
      </c>
      <c r="D8443" t="s">
        <v>627</v>
      </c>
      <c r="E8443">
        <v>4.2628000000000004</v>
      </c>
      <c r="F8443" t="s">
        <v>1093</v>
      </c>
      <c r="G8443" s="784" t="s">
        <v>4431</v>
      </c>
      <c r="H8443" s="784" t="s">
        <v>4431</v>
      </c>
      <c r="I8443" s="784" t="s">
        <v>4431</v>
      </c>
    </row>
    <row r="8444" spans="1:9" hidden="1">
      <c r="A8444" t="str">
        <f>Table_wabobpsvr_AzureCalc_AzureCalcRateCard[[#This Row],[ServiceName]]&amp;Table_wabobpsvr_AzureCalc_AzureCalcRateCard[[#This Row],[Price_Level]]&amp;Table_wabobpsvr_AzureCalc_AzureCalcRateCard[[#This Row],[Region]]</f>
        <v>SQL DB Standard S0 Secondary Database HoursMOSP16</v>
      </c>
      <c r="B8444">
        <v>16</v>
      </c>
      <c r="C8444" t="s">
        <v>91</v>
      </c>
      <c r="D8444" t="s">
        <v>627</v>
      </c>
      <c r="E8444">
        <v>1.72E-2</v>
      </c>
      <c r="F8444" t="s">
        <v>1095</v>
      </c>
      <c r="G8444" s="784" t="s">
        <v>4431</v>
      </c>
      <c r="H8444" s="784" t="s">
        <v>4431</v>
      </c>
      <c r="I8444" s="784" t="s">
        <v>4431</v>
      </c>
    </row>
    <row r="8445" spans="1:9" hidden="1">
      <c r="A8445" t="str">
        <f>Table_wabobpsvr_AzureCalc_AzureCalcRateCard[[#This Row],[ServiceName]]&amp;Table_wabobpsvr_AzureCalc_AzureCalcRateCard[[#This Row],[Price_Level]]&amp;Table_wabobpsvr_AzureCalc_AzureCalcRateCard[[#This Row],[Region]]</f>
        <v>SQL DB Standard S1 Secondary Database HoursMOSP16</v>
      </c>
      <c r="B8445">
        <v>16</v>
      </c>
      <c r="C8445" t="s">
        <v>91</v>
      </c>
      <c r="D8445" t="s">
        <v>627</v>
      </c>
      <c r="E8445">
        <v>3.44E-2</v>
      </c>
      <c r="F8445" t="s">
        <v>1097</v>
      </c>
      <c r="G8445" s="784" t="s">
        <v>4431</v>
      </c>
      <c r="H8445" s="784" t="s">
        <v>4431</v>
      </c>
      <c r="I8445" s="784" t="s">
        <v>4431</v>
      </c>
    </row>
    <row r="8446" spans="1:9" hidden="1">
      <c r="A8446" t="str">
        <f>Table_wabobpsvr_AzureCalc_AzureCalcRateCard[[#This Row],[ServiceName]]&amp;Table_wabobpsvr_AzureCalc_AzureCalcRateCard[[#This Row],[Price_Level]]&amp;Table_wabobpsvr_AzureCalc_AzureCalcRateCard[[#This Row],[Region]]</f>
        <v>SQL Premium P2 Database DaysC</v>
      </c>
      <c r="C8446" t="s">
        <v>1119</v>
      </c>
      <c r="D8446" t="s">
        <v>184</v>
      </c>
      <c r="E8446">
        <v>30.03</v>
      </c>
      <c r="F8446" t="s">
        <v>782</v>
      </c>
      <c r="G8446" s="784" t="s">
        <v>3283</v>
      </c>
      <c r="H8446" s="784" t="s">
        <v>3284</v>
      </c>
      <c r="I8446" s="784" t="s">
        <v>4431</v>
      </c>
    </row>
    <row r="8447" spans="1:9" hidden="1">
      <c r="A8447" t="str">
        <f>Table_wabobpsvr_AzureCalc_AzureCalcRateCard[[#This Row],[ServiceName]]&amp;Table_wabobpsvr_AzureCalc_AzureCalcRateCard[[#This Row],[Price_Level]]&amp;Table_wabobpsvr_AzureCalc_AzureCalcRateCard[[#This Row],[Region]]</f>
        <v>SQL Premium P2 Database DaysMOSP16</v>
      </c>
      <c r="B8447">
        <v>16</v>
      </c>
      <c r="C8447" t="s">
        <v>1119</v>
      </c>
      <c r="D8447" t="s">
        <v>627</v>
      </c>
      <c r="E8447">
        <v>33</v>
      </c>
      <c r="F8447" t="s">
        <v>782</v>
      </c>
      <c r="G8447" s="784" t="s">
        <v>4431</v>
      </c>
      <c r="H8447" s="784" t="s">
        <v>4431</v>
      </c>
      <c r="I8447" s="784" t="s">
        <v>4431</v>
      </c>
    </row>
    <row r="8448" spans="1:9" hidden="1">
      <c r="A8448" t="str">
        <f>Table_wabobpsvr_AzureCalc_AzureCalcRateCard[[#This Row],[ServiceName]]&amp;Table_wabobpsvr_AzureCalc_AzureCalcRateCard[[#This Row],[Price_Level]]&amp;Table_wabobpsvr_AzureCalc_AzureCalcRateCard[[#This Row],[Region]]</f>
        <v>SQL Standard S1 Database DaysMOSP16</v>
      </c>
      <c r="B8448">
        <v>16</v>
      </c>
      <c r="C8448" t="s">
        <v>1119</v>
      </c>
      <c r="D8448" t="s">
        <v>627</v>
      </c>
      <c r="E8448">
        <v>1.0645</v>
      </c>
      <c r="F8448" t="s">
        <v>775</v>
      </c>
      <c r="G8448" s="784" t="s">
        <v>4431</v>
      </c>
      <c r="H8448" s="784" t="s">
        <v>4431</v>
      </c>
      <c r="I8448" s="784" t="s">
        <v>4431</v>
      </c>
    </row>
    <row r="8449" spans="1:9" hidden="1">
      <c r="A8449" t="str">
        <f>Table_wabobpsvr_AzureCalc_AzureCalcRateCard[[#This Row],[ServiceName]]&amp;Table_wabobpsvr_AzureCalc_AzureCalcRateCard[[#This Row],[Price_Level]]&amp;Table_wabobpsvr_AzureCalc_AzureCalcRateCard[[#This Row],[Region]]</f>
        <v>Standard DocumentDB DaysMOSP16</v>
      </c>
      <c r="B8449">
        <v>16</v>
      </c>
      <c r="C8449" t="s">
        <v>4431</v>
      </c>
      <c r="D8449" t="s">
        <v>627</v>
      </c>
      <c r="E8449">
        <v>999999</v>
      </c>
      <c r="F8449" t="s">
        <v>1133</v>
      </c>
      <c r="G8449" s="784" t="s">
        <v>4431</v>
      </c>
      <c r="H8449" s="784" t="s">
        <v>4431</v>
      </c>
      <c r="I8449" s="784" t="s">
        <v>4431</v>
      </c>
    </row>
    <row r="8450" spans="1:9" hidden="1">
      <c r="A8450" s="784" t="str">
        <f>Table_wabobpsvr_AzureCalc_AzureCalcRateCard[[#This Row],[ServiceName]]&amp;Table_wabobpsvr_AzureCalc_AzureCalcRateCard[[#This Row],[Price_Level]]&amp;Table_wabobpsvr_AzureCalc_AzureCalcRateCard[[#This Row],[Region]]</f>
        <v>Standard S0 Database DaysMOSP16</v>
      </c>
      <c r="B8450" s="784">
        <v>16</v>
      </c>
      <c r="C8450" s="784" t="s">
        <v>1119</v>
      </c>
      <c r="D8450" s="784" t="s">
        <v>627</v>
      </c>
      <c r="E8450" s="784">
        <v>0.5323</v>
      </c>
      <c r="F8450" s="784" t="s">
        <v>1430</v>
      </c>
      <c r="G8450" s="784" t="s">
        <v>4431</v>
      </c>
      <c r="H8450" s="784" t="s">
        <v>4431</v>
      </c>
      <c r="I8450" s="784" t="s">
        <v>4431</v>
      </c>
    </row>
    <row r="8451" spans="1:9" hidden="1">
      <c r="A8451" s="784" t="str">
        <f>Table_wabobpsvr_AzureCalc_AzureCalcRateCard[[#This Row],[ServiceName]]&amp;Table_wabobpsvr_AzureCalc_AzureCalcRateCard[[#This Row],[Price_Level]]&amp;Table_wabobpsvr_AzureCalc_AzureCalcRateCard[[#This Row],[Region]]</f>
        <v>Premium P6 Secondary Geo Database HoursA13</v>
      </c>
      <c r="B8451" s="784">
        <v>13</v>
      </c>
      <c r="C8451" s="784" t="s">
        <v>91</v>
      </c>
      <c r="D8451" s="784" t="s">
        <v>181</v>
      </c>
      <c r="E8451" s="784">
        <v>4.4013749999999998</v>
      </c>
      <c r="F8451" s="784" t="s">
        <v>7380</v>
      </c>
      <c r="G8451" s="784" t="s">
        <v>3789</v>
      </c>
      <c r="H8451" s="784" t="s">
        <v>5952</v>
      </c>
      <c r="I8451" s="784" t="s">
        <v>5953</v>
      </c>
    </row>
    <row r="8452" spans="1:9" hidden="1">
      <c r="A8452" s="784" t="str">
        <f>Table_wabobpsvr_AzureCalc_AzureCalcRateCard[[#This Row],[ServiceName]]&amp;Table_wabobpsvr_AzureCalc_AzureCalcRateCard[[#This Row],[Price_Level]]&amp;Table_wabobpsvr_AzureCalc_AzureCalcRateCard[[#This Row],[Region]]</f>
        <v>Premium P6 Secondary Geo Database HoursA11</v>
      </c>
      <c r="B8452" s="784">
        <v>11</v>
      </c>
      <c r="C8452" s="784" t="s">
        <v>91</v>
      </c>
      <c r="D8452" s="784" t="s">
        <v>181</v>
      </c>
      <c r="E8452" s="784">
        <v>4.1107791666666698</v>
      </c>
      <c r="F8452" s="784" t="s">
        <v>7380</v>
      </c>
      <c r="G8452" s="784" t="s">
        <v>3791</v>
      </c>
      <c r="H8452" s="784" t="s">
        <v>5954</v>
      </c>
      <c r="I8452" s="784" t="s">
        <v>5955</v>
      </c>
    </row>
    <row r="8453" spans="1:9" hidden="1">
      <c r="A8453" s="784" t="str">
        <f>Table_wabobpsvr_AzureCalc_AzureCalcRateCard[[#This Row],[ServiceName]]&amp;Table_wabobpsvr_AzureCalc_AzureCalcRateCard[[#This Row],[Price_Level]]&amp;Table_wabobpsvr_AzureCalc_AzureCalcRateCard[[#This Row],[Region]]</f>
        <v>A11 Cloud ServicesMOSP16</v>
      </c>
      <c r="B8453" s="784">
        <v>16</v>
      </c>
      <c r="C8453" s="784" t="s">
        <v>701</v>
      </c>
      <c r="D8453" s="784" t="s">
        <v>627</v>
      </c>
      <c r="E8453" s="784">
        <v>3.5</v>
      </c>
      <c r="F8453" s="784" t="s">
        <v>1266</v>
      </c>
      <c r="G8453" s="784" t="s">
        <v>4431</v>
      </c>
      <c r="H8453" s="784" t="s">
        <v>4431</v>
      </c>
      <c r="I8453" s="784" t="s">
        <v>6210</v>
      </c>
    </row>
    <row r="8454" spans="1:9" hidden="1">
      <c r="A8454" s="784" t="str">
        <f>Table_wabobpsvr_AzureCalc_AzureCalcRateCard[[#This Row],[ServiceName]]&amp;Table_wabobpsvr_AzureCalc_AzureCalcRateCard[[#This Row],[Price_Level]]&amp;Table_wabobpsvr_AzureCalc_AzureCalcRateCard[[#This Row],[Region]]</f>
        <v>Standard_D14 VM (Windows)MOSP16</v>
      </c>
      <c r="B8454" s="784">
        <v>16</v>
      </c>
      <c r="C8454" s="784" t="s">
        <v>91</v>
      </c>
      <c r="D8454" s="784" t="s">
        <v>627</v>
      </c>
      <c r="E8454" s="784">
        <v>2.5539999999999998</v>
      </c>
      <c r="F8454" s="784" t="s">
        <v>1168</v>
      </c>
      <c r="G8454" s="784" t="s">
        <v>4431</v>
      </c>
      <c r="H8454" s="784" t="s">
        <v>4431</v>
      </c>
      <c r="I8454" s="784" t="s">
        <v>4431</v>
      </c>
    </row>
    <row r="8455" spans="1:9" hidden="1">
      <c r="A8455" t="str">
        <f>Table_wabobpsvr_AzureCalc_AzureCalcRateCard[[#This Row],[ServiceName]]&amp;Table_wabobpsvr_AzureCalc_AzureCalcRateCard[[#This Row],[Price_Level]]&amp;Table_wabobpsvr_AzureCalc_AzureCalcRateCard[[#This Row],[Region]]</f>
        <v>Premium P6 Secondary Geo Database HoursA12</v>
      </c>
      <c r="B8455">
        <v>12</v>
      </c>
      <c r="C8455" t="s">
        <v>91</v>
      </c>
      <c r="D8455" t="s">
        <v>181</v>
      </c>
      <c r="E8455">
        <v>4.1107791666666698</v>
      </c>
      <c r="F8455" t="s">
        <v>7380</v>
      </c>
      <c r="G8455" s="784" t="s">
        <v>3793</v>
      </c>
      <c r="H8455" s="784" t="s">
        <v>5956</v>
      </c>
      <c r="I8455" s="784" t="s">
        <v>5957</v>
      </c>
    </row>
    <row r="8456" spans="1:9" hidden="1">
      <c r="A8456" t="str">
        <f>Table_wabobpsvr_AzureCalc_AzureCalcRateCard[[#This Row],[ServiceName]]&amp;Table_wabobpsvr_AzureCalc_AzureCalcRateCard[[#This Row],[Price_Level]]&amp;Table_wabobpsvr_AzureCalc_AzureCalcRateCard[[#This Row],[Region]]</f>
        <v>Premium P6 Secondary Geo Database HoursA14</v>
      </c>
      <c r="B8456">
        <v>14</v>
      </c>
      <c r="C8456" t="s">
        <v>91</v>
      </c>
      <c r="D8456" t="s">
        <v>181</v>
      </c>
      <c r="E8456">
        <v>4.5466666666666704</v>
      </c>
      <c r="F8456" t="s">
        <v>7380</v>
      </c>
      <c r="G8456" s="784" t="s">
        <v>3795</v>
      </c>
      <c r="H8456" s="784" t="s">
        <v>7352</v>
      </c>
      <c r="I8456" s="784" t="s">
        <v>7353</v>
      </c>
    </row>
    <row r="8457" spans="1:9" hidden="1">
      <c r="A8457" s="784" t="str">
        <f>Table_wabobpsvr_AzureCalc_AzureCalcRateCard[[#This Row],[ServiceName]]&amp;Table_wabobpsvr_AzureCalc_AzureCalcRateCard[[#This Row],[Price_Level]]&amp;Table_wabobpsvr_AzureCalc_AzureCalcRateCard[[#This Row],[Region]]</f>
        <v>Premium P6 Secondary Geo Database HoursA</v>
      </c>
      <c r="B8457" s="784"/>
      <c r="C8457" s="784" t="s">
        <v>91</v>
      </c>
      <c r="D8457" s="784" t="s">
        <v>181</v>
      </c>
      <c r="E8457" s="784">
        <v>3.6375000000000002</v>
      </c>
      <c r="F8457" s="784" t="s">
        <v>7380</v>
      </c>
      <c r="G8457" s="784" t="s">
        <v>3787</v>
      </c>
      <c r="H8457" s="784" t="s">
        <v>5926</v>
      </c>
      <c r="I8457" s="784" t="s">
        <v>5927</v>
      </c>
    </row>
    <row r="8458" spans="1:9" hidden="1">
      <c r="A8458" t="str">
        <f>Table_wabobpsvr_AzureCalc_AzureCalcRateCard[[#This Row],[ServiceName]]&amp;Table_wabobpsvr_AzureCalc_AzureCalcRateCard[[#This Row],[Price_Level]]&amp;Table_wabobpsvr_AzureCalc_AzureCalcRateCard[[#This Row],[Region]]</f>
        <v>Standard S1 Secondary Database Days  MOSP</v>
      </c>
      <c r="C8458" t="s">
        <v>1119</v>
      </c>
      <c r="D8458" t="s">
        <v>627</v>
      </c>
      <c r="E8458">
        <v>0.8</v>
      </c>
      <c r="F8458" t="s">
        <v>1432</v>
      </c>
      <c r="G8458" s="784" t="s">
        <v>4431</v>
      </c>
      <c r="H8458" s="784" t="s">
        <v>4431</v>
      </c>
      <c r="I8458" s="784" t="s">
        <v>4431</v>
      </c>
    </row>
    <row r="8459" spans="1:9" hidden="1">
      <c r="A8459" t="str">
        <f>Table_wabobpsvr_AzureCalc_AzureCalcRateCard[[#This Row],[ServiceName]]&amp;Table_wabobpsvr_AzureCalc_AzureCalcRateCard[[#This Row],[Price_Level]]&amp;Table_wabobpsvr_AzureCalc_AzureCalcRateCard[[#This Row],[Region]]</f>
        <v>Standard S1 Secondary Database Days  A</v>
      </c>
      <c r="C8459" t="s">
        <v>1119</v>
      </c>
      <c r="D8459" t="s">
        <v>181</v>
      </c>
      <c r="E8459">
        <v>0.77600000000000002</v>
      </c>
      <c r="F8459" t="s">
        <v>1432</v>
      </c>
      <c r="G8459" s="784" t="s">
        <v>3606</v>
      </c>
      <c r="H8459" s="784" t="s">
        <v>3607</v>
      </c>
      <c r="I8459" s="784" t="s">
        <v>4431</v>
      </c>
    </row>
    <row r="8460" spans="1:9" hidden="1">
      <c r="A8460" t="str">
        <f>Table_wabobpsvr_AzureCalc_AzureCalcRateCard[[#This Row],[ServiceName]]&amp;Table_wabobpsvr_AzureCalc_AzureCalcRateCard[[#This Row],[Price_Level]]&amp;Table_wabobpsvr_AzureCalc_AzureCalcRateCard[[#This Row],[Region]]</f>
        <v>Standard S1 Secondary Database Days  B</v>
      </c>
      <c r="C8460" t="s">
        <v>1119</v>
      </c>
      <c r="D8460" t="s">
        <v>182</v>
      </c>
      <c r="E8460">
        <v>0.752</v>
      </c>
      <c r="F8460" t="s">
        <v>1432</v>
      </c>
      <c r="G8460" s="784" t="s">
        <v>3606</v>
      </c>
      <c r="H8460" s="784" t="s">
        <v>3607</v>
      </c>
      <c r="I8460" s="784" t="s">
        <v>4431</v>
      </c>
    </row>
    <row r="8461" spans="1:9" hidden="1">
      <c r="A8461" t="str">
        <f>Table_wabobpsvr_AzureCalc_AzureCalcRateCard[[#This Row],[ServiceName]]&amp;Table_wabobpsvr_AzureCalc_AzureCalcRateCard[[#This Row],[Price_Level]]&amp;Table_wabobpsvr_AzureCalc_AzureCalcRateCard[[#This Row],[Region]]</f>
        <v>Standard S1 Secondary Database Days  C16</v>
      </c>
      <c r="B8461">
        <v>16</v>
      </c>
      <c r="C8461" t="s">
        <v>1119</v>
      </c>
      <c r="D8461" t="s">
        <v>184</v>
      </c>
      <c r="E8461">
        <v>0.72799999999999998</v>
      </c>
      <c r="F8461" t="s">
        <v>1432</v>
      </c>
      <c r="G8461" s="784" t="s">
        <v>3606</v>
      </c>
      <c r="H8461" s="784" t="s">
        <v>3607</v>
      </c>
      <c r="I8461" s="784" t="s">
        <v>4431</v>
      </c>
    </row>
    <row r="8462" spans="1:9" hidden="1">
      <c r="A8462" t="str">
        <f>Table_wabobpsvr_AzureCalc_AzureCalcRateCard[[#This Row],[ServiceName]]&amp;Table_wabobpsvr_AzureCalc_AzureCalcRateCard[[#This Row],[Price_Level]]&amp;Table_wabobpsvr_AzureCalc_AzureCalcRateCard[[#This Row],[Region]]</f>
        <v>Standard S1 Secondary Database Days  D16</v>
      </c>
      <c r="B8462">
        <v>16</v>
      </c>
      <c r="C8462" t="s">
        <v>1119</v>
      </c>
      <c r="D8462" t="s">
        <v>183</v>
      </c>
      <c r="E8462">
        <v>0.70399999999999996</v>
      </c>
      <c r="F8462" t="s">
        <v>1432</v>
      </c>
      <c r="G8462" s="784" t="s">
        <v>3606</v>
      </c>
      <c r="H8462" s="784" t="s">
        <v>3607</v>
      </c>
      <c r="I8462" s="784" t="s">
        <v>4431</v>
      </c>
    </row>
    <row r="8463" spans="1:9" hidden="1">
      <c r="A8463" t="str">
        <f>Table_wabobpsvr_AzureCalc_AzureCalcRateCard[[#This Row],[ServiceName]]&amp;Table_wabobpsvr_AzureCalc_AzureCalcRateCard[[#This Row],[Price_Level]]&amp;Table_wabobpsvr_AzureCalc_AzureCalcRateCard[[#This Row],[Region]]</f>
        <v>Basic.A5 VM (Windows)B11</v>
      </c>
      <c r="B8463">
        <v>11</v>
      </c>
      <c r="C8463" t="s">
        <v>701</v>
      </c>
      <c r="D8463" t="s">
        <v>182</v>
      </c>
      <c r="E8463">
        <v>0.21</v>
      </c>
      <c r="F8463" t="s">
        <v>723</v>
      </c>
      <c r="G8463" s="784" t="s">
        <v>2333</v>
      </c>
      <c r="H8463" s="784" t="s">
        <v>2334</v>
      </c>
      <c r="I8463" s="784" t="s">
        <v>6039</v>
      </c>
    </row>
    <row r="8464" spans="1:9" hidden="1">
      <c r="A8464" t="str">
        <f>Table_wabobpsvr_AzureCalc_AzureCalcRateCard[[#This Row],[ServiceName]]&amp;Table_wabobpsvr_AzureCalc_AzureCalcRateCard[[#This Row],[Price_Level]]&amp;Table_wabobpsvr_AzureCalc_AzureCalcRateCard[[#This Row],[Region]]</f>
        <v>Basic.A0 VM (Windows)C10</v>
      </c>
      <c r="B8464">
        <v>10</v>
      </c>
      <c r="C8464" t="s">
        <v>701</v>
      </c>
      <c r="D8464" t="s">
        <v>184</v>
      </c>
      <c r="E8464">
        <v>1.206E-2</v>
      </c>
      <c r="F8464" t="s">
        <v>727</v>
      </c>
      <c r="G8464" s="784" t="s">
        <v>2223</v>
      </c>
      <c r="H8464" s="784" t="s">
        <v>2224</v>
      </c>
      <c r="I8464" s="784" t="s">
        <v>6211</v>
      </c>
    </row>
    <row r="8465" spans="1:9" hidden="1">
      <c r="A8465" s="784" t="str">
        <f>Table_wabobpsvr_AzureCalc_AzureCalcRateCard[[#This Row],[ServiceName]]&amp;Table_wabobpsvr_AzureCalc_AzureCalcRateCard[[#This Row],[Price_Level]]&amp;Table_wabobpsvr_AzureCalc_AzureCalcRateCard[[#This Row],[Region]]</f>
        <v>Basic.A5 VM (Windows)C11</v>
      </c>
      <c r="B8465" s="784">
        <v>11</v>
      </c>
      <c r="C8465" s="784" t="s">
        <v>701</v>
      </c>
      <c r="D8465" s="784" t="s">
        <v>184</v>
      </c>
      <c r="E8465" s="784">
        <v>0.20100000000000001</v>
      </c>
      <c r="F8465" s="784" t="s">
        <v>723</v>
      </c>
      <c r="G8465" s="784" t="s">
        <v>2333</v>
      </c>
      <c r="H8465" s="784" t="s">
        <v>2334</v>
      </c>
      <c r="I8465" s="784" t="s">
        <v>6039</v>
      </c>
    </row>
    <row r="8466" spans="1:9" hidden="1">
      <c r="A8466" s="784" t="str">
        <f>Table_wabobpsvr_AzureCalc_AzureCalcRateCard[[#This Row],[ServiceName]]&amp;Table_wabobpsvr_AzureCalc_AzureCalcRateCard[[#This Row],[Price_Level]]&amp;Table_wabobpsvr_AzureCalc_AzureCalcRateCard[[#This Row],[Region]]</f>
        <v>Basic.A5 VM (Windows)D11</v>
      </c>
      <c r="B8466" s="784">
        <v>11</v>
      </c>
      <c r="C8466" s="784" t="s">
        <v>701</v>
      </c>
      <c r="D8466" s="784" t="s">
        <v>183</v>
      </c>
      <c r="E8466" s="784">
        <v>0.192</v>
      </c>
      <c r="F8466" s="784" t="s">
        <v>723</v>
      </c>
      <c r="G8466" s="784" t="s">
        <v>2333</v>
      </c>
      <c r="H8466" s="784" t="s">
        <v>2334</v>
      </c>
      <c r="I8466" s="784" t="s">
        <v>6039</v>
      </c>
    </row>
    <row r="8467" spans="1:9" hidden="1">
      <c r="A8467" s="784" t="str">
        <f>Table_wabobpsvr_AzureCalc_AzureCalcRateCard[[#This Row],[ServiceName]]&amp;Table_wabobpsvr_AzureCalc_AzureCalcRateCard[[#This Row],[Price_Level]]&amp;Table_wabobpsvr_AzureCalc_AzureCalcRateCard[[#This Row],[Region]]</f>
        <v>Basic.A5 VM (Windows)MOSP12</v>
      </c>
      <c r="B8467" s="784">
        <v>12</v>
      </c>
      <c r="C8467" s="784" t="s">
        <v>701</v>
      </c>
      <c r="D8467" s="784" t="s">
        <v>627</v>
      </c>
      <c r="E8467" s="784">
        <v>0.26</v>
      </c>
      <c r="F8467" s="784" t="s">
        <v>723</v>
      </c>
      <c r="G8467" s="784" t="s">
        <v>4431</v>
      </c>
      <c r="H8467" s="784" t="s">
        <v>4431</v>
      </c>
      <c r="I8467" s="784" t="s">
        <v>6212</v>
      </c>
    </row>
    <row r="8468" spans="1:9" hidden="1">
      <c r="A8468" s="784" t="str">
        <f>Table_wabobpsvr_AzureCalc_AzureCalcRateCard[[#This Row],[ServiceName]]&amp;Table_wabobpsvr_AzureCalc_AzureCalcRateCard[[#This Row],[Price_Level]]&amp;Table_wabobpsvr_AzureCalc_AzureCalcRateCard[[#This Row],[Region]]</f>
        <v>Basic.A5 VM (Windows)A12</v>
      </c>
      <c r="B8468" s="784">
        <v>12</v>
      </c>
      <c r="C8468" s="784" t="s">
        <v>701</v>
      </c>
      <c r="D8468" s="784" t="s">
        <v>181</v>
      </c>
      <c r="E8468" s="784">
        <v>0.1898</v>
      </c>
      <c r="F8468" s="784" t="s">
        <v>723</v>
      </c>
      <c r="G8468" s="784" t="s">
        <v>2335</v>
      </c>
      <c r="H8468" s="784" t="s">
        <v>2336</v>
      </c>
      <c r="I8468" s="784" t="s">
        <v>6212</v>
      </c>
    </row>
    <row r="8469" spans="1:9" hidden="1">
      <c r="A8469" s="784" t="str">
        <f>Table_wabobpsvr_AzureCalc_AzureCalcRateCard[[#This Row],[ServiceName]]&amp;Table_wabobpsvr_AzureCalc_AzureCalcRateCard[[#This Row],[Price_Level]]&amp;Table_wabobpsvr_AzureCalc_AzureCalcRateCard[[#This Row],[Region]]</f>
        <v>Basic.A5 VM (Windows)B12</v>
      </c>
      <c r="B8469" s="784">
        <v>12</v>
      </c>
      <c r="C8469" s="784" t="s">
        <v>701</v>
      </c>
      <c r="D8469" s="784" t="s">
        <v>182</v>
      </c>
      <c r="E8469" s="784">
        <v>0.182</v>
      </c>
      <c r="F8469" s="784" t="s">
        <v>723</v>
      </c>
      <c r="G8469" s="784" t="s">
        <v>2335</v>
      </c>
      <c r="H8469" s="784" t="s">
        <v>2336</v>
      </c>
      <c r="I8469" s="784" t="s">
        <v>6212</v>
      </c>
    </row>
    <row r="8470" spans="1:9" hidden="1">
      <c r="A8470" s="784" t="str">
        <f>Table_wabobpsvr_AzureCalc_AzureCalcRateCard[[#This Row],[ServiceName]]&amp;Table_wabobpsvr_AzureCalc_AzureCalcRateCard[[#This Row],[Price_Level]]&amp;Table_wabobpsvr_AzureCalc_AzureCalcRateCard[[#This Row],[Region]]</f>
        <v>Basic.A5 VM (Windows)C12</v>
      </c>
      <c r="B8470" s="784">
        <v>12</v>
      </c>
      <c r="C8470" s="784" t="s">
        <v>701</v>
      </c>
      <c r="D8470" s="784" t="s">
        <v>184</v>
      </c>
      <c r="E8470" s="784">
        <v>0.17419999999999999</v>
      </c>
      <c r="F8470" s="784" t="s">
        <v>723</v>
      </c>
      <c r="G8470" s="784" t="s">
        <v>2335</v>
      </c>
      <c r="H8470" s="784" t="s">
        <v>2336</v>
      </c>
      <c r="I8470" s="784" t="s">
        <v>6212</v>
      </c>
    </row>
    <row r="8471" spans="1:9" hidden="1">
      <c r="A8471" s="784" t="str">
        <f>Table_wabobpsvr_AzureCalc_AzureCalcRateCard[[#This Row],[ServiceName]]&amp;Table_wabobpsvr_AzureCalc_AzureCalcRateCard[[#This Row],[Price_Level]]&amp;Table_wabobpsvr_AzureCalc_AzureCalcRateCard[[#This Row],[Region]]</f>
        <v>Basic.A5 VM (Windows)D12</v>
      </c>
      <c r="B8471" s="784">
        <v>12</v>
      </c>
      <c r="C8471" s="784" t="s">
        <v>701</v>
      </c>
      <c r="D8471" s="784" t="s">
        <v>183</v>
      </c>
      <c r="E8471" s="784">
        <v>0.16639999999999999</v>
      </c>
      <c r="F8471" s="784" t="s">
        <v>723</v>
      </c>
      <c r="G8471" s="784" t="s">
        <v>2335</v>
      </c>
      <c r="H8471" s="784" t="s">
        <v>2336</v>
      </c>
      <c r="I8471" s="784" t="s">
        <v>6212</v>
      </c>
    </row>
    <row r="8472" spans="1:9" hidden="1">
      <c r="A8472" s="784" t="str">
        <f>Table_wabobpsvr_AzureCalc_AzureCalcRateCard[[#This Row],[ServiceName]]&amp;Table_wabobpsvr_AzureCalc_AzureCalcRateCard[[#This Row],[Price_Level]]&amp;Table_wabobpsvr_AzureCalc_AzureCalcRateCard[[#This Row],[Region]]</f>
        <v>Basic.A5 VM (Windows)MOSP13</v>
      </c>
      <c r="B8472" s="784">
        <v>13</v>
      </c>
      <c r="C8472" s="784" t="s">
        <v>701</v>
      </c>
      <c r="D8472" s="784" t="s">
        <v>627</v>
      </c>
      <c r="E8472" s="784">
        <v>0.36799999999999999</v>
      </c>
      <c r="F8472" s="784" t="s">
        <v>723</v>
      </c>
      <c r="G8472" s="784" t="s">
        <v>4431</v>
      </c>
      <c r="H8472" s="784" t="s">
        <v>4431</v>
      </c>
      <c r="I8472" s="784" t="s">
        <v>6213</v>
      </c>
    </row>
    <row r="8473" spans="1:9" hidden="1">
      <c r="A8473" s="784" t="str">
        <f>Table_wabobpsvr_AzureCalc_AzureCalcRateCard[[#This Row],[ServiceName]]&amp;Table_wabobpsvr_AzureCalc_AzureCalcRateCard[[#This Row],[Price_Level]]&amp;Table_wabobpsvr_AzureCalc_AzureCalcRateCard[[#This Row],[Region]]</f>
        <v>Basic.A5 VM (Windows)A13</v>
      </c>
      <c r="B8473" s="784">
        <v>13</v>
      </c>
      <c r="C8473" s="784" t="s">
        <v>701</v>
      </c>
      <c r="D8473" s="784" t="s">
        <v>181</v>
      </c>
      <c r="E8473" s="784">
        <v>0.26863999999999999</v>
      </c>
      <c r="F8473" s="784" t="s">
        <v>723</v>
      </c>
      <c r="G8473" s="784" t="s">
        <v>1962</v>
      </c>
      <c r="H8473" s="784" t="s">
        <v>1963</v>
      </c>
      <c r="I8473" s="784" t="s">
        <v>6213</v>
      </c>
    </row>
    <row r="8474" spans="1:9" hidden="1">
      <c r="A8474" s="784" t="str">
        <f>Table_wabobpsvr_AzureCalc_AzureCalcRateCard[[#This Row],[ServiceName]]&amp;Table_wabobpsvr_AzureCalc_AzureCalcRateCard[[#This Row],[Price_Level]]&amp;Table_wabobpsvr_AzureCalc_AzureCalcRateCard[[#This Row],[Region]]</f>
        <v>Basic.A0 VM (Windows)D10</v>
      </c>
      <c r="B8474" s="784">
        <v>10</v>
      </c>
      <c r="C8474" s="784" t="s">
        <v>701</v>
      </c>
      <c r="D8474" s="784" t="s">
        <v>183</v>
      </c>
      <c r="E8474" s="784">
        <v>1.1520000000000001E-2</v>
      </c>
      <c r="F8474" s="784" t="s">
        <v>727</v>
      </c>
      <c r="G8474" s="784" t="s">
        <v>2223</v>
      </c>
      <c r="H8474" s="784" t="s">
        <v>2224</v>
      </c>
      <c r="I8474" s="784" t="s">
        <v>6211</v>
      </c>
    </row>
    <row r="8475" spans="1:9" hidden="1">
      <c r="A8475" t="str">
        <f>Table_wabobpsvr_AzureCalc_AzureCalcRateCard[[#This Row],[ServiceName]]&amp;Table_wabobpsvr_AzureCalc_AzureCalcRateCard[[#This Row],[Price_Level]]&amp;Table_wabobpsvr_AzureCalc_AzureCalcRateCard[[#This Row],[Region]]</f>
        <v>Basic.A5 VM (Non-Windows)C6</v>
      </c>
      <c r="B8475">
        <v>6</v>
      </c>
      <c r="C8475" t="s">
        <v>701</v>
      </c>
      <c r="D8475" t="s">
        <v>184</v>
      </c>
      <c r="E8475">
        <v>0.14069999999999999</v>
      </c>
      <c r="F8475" t="s">
        <v>728</v>
      </c>
      <c r="G8475" s="784" t="s">
        <v>2337</v>
      </c>
      <c r="H8475" s="784" t="s">
        <v>2338</v>
      </c>
      <c r="I8475" s="784" t="s">
        <v>6214</v>
      </c>
    </row>
    <row r="8476" spans="1:9" hidden="1">
      <c r="A8476" s="784" t="str">
        <f>Table_wabobpsvr_AzureCalc_AzureCalcRateCard[[#This Row],[ServiceName]]&amp;Table_wabobpsvr_AzureCalc_AzureCalcRateCard[[#This Row],[Price_Level]]&amp;Table_wabobpsvr_AzureCalc_AzureCalcRateCard[[#This Row],[Region]]</f>
        <v>Basic.A5 VM (Non-Windows)D6</v>
      </c>
      <c r="B8476" s="784">
        <v>6</v>
      </c>
      <c r="C8476" s="784" t="s">
        <v>701</v>
      </c>
      <c r="D8476" s="784" t="s">
        <v>183</v>
      </c>
      <c r="E8476" s="784">
        <v>0.13439999999999999</v>
      </c>
      <c r="F8476" s="784" t="s">
        <v>728</v>
      </c>
      <c r="G8476" s="784" t="s">
        <v>2337</v>
      </c>
      <c r="H8476" s="784" t="s">
        <v>2338</v>
      </c>
      <c r="I8476" s="784" t="s">
        <v>6214</v>
      </c>
    </row>
    <row r="8477" spans="1:9" hidden="1">
      <c r="A8477" t="str">
        <f>Table_wabobpsvr_AzureCalc_AzureCalcRateCard[[#This Row],[ServiceName]]&amp;Table_wabobpsvr_AzureCalc_AzureCalcRateCard[[#This Row],[Price_Level]]&amp;Table_wabobpsvr_AzureCalc_AzureCalcRateCard[[#This Row],[Region]]</f>
        <v>Basic.A5 VM (Non-Windows)MOSP4</v>
      </c>
      <c r="B8477">
        <v>4</v>
      </c>
      <c r="C8477" t="s">
        <v>701</v>
      </c>
      <c r="D8477" t="s">
        <v>627</v>
      </c>
      <c r="E8477">
        <v>0.21</v>
      </c>
      <c r="F8477" t="s">
        <v>728</v>
      </c>
      <c r="G8477" s="784" t="s">
        <v>4431</v>
      </c>
      <c r="H8477" s="784" t="s">
        <v>4431</v>
      </c>
      <c r="I8477" s="784" t="s">
        <v>6215</v>
      </c>
    </row>
    <row r="8478" spans="1:9" hidden="1">
      <c r="A8478" t="str">
        <f>Table_wabobpsvr_AzureCalc_AzureCalcRateCard[[#This Row],[ServiceName]]&amp;Table_wabobpsvr_AzureCalc_AzureCalcRateCard[[#This Row],[Price_Level]]&amp;Table_wabobpsvr_AzureCalc_AzureCalcRateCard[[#This Row],[Region]]</f>
        <v>Basic.A5 VM (Non-Windows)A4</v>
      </c>
      <c r="B8478">
        <v>4</v>
      </c>
      <c r="C8478" t="s">
        <v>701</v>
      </c>
      <c r="D8478" t="s">
        <v>181</v>
      </c>
      <c r="E8478">
        <v>0.15329999999999999</v>
      </c>
      <c r="F8478" t="s">
        <v>728</v>
      </c>
      <c r="G8478" s="784" t="s">
        <v>2339</v>
      </c>
      <c r="H8478" s="784" t="s">
        <v>2340</v>
      </c>
      <c r="I8478" s="784" t="s">
        <v>6215</v>
      </c>
    </row>
    <row r="8479" spans="1:9" hidden="1">
      <c r="A8479" t="str">
        <f>Table_wabobpsvr_AzureCalc_AzureCalcRateCard[[#This Row],[ServiceName]]&amp;Table_wabobpsvr_AzureCalc_AzureCalcRateCard[[#This Row],[Price_Level]]&amp;Table_wabobpsvr_AzureCalc_AzureCalcRateCard[[#This Row],[Region]]</f>
        <v>Basic.A5 VM (Non-Windows)B4</v>
      </c>
      <c r="B8479">
        <v>4</v>
      </c>
      <c r="C8479" t="s">
        <v>701</v>
      </c>
      <c r="D8479" t="s">
        <v>182</v>
      </c>
      <c r="E8479">
        <v>0.14699999999999999</v>
      </c>
      <c r="F8479" t="s">
        <v>728</v>
      </c>
      <c r="G8479" s="784" t="s">
        <v>2339</v>
      </c>
      <c r="H8479" s="784" t="s">
        <v>2340</v>
      </c>
      <c r="I8479" s="784" t="s">
        <v>6215</v>
      </c>
    </row>
    <row r="8480" spans="1:9" hidden="1">
      <c r="A8480" t="str">
        <f>Table_wabobpsvr_AzureCalc_AzureCalcRateCard[[#This Row],[ServiceName]]&amp;Table_wabobpsvr_AzureCalc_AzureCalcRateCard[[#This Row],[Price_Level]]&amp;Table_wabobpsvr_AzureCalc_AzureCalcRateCard[[#This Row],[Region]]</f>
        <v>Basic.A5 VM (Non-Windows)C4</v>
      </c>
      <c r="B8480">
        <v>4</v>
      </c>
      <c r="C8480" t="s">
        <v>701</v>
      </c>
      <c r="D8480" t="s">
        <v>184</v>
      </c>
      <c r="E8480">
        <v>0.14069999999999999</v>
      </c>
      <c r="F8480" t="s">
        <v>728</v>
      </c>
      <c r="G8480" s="784" t="s">
        <v>2339</v>
      </c>
      <c r="H8480" s="784" t="s">
        <v>2340</v>
      </c>
      <c r="I8480" s="784" t="s">
        <v>6215</v>
      </c>
    </row>
    <row r="8481" spans="1:9" hidden="1">
      <c r="A8481" t="str">
        <f>Table_wabobpsvr_AzureCalc_AzureCalcRateCard[[#This Row],[ServiceName]]&amp;Table_wabobpsvr_AzureCalc_AzureCalcRateCard[[#This Row],[Price_Level]]&amp;Table_wabobpsvr_AzureCalc_AzureCalcRateCard[[#This Row],[Region]]</f>
        <v>Basic.A5 VM (Non-Windows)D4</v>
      </c>
      <c r="B8481">
        <v>4</v>
      </c>
      <c r="C8481" t="s">
        <v>701</v>
      </c>
      <c r="D8481" t="s">
        <v>183</v>
      </c>
      <c r="E8481">
        <v>0.13439999999999999</v>
      </c>
      <c r="F8481" t="s">
        <v>728</v>
      </c>
      <c r="G8481" s="784" t="s">
        <v>2339</v>
      </c>
      <c r="H8481" s="784" t="s">
        <v>2340</v>
      </c>
      <c r="I8481" s="784" t="s">
        <v>6215</v>
      </c>
    </row>
    <row r="8482" spans="1:9" hidden="1">
      <c r="A8482" t="str">
        <f>Table_wabobpsvr_AzureCalc_AzureCalcRateCard[[#This Row],[ServiceName]]&amp;Table_wabobpsvr_AzureCalc_AzureCalcRateCard[[#This Row],[Price_Level]]&amp;Table_wabobpsvr_AzureCalc_AzureCalcRateCard[[#This Row],[Region]]</f>
        <v>Basic.A5 VM (Non-Windows)MOSP5</v>
      </c>
      <c r="B8482">
        <v>5</v>
      </c>
      <c r="C8482" t="s">
        <v>701</v>
      </c>
      <c r="D8482" t="s">
        <v>627</v>
      </c>
      <c r="E8482">
        <v>0.21</v>
      </c>
      <c r="F8482" t="s">
        <v>728</v>
      </c>
      <c r="G8482" s="784" t="s">
        <v>4431</v>
      </c>
      <c r="H8482" s="784" t="s">
        <v>4431</v>
      </c>
      <c r="I8482" s="784" t="s">
        <v>5991</v>
      </c>
    </row>
    <row r="8483" spans="1:9" hidden="1">
      <c r="A8483" t="str">
        <f>Table_wabobpsvr_AzureCalc_AzureCalcRateCard[[#This Row],[ServiceName]]&amp;Table_wabobpsvr_AzureCalc_AzureCalcRateCard[[#This Row],[Price_Level]]&amp;Table_wabobpsvr_AzureCalc_AzureCalcRateCard[[#This Row],[Region]]</f>
        <v>Basic.A5 VM (Non-Windows)A5</v>
      </c>
      <c r="B8483">
        <v>5</v>
      </c>
      <c r="C8483" t="s">
        <v>701</v>
      </c>
      <c r="D8483" t="s">
        <v>181</v>
      </c>
      <c r="E8483">
        <v>0.15329999999999999</v>
      </c>
      <c r="F8483" t="s">
        <v>728</v>
      </c>
      <c r="G8483" s="784" t="s">
        <v>2341</v>
      </c>
      <c r="H8483" s="784" t="s">
        <v>2342</v>
      </c>
      <c r="I8483" s="784" t="s">
        <v>5991</v>
      </c>
    </row>
    <row r="8484" spans="1:9" hidden="1">
      <c r="A8484" t="str">
        <f>Table_wabobpsvr_AzureCalc_AzureCalcRateCard[[#This Row],[ServiceName]]&amp;Table_wabobpsvr_AzureCalc_AzureCalcRateCard[[#This Row],[Price_Level]]&amp;Table_wabobpsvr_AzureCalc_AzureCalcRateCard[[#This Row],[Region]]</f>
        <v>Basic.A0 VM (Windows)MOSP11</v>
      </c>
      <c r="B8484">
        <v>11</v>
      </c>
      <c r="C8484" t="s">
        <v>701</v>
      </c>
      <c r="D8484" t="s">
        <v>627</v>
      </c>
      <c r="E8484">
        <v>1.7999999999999999E-2</v>
      </c>
      <c r="F8484" t="s">
        <v>727</v>
      </c>
      <c r="G8484" s="784" t="s">
        <v>4431</v>
      </c>
      <c r="H8484" s="784" t="s">
        <v>4431</v>
      </c>
      <c r="I8484" s="784" t="s">
        <v>6216</v>
      </c>
    </row>
    <row r="8485" spans="1:9" hidden="1">
      <c r="A8485" t="str">
        <f>Table_wabobpsvr_AzureCalc_AzureCalcRateCard[[#This Row],[ServiceName]]&amp;Table_wabobpsvr_AzureCalc_AzureCalcRateCard[[#This Row],[Price_Level]]&amp;Table_wabobpsvr_AzureCalc_AzureCalcRateCard[[#This Row],[Region]]</f>
        <v>Basic.A0 VM (Windows)A11</v>
      </c>
      <c r="B8485">
        <v>11</v>
      </c>
      <c r="C8485" t="s">
        <v>701</v>
      </c>
      <c r="D8485" t="s">
        <v>181</v>
      </c>
      <c r="E8485">
        <v>1.3140000000000001E-2</v>
      </c>
      <c r="F8485" t="s">
        <v>727</v>
      </c>
      <c r="G8485" s="784" t="s">
        <v>2343</v>
      </c>
      <c r="H8485" s="784" t="s">
        <v>2344</v>
      </c>
      <c r="I8485" s="784" t="s">
        <v>6216</v>
      </c>
    </row>
    <row r="8486" spans="1:9" hidden="1">
      <c r="A8486" s="784" t="str">
        <f>Table_wabobpsvr_AzureCalc_AzureCalcRateCard[[#This Row],[ServiceName]]&amp;Table_wabobpsvr_AzureCalc_AzureCalcRateCard[[#This Row],[Price_Level]]&amp;Table_wabobpsvr_AzureCalc_AzureCalcRateCard[[#This Row],[Region]]</f>
        <v>Basic.A0 VM (Windows)B11</v>
      </c>
      <c r="B8486" s="784">
        <v>11</v>
      </c>
      <c r="C8486" s="784" t="s">
        <v>701</v>
      </c>
      <c r="D8486" s="784" t="s">
        <v>182</v>
      </c>
      <c r="E8486" s="784">
        <v>1.26E-2</v>
      </c>
      <c r="F8486" s="784" t="s">
        <v>727</v>
      </c>
      <c r="G8486" s="784" t="s">
        <v>2343</v>
      </c>
      <c r="H8486" s="784" t="s">
        <v>2344</v>
      </c>
      <c r="I8486" s="784" t="s">
        <v>6216</v>
      </c>
    </row>
    <row r="8487" spans="1:9" hidden="1">
      <c r="A8487" s="784" t="str">
        <f>Table_wabobpsvr_AzureCalc_AzureCalcRateCard[[#This Row],[ServiceName]]&amp;Table_wabobpsvr_AzureCalc_AzureCalcRateCard[[#This Row],[Price_Level]]&amp;Table_wabobpsvr_AzureCalc_AzureCalcRateCard[[#This Row],[Region]]</f>
        <v>Basic.A0 VM (Windows)C11</v>
      </c>
      <c r="B8487" s="784">
        <v>11</v>
      </c>
      <c r="C8487" s="784" t="s">
        <v>701</v>
      </c>
      <c r="D8487" s="784" t="s">
        <v>184</v>
      </c>
      <c r="E8487" s="784">
        <v>1.206E-2</v>
      </c>
      <c r="F8487" s="784" t="s">
        <v>727</v>
      </c>
      <c r="G8487" s="784" t="s">
        <v>2343</v>
      </c>
      <c r="H8487" s="784" t="s">
        <v>2344</v>
      </c>
      <c r="I8487" s="784" t="s">
        <v>6216</v>
      </c>
    </row>
    <row r="8488" spans="1:9" hidden="1">
      <c r="A8488" s="784" t="str">
        <f>Table_wabobpsvr_AzureCalc_AzureCalcRateCard[[#This Row],[ServiceName]]&amp;Table_wabobpsvr_AzureCalc_AzureCalcRateCard[[#This Row],[Price_Level]]&amp;Table_wabobpsvr_AzureCalc_AzureCalcRateCard[[#This Row],[Region]]</f>
        <v>Basic.A0 VM (Windows)D11</v>
      </c>
      <c r="B8488" s="784">
        <v>11</v>
      </c>
      <c r="C8488" s="784" t="s">
        <v>701</v>
      </c>
      <c r="D8488" s="784" t="s">
        <v>183</v>
      </c>
      <c r="E8488" s="784">
        <v>1.1520000000000001E-2</v>
      </c>
      <c r="F8488" s="784" t="s">
        <v>727</v>
      </c>
      <c r="G8488" s="784" t="s">
        <v>2343</v>
      </c>
      <c r="H8488" s="784" t="s">
        <v>2344</v>
      </c>
      <c r="I8488" s="784" t="s">
        <v>6216</v>
      </c>
    </row>
    <row r="8489" spans="1:9" hidden="1">
      <c r="A8489" s="784" t="str">
        <f>Table_wabobpsvr_AzureCalc_AzureCalcRateCard[[#This Row],[ServiceName]]&amp;Table_wabobpsvr_AzureCalc_AzureCalcRateCard[[#This Row],[Price_Level]]&amp;Table_wabobpsvr_AzureCalc_AzureCalcRateCard[[#This Row],[Region]]</f>
        <v>Basic.A0 VM (Windows)MOSP12</v>
      </c>
      <c r="B8489" s="784">
        <v>12</v>
      </c>
      <c r="C8489" s="784" t="s">
        <v>701</v>
      </c>
      <c r="D8489" s="784" t="s">
        <v>627</v>
      </c>
      <c r="E8489" s="784">
        <v>1.7100000000000001E-2</v>
      </c>
      <c r="F8489" s="784" t="s">
        <v>727</v>
      </c>
      <c r="G8489" s="784" t="s">
        <v>4431</v>
      </c>
      <c r="H8489" s="784" t="s">
        <v>4431</v>
      </c>
      <c r="I8489" s="784" t="s">
        <v>6217</v>
      </c>
    </row>
    <row r="8490" spans="1:9" hidden="1">
      <c r="A8490" s="784" t="str">
        <f>Table_wabobpsvr_AzureCalc_AzureCalcRateCard[[#This Row],[ServiceName]]&amp;Table_wabobpsvr_AzureCalc_AzureCalcRateCard[[#This Row],[Price_Level]]&amp;Table_wabobpsvr_AzureCalc_AzureCalcRateCard[[#This Row],[Region]]</f>
        <v>Basic.A0 VM (Windows)A12</v>
      </c>
      <c r="B8490" s="784">
        <v>12</v>
      </c>
      <c r="C8490" s="784" t="s">
        <v>701</v>
      </c>
      <c r="D8490" s="784" t="s">
        <v>181</v>
      </c>
      <c r="E8490" s="784">
        <v>1.3140000000000001E-2</v>
      </c>
      <c r="F8490" s="784" t="s">
        <v>727</v>
      </c>
      <c r="G8490" s="784" t="s">
        <v>2345</v>
      </c>
      <c r="H8490" s="784" t="s">
        <v>2346</v>
      </c>
      <c r="I8490" s="784" t="s">
        <v>6217</v>
      </c>
    </row>
    <row r="8491" spans="1:9" hidden="1">
      <c r="A8491" s="784" t="str">
        <f>Table_wabobpsvr_AzureCalc_AzureCalcRateCard[[#This Row],[ServiceName]]&amp;Table_wabobpsvr_AzureCalc_AzureCalcRateCard[[#This Row],[Price_Level]]&amp;Table_wabobpsvr_AzureCalc_AzureCalcRateCard[[#This Row],[Region]]</f>
        <v>Basic.A0 VM (Windows)B12</v>
      </c>
      <c r="B8491" s="784">
        <v>12</v>
      </c>
      <c r="C8491" s="784" t="s">
        <v>701</v>
      </c>
      <c r="D8491" s="784" t="s">
        <v>182</v>
      </c>
      <c r="E8491" s="784">
        <v>1.26E-2</v>
      </c>
      <c r="F8491" s="784" t="s">
        <v>727</v>
      </c>
      <c r="G8491" s="784" t="s">
        <v>2345</v>
      </c>
      <c r="H8491" s="784" t="s">
        <v>2346</v>
      </c>
      <c r="I8491" s="784" t="s">
        <v>6217</v>
      </c>
    </row>
    <row r="8492" spans="1:9" hidden="1">
      <c r="A8492" s="784" t="str">
        <f>Table_wabobpsvr_AzureCalc_AzureCalcRateCard[[#This Row],[ServiceName]]&amp;Table_wabobpsvr_AzureCalc_AzureCalcRateCard[[#This Row],[Price_Level]]&amp;Table_wabobpsvr_AzureCalc_AzureCalcRateCard[[#This Row],[Region]]</f>
        <v>Basic.A0 VM (Windows)C12</v>
      </c>
      <c r="B8492" s="784">
        <v>12</v>
      </c>
      <c r="C8492" s="784" t="s">
        <v>701</v>
      </c>
      <c r="D8492" s="784" t="s">
        <v>184</v>
      </c>
      <c r="E8492" s="784">
        <v>1.206E-2</v>
      </c>
      <c r="F8492" s="784" t="s">
        <v>727</v>
      </c>
      <c r="G8492" s="784" t="s">
        <v>2345</v>
      </c>
      <c r="H8492" s="784" t="s">
        <v>2346</v>
      </c>
      <c r="I8492" s="784" t="s">
        <v>6217</v>
      </c>
    </row>
    <row r="8493" spans="1:9" hidden="1">
      <c r="A8493" s="784" t="str">
        <f>Table_wabobpsvr_AzureCalc_AzureCalcRateCard[[#This Row],[ServiceName]]&amp;Table_wabobpsvr_AzureCalc_AzureCalcRateCard[[#This Row],[Price_Level]]&amp;Table_wabobpsvr_AzureCalc_AzureCalcRateCard[[#This Row],[Region]]</f>
        <v>Basic.A0 VM (Windows)D12</v>
      </c>
      <c r="B8493" s="784">
        <v>12</v>
      </c>
      <c r="C8493" s="784" t="s">
        <v>701</v>
      </c>
      <c r="D8493" s="784" t="s">
        <v>183</v>
      </c>
      <c r="E8493" s="784">
        <v>1.1520000000000001E-2</v>
      </c>
      <c r="F8493" s="784" t="s">
        <v>727</v>
      </c>
      <c r="G8493" s="784" t="s">
        <v>2345</v>
      </c>
      <c r="H8493" s="784" t="s">
        <v>2346</v>
      </c>
      <c r="I8493" s="784" t="s">
        <v>6217</v>
      </c>
    </row>
    <row r="8494" spans="1:9" hidden="1">
      <c r="A8494" s="784" t="str">
        <f>Table_wabobpsvr_AzureCalc_AzureCalcRateCard[[#This Row],[ServiceName]]&amp;Table_wabobpsvr_AzureCalc_AzureCalcRateCard[[#This Row],[Price_Level]]&amp;Table_wabobpsvr_AzureCalc_AzureCalcRateCard[[#This Row],[Region]]</f>
        <v>Basic.A0 VM (Windows)MOSP13</v>
      </c>
      <c r="B8494" s="784">
        <v>13</v>
      </c>
      <c r="C8494" s="784" t="s">
        <v>701</v>
      </c>
      <c r="D8494" s="784" t="s">
        <v>627</v>
      </c>
      <c r="E8494" s="784">
        <v>2.1999999999999999E-2</v>
      </c>
      <c r="F8494" s="784" t="s">
        <v>727</v>
      </c>
      <c r="G8494" s="784" t="s">
        <v>4431</v>
      </c>
      <c r="H8494" s="784" t="s">
        <v>4431</v>
      </c>
      <c r="I8494" s="784" t="s">
        <v>5976</v>
      </c>
    </row>
    <row r="8495" spans="1:9" hidden="1">
      <c r="A8495" s="784" t="str">
        <f>Table_wabobpsvr_AzureCalc_AzureCalcRateCard[[#This Row],[ServiceName]]&amp;Table_wabobpsvr_AzureCalc_AzureCalcRateCard[[#This Row],[Price_Level]]&amp;Table_wabobpsvr_AzureCalc_AzureCalcRateCard[[#This Row],[Region]]</f>
        <v>Basic.A1 VM (Windows)D12</v>
      </c>
      <c r="B8495" s="784">
        <v>12</v>
      </c>
      <c r="C8495" s="784" t="s">
        <v>701</v>
      </c>
      <c r="D8495" s="784" t="s">
        <v>183</v>
      </c>
      <c r="E8495" s="784">
        <v>5.6320000000000002E-2</v>
      </c>
      <c r="F8495" s="784" t="s">
        <v>729</v>
      </c>
      <c r="G8495" s="784" t="s">
        <v>2347</v>
      </c>
      <c r="H8495" s="784" t="s">
        <v>2348</v>
      </c>
      <c r="I8495" s="784" t="s">
        <v>5990</v>
      </c>
    </row>
    <row r="8496" spans="1:9" hidden="1">
      <c r="A8496" t="str">
        <f>Table_wabobpsvr_AzureCalc_AzureCalcRateCard[[#This Row],[ServiceName]]&amp;Table_wabobpsvr_AzureCalc_AzureCalcRateCard[[#This Row],[Price_Level]]&amp;Table_wabobpsvr_AzureCalc_AzureCalcRateCard[[#This Row],[Region]]</f>
        <v>Basic.A1 VM (Windows)MOSP13</v>
      </c>
      <c r="B8496">
        <v>13</v>
      </c>
      <c r="C8496" t="s">
        <v>701</v>
      </c>
      <c r="D8496" t="s">
        <v>627</v>
      </c>
      <c r="E8496">
        <v>8.8999999999999996E-2</v>
      </c>
      <c r="F8496" t="s">
        <v>729</v>
      </c>
      <c r="G8496" s="784" t="s">
        <v>4431</v>
      </c>
      <c r="H8496" s="784" t="s">
        <v>4431</v>
      </c>
      <c r="I8496" s="784" t="s">
        <v>6218</v>
      </c>
    </row>
    <row r="8497" spans="1:9" hidden="1">
      <c r="A8497" t="str">
        <f>Table_wabobpsvr_AzureCalc_AzureCalcRateCard[[#This Row],[ServiceName]]&amp;Table_wabobpsvr_AzureCalc_AzureCalcRateCard[[#This Row],[Price_Level]]&amp;Table_wabobpsvr_AzureCalc_AzureCalcRateCard[[#This Row],[Region]]</f>
        <v>Basic.A1 VM (Windows)A13</v>
      </c>
      <c r="B8497">
        <v>13</v>
      </c>
      <c r="C8497" t="s">
        <v>701</v>
      </c>
      <c r="D8497" t="s">
        <v>181</v>
      </c>
      <c r="E8497">
        <v>6.497E-2</v>
      </c>
      <c r="F8497" t="s">
        <v>729</v>
      </c>
      <c r="G8497" s="784" t="s">
        <v>2349</v>
      </c>
      <c r="H8497" s="784" t="s">
        <v>2350</v>
      </c>
      <c r="I8497" s="784" t="s">
        <v>6218</v>
      </c>
    </row>
    <row r="8498" spans="1:9" hidden="1">
      <c r="A8498" t="str">
        <f>Table_wabobpsvr_AzureCalc_AzureCalcRateCard[[#This Row],[ServiceName]]&amp;Table_wabobpsvr_AzureCalc_AzureCalcRateCard[[#This Row],[Price_Level]]&amp;Table_wabobpsvr_AzureCalc_AzureCalcRateCard[[#This Row],[Region]]</f>
        <v>Basic.A1 VM (Windows)B13</v>
      </c>
      <c r="B8498">
        <v>13</v>
      </c>
      <c r="C8498" t="s">
        <v>701</v>
      </c>
      <c r="D8498" t="s">
        <v>182</v>
      </c>
      <c r="E8498">
        <v>6.2300000000000001E-2</v>
      </c>
      <c r="F8498" t="s">
        <v>729</v>
      </c>
      <c r="G8498" s="784" t="s">
        <v>2349</v>
      </c>
      <c r="H8498" s="784" t="s">
        <v>2350</v>
      </c>
      <c r="I8498" s="784" t="s">
        <v>6218</v>
      </c>
    </row>
    <row r="8499" spans="1:9" hidden="1">
      <c r="A8499" t="str">
        <f>Table_wabobpsvr_AzureCalc_AzureCalcRateCard[[#This Row],[ServiceName]]&amp;Table_wabobpsvr_AzureCalc_AzureCalcRateCard[[#This Row],[Price_Level]]&amp;Table_wabobpsvr_AzureCalc_AzureCalcRateCard[[#This Row],[Region]]</f>
        <v>Basic.A1 VM (Windows)C13</v>
      </c>
      <c r="B8499">
        <v>13</v>
      </c>
      <c r="C8499" t="s">
        <v>701</v>
      </c>
      <c r="D8499" t="s">
        <v>184</v>
      </c>
      <c r="E8499">
        <v>5.9630000000000002E-2</v>
      </c>
      <c r="F8499" t="s">
        <v>729</v>
      </c>
      <c r="G8499" s="784" t="s">
        <v>2349</v>
      </c>
      <c r="H8499" s="784" t="s">
        <v>2350</v>
      </c>
      <c r="I8499" s="784" t="s">
        <v>6218</v>
      </c>
    </row>
    <row r="8500" spans="1:9" hidden="1">
      <c r="A8500" t="str">
        <f>Table_wabobpsvr_AzureCalc_AzureCalcRateCard[[#This Row],[ServiceName]]&amp;Table_wabobpsvr_AzureCalc_AzureCalcRateCard[[#This Row],[Price_Level]]&amp;Table_wabobpsvr_AzureCalc_AzureCalcRateCard[[#This Row],[Region]]</f>
        <v>Basic.A1 VM (Windows)D13</v>
      </c>
      <c r="B8500">
        <v>13</v>
      </c>
      <c r="C8500" t="s">
        <v>701</v>
      </c>
      <c r="D8500" t="s">
        <v>183</v>
      </c>
      <c r="E8500">
        <v>5.6959999999999997E-2</v>
      </c>
      <c r="F8500" t="s">
        <v>729</v>
      </c>
      <c r="G8500" s="784" t="s">
        <v>2349</v>
      </c>
      <c r="H8500" s="784" t="s">
        <v>2350</v>
      </c>
      <c r="I8500" s="784" t="s">
        <v>6218</v>
      </c>
    </row>
    <row r="8501" spans="1:9" hidden="1">
      <c r="A8501" t="str">
        <f>Table_wabobpsvr_AzureCalc_AzureCalcRateCard[[#This Row],[ServiceName]]&amp;Table_wabobpsvr_AzureCalc_AzureCalcRateCard[[#This Row],[Price_Level]]&amp;Table_wabobpsvr_AzureCalc_AzureCalcRateCard[[#This Row],[Region]]</f>
        <v>Basic.A5 VM (Non-Windows)MOSP6</v>
      </c>
      <c r="B8501">
        <v>6</v>
      </c>
      <c r="C8501" t="s">
        <v>701</v>
      </c>
      <c r="D8501" t="s">
        <v>627</v>
      </c>
      <c r="E8501">
        <v>0.21</v>
      </c>
      <c r="F8501" t="s">
        <v>728</v>
      </c>
      <c r="G8501" s="784" t="s">
        <v>4431</v>
      </c>
      <c r="H8501" s="784" t="s">
        <v>4431</v>
      </c>
      <c r="I8501" s="784" t="s">
        <v>6214</v>
      </c>
    </row>
    <row r="8502" spans="1:9" hidden="1">
      <c r="A8502" t="str">
        <f>Table_wabobpsvr_AzureCalc_AzureCalcRateCard[[#This Row],[ServiceName]]&amp;Table_wabobpsvr_AzureCalc_AzureCalcRateCard[[#This Row],[Price_Level]]&amp;Table_wabobpsvr_AzureCalc_AzureCalcRateCard[[#This Row],[Region]]</f>
        <v>Basic.A5 VM (Non-Windows)A6</v>
      </c>
      <c r="B8502">
        <v>6</v>
      </c>
      <c r="C8502" t="s">
        <v>701</v>
      </c>
      <c r="D8502" t="s">
        <v>181</v>
      </c>
      <c r="E8502">
        <v>0.15329999999999999</v>
      </c>
      <c r="F8502" t="s">
        <v>728</v>
      </c>
      <c r="G8502" s="784" t="s">
        <v>2337</v>
      </c>
      <c r="H8502" s="784" t="s">
        <v>2338</v>
      </c>
      <c r="I8502" s="784" t="s">
        <v>6214</v>
      </c>
    </row>
    <row r="8503" spans="1:9" hidden="1">
      <c r="A8503" t="str">
        <f>Table_wabobpsvr_AzureCalc_AzureCalcRateCard[[#This Row],[ServiceName]]&amp;Table_wabobpsvr_AzureCalc_AzureCalcRateCard[[#This Row],[Price_Level]]&amp;Table_wabobpsvr_AzureCalc_AzureCalcRateCard[[#This Row],[Region]]</f>
        <v>Basic.A5 VM (Non-Windows)B6</v>
      </c>
      <c r="B8503">
        <v>6</v>
      </c>
      <c r="C8503" t="s">
        <v>701</v>
      </c>
      <c r="D8503" t="s">
        <v>182</v>
      </c>
      <c r="E8503">
        <v>0.14699999999999999</v>
      </c>
      <c r="F8503" t="s">
        <v>728</v>
      </c>
      <c r="G8503" s="784" t="s">
        <v>2337</v>
      </c>
      <c r="H8503" s="784" t="s">
        <v>2338</v>
      </c>
      <c r="I8503" s="784" t="s">
        <v>6214</v>
      </c>
    </row>
    <row r="8504" spans="1:9" hidden="1">
      <c r="A8504" t="str">
        <f>Table_wabobpsvr_AzureCalc_AzureCalcRateCard[[#This Row],[ServiceName]]&amp;Table_wabobpsvr_AzureCalc_AzureCalcRateCard[[#This Row],[Price_Level]]&amp;Table_wabobpsvr_AzureCalc_AzureCalcRateCard[[#This Row],[Region]]</f>
        <v>Basic.A0 VM (Windows)A13</v>
      </c>
      <c r="B8504">
        <v>13</v>
      </c>
      <c r="C8504" t="s">
        <v>701</v>
      </c>
      <c r="D8504" t="s">
        <v>181</v>
      </c>
      <c r="E8504">
        <v>1.6060000000000001E-2</v>
      </c>
      <c r="F8504" t="s">
        <v>727</v>
      </c>
      <c r="G8504" s="784" t="s">
        <v>2351</v>
      </c>
      <c r="H8504" s="784" t="s">
        <v>2352</v>
      </c>
      <c r="I8504" s="784" t="s">
        <v>5976</v>
      </c>
    </row>
    <row r="8505" spans="1:9" hidden="1">
      <c r="A8505" t="str">
        <f>Table_wabobpsvr_AzureCalc_AzureCalcRateCard[[#This Row],[ServiceName]]&amp;Table_wabobpsvr_AzureCalc_AzureCalcRateCard[[#This Row],[Price_Level]]&amp;Table_wabobpsvr_AzureCalc_AzureCalcRateCard[[#This Row],[Region]]</f>
        <v>Basic.A7 VM (Windows)MOSP6</v>
      </c>
      <c r="B8505">
        <v>6</v>
      </c>
      <c r="C8505" t="s">
        <v>701</v>
      </c>
      <c r="D8505" t="s">
        <v>627</v>
      </c>
      <c r="E8505">
        <v>1.1200000000000001</v>
      </c>
      <c r="F8505" t="s">
        <v>730</v>
      </c>
      <c r="G8505" s="784" t="s">
        <v>4431</v>
      </c>
      <c r="H8505" s="784" t="s">
        <v>4431</v>
      </c>
      <c r="I8505" s="784" t="s">
        <v>6219</v>
      </c>
    </row>
    <row r="8506" spans="1:9" hidden="1">
      <c r="A8506" t="str">
        <f>Table_wabobpsvr_AzureCalc_AzureCalcRateCard[[#This Row],[ServiceName]]&amp;Table_wabobpsvr_AzureCalc_AzureCalcRateCard[[#This Row],[Price_Level]]&amp;Table_wabobpsvr_AzureCalc_AzureCalcRateCard[[#This Row],[Region]]</f>
        <v>Basic.A7 VM (Windows)A6</v>
      </c>
      <c r="B8506">
        <v>6</v>
      </c>
      <c r="C8506" t="s">
        <v>701</v>
      </c>
      <c r="D8506" t="s">
        <v>181</v>
      </c>
      <c r="E8506">
        <v>0.81759999999999999</v>
      </c>
      <c r="F8506" t="s">
        <v>730</v>
      </c>
      <c r="G8506" s="784" t="s">
        <v>2353</v>
      </c>
      <c r="H8506" s="784" t="s">
        <v>2354</v>
      </c>
      <c r="I8506" s="784" t="s">
        <v>6219</v>
      </c>
    </row>
    <row r="8507" spans="1:9" hidden="1">
      <c r="A8507" t="str">
        <f>Table_wabobpsvr_AzureCalc_AzureCalcRateCard[[#This Row],[ServiceName]]&amp;Table_wabobpsvr_AzureCalc_AzureCalcRateCard[[#This Row],[Price_Level]]&amp;Table_wabobpsvr_AzureCalc_AzureCalcRateCard[[#This Row],[Region]]</f>
        <v>Basic.A7 VM (Windows)B6</v>
      </c>
      <c r="B8507">
        <v>6</v>
      </c>
      <c r="C8507" t="s">
        <v>701</v>
      </c>
      <c r="D8507" t="s">
        <v>182</v>
      </c>
      <c r="E8507">
        <v>0.78400000000000003</v>
      </c>
      <c r="F8507" t="s">
        <v>730</v>
      </c>
      <c r="G8507" s="784" t="s">
        <v>2353</v>
      </c>
      <c r="H8507" s="784" t="s">
        <v>2354</v>
      </c>
      <c r="I8507" s="784" t="s">
        <v>6219</v>
      </c>
    </row>
    <row r="8508" spans="1:9" hidden="1">
      <c r="A8508" t="str">
        <f>Table_wabobpsvr_AzureCalc_AzureCalcRateCard[[#This Row],[ServiceName]]&amp;Table_wabobpsvr_AzureCalc_AzureCalcRateCard[[#This Row],[Price_Level]]&amp;Table_wabobpsvr_AzureCalc_AzureCalcRateCard[[#This Row],[Region]]</f>
        <v>Basic.A7 VM (Windows)C6</v>
      </c>
      <c r="B8508">
        <v>6</v>
      </c>
      <c r="C8508" t="s">
        <v>701</v>
      </c>
      <c r="D8508" t="s">
        <v>184</v>
      </c>
      <c r="E8508">
        <v>0.75039999999999996</v>
      </c>
      <c r="F8508" t="s">
        <v>730</v>
      </c>
      <c r="G8508" s="784" t="s">
        <v>2353</v>
      </c>
      <c r="H8508" s="784" t="s">
        <v>2354</v>
      </c>
      <c r="I8508" s="784" t="s">
        <v>6219</v>
      </c>
    </row>
    <row r="8509" spans="1:9" hidden="1">
      <c r="A8509" t="str">
        <f>Table_wabobpsvr_AzureCalc_AzureCalcRateCard[[#This Row],[ServiceName]]&amp;Table_wabobpsvr_AzureCalc_AzureCalcRateCard[[#This Row],[Price_Level]]&amp;Table_wabobpsvr_AzureCalc_AzureCalcRateCard[[#This Row],[Region]]</f>
        <v>Basic.A7 VM (Windows)D6</v>
      </c>
      <c r="B8509">
        <v>6</v>
      </c>
      <c r="C8509" t="s">
        <v>701</v>
      </c>
      <c r="D8509" t="s">
        <v>183</v>
      </c>
      <c r="E8509">
        <v>0.71679999999999999</v>
      </c>
      <c r="F8509" t="s">
        <v>730</v>
      </c>
      <c r="G8509" s="784" t="s">
        <v>2353</v>
      </c>
      <c r="H8509" s="784" t="s">
        <v>2354</v>
      </c>
      <c r="I8509" s="784" t="s">
        <v>6219</v>
      </c>
    </row>
    <row r="8510" spans="1:9" hidden="1">
      <c r="A8510" t="str">
        <f>Table_wabobpsvr_AzureCalc_AzureCalcRateCard[[#This Row],[ServiceName]]&amp;Table_wabobpsvr_AzureCalc_AzureCalcRateCard[[#This Row],[Price_Level]]&amp;Table_wabobpsvr_AzureCalc_AzureCalcRateCard[[#This Row],[Region]]</f>
        <v>Basic.A7 VM (Windows)MOSP4</v>
      </c>
      <c r="B8510">
        <v>4</v>
      </c>
      <c r="C8510" t="s">
        <v>701</v>
      </c>
      <c r="D8510" t="s">
        <v>627</v>
      </c>
      <c r="E8510">
        <v>1.1200000000000001</v>
      </c>
      <c r="F8510" t="s">
        <v>730</v>
      </c>
      <c r="G8510" s="784" t="s">
        <v>4431</v>
      </c>
      <c r="H8510" s="784" t="s">
        <v>4431</v>
      </c>
      <c r="I8510" s="784" t="s">
        <v>5975</v>
      </c>
    </row>
    <row r="8511" spans="1:9" hidden="1">
      <c r="A8511" t="str">
        <f>Table_wabobpsvr_AzureCalc_AzureCalcRateCard[[#This Row],[ServiceName]]&amp;Table_wabobpsvr_AzureCalc_AzureCalcRateCard[[#This Row],[Price_Level]]&amp;Table_wabobpsvr_AzureCalc_AzureCalcRateCard[[#This Row],[Region]]</f>
        <v>Basic.A7 VM (Windows)A4</v>
      </c>
      <c r="B8511">
        <v>4</v>
      </c>
      <c r="C8511" t="s">
        <v>701</v>
      </c>
      <c r="D8511" t="s">
        <v>181</v>
      </c>
      <c r="E8511">
        <v>0.81759999999999999</v>
      </c>
      <c r="F8511" t="s">
        <v>730</v>
      </c>
      <c r="G8511" s="784" t="s">
        <v>2355</v>
      </c>
      <c r="H8511" s="784" t="s">
        <v>2356</v>
      </c>
      <c r="I8511" s="784" t="s">
        <v>5975</v>
      </c>
    </row>
    <row r="8512" spans="1:9" hidden="1">
      <c r="A8512" t="str">
        <f>Table_wabobpsvr_AzureCalc_AzureCalcRateCard[[#This Row],[ServiceName]]&amp;Table_wabobpsvr_AzureCalc_AzureCalcRateCard[[#This Row],[Price_Level]]&amp;Table_wabobpsvr_AzureCalc_AzureCalcRateCard[[#This Row],[Region]]</f>
        <v>Basic.A7 VM (Windows)B4</v>
      </c>
      <c r="B8512">
        <v>4</v>
      </c>
      <c r="C8512" t="s">
        <v>701</v>
      </c>
      <c r="D8512" t="s">
        <v>182</v>
      </c>
      <c r="E8512">
        <v>0.78400000000000003</v>
      </c>
      <c r="F8512" t="s">
        <v>730</v>
      </c>
      <c r="G8512" s="784" t="s">
        <v>2355</v>
      </c>
      <c r="H8512" s="784" t="s">
        <v>2356</v>
      </c>
      <c r="I8512" s="784" t="s">
        <v>5975</v>
      </c>
    </row>
    <row r="8513" spans="1:9" hidden="1">
      <c r="A8513" t="str">
        <f>Table_wabobpsvr_AzureCalc_AzureCalcRateCard[[#This Row],[ServiceName]]&amp;Table_wabobpsvr_AzureCalc_AzureCalcRateCard[[#This Row],[Price_Level]]&amp;Table_wabobpsvr_AzureCalc_AzureCalcRateCard[[#This Row],[Region]]</f>
        <v>A6 VM (Non-Windows)C2</v>
      </c>
      <c r="B8513">
        <v>2</v>
      </c>
      <c r="C8513" t="s">
        <v>701</v>
      </c>
      <c r="D8513" t="s">
        <v>184</v>
      </c>
      <c r="E8513">
        <v>0.29480000000000001</v>
      </c>
      <c r="F8513" t="s">
        <v>713</v>
      </c>
      <c r="G8513" s="784" t="s">
        <v>2319</v>
      </c>
      <c r="H8513" s="784" t="s">
        <v>2320</v>
      </c>
      <c r="I8513" s="784" t="s">
        <v>5479</v>
      </c>
    </row>
    <row r="8514" spans="1:9" hidden="1">
      <c r="A8514" t="str">
        <f>Table_wabobpsvr_AzureCalc_AzureCalcRateCard[[#This Row],[ServiceName]]&amp;Table_wabobpsvr_AzureCalc_AzureCalcRateCard[[#This Row],[Price_Level]]&amp;Table_wabobpsvr_AzureCalc_AzureCalcRateCard[[#This Row],[Region]]</f>
        <v>A6 VM (Non-Windows)D2</v>
      </c>
      <c r="B8514">
        <v>2</v>
      </c>
      <c r="C8514" t="s">
        <v>701</v>
      </c>
      <c r="D8514" t="s">
        <v>183</v>
      </c>
      <c r="E8514">
        <v>0.28160000000000002</v>
      </c>
      <c r="F8514" t="s">
        <v>713</v>
      </c>
      <c r="G8514" s="784" t="s">
        <v>2319</v>
      </c>
      <c r="H8514" s="784" t="s">
        <v>2320</v>
      </c>
      <c r="I8514" s="784" t="s">
        <v>5479</v>
      </c>
    </row>
    <row r="8515" spans="1:9" hidden="1">
      <c r="A8515" t="str">
        <f>Table_wabobpsvr_AzureCalc_AzureCalcRateCard[[#This Row],[ServiceName]]&amp;Table_wabobpsvr_AzureCalc_AzureCalcRateCard[[#This Row],[Price_Level]]&amp;Table_wabobpsvr_AzureCalc_AzureCalcRateCard[[#This Row],[Region]]</f>
        <v>A6 VM (Windows)MOSP2</v>
      </c>
      <c r="B8515">
        <v>2</v>
      </c>
      <c r="C8515" t="s">
        <v>701</v>
      </c>
      <c r="D8515" t="s">
        <v>627</v>
      </c>
      <c r="E8515">
        <v>0.6</v>
      </c>
      <c r="F8515" t="s">
        <v>714</v>
      </c>
      <c r="G8515" s="784" t="s">
        <v>4431</v>
      </c>
      <c r="H8515" s="784" t="s">
        <v>4431</v>
      </c>
      <c r="I8515" s="784" t="s">
        <v>6220</v>
      </c>
    </row>
    <row r="8516" spans="1:9" hidden="1">
      <c r="A8516" t="str">
        <f>Table_wabobpsvr_AzureCalc_AzureCalcRateCard[[#This Row],[ServiceName]]&amp;Table_wabobpsvr_AzureCalc_AzureCalcRateCard[[#This Row],[Price_Level]]&amp;Table_wabobpsvr_AzureCalc_AzureCalcRateCard[[#This Row],[Region]]</f>
        <v>A6 VM (Windows)A2</v>
      </c>
      <c r="B8516">
        <v>2</v>
      </c>
      <c r="C8516" t="s">
        <v>701</v>
      </c>
      <c r="D8516" t="s">
        <v>181</v>
      </c>
      <c r="E8516">
        <v>0.438</v>
      </c>
      <c r="F8516" t="s">
        <v>714</v>
      </c>
      <c r="G8516" s="784" t="s">
        <v>2357</v>
      </c>
      <c r="H8516" s="784" t="s">
        <v>2358</v>
      </c>
      <c r="I8516" s="784" t="s">
        <v>6220</v>
      </c>
    </row>
    <row r="8517" spans="1:9" hidden="1">
      <c r="A8517" t="str">
        <f>Table_wabobpsvr_AzureCalc_AzureCalcRateCard[[#This Row],[ServiceName]]&amp;Table_wabobpsvr_AzureCalc_AzureCalcRateCard[[#This Row],[Price_Level]]&amp;Table_wabobpsvr_AzureCalc_AzureCalcRateCard[[#This Row],[Region]]</f>
        <v>A6 VM (Windows)B2</v>
      </c>
      <c r="B8517">
        <v>2</v>
      </c>
      <c r="C8517" t="s">
        <v>701</v>
      </c>
      <c r="D8517" t="s">
        <v>182</v>
      </c>
      <c r="E8517">
        <v>0.42</v>
      </c>
      <c r="F8517" t="s">
        <v>714</v>
      </c>
      <c r="G8517" s="784" t="s">
        <v>2357</v>
      </c>
      <c r="H8517" s="784" t="s">
        <v>2358</v>
      </c>
      <c r="I8517" s="784" t="s">
        <v>6220</v>
      </c>
    </row>
    <row r="8518" spans="1:9" hidden="1">
      <c r="A8518" t="str">
        <f>Table_wabobpsvr_AzureCalc_AzureCalcRateCard[[#This Row],[ServiceName]]&amp;Table_wabobpsvr_AzureCalc_AzureCalcRateCard[[#This Row],[Price_Level]]&amp;Table_wabobpsvr_AzureCalc_AzureCalcRateCard[[#This Row],[Region]]</f>
        <v>A6 VM (Windows)C2</v>
      </c>
      <c r="B8518">
        <v>2</v>
      </c>
      <c r="C8518" t="s">
        <v>701</v>
      </c>
      <c r="D8518" t="s">
        <v>184</v>
      </c>
      <c r="E8518">
        <v>0.40200000000000002</v>
      </c>
      <c r="F8518" t="s">
        <v>714</v>
      </c>
      <c r="G8518" s="784" t="s">
        <v>2357</v>
      </c>
      <c r="H8518" s="784" t="s">
        <v>2358</v>
      </c>
      <c r="I8518" s="784" t="s">
        <v>6220</v>
      </c>
    </row>
    <row r="8519" spans="1:9" hidden="1">
      <c r="A8519" t="str">
        <f>Table_wabobpsvr_AzureCalc_AzureCalcRateCard[[#This Row],[ServiceName]]&amp;Table_wabobpsvr_AzureCalc_AzureCalcRateCard[[#This Row],[Price_Level]]&amp;Table_wabobpsvr_AzureCalc_AzureCalcRateCard[[#This Row],[Region]]</f>
        <v>A6 VM (Windows)D2</v>
      </c>
      <c r="B8519">
        <v>2</v>
      </c>
      <c r="C8519" t="s">
        <v>701</v>
      </c>
      <c r="D8519" t="s">
        <v>183</v>
      </c>
      <c r="E8519">
        <v>0.38400000000000001</v>
      </c>
      <c r="F8519" t="s">
        <v>714</v>
      </c>
      <c r="G8519" s="784" t="s">
        <v>2357</v>
      </c>
      <c r="H8519" s="784" t="s">
        <v>2358</v>
      </c>
      <c r="I8519" s="784" t="s">
        <v>6220</v>
      </c>
    </row>
    <row r="8520" spans="1:9" hidden="1">
      <c r="A8520" t="str">
        <f>Table_wabobpsvr_AzureCalc_AzureCalcRateCard[[#This Row],[ServiceName]]&amp;Table_wabobpsvr_AzureCalc_AzureCalcRateCard[[#This Row],[Price_Level]]&amp;Table_wabobpsvr_AzureCalc_AzureCalcRateCard[[#This Row],[Region]]</f>
        <v>A7 VM (Non-Windows)MOSP2</v>
      </c>
      <c r="B8520">
        <v>2</v>
      </c>
      <c r="C8520" t="s">
        <v>701</v>
      </c>
      <c r="D8520" t="s">
        <v>627</v>
      </c>
      <c r="E8520">
        <v>0.88</v>
      </c>
      <c r="F8520" t="s">
        <v>712</v>
      </c>
      <c r="G8520" s="784" t="s">
        <v>4431</v>
      </c>
      <c r="H8520" s="784" t="s">
        <v>4431</v>
      </c>
      <c r="I8520" s="784" t="s">
        <v>6221</v>
      </c>
    </row>
    <row r="8521" spans="1:9" hidden="1">
      <c r="A8521" t="str">
        <f>Table_wabobpsvr_AzureCalc_AzureCalcRateCard[[#This Row],[ServiceName]]&amp;Table_wabobpsvr_AzureCalc_AzureCalcRateCard[[#This Row],[Price_Level]]&amp;Table_wabobpsvr_AzureCalc_AzureCalcRateCard[[#This Row],[Region]]</f>
        <v>A7 VM (Non-Windows)A2</v>
      </c>
      <c r="B8521">
        <v>2</v>
      </c>
      <c r="C8521" t="s">
        <v>701</v>
      </c>
      <c r="D8521" t="s">
        <v>181</v>
      </c>
      <c r="E8521">
        <v>0.64239999999999997</v>
      </c>
      <c r="F8521" t="s">
        <v>712</v>
      </c>
      <c r="G8521" s="784" t="s">
        <v>2359</v>
      </c>
      <c r="H8521" s="784" t="s">
        <v>2360</v>
      </c>
      <c r="I8521" s="784" t="s">
        <v>6221</v>
      </c>
    </row>
    <row r="8522" spans="1:9" hidden="1">
      <c r="A8522" t="str">
        <f>Table_wabobpsvr_AzureCalc_AzureCalcRateCard[[#This Row],[ServiceName]]&amp;Table_wabobpsvr_AzureCalc_AzureCalcRateCard[[#This Row],[Price_Level]]&amp;Table_wabobpsvr_AzureCalc_AzureCalcRateCard[[#This Row],[Region]]</f>
        <v>A7 VM (Non-Windows)B2</v>
      </c>
      <c r="B8522">
        <v>2</v>
      </c>
      <c r="C8522" t="s">
        <v>701</v>
      </c>
      <c r="D8522" t="s">
        <v>182</v>
      </c>
      <c r="E8522">
        <v>0.61599999999999999</v>
      </c>
      <c r="F8522" t="s">
        <v>712</v>
      </c>
      <c r="G8522" s="784" t="s">
        <v>2359</v>
      </c>
      <c r="H8522" s="784" t="s">
        <v>2360</v>
      </c>
      <c r="I8522" s="784" t="s">
        <v>6221</v>
      </c>
    </row>
    <row r="8523" spans="1:9" hidden="1">
      <c r="A8523" t="str">
        <f>Table_wabobpsvr_AzureCalc_AzureCalcRateCard[[#This Row],[ServiceName]]&amp;Table_wabobpsvr_AzureCalc_AzureCalcRateCard[[#This Row],[Price_Level]]&amp;Table_wabobpsvr_AzureCalc_AzureCalcRateCard[[#This Row],[Region]]</f>
        <v>A7 VM (Non-Windows)C2</v>
      </c>
      <c r="B8523">
        <v>2</v>
      </c>
      <c r="C8523" t="s">
        <v>701</v>
      </c>
      <c r="D8523" t="s">
        <v>184</v>
      </c>
      <c r="E8523">
        <v>0.58960000000000001</v>
      </c>
      <c r="F8523" t="s">
        <v>712</v>
      </c>
      <c r="G8523" s="784" t="s">
        <v>2359</v>
      </c>
      <c r="H8523" s="784" t="s">
        <v>2360</v>
      </c>
      <c r="I8523" s="784" t="s">
        <v>6221</v>
      </c>
    </row>
    <row r="8524" spans="1:9" hidden="1">
      <c r="A8524" t="str">
        <f>Table_wabobpsvr_AzureCalc_AzureCalcRateCard[[#This Row],[ServiceName]]&amp;Table_wabobpsvr_AzureCalc_AzureCalcRateCard[[#This Row],[Price_Level]]&amp;Table_wabobpsvr_AzureCalc_AzureCalcRateCard[[#This Row],[Region]]</f>
        <v>A7 VM (Non-Windows)D2</v>
      </c>
      <c r="B8524">
        <v>2</v>
      </c>
      <c r="C8524" t="s">
        <v>701</v>
      </c>
      <c r="D8524" t="s">
        <v>183</v>
      </c>
      <c r="E8524">
        <v>0.56320000000000003</v>
      </c>
      <c r="F8524" t="s">
        <v>712</v>
      </c>
      <c r="G8524" s="784" t="s">
        <v>2359</v>
      </c>
      <c r="H8524" s="784" t="s">
        <v>2360</v>
      </c>
      <c r="I8524" s="784" t="s">
        <v>6221</v>
      </c>
    </row>
    <row r="8525" spans="1:9" hidden="1">
      <c r="A8525" t="str">
        <f>Table_wabobpsvr_AzureCalc_AzureCalcRateCard[[#This Row],[ServiceName]]&amp;Table_wabobpsvr_AzureCalc_AzureCalcRateCard[[#This Row],[Price_Level]]&amp;Table_wabobpsvr_AzureCalc_AzureCalcRateCard[[#This Row],[Region]]</f>
        <v>A7 VM (Windows)MOSP2</v>
      </c>
      <c r="B8525">
        <v>2</v>
      </c>
      <c r="C8525" t="s">
        <v>701</v>
      </c>
      <c r="D8525" t="s">
        <v>627</v>
      </c>
      <c r="E8525">
        <v>1.2</v>
      </c>
      <c r="F8525" t="s">
        <v>715</v>
      </c>
      <c r="G8525" s="784" t="s">
        <v>4431</v>
      </c>
      <c r="H8525" s="784" t="s">
        <v>4431</v>
      </c>
      <c r="I8525" s="784" t="s">
        <v>6222</v>
      </c>
    </row>
    <row r="8526" spans="1:9" hidden="1">
      <c r="A8526" t="str">
        <f>Table_wabobpsvr_AzureCalc_AzureCalcRateCard[[#This Row],[ServiceName]]&amp;Table_wabobpsvr_AzureCalc_AzureCalcRateCard[[#This Row],[Price_Level]]&amp;Table_wabobpsvr_AzureCalc_AzureCalcRateCard[[#This Row],[Region]]</f>
        <v>A7 VM (Windows)A2</v>
      </c>
      <c r="B8526">
        <v>2</v>
      </c>
      <c r="C8526" t="s">
        <v>701</v>
      </c>
      <c r="D8526" t="s">
        <v>181</v>
      </c>
      <c r="E8526">
        <v>0.876</v>
      </c>
      <c r="F8526" t="s">
        <v>715</v>
      </c>
      <c r="G8526" s="784" t="s">
        <v>2361</v>
      </c>
      <c r="H8526" s="784" t="s">
        <v>2362</v>
      </c>
      <c r="I8526" s="784" t="s">
        <v>6222</v>
      </c>
    </row>
    <row r="8527" spans="1:9" hidden="1">
      <c r="A8527" t="str">
        <f>Table_wabobpsvr_AzureCalc_AzureCalcRateCard[[#This Row],[ServiceName]]&amp;Table_wabobpsvr_AzureCalc_AzureCalcRateCard[[#This Row],[Price_Level]]&amp;Table_wabobpsvr_AzureCalc_AzureCalcRateCard[[#This Row],[Region]]</f>
        <v>A7 VM (Windows)B2</v>
      </c>
      <c r="B8527">
        <v>2</v>
      </c>
      <c r="C8527" t="s">
        <v>701</v>
      </c>
      <c r="D8527" t="s">
        <v>182</v>
      </c>
      <c r="E8527">
        <v>0.84</v>
      </c>
      <c r="F8527" t="s">
        <v>715</v>
      </c>
      <c r="G8527" s="784" t="s">
        <v>2361</v>
      </c>
      <c r="H8527" s="784" t="s">
        <v>2362</v>
      </c>
      <c r="I8527" s="784" t="s">
        <v>6222</v>
      </c>
    </row>
    <row r="8528" spans="1:9" hidden="1">
      <c r="A8528" t="str">
        <f>Table_wabobpsvr_AzureCalc_AzureCalcRateCard[[#This Row],[ServiceName]]&amp;Table_wabobpsvr_AzureCalc_AzureCalcRateCard[[#This Row],[Price_Level]]&amp;Table_wabobpsvr_AzureCalc_AzureCalcRateCard[[#This Row],[Region]]</f>
        <v>A7 VM (Windows)C2</v>
      </c>
      <c r="B8528">
        <v>2</v>
      </c>
      <c r="C8528" t="s">
        <v>701</v>
      </c>
      <c r="D8528" t="s">
        <v>184</v>
      </c>
      <c r="E8528">
        <v>0.80400000000000005</v>
      </c>
      <c r="F8528" t="s">
        <v>715</v>
      </c>
      <c r="G8528" s="784" t="s">
        <v>2361</v>
      </c>
      <c r="H8528" s="784" t="s">
        <v>2362</v>
      </c>
      <c r="I8528" s="784" t="s">
        <v>6222</v>
      </c>
    </row>
    <row r="8529" spans="1:9" hidden="1">
      <c r="A8529" t="str">
        <f>Table_wabobpsvr_AzureCalc_AzureCalcRateCard[[#This Row],[ServiceName]]&amp;Table_wabobpsvr_AzureCalc_AzureCalcRateCard[[#This Row],[Price_Level]]&amp;Table_wabobpsvr_AzureCalc_AzureCalcRateCard[[#This Row],[Region]]</f>
        <v>A7 VM (Windows)D2</v>
      </c>
      <c r="B8529">
        <v>2</v>
      </c>
      <c r="C8529" t="s">
        <v>701</v>
      </c>
      <c r="D8529" t="s">
        <v>183</v>
      </c>
      <c r="E8529">
        <v>0.76800000000000002</v>
      </c>
      <c r="F8529" t="s">
        <v>715</v>
      </c>
      <c r="G8529" s="784" t="s">
        <v>2361</v>
      </c>
      <c r="H8529" s="784" t="s">
        <v>2362</v>
      </c>
      <c r="I8529" s="784" t="s">
        <v>6222</v>
      </c>
    </row>
    <row r="8530" spans="1:9" hidden="1">
      <c r="A8530" t="str">
        <f>Table_wabobpsvr_AzureCalc_AzureCalcRateCard[[#This Row],[ServiceName]]&amp;Table_wabobpsvr_AzureCalc_AzureCalcRateCard[[#This Row],[Price_Level]]&amp;Table_wabobpsvr_AzureCalc_AzureCalcRateCard[[#This Row],[Region]]</f>
        <v>A8 VM (Non-Windows)MOSP2</v>
      </c>
      <c r="B8530">
        <v>2</v>
      </c>
      <c r="C8530" t="s">
        <v>701</v>
      </c>
      <c r="D8530" t="s">
        <v>627</v>
      </c>
      <c r="E8530">
        <v>999999</v>
      </c>
      <c r="F8530" t="s">
        <v>717</v>
      </c>
      <c r="G8530" s="784" t="s">
        <v>4431</v>
      </c>
      <c r="H8530" s="784" t="s">
        <v>4431</v>
      </c>
      <c r="I8530" s="784" t="s">
        <v>6223</v>
      </c>
    </row>
    <row r="8531" spans="1:9" hidden="1">
      <c r="A8531" t="str">
        <f>Table_wabobpsvr_AzureCalc_AzureCalcRateCard[[#This Row],[ServiceName]]&amp;Table_wabobpsvr_AzureCalc_AzureCalcRateCard[[#This Row],[Price_Level]]&amp;Table_wabobpsvr_AzureCalc_AzureCalcRateCard[[#This Row],[Region]]</f>
        <v>A8 VM (Non-Windows)A2</v>
      </c>
      <c r="B8531">
        <v>2</v>
      </c>
      <c r="C8531" t="s">
        <v>701</v>
      </c>
      <c r="D8531" t="s">
        <v>181</v>
      </c>
      <c r="E8531">
        <v>999999</v>
      </c>
      <c r="F8531" t="s">
        <v>717</v>
      </c>
      <c r="G8531" s="784" t="s">
        <v>2363</v>
      </c>
      <c r="H8531" s="784" t="s">
        <v>2364</v>
      </c>
      <c r="I8531" s="784" t="s">
        <v>6223</v>
      </c>
    </row>
    <row r="8532" spans="1:9" hidden="1">
      <c r="A8532" t="str">
        <f>Table_wabobpsvr_AzureCalc_AzureCalcRateCard[[#This Row],[ServiceName]]&amp;Table_wabobpsvr_AzureCalc_AzureCalcRateCard[[#This Row],[Price_Level]]&amp;Table_wabobpsvr_AzureCalc_AzureCalcRateCard[[#This Row],[Region]]</f>
        <v>A8 VM (Non-Windows)B2</v>
      </c>
      <c r="B8532">
        <v>2</v>
      </c>
      <c r="C8532" t="s">
        <v>701</v>
      </c>
      <c r="D8532" t="s">
        <v>182</v>
      </c>
      <c r="E8532">
        <v>999999</v>
      </c>
      <c r="F8532" t="s">
        <v>717</v>
      </c>
      <c r="G8532" s="784" t="s">
        <v>2363</v>
      </c>
      <c r="H8532" s="784" t="s">
        <v>2364</v>
      </c>
      <c r="I8532" s="784" t="s">
        <v>6223</v>
      </c>
    </row>
    <row r="8533" spans="1:9" hidden="1">
      <c r="A8533" t="str">
        <f>Table_wabobpsvr_AzureCalc_AzureCalcRateCard[[#This Row],[ServiceName]]&amp;Table_wabobpsvr_AzureCalc_AzureCalcRateCard[[#This Row],[Price_Level]]&amp;Table_wabobpsvr_AzureCalc_AzureCalcRateCard[[#This Row],[Region]]</f>
        <v>A8 VM (Non-Windows)C2</v>
      </c>
      <c r="B8533">
        <v>2</v>
      </c>
      <c r="C8533" t="s">
        <v>701</v>
      </c>
      <c r="D8533" t="s">
        <v>184</v>
      </c>
      <c r="E8533">
        <v>999999</v>
      </c>
      <c r="F8533" t="s">
        <v>717</v>
      </c>
      <c r="G8533" s="784" t="s">
        <v>2363</v>
      </c>
      <c r="H8533" s="784" t="s">
        <v>2364</v>
      </c>
      <c r="I8533" s="784" t="s">
        <v>6223</v>
      </c>
    </row>
    <row r="8534" spans="1:9" hidden="1">
      <c r="A8534" t="str">
        <f>Table_wabobpsvr_AzureCalc_AzureCalcRateCard[[#This Row],[ServiceName]]&amp;Table_wabobpsvr_AzureCalc_AzureCalcRateCard[[#This Row],[Price_Level]]&amp;Table_wabobpsvr_AzureCalc_AzureCalcRateCard[[#This Row],[Region]]</f>
        <v>A8 VM (Non-Windows)D2</v>
      </c>
      <c r="B8534">
        <v>2</v>
      </c>
      <c r="C8534" t="s">
        <v>701</v>
      </c>
      <c r="D8534" t="s">
        <v>183</v>
      </c>
      <c r="E8534">
        <v>999999</v>
      </c>
      <c r="F8534" t="s">
        <v>717</v>
      </c>
      <c r="G8534" s="784" t="s">
        <v>2363</v>
      </c>
      <c r="H8534" s="784" t="s">
        <v>2364</v>
      </c>
      <c r="I8534" s="784" t="s">
        <v>6223</v>
      </c>
    </row>
    <row r="8535" spans="1:9" hidden="1">
      <c r="A8535" s="784" t="str">
        <f>Table_wabobpsvr_AzureCalc_AzureCalcRateCard[[#This Row],[ServiceName]]&amp;Table_wabobpsvr_AzureCalc_AzureCalcRateCard[[#This Row],[Price_Level]]&amp;Table_wabobpsvr_AzureCalc_AzureCalcRateCard[[#This Row],[Region]]</f>
        <v>A8 VM (Windows)MOSP2</v>
      </c>
      <c r="B8535" s="784">
        <v>2</v>
      </c>
      <c r="C8535" s="784" t="s">
        <v>701</v>
      </c>
      <c r="D8535" s="784" t="s">
        <v>627</v>
      </c>
      <c r="E8535" s="784">
        <v>999999</v>
      </c>
      <c r="F8535" s="784" t="s">
        <v>719</v>
      </c>
      <c r="G8535" s="784" t="s">
        <v>4431</v>
      </c>
      <c r="H8535" s="784" t="s">
        <v>4431</v>
      </c>
      <c r="I8535" s="784" t="s">
        <v>6224</v>
      </c>
    </row>
    <row r="8536" spans="1:9" hidden="1">
      <c r="A8536" t="str">
        <f>Table_wabobpsvr_AzureCalc_AzureCalcRateCard[[#This Row],[ServiceName]]&amp;Table_wabobpsvr_AzureCalc_AzureCalcRateCard[[#This Row],[Price_Level]]&amp;Table_wabobpsvr_AzureCalc_AzureCalcRateCard[[#This Row],[Region]]</f>
        <v>A8 VM (Windows)A2</v>
      </c>
      <c r="B8536">
        <v>2</v>
      </c>
      <c r="C8536" t="s">
        <v>701</v>
      </c>
      <c r="D8536" t="s">
        <v>181</v>
      </c>
      <c r="E8536">
        <v>999999</v>
      </c>
      <c r="F8536" t="s">
        <v>719</v>
      </c>
      <c r="G8536" s="784" t="s">
        <v>2365</v>
      </c>
      <c r="H8536" s="784" t="s">
        <v>2366</v>
      </c>
      <c r="I8536" s="784" t="s">
        <v>6224</v>
      </c>
    </row>
    <row r="8537" spans="1:9" hidden="1">
      <c r="A8537" t="str">
        <f>Table_wabobpsvr_AzureCalc_AzureCalcRateCard[[#This Row],[ServiceName]]&amp;Table_wabobpsvr_AzureCalc_AzureCalcRateCard[[#This Row],[Price_Level]]&amp;Table_wabobpsvr_AzureCalc_AzureCalcRateCard[[#This Row],[Region]]</f>
        <v>A8 VM (Windows)B2</v>
      </c>
      <c r="B8537">
        <v>2</v>
      </c>
      <c r="C8537" t="s">
        <v>701</v>
      </c>
      <c r="D8537" t="s">
        <v>182</v>
      </c>
      <c r="E8537">
        <v>999999</v>
      </c>
      <c r="F8537" t="s">
        <v>719</v>
      </c>
      <c r="G8537" s="784" t="s">
        <v>2365</v>
      </c>
      <c r="H8537" s="784" t="s">
        <v>2366</v>
      </c>
      <c r="I8537" s="784" t="s">
        <v>6224</v>
      </c>
    </row>
    <row r="8538" spans="1:9" hidden="1">
      <c r="A8538" t="str">
        <f>Table_wabobpsvr_AzureCalc_AzureCalcRateCard[[#This Row],[ServiceName]]&amp;Table_wabobpsvr_AzureCalc_AzureCalcRateCard[[#This Row],[Price_Level]]&amp;Table_wabobpsvr_AzureCalc_AzureCalcRateCard[[#This Row],[Region]]</f>
        <v>A8 VM (Windows)C2</v>
      </c>
      <c r="B8538">
        <v>2</v>
      </c>
      <c r="C8538" t="s">
        <v>701</v>
      </c>
      <c r="D8538" t="s">
        <v>184</v>
      </c>
      <c r="E8538">
        <v>999999</v>
      </c>
      <c r="F8538" t="s">
        <v>719</v>
      </c>
      <c r="G8538" s="784" t="s">
        <v>2365</v>
      </c>
      <c r="H8538" s="784" t="s">
        <v>2366</v>
      </c>
      <c r="I8538" s="784" t="s">
        <v>6224</v>
      </c>
    </row>
    <row r="8539" spans="1:9" hidden="1">
      <c r="A8539" t="str">
        <f>Table_wabobpsvr_AzureCalc_AzureCalcRateCard[[#This Row],[ServiceName]]&amp;Table_wabobpsvr_AzureCalc_AzureCalcRateCard[[#This Row],[Price_Level]]&amp;Table_wabobpsvr_AzureCalc_AzureCalcRateCard[[#This Row],[Region]]</f>
        <v>A8 VM (Windows)D2</v>
      </c>
      <c r="B8539">
        <v>2</v>
      </c>
      <c r="C8539" t="s">
        <v>701</v>
      </c>
      <c r="D8539" t="s">
        <v>183</v>
      </c>
      <c r="E8539">
        <v>999999</v>
      </c>
      <c r="F8539" t="s">
        <v>719</v>
      </c>
      <c r="G8539" s="784" t="s">
        <v>2365</v>
      </c>
      <c r="H8539" s="784" t="s">
        <v>2366</v>
      </c>
      <c r="I8539" s="784" t="s">
        <v>6224</v>
      </c>
    </row>
    <row r="8540" spans="1:9" hidden="1">
      <c r="A8540" t="str">
        <f>Table_wabobpsvr_AzureCalc_AzureCalcRateCard[[#This Row],[ServiceName]]&amp;Table_wabobpsvr_AzureCalc_AzureCalcRateCard[[#This Row],[Price_Level]]&amp;Table_wabobpsvr_AzureCalc_AzureCalcRateCard[[#This Row],[Region]]</f>
        <v>A9 VM (Non-Windows)MOSP2</v>
      </c>
      <c r="B8540">
        <v>2</v>
      </c>
      <c r="C8540" t="s">
        <v>701</v>
      </c>
      <c r="D8540" t="s">
        <v>627</v>
      </c>
      <c r="E8540">
        <v>999999</v>
      </c>
      <c r="F8540" t="s">
        <v>721</v>
      </c>
      <c r="G8540" s="784" t="s">
        <v>4431</v>
      </c>
      <c r="H8540" s="784" t="s">
        <v>4431</v>
      </c>
      <c r="I8540" s="784" t="s">
        <v>6225</v>
      </c>
    </row>
    <row r="8541" spans="1:9" hidden="1">
      <c r="A8541" t="str">
        <f>Table_wabobpsvr_AzureCalc_AzureCalcRateCard[[#This Row],[ServiceName]]&amp;Table_wabobpsvr_AzureCalc_AzureCalcRateCard[[#This Row],[Price_Level]]&amp;Table_wabobpsvr_AzureCalc_AzureCalcRateCard[[#This Row],[Region]]</f>
        <v>A9 VM (Non-Windows)A2</v>
      </c>
      <c r="B8541">
        <v>2</v>
      </c>
      <c r="C8541" t="s">
        <v>701</v>
      </c>
      <c r="D8541" t="s">
        <v>181</v>
      </c>
      <c r="E8541">
        <v>999999</v>
      </c>
      <c r="F8541" t="s">
        <v>721</v>
      </c>
      <c r="G8541" s="784" t="s">
        <v>2367</v>
      </c>
      <c r="H8541" s="784" t="s">
        <v>2368</v>
      </c>
      <c r="I8541" s="784" t="s">
        <v>6225</v>
      </c>
    </row>
    <row r="8542" spans="1:9" hidden="1">
      <c r="A8542" t="str">
        <f>Table_wabobpsvr_AzureCalc_AzureCalcRateCard[[#This Row],[ServiceName]]&amp;Table_wabobpsvr_AzureCalc_AzureCalcRateCard[[#This Row],[Price_Level]]&amp;Table_wabobpsvr_AzureCalc_AzureCalcRateCard[[#This Row],[Region]]</f>
        <v>A9 VM (Non-Windows)B2</v>
      </c>
      <c r="B8542">
        <v>2</v>
      </c>
      <c r="C8542" t="s">
        <v>701</v>
      </c>
      <c r="D8542" t="s">
        <v>182</v>
      </c>
      <c r="E8542">
        <v>999999</v>
      </c>
      <c r="F8542" t="s">
        <v>721</v>
      </c>
      <c r="G8542" s="784" t="s">
        <v>2367</v>
      </c>
      <c r="H8542" s="784" t="s">
        <v>2368</v>
      </c>
      <c r="I8542" s="784" t="s">
        <v>6225</v>
      </c>
    </row>
    <row r="8543" spans="1:9" hidden="1">
      <c r="A8543" t="str">
        <f>Table_wabobpsvr_AzureCalc_AzureCalcRateCard[[#This Row],[ServiceName]]&amp;Table_wabobpsvr_AzureCalc_AzureCalcRateCard[[#This Row],[Price_Level]]&amp;Table_wabobpsvr_AzureCalc_AzureCalcRateCard[[#This Row],[Region]]</f>
        <v>A9 VM (Non-Windows)C2</v>
      </c>
      <c r="B8543">
        <v>2</v>
      </c>
      <c r="C8543" t="s">
        <v>701</v>
      </c>
      <c r="D8543" t="s">
        <v>184</v>
      </c>
      <c r="E8543">
        <v>999999</v>
      </c>
      <c r="F8543" t="s">
        <v>721</v>
      </c>
      <c r="G8543" s="784" t="s">
        <v>2367</v>
      </c>
      <c r="H8543" s="784" t="s">
        <v>2368</v>
      </c>
      <c r="I8543" s="784" t="s">
        <v>6225</v>
      </c>
    </row>
    <row r="8544" spans="1:9" hidden="1">
      <c r="A8544" t="str">
        <f>Table_wabobpsvr_AzureCalc_AzureCalcRateCard[[#This Row],[ServiceName]]&amp;Table_wabobpsvr_AzureCalc_AzureCalcRateCard[[#This Row],[Price_Level]]&amp;Table_wabobpsvr_AzureCalc_AzureCalcRateCard[[#This Row],[Region]]</f>
        <v>A9 VM (Non-Windows)D2</v>
      </c>
      <c r="B8544">
        <v>2</v>
      </c>
      <c r="C8544" t="s">
        <v>701</v>
      </c>
      <c r="D8544" t="s">
        <v>183</v>
      </c>
      <c r="E8544">
        <v>999999</v>
      </c>
      <c r="F8544" t="s">
        <v>721</v>
      </c>
      <c r="G8544" s="784" t="s">
        <v>2367</v>
      </c>
      <c r="H8544" s="784" t="s">
        <v>2368</v>
      </c>
      <c r="I8544" s="784" t="s">
        <v>6225</v>
      </c>
    </row>
    <row r="8545" spans="1:9" hidden="1">
      <c r="A8545" t="str">
        <f>Table_wabobpsvr_AzureCalc_AzureCalcRateCard[[#This Row],[ServiceName]]&amp;Table_wabobpsvr_AzureCalc_AzureCalcRateCard[[#This Row],[Price_Level]]&amp;Table_wabobpsvr_AzureCalc_AzureCalcRateCard[[#This Row],[Region]]</f>
        <v>A9 VM (Windows)MOSP2</v>
      </c>
      <c r="B8545">
        <v>2</v>
      </c>
      <c r="C8545" t="s">
        <v>701</v>
      </c>
      <c r="D8545" t="s">
        <v>627</v>
      </c>
      <c r="E8545">
        <v>999999</v>
      </c>
      <c r="F8545" t="s">
        <v>706</v>
      </c>
      <c r="G8545" s="784" t="s">
        <v>4431</v>
      </c>
      <c r="H8545" s="784" t="s">
        <v>4431</v>
      </c>
      <c r="I8545" s="784" t="s">
        <v>6226</v>
      </c>
    </row>
    <row r="8546" spans="1:9" hidden="1">
      <c r="A8546" t="str">
        <f>Table_wabobpsvr_AzureCalc_AzureCalcRateCard[[#This Row],[ServiceName]]&amp;Table_wabobpsvr_AzureCalc_AzureCalcRateCard[[#This Row],[Price_Level]]&amp;Table_wabobpsvr_AzureCalc_AzureCalcRateCard[[#This Row],[Region]]</f>
        <v>A9 VM (Windows)A2</v>
      </c>
      <c r="B8546">
        <v>2</v>
      </c>
      <c r="C8546" t="s">
        <v>701</v>
      </c>
      <c r="D8546" t="s">
        <v>181</v>
      </c>
      <c r="E8546">
        <v>999999</v>
      </c>
      <c r="F8546" t="s">
        <v>706</v>
      </c>
      <c r="G8546" s="784" t="s">
        <v>2369</v>
      </c>
      <c r="H8546" s="784" t="s">
        <v>2370</v>
      </c>
      <c r="I8546" s="784" t="s">
        <v>6226</v>
      </c>
    </row>
    <row r="8547" spans="1:9" hidden="1">
      <c r="A8547" s="784" t="str">
        <f>Table_wabobpsvr_AzureCalc_AzureCalcRateCard[[#This Row],[ServiceName]]&amp;Table_wabobpsvr_AzureCalc_AzureCalcRateCard[[#This Row],[Price_Level]]&amp;Table_wabobpsvr_AzureCalc_AzureCalcRateCard[[#This Row],[Region]]</f>
        <v>A9 VM (Windows)B2</v>
      </c>
      <c r="B8547" s="784">
        <v>2</v>
      </c>
      <c r="C8547" s="784" t="s">
        <v>701</v>
      </c>
      <c r="D8547" s="784" t="s">
        <v>182</v>
      </c>
      <c r="E8547" s="784">
        <v>999999</v>
      </c>
      <c r="F8547" s="784" t="s">
        <v>706</v>
      </c>
      <c r="G8547" s="784" t="s">
        <v>2369</v>
      </c>
      <c r="H8547" s="784" t="s">
        <v>2370</v>
      </c>
      <c r="I8547" s="784" t="s">
        <v>6226</v>
      </c>
    </row>
    <row r="8548" spans="1:9" hidden="1">
      <c r="A8548" t="str">
        <f>Table_wabobpsvr_AzureCalc_AzureCalcRateCard[[#This Row],[ServiceName]]&amp;Table_wabobpsvr_AzureCalc_AzureCalcRateCard[[#This Row],[Price_Level]]&amp;Table_wabobpsvr_AzureCalc_AzureCalcRateCard[[#This Row],[Region]]</f>
        <v>A9 VM (Windows)C2</v>
      </c>
      <c r="B8548">
        <v>2</v>
      </c>
      <c r="C8548" t="s">
        <v>701</v>
      </c>
      <c r="D8548" t="s">
        <v>184</v>
      </c>
      <c r="E8548">
        <v>999999</v>
      </c>
      <c r="F8548" t="s">
        <v>706</v>
      </c>
      <c r="G8548" s="784" t="s">
        <v>2369</v>
      </c>
      <c r="H8548" s="784" t="s">
        <v>2370</v>
      </c>
      <c r="I8548" s="784" t="s">
        <v>6226</v>
      </c>
    </row>
    <row r="8549" spans="1:9" hidden="1">
      <c r="A8549" t="str">
        <f>Table_wabobpsvr_AzureCalc_AzureCalcRateCard[[#This Row],[ServiceName]]&amp;Table_wabobpsvr_AzureCalc_AzureCalcRateCard[[#This Row],[Price_Level]]&amp;Table_wabobpsvr_AzureCalc_AzureCalcRateCard[[#This Row],[Region]]</f>
        <v>A9 VM (Windows)D2</v>
      </c>
      <c r="B8549">
        <v>2</v>
      </c>
      <c r="C8549" t="s">
        <v>701</v>
      </c>
      <c r="D8549" t="s">
        <v>183</v>
      </c>
      <c r="E8549">
        <v>999999</v>
      </c>
      <c r="F8549" t="s">
        <v>706</v>
      </c>
      <c r="G8549" s="784" t="s">
        <v>2369</v>
      </c>
      <c r="H8549" s="784" t="s">
        <v>2370</v>
      </c>
      <c r="I8549" s="784" t="s">
        <v>6226</v>
      </c>
    </row>
    <row r="8550" spans="1:9" hidden="1">
      <c r="A8550" t="str">
        <f>Table_wabobpsvr_AzureCalc_AzureCalcRateCard[[#This Row],[ServiceName]]&amp;Table_wabobpsvr_AzureCalc_AzureCalcRateCard[[#This Row],[Price_Level]]&amp;Table_wabobpsvr_AzureCalc_AzureCalcRateCard[[#This Row],[Region]]</f>
        <v>Basic.A0 VM (Non-Windows)MOSP2</v>
      </c>
      <c r="B8550">
        <v>2</v>
      </c>
      <c r="C8550" t="s">
        <v>701</v>
      </c>
      <c r="D8550" t="s">
        <v>627</v>
      </c>
      <c r="E8550">
        <v>1.7999999999999999E-2</v>
      </c>
      <c r="F8550" t="s">
        <v>722</v>
      </c>
      <c r="G8550" s="784" t="s">
        <v>4431</v>
      </c>
      <c r="H8550" s="784" t="s">
        <v>4431</v>
      </c>
      <c r="I8550" s="784" t="s">
        <v>6227</v>
      </c>
    </row>
    <row r="8551" spans="1:9" hidden="1">
      <c r="A8551" t="str">
        <f>Table_wabobpsvr_AzureCalc_AzureCalcRateCard[[#This Row],[ServiceName]]&amp;Table_wabobpsvr_AzureCalc_AzureCalcRateCard[[#This Row],[Price_Level]]&amp;Table_wabobpsvr_AzureCalc_AzureCalcRateCard[[#This Row],[Region]]</f>
        <v>Basic.A0 VM (Non-Windows)A2</v>
      </c>
      <c r="B8551">
        <v>2</v>
      </c>
      <c r="C8551" t="s">
        <v>701</v>
      </c>
      <c r="D8551" t="s">
        <v>181</v>
      </c>
      <c r="E8551">
        <v>1.3140000000000001E-2</v>
      </c>
      <c r="F8551" t="s">
        <v>722</v>
      </c>
      <c r="G8551" s="784" t="s">
        <v>2371</v>
      </c>
      <c r="H8551" s="784" t="s">
        <v>2372</v>
      </c>
      <c r="I8551" s="784" t="s">
        <v>6227</v>
      </c>
    </row>
    <row r="8552" spans="1:9" hidden="1">
      <c r="A8552" t="str">
        <f>Table_wabobpsvr_AzureCalc_AzureCalcRateCard[[#This Row],[ServiceName]]&amp;Table_wabobpsvr_AzureCalc_AzureCalcRateCard[[#This Row],[Price_Level]]&amp;Table_wabobpsvr_AzureCalc_AzureCalcRateCard[[#This Row],[Region]]</f>
        <v>Basic.A0 VM (Non-Windows)B2</v>
      </c>
      <c r="B8552">
        <v>2</v>
      </c>
      <c r="C8552" t="s">
        <v>701</v>
      </c>
      <c r="D8552" t="s">
        <v>182</v>
      </c>
      <c r="E8552">
        <v>1.26E-2</v>
      </c>
      <c r="F8552" t="s">
        <v>722</v>
      </c>
      <c r="G8552" s="784" t="s">
        <v>2371</v>
      </c>
      <c r="H8552" s="784" t="s">
        <v>2372</v>
      </c>
      <c r="I8552" s="784" t="s">
        <v>6227</v>
      </c>
    </row>
    <row r="8553" spans="1:9" hidden="1">
      <c r="A8553" t="str">
        <f>Table_wabobpsvr_AzureCalc_AzureCalcRateCard[[#This Row],[ServiceName]]&amp;Table_wabobpsvr_AzureCalc_AzureCalcRateCard[[#This Row],[Price_Level]]&amp;Table_wabobpsvr_AzureCalc_AzureCalcRateCard[[#This Row],[Region]]</f>
        <v>Basic.A0 VM (Non-Windows)C2</v>
      </c>
      <c r="B8553">
        <v>2</v>
      </c>
      <c r="C8553" t="s">
        <v>701</v>
      </c>
      <c r="D8553" t="s">
        <v>184</v>
      </c>
      <c r="E8553">
        <v>1.206E-2</v>
      </c>
      <c r="F8553" t="s">
        <v>722</v>
      </c>
      <c r="G8553" s="784" t="s">
        <v>2371</v>
      </c>
      <c r="H8553" s="784" t="s">
        <v>2372</v>
      </c>
      <c r="I8553" s="784" t="s">
        <v>6227</v>
      </c>
    </row>
    <row r="8554" spans="1:9" hidden="1">
      <c r="A8554" t="str">
        <f>Table_wabobpsvr_AzureCalc_AzureCalcRateCard[[#This Row],[ServiceName]]&amp;Table_wabobpsvr_AzureCalc_AzureCalcRateCard[[#This Row],[Price_Level]]&amp;Table_wabobpsvr_AzureCalc_AzureCalcRateCard[[#This Row],[Region]]</f>
        <v>Basic.A0 VM (Non-Windows)D2</v>
      </c>
      <c r="B8554">
        <v>2</v>
      </c>
      <c r="C8554" t="s">
        <v>701</v>
      </c>
      <c r="D8554" t="s">
        <v>183</v>
      </c>
      <c r="E8554">
        <v>1.1520000000000001E-2</v>
      </c>
      <c r="F8554" t="s">
        <v>722</v>
      </c>
      <c r="G8554" s="784" t="s">
        <v>2371</v>
      </c>
      <c r="H8554" s="784" t="s">
        <v>2372</v>
      </c>
      <c r="I8554" s="784" t="s">
        <v>6227</v>
      </c>
    </row>
    <row r="8555" spans="1:9" hidden="1">
      <c r="A8555" t="str">
        <f>Table_wabobpsvr_AzureCalc_AzureCalcRateCard[[#This Row],[ServiceName]]&amp;Table_wabobpsvr_AzureCalc_AzureCalcRateCard[[#This Row],[Price_Level]]&amp;Table_wabobpsvr_AzureCalc_AzureCalcRateCard[[#This Row],[Region]]</f>
        <v>Basic.A0 VM (Windows)MOSP2</v>
      </c>
      <c r="B8555">
        <v>2</v>
      </c>
      <c r="C8555" t="s">
        <v>701</v>
      </c>
      <c r="D8555" t="s">
        <v>627</v>
      </c>
      <c r="E8555">
        <v>1.7999999999999999E-2</v>
      </c>
      <c r="F8555" t="s">
        <v>727</v>
      </c>
      <c r="G8555" s="784" t="s">
        <v>4431</v>
      </c>
      <c r="H8555" s="784" t="s">
        <v>4431</v>
      </c>
      <c r="I8555" s="784" t="s">
        <v>6228</v>
      </c>
    </row>
    <row r="8556" spans="1:9" hidden="1">
      <c r="A8556" t="str">
        <f>Table_wabobpsvr_AzureCalc_AzureCalcRateCard[[#This Row],[ServiceName]]&amp;Table_wabobpsvr_AzureCalc_AzureCalcRateCard[[#This Row],[Price_Level]]&amp;Table_wabobpsvr_AzureCalc_AzureCalcRateCard[[#This Row],[Region]]</f>
        <v>Basic.A0 VM (Windows)A2</v>
      </c>
      <c r="B8556">
        <v>2</v>
      </c>
      <c r="C8556" t="s">
        <v>701</v>
      </c>
      <c r="D8556" t="s">
        <v>181</v>
      </c>
      <c r="E8556">
        <v>1.3140000000000001E-2</v>
      </c>
      <c r="F8556" t="s">
        <v>727</v>
      </c>
      <c r="G8556" s="784" t="s">
        <v>2373</v>
      </c>
      <c r="H8556" s="784" t="s">
        <v>2374</v>
      </c>
      <c r="I8556" s="784" t="s">
        <v>6228</v>
      </c>
    </row>
    <row r="8557" spans="1:9" hidden="1">
      <c r="A8557" t="str">
        <f>Table_wabobpsvr_AzureCalc_AzureCalcRateCard[[#This Row],[ServiceName]]&amp;Table_wabobpsvr_AzureCalc_AzureCalcRateCard[[#This Row],[Price_Level]]&amp;Table_wabobpsvr_AzureCalc_AzureCalcRateCard[[#This Row],[Region]]</f>
        <v>Basic.A0 VM (Windows)B2</v>
      </c>
      <c r="B8557">
        <v>2</v>
      </c>
      <c r="C8557" t="s">
        <v>701</v>
      </c>
      <c r="D8557" t="s">
        <v>182</v>
      </c>
      <c r="E8557">
        <v>1.26E-2</v>
      </c>
      <c r="F8557" t="s">
        <v>727</v>
      </c>
      <c r="G8557" s="784" t="s">
        <v>2373</v>
      </c>
      <c r="H8557" s="784" t="s">
        <v>2374</v>
      </c>
      <c r="I8557" s="784" t="s">
        <v>6228</v>
      </c>
    </row>
    <row r="8558" spans="1:9" hidden="1">
      <c r="A8558" t="str">
        <f>Table_wabobpsvr_AzureCalc_AzureCalcRateCard[[#This Row],[ServiceName]]&amp;Table_wabobpsvr_AzureCalc_AzureCalcRateCard[[#This Row],[Price_Level]]&amp;Table_wabobpsvr_AzureCalc_AzureCalcRateCard[[#This Row],[Region]]</f>
        <v>Basic.A0 VM (Windows)C2</v>
      </c>
      <c r="B8558">
        <v>2</v>
      </c>
      <c r="C8558" t="s">
        <v>701</v>
      </c>
      <c r="D8558" t="s">
        <v>184</v>
      </c>
      <c r="E8558">
        <v>1.206E-2</v>
      </c>
      <c r="F8558" t="s">
        <v>727</v>
      </c>
      <c r="G8558" s="784" t="s">
        <v>2373</v>
      </c>
      <c r="H8558" s="784" t="s">
        <v>2374</v>
      </c>
      <c r="I8558" s="784" t="s">
        <v>6228</v>
      </c>
    </row>
    <row r="8559" spans="1:9" hidden="1">
      <c r="A8559" t="str">
        <f>Table_wabobpsvr_AzureCalc_AzureCalcRateCard[[#This Row],[ServiceName]]&amp;Table_wabobpsvr_AzureCalc_AzureCalcRateCard[[#This Row],[Price_Level]]&amp;Table_wabobpsvr_AzureCalc_AzureCalcRateCard[[#This Row],[Region]]</f>
        <v>Basic.A0 VM (Windows)D2</v>
      </c>
      <c r="B8559">
        <v>2</v>
      </c>
      <c r="C8559" t="s">
        <v>701</v>
      </c>
      <c r="D8559" t="s">
        <v>183</v>
      </c>
      <c r="E8559">
        <v>1.1520000000000001E-2</v>
      </c>
      <c r="F8559" t="s">
        <v>727</v>
      </c>
      <c r="G8559" s="784" t="s">
        <v>2373</v>
      </c>
      <c r="H8559" s="784" t="s">
        <v>2374</v>
      </c>
      <c r="I8559" s="784" t="s">
        <v>6228</v>
      </c>
    </row>
    <row r="8560" spans="1:9" hidden="1">
      <c r="A8560" t="str">
        <f>Table_wabobpsvr_AzureCalc_AzureCalcRateCard[[#This Row],[ServiceName]]&amp;Table_wabobpsvr_AzureCalc_AzureCalcRateCard[[#This Row],[Price_Level]]&amp;Table_wabobpsvr_AzureCalc_AzureCalcRateCard[[#This Row],[Region]]</f>
        <v>A7 VM (Non-Windows)A3</v>
      </c>
      <c r="B8560">
        <v>3</v>
      </c>
      <c r="C8560" t="s">
        <v>701</v>
      </c>
      <c r="D8560" t="s">
        <v>181</v>
      </c>
      <c r="E8560">
        <v>0.73</v>
      </c>
      <c r="F8560" t="s">
        <v>712</v>
      </c>
      <c r="G8560" s="784" t="s">
        <v>2375</v>
      </c>
      <c r="H8560" s="784" t="s">
        <v>2376</v>
      </c>
      <c r="I8560" s="784" t="s">
        <v>5999</v>
      </c>
    </row>
    <row r="8561" spans="1:9" hidden="1">
      <c r="A8561" t="str">
        <f>Table_wabobpsvr_AzureCalc_AzureCalcRateCard[[#This Row],[ServiceName]]&amp;Table_wabobpsvr_AzureCalc_AzureCalcRateCard[[#This Row],[Price_Level]]&amp;Table_wabobpsvr_AzureCalc_AzureCalcRateCard[[#This Row],[Region]]</f>
        <v>A7 VM (Non-Windows)B3</v>
      </c>
      <c r="B8561">
        <v>3</v>
      </c>
      <c r="C8561" t="s">
        <v>701</v>
      </c>
      <c r="D8561" t="s">
        <v>182</v>
      </c>
      <c r="E8561">
        <v>0.7</v>
      </c>
      <c r="F8561" t="s">
        <v>712</v>
      </c>
      <c r="G8561" s="784" t="s">
        <v>2375</v>
      </c>
      <c r="H8561" s="784" t="s">
        <v>2376</v>
      </c>
      <c r="I8561" s="784" t="s">
        <v>5999</v>
      </c>
    </row>
    <row r="8562" spans="1:9" hidden="1">
      <c r="A8562" t="str">
        <f>Table_wabobpsvr_AzureCalc_AzureCalcRateCard[[#This Row],[ServiceName]]&amp;Table_wabobpsvr_AzureCalc_AzureCalcRateCard[[#This Row],[Price_Level]]&amp;Table_wabobpsvr_AzureCalc_AzureCalcRateCard[[#This Row],[Region]]</f>
        <v>A7 VM (Non-Windows)C3</v>
      </c>
      <c r="B8562">
        <v>3</v>
      </c>
      <c r="C8562" t="s">
        <v>701</v>
      </c>
      <c r="D8562" t="s">
        <v>184</v>
      </c>
      <c r="E8562">
        <v>0.67</v>
      </c>
      <c r="F8562" t="s">
        <v>712</v>
      </c>
      <c r="G8562" s="784" t="s">
        <v>2375</v>
      </c>
      <c r="H8562" s="784" t="s">
        <v>2376</v>
      </c>
      <c r="I8562" s="784" t="s">
        <v>5999</v>
      </c>
    </row>
    <row r="8563" spans="1:9" hidden="1">
      <c r="A8563" t="str">
        <f>Table_wabobpsvr_AzureCalc_AzureCalcRateCard[[#This Row],[ServiceName]]&amp;Table_wabobpsvr_AzureCalc_AzureCalcRateCard[[#This Row],[Price_Level]]&amp;Table_wabobpsvr_AzureCalc_AzureCalcRateCard[[#This Row],[Region]]</f>
        <v>A7 VM (Non-Windows)D3</v>
      </c>
      <c r="B8563">
        <v>3</v>
      </c>
      <c r="C8563" t="s">
        <v>701</v>
      </c>
      <c r="D8563" t="s">
        <v>183</v>
      </c>
      <c r="E8563">
        <v>0.64</v>
      </c>
      <c r="F8563" t="s">
        <v>712</v>
      </c>
      <c r="G8563" s="784" t="s">
        <v>2375</v>
      </c>
      <c r="H8563" s="784" t="s">
        <v>2376</v>
      </c>
      <c r="I8563" s="784" t="s">
        <v>5999</v>
      </c>
    </row>
    <row r="8564" spans="1:9" hidden="1">
      <c r="A8564" t="str">
        <f>Table_wabobpsvr_AzureCalc_AzureCalcRateCard[[#This Row],[ServiceName]]&amp;Table_wabobpsvr_AzureCalc_AzureCalcRateCard[[#This Row],[Price_Level]]&amp;Table_wabobpsvr_AzureCalc_AzureCalcRateCard[[#This Row],[Region]]</f>
        <v>A7 VM (Windows)MOSP3</v>
      </c>
      <c r="B8564">
        <v>3</v>
      </c>
      <c r="C8564" t="s">
        <v>701</v>
      </c>
      <c r="D8564" t="s">
        <v>627</v>
      </c>
      <c r="E8564">
        <v>1.32</v>
      </c>
      <c r="F8564" t="s">
        <v>715</v>
      </c>
      <c r="G8564" s="784" t="s">
        <v>4431</v>
      </c>
      <c r="H8564" s="784" t="s">
        <v>4431</v>
      </c>
      <c r="I8564" s="784" t="s">
        <v>6229</v>
      </c>
    </row>
    <row r="8565" spans="1:9" hidden="1">
      <c r="A8565" t="str">
        <f>Table_wabobpsvr_AzureCalc_AzureCalcRateCard[[#This Row],[ServiceName]]&amp;Table_wabobpsvr_AzureCalc_AzureCalcRateCard[[#This Row],[Price_Level]]&amp;Table_wabobpsvr_AzureCalc_AzureCalcRateCard[[#This Row],[Region]]</f>
        <v>A7 VM (Windows)A3</v>
      </c>
      <c r="B8565">
        <v>3</v>
      </c>
      <c r="C8565" t="s">
        <v>701</v>
      </c>
      <c r="D8565" t="s">
        <v>181</v>
      </c>
      <c r="E8565">
        <v>0.96360000000000001</v>
      </c>
      <c r="F8565" t="s">
        <v>715</v>
      </c>
      <c r="G8565" s="784" t="s">
        <v>2377</v>
      </c>
      <c r="H8565" s="784" t="s">
        <v>2378</v>
      </c>
      <c r="I8565" s="784" t="s">
        <v>6229</v>
      </c>
    </row>
    <row r="8566" spans="1:9" hidden="1">
      <c r="A8566" t="str">
        <f>Table_wabobpsvr_AzureCalc_AzureCalcRateCard[[#This Row],[ServiceName]]&amp;Table_wabobpsvr_AzureCalc_AzureCalcRateCard[[#This Row],[Price_Level]]&amp;Table_wabobpsvr_AzureCalc_AzureCalcRateCard[[#This Row],[Region]]</f>
        <v>A7 VM (Windows)B3</v>
      </c>
      <c r="B8566">
        <v>3</v>
      </c>
      <c r="C8566" t="s">
        <v>701</v>
      </c>
      <c r="D8566" t="s">
        <v>182</v>
      </c>
      <c r="E8566">
        <v>0.92400000000000004</v>
      </c>
      <c r="F8566" t="s">
        <v>715</v>
      </c>
      <c r="G8566" s="784" t="s">
        <v>2377</v>
      </c>
      <c r="H8566" s="784" t="s">
        <v>2378</v>
      </c>
      <c r="I8566" s="784" t="s">
        <v>6229</v>
      </c>
    </row>
    <row r="8567" spans="1:9" hidden="1">
      <c r="A8567" t="str">
        <f>Table_wabobpsvr_AzureCalc_AzureCalcRateCard[[#This Row],[ServiceName]]&amp;Table_wabobpsvr_AzureCalc_AzureCalcRateCard[[#This Row],[Price_Level]]&amp;Table_wabobpsvr_AzureCalc_AzureCalcRateCard[[#This Row],[Region]]</f>
        <v>A7 VM (Windows)C3</v>
      </c>
      <c r="B8567">
        <v>3</v>
      </c>
      <c r="C8567" t="s">
        <v>701</v>
      </c>
      <c r="D8567" t="s">
        <v>184</v>
      </c>
      <c r="E8567">
        <v>0.88439999999999996</v>
      </c>
      <c r="F8567" t="s">
        <v>715</v>
      </c>
      <c r="G8567" s="784" t="s">
        <v>2377</v>
      </c>
      <c r="H8567" s="784" t="s">
        <v>2378</v>
      </c>
      <c r="I8567" s="784" t="s">
        <v>6229</v>
      </c>
    </row>
    <row r="8568" spans="1:9" hidden="1">
      <c r="A8568" t="str">
        <f>Table_wabobpsvr_AzureCalc_AzureCalcRateCard[[#This Row],[ServiceName]]&amp;Table_wabobpsvr_AzureCalc_AzureCalcRateCard[[#This Row],[Price_Level]]&amp;Table_wabobpsvr_AzureCalc_AzureCalcRateCard[[#This Row],[Region]]</f>
        <v>Basic.A1 VM (Non-Windows)MOSP2</v>
      </c>
      <c r="B8568">
        <v>2</v>
      </c>
      <c r="C8568" t="s">
        <v>701</v>
      </c>
      <c r="D8568" t="s">
        <v>627</v>
      </c>
      <c r="E8568">
        <v>4.3999999999999997E-2</v>
      </c>
      <c r="F8568" t="s">
        <v>707</v>
      </c>
      <c r="G8568" s="784" t="s">
        <v>4431</v>
      </c>
      <c r="H8568" s="784" t="s">
        <v>4431</v>
      </c>
      <c r="I8568" s="784" t="s">
        <v>6230</v>
      </c>
    </row>
    <row r="8569" spans="1:9" hidden="1">
      <c r="A8569" t="str">
        <f>Table_wabobpsvr_AzureCalc_AzureCalcRateCard[[#This Row],[ServiceName]]&amp;Table_wabobpsvr_AzureCalc_AzureCalcRateCard[[#This Row],[Price_Level]]&amp;Table_wabobpsvr_AzureCalc_AzureCalcRateCard[[#This Row],[Region]]</f>
        <v>Basic.A1 VM (Non-Windows)A2</v>
      </c>
      <c r="B8569">
        <v>2</v>
      </c>
      <c r="C8569" t="s">
        <v>701</v>
      </c>
      <c r="D8569" t="s">
        <v>181</v>
      </c>
      <c r="E8569">
        <v>3.2120000000000003E-2</v>
      </c>
      <c r="F8569" t="s">
        <v>707</v>
      </c>
      <c r="G8569" s="784" t="s">
        <v>2379</v>
      </c>
      <c r="H8569" s="784" t="s">
        <v>2380</v>
      </c>
      <c r="I8569" s="784" t="s">
        <v>6230</v>
      </c>
    </row>
    <row r="8570" spans="1:9" hidden="1">
      <c r="A8570" t="str">
        <f>Table_wabobpsvr_AzureCalc_AzureCalcRateCard[[#This Row],[ServiceName]]&amp;Table_wabobpsvr_AzureCalc_AzureCalcRateCard[[#This Row],[Price_Level]]&amp;Table_wabobpsvr_AzureCalc_AzureCalcRateCard[[#This Row],[Region]]</f>
        <v>Basic.A1 VM (Non-Windows)B2</v>
      </c>
      <c r="B8570">
        <v>2</v>
      </c>
      <c r="C8570" t="s">
        <v>701</v>
      </c>
      <c r="D8570" t="s">
        <v>182</v>
      </c>
      <c r="E8570">
        <v>3.0800000000000001E-2</v>
      </c>
      <c r="F8570" t="s">
        <v>707</v>
      </c>
      <c r="G8570" s="784" t="s">
        <v>2379</v>
      </c>
      <c r="H8570" s="784" t="s">
        <v>2380</v>
      </c>
      <c r="I8570" s="784" t="s">
        <v>6230</v>
      </c>
    </row>
    <row r="8571" spans="1:9" hidden="1">
      <c r="A8571" t="str">
        <f>Table_wabobpsvr_AzureCalc_AzureCalcRateCard[[#This Row],[ServiceName]]&amp;Table_wabobpsvr_AzureCalc_AzureCalcRateCard[[#This Row],[Price_Level]]&amp;Table_wabobpsvr_AzureCalc_AzureCalcRateCard[[#This Row],[Region]]</f>
        <v>Basic.A1 VM (Non-Windows)C2</v>
      </c>
      <c r="B8571">
        <v>2</v>
      </c>
      <c r="C8571" t="s">
        <v>701</v>
      </c>
      <c r="D8571" t="s">
        <v>184</v>
      </c>
      <c r="E8571">
        <v>2.9479999999999999E-2</v>
      </c>
      <c r="F8571" t="s">
        <v>707</v>
      </c>
      <c r="G8571" s="784" t="s">
        <v>2379</v>
      </c>
      <c r="H8571" s="784" t="s">
        <v>2380</v>
      </c>
      <c r="I8571" s="784" t="s">
        <v>6230</v>
      </c>
    </row>
    <row r="8572" spans="1:9" hidden="1">
      <c r="A8572" t="str">
        <f>Table_wabobpsvr_AzureCalc_AzureCalcRateCard[[#This Row],[ServiceName]]&amp;Table_wabobpsvr_AzureCalc_AzureCalcRateCard[[#This Row],[Price_Level]]&amp;Table_wabobpsvr_AzureCalc_AzureCalcRateCard[[#This Row],[Region]]</f>
        <v>Basic.A1 VM (Non-Windows)D2</v>
      </c>
      <c r="B8572">
        <v>2</v>
      </c>
      <c r="C8572" t="s">
        <v>701</v>
      </c>
      <c r="D8572" t="s">
        <v>183</v>
      </c>
      <c r="E8572">
        <v>2.8160000000000001E-2</v>
      </c>
      <c r="F8572" t="s">
        <v>707</v>
      </c>
      <c r="G8572" s="784" t="s">
        <v>2379</v>
      </c>
      <c r="H8572" s="784" t="s">
        <v>2380</v>
      </c>
      <c r="I8572" s="784" t="s">
        <v>6230</v>
      </c>
    </row>
    <row r="8573" spans="1:9" hidden="1">
      <c r="A8573" t="str">
        <f>Table_wabobpsvr_AzureCalc_AzureCalcRateCard[[#This Row],[ServiceName]]&amp;Table_wabobpsvr_AzureCalc_AzureCalcRateCard[[#This Row],[Price_Level]]&amp;Table_wabobpsvr_AzureCalc_AzureCalcRateCard[[#This Row],[Region]]</f>
        <v>Basic.A1 VM (Windows)MOSP2</v>
      </c>
      <c r="B8573">
        <v>2</v>
      </c>
      <c r="C8573" t="s">
        <v>701</v>
      </c>
      <c r="D8573" t="s">
        <v>627</v>
      </c>
      <c r="E8573">
        <v>7.3999999999999996E-2</v>
      </c>
      <c r="F8573" t="s">
        <v>729</v>
      </c>
      <c r="G8573" s="784" t="s">
        <v>4431</v>
      </c>
      <c r="H8573" s="784" t="s">
        <v>4431</v>
      </c>
      <c r="I8573" s="784" t="s">
        <v>4997</v>
      </c>
    </row>
    <row r="8574" spans="1:9" hidden="1">
      <c r="A8574" t="str">
        <f>Table_wabobpsvr_AzureCalc_AzureCalcRateCard[[#This Row],[ServiceName]]&amp;Table_wabobpsvr_AzureCalc_AzureCalcRateCard[[#This Row],[Price_Level]]&amp;Table_wabobpsvr_AzureCalc_AzureCalcRateCard[[#This Row],[Region]]</f>
        <v>Basic.A1 VM (Windows)A2</v>
      </c>
      <c r="B8574">
        <v>2</v>
      </c>
      <c r="C8574" t="s">
        <v>701</v>
      </c>
      <c r="D8574" t="s">
        <v>181</v>
      </c>
      <c r="E8574">
        <v>5.4019999999999999E-2</v>
      </c>
      <c r="F8574" t="s">
        <v>729</v>
      </c>
      <c r="G8574" s="784" t="s">
        <v>2381</v>
      </c>
      <c r="H8574" s="784" t="s">
        <v>2382</v>
      </c>
      <c r="I8574" s="784" t="s">
        <v>4997</v>
      </c>
    </row>
    <row r="8575" spans="1:9" hidden="1">
      <c r="A8575" t="str">
        <f>Table_wabobpsvr_AzureCalc_AzureCalcRateCard[[#This Row],[ServiceName]]&amp;Table_wabobpsvr_AzureCalc_AzureCalcRateCard[[#This Row],[Price_Level]]&amp;Table_wabobpsvr_AzureCalc_AzureCalcRateCard[[#This Row],[Region]]</f>
        <v>Basic.A1 VM (Windows)B2</v>
      </c>
      <c r="B8575">
        <v>2</v>
      </c>
      <c r="C8575" t="s">
        <v>701</v>
      </c>
      <c r="D8575" t="s">
        <v>182</v>
      </c>
      <c r="E8575">
        <v>5.1799999999999999E-2</v>
      </c>
      <c r="F8575" t="s">
        <v>729</v>
      </c>
      <c r="G8575" s="784" t="s">
        <v>2381</v>
      </c>
      <c r="H8575" s="784" t="s">
        <v>2382</v>
      </c>
      <c r="I8575" s="784" t="s">
        <v>4997</v>
      </c>
    </row>
    <row r="8576" spans="1:9" hidden="1">
      <c r="A8576" t="str">
        <f>Table_wabobpsvr_AzureCalc_AzureCalcRateCard[[#This Row],[ServiceName]]&amp;Table_wabobpsvr_AzureCalc_AzureCalcRateCard[[#This Row],[Price_Level]]&amp;Table_wabobpsvr_AzureCalc_AzureCalcRateCard[[#This Row],[Region]]</f>
        <v>Basic.A7 VM (Windows)A2</v>
      </c>
      <c r="B8576">
        <v>2</v>
      </c>
      <c r="C8576" t="s">
        <v>701</v>
      </c>
      <c r="D8576" t="s">
        <v>181</v>
      </c>
      <c r="E8576">
        <v>0.75919999999999999</v>
      </c>
      <c r="F8576" t="s">
        <v>730</v>
      </c>
      <c r="G8576" s="784" t="s">
        <v>2383</v>
      </c>
      <c r="H8576" s="784" t="s">
        <v>2384</v>
      </c>
      <c r="I8576" s="784" t="s">
        <v>6231</v>
      </c>
    </row>
    <row r="8577" spans="1:9" hidden="1">
      <c r="A8577" t="str">
        <f>Table_wabobpsvr_AzureCalc_AzureCalcRateCard[[#This Row],[ServiceName]]&amp;Table_wabobpsvr_AzureCalc_AzureCalcRateCard[[#This Row],[Price_Level]]&amp;Table_wabobpsvr_AzureCalc_AzureCalcRateCard[[#This Row],[Region]]</f>
        <v>Basic.A7 VM (Windows)B2</v>
      </c>
      <c r="B8577">
        <v>2</v>
      </c>
      <c r="C8577" t="s">
        <v>701</v>
      </c>
      <c r="D8577" t="s">
        <v>182</v>
      </c>
      <c r="E8577">
        <v>0.72799999999999998</v>
      </c>
      <c r="F8577" t="s">
        <v>730</v>
      </c>
      <c r="G8577" s="784" t="s">
        <v>2383</v>
      </c>
      <c r="H8577" s="784" t="s">
        <v>2384</v>
      </c>
      <c r="I8577" s="784" t="s">
        <v>6231</v>
      </c>
    </row>
    <row r="8578" spans="1:9" hidden="1">
      <c r="A8578" t="str">
        <f>Table_wabobpsvr_AzureCalc_AzureCalcRateCard[[#This Row],[ServiceName]]&amp;Table_wabobpsvr_AzureCalc_AzureCalcRateCard[[#This Row],[Price_Level]]&amp;Table_wabobpsvr_AzureCalc_AzureCalcRateCard[[#This Row],[Region]]</f>
        <v>Basic.A7 VM (Windows)C2</v>
      </c>
      <c r="B8578">
        <v>2</v>
      </c>
      <c r="C8578" t="s">
        <v>701</v>
      </c>
      <c r="D8578" t="s">
        <v>184</v>
      </c>
      <c r="E8578">
        <v>0.69679999999999997</v>
      </c>
      <c r="F8578" t="s">
        <v>730</v>
      </c>
      <c r="G8578" s="784" t="s">
        <v>2383</v>
      </c>
      <c r="H8578" s="784" t="s">
        <v>2384</v>
      </c>
      <c r="I8578" s="784" t="s">
        <v>6231</v>
      </c>
    </row>
    <row r="8579" spans="1:9" hidden="1">
      <c r="A8579" t="str">
        <f>Table_wabobpsvr_AzureCalc_AzureCalcRateCard[[#This Row],[ServiceName]]&amp;Table_wabobpsvr_AzureCalc_AzureCalcRateCard[[#This Row],[Price_Level]]&amp;Table_wabobpsvr_AzureCalc_AzureCalcRateCard[[#This Row],[Region]]</f>
        <v>Basic.A7 VM (Windows)D2</v>
      </c>
      <c r="B8579">
        <v>2</v>
      </c>
      <c r="C8579" t="s">
        <v>701</v>
      </c>
      <c r="D8579" t="s">
        <v>183</v>
      </c>
      <c r="E8579">
        <v>0.66559999999999997</v>
      </c>
      <c r="F8579" t="s">
        <v>730</v>
      </c>
      <c r="G8579" s="784" t="s">
        <v>2383</v>
      </c>
      <c r="H8579" s="784" t="s">
        <v>2384</v>
      </c>
      <c r="I8579" s="784" t="s">
        <v>6231</v>
      </c>
    </row>
    <row r="8580" spans="1:9" hidden="1">
      <c r="A8580" t="str">
        <f>Table_wabobpsvr_AzureCalc_AzureCalcRateCard[[#This Row],[ServiceName]]&amp;Table_wabobpsvr_AzureCalc_AzureCalcRateCard[[#This Row],[Price_Level]]&amp;Table_wabobpsvr_AzureCalc_AzureCalcRateCard[[#This Row],[Region]]</f>
        <v>Standard_G4 VM (Non-Windows)A2</v>
      </c>
      <c r="B8580">
        <v>2</v>
      </c>
      <c r="C8580" t="s">
        <v>91</v>
      </c>
      <c r="D8580" t="s">
        <v>181</v>
      </c>
      <c r="E8580">
        <v>4.2699999999999996</v>
      </c>
      <c r="F8580" t="s">
        <v>3219</v>
      </c>
      <c r="G8580" s="784" t="s">
        <v>3733</v>
      </c>
      <c r="H8580" s="784" t="s">
        <v>3734</v>
      </c>
      <c r="I8580" s="784" t="s">
        <v>6031</v>
      </c>
    </row>
    <row r="8581" spans="1:9" hidden="1">
      <c r="A8581" t="str">
        <f>Table_wabobpsvr_AzureCalc_AzureCalcRateCard[[#This Row],[ServiceName]]&amp;Table_wabobpsvr_AzureCalc_AzureCalcRateCard[[#This Row],[Price_Level]]&amp;Table_wabobpsvr_AzureCalc_AzureCalcRateCard[[#This Row],[Region]]</f>
        <v>A9 VM (Windows)C16</v>
      </c>
      <c r="B8581">
        <v>16</v>
      </c>
      <c r="C8581" t="s">
        <v>91</v>
      </c>
      <c r="D8581" t="s">
        <v>184</v>
      </c>
      <c r="E8581">
        <v>3.7410000000000001</v>
      </c>
      <c r="F8581" t="s">
        <v>706</v>
      </c>
      <c r="G8581" s="784" t="s">
        <v>2797</v>
      </c>
      <c r="H8581" s="784" t="s">
        <v>2798</v>
      </c>
      <c r="I8581" s="784" t="s">
        <v>4431</v>
      </c>
    </row>
    <row r="8582" spans="1:9" hidden="1">
      <c r="A8582" t="str">
        <f>Table_wabobpsvr_AzureCalc_AzureCalcRateCard[[#This Row],[ServiceName]]&amp;Table_wabobpsvr_AzureCalc_AzureCalcRateCard[[#This Row],[Price_Level]]&amp;Table_wabobpsvr_AzureCalc_AzureCalcRateCard[[#This Row],[Region]]</f>
        <v>Standard_G4 VM (Non-Windows)B2</v>
      </c>
      <c r="B8582">
        <v>2</v>
      </c>
      <c r="C8582" t="s">
        <v>91</v>
      </c>
      <c r="D8582" t="s">
        <v>182</v>
      </c>
      <c r="E8582">
        <v>4.1399999999999997</v>
      </c>
      <c r="F8582" t="s">
        <v>3219</v>
      </c>
      <c r="G8582" s="784" t="s">
        <v>3733</v>
      </c>
      <c r="H8582" s="784" t="s">
        <v>3734</v>
      </c>
      <c r="I8582" s="784" t="s">
        <v>6031</v>
      </c>
    </row>
    <row r="8583" spans="1:9" hidden="1">
      <c r="A8583" t="str">
        <f>Table_wabobpsvr_AzureCalc_AzureCalcRateCard[[#This Row],[ServiceName]]&amp;Table_wabobpsvr_AzureCalc_AzureCalcRateCard[[#This Row],[Price_Level]]&amp;Table_wabobpsvr_AzureCalc_AzureCalcRateCard[[#This Row],[Region]]</f>
        <v>Standard_G4 VM (Non-Windows)C2</v>
      </c>
      <c r="B8583">
        <v>2</v>
      </c>
      <c r="C8583" t="s">
        <v>91</v>
      </c>
      <c r="D8583" t="s">
        <v>184</v>
      </c>
      <c r="E8583">
        <v>4</v>
      </c>
      <c r="F8583" t="s">
        <v>3219</v>
      </c>
      <c r="G8583" s="784" t="s">
        <v>3733</v>
      </c>
      <c r="H8583" s="784" t="s">
        <v>3734</v>
      </c>
      <c r="I8583" s="784" t="s">
        <v>6031</v>
      </c>
    </row>
    <row r="8584" spans="1:9" hidden="1">
      <c r="A8584" t="str">
        <f>Table_wabobpsvr_AzureCalc_AzureCalcRateCard[[#This Row],[ServiceName]]&amp;Table_wabobpsvr_AzureCalc_AzureCalcRateCard[[#This Row],[Price_Level]]&amp;Table_wabobpsvr_AzureCalc_AzureCalcRateCard[[#This Row],[Region]]</f>
        <v>Standard_G4 VM (Non-Windows)D2</v>
      </c>
      <c r="B8584">
        <v>2</v>
      </c>
      <c r="C8584" t="s">
        <v>91</v>
      </c>
      <c r="D8584" t="s">
        <v>183</v>
      </c>
      <c r="E8584">
        <v>3.87</v>
      </c>
      <c r="F8584" t="s">
        <v>3219</v>
      </c>
      <c r="G8584" s="784" t="s">
        <v>3733</v>
      </c>
      <c r="H8584" s="784" t="s">
        <v>3734</v>
      </c>
      <c r="I8584" s="784" t="s">
        <v>6031</v>
      </c>
    </row>
    <row r="8585" spans="1:9" hidden="1">
      <c r="A8585" s="784" t="str">
        <f>Table_wabobpsvr_AzureCalc_AzureCalcRateCard[[#This Row],[ServiceName]]&amp;Table_wabobpsvr_AzureCalc_AzureCalcRateCard[[#This Row],[Price_Level]]&amp;Table_wabobpsvr_AzureCalc_AzureCalcRateCard[[#This Row],[Region]]</f>
        <v>Standard_G4 VM (Windows)MOSP2</v>
      </c>
      <c r="B8585" s="784">
        <v>2</v>
      </c>
      <c r="C8585" s="784" t="s">
        <v>91</v>
      </c>
      <c r="D8585" s="784" t="s">
        <v>627</v>
      </c>
      <c r="E8585" s="784">
        <v>4.88</v>
      </c>
      <c r="F8585" s="784" t="s">
        <v>3240</v>
      </c>
      <c r="G8585" s="784" t="s">
        <v>4431</v>
      </c>
      <c r="H8585" s="784" t="s">
        <v>4431</v>
      </c>
      <c r="I8585" s="784" t="s">
        <v>6232</v>
      </c>
    </row>
    <row r="8586" spans="1:9" hidden="1">
      <c r="A8586" s="784" t="str">
        <f>Table_wabobpsvr_AzureCalc_AzureCalcRateCard[[#This Row],[ServiceName]]&amp;Table_wabobpsvr_AzureCalc_AzureCalcRateCard[[#This Row],[Price_Level]]&amp;Table_wabobpsvr_AzureCalc_AzureCalcRateCard[[#This Row],[Region]]</f>
        <v>Standard_G4 VM (Windows)A2</v>
      </c>
      <c r="B8586" s="784">
        <v>2</v>
      </c>
      <c r="C8586" s="784" t="s">
        <v>91</v>
      </c>
      <c r="D8586" s="784" t="s">
        <v>181</v>
      </c>
      <c r="E8586" s="784">
        <v>4.7300000000000004</v>
      </c>
      <c r="F8586" s="784" t="s">
        <v>3240</v>
      </c>
      <c r="G8586" s="784" t="s">
        <v>3735</v>
      </c>
      <c r="H8586" s="784" t="s">
        <v>3736</v>
      </c>
      <c r="I8586" s="784" t="s">
        <v>6232</v>
      </c>
    </row>
    <row r="8587" spans="1:9" hidden="1">
      <c r="A8587" s="784" t="str">
        <f>Table_wabobpsvr_AzureCalc_AzureCalcRateCard[[#This Row],[ServiceName]]&amp;Table_wabobpsvr_AzureCalc_AzureCalcRateCard[[#This Row],[Price_Level]]&amp;Table_wabobpsvr_AzureCalc_AzureCalcRateCard[[#This Row],[Region]]</f>
        <v>Standard_G4 VM (Windows)B2</v>
      </c>
      <c r="B8587" s="784">
        <v>2</v>
      </c>
      <c r="C8587" s="784" t="s">
        <v>91</v>
      </c>
      <c r="D8587" s="784" t="s">
        <v>182</v>
      </c>
      <c r="E8587" s="784">
        <v>4.59</v>
      </c>
      <c r="F8587" s="784" t="s">
        <v>3240</v>
      </c>
      <c r="G8587" s="784" t="s">
        <v>3735</v>
      </c>
      <c r="H8587" s="784" t="s">
        <v>3736</v>
      </c>
      <c r="I8587" s="784" t="s">
        <v>6232</v>
      </c>
    </row>
    <row r="8588" spans="1:9" hidden="1">
      <c r="A8588" s="784" t="str">
        <f>Table_wabobpsvr_AzureCalc_AzureCalcRateCard[[#This Row],[ServiceName]]&amp;Table_wabobpsvr_AzureCalc_AzureCalcRateCard[[#This Row],[Price_Level]]&amp;Table_wabobpsvr_AzureCalc_AzureCalcRateCard[[#This Row],[Region]]</f>
        <v>Standard_G4 VM (Windows)C2</v>
      </c>
      <c r="B8588" s="784">
        <v>2</v>
      </c>
      <c r="C8588" s="784" t="s">
        <v>91</v>
      </c>
      <c r="D8588" s="784" t="s">
        <v>184</v>
      </c>
      <c r="E8588" s="784">
        <v>4.4400000000000004</v>
      </c>
      <c r="F8588" s="784" t="s">
        <v>3240</v>
      </c>
      <c r="G8588" s="784" t="s">
        <v>3735</v>
      </c>
      <c r="H8588" s="784" t="s">
        <v>3736</v>
      </c>
      <c r="I8588" s="784" t="s">
        <v>6232</v>
      </c>
    </row>
    <row r="8589" spans="1:9" hidden="1">
      <c r="A8589" s="784" t="str">
        <f>Table_wabobpsvr_AzureCalc_AzureCalcRateCard[[#This Row],[ServiceName]]&amp;Table_wabobpsvr_AzureCalc_AzureCalcRateCard[[#This Row],[Price_Level]]&amp;Table_wabobpsvr_AzureCalc_AzureCalcRateCard[[#This Row],[Region]]</f>
        <v>Standard_G4 VM (Windows)D2</v>
      </c>
      <c r="B8589" s="784">
        <v>2</v>
      </c>
      <c r="C8589" s="784" t="s">
        <v>91</v>
      </c>
      <c r="D8589" s="784" t="s">
        <v>183</v>
      </c>
      <c r="E8589" s="784">
        <v>4.29</v>
      </c>
      <c r="F8589" s="784" t="s">
        <v>3240</v>
      </c>
      <c r="G8589" s="784" t="s">
        <v>3735</v>
      </c>
      <c r="H8589" s="784" t="s">
        <v>3736</v>
      </c>
      <c r="I8589" s="784" t="s">
        <v>6232</v>
      </c>
    </row>
    <row r="8590" spans="1:9" hidden="1">
      <c r="A8590" s="784" t="str">
        <f>Table_wabobpsvr_AzureCalc_AzureCalcRateCard[[#This Row],[ServiceName]]&amp;Table_wabobpsvr_AzureCalc_AzureCalcRateCard[[#This Row],[Price_Level]]&amp;Table_wabobpsvr_AzureCalc_AzureCalcRateCard[[#This Row],[Region]]</f>
        <v>Standard_G5 VM (Non-Windows)MOSP2</v>
      </c>
      <c r="B8590" s="784">
        <v>2</v>
      </c>
      <c r="C8590" s="784" t="s">
        <v>91</v>
      </c>
      <c r="D8590" s="784" t="s">
        <v>627</v>
      </c>
      <c r="E8590" s="784">
        <v>7.82</v>
      </c>
      <c r="F8590" s="784" t="s">
        <v>3222</v>
      </c>
      <c r="G8590" s="784" t="s">
        <v>4431</v>
      </c>
      <c r="H8590" s="784" t="s">
        <v>4431</v>
      </c>
      <c r="I8590" s="784" t="s">
        <v>6233</v>
      </c>
    </row>
    <row r="8591" spans="1:9" hidden="1">
      <c r="A8591" s="784" t="str">
        <f>Table_wabobpsvr_AzureCalc_AzureCalcRateCard[[#This Row],[ServiceName]]&amp;Table_wabobpsvr_AzureCalc_AzureCalcRateCard[[#This Row],[Price_Level]]&amp;Table_wabobpsvr_AzureCalc_AzureCalcRateCard[[#This Row],[Region]]</f>
        <v>CDN Data Transfer - Zone 1 - Tier 7C</v>
      </c>
      <c r="B8591" s="784"/>
      <c r="C8591" s="784" t="s">
        <v>785</v>
      </c>
      <c r="D8591" s="784" t="s">
        <v>184</v>
      </c>
      <c r="E8591" s="784">
        <v>2.2749999999999999E-2</v>
      </c>
      <c r="F8591" s="784" t="s">
        <v>959</v>
      </c>
      <c r="G8591" s="784" t="s">
        <v>2321</v>
      </c>
      <c r="H8591" s="784" t="s">
        <v>2322</v>
      </c>
      <c r="I8591" s="784" t="s">
        <v>6032</v>
      </c>
    </row>
    <row r="8592" spans="1:9" hidden="1">
      <c r="A8592" s="784" t="str">
        <f>Table_wabobpsvr_AzureCalc_AzureCalcRateCard[[#This Row],[ServiceName]]&amp;Table_wabobpsvr_AzureCalc_AzureCalcRateCard[[#This Row],[Price_Level]]&amp;Table_wabobpsvr_AzureCalc_AzureCalcRateCard[[#This Row],[Region]]</f>
        <v>CDN Data Transfer - Zone 1 - Tier 7D</v>
      </c>
      <c r="B8592" s="784"/>
      <c r="C8592" s="784" t="s">
        <v>785</v>
      </c>
      <c r="D8592" s="784" t="s">
        <v>183</v>
      </c>
      <c r="E8592" s="784">
        <v>2.1999999999999999E-2</v>
      </c>
      <c r="F8592" s="784" t="s">
        <v>959</v>
      </c>
      <c r="G8592" s="784" t="s">
        <v>2321</v>
      </c>
      <c r="H8592" s="784" t="s">
        <v>2322</v>
      </c>
      <c r="I8592" s="784" t="s">
        <v>6032</v>
      </c>
    </row>
    <row r="8593" spans="1:9" hidden="1">
      <c r="A8593" s="784" t="str">
        <f>Table_wabobpsvr_AzureCalc_AzureCalcRateCard[[#This Row],[ServiceName]]&amp;Table_wabobpsvr_AzureCalc_AzureCalcRateCard[[#This Row],[Price_Level]]&amp;Table_wabobpsvr_AzureCalc_AzureCalcRateCard[[#This Row],[Region]]</f>
        <v>CDN Data Transfer - Zone 2 - Tier 2MOSP</v>
      </c>
      <c r="B8593" s="784"/>
      <c r="C8593" s="784" t="s">
        <v>785</v>
      </c>
      <c r="D8593" s="784" t="s">
        <v>627</v>
      </c>
      <c r="E8593" s="784">
        <v>0.13</v>
      </c>
      <c r="F8593" s="784" t="s">
        <v>960</v>
      </c>
      <c r="G8593" s="784" t="s">
        <v>4431</v>
      </c>
      <c r="H8593" s="784" t="s">
        <v>4431</v>
      </c>
      <c r="I8593" s="784" t="s">
        <v>6234</v>
      </c>
    </row>
    <row r="8594" spans="1:9" hidden="1">
      <c r="A8594" s="784" t="str">
        <f>Table_wabobpsvr_AzureCalc_AzureCalcRateCard[[#This Row],[ServiceName]]&amp;Table_wabobpsvr_AzureCalc_AzureCalcRateCard[[#This Row],[Price_Level]]&amp;Table_wabobpsvr_AzureCalc_AzureCalcRateCard[[#This Row],[Region]]</f>
        <v>CDN Data Transfer - Zone 2 - Tier 2A</v>
      </c>
      <c r="B8594" s="784"/>
      <c r="C8594" s="784" t="s">
        <v>785</v>
      </c>
      <c r="D8594" s="784" t="s">
        <v>181</v>
      </c>
      <c r="E8594" s="784">
        <v>0.13386000000000001</v>
      </c>
      <c r="F8594" s="784" t="s">
        <v>960</v>
      </c>
      <c r="G8594" s="784" t="s">
        <v>2385</v>
      </c>
      <c r="H8594" s="784" t="s">
        <v>2386</v>
      </c>
      <c r="I8594" s="784" t="s">
        <v>6234</v>
      </c>
    </row>
    <row r="8595" spans="1:9" hidden="1">
      <c r="A8595" s="784" t="str">
        <f>Table_wabobpsvr_AzureCalc_AzureCalcRateCard[[#This Row],[ServiceName]]&amp;Table_wabobpsvr_AzureCalc_AzureCalcRateCard[[#This Row],[Price_Level]]&amp;Table_wabobpsvr_AzureCalc_AzureCalcRateCard[[#This Row],[Region]]</f>
        <v>CDN Data Transfer - Zone 2 - Tier 2B</v>
      </c>
      <c r="B8595" s="784"/>
      <c r="C8595" s="784" t="s">
        <v>785</v>
      </c>
      <c r="D8595" s="784" t="s">
        <v>182</v>
      </c>
      <c r="E8595" s="784">
        <v>0.12972</v>
      </c>
      <c r="F8595" s="784" t="s">
        <v>960</v>
      </c>
      <c r="G8595" s="784" t="s">
        <v>2385</v>
      </c>
      <c r="H8595" s="784" t="s">
        <v>2386</v>
      </c>
      <c r="I8595" s="784" t="s">
        <v>6234</v>
      </c>
    </row>
    <row r="8596" spans="1:9" hidden="1">
      <c r="A8596" t="str">
        <f>Table_wabobpsvr_AzureCalc_AzureCalcRateCard[[#This Row],[ServiceName]]&amp;Table_wabobpsvr_AzureCalc_AzureCalcRateCard[[#This Row],[Price_Level]]&amp;Table_wabobpsvr_AzureCalc_AzureCalcRateCard[[#This Row],[Region]]</f>
        <v>CDN Data Transfer - Zone 2 - Tier 2C</v>
      </c>
      <c r="C8596" t="s">
        <v>785</v>
      </c>
      <c r="D8596" t="s">
        <v>184</v>
      </c>
      <c r="E8596">
        <v>0.12558</v>
      </c>
      <c r="F8596" t="s">
        <v>960</v>
      </c>
      <c r="G8596" s="784" t="s">
        <v>2385</v>
      </c>
      <c r="H8596" s="784" t="s">
        <v>2386</v>
      </c>
      <c r="I8596" s="784" t="s">
        <v>6234</v>
      </c>
    </row>
    <row r="8597" spans="1:9" hidden="1">
      <c r="A8597" t="str">
        <f>Table_wabobpsvr_AzureCalc_AzureCalcRateCard[[#This Row],[ServiceName]]&amp;Table_wabobpsvr_AzureCalc_AzureCalcRateCard[[#This Row],[Price_Level]]&amp;Table_wabobpsvr_AzureCalc_AzureCalcRateCard[[#This Row],[Region]]</f>
        <v>CDN Data Transfer - Zone 2 - Tier 2D</v>
      </c>
      <c r="C8597" t="s">
        <v>785</v>
      </c>
      <c r="D8597" t="s">
        <v>183</v>
      </c>
      <c r="E8597">
        <v>0.12144000000000001</v>
      </c>
      <c r="F8597" t="s">
        <v>960</v>
      </c>
      <c r="G8597" s="784" t="s">
        <v>2385</v>
      </c>
      <c r="H8597" s="784" t="s">
        <v>2386</v>
      </c>
      <c r="I8597" s="784" t="s">
        <v>6234</v>
      </c>
    </row>
    <row r="8598" spans="1:9" hidden="1">
      <c r="A8598" s="784" t="str">
        <f>Table_wabobpsvr_AzureCalc_AzureCalcRateCard[[#This Row],[ServiceName]]&amp;Table_wabobpsvr_AzureCalc_AzureCalcRateCard[[#This Row],[Price_Level]]&amp;Table_wabobpsvr_AzureCalc_AzureCalcRateCard[[#This Row],[Region]]</f>
        <v>CDN Data Transfer - Zone 2 - Tier 3MOSP</v>
      </c>
      <c r="B8598" s="784"/>
      <c r="C8598" s="784" t="s">
        <v>785</v>
      </c>
      <c r="D8598" s="784" t="s">
        <v>627</v>
      </c>
      <c r="E8598" s="784">
        <v>0.12</v>
      </c>
      <c r="F8598" s="784" t="s">
        <v>961</v>
      </c>
      <c r="G8598" s="784" t="s">
        <v>4431</v>
      </c>
      <c r="H8598" s="784" t="s">
        <v>4431</v>
      </c>
      <c r="I8598" s="784" t="s">
        <v>6234</v>
      </c>
    </row>
    <row r="8599" spans="1:9" hidden="1">
      <c r="A8599" t="str">
        <f>Table_wabobpsvr_AzureCalc_AzureCalcRateCard[[#This Row],[ServiceName]]&amp;Table_wabobpsvr_AzureCalc_AzureCalcRateCard[[#This Row],[Price_Level]]&amp;Table_wabobpsvr_AzureCalc_AzureCalcRateCard[[#This Row],[Region]]</f>
        <v>CDN Data Transfer - Zone 2 - Tier 3A</v>
      </c>
      <c r="C8599" t="s">
        <v>785</v>
      </c>
      <c r="D8599" t="s">
        <v>181</v>
      </c>
      <c r="E8599">
        <v>0.13386000000000001</v>
      </c>
      <c r="F8599" t="s">
        <v>961</v>
      </c>
      <c r="G8599" s="784" t="s">
        <v>2385</v>
      </c>
      <c r="H8599" s="784" t="s">
        <v>2386</v>
      </c>
      <c r="I8599" s="784" t="s">
        <v>6234</v>
      </c>
    </row>
    <row r="8600" spans="1:9" hidden="1">
      <c r="A8600" t="str">
        <f>Table_wabobpsvr_AzureCalc_AzureCalcRateCard[[#This Row],[ServiceName]]&amp;Table_wabobpsvr_AzureCalc_AzureCalcRateCard[[#This Row],[Price_Level]]&amp;Table_wabobpsvr_AzureCalc_AzureCalcRateCard[[#This Row],[Region]]</f>
        <v>CDN Data Transfer - Zone 2 - Tier 3B</v>
      </c>
      <c r="C8600" t="s">
        <v>785</v>
      </c>
      <c r="D8600" t="s">
        <v>182</v>
      </c>
      <c r="E8600">
        <v>0.12972</v>
      </c>
      <c r="F8600" t="s">
        <v>961</v>
      </c>
      <c r="G8600" s="784" t="s">
        <v>2385</v>
      </c>
      <c r="H8600" s="784" t="s">
        <v>2386</v>
      </c>
      <c r="I8600" s="784" t="s">
        <v>6234</v>
      </c>
    </row>
    <row r="8601" spans="1:9" hidden="1">
      <c r="A8601" t="str">
        <f>Table_wabobpsvr_AzureCalc_AzureCalcRateCard[[#This Row],[ServiceName]]&amp;Table_wabobpsvr_AzureCalc_AzureCalcRateCard[[#This Row],[Price_Level]]&amp;Table_wabobpsvr_AzureCalc_AzureCalcRateCard[[#This Row],[Region]]</f>
        <v>CDN Data Transfer - Zone 2 - Tier 3C</v>
      </c>
      <c r="C8601" t="s">
        <v>785</v>
      </c>
      <c r="D8601" t="s">
        <v>184</v>
      </c>
      <c r="E8601">
        <v>0.12558</v>
      </c>
      <c r="F8601" t="s">
        <v>961</v>
      </c>
      <c r="G8601" s="784" t="s">
        <v>2385</v>
      </c>
      <c r="H8601" s="784" t="s">
        <v>2386</v>
      </c>
      <c r="I8601" s="784" t="s">
        <v>6234</v>
      </c>
    </row>
    <row r="8602" spans="1:9" hidden="1">
      <c r="A8602" t="str">
        <f>Table_wabobpsvr_AzureCalc_AzureCalcRateCard[[#This Row],[ServiceName]]&amp;Table_wabobpsvr_AzureCalc_AzureCalcRateCard[[#This Row],[Price_Level]]&amp;Table_wabobpsvr_AzureCalc_AzureCalcRateCard[[#This Row],[Region]]</f>
        <v>CDN Data Transfer - Zone 2 - Tier 3D</v>
      </c>
      <c r="C8602" t="s">
        <v>785</v>
      </c>
      <c r="D8602" t="s">
        <v>183</v>
      </c>
      <c r="E8602">
        <v>0.12144000000000001</v>
      </c>
      <c r="F8602" t="s">
        <v>961</v>
      </c>
      <c r="G8602" s="784" t="s">
        <v>2385</v>
      </c>
      <c r="H8602" s="784" t="s">
        <v>2386</v>
      </c>
      <c r="I8602" s="784" t="s">
        <v>6234</v>
      </c>
    </row>
    <row r="8603" spans="1:9" hidden="1">
      <c r="A8603" t="str">
        <f>Table_wabobpsvr_AzureCalc_AzureCalcRateCard[[#This Row],[ServiceName]]&amp;Table_wabobpsvr_AzureCalc_AzureCalcRateCard[[#This Row],[Price_Level]]&amp;Table_wabobpsvr_AzureCalc_AzureCalcRateCard[[#This Row],[Region]]</f>
        <v>CDN Data Transfer - Zone 2 - Tier 4MOSP</v>
      </c>
      <c r="C8603" t="s">
        <v>785</v>
      </c>
      <c r="D8603" t="s">
        <v>627</v>
      </c>
      <c r="E8603">
        <v>0.1</v>
      </c>
      <c r="F8603" t="s">
        <v>962</v>
      </c>
      <c r="G8603" s="784" t="s">
        <v>4431</v>
      </c>
      <c r="H8603" s="784" t="s">
        <v>4431</v>
      </c>
      <c r="I8603" s="784" t="s">
        <v>6234</v>
      </c>
    </row>
    <row r="8604" spans="1:9" hidden="1">
      <c r="A8604" t="str">
        <f>Table_wabobpsvr_AzureCalc_AzureCalcRateCard[[#This Row],[ServiceName]]&amp;Table_wabobpsvr_AzureCalc_AzureCalcRateCard[[#This Row],[Price_Level]]&amp;Table_wabobpsvr_AzureCalc_AzureCalcRateCard[[#This Row],[Region]]</f>
        <v>CDN Data Transfer - Zone 2 - Tier 4A</v>
      </c>
      <c r="C8604" t="s">
        <v>785</v>
      </c>
      <c r="D8604" t="s">
        <v>181</v>
      </c>
      <c r="E8604">
        <v>0.13386000000000001</v>
      </c>
      <c r="F8604" t="s">
        <v>962</v>
      </c>
      <c r="G8604" s="784" t="s">
        <v>2385</v>
      </c>
      <c r="H8604" s="784" t="s">
        <v>2386</v>
      </c>
      <c r="I8604" s="784" t="s">
        <v>6234</v>
      </c>
    </row>
    <row r="8605" spans="1:9" hidden="1">
      <c r="A8605" t="str">
        <f>Table_wabobpsvr_AzureCalc_AzureCalcRateCard[[#This Row],[ServiceName]]&amp;Table_wabobpsvr_AzureCalc_AzureCalcRateCard[[#This Row],[Price_Level]]&amp;Table_wabobpsvr_AzureCalc_AzureCalcRateCard[[#This Row],[Region]]</f>
        <v>CDN Data Transfer - Zone 2 - Tier 4B</v>
      </c>
      <c r="C8605" t="s">
        <v>785</v>
      </c>
      <c r="D8605" t="s">
        <v>182</v>
      </c>
      <c r="E8605">
        <v>0.12972</v>
      </c>
      <c r="F8605" t="s">
        <v>962</v>
      </c>
      <c r="G8605" s="784" t="s">
        <v>2385</v>
      </c>
      <c r="H8605" s="784" t="s">
        <v>2386</v>
      </c>
      <c r="I8605" s="784" t="s">
        <v>6234</v>
      </c>
    </row>
    <row r="8606" spans="1:9" hidden="1">
      <c r="A8606" t="str">
        <f>Table_wabobpsvr_AzureCalc_AzureCalcRateCard[[#This Row],[ServiceName]]&amp;Table_wabobpsvr_AzureCalc_AzureCalcRateCard[[#This Row],[Price_Level]]&amp;Table_wabobpsvr_AzureCalc_AzureCalcRateCard[[#This Row],[Region]]</f>
        <v>CDN Data Transfer - Zone 2 - Tier 4C</v>
      </c>
      <c r="C8606" t="s">
        <v>785</v>
      </c>
      <c r="D8606" t="s">
        <v>184</v>
      </c>
      <c r="E8606">
        <v>0.12558</v>
      </c>
      <c r="F8606" t="s">
        <v>962</v>
      </c>
      <c r="G8606" s="784" t="s">
        <v>2385</v>
      </c>
      <c r="H8606" s="784" t="s">
        <v>2386</v>
      </c>
      <c r="I8606" s="784" t="s">
        <v>6234</v>
      </c>
    </row>
    <row r="8607" spans="1:9" hidden="1">
      <c r="A8607" t="str">
        <f>Table_wabobpsvr_AzureCalc_AzureCalcRateCard[[#This Row],[ServiceName]]&amp;Table_wabobpsvr_AzureCalc_AzureCalcRateCard[[#This Row],[Price_Level]]&amp;Table_wabobpsvr_AzureCalc_AzureCalcRateCard[[#This Row],[Region]]</f>
        <v>CDN Data Transfer - Zone 2 - Tier 4D</v>
      </c>
      <c r="C8607" t="s">
        <v>785</v>
      </c>
      <c r="D8607" t="s">
        <v>183</v>
      </c>
      <c r="E8607">
        <v>0.12144000000000001</v>
      </c>
      <c r="F8607" t="s">
        <v>962</v>
      </c>
      <c r="G8607" s="784" t="s">
        <v>2385</v>
      </c>
      <c r="H8607" s="784" t="s">
        <v>2386</v>
      </c>
      <c r="I8607" s="784" t="s">
        <v>6234</v>
      </c>
    </row>
    <row r="8608" spans="1:9" hidden="1">
      <c r="A8608" t="str">
        <f>Table_wabobpsvr_AzureCalc_AzureCalcRateCard[[#This Row],[ServiceName]]&amp;Table_wabobpsvr_AzureCalc_AzureCalcRateCard[[#This Row],[Price_Level]]&amp;Table_wabobpsvr_AzureCalc_AzureCalcRateCard[[#This Row],[Region]]</f>
        <v>CDN Data Transfer - Zone 2 - Tier 5MOSP</v>
      </c>
      <c r="C8608" t="s">
        <v>785</v>
      </c>
      <c r="D8608" t="s">
        <v>627</v>
      </c>
      <c r="E8608">
        <v>0.08</v>
      </c>
      <c r="F8608" t="s">
        <v>963</v>
      </c>
      <c r="G8608" s="784" t="s">
        <v>4431</v>
      </c>
      <c r="H8608" s="784" t="s">
        <v>4431</v>
      </c>
      <c r="I8608" s="784" t="s">
        <v>6234</v>
      </c>
    </row>
    <row r="8609" spans="1:9" hidden="1">
      <c r="A8609" t="str">
        <f>Table_wabobpsvr_AzureCalc_AzureCalcRateCard[[#This Row],[ServiceName]]&amp;Table_wabobpsvr_AzureCalc_AzureCalcRateCard[[#This Row],[Price_Level]]&amp;Table_wabobpsvr_AzureCalc_AzureCalcRateCard[[#This Row],[Region]]</f>
        <v>CDN Data Transfer - Zone 2 - Tier 5A</v>
      </c>
      <c r="C8609" t="s">
        <v>785</v>
      </c>
      <c r="D8609" t="s">
        <v>181</v>
      </c>
      <c r="E8609">
        <v>0.13386000000000001</v>
      </c>
      <c r="F8609" t="s">
        <v>963</v>
      </c>
      <c r="G8609" s="784" t="s">
        <v>2385</v>
      </c>
      <c r="H8609" s="784" t="s">
        <v>2386</v>
      </c>
      <c r="I8609" s="784" t="s">
        <v>6234</v>
      </c>
    </row>
    <row r="8610" spans="1:9" hidden="1">
      <c r="A8610" t="str">
        <f>Table_wabobpsvr_AzureCalc_AzureCalcRateCard[[#This Row],[ServiceName]]&amp;Table_wabobpsvr_AzureCalc_AzureCalcRateCard[[#This Row],[Price_Level]]&amp;Table_wabobpsvr_AzureCalc_AzureCalcRateCard[[#This Row],[Region]]</f>
        <v>CDN Data Transfer - Zone 2 - Tier 5B</v>
      </c>
      <c r="C8610" t="s">
        <v>785</v>
      </c>
      <c r="D8610" t="s">
        <v>182</v>
      </c>
      <c r="E8610">
        <v>0.12972</v>
      </c>
      <c r="F8610" t="s">
        <v>963</v>
      </c>
      <c r="G8610" s="784" t="s">
        <v>2385</v>
      </c>
      <c r="H8610" s="784" t="s">
        <v>2386</v>
      </c>
      <c r="I8610" s="784" t="s">
        <v>6234</v>
      </c>
    </row>
    <row r="8611" spans="1:9" hidden="1">
      <c r="A8611" t="str">
        <f>Table_wabobpsvr_AzureCalc_AzureCalcRateCard[[#This Row],[ServiceName]]&amp;Table_wabobpsvr_AzureCalc_AzureCalcRateCard[[#This Row],[Price_Level]]&amp;Table_wabobpsvr_AzureCalc_AzureCalcRateCard[[#This Row],[Region]]</f>
        <v>CDN Data Transfer - Zone 2 - Tier 5C</v>
      </c>
      <c r="C8611" t="s">
        <v>785</v>
      </c>
      <c r="D8611" t="s">
        <v>184</v>
      </c>
      <c r="E8611">
        <v>0.12558</v>
      </c>
      <c r="F8611" t="s">
        <v>963</v>
      </c>
      <c r="G8611" s="784" t="s">
        <v>2385</v>
      </c>
      <c r="H8611" s="784" t="s">
        <v>2386</v>
      </c>
      <c r="I8611" s="784" t="s">
        <v>6234</v>
      </c>
    </row>
    <row r="8612" spans="1:9" hidden="1">
      <c r="A8612" t="str">
        <f>Table_wabobpsvr_AzureCalc_AzureCalcRateCard[[#This Row],[ServiceName]]&amp;Table_wabobpsvr_AzureCalc_AzureCalcRateCard[[#This Row],[Price_Level]]&amp;Table_wabobpsvr_AzureCalc_AzureCalcRateCard[[#This Row],[Region]]</f>
        <v>CDN Data Transfer - Zone 2 - Tier 5D</v>
      </c>
      <c r="C8612" t="s">
        <v>785</v>
      </c>
      <c r="D8612" t="s">
        <v>183</v>
      </c>
      <c r="E8612">
        <v>0.12144000000000001</v>
      </c>
      <c r="F8612" t="s">
        <v>963</v>
      </c>
      <c r="G8612" s="784" t="s">
        <v>2385</v>
      </c>
      <c r="H8612" s="784" t="s">
        <v>2386</v>
      </c>
      <c r="I8612" s="784" t="s">
        <v>6234</v>
      </c>
    </row>
    <row r="8613" spans="1:9" hidden="1">
      <c r="A8613" t="str">
        <f>Table_wabobpsvr_AzureCalc_AzureCalcRateCard[[#This Row],[ServiceName]]&amp;Table_wabobpsvr_AzureCalc_AzureCalcRateCard[[#This Row],[Price_Level]]&amp;Table_wabobpsvr_AzureCalc_AzureCalcRateCard[[#This Row],[Region]]</f>
        <v>CDN Data Transfer - Zone 2 - Tier 6MOSP</v>
      </c>
      <c r="C8613" t="s">
        <v>785</v>
      </c>
      <c r="D8613" t="s">
        <v>627</v>
      </c>
      <c r="E8613">
        <v>7.0000000000000007E-2</v>
      </c>
      <c r="F8613" t="s">
        <v>964</v>
      </c>
      <c r="G8613" s="784" t="s">
        <v>4431</v>
      </c>
      <c r="H8613" s="784" t="s">
        <v>4431</v>
      </c>
      <c r="I8613" s="784" t="s">
        <v>6234</v>
      </c>
    </row>
    <row r="8614" spans="1:9" hidden="1">
      <c r="A8614" t="str">
        <f>Table_wabobpsvr_AzureCalc_AzureCalcRateCard[[#This Row],[ServiceName]]&amp;Table_wabobpsvr_AzureCalc_AzureCalcRateCard[[#This Row],[Price_Level]]&amp;Table_wabobpsvr_AzureCalc_AzureCalcRateCard[[#This Row],[Region]]</f>
        <v>CDN Data Transfer - Zone 2 - Tier 6A</v>
      </c>
      <c r="C8614" t="s">
        <v>785</v>
      </c>
      <c r="D8614" t="s">
        <v>181</v>
      </c>
      <c r="E8614">
        <v>0.13386000000000001</v>
      </c>
      <c r="F8614" t="s">
        <v>964</v>
      </c>
      <c r="G8614" s="784" t="s">
        <v>2385</v>
      </c>
      <c r="H8614" s="784" t="s">
        <v>2386</v>
      </c>
      <c r="I8614" s="784" t="s">
        <v>6234</v>
      </c>
    </row>
    <row r="8615" spans="1:9" hidden="1">
      <c r="A8615" t="str">
        <f>Table_wabobpsvr_AzureCalc_AzureCalcRateCard[[#This Row],[ServiceName]]&amp;Table_wabobpsvr_AzureCalc_AzureCalcRateCard[[#This Row],[Price_Level]]&amp;Table_wabobpsvr_AzureCalc_AzureCalcRateCard[[#This Row],[Region]]</f>
        <v>CDN Data Transfer - Zone 2 - Tier 6B</v>
      </c>
      <c r="C8615" t="s">
        <v>785</v>
      </c>
      <c r="D8615" t="s">
        <v>182</v>
      </c>
      <c r="E8615">
        <v>0.12972</v>
      </c>
      <c r="F8615" t="s">
        <v>964</v>
      </c>
      <c r="G8615" s="784" t="s">
        <v>2385</v>
      </c>
      <c r="H8615" s="784" t="s">
        <v>2386</v>
      </c>
      <c r="I8615" s="784" t="s">
        <v>6234</v>
      </c>
    </row>
    <row r="8616" spans="1:9" hidden="1">
      <c r="A8616" t="str">
        <f>Table_wabobpsvr_AzureCalc_AzureCalcRateCard[[#This Row],[ServiceName]]&amp;Table_wabobpsvr_AzureCalc_AzureCalcRateCard[[#This Row],[Price_Level]]&amp;Table_wabobpsvr_AzureCalc_AzureCalcRateCard[[#This Row],[Region]]</f>
        <v>CDN Data Transfer - Zone 2 - Tier 6C</v>
      </c>
      <c r="C8616" t="s">
        <v>785</v>
      </c>
      <c r="D8616" t="s">
        <v>184</v>
      </c>
      <c r="E8616">
        <v>0.12558</v>
      </c>
      <c r="F8616" t="s">
        <v>964</v>
      </c>
      <c r="G8616" s="784" t="s">
        <v>2385</v>
      </c>
      <c r="H8616" s="784" t="s">
        <v>2386</v>
      </c>
      <c r="I8616" s="784" t="s">
        <v>6234</v>
      </c>
    </row>
    <row r="8617" spans="1:9" hidden="1">
      <c r="A8617" t="str">
        <f>Table_wabobpsvr_AzureCalc_AzureCalcRateCard[[#This Row],[ServiceName]]&amp;Table_wabobpsvr_AzureCalc_AzureCalcRateCard[[#This Row],[Price_Level]]&amp;Table_wabobpsvr_AzureCalc_AzureCalcRateCard[[#This Row],[Region]]</f>
        <v>CDN Data Transfer - Zone 2 - Tier 6D</v>
      </c>
      <c r="C8617" t="s">
        <v>785</v>
      </c>
      <c r="D8617" t="s">
        <v>183</v>
      </c>
      <c r="E8617">
        <v>0.12144000000000001</v>
      </c>
      <c r="F8617" t="s">
        <v>964</v>
      </c>
      <c r="G8617" s="784" t="s">
        <v>2385</v>
      </c>
      <c r="H8617" s="784" t="s">
        <v>2386</v>
      </c>
      <c r="I8617" s="784" t="s">
        <v>6234</v>
      </c>
    </row>
    <row r="8618" spans="1:9" hidden="1">
      <c r="A8618" t="str">
        <f>Table_wabobpsvr_AzureCalc_AzureCalcRateCard[[#This Row],[ServiceName]]&amp;Table_wabobpsvr_AzureCalc_AzureCalcRateCard[[#This Row],[Price_Level]]&amp;Table_wabobpsvr_AzureCalc_AzureCalcRateCard[[#This Row],[Region]]</f>
        <v>CDN Data Transfer - Zone 2 - Tier 7MOSP</v>
      </c>
      <c r="C8618" t="s">
        <v>785</v>
      </c>
      <c r="D8618" t="s">
        <v>627</v>
      </c>
      <c r="E8618">
        <v>7.0000000000000007E-2</v>
      </c>
      <c r="F8618" t="s">
        <v>965</v>
      </c>
      <c r="G8618" s="784" t="s">
        <v>4431</v>
      </c>
      <c r="H8618" s="784" t="s">
        <v>4431</v>
      </c>
      <c r="I8618" s="784" t="s">
        <v>6234</v>
      </c>
    </row>
    <row r="8619" spans="1:9" hidden="1">
      <c r="A8619" t="str">
        <f>Table_wabobpsvr_AzureCalc_AzureCalcRateCard[[#This Row],[ServiceName]]&amp;Table_wabobpsvr_AzureCalc_AzureCalcRateCard[[#This Row],[Price_Level]]&amp;Table_wabobpsvr_AzureCalc_AzureCalcRateCard[[#This Row],[Region]]</f>
        <v>CDN Data Transfer - Zone 2 - Tier 7A</v>
      </c>
      <c r="C8619" t="s">
        <v>785</v>
      </c>
      <c r="D8619" t="s">
        <v>181</v>
      </c>
      <c r="E8619">
        <v>6.7900000000000002E-2</v>
      </c>
      <c r="F8619" t="s">
        <v>965</v>
      </c>
      <c r="G8619" s="784" t="s">
        <v>2385</v>
      </c>
      <c r="H8619" s="784" t="s">
        <v>2386</v>
      </c>
      <c r="I8619" s="784" t="s">
        <v>6234</v>
      </c>
    </row>
    <row r="8620" spans="1:9" hidden="1">
      <c r="A8620" t="str">
        <f>Table_wabobpsvr_AzureCalc_AzureCalcRateCard[[#This Row],[ServiceName]]&amp;Table_wabobpsvr_AzureCalc_AzureCalcRateCard[[#This Row],[Price_Level]]&amp;Table_wabobpsvr_AzureCalc_AzureCalcRateCard[[#This Row],[Region]]</f>
        <v>CDN Data Transfer - Zone 2 - Tier 7B</v>
      </c>
      <c r="C8620" t="s">
        <v>785</v>
      </c>
      <c r="D8620" t="s">
        <v>182</v>
      </c>
      <c r="E8620">
        <v>6.5799999999999997E-2</v>
      </c>
      <c r="F8620" t="s">
        <v>965</v>
      </c>
      <c r="G8620" s="784" t="s">
        <v>2385</v>
      </c>
      <c r="H8620" s="784" t="s">
        <v>2386</v>
      </c>
      <c r="I8620" s="784" t="s">
        <v>6234</v>
      </c>
    </row>
    <row r="8621" spans="1:9" hidden="1">
      <c r="A8621" t="str">
        <f>Table_wabobpsvr_AzureCalc_AzureCalcRateCard[[#This Row],[ServiceName]]&amp;Table_wabobpsvr_AzureCalc_AzureCalcRateCard[[#This Row],[Price_Level]]&amp;Table_wabobpsvr_AzureCalc_AzureCalcRateCard[[#This Row],[Region]]</f>
        <v>CDN Data Transfer - Zone 2 - Tier 7C</v>
      </c>
      <c r="C8621" t="s">
        <v>785</v>
      </c>
      <c r="D8621" t="s">
        <v>184</v>
      </c>
      <c r="E8621">
        <v>6.3700000000000007E-2</v>
      </c>
      <c r="F8621" t="s">
        <v>965</v>
      </c>
      <c r="G8621" s="784" t="s">
        <v>2385</v>
      </c>
      <c r="H8621" s="784" t="s">
        <v>2386</v>
      </c>
      <c r="I8621" s="784" t="s">
        <v>6234</v>
      </c>
    </row>
    <row r="8622" spans="1:9" hidden="1">
      <c r="A8622" t="str">
        <f>Table_wabobpsvr_AzureCalc_AzureCalcRateCard[[#This Row],[ServiceName]]&amp;Table_wabobpsvr_AzureCalc_AzureCalcRateCard[[#This Row],[Price_Level]]&amp;Table_wabobpsvr_AzureCalc_AzureCalcRateCard[[#This Row],[Region]]</f>
        <v>CDN Data Transfer - Zone 2 - Tier 7D</v>
      </c>
      <c r="C8622" t="s">
        <v>785</v>
      </c>
      <c r="D8622" t="s">
        <v>183</v>
      </c>
      <c r="E8622">
        <v>6.1600000000000002E-2</v>
      </c>
      <c r="F8622" t="s">
        <v>965</v>
      </c>
      <c r="G8622" s="784" t="s">
        <v>2385</v>
      </c>
      <c r="H8622" s="784" t="s">
        <v>2386</v>
      </c>
      <c r="I8622" s="784" t="s">
        <v>6234</v>
      </c>
    </row>
    <row r="8623" spans="1:9" hidden="1">
      <c r="A8623" t="str">
        <f>Table_wabobpsvr_AzureCalc_AzureCalcRateCard[[#This Row],[ServiceName]]&amp;Table_wabobpsvr_AzureCalc_AzureCalcRateCard[[#This Row],[Price_Level]]&amp;Table_wabobpsvr_AzureCalc_AzureCalcRateCard[[#This Row],[Region]]</f>
        <v>Traffic Manager DNS Queries - Tier 2MOSP</v>
      </c>
      <c r="C8623" t="s">
        <v>785</v>
      </c>
      <c r="D8623" t="s">
        <v>627</v>
      </c>
      <c r="E8623">
        <v>0.38</v>
      </c>
      <c r="F8623" t="s">
        <v>966</v>
      </c>
      <c r="G8623" s="784" t="s">
        <v>4431</v>
      </c>
      <c r="H8623" s="784" t="s">
        <v>4431</v>
      </c>
      <c r="I8623" s="784" t="s">
        <v>5168</v>
      </c>
    </row>
    <row r="8624" spans="1:9" hidden="1">
      <c r="A8624" t="str">
        <f>Table_wabobpsvr_AzureCalc_AzureCalcRateCard[[#This Row],[ServiceName]]&amp;Table_wabobpsvr_AzureCalc_AzureCalcRateCard[[#This Row],[Price_Level]]&amp;Table_wabobpsvr_AzureCalc_AzureCalcRateCard[[#This Row],[Region]]</f>
        <v>Traffic Manager DNS Queries - Tier 2A</v>
      </c>
      <c r="C8624" t="s">
        <v>785</v>
      </c>
      <c r="D8624" t="s">
        <v>181</v>
      </c>
      <c r="E8624">
        <v>0.36859999999999998</v>
      </c>
      <c r="F8624" t="s">
        <v>966</v>
      </c>
      <c r="G8624" s="784" t="s">
        <v>2387</v>
      </c>
      <c r="H8624" s="784" t="s">
        <v>2388</v>
      </c>
      <c r="I8624" s="784" t="s">
        <v>5168</v>
      </c>
    </row>
    <row r="8625" spans="1:9" hidden="1">
      <c r="A8625" t="str">
        <f>Table_wabobpsvr_AzureCalc_AzureCalcRateCard[[#This Row],[ServiceName]]&amp;Table_wabobpsvr_AzureCalc_AzureCalcRateCard[[#This Row],[Price_Level]]&amp;Table_wabobpsvr_AzureCalc_AzureCalcRateCard[[#This Row],[Region]]</f>
        <v>Traffic Manager DNS Queries - Tier 2B</v>
      </c>
      <c r="C8625" t="s">
        <v>785</v>
      </c>
      <c r="D8625" t="s">
        <v>182</v>
      </c>
      <c r="E8625">
        <v>0.35720000000000002</v>
      </c>
      <c r="F8625" t="s">
        <v>966</v>
      </c>
      <c r="G8625" s="784" t="s">
        <v>2387</v>
      </c>
      <c r="H8625" s="784" t="s">
        <v>2388</v>
      </c>
      <c r="I8625" s="784" t="s">
        <v>5168</v>
      </c>
    </row>
    <row r="8626" spans="1:9" hidden="1">
      <c r="A8626" t="str">
        <f>Table_wabobpsvr_AzureCalc_AzureCalcRateCard[[#This Row],[ServiceName]]&amp;Table_wabobpsvr_AzureCalc_AzureCalcRateCard[[#This Row],[Price_Level]]&amp;Table_wabobpsvr_AzureCalc_AzureCalcRateCard[[#This Row],[Region]]</f>
        <v>Traffic Manager DNS Queries - Tier 2C</v>
      </c>
      <c r="C8626" t="s">
        <v>785</v>
      </c>
      <c r="D8626" t="s">
        <v>184</v>
      </c>
      <c r="E8626">
        <v>0.3458</v>
      </c>
      <c r="F8626" t="s">
        <v>966</v>
      </c>
      <c r="G8626" s="784" t="s">
        <v>2387</v>
      </c>
      <c r="H8626" s="784" t="s">
        <v>2388</v>
      </c>
      <c r="I8626" s="784" t="s">
        <v>5168</v>
      </c>
    </row>
    <row r="8627" spans="1:9" hidden="1">
      <c r="A8627" t="str">
        <f>Table_wabobpsvr_AzureCalc_AzureCalcRateCard[[#This Row],[ServiceName]]&amp;Table_wabobpsvr_AzureCalc_AzureCalcRateCard[[#This Row],[Price_Level]]&amp;Table_wabobpsvr_AzureCalc_AzureCalcRateCard[[#This Row],[Region]]</f>
        <v>Traffic Manager DNS Queries - Tier 2D</v>
      </c>
      <c r="C8627" t="s">
        <v>785</v>
      </c>
      <c r="D8627" t="s">
        <v>183</v>
      </c>
      <c r="E8627">
        <v>0.33439999999999998</v>
      </c>
      <c r="F8627" t="s">
        <v>966</v>
      </c>
      <c r="G8627" s="784" t="s">
        <v>2387</v>
      </c>
      <c r="H8627" s="784" t="s">
        <v>2388</v>
      </c>
      <c r="I8627" s="784" t="s">
        <v>5168</v>
      </c>
    </row>
    <row r="8628" spans="1:9" hidden="1">
      <c r="A8628" t="str">
        <f>Table_wabobpsvr_AzureCalc_AzureCalcRateCard[[#This Row],[ServiceName]]&amp;Table_wabobpsvr_AzureCalc_AzureCalcRateCard[[#This Row],[Price_Level]]&amp;Table_wabobpsvr_AzureCalc_AzureCalcRateCard[[#This Row],[Region]]</f>
        <v>Standard_G5 VM (Non-Windows)A2</v>
      </c>
      <c r="B8628">
        <v>2</v>
      </c>
      <c r="C8628" t="s">
        <v>91</v>
      </c>
      <c r="D8628" t="s">
        <v>181</v>
      </c>
      <c r="E8628">
        <v>7.59</v>
      </c>
      <c r="F8628" t="s">
        <v>3222</v>
      </c>
      <c r="G8628" s="784" t="s">
        <v>3737</v>
      </c>
      <c r="H8628" s="784" t="s">
        <v>3738</v>
      </c>
      <c r="I8628" s="784" t="s">
        <v>6233</v>
      </c>
    </row>
    <row r="8629" spans="1:9" hidden="1">
      <c r="A8629" t="str">
        <f>Table_wabobpsvr_AzureCalc_AzureCalcRateCard[[#This Row],[ServiceName]]&amp;Table_wabobpsvr_AzureCalc_AzureCalcRateCard[[#This Row],[Price_Level]]&amp;Table_wabobpsvr_AzureCalc_AzureCalcRateCard[[#This Row],[Region]]</f>
        <v>A1 HDInsightMOSP11</v>
      </c>
      <c r="B8629">
        <v>11</v>
      </c>
      <c r="C8629" t="s">
        <v>91</v>
      </c>
      <c r="D8629" t="s">
        <v>627</v>
      </c>
      <c r="E8629">
        <v>9.5000000000000001E-2</v>
      </c>
      <c r="F8629" t="s">
        <v>3546</v>
      </c>
      <c r="G8629" s="784" t="s">
        <v>4431</v>
      </c>
      <c r="H8629" s="784" t="s">
        <v>4431</v>
      </c>
      <c r="I8629" s="784" t="s">
        <v>6235</v>
      </c>
    </row>
    <row r="8630" spans="1:9" hidden="1">
      <c r="A8630" t="str">
        <f>Table_wabobpsvr_AzureCalc_AzureCalcRateCard[[#This Row],[ServiceName]]&amp;Table_wabobpsvr_AzureCalc_AzureCalcRateCard[[#This Row],[Price_Level]]&amp;Table_wabobpsvr_AzureCalc_AzureCalcRateCard[[#This Row],[Region]]</f>
        <v>A9 VM (Windows)MOSP15</v>
      </c>
      <c r="B8630">
        <v>15</v>
      </c>
      <c r="C8630" t="s">
        <v>91</v>
      </c>
      <c r="D8630" t="s">
        <v>627</v>
      </c>
      <c r="E8630">
        <v>5.5839999999999996</v>
      </c>
      <c r="F8630" t="s">
        <v>706</v>
      </c>
      <c r="G8630" s="784" t="s">
        <v>4431</v>
      </c>
      <c r="H8630" s="784" t="s">
        <v>4431</v>
      </c>
      <c r="I8630" s="784" t="s">
        <v>6236</v>
      </c>
    </row>
    <row r="8631" spans="1:9" hidden="1">
      <c r="A8631" t="str">
        <f>Table_wabobpsvr_AzureCalc_AzureCalcRateCard[[#This Row],[ServiceName]]&amp;Table_wabobpsvr_AzureCalc_AzureCalcRateCard[[#This Row],[Price_Level]]&amp;Table_wabobpsvr_AzureCalc_AzureCalcRateCard[[#This Row],[Region]]</f>
        <v>A9 VM (Windows)A15</v>
      </c>
      <c r="B8631">
        <v>15</v>
      </c>
      <c r="C8631" t="s">
        <v>91</v>
      </c>
      <c r="D8631" t="s">
        <v>181</v>
      </c>
      <c r="E8631">
        <v>4.0759999999999996</v>
      </c>
      <c r="F8631" t="s">
        <v>706</v>
      </c>
      <c r="G8631" s="784" t="s">
        <v>3054</v>
      </c>
      <c r="H8631" s="784" t="s">
        <v>3055</v>
      </c>
      <c r="I8631" s="784" t="s">
        <v>6236</v>
      </c>
    </row>
    <row r="8632" spans="1:9" hidden="1">
      <c r="A8632" t="str">
        <f>Table_wabobpsvr_AzureCalc_AzureCalcRateCard[[#This Row],[ServiceName]]&amp;Table_wabobpsvr_AzureCalc_AzureCalcRateCard[[#This Row],[Price_Level]]&amp;Table_wabobpsvr_AzureCalc_AzureCalcRateCard[[#This Row],[Region]]</f>
        <v>A9 VM (Windows)B15</v>
      </c>
      <c r="B8632">
        <v>15</v>
      </c>
      <c r="C8632" t="s">
        <v>91</v>
      </c>
      <c r="D8632" t="s">
        <v>182</v>
      </c>
      <c r="E8632">
        <v>3.9089999999999998</v>
      </c>
      <c r="F8632" t="s">
        <v>706</v>
      </c>
      <c r="G8632" s="784" t="s">
        <v>3054</v>
      </c>
      <c r="H8632" s="784" t="s">
        <v>3055</v>
      </c>
      <c r="I8632" s="784" t="s">
        <v>6236</v>
      </c>
    </row>
    <row r="8633" spans="1:9" hidden="1">
      <c r="A8633" t="str">
        <f>Table_wabobpsvr_AzureCalc_AzureCalcRateCard[[#This Row],[ServiceName]]&amp;Table_wabobpsvr_AzureCalc_AzureCalcRateCard[[#This Row],[Price_Level]]&amp;Table_wabobpsvr_AzureCalc_AzureCalcRateCard[[#This Row],[Region]]</f>
        <v>A9 VM (Windows)C15</v>
      </c>
      <c r="B8633">
        <v>15</v>
      </c>
      <c r="C8633" t="s">
        <v>91</v>
      </c>
      <c r="D8633" t="s">
        <v>184</v>
      </c>
      <c r="E8633">
        <v>3.7410000000000001</v>
      </c>
      <c r="F8633" t="s">
        <v>706</v>
      </c>
      <c r="G8633" s="784" t="s">
        <v>3054</v>
      </c>
      <c r="H8633" s="784" t="s">
        <v>3055</v>
      </c>
      <c r="I8633" s="784" t="s">
        <v>6236</v>
      </c>
    </row>
    <row r="8634" spans="1:9" hidden="1">
      <c r="A8634" t="str">
        <f>Table_wabobpsvr_AzureCalc_AzureCalcRateCard[[#This Row],[ServiceName]]&amp;Table_wabobpsvr_AzureCalc_AzureCalcRateCard[[#This Row],[Price_Level]]&amp;Table_wabobpsvr_AzureCalc_AzureCalcRateCard[[#This Row],[Region]]</f>
        <v>A9 VM (Windows)D15</v>
      </c>
      <c r="B8634">
        <v>15</v>
      </c>
      <c r="C8634" t="s">
        <v>91</v>
      </c>
      <c r="D8634" t="s">
        <v>183</v>
      </c>
      <c r="E8634">
        <v>3.5739999999999998</v>
      </c>
      <c r="F8634" t="s">
        <v>706</v>
      </c>
      <c r="G8634" s="784" t="s">
        <v>3054</v>
      </c>
      <c r="H8634" s="784" t="s">
        <v>3055</v>
      </c>
      <c r="I8634" s="784" t="s">
        <v>6236</v>
      </c>
    </row>
    <row r="8635" spans="1:9" hidden="1">
      <c r="A8635" t="str">
        <f>Table_wabobpsvr_AzureCalc_AzureCalcRateCard[[#This Row],[ServiceName]]&amp;Table_wabobpsvr_AzureCalc_AzureCalcRateCard[[#This Row],[Price_Level]]&amp;Table_wabobpsvr_AzureCalc_AzureCalcRateCard[[#This Row],[Region]]</f>
        <v>A9 VM (Windows)D</v>
      </c>
      <c r="C8635" t="s">
        <v>91</v>
      </c>
      <c r="D8635" t="s">
        <v>183</v>
      </c>
      <c r="E8635">
        <v>3.5739999999999998</v>
      </c>
      <c r="F8635" t="s">
        <v>706</v>
      </c>
      <c r="G8635" s="784" t="s">
        <v>2797</v>
      </c>
      <c r="H8635" s="784" t="s">
        <v>2798</v>
      </c>
      <c r="I8635" s="784" t="s">
        <v>4431</v>
      </c>
    </row>
    <row r="8636" spans="1:9" hidden="1">
      <c r="A8636" t="str">
        <f>Table_wabobpsvr_AzureCalc_AzureCalcRateCard[[#This Row],[ServiceName]]&amp;Table_wabobpsvr_AzureCalc_AzureCalcRateCard[[#This Row],[Price_Level]]&amp;Table_wabobpsvr_AzureCalc_AzureCalcRateCard[[#This Row],[Region]]</f>
        <v>A10 VM (Non-Windows)B9</v>
      </c>
      <c r="B8636">
        <v>9</v>
      </c>
      <c r="C8636" t="s">
        <v>91</v>
      </c>
      <c r="D8636" t="s">
        <v>182</v>
      </c>
      <c r="E8636">
        <v>1.25</v>
      </c>
      <c r="F8636" t="s">
        <v>1283</v>
      </c>
      <c r="G8636" s="784" t="s">
        <v>4480</v>
      </c>
      <c r="H8636" s="784" t="s">
        <v>4481</v>
      </c>
      <c r="I8636" s="784" t="s">
        <v>6237</v>
      </c>
    </row>
    <row r="8637" spans="1:9" hidden="1">
      <c r="A8637" t="str">
        <f>Table_wabobpsvr_AzureCalc_AzureCalcRateCard[[#This Row],[ServiceName]]&amp;Table_wabobpsvr_AzureCalc_AzureCalcRateCard[[#This Row],[Price_Level]]&amp;Table_wabobpsvr_AzureCalc_AzureCalcRateCard[[#This Row],[Region]]</f>
        <v>A10 VM (Non-Windows)C9</v>
      </c>
      <c r="B8637">
        <v>9</v>
      </c>
      <c r="C8637" t="s">
        <v>91</v>
      </c>
      <c r="D8637" t="s">
        <v>184</v>
      </c>
      <c r="E8637">
        <v>1.21</v>
      </c>
      <c r="F8637" t="s">
        <v>1283</v>
      </c>
      <c r="G8637" s="784" t="s">
        <v>4480</v>
      </c>
      <c r="H8637" s="784" t="s">
        <v>4481</v>
      </c>
      <c r="I8637" s="784" t="s">
        <v>6237</v>
      </c>
    </row>
    <row r="8638" spans="1:9" hidden="1">
      <c r="A8638" t="str">
        <f>Table_wabobpsvr_AzureCalc_AzureCalcRateCard[[#This Row],[ServiceName]]&amp;Table_wabobpsvr_AzureCalc_AzureCalcRateCard[[#This Row],[Price_Level]]&amp;Table_wabobpsvr_AzureCalc_AzureCalcRateCard[[#This Row],[Region]]</f>
        <v>SQL DB Standard S0 Database HoursMOSP16</v>
      </c>
      <c r="B8638">
        <v>16</v>
      </c>
      <c r="C8638" t="s">
        <v>91</v>
      </c>
      <c r="D8638" t="s">
        <v>627</v>
      </c>
      <c r="E8638">
        <v>2.29E-2</v>
      </c>
      <c r="F8638" t="s">
        <v>1094</v>
      </c>
      <c r="G8638" s="784" t="s">
        <v>4431</v>
      </c>
      <c r="H8638" s="784" t="s">
        <v>4431</v>
      </c>
      <c r="I8638" s="784" t="s">
        <v>4431</v>
      </c>
    </row>
    <row r="8639" spans="1:9" hidden="1">
      <c r="A8639" t="str">
        <f>Table_wabobpsvr_AzureCalc_AzureCalcRateCard[[#This Row],[ServiceName]]&amp;Table_wabobpsvr_AzureCalc_AzureCalcRateCard[[#This Row],[Price_Level]]&amp;Table_wabobpsvr_AzureCalc_AzureCalcRateCard[[#This Row],[Region]]</f>
        <v>Standard_G5 VM (Non-Windows)B2</v>
      </c>
      <c r="B8639">
        <v>2</v>
      </c>
      <c r="C8639" t="s">
        <v>91</v>
      </c>
      <c r="D8639" t="s">
        <v>182</v>
      </c>
      <c r="E8639">
        <v>7.35</v>
      </c>
      <c r="F8639" t="s">
        <v>3222</v>
      </c>
      <c r="G8639" s="784" t="s">
        <v>3737</v>
      </c>
      <c r="H8639" s="784" t="s">
        <v>3738</v>
      </c>
      <c r="I8639" s="784" t="s">
        <v>6233</v>
      </c>
    </row>
    <row r="8640" spans="1:9" hidden="1">
      <c r="A8640" t="str">
        <f>Table_wabobpsvr_AzureCalc_AzureCalcRateCard[[#This Row],[ServiceName]]&amp;Table_wabobpsvr_AzureCalc_AzureCalcRateCard[[#This Row],[Price_Level]]&amp;Table_wabobpsvr_AzureCalc_AzureCalcRateCard[[#This Row],[Region]]</f>
        <v>Standard_G5 VM (Non-Windows)C2</v>
      </c>
      <c r="B8640">
        <v>2</v>
      </c>
      <c r="C8640" t="s">
        <v>91</v>
      </c>
      <c r="D8640" t="s">
        <v>184</v>
      </c>
      <c r="E8640">
        <v>7.12</v>
      </c>
      <c r="F8640" t="s">
        <v>3222</v>
      </c>
      <c r="G8640" s="784" t="s">
        <v>3737</v>
      </c>
      <c r="H8640" s="784" t="s">
        <v>3738</v>
      </c>
      <c r="I8640" s="784" t="s">
        <v>6233</v>
      </c>
    </row>
    <row r="8641" spans="1:9" hidden="1">
      <c r="A8641" t="str">
        <f>Table_wabobpsvr_AzureCalc_AzureCalcRateCard[[#This Row],[ServiceName]]&amp;Table_wabobpsvr_AzureCalc_AzureCalcRateCard[[#This Row],[Price_Level]]&amp;Table_wabobpsvr_AzureCalc_AzureCalcRateCard[[#This Row],[Region]]</f>
        <v>Standard_G5 VM (Non-Windows)D2</v>
      </c>
      <c r="B8641">
        <v>2</v>
      </c>
      <c r="C8641" t="s">
        <v>91</v>
      </c>
      <c r="D8641" t="s">
        <v>183</v>
      </c>
      <c r="E8641">
        <v>6.88</v>
      </c>
      <c r="F8641" t="s">
        <v>3222</v>
      </c>
      <c r="G8641" s="784" t="s">
        <v>3737</v>
      </c>
      <c r="H8641" s="784" t="s">
        <v>3738</v>
      </c>
      <c r="I8641" s="784" t="s">
        <v>6233</v>
      </c>
    </row>
    <row r="8642" spans="1:9" hidden="1">
      <c r="A8642" t="str">
        <f>Table_wabobpsvr_AzureCalc_AzureCalcRateCard[[#This Row],[ServiceName]]&amp;Table_wabobpsvr_AzureCalc_AzureCalcRateCard[[#This Row],[Price_Level]]&amp;Table_wabobpsvr_AzureCalc_AzureCalcRateCard[[#This Row],[Region]]</f>
        <v>Standard_G5 VM (Windows)MOSP2</v>
      </c>
      <c r="B8642">
        <v>2</v>
      </c>
      <c r="C8642" t="s">
        <v>91</v>
      </c>
      <c r="D8642" t="s">
        <v>627</v>
      </c>
      <c r="E8642">
        <v>8.7799999999999994</v>
      </c>
      <c r="F8642" t="s">
        <v>3243</v>
      </c>
      <c r="G8642" s="784" t="s">
        <v>4431</v>
      </c>
      <c r="H8642" s="784" t="s">
        <v>4431</v>
      </c>
      <c r="I8642" s="784" t="s">
        <v>5813</v>
      </c>
    </row>
    <row r="8643" spans="1:9" hidden="1">
      <c r="A8643" t="str">
        <f>Table_wabobpsvr_AzureCalc_AzureCalcRateCard[[#This Row],[ServiceName]]&amp;Table_wabobpsvr_AzureCalc_AzureCalcRateCard[[#This Row],[Price_Level]]&amp;Table_wabobpsvr_AzureCalc_AzureCalcRateCard[[#This Row],[Region]]</f>
        <v>A0 Cloud ServicesMOSP2</v>
      </c>
      <c r="B8643">
        <v>2</v>
      </c>
      <c r="C8643" t="s">
        <v>701</v>
      </c>
      <c r="D8643" t="s">
        <v>627</v>
      </c>
      <c r="E8643">
        <v>0.02</v>
      </c>
      <c r="F8643" t="s">
        <v>720</v>
      </c>
      <c r="G8643" s="784" t="s">
        <v>4431</v>
      </c>
      <c r="H8643" s="784" t="s">
        <v>4431</v>
      </c>
      <c r="I8643" s="784" t="s">
        <v>6238</v>
      </c>
    </row>
    <row r="8644" spans="1:9" hidden="1">
      <c r="A8644" t="str">
        <f>Table_wabobpsvr_AzureCalc_AzureCalcRateCard[[#This Row],[ServiceName]]&amp;Table_wabobpsvr_AzureCalc_AzureCalcRateCard[[#This Row],[Price_Level]]&amp;Table_wabobpsvr_AzureCalc_AzureCalcRateCard[[#This Row],[Region]]</f>
        <v>A0 Cloud ServicesA2</v>
      </c>
      <c r="B8644">
        <v>2</v>
      </c>
      <c r="C8644" t="s">
        <v>701</v>
      </c>
      <c r="D8644" t="s">
        <v>181</v>
      </c>
      <c r="E8644">
        <v>1.46E-2</v>
      </c>
      <c r="F8644" t="s">
        <v>720</v>
      </c>
      <c r="G8644" s="784" t="s">
        <v>2389</v>
      </c>
      <c r="H8644" s="784" t="s">
        <v>2390</v>
      </c>
      <c r="I8644" s="784" t="s">
        <v>6238</v>
      </c>
    </row>
    <row r="8645" spans="1:9" hidden="1">
      <c r="A8645" t="str">
        <f>Table_wabobpsvr_AzureCalc_AzureCalcRateCard[[#This Row],[ServiceName]]&amp;Table_wabobpsvr_AzureCalc_AzureCalcRateCard[[#This Row],[Price_Level]]&amp;Table_wabobpsvr_AzureCalc_AzureCalcRateCard[[#This Row],[Region]]</f>
        <v>A0 Cloud ServicesB2</v>
      </c>
      <c r="B8645">
        <v>2</v>
      </c>
      <c r="C8645" t="s">
        <v>701</v>
      </c>
      <c r="D8645" t="s">
        <v>182</v>
      </c>
      <c r="E8645">
        <v>1.4E-2</v>
      </c>
      <c r="F8645" t="s">
        <v>720</v>
      </c>
      <c r="G8645" s="784" t="s">
        <v>2389</v>
      </c>
      <c r="H8645" s="784" t="s">
        <v>2390</v>
      </c>
      <c r="I8645" s="784" t="s">
        <v>6238</v>
      </c>
    </row>
    <row r="8646" spans="1:9" hidden="1">
      <c r="A8646" t="str">
        <f>Table_wabobpsvr_AzureCalc_AzureCalcRateCard[[#This Row],[ServiceName]]&amp;Table_wabobpsvr_AzureCalc_AzureCalcRateCard[[#This Row],[Price_Level]]&amp;Table_wabobpsvr_AzureCalc_AzureCalcRateCard[[#This Row],[Region]]</f>
        <v>A0 Cloud ServicesC2</v>
      </c>
      <c r="B8646">
        <v>2</v>
      </c>
      <c r="C8646" t="s">
        <v>701</v>
      </c>
      <c r="D8646" t="s">
        <v>184</v>
      </c>
      <c r="E8646">
        <v>1.34E-2</v>
      </c>
      <c r="F8646" t="s">
        <v>720</v>
      </c>
      <c r="G8646" s="784" t="s">
        <v>2389</v>
      </c>
      <c r="H8646" s="784" t="s">
        <v>2390</v>
      </c>
      <c r="I8646" s="784" t="s">
        <v>6238</v>
      </c>
    </row>
    <row r="8647" spans="1:9" hidden="1">
      <c r="A8647" t="str">
        <f>Table_wabobpsvr_AzureCalc_AzureCalcRateCard[[#This Row],[ServiceName]]&amp;Table_wabobpsvr_AzureCalc_AzureCalcRateCard[[#This Row],[Price_Level]]&amp;Table_wabobpsvr_AzureCalc_AzureCalcRateCard[[#This Row],[Region]]</f>
        <v>A0 Cloud ServicesD2</v>
      </c>
      <c r="B8647">
        <v>2</v>
      </c>
      <c r="C8647" t="s">
        <v>701</v>
      </c>
      <c r="D8647" t="s">
        <v>183</v>
      </c>
      <c r="E8647">
        <v>1.2800000000000001E-2</v>
      </c>
      <c r="F8647" t="s">
        <v>720</v>
      </c>
      <c r="G8647" s="784" t="s">
        <v>2389</v>
      </c>
      <c r="H8647" s="784" t="s">
        <v>2390</v>
      </c>
      <c r="I8647" s="784" t="s">
        <v>6238</v>
      </c>
    </row>
    <row r="8648" spans="1:9" hidden="1">
      <c r="A8648" t="str">
        <f>Table_wabobpsvr_AzureCalc_AzureCalcRateCard[[#This Row],[ServiceName]]&amp;Table_wabobpsvr_AzureCalc_AzureCalcRateCard[[#This Row],[Price_Level]]&amp;Table_wabobpsvr_AzureCalc_AzureCalcRateCard[[#This Row],[Region]]</f>
        <v>A1 Cloud ServicesMOSP2</v>
      </c>
      <c r="B8648">
        <v>2</v>
      </c>
      <c r="C8648" t="s">
        <v>701</v>
      </c>
      <c r="D8648" t="s">
        <v>627</v>
      </c>
      <c r="E8648">
        <v>0.08</v>
      </c>
      <c r="F8648" t="s">
        <v>702</v>
      </c>
      <c r="G8648" s="784" t="s">
        <v>4431</v>
      </c>
      <c r="H8648" s="784" t="s">
        <v>4431</v>
      </c>
      <c r="I8648" s="784" t="s">
        <v>6239</v>
      </c>
    </row>
    <row r="8649" spans="1:9" hidden="1">
      <c r="A8649" t="str">
        <f>Table_wabobpsvr_AzureCalc_AzureCalcRateCard[[#This Row],[ServiceName]]&amp;Table_wabobpsvr_AzureCalc_AzureCalcRateCard[[#This Row],[Price_Level]]&amp;Table_wabobpsvr_AzureCalc_AzureCalcRateCard[[#This Row],[Region]]</f>
        <v>A1 Cloud ServicesA2</v>
      </c>
      <c r="B8649">
        <v>2</v>
      </c>
      <c r="C8649" t="s">
        <v>701</v>
      </c>
      <c r="D8649" t="s">
        <v>181</v>
      </c>
      <c r="E8649">
        <v>5.8400000000000001E-2</v>
      </c>
      <c r="F8649" t="s">
        <v>702</v>
      </c>
      <c r="G8649" s="784" t="s">
        <v>2391</v>
      </c>
      <c r="H8649" s="784" t="s">
        <v>2392</v>
      </c>
      <c r="I8649" s="784" t="s">
        <v>6239</v>
      </c>
    </row>
    <row r="8650" spans="1:9" hidden="1">
      <c r="A8650" t="str">
        <f>Table_wabobpsvr_AzureCalc_AzureCalcRateCard[[#This Row],[ServiceName]]&amp;Table_wabobpsvr_AzureCalc_AzureCalcRateCard[[#This Row],[Price_Level]]&amp;Table_wabobpsvr_AzureCalc_AzureCalcRateCard[[#This Row],[Region]]</f>
        <v>A1 Cloud ServicesB2</v>
      </c>
      <c r="B8650">
        <v>2</v>
      </c>
      <c r="C8650" t="s">
        <v>701</v>
      </c>
      <c r="D8650" t="s">
        <v>182</v>
      </c>
      <c r="E8650">
        <v>5.6000000000000001E-2</v>
      </c>
      <c r="F8650" t="s">
        <v>702</v>
      </c>
      <c r="G8650" s="784" t="s">
        <v>2391</v>
      </c>
      <c r="H8650" s="784" t="s">
        <v>2392</v>
      </c>
      <c r="I8650" s="784" t="s">
        <v>6239</v>
      </c>
    </row>
    <row r="8651" spans="1:9" hidden="1">
      <c r="A8651" t="str">
        <f>Table_wabobpsvr_AzureCalc_AzureCalcRateCard[[#This Row],[ServiceName]]&amp;Table_wabobpsvr_AzureCalc_AzureCalcRateCard[[#This Row],[Price_Level]]&amp;Table_wabobpsvr_AzureCalc_AzureCalcRateCard[[#This Row],[Region]]</f>
        <v>A1 Cloud ServicesC2</v>
      </c>
      <c r="B8651">
        <v>2</v>
      </c>
      <c r="C8651" t="s">
        <v>701</v>
      </c>
      <c r="D8651" t="s">
        <v>184</v>
      </c>
      <c r="E8651">
        <v>5.3600000000000002E-2</v>
      </c>
      <c r="F8651" t="s">
        <v>702</v>
      </c>
      <c r="G8651" s="784" t="s">
        <v>2391</v>
      </c>
      <c r="H8651" s="784" t="s">
        <v>2392</v>
      </c>
      <c r="I8651" s="784" t="s">
        <v>6239</v>
      </c>
    </row>
    <row r="8652" spans="1:9" hidden="1">
      <c r="A8652" t="str">
        <f>Table_wabobpsvr_AzureCalc_AzureCalcRateCard[[#This Row],[ServiceName]]&amp;Table_wabobpsvr_AzureCalc_AzureCalcRateCard[[#This Row],[Price_Level]]&amp;Table_wabobpsvr_AzureCalc_AzureCalcRateCard[[#This Row],[Region]]</f>
        <v>A1 Cloud ServicesD2</v>
      </c>
      <c r="B8652">
        <v>2</v>
      </c>
      <c r="C8652" t="s">
        <v>701</v>
      </c>
      <c r="D8652" t="s">
        <v>183</v>
      </c>
      <c r="E8652">
        <v>5.1200000000000002E-2</v>
      </c>
      <c r="F8652" t="s">
        <v>702</v>
      </c>
      <c r="G8652" s="784" t="s">
        <v>2391</v>
      </c>
      <c r="H8652" s="784" t="s">
        <v>2392</v>
      </c>
      <c r="I8652" s="784" t="s">
        <v>6239</v>
      </c>
    </row>
    <row r="8653" spans="1:9" hidden="1">
      <c r="A8653" t="str">
        <f>Table_wabobpsvr_AzureCalc_AzureCalcRateCard[[#This Row],[ServiceName]]&amp;Table_wabobpsvr_AzureCalc_AzureCalcRateCard[[#This Row],[Price_Level]]&amp;Table_wabobpsvr_AzureCalc_AzureCalcRateCard[[#This Row],[Region]]</f>
        <v>A5 Cloud ServicesMOSP2</v>
      </c>
      <c r="B8653">
        <v>2</v>
      </c>
      <c r="C8653" t="s">
        <v>701</v>
      </c>
      <c r="D8653" t="s">
        <v>627</v>
      </c>
      <c r="E8653">
        <v>0.35</v>
      </c>
      <c r="F8653" t="s">
        <v>709</v>
      </c>
      <c r="G8653" s="784" t="s">
        <v>4431</v>
      </c>
      <c r="H8653" s="784" t="s">
        <v>4431</v>
      </c>
      <c r="I8653" s="784" t="s">
        <v>6240</v>
      </c>
    </row>
    <row r="8654" spans="1:9" hidden="1">
      <c r="A8654" t="str">
        <f>Table_wabobpsvr_AzureCalc_AzureCalcRateCard[[#This Row],[ServiceName]]&amp;Table_wabobpsvr_AzureCalc_AzureCalcRateCard[[#This Row],[Price_Level]]&amp;Table_wabobpsvr_AzureCalc_AzureCalcRateCard[[#This Row],[Region]]</f>
        <v>A5 Cloud ServicesA2</v>
      </c>
      <c r="B8654">
        <v>2</v>
      </c>
      <c r="C8654" t="s">
        <v>701</v>
      </c>
      <c r="D8654" t="s">
        <v>181</v>
      </c>
      <c r="E8654">
        <v>0.2555</v>
      </c>
      <c r="F8654" t="s">
        <v>709</v>
      </c>
      <c r="G8654" s="784" t="s">
        <v>2393</v>
      </c>
      <c r="H8654" s="784" t="s">
        <v>2394</v>
      </c>
      <c r="I8654" s="784" t="s">
        <v>6240</v>
      </c>
    </row>
    <row r="8655" spans="1:9" hidden="1">
      <c r="A8655" t="str">
        <f>Table_wabobpsvr_AzureCalc_AzureCalcRateCard[[#This Row],[ServiceName]]&amp;Table_wabobpsvr_AzureCalc_AzureCalcRateCard[[#This Row],[Price_Level]]&amp;Table_wabobpsvr_AzureCalc_AzureCalcRateCard[[#This Row],[Region]]</f>
        <v>A5 Cloud ServicesB2</v>
      </c>
      <c r="B8655">
        <v>2</v>
      </c>
      <c r="C8655" t="s">
        <v>701</v>
      </c>
      <c r="D8655" t="s">
        <v>182</v>
      </c>
      <c r="E8655">
        <v>0.245</v>
      </c>
      <c r="F8655" t="s">
        <v>709</v>
      </c>
      <c r="G8655" s="784" t="s">
        <v>2393</v>
      </c>
      <c r="H8655" s="784" t="s">
        <v>2394</v>
      </c>
      <c r="I8655" s="784" t="s">
        <v>6240</v>
      </c>
    </row>
    <row r="8656" spans="1:9" hidden="1">
      <c r="A8656" t="str">
        <f>Table_wabobpsvr_AzureCalc_AzureCalcRateCard[[#This Row],[ServiceName]]&amp;Table_wabobpsvr_AzureCalc_AzureCalcRateCard[[#This Row],[Price_Level]]&amp;Table_wabobpsvr_AzureCalc_AzureCalcRateCard[[#This Row],[Region]]</f>
        <v>A5 Cloud ServicesC2</v>
      </c>
      <c r="B8656">
        <v>2</v>
      </c>
      <c r="C8656" t="s">
        <v>701</v>
      </c>
      <c r="D8656" t="s">
        <v>184</v>
      </c>
      <c r="E8656">
        <v>0.23449999999999999</v>
      </c>
      <c r="F8656" t="s">
        <v>709</v>
      </c>
      <c r="G8656" s="784" t="s">
        <v>2393</v>
      </c>
      <c r="H8656" s="784" t="s">
        <v>2394</v>
      </c>
      <c r="I8656" s="784" t="s">
        <v>6240</v>
      </c>
    </row>
    <row r="8657" spans="1:9" hidden="1">
      <c r="A8657" t="str">
        <f>Table_wabobpsvr_AzureCalc_AzureCalcRateCard[[#This Row],[ServiceName]]&amp;Table_wabobpsvr_AzureCalc_AzureCalcRateCard[[#This Row],[Price_Level]]&amp;Table_wabobpsvr_AzureCalc_AzureCalcRateCard[[#This Row],[Region]]</f>
        <v>A5 Cloud ServicesD2</v>
      </c>
      <c r="B8657">
        <v>2</v>
      </c>
      <c r="C8657" t="s">
        <v>701</v>
      </c>
      <c r="D8657" t="s">
        <v>183</v>
      </c>
      <c r="E8657">
        <v>0.224</v>
      </c>
      <c r="F8657" t="s">
        <v>709</v>
      </c>
      <c r="G8657" s="784" t="s">
        <v>2393</v>
      </c>
      <c r="H8657" s="784" t="s">
        <v>2394</v>
      </c>
      <c r="I8657" s="784" t="s">
        <v>6240</v>
      </c>
    </row>
    <row r="8658" spans="1:9" hidden="1">
      <c r="A8658" t="str">
        <f>Table_wabobpsvr_AzureCalc_AzureCalcRateCard[[#This Row],[ServiceName]]&amp;Table_wabobpsvr_AzureCalc_AzureCalcRateCard[[#This Row],[Price_Level]]&amp;Table_wabobpsvr_AzureCalc_AzureCalcRateCard[[#This Row],[Region]]</f>
        <v>A6 Cloud ServicesMOSP2</v>
      </c>
      <c r="B8658">
        <v>2</v>
      </c>
      <c r="C8658" t="s">
        <v>701</v>
      </c>
      <c r="D8658" t="s">
        <v>627</v>
      </c>
      <c r="E8658">
        <v>0.71</v>
      </c>
      <c r="F8658" t="s">
        <v>704</v>
      </c>
      <c r="G8658" s="784" t="s">
        <v>4431</v>
      </c>
      <c r="H8658" s="784" t="s">
        <v>4431</v>
      </c>
      <c r="I8658" s="784" t="s">
        <v>6241</v>
      </c>
    </row>
    <row r="8659" spans="1:9" hidden="1">
      <c r="A8659" t="str">
        <f>Table_wabobpsvr_AzureCalc_AzureCalcRateCard[[#This Row],[ServiceName]]&amp;Table_wabobpsvr_AzureCalc_AzureCalcRateCard[[#This Row],[Price_Level]]&amp;Table_wabobpsvr_AzureCalc_AzureCalcRateCard[[#This Row],[Region]]</f>
        <v>A6 Cloud ServicesA2</v>
      </c>
      <c r="B8659">
        <v>2</v>
      </c>
      <c r="C8659" t="s">
        <v>701</v>
      </c>
      <c r="D8659" t="s">
        <v>181</v>
      </c>
      <c r="E8659">
        <v>0.51829999999999998</v>
      </c>
      <c r="F8659" t="s">
        <v>704</v>
      </c>
      <c r="G8659" s="784" t="s">
        <v>2395</v>
      </c>
      <c r="H8659" s="784" t="s">
        <v>2396</v>
      </c>
      <c r="I8659" s="784" t="s">
        <v>6241</v>
      </c>
    </row>
    <row r="8660" spans="1:9" hidden="1">
      <c r="A8660" t="str">
        <f>Table_wabobpsvr_AzureCalc_AzureCalcRateCard[[#This Row],[ServiceName]]&amp;Table_wabobpsvr_AzureCalc_AzureCalcRateCard[[#This Row],[Price_Level]]&amp;Table_wabobpsvr_AzureCalc_AzureCalcRateCard[[#This Row],[Region]]</f>
        <v>A6 Cloud ServicesB2</v>
      </c>
      <c r="B8660">
        <v>2</v>
      </c>
      <c r="C8660" t="s">
        <v>701</v>
      </c>
      <c r="D8660" t="s">
        <v>182</v>
      </c>
      <c r="E8660">
        <v>0.497</v>
      </c>
      <c r="F8660" t="s">
        <v>704</v>
      </c>
      <c r="G8660" s="784" t="s">
        <v>2395</v>
      </c>
      <c r="H8660" s="784" t="s">
        <v>2396</v>
      </c>
      <c r="I8660" s="784" t="s">
        <v>6241</v>
      </c>
    </row>
    <row r="8661" spans="1:9" hidden="1">
      <c r="A8661" t="str">
        <f>Table_wabobpsvr_AzureCalc_AzureCalcRateCard[[#This Row],[ServiceName]]&amp;Table_wabobpsvr_AzureCalc_AzureCalcRateCard[[#This Row],[Price_Level]]&amp;Table_wabobpsvr_AzureCalc_AzureCalcRateCard[[#This Row],[Region]]</f>
        <v>A6 Cloud ServicesC2</v>
      </c>
      <c r="B8661">
        <v>2</v>
      </c>
      <c r="C8661" t="s">
        <v>701</v>
      </c>
      <c r="D8661" t="s">
        <v>184</v>
      </c>
      <c r="E8661">
        <v>0.47570000000000001</v>
      </c>
      <c r="F8661" t="s">
        <v>704</v>
      </c>
      <c r="G8661" s="784" t="s">
        <v>2395</v>
      </c>
      <c r="H8661" s="784" t="s">
        <v>2396</v>
      </c>
      <c r="I8661" s="784" t="s">
        <v>6241</v>
      </c>
    </row>
    <row r="8662" spans="1:9" hidden="1">
      <c r="A8662" t="str">
        <f>Table_wabobpsvr_AzureCalc_AzureCalcRateCard[[#This Row],[ServiceName]]&amp;Table_wabobpsvr_AzureCalc_AzureCalcRateCard[[#This Row],[Price_Level]]&amp;Table_wabobpsvr_AzureCalc_AzureCalcRateCard[[#This Row],[Region]]</f>
        <v>A6 Cloud ServicesD2</v>
      </c>
      <c r="B8662">
        <v>2</v>
      </c>
      <c r="C8662" t="s">
        <v>701</v>
      </c>
      <c r="D8662" t="s">
        <v>183</v>
      </c>
      <c r="E8662">
        <v>0.45440000000000003</v>
      </c>
      <c r="F8662" t="s">
        <v>704</v>
      </c>
      <c r="G8662" s="784" t="s">
        <v>2395</v>
      </c>
      <c r="H8662" s="784" t="s">
        <v>2396</v>
      </c>
      <c r="I8662" s="784" t="s">
        <v>6241</v>
      </c>
    </row>
    <row r="8663" spans="1:9" hidden="1">
      <c r="A8663" t="str">
        <f>Table_wabobpsvr_AzureCalc_AzureCalcRateCard[[#This Row],[ServiceName]]&amp;Table_wabobpsvr_AzureCalc_AzureCalcRateCard[[#This Row],[Price_Level]]&amp;Table_wabobpsvr_AzureCalc_AzureCalcRateCard[[#This Row],[Region]]</f>
        <v>A7 Cloud ServicesMOSP2</v>
      </c>
      <c r="B8663">
        <v>2</v>
      </c>
      <c r="C8663" t="s">
        <v>701</v>
      </c>
      <c r="D8663" t="s">
        <v>627</v>
      </c>
      <c r="E8663">
        <v>1.41</v>
      </c>
      <c r="F8663" t="s">
        <v>705</v>
      </c>
      <c r="G8663" s="784" t="s">
        <v>4431</v>
      </c>
      <c r="H8663" s="784" t="s">
        <v>4431</v>
      </c>
      <c r="I8663" s="784" t="s">
        <v>6242</v>
      </c>
    </row>
    <row r="8664" spans="1:9" hidden="1">
      <c r="A8664" t="str">
        <f>Table_wabobpsvr_AzureCalc_AzureCalcRateCard[[#This Row],[ServiceName]]&amp;Table_wabobpsvr_AzureCalc_AzureCalcRateCard[[#This Row],[Price_Level]]&amp;Table_wabobpsvr_AzureCalc_AzureCalcRateCard[[#This Row],[Region]]</f>
        <v>A7 Cloud ServicesA2</v>
      </c>
      <c r="B8664">
        <v>2</v>
      </c>
      <c r="C8664" t="s">
        <v>701</v>
      </c>
      <c r="D8664" t="s">
        <v>181</v>
      </c>
      <c r="E8664">
        <v>1.0293000000000001</v>
      </c>
      <c r="F8664" t="s">
        <v>705</v>
      </c>
      <c r="G8664" s="784" t="s">
        <v>2397</v>
      </c>
      <c r="H8664" s="784" t="s">
        <v>2398</v>
      </c>
      <c r="I8664" s="784" t="s">
        <v>6242</v>
      </c>
    </row>
    <row r="8665" spans="1:9" hidden="1">
      <c r="A8665" t="str">
        <f>Table_wabobpsvr_AzureCalc_AzureCalcRateCard[[#This Row],[ServiceName]]&amp;Table_wabobpsvr_AzureCalc_AzureCalcRateCard[[#This Row],[Price_Level]]&amp;Table_wabobpsvr_AzureCalc_AzureCalcRateCard[[#This Row],[Region]]</f>
        <v>A7 Cloud ServicesB2</v>
      </c>
      <c r="B8665">
        <v>2</v>
      </c>
      <c r="C8665" t="s">
        <v>701</v>
      </c>
      <c r="D8665" t="s">
        <v>182</v>
      </c>
      <c r="E8665">
        <v>0.98699999999999999</v>
      </c>
      <c r="F8665" t="s">
        <v>705</v>
      </c>
      <c r="G8665" s="784" t="s">
        <v>2397</v>
      </c>
      <c r="H8665" s="784" t="s">
        <v>2398</v>
      </c>
      <c r="I8665" s="784" t="s">
        <v>6242</v>
      </c>
    </row>
    <row r="8666" spans="1:9" hidden="1">
      <c r="A8666" t="str">
        <f>Table_wabobpsvr_AzureCalc_AzureCalcRateCard[[#This Row],[ServiceName]]&amp;Table_wabobpsvr_AzureCalc_AzureCalcRateCard[[#This Row],[Price_Level]]&amp;Table_wabobpsvr_AzureCalc_AzureCalcRateCard[[#This Row],[Region]]</f>
        <v>A7 Cloud ServicesC2</v>
      </c>
      <c r="B8666">
        <v>2</v>
      </c>
      <c r="C8666" t="s">
        <v>701</v>
      </c>
      <c r="D8666" t="s">
        <v>184</v>
      </c>
      <c r="E8666">
        <v>0.94469999999999998</v>
      </c>
      <c r="F8666" t="s">
        <v>705</v>
      </c>
      <c r="G8666" s="784" t="s">
        <v>2397</v>
      </c>
      <c r="H8666" s="784" t="s">
        <v>2398</v>
      </c>
      <c r="I8666" s="784" t="s">
        <v>6242</v>
      </c>
    </row>
    <row r="8667" spans="1:9" hidden="1">
      <c r="A8667" t="str">
        <f>Table_wabobpsvr_AzureCalc_AzureCalcRateCard[[#This Row],[ServiceName]]&amp;Table_wabobpsvr_AzureCalc_AzureCalcRateCard[[#This Row],[Price_Level]]&amp;Table_wabobpsvr_AzureCalc_AzureCalcRateCard[[#This Row],[Region]]</f>
        <v>A7 Cloud ServicesD2</v>
      </c>
      <c r="B8667">
        <v>2</v>
      </c>
      <c r="C8667" t="s">
        <v>701</v>
      </c>
      <c r="D8667" t="s">
        <v>183</v>
      </c>
      <c r="E8667">
        <v>0.90239999999999998</v>
      </c>
      <c r="F8667" t="s">
        <v>705</v>
      </c>
      <c r="G8667" s="784" t="s">
        <v>2397</v>
      </c>
      <c r="H8667" s="784" t="s">
        <v>2398</v>
      </c>
      <c r="I8667" s="784" t="s">
        <v>6242</v>
      </c>
    </row>
    <row r="8668" spans="1:9" hidden="1">
      <c r="A8668" t="str">
        <f>Table_wabobpsvr_AzureCalc_AzureCalcRateCard[[#This Row],[ServiceName]]&amp;Table_wabobpsvr_AzureCalc_AzureCalcRateCard[[#This Row],[Price_Level]]&amp;Table_wabobpsvr_AzureCalc_AzureCalcRateCard[[#This Row],[Region]]</f>
        <v>A8 VM (Non-Windows)B8</v>
      </c>
      <c r="B8668">
        <v>8</v>
      </c>
      <c r="C8668" t="s">
        <v>701</v>
      </c>
      <c r="D8668" t="s">
        <v>182</v>
      </c>
      <c r="E8668">
        <v>1.379</v>
      </c>
      <c r="F8668" t="s">
        <v>717</v>
      </c>
      <c r="G8668" s="784" t="s">
        <v>2307</v>
      </c>
      <c r="H8668" s="784" t="s">
        <v>2308</v>
      </c>
      <c r="I8668" s="784" t="s">
        <v>5466</v>
      </c>
    </row>
    <row r="8669" spans="1:9" hidden="1">
      <c r="A8669" t="str">
        <f>Table_wabobpsvr_AzureCalc_AzureCalcRateCard[[#This Row],[ServiceName]]&amp;Table_wabobpsvr_AzureCalc_AzureCalcRateCard[[#This Row],[Price_Level]]&amp;Table_wabobpsvr_AzureCalc_AzureCalcRateCard[[#This Row],[Region]]</f>
        <v>A8 VM (Non-Windows)C8</v>
      </c>
      <c r="B8669">
        <v>8</v>
      </c>
      <c r="C8669" t="s">
        <v>701</v>
      </c>
      <c r="D8669" t="s">
        <v>184</v>
      </c>
      <c r="E8669">
        <v>1.3199000000000001</v>
      </c>
      <c r="F8669" t="s">
        <v>717</v>
      </c>
      <c r="G8669" s="784" t="s">
        <v>2307</v>
      </c>
      <c r="H8669" s="784" t="s">
        <v>2308</v>
      </c>
      <c r="I8669" s="784" t="s">
        <v>5466</v>
      </c>
    </row>
    <row r="8670" spans="1:9" hidden="1">
      <c r="A8670" t="str">
        <f>Table_wabobpsvr_AzureCalc_AzureCalcRateCard[[#This Row],[ServiceName]]&amp;Table_wabobpsvr_AzureCalc_AzureCalcRateCard[[#This Row],[Price_Level]]&amp;Table_wabobpsvr_AzureCalc_AzureCalcRateCard[[#This Row],[Region]]</f>
        <v>A8 VM (Non-Windows)D8</v>
      </c>
      <c r="B8670">
        <v>8</v>
      </c>
      <c r="C8670" t="s">
        <v>701</v>
      </c>
      <c r="D8670" t="s">
        <v>183</v>
      </c>
      <c r="E8670">
        <v>1.2607999999999999</v>
      </c>
      <c r="F8670" t="s">
        <v>717</v>
      </c>
      <c r="G8670" s="784" t="s">
        <v>2307</v>
      </c>
      <c r="H8670" s="784" t="s">
        <v>2308</v>
      </c>
      <c r="I8670" s="784" t="s">
        <v>5466</v>
      </c>
    </row>
    <row r="8671" spans="1:9" hidden="1">
      <c r="A8671" t="str">
        <f>Table_wabobpsvr_AzureCalc_AzureCalcRateCard[[#This Row],[ServiceName]]&amp;Table_wabobpsvr_AzureCalc_AzureCalcRateCard[[#This Row],[Price_Level]]&amp;Table_wabobpsvr_AzureCalc_AzureCalcRateCard[[#This Row],[Region]]</f>
        <v>A8 VM (Non-Windows)MOSP9</v>
      </c>
      <c r="B8671">
        <v>9</v>
      </c>
      <c r="C8671" t="s">
        <v>701</v>
      </c>
      <c r="D8671" t="s">
        <v>627</v>
      </c>
      <c r="E8671">
        <v>999999</v>
      </c>
      <c r="F8671" t="s">
        <v>717</v>
      </c>
      <c r="G8671" s="784" t="s">
        <v>4431</v>
      </c>
      <c r="H8671" s="784" t="s">
        <v>4431</v>
      </c>
      <c r="I8671" s="784" t="s">
        <v>6243</v>
      </c>
    </row>
    <row r="8672" spans="1:9" hidden="1">
      <c r="A8672" t="str">
        <f>Table_wabobpsvr_AzureCalc_AzureCalcRateCard[[#This Row],[ServiceName]]&amp;Table_wabobpsvr_AzureCalc_AzureCalcRateCard[[#This Row],[Price_Level]]&amp;Table_wabobpsvr_AzureCalc_AzureCalcRateCard[[#This Row],[Region]]</f>
        <v>A8 VM (Non-Windows)A9</v>
      </c>
      <c r="B8672">
        <v>9</v>
      </c>
      <c r="C8672" t="s">
        <v>701</v>
      </c>
      <c r="D8672" t="s">
        <v>181</v>
      </c>
      <c r="E8672">
        <v>999999</v>
      </c>
      <c r="F8672" t="s">
        <v>717</v>
      </c>
      <c r="G8672" s="784" t="s">
        <v>2399</v>
      </c>
      <c r="H8672" s="784" t="s">
        <v>2400</v>
      </c>
      <c r="I8672" s="784" t="s">
        <v>6243</v>
      </c>
    </row>
    <row r="8673" spans="1:9" hidden="1">
      <c r="A8673" t="str">
        <f>Table_wabobpsvr_AzureCalc_AzureCalcRateCard[[#This Row],[ServiceName]]&amp;Table_wabobpsvr_AzureCalc_AzureCalcRateCard[[#This Row],[Price_Level]]&amp;Table_wabobpsvr_AzureCalc_AzureCalcRateCard[[#This Row],[Region]]</f>
        <v>A8 VM (Non-Windows)B9</v>
      </c>
      <c r="B8673">
        <v>9</v>
      </c>
      <c r="C8673" t="s">
        <v>701</v>
      </c>
      <c r="D8673" t="s">
        <v>182</v>
      </c>
      <c r="E8673">
        <v>999999</v>
      </c>
      <c r="F8673" t="s">
        <v>717</v>
      </c>
      <c r="G8673" s="784" t="s">
        <v>2399</v>
      </c>
      <c r="H8673" s="784" t="s">
        <v>2400</v>
      </c>
      <c r="I8673" s="784" t="s">
        <v>6243</v>
      </c>
    </row>
    <row r="8674" spans="1:9" hidden="1">
      <c r="A8674" t="str">
        <f>Table_wabobpsvr_AzureCalc_AzureCalcRateCard[[#This Row],[ServiceName]]&amp;Table_wabobpsvr_AzureCalc_AzureCalcRateCard[[#This Row],[Price_Level]]&amp;Table_wabobpsvr_AzureCalc_AzureCalcRateCard[[#This Row],[Region]]</f>
        <v>A8 VM (Non-Windows)C9</v>
      </c>
      <c r="B8674">
        <v>9</v>
      </c>
      <c r="C8674" t="s">
        <v>701</v>
      </c>
      <c r="D8674" t="s">
        <v>184</v>
      </c>
      <c r="E8674">
        <v>999999</v>
      </c>
      <c r="F8674" t="s">
        <v>717</v>
      </c>
      <c r="G8674" s="784" t="s">
        <v>2399</v>
      </c>
      <c r="H8674" s="784" t="s">
        <v>2400</v>
      </c>
      <c r="I8674" s="784" t="s">
        <v>6243</v>
      </c>
    </row>
    <row r="8675" spans="1:9" hidden="1">
      <c r="A8675" t="str">
        <f>Table_wabobpsvr_AzureCalc_AzureCalcRateCard[[#This Row],[ServiceName]]&amp;Table_wabobpsvr_AzureCalc_AzureCalcRateCard[[#This Row],[Price_Level]]&amp;Table_wabobpsvr_AzureCalc_AzureCalcRateCard[[#This Row],[Region]]</f>
        <v>A8 VM (Non-Windows)D9</v>
      </c>
      <c r="B8675">
        <v>9</v>
      </c>
      <c r="C8675" t="s">
        <v>701</v>
      </c>
      <c r="D8675" t="s">
        <v>183</v>
      </c>
      <c r="E8675">
        <v>999999</v>
      </c>
      <c r="F8675" t="s">
        <v>717</v>
      </c>
      <c r="G8675" s="784" t="s">
        <v>2399</v>
      </c>
      <c r="H8675" s="784" t="s">
        <v>2400</v>
      </c>
      <c r="I8675" s="784" t="s">
        <v>6243</v>
      </c>
    </row>
    <row r="8676" spans="1:9" hidden="1">
      <c r="A8676" t="str">
        <f>Table_wabobpsvr_AzureCalc_AzureCalcRateCard[[#This Row],[ServiceName]]&amp;Table_wabobpsvr_AzureCalc_AzureCalcRateCard[[#This Row],[Price_Level]]&amp;Table_wabobpsvr_AzureCalc_AzureCalcRateCard[[#This Row],[Region]]</f>
        <v>A8 VM (Non-Windows)MOSP10</v>
      </c>
      <c r="B8676">
        <v>10</v>
      </c>
      <c r="C8676" t="s">
        <v>701</v>
      </c>
      <c r="D8676" t="s">
        <v>627</v>
      </c>
      <c r="E8676">
        <v>999999</v>
      </c>
      <c r="F8676" t="s">
        <v>717</v>
      </c>
      <c r="G8676" s="784" t="s">
        <v>4431</v>
      </c>
      <c r="H8676" s="784" t="s">
        <v>4431</v>
      </c>
      <c r="I8676" s="784" t="s">
        <v>6244</v>
      </c>
    </row>
    <row r="8677" spans="1:9" hidden="1">
      <c r="A8677" t="str">
        <f>Table_wabobpsvr_AzureCalc_AzureCalcRateCard[[#This Row],[ServiceName]]&amp;Table_wabobpsvr_AzureCalc_AzureCalcRateCard[[#This Row],[Price_Level]]&amp;Table_wabobpsvr_AzureCalc_AzureCalcRateCard[[#This Row],[Region]]</f>
        <v>A8 VM (Non-Windows)A10</v>
      </c>
      <c r="B8677">
        <v>10</v>
      </c>
      <c r="C8677" t="s">
        <v>701</v>
      </c>
      <c r="D8677" t="s">
        <v>181</v>
      </c>
      <c r="E8677">
        <v>999999</v>
      </c>
      <c r="F8677" t="s">
        <v>717</v>
      </c>
      <c r="G8677" s="784" t="s">
        <v>2401</v>
      </c>
      <c r="H8677" s="784" t="s">
        <v>2402</v>
      </c>
      <c r="I8677" s="784" t="s">
        <v>6244</v>
      </c>
    </row>
    <row r="8678" spans="1:9" hidden="1">
      <c r="A8678" t="str">
        <f>Table_wabobpsvr_AzureCalc_AzureCalcRateCard[[#This Row],[ServiceName]]&amp;Table_wabobpsvr_AzureCalc_AzureCalcRateCard[[#This Row],[Price_Level]]&amp;Table_wabobpsvr_AzureCalc_AzureCalcRateCard[[#This Row],[Region]]</f>
        <v>A8 VM (Non-Windows)B10</v>
      </c>
      <c r="B8678">
        <v>10</v>
      </c>
      <c r="C8678" t="s">
        <v>701</v>
      </c>
      <c r="D8678" t="s">
        <v>182</v>
      </c>
      <c r="E8678">
        <v>999999</v>
      </c>
      <c r="F8678" t="s">
        <v>717</v>
      </c>
      <c r="G8678" s="784" t="s">
        <v>2401</v>
      </c>
      <c r="H8678" s="784" t="s">
        <v>2402</v>
      </c>
      <c r="I8678" s="784" t="s">
        <v>6244</v>
      </c>
    </row>
    <row r="8679" spans="1:9" hidden="1">
      <c r="A8679" t="str">
        <f>Table_wabobpsvr_AzureCalc_AzureCalcRateCard[[#This Row],[ServiceName]]&amp;Table_wabobpsvr_AzureCalc_AzureCalcRateCard[[#This Row],[Price_Level]]&amp;Table_wabobpsvr_AzureCalc_AzureCalcRateCard[[#This Row],[Region]]</f>
        <v>A8 VM (Non-Windows)C10</v>
      </c>
      <c r="B8679">
        <v>10</v>
      </c>
      <c r="C8679" t="s">
        <v>701</v>
      </c>
      <c r="D8679" t="s">
        <v>184</v>
      </c>
      <c r="E8679">
        <v>999999</v>
      </c>
      <c r="F8679" t="s">
        <v>717</v>
      </c>
      <c r="G8679" s="784" t="s">
        <v>2401</v>
      </c>
      <c r="H8679" s="784" t="s">
        <v>2402</v>
      </c>
      <c r="I8679" s="784" t="s">
        <v>6244</v>
      </c>
    </row>
    <row r="8680" spans="1:9" hidden="1">
      <c r="A8680" t="str">
        <f>Table_wabobpsvr_AzureCalc_AzureCalcRateCard[[#This Row],[ServiceName]]&amp;Table_wabobpsvr_AzureCalc_AzureCalcRateCard[[#This Row],[Price_Level]]&amp;Table_wabobpsvr_AzureCalc_AzureCalcRateCard[[#This Row],[Region]]</f>
        <v>A8 VM (Non-Windows)D10</v>
      </c>
      <c r="B8680">
        <v>10</v>
      </c>
      <c r="C8680" t="s">
        <v>701</v>
      </c>
      <c r="D8680" t="s">
        <v>183</v>
      </c>
      <c r="E8680">
        <v>999999</v>
      </c>
      <c r="F8680" t="s">
        <v>717</v>
      </c>
      <c r="G8680" s="784" t="s">
        <v>2401</v>
      </c>
      <c r="H8680" s="784" t="s">
        <v>2402</v>
      </c>
      <c r="I8680" s="784" t="s">
        <v>6244</v>
      </c>
    </row>
    <row r="8681" spans="1:9" hidden="1">
      <c r="A8681" t="str">
        <f>Table_wabobpsvr_AzureCalc_AzureCalcRateCard[[#This Row],[ServiceName]]&amp;Table_wabobpsvr_AzureCalc_AzureCalcRateCard[[#This Row],[Price_Level]]&amp;Table_wabobpsvr_AzureCalc_AzureCalcRateCard[[#This Row],[Region]]</f>
        <v>A8 VM (Non-Windows)MOSP11</v>
      </c>
      <c r="B8681">
        <v>11</v>
      </c>
      <c r="C8681" t="s">
        <v>701</v>
      </c>
      <c r="D8681" t="s">
        <v>627</v>
      </c>
      <c r="E8681">
        <v>1.97</v>
      </c>
      <c r="F8681" t="s">
        <v>717</v>
      </c>
      <c r="G8681" s="784" t="s">
        <v>4431</v>
      </c>
      <c r="H8681" s="784" t="s">
        <v>4431</v>
      </c>
      <c r="I8681" s="784" t="s">
        <v>6245</v>
      </c>
    </row>
    <row r="8682" spans="1:9" hidden="1">
      <c r="A8682" t="str">
        <f>Table_wabobpsvr_AzureCalc_AzureCalcRateCard[[#This Row],[ServiceName]]&amp;Table_wabobpsvr_AzureCalc_AzureCalcRateCard[[#This Row],[Price_Level]]&amp;Table_wabobpsvr_AzureCalc_AzureCalcRateCard[[#This Row],[Region]]</f>
        <v>A8 VM (Non-Windows)A11</v>
      </c>
      <c r="B8682">
        <v>11</v>
      </c>
      <c r="C8682" t="s">
        <v>701</v>
      </c>
      <c r="D8682" t="s">
        <v>181</v>
      </c>
      <c r="E8682">
        <v>1.4380999999999999</v>
      </c>
      <c r="F8682" t="s">
        <v>717</v>
      </c>
      <c r="G8682" s="784" t="s">
        <v>2403</v>
      </c>
      <c r="H8682" s="784" t="s">
        <v>2404</v>
      </c>
      <c r="I8682" s="784" t="s">
        <v>6245</v>
      </c>
    </row>
    <row r="8683" spans="1:9" hidden="1">
      <c r="A8683" t="str">
        <f>Table_wabobpsvr_AzureCalc_AzureCalcRateCard[[#This Row],[ServiceName]]&amp;Table_wabobpsvr_AzureCalc_AzureCalcRateCard[[#This Row],[Price_Level]]&amp;Table_wabobpsvr_AzureCalc_AzureCalcRateCard[[#This Row],[Region]]</f>
        <v>A8 VM (Non-Windows)B11</v>
      </c>
      <c r="B8683">
        <v>11</v>
      </c>
      <c r="C8683" t="s">
        <v>701</v>
      </c>
      <c r="D8683" t="s">
        <v>182</v>
      </c>
      <c r="E8683">
        <v>1.379</v>
      </c>
      <c r="F8683" t="s">
        <v>717</v>
      </c>
      <c r="G8683" s="784" t="s">
        <v>2403</v>
      </c>
      <c r="H8683" s="784" t="s">
        <v>2404</v>
      </c>
      <c r="I8683" s="784" t="s">
        <v>6245</v>
      </c>
    </row>
    <row r="8684" spans="1:9" hidden="1">
      <c r="A8684" t="str">
        <f>Table_wabobpsvr_AzureCalc_AzureCalcRateCard[[#This Row],[ServiceName]]&amp;Table_wabobpsvr_AzureCalc_AzureCalcRateCard[[#This Row],[Price_Level]]&amp;Table_wabobpsvr_AzureCalc_AzureCalcRateCard[[#This Row],[Region]]</f>
        <v>A8 VM (Non-Windows)C11</v>
      </c>
      <c r="B8684">
        <v>11</v>
      </c>
      <c r="C8684" t="s">
        <v>701</v>
      </c>
      <c r="D8684" t="s">
        <v>184</v>
      </c>
      <c r="E8684">
        <v>1.3199000000000001</v>
      </c>
      <c r="F8684" t="s">
        <v>717</v>
      </c>
      <c r="G8684" s="784" t="s">
        <v>2403</v>
      </c>
      <c r="H8684" s="784" t="s">
        <v>2404</v>
      </c>
      <c r="I8684" s="784" t="s">
        <v>6245</v>
      </c>
    </row>
    <row r="8685" spans="1:9" hidden="1">
      <c r="A8685" t="str">
        <f>Table_wabobpsvr_AzureCalc_AzureCalcRateCard[[#This Row],[ServiceName]]&amp;Table_wabobpsvr_AzureCalc_AzureCalcRateCard[[#This Row],[Price_Level]]&amp;Table_wabobpsvr_AzureCalc_AzureCalcRateCard[[#This Row],[Region]]</f>
        <v>A8 VM (Non-Windows)D11</v>
      </c>
      <c r="B8685">
        <v>11</v>
      </c>
      <c r="C8685" t="s">
        <v>701</v>
      </c>
      <c r="D8685" t="s">
        <v>183</v>
      </c>
      <c r="E8685">
        <v>1.2607999999999999</v>
      </c>
      <c r="F8685" t="s">
        <v>717</v>
      </c>
      <c r="G8685" s="784" t="s">
        <v>2403</v>
      </c>
      <c r="H8685" s="784" t="s">
        <v>2404</v>
      </c>
      <c r="I8685" s="784" t="s">
        <v>6245</v>
      </c>
    </row>
    <row r="8686" spans="1:9" hidden="1">
      <c r="A8686" t="str">
        <f>Table_wabobpsvr_AzureCalc_AzureCalcRateCard[[#This Row],[ServiceName]]&amp;Table_wabobpsvr_AzureCalc_AzureCalcRateCard[[#This Row],[Price_Level]]&amp;Table_wabobpsvr_AzureCalc_AzureCalcRateCard[[#This Row],[Region]]</f>
        <v>A8 VM (Non-Windows)MOSP12</v>
      </c>
      <c r="B8686">
        <v>12</v>
      </c>
      <c r="C8686" t="s">
        <v>701</v>
      </c>
      <c r="D8686" t="s">
        <v>627</v>
      </c>
      <c r="E8686">
        <v>999999</v>
      </c>
      <c r="F8686" t="s">
        <v>717</v>
      </c>
      <c r="G8686" s="784" t="s">
        <v>4431</v>
      </c>
      <c r="H8686" s="784" t="s">
        <v>4431</v>
      </c>
      <c r="I8686" s="784" t="s">
        <v>6246</v>
      </c>
    </row>
    <row r="8687" spans="1:9" hidden="1">
      <c r="A8687" t="str">
        <f>Table_wabobpsvr_AzureCalc_AzureCalcRateCard[[#This Row],[ServiceName]]&amp;Table_wabobpsvr_AzureCalc_AzureCalcRateCard[[#This Row],[Price_Level]]&amp;Table_wabobpsvr_AzureCalc_AzureCalcRateCard[[#This Row],[Region]]</f>
        <v>A8 VM (Non-Windows)A12</v>
      </c>
      <c r="B8687">
        <v>12</v>
      </c>
      <c r="C8687" t="s">
        <v>701</v>
      </c>
      <c r="D8687" t="s">
        <v>181</v>
      </c>
      <c r="E8687">
        <v>999999</v>
      </c>
      <c r="F8687" t="s">
        <v>717</v>
      </c>
      <c r="G8687" s="784" t="s">
        <v>2405</v>
      </c>
      <c r="H8687" s="784" t="s">
        <v>2406</v>
      </c>
      <c r="I8687" s="784" t="s">
        <v>6246</v>
      </c>
    </row>
    <row r="8688" spans="1:9" hidden="1">
      <c r="A8688" t="str">
        <f>Table_wabobpsvr_AzureCalc_AzureCalcRateCard[[#This Row],[ServiceName]]&amp;Table_wabobpsvr_AzureCalc_AzureCalcRateCard[[#This Row],[Price_Level]]&amp;Table_wabobpsvr_AzureCalc_AzureCalcRateCard[[#This Row],[Region]]</f>
        <v>A8 VM (Non-Windows)B12</v>
      </c>
      <c r="B8688">
        <v>12</v>
      </c>
      <c r="C8688" t="s">
        <v>701</v>
      </c>
      <c r="D8688" t="s">
        <v>182</v>
      </c>
      <c r="E8688">
        <v>999999</v>
      </c>
      <c r="F8688" t="s">
        <v>717</v>
      </c>
      <c r="G8688" s="784" t="s">
        <v>2405</v>
      </c>
      <c r="H8688" s="784" t="s">
        <v>2406</v>
      </c>
      <c r="I8688" s="784" t="s">
        <v>6246</v>
      </c>
    </row>
    <row r="8689" spans="1:9" hidden="1">
      <c r="A8689" t="str">
        <f>Table_wabobpsvr_AzureCalc_AzureCalcRateCard[[#This Row],[ServiceName]]&amp;Table_wabobpsvr_AzureCalc_AzureCalcRateCard[[#This Row],[Price_Level]]&amp;Table_wabobpsvr_AzureCalc_AzureCalcRateCard[[#This Row],[Region]]</f>
        <v>A8 VM (Non-Windows)C12</v>
      </c>
      <c r="B8689">
        <v>12</v>
      </c>
      <c r="C8689" t="s">
        <v>701</v>
      </c>
      <c r="D8689" t="s">
        <v>184</v>
      </c>
      <c r="E8689">
        <v>999999</v>
      </c>
      <c r="F8689" t="s">
        <v>717</v>
      </c>
      <c r="G8689" s="784" t="s">
        <v>2405</v>
      </c>
      <c r="H8689" s="784" t="s">
        <v>2406</v>
      </c>
      <c r="I8689" s="784" t="s">
        <v>6246</v>
      </c>
    </row>
    <row r="8690" spans="1:9" hidden="1">
      <c r="A8690" t="str">
        <f>Table_wabobpsvr_AzureCalc_AzureCalcRateCard[[#This Row],[ServiceName]]&amp;Table_wabobpsvr_AzureCalc_AzureCalcRateCard[[#This Row],[Price_Level]]&amp;Table_wabobpsvr_AzureCalc_AzureCalcRateCard[[#This Row],[Region]]</f>
        <v>A8 VM (Non-Windows)D12</v>
      </c>
      <c r="B8690">
        <v>12</v>
      </c>
      <c r="C8690" t="s">
        <v>701</v>
      </c>
      <c r="D8690" t="s">
        <v>183</v>
      </c>
      <c r="E8690">
        <v>999999</v>
      </c>
      <c r="F8690" t="s">
        <v>717</v>
      </c>
      <c r="G8690" s="784" t="s">
        <v>2405</v>
      </c>
      <c r="H8690" s="784" t="s">
        <v>2406</v>
      </c>
      <c r="I8690" s="784" t="s">
        <v>6246</v>
      </c>
    </row>
    <row r="8691" spans="1:9" hidden="1">
      <c r="A8691" t="str">
        <f>Table_wabobpsvr_AzureCalc_AzureCalcRateCard[[#This Row],[ServiceName]]&amp;Table_wabobpsvr_AzureCalc_AzureCalcRateCard[[#This Row],[Price_Level]]&amp;Table_wabobpsvr_AzureCalc_AzureCalcRateCard[[#This Row],[Region]]</f>
        <v>A8 VM (Non-Windows)MOSP13</v>
      </c>
      <c r="B8691">
        <v>13</v>
      </c>
      <c r="C8691" t="s">
        <v>701</v>
      </c>
      <c r="D8691" t="s">
        <v>627</v>
      </c>
      <c r="E8691">
        <v>999999</v>
      </c>
      <c r="F8691" t="s">
        <v>717</v>
      </c>
      <c r="G8691" s="784" t="s">
        <v>4431</v>
      </c>
      <c r="H8691" s="784" t="s">
        <v>4431</v>
      </c>
      <c r="I8691" s="784" t="s">
        <v>6247</v>
      </c>
    </row>
    <row r="8692" spans="1:9" hidden="1">
      <c r="A8692" t="str">
        <f>Table_wabobpsvr_AzureCalc_AzureCalcRateCard[[#This Row],[ServiceName]]&amp;Table_wabobpsvr_AzureCalc_AzureCalcRateCard[[#This Row],[Price_Level]]&amp;Table_wabobpsvr_AzureCalc_AzureCalcRateCard[[#This Row],[Region]]</f>
        <v>A8 VM (Non-Windows)A13</v>
      </c>
      <c r="B8692">
        <v>13</v>
      </c>
      <c r="C8692" t="s">
        <v>701</v>
      </c>
      <c r="D8692" t="s">
        <v>181</v>
      </c>
      <c r="E8692">
        <v>999999</v>
      </c>
      <c r="F8692" t="s">
        <v>717</v>
      </c>
      <c r="G8692" s="784" t="s">
        <v>2407</v>
      </c>
      <c r="H8692" s="784" t="s">
        <v>2408</v>
      </c>
      <c r="I8692" s="784" t="s">
        <v>6247</v>
      </c>
    </row>
    <row r="8693" spans="1:9" hidden="1">
      <c r="A8693" t="str">
        <f>Table_wabobpsvr_AzureCalc_AzureCalcRateCard[[#This Row],[ServiceName]]&amp;Table_wabobpsvr_AzureCalc_AzureCalcRateCard[[#This Row],[Price_Level]]&amp;Table_wabobpsvr_AzureCalc_AzureCalcRateCard[[#This Row],[Region]]</f>
        <v>A8 VM (Non-Windows)B13</v>
      </c>
      <c r="B8693">
        <v>13</v>
      </c>
      <c r="C8693" t="s">
        <v>701</v>
      </c>
      <c r="D8693" t="s">
        <v>182</v>
      </c>
      <c r="E8693">
        <v>999999</v>
      </c>
      <c r="F8693" t="s">
        <v>717</v>
      </c>
      <c r="G8693" s="784" t="s">
        <v>2407</v>
      </c>
      <c r="H8693" s="784" t="s">
        <v>2408</v>
      </c>
      <c r="I8693" s="784" t="s">
        <v>6247</v>
      </c>
    </row>
    <row r="8694" spans="1:9" hidden="1">
      <c r="A8694" t="str">
        <f>Table_wabobpsvr_AzureCalc_AzureCalcRateCard[[#This Row],[ServiceName]]&amp;Table_wabobpsvr_AzureCalc_AzureCalcRateCard[[#This Row],[Price_Level]]&amp;Table_wabobpsvr_AzureCalc_AzureCalcRateCard[[#This Row],[Region]]</f>
        <v>A8 VM (Non-Windows)C13</v>
      </c>
      <c r="B8694">
        <v>13</v>
      </c>
      <c r="C8694" t="s">
        <v>701</v>
      </c>
      <c r="D8694" t="s">
        <v>184</v>
      </c>
      <c r="E8694">
        <v>999999</v>
      </c>
      <c r="F8694" t="s">
        <v>717</v>
      </c>
      <c r="G8694" s="784" t="s">
        <v>2407</v>
      </c>
      <c r="H8694" s="784" t="s">
        <v>2408</v>
      </c>
      <c r="I8694" s="784" t="s">
        <v>6247</v>
      </c>
    </row>
    <row r="8695" spans="1:9" hidden="1">
      <c r="A8695" t="str">
        <f>Table_wabobpsvr_AzureCalc_AzureCalcRateCard[[#This Row],[ServiceName]]&amp;Table_wabobpsvr_AzureCalc_AzureCalcRateCard[[#This Row],[Price_Level]]&amp;Table_wabobpsvr_AzureCalc_AzureCalcRateCard[[#This Row],[Region]]</f>
        <v>A8 VM (Non-Windows)D13</v>
      </c>
      <c r="B8695">
        <v>13</v>
      </c>
      <c r="C8695" t="s">
        <v>701</v>
      </c>
      <c r="D8695" t="s">
        <v>183</v>
      </c>
      <c r="E8695">
        <v>999999</v>
      </c>
      <c r="F8695" t="s">
        <v>717</v>
      </c>
      <c r="G8695" s="784" t="s">
        <v>2407</v>
      </c>
      <c r="H8695" s="784" t="s">
        <v>2408</v>
      </c>
      <c r="I8695" s="784" t="s">
        <v>6247</v>
      </c>
    </row>
    <row r="8696" spans="1:9" hidden="1">
      <c r="A8696" t="str">
        <f>Table_wabobpsvr_AzureCalc_AzureCalcRateCard[[#This Row],[ServiceName]]&amp;Table_wabobpsvr_AzureCalc_AzureCalcRateCard[[#This Row],[Price_Level]]&amp;Table_wabobpsvr_AzureCalc_AzureCalcRateCard[[#This Row],[Region]]</f>
        <v>A8 VM (Windows)MOSP6</v>
      </c>
      <c r="B8696">
        <v>6</v>
      </c>
      <c r="C8696" t="s">
        <v>701</v>
      </c>
      <c r="D8696" t="s">
        <v>627</v>
      </c>
      <c r="E8696">
        <v>2.4500000000000002</v>
      </c>
      <c r="F8696" t="s">
        <v>719</v>
      </c>
      <c r="G8696" s="784" t="s">
        <v>4431</v>
      </c>
      <c r="H8696" s="784" t="s">
        <v>4431</v>
      </c>
      <c r="I8696" s="784" t="s">
        <v>6248</v>
      </c>
    </row>
    <row r="8697" spans="1:9" hidden="1">
      <c r="A8697" t="str">
        <f>Table_wabobpsvr_AzureCalc_AzureCalcRateCard[[#This Row],[ServiceName]]&amp;Table_wabobpsvr_AzureCalc_AzureCalcRateCard[[#This Row],[Price_Level]]&amp;Table_wabobpsvr_AzureCalc_AzureCalcRateCard[[#This Row],[Region]]</f>
        <v>A8 VM (Windows)A6</v>
      </c>
      <c r="B8697">
        <v>6</v>
      </c>
      <c r="C8697" t="s">
        <v>701</v>
      </c>
      <c r="D8697" t="s">
        <v>181</v>
      </c>
      <c r="E8697">
        <v>1.7885</v>
      </c>
      <c r="F8697" t="s">
        <v>719</v>
      </c>
      <c r="G8697" s="784" t="s">
        <v>2409</v>
      </c>
      <c r="H8697" s="784" t="s">
        <v>2410</v>
      </c>
      <c r="I8697" s="784" t="s">
        <v>6248</v>
      </c>
    </row>
    <row r="8698" spans="1:9" hidden="1">
      <c r="A8698" t="str">
        <f>Table_wabobpsvr_AzureCalc_AzureCalcRateCard[[#This Row],[ServiceName]]&amp;Table_wabobpsvr_AzureCalc_AzureCalcRateCard[[#This Row],[Price_Level]]&amp;Table_wabobpsvr_AzureCalc_AzureCalcRateCard[[#This Row],[Region]]</f>
        <v>A8 VM (Windows)B6</v>
      </c>
      <c r="B8698">
        <v>6</v>
      </c>
      <c r="C8698" t="s">
        <v>701</v>
      </c>
      <c r="D8698" t="s">
        <v>182</v>
      </c>
      <c r="E8698">
        <v>1.7150000000000001</v>
      </c>
      <c r="F8698" t="s">
        <v>719</v>
      </c>
      <c r="G8698" s="784" t="s">
        <v>2409</v>
      </c>
      <c r="H8698" s="784" t="s">
        <v>2410</v>
      </c>
      <c r="I8698" s="784" t="s">
        <v>6248</v>
      </c>
    </row>
    <row r="8699" spans="1:9" hidden="1">
      <c r="A8699" t="str">
        <f>Table_wabobpsvr_AzureCalc_AzureCalcRateCard[[#This Row],[ServiceName]]&amp;Table_wabobpsvr_AzureCalc_AzureCalcRateCard[[#This Row],[Price_Level]]&amp;Table_wabobpsvr_AzureCalc_AzureCalcRateCard[[#This Row],[Region]]</f>
        <v>A8 VM (Windows)C6</v>
      </c>
      <c r="B8699">
        <v>6</v>
      </c>
      <c r="C8699" t="s">
        <v>701</v>
      </c>
      <c r="D8699" t="s">
        <v>184</v>
      </c>
      <c r="E8699">
        <v>1.6415</v>
      </c>
      <c r="F8699" t="s">
        <v>719</v>
      </c>
      <c r="G8699" s="784" t="s">
        <v>2409</v>
      </c>
      <c r="H8699" s="784" t="s">
        <v>2410</v>
      </c>
      <c r="I8699" s="784" t="s">
        <v>6248</v>
      </c>
    </row>
    <row r="8700" spans="1:9" hidden="1">
      <c r="A8700" t="str">
        <f>Table_wabobpsvr_AzureCalc_AzureCalcRateCard[[#This Row],[ServiceName]]&amp;Table_wabobpsvr_AzureCalc_AzureCalcRateCard[[#This Row],[Price_Level]]&amp;Table_wabobpsvr_AzureCalc_AzureCalcRateCard[[#This Row],[Region]]</f>
        <v>A8 VM (Windows)D6</v>
      </c>
      <c r="B8700">
        <v>6</v>
      </c>
      <c r="C8700" t="s">
        <v>701</v>
      </c>
      <c r="D8700" t="s">
        <v>183</v>
      </c>
      <c r="E8700">
        <v>1.5680000000000001</v>
      </c>
      <c r="F8700" t="s">
        <v>719</v>
      </c>
      <c r="G8700" s="784" t="s">
        <v>2409</v>
      </c>
      <c r="H8700" s="784" t="s">
        <v>2410</v>
      </c>
      <c r="I8700" s="784" t="s">
        <v>6248</v>
      </c>
    </row>
    <row r="8701" spans="1:9" hidden="1">
      <c r="A8701" t="str">
        <f>Table_wabobpsvr_AzureCalc_AzureCalcRateCard[[#This Row],[ServiceName]]&amp;Table_wabobpsvr_AzureCalc_AzureCalcRateCard[[#This Row],[Price_Level]]&amp;Table_wabobpsvr_AzureCalc_AzureCalcRateCard[[#This Row],[Region]]</f>
        <v>A8 VM (Windows)MOSP4</v>
      </c>
      <c r="B8701">
        <v>4</v>
      </c>
      <c r="C8701" t="s">
        <v>701</v>
      </c>
      <c r="D8701" t="s">
        <v>627</v>
      </c>
      <c r="E8701">
        <v>2.4500000000000002</v>
      </c>
      <c r="F8701" t="s">
        <v>719</v>
      </c>
      <c r="G8701" s="784" t="s">
        <v>4431</v>
      </c>
      <c r="H8701" s="784" t="s">
        <v>4431</v>
      </c>
      <c r="I8701" s="784" t="s">
        <v>6249</v>
      </c>
    </row>
    <row r="8702" spans="1:9" hidden="1">
      <c r="A8702" t="str">
        <f>Table_wabobpsvr_AzureCalc_AzureCalcRateCard[[#This Row],[ServiceName]]&amp;Table_wabobpsvr_AzureCalc_AzureCalcRateCard[[#This Row],[Price_Level]]&amp;Table_wabobpsvr_AzureCalc_AzureCalcRateCard[[#This Row],[Region]]</f>
        <v>A8 VM (Windows)A4</v>
      </c>
      <c r="B8702">
        <v>4</v>
      </c>
      <c r="C8702" t="s">
        <v>701</v>
      </c>
      <c r="D8702" t="s">
        <v>181</v>
      </c>
      <c r="E8702">
        <v>1.7885</v>
      </c>
      <c r="F8702" t="s">
        <v>719</v>
      </c>
      <c r="G8702" s="784" t="s">
        <v>2411</v>
      </c>
      <c r="H8702" s="784" t="s">
        <v>2412</v>
      </c>
      <c r="I8702" s="784" t="s">
        <v>6249</v>
      </c>
    </row>
    <row r="8703" spans="1:9" hidden="1">
      <c r="A8703" t="str">
        <f>Table_wabobpsvr_AzureCalc_AzureCalcRateCard[[#This Row],[ServiceName]]&amp;Table_wabobpsvr_AzureCalc_AzureCalcRateCard[[#This Row],[Price_Level]]&amp;Table_wabobpsvr_AzureCalc_AzureCalcRateCard[[#This Row],[Region]]</f>
        <v>A8 VM (Windows)B4</v>
      </c>
      <c r="B8703">
        <v>4</v>
      </c>
      <c r="C8703" t="s">
        <v>701</v>
      </c>
      <c r="D8703" t="s">
        <v>182</v>
      </c>
      <c r="E8703">
        <v>1.7150000000000001</v>
      </c>
      <c r="F8703" t="s">
        <v>719</v>
      </c>
      <c r="G8703" s="784" t="s">
        <v>2411</v>
      </c>
      <c r="H8703" s="784" t="s">
        <v>2412</v>
      </c>
      <c r="I8703" s="784" t="s">
        <v>6249</v>
      </c>
    </row>
    <row r="8704" spans="1:9" hidden="1">
      <c r="A8704" t="str">
        <f>Table_wabobpsvr_AzureCalc_AzureCalcRateCard[[#This Row],[ServiceName]]&amp;Table_wabobpsvr_AzureCalc_AzureCalcRateCard[[#This Row],[Price_Level]]&amp;Table_wabobpsvr_AzureCalc_AzureCalcRateCard[[#This Row],[Region]]</f>
        <v>A8 VM (Windows)C4</v>
      </c>
      <c r="B8704">
        <v>4</v>
      </c>
      <c r="C8704" t="s">
        <v>701</v>
      </c>
      <c r="D8704" t="s">
        <v>184</v>
      </c>
      <c r="E8704">
        <v>1.6415</v>
      </c>
      <c r="F8704" t="s">
        <v>719</v>
      </c>
      <c r="G8704" s="784" t="s">
        <v>2411</v>
      </c>
      <c r="H8704" s="784" t="s">
        <v>2412</v>
      </c>
      <c r="I8704" s="784" t="s">
        <v>6249</v>
      </c>
    </row>
    <row r="8705" spans="1:9" hidden="1">
      <c r="A8705" t="str">
        <f>Table_wabobpsvr_AzureCalc_AzureCalcRateCard[[#This Row],[ServiceName]]&amp;Table_wabobpsvr_AzureCalc_AzureCalcRateCard[[#This Row],[Price_Level]]&amp;Table_wabobpsvr_AzureCalc_AzureCalcRateCard[[#This Row],[Region]]</f>
        <v>A8 VM (Windows)D4</v>
      </c>
      <c r="B8705">
        <v>4</v>
      </c>
      <c r="C8705" t="s">
        <v>701</v>
      </c>
      <c r="D8705" t="s">
        <v>183</v>
      </c>
      <c r="E8705">
        <v>1.5680000000000001</v>
      </c>
      <c r="F8705" t="s">
        <v>719</v>
      </c>
      <c r="G8705" s="784" t="s">
        <v>2411</v>
      </c>
      <c r="H8705" s="784" t="s">
        <v>2412</v>
      </c>
      <c r="I8705" s="784" t="s">
        <v>6249</v>
      </c>
    </row>
    <row r="8706" spans="1:9" hidden="1">
      <c r="A8706" t="str">
        <f>Table_wabobpsvr_AzureCalc_AzureCalcRateCard[[#This Row],[ServiceName]]&amp;Table_wabobpsvr_AzureCalc_AzureCalcRateCard[[#This Row],[Price_Level]]&amp;Table_wabobpsvr_AzureCalc_AzureCalcRateCard[[#This Row],[Region]]</f>
        <v>A8 VM (Windows)MOSP5</v>
      </c>
      <c r="B8706">
        <v>5</v>
      </c>
      <c r="C8706" t="s">
        <v>701</v>
      </c>
      <c r="D8706" t="s">
        <v>627</v>
      </c>
      <c r="E8706">
        <v>2.4500000000000002</v>
      </c>
      <c r="F8706" t="s">
        <v>719</v>
      </c>
      <c r="G8706" s="784" t="s">
        <v>4431</v>
      </c>
      <c r="H8706" s="784" t="s">
        <v>4431</v>
      </c>
      <c r="I8706" s="784" t="s">
        <v>6250</v>
      </c>
    </row>
    <row r="8707" spans="1:9" hidden="1">
      <c r="A8707" t="str">
        <f>Table_wabobpsvr_AzureCalc_AzureCalcRateCard[[#This Row],[ServiceName]]&amp;Table_wabobpsvr_AzureCalc_AzureCalcRateCard[[#This Row],[Price_Level]]&amp;Table_wabobpsvr_AzureCalc_AzureCalcRateCard[[#This Row],[Region]]</f>
        <v>A8 VM (Windows)A5</v>
      </c>
      <c r="B8707">
        <v>5</v>
      </c>
      <c r="C8707" t="s">
        <v>701</v>
      </c>
      <c r="D8707" t="s">
        <v>181</v>
      </c>
      <c r="E8707">
        <v>1.7885</v>
      </c>
      <c r="F8707" t="s">
        <v>719</v>
      </c>
      <c r="G8707" s="784" t="s">
        <v>2413</v>
      </c>
      <c r="H8707" s="784" t="s">
        <v>2414</v>
      </c>
      <c r="I8707" s="784" t="s">
        <v>6250</v>
      </c>
    </row>
    <row r="8708" spans="1:9" hidden="1">
      <c r="A8708" t="str">
        <f>Table_wabobpsvr_AzureCalc_AzureCalcRateCard[[#This Row],[ServiceName]]&amp;Table_wabobpsvr_AzureCalc_AzureCalcRateCard[[#This Row],[Price_Level]]&amp;Table_wabobpsvr_AzureCalc_AzureCalcRateCard[[#This Row],[Region]]</f>
        <v>A8 VM (Windows)B5</v>
      </c>
      <c r="B8708">
        <v>5</v>
      </c>
      <c r="C8708" t="s">
        <v>701</v>
      </c>
      <c r="D8708" t="s">
        <v>182</v>
      </c>
      <c r="E8708">
        <v>1.7150000000000001</v>
      </c>
      <c r="F8708" t="s">
        <v>719</v>
      </c>
      <c r="G8708" s="784" t="s">
        <v>2413</v>
      </c>
      <c r="H8708" s="784" t="s">
        <v>2414</v>
      </c>
      <c r="I8708" s="784" t="s">
        <v>6250</v>
      </c>
    </row>
    <row r="8709" spans="1:9" hidden="1">
      <c r="A8709" t="str">
        <f>Table_wabobpsvr_AzureCalc_AzureCalcRateCard[[#This Row],[ServiceName]]&amp;Table_wabobpsvr_AzureCalc_AzureCalcRateCard[[#This Row],[Price_Level]]&amp;Table_wabobpsvr_AzureCalc_AzureCalcRateCard[[#This Row],[Region]]</f>
        <v>A8 VM (Windows)C5</v>
      </c>
      <c r="B8709">
        <v>5</v>
      </c>
      <c r="C8709" t="s">
        <v>701</v>
      </c>
      <c r="D8709" t="s">
        <v>184</v>
      </c>
      <c r="E8709">
        <v>1.6415</v>
      </c>
      <c r="F8709" t="s">
        <v>719</v>
      </c>
      <c r="G8709" s="784" t="s">
        <v>2413</v>
      </c>
      <c r="H8709" s="784" t="s">
        <v>2414</v>
      </c>
      <c r="I8709" s="784" t="s">
        <v>6250</v>
      </c>
    </row>
    <row r="8710" spans="1:9" hidden="1">
      <c r="A8710" t="str">
        <f>Table_wabobpsvr_AzureCalc_AzureCalcRateCard[[#This Row],[ServiceName]]&amp;Table_wabobpsvr_AzureCalc_AzureCalcRateCard[[#This Row],[Price_Level]]&amp;Table_wabobpsvr_AzureCalc_AzureCalcRateCard[[#This Row],[Region]]</f>
        <v>A8 VM (Windows)D5</v>
      </c>
      <c r="B8710">
        <v>5</v>
      </c>
      <c r="C8710" t="s">
        <v>701</v>
      </c>
      <c r="D8710" t="s">
        <v>183</v>
      </c>
      <c r="E8710">
        <v>1.5680000000000001</v>
      </c>
      <c r="F8710" t="s">
        <v>719</v>
      </c>
      <c r="G8710" s="784" t="s">
        <v>2413</v>
      </c>
      <c r="H8710" s="784" t="s">
        <v>2414</v>
      </c>
      <c r="I8710" s="784" t="s">
        <v>6250</v>
      </c>
    </row>
    <row r="8711" spans="1:9" hidden="1">
      <c r="A8711" t="str">
        <f>Table_wabobpsvr_AzureCalc_AzureCalcRateCard[[#This Row],[ServiceName]]&amp;Table_wabobpsvr_AzureCalc_AzureCalcRateCard[[#This Row],[Price_Level]]&amp;Table_wabobpsvr_AzureCalc_AzureCalcRateCard[[#This Row],[Region]]</f>
        <v>A1 HDInsightA11</v>
      </c>
      <c r="B8711">
        <v>11</v>
      </c>
      <c r="C8711" t="s">
        <v>91</v>
      </c>
      <c r="D8711" t="s">
        <v>181</v>
      </c>
      <c r="E8711">
        <v>6.93E-2</v>
      </c>
      <c r="F8711" t="s">
        <v>3546</v>
      </c>
      <c r="G8711" s="784" t="s">
        <v>3739</v>
      </c>
      <c r="H8711" s="784" t="s">
        <v>3740</v>
      </c>
      <c r="I8711" s="784" t="s">
        <v>6235</v>
      </c>
    </row>
    <row r="8712" spans="1:9" hidden="1">
      <c r="A8712" t="str">
        <f>Table_wabobpsvr_AzureCalc_AzureCalcRateCard[[#This Row],[ServiceName]]&amp;Table_wabobpsvr_AzureCalc_AzureCalcRateCard[[#This Row],[Price_Level]]&amp;Table_wabobpsvr_AzureCalc_AzureCalcRateCard[[#This Row],[Region]]</f>
        <v>A1 HDInsightB11</v>
      </c>
      <c r="B8712">
        <v>11</v>
      </c>
      <c r="C8712" t="s">
        <v>91</v>
      </c>
      <c r="D8712" t="s">
        <v>182</v>
      </c>
      <c r="E8712">
        <v>6.6500000000000004E-2</v>
      </c>
      <c r="F8712" t="s">
        <v>3546</v>
      </c>
      <c r="G8712" s="784" t="s">
        <v>3739</v>
      </c>
      <c r="H8712" s="784" t="s">
        <v>3740</v>
      </c>
      <c r="I8712" s="784" t="s">
        <v>6235</v>
      </c>
    </row>
    <row r="8713" spans="1:9" hidden="1">
      <c r="A8713" t="str">
        <f>Table_wabobpsvr_AzureCalc_AzureCalcRateCard[[#This Row],[ServiceName]]&amp;Table_wabobpsvr_AzureCalc_AzureCalcRateCard[[#This Row],[Price_Level]]&amp;Table_wabobpsvr_AzureCalc_AzureCalcRateCard[[#This Row],[Region]]</f>
        <v>A1 HDInsightC11</v>
      </c>
      <c r="B8713">
        <v>11</v>
      </c>
      <c r="C8713" t="s">
        <v>91</v>
      </c>
      <c r="D8713" t="s">
        <v>184</v>
      </c>
      <c r="E8713">
        <v>6.3600000000000004E-2</v>
      </c>
      <c r="F8713" t="s">
        <v>3546</v>
      </c>
      <c r="G8713" s="784" t="s">
        <v>3739</v>
      </c>
      <c r="H8713" s="784" t="s">
        <v>3740</v>
      </c>
      <c r="I8713" s="784" t="s">
        <v>6235</v>
      </c>
    </row>
    <row r="8714" spans="1:9" hidden="1">
      <c r="A8714" t="str">
        <f>Table_wabobpsvr_AzureCalc_AzureCalcRateCard[[#This Row],[ServiceName]]&amp;Table_wabobpsvr_AzureCalc_AzureCalcRateCard[[#This Row],[Price_Level]]&amp;Table_wabobpsvr_AzureCalc_AzureCalcRateCard[[#This Row],[Region]]</f>
        <v>A1 HDInsightD11</v>
      </c>
      <c r="B8714">
        <v>11</v>
      </c>
      <c r="C8714" t="s">
        <v>91</v>
      </c>
      <c r="D8714" t="s">
        <v>183</v>
      </c>
      <c r="E8714">
        <v>6.08E-2</v>
      </c>
      <c r="F8714" t="s">
        <v>3546</v>
      </c>
      <c r="G8714" s="784" t="s">
        <v>3739</v>
      </c>
      <c r="H8714" s="784" t="s">
        <v>3740</v>
      </c>
      <c r="I8714" s="784" t="s">
        <v>6235</v>
      </c>
    </row>
    <row r="8715" spans="1:9" hidden="1">
      <c r="A8715" t="str">
        <f>Table_wabobpsvr_AzureCalc_AzureCalcRateCard[[#This Row],[ServiceName]]&amp;Table_wabobpsvr_AzureCalc_AzureCalcRateCard[[#This Row],[Price_Level]]&amp;Table_wabobpsvr_AzureCalc_AzureCalcRateCard[[#This Row],[Region]]</f>
        <v>A8 VM (Windows)MOSP7</v>
      </c>
      <c r="B8715">
        <v>7</v>
      </c>
      <c r="C8715" t="s">
        <v>701</v>
      </c>
      <c r="D8715" t="s">
        <v>627</v>
      </c>
      <c r="E8715">
        <v>2.4500000000000002</v>
      </c>
      <c r="F8715" t="s">
        <v>719</v>
      </c>
      <c r="G8715" s="784" t="s">
        <v>4431</v>
      </c>
      <c r="H8715" s="784" t="s">
        <v>4431</v>
      </c>
      <c r="I8715" s="784" t="s">
        <v>6251</v>
      </c>
    </row>
    <row r="8716" spans="1:9" hidden="1">
      <c r="A8716" t="str">
        <f>Table_wabobpsvr_AzureCalc_AzureCalcRateCard[[#This Row],[ServiceName]]&amp;Table_wabobpsvr_AzureCalc_AzureCalcRateCard[[#This Row],[Price_Level]]&amp;Table_wabobpsvr_AzureCalc_AzureCalcRateCard[[#This Row],[Region]]</f>
        <v>A8 VM (Windows)A7</v>
      </c>
      <c r="B8716">
        <v>7</v>
      </c>
      <c r="C8716" t="s">
        <v>701</v>
      </c>
      <c r="D8716" t="s">
        <v>181</v>
      </c>
      <c r="E8716">
        <v>1.7885</v>
      </c>
      <c r="F8716" t="s">
        <v>719</v>
      </c>
      <c r="G8716" s="784" t="s">
        <v>2417</v>
      </c>
      <c r="H8716" s="784" t="s">
        <v>2418</v>
      </c>
      <c r="I8716" s="784" t="s">
        <v>6251</v>
      </c>
    </row>
    <row r="8717" spans="1:9" hidden="1">
      <c r="A8717" t="str">
        <f>Table_wabobpsvr_AzureCalc_AzureCalcRateCard[[#This Row],[ServiceName]]&amp;Table_wabobpsvr_AzureCalc_AzureCalcRateCard[[#This Row],[Price_Level]]&amp;Table_wabobpsvr_AzureCalc_AzureCalcRateCard[[#This Row],[Region]]</f>
        <v>A8 VM (Windows)B7</v>
      </c>
      <c r="B8717">
        <v>7</v>
      </c>
      <c r="C8717" t="s">
        <v>701</v>
      </c>
      <c r="D8717" t="s">
        <v>182</v>
      </c>
      <c r="E8717">
        <v>1.7150000000000001</v>
      </c>
      <c r="F8717" t="s">
        <v>719</v>
      </c>
      <c r="G8717" s="784" t="s">
        <v>2417</v>
      </c>
      <c r="H8717" s="784" t="s">
        <v>2418</v>
      </c>
      <c r="I8717" s="784" t="s">
        <v>6251</v>
      </c>
    </row>
    <row r="8718" spans="1:9" hidden="1">
      <c r="A8718" t="str">
        <f>Table_wabobpsvr_AzureCalc_AzureCalcRateCard[[#This Row],[ServiceName]]&amp;Table_wabobpsvr_AzureCalc_AzureCalcRateCard[[#This Row],[Price_Level]]&amp;Table_wabobpsvr_AzureCalc_AzureCalcRateCard[[#This Row],[Region]]</f>
        <v>A8 VM (Windows)C7</v>
      </c>
      <c r="B8718">
        <v>7</v>
      </c>
      <c r="C8718" t="s">
        <v>701</v>
      </c>
      <c r="D8718" t="s">
        <v>184</v>
      </c>
      <c r="E8718">
        <v>1.6415</v>
      </c>
      <c r="F8718" t="s">
        <v>719</v>
      </c>
      <c r="G8718" s="784" t="s">
        <v>2417</v>
      </c>
      <c r="H8718" s="784" t="s">
        <v>2418</v>
      </c>
      <c r="I8718" s="784" t="s">
        <v>6251</v>
      </c>
    </row>
    <row r="8719" spans="1:9" hidden="1">
      <c r="A8719" t="str">
        <f>Table_wabobpsvr_AzureCalc_AzureCalcRateCard[[#This Row],[ServiceName]]&amp;Table_wabobpsvr_AzureCalc_AzureCalcRateCard[[#This Row],[Price_Level]]&amp;Table_wabobpsvr_AzureCalc_AzureCalcRateCard[[#This Row],[Region]]</f>
        <v>A8 VM (Windows)D7</v>
      </c>
      <c r="B8719">
        <v>7</v>
      </c>
      <c r="C8719" t="s">
        <v>701</v>
      </c>
      <c r="D8719" t="s">
        <v>183</v>
      </c>
      <c r="E8719">
        <v>1.5680000000000001</v>
      </c>
      <c r="F8719" t="s">
        <v>719</v>
      </c>
      <c r="G8719" s="784" t="s">
        <v>2417</v>
      </c>
      <c r="H8719" s="784" t="s">
        <v>2418</v>
      </c>
      <c r="I8719" s="784" t="s">
        <v>6251</v>
      </c>
    </row>
    <row r="8720" spans="1:9" hidden="1">
      <c r="A8720" t="str">
        <f>Table_wabobpsvr_AzureCalc_AzureCalcRateCard[[#This Row],[ServiceName]]&amp;Table_wabobpsvr_AzureCalc_AzureCalcRateCard[[#This Row],[Price_Level]]&amp;Table_wabobpsvr_AzureCalc_AzureCalcRateCard[[#This Row],[Region]]</f>
        <v>A8 VM (Windows)MOSP8</v>
      </c>
      <c r="B8720">
        <v>8</v>
      </c>
      <c r="C8720" t="s">
        <v>701</v>
      </c>
      <c r="D8720" t="s">
        <v>627</v>
      </c>
      <c r="E8720">
        <v>2.4500000000000002</v>
      </c>
      <c r="F8720" t="s">
        <v>719</v>
      </c>
      <c r="G8720" s="784" t="s">
        <v>4431</v>
      </c>
      <c r="H8720" s="784" t="s">
        <v>4431</v>
      </c>
      <c r="I8720" s="784" t="s">
        <v>6252</v>
      </c>
    </row>
    <row r="8721" spans="1:9" hidden="1">
      <c r="A8721" t="str">
        <f>Table_wabobpsvr_AzureCalc_AzureCalcRateCard[[#This Row],[ServiceName]]&amp;Table_wabobpsvr_AzureCalc_AzureCalcRateCard[[#This Row],[Price_Level]]&amp;Table_wabobpsvr_AzureCalc_AzureCalcRateCard[[#This Row],[Region]]</f>
        <v>A8 VM (Windows)A8</v>
      </c>
      <c r="B8721">
        <v>8</v>
      </c>
      <c r="C8721" t="s">
        <v>701</v>
      </c>
      <c r="D8721" t="s">
        <v>181</v>
      </c>
      <c r="E8721">
        <v>1.7885</v>
      </c>
      <c r="F8721" t="s">
        <v>719</v>
      </c>
      <c r="G8721" s="784" t="s">
        <v>2419</v>
      </c>
      <c r="H8721" s="784" t="s">
        <v>2420</v>
      </c>
      <c r="I8721" s="784" t="s">
        <v>6252</v>
      </c>
    </row>
    <row r="8722" spans="1:9" hidden="1">
      <c r="A8722" t="str">
        <f>Table_wabobpsvr_AzureCalc_AzureCalcRateCard[[#This Row],[ServiceName]]&amp;Table_wabobpsvr_AzureCalc_AzureCalcRateCard[[#This Row],[Price_Level]]&amp;Table_wabobpsvr_AzureCalc_AzureCalcRateCard[[#This Row],[Region]]</f>
        <v>A8 VM (Windows)B8</v>
      </c>
      <c r="B8722">
        <v>8</v>
      </c>
      <c r="C8722" t="s">
        <v>701</v>
      </c>
      <c r="D8722" t="s">
        <v>182</v>
      </c>
      <c r="E8722">
        <v>1.7150000000000001</v>
      </c>
      <c r="F8722" t="s">
        <v>719</v>
      </c>
      <c r="G8722" s="784" t="s">
        <v>2419</v>
      </c>
      <c r="H8722" s="784" t="s">
        <v>2420</v>
      </c>
      <c r="I8722" s="784" t="s">
        <v>6252</v>
      </c>
    </row>
    <row r="8723" spans="1:9" hidden="1">
      <c r="A8723" t="str">
        <f>Table_wabobpsvr_AzureCalc_AzureCalcRateCard[[#This Row],[ServiceName]]&amp;Table_wabobpsvr_AzureCalc_AzureCalcRateCard[[#This Row],[Price_Level]]&amp;Table_wabobpsvr_AzureCalc_AzureCalcRateCard[[#This Row],[Region]]</f>
        <v>A8 VM (Windows)C8</v>
      </c>
      <c r="B8723">
        <v>8</v>
      </c>
      <c r="C8723" t="s">
        <v>701</v>
      </c>
      <c r="D8723" t="s">
        <v>184</v>
      </c>
      <c r="E8723">
        <v>1.6415</v>
      </c>
      <c r="F8723" t="s">
        <v>719</v>
      </c>
      <c r="G8723" s="784" t="s">
        <v>2419</v>
      </c>
      <c r="H8723" s="784" t="s">
        <v>2420</v>
      </c>
      <c r="I8723" s="784" t="s">
        <v>6252</v>
      </c>
    </row>
    <row r="8724" spans="1:9" hidden="1">
      <c r="A8724" s="784" t="str">
        <f>Table_wabobpsvr_AzureCalc_AzureCalcRateCard[[#This Row],[ServiceName]]&amp;Table_wabobpsvr_AzureCalc_AzureCalcRateCard[[#This Row],[Price_Level]]&amp;Table_wabobpsvr_AzureCalc_AzureCalcRateCard[[#This Row],[Region]]</f>
        <v>A8 VM (Windows)D8</v>
      </c>
      <c r="B8724" s="784">
        <v>8</v>
      </c>
      <c r="C8724" s="784" t="s">
        <v>701</v>
      </c>
      <c r="D8724" s="784" t="s">
        <v>183</v>
      </c>
      <c r="E8724" s="784">
        <v>1.5680000000000001</v>
      </c>
      <c r="F8724" s="784" t="s">
        <v>719</v>
      </c>
      <c r="G8724" s="784" t="s">
        <v>2419</v>
      </c>
      <c r="H8724" s="784" t="s">
        <v>2420</v>
      </c>
      <c r="I8724" s="784" t="s">
        <v>6252</v>
      </c>
    </row>
    <row r="8725" spans="1:9" hidden="1">
      <c r="A8725" t="str">
        <f>Table_wabobpsvr_AzureCalc_AzureCalcRateCard[[#This Row],[ServiceName]]&amp;Table_wabobpsvr_AzureCalc_AzureCalcRateCard[[#This Row],[Price_Level]]&amp;Table_wabobpsvr_AzureCalc_AzureCalcRateCard[[#This Row],[Region]]</f>
        <v>A8 VM (Windows)MOSP11</v>
      </c>
      <c r="B8725">
        <v>11</v>
      </c>
      <c r="C8725" t="s">
        <v>701</v>
      </c>
      <c r="D8725" t="s">
        <v>627</v>
      </c>
      <c r="E8725">
        <v>2.4500000000000002</v>
      </c>
      <c r="F8725" t="s">
        <v>719</v>
      </c>
      <c r="G8725" s="784" t="s">
        <v>4431</v>
      </c>
      <c r="H8725" s="784" t="s">
        <v>4431</v>
      </c>
      <c r="I8725" s="784" t="s">
        <v>6253</v>
      </c>
    </row>
    <row r="8726" spans="1:9" hidden="1">
      <c r="A8726" t="str">
        <f>Table_wabobpsvr_AzureCalc_AzureCalcRateCard[[#This Row],[ServiceName]]&amp;Table_wabobpsvr_AzureCalc_AzureCalcRateCard[[#This Row],[Price_Level]]&amp;Table_wabobpsvr_AzureCalc_AzureCalcRateCard[[#This Row],[Region]]</f>
        <v>A8 VM (Windows)A11</v>
      </c>
      <c r="B8726">
        <v>11</v>
      </c>
      <c r="C8726" t="s">
        <v>701</v>
      </c>
      <c r="D8726" t="s">
        <v>181</v>
      </c>
      <c r="E8726">
        <v>1.7885</v>
      </c>
      <c r="F8726" t="s">
        <v>719</v>
      </c>
      <c r="G8726" s="784" t="s">
        <v>2421</v>
      </c>
      <c r="H8726" s="784" t="s">
        <v>2422</v>
      </c>
      <c r="I8726" s="784" t="s">
        <v>6253</v>
      </c>
    </row>
    <row r="8727" spans="1:9" hidden="1">
      <c r="A8727" t="str">
        <f>Table_wabobpsvr_AzureCalc_AzureCalcRateCard[[#This Row],[ServiceName]]&amp;Table_wabobpsvr_AzureCalc_AzureCalcRateCard[[#This Row],[Price_Level]]&amp;Table_wabobpsvr_AzureCalc_AzureCalcRateCard[[#This Row],[Region]]</f>
        <v>A8 VM (Windows)B11</v>
      </c>
      <c r="B8727">
        <v>11</v>
      </c>
      <c r="C8727" t="s">
        <v>701</v>
      </c>
      <c r="D8727" t="s">
        <v>182</v>
      </c>
      <c r="E8727">
        <v>1.7150000000000001</v>
      </c>
      <c r="F8727" t="s">
        <v>719</v>
      </c>
      <c r="G8727" s="784" t="s">
        <v>2421</v>
      </c>
      <c r="H8727" s="784" t="s">
        <v>2422</v>
      </c>
      <c r="I8727" s="784" t="s">
        <v>6253</v>
      </c>
    </row>
    <row r="8728" spans="1:9" hidden="1">
      <c r="A8728" t="str">
        <f>Table_wabobpsvr_AzureCalc_AzureCalcRateCard[[#This Row],[ServiceName]]&amp;Table_wabobpsvr_AzureCalc_AzureCalcRateCard[[#This Row],[Price_Level]]&amp;Table_wabobpsvr_AzureCalc_AzureCalcRateCard[[#This Row],[Region]]</f>
        <v>A8 VM (Windows)C11</v>
      </c>
      <c r="B8728">
        <v>11</v>
      </c>
      <c r="C8728" t="s">
        <v>701</v>
      </c>
      <c r="D8728" t="s">
        <v>184</v>
      </c>
      <c r="E8728">
        <v>1.6415</v>
      </c>
      <c r="F8728" t="s">
        <v>719</v>
      </c>
      <c r="G8728" s="784" t="s">
        <v>2421</v>
      </c>
      <c r="H8728" s="784" t="s">
        <v>2422</v>
      </c>
      <c r="I8728" s="784" t="s">
        <v>6253</v>
      </c>
    </row>
    <row r="8729" spans="1:9" hidden="1">
      <c r="A8729" t="str">
        <f>Table_wabobpsvr_AzureCalc_AzureCalcRateCard[[#This Row],[ServiceName]]&amp;Table_wabobpsvr_AzureCalc_AzureCalcRateCard[[#This Row],[Price_Level]]&amp;Table_wabobpsvr_AzureCalc_AzureCalcRateCard[[#This Row],[Region]]</f>
        <v>A8 VM (Windows)D11</v>
      </c>
      <c r="B8729">
        <v>11</v>
      </c>
      <c r="C8729" t="s">
        <v>701</v>
      </c>
      <c r="D8729" t="s">
        <v>183</v>
      </c>
      <c r="E8729">
        <v>1.5680000000000001</v>
      </c>
      <c r="F8729" t="s">
        <v>719</v>
      </c>
      <c r="G8729" s="784" t="s">
        <v>2421</v>
      </c>
      <c r="H8729" s="784" t="s">
        <v>2422</v>
      </c>
      <c r="I8729" s="784" t="s">
        <v>6253</v>
      </c>
    </row>
    <row r="8730" spans="1:9" hidden="1">
      <c r="A8730" t="str">
        <f>Table_wabobpsvr_AzureCalc_AzureCalcRateCard[[#This Row],[ServiceName]]&amp;Table_wabobpsvr_AzureCalc_AzureCalcRateCard[[#This Row],[Price_Level]]&amp;Table_wabobpsvr_AzureCalc_AzureCalcRateCard[[#This Row],[Region]]</f>
        <v>A8 VM (Windows)MOSP9</v>
      </c>
      <c r="B8730">
        <v>9</v>
      </c>
      <c r="C8730" t="s">
        <v>701</v>
      </c>
      <c r="D8730" t="s">
        <v>627</v>
      </c>
      <c r="E8730">
        <v>999999</v>
      </c>
      <c r="F8730" t="s">
        <v>719</v>
      </c>
      <c r="G8730" s="784" t="s">
        <v>4431</v>
      </c>
      <c r="H8730" s="784" t="s">
        <v>4431</v>
      </c>
      <c r="I8730" s="784" t="s">
        <v>6254</v>
      </c>
    </row>
    <row r="8731" spans="1:9" hidden="1">
      <c r="A8731" t="str">
        <f>Table_wabobpsvr_AzureCalc_AzureCalcRateCard[[#This Row],[ServiceName]]&amp;Table_wabobpsvr_AzureCalc_AzureCalcRateCard[[#This Row],[Price_Level]]&amp;Table_wabobpsvr_AzureCalc_AzureCalcRateCard[[#This Row],[Region]]</f>
        <v>A8 VM (Windows)A9</v>
      </c>
      <c r="B8731">
        <v>9</v>
      </c>
      <c r="C8731" t="s">
        <v>701</v>
      </c>
      <c r="D8731" t="s">
        <v>181</v>
      </c>
      <c r="E8731">
        <v>999999</v>
      </c>
      <c r="F8731" t="s">
        <v>719</v>
      </c>
      <c r="G8731" s="784" t="s">
        <v>2423</v>
      </c>
      <c r="H8731" s="784" t="s">
        <v>2424</v>
      </c>
      <c r="I8731" s="784" t="s">
        <v>6254</v>
      </c>
    </row>
    <row r="8732" spans="1:9" hidden="1">
      <c r="A8732" t="str">
        <f>Table_wabobpsvr_AzureCalc_AzureCalcRateCard[[#This Row],[ServiceName]]&amp;Table_wabobpsvr_AzureCalc_AzureCalcRateCard[[#This Row],[Price_Level]]&amp;Table_wabobpsvr_AzureCalc_AzureCalcRateCard[[#This Row],[Region]]</f>
        <v>A8 VM (Windows)B9</v>
      </c>
      <c r="B8732">
        <v>9</v>
      </c>
      <c r="C8732" t="s">
        <v>701</v>
      </c>
      <c r="D8732" t="s">
        <v>182</v>
      </c>
      <c r="E8732">
        <v>999999</v>
      </c>
      <c r="F8732" t="s">
        <v>719</v>
      </c>
      <c r="G8732" s="784" t="s">
        <v>2423</v>
      </c>
      <c r="H8732" s="784" t="s">
        <v>2424</v>
      </c>
      <c r="I8732" s="784" t="s">
        <v>6254</v>
      </c>
    </row>
    <row r="8733" spans="1:9" hidden="1">
      <c r="A8733" t="str">
        <f>Table_wabobpsvr_AzureCalc_AzureCalcRateCard[[#This Row],[ServiceName]]&amp;Table_wabobpsvr_AzureCalc_AzureCalcRateCard[[#This Row],[Price_Level]]&amp;Table_wabobpsvr_AzureCalc_AzureCalcRateCard[[#This Row],[Region]]</f>
        <v>A8 VM (Windows)C9</v>
      </c>
      <c r="B8733">
        <v>9</v>
      </c>
      <c r="C8733" t="s">
        <v>701</v>
      </c>
      <c r="D8733" t="s">
        <v>184</v>
      </c>
      <c r="E8733">
        <v>999999</v>
      </c>
      <c r="F8733" t="s">
        <v>719</v>
      </c>
      <c r="G8733" s="784" t="s">
        <v>2423</v>
      </c>
      <c r="H8733" s="784" t="s">
        <v>2424</v>
      </c>
      <c r="I8733" s="784" t="s">
        <v>6254</v>
      </c>
    </row>
    <row r="8734" spans="1:9" hidden="1">
      <c r="A8734" t="str">
        <f>Table_wabobpsvr_AzureCalc_AzureCalcRateCard[[#This Row],[ServiceName]]&amp;Table_wabobpsvr_AzureCalc_AzureCalcRateCard[[#This Row],[Price_Level]]&amp;Table_wabobpsvr_AzureCalc_AzureCalcRateCard[[#This Row],[Region]]</f>
        <v>A8 VM (Windows)D9</v>
      </c>
      <c r="B8734">
        <v>9</v>
      </c>
      <c r="C8734" t="s">
        <v>701</v>
      </c>
      <c r="D8734" t="s">
        <v>183</v>
      </c>
      <c r="E8734">
        <v>999999</v>
      </c>
      <c r="F8734" t="s">
        <v>719</v>
      </c>
      <c r="G8734" s="784" t="s">
        <v>2423</v>
      </c>
      <c r="H8734" s="784" t="s">
        <v>2424</v>
      </c>
      <c r="I8734" s="784" t="s">
        <v>6254</v>
      </c>
    </row>
    <row r="8735" spans="1:9" hidden="1">
      <c r="A8735" t="str">
        <f>Table_wabobpsvr_AzureCalc_AzureCalcRateCard[[#This Row],[ServiceName]]&amp;Table_wabobpsvr_AzureCalc_AzureCalcRateCard[[#This Row],[Price_Level]]&amp;Table_wabobpsvr_AzureCalc_AzureCalcRateCard[[#This Row],[Region]]</f>
        <v>A8 VM (Windows)MOSP10</v>
      </c>
      <c r="B8735">
        <v>10</v>
      </c>
      <c r="C8735" t="s">
        <v>701</v>
      </c>
      <c r="D8735" t="s">
        <v>627</v>
      </c>
      <c r="E8735">
        <v>999999</v>
      </c>
      <c r="F8735" t="s">
        <v>719</v>
      </c>
      <c r="G8735" s="784" t="s">
        <v>4431</v>
      </c>
      <c r="H8735" s="784" t="s">
        <v>4431</v>
      </c>
      <c r="I8735" s="784" t="s">
        <v>6255</v>
      </c>
    </row>
    <row r="8736" spans="1:9" hidden="1">
      <c r="A8736" t="str">
        <f>Table_wabobpsvr_AzureCalc_AzureCalcRateCard[[#This Row],[ServiceName]]&amp;Table_wabobpsvr_AzureCalc_AzureCalcRateCard[[#This Row],[Price_Level]]&amp;Table_wabobpsvr_AzureCalc_AzureCalcRateCard[[#This Row],[Region]]</f>
        <v>A8 VM (Windows)A10</v>
      </c>
      <c r="B8736">
        <v>10</v>
      </c>
      <c r="C8736" t="s">
        <v>701</v>
      </c>
      <c r="D8736" t="s">
        <v>181</v>
      </c>
      <c r="E8736">
        <v>999999</v>
      </c>
      <c r="F8736" t="s">
        <v>719</v>
      </c>
      <c r="G8736" s="784" t="s">
        <v>2425</v>
      </c>
      <c r="H8736" s="784" t="s">
        <v>2426</v>
      </c>
      <c r="I8736" s="784" t="s">
        <v>6255</v>
      </c>
    </row>
    <row r="8737" spans="1:9" hidden="1">
      <c r="A8737" t="str">
        <f>Table_wabobpsvr_AzureCalc_AzureCalcRateCard[[#This Row],[ServiceName]]&amp;Table_wabobpsvr_AzureCalc_AzureCalcRateCard[[#This Row],[Price_Level]]&amp;Table_wabobpsvr_AzureCalc_AzureCalcRateCard[[#This Row],[Region]]</f>
        <v>A8 VM (Windows)B10</v>
      </c>
      <c r="B8737">
        <v>10</v>
      </c>
      <c r="C8737" t="s">
        <v>701</v>
      </c>
      <c r="D8737" t="s">
        <v>182</v>
      </c>
      <c r="E8737">
        <v>999999</v>
      </c>
      <c r="F8737" t="s">
        <v>719</v>
      </c>
      <c r="G8737" s="784" t="s">
        <v>2425</v>
      </c>
      <c r="H8737" s="784" t="s">
        <v>2426</v>
      </c>
      <c r="I8737" s="784" t="s">
        <v>6255</v>
      </c>
    </row>
    <row r="8738" spans="1:9" hidden="1">
      <c r="A8738" t="str">
        <f>Table_wabobpsvr_AzureCalc_AzureCalcRateCard[[#This Row],[ServiceName]]&amp;Table_wabobpsvr_AzureCalc_AzureCalcRateCard[[#This Row],[Price_Level]]&amp;Table_wabobpsvr_AzureCalc_AzureCalcRateCard[[#This Row],[Region]]</f>
        <v>A8 VM (Windows)C10</v>
      </c>
      <c r="B8738">
        <v>10</v>
      </c>
      <c r="C8738" t="s">
        <v>701</v>
      </c>
      <c r="D8738" t="s">
        <v>184</v>
      </c>
      <c r="E8738">
        <v>999999</v>
      </c>
      <c r="F8738" t="s">
        <v>719</v>
      </c>
      <c r="G8738" s="784" t="s">
        <v>2425</v>
      </c>
      <c r="H8738" s="784" t="s">
        <v>2426</v>
      </c>
      <c r="I8738" s="784" t="s">
        <v>6255</v>
      </c>
    </row>
    <row r="8739" spans="1:9" hidden="1">
      <c r="A8739" t="str">
        <f>Table_wabobpsvr_AzureCalc_AzureCalcRateCard[[#This Row],[ServiceName]]&amp;Table_wabobpsvr_AzureCalc_AzureCalcRateCard[[#This Row],[Price_Level]]&amp;Table_wabobpsvr_AzureCalc_AzureCalcRateCard[[#This Row],[Region]]</f>
        <v>A8 VM (Windows)D10</v>
      </c>
      <c r="B8739">
        <v>10</v>
      </c>
      <c r="C8739" t="s">
        <v>701</v>
      </c>
      <c r="D8739" t="s">
        <v>183</v>
      </c>
      <c r="E8739">
        <v>999999</v>
      </c>
      <c r="F8739" t="s">
        <v>719</v>
      </c>
      <c r="G8739" s="784" t="s">
        <v>2425</v>
      </c>
      <c r="H8739" s="784" t="s">
        <v>2426</v>
      </c>
      <c r="I8739" s="784" t="s">
        <v>6255</v>
      </c>
    </row>
    <row r="8740" spans="1:9" hidden="1">
      <c r="A8740" t="str">
        <f>Table_wabobpsvr_AzureCalc_AzureCalcRateCard[[#This Row],[ServiceName]]&amp;Table_wabobpsvr_AzureCalc_AzureCalcRateCard[[#This Row],[Price_Level]]&amp;Table_wabobpsvr_AzureCalc_AzureCalcRateCard[[#This Row],[Region]]</f>
        <v>A8 VM (Windows)MOSP12</v>
      </c>
      <c r="B8740">
        <v>12</v>
      </c>
      <c r="C8740" t="s">
        <v>701</v>
      </c>
      <c r="D8740" t="s">
        <v>627</v>
      </c>
      <c r="E8740">
        <v>999999</v>
      </c>
      <c r="F8740" t="s">
        <v>719</v>
      </c>
      <c r="G8740" s="784" t="s">
        <v>4431</v>
      </c>
      <c r="H8740" s="784" t="s">
        <v>4431</v>
      </c>
      <c r="I8740" s="784" t="s">
        <v>6256</v>
      </c>
    </row>
    <row r="8741" spans="1:9" hidden="1">
      <c r="A8741" t="str">
        <f>Table_wabobpsvr_AzureCalc_AzureCalcRateCard[[#This Row],[ServiceName]]&amp;Table_wabobpsvr_AzureCalc_AzureCalcRateCard[[#This Row],[Price_Level]]&amp;Table_wabobpsvr_AzureCalc_AzureCalcRateCard[[#This Row],[Region]]</f>
        <v>A8 VM (Windows)A12</v>
      </c>
      <c r="B8741">
        <v>12</v>
      </c>
      <c r="C8741" t="s">
        <v>701</v>
      </c>
      <c r="D8741" t="s">
        <v>181</v>
      </c>
      <c r="E8741">
        <v>999999</v>
      </c>
      <c r="F8741" t="s">
        <v>719</v>
      </c>
      <c r="G8741" s="784" t="s">
        <v>2427</v>
      </c>
      <c r="H8741" s="784" t="s">
        <v>2428</v>
      </c>
      <c r="I8741" s="784" t="s">
        <v>6256</v>
      </c>
    </row>
    <row r="8742" spans="1:9" hidden="1">
      <c r="A8742" t="str">
        <f>Table_wabobpsvr_AzureCalc_AzureCalcRateCard[[#This Row],[ServiceName]]&amp;Table_wabobpsvr_AzureCalc_AzureCalcRateCard[[#This Row],[Price_Level]]&amp;Table_wabobpsvr_AzureCalc_AzureCalcRateCard[[#This Row],[Region]]</f>
        <v>A8 VM (Windows)B12</v>
      </c>
      <c r="B8742">
        <v>12</v>
      </c>
      <c r="C8742" t="s">
        <v>701</v>
      </c>
      <c r="D8742" t="s">
        <v>182</v>
      </c>
      <c r="E8742">
        <v>999999</v>
      </c>
      <c r="F8742" t="s">
        <v>719</v>
      </c>
      <c r="G8742" s="784" t="s">
        <v>2427</v>
      </c>
      <c r="H8742" s="784" t="s">
        <v>2428</v>
      </c>
      <c r="I8742" s="784" t="s">
        <v>6256</v>
      </c>
    </row>
    <row r="8743" spans="1:9" hidden="1">
      <c r="A8743" t="str">
        <f>Table_wabobpsvr_AzureCalc_AzureCalcRateCard[[#This Row],[ServiceName]]&amp;Table_wabobpsvr_AzureCalc_AzureCalcRateCard[[#This Row],[Price_Level]]&amp;Table_wabobpsvr_AzureCalc_AzureCalcRateCard[[#This Row],[Region]]</f>
        <v>A8 VM (Windows)C12</v>
      </c>
      <c r="B8743">
        <v>12</v>
      </c>
      <c r="C8743" t="s">
        <v>701</v>
      </c>
      <c r="D8743" t="s">
        <v>184</v>
      </c>
      <c r="E8743">
        <v>999999</v>
      </c>
      <c r="F8743" t="s">
        <v>719</v>
      </c>
      <c r="G8743" s="784" t="s">
        <v>2427</v>
      </c>
      <c r="H8743" s="784" t="s">
        <v>2428</v>
      </c>
      <c r="I8743" s="784" t="s">
        <v>6256</v>
      </c>
    </row>
    <row r="8744" spans="1:9" hidden="1">
      <c r="A8744" t="str">
        <f>Table_wabobpsvr_AzureCalc_AzureCalcRateCard[[#This Row],[ServiceName]]&amp;Table_wabobpsvr_AzureCalc_AzureCalcRateCard[[#This Row],[Price_Level]]&amp;Table_wabobpsvr_AzureCalc_AzureCalcRateCard[[#This Row],[Region]]</f>
        <v>A8 VM (Windows)D12</v>
      </c>
      <c r="B8744">
        <v>12</v>
      </c>
      <c r="C8744" t="s">
        <v>701</v>
      </c>
      <c r="D8744" t="s">
        <v>183</v>
      </c>
      <c r="E8744">
        <v>999999</v>
      </c>
      <c r="F8744" t="s">
        <v>719</v>
      </c>
      <c r="G8744" s="784" t="s">
        <v>2427</v>
      </c>
      <c r="H8744" s="784" t="s">
        <v>2428</v>
      </c>
      <c r="I8744" s="784" t="s">
        <v>6256</v>
      </c>
    </row>
    <row r="8745" spans="1:9" hidden="1">
      <c r="A8745" t="str">
        <f>Table_wabobpsvr_AzureCalc_AzureCalcRateCard[[#This Row],[ServiceName]]&amp;Table_wabobpsvr_AzureCalc_AzureCalcRateCard[[#This Row],[Price_Level]]&amp;Table_wabobpsvr_AzureCalc_AzureCalcRateCard[[#This Row],[Region]]</f>
        <v>A8 VM (Windows)MOSP13</v>
      </c>
      <c r="B8745">
        <v>13</v>
      </c>
      <c r="C8745" t="s">
        <v>701</v>
      </c>
      <c r="D8745" t="s">
        <v>627</v>
      </c>
      <c r="E8745">
        <v>999999</v>
      </c>
      <c r="F8745" t="s">
        <v>719</v>
      </c>
      <c r="G8745" s="784" t="s">
        <v>4431</v>
      </c>
      <c r="H8745" s="784" t="s">
        <v>4431</v>
      </c>
      <c r="I8745" s="784" t="s">
        <v>6257</v>
      </c>
    </row>
    <row r="8746" spans="1:9" hidden="1">
      <c r="A8746" t="str">
        <f>Table_wabobpsvr_AzureCalc_AzureCalcRateCard[[#This Row],[ServiceName]]&amp;Table_wabobpsvr_AzureCalc_AzureCalcRateCard[[#This Row],[Price_Level]]&amp;Table_wabobpsvr_AzureCalc_AzureCalcRateCard[[#This Row],[Region]]</f>
        <v>A8 VM (Windows)A13</v>
      </c>
      <c r="B8746">
        <v>13</v>
      </c>
      <c r="C8746" t="s">
        <v>701</v>
      </c>
      <c r="D8746" t="s">
        <v>181</v>
      </c>
      <c r="E8746">
        <v>999999</v>
      </c>
      <c r="F8746" t="s">
        <v>719</v>
      </c>
      <c r="G8746" s="784" t="s">
        <v>2429</v>
      </c>
      <c r="H8746" s="784" t="s">
        <v>2430</v>
      </c>
      <c r="I8746" s="784" t="s">
        <v>6257</v>
      </c>
    </row>
    <row r="8747" spans="1:9" hidden="1">
      <c r="A8747" t="str">
        <f>Table_wabobpsvr_AzureCalc_AzureCalcRateCard[[#This Row],[ServiceName]]&amp;Table_wabobpsvr_AzureCalc_AzureCalcRateCard[[#This Row],[Price_Level]]&amp;Table_wabobpsvr_AzureCalc_AzureCalcRateCard[[#This Row],[Region]]</f>
        <v>ExpressRoute (Carrier) 500 Mbps ConnectionsD11</v>
      </c>
      <c r="B8747">
        <v>11</v>
      </c>
      <c r="C8747" t="s">
        <v>4431</v>
      </c>
      <c r="D8747" t="s">
        <v>183</v>
      </c>
      <c r="E8747">
        <v>999999</v>
      </c>
      <c r="F8747" t="s">
        <v>819</v>
      </c>
      <c r="G8747" s="784" t="s">
        <v>4431</v>
      </c>
      <c r="H8747" s="784" t="s">
        <v>4431</v>
      </c>
      <c r="I8747" s="784" t="s">
        <v>4431</v>
      </c>
    </row>
    <row r="8748" spans="1:9" hidden="1">
      <c r="A8748" t="str">
        <f>Table_wabobpsvr_AzureCalc_AzureCalcRateCard[[#This Row],[ServiceName]]&amp;Table_wabobpsvr_AzureCalc_AzureCalcRateCard[[#This Row],[Price_Level]]&amp;Table_wabobpsvr_AzureCalc_AzureCalcRateCard[[#This Row],[Region]]</f>
        <v>ExpressRoute (Carrier) 500 Mbps ConnectionsMOSP12</v>
      </c>
      <c r="B8748">
        <v>12</v>
      </c>
      <c r="C8748" t="s">
        <v>4431</v>
      </c>
      <c r="D8748" t="s">
        <v>627</v>
      </c>
      <c r="E8748">
        <v>999999</v>
      </c>
      <c r="F8748" t="s">
        <v>819</v>
      </c>
      <c r="G8748" s="784" t="s">
        <v>4431</v>
      </c>
      <c r="H8748" s="784" t="s">
        <v>4431</v>
      </c>
      <c r="I8748" s="784" t="s">
        <v>4431</v>
      </c>
    </row>
    <row r="8749" spans="1:9" hidden="1">
      <c r="A8749" t="str">
        <f>Table_wabobpsvr_AzureCalc_AzureCalcRateCard[[#This Row],[ServiceName]]&amp;Table_wabobpsvr_AzureCalc_AzureCalcRateCard[[#This Row],[Price_Level]]&amp;Table_wabobpsvr_AzureCalc_AzureCalcRateCard[[#This Row],[Region]]</f>
        <v>ExpressRoute (Carrier) 500 Mbps ConnectionsA12</v>
      </c>
      <c r="B8749">
        <v>12</v>
      </c>
      <c r="C8749" t="s">
        <v>4431</v>
      </c>
      <c r="D8749" t="s">
        <v>181</v>
      </c>
      <c r="E8749">
        <v>999999</v>
      </c>
      <c r="F8749" t="s">
        <v>819</v>
      </c>
      <c r="G8749" s="784" t="s">
        <v>4431</v>
      </c>
      <c r="H8749" s="784" t="s">
        <v>4431</v>
      </c>
      <c r="I8749" s="784" t="s">
        <v>4431</v>
      </c>
    </row>
    <row r="8750" spans="1:9" hidden="1">
      <c r="A8750" t="str">
        <f>Table_wabobpsvr_AzureCalc_AzureCalcRateCard[[#This Row],[ServiceName]]&amp;Table_wabobpsvr_AzureCalc_AzureCalcRateCard[[#This Row],[Price_Level]]&amp;Table_wabobpsvr_AzureCalc_AzureCalcRateCard[[#This Row],[Region]]</f>
        <v>ExpressRoute (Carrier) 500 Mbps ConnectionsB12</v>
      </c>
      <c r="B8750">
        <v>12</v>
      </c>
      <c r="C8750" t="s">
        <v>4431</v>
      </c>
      <c r="D8750" t="s">
        <v>182</v>
      </c>
      <c r="E8750">
        <v>999999</v>
      </c>
      <c r="F8750" t="s">
        <v>819</v>
      </c>
      <c r="G8750" s="784" t="s">
        <v>4431</v>
      </c>
      <c r="H8750" s="784" t="s">
        <v>4431</v>
      </c>
      <c r="I8750" s="784" t="s">
        <v>4431</v>
      </c>
    </row>
    <row r="8751" spans="1:9" hidden="1">
      <c r="A8751" t="str">
        <f>Table_wabobpsvr_AzureCalc_AzureCalcRateCard[[#This Row],[ServiceName]]&amp;Table_wabobpsvr_AzureCalc_AzureCalcRateCard[[#This Row],[Price_Level]]&amp;Table_wabobpsvr_AzureCalc_AzureCalcRateCard[[#This Row],[Region]]</f>
        <v>ExpressRoute (Carrier) 500 Mbps ConnectionsC12</v>
      </c>
      <c r="B8751">
        <v>12</v>
      </c>
      <c r="C8751" t="s">
        <v>4431</v>
      </c>
      <c r="D8751" t="s">
        <v>184</v>
      </c>
      <c r="E8751">
        <v>999999</v>
      </c>
      <c r="F8751" t="s">
        <v>819</v>
      </c>
      <c r="G8751" s="784" t="s">
        <v>4431</v>
      </c>
      <c r="H8751" s="784" t="s">
        <v>4431</v>
      </c>
      <c r="I8751" s="784" t="s">
        <v>4431</v>
      </c>
    </row>
    <row r="8752" spans="1:9" hidden="1">
      <c r="A8752" t="str">
        <f>Table_wabobpsvr_AzureCalc_AzureCalcRateCard[[#This Row],[ServiceName]]&amp;Table_wabobpsvr_AzureCalc_AzureCalcRateCard[[#This Row],[Price_Level]]&amp;Table_wabobpsvr_AzureCalc_AzureCalcRateCard[[#This Row],[Region]]</f>
        <v>ExpressRoute (Carrier) 500 Mbps ConnectionsD12</v>
      </c>
      <c r="B8752">
        <v>12</v>
      </c>
      <c r="C8752" t="s">
        <v>4431</v>
      </c>
      <c r="D8752" t="s">
        <v>183</v>
      </c>
      <c r="E8752">
        <v>999999</v>
      </c>
      <c r="F8752" t="s">
        <v>819</v>
      </c>
      <c r="G8752" s="784" t="s">
        <v>4431</v>
      </c>
      <c r="H8752" s="784" t="s">
        <v>4431</v>
      </c>
      <c r="I8752" s="784" t="s">
        <v>4431</v>
      </c>
    </row>
    <row r="8753" spans="1:9" hidden="1">
      <c r="A8753" t="str">
        <f>Table_wabobpsvr_AzureCalc_AzureCalcRateCard[[#This Row],[ServiceName]]&amp;Table_wabobpsvr_AzureCalc_AzureCalcRateCard[[#This Row],[Price_Level]]&amp;Table_wabobpsvr_AzureCalc_AzureCalcRateCard[[#This Row],[Region]]</f>
        <v>Premium Storage - Page Blob/P20 (Units)C2</v>
      </c>
      <c r="B8753">
        <v>2</v>
      </c>
      <c r="C8753" t="s">
        <v>81</v>
      </c>
      <c r="D8753" t="s">
        <v>184</v>
      </c>
      <c r="E8753">
        <v>60.57</v>
      </c>
      <c r="F8753" t="s">
        <v>3347</v>
      </c>
      <c r="G8753" s="784" t="s">
        <v>3350</v>
      </c>
      <c r="H8753" s="784" t="s">
        <v>3351</v>
      </c>
      <c r="I8753" s="784" t="s">
        <v>5280</v>
      </c>
    </row>
    <row r="8754" spans="1:9" hidden="1">
      <c r="A8754" t="str">
        <f>Table_wabobpsvr_AzureCalc_AzureCalcRateCard[[#This Row],[ServiceName]]&amp;Table_wabobpsvr_AzureCalc_AzureCalcRateCard[[#This Row],[Price_Level]]&amp;Table_wabobpsvr_AzureCalc_AzureCalcRateCard[[#This Row],[Region]]</f>
        <v>Premium Storage - Page Blob/P20 (Units)D2</v>
      </c>
      <c r="B8754">
        <v>2</v>
      </c>
      <c r="C8754" t="s">
        <v>81</v>
      </c>
      <c r="D8754" t="s">
        <v>183</v>
      </c>
      <c r="E8754">
        <v>58.57</v>
      </c>
      <c r="F8754" t="s">
        <v>3347</v>
      </c>
      <c r="G8754" s="784" t="s">
        <v>3350</v>
      </c>
      <c r="H8754" s="784" t="s">
        <v>3351</v>
      </c>
      <c r="I8754" s="784" t="s">
        <v>5280</v>
      </c>
    </row>
    <row r="8755" spans="1:9" hidden="1">
      <c r="A8755" t="str">
        <f>Table_wabobpsvr_AzureCalc_AzureCalcRateCard[[#This Row],[ServiceName]]&amp;Table_wabobpsvr_AzureCalc_AzureCalcRateCard[[#This Row],[Price_Level]]&amp;Table_wabobpsvr_AzureCalc_AzureCalcRateCard[[#This Row],[Region]]</f>
        <v>Premium Storage - Page Blob/P30 (Units)MOSP2</v>
      </c>
      <c r="B8755">
        <v>2</v>
      </c>
      <c r="C8755" t="s">
        <v>81</v>
      </c>
      <c r="D8755" t="s">
        <v>627</v>
      </c>
      <c r="E8755">
        <v>122.88</v>
      </c>
      <c r="F8755" t="s">
        <v>3352</v>
      </c>
      <c r="G8755" s="784" t="s">
        <v>4431</v>
      </c>
      <c r="H8755" s="784" t="s">
        <v>4431</v>
      </c>
      <c r="I8755" s="784" t="s">
        <v>5972</v>
      </c>
    </row>
    <row r="8756" spans="1:9" hidden="1">
      <c r="A8756" t="str">
        <f>Table_wabobpsvr_AzureCalc_AzureCalcRateCard[[#This Row],[ServiceName]]&amp;Table_wabobpsvr_AzureCalc_AzureCalcRateCard[[#This Row],[Price_Level]]&amp;Table_wabobpsvr_AzureCalc_AzureCalcRateCard[[#This Row],[Region]]</f>
        <v>Premium Storage - Page Blob/P30 (Units)A2</v>
      </c>
      <c r="B8756">
        <v>2</v>
      </c>
      <c r="C8756" t="s">
        <v>81</v>
      </c>
      <c r="D8756" t="s">
        <v>181</v>
      </c>
      <c r="E8756">
        <v>119.19</v>
      </c>
      <c r="F8756" t="s">
        <v>3352</v>
      </c>
      <c r="G8756" s="784" t="s">
        <v>3353</v>
      </c>
      <c r="H8756" s="784" t="s">
        <v>3354</v>
      </c>
      <c r="I8756" s="784" t="s">
        <v>5972</v>
      </c>
    </row>
    <row r="8757" spans="1:9" hidden="1">
      <c r="A8757" t="str">
        <f>Table_wabobpsvr_AzureCalc_AzureCalcRateCard[[#This Row],[ServiceName]]&amp;Table_wabobpsvr_AzureCalc_AzureCalcRateCard[[#This Row],[Price_Level]]&amp;Table_wabobpsvr_AzureCalc_AzureCalcRateCard[[#This Row],[Region]]</f>
        <v>Premium Storage - Page Blob/P30 (Units)B2</v>
      </c>
      <c r="B8757">
        <v>2</v>
      </c>
      <c r="C8757" t="s">
        <v>81</v>
      </c>
      <c r="D8757" t="s">
        <v>182</v>
      </c>
      <c r="E8757">
        <v>115.51</v>
      </c>
      <c r="F8757" t="s">
        <v>3352</v>
      </c>
      <c r="G8757" s="784" t="s">
        <v>3353</v>
      </c>
      <c r="H8757" s="784" t="s">
        <v>3354</v>
      </c>
      <c r="I8757" s="784" t="s">
        <v>5972</v>
      </c>
    </row>
    <row r="8758" spans="1:9" hidden="1">
      <c r="A8758" t="str">
        <f>Table_wabobpsvr_AzureCalc_AzureCalcRateCard[[#This Row],[ServiceName]]&amp;Table_wabobpsvr_AzureCalc_AzureCalcRateCard[[#This Row],[Price_Level]]&amp;Table_wabobpsvr_AzureCalc_AzureCalcRateCard[[#This Row],[Region]]</f>
        <v>Premium Storage - Page Blob/P30 (Units)C2</v>
      </c>
      <c r="B8758">
        <v>2</v>
      </c>
      <c r="C8758" t="s">
        <v>81</v>
      </c>
      <c r="D8758" t="s">
        <v>184</v>
      </c>
      <c r="E8758">
        <v>111.82</v>
      </c>
      <c r="F8758" t="s">
        <v>3352</v>
      </c>
      <c r="G8758" s="784" t="s">
        <v>3353</v>
      </c>
      <c r="H8758" s="784" t="s">
        <v>3354</v>
      </c>
      <c r="I8758" s="784" t="s">
        <v>5972</v>
      </c>
    </row>
    <row r="8759" spans="1:9" hidden="1">
      <c r="A8759" t="str">
        <f>Table_wabobpsvr_AzureCalc_AzureCalcRateCard[[#This Row],[ServiceName]]&amp;Table_wabobpsvr_AzureCalc_AzureCalcRateCard[[#This Row],[Price_Level]]&amp;Table_wabobpsvr_AzureCalc_AzureCalcRateCard[[#This Row],[Region]]</f>
        <v>ExpressRoute (IXP) 1 Gbps ConnectionsMOSP12</v>
      </c>
      <c r="B8759">
        <v>12</v>
      </c>
      <c r="C8759" t="s">
        <v>4431</v>
      </c>
      <c r="D8759" t="s">
        <v>627</v>
      </c>
      <c r="E8759">
        <v>999999</v>
      </c>
      <c r="F8759" t="s">
        <v>820</v>
      </c>
      <c r="G8759" s="784" t="s">
        <v>4431</v>
      </c>
      <c r="H8759" s="784" t="s">
        <v>4431</v>
      </c>
      <c r="I8759" s="784" t="s">
        <v>4431</v>
      </c>
    </row>
    <row r="8760" spans="1:9" hidden="1">
      <c r="A8760" t="str">
        <f>Table_wabobpsvr_AzureCalc_AzureCalcRateCard[[#This Row],[ServiceName]]&amp;Table_wabobpsvr_AzureCalc_AzureCalcRateCard[[#This Row],[Price_Level]]&amp;Table_wabobpsvr_AzureCalc_AzureCalcRateCard[[#This Row],[Region]]</f>
        <v>ExpressRoute (IXP) 1 Gbps ConnectionsA12</v>
      </c>
      <c r="B8760">
        <v>12</v>
      </c>
      <c r="C8760" t="s">
        <v>4431</v>
      </c>
      <c r="D8760" t="s">
        <v>181</v>
      </c>
      <c r="E8760">
        <v>999999</v>
      </c>
      <c r="F8760" t="s">
        <v>820</v>
      </c>
      <c r="G8760" s="784" t="s">
        <v>4431</v>
      </c>
      <c r="H8760" s="784" t="s">
        <v>4431</v>
      </c>
      <c r="I8760" s="784" t="s">
        <v>4431</v>
      </c>
    </row>
    <row r="8761" spans="1:9" hidden="1">
      <c r="A8761" t="str">
        <f>Table_wabobpsvr_AzureCalc_AzureCalcRateCard[[#This Row],[ServiceName]]&amp;Table_wabobpsvr_AzureCalc_AzureCalcRateCard[[#This Row],[Price_Level]]&amp;Table_wabobpsvr_AzureCalc_AzureCalcRateCard[[#This Row],[Region]]</f>
        <v>ExpressRoute (IXP) 1 Gbps ConnectionsB12</v>
      </c>
      <c r="B8761">
        <v>12</v>
      </c>
      <c r="C8761" t="s">
        <v>4431</v>
      </c>
      <c r="D8761" t="s">
        <v>182</v>
      </c>
      <c r="E8761">
        <v>999999</v>
      </c>
      <c r="F8761" t="s">
        <v>820</v>
      </c>
      <c r="G8761" s="784" t="s">
        <v>4431</v>
      </c>
      <c r="H8761" s="784" t="s">
        <v>4431</v>
      </c>
      <c r="I8761" s="784" t="s">
        <v>4431</v>
      </c>
    </row>
    <row r="8762" spans="1:9" hidden="1">
      <c r="A8762" t="str">
        <f>Table_wabobpsvr_AzureCalc_AzureCalcRateCard[[#This Row],[ServiceName]]&amp;Table_wabobpsvr_AzureCalc_AzureCalcRateCard[[#This Row],[Price_Level]]&amp;Table_wabobpsvr_AzureCalc_AzureCalcRateCard[[#This Row],[Region]]</f>
        <v>ExpressRoute (IXP) 1 Gbps ConnectionsC12</v>
      </c>
      <c r="B8762">
        <v>12</v>
      </c>
      <c r="C8762" t="s">
        <v>4431</v>
      </c>
      <c r="D8762" t="s">
        <v>184</v>
      </c>
      <c r="E8762">
        <v>999999</v>
      </c>
      <c r="F8762" t="s">
        <v>820</v>
      </c>
      <c r="G8762" s="784" t="s">
        <v>4431</v>
      </c>
      <c r="H8762" s="784" t="s">
        <v>4431</v>
      </c>
      <c r="I8762" s="784" t="s">
        <v>4431</v>
      </c>
    </row>
    <row r="8763" spans="1:9" hidden="1">
      <c r="A8763" t="str">
        <f>Table_wabobpsvr_AzureCalc_AzureCalcRateCard[[#This Row],[ServiceName]]&amp;Table_wabobpsvr_AzureCalc_AzureCalcRateCard[[#This Row],[Price_Level]]&amp;Table_wabobpsvr_AzureCalc_AzureCalcRateCard[[#This Row],[Region]]</f>
        <v>ExpressRoute (IXP) 1 Gbps ConnectionsD12</v>
      </c>
      <c r="B8763">
        <v>12</v>
      </c>
      <c r="C8763" t="s">
        <v>4431</v>
      </c>
      <c r="D8763" t="s">
        <v>183</v>
      </c>
      <c r="E8763">
        <v>999999</v>
      </c>
      <c r="F8763" t="s">
        <v>820</v>
      </c>
      <c r="G8763" s="784" t="s">
        <v>4431</v>
      </c>
      <c r="H8763" s="784" t="s">
        <v>4431</v>
      </c>
      <c r="I8763" s="784" t="s">
        <v>4431</v>
      </c>
    </row>
    <row r="8764" spans="1:9" hidden="1">
      <c r="A8764" t="str">
        <f>Table_wabobpsvr_AzureCalc_AzureCalcRateCard[[#This Row],[ServiceName]]&amp;Table_wabobpsvr_AzureCalc_AzureCalcRateCard[[#This Row],[Price_Level]]&amp;Table_wabobpsvr_AzureCalc_AzureCalcRateCard[[#This Row],[Region]]</f>
        <v>ExpressRoute (IXP) 1 Gbps ConnectionsMOSP11</v>
      </c>
      <c r="B8764">
        <v>11</v>
      </c>
      <c r="C8764" t="s">
        <v>4431</v>
      </c>
      <c r="D8764" t="s">
        <v>627</v>
      </c>
      <c r="E8764">
        <v>999999</v>
      </c>
      <c r="F8764" t="s">
        <v>820</v>
      </c>
      <c r="G8764" s="784" t="s">
        <v>4431</v>
      </c>
      <c r="H8764" s="784" t="s">
        <v>4431</v>
      </c>
      <c r="I8764" s="784" t="s">
        <v>4431</v>
      </c>
    </row>
    <row r="8765" spans="1:9" hidden="1">
      <c r="A8765" t="str">
        <f>Table_wabobpsvr_AzureCalc_AzureCalcRateCard[[#This Row],[ServiceName]]&amp;Table_wabobpsvr_AzureCalc_AzureCalcRateCard[[#This Row],[Price_Level]]&amp;Table_wabobpsvr_AzureCalc_AzureCalcRateCard[[#This Row],[Region]]</f>
        <v>ExpressRoute (IXP) 1 Gbps ConnectionsA11</v>
      </c>
      <c r="B8765">
        <v>11</v>
      </c>
      <c r="C8765" t="s">
        <v>4431</v>
      </c>
      <c r="D8765" t="s">
        <v>181</v>
      </c>
      <c r="E8765">
        <v>999999</v>
      </c>
      <c r="F8765" t="s">
        <v>820</v>
      </c>
      <c r="G8765" s="784" t="s">
        <v>4431</v>
      </c>
      <c r="H8765" s="784" t="s">
        <v>4431</v>
      </c>
      <c r="I8765" s="784" t="s">
        <v>4431</v>
      </c>
    </row>
    <row r="8766" spans="1:9" hidden="1">
      <c r="A8766" t="str">
        <f>Table_wabobpsvr_AzureCalc_AzureCalcRateCard[[#This Row],[ServiceName]]&amp;Table_wabobpsvr_AzureCalc_AzureCalcRateCard[[#This Row],[Price_Level]]&amp;Table_wabobpsvr_AzureCalc_AzureCalcRateCard[[#This Row],[Region]]</f>
        <v>ExpressRoute (IXP) 1 Gbps ConnectionsB11</v>
      </c>
      <c r="B8766">
        <v>11</v>
      </c>
      <c r="C8766" t="s">
        <v>4431</v>
      </c>
      <c r="D8766" t="s">
        <v>182</v>
      </c>
      <c r="E8766">
        <v>999999</v>
      </c>
      <c r="F8766" t="s">
        <v>820</v>
      </c>
      <c r="G8766" s="784" t="s">
        <v>4431</v>
      </c>
      <c r="H8766" s="784" t="s">
        <v>4431</v>
      </c>
      <c r="I8766" s="784" t="s">
        <v>4431</v>
      </c>
    </row>
    <row r="8767" spans="1:9" hidden="1">
      <c r="A8767" t="str">
        <f>Table_wabobpsvr_AzureCalc_AzureCalcRateCard[[#This Row],[ServiceName]]&amp;Table_wabobpsvr_AzureCalc_AzureCalcRateCard[[#This Row],[Price_Level]]&amp;Table_wabobpsvr_AzureCalc_AzureCalcRateCard[[#This Row],[Region]]</f>
        <v>ExpressRoute (IXP) 1 Gbps ConnectionsC11</v>
      </c>
      <c r="B8767">
        <v>11</v>
      </c>
      <c r="C8767" t="s">
        <v>4431</v>
      </c>
      <c r="D8767" t="s">
        <v>184</v>
      </c>
      <c r="E8767">
        <v>999999</v>
      </c>
      <c r="F8767" t="s">
        <v>820</v>
      </c>
      <c r="G8767" s="784" t="s">
        <v>4431</v>
      </c>
      <c r="H8767" s="784" t="s">
        <v>4431</v>
      </c>
      <c r="I8767" s="784" t="s">
        <v>4431</v>
      </c>
    </row>
    <row r="8768" spans="1:9" hidden="1">
      <c r="A8768" t="str">
        <f>Table_wabobpsvr_AzureCalc_AzureCalcRateCard[[#This Row],[ServiceName]]&amp;Table_wabobpsvr_AzureCalc_AzureCalcRateCard[[#This Row],[Price_Level]]&amp;Table_wabobpsvr_AzureCalc_AzureCalcRateCard[[#This Row],[Region]]</f>
        <v>ExpressRoute (IXP) 1 Gbps ConnectionsD11</v>
      </c>
      <c r="B8768">
        <v>11</v>
      </c>
      <c r="C8768" t="s">
        <v>4431</v>
      </c>
      <c r="D8768" t="s">
        <v>183</v>
      </c>
      <c r="E8768">
        <v>999999</v>
      </c>
      <c r="F8768" t="s">
        <v>820</v>
      </c>
      <c r="G8768" s="784" t="s">
        <v>4431</v>
      </c>
      <c r="H8768" s="784" t="s">
        <v>4431</v>
      </c>
      <c r="I8768" s="784" t="s">
        <v>4431</v>
      </c>
    </row>
    <row r="8769" spans="1:9" hidden="1">
      <c r="A8769" t="str">
        <f>Table_wabobpsvr_AzureCalc_AzureCalcRateCard[[#This Row],[ServiceName]]&amp;Table_wabobpsvr_AzureCalc_AzureCalcRateCard[[#This Row],[Price_Level]]&amp;Table_wabobpsvr_AzureCalc_AzureCalcRateCard[[#This Row],[Region]]</f>
        <v>ExpressRoute (IXP) 10 Gbps ConnectionsMOSP11</v>
      </c>
      <c r="B8769">
        <v>11</v>
      </c>
      <c r="C8769" t="s">
        <v>4431</v>
      </c>
      <c r="D8769" t="s">
        <v>627</v>
      </c>
      <c r="E8769">
        <v>999999</v>
      </c>
      <c r="F8769" t="s">
        <v>821</v>
      </c>
      <c r="G8769" s="784" t="s">
        <v>4431</v>
      </c>
      <c r="H8769" s="784" t="s">
        <v>4431</v>
      </c>
      <c r="I8769" s="784" t="s">
        <v>4431</v>
      </c>
    </row>
    <row r="8770" spans="1:9" hidden="1">
      <c r="A8770" t="str">
        <f>Table_wabobpsvr_AzureCalc_AzureCalcRateCard[[#This Row],[ServiceName]]&amp;Table_wabobpsvr_AzureCalc_AzureCalcRateCard[[#This Row],[Price_Level]]&amp;Table_wabobpsvr_AzureCalc_AzureCalcRateCard[[#This Row],[Region]]</f>
        <v>ExpressRoute (IXP) 10 Gbps ConnectionsA11</v>
      </c>
      <c r="B8770">
        <v>11</v>
      </c>
      <c r="C8770" t="s">
        <v>4431</v>
      </c>
      <c r="D8770" t="s">
        <v>181</v>
      </c>
      <c r="E8770">
        <v>999999</v>
      </c>
      <c r="F8770" t="s">
        <v>821</v>
      </c>
      <c r="G8770" s="784" t="s">
        <v>4431</v>
      </c>
      <c r="H8770" s="784" t="s">
        <v>4431</v>
      </c>
      <c r="I8770" s="784" t="s">
        <v>4431</v>
      </c>
    </row>
    <row r="8771" spans="1:9" hidden="1">
      <c r="A8771" t="str">
        <f>Table_wabobpsvr_AzureCalc_AzureCalcRateCard[[#This Row],[ServiceName]]&amp;Table_wabobpsvr_AzureCalc_AzureCalcRateCard[[#This Row],[Price_Level]]&amp;Table_wabobpsvr_AzureCalc_AzureCalcRateCard[[#This Row],[Region]]</f>
        <v>ExpressRoute (IXP) 10 Gbps ConnectionsB11</v>
      </c>
      <c r="B8771">
        <v>11</v>
      </c>
      <c r="C8771" t="s">
        <v>4431</v>
      </c>
      <c r="D8771" t="s">
        <v>182</v>
      </c>
      <c r="E8771">
        <v>999999</v>
      </c>
      <c r="F8771" t="s">
        <v>821</v>
      </c>
      <c r="G8771" s="784" t="s">
        <v>4431</v>
      </c>
      <c r="H8771" s="784" t="s">
        <v>4431</v>
      </c>
      <c r="I8771" s="784" t="s">
        <v>4431</v>
      </c>
    </row>
    <row r="8772" spans="1:9" hidden="1">
      <c r="A8772" t="str">
        <f>Table_wabobpsvr_AzureCalc_AzureCalcRateCard[[#This Row],[ServiceName]]&amp;Table_wabobpsvr_AzureCalc_AzureCalcRateCard[[#This Row],[Price_Level]]&amp;Table_wabobpsvr_AzureCalc_AzureCalcRateCard[[#This Row],[Region]]</f>
        <v>ExpressRoute (IXP) 10 Gbps ConnectionsC11</v>
      </c>
      <c r="B8772">
        <v>11</v>
      </c>
      <c r="C8772" t="s">
        <v>4431</v>
      </c>
      <c r="D8772" t="s">
        <v>184</v>
      </c>
      <c r="E8772">
        <v>999999</v>
      </c>
      <c r="F8772" t="s">
        <v>821</v>
      </c>
      <c r="G8772" s="784" t="s">
        <v>4431</v>
      </c>
      <c r="H8772" s="784" t="s">
        <v>4431</v>
      </c>
      <c r="I8772" s="784" t="s">
        <v>4431</v>
      </c>
    </row>
    <row r="8773" spans="1:9" hidden="1">
      <c r="A8773" t="str">
        <f>Table_wabobpsvr_AzureCalc_AzureCalcRateCard[[#This Row],[ServiceName]]&amp;Table_wabobpsvr_AzureCalc_AzureCalcRateCard[[#This Row],[Price_Level]]&amp;Table_wabobpsvr_AzureCalc_AzureCalcRateCard[[#This Row],[Region]]</f>
        <v>Standard_D1 Cloud ServicesA12</v>
      </c>
      <c r="B8773">
        <v>12</v>
      </c>
      <c r="C8773" t="s">
        <v>701</v>
      </c>
      <c r="D8773" t="s">
        <v>181</v>
      </c>
      <c r="E8773">
        <v>0.17751</v>
      </c>
      <c r="F8773" t="s">
        <v>1154</v>
      </c>
      <c r="G8773" s="784" t="s">
        <v>4431</v>
      </c>
      <c r="H8773" s="784" t="s">
        <v>4431</v>
      </c>
      <c r="I8773" s="784" t="s">
        <v>6258</v>
      </c>
    </row>
    <row r="8774" spans="1:9" hidden="1">
      <c r="A8774" t="str">
        <f>Table_wabobpsvr_AzureCalc_AzureCalcRateCard[[#This Row],[ServiceName]]&amp;Table_wabobpsvr_AzureCalc_AzureCalcRateCard[[#This Row],[Price_Level]]&amp;Table_wabobpsvr_AzureCalc_AzureCalcRateCard[[#This Row],[Region]]</f>
        <v>Standard_D1 Cloud ServicesB12</v>
      </c>
      <c r="B8774">
        <v>12</v>
      </c>
      <c r="C8774" t="s">
        <v>701</v>
      </c>
      <c r="D8774" t="s">
        <v>182</v>
      </c>
      <c r="E8774">
        <v>0.17202000000000001</v>
      </c>
      <c r="F8774" t="s">
        <v>1154</v>
      </c>
      <c r="G8774" s="784" t="s">
        <v>4431</v>
      </c>
      <c r="H8774" s="784" t="s">
        <v>4431</v>
      </c>
      <c r="I8774" s="784" t="s">
        <v>6258</v>
      </c>
    </row>
    <row r="8775" spans="1:9" hidden="1">
      <c r="A8775" t="str">
        <f>Table_wabobpsvr_AzureCalc_AzureCalcRateCard[[#This Row],[ServiceName]]&amp;Table_wabobpsvr_AzureCalc_AzureCalcRateCard[[#This Row],[Price_Level]]&amp;Table_wabobpsvr_AzureCalc_AzureCalcRateCard[[#This Row],[Region]]</f>
        <v>Standard_D1 Cloud ServicesC12</v>
      </c>
      <c r="B8775">
        <v>12</v>
      </c>
      <c r="C8775" t="s">
        <v>701</v>
      </c>
      <c r="D8775" t="s">
        <v>184</v>
      </c>
      <c r="E8775">
        <v>0.16653000000000001</v>
      </c>
      <c r="F8775" t="s">
        <v>1154</v>
      </c>
      <c r="G8775" s="784" t="s">
        <v>4431</v>
      </c>
      <c r="H8775" s="784" t="s">
        <v>4431</v>
      </c>
      <c r="I8775" s="784" t="s">
        <v>6258</v>
      </c>
    </row>
    <row r="8776" spans="1:9" hidden="1">
      <c r="A8776" t="str">
        <f>Table_wabobpsvr_AzureCalc_AzureCalcRateCard[[#This Row],[ServiceName]]&amp;Table_wabobpsvr_AzureCalc_AzureCalcRateCard[[#This Row],[Price_Level]]&amp;Table_wabobpsvr_AzureCalc_AzureCalcRateCard[[#This Row],[Region]]</f>
        <v>Standard_D1 Cloud ServicesD12</v>
      </c>
      <c r="B8776">
        <v>12</v>
      </c>
      <c r="C8776" t="s">
        <v>701</v>
      </c>
      <c r="D8776" t="s">
        <v>183</v>
      </c>
      <c r="E8776">
        <v>0.16103999999999999</v>
      </c>
      <c r="F8776" t="s">
        <v>1154</v>
      </c>
      <c r="G8776" s="784" t="s">
        <v>4431</v>
      </c>
      <c r="H8776" s="784" t="s">
        <v>4431</v>
      </c>
      <c r="I8776" s="784" t="s">
        <v>6258</v>
      </c>
    </row>
    <row r="8777" spans="1:9" hidden="1">
      <c r="A8777" t="str">
        <f>Table_wabobpsvr_AzureCalc_AzureCalcRateCard[[#This Row],[ServiceName]]&amp;Table_wabobpsvr_AzureCalc_AzureCalcRateCard[[#This Row],[Price_Level]]&amp;Table_wabobpsvr_AzureCalc_AzureCalcRateCard[[#This Row],[Region]]</f>
        <v>Standard_D1 Cloud ServicesMOSP3</v>
      </c>
      <c r="B8777">
        <v>3</v>
      </c>
      <c r="C8777" t="s">
        <v>701</v>
      </c>
      <c r="D8777" t="s">
        <v>627</v>
      </c>
      <c r="E8777">
        <v>0.17100000000000001</v>
      </c>
      <c r="F8777" t="s">
        <v>1154</v>
      </c>
      <c r="G8777" s="784" t="s">
        <v>4431</v>
      </c>
      <c r="H8777" s="784" t="s">
        <v>4431</v>
      </c>
      <c r="I8777" s="784" t="s">
        <v>6259</v>
      </c>
    </row>
    <row r="8778" spans="1:9" hidden="1">
      <c r="A8778" t="str">
        <f>Table_wabobpsvr_AzureCalc_AzureCalcRateCard[[#This Row],[ServiceName]]&amp;Table_wabobpsvr_AzureCalc_AzureCalcRateCard[[#This Row],[Price_Level]]&amp;Table_wabobpsvr_AzureCalc_AzureCalcRateCard[[#This Row],[Region]]</f>
        <v>Standard_D1 Cloud ServicesA3</v>
      </c>
      <c r="B8778">
        <v>3</v>
      </c>
      <c r="C8778" t="s">
        <v>701</v>
      </c>
      <c r="D8778" t="s">
        <v>181</v>
      </c>
      <c r="E8778">
        <v>0.16586999999999999</v>
      </c>
      <c r="F8778" t="s">
        <v>1154</v>
      </c>
      <c r="G8778" s="784" t="s">
        <v>4431</v>
      </c>
      <c r="H8778" s="784" t="s">
        <v>4431</v>
      </c>
      <c r="I8778" s="784" t="s">
        <v>6259</v>
      </c>
    </row>
    <row r="8779" spans="1:9" hidden="1">
      <c r="A8779" t="str">
        <f>Table_wabobpsvr_AzureCalc_AzureCalcRateCard[[#This Row],[ServiceName]]&amp;Table_wabobpsvr_AzureCalc_AzureCalcRateCard[[#This Row],[Price_Level]]&amp;Table_wabobpsvr_AzureCalc_AzureCalcRateCard[[#This Row],[Region]]</f>
        <v>Standard_D1 Cloud ServicesB3</v>
      </c>
      <c r="B8779">
        <v>3</v>
      </c>
      <c r="C8779" t="s">
        <v>701</v>
      </c>
      <c r="D8779" t="s">
        <v>182</v>
      </c>
      <c r="E8779">
        <v>0.16073999999999999</v>
      </c>
      <c r="F8779" t="s">
        <v>1154</v>
      </c>
      <c r="G8779" s="784" t="s">
        <v>4431</v>
      </c>
      <c r="H8779" s="784" t="s">
        <v>4431</v>
      </c>
      <c r="I8779" s="784" t="s">
        <v>6259</v>
      </c>
    </row>
    <row r="8780" spans="1:9" hidden="1">
      <c r="A8780" t="str">
        <f>Table_wabobpsvr_AzureCalc_AzureCalcRateCard[[#This Row],[ServiceName]]&amp;Table_wabobpsvr_AzureCalc_AzureCalcRateCard[[#This Row],[Price_Level]]&amp;Table_wabobpsvr_AzureCalc_AzureCalcRateCard[[#This Row],[Region]]</f>
        <v>Standard_D1 Cloud ServicesC3</v>
      </c>
      <c r="B8780">
        <v>3</v>
      </c>
      <c r="C8780" t="s">
        <v>701</v>
      </c>
      <c r="D8780" t="s">
        <v>184</v>
      </c>
      <c r="E8780">
        <v>0.15561</v>
      </c>
      <c r="F8780" t="s">
        <v>1154</v>
      </c>
      <c r="G8780" s="784" t="s">
        <v>4431</v>
      </c>
      <c r="H8780" s="784" t="s">
        <v>4431</v>
      </c>
      <c r="I8780" s="784" t="s">
        <v>6259</v>
      </c>
    </row>
    <row r="8781" spans="1:9" hidden="1">
      <c r="A8781" t="str">
        <f>Table_wabobpsvr_AzureCalc_AzureCalcRateCard[[#This Row],[ServiceName]]&amp;Table_wabobpsvr_AzureCalc_AzureCalcRateCard[[#This Row],[Price_Level]]&amp;Table_wabobpsvr_AzureCalc_AzureCalcRateCard[[#This Row],[Region]]</f>
        <v>Standard_D1 Cloud ServicesD3</v>
      </c>
      <c r="B8781">
        <v>3</v>
      </c>
      <c r="C8781" t="s">
        <v>701</v>
      </c>
      <c r="D8781" t="s">
        <v>183</v>
      </c>
      <c r="E8781">
        <v>0.15048</v>
      </c>
      <c r="F8781" t="s">
        <v>1154</v>
      </c>
      <c r="G8781" s="784" t="s">
        <v>4431</v>
      </c>
      <c r="H8781" s="784" t="s">
        <v>4431</v>
      </c>
      <c r="I8781" s="784" t="s">
        <v>6259</v>
      </c>
    </row>
    <row r="8782" spans="1:9" hidden="1">
      <c r="A8782" t="str">
        <f>Table_wabobpsvr_AzureCalc_AzureCalcRateCard[[#This Row],[ServiceName]]&amp;Table_wabobpsvr_AzureCalc_AzureCalcRateCard[[#This Row],[Price_Level]]&amp;Table_wabobpsvr_AzureCalc_AzureCalcRateCard[[#This Row],[Region]]</f>
        <v>Standard_D1 Cloud ServicesMOSP6</v>
      </c>
      <c r="B8782">
        <v>6</v>
      </c>
      <c r="C8782" t="s">
        <v>701</v>
      </c>
      <c r="D8782" t="s">
        <v>627</v>
      </c>
      <c r="E8782">
        <v>0.17100000000000001</v>
      </c>
      <c r="F8782" t="s">
        <v>1154</v>
      </c>
      <c r="G8782" s="784" t="s">
        <v>4431</v>
      </c>
      <c r="H8782" s="784" t="s">
        <v>4431</v>
      </c>
      <c r="I8782" s="784" t="s">
        <v>6260</v>
      </c>
    </row>
    <row r="8783" spans="1:9" hidden="1">
      <c r="A8783" t="str">
        <f>Table_wabobpsvr_AzureCalc_AzureCalcRateCard[[#This Row],[ServiceName]]&amp;Table_wabobpsvr_AzureCalc_AzureCalcRateCard[[#This Row],[Price_Level]]&amp;Table_wabobpsvr_AzureCalc_AzureCalcRateCard[[#This Row],[Region]]</f>
        <v>Standard_D1 Cloud ServicesA6</v>
      </c>
      <c r="B8783">
        <v>6</v>
      </c>
      <c r="C8783" t="s">
        <v>701</v>
      </c>
      <c r="D8783" t="s">
        <v>181</v>
      </c>
      <c r="E8783">
        <v>0.16586999999999999</v>
      </c>
      <c r="F8783" t="s">
        <v>1154</v>
      </c>
      <c r="G8783" s="784" t="s">
        <v>4431</v>
      </c>
      <c r="H8783" s="784" t="s">
        <v>4431</v>
      </c>
      <c r="I8783" s="784" t="s">
        <v>6260</v>
      </c>
    </row>
    <row r="8784" spans="1:9" hidden="1">
      <c r="A8784" t="str">
        <f>Table_wabobpsvr_AzureCalc_AzureCalcRateCard[[#This Row],[ServiceName]]&amp;Table_wabobpsvr_AzureCalc_AzureCalcRateCard[[#This Row],[Price_Level]]&amp;Table_wabobpsvr_AzureCalc_AzureCalcRateCard[[#This Row],[Region]]</f>
        <v>Standard_D1 Cloud ServicesB6</v>
      </c>
      <c r="B8784">
        <v>6</v>
      </c>
      <c r="C8784" t="s">
        <v>701</v>
      </c>
      <c r="D8784" t="s">
        <v>182</v>
      </c>
      <c r="E8784">
        <v>0.16073999999999999</v>
      </c>
      <c r="F8784" t="s">
        <v>1154</v>
      </c>
      <c r="G8784" s="784" t="s">
        <v>4431</v>
      </c>
      <c r="H8784" s="784" t="s">
        <v>4431</v>
      </c>
      <c r="I8784" s="784" t="s">
        <v>6260</v>
      </c>
    </row>
    <row r="8785" spans="1:9" hidden="1">
      <c r="A8785" t="str">
        <f>Table_wabobpsvr_AzureCalc_AzureCalcRateCard[[#This Row],[ServiceName]]&amp;Table_wabobpsvr_AzureCalc_AzureCalcRateCard[[#This Row],[Price_Level]]&amp;Table_wabobpsvr_AzureCalc_AzureCalcRateCard[[#This Row],[Region]]</f>
        <v>Standard_D1 Cloud ServicesC6</v>
      </c>
      <c r="B8785">
        <v>6</v>
      </c>
      <c r="C8785" t="s">
        <v>701</v>
      </c>
      <c r="D8785" t="s">
        <v>184</v>
      </c>
      <c r="E8785">
        <v>0.15561</v>
      </c>
      <c r="F8785" t="s">
        <v>1154</v>
      </c>
      <c r="G8785" s="784" t="s">
        <v>4431</v>
      </c>
      <c r="H8785" s="784" t="s">
        <v>4431</v>
      </c>
      <c r="I8785" s="784" t="s">
        <v>6260</v>
      </c>
    </row>
    <row r="8786" spans="1:9" hidden="1">
      <c r="A8786" t="str">
        <f>Table_wabobpsvr_AzureCalc_AzureCalcRateCard[[#This Row],[ServiceName]]&amp;Table_wabobpsvr_AzureCalc_AzureCalcRateCard[[#This Row],[Price_Level]]&amp;Table_wabobpsvr_AzureCalc_AzureCalcRateCard[[#This Row],[Region]]</f>
        <v>Standard_D1 Cloud ServicesD6</v>
      </c>
      <c r="B8786">
        <v>6</v>
      </c>
      <c r="C8786" t="s">
        <v>701</v>
      </c>
      <c r="D8786" t="s">
        <v>183</v>
      </c>
      <c r="E8786">
        <v>0.15048</v>
      </c>
      <c r="F8786" t="s">
        <v>1154</v>
      </c>
      <c r="G8786" s="784" t="s">
        <v>4431</v>
      </c>
      <c r="H8786" s="784" t="s">
        <v>4431</v>
      </c>
      <c r="I8786" s="784" t="s">
        <v>6260</v>
      </c>
    </row>
    <row r="8787" spans="1:9" hidden="1">
      <c r="A8787" s="784" t="str">
        <f>Table_wabobpsvr_AzureCalc_AzureCalcRateCard[[#This Row],[ServiceName]]&amp;Table_wabobpsvr_AzureCalc_AzureCalcRateCard[[#This Row],[Price_Level]]&amp;Table_wabobpsvr_AzureCalc_AzureCalcRateCard[[#This Row],[Region]]</f>
        <v>Standard_D1 Cloud ServicesMOSP2</v>
      </c>
      <c r="B8787" s="784">
        <v>2</v>
      </c>
      <c r="C8787" s="784" t="s">
        <v>701</v>
      </c>
      <c r="D8787" s="784" t="s">
        <v>627</v>
      </c>
      <c r="E8787" s="784">
        <v>0.159</v>
      </c>
      <c r="F8787" s="784" t="s">
        <v>1154</v>
      </c>
      <c r="G8787" s="784" t="s">
        <v>4431</v>
      </c>
      <c r="H8787" s="784" t="s">
        <v>4431</v>
      </c>
      <c r="I8787" s="784" t="s">
        <v>6261</v>
      </c>
    </row>
    <row r="8788" spans="1:9" hidden="1">
      <c r="A8788" t="str">
        <f>Table_wabobpsvr_AzureCalc_AzureCalcRateCard[[#This Row],[ServiceName]]&amp;Table_wabobpsvr_AzureCalc_AzureCalcRateCard[[#This Row],[Price_Level]]&amp;Table_wabobpsvr_AzureCalc_AzureCalcRateCard[[#This Row],[Region]]</f>
        <v>Standard_D1 Cloud ServicesA2</v>
      </c>
      <c r="B8788">
        <v>2</v>
      </c>
      <c r="C8788" t="s">
        <v>701</v>
      </c>
      <c r="D8788" t="s">
        <v>181</v>
      </c>
      <c r="E8788">
        <v>0.15423000000000001</v>
      </c>
      <c r="F8788" t="s">
        <v>1154</v>
      </c>
      <c r="G8788" s="784" t="s">
        <v>4431</v>
      </c>
      <c r="H8788" s="784" t="s">
        <v>4431</v>
      </c>
      <c r="I8788" s="784" t="s">
        <v>6261</v>
      </c>
    </row>
    <row r="8789" spans="1:9" hidden="1">
      <c r="A8789" t="str">
        <f>Table_wabobpsvr_AzureCalc_AzureCalcRateCard[[#This Row],[ServiceName]]&amp;Table_wabobpsvr_AzureCalc_AzureCalcRateCard[[#This Row],[Price_Level]]&amp;Table_wabobpsvr_AzureCalc_AzureCalcRateCard[[#This Row],[Region]]</f>
        <v>Standard_D1 Cloud ServicesB2</v>
      </c>
      <c r="B8789">
        <v>2</v>
      </c>
      <c r="C8789" t="s">
        <v>701</v>
      </c>
      <c r="D8789" t="s">
        <v>182</v>
      </c>
      <c r="E8789">
        <v>0.14946000000000001</v>
      </c>
      <c r="F8789" t="s">
        <v>1154</v>
      </c>
      <c r="G8789" s="784" t="s">
        <v>4431</v>
      </c>
      <c r="H8789" s="784" t="s">
        <v>4431</v>
      </c>
      <c r="I8789" s="784" t="s">
        <v>6261</v>
      </c>
    </row>
    <row r="8790" spans="1:9" hidden="1">
      <c r="A8790" s="784" t="str">
        <f>Table_wabobpsvr_AzureCalc_AzureCalcRateCard[[#This Row],[ServiceName]]&amp;Table_wabobpsvr_AzureCalc_AzureCalcRateCard[[#This Row],[Price_Level]]&amp;Table_wabobpsvr_AzureCalc_AzureCalcRateCard[[#This Row],[Region]]</f>
        <v>Standard_D1 Cloud ServicesC2</v>
      </c>
      <c r="B8790" s="784">
        <v>2</v>
      </c>
      <c r="C8790" s="784" t="s">
        <v>701</v>
      </c>
      <c r="D8790" s="784" t="s">
        <v>184</v>
      </c>
      <c r="E8790" s="784">
        <v>0.14469000000000001</v>
      </c>
      <c r="F8790" s="784" t="s">
        <v>1154</v>
      </c>
      <c r="G8790" s="784" t="s">
        <v>4431</v>
      </c>
      <c r="H8790" s="784" t="s">
        <v>4431</v>
      </c>
      <c r="I8790" s="784" t="s">
        <v>6261</v>
      </c>
    </row>
    <row r="8791" spans="1:9" hidden="1">
      <c r="A8791" t="str">
        <f>Table_wabobpsvr_AzureCalc_AzureCalcRateCard[[#This Row],[ServiceName]]&amp;Table_wabobpsvr_AzureCalc_AzureCalcRateCard[[#This Row],[Price_Level]]&amp;Table_wabobpsvr_AzureCalc_AzureCalcRateCard[[#This Row],[Region]]</f>
        <v>Standard_D1 Cloud ServicesD2</v>
      </c>
      <c r="B8791">
        <v>2</v>
      </c>
      <c r="C8791" t="s">
        <v>701</v>
      </c>
      <c r="D8791" t="s">
        <v>183</v>
      </c>
      <c r="E8791">
        <v>0.13991999999999999</v>
      </c>
      <c r="F8791" t="s">
        <v>1154</v>
      </c>
      <c r="G8791" s="784" t="s">
        <v>4431</v>
      </c>
      <c r="H8791" s="784" t="s">
        <v>4431</v>
      </c>
      <c r="I8791" s="784" t="s">
        <v>6261</v>
      </c>
    </row>
    <row r="8792" spans="1:9" hidden="1">
      <c r="A8792" t="str">
        <f>Table_wabobpsvr_AzureCalc_AzureCalcRateCard[[#This Row],[ServiceName]]&amp;Table_wabobpsvr_AzureCalc_AzureCalcRateCard[[#This Row],[Price_Level]]&amp;Table_wabobpsvr_AzureCalc_AzureCalcRateCard[[#This Row],[Region]]</f>
        <v>Standard_D1 Cloud ServicesMOSP5</v>
      </c>
      <c r="B8792">
        <v>5</v>
      </c>
      <c r="C8792" t="s">
        <v>701</v>
      </c>
      <c r="D8792" t="s">
        <v>627</v>
      </c>
      <c r="E8792">
        <v>0.17100000000000001</v>
      </c>
      <c r="F8792" t="s">
        <v>1154</v>
      </c>
      <c r="G8792" s="784" t="s">
        <v>4431</v>
      </c>
      <c r="H8792" s="784" t="s">
        <v>4431</v>
      </c>
      <c r="I8792" s="784" t="s">
        <v>6262</v>
      </c>
    </row>
    <row r="8793" spans="1:9" hidden="1">
      <c r="A8793" t="str">
        <f>Table_wabobpsvr_AzureCalc_AzureCalcRateCard[[#This Row],[ServiceName]]&amp;Table_wabobpsvr_AzureCalc_AzureCalcRateCard[[#This Row],[Price_Level]]&amp;Table_wabobpsvr_AzureCalc_AzureCalcRateCard[[#This Row],[Region]]</f>
        <v>Standard_D1 Cloud ServicesA5</v>
      </c>
      <c r="B8793">
        <v>5</v>
      </c>
      <c r="C8793" t="s">
        <v>701</v>
      </c>
      <c r="D8793" t="s">
        <v>181</v>
      </c>
      <c r="E8793">
        <v>0.16586999999999999</v>
      </c>
      <c r="F8793" t="s">
        <v>1154</v>
      </c>
      <c r="G8793" s="784" t="s">
        <v>4431</v>
      </c>
      <c r="H8793" s="784" t="s">
        <v>4431</v>
      </c>
      <c r="I8793" s="784" t="s">
        <v>6262</v>
      </c>
    </row>
    <row r="8794" spans="1:9" hidden="1">
      <c r="A8794" t="str">
        <f>Table_wabobpsvr_AzureCalc_AzureCalcRateCard[[#This Row],[ServiceName]]&amp;Table_wabobpsvr_AzureCalc_AzureCalcRateCard[[#This Row],[Price_Level]]&amp;Table_wabobpsvr_AzureCalc_AzureCalcRateCard[[#This Row],[Region]]</f>
        <v>Standard_D1 Cloud ServicesB5</v>
      </c>
      <c r="B8794">
        <v>5</v>
      </c>
      <c r="C8794" t="s">
        <v>701</v>
      </c>
      <c r="D8794" t="s">
        <v>182</v>
      </c>
      <c r="E8794">
        <v>0.16073999999999999</v>
      </c>
      <c r="F8794" t="s">
        <v>1154</v>
      </c>
      <c r="G8794" s="784" t="s">
        <v>4431</v>
      </c>
      <c r="H8794" s="784" t="s">
        <v>4431</v>
      </c>
      <c r="I8794" s="784" t="s">
        <v>6262</v>
      </c>
    </row>
    <row r="8795" spans="1:9" hidden="1">
      <c r="A8795" t="str">
        <f>Table_wabobpsvr_AzureCalc_AzureCalcRateCard[[#This Row],[ServiceName]]&amp;Table_wabobpsvr_AzureCalc_AzureCalcRateCard[[#This Row],[Price_Level]]&amp;Table_wabobpsvr_AzureCalc_AzureCalcRateCard[[#This Row],[Region]]</f>
        <v>Standard_D1 Cloud ServicesC5</v>
      </c>
      <c r="B8795">
        <v>5</v>
      </c>
      <c r="C8795" t="s">
        <v>701</v>
      </c>
      <c r="D8795" t="s">
        <v>184</v>
      </c>
      <c r="E8795">
        <v>0.15561</v>
      </c>
      <c r="F8795" t="s">
        <v>1154</v>
      </c>
      <c r="G8795" s="784" t="s">
        <v>4431</v>
      </c>
      <c r="H8795" s="784" t="s">
        <v>4431</v>
      </c>
      <c r="I8795" s="784" t="s">
        <v>6262</v>
      </c>
    </row>
    <row r="8796" spans="1:9" hidden="1">
      <c r="A8796" t="str">
        <f>Table_wabobpsvr_AzureCalc_AzureCalcRateCard[[#This Row],[ServiceName]]&amp;Table_wabobpsvr_AzureCalc_AzureCalcRateCard[[#This Row],[Price_Level]]&amp;Table_wabobpsvr_AzureCalc_AzureCalcRateCard[[#This Row],[Region]]</f>
        <v>Standard_D1 Cloud ServicesD5</v>
      </c>
      <c r="B8796">
        <v>5</v>
      </c>
      <c r="C8796" t="s">
        <v>701</v>
      </c>
      <c r="D8796" t="s">
        <v>183</v>
      </c>
      <c r="E8796">
        <v>0.15048</v>
      </c>
      <c r="F8796" t="s">
        <v>1154</v>
      </c>
      <c r="G8796" s="784" t="s">
        <v>4431</v>
      </c>
      <c r="H8796" s="784" t="s">
        <v>4431</v>
      </c>
      <c r="I8796" s="784" t="s">
        <v>6262</v>
      </c>
    </row>
    <row r="8797" spans="1:9" hidden="1">
      <c r="A8797" t="str">
        <f>Table_wabobpsvr_AzureCalc_AzureCalcRateCard[[#This Row],[ServiceName]]&amp;Table_wabobpsvr_AzureCalc_AzureCalcRateCard[[#This Row],[Price_Level]]&amp;Table_wabobpsvr_AzureCalc_AzureCalcRateCard[[#This Row],[Region]]</f>
        <v>Standard_D1 Cloud ServicesMOSP1</v>
      </c>
      <c r="B8797">
        <v>1</v>
      </c>
      <c r="C8797" t="s">
        <v>701</v>
      </c>
      <c r="D8797" t="s">
        <v>627</v>
      </c>
      <c r="E8797">
        <v>0.159</v>
      </c>
      <c r="F8797" t="s">
        <v>1154</v>
      </c>
      <c r="G8797" s="784" t="s">
        <v>4431</v>
      </c>
      <c r="H8797" s="784" t="s">
        <v>4431</v>
      </c>
      <c r="I8797" s="784" t="s">
        <v>6263</v>
      </c>
    </row>
    <row r="8798" spans="1:9" hidden="1">
      <c r="A8798" t="str">
        <f>Table_wabobpsvr_AzureCalc_AzureCalcRateCard[[#This Row],[ServiceName]]&amp;Table_wabobpsvr_AzureCalc_AzureCalcRateCard[[#This Row],[Price_Level]]&amp;Table_wabobpsvr_AzureCalc_AzureCalcRateCard[[#This Row],[Region]]</f>
        <v>Standard_D1 Cloud ServicesA1</v>
      </c>
      <c r="B8798">
        <v>1</v>
      </c>
      <c r="C8798" t="s">
        <v>701</v>
      </c>
      <c r="D8798" t="s">
        <v>181</v>
      </c>
      <c r="E8798">
        <v>0.15423000000000001</v>
      </c>
      <c r="F8798" t="s">
        <v>1154</v>
      </c>
      <c r="G8798" s="784" t="s">
        <v>4431</v>
      </c>
      <c r="H8798" s="784" t="s">
        <v>4431</v>
      </c>
      <c r="I8798" s="784" t="s">
        <v>6263</v>
      </c>
    </row>
    <row r="8799" spans="1:9" hidden="1">
      <c r="A8799" t="str">
        <f>Table_wabobpsvr_AzureCalc_AzureCalcRateCard[[#This Row],[ServiceName]]&amp;Table_wabobpsvr_AzureCalc_AzureCalcRateCard[[#This Row],[Price_Level]]&amp;Table_wabobpsvr_AzureCalc_AzureCalcRateCard[[#This Row],[Region]]</f>
        <v>Standard_D1 Cloud ServicesB1</v>
      </c>
      <c r="B8799">
        <v>1</v>
      </c>
      <c r="C8799" t="s">
        <v>701</v>
      </c>
      <c r="D8799" t="s">
        <v>182</v>
      </c>
      <c r="E8799">
        <v>0.14946000000000001</v>
      </c>
      <c r="F8799" t="s">
        <v>1154</v>
      </c>
      <c r="G8799" s="784" t="s">
        <v>4431</v>
      </c>
      <c r="H8799" s="784" t="s">
        <v>4431</v>
      </c>
      <c r="I8799" s="784" t="s">
        <v>6263</v>
      </c>
    </row>
    <row r="8800" spans="1:9" hidden="1">
      <c r="A8800" t="str">
        <f>Table_wabobpsvr_AzureCalc_AzureCalcRateCard[[#This Row],[ServiceName]]&amp;Table_wabobpsvr_AzureCalc_AzureCalcRateCard[[#This Row],[Price_Level]]&amp;Table_wabobpsvr_AzureCalc_AzureCalcRateCard[[#This Row],[Region]]</f>
        <v>Standard_D1 Cloud ServicesC1</v>
      </c>
      <c r="B8800">
        <v>1</v>
      </c>
      <c r="C8800" t="s">
        <v>701</v>
      </c>
      <c r="D8800" t="s">
        <v>184</v>
      </c>
      <c r="E8800">
        <v>0.14469000000000001</v>
      </c>
      <c r="F8800" t="s">
        <v>1154</v>
      </c>
      <c r="G8800" s="784" t="s">
        <v>4431</v>
      </c>
      <c r="H8800" s="784" t="s">
        <v>4431</v>
      </c>
      <c r="I8800" s="784" t="s">
        <v>6263</v>
      </c>
    </row>
    <row r="8801" spans="1:9" hidden="1">
      <c r="A8801" t="str">
        <f>Table_wabobpsvr_AzureCalc_AzureCalcRateCard[[#This Row],[ServiceName]]&amp;Table_wabobpsvr_AzureCalc_AzureCalcRateCard[[#This Row],[Price_Level]]&amp;Table_wabobpsvr_AzureCalc_AzureCalcRateCard[[#This Row],[Region]]</f>
        <v>Standard_D1 Cloud ServicesD1</v>
      </c>
      <c r="B8801">
        <v>1</v>
      </c>
      <c r="C8801" t="s">
        <v>701</v>
      </c>
      <c r="D8801" t="s">
        <v>183</v>
      </c>
      <c r="E8801">
        <v>0.13991999999999999</v>
      </c>
      <c r="F8801" t="s">
        <v>1154</v>
      </c>
      <c r="G8801" s="784" t="s">
        <v>4431</v>
      </c>
      <c r="H8801" s="784" t="s">
        <v>4431</v>
      </c>
      <c r="I8801" s="784" t="s">
        <v>6263</v>
      </c>
    </row>
    <row r="8802" spans="1:9" hidden="1">
      <c r="A8802" t="str">
        <f>Table_wabobpsvr_AzureCalc_AzureCalcRateCard[[#This Row],[ServiceName]]&amp;Table_wabobpsvr_AzureCalc_AzureCalcRateCard[[#This Row],[Price_Level]]&amp;Table_wabobpsvr_AzureCalc_AzureCalcRateCard[[#This Row],[Region]]</f>
        <v>Standard_D1 Cloud ServicesMOSP4</v>
      </c>
      <c r="B8802">
        <v>4</v>
      </c>
      <c r="C8802" t="s">
        <v>701</v>
      </c>
      <c r="D8802" t="s">
        <v>627</v>
      </c>
      <c r="E8802">
        <v>0.17100000000000001</v>
      </c>
      <c r="F8802" t="s">
        <v>1154</v>
      </c>
      <c r="G8802" s="784" t="s">
        <v>4431</v>
      </c>
      <c r="H8802" s="784" t="s">
        <v>4431</v>
      </c>
      <c r="I8802" s="784" t="s">
        <v>6264</v>
      </c>
    </row>
    <row r="8803" spans="1:9" hidden="1">
      <c r="A8803" t="str">
        <f>Table_wabobpsvr_AzureCalc_AzureCalcRateCard[[#This Row],[ServiceName]]&amp;Table_wabobpsvr_AzureCalc_AzureCalcRateCard[[#This Row],[Price_Level]]&amp;Table_wabobpsvr_AzureCalc_AzureCalcRateCard[[#This Row],[Region]]</f>
        <v>Standard_D1 Cloud ServicesA4</v>
      </c>
      <c r="B8803">
        <v>4</v>
      </c>
      <c r="C8803" t="s">
        <v>701</v>
      </c>
      <c r="D8803" t="s">
        <v>181</v>
      </c>
      <c r="E8803">
        <v>0.16586999999999999</v>
      </c>
      <c r="F8803" t="s">
        <v>1154</v>
      </c>
      <c r="G8803" s="784" t="s">
        <v>4431</v>
      </c>
      <c r="H8803" s="784" t="s">
        <v>4431</v>
      </c>
      <c r="I8803" s="784" t="s">
        <v>6264</v>
      </c>
    </row>
    <row r="8804" spans="1:9" hidden="1">
      <c r="A8804" t="str">
        <f>Table_wabobpsvr_AzureCalc_AzureCalcRateCard[[#This Row],[ServiceName]]&amp;Table_wabobpsvr_AzureCalc_AzureCalcRateCard[[#This Row],[Price_Level]]&amp;Table_wabobpsvr_AzureCalc_AzureCalcRateCard[[#This Row],[Region]]</f>
        <v>Standard_D1 Cloud ServicesB4</v>
      </c>
      <c r="B8804">
        <v>4</v>
      </c>
      <c r="C8804" t="s">
        <v>701</v>
      </c>
      <c r="D8804" t="s">
        <v>182</v>
      </c>
      <c r="E8804">
        <v>0.16073999999999999</v>
      </c>
      <c r="F8804" t="s">
        <v>1154</v>
      </c>
      <c r="G8804" s="784" t="s">
        <v>4431</v>
      </c>
      <c r="H8804" s="784" t="s">
        <v>4431</v>
      </c>
      <c r="I8804" s="784" t="s">
        <v>6264</v>
      </c>
    </row>
    <row r="8805" spans="1:9" hidden="1">
      <c r="A8805" t="str">
        <f>Table_wabobpsvr_AzureCalc_AzureCalcRateCard[[#This Row],[ServiceName]]&amp;Table_wabobpsvr_AzureCalc_AzureCalcRateCard[[#This Row],[Price_Level]]&amp;Table_wabobpsvr_AzureCalc_AzureCalcRateCard[[#This Row],[Region]]</f>
        <v>Standard_D1 Cloud ServicesC4</v>
      </c>
      <c r="B8805">
        <v>4</v>
      </c>
      <c r="C8805" t="s">
        <v>701</v>
      </c>
      <c r="D8805" t="s">
        <v>184</v>
      </c>
      <c r="E8805">
        <v>0.15561</v>
      </c>
      <c r="F8805" t="s">
        <v>1154</v>
      </c>
      <c r="G8805" s="784" t="s">
        <v>4431</v>
      </c>
      <c r="H8805" s="784" t="s">
        <v>4431</v>
      </c>
      <c r="I8805" s="784" t="s">
        <v>6264</v>
      </c>
    </row>
    <row r="8806" spans="1:9" hidden="1">
      <c r="A8806" t="str">
        <f>Table_wabobpsvr_AzureCalc_AzureCalcRateCard[[#This Row],[ServiceName]]&amp;Table_wabobpsvr_AzureCalc_AzureCalcRateCard[[#This Row],[Price_Level]]&amp;Table_wabobpsvr_AzureCalc_AzureCalcRateCard[[#This Row],[Region]]</f>
        <v>Standard_D1 Cloud ServicesD4</v>
      </c>
      <c r="B8806">
        <v>4</v>
      </c>
      <c r="C8806" t="s">
        <v>701</v>
      </c>
      <c r="D8806" t="s">
        <v>183</v>
      </c>
      <c r="E8806">
        <v>0.15048</v>
      </c>
      <c r="F8806" t="s">
        <v>1154</v>
      </c>
      <c r="G8806" s="784" t="s">
        <v>4431</v>
      </c>
      <c r="H8806" s="784" t="s">
        <v>4431</v>
      </c>
      <c r="I8806" s="784" t="s">
        <v>6264</v>
      </c>
    </row>
    <row r="8807" spans="1:9" hidden="1">
      <c r="A8807" t="str">
        <f>Table_wabobpsvr_AzureCalc_AzureCalcRateCard[[#This Row],[ServiceName]]&amp;Table_wabobpsvr_AzureCalc_AzureCalcRateCard[[#This Row],[Price_Level]]&amp;Table_wabobpsvr_AzureCalc_AzureCalcRateCard[[#This Row],[Region]]</f>
        <v>Standard_D1 Cloud ServicesMOSP14</v>
      </c>
      <c r="B8807">
        <v>14</v>
      </c>
      <c r="C8807" t="s">
        <v>701</v>
      </c>
      <c r="D8807" t="s">
        <v>627</v>
      </c>
      <c r="E8807">
        <v>999999</v>
      </c>
      <c r="F8807" t="s">
        <v>1154</v>
      </c>
      <c r="G8807" s="784" t="s">
        <v>4431</v>
      </c>
      <c r="H8807" s="784" t="s">
        <v>4431</v>
      </c>
      <c r="I8807" s="784" t="s">
        <v>6265</v>
      </c>
    </row>
    <row r="8808" spans="1:9" hidden="1">
      <c r="A8808" t="str">
        <f>Table_wabobpsvr_AzureCalc_AzureCalcRateCard[[#This Row],[ServiceName]]&amp;Table_wabobpsvr_AzureCalc_AzureCalcRateCard[[#This Row],[Price_Level]]&amp;Table_wabobpsvr_AzureCalc_AzureCalcRateCard[[#This Row],[Region]]</f>
        <v>Standard_D1 Cloud ServicesA14</v>
      </c>
      <c r="B8808">
        <v>14</v>
      </c>
      <c r="C8808" t="s">
        <v>701</v>
      </c>
      <c r="D8808" t="s">
        <v>181</v>
      </c>
      <c r="E8808">
        <v>0.19303000000000001</v>
      </c>
      <c r="F8808" t="s">
        <v>1154</v>
      </c>
      <c r="G8808" s="784" t="s">
        <v>4431</v>
      </c>
      <c r="H8808" s="784" t="s">
        <v>4431</v>
      </c>
      <c r="I8808" s="784" t="s">
        <v>6265</v>
      </c>
    </row>
    <row r="8809" spans="1:9" hidden="1">
      <c r="A8809" t="str">
        <f>Table_wabobpsvr_AzureCalc_AzureCalcRateCard[[#This Row],[ServiceName]]&amp;Table_wabobpsvr_AzureCalc_AzureCalcRateCard[[#This Row],[Price_Level]]&amp;Table_wabobpsvr_AzureCalc_AzureCalcRateCard[[#This Row],[Region]]</f>
        <v>Standard_D1 Cloud ServicesB14</v>
      </c>
      <c r="B8809">
        <v>14</v>
      </c>
      <c r="C8809" t="s">
        <v>701</v>
      </c>
      <c r="D8809" t="s">
        <v>182</v>
      </c>
      <c r="E8809">
        <v>0.18706</v>
      </c>
      <c r="F8809" t="s">
        <v>1154</v>
      </c>
      <c r="G8809" s="784" t="s">
        <v>4431</v>
      </c>
      <c r="H8809" s="784" t="s">
        <v>4431</v>
      </c>
      <c r="I8809" s="784" t="s">
        <v>6265</v>
      </c>
    </row>
    <row r="8810" spans="1:9" hidden="1">
      <c r="A8810" t="str">
        <f>Table_wabobpsvr_AzureCalc_AzureCalcRateCard[[#This Row],[ServiceName]]&amp;Table_wabobpsvr_AzureCalc_AzureCalcRateCard[[#This Row],[Price_Level]]&amp;Table_wabobpsvr_AzureCalc_AzureCalcRateCard[[#This Row],[Region]]</f>
        <v>Standard_D1 Cloud ServicesC14</v>
      </c>
      <c r="B8810">
        <v>14</v>
      </c>
      <c r="C8810" t="s">
        <v>701</v>
      </c>
      <c r="D8810" t="s">
        <v>184</v>
      </c>
      <c r="E8810">
        <v>0.18109</v>
      </c>
      <c r="F8810" t="s">
        <v>1154</v>
      </c>
      <c r="G8810" s="784" t="s">
        <v>4431</v>
      </c>
      <c r="H8810" s="784" t="s">
        <v>4431</v>
      </c>
      <c r="I8810" s="784" t="s">
        <v>6265</v>
      </c>
    </row>
    <row r="8811" spans="1:9" hidden="1">
      <c r="A8811" t="str">
        <f>Table_wabobpsvr_AzureCalc_AzureCalcRateCard[[#This Row],[ServiceName]]&amp;Table_wabobpsvr_AzureCalc_AzureCalcRateCard[[#This Row],[Price_Level]]&amp;Table_wabobpsvr_AzureCalc_AzureCalcRateCard[[#This Row],[Region]]</f>
        <v>Standard_D1 Cloud ServicesD14</v>
      </c>
      <c r="B8811">
        <v>14</v>
      </c>
      <c r="C8811" t="s">
        <v>701</v>
      </c>
      <c r="D8811" t="s">
        <v>183</v>
      </c>
      <c r="E8811">
        <v>0.17512</v>
      </c>
      <c r="F8811" t="s">
        <v>1154</v>
      </c>
      <c r="G8811" s="784" t="s">
        <v>4431</v>
      </c>
      <c r="H8811" s="784" t="s">
        <v>4431</v>
      </c>
      <c r="I8811" s="784" t="s">
        <v>6265</v>
      </c>
    </row>
    <row r="8812" spans="1:9" hidden="1">
      <c r="A8812" t="str">
        <f>Table_wabobpsvr_AzureCalc_AzureCalcRateCard[[#This Row],[ServiceName]]&amp;Table_wabobpsvr_AzureCalc_AzureCalcRateCard[[#This Row],[Price_Level]]&amp;Table_wabobpsvr_AzureCalc_AzureCalcRateCard[[#This Row],[Region]]</f>
        <v>Standard_D1 Cloud ServicesMOSP</v>
      </c>
      <c r="C8812" t="s">
        <v>701</v>
      </c>
      <c r="D8812" t="s">
        <v>627</v>
      </c>
      <c r="E8812">
        <v>0.159</v>
      </c>
      <c r="F8812" t="s">
        <v>1154</v>
      </c>
      <c r="G8812" s="784" t="s">
        <v>4431</v>
      </c>
      <c r="H8812" s="784" t="s">
        <v>4431</v>
      </c>
      <c r="I8812" s="784" t="s">
        <v>6266</v>
      </c>
    </row>
    <row r="8813" spans="1:9" hidden="1">
      <c r="A8813" t="str">
        <f>Table_wabobpsvr_AzureCalc_AzureCalcRateCard[[#This Row],[ServiceName]]&amp;Table_wabobpsvr_AzureCalc_AzureCalcRateCard[[#This Row],[Price_Level]]&amp;Table_wabobpsvr_AzureCalc_AzureCalcRateCard[[#This Row],[Region]]</f>
        <v>Standard_D1 Cloud ServicesA</v>
      </c>
      <c r="C8813" t="s">
        <v>701</v>
      </c>
      <c r="D8813" t="s">
        <v>181</v>
      </c>
      <c r="E8813">
        <v>0.15423000000000001</v>
      </c>
      <c r="F8813" t="s">
        <v>1154</v>
      </c>
      <c r="G8813" s="784" t="s">
        <v>3741</v>
      </c>
      <c r="H8813" s="784" t="s">
        <v>3742</v>
      </c>
      <c r="I8813" s="784" t="s">
        <v>6266</v>
      </c>
    </row>
    <row r="8814" spans="1:9" hidden="1">
      <c r="A8814" t="str">
        <f>Table_wabobpsvr_AzureCalc_AzureCalcRateCard[[#This Row],[ServiceName]]&amp;Table_wabobpsvr_AzureCalc_AzureCalcRateCard[[#This Row],[Price_Level]]&amp;Table_wabobpsvr_AzureCalc_AzureCalcRateCard[[#This Row],[Region]]</f>
        <v>Standard_D1 Cloud ServicesB</v>
      </c>
      <c r="C8814" t="s">
        <v>701</v>
      </c>
      <c r="D8814" t="s">
        <v>182</v>
      </c>
      <c r="E8814">
        <v>0.14946000000000001</v>
      </c>
      <c r="F8814" t="s">
        <v>1154</v>
      </c>
      <c r="G8814" s="784" t="s">
        <v>3741</v>
      </c>
      <c r="H8814" s="784" t="s">
        <v>3742</v>
      </c>
      <c r="I8814" s="784" t="s">
        <v>6266</v>
      </c>
    </row>
    <row r="8815" spans="1:9" hidden="1">
      <c r="A8815" t="str">
        <f>Table_wabobpsvr_AzureCalc_AzureCalcRateCard[[#This Row],[ServiceName]]&amp;Table_wabobpsvr_AzureCalc_AzureCalcRateCard[[#This Row],[Price_Level]]&amp;Table_wabobpsvr_AzureCalc_AzureCalcRateCard[[#This Row],[Region]]</f>
        <v>Standard_D1 Cloud ServicesC</v>
      </c>
      <c r="C8815" t="s">
        <v>701</v>
      </c>
      <c r="D8815" t="s">
        <v>184</v>
      </c>
      <c r="E8815">
        <v>0.14469000000000001</v>
      </c>
      <c r="F8815" t="s">
        <v>1154</v>
      </c>
      <c r="G8815" s="784" t="s">
        <v>3741</v>
      </c>
      <c r="H8815" s="784" t="s">
        <v>3742</v>
      </c>
      <c r="I8815" s="784" t="s">
        <v>6266</v>
      </c>
    </row>
    <row r="8816" spans="1:9" hidden="1">
      <c r="A8816" t="str">
        <f>Table_wabobpsvr_AzureCalc_AzureCalcRateCard[[#This Row],[ServiceName]]&amp;Table_wabobpsvr_AzureCalc_AzureCalcRateCard[[#This Row],[Price_Level]]&amp;Table_wabobpsvr_AzureCalc_AzureCalcRateCard[[#This Row],[Region]]</f>
        <v>Standard_D1 Cloud ServicesD</v>
      </c>
      <c r="C8816" t="s">
        <v>701</v>
      </c>
      <c r="D8816" t="s">
        <v>183</v>
      </c>
      <c r="E8816">
        <v>0.13991999999999999</v>
      </c>
      <c r="F8816" t="s">
        <v>1154</v>
      </c>
      <c r="G8816" s="784" t="s">
        <v>3741</v>
      </c>
      <c r="H8816" s="784" t="s">
        <v>3742</v>
      </c>
      <c r="I8816" s="784" t="s">
        <v>6266</v>
      </c>
    </row>
    <row r="8817" spans="1:9" hidden="1">
      <c r="A8817" t="str">
        <f>Table_wabobpsvr_AzureCalc_AzureCalcRateCard[[#This Row],[ServiceName]]&amp;Table_wabobpsvr_AzureCalc_AzureCalcRateCard[[#This Row],[Price_Level]]&amp;Table_wabobpsvr_AzureCalc_AzureCalcRateCard[[#This Row],[Region]]</f>
        <v>Standard_D1 VM (Non-Windows)MOSP10</v>
      </c>
      <c r="B8817">
        <v>10</v>
      </c>
      <c r="C8817" t="s">
        <v>701</v>
      </c>
      <c r="D8817" t="s">
        <v>627</v>
      </c>
      <c r="E8817">
        <v>0.113</v>
      </c>
      <c r="F8817" t="s">
        <v>1155</v>
      </c>
      <c r="G8817" s="784" t="s">
        <v>4431</v>
      </c>
      <c r="H8817" s="784" t="s">
        <v>4431</v>
      </c>
      <c r="I8817" s="784" t="s">
        <v>6267</v>
      </c>
    </row>
    <row r="8818" spans="1:9" hidden="1">
      <c r="A8818" t="str">
        <f>Table_wabobpsvr_AzureCalc_AzureCalcRateCard[[#This Row],[ServiceName]]&amp;Table_wabobpsvr_AzureCalc_AzureCalcRateCard[[#This Row],[Price_Level]]&amp;Table_wabobpsvr_AzureCalc_AzureCalcRateCard[[#This Row],[Region]]</f>
        <v>Standard_D1 VM (Non-Windows)A10</v>
      </c>
      <c r="B8818">
        <v>10</v>
      </c>
      <c r="C8818" t="s">
        <v>701</v>
      </c>
      <c r="D8818" t="s">
        <v>181</v>
      </c>
      <c r="E8818">
        <v>0.10961</v>
      </c>
      <c r="F8818" t="s">
        <v>1155</v>
      </c>
      <c r="G8818" s="784" t="s">
        <v>4431</v>
      </c>
      <c r="H8818" s="784" t="s">
        <v>4431</v>
      </c>
      <c r="I8818" s="784" t="s">
        <v>6267</v>
      </c>
    </row>
    <row r="8819" spans="1:9" hidden="1">
      <c r="A8819" t="str">
        <f>Table_wabobpsvr_AzureCalc_AzureCalcRateCard[[#This Row],[ServiceName]]&amp;Table_wabobpsvr_AzureCalc_AzureCalcRateCard[[#This Row],[Price_Level]]&amp;Table_wabobpsvr_AzureCalc_AzureCalcRateCard[[#This Row],[Region]]</f>
        <v>Standard_D1 VM (Non-Windows)B10</v>
      </c>
      <c r="B8819">
        <v>10</v>
      </c>
      <c r="C8819" t="s">
        <v>701</v>
      </c>
      <c r="D8819" t="s">
        <v>182</v>
      </c>
      <c r="E8819">
        <v>0.10621999999999999</v>
      </c>
      <c r="F8819" t="s">
        <v>1155</v>
      </c>
      <c r="G8819" s="784" t="s">
        <v>4431</v>
      </c>
      <c r="H8819" s="784" t="s">
        <v>4431</v>
      </c>
      <c r="I8819" s="784" t="s">
        <v>6267</v>
      </c>
    </row>
    <row r="8820" spans="1:9" hidden="1">
      <c r="A8820" t="str">
        <f>Table_wabobpsvr_AzureCalc_AzureCalcRateCard[[#This Row],[ServiceName]]&amp;Table_wabobpsvr_AzureCalc_AzureCalcRateCard[[#This Row],[Price_Level]]&amp;Table_wabobpsvr_AzureCalc_AzureCalcRateCard[[#This Row],[Region]]</f>
        <v>Standard_D1 VM (Non-Windows)C10</v>
      </c>
      <c r="B8820">
        <v>10</v>
      </c>
      <c r="C8820" t="s">
        <v>701</v>
      </c>
      <c r="D8820" t="s">
        <v>184</v>
      </c>
      <c r="E8820">
        <v>0.10283</v>
      </c>
      <c r="F8820" t="s">
        <v>1155</v>
      </c>
      <c r="G8820" s="784" t="s">
        <v>4431</v>
      </c>
      <c r="H8820" s="784" t="s">
        <v>4431</v>
      </c>
      <c r="I8820" s="784" t="s">
        <v>6267</v>
      </c>
    </row>
    <row r="8821" spans="1:9" hidden="1">
      <c r="A8821" t="str">
        <f>Table_wabobpsvr_AzureCalc_AzureCalcRateCard[[#This Row],[ServiceName]]&amp;Table_wabobpsvr_AzureCalc_AzureCalcRateCard[[#This Row],[Price_Level]]&amp;Table_wabobpsvr_AzureCalc_AzureCalcRateCard[[#This Row],[Region]]</f>
        <v>Standard_D1 VM (Non-Windows)D10</v>
      </c>
      <c r="B8821">
        <v>10</v>
      </c>
      <c r="C8821" t="s">
        <v>701</v>
      </c>
      <c r="D8821" t="s">
        <v>183</v>
      </c>
      <c r="E8821">
        <v>9.9440000000000001E-2</v>
      </c>
      <c r="F8821" t="s">
        <v>1155</v>
      </c>
      <c r="G8821" s="784" t="s">
        <v>4431</v>
      </c>
      <c r="H8821" s="784" t="s">
        <v>4431</v>
      </c>
      <c r="I8821" s="784" t="s">
        <v>6267</v>
      </c>
    </row>
    <row r="8822" spans="1:9" hidden="1">
      <c r="A8822" t="str">
        <f>Table_wabobpsvr_AzureCalc_AzureCalcRateCard[[#This Row],[ServiceName]]&amp;Table_wabobpsvr_AzureCalc_AzureCalcRateCard[[#This Row],[Price_Level]]&amp;Table_wabobpsvr_AzureCalc_AzureCalcRateCard[[#This Row],[Region]]</f>
        <v>Standard_D1 VM (Non-Windows)MOSP9</v>
      </c>
      <c r="B8822">
        <v>9</v>
      </c>
      <c r="C8822" t="s">
        <v>701</v>
      </c>
      <c r="D8822" t="s">
        <v>627</v>
      </c>
      <c r="E8822">
        <v>9.8000000000000004E-2</v>
      </c>
      <c r="F8822" t="s">
        <v>1155</v>
      </c>
      <c r="G8822" s="784" t="s">
        <v>4431</v>
      </c>
      <c r="H8822" s="784" t="s">
        <v>4431</v>
      </c>
      <c r="I8822" s="784" t="s">
        <v>6268</v>
      </c>
    </row>
    <row r="8823" spans="1:9" hidden="1">
      <c r="A8823" t="str">
        <f>Table_wabobpsvr_AzureCalc_AzureCalcRateCard[[#This Row],[ServiceName]]&amp;Table_wabobpsvr_AzureCalc_AzureCalcRateCard[[#This Row],[Price_Level]]&amp;Table_wabobpsvr_AzureCalc_AzureCalcRateCard[[#This Row],[Region]]</f>
        <v>Standard_D1 VM (Non-Windows)A9</v>
      </c>
      <c r="B8823">
        <v>9</v>
      </c>
      <c r="C8823" t="s">
        <v>701</v>
      </c>
      <c r="D8823" t="s">
        <v>181</v>
      </c>
      <c r="E8823">
        <v>9.5060000000000006E-2</v>
      </c>
      <c r="F8823" t="s">
        <v>1155</v>
      </c>
      <c r="G8823" s="784" t="s">
        <v>4431</v>
      </c>
      <c r="H8823" s="784" t="s">
        <v>4431</v>
      </c>
      <c r="I8823" s="784" t="s">
        <v>6268</v>
      </c>
    </row>
    <row r="8824" spans="1:9" hidden="1">
      <c r="A8824" t="str">
        <f>Table_wabobpsvr_AzureCalc_AzureCalcRateCard[[#This Row],[ServiceName]]&amp;Table_wabobpsvr_AzureCalc_AzureCalcRateCard[[#This Row],[Price_Level]]&amp;Table_wabobpsvr_AzureCalc_AzureCalcRateCard[[#This Row],[Region]]</f>
        <v>Standard_D1 VM (Non-Windows)B9</v>
      </c>
      <c r="B8824">
        <v>9</v>
      </c>
      <c r="C8824" t="s">
        <v>701</v>
      </c>
      <c r="D8824" t="s">
        <v>182</v>
      </c>
      <c r="E8824">
        <v>9.2119999999999994E-2</v>
      </c>
      <c r="F8824" t="s">
        <v>1155</v>
      </c>
      <c r="G8824" s="784" t="s">
        <v>4431</v>
      </c>
      <c r="H8824" s="784" t="s">
        <v>4431</v>
      </c>
      <c r="I8824" s="784" t="s">
        <v>6268</v>
      </c>
    </row>
    <row r="8825" spans="1:9" hidden="1">
      <c r="A8825" t="str">
        <f>Table_wabobpsvr_AzureCalc_AzureCalcRateCard[[#This Row],[ServiceName]]&amp;Table_wabobpsvr_AzureCalc_AzureCalcRateCard[[#This Row],[Price_Level]]&amp;Table_wabobpsvr_AzureCalc_AzureCalcRateCard[[#This Row],[Region]]</f>
        <v>Standard_D1 VM (Non-Windows)C9</v>
      </c>
      <c r="B8825">
        <v>9</v>
      </c>
      <c r="C8825" t="s">
        <v>701</v>
      </c>
      <c r="D8825" t="s">
        <v>184</v>
      </c>
      <c r="E8825">
        <v>8.9179999999999995E-2</v>
      </c>
      <c r="F8825" t="s">
        <v>1155</v>
      </c>
      <c r="G8825" s="784" t="s">
        <v>4431</v>
      </c>
      <c r="H8825" s="784" t="s">
        <v>4431</v>
      </c>
      <c r="I8825" s="784" t="s">
        <v>6268</v>
      </c>
    </row>
    <row r="8826" spans="1:9" hidden="1">
      <c r="A8826" t="str">
        <f>Table_wabobpsvr_AzureCalc_AzureCalcRateCard[[#This Row],[ServiceName]]&amp;Table_wabobpsvr_AzureCalc_AzureCalcRateCard[[#This Row],[Price_Level]]&amp;Table_wabobpsvr_AzureCalc_AzureCalcRateCard[[#This Row],[Region]]</f>
        <v>Standard_D1 VM (Non-Windows)D9</v>
      </c>
      <c r="B8826">
        <v>9</v>
      </c>
      <c r="C8826" t="s">
        <v>701</v>
      </c>
      <c r="D8826" t="s">
        <v>183</v>
      </c>
      <c r="E8826">
        <v>8.6239999999999997E-2</v>
      </c>
      <c r="F8826" t="s">
        <v>1155</v>
      </c>
      <c r="G8826" s="784" t="s">
        <v>4431</v>
      </c>
      <c r="H8826" s="784" t="s">
        <v>4431</v>
      </c>
      <c r="I8826" s="784" t="s">
        <v>6268</v>
      </c>
    </row>
    <row r="8827" spans="1:9" hidden="1">
      <c r="A8827" t="str">
        <f>Table_wabobpsvr_AzureCalc_AzureCalcRateCard[[#This Row],[ServiceName]]&amp;Table_wabobpsvr_AzureCalc_AzureCalcRateCard[[#This Row],[Price_Level]]&amp;Table_wabobpsvr_AzureCalc_AzureCalcRateCard[[#This Row],[Region]]</f>
        <v>A10 VM (Non-Windows)B16</v>
      </c>
      <c r="B8827">
        <v>16</v>
      </c>
      <c r="C8827" t="s">
        <v>91</v>
      </c>
      <c r="D8827" t="s">
        <v>182</v>
      </c>
      <c r="E8827">
        <v>1.25</v>
      </c>
      <c r="F8827" t="s">
        <v>1283</v>
      </c>
      <c r="G8827" s="784" t="s">
        <v>3654</v>
      </c>
      <c r="H8827" s="784" t="s">
        <v>3655</v>
      </c>
      <c r="I8827" s="784" t="s">
        <v>5701</v>
      </c>
    </row>
    <row r="8828" spans="1:9" hidden="1">
      <c r="A8828" t="str">
        <f>Table_wabobpsvr_AzureCalc_AzureCalcRateCard[[#This Row],[ServiceName]]&amp;Table_wabobpsvr_AzureCalc_AzureCalcRateCard[[#This Row],[Price_Level]]&amp;Table_wabobpsvr_AzureCalc_AzureCalcRateCard[[#This Row],[Region]]</f>
        <v>SQL DB Standard S2 Database HoursMOSP16</v>
      </c>
      <c r="B8828">
        <v>16</v>
      </c>
      <c r="C8828" t="s">
        <v>91</v>
      </c>
      <c r="D8828" t="s">
        <v>627</v>
      </c>
      <c r="E8828">
        <v>0.11459999999999999</v>
      </c>
      <c r="F8828" t="s">
        <v>1087</v>
      </c>
      <c r="G8828" s="784" t="s">
        <v>4431</v>
      </c>
      <c r="H8828" s="784" t="s">
        <v>4431</v>
      </c>
      <c r="I8828" s="784" t="s">
        <v>4431</v>
      </c>
    </row>
    <row r="8829" spans="1:9" hidden="1">
      <c r="A8829" t="str">
        <f>Table_wabobpsvr_AzureCalc_AzureCalcRateCard[[#This Row],[ServiceName]]&amp;Table_wabobpsvr_AzureCalc_AzureCalcRateCard[[#This Row],[Price_Level]]&amp;Table_wabobpsvr_AzureCalc_AzureCalcRateCard[[#This Row],[Region]]</f>
        <v>SQL DB Standard S2 Secondary Database HoursMOSP16</v>
      </c>
      <c r="B8829">
        <v>16</v>
      </c>
      <c r="C8829" t="s">
        <v>91</v>
      </c>
      <c r="D8829" t="s">
        <v>627</v>
      </c>
      <c r="E8829">
        <v>8.5999999999999993E-2</v>
      </c>
      <c r="F8829" t="s">
        <v>1098</v>
      </c>
      <c r="G8829" s="784" t="s">
        <v>4431</v>
      </c>
      <c r="H8829" s="784" t="s">
        <v>4431</v>
      </c>
      <c r="I8829" s="784" t="s">
        <v>4431</v>
      </c>
    </row>
    <row r="8830" spans="1:9" hidden="1">
      <c r="A8830" t="str">
        <f>Table_wabobpsvr_AzureCalc_AzureCalcRateCard[[#This Row],[ServiceName]]&amp;Table_wabobpsvr_AzureCalc_AzureCalcRateCard[[#This Row],[Price_Level]]&amp;Table_wabobpsvr_AzureCalc_AzureCalcRateCard[[#This Row],[Region]]</f>
        <v>SQL Premium P1 Database DaysMOSP16</v>
      </c>
      <c r="B8830">
        <v>16</v>
      </c>
      <c r="C8830" t="s">
        <v>1119</v>
      </c>
      <c r="D8830" t="s">
        <v>627</v>
      </c>
      <c r="E8830">
        <v>16.5</v>
      </c>
      <c r="F8830" t="s">
        <v>781</v>
      </c>
      <c r="G8830" s="784" t="s">
        <v>4431</v>
      </c>
      <c r="H8830" s="784" t="s">
        <v>4431</v>
      </c>
      <c r="I8830" s="784" t="s">
        <v>4431</v>
      </c>
    </row>
    <row r="8831" spans="1:9" hidden="1">
      <c r="A8831" t="str">
        <f>Table_wabobpsvr_AzureCalc_AzureCalcRateCard[[#This Row],[ServiceName]]&amp;Table_wabobpsvr_AzureCalc_AzureCalcRateCard[[#This Row],[Price_Level]]&amp;Table_wabobpsvr_AzureCalc_AzureCalcRateCard[[#This Row],[Region]]</f>
        <v>Standard_D1 VM (Non-Windows)MOSP13</v>
      </c>
      <c r="B8831">
        <v>13</v>
      </c>
      <c r="C8831" t="s">
        <v>701</v>
      </c>
      <c r="D8831" t="s">
        <v>627</v>
      </c>
      <c r="E8831">
        <v>9.5000000000000001E-2</v>
      </c>
      <c r="F8831" t="s">
        <v>1155</v>
      </c>
      <c r="G8831" s="784" t="s">
        <v>4431</v>
      </c>
      <c r="H8831" s="784" t="s">
        <v>4431</v>
      </c>
      <c r="I8831" s="784" t="s">
        <v>6269</v>
      </c>
    </row>
    <row r="8832" spans="1:9" hidden="1">
      <c r="A8832" t="str">
        <f>Table_wabobpsvr_AzureCalc_AzureCalcRateCard[[#This Row],[ServiceName]]&amp;Table_wabobpsvr_AzureCalc_AzureCalcRateCard[[#This Row],[Price_Level]]&amp;Table_wabobpsvr_AzureCalc_AzureCalcRateCard[[#This Row],[Region]]</f>
        <v>Standard_D1 VM (Non-Windows)A13</v>
      </c>
      <c r="B8832">
        <v>13</v>
      </c>
      <c r="C8832" t="s">
        <v>701</v>
      </c>
      <c r="D8832" t="s">
        <v>181</v>
      </c>
      <c r="E8832">
        <v>9.2149999999999996E-2</v>
      </c>
      <c r="F8832" t="s">
        <v>1155</v>
      </c>
      <c r="G8832" s="784" t="s">
        <v>4431</v>
      </c>
      <c r="H8832" s="784" t="s">
        <v>4431</v>
      </c>
      <c r="I8832" s="784" t="s">
        <v>6269</v>
      </c>
    </row>
    <row r="8833" spans="1:9" hidden="1">
      <c r="A8833" t="str">
        <f>Table_wabobpsvr_AzureCalc_AzureCalcRateCard[[#This Row],[ServiceName]]&amp;Table_wabobpsvr_AzureCalc_AzureCalcRateCard[[#This Row],[Price_Level]]&amp;Table_wabobpsvr_AzureCalc_AzureCalcRateCard[[#This Row],[Region]]</f>
        <v>Standard_D1 VM (Non-Windows)B13</v>
      </c>
      <c r="B8833">
        <v>13</v>
      </c>
      <c r="C8833" t="s">
        <v>701</v>
      </c>
      <c r="D8833" t="s">
        <v>182</v>
      </c>
      <c r="E8833">
        <v>8.9300000000000004E-2</v>
      </c>
      <c r="F8833" t="s">
        <v>1155</v>
      </c>
      <c r="G8833" s="784" t="s">
        <v>4431</v>
      </c>
      <c r="H8833" s="784" t="s">
        <v>4431</v>
      </c>
      <c r="I8833" s="784" t="s">
        <v>6269</v>
      </c>
    </row>
    <row r="8834" spans="1:9" hidden="1">
      <c r="A8834" t="str">
        <f>Table_wabobpsvr_AzureCalc_AzureCalcRateCard[[#This Row],[ServiceName]]&amp;Table_wabobpsvr_AzureCalc_AzureCalcRateCard[[#This Row],[Price_Level]]&amp;Table_wabobpsvr_AzureCalc_AzureCalcRateCard[[#This Row],[Region]]</f>
        <v>Standard_D1 VM (Non-Windows)C13</v>
      </c>
      <c r="B8834">
        <v>13</v>
      </c>
      <c r="C8834" t="s">
        <v>701</v>
      </c>
      <c r="D8834" t="s">
        <v>184</v>
      </c>
      <c r="E8834">
        <v>8.6449999999999999E-2</v>
      </c>
      <c r="F8834" t="s">
        <v>1155</v>
      </c>
      <c r="G8834" s="784" t="s">
        <v>4431</v>
      </c>
      <c r="H8834" s="784" t="s">
        <v>4431</v>
      </c>
      <c r="I8834" s="784" t="s">
        <v>6269</v>
      </c>
    </row>
    <row r="8835" spans="1:9" hidden="1">
      <c r="A8835" t="str">
        <f>Table_wabobpsvr_AzureCalc_AzureCalcRateCard[[#This Row],[ServiceName]]&amp;Table_wabobpsvr_AzureCalc_AzureCalcRateCard[[#This Row],[Price_Level]]&amp;Table_wabobpsvr_AzureCalc_AzureCalcRateCard[[#This Row],[Region]]</f>
        <v>Standard_D1 VM (Non-Windows)D13</v>
      </c>
      <c r="B8835">
        <v>13</v>
      </c>
      <c r="C8835" t="s">
        <v>701</v>
      </c>
      <c r="D8835" t="s">
        <v>183</v>
      </c>
      <c r="E8835">
        <v>8.3599999999999994E-2</v>
      </c>
      <c r="F8835" t="s">
        <v>1155</v>
      </c>
      <c r="G8835" s="784" t="s">
        <v>4431</v>
      </c>
      <c r="H8835" s="784" t="s">
        <v>4431</v>
      </c>
      <c r="I8835" s="784" t="s">
        <v>6269</v>
      </c>
    </row>
    <row r="8836" spans="1:9" hidden="1">
      <c r="A8836" t="str">
        <f>Table_wabobpsvr_AzureCalc_AzureCalcRateCard[[#This Row],[ServiceName]]&amp;Table_wabobpsvr_AzureCalc_AzureCalcRateCard[[#This Row],[Price_Level]]&amp;Table_wabobpsvr_AzureCalc_AzureCalcRateCard[[#This Row],[Region]]</f>
        <v>Standard_D1 VM (Non-Windows)MOSP7</v>
      </c>
      <c r="B8836">
        <v>7</v>
      </c>
      <c r="C8836" t="s">
        <v>701</v>
      </c>
      <c r="D8836" t="s">
        <v>627</v>
      </c>
      <c r="E8836">
        <v>7.2999999999999995E-2</v>
      </c>
      <c r="F8836" t="s">
        <v>1155</v>
      </c>
      <c r="G8836" s="784" t="s">
        <v>4431</v>
      </c>
      <c r="H8836" s="784" t="s">
        <v>4431</v>
      </c>
      <c r="I8836" s="784" t="s">
        <v>6270</v>
      </c>
    </row>
    <row r="8837" spans="1:9" hidden="1">
      <c r="A8837" t="str">
        <f>Table_wabobpsvr_AzureCalc_AzureCalcRateCard[[#This Row],[ServiceName]]&amp;Table_wabobpsvr_AzureCalc_AzureCalcRateCard[[#This Row],[Price_Level]]&amp;Table_wabobpsvr_AzureCalc_AzureCalcRateCard[[#This Row],[Region]]</f>
        <v>Standard_D1 VM (Non-Windows)A7</v>
      </c>
      <c r="B8837">
        <v>7</v>
      </c>
      <c r="C8837" t="s">
        <v>701</v>
      </c>
      <c r="D8837" t="s">
        <v>181</v>
      </c>
      <c r="E8837">
        <v>7.0809999999999998E-2</v>
      </c>
      <c r="F8837" t="s">
        <v>1155</v>
      </c>
      <c r="G8837" s="784" t="s">
        <v>4431</v>
      </c>
      <c r="H8837" s="784" t="s">
        <v>4431</v>
      </c>
      <c r="I8837" s="784" t="s">
        <v>6270</v>
      </c>
    </row>
    <row r="8838" spans="1:9" hidden="1">
      <c r="A8838" t="str">
        <f>Table_wabobpsvr_AzureCalc_AzureCalcRateCard[[#This Row],[ServiceName]]&amp;Table_wabobpsvr_AzureCalc_AzureCalcRateCard[[#This Row],[Price_Level]]&amp;Table_wabobpsvr_AzureCalc_AzureCalcRateCard[[#This Row],[Region]]</f>
        <v>Standard_D1 VM (Non-Windows)B7</v>
      </c>
      <c r="B8838">
        <v>7</v>
      </c>
      <c r="C8838" t="s">
        <v>701</v>
      </c>
      <c r="D8838" t="s">
        <v>182</v>
      </c>
      <c r="E8838">
        <v>6.862E-2</v>
      </c>
      <c r="F8838" t="s">
        <v>1155</v>
      </c>
      <c r="G8838" s="784" t="s">
        <v>4431</v>
      </c>
      <c r="H8838" s="784" t="s">
        <v>4431</v>
      </c>
      <c r="I8838" s="784" t="s">
        <v>6270</v>
      </c>
    </row>
    <row r="8839" spans="1:9" hidden="1">
      <c r="A8839" t="str">
        <f>Table_wabobpsvr_AzureCalc_AzureCalcRateCard[[#This Row],[ServiceName]]&amp;Table_wabobpsvr_AzureCalc_AzureCalcRateCard[[#This Row],[Price_Level]]&amp;Table_wabobpsvr_AzureCalc_AzureCalcRateCard[[#This Row],[Region]]</f>
        <v>Standard_D1 VM (Non-Windows)C7</v>
      </c>
      <c r="B8839">
        <v>7</v>
      </c>
      <c r="C8839" t="s">
        <v>701</v>
      </c>
      <c r="D8839" t="s">
        <v>184</v>
      </c>
      <c r="E8839">
        <v>6.6430000000000003E-2</v>
      </c>
      <c r="F8839" t="s">
        <v>1155</v>
      </c>
      <c r="G8839" s="784" t="s">
        <v>4431</v>
      </c>
      <c r="H8839" s="784" t="s">
        <v>4431</v>
      </c>
      <c r="I8839" s="784" t="s">
        <v>6270</v>
      </c>
    </row>
    <row r="8840" spans="1:9" hidden="1">
      <c r="A8840" t="str">
        <f>Table_wabobpsvr_AzureCalc_AzureCalcRateCard[[#This Row],[ServiceName]]&amp;Table_wabobpsvr_AzureCalc_AzureCalcRateCard[[#This Row],[Price_Level]]&amp;Table_wabobpsvr_AzureCalc_AzureCalcRateCard[[#This Row],[Region]]</f>
        <v>Standard_D1 VM (Non-Windows)D7</v>
      </c>
      <c r="B8840">
        <v>7</v>
      </c>
      <c r="C8840" t="s">
        <v>701</v>
      </c>
      <c r="D8840" t="s">
        <v>183</v>
      </c>
      <c r="E8840">
        <v>6.4240000000000005E-2</v>
      </c>
      <c r="F8840" t="s">
        <v>1155</v>
      </c>
      <c r="G8840" s="784" t="s">
        <v>4431</v>
      </c>
      <c r="H8840" s="784" t="s">
        <v>4431</v>
      </c>
      <c r="I8840" s="784" t="s">
        <v>6270</v>
      </c>
    </row>
    <row r="8841" spans="1:9" hidden="1">
      <c r="A8841" t="str">
        <f>Table_wabobpsvr_AzureCalc_AzureCalcRateCard[[#This Row],[ServiceName]]&amp;Table_wabobpsvr_AzureCalc_AzureCalcRateCard[[#This Row],[Price_Level]]&amp;Table_wabobpsvr_AzureCalc_AzureCalcRateCard[[#This Row],[Region]]</f>
        <v>Standard_D1 VM (Non-Windows)MOSP8</v>
      </c>
      <c r="B8841">
        <v>8</v>
      </c>
      <c r="C8841" t="s">
        <v>701</v>
      </c>
      <c r="D8841" t="s">
        <v>627</v>
      </c>
      <c r="E8841">
        <v>8.4000000000000005E-2</v>
      </c>
      <c r="F8841" t="s">
        <v>1155</v>
      </c>
      <c r="G8841" s="784" t="s">
        <v>4431</v>
      </c>
      <c r="H8841" s="784" t="s">
        <v>4431</v>
      </c>
      <c r="I8841" s="784" t="s">
        <v>5103</v>
      </c>
    </row>
    <row r="8842" spans="1:9" hidden="1">
      <c r="A8842" t="str">
        <f>Table_wabobpsvr_AzureCalc_AzureCalcRateCard[[#This Row],[ServiceName]]&amp;Table_wabobpsvr_AzureCalc_AzureCalcRateCard[[#This Row],[Price_Level]]&amp;Table_wabobpsvr_AzureCalc_AzureCalcRateCard[[#This Row],[Region]]</f>
        <v>Standard_D3 VM (Windows)MOSP3</v>
      </c>
      <c r="B8842">
        <v>3</v>
      </c>
      <c r="C8842" t="s">
        <v>701</v>
      </c>
      <c r="D8842" t="s">
        <v>627</v>
      </c>
      <c r="E8842">
        <v>0.56000000000000005</v>
      </c>
      <c r="F8842" t="s">
        <v>1174</v>
      </c>
      <c r="G8842" s="784" t="s">
        <v>4431</v>
      </c>
      <c r="H8842" s="784" t="s">
        <v>4431</v>
      </c>
      <c r="I8842" s="784" t="s">
        <v>6271</v>
      </c>
    </row>
    <row r="8843" spans="1:9" hidden="1">
      <c r="A8843" t="str">
        <f>Table_wabobpsvr_AzureCalc_AzureCalcRateCard[[#This Row],[ServiceName]]&amp;Table_wabobpsvr_AzureCalc_AzureCalcRateCard[[#This Row],[Price_Level]]&amp;Table_wabobpsvr_AzureCalc_AzureCalcRateCard[[#This Row],[Region]]</f>
        <v>Standard_D3 VM (Windows)A3</v>
      </c>
      <c r="B8843">
        <v>3</v>
      </c>
      <c r="C8843" t="s">
        <v>701</v>
      </c>
      <c r="D8843" t="s">
        <v>181</v>
      </c>
      <c r="E8843">
        <v>0.54320000000000002</v>
      </c>
      <c r="F8843" t="s">
        <v>1174</v>
      </c>
      <c r="G8843" s="784" t="s">
        <v>4431</v>
      </c>
      <c r="H8843" s="784" t="s">
        <v>4431</v>
      </c>
      <c r="I8843" s="784" t="s">
        <v>6271</v>
      </c>
    </row>
    <row r="8844" spans="1:9" hidden="1">
      <c r="A8844" t="str">
        <f>Table_wabobpsvr_AzureCalc_AzureCalcRateCard[[#This Row],[ServiceName]]&amp;Table_wabobpsvr_AzureCalc_AzureCalcRateCard[[#This Row],[Price_Level]]&amp;Table_wabobpsvr_AzureCalc_AzureCalcRateCard[[#This Row],[Region]]</f>
        <v>Standard_D3 VM (Windows)B3</v>
      </c>
      <c r="B8844">
        <v>3</v>
      </c>
      <c r="C8844" t="s">
        <v>701</v>
      </c>
      <c r="D8844" t="s">
        <v>182</v>
      </c>
      <c r="E8844">
        <v>0.52639999999999998</v>
      </c>
      <c r="F8844" t="s">
        <v>1174</v>
      </c>
      <c r="G8844" s="784" t="s">
        <v>4431</v>
      </c>
      <c r="H8844" s="784" t="s">
        <v>4431</v>
      </c>
      <c r="I8844" s="784" t="s">
        <v>6271</v>
      </c>
    </row>
    <row r="8845" spans="1:9" hidden="1">
      <c r="A8845" t="str">
        <f>Table_wabobpsvr_AzureCalc_AzureCalcRateCard[[#This Row],[ServiceName]]&amp;Table_wabobpsvr_AzureCalc_AzureCalcRateCard[[#This Row],[Price_Level]]&amp;Table_wabobpsvr_AzureCalc_AzureCalcRateCard[[#This Row],[Region]]</f>
        <v>Standard_D3 VM (Windows)C3</v>
      </c>
      <c r="B8845">
        <v>3</v>
      </c>
      <c r="C8845" t="s">
        <v>701</v>
      </c>
      <c r="D8845" t="s">
        <v>184</v>
      </c>
      <c r="E8845">
        <v>0.50960000000000005</v>
      </c>
      <c r="F8845" t="s">
        <v>1174</v>
      </c>
      <c r="G8845" s="784" t="s">
        <v>4431</v>
      </c>
      <c r="H8845" s="784" t="s">
        <v>4431</v>
      </c>
      <c r="I8845" s="784" t="s">
        <v>6271</v>
      </c>
    </row>
    <row r="8846" spans="1:9" hidden="1">
      <c r="A8846" t="str">
        <f>Table_wabobpsvr_AzureCalc_AzureCalcRateCard[[#This Row],[ServiceName]]&amp;Table_wabobpsvr_AzureCalc_AzureCalcRateCard[[#This Row],[Price_Level]]&amp;Table_wabobpsvr_AzureCalc_AzureCalcRateCard[[#This Row],[Region]]</f>
        <v>Standard_D3 VM (Windows)D3</v>
      </c>
      <c r="B8846">
        <v>3</v>
      </c>
      <c r="C8846" t="s">
        <v>701</v>
      </c>
      <c r="D8846" t="s">
        <v>183</v>
      </c>
      <c r="E8846">
        <v>0.49280000000000002</v>
      </c>
      <c r="F8846" t="s">
        <v>1174</v>
      </c>
      <c r="G8846" s="784" t="s">
        <v>4431</v>
      </c>
      <c r="H8846" s="784" t="s">
        <v>4431</v>
      </c>
      <c r="I8846" s="784" t="s">
        <v>6271</v>
      </c>
    </row>
    <row r="8847" spans="1:9" hidden="1">
      <c r="A8847" t="str">
        <f>Table_wabobpsvr_AzureCalc_AzureCalcRateCard[[#This Row],[ServiceName]]&amp;Table_wabobpsvr_AzureCalc_AzureCalcRateCard[[#This Row],[Price_Level]]&amp;Table_wabobpsvr_AzureCalc_AzureCalcRateCard[[#This Row],[Region]]</f>
        <v>Standard_D3 VM (Windows)MOSP6</v>
      </c>
      <c r="B8847">
        <v>6</v>
      </c>
      <c r="C8847" t="s">
        <v>701</v>
      </c>
      <c r="D8847" t="s">
        <v>627</v>
      </c>
      <c r="E8847">
        <v>0.56000000000000005</v>
      </c>
      <c r="F8847" t="s">
        <v>1174</v>
      </c>
      <c r="G8847" s="784" t="s">
        <v>4431</v>
      </c>
      <c r="H8847" s="784" t="s">
        <v>4431</v>
      </c>
      <c r="I8847" s="784" t="s">
        <v>6272</v>
      </c>
    </row>
    <row r="8848" spans="1:9" hidden="1">
      <c r="A8848" t="str">
        <f>Table_wabobpsvr_AzureCalc_AzureCalcRateCard[[#This Row],[ServiceName]]&amp;Table_wabobpsvr_AzureCalc_AzureCalcRateCard[[#This Row],[Price_Level]]&amp;Table_wabobpsvr_AzureCalc_AzureCalcRateCard[[#This Row],[Region]]</f>
        <v>Standard_D3 VM (Windows)A6</v>
      </c>
      <c r="B8848">
        <v>6</v>
      </c>
      <c r="C8848" t="s">
        <v>701</v>
      </c>
      <c r="D8848" t="s">
        <v>181</v>
      </c>
      <c r="E8848">
        <v>0.54320000000000002</v>
      </c>
      <c r="F8848" t="s">
        <v>1174</v>
      </c>
      <c r="G8848" s="784" t="s">
        <v>4431</v>
      </c>
      <c r="H8848" s="784" t="s">
        <v>4431</v>
      </c>
      <c r="I8848" s="784" t="s">
        <v>6272</v>
      </c>
    </row>
    <row r="8849" spans="1:9" hidden="1">
      <c r="A8849" t="str">
        <f>Table_wabobpsvr_AzureCalc_AzureCalcRateCard[[#This Row],[ServiceName]]&amp;Table_wabobpsvr_AzureCalc_AzureCalcRateCard[[#This Row],[Price_Level]]&amp;Table_wabobpsvr_AzureCalc_AzureCalcRateCard[[#This Row],[Region]]</f>
        <v>Standard_D3 VM (Windows)B6</v>
      </c>
      <c r="B8849">
        <v>6</v>
      </c>
      <c r="C8849" t="s">
        <v>701</v>
      </c>
      <c r="D8849" t="s">
        <v>182</v>
      </c>
      <c r="E8849">
        <v>0.52639999999999998</v>
      </c>
      <c r="F8849" t="s">
        <v>1174</v>
      </c>
      <c r="G8849" s="784" t="s">
        <v>4431</v>
      </c>
      <c r="H8849" s="784" t="s">
        <v>4431</v>
      </c>
      <c r="I8849" s="784" t="s">
        <v>6272</v>
      </c>
    </row>
    <row r="8850" spans="1:9" hidden="1">
      <c r="A8850" t="str">
        <f>Table_wabobpsvr_AzureCalc_AzureCalcRateCard[[#This Row],[ServiceName]]&amp;Table_wabobpsvr_AzureCalc_AzureCalcRateCard[[#This Row],[Price_Level]]&amp;Table_wabobpsvr_AzureCalc_AzureCalcRateCard[[#This Row],[Region]]</f>
        <v>Standard_D3 VM (Windows)C6</v>
      </c>
      <c r="B8850">
        <v>6</v>
      </c>
      <c r="C8850" t="s">
        <v>701</v>
      </c>
      <c r="D8850" t="s">
        <v>184</v>
      </c>
      <c r="E8850">
        <v>0.50960000000000005</v>
      </c>
      <c r="F8850" t="s">
        <v>1174</v>
      </c>
      <c r="G8850" s="784" t="s">
        <v>4431</v>
      </c>
      <c r="H8850" s="784" t="s">
        <v>4431</v>
      </c>
      <c r="I8850" s="784" t="s">
        <v>6272</v>
      </c>
    </row>
    <row r="8851" spans="1:9" hidden="1">
      <c r="A8851" t="str">
        <f>Table_wabobpsvr_AzureCalc_AzureCalcRateCard[[#This Row],[ServiceName]]&amp;Table_wabobpsvr_AzureCalc_AzureCalcRateCard[[#This Row],[Price_Level]]&amp;Table_wabobpsvr_AzureCalc_AzureCalcRateCard[[#This Row],[Region]]</f>
        <v>Standard_D3 VM (Windows)D6</v>
      </c>
      <c r="B8851">
        <v>6</v>
      </c>
      <c r="C8851" t="s">
        <v>701</v>
      </c>
      <c r="D8851" t="s">
        <v>183</v>
      </c>
      <c r="E8851">
        <v>0.49280000000000002</v>
      </c>
      <c r="F8851" t="s">
        <v>1174</v>
      </c>
      <c r="G8851" s="784" t="s">
        <v>4431</v>
      </c>
      <c r="H8851" s="784" t="s">
        <v>4431</v>
      </c>
      <c r="I8851" s="784" t="s">
        <v>6272</v>
      </c>
    </row>
    <row r="8852" spans="1:9" hidden="1">
      <c r="A8852" t="str">
        <f>Table_wabobpsvr_AzureCalc_AzureCalcRateCard[[#This Row],[ServiceName]]&amp;Table_wabobpsvr_AzureCalc_AzureCalcRateCard[[#This Row],[Price_Level]]&amp;Table_wabobpsvr_AzureCalc_AzureCalcRateCard[[#This Row],[Region]]</f>
        <v>Standard_D3 VM (Windows)MOSP2</v>
      </c>
      <c r="B8852">
        <v>2</v>
      </c>
      <c r="C8852" t="s">
        <v>701</v>
      </c>
      <c r="D8852" t="s">
        <v>627</v>
      </c>
      <c r="E8852">
        <v>0.52</v>
      </c>
      <c r="F8852" t="s">
        <v>1174</v>
      </c>
      <c r="G8852" s="784" t="s">
        <v>4431</v>
      </c>
      <c r="H8852" s="784" t="s">
        <v>4431</v>
      </c>
      <c r="I8852" s="784" t="s">
        <v>6273</v>
      </c>
    </row>
    <row r="8853" spans="1:9" hidden="1">
      <c r="A8853" t="str">
        <f>Table_wabobpsvr_AzureCalc_AzureCalcRateCard[[#This Row],[ServiceName]]&amp;Table_wabobpsvr_AzureCalc_AzureCalcRateCard[[#This Row],[Price_Level]]&amp;Table_wabobpsvr_AzureCalc_AzureCalcRateCard[[#This Row],[Region]]</f>
        <v>Standard_D3 VM (Windows)A2</v>
      </c>
      <c r="B8853">
        <v>2</v>
      </c>
      <c r="C8853" t="s">
        <v>701</v>
      </c>
      <c r="D8853" t="s">
        <v>181</v>
      </c>
      <c r="E8853">
        <v>0.50439999999999996</v>
      </c>
      <c r="F8853" t="s">
        <v>1174</v>
      </c>
      <c r="G8853" s="784" t="s">
        <v>4431</v>
      </c>
      <c r="H8853" s="784" t="s">
        <v>4431</v>
      </c>
      <c r="I8853" s="784" t="s">
        <v>6273</v>
      </c>
    </row>
    <row r="8854" spans="1:9" hidden="1">
      <c r="A8854" t="str">
        <f>Table_wabobpsvr_AzureCalc_AzureCalcRateCard[[#This Row],[ServiceName]]&amp;Table_wabobpsvr_AzureCalc_AzureCalcRateCard[[#This Row],[Price_Level]]&amp;Table_wabobpsvr_AzureCalc_AzureCalcRateCard[[#This Row],[Region]]</f>
        <v>Standard_D3 VM (Windows)B2</v>
      </c>
      <c r="B8854">
        <v>2</v>
      </c>
      <c r="C8854" t="s">
        <v>701</v>
      </c>
      <c r="D8854" t="s">
        <v>182</v>
      </c>
      <c r="E8854">
        <v>0.48880000000000001</v>
      </c>
      <c r="F8854" t="s">
        <v>1174</v>
      </c>
      <c r="G8854" s="784" t="s">
        <v>4431</v>
      </c>
      <c r="H8854" s="784" t="s">
        <v>4431</v>
      </c>
      <c r="I8854" s="784" t="s">
        <v>6273</v>
      </c>
    </row>
    <row r="8855" spans="1:9" hidden="1">
      <c r="A8855" t="str">
        <f>Table_wabobpsvr_AzureCalc_AzureCalcRateCard[[#This Row],[ServiceName]]&amp;Table_wabobpsvr_AzureCalc_AzureCalcRateCard[[#This Row],[Price_Level]]&amp;Table_wabobpsvr_AzureCalc_AzureCalcRateCard[[#This Row],[Region]]</f>
        <v>Standard_D3 VM (Windows)C2</v>
      </c>
      <c r="B8855">
        <v>2</v>
      </c>
      <c r="C8855" t="s">
        <v>701</v>
      </c>
      <c r="D8855" t="s">
        <v>184</v>
      </c>
      <c r="E8855">
        <v>0.47320000000000001</v>
      </c>
      <c r="F8855" t="s">
        <v>1174</v>
      </c>
      <c r="G8855" s="784" t="s">
        <v>4431</v>
      </c>
      <c r="H8855" s="784" t="s">
        <v>4431</v>
      </c>
      <c r="I8855" s="784" t="s">
        <v>6273</v>
      </c>
    </row>
    <row r="8856" spans="1:9" hidden="1">
      <c r="A8856" t="str">
        <f>Table_wabobpsvr_AzureCalc_AzureCalcRateCard[[#This Row],[ServiceName]]&amp;Table_wabobpsvr_AzureCalc_AzureCalcRateCard[[#This Row],[Price_Level]]&amp;Table_wabobpsvr_AzureCalc_AzureCalcRateCard[[#This Row],[Region]]</f>
        <v>Standard_D3 VM (Windows)D2</v>
      </c>
      <c r="B8856">
        <v>2</v>
      </c>
      <c r="C8856" t="s">
        <v>701</v>
      </c>
      <c r="D8856" t="s">
        <v>183</v>
      </c>
      <c r="E8856">
        <v>0.45760000000000001</v>
      </c>
      <c r="F8856" t="s">
        <v>1174</v>
      </c>
      <c r="G8856" s="784" t="s">
        <v>4431</v>
      </c>
      <c r="H8856" s="784" t="s">
        <v>4431</v>
      </c>
      <c r="I8856" s="784" t="s">
        <v>6273</v>
      </c>
    </row>
    <row r="8857" spans="1:9" hidden="1">
      <c r="A8857" t="str">
        <f>Table_wabobpsvr_AzureCalc_AzureCalcRateCard[[#This Row],[ServiceName]]&amp;Table_wabobpsvr_AzureCalc_AzureCalcRateCard[[#This Row],[Price_Level]]&amp;Table_wabobpsvr_AzureCalc_AzureCalcRateCard[[#This Row],[Region]]</f>
        <v>Standard_D3 VM (Windows)MOSP5</v>
      </c>
      <c r="B8857">
        <v>5</v>
      </c>
      <c r="C8857" t="s">
        <v>701</v>
      </c>
      <c r="D8857" t="s">
        <v>627</v>
      </c>
      <c r="E8857">
        <v>0.56000000000000005</v>
      </c>
      <c r="F8857" t="s">
        <v>1174</v>
      </c>
      <c r="G8857" s="784" t="s">
        <v>4431</v>
      </c>
      <c r="H8857" s="784" t="s">
        <v>4431</v>
      </c>
      <c r="I8857" s="784" t="s">
        <v>6274</v>
      </c>
    </row>
    <row r="8858" spans="1:9" hidden="1">
      <c r="A8858" t="str">
        <f>Table_wabobpsvr_AzureCalc_AzureCalcRateCard[[#This Row],[ServiceName]]&amp;Table_wabobpsvr_AzureCalc_AzureCalcRateCard[[#This Row],[Price_Level]]&amp;Table_wabobpsvr_AzureCalc_AzureCalcRateCard[[#This Row],[Region]]</f>
        <v>Standard_D3 VM (Windows)A5</v>
      </c>
      <c r="B8858">
        <v>5</v>
      </c>
      <c r="C8858" t="s">
        <v>701</v>
      </c>
      <c r="D8858" t="s">
        <v>181</v>
      </c>
      <c r="E8858">
        <v>0.54320000000000002</v>
      </c>
      <c r="F8858" t="s">
        <v>1174</v>
      </c>
      <c r="G8858" s="784" t="s">
        <v>4431</v>
      </c>
      <c r="H8858" s="784" t="s">
        <v>4431</v>
      </c>
      <c r="I8858" s="784" t="s">
        <v>6274</v>
      </c>
    </row>
    <row r="8859" spans="1:9" hidden="1">
      <c r="A8859" t="str">
        <f>Table_wabobpsvr_AzureCalc_AzureCalcRateCard[[#This Row],[ServiceName]]&amp;Table_wabobpsvr_AzureCalc_AzureCalcRateCard[[#This Row],[Price_Level]]&amp;Table_wabobpsvr_AzureCalc_AzureCalcRateCard[[#This Row],[Region]]</f>
        <v>Standard_D3 VM (Windows)B5</v>
      </c>
      <c r="B8859">
        <v>5</v>
      </c>
      <c r="C8859" t="s">
        <v>701</v>
      </c>
      <c r="D8859" t="s">
        <v>182</v>
      </c>
      <c r="E8859">
        <v>0.52639999999999998</v>
      </c>
      <c r="F8859" t="s">
        <v>1174</v>
      </c>
      <c r="G8859" s="784" t="s">
        <v>4431</v>
      </c>
      <c r="H8859" s="784" t="s">
        <v>4431</v>
      </c>
      <c r="I8859" s="784" t="s">
        <v>6274</v>
      </c>
    </row>
    <row r="8860" spans="1:9" hidden="1">
      <c r="A8860" t="str">
        <f>Table_wabobpsvr_AzureCalc_AzureCalcRateCard[[#This Row],[ServiceName]]&amp;Table_wabobpsvr_AzureCalc_AzureCalcRateCard[[#This Row],[Price_Level]]&amp;Table_wabobpsvr_AzureCalc_AzureCalcRateCard[[#This Row],[Region]]</f>
        <v>Standard_D3 VM (Windows)C5</v>
      </c>
      <c r="B8860">
        <v>5</v>
      </c>
      <c r="C8860" t="s">
        <v>701</v>
      </c>
      <c r="D8860" t="s">
        <v>184</v>
      </c>
      <c r="E8860">
        <v>0.50960000000000005</v>
      </c>
      <c r="F8860" t="s">
        <v>1174</v>
      </c>
      <c r="G8860" s="784" t="s">
        <v>4431</v>
      </c>
      <c r="H8860" s="784" t="s">
        <v>4431</v>
      </c>
      <c r="I8860" s="784" t="s">
        <v>6274</v>
      </c>
    </row>
    <row r="8861" spans="1:9" hidden="1">
      <c r="A8861" t="str">
        <f>Table_wabobpsvr_AzureCalc_AzureCalcRateCard[[#This Row],[ServiceName]]&amp;Table_wabobpsvr_AzureCalc_AzureCalcRateCard[[#This Row],[Price_Level]]&amp;Table_wabobpsvr_AzureCalc_AzureCalcRateCard[[#This Row],[Region]]</f>
        <v>Standard_D3 VM (Windows)D5</v>
      </c>
      <c r="B8861">
        <v>5</v>
      </c>
      <c r="C8861" t="s">
        <v>701</v>
      </c>
      <c r="D8861" t="s">
        <v>183</v>
      </c>
      <c r="E8861">
        <v>0.49280000000000002</v>
      </c>
      <c r="F8861" t="s">
        <v>1174</v>
      </c>
      <c r="G8861" s="784" t="s">
        <v>4431</v>
      </c>
      <c r="H8861" s="784" t="s">
        <v>4431</v>
      </c>
      <c r="I8861" s="784" t="s">
        <v>6274</v>
      </c>
    </row>
    <row r="8862" spans="1:9" hidden="1">
      <c r="A8862" t="str">
        <f>Table_wabobpsvr_AzureCalc_AzureCalcRateCard[[#This Row],[ServiceName]]&amp;Table_wabobpsvr_AzureCalc_AzureCalcRateCard[[#This Row],[Price_Level]]&amp;Table_wabobpsvr_AzureCalc_AzureCalcRateCard[[#This Row],[Region]]</f>
        <v>Standard_D3 VM (Windows)MOSP1</v>
      </c>
      <c r="B8862">
        <v>1</v>
      </c>
      <c r="C8862" t="s">
        <v>701</v>
      </c>
      <c r="D8862" t="s">
        <v>627</v>
      </c>
      <c r="E8862">
        <v>0.52</v>
      </c>
      <c r="F8862" t="s">
        <v>1174</v>
      </c>
      <c r="G8862" s="784" t="s">
        <v>4431</v>
      </c>
      <c r="H8862" s="784" t="s">
        <v>4431</v>
      </c>
      <c r="I8862" s="784" t="s">
        <v>6275</v>
      </c>
    </row>
    <row r="8863" spans="1:9" hidden="1">
      <c r="A8863" t="str">
        <f>Table_wabobpsvr_AzureCalc_AzureCalcRateCard[[#This Row],[ServiceName]]&amp;Table_wabobpsvr_AzureCalc_AzureCalcRateCard[[#This Row],[Price_Level]]&amp;Table_wabobpsvr_AzureCalc_AzureCalcRateCard[[#This Row],[Region]]</f>
        <v>Standard_D3 VM (Windows)A1</v>
      </c>
      <c r="B8863">
        <v>1</v>
      </c>
      <c r="C8863" t="s">
        <v>701</v>
      </c>
      <c r="D8863" t="s">
        <v>181</v>
      </c>
      <c r="E8863">
        <v>0.50439999999999996</v>
      </c>
      <c r="F8863" t="s">
        <v>1174</v>
      </c>
      <c r="G8863" s="784" t="s">
        <v>4431</v>
      </c>
      <c r="H8863" s="784" t="s">
        <v>4431</v>
      </c>
      <c r="I8863" s="784" t="s">
        <v>6275</v>
      </c>
    </row>
    <row r="8864" spans="1:9" hidden="1">
      <c r="A8864" t="str">
        <f>Table_wabobpsvr_AzureCalc_AzureCalcRateCard[[#This Row],[ServiceName]]&amp;Table_wabobpsvr_AzureCalc_AzureCalcRateCard[[#This Row],[Price_Level]]&amp;Table_wabobpsvr_AzureCalc_AzureCalcRateCard[[#This Row],[Region]]</f>
        <v>Standard_D3 VM (Windows)B1</v>
      </c>
      <c r="B8864">
        <v>1</v>
      </c>
      <c r="C8864" t="s">
        <v>701</v>
      </c>
      <c r="D8864" t="s">
        <v>182</v>
      </c>
      <c r="E8864">
        <v>0.48880000000000001</v>
      </c>
      <c r="F8864" t="s">
        <v>1174</v>
      </c>
      <c r="G8864" s="784" t="s">
        <v>4431</v>
      </c>
      <c r="H8864" s="784" t="s">
        <v>4431</v>
      </c>
      <c r="I8864" s="784" t="s">
        <v>6275</v>
      </c>
    </row>
    <row r="8865" spans="1:9" hidden="1">
      <c r="A8865" t="str">
        <f>Table_wabobpsvr_AzureCalc_AzureCalcRateCard[[#This Row],[ServiceName]]&amp;Table_wabobpsvr_AzureCalc_AzureCalcRateCard[[#This Row],[Price_Level]]&amp;Table_wabobpsvr_AzureCalc_AzureCalcRateCard[[#This Row],[Region]]</f>
        <v>Standard_D3 VM (Windows)C1</v>
      </c>
      <c r="B8865">
        <v>1</v>
      </c>
      <c r="C8865" t="s">
        <v>701</v>
      </c>
      <c r="D8865" t="s">
        <v>184</v>
      </c>
      <c r="E8865">
        <v>0.47320000000000001</v>
      </c>
      <c r="F8865" t="s">
        <v>1174</v>
      </c>
      <c r="G8865" s="784" t="s">
        <v>4431</v>
      </c>
      <c r="H8865" s="784" t="s">
        <v>4431</v>
      </c>
      <c r="I8865" s="784" t="s">
        <v>6275</v>
      </c>
    </row>
    <row r="8866" spans="1:9" hidden="1">
      <c r="A8866" t="str">
        <f>Table_wabobpsvr_AzureCalc_AzureCalcRateCard[[#This Row],[ServiceName]]&amp;Table_wabobpsvr_AzureCalc_AzureCalcRateCard[[#This Row],[Price_Level]]&amp;Table_wabobpsvr_AzureCalc_AzureCalcRateCard[[#This Row],[Region]]</f>
        <v>Standard_D3 VM (Windows)D1</v>
      </c>
      <c r="B8866">
        <v>1</v>
      </c>
      <c r="C8866" t="s">
        <v>701</v>
      </c>
      <c r="D8866" t="s">
        <v>183</v>
      </c>
      <c r="E8866">
        <v>0.45760000000000001</v>
      </c>
      <c r="F8866" t="s">
        <v>1174</v>
      </c>
      <c r="G8866" s="784" t="s">
        <v>4431</v>
      </c>
      <c r="H8866" s="784" t="s">
        <v>4431</v>
      </c>
      <c r="I8866" s="784" t="s">
        <v>6275</v>
      </c>
    </row>
    <row r="8867" spans="1:9" hidden="1">
      <c r="A8867" t="str">
        <f>Table_wabobpsvr_AzureCalc_AzureCalcRateCard[[#This Row],[ServiceName]]&amp;Table_wabobpsvr_AzureCalc_AzureCalcRateCard[[#This Row],[Price_Level]]&amp;Table_wabobpsvr_AzureCalc_AzureCalcRateCard[[#This Row],[Region]]</f>
        <v>Standard_D3 VM (Windows)MOSP4</v>
      </c>
      <c r="B8867">
        <v>4</v>
      </c>
      <c r="C8867" t="s">
        <v>701</v>
      </c>
      <c r="D8867" t="s">
        <v>627</v>
      </c>
      <c r="E8867">
        <v>0.56000000000000005</v>
      </c>
      <c r="F8867" t="s">
        <v>1174</v>
      </c>
      <c r="G8867" s="784" t="s">
        <v>4431</v>
      </c>
      <c r="H8867" s="784" t="s">
        <v>4431</v>
      </c>
      <c r="I8867" s="784" t="s">
        <v>6276</v>
      </c>
    </row>
    <row r="8868" spans="1:9" hidden="1">
      <c r="A8868" t="str">
        <f>Table_wabobpsvr_AzureCalc_AzureCalcRateCard[[#This Row],[ServiceName]]&amp;Table_wabobpsvr_AzureCalc_AzureCalcRateCard[[#This Row],[Price_Level]]&amp;Table_wabobpsvr_AzureCalc_AzureCalcRateCard[[#This Row],[Region]]</f>
        <v>Standard_D3 VM (Windows)A4</v>
      </c>
      <c r="B8868">
        <v>4</v>
      </c>
      <c r="C8868" t="s">
        <v>701</v>
      </c>
      <c r="D8868" t="s">
        <v>181</v>
      </c>
      <c r="E8868">
        <v>0.54320000000000002</v>
      </c>
      <c r="F8868" t="s">
        <v>1174</v>
      </c>
      <c r="G8868" s="784" t="s">
        <v>4431</v>
      </c>
      <c r="H8868" s="784" t="s">
        <v>4431</v>
      </c>
      <c r="I8868" s="784" t="s">
        <v>6276</v>
      </c>
    </row>
    <row r="8869" spans="1:9" hidden="1">
      <c r="A8869" t="str">
        <f>Table_wabobpsvr_AzureCalc_AzureCalcRateCard[[#This Row],[ServiceName]]&amp;Table_wabobpsvr_AzureCalc_AzureCalcRateCard[[#This Row],[Price_Level]]&amp;Table_wabobpsvr_AzureCalc_AzureCalcRateCard[[#This Row],[Region]]</f>
        <v>Standard_D3 VM (Windows)B4</v>
      </c>
      <c r="B8869">
        <v>4</v>
      </c>
      <c r="C8869" t="s">
        <v>701</v>
      </c>
      <c r="D8869" t="s">
        <v>182</v>
      </c>
      <c r="E8869">
        <v>0.52639999999999998</v>
      </c>
      <c r="F8869" t="s">
        <v>1174</v>
      </c>
      <c r="G8869" s="784" t="s">
        <v>4431</v>
      </c>
      <c r="H8869" s="784" t="s">
        <v>4431</v>
      </c>
      <c r="I8869" s="784" t="s">
        <v>6276</v>
      </c>
    </row>
    <row r="8870" spans="1:9" hidden="1">
      <c r="A8870" t="str">
        <f>Table_wabobpsvr_AzureCalc_AzureCalcRateCard[[#This Row],[ServiceName]]&amp;Table_wabobpsvr_AzureCalc_AzureCalcRateCard[[#This Row],[Price_Level]]&amp;Table_wabobpsvr_AzureCalc_AzureCalcRateCard[[#This Row],[Region]]</f>
        <v>Standard_D3 VM (Windows)C4</v>
      </c>
      <c r="B8870">
        <v>4</v>
      </c>
      <c r="C8870" t="s">
        <v>701</v>
      </c>
      <c r="D8870" t="s">
        <v>184</v>
      </c>
      <c r="E8870">
        <v>0.50960000000000005</v>
      </c>
      <c r="F8870" t="s">
        <v>1174</v>
      </c>
      <c r="G8870" s="784" t="s">
        <v>4431</v>
      </c>
      <c r="H8870" s="784" t="s">
        <v>4431</v>
      </c>
      <c r="I8870" s="784" t="s">
        <v>6276</v>
      </c>
    </row>
    <row r="8871" spans="1:9" hidden="1">
      <c r="A8871" t="str">
        <f>Table_wabobpsvr_AzureCalc_AzureCalcRateCard[[#This Row],[ServiceName]]&amp;Table_wabobpsvr_AzureCalc_AzureCalcRateCard[[#This Row],[Price_Level]]&amp;Table_wabobpsvr_AzureCalc_AzureCalcRateCard[[#This Row],[Region]]</f>
        <v>Standard_D3 VM (Windows)D4</v>
      </c>
      <c r="B8871">
        <v>4</v>
      </c>
      <c r="C8871" t="s">
        <v>701</v>
      </c>
      <c r="D8871" t="s">
        <v>183</v>
      </c>
      <c r="E8871">
        <v>0.49280000000000002</v>
      </c>
      <c r="F8871" t="s">
        <v>1174</v>
      </c>
      <c r="G8871" s="784" t="s">
        <v>4431</v>
      </c>
      <c r="H8871" s="784" t="s">
        <v>4431</v>
      </c>
      <c r="I8871" s="784" t="s">
        <v>6276</v>
      </c>
    </row>
    <row r="8872" spans="1:9" hidden="1">
      <c r="A8872" t="str">
        <f>Table_wabobpsvr_AzureCalc_AzureCalcRateCard[[#This Row],[ServiceName]]&amp;Table_wabobpsvr_AzureCalc_AzureCalcRateCard[[#This Row],[Price_Level]]&amp;Table_wabobpsvr_AzureCalc_AzureCalcRateCard[[#This Row],[Region]]</f>
        <v>Standard_D3 VM (Windows)MOSP14</v>
      </c>
      <c r="B8872">
        <v>14</v>
      </c>
      <c r="C8872" t="s">
        <v>701</v>
      </c>
      <c r="D8872" t="s">
        <v>627</v>
      </c>
      <c r="E8872">
        <v>0.65</v>
      </c>
      <c r="F8872" t="s">
        <v>1174</v>
      </c>
      <c r="G8872" s="784" t="s">
        <v>4431</v>
      </c>
      <c r="H8872" s="784" t="s">
        <v>4431</v>
      </c>
      <c r="I8872" s="784" t="s">
        <v>6277</v>
      </c>
    </row>
    <row r="8873" spans="1:9" hidden="1">
      <c r="A8873" t="str">
        <f>Table_wabobpsvr_AzureCalc_AzureCalcRateCard[[#This Row],[ServiceName]]&amp;Table_wabobpsvr_AzureCalc_AzureCalcRateCard[[#This Row],[Price_Level]]&amp;Table_wabobpsvr_AzureCalc_AzureCalcRateCard[[#This Row],[Region]]</f>
        <v>Standard_D3 VM (Windows)A14</v>
      </c>
      <c r="B8873">
        <v>14</v>
      </c>
      <c r="C8873" t="s">
        <v>701</v>
      </c>
      <c r="D8873" t="s">
        <v>181</v>
      </c>
      <c r="E8873">
        <v>0.63049999999999995</v>
      </c>
      <c r="F8873" t="s">
        <v>1174</v>
      </c>
      <c r="G8873" s="784" t="s">
        <v>4431</v>
      </c>
      <c r="H8873" s="784" t="s">
        <v>4431</v>
      </c>
      <c r="I8873" s="784" t="s">
        <v>6277</v>
      </c>
    </row>
    <row r="8874" spans="1:9" hidden="1">
      <c r="A8874" t="str">
        <f>Table_wabobpsvr_AzureCalc_AzureCalcRateCard[[#This Row],[ServiceName]]&amp;Table_wabobpsvr_AzureCalc_AzureCalcRateCard[[#This Row],[Price_Level]]&amp;Table_wabobpsvr_AzureCalc_AzureCalcRateCard[[#This Row],[Region]]</f>
        <v>Standard_D3 VM (Windows)B14</v>
      </c>
      <c r="B8874">
        <v>14</v>
      </c>
      <c r="C8874" t="s">
        <v>701</v>
      </c>
      <c r="D8874" t="s">
        <v>182</v>
      </c>
      <c r="E8874">
        <v>0.61099999999999999</v>
      </c>
      <c r="F8874" t="s">
        <v>1174</v>
      </c>
      <c r="G8874" s="784" t="s">
        <v>4431</v>
      </c>
      <c r="H8874" s="784" t="s">
        <v>4431</v>
      </c>
      <c r="I8874" s="784" t="s">
        <v>6277</v>
      </c>
    </row>
    <row r="8875" spans="1:9" hidden="1">
      <c r="A8875" t="str">
        <f>Table_wabobpsvr_AzureCalc_AzureCalcRateCard[[#This Row],[ServiceName]]&amp;Table_wabobpsvr_AzureCalc_AzureCalcRateCard[[#This Row],[Price_Level]]&amp;Table_wabobpsvr_AzureCalc_AzureCalcRateCard[[#This Row],[Region]]</f>
        <v>Standard_D3 VM (Windows)C14</v>
      </c>
      <c r="B8875">
        <v>14</v>
      </c>
      <c r="C8875" t="s">
        <v>701</v>
      </c>
      <c r="D8875" t="s">
        <v>184</v>
      </c>
      <c r="E8875">
        <v>0.59150000000000003</v>
      </c>
      <c r="F8875" t="s">
        <v>1174</v>
      </c>
      <c r="G8875" s="784" t="s">
        <v>4431</v>
      </c>
      <c r="H8875" s="784" t="s">
        <v>4431</v>
      </c>
      <c r="I8875" s="784" t="s">
        <v>6277</v>
      </c>
    </row>
    <row r="8876" spans="1:9" hidden="1">
      <c r="A8876" t="str">
        <f>Table_wabobpsvr_AzureCalc_AzureCalcRateCard[[#This Row],[ServiceName]]&amp;Table_wabobpsvr_AzureCalc_AzureCalcRateCard[[#This Row],[Price_Level]]&amp;Table_wabobpsvr_AzureCalc_AzureCalcRateCard[[#This Row],[Region]]</f>
        <v>Standard_D3 VM (Windows)D14</v>
      </c>
      <c r="B8876">
        <v>14</v>
      </c>
      <c r="C8876" t="s">
        <v>701</v>
      </c>
      <c r="D8876" t="s">
        <v>183</v>
      </c>
      <c r="E8876">
        <v>0.57199999999999995</v>
      </c>
      <c r="F8876" t="s">
        <v>1174</v>
      </c>
      <c r="G8876" s="784" t="s">
        <v>4431</v>
      </c>
      <c r="H8876" s="784" t="s">
        <v>4431</v>
      </c>
      <c r="I8876" s="784" t="s">
        <v>6277</v>
      </c>
    </row>
    <row r="8877" spans="1:9" hidden="1">
      <c r="A8877" t="str">
        <f>Table_wabobpsvr_AzureCalc_AzureCalcRateCard[[#This Row],[ServiceName]]&amp;Table_wabobpsvr_AzureCalc_AzureCalcRateCard[[#This Row],[Price_Level]]&amp;Table_wabobpsvr_AzureCalc_AzureCalcRateCard[[#This Row],[Region]]</f>
        <v>Standard_D3 VM (Windows)MOSP</v>
      </c>
      <c r="C8877" t="s">
        <v>701</v>
      </c>
      <c r="D8877" t="s">
        <v>627</v>
      </c>
      <c r="E8877">
        <v>0.52</v>
      </c>
      <c r="F8877" t="s">
        <v>1174</v>
      </c>
      <c r="G8877" s="784" t="s">
        <v>4431</v>
      </c>
      <c r="H8877" s="784" t="s">
        <v>4431</v>
      </c>
      <c r="I8877" s="784" t="s">
        <v>6278</v>
      </c>
    </row>
    <row r="8878" spans="1:9" hidden="1">
      <c r="A8878" t="str">
        <f>Table_wabobpsvr_AzureCalc_AzureCalcRateCard[[#This Row],[ServiceName]]&amp;Table_wabobpsvr_AzureCalc_AzureCalcRateCard[[#This Row],[Price_Level]]&amp;Table_wabobpsvr_AzureCalc_AzureCalcRateCard[[#This Row],[Region]]</f>
        <v>Standard_D3 VM (Windows)A</v>
      </c>
      <c r="C8878" t="s">
        <v>701</v>
      </c>
      <c r="D8878" t="s">
        <v>181</v>
      </c>
      <c r="E8878">
        <v>0.50439999999999996</v>
      </c>
      <c r="F8878" t="s">
        <v>1174</v>
      </c>
      <c r="G8878" s="784" t="s">
        <v>3743</v>
      </c>
      <c r="H8878" s="784" t="s">
        <v>3744</v>
      </c>
      <c r="I8878" s="784" t="s">
        <v>6278</v>
      </c>
    </row>
    <row r="8879" spans="1:9" hidden="1">
      <c r="A8879" t="str">
        <f>Table_wabobpsvr_AzureCalc_AzureCalcRateCard[[#This Row],[ServiceName]]&amp;Table_wabobpsvr_AzureCalc_AzureCalcRateCard[[#This Row],[Price_Level]]&amp;Table_wabobpsvr_AzureCalc_AzureCalcRateCard[[#This Row],[Region]]</f>
        <v>Standard_D3 VM (Windows)B</v>
      </c>
      <c r="C8879" t="s">
        <v>701</v>
      </c>
      <c r="D8879" t="s">
        <v>182</v>
      </c>
      <c r="E8879">
        <v>0.48880000000000001</v>
      </c>
      <c r="F8879" t="s">
        <v>1174</v>
      </c>
      <c r="G8879" s="784" t="s">
        <v>3743</v>
      </c>
      <c r="H8879" s="784" t="s">
        <v>3744</v>
      </c>
      <c r="I8879" s="784" t="s">
        <v>6278</v>
      </c>
    </row>
    <row r="8880" spans="1:9" hidden="1">
      <c r="A8880" t="str">
        <f>Table_wabobpsvr_AzureCalc_AzureCalcRateCard[[#This Row],[ServiceName]]&amp;Table_wabobpsvr_AzureCalc_AzureCalcRateCard[[#This Row],[Price_Level]]&amp;Table_wabobpsvr_AzureCalc_AzureCalcRateCard[[#This Row],[Region]]</f>
        <v>Standard_D3 VM (Windows)C</v>
      </c>
      <c r="C8880" t="s">
        <v>701</v>
      </c>
      <c r="D8880" t="s">
        <v>184</v>
      </c>
      <c r="E8880">
        <v>0.47320000000000001</v>
      </c>
      <c r="F8880" t="s">
        <v>1174</v>
      </c>
      <c r="G8880" s="784" t="s">
        <v>3743</v>
      </c>
      <c r="H8880" s="784" t="s">
        <v>3744</v>
      </c>
      <c r="I8880" s="784" t="s">
        <v>6278</v>
      </c>
    </row>
    <row r="8881" spans="1:9" hidden="1">
      <c r="A8881" t="str">
        <f>Table_wabobpsvr_AzureCalc_AzureCalcRateCard[[#This Row],[ServiceName]]&amp;Table_wabobpsvr_AzureCalc_AzureCalcRateCard[[#This Row],[Price_Level]]&amp;Table_wabobpsvr_AzureCalc_AzureCalcRateCard[[#This Row],[Region]]</f>
        <v>Standard_D3 VM (Windows)D</v>
      </c>
      <c r="C8881" t="s">
        <v>701</v>
      </c>
      <c r="D8881" t="s">
        <v>183</v>
      </c>
      <c r="E8881">
        <v>0.45760000000000001</v>
      </c>
      <c r="F8881" t="s">
        <v>1174</v>
      </c>
      <c r="G8881" s="784" t="s">
        <v>3743</v>
      </c>
      <c r="H8881" s="784" t="s">
        <v>3744</v>
      </c>
      <c r="I8881" s="784" t="s">
        <v>6278</v>
      </c>
    </row>
    <row r="8882" spans="1:9" hidden="1">
      <c r="A8882" t="str">
        <f>Table_wabobpsvr_AzureCalc_AzureCalcRateCard[[#This Row],[ServiceName]]&amp;Table_wabobpsvr_AzureCalc_AzureCalcRateCard[[#This Row],[Price_Level]]&amp;Table_wabobpsvr_AzureCalc_AzureCalcRateCard[[#This Row],[Region]]</f>
        <v>Standard_D4 Cloud ServicesMOSP10</v>
      </c>
      <c r="B8882">
        <v>10</v>
      </c>
      <c r="C8882" t="s">
        <v>701</v>
      </c>
      <c r="D8882" t="s">
        <v>627</v>
      </c>
      <c r="E8882">
        <v>1.792</v>
      </c>
      <c r="F8882" t="s">
        <v>1175</v>
      </c>
      <c r="G8882" s="784" t="s">
        <v>4431</v>
      </c>
      <c r="H8882" s="784" t="s">
        <v>4431</v>
      </c>
      <c r="I8882" s="784" t="s">
        <v>6279</v>
      </c>
    </row>
    <row r="8883" spans="1:9" hidden="1">
      <c r="A8883" t="str">
        <f>Table_wabobpsvr_AzureCalc_AzureCalcRateCard[[#This Row],[ServiceName]]&amp;Table_wabobpsvr_AzureCalc_AzureCalcRateCard[[#This Row],[Price_Level]]&amp;Table_wabobpsvr_AzureCalc_AzureCalcRateCard[[#This Row],[Region]]</f>
        <v>Standard_D4 Cloud ServicesA10</v>
      </c>
      <c r="B8883">
        <v>10</v>
      </c>
      <c r="C8883" t="s">
        <v>701</v>
      </c>
      <c r="D8883" t="s">
        <v>181</v>
      </c>
      <c r="E8883">
        <v>1.73824</v>
      </c>
      <c r="F8883" t="s">
        <v>1175</v>
      </c>
      <c r="G8883" s="784" t="s">
        <v>4431</v>
      </c>
      <c r="H8883" s="784" t="s">
        <v>4431</v>
      </c>
      <c r="I8883" s="784" t="s">
        <v>6279</v>
      </c>
    </row>
    <row r="8884" spans="1:9" hidden="1">
      <c r="A8884" t="str">
        <f>Table_wabobpsvr_AzureCalc_AzureCalcRateCard[[#This Row],[ServiceName]]&amp;Table_wabobpsvr_AzureCalc_AzureCalcRateCard[[#This Row],[Price_Level]]&amp;Table_wabobpsvr_AzureCalc_AzureCalcRateCard[[#This Row],[Region]]</f>
        <v>Standard_D4 Cloud ServicesB10</v>
      </c>
      <c r="B8884">
        <v>10</v>
      </c>
      <c r="C8884" t="s">
        <v>701</v>
      </c>
      <c r="D8884" t="s">
        <v>182</v>
      </c>
      <c r="E8884">
        <v>1.68448</v>
      </c>
      <c r="F8884" t="s">
        <v>1175</v>
      </c>
      <c r="G8884" s="784" t="s">
        <v>4431</v>
      </c>
      <c r="H8884" s="784" t="s">
        <v>4431</v>
      </c>
      <c r="I8884" s="784" t="s">
        <v>6279</v>
      </c>
    </row>
    <row r="8885" spans="1:9" hidden="1">
      <c r="A8885" s="784" t="str">
        <f>Table_wabobpsvr_AzureCalc_AzureCalcRateCard[[#This Row],[ServiceName]]&amp;Table_wabobpsvr_AzureCalc_AzureCalcRateCard[[#This Row],[Price_Level]]&amp;Table_wabobpsvr_AzureCalc_AzureCalcRateCard[[#This Row],[Region]]</f>
        <v>Standard_D4 Cloud ServicesC10</v>
      </c>
      <c r="B8885" s="784">
        <v>10</v>
      </c>
      <c r="C8885" s="784" t="s">
        <v>701</v>
      </c>
      <c r="D8885" s="784" t="s">
        <v>184</v>
      </c>
      <c r="E8885" s="784">
        <v>1.6307199999999999</v>
      </c>
      <c r="F8885" s="784" t="s">
        <v>1175</v>
      </c>
      <c r="G8885" s="784" t="s">
        <v>4431</v>
      </c>
      <c r="H8885" s="784" t="s">
        <v>4431</v>
      </c>
      <c r="I8885" s="784" t="s">
        <v>6279</v>
      </c>
    </row>
    <row r="8886" spans="1:9" hidden="1">
      <c r="A8886" t="str">
        <f>Table_wabobpsvr_AzureCalc_AzureCalcRateCard[[#This Row],[ServiceName]]&amp;Table_wabobpsvr_AzureCalc_AzureCalcRateCard[[#This Row],[Price_Level]]&amp;Table_wabobpsvr_AzureCalc_AzureCalcRateCard[[#This Row],[Region]]</f>
        <v>Standard_D4 Cloud ServicesD10</v>
      </c>
      <c r="B8886">
        <v>10</v>
      </c>
      <c r="C8886" t="s">
        <v>701</v>
      </c>
      <c r="D8886" t="s">
        <v>183</v>
      </c>
      <c r="E8886">
        <v>1.5769599999999999</v>
      </c>
      <c r="F8886" t="s">
        <v>1175</v>
      </c>
      <c r="G8886" s="784" t="s">
        <v>4431</v>
      </c>
      <c r="H8886" s="784" t="s">
        <v>4431</v>
      </c>
      <c r="I8886" s="784" t="s">
        <v>6279</v>
      </c>
    </row>
    <row r="8887" spans="1:9" hidden="1">
      <c r="A8887" t="str">
        <f>Table_wabobpsvr_AzureCalc_AzureCalcRateCard[[#This Row],[ServiceName]]&amp;Table_wabobpsvr_AzureCalc_AzureCalcRateCard[[#This Row],[Price_Level]]&amp;Table_wabobpsvr_AzureCalc_AzureCalcRateCard[[#This Row],[Region]]</f>
        <v>Standard_D4 Cloud ServicesMOSP9</v>
      </c>
      <c r="B8887">
        <v>9</v>
      </c>
      <c r="C8887" t="s">
        <v>701</v>
      </c>
      <c r="D8887" t="s">
        <v>627</v>
      </c>
      <c r="E8887">
        <v>1.56</v>
      </c>
      <c r="F8887" t="s">
        <v>1175</v>
      </c>
      <c r="G8887" s="784" t="s">
        <v>4431</v>
      </c>
      <c r="H8887" s="784" t="s">
        <v>4431</v>
      </c>
      <c r="I8887" s="784" t="s">
        <v>6280</v>
      </c>
    </row>
    <row r="8888" spans="1:9" hidden="1">
      <c r="A8888" t="str">
        <f>Table_wabobpsvr_AzureCalc_AzureCalcRateCard[[#This Row],[ServiceName]]&amp;Table_wabobpsvr_AzureCalc_AzureCalcRateCard[[#This Row],[Price_Level]]&amp;Table_wabobpsvr_AzureCalc_AzureCalcRateCard[[#This Row],[Region]]</f>
        <v>Standard_D4 Cloud ServicesA9</v>
      </c>
      <c r="B8888">
        <v>9</v>
      </c>
      <c r="C8888" t="s">
        <v>701</v>
      </c>
      <c r="D8888" t="s">
        <v>181</v>
      </c>
      <c r="E8888">
        <v>1.5132000000000001</v>
      </c>
      <c r="F8888" t="s">
        <v>1175</v>
      </c>
      <c r="G8888" s="784" t="s">
        <v>4431</v>
      </c>
      <c r="H8888" s="784" t="s">
        <v>4431</v>
      </c>
      <c r="I8888" s="784" t="s">
        <v>6280</v>
      </c>
    </row>
    <row r="8889" spans="1:9" hidden="1">
      <c r="A8889" t="str">
        <f>Table_wabobpsvr_AzureCalc_AzureCalcRateCard[[#This Row],[ServiceName]]&amp;Table_wabobpsvr_AzureCalc_AzureCalcRateCard[[#This Row],[Price_Level]]&amp;Table_wabobpsvr_AzureCalc_AzureCalcRateCard[[#This Row],[Region]]</f>
        <v>Standard_D4 Cloud ServicesB9</v>
      </c>
      <c r="B8889">
        <v>9</v>
      </c>
      <c r="C8889" t="s">
        <v>701</v>
      </c>
      <c r="D8889" t="s">
        <v>182</v>
      </c>
      <c r="E8889">
        <v>1.4663999999999999</v>
      </c>
      <c r="F8889" t="s">
        <v>1175</v>
      </c>
      <c r="G8889" s="784" t="s">
        <v>4431</v>
      </c>
      <c r="H8889" s="784" t="s">
        <v>4431</v>
      </c>
      <c r="I8889" s="784" t="s">
        <v>6280</v>
      </c>
    </row>
    <row r="8890" spans="1:9" hidden="1">
      <c r="A8890" t="str">
        <f>Table_wabobpsvr_AzureCalc_AzureCalcRateCard[[#This Row],[ServiceName]]&amp;Table_wabobpsvr_AzureCalc_AzureCalcRateCard[[#This Row],[Price_Level]]&amp;Table_wabobpsvr_AzureCalc_AzureCalcRateCard[[#This Row],[Region]]</f>
        <v>Standard_D4 Cloud ServicesC9</v>
      </c>
      <c r="B8890">
        <v>9</v>
      </c>
      <c r="C8890" t="s">
        <v>701</v>
      </c>
      <c r="D8890" t="s">
        <v>184</v>
      </c>
      <c r="E8890">
        <v>1.4196</v>
      </c>
      <c r="F8890" t="s">
        <v>1175</v>
      </c>
      <c r="G8890" s="784" t="s">
        <v>4431</v>
      </c>
      <c r="H8890" s="784" t="s">
        <v>4431</v>
      </c>
      <c r="I8890" s="784" t="s">
        <v>6280</v>
      </c>
    </row>
    <row r="8891" spans="1:9" hidden="1">
      <c r="A8891" t="str">
        <f>Table_wabobpsvr_AzureCalc_AzureCalcRateCard[[#This Row],[ServiceName]]&amp;Table_wabobpsvr_AzureCalc_AzureCalcRateCard[[#This Row],[Price_Level]]&amp;Table_wabobpsvr_AzureCalc_AzureCalcRateCard[[#This Row],[Region]]</f>
        <v>Standard_D4 Cloud ServicesD9</v>
      </c>
      <c r="B8891">
        <v>9</v>
      </c>
      <c r="C8891" t="s">
        <v>701</v>
      </c>
      <c r="D8891" t="s">
        <v>183</v>
      </c>
      <c r="E8891">
        <v>1.3728</v>
      </c>
      <c r="F8891" t="s">
        <v>1175</v>
      </c>
      <c r="G8891" s="784" t="s">
        <v>4431</v>
      </c>
      <c r="H8891" s="784" t="s">
        <v>4431</v>
      </c>
      <c r="I8891" s="784" t="s">
        <v>6280</v>
      </c>
    </row>
    <row r="8892" spans="1:9" hidden="1">
      <c r="A8892" t="str">
        <f>Table_wabobpsvr_AzureCalc_AzureCalcRateCard[[#This Row],[ServiceName]]&amp;Table_wabobpsvr_AzureCalc_AzureCalcRateCard[[#This Row],[Price_Level]]&amp;Table_wabobpsvr_AzureCalc_AzureCalcRateCard[[#This Row],[Region]]</f>
        <v>Standard_D4 Cloud ServicesMOSP13</v>
      </c>
      <c r="B8892">
        <v>13</v>
      </c>
      <c r="C8892" t="s">
        <v>701</v>
      </c>
      <c r="D8892" t="s">
        <v>627</v>
      </c>
      <c r="E8892">
        <v>1.544</v>
      </c>
      <c r="F8892" t="s">
        <v>1175</v>
      </c>
      <c r="G8892" s="784" t="s">
        <v>4431</v>
      </c>
      <c r="H8892" s="784" t="s">
        <v>4431</v>
      </c>
      <c r="I8892" s="784" t="s">
        <v>6281</v>
      </c>
    </row>
    <row r="8893" spans="1:9" hidden="1">
      <c r="A8893" t="str">
        <f>Table_wabobpsvr_AzureCalc_AzureCalcRateCard[[#This Row],[ServiceName]]&amp;Table_wabobpsvr_AzureCalc_AzureCalcRateCard[[#This Row],[Price_Level]]&amp;Table_wabobpsvr_AzureCalc_AzureCalcRateCard[[#This Row],[Region]]</f>
        <v>Standard_D4 Cloud ServicesA13</v>
      </c>
      <c r="B8893">
        <v>13</v>
      </c>
      <c r="C8893" t="s">
        <v>701</v>
      </c>
      <c r="D8893" t="s">
        <v>181</v>
      </c>
      <c r="E8893">
        <v>1.4976799999999999</v>
      </c>
      <c r="F8893" t="s">
        <v>1175</v>
      </c>
      <c r="G8893" s="784" t="s">
        <v>4431</v>
      </c>
      <c r="H8893" s="784" t="s">
        <v>4431</v>
      </c>
      <c r="I8893" s="784" t="s">
        <v>6281</v>
      </c>
    </row>
    <row r="8894" spans="1:9" hidden="1">
      <c r="A8894" t="str">
        <f>Table_wabobpsvr_AzureCalc_AzureCalcRateCard[[#This Row],[ServiceName]]&amp;Table_wabobpsvr_AzureCalc_AzureCalcRateCard[[#This Row],[Price_Level]]&amp;Table_wabobpsvr_AzureCalc_AzureCalcRateCard[[#This Row],[Region]]</f>
        <v>Standard_D4 Cloud ServicesB13</v>
      </c>
      <c r="B8894">
        <v>13</v>
      </c>
      <c r="C8894" t="s">
        <v>701</v>
      </c>
      <c r="D8894" t="s">
        <v>182</v>
      </c>
      <c r="E8894">
        <v>1.45136</v>
      </c>
      <c r="F8894" t="s">
        <v>1175</v>
      </c>
      <c r="G8894" s="784" t="s">
        <v>4431</v>
      </c>
      <c r="H8894" s="784" t="s">
        <v>4431</v>
      </c>
      <c r="I8894" s="784" t="s">
        <v>6281</v>
      </c>
    </row>
    <row r="8895" spans="1:9" hidden="1">
      <c r="A8895" t="str">
        <f>Table_wabobpsvr_AzureCalc_AzureCalcRateCard[[#This Row],[ServiceName]]&amp;Table_wabobpsvr_AzureCalc_AzureCalcRateCard[[#This Row],[Price_Level]]&amp;Table_wabobpsvr_AzureCalc_AzureCalcRateCard[[#This Row],[Region]]</f>
        <v>Standard_D4 Cloud ServicesC13</v>
      </c>
      <c r="B8895">
        <v>13</v>
      </c>
      <c r="C8895" t="s">
        <v>701</v>
      </c>
      <c r="D8895" t="s">
        <v>184</v>
      </c>
      <c r="E8895">
        <v>1.4050400000000001</v>
      </c>
      <c r="F8895" t="s">
        <v>1175</v>
      </c>
      <c r="G8895" s="784" t="s">
        <v>4431</v>
      </c>
      <c r="H8895" s="784" t="s">
        <v>4431</v>
      </c>
      <c r="I8895" s="784" t="s">
        <v>6281</v>
      </c>
    </row>
    <row r="8896" spans="1:9" hidden="1">
      <c r="A8896" t="str">
        <f>Table_wabobpsvr_AzureCalc_AzureCalcRateCard[[#This Row],[ServiceName]]&amp;Table_wabobpsvr_AzureCalc_AzureCalcRateCard[[#This Row],[Price_Level]]&amp;Table_wabobpsvr_AzureCalc_AzureCalcRateCard[[#This Row],[Region]]</f>
        <v>Standard_D4 Cloud ServicesD13</v>
      </c>
      <c r="B8896">
        <v>13</v>
      </c>
      <c r="C8896" t="s">
        <v>701</v>
      </c>
      <c r="D8896" t="s">
        <v>183</v>
      </c>
      <c r="E8896">
        <v>1.3587199999999999</v>
      </c>
      <c r="F8896" t="s">
        <v>1175</v>
      </c>
      <c r="G8896" s="784" t="s">
        <v>4431</v>
      </c>
      <c r="H8896" s="784" t="s">
        <v>4431</v>
      </c>
      <c r="I8896" s="784" t="s">
        <v>6281</v>
      </c>
    </row>
    <row r="8897" spans="1:9" hidden="1">
      <c r="A8897" t="str">
        <f>Table_wabobpsvr_AzureCalc_AzureCalcRateCard[[#This Row],[ServiceName]]&amp;Table_wabobpsvr_AzureCalc_AzureCalcRateCard[[#This Row],[Price_Level]]&amp;Table_wabobpsvr_AzureCalc_AzureCalcRateCard[[#This Row],[Region]]</f>
        <v>Standard_D4 Cloud ServicesMOSP7</v>
      </c>
      <c r="B8897">
        <v>7</v>
      </c>
      <c r="C8897" t="s">
        <v>701</v>
      </c>
      <c r="D8897" t="s">
        <v>627</v>
      </c>
      <c r="E8897">
        <v>1.272</v>
      </c>
      <c r="F8897" t="s">
        <v>1175</v>
      </c>
      <c r="G8897" s="784" t="s">
        <v>4431</v>
      </c>
      <c r="H8897" s="784" t="s">
        <v>4431</v>
      </c>
      <c r="I8897" s="784" t="s">
        <v>6282</v>
      </c>
    </row>
    <row r="8898" spans="1:9" hidden="1">
      <c r="A8898" t="str">
        <f>Table_wabobpsvr_AzureCalc_AzureCalcRateCard[[#This Row],[ServiceName]]&amp;Table_wabobpsvr_AzureCalc_AzureCalcRateCard[[#This Row],[Price_Level]]&amp;Table_wabobpsvr_AzureCalc_AzureCalcRateCard[[#This Row],[Region]]</f>
        <v>Standard_D4 Cloud ServicesA7</v>
      </c>
      <c r="B8898">
        <v>7</v>
      </c>
      <c r="C8898" t="s">
        <v>701</v>
      </c>
      <c r="D8898" t="s">
        <v>181</v>
      </c>
      <c r="E8898">
        <v>1.23384</v>
      </c>
      <c r="F8898" t="s">
        <v>1175</v>
      </c>
      <c r="G8898" s="784" t="s">
        <v>4431</v>
      </c>
      <c r="H8898" s="784" t="s">
        <v>4431</v>
      </c>
      <c r="I8898" s="784" t="s">
        <v>6282</v>
      </c>
    </row>
    <row r="8899" spans="1:9" hidden="1">
      <c r="A8899" t="str">
        <f>Table_wabobpsvr_AzureCalc_AzureCalcRateCard[[#This Row],[ServiceName]]&amp;Table_wabobpsvr_AzureCalc_AzureCalcRateCard[[#This Row],[Price_Level]]&amp;Table_wabobpsvr_AzureCalc_AzureCalcRateCard[[#This Row],[Region]]</f>
        <v>Standard_D4 Cloud ServicesB7</v>
      </c>
      <c r="B8899">
        <v>7</v>
      </c>
      <c r="C8899" t="s">
        <v>701</v>
      </c>
      <c r="D8899" t="s">
        <v>182</v>
      </c>
      <c r="E8899">
        <v>1.1956800000000001</v>
      </c>
      <c r="F8899" t="s">
        <v>1175</v>
      </c>
      <c r="G8899" s="784" t="s">
        <v>4431</v>
      </c>
      <c r="H8899" s="784" t="s">
        <v>4431</v>
      </c>
      <c r="I8899" s="784" t="s">
        <v>6282</v>
      </c>
    </row>
    <row r="8900" spans="1:9" hidden="1">
      <c r="A8900" t="str">
        <f>Table_wabobpsvr_AzureCalc_AzureCalcRateCard[[#This Row],[ServiceName]]&amp;Table_wabobpsvr_AzureCalc_AzureCalcRateCard[[#This Row],[Price_Level]]&amp;Table_wabobpsvr_AzureCalc_AzureCalcRateCard[[#This Row],[Region]]</f>
        <v>Standard_D4 Cloud ServicesC7</v>
      </c>
      <c r="B8900">
        <v>7</v>
      </c>
      <c r="C8900" t="s">
        <v>701</v>
      </c>
      <c r="D8900" t="s">
        <v>184</v>
      </c>
      <c r="E8900">
        <v>1.1575200000000001</v>
      </c>
      <c r="F8900" t="s">
        <v>1175</v>
      </c>
      <c r="G8900" s="784" t="s">
        <v>4431</v>
      </c>
      <c r="H8900" s="784" t="s">
        <v>4431</v>
      </c>
      <c r="I8900" s="784" t="s">
        <v>6282</v>
      </c>
    </row>
    <row r="8901" spans="1:9" hidden="1">
      <c r="A8901" t="str">
        <f>Table_wabobpsvr_AzureCalc_AzureCalcRateCard[[#This Row],[ServiceName]]&amp;Table_wabobpsvr_AzureCalc_AzureCalcRateCard[[#This Row],[Price_Level]]&amp;Table_wabobpsvr_AzureCalc_AzureCalcRateCard[[#This Row],[Region]]</f>
        <v>Standard_D4 Cloud ServicesD7</v>
      </c>
      <c r="B8901">
        <v>7</v>
      </c>
      <c r="C8901" t="s">
        <v>701</v>
      </c>
      <c r="D8901" t="s">
        <v>183</v>
      </c>
      <c r="E8901">
        <v>1.1193599999999999</v>
      </c>
      <c r="F8901" t="s">
        <v>1175</v>
      </c>
      <c r="G8901" s="784" t="s">
        <v>4431</v>
      </c>
      <c r="H8901" s="784" t="s">
        <v>4431</v>
      </c>
      <c r="I8901" s="784" t="s">
        <v>6282</v>
      </c>
    </row>
    <row r="8902" spans="1:9" hidden="1">
      <c r="A8902" t="str">
        <f>Table_wabobpsvr_AzureCalc_AzureCalcRateCard[[#This Row],[ServiceName]]&amp;Table_wabobpsvr_AzureCalc_AzureCalcRateCard[[#This Row],[Price_Level]]&amp;Table_wabobpsvr_AzureCalc_AzureCalcRateCard[[#This Row],[Region]]</f>
        <v>Standard_D4 Cloud ServicesMOSP8</v>
      </c>
      <c r="B8902">
        <v>8</v>
      </c>
      <c r="C8902" t="s">
        <v>701</v>
      </c>
      <c r="D8902" t="s">
        <v>627</v>
      </c>
      <c r="E8902">
        <v>1.464</v>
      </c>
      <c r="F8902" t="s">
        <v>1175</v>
      </c>
      <c r="G8902" s="784" t="s">
        <v>4431</v>
      </c>
      <c r="H8902" s="784" t="s">
        <v>4431</v>
      </c>
      <c r="I8902" s="784" t="s">
        <v>6283</v>
      </c>
    </row>
    <row r="8903" spans="1:9" hidden="1">
      <c r="A8903" t="str">
        <f>Table_wabobpsvr_AzureCalc_AzureCalcRateCard[[#This Row],[ServiceName]]&amp;Table_wabobpsvr_AzureCalc_AzureCalcRateCard[[#This Row],[Price_Level]]&amp;Table_wabobpsvr_AzureCalc_AzureCalcRateCard[[#This Row],[Region]]</f>
        <v>Standard_D4 Cloud ServicesA8</v>
      </c>
      <c r="B8903">
        <v>8</v>
      </c>
      <c r="C8903" t="s">
        <v>701</v>
      </c>
      <c r="D8903" t="s">
        <v>181</v>
      </c>
      <c r="E8903">
        <v>1.42008</v>
      </c>
      <c r="F8903" t="s">
        <v>1175</v>
      </c>
      <c r="G8903" s="784" t="s">
        <v>4431</v>
      </c>
      <c r="H8903" s="784" t="s">
        <v>4431</v>
      </c>
      <c r="I8903" s="784" t="s">
        <v>6283</v>
      </c>
    </row>
    <row r="8904" spans="1:9" hidden="1">
      <c r="A8904" t="str">
        <f>Table_wabobpsvr_AzureCalc_AzureCalcRateCard[[#This Row],[ServiceName]]&amp;Table_wabobpsvr_AzureCalc_AzureCalcRateCard[[#This Row],[Price_Level]]&amp;Table_wabobpsvr_AzureCalc_AzureCalcRateCard[[#This Row],[Region]]</f>
        <v>Standard_D4 Cloud ServicesB8</v>
      </c>
      <c r="B8904">
        <v>8</v>
      </c>
      <c r="C8904" t="s">
        <v>701</v>
      </c>
      <c r="D8904" t="s">
        <v>182</v>
      </c>
      <c r="E8904">
        <v>1.37616</v>
      </c>
      <c r="F8904" t="s">
        <v>1175</v>
      </c>
      <c r="G8904" s="784" t="s">
        <v>4431</v>
      </c>
      <c r="H8904" s="784" t="s">
        <v>4431</v>
      </c>
      <c r="I8904" s="784" t="s">
        <v>6283</v>
      </c>
    </row>
    <row r="8905" spans="1:9" hidden="1">
      <c r="A8905" t="str">
        <f>Table_wabobpsvr_AzureCalc_AzureCalcRateCard[[#This Row],[ServiceName]]&amp;Table_wabobpsvr_AzureCalc_AzureCalcRateCard[[#This Row],[Price_Level]]&amp;Table_wabobpsvr_AzureCalc_AzureCalcRateCard[[#This Row],[Region]]</f>
        <v>Standard_D4 Cloud ServicesC8</v>
      </c>
      <c r="B8905">
        <v>8</v>
      </c>
      <c r="C8905" t="s">
        <v>701</v>
      </c>
      <c r="D8905" t="s">
        <v>184</v>
      </c>
      <c r="E8905">
        <v>1.3322400000000001</v>
      </c>
      <c r="F8905" t="s">
        <v>1175</v>
      </c>
      <c r="G8905" s="784" t="s">
        <v>4431</v>
      </c>
      <c r="H8905" s="784" t="s">
        <v>4431</v>
      </c>
      <c r="I8905" s="784" t="s">
        <v>6283</v>
      </c>
    </row>
    <row r="8906" spans="1:9" hidden="1">
      <c r="A8906" t="str">
        <f>Table_wabobpsvr_AzureCalc_AzureCalcRateCard[[#This Row],[ServiceName]]&amp;Table_wabobpsvr_AzureCalc_AzureCalcRateCard[[#This Row],[Price_Level]]&amp;Table_wabobpsvr_AzureCalc_AzureCalcRateCard[[#This Row],[Region]]</f>
        <v>Standard_D4 Cloud ServicesD8</v>
      </c>
      <c r="B8906">
        <v>8</v>
      </c>
      <c r="C8906" t="s">
        <v>701</v>
      </c>
      <c r="D8906" t="s">
        <v>183</v>
      </c>
      <c r="E8906">
        <v>1.2883199999999999</v>
      </c>
      <c r="F8906" t="s">
        <v>1175</v>
      </c>
      <c r="G8906" s="784" t="s">
        <v>4431</v>
      </c>
      <c r="H8906" s="784" t="s">
        <v>4431</v>
      </c>
      <c r="I8906" s="784" t="s">
        <v>6283</v>
      </c>
    </row>
    <row r="8907" spans="1:9" hidden="1">
      <c r="A8907" t="str">
        <f>Table_wabobpsvr_AzureCalc_AzureCalcRateCard[[#This Row],[ServiceName]]&amp;Table_wabobpsvr_AzureCalc_AzureCalcRateCard[[#This Row],[Price_Level]]&amp;Table_wabobpsvr_AzureCalc_AzureCalcRateCard[[#This Row],[Region]]</f>
        <v>Standard_D4 Cloud ServicesMOSP11</v>
      </c>
      <c r="B8907">
        <v>11</v>
      </c>
      <c r="C8907" t="s">
        <v>701</v>
      </c>
      <c r="D8907" t="s">
        <v>627</v>
      </c>
      <c r="E8907">
        <v>1.6879999999999999</v>
      </c>
      <c r="F8907" t="s">
        <v>1175</v>
      </c>
      <c r="G8907" s="784" t="s">
        <v>4431</v>
      </c>
      <c r="H8907" s="784" t="s">
        <v>4431</v>
      </c>
      <c r="I8907" s="784" t="s">
        <v>6284</v>
      </c>
    </row>
    <row r="8908" spans="1:9" hidden="1">
      <c r="A8908" t="str">
        <f>Table_wabobpsvr_AzureCalc_AzureCalcRateCard[[#This Row],[ServiceName]]&amp;Table_wabobpsvr_AzureCalc_AzureCalcRateCard[[#This Row],[Price_Level]]&amp;Table_wabobpsvr_AzureCalc_AzureCalcRateCard[[#This Row],[Region]]</f>
        <v>Standard_D4 Cloud ServicesA11</v>
      </c>
      <c r="B8908">
        <v>11</v>
      </c>
      <c r="C8908" t="s">
        <v>701</v>
      </c>
      <c r="D8908" t="s">
        <v>181</v>
      </c>
      <c r="E8908">
        <v>1.6373599999999999</v>
      </c>
      <c r="F8908" t="s">
        <v>1175</v>
      </c>
      <c r="G8908" s="784" t="s">
        <v>4431</v>
      </c>
      <c r="H8908" s="784" t="s">
        <v>4431</v>
      </c>
      <c r="I8908" s="784" t="s">
        <v>6284</v>
      </c>
    </row>
    <row r="8909" spans="1:9" hidden="1">
      <c r="A8909" t="str">
        <f>Table_wabobpsvr_AzureCalc_AzureCalcRateCard[[#This Row],[ServiceName]]&amp;Table_wabobpsvr_AzureCalc_AzureCalcRateCard[[#This Row],[Price_Level]]&amp;Table_wabobpsvr_AzureCalc_AzureCalcRateCard[[#This Row],[Region]]</f>
        <v>Standard_D4 Cloud ServicesB11</v>
      </c>
      <c r="B8909">
        <v>11</v>
      </c>
      <c r="C8909" t="s">
        <v>701</v>
      </c>
      <c r="D8909" t="s">
        <v>182</v>
      </c>
      <c r="E8909">
        <v>1.5867199999999999</v>
      </c>
      <c r="F8909" t="s">
        <v>1175</v>
      </c>
      <c r="G8909" s="784" t="s">
        <v>4431</v>
      </c>
      <c r="H8909" s="784" t="s">
        <v>4431</v>
      </c>
      <c r="I8909" s="784" t="s">
        <v>6284</v>
      </c>
    </row>
    <row r="8910" spans="1:9" hidden="1">
      <c r="A8910" t="str">
        <f>Table_wabobpsvr_AzureCalc_AzureCalcRateCard[[#This Row],[ServiceName]]&amp;Table_wabobpsvr_AzureCalc_AzureCalcRateCard[[#This Row],[Price_Level]]&amp;Table_wabobpsvr_AzureCalc_AzureCalcRateCard[[#This Row],[Region]]</f>
        <v>Standard_D4 Cloud ServicesC11</v>
      </c>
      <c r="B8910">
        <v>11</v>
      </c>
      <c r="C8910" t="s">
        <v>701</v>
      </c>
      <c r="D8910" t="s">
        <v>184</v>
      </c>
      <c r="E8910">
        <v>1.5360799999999999</v>
      </c>
      <c r="F8910" t="s">
        <v>1175</v>
      </c>
      <c r="G8910" s="784" t="s">
        <v>4431</v>
      </c>
      <c r="H8910" s="784" t="s">
        <v>4431</v>
      </c>
      <c r="I8910" s="784" t="s">
        <v>6284</v>
      </c>
    </row>
    <row r="8911" spans="1:9" hidden="1">
      <c r="A8911" t="str">
        <f>Table_wabobpsvr_AzureCalc_AzureCalcRateCard[[#This Row],[ServiceName]]&amp;Table_wabobpsvr_AzureCalc_AzureCalcRateCard[[#This Row],[Price_Level]]&amp;Table_wabobpsvr_AzureCalc_AzureCalcRateCard[[#This Row],[Region]]</f>
        <v>Standard_D4 Cloud ServicesD11</v>
      </c>
      <c r="B8911">
        <v>11</v>
      </c>
      <c r="C8911" t="s">
        <v>701</v>
      </c>
      <c r="D8911" t="s">
        <v>183</v>
      </c>
      <c r="E8911">
        <v>1.4854400000000001</v>
      </c>
      <c r="F8911" t="s">
        <v>1175</v>
      </c>
      <c r="G8911" s="784" t="s">
        <v>4431</v>
      </c>
      <c r="H8911" s="784" t="s">
        <v>4431</v>
      </c>
      <c r="I8911" s="784" t="s">
        <v>6284</v>
      </c>
    </row>
    <row r="8912" spans="1:9" hidden="1">
      <c r="A8912" t="str">
        <f>Table_wabobpsvr_AzureCalc_AzureCalcRateCard[[#This Row],[ServiceName]]&amp;Table_wabobpsvr_AzureCalc_AzureCalcRateCard[[#This Row],[Price_Level]]&amp;Table_wabobpsvr_AzureCalc_AzureCalcRateCard[[#This Row],[Region]]</f>
        <v>Standard_D13 Cloud ServicesC11</v>
      </c>
      <c r="B8912">
        <v>11</v>
      </c>
      <c r="C8912" t="s">
        <v>701</v>
      </c>
      <c r="D8912" t="s">
        <v>184</v>
      </c>
      <c r="E8912">
        <v>1.4287000000000001</v>
      </c>
      <c r="F8912" t="s">
        <v>1163</v>
      </c>
      <c r="G8912" s="784" t="s">
        <v>4431</v>
      </c>
      <c r="H8912" s="784" t="s">
        <v>4431</v>
      </c>
      <c r="I8912" s="784" t="s">
        <v>5697</v>
      </c>
    </row>
    <row r="8913" spans="1:9" hidden="1">
      <c r="A8913" t="str">
        <f>Table_wabobpsvr_AzureCalc_AzureCalcRateCard[[#This Row],[ServiceName]]&amp;Table_wabobpsvr_AzureCalc_AzureCalcRateCard[[#This Row],[Price_Level]]&amp;Table_wabobpsvr_AzureCalc_AzureCalcRateCard[[#This Row],[Region]]</f>
        <v>Standard_D13 Cloud ServicesD11</v>
      </c>
      <c r="B8913">
        <v>11</v>
      </c>
      <c r="C8913" t="s">
        <v>701</v>
      </c>
      <c r="D8913" t="s">
        <v>183</v>
      </c>
      <c r="E8913">
        <v>1.3815999999999999</v>
      </c>
      <c r="F8913" t="s">
        <v>1163</v>
      </c>
      <c r="G8913" s="784" t="s">
        <v>4431</v>
      </c>
      <c r="H8913" s="784" t="s">
        <v>4431</v>
      </c>
      <c r="I8913" s="784" t="s">
        <v>5697</v>
      </c>
    </row>
    <row r="8914" spans="1:9" hidden="1">
      <c r="A8914" t="str">
        <f>Table_wabobpsvr_AzureCalc_AzureCalcRateCard[[#This Row],[ServiceName]]&amp;Table_wabobpsvr_AzureCalc_AzureCalcRateCard[[#This Row],[Price_Level]]&amp;Table_wabobpsvr_AzureCalc_AzureCalcRateCard[[#This Row],[Region]]</f>
        <v>Standard_D13 Cloud ServicesMOSP12</v>
      </c>
      <c r="B8914">
        <v>12</v>
      </c>
      <c r="C8914" t="s">
        <v>701</v>
      </c>
      <c r="D8914" t="s">
        <v>627</v>
      </c>
      <c r="E8914">
        <v>1.361</v>
      </c>
      <c r="F8914" t="s">
        <v>1163</v>
      </c>
      <c r="G8914" s="784" t="s">
        <v>4431</v>
      </c>
      <c r="H8914" s="784" t="s">
        <v>4431</v>
      </c>
      <c r="I8914" s="784" t="s">
        <v>6285</v>
      </c>
    </row>
    <row r="8915" spans="1:9" hidden="1">
      <c r="A8915" t="str">
        <f>Table_wabobpsvr_AzureCalc_AzureCalcRateCard[[#This Row],[ServiceName]]&amp;Table_wabobpsvr_AzureCalc_AzureCalcRateCard[[#This Row],[Price_Level]]&amp;Table_wabobpsvr_AzureCalc_AzureCalcRateCard[[#This Row],[Region]]</f>
        <v>Standard_D13 Cloud ServicesA12</v>
      </c>
      <c r="B8915">
        <v>12</v>
      </c>
      <c r="C8915" t="s">
        <v>701</v>
      </c>
      <c r="D8915" t="s">
        <v>181</v>
      </c>
      <c r="E8915">
        <v>1.3201700000000001</v>
      </c>
      <c r="F8915" t="s">
        <v>1163</v>
      </c>
      <c r="G8915" s="784" t="s">
        <v>4431</v>
      </c>
      <c r="H8915" s="784" t="s">
        <v>4431</v>
      </c>
      <c r="I8915" s="784" t="s">
        <v>6285</v>
      </c>
    </row>
    <row r="8916" spans="1:9" hidden="1">
      <c r="A8916" t="str">
        <f>Table_wabobpsvr_AzureCalc_AzureCalcRateCard[[#This Row],[ServiceName]]&amp;Table_wabobpsvr_AzureCalc_AzureCalcRateCard[[#This Row],[Price_Level]]&amp;Table_wabobpsvr_AzureCalc_AzureCalcRateCard[[#This Row],[Region]]</f>
        <v>Standard_D13 Cloud ServicesB12</v>
      </c>
      <c r="B8916">
        <v>12</v>
      </c>
      <c r="C8916" t="s">
        <v>701</v>
      </c>
      <c r="D8916" t="s">
        <v>182</v>
      </c>
      <c r="E8916">
        <v>1.2793399999999999</v>
      </c>
      <c r="F8916" t="s">
        <v>1163</v>
      </c>
      <c r="G8916" s="784" t="s">
        <v>4431</v>
      </c>
      <c r="H8916" s="784" t="s">
        <v>4431</v>
      </c>
      <c r="I8916" s="784" t="s">
        <v>6285</v>
      </c>
    </row>
    <row r="8917" spans="1:9" hidden="1">
      <c r="A8917" t="str">
        <f>Table_wabobpsvr_AzureCalc_AzureCalcRateCard[[#This Row],[ServiceName]]&amp;Table_wabobpsvr_AzureCalc_AzureCalcRateCard[[#This Row],[Price_Level]]&amp;Table_wabobpsvr_AzureCalc_AzureCalcRateCard[[#This Row],[Region]]</f>
        <v>Standard_D13 Cloud ServicesC12</v>
      </c>
      <c r="B8917">
        <v>12</v>
      </c>
      <c r="C8917" t="s">
        <v>701</v>
      </c>
      <c r="D8917" t="s">
        <v>184</v>
      </c>
      <c r="E8917">
        <v>1.23851</v>
      </c>
      <c r="F8917" t="s">
        <v>1163</v>
      </c>
      <c r="G8917" s="784" t="s">
        <v>4431</v>
      </c>
      <c r="H8917" s="784" t="s">
        <v>4431</v>
      </c>
      <c r="I8917" s="784" t="s">
        <v>6285</v>
      </c>
    </row>
    <row r="8918" spans="1:9" hidden="1">
      <c r="A8918" t="str">
        <f>Table_wabobpsvr_AzureCalc_AzureCalcRateCard[[#This Row],[ServiceName]]&amp;Table_wabobpsvr_AzureCalc_AzureCalcRateCard[[#This Row],[Price_Level]]&amp;Table_wabobpsvr_AzureCalc_AzureCalcRateCard[[#This Row],[Region]]</f>
        <v>Standard_D13 Cloud ServicesD12</v>
      </c>
      <c r="B8918">
        <v>12</v>
      </c>
      <c r="C8918" t="s">
        <v>701</v>
      </c>
      <c r="D8918" t="s">
        <v>183</v>
      </c>
      <c r="E8918">
        <v>1.1976800000000001</v>
      </c>
      <c r="F8918" t="s">
        <v>1163</v>
      </c>
      <c r="G8918" s="784" t="s">
        <v>4431</v>
      </c>
      <c r="H8918" s="784" t="s">
        <v>4431</v>
      </c>
      <c r="I8918" s="784" t="s">
        <v>6285</v>
      </c>
    </row>
    <row r="8919" spans="1:9" hidden="1">
      <c r="A8919" t="str">
        <f>Table_wabobpsvr_AzureCalc_AzureCalcRateCard[[#This Row],[ServiceName]]&amp;Table_wabobpsvr_AzureCalc_AzureCalcRateCard[[#This Row],[Price_Level]]&amp;Table_wabobpsvr_AzureCalc_AzureCalcRateCard[[#This Row],[Region]]</f>
        <v>Standard_D13 Cloud ServicesMOSP3</v>
      </c>
      <c r="B8919">
        <v>3</v>
      </c>
      <c r="C8919" t="s">
        <v>701</v>
      </c>
      <c r="D8919" t="s">
        <v>627</v>
      </c>
      <c r="E8919">
        <v>1.4510000000000001</v>
      </c>
      <c r="F8919" t="s">
        <v>1163</v>
      </c>
      <c r="G8919" s="784" t="s">
        <v>4431</v>
      </c>
      <c r="H8919" s="784" t="s">
        <v>4431</v>
      </c>
      <c r="I8919" s="784" t="s">
        <v>6286</v>
      </c>
    </row>
    <row r="8920" spans="1:9" hidden="1">
      <c r="A8920" t="str">
        <f>Table_wabobpsvr_AzureCalc_AzureCalcRateCard[[#This Row],[ServiceName]]&amp;Table_wabobpsvr_AzureCalc_AzureCalcRateCard[[#This Row],[Price_Level]]&amp;Table_wabobpsvr_AzureCalc_AzureCalcRateCard[[#This Row],[Region]]</f>
        <v>Standard_D13 Cloud ServicesA3</v>
      </c>
      <c r="B8920">
        <v>3</v>
      </c>
      <c r="C8920" t="s">
        <v>701</v>
      </c>
      <c r="D8920" t="s">
        <v>181</v>
      </c>
      <c r="E8920">
        <v>1.40747</v>
      </c>
      <c r="F8920" t="s">
        <v>1163</v>
      </c>
      <c r="G8920" s="784" t="s">
        <v>4431</v>
      </c>
      <c r="H8920" s="784" t="s">
        <v>4431</v>
      </c>
      <c r="I8920" s="784" t="s">
        <v>6286</v>
      </c>
    </row>
    <row r="8921" spans="1:9" hidden="1">
      <c r="A8921" t="str">
        <f>Table_wabobpsvr_AzureCalc_AzureCalcRateCard[[#This Row],[ServiceName]]&amp;Table_wabobpsvr_AzureCalc_AzureCalcRateCard[[#This Row],[Price_Level]]&amp;Table_wabobpsvr_AzureCalc_AzureCalcRateCard[[#This Row],[Region]]</f>
        <v>Standard_D13 Cloud ServicesB3</v>
      </c>
      <c r="B8921">
        <v>3</v>
      </c>
      <c r="C8921" t="s">
        <v>701</v>
      </c>
      <c r="D8921" t="s">
        <v>182</v>
      </c>
      <c r="E8921">
        <v>1.3639399999999999</v>
      </c>
      <c r="F8921" t="s">
        <v>1163</v>
      </c>
      <c r="G8921" s="784" t="s">
        <v>4431</v>
      </c>
      <c r="H8921" s="784" t="s">
        <v>4431</v>
      </c>
      <c r="I8921" s="784" t="s">
        <v>6286</v>
      </c>
    </row>
    <row r="8922" spans="1:9" hidden="1">
      <c r="A8922" t="str">
        <f>Table_wabobpsvr_AzureCalc_AzureCalcRateCard[[#This Row],[ServiceName]]&amp;Table_wabobpsvr_AzureCalc_AzureCalcRateCard[[#This Row],[Price_Level]]&amp;Table_wabobpsvr_AzureCalc_AzureCalcRateCard[[#This Row],[Region]]</f>
        <v>Standard_D13 Cloud ServicesC3</v>
      </c>
      <c r="B8922">
        <v>3</v>
      </c>
      <c r="C8922" t="s">
        <v>701</v>
      </c>
      <c r="D8922" t="s">
        <v>184</v>
      </c>
      <c r="E8922">
        <v>1.3204100000000001</v>
      </c>
      <c r="F8922" t="s">
        <v>1163</v>
      </c>
      <c r="G8922" s="784" t="s">
        <v>4431</v>
      </c>
      <c r="H8922" s="784" t="s">
        <v>4431</v>
      </c>
      <c r="I8922" s="784" t="s">
        <v>6286</v>
      </c>
    </row>
    <row r="8923" spans="1:9" hidden="1">
      <c r="A8923" t="str">
        <f>Table_wabobpsvr_AzureCalc_AzureCalcRateCard[[#This Row],[ServiceName]]&amp;Table_wabobpsvr_AzureCalc_AzureCalcRateCard[[#This Row],[Price_Level]]&amp;Table_wabobpsvr_AzureCalc_AzureCalcRateCard[[#This Row],[Region]]</f>
        <v>Standard_D13 Cloud ServicesD3</v>
      </c>
      <c r="B8923">
        <v>3</v>
      </c>
      <c r="C8923" t="s">
        <v>701</v>
      </c>
      <c r="D8923" t="s">
        <v>183</v>
      </c>
      <c r="E8923">
        <v>1.27688</v>
      </c>
      <c r="F8923" t="s">
        <v>1163</v>
      </c>
      <c r="G8923" s="784" t="s">
        <v>4431</v>
      </c>
      <c r="H8923" s="784" t="s">
        <v>4431</v>
      </c>
      <c r="I8923" s="784" t="s">
        <v>6286</v>
      </c>
    </row>
    <row r="8924" spans="1:9" hidden="1">
      <c r="A8924" t="str">
        <f>Table_wabobpsvr_AzureCalc_AzureCalcRateCard[[#This Row],[ServiceName]]&amp;Table_wabobpsvr_AzureCalc_AzureCalcRateCard[[#This Row],[Price_Level]]&amp;Table_wabobpsvr_AzureCalc_AzureCalcRateCard[[#This Row],[Region]]</f>
        <v>Standard_D13 Cloud ServicesMOSP6</v>
      </c>
      <c r="B8924">
        <v>6</v>
      </c>
      <c r="C8924" t="s">
        <v>701</v>
      </c>
      <c r="D8924" t="s">
        <v>627</v>
      </c>
      <c r="E8924">
        <v>1.4510000000000001</v>
      </c>
      <c r="F8924" t="s">
        <v>1163</v>
      </c>
      <c r="G8924" s="784" t="s">
        <v>4431</v>
      </c>
      <c r="H8924" s="784" t="s">
        <v>4431</v>
      </c>
      <c r="I8924" s="784" t="s">
        <v>6287</v>
      </c>
    </row>
    <row r="8925" spans="1:9" hidden="1">
      <c r="A8925" t="str">
        <f>Table_wabobpsvr_AzureCalc_AzureCalcRateCard[[#This Row],[ServiceName]]&amp;Table_wabobpsvr_AzureCalc_AzureCalcRateCard[[#This Row],[Price_Level]]&amp;Table_wabobpsvr_AzureCalc_AzureCalcRateCard[[#This Row],[Region]]</f>
        <v>Standard_D13 Cloud ServicesA6</v>
      </c>
      <c r="B8925">
        <v>6</v>
      </c>
      <c r="C8925" t="s">
        <v>701</v>
      </c>
      <c r="D8925" t="s">
        <v>181</v>
      </c>
      <c r="E8925">
        <v>1.40747</v>
      </c>
      <c r="F8925" t="s">
        <v>1163</v>
      </c>
      <c r="G8925" s="784" t="s">
        <v>4431</v>
      </c>
      <c r="H8925" s="784" t="s">
        <v>4431</v>
      </c>
      <c r="I8925" s="784" t="s">
        <v>6287</v>
      </c>
    </row>
    <row r="8926" spans="1:9" hidden="1">
      <c r="A8926" t="str">
        <f>Table_wabobpsvr_AzureCalc_AzureCalcRateCard[[#This Row],[ServiceName]]&amp;Table_wabobpsvr_AzureCalc_AzureCalcRateCard[[#This Row],[Price_Level]]&amp;Table_wabobpsvr_AzureCalc_AzureCalcRateCard[[#This Row],[Region]]</f>
        <v>Standard_D13 Cloud ServicesB6</v>
      </c>
      <c r="B8926">
        <v>6</v>
      </c>
      <c r="C8926" t="s">
        <v>701</v>
      </c>
      <c r="D8926" t="s">
        <v>182</v>
      </c>
      <c r="E8926">
        <v>1.3639399999999999</v>
      </c>
      <c r="F8926" t="s">
        <v>1163</v>
      </c>
      <c r="G8926" s="784" t="s">
        <v>4431</v>
      </c>
      <c r="H8926" s="784" t="s">
        <v>4431</v>
      </c>
      <c r="I8926" s="784" t="s">
        <v>6287</v>
      </c>
    </row>
    <row r="8927" spans="1:9" hidden="1">
      <c r="A8927" t="str">
        <f>Table_wabobpsvr_AzureCalc_AzureCalcRateCard[[#This Row],[ServiceName]]&amp;Table_wabobpsvr_AzureCalc_AzureCalcRateCard[[#This Row],[Price_Level]]&amp;Table_wabobpsvr_AzureCalc_AzureCalcRateCard[[#This Row],[Region]]</f>
        <v>Standard_D13 Cloud ServicesC6</v>
      </c>
      <c r="B8927">
        <v>6</v>
      </c>
      <c r="C8927" t="s">
        <v>701</v>
      </c>
      <c r="D8927" t="s">
        <v>184</v>
      </c>
      <c r="E8927">
        <v>1.3204100000000001</v>
      </c>
      <c r="F8927" t="s">
        <v>1163</v>
      </c>
      <c r="G8927" s="784" t="s">
        <v>4431</v>
      </c>
      <c r="H8927" s="784" t="s">
        <v>4431</v>
      </c>
      <c r="I8927" s="784" t="s">
        <v>6287</v>
      </c>
    </row>
    <row r="8928" spans="1:9" hidden="1">
      <c r="A8928" t="str">
        <f>Table_wabobpsvr_AzureCalc_AzureCalcRateCard[[#This Row],[ServiceName]]&amp;Table_wabobpsvr_AzureCalc_AzureCalcRateCard[[#This Row],[Price_Level]]&amp;Table_wabobpsvr_AzureCalc_AzureCalcRateCard[[#This Row],[Region]]</f>
        <v>Standard_D13 Cloud ServicesD6</v>
      </c>
      <c r="B8928">
        <v>6</v>
      </c>
      <c r="C8928" t="s">
        <v>701</v>
      </c>
      <c r="D8928" t="s">
        <v>183</v>
      </c>
      <c r="E8928">
        <v>1.27688</v>
      </c>
      <c r="F8928" t="s">
        <v>1163</v>
      </c>
      <c r="G8928" s="784" t="s">
        <v>4431</v>
      </c>
      <c r="H8928" s="784" t="s">
        <v>4431</v>
      </c>
      <c r="I8928" s="784" t="s">
        <v>6287</v>
      </c>
    </row>
    <row r="8929" spans="1:9" hidden="1">
      <c r="A8929" t="str">
        <f>Table_wabobpsvr_AzureCalc_AzureCalcRateCard[[#This Row],[ServiceName]]&amp;Table_wabobpsvr_AzureCalc_AzureCalcRateCard[[#This Row],[Price_Level]]&amp;Table_wabobpsvr_AzureCalc_AzureCalcRateCard[[#This Row],[Region]]</f>
        <v>Standard_D13 Cloud ServicesMOSP2</v>
      </c>
      <c r="B8929">
        <v>2</v>
      </c>
      <c r="C8929" t="s">
        <v>701</v>
      </c>
      <c r="D8929" t="s">
        <v>627</v>
      </c>
      <c r="E8929">
        <v>1.3180000000000001</v>
      </c>
      <c r="F8929" t="s">
        <v>1163</v>
      </c>
      <c r="G8929" s="784" t="s">
        <v>4431</v>
      </c>
      <c r="H8929" s="784" t="s">
        <v>4431</v>
      </c>
      <c r="I8929" s="784" t="s">
        <v>6288</v>
      </c>
    </row>
    <row r="8930" spans="1:9" hidden="1">
      <c r="A8930" t="str">
        <f>Table_wabobpsvr_AzureCalc_AzureCalcRateCard[[#This Row],[ServiceName]]&amp;Table_wabobpsvr_AzureCalc_AzureCalcRateCard[[#This Row],[Price_Level]]&amp;Table_wabobpsvr_AzureCalc_AzureCalcRateCard[[#This Row],[Region]]</f>
        <v>Standard_D13 Cloud ServicesA2</v>
      </c>
      <c r="B8930">
        <v>2</v>
      </c>
      <c r="C8930" t="s">
        <v>701</v>
      </c>
      <c r="D8930" t="s">
        <v>181</v>
      </c>
      <c r="E8930">
        <v>1.2784599999999999</v>
      </c>
      <c r="F8930" t="s">
        <v>1163</v>
      </c>
      <c r="G8930" s="784" t="s">
        <v>4431</v>
      </c>
      <c r="H8930" s="784" t="s">
        <v>4431</v>
      </c>
      <c r="I8930" s="784" t="s">
        <v>6288</v>
      </c>
    </row>
    <row r="8931" spans="1:9" hidden="1">
      <c r="A8931" t="str">
        <f>Table_wabobpsvr_AzureCalc_AzureCalcRateCard[[#This Row],[ServiceName]]&amp;Table_wabobpsvr_AzureCalc_AzureCalcRateCard[[#This Row],[Price_Level]]&amp;Table_wabobpsvr_AzureCalc_AzureCalcRateCard[[#This Row],[Region]]</f>
        <v>Standard_D13 Cloud ServicesB2</v>
      </c>
      <c r="B8931">
        <v>2</v>
      </c>
      <c r="C8931" t="s">
        <v>701</v>
      </c>
      <c r="D8931" t="s">
        <v>182</v>
      </c>
      <c r="E8931">
        <v>1.23892</v>
      </c>
      <c r="F8931" t="s">
        <v>1163</v>
      </c>
      <c r="G8931" s="784" t="s">
        <v>4431</v>
      </c>
      <c r="H8931" s="784" t="s">
        <v>4431</v>
      </c>
      <c r="I8931" s="784" t="s">
        <v>6288</v>
      </c>
    </row>
    <row r="8932" spans="1:9" hidden="1">
      <c r="A8932" t="str">
        <f>Table_wabobpsvr_AzureCalc_AzureCalcRateCard[[#This Row],[ServiceName]]&amp;Table_wabobpsvr_AzureCalc_AzureCalcRateCard[[#This Row],[Price_Level]]&amp;Table_wabobpsvr_AzureCalc_AzureCalcRateCard[[#This Row],[Region]]</f>
        <v>Standard_D13 Cloud ServicesC2</v>
      </c>
      <c r="B8932">
        <v>2</v>
      </c>
      <c r="C8932" t="s">
        <v>701</v>
      </c>
      <c r="D8932" t="s">
        <v>184</v>
      </c>
      <c r="E8932">
        <v>1.1993799999999999</v>
      </c>
      <c r="F8932" t="s">
        <v>1163</v>
      </c>
      <c r="G8932" s="784" t="s">
        <v>4431</v>
      </c>
      <c r="H8932" s="784" t="s">
        <v>4431</v>
      </c>
      <c r="I8932" s="784" t="s">
        <v>6288</v>
      </c>
    </row>
    <row r="8933" spans="1:9" hidden="1">
      <c r="A8933" t="str">
        <f>Table_wabobpsvr_AzureCalc_AzureCalcRateCard[[#This Row],[ServiceName]]&amp;Table_wabobpsvr_AzureCalc_AzureCalcRateCard[[#This Row],[Price_Level]]&amp;Table_wabobpsvr_AzureCalc_AzureCalcRateCard[[#This Row],[Region]]</f>
        <v>Standard_D13 Cloud ServicesD2</v>
      </c>
      <c r="B8933">
        <v>2</v>
      </c>
      <c r="C8933" t="s">
        <v>701</v>
      </c>
      <c r="D8933" t="s">
        <v>183</v>
      </c>
      <c r="E8933">
        <v>1.15984</v>
      </c>
      <c r="F8933" t="s">
        <v>1163</v>
      </c>
      <c r="G8933" s="784" t="s">
        <v>4431</v>
      </c>
      <c r="H8933" s="784" t="s">
        <v>4431</v>
      </c>
      <c r="I8933" s="784" t="s">
        <v>6288</v>
      </c>
    </row>
    <row r="8934" spans="1:9" hidden="1">
      <c r="A8934" t="str">
        <f>Table_wabobpsvr_AzureCalc_AzureCalcRateCard[[#This Row],[ServiceName]]&amp;Table_wabobpsvr_AzureCalc_AzureCalcRateCard[[#This Row],[Price_Level]]&amp;Table_wabobpsvr_AzureCalc_AzureCalcRateCard[[#This Row],[Region]]</f>
        <v>Standard_D13 Cloud ServicesMOSP5</v>
      </c>
      <c r="B8934">
        <v>5</v>
      </c>
      <c r="C8934" t="s">
        <v>701</v>
      </c>
      <c r="D8934" t="s">
        <v>627</v>
      </c>
      <c r="E8934">
        <v>1.4510000000000001</v>
      </c>
      <c r="F8934" t="s">
        <v>1163</v>
      </c>
      <c r="G8934" s="784" t="s">
        <v>4431</v>
      </c>
      <c r="H8934" s="784" t="s">
        <v>4431</v>
      </c>
      <c r="I8934" s="784" t="s">
        <v>6289</v>
      </c>
    </row>
    <row r="8935" spans="1:9" hidden="1">
      <c r="A8935" t="str">
        <f>Table_wabobpsvr_AzureCalc_AzureCalcRateCard[[#This Row],[ServiceName]]&amp;Table_wabobpsvr_AzureCalc_AzureCalcRateCard[[#This Row],[Price_Level]]&amp;Table_wabobpsvr_AzureCalc_AzureCalcRateCard[[#This Row],[Region]]</f>
        <v>Standard_D13 Cloud ServicesA5</v>
      </c>
      <c r="B8935">
        <v>5</v>
      </c>
      <c r="C8935" t="s">
        <v>701</v>
      </c>
      <c r="D8935" t="s">
        <v>181</v>
      </c>
      <c r="E8935">
        <v>1.40747</v>
      </c>
      <c r="F8935" t="s">
        <v>1163</v>
      </c>
      <c r="G8935" s="784" t="s">
        <v>4431</v>
      </c>
      <c r="H8935" s="784" t="s">
        <v>4431</v>
      </c>
      <c r="I8935" s="784" t="s">
        <v>6289</v>
      </c>
    </row>
    <row r="8936" spans="1:9" hidden="1">
      <c r="A8936" t="str">
        <f>Table_wabobpsvr_AzureCalc_AzureCalcRateCard[[#This Row],[ServiceName]]&amp;Table_wabobpsvr_AzureCalc_AzureCalcRateCard[[#This Row],[Price_Level]]&amp;Table_wabobpsvr_AzureCalc_AzureCalcRateCard[[#This Row],[Region]]</f>
        <v>Standard_D13 Cloud ServicesB5</v>
      </c>
      <c r="B8936">
        <v>5</v>
      </c>
      <c r="C8936" t="s">
        <v>701</v>
      </c>
      <c r="D8936" t="s">
        <v>182</v>
      </c>
      <c r="E8936">
        <v>1.3639399999999999</v>
      </c>
      <c r="F8936" t="s">
        <v>1163</v>
      </c>
      <c r="G8936" s="784" t="s">
        <v>4431</v>
      </c>
      <c r="H8936" s="784" t="s">
        <v>4431</v>
      </c>
      <c r="I8936" s="784" t="s">
        <v>6289</v>
      </c>
    </row>
    <row r="8937" spans="1:9" hidden="1">
      <c r="A8937" t="str">
        <f>Table_wabobpsvr_AzureCalc_AzureCalcRateCard[[#This Row],[ServiceName]]&amp;Table_wabobpsvr_AzureCalc_AzureCalcRateCard[[#This Row],[Price_Level]]&amp;Table_wabobpsvr_AzureCalc_AzureCalcRateCard[[#This Row],[Region]]</f>
        <v>Standard_D13 Cloud ServicesC5</v>
      </c>
      <c r="B8937">
        <v>5</v>
      </c>
      <c r="C8937" t="s">
        <v>701</v>
      </c>
      <c r="D8937" t="s">
        <v>184</v>
      </c>
      <c r="E8937">
        <v>1.3204100000000001</v>
      </c>
      <c r="F8937" t="s">
        <v>1163</v>
      </c>
      <c r="G8937" s="784" t="s">
        <v>4431</v>
      </c>
      <c r="H8937" s="784" t="s">
        <v>4431</v>
      </c>
      <c r="I8937" s="784" t="s">
        <v>6289</v>
      </c>
    </row>
    <row r="8938" spans="1:9" hidden="1">
      <c r="A8938" t="str">
        <f>Table_wabobpsvr_AzureCalc_AzureCalcRateCard[[#This Row],[ServiceName]]&amp;Table_wabobpsvr_AzureCalc_AzureCalcRateCard[[#This Row],[Price_Level]]&amp;Table_wabobpsvr_AzureCalc_AzureCalcRateCard[[#This Row],[Region]]</f>
        <v>Standard_D13 Cloud ServicesD5</v>
      </c>
      <c r="B8938">
        <v>5</v>
      </c>
      <c r="C8938" t="s">
        <v>701</v>
      </c>
      <c r="D8938" t="s">
        <v>183</v>
      </c>
      <c r="E8938">
        <v>1.27688</v>
      </c>
      <c r="F8938" t="s">
        <v>1163</v>
      </c>
      <c r="G8938" s="784" t="s">
        <v>4431</v>
      </c>
      <c r="H8938" s="784" t="s">
        <v>4431</v>
      </c>
      <c r="I8938" s="784" t="s">
        <v>6289</v>
      </c>
    </row>
    <row r="8939" spans="1:9" hidden="1">
      <c r="A8939" t="str">
        <f>Table_wabobpsvr_AzureCalc_AzureCalcRateCard[[#This Row],[ServiceName]]&amp;Table_wabobpsvr_AzureCalc_AzureCalcRateCard[[#This Row],[Price_Level]]&amp;Table_wabobpsvr_AzureCalc_AzureCalcRateCard[[#This Row],[Region]]</f>
        <v>Standard_D13 Cloud ServicesMOSP1</v>
      </c>
      <c r="B8939">
        <v>1</v>
      </c>
      <c r="C8939" t="s">
        <v>701</v>
      </c>
      <c r="D8939" t="s">
        <v>627</v>
      </c>
      <c r="E8939">
        <v>1.3180000000000001</v>
      </c>
      <c r="F8939" t="s">
        <v>1163</v>
      </c>
      <c r="G8939" s="784" t="s">
        <v>4431</v>
      </c>
      <c r="H8939" s="784" t="s">
        <v>4431</v>
      </c>
      <c r="I8939" s="784" t="s">
        <v>6290</v>
      </c>
    </row>
    <row r="8940" spans="1:9" hidden="1">
      <c r="A8940" t="str">
        <f>Table_wabobpsvr_AzureCalc_AzureCalcRateCard[[#This Row],[ServiceName]]&amp;Table_wabobpsvr_AzureCalc_AzureCalcRateCard[[#This Row],[Price_Level]]&amp;Table_wabobpsvr_AzureCalc_AzureCalcRateCard[[#This Row],[Region]]</f>
        <v>Standard_D13 Cloud ServicesA1</v>
      </c>
      <c r="B8940">
        <v>1</v>
      </c>
      <c r="C8940" t="s">
        <v>701</v>
      </c>
      <c r="D8940" t="s">
        <v>181</v>
      </c>
      <c r="E8940">
        <v>1.2784599999999999</v>
      </c>
      <c r="F8940" t="s">
        <v>1163</v>
      </c>
      <c r="G8940" s="784" t="s">
        <v>4431</v>
      </c>
      <c r="H8940" s="784" t="s">
        <v>4431</v>
      </c>
      <c r="I8940" s="784" t="s">
        <v>6290</v>
      </c>
    </row>
    <row r="8941" spans="1:9" hidden="1">
      <c r="A8941" t="str">
        <f>Table_wabobpsvr_AzureCalc_AzureCalcRateCard[[#This Row],[ServiceName]]&amp;Table_wabobpsvr_AzureCalc_AzureCalcRateCard[[#This Row],[Price_Level]]&amp;Table_wabobpsvr_AzureCalc_AzureCalcRateCard[[#This Row],[Region]]</f>
        <v>Standard_D13 Cloud ServicesB1</v>
      </c>
      <c r="B8941">
        <v>1</v>
      </c>
      <c r="C8941" t="s">
        <v>701</v>
      </c>
      <c r="D8941" t="s">
        <v>182</v>
      </c>
      <c r="E8941">
        <v>1.23892</v>
      </c>
      <c r="F8941" t="s">
        <v>1163</v>
      </c>
      <c r="G8941" s="784" t="s">
        <v>4431</v>
      </c>
      <c r="H8941" s="784" t="s">
        <v>4431</v>
      </c>
      <c r="I8941" s="784" t="s">
        <v>6290</v>
      </c>
    </row>
    <row r="8942" spans="1:9" hidden="1">
      <c r="A8942" t="str">
        <f>Table_wabobpsvr_AzureCalc_AzureCalcRateCard[[#This Row],[ServiceName]]&amp;Table_wabobpsvr_AzureCalc_AzureCalcRateCard[[#This Row],[Price_Level]]&amp;Table_wabobpsvr_AzureCalc_AzureCalcRateCard[[#This Row],[Region]]</f>
        <v>Standard_D13 Cloud ServicesC1</v>
      </c>
      <c r="B8942">
        <v>1</v>
      </c>
      <c r="C8942" t="s">
        <v>701</v>
      </c>
      <c r="D8942" t="s">
        <v>184</v>
      </c>
      <c r="E8942">
        <v>1.1993799999999999</v>
      </c>
      <c r="F8942" t="s">
        <v>1163</v>
      </c>
      <c r="G8942" s="784" t="s">
        <v>4431</v>
      </c>
      <c r="H8942" s="784" t="s">
        <v>4431</v>
      </c>
      <c r="I8942" s="784" t="s">
        <v>6290</v>
      </c>
    </row>
    <row r="8943" spans="1:9" hidden="1">
      <c r="A8943" t="str">
        <f>Table_wabobpsvr_AzureCalc_AzureCalcRateCard[[#This Row],[ServiceName]]&amp;Table_wabobpsvr_AzureCalc_AzureCalcRateCard[[#This Row],[Price_Level]]&amp;Table_wabobpsvr_AzureCalc_AzureCalcRateCard[[#This Row],[Region]]</f>
        <v>Standard_D13 Cloud ServicesD1</v>
      </c>
      <c r="B8943">
        <v>1</v>
      </c>
      <c r="C8943" t="s">
        <v>701</v>
      </c>
      <c r="D8943" t="s">
        <v>183</v>
      </c>
      <c r="E8943">
        <v>1.15984</v>
      </c>
      <c r="F8943" t="s">
        <v>1163</v>
      </c>
      <c r="G8943" s="784" t="s">
        <v>4431</v>
      </c>
      <c r="H8943" s="784" t="s">
        <v>4431</v>
      </c>
      <c r="I8943" s="784" t="s">
        <v>6290</v>
      </c>
    </row>
    <row r="8944" spans="1:9" hidden="1">
      <c r="A8944" t="str">
        <f>Table_wabobpsvr_AzureCalc_AzureCalcRateCard[[#This Row],[ServiceName]]&amp;Table_wabobpsvr_AzureCalc_AzureCalcRateCard[[#This Row],[Price_Level]]&amp;Table_wabobpsvr_AzureCalc_AzureCalcRateCard[[#This Row],[Region]]</f>
        <v>Standard_D13 Cloud ServicesMOSP4</v>
      </c>
      <c r="B8944">
        <v>4</v>
      </c>
      <c r="C8944" t="s">
        <v>701</v>
      </c>
      <c r="D8944" t="s">
        <v>627</v>
      </c>
      <c r="E8944">
        <v>1.4510000000000001</v>
      </c>
      <c r="F8944" t="s">
        <v>1163</v>
      </c>
      <c r="G8944" s="784" t="s">
        <v>4431</v>
      </c>
      <c r="H8944" s="784" t="s">
        <v>4431</v>
      </c>
      <c r="I8944" s="784" t="s">
        <v>6291</v>
      </c>
    </row>
    <row r="8945" spans="1:9" hidden="1">
      <c r="A8945" t="str">
        <f>Table_wabobpsvr_AzureCalc_AzureCalcRateCard[[#This Row],[ServiceName]]&amp;Table_wabobpsvr_AzureCalc_AzureCalcRateCard[[#This Row],[Price_Level]]&amp;Table_wabobpsvr_AzureCalc_AzureCalcRateCard[[#This Row],[Region]]</f>
        <v>Standard_D13 Cloud ServicesA4</v>
      </c>
      <c r="B8945">
        <v>4</v>
      </c>
      <c r="C8945" t="s">
        <v>701</v>
      </c>
      <c r="D8945" t="s">
        <v>181</v>
      </c>
      <c r="E8945">
        <v>1.40747</v>
      </c>
      <c r="F8945" t="s">
        <v>1163</v>
      </c>
      <c r="G8945" s="784" t="s">
        <v>4431</v>
      </c>
      <c r="H8945" s="784" t="s">
        <v>4431</v>
      </c>
      <c r="I8945" s="784" t="s">
        <v>6291</v>
      </c>
    </row>
    <row r="8946" spans="1:9" hidden="1">
      <c r="A8946" t="str">
        <f>Table_wabobpsvr_AzureCalc_AzureCalcRateCard[[#This Row],[ServiceName]]&amp;Table_wabobpsvr_AzureCalc_AzureCalcRateCard[[#This Row],[Price_Level]]&amp;Table_wabobpsvr_AzureCalc_AzureCalcRateCard[[#This Row],[Region]]</f>
        <v>Standard_D13 Cloud ServicesB4</v>
      </c>
      <c r="B8946">
        <v>4</v>
      </c>
      <c r="C8946" t="s">
        <v>701</v>
      </c>
      <c r="D8946" t="s">
        <v>182</v>
      </c>
      <c r="E8946">
        <v>1.3639399999999999</v>
      </c>
      <c r="F8946" t="s">
        <v>1163</v>
      </c>
      <c r="G8946" s="784" t="s">
        <v>4431</v>
      </c>
      <c r="H8946" s="784" t="s">
        <v>4431</v>
      </c>
      <c r="I8946" s="784" t="s">
        <v>6291</v>
      </c>
    </row>
    <row r="8947" spans="1:9" hidden="1">
      <c r="A8947" t="str">
        <f>Table_wabobpsvr_AzureCalc_AzureCalcRateCard[[#This Row],[ServiceName]]&amp;Table_wabobpsvr_AzureCalc_AzureCalcRateCard[[#This Row],[Price_Level]]&amp;Table_wabobpsvr_AzureCalc_AzureCalcRateCard[[#This Row],[Region]]</f>
        <v>Standard_D13 Cloud ServicesC4</v>
      </c>
      <c r="B8947">
        <v>4</v>
      </c>
      <c r="C8947" t="s">
        <v>701</v>
      </c>
      <c r="D8947" t="s">
        <v>184</v>
      </c>
      <c r="E8947">
        <v>1.3204100000000001</v>
      </c>
      <c r="F8947" t="s">
        <v>1163</v>
      </c>
      <c r="G8947" s="784" t="s">
        <v>4431</v>
      </c>
      <c r="H8947" s="784" t="s">
        <v>4431</v>
      </c>
      <c r="I8947" s="784" t="s">
        <v>6291</v>
      </c>
    </row>
    <row r="8948" spans="1:9" hidden="1">
      <c r="A8948" t="str">
        <f>Table_wabobpsvr_AzureCalc_AzureCalcRateCard[[#This Row],[ServiceName]]&amp;Table_wabobpsvr_AzureCalc_AzureCalcRateCard[[#This Row],[Price_Level]]&amp;Table_wabobpsvr_AzureCalc_AzureCalcRateCard[[#This Row],[Region]]</f>
        <v>Standard_D13 Cloud ServicesD4</v>
      </c>
      <c r="B8948">
        <v>4</v>
      </c>
      <c r="C8948" t="s">
        <v>701</v>
      </c>
      <c r="D8948" t="s">
        <v>183</v>
      </c>
      <c r="E8948">
        <v>1.27688</v>
      </c>
      <c r="F8948" t="s">
        <v>1163</v>
      </c>
      <c r="G8948" s="784" t="s">
        <v>4431</v>
      </c>
      <c r="H8948" s="784" t="s">
        <v>4431</v>
      </c>
      <c r="I8948" s="784" t="s">
        <v>6291</v>
      </c>
    </row>
    <row r="8949" spans="1:9" hidden="1">
      <c r="A8949" t="str">
        <f>Table_wabobpsvr_AzureCalc_AzureCalcRateCard[[#This Row],[ServiceName]]&amp;Table_wabobpsvr_AzureCalc_AzureCalcRateCard[[#This Row],[Price_Level]]&amp;Table_wabobpsvr_AzureCalc_AzureCalcRateCard[[#This Row],[Region]]</f>
        <v>Standard_D13 Cloud ServicesMOSP14</v>
      </c>
      <c r="B8949">
        <v>14</v>
      </c>
      <c r="C8949" t="s">
        <v>701</v>
      </c>
      <c r="D8949" t="s">
        <v>627</v>
      </c>
      <c r="E8949">
        <v>999999</v>
      </c>
      <c r="F8949" t="s">
        <v>1163</v>
      </c>
      <c r="G8949" s="784" t="s">
        <v>4431</v>
      </c>
      <c r="H8949" s="784" t="s">
        <v>4431</v>
      </c>
      <c r="I8949" s="784" t="s">
        <v>6292</v>
      </c>
    </row>
    <row r="8950" spans="1:9" hidden="1">
      <c r="A8950" t="str">
        <f>Table_wabobpsvr_AzureCalc_AzureCalcRateCard[[#This Row],[ServiceName]]&amp;Table_wabobpsvr_AzureCalc_AzureCalcRateCard[[#This Row],[Price_Level]]&amp;Table_wabobpsvr_AzureCalc_AzureCalcRateCard[[#This Row],[Region]]</f>
        <v>Standard_D13 Cloud ServicesA14</v>
      </c>
      <c r="B8950">
        <v>14</v>
      </c>
      <c r="C8950" t="s">
        <v>701</v>
      </c>
      <c r="D8950" t="s">
        <v>181</v>
      </c>
      <c r="E8950">
        <v>1.5975900000000001</v>
      </c>
      <c r="F8950" t="s">
        <v>1163</v>
      </c>
      <c r="G8950" s="784" t="s">
        <v>4431</v>
      </c>
      <c r="H8950" s="784" t="s">
        <v>4431</v>
      </c>
      <c r="I8950" s="784" t="s">
        <v>6292</v>
      </c>
    </row>
    <row r="8951" spans="1:9" hidden="1">
      <c r="A8951" t="str">
        <f>Table_wabobpsvr_AzureCalc_AzureCalcRateCard[[#This Row],[ServiceName]]&amp;Table_wabobpsvr_AzureCalc_AzureCalcRateCard[[#This Row],[Price_Level]]&amp;Table_wabobpsvr_AzureCalc_AzureCalcRateCard[[#This Row],[Region]]</f>
        <v>Standard_D13 Cloud ServicesB14</v>
      </c>
      <c r="B8951">
        <v>14</v>
      </c>
      <c r="C8951" t="s">
        <v>701</v>
      </c>
      <c r="D8951" t="s">
        <v>182</v>
      </c>
      <c r="E8951">
        <v>1.5481799999999999</v>
      </c>
      <c r="F8951" t="s">
        <v>1163</v>
      </c>
      <c r="G8951" s="784" t="s">
        <v>4431</v>
      </c>
      <c r="H8951" s="784" t="s">
        <v>4431</v>
      </c>
      <c r="I8951" s="784" t="s">
        <v>6292</v>
      </c>
    </row>
    <row r="8952" spans="1:9" hidden="1">
      <c r="A8952" t="str">
        <f>Table_wabobpsvr_AzureCalc_AzureCalcRateCard[[#This Row],[ServiceName]]&amp;Table_wabobpsvr_AzureCalc_AzureCalcRateCard[[#This Row],[Price_Level]]&amp;Table_wabobpsvr_AzureCalc_AzureCalcRateCard[[#This Row],[Region]]</f>
        <v>Standard_D13 Cloud ServicesC14</v>
      </c>
      <c r="B8952">
        <v>14</v>
      </c>
      <c r="C8952" t="s">
        <v>701</v>
      </c>
      <c r="D8952" t="s">
        <v>184</v>
      </c>
      <c r="E8952">
        <v>1.4987699999999999</v>
      </c>
      <c r="F8952" t="s">
        <v>1163</v>
      </c>
      <c r="G8952" s="784" t="s">
        <v>4431</v>
      </c>
      <c r="H8952" s="784" t="s">
        <v>4431</v>
      </c>
      <c r="I8952" s="784" t="s">
        <v>6292</v>
      </c>
    </row>
    <row r="8953" spans="1:9" hidden="1">
      <c r="A8953" t="str">
        <f>Table_wabobpsvr_AzureCalc_AzureCalcRateCard[[#This Row],[ServiceName]]&amp;Table_wabobpsvr_AzureCalc_AzureCalcRateCard[[#This Row],[Price_Level]]&amp;Table_wabobpsvr_AzureCalc_AzureCalcRateCard[[#This Row],[Region]]</f>
        <v>Standard_D13 Cloud ServicesD14</v>
      </c>
      <c r="B8953">
        <v>14</v>
      </c>
      <c r="C8953" t="s">
        <v>701</v>
      </c>
      <c r="D8953" t="s">
        <v>183</v>
      </c>
      <c r="E8953">
        <v>1.44936</v>
      </c>
      <c r="F8953" t="s">
        <v>1163</v>
      </c>
      <c r="G8953" s="784" t="s">
        <v>4431</v>
      </c>
      <c r="H8953" s="784" t="s">
        <v>4431</v>
      </c>
      <c r="I8953" s="784" t="s">
        <v>6292</v>
      </c>
    </row>
    <row r="8954" spans="1:9" hidden="1">
      <c r="A8954" t="str">
        <f>Table_wabobpsvr_AzureCalc_AzureCalcRateCard[[#This Row],[ServiceName]]&amp;Table_wabobpsvr_AzureCalc_AzureCalcRateCard[[#This Row],[Price_Level]]&amp;Table_wabobpsvr_AzureCalc_AzureCalcRateCard[[#This Row],[Region]]</f>
        <v>Standard_D13 Cloud ServicesMOSP</v>
      </c>
      <c r="C8954" t="s">
        <v>701</v>
      </c>
      <c r="D8954" t="s">
        <v>627</v>
      </c>
      <c r="E8954">
        <v>1.3180000000000001</v>
      </c>
      <c r="F8954" t="s">
        <v>1163</v>
      </c>
      <c r="G8954" s="784" t="s">
        <v>4431</v>
      </c>
      <c r="H8954" s="784" t="s">
        <v>4431</v>
      </c>
      <c r="I8954" s="784" t="s">
        <v>6293</v>
      </c>
    </row>
    <row r="8955" spans="1:9" hidden="1">
      <c r="A8955" t="str">
        <f>Table_wabobpsvr_AzureCalc_AzureCalcRateCard[[#This Row],[ServiceName]]&amp;Table_wabobpsvr_AzureCalc_AzureCalcRateCard[[#This Row],[Price_Level]]&amp;Table_wabobpsvr_AzureCalc_AzureCalcRateCard[[#This Row],[Region]]</f>
        <v>Standard_D13 Cloud ServicesA</v>
      </c>
      <c r="C8955" t="s">
        <v>701</v>
      </c>
      <c r="D8955" t="s">
        <v>181</v>
      </c>
      <c r="E8955">
        <v>1.2784599999999999</v>
      </c>
      <c r="F8955" t="s">
        <v>1163</v>
      </c>
      <c r="G8955" s="784" t="s">
        <v>3745</v>
      </c>
      <c r="H8955" s="784" t="s">
        <v>3746</v>
      </c>
      <c r="I8955" s="784" t="s">
        <v>6293</v>
      </c>
    </row>
    <row r="8956" spans="1:9" hidden="1">
      <c r="A8956" t="str">
        <f>Table_wabobpsvr_AzureCalc_AzureCalcRateCard[[#This Row],[ServiceName]]&amp;Table_wabobpsvr_AzureCalc_AzureCalcRateCard[[#This Row],[Price_Level]]&amp;Table_wabobpsvr_AzureCalc_AzureCalcRateCard[[#This Row],[Region]]</f>
        <v>Standard_D13 Cloud ServicesB</v>
      </c>
      <c r="C8956" t="s">
        <v>701</v>
      </c>
      <c r="D8956" t="s">
        <v>182</v>
      </c>
      <c r="E8956">
        <v>1.23892</v>
      </c>
      <c r="F8956" t="s">
        <v>1163</v>
      </c>
      <c r="G8956" s="784" t="s">
        <v>3745</v>
      </c>
      <c r="H8956" s="784" t="s">
        <v>3746</v>
      </c>
      <c r="I8956" s="784" t="s">
        <v>6293</v>
      </c>
    </row>
    <row r="8957" spans="1:9" hidden="1">
      <c r="A8957" t="str">
        <f>Table_wabobpsvr_AzureCalc_AzureCalcRateCard[[#This Row],[ServiceName]]&amp;Table_wabobpsvr_AzureCalc_AzureCalcRateCard[[#This Row],[Price_Level]]&amp;Table_wabobpsvr_AzureCalc_AzureCalcRateCard[[#This Row],[Region]]</f>
        <v>Standard_D13 Cloud ServicesC</v>
      </c>
      <c r="C8957" t="s">
        <v>701</v>
      </c>
      <c r="D8957" t="s">
        <v>184</v>
      </c>
      <c r="E8957">
        <v>1.1993799999999999</v>
      </c>
      <c r="F8957" t="s">
        <v>1163</v>
      </c>
      <c r="G8957" s="784" t="s">
        <v>3745</v>
      </c>
      <c r="H8957" s="784" t="s">
        <v>3746</v>
      </c>
      <c r="I8957" s="784" t="s">
        <v>6293</v>
      </c>
    </row>
    <row r="8958" spans="1:9" hidden="1">
      <c r="A8958" t="str">
        <f>Table_wabobpsvr_AzureCalc_AzureCalcRateCard[[#This Row],[ServiceName]]&amp;Table_wabobpsvr_AzureCalc_AzureCalcRateCard[[#This Row],[Price_Level]]&amp;Table_wabobpsvr_AzureCalc_AzureCalcRateCard[[#This Row],[Region]]</f>
        <v>Standard_D13 Cloud ServicesD</v>
      </c>
      <c r="C8958" t="s">
        <v>701</v>
      </c>
      <c r="D8958" t="s">
        <v>183</v>
      </c>
      <c r="E8958">
        <v>1.15984</v>
      </c>
      <c r="F8958" t="s">
        <v>1163</v>
      </c>
      <c r="G8958" s="784" t="s">
        <v>3745</v>
      </c>
      <c r="H8958" s="784" t="s">
        <v>3746</v>
      </c>
      <c r="I8958" s="784" t="s">
        <v>6293</v>
      </c>
    </row>
    <row r="8959" spans="1:9" hidden="1">
      <c r="A8959" t="str">
        <f>Table_wabobpsvr_AzureCalc_AzureCalcRateCard[[#This Row],[ServiceName]]&amp;Table_wabobpsvr_AzureCalc_AzureCalcRateCard[[#This Row],[Price_Level]]&amp;Table_wabobpsvr_AzureCalc_AzureCalcRateCard[[#This Row],[Region]]</f>
        <v>Standard_D13 VM (Non-Windows)MOSP10</v>
      </c>
      <c r="B8959">
        <v>10</v>
      </c>
      <c r="C8959" t="s">
        <v>701</v>
      </c>
      <c r="D8959" t="s">
        <v>627</v>
      </c>
      <c r="E8959">
        <v>0.96599999999999997</v>
      </c>
      <c r="F8959" t="s">
        <v>1164</v>
      </c>
      <c r="G8959" s="784" t="s">
        <v>4431</v>
      </c>
      <c r="H8959" s="784" t="s">
        <v>4431</v>
      </c>
      <c r="I8959" s="784" t="s">
        <v>6294</v>
      </c>
    </row>
    <row r="8960" spans="1:9" hidden="1">
      <c r="A8960" t="str">
        <f>Table_wabobpsvr_AzureCalc_AzureCalcRateCard[[#This Row],[ServiceName]]&amp;Table_wabobpsvr_AzureCalc_AzureCalcRateCard[[#This Row],[Price_Level]]&amp;Table_wabobpsvr_AzureCalc_AzureCalcRateCard[[#This Row],[Region]]</f>
        <v>Standard_D13 VM (Non-Windows)A10</v>
      </c>
      <c r="B8960">
        <v>10</v>
      </c>
      <c r="C8960" t="s">
        <v>701</v>
      </c>
      <c r="D8960" t="s">
        <v>181</v>
      </c>
      <c r="E8960">
        <v>0.93701999999999996</v>
      </c>
      <c r="F8960" t="s">
        <v>1164</v>
      </c>
      <c r="G8960" s="784" t="s">
        <v>4431</v>
      </c>
      <c r="H8960" s="784" t="s">
        <v>4431</v>
      </c>
      <c r="I8960" s="784" t="s">
        <v>6294</v>
      </c>
    </row>
    <row r="8961" spans="1:9" hidden="1">
      <c r="A8961" t="str">
        <f>Table_wabobpsvr_AzureCalc_AzureCalcRateCard[[#This Row],[ServiceName]]&amp;Table_wabobpsvr_AzureCalc_AzureCalcRateCard[[#This Row],[Price_Level]]&amp;Table_wabobpsvr_AzureCalc_AzureCalcRateCard[[#This Row],[Region]]</f>
        <v>Standard_D13 VM (Non-Windows)B10</v>
      </c>
      <c r="B8961">
        <v>10</v>
      </c>
      <c r="C8961" t="s">
        <v>701</v>
      </c>
      <c r="D8961" t="s">
        <v>182</v>
      </c>
      <c r="E8961">
        <v>0.90803999999999996</v>
      </c>
      <c r="F8961" t="s">
        <v>1164</v>
      </c>
      <c r="G8961" s="784" t="s">
        <v>4431</v>
      </c>
      <c r="H8961" s="784" t="s">
        <v>4431</v>
      </c>
      <c r="I8961" s="784" t="s">
        <v>6294</v>
      </c>
    </row>
    <row r="8962" spans="1:9" hidden="1">
      <c r="A8962" t="str">
        <f>Table_wabobpsvr_AzureCalc_AzureCalcRateCard[[#This Row],[ServiceName]]&amp;Table_wabobpsvr_AzureCalc_AzureCalcRateCard[[#This Row],[Price_Level]]&amp;Table_wabobpsvr_AzureCalc_AzureCalcRateCard[[#This Row],[Region]]</f>
        <v>Standard_D13 VM (Non-Windows)C10</v>
      </c>
      <c r="B8962">
        <v>10</v>
      </c>
      <c r="C8962" t="s">
        <v>701</v>
      </c>
      <c r="D8962" t="s">
        <v>184</v>
      </c>
      <c r="E8962">
        <v>0.87905999999999995</v>
      </c>
      <c r="F8962" t="s">
        <v>1164</v>
      </c>
      <c r="G8962" s="784" t="s">
        <v>4431</v>
      </c>
      <c r="H8962" s="784" t="s">
        <v>4431</v>
      </c>
      <c r="I8962" s="784" t="s">
        <v>6294</v>
      </c>
    </row>
    <row r="8963" spans="1:9" hidden="1">
      <c r="A8963" t="str">
        <f>Table_wabobpsvr_AzureCalc_AzureCalcRateCard[[#This Row],[ServiceName]]&amp;Table_wabobpsvr_AzureCalc_AzureCalcRateCard[[#This Row],[Price_Level]]&amp;Table_wabobpsvr_AzureCalc_AzureCalcRateCard[[#This Row],[Region]]</f>
        <v>Standard_D13 VM (Non-Windows)D10</v>
      </c>
      <c r="B8963">
        <v>10</v>
      </c>
      <c r="C8963" t="s">
        <v>701</v>
      </c>
      <c r="D8963" t="s">
        <v>183</v>
      </c>
      <c r="E8963">
        <v>0.85007999999999995</v>
      </c>
      <c r="F8963" t="s">
        <v>1164</v>
      </c>
      <c r="G8963" s="784" t="s">
        <v>4431</v>
      </c>
      <c r="H8963" s="784" t="s">
        <v>4431</v>
      </c>
      <c r="I8963" s="784" t="s">
        <v>6294</v>
      </c>
    </row>
    <row r="8964" spans="1:9" hidden="1">
      <c r="A8964" s="784" t="str">
        <f>Table_wabobpsvr_AzureCalc_AzureCalcRateCard[[#This Row],[ServiceName]]&amp;Table_wabobpsvr_AzureCalc_AzureCalcRateCard[[#This Row],[Price_Level]]&amp;Table_wabobpsvr_AzureCalc_AzureCalcRateCard[[#This Row],[Region]]</f>
        <v>Standard_D13 VM (Non-Windows)MOSP9</v>
      </c>
      <c r="B8964" s="784">
        <v>9</v>
      </c>
      <c r="C8964" s="784" t="s">
        <v>701</v>
      </c>
      <c r="D8964" s="784" t="s">
        <v>627</v>
      </c>
      <c r="E8964" s="784">
        <v>0.84</v>
      </c>
      <c r="F8964" s="784" t="s">
        <v>1164</v>
      </c>
      <c r="G8964" s="784" t="s">
        <v>4431</v>
      </c>
      <c r="H8964" s="784" t="s">
        <v>4431</v>
      </c>
      <c r="I8964" s="784" t="s">
        <v>6295</v>
      </c>
    </row>
    <row r="8965" spans="1:9" hidden="1">
      <c r="A8965" s="784" t="str">
        <f>Table_wabobpsvr_AzureCalc_AzureCalcRateCard[[#This Row],[ServiceName]]&amp;Table_wabobpsvr_AzureCalc_AzureCalcRateCard[[#This Row],[Price_Level]]&amp;Table_wabobpsvr_AzureCalc_AzureCalcRateCard[[#This Row],[Region]]</f>
        <v>Standard_D13 VM (Non-Windows)A9</v>
      </c>
      <c r="B8965" s="784">
        <v>9</v>
      </c>
      <c r="C8965" s="784" t="s">
        <v>701</v>
      </c>
      <c r="D8965" s="784" t="s">
        <v>181</v>
      </c>
      <c r="E8965" s="784">
        <v>0.81479999999999997</v>
      </c>
      <c r="F8965" s="784" t="s">
        <v>1164</v>
      </c>
      <c r="G8965" s="784" t="s">
        <v>4431</v>
      </c>
      <c r="H8965" s="784" t="s">
        <v>4431</v>
      </c>
      <c r="I8965" s="784" t="s">
        <v>6295</v>
      </c>
    </row>
    <row r="8966" spans="1:9" hidden="1">
      <c r="A8966" s="784" t="str">
        <f>Table_wabobpsvr_AzureCalc_AzureCalcRateCard[[#This Row],[ServiceName]]&amp;Table_wabobpsvr_AzureCalc_AzureCalcRateCard[[#This Row],[Price_Level]]&amp;Table_wabobpsvr_AzureCalc_AzureCalcRateCard[[#This Row],[Region]]</f>
        <v>Standard_D13 VM (Non-Windows)B9</v>
      </c>
      <c r="B8966" s="784">
        <v>9</v>
      </c>
      <c r="C8966" s="784" t="s">
        <v>701</v>
      </c>
      <c r="D8966" s="784" t="s">
        <v>182</v>
      </c>
      <c r="E8966" s="784">
        <v>0.78959999999999997</v>
      </c>
      <c r="F8966" s="784" t="s">
        <v>1164</v>
      </c>
      <c r="G8966" s="784" t="s">
        <v>4431</v>
      </c>
      <c r="H8966" s="784" t="s">
        <v>4431</v>
      </c>
      <c r="I8966" s="784" t="s">
        <v>6295</v>
      </c>
    </row>
    <row r="8967" spans="1:9" hidden="1">
      <c r="A8967" s="784" t="str">
        <f>Table_wabobpsvr_AzureCalc_AzureCalcRateCard[[#This Row],[ServiceName]]&amp;Table_wabobpsvr_AzureCalc_AzureCalcRateCard[[#This Row],[Price_Level]]&amp;Table_wabobpsvr_AzureCalc_AzureCalcRateCard[[#This Row],[Region]]</f>
        <v>Standard_D13 VM (Non-Windows)C9</v>
      </c>
      <c r="B8967" s="784">
        <v>9</v>
      </c>
      <c r="C8967" s="784" t="s">
        <v>701</v>
      </c>
      <c r="D8967" s="784" t="s">
        <v>184</v>
      </c>
      <c r="E8967" s="784">
        <v>0.76439999999999997</v>
      </c>
      <c r="F8967" s="784" t="s">
        <v>1164</v>
      </c>
      <c r="G8967" s="784" t="s">
        <v>4431</v>
      </c>
      <c r="H8967" s="784" t="s">
        <v>4431</v>
      </c>
      <c r="I8967" s="784" t="s">
        <v>6295</v>
      </c>
    </row>
    <row r="8968" spans="1:9" hidden="1">
      <c r="A8968" s="784" t="str">
        <f>Table_wabobpsvr_AzureCalc_AzureCalcRateCard[[#This Row],[ServiceName]]&amp;Table_wabobpsvr_AzureCalc_AzureCalcRateCard[[#This Row],[Price_Level]]&amp;Table_wabobpsvr_AzureCalc_AzureCalcRateCard[[#This Row],[Region]]</f>
        <v>Standard_D13 VM (Non-Windows)D9</v>
      </c>
      <c r="B8968" s="784">
        <v>9</v>
      </c>
      <c r="C8968" s="784" t="s">
        <v>701</v>
      </c>
      <c r="D8968" s="784" t="s">
        <v>183</v>
      </c>
      <c r="E8968" s="784">
        <v>0.73919999999999997</v>
      </c>
      <c r="F8968" s="784" t="s">
        <v>1164</v>
      </c>
      <c r="G8968" s="784" t="s">
        <v>4431</v>
      </c>
      <c r="H8968" s="784" t="s">
        <v>4431</v>
      </c>
      <c r="I8968" s="784" t="s">
        <v>6295</v>
      </c>
    </row>
    <row r="8969" spans="1:9" hidden="1">
      <c r="A8969" t="str">
        <f>Table_wabobpsvr_AzureCalc_AzureCalcRateCard[[#This Row],[ServiceName]]&amp;Table_wabobpsvr_AzureCalc_AzureCalcRateCard[[#This Row],[Price_Level]]&amp;Table_wabobpsvr_AzureCalc_AzureCalcRateCard[[#This Row],[Region]]</f>
        <v>Standard_D13 VM (Non-Windows)MOSP13</v>
      </c>
      <c r="B8969">
        <v>13</v>
      </c>
      <c r="C8969" t="s">
        <v>701</v>
      </c>
      <c r="D8969" t="s">
        <v>627</v>
      </c>
      <c r="E8969">
        <v>0.99299999999999999</v>
      </c>
      <c r="F8969" t="s">
        <v>1164</v>
      </c>
      <c r="G8969" s="784" t="s">
        <v>4431</v>
      </c>
      <c r="H8969" s="784" t="s">
        <v>4431</v>
      </c>
      <c r="I8969" s="784" t="s">
        <v>6296</v>
      </c>
    </row>
    <row r="8970" spans="1:9" hidden="1">
      <c r="A8970" t="str">
        <f>Table_wabobpsvr_AzureCalc_AzureCalcRateCard[[#This Row],[ServiceName]]&amp;Table_wabobpsvr_AzureCalc_AzureCalcRateCard[[#This Row],[Price_Level]]&amp;Table_wabobpsvr_AzureCalc_AzureCalcRateCard[[#This Row],[Region]]</f>
        <v>Standard_D13 VM (Non-Windows)A13</v>
      </c>
      <c r="B8970">
        <v>13</v>
      </c>
      <c r="C8970" t="s">
        <v>701</v>
      </c>
      <c r="D8970" t="s">
        <v>181</v>
      </c>
      <c r="E8970">
        <v>0.96321000000000001</v>
      </c>
      <c r="F8970" t="s">
        <v>1164</v>
      </c>
      <c r="G8970" s="784" t="s">
        <v>4431</v>
      </c>
      <c r="H8970" s="784" t="s">
        <v>4431</v>
      </c>
      <c r="I8970" s="784" t="s">
        <v>6296</v>
      </c>
    </row>
    <row r="8971" spans="1:9" hidden="1">
      <c r="A8971" t="str">
        <f>Table_wabobpsvr_AzureCalc_AzureCalcRateCard[[#This Row],[ServiceName]]&amp;Table_wabobpsvr_AzureCalc_AzureCalcRateCard[[#This Row],[Price_Level]]&amp;Table_wabobpsvr_AzureCalc_AzureCalcRateCard[[#This Row],[Region]]</f>
        <v>Standard_D13 VM (Non-Windows)B13</v>
      </c>
      <c r="B8971">
        <v>13</v>
      </c>
      <c r="C8971" t="s">
        <v>701</v>
      </c>
      <c r="D8971" t="s">
        <v>182</v>
      </c>
      <c r="E8971">
        <v>0.93342000000000003</v>
      </c>
      <c r="F8971" t="s">
        <v>1164</v>
      </c>
      <c r="G8971" s="784" t="s">
        <v>4431</v>
      </c>
      <c r="H8971" s="784" t="s">
        <v>4431</v>
      </c>
      <c r="I8971" s="784" t="s">
        <v>6296</v>
      </c>
    </row>
    <row r="8972" spans="1:9" hidden="1">
      <c r="A8972" t="str">
        <f>Table_wabobpsvr_AzureCalc_AzureCalcRateCard[[#This Row],[ServiceName]]&amp;Table_wabobpsvr_AzureCalc_AzureCalcRateCard[[#This Row],[Price_Level]]&amp;Table_wabobpsvr_AzureCalc_AzureCalcRateCard[[#This Row],[Region]]</f>
        <v>Standard_D13 VM (Non-Windows)C13</v>
      </c>
      <c r="B8972">
        <v>13</v>
      </c>
      <c r="C8972" t="s">
        <v>701</v>
      </c>
      <c r="D8972" t="s">
        <v>184</v>
      </c>
      <c r="E8972">
        <v>0.90363000000000004</v>
      </c>
      <c r="F8972" t="s">
        <v>1164</v>
      </c>
      <c r="G8972" s="784" t="s">
        <v>4431</v>
      </c>
      <c r="H8972" s="784" t="s">
        <v>4431</v>
      </c>
      <c r="I8972" s="784" t="s">
        <v>6296</v>
      </c>
    </row>
    <row r="8973" spans="1:9" hidden="1">
      <c r="A8973" t="str">
        <f>Table_wabobpsvr_AzureCalc_AzureCalcRateCard[[#This Row],[ServiceName]]&amp;Table_wabobpsvr_AzureCalc_AzureCalcRateCard[[#This Row],[Price_Level]]&amp;Table_wabobpsvr_AzureCalc_AzureCalcRateCard[[#This Row],[Region]]</f>
        <v>Standard_D13 VM (Non-Windows)D13</v>
      </c>
      <c r="B8973">
        <v>13</v>
      </c>
      <c r="C8973" t="s">
        <v>701</v>
      </c>
      <c r="D8973" t="s">
        <v>183</v>
      </c>
      <c r="E8973">
        <v>0.87383999999999995</v>
      </c>
      <c r="F8973" t="s">
        <v>1164</v>
      </c>
      <c r="G8973" s="784" t="s">
        <v>4431</v>
      </c>
      <c r="H8973" s="784" t="s">
        <v>4431</v>
      </c>
      <c r="I8973" s="784" t="s">
        <v>6296</v>
      </c>
    </row>
    <row r="8974" spans="1:9" hidden="1">
      <c r="A8974" t="str">
        <f>Table_wabobpsvr_AzureCalc_AzureCalcRateCard[[#This Row],[ServiceName]]&amp;Table_wabobpsvr_AzureCalc_AzureCalcRateCard[[#This Row],[Price_Level]]&amp;Table_wabobpsvr_AzureCalc_AzureCalcRateCard[[#This Row],[Region]]</f>
        <v>Standard_D13 VM (Non-Windows)MOSP7</v>
      </c>
      <c r="B8974">
        <v>7</v>
      </c>
      <c r="C8974" t="s">
        <v>701</v>
      </c>
      <c r="D8974" t="s">
        <v>627</v>
      </c>
      <c r="E8974">
        <v>0.78</v>
      </c>
      <c r="F8974" t="s">
        <v>1164</v>
      </c>
      <c r="G8974" s="784" t="s">
        <v>4431</v>
      </c>
      <c r="H8974" s="784" t="s">
        <v>4431</v>
      </c>
      <c r="I8974" s="784" t="s">
        <v>6297</v>
      </c>
    </row>
    <row r="8975" spans="1:9" hidden="1">
      <c r="A8975" t="str">
        <f>Table_wabobpsvr_AzureCalc_AzureCalcRateCard[[#This Row],[ServiceName]]&amp;Table_wabobpsvr_AzureCalc_AzureCalcRateCard[[#This Row],[Price_Level]]&amp;Table_wabobpsvr_AzureCalc_AzureCalcRateCard[[#This Row],[Region]]</f>
        <v>Standard_D13 VM (Non-Windows)A7</v>
      </c>
      <c r="B8975">
        <v>7</v>
      </c>
      <c r="C8975" t="s">
        <v>701</v>
      </c>
      <c r="D8975" t="s">
        <v>181</v>
      </c>
      <c r="E8975">
        <v>0.75660000000000005</v>
      </c>
      <c r="F8975" t="s">
        <v>1164</v>
      </c>
      <c r="G8975" s="784" t="s">
        <v>4431</v>
      </c>
      <c r="H8975" s="784" t="s">
        <v>4431</v>
      </c>
      <c r="I8975" s="784" t="s">
        <v>6297</v>
      </c>
    </row>
    <row r="8976" spans="1:9" hidden="1">
      <c r="A8976" t="str">
        <f>Table_wabobpsvr_AzureCalc_AzureCalcRateCard[[#This Row],[ServiceName]]&amp;Table_wabobpsvr_AzureCalc_AzureCalcRateCard[[#This Row],[Price_Level]]&amp;Table_wabobpsvr_AzureCalc_AzureCalcRateCard[[#This Row],[Region]]</f>
        <v>Standard_D13 VM (Non-Windows)B7</v>
      </c>
      <c r="B8976">
        <v>7</v>
      </c>
      <c r="C8976" t="s">
        <v>701</v>
      </c>
      <c r="D8976" t="s">
        <v>182</v>
      </c>
      <c r="E8976">
        <v>0.73319999999999996</v>
      </c>
      <c r="F8976" t="s">
        <v>1164</v>
      </c>
      <c r="G8976" s="784" t="s">
        <v>4431</v>
      </c>
      <c r="H8976" s="784" t="s">
        <v>4431</v>
      </c>
      <c r="I8976" s="784" t="s">
        <v>6297</v>
      </c>
    </row>
    <row r="8977" spans="1:9" hidden="1">
      <c r="A8977" t="str">
        <f>Table_wabobpsvr_AzureCalc_AzureCalcRateCard[[#This Row],[ServiceName]]&amp;Table_wabobpsvr_AzureCalc_AzureCalcRateCard[[#This Row],[Price_Level]]&amp;Table_wabobpsvr_AzureCalc_AzureCalcRateCard[[#This Row],[Region]]</f>
        <v>Standard_D13 VM (Non-Windows)C7</v>
      </c>
      <c r="B8977">
        <v>7</v>
      </c>
      <c r="C8977" t="s">
        <v>701</v>
      </c>
      <c r="D8977" t="s">
        <v>184</v>
      </c>
      <c r="E8977">
        <v>0.70979999999999999</v>
      </c>
      <c r="F8977" t="s">
        <v>1164</v>
      </c>
      <c r="G8977" s="784" t="s">
        <v>4431</v>
      </c>
      <c r="H8977" s="784" t="s">
        <v>4431</v>
      </c>
      <c r="I8977" s="784" t="s">
        <v>6297</v>
      </c>
    </row>
    <row r="8978" spans="1:9" hidden="1">
      <c r="A8978" t="str">
        <f>Table_wabobpsvr_AzureCalc_AzureCalcRateCard[[#This Row],[ServiceName]]&amp;Table_wabobpsvr_AzureCalc_AzureCalcRateCard[[#This Row],[Price_Level]]&amp;Table_wabobpsvr_AzureCalc_AzureCalcRateCard[[#This Row],[Region]]</f>
        <v>Standard_D13 VM (Non-Windows)D7</v>
      </c>
      <c r="B8978">
        <v>7</v>
      </c>
      <c r="C8978" t="s">
        <v>701</v>
      </c>
      <c r="D8978" t="s">
        <v>183</v>
      </c>
      <c r="E8978">
        <v>0.68640000000000001</v>
      </c>
      <c r="F8978" t="s">
        <v>1164</v>
      </c>
      <c r="G8978" s="784" t="s">
        <v>4431</v>
      </c>
      <c r="H8978" s="784" t="s">
        <v>4431</v>
      </c>
      <c r="I8978" s="784" t="s">
        <v>6297</v>
      </c>
    </row>
    <row r="8979" spans="1:9" hidden="1">
      <c r="A8979" t="str">
        <f>Table_wabobpsvr_AzureCalc_AzureCalcRateCard[[#This Row],[ServiceName]]&amp;Table_wabobpsvr_AzureCalc_AzureCalcRateCard[[#This Row],[Price_Level]]&amp;Table_wabobpsvr_AzureCalc_AzureCalcRateCard[[#This Row],[Region]]</f>
        <v>Standard_D13 VM (Non-Windows)MOSP8</v>
      </c>
      <c r="B8979">
        <v>8</v>
      </c>
      <c r="C8979" t="s">
        <v>701</v>
      </c>
      <c r="D8979" t="s">
        <v>627</v>
      </c>
      <c r="E8979">
        <v>0.89700000000000002</v>
      </c>
      <c r="F8979" t="s">
        <v>1164</v>
      </c>
      <c r="G8979" s="784" t="s">
        <v>4431</v>
      </c>
      <c r="H8979" s="784" t="s">
        <v>4431</v>
      </c>
      <c r="I8979" s="784" t="s">
        <v>6298</v>
      </c>
    </row>
    <row r="8980" spans="1:9" hidden="1">
      <c r="A8980" t="str">
        <f>Table_wabobpsvr_AzureCalc_AzureCalcRateCard[[#This Row],[ServiceName]]&amp;Table_wabobpsvr_AzureCalc_AzureCalcRateCard[[#This Row],[Price_Level]]&amp;Table_wabobpsvr_AzureCalc_AzureCalcRateCard[[#This Row],[Region]]</f>
        <v>Standard_D13 VM (Non-Windows)A8</v>
      </c>
      <c r="B8980">
        <v>8</v>
      </c>
      <c r="C8980" t="s">
        <v>701</v>
      </c>
      <c r="D8980" t="s">
        <v>181</v>
      </c>
      <c r="E8980">
        <v>0.87009000000000003</v>
      </c>
      <c r="F8980" t="s">
        <v>1164</v>
      </c>
      <c r="G8980" s="784" t="s">
        <v>4431</v>
      </c>
      <c r="H8980" s="784" t="s">
        <v>4431</v>
      </c>
      <c r="I8980" s="784" t="s">
        <v>6298</v>
      </c>
    </row>
    <row r="8981" spans="1:9" hidden="1">
      <c r="A8981" s="784" t="str">
        <f>Table_wabobpsvr_AzureCalc_AzureCalcRateCard[[#This Row],[ServiceName]]&amp;Table_wabobpsvr_AzureCalc_AzureCalcRateCard[[#This Row],[Price_Level]]&amp;Table_wabobpsvr_AzureCalc_AzureCalcRateCard[[#This Row],[Region]]</f>
        <v>Standard_D13 VM (Non-Windows)B8</v>
      </c>
      <c r="B8981" s="784">
        <v>8</v>
      </c>
      <c r="C8981" s="784" t="s">
        <v>701</v>
      </c>
      <c r="D8981" s="784" t="s">
        <v>182</v>
      </c>
      <c r="E8981" s="784">
        <v>0.84318000000000004</v>
      </c>
      <c r="F8981" s="784" t="s">
        <v>1164</v>
      </c>
      <c r="G8981" s="784" t="s">
        <v>4431</v>
      </c>
      <c r="H8981" s="784" t="s">
        <v>4431</v>
      </c>
      <c r="I8981" s="784" t="s">
        <v>6298</v>
      </c>
    </row>
    <row r="8982" spans="1:9" hidden="1">
      <c r="A8982" t="str">
        <f>Table_wabobpsvr_AzureCalc_AzureCalcRateCard[[#This Row],[ServiceName]]&amp;Table_wabobpsvr_AzureCalc_AzureCalcRateCard[[#This Row],[Price_Level]]&amp;Table_wabobpsvr_AzureCalc_AzureCalcRateCard[[#This Row],[Region]]</f>
        <v>Standard_D4 Cloud ServicesMOSP12</v>
      </c>
      <c r="B8982">
        <v>12</v>
      </c>
      <c r="C8982" t="s">
        <v>701</v>
      </c>
      <c r="D8982" t="s">
        <v>627</v>
      </c>
      <c r="E8982">
        <v>1.464</v>
      </c>
      <c r="F8982" t="s">
        <v>1175</v>
      </c>
      <c r="G8982" s="784" t="s">
        <v>4431</v>
      </c>
      <c r="H8982" s="784" t="s">
        <v>4431</v>
      </c>
      <c r="I8982" s="784" t="s">
        <v>6299</v>
      </c>
    </row>
    <row r="8983" spans="1:9" hidden="1">
      <c r="A8983" t="str">
        <f>Table_wabobpsvr_AzureCalc_AzureCalcRateCard[[#This Row],[ServiceName]]&amp;Table_wabobpsvr_AzureCalc_AzureCalcRateCard[[#This Row],[Price_Level]]&amp;Table_wabobpsvr_AzureCalc_AzureCalcRateCard[[#This Row],[Region]]</f>
        <v>Standard_D4 Cloud ServicesA12</v>
      </c>
      <c r="B8983">
        <v>12</v>
      </c>
      <c r="C8983" t="s">
        <v>701</v>
      </c>
      <c r="D8983" t="s">
        <v>181</v>
      </c>
      <c r="E8983">
        <v>1.42008</v>
      </c>
      <c r="F8983" t="s">
        <v>1175</v>
      </c>
      <c r="G8983" s="784" t="s">
        <v>4431</v>
      </c>
      <c r="H8983" s="784" t="s">
        <v>4431</v>
      </c>
      <c r="I8983" s="784" t="s">
        <v>6299</v>
      </c>
    </row>
    <row r="8984" spans="1:9" hidden="1">
      <c r="A8984" t="str">
        <f>Table_wabobpsvr_AzureCalc_AzureCalcRateCard[[#This Row],[ServiceName]]&amp;Table_wabobpsvr_AzureCalc_AzureCalcRateCard[[#This Row],[Price_Level]]&amp;Table_wabobpsvr_AzureCalc_AzureCalcRateCard[[#This Row],[Region]]</f>
        <v>Standard_D4 Cloud ServicesB12</v>
      </c>
      <c r="B8984">
        <v>12</v>
      </c>
      <c r="C8984" t="s">
        <v>701</v>
      </c>
      <c r="D8984" t="s">
        <v>182</v>
      </c>
      <c r="E8984">
        <v>1.37616</v>
      </c>
      <c r="F8984" t="s">
        <v>1175</v>
      </c>
      <c r="G8984" s="784" t="s">
        <v>4431</v>
      </c>
      <c r="H8984" s="784" t="s">
        <v>4431</v>
      </c>
      <c r="I8984" s="784" t="s">
        <v>6299</v>
      </c>
    </row>
    <row r="8985" spans="1:9" hidden="1">
      <c r="A8985" t="str">
        <f>Table_wabobpsvr_AzureCalc_AzureCalcRateCard[[#This Row],[ServiceName]]&amp;Table_wabobpsvr_AzureCalc_AzureCalcRateCard[[#This Row],[Price_Level]]&amp;Table_wabobpsvr_AzureCalc_AzureCalcRateCard[[#This Row],[Region]]</f>
        <v>Standard_D4 Cloud ServicesC12</v>
      </c>
      <c r="B8985">
        <v>12</v>
      </c>
      <c r="C8985" t="s">
        <v>701</v>
      </c>
      <c r="D8985" t="s">
        <v>184</v>
      </c>
      <c r="E8985">
        <v>1.3322400000000001</v>
      </c>
      <c r="F8985" t="s">
        <v>1175</v>
      </c>
      <c r="G8985" s="784" t="s">
        <v>4431</v>
      </c>
      <c r="H8985" s="784" t="s">
        <v>4431</v>
      </c>
      <c r="I8985" s="784" t="s">
        <v>6299</v>
      </c>
    </row>
    <row r="8986" spans="1:9" hidden="1">
      <c r="A8986" t="str">
        <f>Table_wabobpsvr_AzureCalc_AzureCalcRateCard[[#This Row],[ServiceName]]&amp;Table_wabobpsvr_AzureCalc_AzureCalcRateCard[[#This Row],[Price_Level]]&amp;Table_wabobpsvr_AzureCalc_AzureCalcRateCard[[#This Row],[Region]]</f>
        <v>Standard_D4 Cloud ServicesD12</v>
      </c>
      <c r="B8986">
        <v>12</v>
      </c>
      <c r="C8986" t="s">
        <v>701</v>
      </c>
      <c r="D8986" t="s">
        <v>183</v>
      </c>
      <c r="E8986">
        <v>1.2883199999999999</v>
      </c>
      <c r="F8986" t="s">
        <v>1175</v>
      </c>
      <c r="G8986" s="784" t="s">
        <v>4431</v>
      </c>
      <c r="H8986" s="784" t="s">
        <v>4431</v>
      </c>
      <c r="I8986" s="784" t="s">
        <v>6299</v>
      </c>
    </row>
    <row r="8987" spans="1:9" hidden="1">
      <c r="A8987" t="str">
        <f>Table_wabobpsvr_AzureCalc_AzureCalcRateCard[[#This Row],[ServiceName]]&amp;Table_wabobpsvr_AzureCalc_AzureCalcRateCard[[#This Row],[Price_Level]]&amp;Table_wabobpsvr_AzureCalc_AzureCalcRateCard[[#This Row],[Region]]</f>
        <v>Standard_D4 Cloud ServicesMOSP3</v>
      </c>
      <c r="B8987">
        <v>3</v>
      </c>
      <c r="C8987" t="s">
        <v>701</v>
      </c>
      <c r="D8987" t="s">
        <v>627</v>
      </c>
      <c r="E8987">
        <v>1.3680000000000001</v>
      </c>
      <c r="F8987" t="s">
        <v>1175</v>
      </c>
      <c r="G8987" s="784" t="s">
        <v>4431</v>
      </c>
      <c r="H8987" s="784" t="s">
        <v>4431</v>
      </c>
      <c r="I8987" s="784" t="s">
        <v>6300</v>
      </c>
    </row>
    <row r="8988" spans="1:9" hidden="1">
      <c r="A8988" t="str">
        <f>Table_wabobpsvr_AzureCalc_AzureCalcRateCard[[#This Row],[ServiceName]]&amp;Table_wabobpsvr_AzureCalc_AzureCalcRateCard[[#This Row],[Price_Level]]&amp;Table_wabobpsvr_AzureCalc_AzureCalcRateCard[[#This Row],[Region]]</f>
        <v>Standard_D4 Cloud ServicesA3</v>
      </c>
      <c r="B8988">
        <v>3</v>
      </c>
      <c r="C8988" t="s">
        <v>701</v>
      </c>
      <c r="D8988" t="s">
        <v>181</v>
      </c>
      <c r="E8988">
        <v>1.3269599999999999</v>
      </c>
      <c r="F8988" t="s">
        <v>1175</v>
      </c>
      <c r="G8988" s="784" t="s">
        <v>4431</v>
      </c>
      <c r="H8988" s="784" t="s">
        <v>4431</v>
      </c>
      <c r="I8988" s="784" t="s">
        <v>6300</v>
      </c>
    </row>
    <row r="8989" spans="1:9" hidden="1">
      <c r="A8989" t="str">
        <f>Table_wabobpsvr_AzureCalc_AzureCalcRateCard[[#This Row],[ServiceName]]&amp;Table_wabobpsvr_AzureCalc_AzureCalcRateCard[[#This Row],[Price_Level]]&amp;Table_wabobpsvr_AzureCalc_AzureCalcRateCard[[#This Row],[Region]]</f>
        <v>Standard_D4 Cloud ServicesB3</v>
      </c>
      <c r="B8989">
        <v>3</v>
      </c>
      <c r="C8989" t="s">
        <v>701</v>
      </c>
      <c r="D8989" t="s">
        <v>182</v>
      </c>
      <c r="E8989">
        <v>1.28592</v>
      </c>
      <c r="F8989" t="s">
        <v>1175</v>
      </c>
      <c r="G8989" s="784" t="s">
        <v>4431</v>
      </c>
      <c r="H8989" s="784" t="s">
        <v>4431</v>
      </c>
      <c r="I8989" s="784" t="s">
        <v>6300</v>
      </c>
    </row>
    <row r="8990" spans="1:9" hidden="1">
      <c r="A8990" t="str">
        <f>Table_wabobpsvr_AzureCalc_AzureCalcRateCard[[#This Row],[ServiceName]]&amp;Table_wabobpsvr_AzureCalc_AzureCalcRateCard[[#This Row],[Price_Level]]&amp;Table_wabobpsvr_AzureCalc_AzureCalcRateCard[[#This Row],[Region]]</f>
        <v>Standard_D4 Cloud ServicesC3</v>
      </c>
      <c r="B8990">
        <v>3</v>
      </c>
      <c r="C8990" t="s">
        <v>701</v>
      </c>
      <c r="D8990" t="s">
        <v>184</v>
      </c>
      <c r="E8990">
        <v>1.24488</v>
      </c>
      <c r="F8990" t="s">
        <v>1175</v>
      </c>
      <c r="G8990" s="784" t="s">
        <v>4431</v>
      </c>
      <c r="H8990" s="784" t="s">
        <v>4431</v>
      </c>
      <c r="I8990" s="784" t="s">
        <v>6300</v>
      </c>
    </row>
    <row r="8991" spans="1:9" hidden="1">
      <c r="A8991" t="str">
        <f>Table_wabobpsvr_AzureCalc_AzureCalcRateCard[[#This Row],[ServiceName]]&amp;Table_wabobpsvr_AzureCalc_AzureCalcRateCard[[#This Row],[Price_Level]]&amp;Table_wabobpsvr_AzureCalc_AzureCalcRateCard[[#This Row],[Region]]</f>
        <v>Standard_D4 Cloud ServicesD3</v>
      </c>
      <c r="B8991">
        <v>3</v>
      </c>
      <c r="C8991" t="s">
        <v>701</v>
      </c>
      <c r="D8991" t="s">
        <v>183</v>
      </c>
      <c r="E8991">
        <v>1.20384</v>
      </c>
      <c r="F8991" t="s">
        <v>1175</v>
      </c>
      <c r="G8991" s="784" t="s">
        <v>4431</v>
      </c>
      <c r="H8991" s="784" t="s">
        <v>4431</v>
      </c>
      <c r="I8991" s="784" t="s">
        <v>6300</v>
      </c>
    </row>
    <row r="8992" spans="1:9" hidden="1">
      <c r="A8992" t="str">
        <f>Table_wabobpsvr_AzureCalc_AzureCalcRateCard[[#This Row],[ServiceName]]&amp;Table_wabobpsvr_AzureCalc_AzureCalcRateCard[[#This Row],[Price_Level]]&amp;Table_wabobpsvr_AzureCalc_AzureCalcRateCard[[#This Row],[Region]]</f>
        <v>Standard_D4 Cloud ServicesMOSP6</v>
      </c>
      <c r="B8992">
        <v>6</v>
      </c>
      <c r="C8992" t="s">
        <v>701</v>
      </c>
      <c r="D8992" t="s">
        <v>627</v>
      </c>
      <c r="E8992">
        <v>1.3680000000000001</v>
      </c>
      <c r="F8992" t="s">
        <v>1175</v>
      </c>
      <c r="G8992" s="784" t="s">
        <v>4431</v>
      </c>
      <c r="H8992" s="784" t="s">
        <v>4431</v>
      </c>
      <c r="I8992" s="784" t="s">
        <v>6301</v>
      </c>
    </row>
    <row r="8993" spans="1:9" hidden="1">
      <c r="A8993" t="str">
        <f>Table_wabobpsvr_AzureCalc_AzureCalcRateCard[[#This Row],[ServiceName]]&amp;Table_wabobpsvr_AzureCalc_AzureCalcRateCard[[#This Row],[Price_Level]]&amp;Table_wabobpsvr_AzureCalc_AzureCalcRateCard[[#This Row],[Region]]</f>
        <v>Standard_D4 Cloud ServicesA6</v>
      </c>
      <c r="B8993">
        <v>6</v>
      </c>
      <c r="C8993" t="s">
        <v>701</v>
      </c>
      <c r="D8993" t="s">
        <v>181</v>
      </c>
      <c r="E8993">
        <v>1.3269599999999999</v>
      </c>
      <c r="F8993" t="s">
        <v>1175</v>
      </c>
      <c r="G8993" s="784" t="s">
        <v>4431</v>
      </c>
      <c r="H8993" s="784" t="s">
        <v>4431</v>
      </c>
      <c r="I8993" s="784" t="s">
        <v>6301</v>
      </c>
    </row>
    <row r="8994" spans="1:9" hidden="1">
      <c r="A8994" t="str">
        <f>Table_wabobpsvr_AzureCalc_AzureCalcRateCard[[#This Row],[ServiceName]]&amp;Table_wabobpsvr_AzureCalc_AzureCalcRateCard[[#This Row],[Price_Level]]&amp;Table_wabobpsvr_AzureCalc_AzureCalcRateCard[[#This Row],[Region]]</f>
        <v>Standard_D4 Cloud ServicesB6</v>
      </c>
      <c r="B8994">
        <v>6</v>
      </c>
      <c r="C8994" t="s">
        <v>701</v>
      </c>
      <c r="D8994" t="s">
        <v>182</v>
      </c>
      <c r="E8994">
        <v>1.28592</v>
      </c>
      <c r="F8994" t="s">
        <v>1175</v>
      </c>
      <c r="G8994" s="784" t="s">
        <v>4431</v>
      </c>
      <c r="H8994" s="784" t="s">
        <v>4431</v>
      </c>
      <c r="I8994" s="784" t="s">
        <v>6301</v>
      </c>
    </row>
    <row r="8995" spans="1:9" hidden="1">
      <c r="A8995" t="str">
        <f>Table_wabobpsvr_AzureCalc_AzureCalcRateCard[[#This Row],[ServiceName]]&amp;Table_wabobpsvr_AzureCalc_AzureCalcRateCard[[#This Row],[Price_Level]]&amp;Table_wabobpsvr_AzureCalc_AzureCalcRateCard[[#This Row],[Region]]</f>
        <v>Standard_D4 Cloud ServicesC6</v>
      </c>
      <c r="B8995">
        <v>6</v>
      </c>
      <c r="C8995" t="s">
        <v>701</v>
      </c>
      <c r="D8995" t="s">
        <v>184</v>
      </c>
      <c r="E8995">
        <v>1.24488</v>
      </c>
      <c r="F8995" t="s">
        <v>1175</v>
      </c>
      <c r="G8995" s="784" t="s">
        <v>4431</v>
      </c>
      <c r="H8995" s="784" t="s">
        <v>4431</v>
      </c>
      <c r="I8995" s="784" t="s">
        <v>6301</v>
      </c>
    </row>
    <row r="8996" spans="1:9" hidden="1">
      <c r="A8996" t="str">
        <f>Table_wabobpsvr_AzureCalc_AzureCalcRateCard[[#This Row],[ServiceName]]&amp;Table_wabobpsvr_AzureCalc_AzureCalcRateCard[[#This Row],[Price_Level]]&amp;Table_wabobpsvr_AzureCalc_AzureCalcRateCard[[#This Row],[Region]]</f>
        <v>Standard_D4 Cloud ServicesD6</v>
      </c>
      <c r="B8996">
        <v>6</v>
      </c>
      <c r="C8996" t="s">
        <v>701</v>
      </c>
      <c r="D8996" t="s">
        <v>183</v>
      </c>
      <c r="E8996">
        <v>1.20384</v>
      </c>
      <c r="F8996" t="s">
        <v>1175</v>
      </c>
      <c r="G8996" s="784" t="s">
        <v>4431</v>
      </c>
      <c r="H8996" s="784" t="s">
        <v>4431</v>
      </c>
      <c r="I8996" s="784" t="s">
        <v>6301</v>
      </c>
    </row>
    <row r="8997" spans="1:9" hidden="1">
      <c r="A8997" t="str">
        <f>Table_wabobpsvr_AzureCalc_AzureCalcRateCard[[#This Row],[ServiceName]]&amp;Table_wabobpsvr_AzureCalc_AzureCalcRateCard[[#This Row],[Price_Level]]&amp;Table_wabobpsvr_AzureCalc_AzureCalcRateCard[[#This Row],[Region]]</f>
        <v>Standard_D4 Cloud ServicesMOSP2</v>
      </c>
      <c r="B8997">
        <v>2</v>
      </c>
      <c r="C8997" t="s">
        <v>701</v>
      </c>
      <c r="D8997" t="s">
        <v>627</v>
      </c>
      <c r="E8997">
        <v>1.272</v>
      </c>
      <c r="F8997" t="s">
        <v>1175</v>
      </c>
      <c r="G8997" s="784" t="s">
        <v>4431</v>
      </c>
      <c r="H8997" s="784" t="s">
        <v>4431</v>
      </c>
      <c r="I8997" s="784" t="s">
        <v>6302</v>
      </c>
    </row>
    <row r="8998" spans="1:9" hidden="1">
      <c r="A8998" t="str">
        <f>Table_wabobpsvr_AzureCalc_AzureCalcRateCard[[#This Row],[ServiceName]]&amp;Table_wabobpsvr_AzureCalc_AzureCalcRateCard[[#This Row],[Price_Level]]&amp;Table_wabobpsvr_AzureCalc_AzureCalcRateCard[[#This Row],[Region]]</f>
        <v>Standard_D4 Cloud ServicesA2</v>
      </c>
      <c r="B8998">
        <v>2</v>
      </c>
      <c r="C8998" t="s">
        <v>701</v>
      </c>
      <c r="D8998" t="s">
        <v>181</v>
      </c>
      <c r="E8998">
        <v>1.23384</v>
      </c>
      <c r="F8998" t="s">
        <v>1175</v>
      </c>
      <c r="G8998" s="784" t="s">
        <v>4431</v>
      </c>
      <c r="H8998" s="784" t="s">
        <v>4431</v>
      </c>
      <c r="I8998" s="784" t="s">
        <v>6302</v>
      </c>
    </row>
    <row r="8999" spans="1:9" hidden="1">
      <c r="A8999" t="str">
        <f>Table_wabobpsvr_AzureCalc_AzureCalcRateCard[[#This Row],[ServiceName]]&amp;Table_wabobpsvr_AzureCalc_AzureCalcRateCard[[#This Row],[Price_Level]]&amp;Table_wabobpsvr_AzureCalc_AzureCalcRateCard[[#This Row],[Region]]</f>
        <v>Standard_D4 Cloud ServicesB2</v>
      </c>
      <c r="B8999">
        <v>2</v>
      </c>
      <c r="C8999" t="s">
        <v>701</v>
      </c>
      <c r="D8999" t="s">
        <v>182</v>
      </c>
      <c r="E8999">
        <v>1.1956800000000001</v>
      </c>
      <c r="F8999" t="s">
        <v>1175</v>
      </c>
      <c r="G8999" s="784" t="s">
        <v>4431</v>
      </c>
      <c r="H8999" s="784" t="s">
        <v>4431</v>
      </c>
      <c r="I8999" s="784" t="s">
        <v>6302</v>
      </c>
    </row>
    <row r="9000" spans="1:9" hidden="1">
      <c r="A9000" t="str">
        <f>Table_wabobpsvr_AzureCalc_AzureCalcRateCard[[#This Row],[ServiceName]]&amp;Table_wabobpsvr_AzureCalc_AzureCalcRateCard[[#This Row],[Price_Level]]&amp;Table_wabobpsvr_AzureCalc_AzureCalcRateCard[[#This Row],[Region]]</f>
        <v>Standard_D4 Cloud ServicesC2</v>
      </c>
      <c r="B9000">
        <v>2</v>
      </c>
      <c r="C9000" t="s">
        <v>701</v>
      </c>
      <c r="D9000" t="s">
        <v>184</v>
      </c>
      <c r="E9000">
        <v>1.1575200000000001</v>
      </c>
      <c r="F9000" t="s">
        <v>1175</v>
      </c>
      <c r="G9000" s="784" t="s">
        <v>4431</v>
      </c>
      <c r="H9000" s="784" t="s">
        <v>4431</v>
      </c>
      <c r="I9000" s="784" t="s">
        <v>6302</v>
      </c>
    </row>
    <row r="9001" spans="1:9" hidden="1">
      <c r="A9001" t="str">
        <f>Table_wabobpsvr_AzureCalc_AzureCalcRateCard[[#This Row],[ServiceName]]&amp;Table_wabobpsvr_AzureCalc_AzureCalcRateCard[[#This Row],[Price_Level]]&amp;Table_wabobpsvr_AzureCalc_AzureCalcRateCard[[#This Row],[Region]]</f>
        <v>Standard_D4 Cloud ServicesD2</v>
      </c>
      <c r="B9001">
        <v>2</v>
      </c>
      <c r="C9001" t="s">
        <v>701</v>
      </c>
      <c r="D9001" t="s">
        <v>183</v>
      </c>
      <c r="E9001">
        <v>1.1193599999999999</v>
      </c>
      <c r="F9001" t="s">
        <v>1175</v>
      </c>
      <c r="G9001" s="784" t="s">
        <v>4431</v>
      </c>
      <c r="H9001" s="784" t="s">
        <v>4431</v>
      </c>
      <c r="I9001" s="784" t="s">
        <v>6302</v>
      </c>
    </row>
    <row r="9002" spans="1:9" hidden="1">
      <c r="A9002" t="str">
        <f>Table_wabobpsvr_AzureCalc_AzureCalcRateCard[[#This Row],[ServiceName]]&amp;Table_wabobpsvr_AzureCalc_AzureCalcRateCard[[#This Row],[Price_Level]]&amp;Table_wabobpsvr_AzureCalc_AzureCalcRateCard[[#This Row],[Region]]</f>
        <v>Standard_D4 Cloud ServicesMOSP5</v>
      </c>
      <c r="B9002">
        <v>5</v>
      </c>
      <c r="C9002" t="s">
        <v>701</v>
      </c>
      <c r="D9002" t="s">
        <v>627</v>
      </c>
      <c r="E9002">
        <v>1.3680000000000001</v>
      </c>
      <c r="F9002" t="s">
        <v>1175</v>
      </c>
      <c r="G9002" s="784" t="s">
        <v>4431</v>
      </c>
      <c r="H9002" s="784" t="s">
        <v>4431</v>
      </c>
      <c r="I9002" s="784" t="s">
        <v>6303</v>
      </c>
    </row>
    <row r="9003" spans="1:9" hidden="1">
      <c r="A9003" t="str">
        <f>Table_wabobpsvr_AzureCalc_AzureCalcRateCard[[#This Row],[ServiceName]]&amp;Table_wabobpsvr_AzureCalc_AzureCalcRateCard[[#This Row],[Price_Level]]&amp;Table_wabobpsvr_AzureCalc_AzureCalcRateCard[[#This Row],[Region]]</f>
        <v>Standard_D4 Cloud ServicesA5</v>
      </c>
      <c r="B9003">
        <v>5</v>
      </c>
      <c r="C9003" t="s">
        <v>701</v>
      </c>
      <c r="D9003" t="s">
        <v>181</v>
      </c>
      <c r="E9003">
        <v>1.3269599999999999</v>
      </c>
      <c r="F9003" t="s">
        <v>1175</v>
      </c>
      <c r="G9003" s="784" t="s">
        <v>4431</v>
      </c>
      <c r="H9003" s="784" t="s">
        <v>4431</v>
      </c>
      <c r="I9003" s="784" t="s">
        <v>6303</v>
      </c>
    </row>
    <row r="9004" spans="1:9" hidden="1">
      <c r="A9004" t="str">
        <f>Table_wabobpsvr_AzureCalc_AzureCalcRateCard[[#This Row],[ServiceName]]&amp;Table_wabobpsvr_AzureCalc_AzureCalcRateCard[[#This Row],[Price_Level]]&amp;Table_wabobpsvr_AzureCalc_AzureCalcRateCard[[#This Row],[Region]]</f>
        <v>Standard_D4 Cloud ServicesB5</v>
      </c>
      <c r="B9004">
        <v>5</v>
      </c>
      <c r="C9004" t="s">
        <v>701</v>
      </c>
      <c r="D9004" t="s">
        <v>182</v>
      </c>
      <c r="E9004">
        <v>1.28592</v>
      </c>
      <c r="F9004" t="s">
        <v>1175</v>
      </c>
      <c r="G9004" s="784" t="s">
        <v>4431</v>
      </c>
      <c r="H9004" s="784" t="s">
        <v>4431</v>
      </c>
      <c r="I9004" s="784" t="s">
        <v>6303</v>
      </c>
    </row>
    <row r="9005" spans="1:9" hidden="1">
      <c r="A9005" t="str">
        <f>Table_wabobpsvr_AzureCalc_AzureCalcRateCard[[#This Row],[ServiceName]]&amp;Table_wabobpsvr_AzureCalc_AzureCalcRateCard[[#This Row],[Price_Level]]&amp;Table_wabobpsvr_AzureCalc_AzureCalcRateCard[[#This Row],[Region]]</f>
        <v>Standard_D4 Cloud ServicesC5</v>
      </c>
      <c r="B9005">
        <v>5</v>
      </c>
      <c r="C9005" t="s">
        <v>701</v>
      </c>
      <c r="D9005" t="s">
        <v>184</v>
      </c>
      <c r="E9005">
        <v>1.24488</v>
      </c>
      <c r="F9005" t="s">
        <v>1175</v>
      </c>
      <c r="G9005" s="784" t="s">
        <v>4431</v>
      </c>
      <c r="H9005" s="784" t="s">
        <v>4431</v>
      </c>
      <c r="I9005" s="784" t="s">
        <v>6303</v>
      </c>
    </row>
    <row r="9006" spans="1:9" hidden="1">
      <c r="A9006" t="str">
        <f>Table_wabobpsvr_AzureCalc_AzureCalcRateCard[[#This Row],[ServiceName]]&amp;Table_wabobpsvr_AzureCalc_AzureCalcRateCard[[#This Row],[Price_Level]]&amp;Table_wabobpsvr_AzureCalc_AzureCalcRateCard[[#This Row],[Region]]</f>
        <v>Standard_D4 Cloud ServicesD5</v>
      </c>
      <c r="B9006">
        <v>5</v>
      </c>
      <c r="C9006" t="s">
        <v>701</v>
      </c>
      <c r="D9006" t="s">
        <v>183</v>
      </c>
      <c r="E9006">
        <v>1.20384</v>
      </c>
      <c r="F9006" t="s">
        <v>1175</v>
      </c>
      <c r="G9006" s="784" t="s">
        <v>4431</v>
      </c>
      <c r="H9006" s="784" t="s">
        <v>4431</v>
      </c>
      <c r="I9006" s="784" t="s">
        <v>6303</v>
      </c>
    </row>
    <row r="9007" spans="1:9" hidden="1">
      <c r="A9007" t="str">
        <f>Table_wabobpsvr_AzureCalc_AzureCalcRateCard[[#This Row],[ServiceName]]&amp;Table_wabobpsvr_AzureCalc_AzureCalcRateCard[[#This Row],[Price_Level]]&amp;Table_wabobpsvr_AzureCalc_AzureCalcRateCard[[#This Row],[Region]]</f>
        <v>Standard_D4 Cloud ServicesMOSP1</v>
      </c>
      <c r="B9007">
        <v>1</v>
      </c>
      <c r="C9007" t="s">
        <v>701</v>
      </c>
      <c r="D9007" t="s">
        <v>627</v>
      </c>
      <c r="E9007">
        <v>1.272</v>
      </c>
      <c r="F9007" t="s">
        <v>1175</v>
      </c>
      <c r="G9007" s="784" t="s">
        <v>4431</v>
      </c>
      <c r="H9007" s="784" t="s">
        <v>4431</v>
      </c>
      <c r="I9007" s="784" t="s">
        <v>6304</v>
      </c>
    </row>
    <row r="9008" spans="1:9" hidden="1">
      <c r="A9008" t="str">
        <f>Table_wabobpsvr_AzureCalc_AzureCalcRateCard[[#This Row],[ServiceName]]&amp;Table_wabobpsvr_AzureCalc_AzureCalcRateCard[[#This Row],[Price_Level]]&amp;Table_wabobpsvr_AzureCalc_AzureCalcRateCard[[#This Row],[Region]]</f>
        <v>Standard_D4 Cloud ServicesA1</v>
      </c>
      <c r="B9008">
        <v>1</v>
      </c>
      <c r="C9008" t="s">
        <v>701</v>
      </c>
      <c r="D9008" t="s">
        <v>181</v>
      </c>
      <c r="E9008">
        <v>1.23384</v>
      </c>
      <c r="F9008" t="s">
        <v>1175</v>
      </c>
      <c r="G9008" s="784" t="s">
        <v>4431</v>
      </c>
      <c r="H9008" s="784" t="s">
        <v>4431</v>
      </c>
      <c r="I9008" s="784" t="s">
        <v>6304</v>
      </c>
    </row>
    <row r="9009" spans="1:9" hidden="1">
      <c r="A9009" t="str">
        <f>Table_wabobpsvr_AzureCalc_AzureCalcRateCard[[#This Row],[ServiceName]]&amp;Table_wabobpsvr_AzureCalc_AzureCalcRateCard[[#This Row],[Price_Level]]&amp;Table_wabobpsvr_AzureCalc_AzureCalcRateCard[[#This Row],[Region]]</f>
        <v>Standard_D4 Cloud ServicesB1</v>
      </c>
      <c r="B9009">
        <v>1</v>
      </c>
      <c r="C9009" t="s">
        <v>701</v>
      </c>
      <c r="D9009" t="s">
        <v>182</v>
      </c>
      <c r="E9009">
        <v>1.1956800000000001</v>
      </c>
      <c r="F9009" t="s">
        <v>1175</v>
      </c>
      <c r="G9009" s="784" t="s">
        <v>4431</v>
      </c>
      <c r="H9009" s="784" t="s">
        <v>4431</v>
      </c>
      <c r="I9009" s="784" t="s">
        <v>6304</v>
      </c>
    </row>
    <row r="9010" spans="1:9" hidden="1">
      <c r="A9010" t="str">
        <f>Table_wabobpsvr_AzureCalc_AzureCalcRateCard[[#This Row],[ServiceName]]&amp;Table_wabobpsvr_AzureCalc_AzureCalcRateCard[[#This Row],[Price_Level]]&amp;Table_wabobpsvr_AzureCalc_AzureCalcRateCard[[#This Row],[Region]]</f>
        <v>Standard_D4 Cloud ServicesC1</v>
      </c>
      <c r="B9010">
        <v>1</v>
      </c>
      <c r="C9010" t="s">
        <v>701</v>
      </c>
      <c r="D9010" t="s">
        <v>184</v>
      </c>
      <c r="E9010">
        <v>1.1575200000000001</v>
      </c>
      <c r="F9010" t="s">
        <v>1175</v>
      </c>
      <c r="G9010" s="784" t="s">
        <v>4431</v>
      </c>
      <c r="H9010" s="784" t="s">
        <v>4431</v>
      </c>
      <c r="I9010" s="784" t="s">
        <v>6304</v>
      </c>
    </row>
    <row r="9011" spans="1:9" hidden="1">
      <c r="A9011" t="str">
        <f>Table_wabobpsvr_AzureCalc_AzureCalcRateCard[[#This Row],[ServiceName]]&amp;Table_wabobpsvr_AzureCalc_AzureCalcRateCard[[#This Row],[Price_Level]]&amp;Table_wabobpsvr_AzureCalc_AzureCalcRateCard[[#This Row],[Region]]</f>
        <v>Standard_D4 Cloud ServicesD1</v>
      </c>
      <c r="B9011">
        <v>1</v>
      </c>
      <c r="C9011" t="s">
        <v>701</v>
      </c>
      <c r="D9011" t="s">
        <v>183</v>
      </c>
      <c r="E9011">
        <v>1.1193599999999999</v>
      </c>
      <c r="F9011" t="s">
        <v>1175</v>
      </c>
      <c r="G9011" s="784" t="s">
        <v>4431</v>
      </c>
      <c r="H9011" s="784" t="s">
        <v>4431</v>
      </c>
      <c r="I9011" s="784" t="s">
        <v>6304</v>
      </c>
    </row>
    <row r="9012" spans="1:9" hidden="1">
      <c r="A9012" t="str">
        <f>Table_wabobpsvr_AzureCalc_AzureCalcRateCard[[#This Row],[ServiceName]]&amp;Table_wabobpsvr_AzureCalc_AzureCalcRateCard[[#This Row],[Price_Level]]&amp;Table_wabobpsvr_AzureCalc_AzureCalcRateCard[[#This Row],[Region]]</f>
        <v>Standard_D4 Cloud ServicesMOSP4</v>
      </c>
      <c r="B9012">
        <v>4</v>
      </c>
      <c r="C9012" t="s">
        <v>701</v>
      </c>
      <c r="D9012" t="s">
        <v>627</v>
      </c>
      <c r="E9012">
        <v>1.3680000000000001</v>
      </c>
      <c r="F9012" t="s">
        <v>1175</v>
      </c>
      <c r="G9012" s="784" t="s">
        <v>4431</v>
      </c>
      <c r="H9012" s="784" t="s">
        <v>4431</v>
      </c>
      <c r="I9012" s="784" t="s">
        <v>6305</v>
      </c>
    </row>
    <row r="9013" spans="1:9" hidden="1">
      <c r="A9013" t="str">
        <f>Table_wabobpsvr_AzureCalc_AzureCalcRateCard[[#This Row],[ServiceName]]&amp;Table_wabobpsvr_AzureCalc_AzureCalcRateCard[[#This Row],[Price_Level]]&amp;Table_wabobpsvr_AzureCalc_AzureCalcRateCard[[#This Row],[Region]]</f>
        <v>Standard_D4 Cloud ServicesA4</v>
      </c>
      <c r="B9013">
        <v>4</v>
      </c>
      <c r="C9013" t="s">
        <v>701</v>
      </c>
      <c r="D9013" t="s">
        <v>181</v>
      </c>
      <c r="E9013">
        <v>1.3269599999999999</v>
      </c>
      <c r="F9013" t="s">
        <v>1175</v>
      </c>
      <c r="G9013" s="784" t="s">
        <v>4431</v>
      </c>
      <c r="H9013" s="784" t="s">
        <v>4431</v>
      </c>
      <c r="I9013" s="784" t="s">
        <v>6305</v>
      </c>
    </row>
    <row r="9014" spans="1:9" hidden="1">
      <c r="A9014" t="str">
        <f>Table_wabobpsvr_AzureCalc_AzureCalcRateCard[[#This Row],[ServiceName]]&amp;Table_wabobpsvr_AzureCalc_AzureCalcRateCard[[#This Row],[Price_Level]]&amp;Table_wabobpsvr_AzureCalc_AzureCalcRateCard[[#This Row],[Region]]</f>
        <v>Standard_D4 Cloud ServicesB4</v>
      </c>
      <c r="B9014">
        <v>4</v>
      </c>
      <c r="C9014" t="s">
        <v>701</v>
      </c>
      <c r="D9014" t="s">
        <v>182</v>
      </c>
      <c r="E9014">
        <v>1.28592</v>
      </c>
      <c r="F9014" t="s">
        <v>1175</v>
      </c>
      <c r="G9014" s="784" t="s">
        <v>4431</v>
      </c>
      <c r="H9014" s="784" t="s">
        <v>4431</v>
      </c>
      <c r="I9014" s="784" t="s">
        <v>6305</v>
      </c>
    </row>
    <row r="9015" spans="1:9" hidden="1">
      <c r="A9015" t="str">
        <f>Table_wabobpsvr_AzureCalc_AzureCalcRateCard[[#This Row],[ServiceName]]&amp;Table_wabobpsvr_AzureCalc_AzureCalcRateCard[[#This Row],[Price_Level]]&amp;Table_wabobpsvr_AzureCalc_AzureCalcRateCard[[#This Row],[Region]]</f>
        <v>Standard_D4 Cloud ServicesC4</v>
      </c>
      <c r="B9015">
        <v>4</v>
      </c>
      <c r="C9015" t="s">
        <v>701</v>
      </c>
      <c r="D9015" t="s">
        <v>184</v>
      </c>
      <c r="E9015">
        <v>1.24488</v>
      </c>
      <c r="F9015" t="s">
        <v>1175</v>
      </c>
      <c r="G9015" s="784" t="s">
        <v>4431</v>
      </c>
      <c r="H9015" s="784" t="s">
        <v>4431</v>
      </c>
      <c r="I9015" s="784" t="s">
        <v>6305</v>
      </c>
    </row>
    <row r="9016" spans="1:9" hidden="1">
      <c r="A9016" t="str">
        <f>Table_wabobpsvr_AzureCalc_AzureCalcRateCard[[#This Row],[ServiceName]]&amp;Table_wabobpsvr_AzureCalc_AzureCalcRateCard[[#This Row],[Price_Level]]&amp;Table_wabobpsvr_AzureCalc_AzureCalcRateCard[[#This Row],[Region]]</f>
        <v>Standard_D4 Cloud ServicesD4</v>
      </c>
      <c r="B9016">
        <v>4</v>
      </c>
      <c r="C9016" t="s">
        <v>701</v>
      </c>
      <c r="D9016" t="s">
        <v>183</v>
      </c>
      <c r="E9016">
        <v>1.20384</v>
      </c>
      <c r="F9016" t="s">
        <v>1175</v>
      </c>
      <c r="G9016" s="784" t="s">
        <v>4431</v>
      </c>
      <c r="H9016" s="784" t="s">
        <v>4431</v>
      </c>
      <c r="I9016" s="784" t="s">
        <v>6305</v>
      </c>
    </row>
    <row r="9017" spans="1:9" hidden="1">
      <c r="A9017" t="str">
        <f>Table_wabobpsvr_AzureCalc_AzureCalcRateCard[[#This Row],[ServiceName]]&amp;Table_wabobpsvr_AzureCalc_AzureCalcRateCard[[#This Row],[Price_Level]]&amp;Table_wabobpsvr_AzureCalc_AzureCalcRateCard[[#This Row],[Region]]</f>
        <v>Standard_D4 Cloud ServicesMOSP14</v>
      </c>
      <c r="B9017">
        <v>14</v>
      </c>
      <c r="C9017" t="s">
        <v>701</v>
      </c>
      <c r="D9017" t="s">
        <v>627</v>
      </c>
      <c r="E9017">
        <v>999999</v>
      </c>
      <c r="F9017" t="s">
        <v>1175</v>
      </c>
      <c r="G9017" s="784" t="s">
        <v>4431</v>
      </c>
      <c r="H9017" s="784" t="s">
        <v>4431</v>
      </c>
      <c r="I9017" s="784" t="s">
        <v>6306</v>
      </c>
    </row>
    <row r="9018" spans="1:9" hidden="1">
      <c r="A9018" t="str">
        <f>Table_wabobpsvr_AzureCalc_AzureCalcRateCard[[#This Row],[ServiceName]]&amp;Table_wabobpsvr_AzureCalc_AzureCalcRateCard[[#This Row],[Price_Level]]&amp;Table_wabobpsvr_AzureCalc_AzureCalcRateCard[[#This Row],[Region]]</f>
        <v>Standard_D4 Cloud ServicesA14</v>
      </c>
      <c r="B9018">
        <v>14</v>
      </c>
      <c r="C9018" t="s">
        <v>701</v>
      </c>
      <c r="D9018" t="s">
        <v>181</v>
      </c>
      <c r="E9018">
        <v>1.5423</v>
      </c>
      <c r="F9018" t="s">
        <v>1175</v>
      </c>
      <c r="G9018" s="784" t="s">
        <v>4431</v>
      </c>
      <c r="H9018" s="784" t="s">
        <v>4431</v>
      </c>
      <c r="I9018" s="784" t="s">
        <v>6306</v>
      </c>
    </row>
    <row r="9019" spans="1:9" hidden="1">
      <c r="A9019" t="str">
        <f>Table_wabobpsvr_AzureCalc_AzureCalcRateCard[[#This Row],[ServiceName]]&amp;Table_wabobpsvr_AzureCalc_AzureCalcRateCard[[#This Row],[Price_Level]]&amp;Table_wabobpsvr_AzureCalc_AzureCalcRateCard[[#This Row],[Region]]</f>
        <v>Standard_D4 Cloud ServicesB14</v>
      </c>
      <c r="B9019">
        <v>14</v>
      </c>
      <c r="C9019" t="s">
        <v>701</v>
      </c>
      <c r="D9019" t="s">
        <v>182</v>
      </c>
      <c r="E9019">
        <v>1.4945999999999999</v>
      </c>
      <c r="F9019" t="s">
        <v>1175</v>
      </c>
      <c r="G9019" s="784" t="s">
        <v>4431</v>
      </c>
      <c r="H9019" s="784" t="s">
        <v>4431</v>
      </c>
      <c r="I9019" s="784" t="s">
        <v>6306</v>
      </c>
    </row>
    <row r="9020" spans="1:9" hidden="1">
      <c r="A9020" t="str">
        <f>Table_wabobpsvr_AzureCalc_AzureCalcRateCard[[#This Row],[ServiceName]]&amp;Table_wabobpsvr_AzureCalc_AzureCalcRateCard[[#This Row],[Price_Level]]&amp;Table_wabobpsvr_AzureCalc_AzureCalcRateCard[[#This Row],[Region]]</f>
        <v>Standard_D4 Cloud ServicesC14</v>
      </c>
      <c r="B9020">
        <v>14</v>
      </c>
      <c r="C9020" t="s">
        <v>701</v>
      </c>
      <c r="D9020" t="s">
        <v>184</v>
      </c>
      <c r="E9020">
        <v>1.4469000000000001</v>
      </c>
      <c r="F9020" t="s">
        <v>1175</v>
      </c>
      <c r="G9020" s="784" t="s">
        <v>4431</v>
      </c>
      <c r="H9020" s="784" t="s">
        <v>4431</v>
      </c>
      <c r="I9020" s="784" t="s">
        <v>6306</v>
      </c>
    </row>
    <row r="9021" spans="1:9" hidden="1">
      <c r="A9021" t="str">
        <f>Table_wabobpsvr_AzureCalc_AzureCalcRateCard[[#This Row],[ServiceName]]&amp;Table_wabobpsvr_AzureCalc_AzureCalcRateCard[[#This Row],[Price_Level]]&amp;Table_wabobpsvr_AzureCalc_AzureCalcRateCard[[#This Row],[Region]]</f>
        <v>Standard_D4 Cloud ServicesD14</v>
      </c>
      <c r="B9021">
        <v>14</v>
      </c>
      <c r="C9021" t="s">
        <v>701</v>
      </c>
      <c r="D9021" t="s">
        <v>183</v>
      </c>
      <c r="E9021">
        <v>1.3992</v>
      </c>
      <c r="F9021" t="s">
        <v>1175</v>
      </c>
      <c r="G9021" s="784" t="s">
        <v>4431</v>
      </c>
      <c r="H9021" s="784" t="s">
        <v>4431</v>
      </c>
      <c r="I9021" s="784" t="s">
        <v>6306</v>
      </c>
    </row>
    <row r="9022" spans="1:9" hidden="1">
      <c r="A9022" t="str">
        <f>Table_wabobpsvr_AzureCalc_AzureCalcRateCard[[#This Row],[ServiceName]]&amp;Table_wabobpsvr_AzureCalc_AzureCalcRateCard[[#This Row],[Price_Level]]&amp;Table_wabobpsvr_AzureCalc_AzureCalcRateCard[[#This Row],[Region]]</f>
        <v>Standard_D4 Cloud ServicesMOSP</v>
      </c>
      <c r="C9022" t="s">
        <v>701</v>
      </c>
      <c r="D9022" t="s">
        <v>627</v>
      </c>
      <c r="E9022">
        <v>1.272</v>
      </c>
      <c r="F9022" t="s">
        <v>1175</v>
      </c>
      <c r="G9022" s="784" t="s">
        <v>4431</v>
      </c>
      <c r="H9022" s="784" t="s">
        <v>4431</v>
      </c>
      <c r="I9022" s="784" t="s">
        <v>6307</v>
      </c>
    </row>
    <row r="9023" spans="1:9" hidden="1">
      <c r="A9023" t="str">
        <f>Table_wabobpsvr_AzureCalc_AzureCalcRateCard[[#This Row],[ServiceName]]&amp;Table_wabobpsvr_AzureCalc_AzureCalcRateCard[[#This Row],[Price_Level]]&amp;Table_wabobpsvr_AzureCalc_AzureCalcRateCard[[#This Row],[Region]]</f>
        <v>Standard_D4 Cloud ServicesA</v>
      </c>
      <c r="C9023" t="s">
        <v>701</v>
      </c>
      <c r="D9023" t="s">
        <v>181</v>
      </c>
      <c r="E9023">
        <v>1.23384</v>
      </c>
      <c r="F9023" t="s">
        <v>1175</v>
      </c>
      <c r="G9023" s="784" t="s">
        <v>3747</v>
      </c>
      <c r="H9023" s="784" t="s">
        <v>3748</v>
      </c>
      <c r="I9023" s="784" t="s">
        <v>6307</v>
      </c>
    </row>
    <row r="9024" spans="1:9" hidden="1">
      <c r="A9024" t="str">
        <f>Table_wabobpsvr_AzureCalc_AzureCalcRateCard[[#This Row],[ServiceName]]&amp;Table_wabobpsvr_AzureCalc_AzureCalcRateCard[[#This Row],[Price_Level]]&amp;Table_wabobpsvr_AzureCalc_AzureCalcRateCard[[#This Row],[Region]]</f>
        <v>Standard_D4 Cloud ServicesB</v>
      </c>
      <c r="C9024" t="s">
        <v>701</v>
      </c>
      <c r="D9024" t="s">
        <v>182</v>
      </c>
      <c r="E9024">
        <v>1.1956800000000001</v>
      </c>
      <c r="F9024" t="s">
        <v>1175</v>
      </c>
      <c r="G9024" s="784" t="s">
        <v>3747</v>
      </c>
      <c r="H9024" s="784" t="s">
        <v>3748</v>
      </c>
      <c r="I9024" s="784" t="s">
        <v>6307</v>
      </c>
    </row>
    <row r="9025" spans="1:9" hidden="1">
      <c r="A9025" t="str">
        <f>Table_wabobpsvr_AzureCalc_AzureCalcRateCard[[#This Row],[ServiceName]]&amp;Table_wabobpsvr_AzureCalc_AzureCalcRateCard[[#This Row],[Price_Level]]&amp;Table_wabobpsvr_AzureCalc_AzureCalcRateCard[[#This Row],[Region]]</f>
        <v>Standard_D4 Cloud ServicesC</v>
      </c>
      <c r="C9025" t="s">
        <v>701</v>
      </c>
      <c r="D9025" t="s">
        <v>184</v>
      </c>
      <c r="E9025">
        <v>1.1575200000000001</v>
      </c>
      <c r="F9025" t="s">
        <v>1175</v>
      </c>
      <c r="G9025" s="784" t="s">
        <v>3747</v>
      </c>
      <c r="H9025" s="784" t="s">
        <v>3748</v>
      </c>
      <c r="I9025" s="784" t="s">
        <v>6307</v>
      </c>
    </row>
    <row r="9026" spans="1:9" hidden="1">
      <c r="A9026" t="str">
        <f>Table_wabobpsvr_AzureCalc_AzureCalcRateCard[[#This Row],[ServiceName]]&amp;Table_wabobpsvr_AzureCalc_AzureCalcRateCard[[#This Row],[Price_Level]]&amp;Table_wabobpsvr_AzureCalc_AzureCalcRateCard[[#This Row],[Region]]</f>
        <v>Standard_D4 Cloud ServicesD</v>
      </c>
      <c r="C9026" t="s">
        <v>701</v>
      </c>
      <c r="D9026" t="s">
        <v>183</v>
      </c>
      <c r="E9026">
        <v>1.1193599999999999</v>
      </c>
      <c r="F9026" t="s">
        <v>1175</v>
      </c>
      <c r="G9026" s="784" t="s">
        <v>3747</v>
      </c>
      <c r="H9026" s="784" t="s">
        <v>3748</v>
      </c>
      <c r="I9026" s="784" t="s">
        <v>6307</v>
      </c>
    </row>
    <row r="9027" spans="1:9" hidden="1">
      <c r="A9027" t="str">
        <f>Table_wabobpsvr_AzureCalc_AzureCalcRateCard[[#This Row],[ServiceName]]&amp;Table_wabobpsvr_AzureCalc_AzureCalcRateCard[[#This Row],[Price_Level]]&amp;Table_wabobpsvr_AzureCalc_AzureCalcRateCard[[#This Row],[Region]]</f>
        <v>Standard_D4 VM (Non-Windows)MOSP10</v>
      </c>
      <c r="B9027">
        <v>10</v>
      </c>
      <c r="C9027" t="s">
        <v>701</v>
      </c>
      <c r="D9027" t="s">
        <v>627</v>
      </c>
      <c r="E9027">
        <v>0.90200000000000002</v>
      </c>
      <c r="F9027" t="s">
        <v>1176</v>
      </c>
      <c r="G9027" s="784" t="s">
        <v>4431</v>
      </c>
      <c r="H9027" s="784" t="s">
        <v>4431</v>
      </c>
      <c r="I9027" s="784" t="s">
        <v>6308</v>
      </c>
    </row>
    <row r="9028" spans="1:9" hidden="1">
      <c r="A9028" t="str">
        <f>Table_wabobpsvr_AzureCalc_AzureCalcRateCard[[#This Row],[ServiceName]]&amp;Table_wabobpsvr_AzureCalc_AzureCalcRateCard[[#This Row],[Price_Level]]&amp;Table_wabobpsvr_AzureCalc_AzureCalcRateCard[[#This Row],[Region]]</f>
        <v>Standard_D4 VM (Non-Windows)A10</v>
      </c>
      <c r="B9028">
        <v>10</v>
      </c>
      <c r="C9028" t="s">
        <v>701</v>
      </c>
      <c r="D9028" t="s">
        <v>181</v>
      </c>
      <c r="E9028">
        <v>0.87494000000000005</v>
      </c>
      <c r="F9028" t="s">
        <v>1176</v>
      </c>
      <c r="G9028" s="784" t="s">
        <v>4431</v>
      </c>
      <c r="H9028" s="784" t="s">
        <v>4431</v>
      </c>
      <c r="I9028" s="784" t="s">
        <v>6308</v>
      </c>
    </row>
    <row r="9029" spans="1:9" hidden="1">
      <c r="A9029" t="str">
        <f>Table_wabobpsvr_AzureCalc_AzureCalcRateCard[[#This Row],[ServiceName]]&amp;Table_wabobpsvr_AzureCalc_AzureCalcRateCard[[#This Row],[Price_Level]]&amp;Table_wabobpsvr_AzureCalc_AzureCalcRateCard[[#This Row],[Region]]</f>
        <v>Standard_D4 VM (Non-Windows)B10</v>
      </c>
      <c r="B9029">
        <v>10</v>
      </c>
      <c r="C9029" t="s">
        <v>701</v>
      </c>
      <c r="D9029" t="s">
        <v>182</v>
      </c>
      <c r="E9029">
        <v>0.84787999999999997</v>
      </c>
      <c r="F9029" t="s">
        <v>1176</v>
      </c>
      <c r="G9029" s="784" t="s">
        <v>4431</v>
      </c>
      <c r="H9029" s="784" t="s">
        <v>4431</v>
      </c>
      <c r="I9029" s="784" t="s">
        <v>6308</v>
      </c>
    </row>
    <row r="9030" spans="1:9" hidden="1">
      <c r="A9030" t="str">
        <f>Table_wabobpsvr_AzureCalc_AzureCalcRateCard[[#This Row],[ServiceName]]&amp;Table_wabobpsvr_AzureCalc_AzureCalcRateCard[[#This Row],[Price_Level]]&amp;Table_wabobpsvr_AzureCalc_AzureCalcRateCard[[#This Row],[Region]]</f>
        <v>Standard_D4 VM (Non-Windows)C10</v>
      </c>
      <c r="B9030">
        <v>10</v>
      </c>
      <c r="C9030" t="s">
        <v>701</v>
      </c>
      <c r="D9030" t="s">
        <v>184</v>
      </c>
      <c r="E9030">
        <v>0.82081999999999999</v>
      </c>
      <c r="F9030" t="s">
        <v>1176</v>
      </c>
      <c r="G9030" s="784" t="s">
        <v>4431</v>
      </c>
      <c r="H9030" s="784" t="s">
        <v>4431</v>
      </c>
      <c r="I9030" s="784" t="s">
        <v>6308</v>
      </c>
    </row>
    <row r="9031" spans="1:9" hidden="1">
      <c r="A9031" t="str">
        <f>Table_wabobpsvr_AzureCalc_AzureCalcRateCard[[#This Row],[ServiceName]]&amp;Table_wabobpsvr_AzureCalc_AzureCalcRateCard[[#This Row],[Price_Level]]&amp;Table_wabobpsvr_AzureCalc_AzureCalcRateCard[[#This Row],[Region]]</f>
        <v>Standard_D4 VM (Non-Windows)D10</v>
      </c>
      <c r="B9031">
        <v>10</v>
      </c>
      <c r="C9031" t="s">
        <v>701</v>
      </c>
      <c r="D9031" t="s">
        <v>183</v>
      </c>
      <c r="E9031">
        <v>0.79376000000000002</v>
      </c>
      <c r="F9031" t="s">
        <v>1176</v>
      </c>
      <c r="G9031" s="784" t="s">
        <v>4431</v>
      </c>
      <c r="H9031" s="784" t="s">
        <v>4431</v>
      </c>
      <c r="I9031" s="784" t="s">
        <v>6308</v>
      </c>
    </row>
    <row r="9032" spans="1:9" hidden="1">
      <c r="A9032" t="str">
        <f>Table_wabobpsvr_AzureCalc_AzureCalcRateCard[[#This Row],[ServiceName]]&amp;Table_wabobpsvr_AzureCalc_AzureCalcRateCard[[#This Row],[Price_Level]]&amp;Table_wabobpsvr_AzureCalc_AzureCalcRateCard[[#This Row],[Region]]</f>
        <v>Standard_D4 VM (Non-Windows)MOSP9</v>
      </c>
      <c r="B9032">
        <v>9</v>
      </c>
      <c r="C9032" t="s">
        <v>701</v>
      </c>
      <c r="D9032" t="s">
        <v>627</v>
      </c>
      <c r="E9032">
        <v>0.78400000000000003</v>
      </c>
      <c r="F9032" t="s">
        <v>1176</v>
      </c>
      <c r="G9032" s="784" t="s">
        <v>4431</v>
      </c>
      <c r="H9032" s="784" t="s">
        <v>4431</v>
      </c>
      <c r="I9032" s="784" t="s">
        <v>6309</v>
      </c>
    </row>
    <row r="9033" spans="1:9" hidden="1">
      <c r="A9033" t="str">
        <f>Table_wabobpsvr_AzureCalc_AzureCalcRateCard[[#This Row],[ServiceName]]&amp;Table_wabobpsvr_AzureCalc_AzureCalcRateCard[[#This Row],[Price_Level]]&amp;Table_wabobpsvr_AzureCalc_AzureCalcRateCard[[#This Row],[Region]]</f>
        <v>Standard_D4 VM (Non-Windows)A9</v>
      </c>
      <c r="B9033">
        <v>9</v>
      </c>
      <c r="C9033" t="s">
        <v>701</v>
      </c>
      <c r="D9033" t="s">
        <v>181</v>
      </c>
      <c r="E9033">
        <v>0.76048000000000004</v>
      </c>
      <c r="F9033" t="s">
        <v>1176</v>
      </c>
      <c r="G9033" s="784" t="s">
        <v>4431</v>
      </c>
      <c r="H9033" s="784" t="s">
        <v>4431</v>
      </c>
      <c r="I9033" s="784" t="s">
        <v>6309</v>
      </c>
    </row>
    <row r="9034" spans="1:9" hidden="1">
      <c r="A9034" t="str">
        <f>Table_wabobpsvr_AzureCalc_AzureCalcRateCard[[#This Row],[ServiceName]]&amp;Table_wabobpsvr_AzureCalc_AzureCalcRateCard[[#This Row],[Price_Level]]&amp;Table_wabobpsvr_AzureCalc_AzureCalcRateCard[[#This Row],[Region]]</f>
        <v>Standard_D4 VM (Non-Windows)B9</v>
      </c>
      <c r="B9034">
        <v>9</v>
      </c>
      <c r="C9034" t="s">
        <v>701</v>
      </c>
      <c r="D9034" t="s">
        <v>182</v>
      </c>
      <c r="E9034">
        <v>0.73695999999999995</v>
      </c>
      <c r="F9034" t="s">
        <v>1176</v>
      </c>
      <c r="G9034" s="784" t="s">
        <v>4431</v>
      </c>
      <c r="H9034" s="784" t="s">
        <v>4431</v>
      </c>
      <c r="I9034" s="784" t="s">
        <v>6309</v>
      </c>
    </row>
    <row r="9035" spans="1:9" hidden="1">
      <c r="A9035" t="str">
        <f>Table_wabobpsvr_AzureCalc_AzureCalcRateCard[[#This Row],[ServiceName]]&amp;Table_wabobpsvr_AzureCalc_AzureCalcRateCard[[#This Row],[Price_Level]]&amp;Table_wabobpsvr_AzureCalc_AzureCalcRateCard[[#This Row],[Region]]</f>
        <v>Standard_D4 VM (Non-Windows)C9</v>
      </c>
      <c r="B9035">
        <v>9</v>
      </c>
      <c r="C9035" t="s">
        <v>701</v>
      </c>
      <c r="D9035" t="s">
        <v>184</v>
      </c>
      <c r="E9035">
        <v>0.71343999999999996</v>
      </c>
      <c r="F9035" t="s">
        <v>1176</v>
      </c>
      <c r="G9035" s="784" t="s">
        <v>4431</v>
      </c>
      <c r="H9035" s="784" t="s">
        <v>4431</v>
      </c>
      <c r="I9035" s="784" t="s">
        <v>6309</v>
      </c>
    </row>
    <row r="9036" spans="1:9" hidden="1">
      <c r="A9036" t="str">
        <f>Table_wabobpsvr_AzureCalc_AzureCalcRateCard[[#This Row],[ServiceName]]&amp;Table_wabobpsvr_AzureCalc_AzureCalcRateCard[[#This Row],[Price_Level]]&amp;Table_wabobpsvr_AzureCalc_AzureCalcRateCard[[#This Row],[Region]]</f>
        <v>Standard_D4 VM (Non-Windows)D9</v>
      </c>
      <c r="B9036">
        <v>9</v>
      </c>
      <c r="C9036" t="s">
        <v>701</v>
      </c>
      <c r="D9036" t="s">
        <v>183</v>
      </c>
      <c r="E9036">
        <v>0.68991999999999998</v>
      </c>
      <c r="F9036" t="s">
        <v>1176</v>
      </c>
      <c r="G9036" s="784" t="s">
        <v>4431</v>
      </c>
      <c r="H9036" s="784" t="s">
        <v>4431</v>
      </c>
      <c r="I9036" s="784" t="s">
        <v>6309</v>
      </c>
    </row>
    <row r="9037" spans="1:9" hidden="1">
      <c r="A9037" s="784" t="str">
        <f>Table_wabobpsvr_AzureCalc_AzureCalcRateCard[[#This Row],[ServiceName]]&amp;Table_wabobpsvr_AzureCalc_AzureCalcRateCard[[#This Row],[Price_Level]]&amp;Table_wabobpsvr_AzureCalc_AzureCalcRateCard[[#This Row],[Region]]</f>
        <v>Basic Elastic Database ExistenceA14</v>
      </c>
      <c r="B9037" s="784">
        <v>14</v>
      </c>
      <c r="C9037" s="784" t="s">
        <v>7614</v>
      </c>
      <c r="D9037" s="784" t="s">
        <v>181</v>
      </c>
      <c r="E9037" s="784">
        <v>0.01</v>
      </c>
      <c r="F9037" s="784" t="s">
        <v>7454</v>
      </c>
      <c r="G9037" s="784" t="s">
        <v>7578</v>
      </c>
      <c r="H9037" s="784" t="s">
        <v>7648</v>
      </c>
      <c r="I9037" s="784" t="s">
        <v>7464</v>
      </c>
    </row>
    <row r="9038" spans="1:9" hidden="1">
      <c r="A9038" t="str">
        <f>Table_wabobpsvr_AzureCalc_AzureCalcRateCard[[#This Row],[ServiceName]]&amp;Table_wabobpsvr_AzureCalc_AzureCalcRateCard[[#This Row],[Price_Level]]&amp;Table_wabobpsvr_AzureCalc_AzureCalcRateCard[[#This Row],[Region]]</f>
        <v>Premium Elastic DTU PackA14</v>
      </c>
      <c r="B9038">
        <v>14</v>
      </c>
      <c r="C9038" t="s">
        <v>7614</v>
      </c>
      <c r="D9038" t="s">
        <v>181</v>
      </c>
      <c r="E9038">
        <v>0.218</v>
      </c>
      <c r="F9038" t="s">
        <v>7555</v>
      </c>
      <c r="G9038" s="784" t="s">
        <v>7585</v>
      </c>
      <c r="H9038" s="784" t="s">
        <v>7649</v>
      </c>
      <c r="I9038" s="784" t="s">
        <v>7561</v>
      </c>
    </row>
    <row r="9039" spans="1:9" hidden="1">
      <c r="A9039" s="784" t="str">
        <f>Table_wabobpsvr_AzureCalc_AzureCalcRateCard[[#This Row],[ServiceName]]&amp;Table_wabobpsvr_AzureCalc_AzureCalcRateCard[[#This Row],[Price_Level]]&amp;Table_wabobpsvr_AzureCalc_AzureCalcRateCard[[#This Row],[Region]]</f>
        <v>Premium Elastic Database ExistenceA14</v>
      </c>
      <c r="B9039" s="784">
        <v>14</v>
      </c>
      <c r="C9039" s="784" t="s">
        <v>7614</v>
      </c>
      <c r="D9039" s="784" t="s">
        <v>181</v>
      </c>
      <c r="E9039" s="784">
        <v>0.24399999999999999</v>
      </c>
      <c r="F9039" s="784" t="s">
        <v>7563</v>
      </c>
      <c r="G9039" s="784" t="s">
        <v>7592</v>
      </c>
      <c r="H9039" s="784" t="s">
        <v>7650</v>
      </c>
      <c r="I9039" s="784" t="s">
        <v>7569</v>
      </c>
    </row>
    <row r="9040" spans="1:9" hidden="1">
      <c r="A9040" s="784" t="str">
        <f>Table_wabobpsvr_AzureCalc_AzureCalcRateCard[[#This Row],[ServiceName]]&amp;Table_wabobpsvr_AzureCalc_AzureCalcRateCard[[#This Row],[Price_Level]]&amp;Table_wabobpsvr_AzureCalc_AzureCalcRateCard[[#This Row],[Region]]</f>
        <v>Standard Elastic DTU PackA</v>
      </c>
      <c r="B9040" s="784"/>
      <c r="C9040" s="784" t="s">
        <v>7614</v>
      </c>
      <c r="D9040" s="784" t="s">
        <v>181</v>
      </c>
      <c r="E9040" s="784">
        <v>7.0000000000000007E-2</v>
      </c>
      <c r="F9040" s="784" t="s">
        <v>4718</v>
      </c>
      <c r="G9040" s="784" t="s">
        <v>4724</v>
      </c>
      <c r="H9040" s="784" t="s">
        <v>7651</v>
      </c>
      <c r="I9040" s="784" t="s">
        <v>4884</v>
      </c>
    </row>
    <row r="9041" spans="1:9" hidden="1">
      <c r="A9041" s="784" t="str">
        <f>Table_wabobpsvr_AzureCalc_AzureCalcRateCard[[#This Row],[ServiceName]]&amp;Table_wabobpsvr_AzureCalc_AzureCalcRateCard[[#This Row],[Price_Level]]&amp;Table_wabobpsvr_AzureCalc_AzureCalcRateCard[[#This Row],[Region]]</f>
        <v>Standard Elastic Database ExistenceA</v>
      </c>
      <c r="B9041" s="784"/>
      <c r="C9041" s="784" t="s">
        <v>7614</v>
      </c>
      <c r="D9041" s="784" t="s">
        <v>181</v>
      </c>
      <c r="E9041" s="784">
        <v>3.9E-2</v>
      </c>
      <c r="F9041" s="784" t="s">
        <v>4757</v>
      </c>
      <c r="G9041" s="784" t="s">
        <v>4782</v>
      </c>
      <c r="H9041" s="784" t="s">
        <v>7652</v>
      </c>
      <c r="I9041" s="784" t="s">
        <v>4931</v>
      </c>
    </row>
    <row r="9042" spans="1:9" hidden="1">
      <c r="A9042" s="784" t="str">
        <f>Table_wabobpsvr_AzureCalc_AzureCalcRateCard[[#This Row],[ServiceName]]&amp;Table_wabobpsvr_AzureCalc_AzureCalcRateCard[[#This Row],[Price_Level]]&amp;Table_wabobpsvr_AzureCalc_AzureCalcRateCard[[#This Row],[Region]]</f>
        <v>Standard_G5 VM (Windows)A2</v>
      </c>
      <c r="B9042" s="784">
        <v>2</v>
      </c>
      <c r="C9042" s="784" t="s">
        <v>91</v>
      </c>
      <c r="D9042" s="784" t="s">
        <v>181</v>
      </c>
      <c r="E9042" s="784">
        <v>8.52</v>
      </c>
      <c r="F9042" s="784" t="s">
        <v>3243</v>
      </c>
      <c r="G9042" s="784" t="s">
        <v>3749</v>
      </c>
      <c r="H9042" s="784" t="s">
        <v>3750</v>
      </c>
      <c r="I9042" s="784" t="s">
        <v>5813</v>
      </c>
    </row>
    <row r="9043" spans="1:9" hidden="1">
      <c r="A9043" s="784" t="str">
        <f>Table_wabobpsvr_AzureCalc_AzureCalcRateCard[[#This Row],[ServiceName]]&amp;Table_wabobpsvr_AzureCalc_AzureCalcRateCard[[#This Row],[Price_Level]]&amp;Table_wabobpsvr_AzureCalc_AzureCalcRateCard[[#This Row],[Region]]</f>
        <v>Standard S1 Secondary Database Days  MOSP16</v>
      </c>
      <c r="B9043" s="784">
        <v>16</v>
      </c>
      <c r="C9043" s="784" t="s">
        <v>1119</v>
      </c>
      <c r="D9043" s="784" t="s">
        <v>627</v>
      </c>
      <c r="E9043" s="784">
        <v>0.8</v>
      </c>
      <c r="F9043" s="784" t="s">
        <v>1432</v>
      </c>
      <c r="G9043" s="784" t="s">
        <v>4431</v>
      </c>
      <c r="H9043" s="784" t="s">
        <v>4431</v>
      </c>
      <c r="I9043" s="784" t="s">
        <v>4431</v>
      </c>
    </row>
    <row r="9044" spans="1:9" hidden="1">
      <c r="A9044" t="str">
        <f>Table_wabobpsvr_AzureCalc_AzureCalcRateCard[[#This Row],[ServiceName]]&amp;Table_wabobpsvr_AzureCalc_AzureCalcRateCard[[#This Row],[Price_Level]]&amp;Table_wabobpsvr_AzureCalc_AzureCalcRateCard[[#This Row],[Region]]</f>
        <v>A1 HDInsightMOSP12</v>
      </c>
      <c r="B9044">
        <v>12</v>
      </c>
      <c r="C9044" t="s">
        <v>91</v>
      </c>
      <c r="D9044" t="s">
        <v>627</v>
      </c>
      <c r="E9044">
        <v>8.5000000000000006E-2</v>
      </c>
      <c r="F9044" t="s">
        <v>3546</v>
      </c>
      <c r="G9044" s="784" t="s">
        <v>4431</v>
      </c>
      <c r="H9044" s="784" t="s">
        <v>4431</v>
      </c>
      <c r="I9044" s="784" t="s">
        <v>6087</v>
      </c>
    </row>
    <row r="9045" spans="1:9" hidden="1">
      <c r="A9045" t="str">
        <f>Table_wabobpsvr_AzureCalc_AzureCalcRateCard[[#This Row],[ServiceName]]&amp;Table_wabobpsvr_AzureCalc_AzureCalcRateCard[[#This Row],[Price_Level]]&amp;Table_wabobpsvr_AzureCalc_AzureCalcRateCard[[#This Row],[Region]]</f>
        <v>Standard_D4 VM (Non-Windows)MOSP13</v>
      </c>
      <c r="B9045">
        <v>13</v>
      </c>
      <c r="C9045" t="s">
        <v>701</v>
      </c>
      <c r="D9045" t="s">
        <v>627</v>
      </c>
      <c r="E9045">
        <v>0.76</v>
      </c>
      <c r="F9045" t="s">
        <v>1176</v>
      </c>
      <c r="G9045" s="784" t="s">
        <v>4431</v>
      </c>
      <c r="H9045" s="784" t="s">
        <v>4431</v>
      </c>
      <c r="I9045" s="784" t="s">
        <v>6310</v>
      </c>
    </row>
    <row r="9046" spans="1:9" hidden="1">
      <c r="A9046" t="str">
        <f>Table_wabobpsvr_AzureCalc_AzureCalcRateCard[[#This Row],[ServiceName]]&amp;Table_wabobpsvr_AzureCalc_AzureCalcRateCard[[#This Row],[Price_Level]]&amp;Table_wabobpsvr_AzureCalc_AzureCalcRateCard[[#This Row],[Region]]</f>
        <v>Standard_D4 VM (Non-Windows)A13</v>
      </c>
      <c r="B9046">
        <v>13</v>
      </c>
      <c r="C9046" t="s">
        <v>701</v>
      </c>
      <c r="D9046" t="s">
        <v>181</v>
      </c>
      <c r="E9046">
        <v>0.73719999999999997</v>
      </c>
      <c r="F9046" t="s">
        <v>1176</v>
      </c>
      <c r="G9046" s="784" t="s">
        <v>4431</v>
      </c>
      <c r="H9046" s="784" t="s">
        <v>4431</v>
      </c>
      <c r="I9046" s="784" t="s">
        <v>6310</v>
      </c>
    </row>
    <row r="9047" spans="1:9" hidden="1">
      <c r="A9047" t="str">
        <f>Table_wabobpsvr_AzureCalc_AzureCalcRateCard[[#This Row],[ServiceName]]&amp;Table_wabobpsvr_AzureCalc_AzureCalcRateCard[[#This Row],[Price_Level]]&amp;Table_wabobpsvr_AzureCalc_AzureCalcRateCard[[#This Row],[Region]]</f>
        <v>Standard_D4 VM (Non-Windows)B13</v>
      </c>
      <c r="B9047">
        <v>13</v>
      </c>
      <c r="C9047" t="s">
        <v>701</v>
      </c>
      <c r="D9047" t="s">
        <v>182</v>
      </c>
      <c r="E9047">
        <v>0.71440000000000003</v>
      </c>
      <c r="F9047" t="s">
        <v>1176</v>
      </c>
      <c r="G9047" s="784" t="s">
        <v>4431</v>
      </c>
      <c r="H9047" s="784" t="s">
        <v>4431</v>
      </c>
      <c r="I9047" s="784" t="s">
        <v>6310</v>
      </c>
    </row>
    <row r="9048" spans="1:9" hidden="1">
      <c r="A9048" t="str">
        <f>Table_wabobpsvr_AzureCalc_AzureCalcRateCard[[#This Row],[ServiceName]]&amp;Table_wabobpsvr_AzureCalc_AzureCalcRateCard[[#This Row],[Price_Level]]&amp;Table_wabobpsvr_AzureCalc_AzureCalcRateCard[[#This Row],[Region]]</f>
        <v>Standard_D4 VM (Non-Windows)C13</v>
      </c>
      <c r="B9048">
        <v>13</v>
      </c>
      <c r="C9048" t="s">
        <v>701</v>
      </c>
      <c r="D9048" t="s">
        <v>184</v>
      </c>
      <c r="E9048">
        <v>0.69159999999999999</v>
      </c>
      <c r="F9048" t="s">
        <v>1176</v>
      </c>
      <c r="G9048" s="784" t="s">
        <v>4431</v>
      </c>
      <c r="H9048" s="784" t="s">
        <v>4431</v>
      </c>
      <c r="I9048" s="784" t="s">
        <v>6310</v>
      </c>
    </row>
    <row r="9049" spans="1:9" hidden="1">
      <c r="A9049" t="str">
        <f>Table_wabobpsvr_AzureCalc_AzureCalcRateCard[[#This Row],[ServiceName]]&amp;Table_wabobpsvr_AzureCalc_AzureCalcRateCard[[#This Row],[Price_Level]]&amp;Table_wabobpsvr_AzureCalc_AzureCalcRateCard[[#This Row],[Region]]</f>
        <v>Standard_D4 VM (Non-Windows)D13</v>
      </c>
      <c r="B9049">
        <v>13</v>
      </c>
      <c r="C9049" t="s">
        <v>701</v>
      </c>
      <c r="D9049" t="s">
        <v>183</v>
      </c>
      <c r="E9049">
        <v>0.66879999999999995</v>
      </c>
      <c r="F9049" t="s">
        <v>1176</v>
      </c>
      <c r="G9049" s="784" t="s">
        <v>4431</v>
      </c>
      <c r="H9049" s="784" t="s">
        <v>4431</v>
      </c>
      <c r="I9049" s="784" t="s">
        <v>6310</v>
      </c>
    </row>
    <row r="9050" spans="1:9" hidden="1">
      <c r="A9050" t="str">
        <f>Table_wabobpsvr_AzureCalc_AzureCalcRateCard[[#This Row],[ServiceName]]&amp;Table_wabobpsvr_AzureCalc_AzureCalcRateCard[[#This Row],[Price_Level]]&amp;Table_wabobpsvr_AzureCalc_AzureCalcRateCard[[#This Row],[Region]]</f>
        <v>Standard_D4 VM (Non-Windows)MOSP7</v>
      </c>
      <c r="B9050">
        <v>7</v>
      </c>
      <c r="C9050" t="s">
        <v>701</v>
      </c>
      <c r="D9050" t="s">
        <v>627</v>
      </c>
      <c r="E9050">
        <v>0.58399999999999996</v>
      </c>
      <c r="F9050" t="s">
        <v>1176</v>
      </c>
      <c r="G9050" s="784" t="s">
        <v>4431</v>
      </c>
      <c r="H9050" s="784" t="s">
        <v>4431</v>
      </c>
      <c r="I9050" s="784" t="s">
        <v>6311</v>
      </c>
    </row>
    <row r="9051" spans="1:9" hidden="1">
      <c r="A9051" t="str">
        <f>Table_wabobpsvr_AzureCalc_AzureCalcRateCard[[#This Row],[ServiceName]]&amp;Table_wabobpsvr_AzureCalc_AzureCalcRateCard[[#This Row],[Price_Level]]&amp;Table_wabobpsvr_AzureCalc_AzureCalcRateCard[[#This Row],[Region]]</f>
        <v>Standard_D4 VM (Non-Windows)A7</v>
      </c>
      <c r="B9051">
        <v>7</v>
      </c>
      <c r="C9051" t="s">
        <v>701</v>
      </c>
      <c r="D9051" t="s">
        <v>181</v>
      </c>
      <c r="E9051">
        <v>0.56647999999999998</v>
      </c>
      <c r="F9051" t="s">
        <v>1176</v>
      </c>
      <c r="G9051" s="784" t="s">
        <v>4431</v>
      </c>
      <c r="H9051" s="784" t="s">
        <v>4431</v>
      </c>
      <c r="I9051" s="784" t="s">
        <v>6311</v>
      </c>
    </row>
    <row r="9052" spans="1:9" hidden="1">
      <c r="A9052" t="str">
        <f>Table_wabobpsvr_AzureCalc_AzureCalcRateCard[[#This Row],[ServiceName]]&amp;Table_wabobpsvr_AzureCalc_AzureCalcRateCard[[#This Row],[Price_Level]]&amp;Table_wabobpsvr_AzureCalc_AzureCalcRateCard[[#This Row],[Region]]</f>
        <v>Standard_D4 VM (Non-Windows)B7</v>
      </c>
      <c r="B9052">
        <v>7</v>
      </c>
      <c r="C9052" t="s">
        <v>701</v>
      </c>
      <c r="D9052" t="s">
        <v>182</v>
      </c>
      <c r="E9052">
        <v>0.54896</v>
      </c>
      <c r="F9052" t="s">
        <v>1176</v>
      </c>
      <c r="G9052" s="784" t="s">
        <v>4431</v>
      </c>
      <c r="H9052" s="784" t="s">
        <v>4431</v>
      </c>
      <c r="I9052" s="784" t="s">
        <v>6311</v>
      </c>
    </row>
    <row r="9053" spans="1:9" hidden="1">
      <c r="A9053" t="str">
        <f>Table_wabobpsvr_AzureCalc_AzureCalcRateCard[[#This Row],[ServiceName]]&amp;Table_wabobpsvr_AzureCalc_AzureCalcRateCard[[#This Row],[Price_Level]]&amp;Table_wabobpsvr_AzureCalc_AzureCalcRateCard[[#This Row],[Region]]</f>
        <v>Standard_D4 VM (Non-Windows)C7</v>
      </c>
      <c r="B9053">
        <v>7</v>
      </c>
      <c r="C9053" t="s">
        <v>701</v>
      </c>
      <c r="D9053" t="s">
        <v>184</v>
      </c>
      <c r="E9053">
        <v>0.53144000000000002</v>
      </c>
      <c r="F9053" t="s">
        <v>1176</v>
      </c>
      <c r="G9053" s="784" t="s">
        <v>4431</v>
      </c>
      <c r="H9053" s="784" t="s">
        <v>4431</v>
      </c>
      <c r="I9053" s="784" t="s">
        <v>6311</v>
      </c>
    </row>
    <row r="9054" spans="1:9" hidden="1">
      <c r="A9054" t="str">
        <f>Table_wabobpsvr_AzureCalc_AzureCalcRateCard[[#This Row],[ServiceName]]&amp;Table_wabobpsvr_AzureCalc_AzureCalcRateCard[[#This Row],[Price_Level]]&amp;Table_wabobpsvr_AzureCalc_AzureCalcRateCard[[#This Row],[Region]]</f>
        <v>Standard_D4 VM (Non-Windows)D7</v>
      </c>
      <c r="B9054">
        <v>7</v>
      </c>
      <c r="C9054" t="s">
        <v>701</v>
      </c>
      <c r="D9054" t="s">
        <v>183</v>
      </c>
      <c r="E9054">
        <v>0.51392000000000004</v>
      </c>
      <c r="F9054" t="s">
        <v>1176</v>
      </c>
      <c r="G9054" s="784" t="s">
        <v>4431</v>
      </c>
      <c r="H9054" s="784" t="s">
        <v>4431</v>
      </c>
      <c r="I9054" s="784" t="s">
        <v>6311</v>
      </c>
    </row>
    <row r="9055" spans="1:9" hidden="1">
      <c r="A9055" t="str">
        <f>Table_wabobpsvr_AzureCalc_AzureCalcRateCard[[#This Row],[ServiceName]]&amp;Table_wabobpsvr_AzureCalc_AzureCalcRateCard[[#This Row],[Price_Level]]&amp;Table_wabobpsvr_AzureCalc_AzureCalcRateCard[[#This Row],[Region]]</f>
        <v>Standard_D4 VM (Non-Windows)MOSP8</v>
      </c>
      <c r="B9055">
        <v>8</v>
      </c>
      <c r="C9055" t="s">
        <v>701</v>
      </c>
      <c r="D9055" t="s">
        <v>627</v>
      </c>
      <c r="E9055">
        <v>0.67200000000000004</v>
      </c>
      <c r="F9055" t="s">
        <v>1176</v>
      </c>
      <c r="G9055" s="784" t="s">
        <v>4431</v>
      </c>
      <c r="H9055" s="784" t="s">
        <v>4431</v>
      </c>
      <c r="I9055" s="784" t="s">
        <v>6312</v>
      </c>
    </row>
    <row r="9056" spans="1:9" hidden="1">
      <c r="A9056" t="str">
        <f>Table_wabobpsvr_AzureCalc_AzureCalcRateCard[[#This Row],[ServiceName]]&amp;Table_wabobpsvr_AzureCalc_AzureCalcRateCard[[#This Row],[Price_Level]]&amp;Table_wabobpsvr_AzureCalc_AzureCalcRateCard[[#This Row],[Region]]</f>
        <v>Standard_D4 VM (Non-Windows)A8</v>
      </c>
      <c r="B9056">
        <v>8</v>
      </c>
      <c r="C9056" t="s">
        <v>701</v>
      </c>
      <c r="D9056" t="s">
        <v>181</v>
      </c>
      <c r="E9056">
        <v>0.65183999999999997</v>
      </c>
      <c r="F9056" t="s">
        <v>1176</v>
      </c>
      <c r="G9056" s="784" t="s">
        <v>4431</v>
      </c>
      <c r="H9056" s="784" t="s">
        <v>4431</v>
      </c>
      <c r="I9056" s="784" t="s">
        <v>6312</v>
      </c>
    </row>
    <row r="9057" spans="1:9" hidden="1">
      <c r="A9057" t="str">
        <f>Table_wabobpsvr_AzureCalc_AzureCalcRateCard[[#This Row],[ServiceName]]&amp;Table_wabobpsvr_AzureCalc_AzureCalcRateCard[[#This Row],[Price_Level]]&amp;Table_wabobpsvr_AzureCalc_AzureCalcRateCard[[#This Row],[Region]]</f>
        <v>Standard_D4 VM (Non-Windows)B8</v>
      </c>
      <c r="B9057">
        <v>8</v>
      </c>
      <c r="C9057" t="s">
        <v>701</v>
      </c>
      <c r="D9057" t="s">
        <v>182</v>
      </c>
      <c r="E9057">
        <v>0.63168000000000002</v>
      </c>
      <c r="F9057" t="s">
        <v>1176</v>
      </c>
      <c r="G9057" s="784" t="s">
        <v>4431</v>
      </c>
      <c r="H9057" s="784" t="s">
        <v>4431</v>
      </c>
      <c r="I9057" s="784" t="s">
        <v>6312</v>
      </c>
    </row>
    <row r="9058" spans="1:9" hidden="1">
      <c r="A9058" t="str">
        <f>Table_wabobpsvr_AzureCalc_AzureCalcRateCard[[#This Row],[ServiceName]]&amp;Table_wabobpsvr_AzureCalc_AzureCalcRateCard[[#This Row],[Price_Level]]&amp;Table_wabobpsvr_AzureCalc_AzureCalcRateCard[[#This Row],[Region]]</f>
        <v>Standard_D4 VM (Non-Windows)C8</v>
      </c>
      <c r="B9058">
        <v>8</v>
      </c>
      <c r="C9058" t="s">
        <v>701</v>
      </c>
      <c r="D9058" t="s">
        <v>184</v>
      </c>
      <c r="E9058">
        <v>0.61151999999999995</v>
      </c>
      <c r="F9058" t="s">
        <v>1176</v>
      </c>
      <c r="G9058" s="784" t="s">
        <v>4431</v>
      </c>
      <c r="H9058" s="784" t="s">
        <v>4431</v>
      </c>
      <c r="I9058" s="784" t="s">
        <v>6312</v>
      </c>
    </row>
    <row r="9059" spans="1:9" hidden="1">
      <c r="A9059" t="str">
        <f>Table_wabobpsvr_AzureCalc_AzureCalcRateCard[[#This Row],[ServiceName]]&amp;Table_wabobpsvr_AzureCalc_AzureCalcRateCard[[#This Row],[Price_Level]]&amp;Table_wabobpsvr_AzureCalc_AzureCalcRateCard[[#This Row],[Region]]</f>
        <v>Standard_D4 VM (Non-Windows)D8</v>
      </c>
      <c r="B9059">
        <v>8</v>
      </c>
      <c r="C9059" t="s">
        <v>701</v>
      </c>
      <c r="D9059" t="s">
        <v>183</v>
      </c>
      <c r="E9059">
        <v>0.59136</v>
      </c>
      <c r="F9059" t="s">
        <v>1176</v>
      </c>
      <c r="G9059" s="784" t="s">
        <v>4431</v>
      </c>
      <c r="H9059" s="784" t="s">
        <v>4431</v>
      </c>
      <c r="I9059" s="784" t="s">
        <v>6312</v>
      </c>
    </row>
    <row r="9060" spans="1:9" hidden="1">
      <c r="A9060" t="str">
        <f>Table_wabobpsvr_AzureCalc_AzureCalcRateCard[[#This Row],[ServiceName]]&amp;Table_wabobpsvr_AzureCalc_AzureCalcRateCard[[#This Row],[Price_Level]]&amp;Table_wabobpsvr_AzureCalc_AzureCalcRateCard[[#This Row],[Region]]</f>
        <v>Standard_D13 VM (Non-Windows)C8</v>
      </c>
      <c r="B9060">
        <v>8</v>
      </c>
      <c r="C9060" t="s">
        <v>701</v>
      </c>
      <c r="D9060" t="s">
        <v>184</v>
      </c>
      <c r="E9060">
        <v>0.81627000000000005</v>
      </c>
      <c r="F9060" t="s">
        <v>1164</v>
      </c>
      <c r="G9060" s="784" t="s">
        <v>4431</v>
      </c>
      <c r="H9060" s="784" t="s">
        <v>4431</v>
      </c>
      <c r="I9060" s="784" t="s">
        <v>6298</v>
      </c>
    </row>
    <row r="9061" spans="1:9" hidden="1">
      <c r="A9061" t="str">
        <f>Table_wabobpsvr_AzureCalc_AzureCalcRateCard[[#This Row],[ServiceName]]&amp;Table_wabobpsvr_AzureCalc_AzureCalcRateCard[[#This Row],[Price_Level]]&amp;Table_wabobpsvr_AzureCalc_AzureCalcRateCard[[#This Row],[Region]]</f>
        <v>Standard_D13 VM (Non-Windows)D8</v>
      </c>
      <c r="B9061">
        <v>8</v>
      </c>
      <c r="C9061" t="s">
        <v>701</v>
      </c>
      <c r="D9061" t="s">
        <v>183</v>
      </c>
      <c r="E9061">
        <v>0.78935999999999995</v>
      </c>
      <c r="F9061" t="s">
        <v>1164</v>
      </c>
      <c r="G9061" s="784" t="s">
        <v>4431</v>
      </c>
      <c r="H9061" s="784" t="s">
        <v>4431</v>
      </c>
      <c r="I9061" s="784" t="s">
        <v>6298</v>
      </c>
    </row>
    <row r="9062" spans="1:9" hidden="1">
      <c r="A9062" t="str">
        <f>Table_wabobpsvr_AzureCalc_AzureCalcRateCard[[#This Row],[ServiceName]]&amp;Table_wabobpsvr_AzureCalc_AzureCalcRateCard[[#This Row],[Price_Level]]&amp;Table_wabobpsvr_AzureCalc_AzureCalcRateCard[[#This Row],[Region]]</f>
        <v>Standard_D13 VM (Non-Windows)MOSP11</v>
      </c>
      <c r="B9062">
        <v>11</v>
      </c>
      <c r="C9062" t="s">
        <v>701</v>
      </c>
      <c r="D9062" t="s">
        <v>627</v>
      </c>
      <c r="E9062">
        <v>0.96599999999999997</v>
      </c>
      <c r="F9062" t="s">
        <v>1164</v>
      </c>
      <c r="G9062" s="784" t="s">
        <v>4431</v>
      </c>
      <c r="H9062" s="784" t="s">
        <v>4431</v>
      </c>
      <c r="I9062" s="784" t="s">
        <v>6313</v>
      </c>
    </row>
    <row r="9063" spans="1:9" hidden="1">
      <c r="A9063" t="str">
        <f>Table_wabobpsvr_AzureCalc_AzureCalcRateCard[[#This Row],[ServiceName]]&amp;Table_wabobpsvr_AzureCalc_AzureCalcRateCard[[#This Row],[Price_Level]]&amp;Table_wabobpsvr_AzureCalc_AzureCalcRateCard[[#This Row],[Region]]</f>
        <v>Standard_D13 VM (Non-Windows)A11</v>
      </c>
      <c r="B9063">
        <v>11</v>
      </c>
      <c r="C9063" t="s">
        <v>701</v>
      </c>
      <c r="D9063" t="s">
        <v>181</v>
      </c>
      <c r="E9063">
        <v>0.93701999999999996</v>
      </c>
      <c r="F9063" t="s">
        <v>1164</v>
      </c>
      <c r="G9063" s="784" t="s">
        <v>4431</v>
      </c>
      <c r="H9063" s="784" t="s">
        <v>4431</v>
      </c>
      <c r="I9063" s="784" t="s">
        <v>6313</v>
      </c>
    </row>
    <row r="9064" spans="1:9" hidden="1">
      <c r="A9064" t="str">
        <f>Table_wabobpsvr_AzureCalc_AzureCalcRateCard[[#This Row],[ServiceName]]&amp;Table_wabobpsvr_AzureCalc_AzureCalcRateCard[[#This Row],[Price_Level]]&amp;Table_wabobpsvr_AzureCalc_AzureCalcRateCard[[#This Row],[Region]]</f>
        <v>Standard_D13 VM (Non-Windows)B11</v>
      </c>
      <c r="B9064">
        <v>11</v>
      </c>
      <c r="C9064" t="s">
        <v>701</v>
      </c>
      <c r="D9064" t="s">
        <v>182</v>
      </c>
      <c r="E9064">
        <v>0.90803999999999996</v>
      </c>
      <c r="F9064" t="s">
        <v>1164</v>
      </c>
      <c r="G9064" s="784" t="s">
        <v>4431</v>
      </c>
      <c r="H9064" s="784" t="s">
        <v>4431</v>
      </c>
      <c r="I9064" s="784" t="s">
        <v>6313</v>
      </c>
    </row>
    <row r="9065" spans="1:9" hidden="1">
      <c r="A9065" t="str">
        <f>Table_wabobpsvr_AzureCalc_AzureCalcRateCard[[#This Row],[ServiceName]]&amp;Table_wabobpsvr_AzureCalc_AzureCalcRateCard[[#This Row],[Price_Level]]&amp;Table_wabobpsvr_AzureCalc_AzureCalcRateCard[[#This Row],[Region]]</f>
        <v>D14 HDInsightMOSP10</v>
      </c>
      <c r="B9065">
        <v>10</v>
      </c>
      <c r="C9065" t="s">
        <v>91</v>
      </c>
      <c r="D9065" t="s">
        <v>627</v>
      </c>
      <c r="E9065">
        <v>2.9350000000000001</v>
      </c>
      <c r="F9065" t="s">
        <v>4254</v>
      </c>
      <c r="G9065" s="784" t="s">
        <v>4431</v>
      </c>
      <c r="H9065" s="784" t="s">
        <v>4431</v>
      </c>
      <c r="I9065" s="784" t="s">
        <v>6314</v>
      </c>
    </row>
    <row r="9066" spans="1:9" hidden="1">
      <c r="A9066" t="str">
        <f>Table_wabobpsvr_AzureCalc_AzureCalcRateCard[[#This Row],[ServiceName]]&amp;Table_wabobpsvr_AzureCalc_AzureCalcRateCard[[#This Row],[Price_Level]]&amp;Table_wabobpsvr_AzureCalc_AzureCalcRateCard[[#This Row],[Region]]</f>
        <v>D14 HDInsightA10</v>
      </c>
      <c r="B9066">
        <v>10</v>
      </c>
      <c r="C9066" t="s">
        <v>91</v>
      </c>
      <c r="D9066" t="s">
        <v>181</v>
      </c>
      <c r="E9066">
        <v>2.847</v>
      </c>
      <c r="F9066" t="s">
        <v>4254</v>
      </c>
      <c r="G9066" s="784" t="s">
        <v>4255</v>
      </c>
      <c r="H9066" s="784" t="s">
        <v>4256</v>
      </c>
      <c r="I9066" s="784" t="s">
        <v>6314</v>
      </c>
    </row>
    <row r="9067" spans="1:9" hidden="1">
      <c r="A9067" t="str">
        <f>Table_wabobpsvr_AzureCalc_AzureCalcRateCard[[#This Row],[ServiceName]]&amp;Table_wabobpsvr_AzureCalc_AzureCalcRateCard[[#This Row],[Price_Level]]&amp;Table_wabobpsvr_AzureCalc_AzureCalcRateCard[[#This Row],[Region]]</f>
        <v>D14 HDInsightB10</v>
      </c>
      <c r="B9067">
        <v>10</v>
      </c>
      <c r="C9067" t="s">
        <v>91</v>
      </c>
      <c r="D9067" t="s">
        <v>182</v>
      </c>
      <c r="E9067">
        <v>2.7589999999999999</v>
      </c>
      <c r="F9067" t="s">
        <v>4254</v>
      </c>
      <c r="G9067" s="784" t="s">
        <v>4255</v>
      </c>
      <c r="H9067" s="784" t="s">
        <v>4256</v>
      </c>
      <c r="I9067" s="784" t="s">
        <v>6314</v>
      </c>
    </row>
    <row r="9068" spans="1:9" hidden="1">
      <c r="A9068" t="str">
        <f>Table_wabobpsvr_AzureCalc_AzureCalcRateCard[[#This Row],[ServiceName]]&amp;Table_wabobpsvr_AzureCalc_AzureCalcRateCard[[#This Row],[Price_Level]]&amp;Table_wabobpsvr_AzureCalc_AzureCalcRateCard[[#This Row],[Region]]</f>
        <v>D14 HDInsightC10</v>
      </c>
      <c r="B9068">
        <v>10</v>
      </c>
      <c r="C9068" t="s">
        <v>91</v>
      </c>
      <c r="D9068" t="s">
        <v>184</v>
      </c>
      <c r="E9068">
        <v>2.6709999999999998</v>
      </c>
      <c r="F9068" t="s">
        <v>4254</v>
      </c>
      <c r="G9068" s="784" t="s">
        <v>4255</v>
      </c>
      <c r="H9068" s="784" t="s">
        <v>4256</v>
      </c>
      <c r="I9068" s="784" t="s">
        <v>6314</v>
      </c>
    </row>
    <row r="9069" spans="1:9" hidden="1">
      <c r="A9069" t="str">
        <f>Table_wabobpsvr_AzureCalc_AzureCalcRateCard[[#This Row],[ServiceName]]&amp;Table_wabobpsvr_AzureCalc_AzureCalcRateCard[[#This Row],[Price_Level]]&amp;Table_wabobpsvr_AzureCalc_AzureCalcRateCard[[#This Row],[Region]]</f>
        <v>D14 HDInsightD10</v>
      </c>
      <c r="B9069">
        <v>10</v>
      </c>
      <c r="C9069" t="s">
        <v>91</v>
      </c>
      <c r="D9069" t="s">
        <v>183</v>
      </c>
      <c r="E9069">
        <v>2.5830000000000002</v>
      </c>
      <c r="F9069" t="s">
        <v>4254</v>
      </c>
      <c r="G9069" s="784" t="s">
        <v>4255</v>
      </c>
      <c r="H9069" s="784" t="s">
        <v>4256</v>
      </c>
      <c r="I9069" s="784" t="s">
        <v>6314</v>
      </c>
    </row>
    <row r="9070" spans="1:9" hidden="1">
      <c r="A9070" t="str">
        <f>Table_wabobpsvr_AzureCalc_AzureCalcRateCard[[#This Row],[ServiceName]]&amp;Table_wabobpsvr_AzureCalc_AzureCalcRateCard[[#This Row],[Price_Level]]&amp;Table_wabobpsvr_AzureCalc_AzureCalcRateCard[[#This Row],[Region]]</f>
        <v>D14 HDInsightMOSP9</v>
      </c>
      <c r="B9070">
        <v>9</v>
      </c>
      <c r="C9070" t="s">
        <v>91</v>
      </c>
      <c r="D9070" t="s">
        <v>627</v>
      </c>
      <c r="E9070">
        <v>2.5529999999999999</v>
      </c>
      <c r="F9070" t="s">
        <v>4254</v>
      </c>
      <c r="G9070" s="784" t="s">
        <v>4431</v>
      </c>
      <c r="H9070" s="784" t="s">
        <v>4431</v>
      </c>
      <c r="I9070" s="784" t="s">
        <v>6315</v>
      </c>
    </row>
    <row r="9071" spans="1:9" hidden="1">
      <c r="A9071" t="str">
        <f>Table_wabobpsvr_AzureCalc_AzureCalcRateCard[[#This Row],[ServiceName]]&amp;Table_wabobpsvr_AzureCalc_AzureCalcRateCard[[#This Row],[Price_Level]]&amp;Table_wabobpsvr_AzureCalc_AzureCalcRateCard[[#This Row],[Region]]</f>
        <v>D14 HDInsightA9</v>
      </c>
      <c r="B9071">
        <v>9</v>
      </c>
      <c r="C9071" t="s">
        <v>91</v>
      </c>
      <c r="D9071" t="s">
        <v>181</v>
      </c>
      <c r="E9071">
        <v>2.476</v>
      </c>
      <c r="F9071" t="s">
        <v>4254</v>
      </c>
      <c r="G9071" s="784" t="s">
        <v>4257</v>
      </c>
      <c r="H9071" s="784" t="s">
        <v>4258</v>
      </c>
      <c r="I9071" s="784" t="s">
        <v>6315</v>
      </c>
    </row>
    <row r="9072" spans="1:9" hidden="1">
      <c r="A9072" t="str">
        <f>Table_wabobpsvr_AzureCalc_AzureCalcRateCard[[#This Row],[ServiceName]]&amp;Table_wabobpsvr_AzureCalc_AzureCalcRateCard[[#This Row],[Price_Level]]&amp;Table_wabobpsvr_AzureCalc_AzureCalcRateCard[[#This Row],[Region]]</f>
        <v>D14 HDInsightB9</v>
      </c>
      <c r="B9072">
        <v>9</v>
      </c>
      <c r="C9072" t="s">
        <v>91</v>
      </c>
      <c r="D9072" t="s">
        <v>182</v>
      </c>
      <c r="E9072">
        <v>2.4</v>
      </c>
      <c r="F9072" t="s">
        <v>4254</v>
      </c>
      <c r="G9072" s="784" t="s">
        <v>4257</v>
      </c>
      <c r="H9072" s="784" t="s">
        <v>4258</v>
      </c>
      <c r="I9072" s="784" t="s">
        <v>6315</v>
      </c>
    </row>
    <row r="9073" spans="1:9" hidden="1">
      <c r="A9073" t="str">
        <f>Table_wabobpsvr_AzureCalc_AzureCalcRateCard[[#This Row],[ServiceName]]&amp;Table_wabobpsvr_AzureCalc_AzureCalcRateCard[[#This Row],[Price_Level]]&amp;Table_wabobpsvr_AzureCalc_AzureCalcRateCard[[#This Row],[Region]]</f>
        <v>D14 HDInsightC9</v>
      </c>
      <c r="B9073">
        <v>9</v>
      </c>
      <c r="C9073" t="s">
        <v>91</v>
      </c>
      <c r="D9073" t="s">
        <v>184</v>
      </c>
      <c r="E9073">
        <v>2.323</v>
      </c>
      <c r="F9073" t="s">
        <v>4254</v>
      </c>
      <c r="G9073" s="784" t="s">
        <v>4257</v>
      </c>
      <c r="H9073" s="784" t="s">
        <v>4258</v>
      </c>
      <c r="I9073" s="784" t="s">
        <v>6315</v>
      </c>
    </row>
    <row r="9074" spans="1:9" hidden="1">
      <c r="A9074" t="str">
        <f>Table_wabobpsvr_AzureCalc_AzureCalcRateCard[[#This Row],[ServiceName]]&amp;Table_wabobpsvr_AzureCalc_AzureCalcRateCard[[#This Row],[Price_Level]]&amp;Table_wabobpsvr_AzureCalc_AzureCalcRateCard[[#This Row],[Region]]</f>
        <v>D14 HDInsightD9</v>
      </c>
      <c r="B9074">
        <v>9</v>
      </c>
      <c r="C9074" t="s">
        <v>91</v>
      </c>
      <c r="D9074" t="s">
        <v>183</v>
      </c>
      <c r="E9074">
        <v>2.2469999999999999</v>
      </c>
      <c r="F9074" t="s">
        <v>4254</v>
      </c>
      <c r="G9074" s="784" t="s">
        <v>4257</v>
      </c>
      <c r="H9074" s="784" t="s">
        <v>4258</v>
      </c>
      <c r="I9074" s="784" t="s">
        <v>6315</v>
      </c>
    </row>
    <row r="9075" spans="1:9" hidden="1">
      <c r="A9075" t="str">
        <f>Table_wabobpsvr_AzureCalc_AzureCalcRateCard[[#This Row],[ServiceName]]&amp;Table_wabobpsvr_AzureCalc_AzureCalcRateCard[[#This Row],[Price_Level]]&amp;Table_wabobpsvr_AzureCalc_AzureCalcRateCard[[#This Row],[Region]]</f>
        <v>D14 HDInsightMOSP15</v>
      </c>
      <c r="B9075">
        <v>15</v>
      </c>
      <c r="C9075" t="s">
        <v>91</v>
      </c>
      <c r="D9075" t="s">
        <v>627</v>
      </c>
      <c r="E9075">
        <v>2.82</v>
      </c>
      <c r="F9075" t="s">
        <v>4254</v>
      </c>
      <c r="G9075" s="784" t="s">
        <v>4431</v>
      </c>
      <c r="H9075" s="784" t="s">
        <v>4431</v>
      </c>
      <c r="I9075" s="784" t="s">
        <v>6316</v>
      </c>
    </row>
    <row r="9076" spans="1:9" hidden="1">
      <c r="A9076" t="str">
        <f>Table_wabobpsvr_AzureCalc_AzureCalcRateCard[[#This Row],[ServiceName]]&amp;Table_wabobpsvr_AzureCalc_AzureCalcRateCard[[#This Row],[Price_Level]]&amp;Table_wabobpsvr_AzureCalc_AzureCalcRateCard[[#This Row],[Region]]</f>
        <v>D14 HDInsightA15</v>
      </c>
      <c r="B9076">
        <v>15</v>
      </c>
      <c r="C9076" t="s">
        <v>91</v>
      </c>
      <c r="D9076" t="s">
        <v>181</v>
      </c>
      <c r="E9076">
        <v>2.7349999999999999</v>
      </c>
      <c r="F9076" t="s">
        <v>4254</v>
      </c>
      <c r="G9076" s="784" t="s">
        <v>4259</v>
      </c>
      <c r="H9076" s="784" t="s">
        <v>4260</v>
      </c>
      <c r="I9076" s="784" t="s">
        <v>6316</v>
      </c>
    </row>
    <row r="9077" spans="1:9" hidden="1">
      <c r="A9077" t="str">
        <f>Table_wabobpsvr_AzureCalc_AzureCalcRateCard[[#This Row],[ServiceName]]&amp;Table_wabobpsvr_AzureCalc_AzureCalcRateCard[[#This Row],[Price_Level]]&amp;Table_wabobpsvr_AzureCalc_AzureCalcRateCard[[#This Row],[Region]]</f>
        <v>D14 HDInsightB15</v>
      </c>
      <c r="B9077">
        <v>15</v>
      </c>
      <c r="C9077" t="s">
        <v>91</v>
      </c>
      <c r="D9077" t="s">
        <v>182</v>
      </c>
      <c r="E9077">
        <v>2.6509999999999998</v>
      </c>
      <c r="F9077" t="s">
        <v>4254</v>
      </c>
      <c r="G9077" s="784" t="s">
        <v>4259</v>
      </c>
      <c r="H9077" s="784" t="s">
        <v>4260</v>
      </c>
      <c r="I9077" s="784" t="s">
        <v>6316</v>
      </c>
    </row>
    <row r="9078" spans="1:9" hidden="1">
      <c r="A9078" t="str">
        <f>Table_wabobpsvr_AzureCalc_AzureCalcRateCard[[#This Row],[ServiceName]]&amp;Table_wabobpsvr_AzureCalc_AzureCalcRateCard[[#This Row],[Price_Level]]&amp;Table_wabobpsvr_AzureCalc_AzureCalcRateCard[[#This Row],[Region]]</f>
        <v>D14 HDInsightC15</v>
      </c>
      <c r="B9078">
        <v>15</v>
      </c>
      <c r="C9078" t="s">
        <v>91</v>
      </c>
      <c r="D9078" t="s">
        <v>184</v>
      </c>
      <c r="E9078">
        <v>2.5659999999999998</v>
      </c>
      <c r="F9078" t="s">
        <v>4254</v>
      </c>
      <c r="G9078" s="784" t="s">
        <v>4259</v>
      </c>
      <c r="H9078" s="784" t="s">
        <v>4260</v>
      </c>
      <c r="I9078" s="784" t="s">
        <v>6316</v>
      </c>
    </row>
    <row r="9079" spans="1:9" hidden="1">
      <c r="A9079" t="str">
        <f>Table_wabobpsvr_AzureCalc_AzureCalcRateCard[[#This Row],[ServiceName]]&amp;Table_wabobpsvr_AzureCalc_AzureCalcRateCard[[#This Row],[Price_Level]]&amp;Table_wabobpsvr_AzureCalc_AzureCalcRateCard[[#This Row],[Region]]</f>
        <v>D14 HDInsightD15</v>
      </c>
      <c r="B9079">
        <v>15</v>
      </c>
      <c r="C9079" t="s">
        <v>91</v>
      </c>
      <c r="D9079" t="s">
        <v>183</v>
      </c>
      <c r="E9079">
        <v>2.4820000000000002</v>
      </c>
      <c r="F9079" t="s">
        <v>4254</v>
      </c>
      <c r="G9079" s="784" t="s">
        <v>4259</v>
      </c>
      <c r="H9079" s="784" t="s">
        <v>4260</v>
      </c>
      <c r="I9079" s="784" t="s">
        <v>6316</v>
      </c>
    </row>
    <row r="9080" spans="1:9" hidden="1">
      <c r="A9080" t="str">
        <f>Table_wabobpsvr_AzureCalc_AzureCalcRateCard[[#This Row],[ServiceName]]&amp;Table_wabobpsvr_AzureCalc_AzureCalcRateCard[[#This Row],[Price_Level]]&amp;Table_wabobpsvr_AzureCalc_AzureCalcRateCard[[#This Row],[Region]]</f>
        <v>D14 HDInsightMOSP13</v>
      </c>
      <c r="B9080">
        <v>13</v>
      </c>
      <c r="C9080" t="s">
        <v>91</v>
      </c>
      <c r="D9080" t="s">
        <v>627</v>
      </c>
      <c r="E9080">
        <v>3.2269999999999999</v>
      </c>
      <c r="F9080" t="s">
        <v>4254</v>
      </c>
      <c r="G9080" s="784" t="s">
        <v>4431</v>
      </c>
      <c r="H9080" s="784" t="s">
        <v>4431</v>
      </c>
      <c r="I9080" s="784" t="s">
        <v>6317</v>
      </c>
    </row>
    <row r="9081" spans="1:9" hidden="1">
      <c r="A9081" t="str">
        <f>Table_wabobpsvr_AzureCalc_AzureCalcRateCard[[#This Row],[ServiceName]]&amp;Table_wabobpsvr_AzureCalc_AzureCalcRateCard[[#This Row],[Price_Level]]&amp;Table_wabobpsvr_AzureCalc_AzureCalcRateCard[[#This Row],[Region]]</f>
        <v>D14 HDInsightA13</v>
      </c>
      <c r="B9081">
        <v>13</v>
      </c>
      <c r="C9081" t="s">
        <v>91</v>
      </c>
      <c r="D9081" t="s">
        <v>181</v>
      </c>
      <c r="E9081">
        <v>3.13</v>
      </c>
      <c r="F9081" t="s">
        <v>4254</v>
      </c>
      <c r="G9081" s="784" t="s">
        <v>4261</v>
      </c>
      <c r="H9081" s="784" t="s">
        <v>4262</v>
      </c>
      <c r="I9081" s="784" t="s">
        <v>6317</v>
      </c>
    </row>
    <row r="9082" spans="1:9" hidden="1">
      <c r="A9082" t="str">
        <f>Table_wabobpsvr_AzureCalc_AzureCalcRateCard[[#This Row],[ServiceName]]&amp;Table_wabobpsvr_AzureCalc_AzureCalcRateCard[[#This Row],[Price_Level]]&amp;Table_wabobpsvr_AzureCalc_AzureCalcRateCard[[#This Row],[Region]]</f>
        <v>D14 HDInsightB13</v>
      </c>
      <c r="B9082">
        <v>13</v>
      </c>
      <c r="C9082" t="s">
        <v>91</v>
      </c>
      <c r="D9082" t="s">
        <v>182</v>
      </c>
      <c r="E9082">
        <v>3.0329999999999999</v>
      </c>
      <c r="F9082" t="s">
        <v>4254</v>
      </c>
      <c r="G9082" s="784" t="s">
        <v>4261</v>
      </c>
      <c r="H9082" s="784" t="s">
        <v>4262</v>
      </c>
      <c r="I9082" s="784" t="s">
        <v>6317</v>
      </c>
    </row>
    <row r="9083" spans="1:9" hidden="1">
      <c r="A9083" t="str">
        <f>Table_wabobpsvr_AzureCalc_AzureCalcRateCard[[#This Row],[ServiceName]]&amp;Table_wabobpsvr_AzureCalc_AzureCalcRateCard[[#This Row],[Price_Level]]&amp;Table_wabobpsvr_AzureCalc_AzureCalcRateCard[[#This Row],[Region]]</f>
        <v>D14 HDInsightC13</v>
      </c>
      <c r="B9083">
        <v>13</v>
      </c>
      <c r="C9083" t="s">
        <v>91</v>
      </c>
      <c r="D9083" t="s">
        <v>184</v>
      </c>
      <c r="E9083">
        <v>2.9369999999999998</v>
      </c>
      <c r="F9083" t="s">
        <v>4254</v>
      </c>
      <c r="G9083" s="784" t="s">
        <v>4261</v>
      </c>
      <c r="H9083" s="784" t="s">
        <v>4262</v>
      </c>
      <c r="I9083" s="784" t="s">
        <v>6317</v>
      </c>
    </row>
    <row r="9084" spans="1:9" hidden="1">
      <c r="A9084" t="str">
        <f>Table_wabobpsvr_AzureCalc_AzureCalcRateCard[[#This Row],[ServiceName]]&amp;Table_wabobpsvr_AzureCalc_AzureCalcRateCard[[#This Row],[Price_Level]]&amp;Table_wabobpsvr_AzureCalc_AzureCalcRateCard[[#This Row],[Region]]</f>
        <v>D14 HDInsightD13</v>
      </c>
      <c r="B9084">
        <v>13</v>
      </c>
      <c r="C9084" t="s">
        <v>91</v>
      </c>
      <c r="D9084" t="s">
        <v>183</v>
      </c>
      <c r="E9084">
        <v>2.84</v>
      </c>
      <c r="F9084" t="s">
        <v>4254</v>
      </c>
      <c r="G9084" s="784" t="s">
        <v>4261</v>
      </c>
      <c r="H9084" s="784" t="s">
        <v>4262</v>
      </c>
      <c r="I9084" s="784" t="s">
        <v>6317</v>
      </c>
    </row>
    <row r="9085" spans="1:9" hidden="1">
      <c r="A9085" t="str">
        <f>Table_wabobpsvr_AzureCalc_AzureCalcRateCard[[#This Row],[ServiceName]]&amp;Table_wabobpsvr_AzureCalc_AzureCalcRateCard[[#This Row],[Price_Level]]&amp;Table_wabobpsvr_AzureCalc_AzureCalcRateCard[[#This Row],[Region]]</f>
        <v>D14 HDInsightMOSP11</v>
      </c>
      <c r="B9085">
        <v>11</v>
      </c>
      <c r="C9085" t="s">
        <v>91</v>
      </c>
      <c r="D9085" t="s">
        <v>627</v>
      </c>
      <c r="E9085">
        <v>3.2269999999999999</v>
      </c>
      <c r="F9085" t="s">
        <v>4254</v>
      </c>
      <c r="G9085" s="784" t="s">
        <v>4431</v>
      </c>
      <c r="H9085" s="784" t="s">
        <v>4431</v>
      </c>
      <c r="I9085" s="784" t="s">
        <v>6318</v>
      </c>
    </row>
    <row r="9086" spans="1:9" hidden="1">
      <c r="A9086" t="str">
        <f>Table_wabobpsvr_AzureCalc_AzureCalcRateCard[[#This Row],[ServiceName]]&amp;Table_wabobpsvr_AzureCalc_AzureCalcRateCard[[#This Row],[Price_Level]]&amp;Table_wabobpsvr_AzureCalc_AzureCalcRateCard[[#This Row],[Region]]</f>
        <v>D14 HDInsightA11</v>
      </c>
      <c r="B9086">
        <v>11</v>
      </c>
      <c r="C9086" t="s">
        <v>91</v>
      </c>
      <c r="D9086" t="s">
        <v>181</v>
      </c>
      <c r="E9086">
        <v>2.74</v>
      </c>
      <c r="F9086" t="s">
        <v>4254</v>
      </c>
      <c r="G9086" s="784" t="s">
        <v>4263</v>
      </c>
      <c r="H9086" s="784" t="s">
        <v>4264</v>
      </c>
      <c r="I9086" s="784" t="s">
        <v>6318</v>
      </c>
    </row>
    <row r="9087" spans="1:9" hidden="1">
      <c r="A9087" t="str">
        <f>Table_wabobpsvr_AzureCalc_AzureCalcRateCard[[#This Row],[ServiceName]]&amp;Table_wabobpsvr_AzureCalc_AzureCalcRateCard[[#This Row],[Price_Level]]&amp;Table_wabobpsvr_AzureCalc_AzureCalcRateCard[[#This Row],[Region]]</f>
        <v>D14 HDInsightB11</v>
      </c>
      <c r="B9087">
        <v>11</v>
      </c>
      <c r="C9087" t="s">
        <v>91</v>
      </c>
      <c r="D9087" t="s">
        <v>182</v>
      </c>
      <c r="E9087">
        <v>2.6549999999999998</v>
      </c>
      <c r="F9087" t="s">
        <v>4254</v>
      </c>
      <c r="G9087" s="784" t="s">
        <v>4263</v>
      </c>
      <c r="H9087" s="784" t="s">
        <v>4264</v>
      </c>
      <c r="I9087" s="784" t="s">
        <v>6318</v>
      </c>
    </row>
    <row r="9088" spans="1:9" hidden="1">
      <c r="A9088" t="str">
        <f>Table_wabobpsvr_AzureCalc_AzureCalcRateCard[[#This Row],[ServiceName]]&amp;Table_wabobpsvr_AzureCalc_AzureCalcRateCard[[#This Row],[Price_Level]]&amp;Table_wabobpsvr_AzureCalc_AzureCalcRateCard[[#This Row],[Region]]</f>
        <v>D14 HDInsightC11</v>
      </c>
      <c r="B9088">
        <v>11</v>
      </c>
      <c r="C9088" t="s">
        <v>91</v>
      </c>
      <c r="D9088" t="s">
        <v>184</v>
      </c>
      <c r="E9088">
        <v>2.5710000000000002</v>
      </c>
      <c r="F9088" t="s">
        <v>4254</v>
      </c>
      <c r="G9088" s="784" t="s">
        <v>4263</v>
      </c>
      <c r="H9088" s="784" t="s">
        <v>4264</v>
      </c>
      <c r="I9088" s="784" t="s">
        <v>6318</v>
      </c>
    </row>
    <row r="9089" spans="1:9" hidden="1">
      <c r="A9089" t="str">
        <f>Table_wabobpsvr_AzureCalc_AzureCalcRateCard[[#This Row],[ServiceName]]&amp;Table_wabobpsvr_AzureCalc_AzureCalcRateCard[[#This Row],[Price_Level]]&amp;Table_wabobpsvr_AzureCalc_AzureCalcRateCard[[#This Row],[Region]]</f>
        <v>D14 HDInsightD11</v>
      </c>
      <c r="B9089">
        <v>11</v>
      </c>
      <c r="C9089" t="s">
        <v>91</v>
      </c>
      <c r="D9089" t="s">
        <v>183</v>
      </c>
      <c r="E9089">
        <v>2.4860000000000002</v>
      </c>
      <c r="F9089" t="s">
        <v>4254</v>
      </c>
      <c r="G9089" s="784" t="s">
        <v>4263</v>
      </c>
      <c r="H9089" s="784" t="s">
        <v>4264</v>
      </c>
      <c r="I9089" s="784" t="s">
        <v>6318</v>
      </c>
    </row>
    <row r="9090" spans="1:9" hidden="1">
      <c r="A9090" t="str">
        <f>Table_wabobpsvr_AzureCalc_AzureCalcRateCard[[#This Row],[ServiceName]]&amp;Table_wabobpsvr_AzureCalc_AzureCalcRateCard[[#This Row],[Price_Level]]&amp;Table_wabobpsvr_AzureCalc_AzureCalcRateCard[[#This Row],[Region]]</f>
        <v>D14 HDInsightMOSP12</v>
      </c>
      <c r="B9090">
        <v>12</v>
      </c>
      <c r="C9090" t="s">
        <v>91</v>
      </c>
      <c r="D9090" t="s">
        <v>627</v>
      </c>
      <c r="E9090">
        <v>2.4489999999999998</v>
      </c>
      <c r="F9090" t="s">
        <v>4254</v>
      </c>
      <c r="G9090" s="784" t="s">
        <v>4431</v>
      </c>
      <c r="H9090" s="784" t="s">
        <v>4431</v>
      </c>
      <c r="I9090" s="784" t="s">
        <v>6319</v>
      </c>
    </row>
    <row r="9091" spans="1:9" hidden="1">
      <c r="A9091" t="str">
        <f>Table_wabobpsvr_AzureCalc_AzureCalcRateCard[[#This Row],[ServiceName]]&amp;Table_wabobpsvr_AzureCalc_AzureCalcRateCard[[#This Row],[Price_Level]]&amp;Table_wabobpsvr_AzureCalc_AzureCalcRateCard[[#This Row],[Region]]</f>
        <v>A10 VM (Windows)D16</v>
      </c>
      <c r="B9091">
        <v>16</v>
      </c>
      <c r="C9091" t="s">
        <v>91</v>
      </c>
      <c r="D9091" t="s">
        <v>183</v>
      </c>
      <c r="E9091">
        <v>1.6632</v>
      </c>
      <c r="F9091" t="s">
        <v>1284</v>
      </c>
      <c r="G9091" s="784" t="s">
        <v>3656</v>
      </c>
      <c r="H9091" s="784" t="s">
        <v>3657</v>
      </c>
      <c r="I9091" s="784" t="s">
        <v>4431</v>
      </c>
    </row>
    <row r="9092" spans="1:9" hidden="1">
      <c r="A9092" t="str">
        <f>Table_wabobpsvr_AzureCalc_AzureCalcRateCard[[#This Row],[ServiceName]]&amp;Table_wabobpsvr_AzureCalc_AzureCalcRateCard[[#This Row],[Price_Level]]&amp;Table_wabobpsvr_AzureCalc_AzureCalcRateCard[[#This Row],[Region]]</f>
        <v>Automation Standard UnitsMOSP16</v>
      </c>
      <c r="B9092">
        <v>16</v>
      </c>
      <c r="C9092" t="s">
        <v>4431</v>
      </c>
      <c r="D9092" t="s">
        <v>627</v>
      </c>
      <c r="E9092">
        <v>999999</v>
      </c>
      <c r="F9092" t="s">
        <v>1202</v>
      </c>
      <c r="G9092" s="784" t="s">
        <v>4431</v>
      </c>
      <c r="H9092" s="784" t="s">
        <v>4431</v>
      </c>
      <c r="I9092" s="784" t="s">
        <v>4431</v>
      </c>
    </row>
    <row r="9093" spans="1:9" hidden="1">
      <c r="A9093" t="str">
        <f>Table_wabobpsvr_AzureCalc_AzureCalcRateCard[[#This Row],[ServiceName]]&amp;Table_wabobpsvr_AzureCalc_AzureCalcRateCard[[#This Row],[Price_Level]]&amp;Table_wabobpsvr_AzureCalc_AzureCalcRateCard[[#This Row],[Region]]</f>
        <v>A11 Cloud ServicesA16</v>
      </c>
      <c r="B9093">
        <v>16</v>
      </c>
      <c r="C9093" t="s">
        <v>91</v>
      </c>
      <c r="D9093" t="s">
        <v>181</v>
      </c>
      <c r="E9093">
        <v>3.395</v>
      </c>
      <c r="F9093" t="s">
        <v>1266</v>
      </c>
      <c r="G9093" s="784" t="s">
        <v>3701</v>
      </c>
      <c r="H9093" s="784" t="s">
        <v>3702</v>
      </c>
      <c r="I9093" s="784" t="s">
        <v>4431</v>
      </c>
    </row>
    <row r="9094" spans="1:9" hidden="1">
      <c r="A9094" t="str">
        <f>Table_wabobpsvr_AzureCalc_AzureCalcRateCard[[#This Row],[ServiceName]]&amp;Table_wabobpsvr_AzureCalc_AzureCalcRateCard[[#This Row],[Price_Level]]&amp;Table_wabobpsvr_AzureCalc_AzureCalcRateCard[[#This Row],[Region]]</f>
        <v>A11 Cloud ServicesB16</v>
      </c>
      <c r="B9094">
        <v>16</v>
      </c>
      <c r="C9094" t="s">
        <v>91</v>
      </c>
      <c r="D9094" t="s">
        <v>182</v>
      </c>
      <c r="E9094">
        <v>3.29</v>
      </c>
      <c r="F9094" t="s">
        <v>1266</v>
      </c>
      <c r="G9094" s="784" t="s">
        <v>3701</v>
      </c>
      <c r="H9094" s="784" t="s">
        <v>3702</v>
      </c>
      <c r="I9094" s="784" t="s">
        <v>4431</v>
      </c>
    </row>
    <row r="9095" spans="1:9" hidden="1">
      <c r="A9095" t="str">
        <f>Table_wabobpsvr_AzureCalc_AzureCalcRateCard[[#This Row],[ServiceName]]&amp;Table_wabobpsvr_AzureCalc_AzureCalcRateCard[[#This Row],[Price_Level]]&amp;Table_wabobpsvr_AzureCalc_AzureCalcRateCard[[#This Row],[Region]]</f>
        <v>D14 HDInsight (Non-Windows)MOSP10</v>
      </c>
      <c r="B9095">
        <v>10</v>
      </c>
      <c r="C9095" t="s">
        <v>91</v>
      </c>
      <c r="D9095" t="s">
        <v>627</v>
      </c>
      <c r="E9095">
        <v>1.468</v>
      </c>
      <c r="F9095" t="s">
        <v>4276</v>
      </c>
      <c r="G9095" s="784" t="s">
        <v>4431</v>
      </c>
      <c r="H9095" s="784" t="s">
        <v>4431</v>
      </c>
      <c r="I9095" s="784" t="s">
        <v>6319</v>
      </c>
    </row>
    <row r="9096" spans="1:9" hidden="1">
      <c r="A9096" t="str">
        <f>Table_wabobpsvr_AzureCalc_AzureCalcRateCard[[#This Row],[ServiceName]]&amp;Table_wabobpsvr_AzureCalc_AzureCalcRateCard[[#This Row],[Price_Level]]&amp;Table_wabobpsvr_AzureCalc_AzureCalcRateCard[[#This Row],[Region]]</f>
        <v>D14 HDInsight (Non-Windows)A10</v>
      </c>
      <c r="B9096">
        <v>10</v>
      </c>
      <c r="C9096" t="s">
        <v>91</v>
      </c>
      <c r="D9096" t="s">
        <v>181</v>
      </c>
      <c r="E9096">
        <v>1.4239999999999999</v>
      </c>
      <c r="F9096" t="s">
        <v>4276</v>
      </c>
      <c r="G9096" s="784" t="s">
        <v>4330</v>
      </c>
      <c r="H9096" s="784" t="s">
        <v>4331</v>
      </c>
      <c r="I9096" s="784" t="s">
        <v>6319</v>
      </c>
    </row>
    <row r="9097" spans="1:9" hidden="1">
      <c r="A9097" t="str">
        <f>Table_wabobpsvr_AzureCalc_AzureCalcRateCard[[#This Row],[ServiceName]]&amp;Table_wabobpsvr_AzureCalc_AzureCalcRateCard[[#This Row],[Price_Level]]&amp;Table_wabobpsvr_AzureCalc_AzureCalcRateCard[[#This Row],[Region]]</f>
        <v>D14 HDInsight (Non-Windows)B10</v>
      </c>
      <c r="B9097">
        <v>10</v>
      </c>
      <c r="C9097" t="s">
        <v>91</v>
      </c>
      <c r="D9097" t="s">
        <v>182</v>
      </c>
      <c r="E9097">
        <v>1.38</v>
      </c>
      <c r="F9097" t="s">
        <v>4276</v>
      </c>
      <c r="G9097" s="784" t="s">
        <v>4330</v>
      </c>
      <c r="H9097" s="784" t="s">
        <v>4331</v>
      </c>
      <c r="I9097" s="784" t="s">
        <v>6319</v>
      </c>
    </row>
    <row r="9098" spans="1:9" hidden="1">
      <c r="A9098" t="str">
        <f>Table_wabobpsvr_AzureCalc_AzureCalcRateCard[[#This Row],[ServiceName]]&amp;Table_wabobpsvr_AzureCalc_AzureCalcRateCard[[#This Row],[Price_Level]]&amp;Table_wabobpsvr_AzureCalc_AzureCalcRateCard[[#This Row],[Region]]</f>
        <v>D14 HDInsight (Non-Windows)C10</v>
      </c>
      <c r="B9098">
        <v>10</v>
      </c>
      <c r="C9098" t="s">
        <v>91</v>
      </c>
      <c r="D9098" t="s">
        <v>184</v>
      </c>
      <c r="E9098">
        <v>1.3360000000000001</v>
      </c>
      <c r="F9098" t="s">
        <v>4276</v>
      </c>
      <c r="G9098" s="784" t="s">
        <v>4330</v>
      </c>
      <c r="H9098" s="784" t="s">
        <v>4331</v>
      </c>
      <c r="I9098" s="784" t="s">
        <v>6319</v>
      </c>
    </row>
    <row r="9099" spans="1:9" hidden="1">
      <c r="A9099" t="str">
        <f>Table_wabobpsvr_AzureCalc_AzureCalcRateCard[[#This Row],[ServiceName]]&amp;Table_wabobpsvr_AzureCalc_AzureCalcRateCard[[#This Row],[Price_Level]]&amp;Table_wabobpsvr_AzureCalc_AzureCalcRateCard[[#This Row],[Region]]</f>
        <v>D14 HDInsight (Non-Windows)D10</v>
      </c>
      <c r="B9099">
        <v>10</v>
      </c>
      <c r="C9099" t="s">
        <v>91</v>
      </c>
      <c r="D9099" t="s">
        <v>183</v>
      </c>
      <c r="E9099">
        <v>1.292</v>
      </c>
      <c r="F9099" t="s">
        <v>4276</v>
      </c>
      <c r="G9099" s="784" t="s">
        <v>4330</v>
      </c>
      <c r="H9099" s="784" t="s">
        <v>4331</v>
      </c>
      <c r="I9099" s="784" t="s">
        <v>6319</v>
      </c>
    </row>
    <row r="9100" spans="1:9" hidden="1">
      <c r="A9100" t="str">
        <f>Table_wabobpsvr_AzureCalc_AzureCalcRateCard[[#This Row],[ServiceName]]&amp;Table_wabobpsvr_AzureCalc_AzureCalcRateCard[[#This Row],[Price_Level]]&amp;Table_wabobpsvr_AzureCalc_AzureCalcRateCard[[#This Row],[Region]]</f>
        <v>D14 HDInsight (Non-Windows)MOSP9</v>
      </c>
      <c r="B9100">
        <v>9</v>
      </c>
      <c r="C9100" t="s">
        <v>91</v>
      </c>
      <c r="D9100" t="s">
        <v>627</v>
      </c>
      <c r="E9100">
        <v>1.2769999999999999</v>
      </c>
      <c r="F9100" t="s">
        <v>4276</v>
      </c>
      <c r="G9100" s="784" t="s">
        <v>4431</v>
      </c>
      <c r="H9100" s="784" t="s">
        <v>4431</v>
      </c>
      <c r="I9100" s="784" t="s">
        <v>6320</v>
      </c>
    </row>
    <row r="9101" spans="1:9" hidden="1">
      <c r="A9101" t="str">
        <f>Table_wabobpsvr_AzureCalc_AzureCalcRateCard[[#This Row],[ServiceName]]&amp;Table_wabobpsvr_AzureCalc_AzureCalcRateCard[[#This Row],[Price_Level]]&amp;Table_wabobpsvr_AzureCalc_AzureCalcRateCard[[#This Row],[Region]]</f>
        <v>D14 HDInsight (Non-Windows)A9</v>
      </c>
      <c r="B9101">
        <v>9</v>
      </c>
      <c r="C9101" t="s">
        <v>91</v>
      </c>
      <c r="D9101" t="s">
        <v>181</v>
      </c>
      <c r="E9101">
        <v>1.2390000000000001</v>
      </c>
      <c r="F9101" t="s">
        <v>4276</v>
      </c>
      <c r="G9101" s="784" t="s">
        <v>4332</v>
      </c>
      <c r="H9101" s="784" t="s">
        <v>4333</v>
      </c>
      <c r="I9101" s="784" t="s">
        <v>6320</v>
      </c>
    </row>
    <row r="9102" spans="1:9" hidden="1">
      <c r="A9102" t="str">
        <f>Table_wabobpsvr_AzureCalc_AzureCalcRateCard[[#This Row],[ServiceName]]&amp;Table_wabobpsvr_AzureCalc_AzureCalcRateCard[[#This Row],[Price_Level]]&amp;Table_wabobpsvr_AzureCalc_AzureCalcRateCard[[#This Row],[Region]]</f>
        <v>D14 HDInsight (Non-Windows)B9</v>
      </c>
      <c r="B9102">
        <v>9</v>
      </c>
      <c r="C9102" t="s">
        <v>91</v>
      </c>
      <c r="D9102" t="s">
        <v>182</v>
      </c>
      <c r="E9102">
        <v>1.2</v>
      </c>
      <c r="F9102" t="s">
        <v>4276</v>
      </c>
      <c r="G9102" s="784" t="s">
        <v>4332</v>
      </c>
      <c r="H9102" s="784" t="s">
        <v>4333</v>
      </c>
      <c r="I9102" s="784" t="s">
        <v>6320</v>
      </c>
    </row>
    <row r="9103" spans="1:9" hidden="1">
      <c r="A9103" t="str">
        <f>Table_wabobpsvr_AzureCalc_AzureCalcRateCard[[#This Row],[ServiceName]]&amp;Table_wabobpsvr_AzureCalc_AzureCalcRateCard[[#This Row],[Price_Level]]&amp;Table_wabobpsvr_AzureCalc_AzureCalcRateCard[[#This Row],[Region]]</f>
        <v>D14 HDInsight (Non-Windows)C9</v>
      </c>
      <c r="B9103">
        <v>9</v>
      </c>
      <c r="C9103" t="s">
        <v>91</v>
      </c>
      <c r="D9103" t="s">
        <v>184</v>
      </c>
      <c r="E9103">
        <v>1.1619999999999999</v>
      </c>
      <c r="F9103" t="s">
        <v>4276</v>
      </c>
      <c r="G9103" s="784" t="s">
        <v>4332</v>
      </c>
      <c r="H9103" s="784" t="s">
        <v>4333</v>
      </c>
      <c r="I9103" s="784" t="s">
        <v>6320</v>
      </c>
    </row>
    <row r="9104" spans="1:9" hidden="1">
      <c r="A9104" t="str">
        <f>Table_wabobpsvr_AzureCalc_AzureCalcRateCard[[#This Row],[ServiceName]]&amp;Table_wabobpsvr_AzureCalc_AzureCalcRateCard[[#This Row],[Price_Level]]&amp;Table_wabobpsvr_AzureCalc_AzureCalcRateCard[[#This Row],[Region]]</f>
        <v>D14 HDInsight (Non-Windows)D9</v>
      </c>
      <c r="B9104">
        <v>9</v>
      </c>
      <c r="C9104" t="s">
        <v>91</v>
      </c>
      <c r="D9104" t="s">
        <v>183</v>
      </c>
      <c r="E9104">
        <v>1.1240000000000001</v>
      </c>
      <c r="F9104" t="s">
        <v>4276</v>
      </c>
      <c r="G9104" s="784" t="s">
        <v>4332</v>
      </c>
      <c r="H9104" s="784" t="s">
        <v>4333</v>
      </c>
      <c r="I9104" s="784" t="s">
        <v>6320</v>
      </c>
    </row>
    <row r="9105" spans="1:9" hidden="1">
      <c r="A9105" t="str">
        <f>Table_wabobpsvr_AzureCalc_AzureCalcRateCard[[#This Row],[ServiceName]]&amp;Table_wabobpsvr_AzureCalc_AzureCalcRateCard[[#This Row],[Price_Level]]&amp;Table_wabobpsvr_AzureCalc_AzureCalcRateCard[[#This Row],[Region]]</f>
        <v>D14 HDInsight (Non-Windows)MOSP15</v>
      </c>
      <c r="B9105">
        <v>15</v>
      </c>
      <c r="C9105" t="s">
        <v>91</v>
      </c>
      <c r="D9105" t="s">
        <v>627</v>
      </c>
      <c r="E9105">
        <v>1.41</v>
      </c>
      <c r="F9105" t="s">
        <v>4276</v>
      </c>
      <c r="G9105" s="784" t="s">
        <v>4431</v>
      </c>
      <c r="H9105" s="784" t="s">
        <v>4431</v>
      </c>
      <c r="I9105" s="784" t="s">
        <v>6321</v>
      </c>
    </row>
    <row r="9106" spans="1:9" hidden="1">
      <c r="A9106" t="str">
        <f>Table_wabobpsvr_AzureCalc_AzureCalcRateCard[[#This Row],[ServiceName]]&amp;Table_wabobpsvr_AzureCalc_AzureCalcRateCard[[#This Row],[Price_Level]]&amp;Table_wabobpsvr_AzureCalc_AzureCalcRateCard[[#This Row],[Region]]</f>
        <v>D14 HDInsight (Non-Windows)A15</v>
      </c>
      <c r="B9106">
        <v>15</v>
      </c>
      <c r="C9106" t="s">
        <v>91</v>
      </c>
      <c r="D9106" t="s">
        <v>181</v>
      </c>
      <c r="E9106">
        <v>1.3680000000000001</v>
      </c>
      <c r="F9106" t="s">
        <v>4276</v>
      </c>
      <c r="G9106" s="784" t="s">
        <v>4334</v>
      </c>
      <c r="H9106" s="784" t="s">
        <v>4335</v>
      </c>
      <c r="I9106" s="784" t="s">
        <v>6321</v>
      </c>
    </row>
    <row r="9107" spans="1:9" hidden="1">
      <c r="A9107" t="str">
        <f>Table_wabobpsvr_AzureCalc_AzureCalcRateCard[[#This Row],[ServiceName]]&amp;Table_wabobpsvr_AzureCalc_AzureCalcRateCard[[#This Row],[Price_Level]]&amp;Table_wabobpsvr_AzureCalc_AzureCalcRateCard[[#This Row],[Region]]</f>
        <v>D14 HDInsight (Non-Windows)B15</v>
      </c>
      <c r="B9107">
        <v>15</v>
      </c>
      <c r="C9107" t="s">
        <v>91</v>
      </c>
      <c r="D9107" t="s">
        <v>182</v>
      </c>
      <c r="E9107">
        <v>1.325</v>
      </c>
      <c r="F9107" t="s">
        <v>4276</v>
      </c>
      <c r="G9107" s="784" t="s">
        <v>4334</v>
      </c>
      <c r="H9107" s="784" t="s">
        <v>4335</v>
      </c>
      <c r="I9107" s="784" t="s">
        <v>6321</v>
      </c>
    </row>
    <row r="9108" spans="1:9" hidden="1">
      <c r="A9108" t="str">
        <f>Table_wabobpsvr_AzureCalc_AzureCalcRateCard[[#This Row],[ServiceName]]&amp;Table_wabobpsvr_AzureCalc_AzureCalcRateCard[[#This Row],[Price_Level]]&amp;Table_wabobpsvr_AzureCalc_AzureCalcRateCard[[#This Row],[Region]]</f>
        <v>D14 HDInsight (Non-Windows)C15</v>
      </c>
      <c r="B9108">
        <v>15</v>
      </c>
      <c r="C9108" t="s">
        <v>91</v>
      </c>
      <c r="D9108" t="s">
        <v>184</v>
      </c>
      <c r="E9108">
        <v>1.2829999999999999</v>
      </c>
      <c r="F9108" t="s">
        <v>4276</v>
      </c>
      <c r="G9108" s="784" t="s">
        <v>4334</v>
      </c>
      <c r="H9108" s="784" t="s">
        <v>4335</v>
      </c>
      <c r="I9108" s="784" t="s">
        <v>6321</v>
      </c>
    </row>
    <row r="9109" spans="1:9" hidden="1">
      <c r="A9109" s="784" t="str">
        <f>Table_wabobpsvr_AzureCalc_AzureCalcRateCard[[#This Row],[ServiceName]]&amp;Table_wabobpsvr_AzureCalc_AzureCalcRateCard[[#This Row],[Price_Level]]&amp;Table_wabobpsvr_AzureCalc_AzureCalcRateCard[[#This Row],[Region]]</f>
        <v>D14 HDInsight (Non-Windows)D15</v>
      </c>
      <c r="B9109" s="784">
        <v>15</v>
      </c>
      <c r="C9109" s="784" t="s">
        <v>91</v>
      </c>
      <c r="D9109" s="784" t="s">
        <v>183</v>
      </c>
      <c r="E9109" s="784">
        <v>1.2410000000000001</v>
      </c>
      <c r="F9109" s="784" t="s">
        <v>4276</v>
      </c>
      <c r="G9109" s="784" t="s">
        <v>4334</v>
      </c>
      <c r="H9109" s="784" t="s">
        <v>4335</v>
      </c>
      <c r="I9109" s="784" t="s">
        <v>6321</v>
      </c>
    </row>
    <row r="9110" spans="1:9" hidden="1">
      <c r="A9110" s="784" t="str">
        <f>Table_wabobpsvr_AzureCalc_AzureCalcRateCard[[#This Row],[ServiceName]]&amp;Table_wabobpsvr_AzureCalc_AzureCalcRateCard[[#This Row],[Price_Level]]&amp;Table_wabobpsvr_AzureCalc_AzureCalcRateCard[[#This Row],[Region]]</f>
        <v>A11 Cloud ServicesC16</v>
      </c>
      <c r="B9110" s="784">
        <v>16</v>
      </c>
      <c r="C9110" s="784" t="s">
        <v>91</v>
      </c>
      <c r="D9110" s="784" t="s">
        <v>184</v>
      </c>
      <c r="E9110" s="784">
        <v>3.1850000000000001</v>
      </c>
      <c r="F9110" s="784" t="s">
        <v>1266</v>
      </c>
      <c r="G9110" s="784" t="s">
        <v>3701</v>
      </c>
      <c r="H9110" s="784" t="s">
        <v>3702</v>
      </c>
      <c r="I9110" s="784" t="s">
        <v>4431</v>
      </c>
    </row>
    <row r="9111" spans="1:9" hidden="1">
      <c r="A9111" s="784" t="str">
        <f>Table_wabobpsvr_AzureCalc_AzureCalcRateCard[[#This Row],[ServiceName]]&amp;Table_wabobpsvr_AzureCalc_AzureCalcRateCard[[#This Row],[Price_Level]]&amp;Table_wabobpsvr_AzureCalc_AzureCalcRateCard[[#This Row],[Region]]</f>
        <v>Basic_D1 VM (Non-Windows)A</v>
      </c>
      <c r="B9111" s="784"/>
      <c r="C9111" s="784" t="s">
        <v>91</v>
      </c>
      <c r="D9111" s="784" t="s">
        <v>181</v>
      </c>
      <c r="E9111" s="784">
        <v>9.5060000000000006E-2</v>
      </c>
      <c r="F9111" s="784" t="s">
        <v>1134</v>
      </c>
      <c r="G9111" s="784" t="s">
        <v>2819</v>
      </c>
      <c r="H9111" s="784" t="s">
        <v>2820</v>
      </c>
      <c r="I9111" s="784" t="s">
        <v>4431</v>
      </c>
    </row>
    <row r="9112" spans="1:9" hidden="1">
      <c r="A9112" s="784" t="str">
        <f>Table_wabobpsvr_AzureCalc_AzureCalcRateCard[[#This Row],[ServiceName]]&amp;Table_wabobpsvr_AzureCalc_AzureCalcRateCard[[#This Row],[Price_Level]]&amp;Table_wabobpsvr_AzureCalc_AzureCalcRateCard[[#This Row],[Region]]</f>
        <v>A11 Cloud ServicesA12</v>
      </c>
      <c r="B9112" s="784">
        <v>12</v>
      </c>
      <c r="C9112" s="784" t="s">
        <v>701</v>
      </c>
      <c r="D9112" s="784" t="s">
        <v>181</v>
      </c>
      <c r="E9112" s="784">
        <v>3.395</v>
      </c>
      <c r="F9112" s="784" t="s">
        <v>1266</v>
      </c>
      <c r="G9112" s="784" t="s">
        <v>4465</v>
      </c>
      <c r="H9112" s="784" t="s">
        <v>4466</v>
      </c>
      <c r="I9112" s="784" t="s">
        <v>5782</v>
      </c>
    </row>
    <row r="9113" spans="1:9" hidden="1">
      <c r="A9113" s="784" t="str">
        <f>Table_wabobpsvr_AzureCalc_AzureCalcRateCard[[#This Row],[ServiceName]]&amp;Table_wabobpsvr_AzureCalc_AzureCalcRateCard[[#This Row],[Price_Level]]&amp;Table_wabobpsvr_AzureCalc_AzureCalcRateCard[[#This Row],[Region]]</f>
        <v>Production API Transactions (in 1000s)D16</v>
      </c>
      <c r="B9113" s="784">
        <v>16</v>
      </c>
      <c r="C9113" s="784" t="s">
        <v>4431</v>
      </c>
      <c r="D9113" s="784" t="s">
        <v>183</v>
      </c>
      <c r="E9113" s="784">
        <v>999999</v>
      </c>
      <c r="F9113" s="784" t="s">
        <v>3557</v>
      </c>
      <c r="G9113" s="784" t="s">
        <v>4431</v>
      </c>
      <c r="H9113" s="784" t="s">
        <v>4431</v>
      </c>
      <c r="I9113" s="784" t="s">
        <v>4431</v>
      </c>
    </row>
    <row r="9114" spans="1:9" hidden="1">
      <c r="A9114" s="784" t="str">
        <f>Table_wabobpsvr_AzureCalc_AzureCalcRateCard[[#This Row],[ServiceName]]&amp;Table_wabobpsvr_AzureCalc_AzureCalcRateCard[[#This Row],[Price_Level]]&amp;Table_wabobpsvr_AzureCalc_AzureCalcRateCard[[#This Row],[Region]]</f>
        <v>Read-Access Geo Redundant Storage Standard IO - Block BlobMOSP</v>
      </c>
      <c r="B9114" s="784"/>
      <c r="C9114" s="784" t="s">
        <v>10</v>
      </c>
      <c r="D9114" s="784" t="s">
        <v>627</v>
      </c>
      <c r="E9114" s="784">
        <v>6.7100000000000007E-2</v>
      </c>
      <c r="F9114" s="784" t="s">
        <v>792</v>
      </c>
      <c r="G9114" s="784" t="s">
        <v>4431</v>
      </c>
      <c r="H9114" s="784" t="s">
        <v>4431</v>
      </c>
      <c r="I9114" s="784" t="s">
        <v>4431</v>
      </c>
    </row>
    <row r="9115" spans="1:9" hidden="1">
      <c r="A9115" s="784" t="str">
        <f>Table_wabobpsvr_AzureCalc_AzureCalcRateCard[[#This Row],[ServiceName]]&amp;Table_wabobpsvr_AzureCalc_AzureCalcRateCard[[#This Row],[Price_Level]]&amp;Table_wabobpsvr_AzureCalc_AzureCalcRateCard[[#This Row],[Region]]</f>
        <v>D14 HDInsight (Non-Windows)MOSP13</v>
      </c>
      <c r="B9115" s="784">
        <v>13</v>
      </c>
      <c r="C9115" s="784" t="s">
        <v>91</v>
      </c>
      <c r="D9115" s="784" t="s">
        <v>627</v>
      </c>
      <c r="E9115" s="784">
        <v>1.6140000000000001</v>
      </c>
      <c r="F9115" s="784" t="s">
        <v>4276</v>
      </c>
      <c r="G9115" s="784" t="s">
        <v>4431</v>
      </c>
      <c r="H9115" s="784" t="s">
        <v>4431</v>
      </c>
      <c r="I9115" s="784" t="s">
        <v>6322</v>
      </c>
    </row>
    <row r="9116" spans="1:9" hidden="1">
      <c r="A9116" s="784" t="str">
        <f>Table_wabobpsvr_AzureCalc_AzureCalcRateCard[[#This Row],[ServiceName]]&amp;Table_wabobpsvr_AzureCalc_AzureCalcRateCard[[#This Row],[Price_Level]]&amp;Table_wabobpsvr_AzureCalc_AzureCalcRateCard[[#This Row],[Region]]</f>
        <v>D14 HDInsight (Non-Windows)A13</v>
      </c>
      <c r="B9116" s="784">
        <v>13</v>
      </c>
      <c r="C9116" s="784" t="s">
        <v>91</v>
      </c>
      <c r="D9116" s="784" t="s">
        <v>181</v>
      </c>
      <c r="E9116" s="784">
        <v>1.5660000000000001</v>
      </c>
      <c r="F9116" s="784" t="s">
        <v>4276</v>
      </c>
      <c r="G9116" s="784" t="s">
        <v>4338</v>
      </c>
      <c r="H9116" s="784" t="s">
        <v>4339</v>
      </c>
      <c r="I9116" s="784" t="s">
        <v>6322</v>
      </c>
    </row>
    <row r="9117" spans="1:9" hidden="1">
      <c r="A9117" s="784" t="str">
        <f>Table_wabobpsvr_AzureCalc_AzureCalcRateCard[[#This Row],[ServiceName]]&amp;Table_wabobpsvr_AzureCalc_AzureCalcRateCard[[#This Row],[Price_Level]]&amp;Table_wabobpsvr_AzureCalc_AzureCalcRateCard[[#This Row],[Region]]</f>
        <v>D14 HDInsight (Non-Windows)B13</v>
      </c>
      <c r="B9117" s="784">
        <v>13</v>
      </c>
      <c r="C9117" s="784" t="s">
        <v>91</v>
      </c>
      <c r="D9117" s="784" t="s">
        <v>182</v>
      </c>
      <c r="E9117" s="784">
        <v>1.5169999999999999</v>
      </c>
      <c r="F9117" s="784" t="s">
        <v>4276</v>
      </c>
      <c r="G9117" s="784" t="s">
        <v>4338</v>
      </c>
      <c r="H9117" s="784" t="s">
        <v>4339</v>
      </c>
      <c r="I9117" s="784" t="s">
        <v>6322</v>
      </c>
    </row>
    <row r="9118" spans="1:9" hidden="1">
      <c r="A9118" s="784" t="str">
        <f>Table_wabobpsvr_AzureCalc_AzureCalcRateCard[[#This Row],[ServiceName]]&amp;Table_wabobpsvr_AzureCalc_AzureCalcRateCard[[#This Row],[Price_Level]]&amp;Table_wabobpsvr_AzureCalc_AzureCalcRateCard[[#This Row],[Region]]</f>
        <v>D14 HDInsight (Non-Windows)C13</v>
      </c>
      <c r="B9118" s="784">
        <v>13</v>
      </c>
      <c r="C9118" s="784" t="s">
        <v>91</v>
      </c>
      <c r="D9118" s="784" t="s">
        <v>184</v>
      </c>
      <c r="E9118" s="784">
        <v>1.4690000000000001</v>
      </c>
      <c r="F9118" s="784" t="s">
        <v>4276</v>
      </c>
      <c r="G9118" s="784" t="s">
        <v>4338</v>
      </c>
      <c r="H9118" s="784" t="s">
        <v>4339</v>
      </c>
      <c r="I9118" s="784" t="s">
        <v>6322</v>
      </c>
    </row>
    <row r="9119" spans="1:9" hidden="1">
      <c r="A9119" t="str">
        <f>Table_wabobpsvr_AzureCalc_AzureCalcRateCard[[#This Row],[ServiceName]]&amp;Table_wabobpsvr_AzureCalc_AzureCalcRateCard[[#This Row],[Price_Level]]&amp;Table_wabobpsvr_AzureCalc_AzureCalcRateCard[[#This Row],[Region]]</f>
        <v>D14 HDInsight (Non-Windows)D13</v>
      </c>
      <c r="B9119">
        <v>13</v>
      </c>
      <c r="C9119" t="s">
        <v>91</v>
      </c>
      <c r="D9119" t="s">
        <v>183</v>
      </c>
      <c r="E9119">
        <v>1.42</v>
      </c>
      <c r="F9119" t="s">
        <v>4276</v>
      </c>
      <c r="G9119" s="784" t="s">
        <v>4338</v>
      </c>
      <c r="H9119" s="784" t="s">
        <v>4339</v>
      </c>
      <c r="I9119" s="784" t="s">
        <v>6322</v>
      </c>
    </row>
    <row r="9120" spans="1:9" hidden="1">
      <c r="A9120" t="str">
        <f>Table_wabobpsvr_AzureCalc_AzureCalcRateCard[[#This Row],[ServiceName]]&amp;Table_wabobpsvr_AzureCalc_AzureCalcRateCard[[#This Row],[Price_Level]]&amp;Table_wabobpsvr_AzureCalc_AzureCalcRateCard[[#This Row],[Region]]</f>
        <v>D14 HDInsight (Non-Windows)MOSP11</v>
      </c>
      <c r="B9120">
        <v>11</v>
      </c>
      <c r="C9120" t="s">
        <v>91</v>
      </c>
      <c r="D9120" t="s">
        <v>627</v>
      </c>
      <c r="E9120">
        <v>1.413</v>
      </c>
      <c r="F9120" t="s">
        <v>4276</v>
      </c>
      <c r="G9120" s="784" t="s">
        <v>4431</v>
      </c>
      <c r="H9120" s="784" t="s">
        <v>4431</v>
      </c>
      <c r="I9120" s="784" t="s">
        <v>6323</v>
      </c>
    </row>
    <row r="9121" spans="1:9" hidden="1">
      <c r="A9121" t="str">
        <f>Table_wabobpsvr_AzureCalc_AzureCalcRateCard[[#This Row],[ServiceName]]&amp;Table_wabobpsvr_AzureCalc_AzureCalcRateCard[[#This Row],[Price_Level]]&amp;Table_wabobpsvr_AzureCalc_AzureCalcRateCard[[#This Row],[Region]]</f>
        <v>D14 HDInsight (Non-Windows)A11</v>
      </c>
      <c r="B9121">
        <v>11</v>
      </c>
      <c r="C9121" t="s">
        <v>91</v>
      </c>
      <c r="D9121" t="s">
        <v>181</v>
      </c>
      <c r="E9121">
        <v>1.371</v>
      </c>
      <c r="F9121" t="s">
        <v>4276</v>
      </c>
      <c r="G9121" s="784" t="s">
        <v>4340</v>
      </c>
      <c r="H9121" s="784" t="s">
        <v>4341</v>
      </c>
      <c r="I9121" s="784" t="s">
        <v>6323</v>
      </c>
    </row>
    <row r="9122" spans="1:9" hidden="1">
      <c r="A9122" t="str">
        <f>Table_wabobpsvr_AzureCalc_AzureCalcRateCard[[#This Row],[ServiceName]]&amp;Table_wabobpsvr_AzureCalc_AzureCalcRateCard[[#This Row],[Price_Level]]&amp;Table_wabobpsvr_AzureCalc_AzureCalcRateCard[[#This Row],[Region]]</f>
        <v>D14 HDInsight (Non-Windows)B11</v>
      </c>
      <c r="B9122">
        <v>11</v>
      </c>
      <c r="C9122" t="s">
        <v>91</v>
      </c>
      <c r="D9122" t="s">
        <v>182</v>
      </c>
      <c r="E9122">
        <v>1.3280000000000001</v>
      </c>
      <c r="F9122" t="s">
        <v>4276</v>
      </c>
      <c r="G9122" s="784" t="s">
        <v>4340</v>
      </c>
      <c r="H9122" s="784" t="s">
        <v>4341</v>
      </c>
      <c r="I9122" s="784" t="s">
        <v>6323</v>
      </c>
    </row>
    <row r="9123" spans="1:9" hidden="1">
      <c r="A9123" t="str">
        <f>Table_wabobpsvr_AzureCalc_AzureCalcRateCard[[#This Row],[ServiceName]]&amp;Table_wabobpsvr_AzureCalc_AzureCalcRateCard[[#This Row],[Price_Level]]&amp;Table_wabobpsvr_AzureCalc_AzureCalcRateCard[[#This Row],[Region]]</f>
        <v>D14 HDInsight (Non-Windows)C11</v>
      </c>
      <c r="B9123">
        <v>11</v>
      </c>
      <c r="C9123" t="s">
        <v>91</v>
      </c>
      <c r="D9123" t="s">
        <v>184</v>
      </c>
      <c r="E9123">
        <v>1.286</v>
      </c>
      <c r="F9123" t="s">
        <v>4276</v>
      </c>
      <c r="G9123" s="784" t="s">
        <v>4340</v>
      </c>
      <c r="H9123" s="784" t="s">
        <v>4341</v>
      </c>
      <c r="I9123" s="784" t="s">
        <v>6323</v>
      </c>
    </row>
    <row r="9124" spans="1:9" hidden="1">
      <c r="A9124" t="str">
        <f>Table_wabobpsvr_AzureCalc_AzureCalcRateCard[[#This Row],[ServiceName]]&amp;Table_wabobpsvr_AzureCalc_AzureCalcRateCard[[#This Row],[Price_Level]]&amp;Table_wabobpsvr_AzureCalc_AzureCalcRateCard[[#This Row],[Region]]</f>
        <v>D14 HDInsight (Non-Windows)F11</v>
      </c>
      <c r="B9124">
        <v>11</v>
      </c>
      <c r="C9124" t="s">
        <v>91</v>
      </c>
      <c r="D9124" t="s">
        <v>4342</v>
      </c>
      <c r="E9124">
        <v>1.2430000000000001</v>
      </c>
      <c r="F9124" t="s">
        <v>4276</v>
      </c>
      <c r="G9124" s="784" t="s">
        <v>4340</v>
      </c>
      <c r="H9124" s="784" t="s">
        <v>4341</v>
      </c>
      <c r="I9124" s="784" t="s">
        <v>6323</v>
      </c>
    </row>
    <row r="9125" spans="1:9" hidden="1">
      <c r="A9125" t="str">
        <f>Table_wabobpsvr_AzureCalc_AzureCalcRateCard[[#This Row],[ServiceName]]&amp;Table_wabobpsvr_AzureCalc_AzureCalcRateCard[[#This Row],[Price_Level]]&amp;Table_wabobpsvr_AzureCalc_AzureCalcRateCard[[#This Row],[Region]]</f>
        <v>D14 HDInsight (Non-Windows)MOSP12</v>
      </c>
      <c r="B9125">
        <v>12</v>
      </c>
      <c r="C9125" t="s">
        <v>91</v>
      </c>
      <c r="D9125" t="s">
        <v>627</v>
      </c>
      <c r="E9125">
        <v>1.2250000000000001</v>
      </c>
      <c r="F9125" t="s">
        <v>4276</v>
      </c>
      <c r="G9125" s="784" t="s">
        <v>4431</v>
      </c>
      <c r="H9125" s="784" t="s">
        <v>4431</v>
      </c>
      <c r="I9125" s="784" t="s">
        <v>6324</v>
      </c>
    </row>
    <row r="9126" spans="1:9" hidden="1">
      <c r="A9126" t="str">
        <f>Table_wabobpsvr_AzureCalc_AzureCalcRateCard[[#This Row],[ServiceName]]&amp;Table_wabobpsvr_AzureCalc_AzureCalcRateCard[[#This Row],[Price_Level]]&amp;Table_wabobpsvr_AzureCalc_AzureCalcRateCard[[#This Row],[Region]]</f>
        <v>D14 HDInsight (Non-Windows)A12</v>
      </c>
      <c r="B9126">
        <v>12</v>
      </c>
      <c r="C9126" t="s">
        <v>91</v>
      </c>
      <c r="D9126" t="s">
        <v>181</v>
      </c>
      <c r="E9126">
        <v>1.1879999999999999</v>
      </c>
      <c r="F9126" t="s">
        <v>4276</v>
      </c>
      <c r="G9126" s="784" t="s">
        <v>4343</v>
      </c>
      <c r="H9126" s="784" t="s">
        <v>4344</v>
      </c>
      <c r="I9126" s="784" t="s">
        <v>6324</v>
      </c>
    </row>
    <row r="9127" spans="1:9" hidden="1">
      <c r="A9127" t="str">
        <f>Table_wabobpsvr_AzureCalc_AzureCalcRateCard[[#This Row],[ServiceName]]&amp;Table_wabobpsvr_AzureCalc_AzureCalcRateCard[[#This Row],[Price_Level]]&amp;Table_wabobpsvr_AzureCalc_AzureCalcRateCard[[#This Row],[Region]]</f>
        <v>D14 HDInsight (Non-Windows)B12</v>
      </c>
      <c r="B9127">
        <v>12</v>
      </c>
      <c r="C9127" t="s">
        <v>91</v>
      </c>
      <c r="D9127" t="s">
        <v>182</v>
      </c>
      <c r="E9127">
        <v>1.151</v>
      </c>
      <c r="F9127" t="s">
        <v>4276</v>
      </c>
      <c r="G9127" s="784" t="s">
        <v>4343</v>
      </c>
      <c r="H9127" s="784" t="s">
        <v>4344</v>
      </c>
      <c r="I9127" s="784" t="s">
        <v>6324</v>
      </c>
    </row>
    <row r="9128" spans="1:9" hidden="1">
      <c r="A9128" t="str">
        <f>Table_wabobpsvr_AzureCalc_AzureCalcRateCard[[#This Row],[ServiceName]]&amp;Table_wabobpsvr_AzureCalc_AzureCalcRateCard[[#This Row],[Price_Level]]&amp;Table_wabobpsvr_AzureCalc_AzureCalcRateCard[[#This Row],[Region]]</f>
        <v>D14 HDInsight (Non-Windows)C12</v>
      </c>
      <c r="B9128">
        <v>12</v>
      </c>
      <c r="C9128" t="s">
        <v>91</v>
      </c>
      <c r="D9128" t="s">
        <v>184</v>
      </c>
      <c r="E9128">
        <v>1.115</v>
      </c>
      <c r="F9128" t="s">
        <v>4276</v>
      </c>
      <c r="G9128" s="784" t="s">
        <v>4343</v>
      </c>
      <c r="H9128" s="784" t="s">
        <v>4344</v>
      </c>
      <c r="I9128" s="784" t="s">
        <v>6324</v>
      </c>
    </row>
    <row r="9129" spans="1:9" hidden="1">
      <c r="A9129" t="str">
        <f>Table_wabobpsvr_AzureCalc_AzureCalcRateCard[[#This Row],[ServiceName]]&amp;Table_wabobpsvr_AzureCalc_AzureCalcRateCard[[#This Row],[Price_Level]]&amp;Table_wabobpsvr_AzureCalc_AzureCalcRateCard[[#This Row],[Region]]</f>
        <v>D14 HDInsight (Non-Windows)D12</v>
      </c>
      <c r="B9129">
        <v>12</v>
      </c>
      <c r="C9129" t="s">
        <v>91</v>
      </c>
      <c r="D9129" t="s">
        <v>183</v>
      </c>
      <c r="E9129">
        <v>1.0780000000000001</v>
      </c>
      <c r="F9129" t="s">
        <v>4276</v>
      </c>
      <c r="G9129" s="784" t="s">
        <v>4343</v>
      </c>
      <c r="H9129" s="784" t="s">
        <v>4344</v>
      </c>
      <c r="I9129" s="784" t="s">
        <v>6324</v>
      </c>
    </row>
    <row r="9130" spans="1:9" hidden="1">
      <c r="A9130" t="str">
        <f>Table_wabobpsvr_AzureCalc_AzureCalcRateCard[[#This Row],[ServiceName]]&amp;Table_wabobpsvr_AzureCalc_AzureCalcRateCard[[#This Row],[Price_Level]]&amp;Table_wabobpsvr_AzureCalc_AzureCalcRateCard[[#This Row],[Region]]</f>
        <v>Premium P3 Secondary Geo Database DaysC</v>
      </c>
      <c r="C9130" t="s">
        <v>1119</v>
      </c>
      <c r="D9130" t="s">
        <v>184</v>
      </c>
      <c r="E9130">
        <v>90.09</v>
      </c>
      <c r="F9130" t="s">
        <v>1429</v>
      </c>
      <c r="G9130" s="784" t="s">
        <v>4431</v>
      </c>
      <c r="H9130" s="784" t="s">
        <v>2623</v>
      </c>
      <c r="I9130" s="784" t="s">
        <v>4431</v>
      </c>
    </row>
    <row r="9131" spans="1:9" hidden="1">
      <c r="A9131" t="str">
        <f>Table_wabobpsvr_AzureCalc_AzureCalcRateCard[[#This Row],[ServiceName]]&amp;Table_wabobpsvr_AzureCalc_AzureCalcRateCard[[#This Row],[Price_Level]]&amp;Table_wabobpsvr_AzureCalc_AzureCalcRateCard[[#This Row],[Region]]</f>
        <v>Premium P3 Secondary Geo Database DaysD</v>
      </c>
      <c r="C9131" t="s">
        <v>1119</v>
      </c>
      <c r="D9131" t="s">
        <v>183</v>
      </c>
      <c r="E9131">
        <v>87.12</v>
      </c>
      <c r="F9131" t="s">
        <v>1429</v>
      </c>
      <c r="G9131" s="784" t="s">
        <v>4431</v>
      </c>
      <c r="H9131" s="784" t="s">
        <v>2623</v>
      </c>
      <c r="I9131" s="784" t="s">
        <v>4431</v>
      </c>
    </row>
    <row r="9132" spans="1:9" hidden="1">
      <c r="A9132" t="str">
        <f>Table_wabobpsvr_AzureCalc_AzureCalcRateCard[[#This Row],[ServiceName]]&amp;Table_wabobpsvr_AzureCalc_AzureCalcRateCard[[#This Row],[Price_Level]]&amp;Table_wabobpsvr_AzureCalc_AzureCalcRateCard[[#This Row],[Region]]</f>
        <v>A8 HDInsight (Non-Windows)MOSP16</v>
      </c>
      <c r="B9132">
        <v>16</v>
      </c>
      <c r="C9132" t="s">
        <v>91</v>
      </c>
      <c r="D9132" t="s">
        <v>627</v>
      </c>
      <c r="E9132">
        <v>6.5170000000000003</v>
      </c>
      <c r="F9132" t="s">
        <v>3550</v>
      </c>
      <c r="G9132" s="784" t="s">
        <v>4431</v>
      </c>
      <c r="H9132" s="784" t="s">
        <v>4431</v>
      </c>
      <c r="I9132" s="784" t="s">
        <v>4431</v>
      </c>
    </row>
    <row r="9133" spans="1:9" hidden="1">
      <c r="A9133" t="str">
        <f>Table_wabobpsvr_AzureCalc_AzureCalcRateCard[[#This Row],[ServiceName]]&amp;Table_wabobpsvr_AzureCalc_AzureCalcRateCard[[#This Row],[Price_Level]]&amp;Table_wabobpsvr_AzureCalc_AzureCalcRateCard[[#This Row],[Region]]</f>
        <v>D2 HDInsightMOSP13</v>
      </c>
      <c r="B9133">
        <v>13</v>
      </c>
      <c r="C9133" t="s">
        <v>91</v>
      </c>
      <c r="D9133" t="s">
        <v>627</v>
      </c>
      <c r="E9133">
        <v>0.38600000000000001</v>
      </c>
      <c r="F9133" t="s">
        <v>4224</v>
      </c>
      <c r="G9133" s="784" t="s">
        <v>4431</v>
      </c>
      <c r="H9133" s="784" t="s">
        <v>4431</v>
      </c>
      <c r="I9133" s="784" t="s">
        <v>6325</v>
      </c>
    </row>
    <row r="9134" spans="1:9" hidden="1">
      <c r="A9134" t="str">
        <f>Table_wabobpsvr_AzureCalc_AzureCalcRateCard[[#This Row],[ServiceName]]&amp;Table_wabobpsvr_AzureCalc_AzureCalcRateCard[[#This Row],[Price_Level]]&amp;Table_wabobpsvr_AzureCalc_AzureCalcRateCard[[#This Row],[Region]]</f>
        <v>D2 HDInsightA13</v>
      </c>
      <c r="B9134">
        <v>13</v>
      </c>
      <c r="C9134" t="s">
        <v>91</v>
      </c>
      <c r="D9134" t="s">
        <v>181</v>
      </c>
      <c r="E9134">
        <v>0.374</v>
      </c>
      <c r="F9134" t="s">
        <v>4224</v>
      </c>
      <c r="G9134" s="784" t="s">
        <v>4347</v>
      </c>
      <c r="H9134" s="784" t="s">
        <v>4348</v>
      </c>
      <c r="I9134" s="784" t="s">
        <v>6325</v>
      </c>
    </row>
    <row r="9135" spans="1:9" hidden="1">
      <c r="A9135" t="str">
        <f>Table_wabobpsvr_AzureCalc_AzureCalcRateCard[[#This Row],[ServiceName]]&amp;Table_wabobpsvr_AzureCalc_AzureCalcRateCard[[#This Row],[Price_Level]]&amp;Table_wabobpsvr_AzureCalc_AzureCalcRateCard[[#This Row],[Region]]</f>
        <v>D2 HDInsightB13</v>
      </c>
      <c r="B9135">
        <v>13</v>
      </c>
      <c r="C9135" t="s">
        <v>91</v>
      </c>
      <c r="D9135" t="s">
        <v>182</v>
      </c>
      <c r="E9135">
        <v>0.36299999999999999</v>
      </c>
      <c r="F9135" t="s">
        <v>4224</v>
      </c>
      <c r="G9135" s="784" t="s">
        <v>4347</v>
      </c>
      <c r="H9135" s="784" t="s">
        <v>4348</v>
      </c>
      <c r="I9135" s="784" t="s">
        <v>6325</v>
      </c>
    </row>
    <row r="9136" spans="1:9" hidden="1">
      <c r="A9136" t="str">
        <f>Table_wabobpsvr_AzureCalc_AzureCalcRateCard[[#This Row],[ServiceName]]&amp;Table_wabobpsvr_AzureCalc_AzureCalcRateCard[[#This Row],[Price_Level]]&amp;Table_wabobpsvr_AzureCalc_AzureCalcRateCard[[#This Row],[Region]]</f>
        <v>D2 HDInsightC13</v>
      </c>
      <c r="B9136">
        <v>13</v>
      </c>
      <c r="C9136" t="s">
        <v>91</v>
      </c>
      <c r="D9136" t="s">
        <v>184</v>
      </c>
      <c r="E9136">
        <v>0.35099999999999998</v>
      </c>
      <c r="F9136" t="s">
        <v>4224</v>
      </c>
      <c r="G9136" s="784" t="s">
        <v>4347</v>
      </c>
      <c r="H9136" s="784" t="s">
        <v>4348</v>
      </c>
      <c r="I9136" s="784" t="s">
        <v>6325</v>
      </c>
    </row>
    <row r="9137" spans="1:9" hidden="1">
      <c r="A9137" t="str">
        <f>Table_wabobpsvr_AzureCalc_AzureCalcRateCard[[#This Row],[ServiceName]]&amp;Table_wabobpsvr_AzureCalc_AzureCalcRateCard[[#This Row],[Price_Level]]&amp;Table_wabobpsvr_AzureCalc_AzureCalcRateCard[[#This Row],[Region]]</f>
        <v>D2 HDInsightD13</v>
      </c>
      <c r="B9137">
        <v>13</v>
      </c>
      <c r="C9137" t="s">
        <v>91</v>
      </c>
      <c r="D9137" t="s">
        <v>183</v>
      </c>
      <c r="E9137">
        <v>0.34</v>
      </c>
      <c r="F9137" t="s">
        <v>4224</v>
      </c>
      <c r="G9137" s="784" t="s">
        <v>4347</v>
      </c>
      <c r="H9137" s="784" t="s">
        <v>4348</v>
      </c>
      <c r="I9137" s="784" t="s">
        <v>6325</v>
      </c>
    </row>
    <row r="9138" spans="1:9" hidden="1">
      <c r="A9138" t="str">
        <f>Table_wabobpsvr_AzureCalc_AzureCalcRateCard[[#This Row],[ServiceName]]&amp;Table_wabobpsvr_AzureCalc_AzureCalcRateCard[[#This Row],[Price_Level]]&amp;Table_wabobpsvr_AzureCalc_AzureCalcRateCard[[#This Row],[Region]]</f>
        <v>D2 HDInsightMOSP11</v>
      </c>
      <c r="B9138">
        <v>11</v>
      </c>
      <c r="C9138" t="s">
        <v>91</v>
      </c>
      <c r="D9138" t="s">
        <v>627</v>
      </c>
      <c r="E9138">
        <v>0.42199999999999999</v>
      </c>
      <c r="F9138" t="s">
        <v>4224</v>
      </c>
      <c r="G9138" s="784" t="s">
        <v>4431</v>
      </c>
      <c r="H9138" s="784" t="s">
        <v>4431</v>
      </c>
      <c r="I9138" s="784" t="s">
        <v>6326</v>
      </c>
    </row>
    <row r="9139" spans="1:9" hidden="1">
      <c r="A9139" t="str">
        <f>Table_wabobpsvr_AzureCalc_AzureCalcRateCard[[#This Row],[ServiceName]]&amp;Table_wabobpsvr_AzureCalc_AzureCalcRateCard[[#This Row],[Price_Level]]&amp;Table_wabobpsvr_AzureCalc_AzureCalcRateCard[[#This Row],[Region]]</f>
        <v>D2 HDInsightA11</v>
      </c>
      <c r="B9139">
        <v>11</v>
      </c>
      <c r="C9139" t="s">
        <v>91</v>
      </c>
      <c r="D9139" t="s">
        <v>181</v>
      </c>
      <c r="E9139">
        <v>0.40899999999999997</v>
      </c>
      <c r="F9139" t="s">
        <v>4224</v>
      </c>
      <c r="G9139" s="784" t="s">
        <v>4349</v>
      </c>
      <c r="H9139" s="784" t="s">
        <v>4350</v>
      </c>
      <c r="I9139" s="784" t="s">
        <v>6326</v>
      </c>
    </row>
    <row r="9140" spans="1:9" hidden="1">
      <c r="A9140" t="str">
        <f>Table_wabobpsvr_AzureCalc_AzureCalcRateCard[[#This Row],[ServiceName]]&amp;Table_wabobpsvr_AzureCalc_AzureCalcRateCard[[#This Row],[Price_Level]]&amp;Table_wabobpsvr_AzureCalc_AzureCalcRateCard[[#This Row],[Region]]</f>
        <v>D2 HDInsightB11</v>
      </c>
      <c r="B9140">
        <v>11</v>
      </c>
      <c r="C9140" t="s">
        <v>91</v>
      </c>
      <c r="D9140" t="s">
        <v>182</v>
      </c>
      <c r="E9140">
        <v>0.39700000000000002</v>
      </c>
      <c r="F9140" t="s">
        <v>4224</v>
      </c>
      <c r="G9140" s="784" t="s">
        <v>4349</v>
      </c>
      <c r="H9140" s="784" t="s">
        <v>4350</v>
      </c>
      <c r="I9140" s="784" t="s">
        <v>6326</v>
      </c>
    </row>
    <row r="9141" spans="1:9" hidden="1">
      <c r="A9141" t="str">
        <f>Table_wabobpsvr_AzureCalc_AzureCalcRateCard[[#This Row],[ServiceName]]&amp;Table_wabobpsvr_AzureCalc_AzureCalcRateCard[[#This Row],[Price_Level]]&amp;Table_wabobpsvr_AzureCalc_AzureCalcRateCard[[#This Row],[Region]]</f>
        <v>D2 HDInsightC11</v>
      </c>
      <c r="B9141">
        <v>11</v>
      </c>
      <c r="C9141" t="s">
        <v>91</v>
      </c>
      <c r="D9141" t="s">
        <v>184</v>
      </c>
      <c r="E9141">
        <v>0.38400000000000001</v>
      </c>
      <c r="F9141" t="s">
        <v>4224</v>
      </c>
      <c r="G9141" s="784" t="s">
        <v>4349</v>
      </c>
      <c r="H9141" s="784" t="s">
        <v>4350</v>
      </c>
      <c r="I9141" s="784" t="s">
        <v>6326</v>
      </c>
    </row>
    <row r="9142" spans="1:9" hidden="1">
      <c r="A9142" t="str">
        <f>Table_wabobpsvr_AzureCalc_AzureCalcRateCard[[#This Row],[ServiceName]]&amp;Table_wabobpsvr_AzureCalc_AzureCalcRateCard[[#This Row],[Price_Level]]&amp;Table_wabobpsvr_AzureCalc_AzureCalcRateCard[[#This Row],[Region]]</f>
        <v>D2 HDInsightD11</v>
      </c>
      <c r="B9142">
        <v>11</v>
      </c>
      <c r="C9142" t="s">
        <v>91</v>
      </c>
      <c r="D9142" t="s">
        <v>183</v>
      </c>
      <c r="E9142">
        <v>0.371</v>
      </c>
      <c r="F9142" t="s">
        <v>4224</v>
      </c>
      <c r="G9142" s="784" t="s">
        <v>4349</v>
      </c>
      <c r="H9142" s="784" t="s">
        <v>4350</v>
      </c>
      <c r="I9142" s="784" t="s">
        <v>6326</v>
      </c>
    </row>
    <row r="9143" spans="1:9" hidden="1">
      <c r="A9143" t="str">
        <f>Table_wabobpsvr_AzureCalc_AzureCalcRateCard[[#This Row],[ServiceName]]&amp;Table_wabobpsvr_AzureCalc_AzureCalcRateCard[[#This Row],[Price_Level]]&amp;Table_wabobpsvr_AzureCalc_AzureCalcRateCard[[#This Row],[Region]]</f>
        <v>D2 HDInsightMOSP12</v>
      </c>
      <c r="B9143">
        <v>12</v>
      </c>
      <c r="C9143" t="s">
        <v>91</v>
      </c>
      <c r="D9143" t="s">
        <v>627</v>
      </c>
      <c r="E9143">
        <v>0.36599999999999999</v>
      </c>
      <c r="F9143" t="s">
        <v>4224</v>
      </c>
      <c r="G9143" s="784" t="s">
        <v>4431</v>
      </c>
      <c r="H9143" s="784" t="s">
        <v>4431</v>
      </c>
      <c r="I9143" s="784" t="s">
        <v>6327</v>
      </c>
    </row>
    <row r="9144" spans="1:9" hidden="1">
      <c r="A9144" t="str">
        <f>Table_wabobpsvr_AzureCalc_AzureCalcRateCard[[#This Row],[ServiceName]]&amp;Table_wabobpsvr_AzureCalc_AzureCalcRateCard[[#This Row],[Price_Level]]&amp;Table_wabobpsvr_AzureCalc_AzureCalcRateCard[[#This Row],[Region]]</f>
        <v>D2 HDInsightA12</v>
      </c>
      <c r="B9144">
        <v>12</v>
      </c>
      <c r="C9144" t="s">
        <v>91</v>
      </c>
      <c r="D9144" t="s">
        <v>181</v>
      </c>
      <c r="E9144">
        <v>0.35499999999999998</v>
      </c>
      <c r="F9144" t="s">
        <v>4224</v>
      </c>
      <c r="G9144" s="784" t="s">
        <v>4351</v>
      </c>
      <c r="H9144" s="784" t="s">
        <v>4352</v>
      </c>
      <c r="I9144" s="784" t="s">
        <v>6327</v>
      </c>
    </row>
    <row r="9145" spans="1:9" hidden="1">
      <c r="A9145" t="str">
        <f>Table_wabobpsvr_AzureCalc_AzureCalcRateCard[[#This Row],[ServiceName]]&amp;Table_wabobpsvr_AzureCalc_AzureCalcRateCard[[#This Row],[Price_Level]]&amp;Table_wabobpsvr_AzureCalc_AzureCalcRateCard[[#This Row],[Region]]</f>
        <v>D2 HDInsightB12</v>
      </c>
      <c r="B9145">
        <v>12</v>
      </c>
      <c r="C9145" t="s">
        <v>91</v>
      </c>
      <c r="D9145" t="s">
        <v>182</v>
      </c>
      <c r="E9145">
        <v>0.34399999999999997</v>
      </c>
      <c r="F9145" t="s">
        <v>4224</v>
      </c>
      <c r="G9145" s="784" t="s">
        <v>4351</v>
      </c>
      <c r="H9145" s="784" t="s">
        <v>4352</v>
      </c>
      <c r="I9145" s="784" t="s">
        <v>6327</v>
      </c>
    </row>
    <row r="9146" spans="1:9" hidden="1">
      <c r="A9146" t="str">
        <f>Table_wabobpsvr_AzureCalc_AzureCalcRateCard[[#This Row],[ServiceName]]&amp;Table_wabobpsvr_AzureCalc_AzureCalcRateCard[[#This Row],[Price_Level]]&amp;Table_wabobpsvr_AzureCalc_AzureCalcRateCard[[#This Row],[Region]]</f>
        <v>D2 HDInsightC12</v>
      </c>
      <c r="B9146">
        <v>12</v>
      </c>
      <c r="C9146" t="s">
        <v>91</v>
      </c>
      <c r="D9146" t="s">
        <v>184</v>
      </c>
      <c r="E9146">
        <v>0.33300000000000002</v>
      </c>
      <c r="F9146" t="s">
        <v>4224</v>
      </c>
      <c r="G9146" s="784" t="s">
        <v>4351</v>
      </c>
      <c r="H9146" s="784" t="s">
        <v>4352</v>
      </c>
      <c r="I9146" s="784" t="s">
        <v>6327</v>
      </c>
    </row>
    <row r="9147" spans="1:9" hidden="1">
      <c r="A9147" t="str">
        <f>Table_wabobpsvr_AzureCalc_AzureCalcRateCard[[#This Row],[ServiceName]]&amp;Table_wabobpsvr_AzureCalc_AzureCalcRateCard[[#This Row],[Price_Level]]&amp;Table_wabobpsvr_AzureCalc_AzureCalcRateCard[[#This Row],[Region]]</f>
        <v>D2 HDInsightD12</v>
      </c>
      <c r="B9147">
        <v>12</v>
      </c>
      <c r="C9147" t="s">
        <v>91</v>
      </c>
      <c r="D9147" t="s">
        <v>183</v>
      </c>
      <c r="E9147">
        <v>0.32200000000000001</v>
      </c>
      <c r="F9147" t="s">
        <v>4224</v>
      </c>
      <c r="G9147" s="784" t="s">
        <v>4351</v>
      </c>
      <c r="H9147" s="784" t="s">
        <v>4352</v>
      </c>
      <c r="I9147" s="784" t="s">
        <v>6327</v>
      </c>
    </row>
    <row r="9148" spans="1:9" hidden="1">
      <c r="A9148" t="str">
        <f>Table_wabobpsvr_AzureCalc_AzureCalcRateCard[[#This Row],[ServiceName]]&amp;Table_wabobpsvr_AzureCalc_AzureCalcRateCard[[#This Row],[Price_Level]]&amp;Table_wabobpsvr_AzureCalc_AzureCalcRateCard[[#This Row],[Region]]</f>
        <v>D2 HDInsight (Non-Windows)MOSP10</v>
      </c>
      <c r="B9148">
        <v>10</v>
      </c>
      <c r="C9148" t="s">
        <v>91</v>
      </c>
      <c r="D9148" t="s">
        <v>627</v>
      </c>
      <c r="E9148">
        <v>0.224</v>
      </c>
      <c r="F9148" t="s">
        <v>4271</v>
      </c>
      <c r="G9148" s="784" t="s">
        <v>4431</v>
      </c>
      <c r="H9148" s="784" t="s">
        <v>4431</v>
      </c>
      <c r="I9148" s="784" t="s">
        <v>6328</v>
      </c>
    </row>
    <row r="9149" spans="1:9" hidden="1">
      <c r="A9149" t="str">
        <f>Table_wabobpsvr_AzureCalc_AzureCalcRateCard[[#This Row],[ServiceName]]&amp;Table_wabobpsvr_AzureCalc_AzureCalcRateCard[[#This Row],[Price_Level]]&amp;Table_wabobpsvr_AzureCalc_AzureCalcRateCard[[#This Row],[Region]]</f>
        <v>D2 HDInsight (Non-Windows)A10</v>
      </c>
      <c r="B9149">
        <v>10</v>
      </c>
      <c r="C9149" t="s">
        <v>91</v>
      </c>
      <c r="D9149" t="s">
        <v>181</v>
      </c>
      <c r="E9149">
        <v>0.217</v>
      </c>
      <c r="F9149" t="s">
        <v>4271</v>
      </c>
      <c r="G9149" s="784" t="s">
        <v>4353</v>
      </c>
      <c r="H9149" s="784" t="s">
        <v>4354</v>
      </c>
      <c r="I9149" s="784" t="s">
        <v>6328</v>
      </c>
    </row>
    <row r="9150" spans="1:9" hidden="1">
      <c r="A9150" t="str">
        <f>Table_wabobpsvr_AzureCalc_AzureCalcRateCard[[#This Row],[ServiceName]]&amp;Table_wabobpsvr_AzureCalc_AzureCalcRateCard[[#This Row],[Price_Level]]&amp;Table_wabobpsvr_AzureCalc_AzureCalcRateCard[[#This Row],[Region]]</f>
        <v>D2 HDInsight (Non-Windows)B10</v>
      </c>
      <c r="B9150">
        <v>10</v>
      </c>
      <c r="C9150" t="s">
        <v>91</v>
      </c>
      <c r="D9150" t="s">
        <v>182</v>
      </c>
      <c r="E9150">
        <v>0.21099999999999999</v>
      </c>
      <c r="F9150" t="s">
        <v>4271</v>
      </c>
      <c r="G9150" s="784" t="s">
        <v>4353</v>
      </c>
      <c r="H9150" s="784" t="s">
        <v>4354</v>
      </c>
      <c r="I9150" s="784" t="s">
        <v>6328</v>
      </c>
    </row>
    <row r="9151" spans="1:9" hidden="1">
      <c r="A9151" t="str">
        <f>Table_wabobpsvr_AzureCalc_AzureCalcRateCard[[#This Row],[ServiceName]]&amp;Table_wabobpsvr_AzureCalc_AzureCalcRateCard[[#This Row],[Price_Level]]&amp;Table_wabobpsvr_AzureCalc_AzureCalcRateCard[[#This Row],[Region]]</f>
        <v>D2 HDInsight (Non-Windows)C10</v>
      </c>
      <c r="B9151">
        <v>10</v>
      </c>
      <c r="C9151" t="s">
        <v>91</v>
      </c>
      <c r="D9151" t="s">
        <v>184</v>
      </c>
      <c r="E9151">
        <v>0.20399999999999999</v>
      </c>
      <c r="F9151" t="s">
        <v>4271</v>
      </c>
      <c r="G9151" s="784" t="s">
        <v>4353</v>
      </c>
      <c r="H9151" s="784" t="s">
        <v>4354</v>
      </c>
      <c r="I9151" s="784" t="s">
        <v>6328</v>
      </c>
    </row>
    <row r="9152" spans="1:9" hidden="1">
      <c r="A9152" t="str">
        <f>Table_wabobpsvr_AzureCalc_AzureCalcRateCard[[#This Row],[ServiceName]]&amp;Table_wabobpsvr_AzureCalc_AzureCalcRateCard[[#This Row],[Price_Level]]&amp;Table_wabobpsvr_AzureCalc_AzureCalcRateCard[[#This Row],[Region]]</f>
        <v>D2 HDInsight (Non-Windows)D10</v>
      </c>
      <c r="B9152">
        <v>10</v>
      </c>
      <c r="C9152" t="s">
        <v>91</v>
      </c>
      <c r="D9152" t="s">
        <v>183</v>
      </c>
      <c r="E9152">
        <v>0.19700000000000001</v>
      </c>
      <c r="F9152" t="s">
        <v>4271</v>
      </c>
      <c r="G9152" s="784" t="s">
        <v>4353</v>
      </c>
      <c r="H9152" s="784" t="s">
        <v>4354</v>
      </c>
      <c r="I9152" s="784" t="s">
        <v>6328</v>
      </c>
    </row>
    <row r="9153" spans="1:9" hidden="1">
      <c r="A9153" t="str">
        <f>Table_wabobpsvr_AzureCalc_AzureCalcRateCard[[#This Row],[ServiceName]]&amp;Table_wabobpsvr_AzureCalc_AzureCalcRateCard[[#This Row],[Price_Level]]&amp;Table_wabobpsvr_AzureCalc_AzureCalcRateCard[[#This Row],[Region]]</f>
        <v>D2 HDInsight (Non-Windows)MOSP9</v>
      </c>
      <c r="B9153">
        <v>9</v>
      </c>
      <c r="C9153" t="s">
        <v>91</v>
      </c>
      <c r="D9153" t="s">
        <v>627</v>
      </c>
      <c r="E9153">
        <v>0.19500000000000001</v>
      </c>
      <c r="F9153" t="s">
        <v>4271</v>
      </c>
      <c r="G9153" s="784" t="s">
        <v>4431</v>
      </c>
      <c r="H9153" s="784" t="s">
        <v>4431</v>
      </c>
      <c r="I9153" s="784" t="s">
        <v>6329</v>
      </c>
    </row>
    <row r="9154" spans="1:9" hidden="1">
      <c r="A9154" t="str">
        <f>Table_wabobpsvr_AzureCalc_AzureCalcRateCard[[#This Row],[ServiceName]]&amp;Table_wabobpsvr_AzureCalc_AzureCalcRateCard[[#This Row],[Price_Level]]&amp;Table_wabobpsvr_AzureCalc_AzureCalcRateCard[[#This Row],[Region]]</f>
        <v>D2 HDInsight (Non-Windows)A9</v>
      </c>
      <c r="B9154">
        <v>9</v>
      </c>
      <c r="C9154" t="s">
        <v>91</v>
      </c>
      <c r="D9154" t="s">
        <v>181</v>
      </c>
      <c r="E9154">
        <v>0.189</v>
      </c>
      <c r="F9154" t="s">
        <v>4271</v>
      </c>
      <c r="G9154" s="784" t="s">
        <v>4355</v>
      </c>
      <c r="H9154" s="784" t="s">
        <v>4356</v>
      </c>
      <c r="I9154" s="784" t="s">
        <v>6329</v>
      </c>
    </row>
    <row r="9155" spans="1:9" hidden="1">
      <c r="A9155" t="str">
        <f>Table_wabobpsvr_AzureCalc_AzureCalcRateCard[[#This Row],[ServiceName]]&amp;Table_wabobpsvr_AzureCalc_AzureCalcRateCard[[#This Row],[Price_Level]]&amp;Table_wabobpsvr_AzureCalc_AzureCalcRateCard[[#This Row],[Region]]</f>
        <v>D2 HDInsight (Non-Windows)B9</v>
      </c>
      <c r="B9155">
        <v>9</v>
      </c>
      <c r="C9155" t="s">
        <v>91</v>
      </c>
      <c r="D9155" t="s">
        <v>182</v>
      </c>
      <c r="E9155">
        <v>0.183</v>
      </c>
      <c r="F9155" t="s">
        <v>4271</v>
      </c>
      <c r="G9155" s="784" t="s">
        <v>4355</v>
      </c>
      <c r="H9155" s="784" t="s">
        <v>4356</v>
      </c>
      <c r="I9155" s="784" t="s">
        <v>6329</v>
      </c>
    </row>
    <row r="9156" spans="1:9" hidden="1">
      <c r="A9156" t="str">
        <f>Table_wabobpsvr_AzureCalc_AzureCalcRateCard[[#This Row],[ServiceName]]&amp;Table_wabobpsvr_AzureCalc_AzureCalcRateCard[[#This Row],[Price_Level]]&amp;Table_wabobpsvr_AzureCalc_AzureCalcRateCard[[#This Row],[Region]]</f>
        <v>D2 HDInsight (Non-Windows)C9</v>
      </c>
      <c r="B9156">
        <v>9</v>
      </c>
      <c r="C9156" t="s">
        <v>91</v>
      </c>
      <c r="D9156" t="s">
        <v>184</v>
      </c>
      <c r="E9156">
        <v>0.17699999999999999</v>
      </c>
      <c r="F9156" t="s">
        <v>4271</v>
      </c>
      <c r="G9156" s="784" t="s">
        <v>4355</v>
      </c>
      <c r="H9156" s="784" t="s">
        <v>4356</v>
      </c>
      <c r="I9156" s="784" t="s">
        <v>6329</v>
      </c>
    </row>
    <row r="9157" spans="1:9" hidden="1">
      <c r="A9157" t="str">
        <f>Table_wabobpsvr_AzureCalc_AzureCalcRateCard[[#This Row],[ServiceName]]&amp;Table_wabobpsvr_AzureCalc_AzureCalcRateCard[[#This Row],[Price_Level]]&amp;Table_wabobpsvr_AzureCalc_AzureCalcRateCard[[#This Row],[Region]]</f>
        <v>D2 HDInsight (Non-Windows)D9</v>
      </c>
      <c r="B9157">
        <v>9</v>
      </c>
      <c r="C9157" t="s">
        <v>91</v>
      </c>
      <c r="D9157" t="s">
        <v>183</v>
      </c>
      <c r="E9157">
        <v>0.17199999999999999</v>
      </c>
      <c r="F9157" t="s">
        <v>4271</v>
      </c>
      <c r="G9157" s="784" t="s">
        <v>4355</v>
      </c>
      <c r="H9157" s="784" t="s">
        <v>4356</v>
      </c>
      <c r="I9157" s="784" t="s">
        <v>6329</v>
      </c>
    </row>
    <row r="9158" spans="1:9" hidden="1">
      <c r="A9158" t="str">
        <f>Table_wabobpsvr_AzureCalc_AzureCalcRateCard[[#This Row],[ServiceName]]&amp;Table_wabobpsvr_AzureCalc_AzureCalcRateCard[[#This Row],[Price_Level]]&amp;Table_wabobpsvr_AzureCalc_AzureCalcRateCard[[#This Row],[Region]]</f>
        <v>D2 HDInsight (Non-Windows)MOSP15</v>
      </c>
      <c r="B9158">
        <v>15</v>
      </c>
      <c r="C9158" t="s">
        <v>91</v>
      </c>
      <c r="D9158" t="s">
        <v>627</v>
      </c>
      <c r="E9158">
        <v>0.21199999999999999</v>
      </c>
      <c r="F9158" t="s">
        <v>4271</v>
      </c>
      <c r="G9158" s="784" t="s">
        <v>4431</v>
      </c>
      <c r="H9158" s="784" t="s">
        <v>4431</v>
      </c>
      <c r="I9158" s="784" t="s">
        <v>6330</v>
      </c>
    </row>
    <row r="9159" spans="1:9" hidden="1">
      <c r="A9159" t="str">
        <f>Table_wabobpsvr_AzureCalc_AzureCalcRateCard[[#This Row],[ServiceName]]&amp;Table_wabobpsvr_AzureCalc_AzureCalcRateCard[[#This Row],[Price_Level]]&amp;Table_wabobpsvr_AzureCalc_AzureCalcRateCard[[#This Row],[Region]]</f>
        <v>D2 HDInsight (Non-Windows)A15</v>
      </c>
      <c r="B9159">
        <v>15</v>
      </c>
      <c r="C9159" t="s">
        <v>91</v>
      </c>
      <c r="D9159" t="s">
        <v>181</v>
      </c>
      <c r="E9159">
        <v>0.20599999999999999</v>
      </c>
      <c r="F9159" t="s">
        <v>4271</v>
      </c>
      <c r="G9159" s="784" t="s">
        <v>4357</v>
      </c>
      <c r="H9159" s="784" t="s">
        <v>4358</v>
      </c>
      <c r="I9159" s="784" t="s">
        <v>6331</v>
      </c>
    </row>
    <row r="9160" spans="1:9" hidden="1">
      <c r="A9160" t="str">
        <f>Table_wabobpsvr_AzureCalc_AzureCalcRateCard[[#This Row],[ServiceName]]&amp;Table_wabobpsvr_AzureCalc_AzureCalcRateCard[[#This Row],[Price_Level]]&amp;Table_wabobpsvr_AzureCalc_AzureCalcRateCard[[#This Row],[Region]]</f>
        <v>D2 HDInsight (Non-Windows)B15</v>
      </c>
      <c r="B9160">
        <v>15</v>
      </c>
      <c r="C9160" t="s">
        <v>91</v>
      </c>
      <c r="D9160" t="s">
        <v>182</v>
      </c>
      <c r="E9160">
        <v>0.19900000000000001</v>
      </c>
      <c r="F9160" t="s">
        <v>4271</v>
      </c>
      <c r="G9160" s="784" t="s">
        <v>4357</v>
      </c>
      <c r="H9160" s="784" t="s">
        <v>4358</v>
      </c>
      <c r="I9160" s="784" t="s">
        <v>6331</v>
      </c>
    </row>
    <row r="9161" spans="1:9" hidden="1">
      <c r="A9161" t="str">
        <f>Table_wabobpsvr_AzureCalc_AzureCalcRateCard[[#This Row],[ServiceName]]&amp;Table_wabobpsvr_AzureCalc_AzureCalcRateCard[[#This Row],[Price_Level]]&amp;Table_wabobpsvr_AzureCalc_AzureCalcRateCard[[#This Row],[Region]]</f>
        <v>D2 HDInsight (Non-Windows)C15</v>
      </c>
      <c r="B9161">
        <v>15</v>
      </c>
      <c r="C9161" t="s">
        <v>91</v>
      </c>
      <c r="D9161" t="s">
        <v>184</v>
      </c>
      <c r="E9161">
        <v>0.193</v>
      </c>
      <c r="F9161" t="s">
        <v>4271</v>
      </c>
      <c r="G9161" s="784" t="s">
        <v>4357</v>
      </c>
      <c r="H9161" s="784" t="s">
        <v>4358</v>
      </c>
      <c r="I9161" s="784" t="s">
        <v>6331</v>
      </c>
    </row>
    <row r="9162" spans="1:9" hidden="1">
      <c r="A9162" t="str">
        <f>Table_wabobpsvr_AzureCalc_AzureCalcRateCard[[#This Row],[ServiceName]]&amp;Table_wabobpsvr_AzureCalc_AzureCalcRateCard[[#This Row],[Price_Level]]&amp;Table_wabobpsvr_AzureCalc_AzureCalcRateCard[[#This Row],[Region]]</f>
        <v>D2 HDInsight (Non-Windows)D15</v>
      </c>
      <c r="B9162">
        <v>15</v>
      </c>
      <c r="C9162" t="s">
        <v>91</v>
      </c>
      <c r="D9162" t="s">
        <v>183</v>
      </c>
      <c r="E9162">
        <v>0.187</v>
      </c>
      <c r="F9162" t="s">
        <v>4271</v>
      </c>
      <c r="G9162" s="784" t="s">
        <v>4357</v>
      </c>
      <c r="H9162" s="784" t="s">
        <v>4358</v>
      </c>
      <c r="I9162" s="784" t="s">
        <v>6331</v>
      </c>
    </row>
    <row r="9163" spans="1:9" hidden="1">
      <c r="A9163" t="str">
        <f>Table_wabobpsvr_AzureCalc_AzureCalcRateCard[[#This Row],[ServiceName]]&amp;Table_wabobpsvr_AzureCalc_AzureCalcRateCard[[#This Row],[Price_Level]]&amp;Table_wabobpsvr_AzureCalc_AzureCalcRateCard[[#This Row],[Region]]</f>
        <v>Premium P2 Secondary Geo Database DaysD</v>
      </c>
      <c r="C9163" t="s">
        <v>1119</v>
      </c>
      <c r="D9163" t="s">
        <v>183</v>
      </c>
      <c r="E9163">
        <v>21.7712</v>
      </c>
      <c r="F9163" t="s">
        <v>1427</v>
      </c>
      <c r="G9163" s="784" t="s">
        <v>4431</v>
      </c>
      <c r="H9163" s="784" t="s">
        <v>2623</v>
      </c>
      <c r="I9163" s="784" t="s">
        <v>4431</v>
      </c>
    </row>
    <row r="9164" spans="1:9" hidden="1">
      <c r="A9164" t="str">
        <f>Table_wabobpsvr_AzureCalc_AzureCalcRateCard[[#This Row],[ServiceName]]&amp;Table_wabobpsvr_AzureCalc_AzureCalcRateCard[[#This Row],[Price_Level]]&amp;Table_wabobpsvr_AzureCalc_AzureCalcRateCard[[#This Row],[Region]]</f>
        <v>Premium P3 Secondary Active Geo Database DaysMOSP</v>
      </c>
      <c r="C9164" t="s">
        <v>1119</v>
      </c>
      <c r="D9164" t="s">
        <v>627</v>
      </c>
      <c r="E9164">
        <v>132</v>
      </c>
      <c r="F9164" t="s">
        <v>1428</v>
      </c>
      <c r="G9164" s="784" t="s">
        <v>4431</v>
      </c>
      <c r="H9164" s="784" t="s">
        <v>4431</v>
      </c>
      <c r="I9164" s="784" t="s">
        <v>4431</v>
      </c>
    </row>
    <row r="9165" spans="1:9" hidden="1">
      <c r="A9165" t="str">
        <f>Table_wabobpsvr_AzureCalc_AzureCalcRateCard[[#This Row],[ServiceName]]&amp;Table_wabobpsvr_AzureCalc_AzureCalcRateCard[[#This Row],[Price_Level]]&amp;Table_wabobpsvr_AzureCalc_AzureCalcRateCard[[#This Row],[Region]]</f>
        <v>Premium P3 Secondary Active Geo Database DaysA16</v>
      </c>
      <c r="B9165">
        <v>16</v>
      </c>
      <c r="C9165" t="s">
        <v>1119</v>
      </c>
      <c r="D9165" t="s">
        <v>181</v>
      </c>
      <c r="E9165">
        <v>128.04</v>
      </c>
      <c r="F9165" t="s">
        <v>1428</v>
      </c>
      <c r="G9165" s="784" t="s">
        <v>4431</v>
      </c>
      <c r="H9165" s="784" t="s">
        <v>2623</v>
      </c>
      <c r="I9165" s="784" t="s">
        <v>4431</v>
      </c>
    </row>
    <row r="9166" spans="1:9" hidden="1">
      <c r="A9166" t="str">
        <f>Table_wabobpsvr_AzureCalc_AzureCalcRateCard[[#This Row],[ServiceName]]&amp;Table_wabobpsvr_AzureCalc_AzureCalcRateCard[[#This Row],[Price_Level]]&amp;Table_wabobpsvr_AzureCalc_AzureCalcRateCard[[#This Row],[Region]]</f>
        <v>Premium P2 Secondary Active Geo Database DaysB</v>
      </c>
      <c r="C9166" t="s">
        <v>1119</v>
      </c>
      <c r="D9166" t="s">
        <v>182</v>
      </c>
      <c r="E9166">
        <v>31.02</v>
      </c>
      <c r="F9166" t="s">
        <v>1426</v>
      </c>
      <c r="G9166" s="784" t="s">
        <v>4431</v>
      </c>
      <c r="H9166" s="784" t="s">
        <v>2623</v>
      </c>
      <c r="I9166" s="784" t="s">
        <v>4431</v>
      </c>
    </row>
    <row r="9167" spans="1:9" hidden="1">
      <c r="A9167" t="str">
        <f>Table_wabobpsvr_AzureCalc_AzureCalcRateCard[[#This Row],[ServiceName]]&amp;Table_wabobpsvr_AzureCalc_AzureCalcRateCard[[#This Row],[Price_Level]]&amp;Table_wabobpsvr_AzureCalc_AzureCalcRateCard[[#This Row],[Region]]</f>
        <v>D3 HDInsight (Non-Windows)B12</v>
      </c>
      <c r="B9167">
        <v>12</v>
      </c>
      <c r="C9167" t="s">
        <v>91</v>
      </c>
      <c r="D9167" t="s">
        <v>182</v>
      </c>
      <c r="E9167">
        <v>0.34399999999999997</v>
      </c>
      <c r="F9167" t="s">
        <v>4273</v>
      </c>
      <c r="G9167" s="784" t="s">
        <v>4361</v>
      </c>
      <c r="H9167" s="784" t="s">
        <v>4362</v>
      </c>
      <c r="I9167" s="784" t="s">
        <v>6332</v>
      </c>
    </row>
    <row r="9168" spans="1:9" hidden="1">
      <c r="A9168" t="str">
        <f>Table_wabobpsvr_AzureCalc_AzureCalcRateCard[[#This Row],[ServiceName]]&amp;Table_wabobpsvr_AzureCalc_AzureCalcRateCard[[#This Row],[Price_Level]]&amp;Table_wabobpsvr_AzureCalc_AzureCalcRateCard[[#This Row],[Region]]</f>
        <v>D3 HDInsight (Non-Windows)C12</v>
      </c>
      <c r="B9168">
        <v>12</v>
      </c>
      <c r="C9168" t="s">
        <v>91</v>
      </c>
      <c r="D9168" t="s">
        <v>184</v>
      </c>
      <c r="E9168">
        <v>0.33300000000000002</v>
      </c>
      <c r="F9168" t="s">
        <v>4273</v>
      </c>
      <c r="G9168" s="784" t="s">
        <v>4361</v>
      </c>
      <c r="H9168" s="784" t="s">
        <v>4362</v>
      </c>
      <c r="I9168" s="784" t="s">
        <v>6332</v>
      </c>
    </row>
    <row r="9169" spans="1:9" hidden="1">
      <c r="A9169" s="784" t="str">
        <f>Table_wabobpsvr_AzureCalc_AzureCalcRateCard[[#This Row],[ServiceName]]&amp;Table_wabobpsvr_AzureCalc_AzureCalcRateCard[[#This Row],[Price_Level]]&amp;Table_wabobpsvr_AzureCalc_AzureCalcRateCard[[#This Row],[Region]]</f>
        <v>D3 HDInsight (Non-Windows)D12</v>
      </c>
      <c r="B9169" s="784">
        <v>12</v>
      </c>
      <c r="C9169" s="784" t="s">
        <v>91</v>
      </c>
      <c r="D9169" s="784" t="s">
        <v>183</v>
      </c>
      <c r="E9169" s="784">
        <v>0.32200000000000001</v>
      </c>
      <c r="F9169" s="784" t="s">
        <v>4273</v>
      </c>
      <c r="G9169" s="784" t="s">
        <v>4361</v>
      </c>
      <c r="H9169" s="784" t="s">
        <v>4362</v>
      </c>
      <c r="I9169" s="784" t="s">
        <v>6332</v>
      </c>
    </row>
    <row r="9170" spans="1:9" hidden="1">
      <c r="A9170" s="784" t="str">
        <f>Table_wabobpsvr_AzureCalc_AzureCalcRateCard[[#This Row],[ServiceName]]&amp;Table_wabobpsvr_AzureCalc_AzureCalcRateCard[[#This Row],[Price_Level]]&amp;Table_wabobpsvr_AzureCalc_AzureCalcRateCard[[#This Row],[Region]]</f>
        <v>Active UsersMOSP13</v>
      </c>
      <c r="B9170" s="784">
        <v>13</v>
      </c>
      <c r="C9170" s="784" t="s">
        <v>4431</v>
      </c>
      <c r="D9170" s="784" t="s">
        <v>627</v>
      </c>
      <c r="E9170" s="784">
        <v>999999</v>
      </c>
      <c r="F9170" s="784" t="s">
        <v>3705</v>
      </c>
      <c r="G9170" s="784" t="s">
        <v>4431</v>
      </c>
      <c r="H9170" s="784" t="s">
        <v>4431</v>
      </c>
      <c r="I9170" s="784" t="s">
        <v>4431</v>
      </c>
    </row>
    <row r="9171" spans="1:9" hidden="1">
      <c r="A9171" s="784" t="str">
        <f>Table_wabobpsvr_AzureCalc_AzureCalcRateCard[[#This Row],[ServiceName]]&amp;Table_wabobpsvr_AzureCalc_AzureCalcRateCard[[#This Row],[Price_Level]]&amp;Table_wabobpsvr_AzureCalc_AzureCalcRateCard[[#This Row],[Region]]</f>
        <v>Active UsersA13</v>
      </c>
      <c r="B9171" s="784">
        <v>13</v>
      </c>
      <c r="C9171" s="784" t="s">
        <v>4431</v>
      </c>
      <c r="D9171" s="784" t="s">
        <v>181</v>
      </c>
      <c r="E9171" s="784">
        <v>999999</v>
      </c>
      <c r="F9171" s="784" t="s">
        <v>3705</v>
      </c>
      <c r="G9171" s="784" t="s">
        <v>4431</v>
      </c>
      <c r="H9171" s="784" t="s">
        <v>4431</v>
      </c>
      <c r="I9171" s="784" t="s">
        <v>4431</v>
      </c>
    </row>
    <row r="9172" spans="1:9" hidden="1">
      <c r="A9172" s="784" t="str">
        <f>Table_wabobpsvr_AzureCalc_AzureCalcRateCard[[#This Row],[ServiceName]]&amp;Table_wabobpsvr_AzureCalc_AzureCalcRateCard[[#This Row],[Price_Level]]&amp;Table_wabobpsvr_AzureCalc_AzureCalcRateCard[[#This Row],[Region]]</f>
        <v>Active UsersB13</v>
      </c>
      <c r="B9172" s="784">
        <v>13</v>
      </c>
      <c r="C9172" s="784" t="s">
        <v>4431</v>
      </c>
      <c r="D9172" s="784" t="s">
        <v>182</v>
      </c>
      <c r="E9172" s="784">
        <v>999999</v>
      </c>
      <c r="F9172" s="784" t="s">
        <v>3705</v>
      </c>
      <c r="G9172" s="784" t="s">
        <v>4431</v>
      </c>
      <c r="H9172" s="784" t="s">
        <v>4431</v>
      </c>
      <c r="I9172" s="784" t="s">
        <v>4431</v>
      </c>
    </row>
    <row r="9173" spans="1:9" hidden="1">
      <c r="A9173" s="784" t="str">
        <f>Table_wabobpsvr_AzureCalc_AzureCalcRateCard[[#This Row],[ServiceName]]&amp;Table_wabobpsvr_AzureCalc_AzureCalcRateCard[[#This Row],[Price_Level]]&amp;Table_wabobpsvr_AzureCalc_AzureCalcRateCard[[#This Row],[Region]]</f>
        <v>Active UsersC13</v>
      </c>
      <c r="B9173" s="784">
        <v>13</v>
      </c>
      <c r="C9173" s="784" t="s">
        <v>4431</v>
      </c>
      <c r="D9173" s="784" t="s">
        <v>184</v>
      </c>
      <c r="E9173" s="784">
        <v>999999</v>
      </c>
      <c r="F9173" s="784" t="s">
        <v>3705</v>
      </c>
      <c r="G9173" s="784" t="s">
        <v>4431</v>
      </c>
      <c r="H9173" s="784" t="s">
        <v>4431</v>
      </c>
      <c r="I9173" s="784" t="s">
        <v>4431</v>
      </c>
    </row>
    <row r="9174" spans="1:9" hidden="1">
      <c r="A9174" s="784" t="str">
        <f>Table_wabobpsvr_AzureCalc_AzureCalcRateCard[[#This Row],[ServiceName]]&amp;Table_wabobpsvr_AzureCalc_AzureCalcRateCard[[#This Row],[Price_Level]]&amp;Table_wabobpsvr_AzureCalc_AzureCalcRateCard[[#This Row],[Region]]</f>
        <v>Active UsersD13</v>
      </c>
      <c r="B9174" s="784">
        <v>13</v>
      </c>
      <c r="C9174" s="784" t="s">
        <v>4431</v>
      </c>
      <c r="D9174" s="784" t="s">
        <v>183</v>
      </c>
      <c r="E9174" s="784">
        <v>999999</v>
      </c>
      <c r="F9174" s="784" t="s">
        <v>3705</v>
      </c>
      <c r="G9174" s="784" t="s">
        <v>4431</v>
      </c>
      <c r="H9174" s="784" t="s">
        <v>4431</v>
      </c>
      <c r="I9174" s="784" t="s">
        <v>4431</v>
      </c>
    </row>
    <row r="9175" spans="1:9" hidden="1">
      <c r="A9175" s="784" t="str">
        <f>Table_wabobpsvr_AzureCalc_AzureCalcRateCard[[#This Row],[ServiceName]]&amp;Table_wabobpsvr_AzureCalc_AzureCalcRateCard[[#This Row],[Price_Level]]&amp;Table_wabobpsvr_AzureCalc_AzureCalcRateCard[[#This Row],[Region]]</f>
        <v>A9 HDInsight (Non-Windows)MOSP16</v>
      </c>
      <c r="B9175" s="784">
        <v>16</v>
      </c>
      <c r="C9175" s="784" t="s">
        <v>91</v>
      </c>
      <c r="D9175" s="784" t="s">
        <v>627</v>
      </c>
      <c r="E9175" s="784">
        <v>3.2589999999999999</v>
      </c>
      <c r="F9175" s="784" t="s">
        <v>3551</v>
      </c>
      <c r="G9175" s="784" t="s">
        <v>4431</v>
      </c>
      <c r="H9175" s="784" t="s">
        <v>4431</v>
      </c>
      <c r="I9175" s="784" t="s">
        <v>4431</v>
      </c>
    </row>
    <row r="9176" spans="1:9" hidden="1">
      <c r="A9176" s="784" t="str">
        <f>Table_wabobpsvr_AzureCalc_AzureCalcRateCard[[#This Row],[ServiceName]]&amp;Table_wabobpsvr_AzureCalc_AzureCalcRateCard[[#This Row],[Price_Level]]&amp;Table_wabobpsvr_AzureCalc_AzureCalcRateCard[[#This Row],[Region]]</f>
        <v>D3 HDInsightMOSP10</v>
      </c>
      <c r="B9176" s="784">
        <v>10</v>
      </c>
      <c r="C9176" s="784" t="s">
        <v>91</v>
      </c>
      <c r="D9176" s="784" t="s">
        <v>627</v>
      </c>
      <c r="E9176" s="784">
        <v>0.89600000000000002</v>
      </c>
      <c r="F9176" s="784" t="s">
        <v>4272</v>
      </c>
      <c r="G9176" s="784" t="s">
        <v>4431</v>
      </c>
      <c r="H9176" s="784" t="s">
        <v>4431</v>
      </c>
      <c r="I9176" s="784" t="s">
        <v>6333</v>
      </c>
    </row>
    <row r="9177" spans="1:9" hidden="1">
      <c r="A9177" s="784" t="str">
        <f>Table_wabobpsvr_AzureCalc_AzureCalcRateCard[[#This Row],[ServiceName]]&amp;Table_wabobpsvr_AzureCalc_AzureCalcRateCard[[#This Row],[Price_Level]]&amp;Table_wabobpsvr_AzureCalc_AzureCalcRateCard[[#This Row],[Region]]</f>
        <v>D3 HDInsightA10</v>
      </c>
      <c r="B9177" s="784">
        <v>10</v>
      </c>
      <c r="C9177" s="784" t="s">
        <v>91</v>
      </c>
      <c r="D9177" s="784" t="s">
        <v>181</v>
      </c>
      <c r="E9177" s="784">
        <v>0.86899999999999999</v>
      </c>
      <c r="F9177" s="784" t="s">
        <v>4272</v>
      </c>
      <c r="G9177" s="784" t="s">
        <v>4363</v>
      </c>
      <c r="H9177" s="784" t="s">
        <v>4364</v>
      </c>
      <c r="I9177" s="784" t="s">
        <v>6333</v>
      </c>
    </row>
    <row r="9178" spans="1:9" hidden="1">
      <c r="A9178" s="784" t="str">
        <f>Table_wabobpsvr_AzureCalc_AzureCalcRateCard[[#This Row],[ServiceName]]&amp;Table_wabobpsvr_AzureCalc_AzureCalcRateCard[[#This Row],[Price_Level]]&amp;Table_wabobpsvr_AzureCalc_AzureCalcRateCard[[#This Row],[Region]]</f>
        <v>D3 HDInsightB10</v>
      </c>
      <c r="B9178" s="784">
        <v>10</v>
      </c>
      <c r="C9178" s="784" t="s">
        <v>91</v>
      </c>
      <c r="D9178" s="784" t="s">
        <v>182</v>
      </c>
      <c r="E9178" s="784">
        <v>0.84199999999999997</v>
      </c>
      <c r="F9178" s="784" t="s">
        <v>4272</v>
      </c>
      <c r="G9178" s="784" t="s">
        <v>4363</v>
      </c>
      <c r="H9178" s="784" t="s">
        <v>4364</v>
      </c>
      <c r="I9178" s="784" t="s">
        <v>6333</v>
      </c>
    </row>
    <row r="9179" spans="1:9" hidden="1">
      <c r="A9179" t="str">
        <f>Table_wabobpsvr_AzureCalc_AzureCalcRateCard[[#This Row],[ServiceName]]&amp;Table_wabobpsvr_AzureCalc_AzureCalcRateCard[[#This Row],[Price_Level]]&amp;Table_wabobpsvr_AzureCalc_AzureCalcRateCard[[#This Row],[Region]]</f>
        <v>D3 HDInsightC10</v>
      </c>
      <c r="B9179">
        <v>10</v>
      </c>
      <c r="C9179" t="s">
        <v>91</v>
      </c>
      <c r="D9179" t="s">
        <v>184</v>
      </c>
      <c r="E9179">
        <v>0.81499999999999995</v>
      </c>
      <c r="F9179" t="s">
        <v>4272</v>
      </c>
      <c r="G9179" s="784" t="s">
        <v>4363</v>
      </c>
      <c r="H9179" s="784" t="s">
        <v>4364</v>
      </c>
      <c r="I9179" s="784" t="s">
        <v>6333</v>
      </c>
    </row>
    <row r="9180" spans="1:9" hidden="1">
      <c r="A9180" t="str">
        <f>Table_wabobpsvr_AzureCalc_AzureCalcRateCard[[#This Row],[ServiceName]]&amp;Table_wabobpsvr_AzureCalc_AzureCalcRateCard[[#This Row],[Price_Level]]&amp;Table_wabobpsvr_AzureCalc_AzureCalcRateCard[[#This Row],[Region]]</f>
        <v>D3 HDInsightD10</v>
      </c>
      <c r="B9180">
        <v>10</v>
      </c>
      <c r="C9180" t="s">
        <v>91</v>
      </c>
      <c r="D9180" t="s">
        <v>183</v>
      </c>
      <c r="E9180">
        <v>0.78800000000000003</v>
      </c>
      <c r="F9180" t="s">
        <v>4272</v>
      </c>
      <c r="G9180" s="784" t="s">
        <v>4363</v>
      </c>
      <c r="H9180" s="784" t="s">
        <v>4364</v>
      </c>
      <c r="I9180" s="784" t="s">
        <v>6333</v>
      </c>
    </row>
    <row r="9181" spans="1:9" hidden="1">
      <c r="A9181" t="str">
        <f>Table_wabobpsvr_AzureCalc_AzureCalcRateCard[[#This Row],[ServiceName]]&amp;Table_wabobpsvr_AzureCalc_AzureCalcRateCard[[#This Row],[Price_Level]]&amp;Table_wabobpsvr_AzureCalc_AzureCalcRateCard[[#This Row],[Region]]</f>
        <v>D3 HDInsightMOSP9</v>
      </c>
      <c r="B9181">
        <v>9</v>
      </c>
      <c r="C9181" t="s">
        <v>91</v>
      </c>
      <c r="D9181" t="s">
        <v>627</v>
      </c>
      <c r="E9181">
        <v>0.78</v>
      </c>
      <c r="F9181" t="s">
        <v>4272</v>
      </c>
      <c r="G9181" s="784" t="s">
        <v>4431</v>
      </c>
      <c r="H9181" s="784" t="s">
        <v>4431</v>
      </c>
      <c r="I9181" s="784" t="s">
        <v>6334</v>
      </c>
    </row>
    <row r="9182" spans="1:9" hidden="1">
      <c r="A9182" t="str">
        <f>Table_wabobpsvr_AzureCalc_AzureCalcRateCard[[#This Row],[ServiceName]]&amp;Table_wabobpsvr_AzureCalc_AzureCalcRateCard[[#This Row],[Price_Level]]&amp;Table_wabobpsvr_AzureCalc_AzureCalcRateCard[[#This Row],[Region]]</f>
        <v>D3 HDInsightA9</v>
      </c>
      <c r="B9182">
        <v>9</v>
      </c>
      <c r="C9182" t="s">
        <v>91</v>
      </c>
      <c r="D9182" t="s">
        <v>181</v>
      </c>
      <c r="E9182">
        <v>0.75700000000000001</v>
      </c>
      <c r="F9182" t="s">
        <v>4272</v>
      </c>
      <c r="G9182" s="784" t="s">
        <v>4314</v>
      </c>
      <c r="H9182" s="784" t="s">
        <v>4315</v>
      </c>
      <c r="I9182" s="784" t="s">
        <v>6334</v>
      </c>
    </row>
    <row r="9183" spans="1:9" hidden="1">
      <c r="A9183" t="str">
        <f>Table_wabobpsvr_AzureCalc_AzureCalcRateCard[[#This Row],[ServiceName]]&amp;Table_wabobpsvr_AzureCalc_AzureCalcRateCard[[#This Row],[Price_Level]]&amp;Table_wabobpsvr_AzureCalc_AzureCalcRateCard[[#This Row],[Region]]</f>
        <v>D3 HDInsightB9</v>
      </c>
      <c r="B9183">
        <v>9</v>
      </c>
      <c r="C9183" t="s">
        <v>91</v>
      </c>
      <c r="D9183" t="s">
        <v>182</v>
      </c>
      <c r="E9183">
        <v>0.73299999999999998</v>
      </c>
      <c r="F9183" t="s">
        <v>4272</v>
      </c>
      <c r="G9183" s="784" t="s">
        <v>4314</v>
      </c>
      <c r="H9183" s="784" t="s">
        <v>4315</v>
      </c>
      <c r="I9183" s="784" t="s">
        <v>6334</v>
      </c>
    </row>
    <row r="9184" spans="1:9" hidden="1">
      <c r="A9184" s="784" t="str">
        <f>Table_wabobpsvr_AzureCalc_AzureCalcRateCard[[#This Row],[ServiceName]]&amp;Table_wabobpsvr_AzureCalc_AzureCalcRateCard[[#This Row],[Price_Level]]&amp;Table_wabobpsvr_AzureCalc_AzureCalcRateCard[[#This Row],[Region]]</f>
        <v>D2 HDInsight (Non-Windows)MOSP13</v>
      </c>
      <c r="B9184" s="784">
        <v>13</v>
      </c>
      <c r="C9184" s="784" t="s">
        <v>91</v>
      </c>
      <c r="D9184" s="784" t="s">
        <v>627</v>
      </c>
      <c r="E9184" s="784">
        <v>0.193</v>
      </c>
      <c r="F9184" s="784" t="s">
        <v>4271</v>
      </c>
      <c r="G9184" s="784" t="s">
        <v>4431</v>
      </c>
      <c r="H9184" s="784" t="s">
        <v>4431</v>
      </c>
      <c r="I9184" s="784" t="s">
        <v>6335</v>
      </c>
    </row>
    <row r="9185" spans="1:9" hidden="1">
      <c r="A9185" s="784" t="str">
        <f>Table_wabobpsvr_AzureCalc_AzureCalcRateCard[[#This Row],[ServiceName]]&amp;Table_wabobpsvr_AzureCalc_AzureCalcRateCard[[#This Row],[Price_Level]]&amp;Table_wabobpsvr_AzureCalc_AzureCalcRateCard[[#This Row],[Region]]</f>
        <v>D2 HDInsight (Non-Windows)A13</v>
      </c>
      <c r="B9185" s="784">
        <v>13</v>
      </c>
      <c r="C9185" s="784" t="s">
        <v>91</v>
      </c>
      <c r="D9185" s="784" t="s">
        <v>181</v>
      </c>
      <c r="E9185" s="784">
        <v>0.187</v>
      </c>
      <c r="F9185" s="784" t="s">
        <v>4271</v>
      </c>
      <c r="G9185" s="784" t="s">
        <v>4365</v>
      </c>
      <c r="H9185" s="784" t="s">
        <v>4366</v>
      </c>
      <c r="I9185" s="784" t="s">
        <v>6335</v>
      </c>
    </row>
    <row r="9186" spans="1:9" hidden="1">
      <c r="A9186" s="784" t="str">
        <f>Table_wabobpsvr_AzureCalc_AzureCalcRateCard[[#This Row],[ServiceName]]&amp;Table_wabobpsvr_AzureCalc_AzureCalcRateCard[[#This Row],[Price_Level]]&amp;Table_wabobpsvr_AzureCalc_AzureCalcRateCard[[#This Row],[Region]]</f>
        <v>D2 HDInsight (Non-Windows)B13</v>
      </c>
      <c r="B9186" s="784">
        <v>13</v>
      </c>
      <c r="C9186" s="784" t="s">
        <v>91</v>
      </c>
      <c r="D9186" s="784" t="s">
        <v>182</v>
      </c>
      <c r="E9186" s="784">
        <v>0.18099999999999999</v>
      </c>
      <c r="F9186" s="784" t="s">
        <v>4271</v>
      </c>
      <c r="G9186" s="784" t="s">
        <v>4365</v>
      </c>
      <c r="H9186" s="784" t="s">
        <v>4366</v>
      </c>
      <c r="I9186" s="784" t="s">
        <v>6335</v>
      </c>
    </row>
    <row r="9187" spans="1:9" hidden="1">
      <c r="A9187" s="784" t="str">
        <f>Table_wabobpsvr_AzureCalc_AzureCalcRateCard[[#This Row],[ServiceName]]&amp;Table_wabobpsvr_AzureCalc_AzureCalcRateCard[[#This Row],[Price_Level]]&amp;Table_wabobpsvr_AzureCalc_AzureCalcRateCard[[#This Row],[Region]]</f>
        <v>D2 HDInsight (Non-Windows)C13</v>
      </c>
      <c r="B9187" s="784">
        <v>13</v>
      </c>
      <c r="C9187" s="784" t="s">
        <v>91</v>
      </c>
      <c r="D9187" s="784" t="s">
        <v>184</v>
      </c>
      <c r="E9187" s="784">
        <v>0.17599999999999999</v>
      </c>
      <c r="F9187" s="784" t="s">
        <v>4271</v>
      </c>
      <c r="G9187" s="784" t="s">
        <v>4365</v>
      </c>
      <c r="H9187" s="784" t="s">
        <v>4366</v>
      </c>
      <c r="I9187" s="784" t="s">
        <v>6335</v>
      </c>
    </row>
    <row r="9188" spans="1:9" hidden="1">
      <c r="A9188" s="784" t="str">
        <f>Table_wabobpsvr_AzureCalc_AzureCalcRateCard[[#This Row],[ServiceName]]&amp;Table_wabobpsvr_AzureCalc_AzureCalcRateCard[[#This Row],[Price_Level]]&amp;Table_wabobpsvr_AzureCalc_AzureCalcRateCard[[#This Row],[Region]]</f>
        <v>D2 HDInsight (Non-Windows)D13</v>
      </c>
      <c r="B9188" s="784">
        <v>13</v>
      </c>
      <c r="C9188" s="784" t="s">
        <v>91</v>
      </c>
      <c r="D9188" s="784" t="s">
        <v>183</v>
      </c>
      <c r="E9188" s="784">
        <v>0.17</v>
      </c>
      <c r="F9188" s="784" t="s">
        <v>4271</v>
      </c>
      <c r="G9188" s="784" t="s">
        <v>4365</v>
      </c>
      <c r="H9188" s="784" t="s">
        <v>4366</v>
      </c>
      <c r="I9188" s="784" t="s">
        <v>6335</v>
      </c>
    </row>
    <row r="9189" spans="1:9" hidden="1">
      <c r="A9189" s="784" t="str">
        <f>Table_wabobpsvr_AzureCalc_AzureCalcRateCard[[#This Row],[ServiceName]]&amp;Table_wabobpsvr_AzureCalc_AzureCalcRateCard[[#This Row],[Price_Level]]&amp;Table_wabobpsvr_AzureCalc_AzureCalcRateCard[[#This Row],[Region]]</f>
        <v>D2 HDInsight (Non-Windows)MOSP11</v>
      </c>
      <c r="B9189" s="784">
        <v>11</v>
      </c>
      <c r="C9189" s="784" t="s">
        <v>91</v>
      </c>
      <c r="D9189" s="784" t="s">
        <v>627</v>
      </c>
      <c r="E9189" s="784">
        <v>0.21099999999999999</v>
      </c>
      <c r="F9189" s="784" t="s">
        <v>4271</v>
      </c>
      <c r="G9189" s="784" t="s">
        <v>4431</v>
      </c>
      <c r="H9189" s="784" t="s">
        <v>4431</v>
      </c>
      <c r="I9189" s="784" t="s">
        <v>6336</v>
      </c>
    </row>
    <row r="9190" spans="1:9" hidden="1">
      <c r="A9190" s="784" t="str">
        <f>Table_wabobpsvr_AzureCalc_AzureCalcRateCard[[#This Row],[ServiceName]]&amp;Table_wabobpsvr_AzureCalc_AzureCalcRateCard[[#This Row],[Price_Level]]&amp;Table_wabobpsvr_AzureCalc_AzureCalcRateCard[[#This Row],[Region]]</f>
        <v>D2 HDInsight (Non-Windows)A11</v>
      </c>
      <c r="B9190" s="784">
        <v>11</v>
      </c>
      <c r="C9190" s="784" t="s">
        <v>91</v>
      </c>
      <c r="D9190" s="784" t="s">
        <v>181</v>
      </c>
      <c r="E9190" s="784">
        <v>0.20499999999999999</v>
      </c>
      <c r="F9190" s="784" t="s">
        <v>4271</v>
      </c>
      <c r="G9190" s="784" t="s">
        <v>4367</v>
      </c>
      <c r="H9190" s="784" t="s">
        <v>4368</v>
      </c>
      <c r="I9190" s="784" t="s">
        <v>6336</v>
      </c>
    </row>
    <row r="9191" spans="1:9" hidden="1">
      <c r="A9191" s="784" t="str">
        <f>Table_wabobpsvr_AzureCalc_AzureCalcRateCard[[#This Row],[ServiceName]]&amp;Table_wabobpsvr_AzureCalc_AzureCalcRateCard[[#This Row],[Price_Level]]&amp;Table_wabobpsvr_AzureCalc_AzureCalcRateCard[[#This Row],[Region]]</f>
        <v>D2 HDInsight (Non-Windows)B11</v>
      </c>
      <c r="B9191" s="784">
        <v>11</v>
      </c>
      <c r="C9191" s="784" t="s">
        <v>91</v>
      </c>
      <c r="D9191" s="784" t="s">
        <v>182</v>
      </c>
      <c r="E9191" s="784">
        <v>0.19800000000000001</v>
      </c>
      <c r="F9191" s="784" t="s">
        <v>4271</v>
      </c>
      <c r="G9191" s="784" t="s">
        <v>4367</v>
      </c>
      <c r="H9191" s="784" t="s">
        <v>4368</v>
      </c>
      <c r="I9191" s="784" t="s">
        <v>6336</v>
      </c>
    </row>
    <row r="9192" spans="1:9" hidden="1">
      <c r="A9192" t="str">
        <f>Table_wabobpsvr_AzureCalc_AzureCalcRateCard[[#This Row],[ServiceName]]&amp;Table_wabobpsvr_AzureCalc_AzureCalcRateCard[[#This Row],[Price_Level]]&amp;Table_wabobpsvr_AzureCalc_AzureCalcRateCard[[#This Row],[Region]]</f>
        <v>D2 HDInsight (Non-Windows)C11</v>
      </c>
      <c r="B9192">
        <v>11</v>
      </c>
      <c r="C9192" t="s">
        <v>91</v>
      </c>
      <c r="D9192" t="s">
        <v>184</v>
      </c>
      <c r="E9192">
        <v>0.192</v>
      </c>
      <c r="F9192" t="s">
        <v>4271</v>
      </c>
      <c r="G9192" s="784" t="s">
        <v>4367</v>
      </c>
      <c r="H9192" s="784" t="s">
        <v>4368</v>
      </c>
      <c r="I9192" s="784" t="s">
        <v>6336</v>
      </c>
    </row>
    <row r="9193" spans="1:9" hidden="1">
      <c r="A9193" s="784" t="str">
        <f>Table_wabobpsvr_AzureCalc_AzureCalcRateCard[[#This Row],[ServiceName]]&amp;Table_wabobpsvr_AzureCalc_AzureCalcRateCard[[#This Row],[Price_Level]]&amp;Table_wabobpsvr_AzureCalc_AzureCalcRateCard[[#This Row],[Region]]</f>
        <v>D2 HDInsight (Non-Windows)D11</v>
      </c>
      <c r="B9193" s="784">
        <v>11</v>
      </c>
      <c r="C9193" s="784" t="s">
        <v>91</v>
      </c>
      <c r="D9193" s="784" t="s">
        <v>183</v>
      </c>
      <c r="E9193" s="784">
        <v>0.186</v>
      </c>
      <c r="F9193" s="784" t="s">
        <v>4271</v>
      </c>
      <c r="G9193" s="784" t="s">
        <v>4367</v>
      </c>
      <c r="H9193" s="784" t="s">
        <v>4368</v>
      </c>
      <c r="I9193" s="784" t="s">
        <v>6336</v>
      </c>
    </row>
    <row r="9194" spans="1:9" hidden="1">
      <c r="A9194" t="str">
        <f>Table_wabobpsvr_AzureCalc_AzureCalcRateCard[[#This Row],[ServiceName]]&amp;Table_wabobpsvr_AzureCalc_AzureCalcRateCard[[#This Row],[Price_Level]]&amp;Table_wabobpsvr_AzureCalc_AzureCalcRateCard[[#This Row],[Region]]</f>
        <v>D2 HDInsight (Non-Windows)MOSP12</v>
      </c>
      <c r="B9194">
        <v>12</v>
      </c>
      <c r="C9194" t="s">
        <v>91</v>
      </c>
      <c r="D9194" t="s">
        <v>627</v>
      </c>
      <c r="E9194">
        <v>0.183</v>
      </c>
      <c r="F9194" t="s">
        <v>4271</v>
      </c>
      <c r="G9194" s="784" t="s">
        <v>4431</v>
      </c>
      <c r="H9194" s="784" t="s">
        <v>4431</v>
      </c>
      <c r="I9194" s="784" t="s">
        <v>6337</v>
      </c>
    </row>
    <row r="9195" spans="1:9" hidden="1">
      <c r="A9195" t="str">
        <f>Table_wabobpsvr_AzureCalc_AzureCalcRateCard[[#This Row],[ServiceName]]&amp;Table_wabobpsvr_AzureCalc_AzureCalcRateCard[[#This Row],[Price_Level]]&amp;Table_wabobpsvr_AzureCalc_AzureCalcRateCard[[#This Row],[Region]]</f>
        <v>D2 HDInsight (Non-Windows)A12</v>
      </c>
      <c r="B9195">
        <v>12</v>
      </c>
      <c r="C9195" t="s">
        <v>91</v>
      </c>
      <c r="D9195" t="s">
        <v>181</v>
      </c>
      <c r="E9195">
        <v>0.17799999999999999</v>
      </c>
      <c r="F9195" t="s">
        <v>4271</v>
      </c>
      <c r="G9195" s="784" t="s">
        <v>4369</v>
      </c>
      <c r="H9195" s="784" t="s">
        <v>4370</v>
      </c>
      <c r="I9195" s="784" t="s">
        <v>6337</v>
      </c>
    </row>
    <row r="9196" spans="1:9" hidden="1">
      <c r="A9196" t="str">
        <f>Table_wabobpsvr_AzureCalc_AzureCalcRateCard[[#This Row],[ServiceName]]&amp;Table_wabobpsvr_AzureCalc_AzureCalcRateCard[[#This Row],[Price_Level]]&amp;Table_wabobpsvr_AzureCalc_AzureCalcRateCard[[#This Row],[Region]]</f>
        <v>D2 HDInsight (Non-Windows)B12</v>
      </c>
      <c r="B9196">
        <v>12</v>
      </c>
      <c r="C9196" t="s">
        <v>91</v>
      </c>
      <c r="D9196" t="s">
        <v>182</v>
      </c>
      <c r="E9196">
        <v>0.17199999999999999</v>
      </c>
      <c r="F9196" t="s">
        <v>4271</v>
      </c>
      <c r="G9196" s="784" t="s">
        <v>4369</v>
      </c>
      <c r="H9196" s="784" t="s">
        <v>4370</v>
      </c>
      <c r="I9196" s="784" t="s">
        <v>6337</v>
      </c>
    </row>
    <row r="9197" spans="1:9" hidden="1">
      <c r="A9197" t="str">
        <f>Table_wabobpsvr_AzureCalc_AzureCalcRateCard[[#This Row],[ServiceName]]&amp;Table_wabobpsvr_AzureCalc_AzureCalcRateCard[[#This Row],[Price_Level]]&amp;Table_wabobpsvr_AzureCalc_AzureCalcRateCard[[#This Row],[Region]]</f>
        <v>D2 HDInsight (Non-Windows)C12</v>
      </c>
      <c r="B9197">
        <v>12</v>
      </c>
      <c r="C9197" t="s">
        <v>91</v>
      </c>
      <c r="D9197" t="s">
        <v>184</v>
      </c>
      <c r="E9197">
        <v>0.16700000000000001</v>
      </c>
      <c r="F9197" t="s">
        <v>4271</v>
      </c>
      <c r="G9197" s="784" t="s">
        <v>4369</v>
      </c>
      <c r="H9197" s="784" t="s">
        <v>4370</v>
      </c>
      <c r="I9197" s="784" t="s">
        <v>6337</v>
      </c>
    </row>
    <row r="9198" spans="1:9" hidden="1">
      <c r="A9198" t="str">
        <f>Table_wabobpsvr_AzureCalc_AzureCalcRateCard[[#This Row],[ServiceName]]&amp;Table_wabobpsvr_AzureCalc_AzureCalcRateCard[[#This Row],[Price_Level]]&amp;Table_wabobpsvr_AzureCalc_AzureCalcRateCard[[#This Row],[Region]]</f>
        <v>D2 HDInsight (Non-Windows)D12</v>
      </c>
      <c r="B9198">
        <v>12</v>
      </c>
      <c r="C9198" t="s">
        <v>91</v>
      </c>
      <c r="D9198" t="s">
        <v>183</v>
      </c>
      <c r="E9198">
        <v>0.161</v>
      </c>
      <c r="F9198" t="s">
        <v>4271</v>
      </c>
      <c r="G9198" s="784" t="s">
        <v>4369</v>
      </c>
      <c r="H9198" s="784" t="s">
        <v>4370</v>
      </c>
      <c r="I9198" s="784" t="s">
        <v>6337</v>
      </c>
    </row>
    <row r="9199" spans="1:9" hidden="1">
      <c r="A9199" t="str">
        <f>Table_wabobpsvr_AzureCalc_AzureCalcRateCard[[#This Row],[ServiceName]]&amp;Table_wabobpsvr_AzureCalc_AzureCalcRateCard[[#This Row],[Price_Level]]&amp;Table_wabobpsvr_AzureCalc_AzureCalcRateCard[[#This Row],[Region]]</f>
        <v>D3 HDInsight (Non-Windows)A15</v>
      </c>
      <c r="B9199">
        <v>15</v>
      </c>
      <c r="C9199" t="s">
        <v>91</v>
      </c>
      <c r="D9199" t="s">
        <v>181</v>
      </c>
      <c r="E9199">
        <v>0.41099999999999998</v>
      </c>
      <c r="F9199" t="s">
        <v>4273</v>
      </c>
      <c r="G9199" s="784" t="s">
        <v>4371</v>
      </c>
      <c r="H9199" s="784" t="s">
        <v>4372</v>
      </c>
      <c r="I9199" s="784" t="s">
        <v>6338</v>
      </c>
    </row>
    <row r="9200" spans="1:9" hidden="1">
      <c r="A9200" t="str">
        <f>Table_wabobpsvr_AzureCalc_AzureCalcRateCard[[#This Row],[ServiceName]]&amp;Table_wabobpsvr_AzureCalc_AzureCalcRateCard[[#This Row],[Price_Level]]&amp;Table_wabobpsvr_AzureCalc_AzureCalcRateCard[[#This Row],[Region]]</f>
        <v>D3 HDInsight (Non-Windows)B15</v>
      </c>
      <c r="B9200">
        <v>15</v>
      </c>
      <c r="C9200" t="s">
        <v>91</v>
      </c>
      <c r="D9200" t="s">
        <v>182</v>
      </c>
      <c r="E9200">
        <v>0.39900000000000002</v>
      </c>
      <c r="F9200" t="s">
        <v>4273</v>
      </c>
      <c r="G9200" s="784" t="s">
        <v>4371</v>
      </c>
      <c r="H9200" s="784" t="s">
        <v>4372</v>
      </c>
      <c r="I9200" s="784" t="s">
        <v>6338</v>
      </c>
    </row>
    <row r="9201" spans="1:9" hidden="1">
      <c r="A9201" t="str">
        <f>Table_wabobpsvr_AzureCalc_AzureCalcRateCard[[#This Row],[ServiceName]]&amp;Table_wabobpsvr_AzureCalc_AzureCalcRateCard[[#This Row],[Price_Level]]&amp;Table_wabobpsvr_AzureCalc_AzureCalcRateCard[[#This Row],[Region]]</f>
        <v>D3 HDInsight (Non-Windows)C15</v>
      </c>
      <c r="B9201">
        <v>15</v>
      </c>
      <c r="C9201" t="s">
        <v>91</v>
      </c>
      <c r="D9201" t="s">
        <v>184</v>
      </c>
      <c r="E9201">
        <v>0.38600000000000001</v>
      </c>
      <c r="F9201" t="s">
        <v>4273</v>
      </c>
      <c r="G9201" s="784" t="s">
        <v>4371</v>
      </c>
      <c r="H9201" s="784" t="s">
        <v>4372</v>
      </c>
      <c r="I9201" s="784" t="s">
        <v>6338</v>
      </c>
    </row>
    <row r="9202" spans="1:9" hidden="1">
      <c r="A9202" t="str">
        <f>Table_wabobpsvr_AzureCalc_AzureCalcRateCard[[#This Row],[ServiceName]]&amp;Table_wabobpsvr_AzureCalc_AzureCalcRateCard[[#This Row],[Price_Level]]&amp;Table_wabobpsvr_AzureCalc_AzureCalcRateCard[[#This Row],[Region]]</f>
        <v>D3 HDInsight (Non-Windows)D15</v>
      </c>
      <c r="B9202">
        <v>15</v>
      </c>
      <c r="C9202" t="s">
        <v>91</v>
      </c>
      <c r="D9202" t="s">
        <v>183</v>
      </c>
      <c r="E9202">
        <v>0.373</v>
      </c>
      <c r="F9202" t="s">
        <v>4273</v>
      </c>
      <c r="G9202" s="784" t="s">
        <v>4371</v>
      </c>
      <c r="H9202" s="784" t="s">
        <v>4372</v>
      </c>
      <c r="I9202" s="784" t="s">
        <v>6338</v>
      </c>
    </row>
    <row r="9203" spans="1:9" hidden="1">
      <c r="A9203" t="str">
        <f>Table_wabobpsvr_AzureCalc_AzureCalcRateCard[[#This Row],[ServiceName]]&amp;Table_wabobpsvr_AzureCalc_AzureCalcRateCard[[#This Row],[Price_Level]]&amp;Table_wabobpsvr_AzureCalc_AzureCalcRateCard[[#This Row],[Region]]</f>
        <v>A11 Cloud ServicesD16</v>
      </c>
      <c r="B9203">
        <v>16</v>
      </c>
      <c r="C9203" t="s">
        <v>91</v>
      </c>
      <c r="D9203" t="s">
        <v>183</v>
      </c>
      <c r="E9203">
        <v>3.08</v>
      </c>
      <c r="F9203" t="s">
        <v>1266</v>
      </c>
      <c r="G9203" s="784" t="s">
        <v>3701</v>
      </c>
      <c r="H9203" s="784" t="s">
        <v>3702</v>
      </c>
      <c r="I9203" s="784" t="s">
        <v>4431</v>
      </c>
    </row>
    <row r="9204" spans="1:9" hidden="1">
      <c r="A9204" t="str">
        <f>Table_wabobpsvr_AzureCalc_AzureCalcRateCard[[#This Row],[ServiceName]]&amp;Table_wabobpsvr_AzureCalc_AzureCalcRateCard[[#This Row],[Price_Level]]&amp;Table_wabobpsvr_AzureCalc_AzureCalcRateCard[[#This Row],[Region]]</f>
        <v>A8 Cloud ServicesMOSP16</v>
      </c>
      <c r="B9204">
        <v>16</v>
      </c>
      <c r="C9204" t="s">
        <v>701</v>
      </c>
      <c r="D9204" t="s">
        <v>627</v>
      </c>
      <c r="E9204">
        <v>999999</v>
      </c>
      <c r="F9204" t="s">
        <v>716</v>
      </c>
      <c r="G9204" s="784" t="s">
        <v>4431</v>
      </c>
      <c r="H9204" s="784" t="s">
        <v>4431</v>
      </c>
      <c r="I9204" s="784" t="s">
        <v>4431</v>
      </c>
    </row>
    <row r="9205" spans="1:9" hidden="1">
      <c r="A9205" t="str">
        <f>Table_wabobpsvr_AzureCalc_AzureCalcRateCard[[#This Row],[ServiceName]]&amp;Table_wabobpsvr_AzureCalc_AzureCalcRateCard[[#This Row],[Price_Level]]&amp;Table_wabobpsvr_AzureCalc_AzureCalcRateCard[[#This Row],[Region]]</f>
        <v>A11 HDInsightA16</v>
      </c>
      <c r="B9205">
        <v>16</v>
      </c>
      <c r="C9205" t="s">
        <v>91</v>
      </c>
      <c r="D9205" t="s">
        <v>181</v>
      </c>
      <c r="E9205">
        <v>3.395</v>
      </c>
      <c r="F9205" t="s">
        <v>3891</v>
      </c>
      <c r="G9205" s="784" t="s">
        <v>4011</v>
      </c>
      <c r="H9205" s="784" t="s">
        <v>4012</v>
      </c>
      <c r="I9205" s="784" t="s">
        <v>4431</v>
      </c>
    </row>
    <row r="9206" spans="1:9" hidden="1">
      <c r="A9206" t="str">
        <f>Table_wabobpsvr_AzureCalc_AzureCalcRateCard[[#This Row],[ServiceName]]&amp;Table_wabobpsvr_AzureCalc_AzureCalcRateCard[[#This Row],[Price_Level]]&amp;Table_wabobpsvr_AzureCalc_AzureCalcRateCard[[#This Row],[Region]]</f>
        <v>A11 HDInsightB16</v>
      </c>
      <c r="B9206">
        <v>16</v>
      </c>
      <c r="C9206" t="s">
        <v>91</v>
      </c>
      <c r="D9206" t="s">
        <v>182</v>
      </c>
      <c r="E9206">
        <v>3.29</v>
      </c>
      <c r="F9206" t="s">
        <v>3891</v>
      </c>
      <c r="G9206" s="784" t="s">
        <v>4011</v>
      </c>
      <c r="H9206" s="784" t="s">
        <v>4012</v>
      </c>
      <c r="I9206" s="784" t="s">
        <v>4431</v>
      </c>
    </row>
    <row r="9207" spans="1:9" hidden="1">
      <c r="A9207" t="str">
        <f>Table_wabobpsvr_AzureCalc_AzureCalcRateCard[[#This Row],[ServiceName]]&amp;Table_wabobpsvr_AzureCalc_AzureCalcRateCard[[#This Row],[Price_Level]]&amp;Table_wabobpsvr_AzureCalc_AzureCalcRateCard[[#This Row],[Region]]</f>
        <v>A11 HDInsightC16</v>
      </c>
      <c r="B9207">
        <v>16</v>
      </c>
      <c r="C9207" t="s">
        <v>91</v>
      </c>
      <c r="D9207" t="s">
        <v>184</v>
      </c>
      <c r="E9207">
        <v>3.1850000000000001</v>
      </c>
      <c r="F9207" t="s">
        <v>3891</v>
      </c>
      <c r="G9207" s="784" t="s">
        <v>4011</v>
      </c>
      <c r="H9207" s="784" t="s">
        <v>4013</v>
      </c>
      <c r="I9207" s="784" t="s">
        <v>4431</v>
      </c>
    </row>
    <row r="9208" spans="1:9" hidden="1">
      <c r="A9208" t="str">
        <f>Table_wabobpsvr_AzureCalc_AzureCalcRateCard[[#This Row],[ServiceName]]&amp;Table_wabobpsvr_AzureCalc_AzureCalcRateCard[[#This Row],[Price_Level]]&amp;Table_wabobpsvr_AzureCalc_AzureCalcRateCard[[#This Row],[Region]]</f>
        <v>D3 HDInsight (Non-Windows)MOSP13</v>
      </c>
      <c r="B9208">
        <v>13</v>
      </c>
      <c r="C9208" t="s">
        <v>91</v>
      </c>
      <c r="D9208" t="s">
        <v>627</v>
      </c>
      <c r="E9208">
        <v>0.38600000000000001</v>
      </c>
      <c r="F9208" t="s">
        <v>4273</v>
      </c>
      <c r="G9208" s="784" t="s">
        <v>4431</v>
      </c>
      <c r="H9208" s="784" t="s">
        <v>4431</v>
      </c>
      <c r="I9208" s="784" t="s">
        <v>6339</v>
      </c>
    </row>
    <row r="9209" spans="1:9" hidden="1">
      <c r="A9209" t="str">
        <f>Table_wabobpsvr_AzureCalc_AzureCalcRateCard[[#This Row],[ServiceName]]&amp;Table_wabobpsvr_AzureCalc_AzureCalcRateCard[[#This Row],[Price_Level]]&amp;Table_wabobpsvr_AzureCalc_AzureCalcRateCard[[#This Row],[Region]]</f>
        <v>D3 HDInsight (Non-Windows)A13</v>
      </c>
      <c r="B9209">
        <v>13</v>
      </c>
      <c r="C9209" t="s">
        <v>91</v>
      </c>
      <c r="D9209" t="s">
        <v>181</v>
      </c>
      <c r="E9209">
        <v>0.374</v>
      </c>
      <c r="F9209" t="s">
        <v>4273</v>
      </c>
      <c r="G9209" s="784" t="s">
        <v>4375</v>
      </c>
      <c r="H9209" s="784" t="s">
        <v>4376</v>
      </c>
      <c r="I9209" s="784" t="s">
        <v>6339</v>
      </c>
    </row>
    <row r="9210" spans="1:9" hidden="1">
      <c r="A9210" t="str">
        <f>Table_wabobpsvr_AzureCalc_AzureCalcRateCard[[#This Row],[ServiceName]]&amp;Table_wabobpsvr_AzureCalc_AzureCalcRateCard[[#This Row],[Price_Level]]&amp;Table_wabobpsvr_AzureCalc_AzureCalcRateCard[[#This Row],[Region]]</f>
        <v>D3 HDInsight (Non-Windows)B13</v>
      </c>
      <c r="B9210">
        <v>13</v>
      </c>
      <c r="C9210" t="s">
        <v>91</v>
      </c>
      <c r="D9210" t="s">
        <v>182</v>
      </c>
      <c r="E9210">
        <v>0.36299999999999999</v>
      </c>
      <c r="F9210" t="s">
        <v>4273</v>
      </c>
      <c r="G9210" s="784" t="s">
        <v>4375</v>
      </c>
      <c r="H9210" s="784" t="s">
        <v>4376</v>
      </c>
      <c r="I9210" s="784" t="s">
        <v>6339</v>
      </c>
    </row>
    <row r="9211" spans="1:9" hidden="1">
      <c r="A9211" t="str">
        <f>Table_wabobpsvr_AzureCalc_AzureCalcRateCard[[#This Row],[ServiceName]]&amp;Table_wabobpsvr_AzureCalc_AzureCalcRateCard[[#This Row],[Price_Level]]&amp;Table_wabobpsvr_AzureCalc_AzureCalcRateCard[[#This Row],[Region]]</f>
        <v>D3 HDInsight (Non-Windows)C13</v>
      </c>
      <c r="B9211">
        <v>13</v>
      </c>
      <c r="C9211" t="s">
        <v>91</v>
      </c>
      <c r="D9211" t="s">
        <v>184</v>
      </c>
      <c r="E9211">
        <v>0.35099999999999998</v>
      </c>
      <c r="F9211" t="s">
        <v>4273</v>
      </c>
      <c r="G9211" s="784" t="s">
        <v>4375</v>
      </c>
      <c r="H9211" s="784" t="s">
        <v>4376</v>
      </c>
      <c r="I9211" s="784" t="s">
        <v>6339</v>
      </c>
    </row>
    <row r="9212" spans="1:9" hidden="1">
      <c r="A9212" t="str">
        <f>Table_wabobpsvr_AzureCalc_AzureCalcRateCard[[#This Row],[ServiceName]]&amp;Table_wabobpsvr_AzureCalc_AzureCalcRateCard[[#This Row],[Price_Level]]&amp;Table_wabobpsvr_AzureCalc_AzureCalcRateCard[[#This Row],[Region]]</f>
        <v>D3 HDInsight (Non-Windows)D13</v>
      </c>
      <c r="B9212">
        <v>13</v>
      </c>
      <c r="C9212" t="s">
        <v>91</v>
      </c>
      <c r="D9212" t="s">
        <v>183</v>
      </c>
      <c r="E9212">
        <v>0.34</v>
      </c>
      <c r="F9212" t="s">
        <v>4273</v>
      </c>
      <c r="G9212" s="784" t="s">
        <v>4375</v>
      </c>
      <c r="H9212" s="784" t="s">
        <v>4376</v>
      </c>
      <c r="I9212" s="784" t="s">
        <v>6339</v>
      </c>
    </row>
    <row r="9213" spans="1:9" hidden="1">
      <c r="A9213" t="str">
        <f>Table_wabobpsvr_AzureCalc_AzureCalcRateCard[[#This Row],[ServiceName]]&amp;Table_wabobpsvr_AzureCalc_AzureCalcRateCard[[#This Row],[Price_Level]]&amp;Table_wabobpsvr_AzureCalc_AzureCalcRateCard[[#This Row],[Region]]</f>
        <v>D3 HDInsight (Non-Windows)MOSP11</v>
      </c>
      <c r="B9213">
        <v>11</v>
      </c>
      <c r="C9213" t="s">
        <v>91</v>
      </c>
      <c r="D9213" t="s">
        <v>627</v>
      </c>
      <c r="E9213">
        <v>0.42199999999999999</v>
      </c>
      <c r="F9213" t="s">
        <v>4273</v>
      </c>
      <c r="G9213" s="784" t="s">
        <v>4431</v>
      </c>
      <c r="H9213" s="784" t="s">
        <v>4431</v>
      </c>
      <c r="I9213" s="784" t="s">
        <v>6340</v>
      </c>
    </row>
    <row r="9214" spans="1:9" hidden="1">
      <c r="A9214" t="str">
        <f>Table_wabobpsvr_AzureCalc_AzureCalcRateCard[[#This Row],[ServiceName]]&amp;Table_wabobpsvr_AzureCalc_AzureCalcRateCard[[#This Row],[Price_Level]]&amp;Table_wabobpsvr_AzureCalc_AzureCalcRateCard[[#This Row],[Region]]</f>
        <v>D3 HDInsight (Non-Windows)A11</v>
      </c>
      <c r="B9214">
        <v>11</v>
      </c>
      <c r="C9214" t="s">
        <v>91</v>
      </c>
      <c r="D9214" t="s">
        <v>181</v>
      </c>
      <c r="E9214">
        <v>0.40899999999999997</v>
      </c>
      <c r="F9214" t="s">
        <v>4273</v>
      </c>
      <c r="G9214" s="784" t="s">
        <v>4377</v>
      </c>
      <c r="H9214" s="784" t="s">
        <v>4378</v>
      </c>
      <c r="I9214" s="784" t="s">
        <v>6340</v>
      </c>
    </row>
    <row r="9215" spans="1:9" hidden="1">
      <c r="A9215" t="str">
        <f>Table_wabobpsvr_AzureCalc_AzureCalcRateCard[[#This Row],[ServiceName]]&amp;Table_wabobpsvr_AzureCalc_AzureCalcRateCard[[#This Row],[Price_Level]]&amp;Table_wabobpsvr_AzureCalc_AzureCalcRateCard[[#This Row],[Region]]</f>
        <v>D3 HDInsight (Non-Windows)B11</v>
      </c>
      <c r="B9215">
        <v>11</v>
      </c>
      <c r="C9215" t="s">
        <v>91</v>
      </c>
      <c r="D9215" t="s">
        <v>182</v>
      </c>
      <c r="E9215">
        <v>0.39700000000000002</v>
      </c>
      <c r="F9215" t="s">
        <v>4273</v>
      </c>
      <c r="G9215" s="784" t="s">
        <v>4377</v>
      </c>
      <c r="H9215" s="784" t="s">
        <v>4378</v>
      </c>
      <c r="I9215" s="784" t="s">
        <v>6340</v>
      </c>
    </row>
    <row r="9216" spans="1:9" hidden="1">
      <c r="A9216" t="str">
        <f>Table_wabobpsvr_AzureCalc_AzureCalcRateCard[[#This Row],[ServiceName]]&amp;Table_wabobpsvr_AzureCalc_AzureCalcRateCard[[#This Row],[Price_Level]]&amp;Table_wabobpsvr_AzureCalc_AzureCalcRateCard[[#This Row],[Region]]</f>
        <v>D3 HDInsight (Non-Windows)C11</v>
      </c>
      <c r="B9216">
        <v>11</v>
      </c>
      <c r="C9216" t="s">
        <v>91</v>
      </c>
      <c r="D9216" t="s">
        <v>184</v>
      </c>
      <c r="E9216">
        <v>0.38400000000000001</v>
      </c>
      <c r="F9216" t="s">
        <v>4273</v>
      </c>
      <c r="G9216" s="784" t="s">
        <v>4377</v>
      </c>
      <c r="H9216" s="784" t="s">
        <v>4378</v>
      </c>
      <c r="I9216" s="784" t="s">
        <v>6340</v>
      </c>
    </row>
    <row r="9217" spans="1:9" hidden="1">
      <c r="A9217" t="str">
        <f>Table_wabobpsvr_AzureCalc_AzureCalcRateCard[[#This Row],[ServiceName]]&amp;Table_wabobpsvr_AzureCalc_AzureCalcRateCard[[#This Row],[Price_Level]]&amp;Table_wabobpsvr_AzureCalc_AzureCalcRateCard[[#This Row],[Region]]</f>
        <v>D3 HDInsight (Non-Windows)D11</v>
      </c>
      <c r="B9217">
        <v>11</v>
      </c>
      <c r="C9217" t="s">
        <v>91</v>
      </c>
      <c r="D9217" t="s">
        <v>183</v>
      </c>
      <c r="E9217">
        <v>0.371</v>
      </c>
      <c r="F9217" t="s">
        <v>4273</v>
      </c>
      <c r="G9217" s="784" t="s">
        <v>4377</v>
      </c>
      <c r="H9217" s="784" t="s">
        <v>4378</v>
      </c>
      <c r="I9217" s="784" t="s">
        <v>6340</v>
      </c>
    </row>
    <row r="9218" spans="1:9" hidden="1">
      <c r="A9218" t="str">
        <f>Table_wabobpsvr_AzureCalc_AzureCalcRateCard[[#This Row],[ServiceName]]&amp;Table_wabobpsvr_AzureCalc_AzureCalcRateCard[[#This Row],[Price_Level]]&amp;Table_wabobpsvr_AzureCalc_AzureCalcRateCard[[#This Row],[Region]]</f>
        <v>D3 HDInsight (Non-Windows)MOSP12</v>
      </c>
      <c r="B9218">
        <v>12</v>
      </c>
      <c r="C9218" t="s">
        <v>91</v>
      </c>
      <c r="D9218" t="s">
        <v>627</v>
      </c>
      <c r="E9218">
        <v>0.36599999999999999</v>
      </c>
      <c r="F9218" t="s">
        <v>4273</v>
      </c>
      <c r="G9218" s="784" t="s">
        <v>4431</v>
      </c>
      <c r="H9218" s="784" t="s">
        <v>4431</v>
      </c>
      <c r="I9218" s="784" t="s">
        <v>6332</v>
      </c>
    </row>
    <row r="9219" spans="1:9" hidden="1">
      <c r="A9219" t="str">
        <f>Table_wabobpsvr_AzureCalc_AzureCalcRateCard[[#This Row],[ServiceName]]&amp;Table_wabobpsvr_AzureCalc_AzureCalcRateCard[[#This Row],[Price_Level]]&amp;Table_wabobpsvr_AzureCalc_AzureCalcRateCard[[#This Row],[Region]]</f>
        <v>D3 HDInsight (Non-Windows)A12</v>
      </c>
      <c r="B9219">
        <v>12</v>
      </c>
      <c r="C9219" t="s">
        <v>91</v>
      </c>
      <c r="D9219" t="s">
        <v>181</v>
      </c>
      <c r="E9219">
        <v>0.35499999999999998</v>
      </c>
      <c r="F9219" t="s">
        <v>4273</v>
      </c>
      <c r="G9219" s="784" t="s">
        <v>4361</v>
      </c>
      <c r="H9219" s="784" t="s">
        <v>4362</v>
      </c>
      <c r="I9219" s="784" t="s">
        <v>6332</v>
      </c>
    </row>
    <row r="9220" spans="1:9" hidden="1">
      <c r="A9220" t="str">
        <f>Table_wabobpsvr_AzureCalc_AzureCalcRateCard[[#This Row],[ServiceName]]&amp;Table_wabobpsvr_AzureCalc_AzureCalcRateCard[[#This Row],[Price_Level]]&amp;Table_wabobpsvr_AzureCalc_AzureCalcRateCard[[#This Row],[Region]]</f>
        <v>D4 HDInsightMOSP10</v>
      </c>
      <c r="B9220">
        <v>10</v>
      </c>
      <c r="C9220" t="s">
        <v>91</v>
      </c>
      <c r="D9220" t="s">
        <v>627</v>
      </c>
      <c r="E9220">
        <v>1.792</v>
      </c>
      <c r="F9220" t="s">
        <v>4274</v>
      </c>
      <c r="G9220" s="784" t="s">
        <v>4431</v>
      </c>
      <c r="H9220" s="784" t="s">
        <v>4431</v>
      </c>
      <c r="I9220" s="784" t="s">
        <v>6341</v>
      </c>
    </row>
    <row r="9221" spans="1:9" hidden="1">
      <c r="A9221" t="str">
        <f>Table_wabobpsvr_AzureCalc_AzureCalcRateCard[[#This Row],[ServiceName]]&amp;Table_wabobpsvr_AzureCalc_AzureCalcRateCard[[#This Row],[Price_Level]]&amp;Table_wabobpsvr_AzureCalc_AzureCalcRateCard[[#This Row],[Region]]</f>
        <v>D4 HDInsightA10</v>
      </c>
      <c r="B9221">
        <v>10</v>
      </c>
      <c r="C9221" t="s">
        <v>91</v>
      </c>
      <c r="D9221" t="s">
        <v>181</v>
      </c>
      <c r="E9221">
        <v>1.738</v>
      </c>
      <c r="F9221" t="s">
        <v>4274</v>
      </c>
      <c r="G9221" s="784" t="s">
        <v>4379</v>
      </c>
      <c r="H9221" s="784" t="s">
        <v>4380</v>
      </c>
      <c r="I9221" s="784" t="s">
        <v>6341</v>
      </c>
    </row>
    <row r="9222" spans="1:9" hidden="1">
      <c r="A9222" t="str">
        <f>Table_wabobpsvr_AzureCalc_AzureCalcRateCard[[#This Row],[ServiceName]]&amp;Table_wabobpsvr_AzureCalc_AzureCalcRateCard[[#This Row],[Price_Level]]&amp;Table_wabobpsvr_AzureCalc_AzureCalcRateCard[[#This Row],[Region]]</f>
        <v>D4 HDInsightB10</v>
      </c>
      <c r="B9222">
        <v>10</v>
      </c>
      <c r="C9222" t="s">
        <v>91</v>
      </c>
      <c r="D9222" t="s">
        <v>182</v>
      </c>
      <c r="E9222">
        <v>1.6839999999999999</v>
      </c>
      <c r="F9222" t="s">
        <v>4274</v>
      </c>
      <c r="G9222" s="784" t="s">
        <v>4379</v>
      </c>
      <c r="H9222" s="784" t="s">
        <v>4380</v>
      </c>
      <c r="I9222" s="784" t="s">
        <v>6341</v>
      </c>
    </row>
    <row r="9223" spans="1:9" hidden="1">
      <c r="A9223" t="str">
        <f>Table_wabobpsvr_AzureCalc_AzureCalcRateCard[[#This Row],[ServiceName]]&amp;Table_wabobpsvr_AzureCalc_AzureCalcRateCard[[#This Row],[Price_Level]]&amp;Table_wabobpsvr_AzureCalc_AzureCalcRateCard[[#This Row],[Region]]</f>
        <v>D4 HDInsightC10</v>
      </c>
      <c r="B9223">
        <v>10</v>
      </c>
      <c r="C9223" t="s">
        <v>91</v>
      </c>
      <c r="D9223" t="s">
        <v>184</v>
      </c>
      <c r="E9223">
        <v>1.631</v>
      </c>
      <c r="F9223" t="s">
        <v>4274</v>
      </c>
      <c r="G9223" s="784" t="s">
        <v>4379</v>
      </c>
      <c r="H9223" s="784" t="s">
        <v>4380</v>
      </c>
      <c r="I9223" s="784" t="s">
        <v>6341</v>
      </c>
    </row>
    <row r="9224" spans="1:9" hidden="1">
      <c r="A9224" t="str">
        <f>Table_wabobpsvr_AzureCalc_AzureCalcRateCard[[#This Row],[ServiceName]]&amp;Table_wabobpsvr_AzureCalc_AzureCalcRateCard[[#This Row],[Price_Level]]&amp;Table_wabobpsvr_AzureCalc_AzureCalcRateCard[[#This Row],[Region]]</f>
        <v>D4 HDInsightD10</v>
      </c>
      <c r="B9224">
        <v>10</v>
      </c>
      <c r="C9224" t="s">
        <v>91</v>
      </c>
      <c r="D9224" t="s">
        <v>183</v>
      </c>
      <c r="E9224">
        <v>1.577</v>
      </c>
      <c r="F9224" t="s">
        <v>4274</v>
      </c>
      <c r="G9224" s="784" t="s">
        <v>4379</v>
      </c>
      <c r="H9224" s="784" t="s">
        <v>4380</v>
      </c>
      <c r="I9224" s="784" t="s">
        <v>6341</v>
      </c>
    </row>
    <row r="9225" spans="1:9" hidden="1">
      <c r="A9225" t="str">
        <f>Table_wabobpsvr_AzureCalc_AzureCalcRateCard[[#This Row],[ServiceName]]&amp;Table_wabobpsvr_AzureCalc_AzureCalcRateCard[[#This Row],[Price_Level]]&amp;Table_wabobpsvr_AzureCalc_AzureCalcRateCard[[#This Row],[Region]]</f>
        <v>D4 HDInsightMOSP9</v>
      </c>
      <c r="B9225">
        <v>9</v>
      </c>
      <c r="C9225" t="s">
        <v>91</v>
      </c>
      <c r="D9225" t="s">
        <v>627</v>
      </c>
      <c r="E9225">
        <v>1.56</v>
      </c>
      <c r="F9225" t="s">
        <v>4274</v>
      </c>
      <c r="G9225" s="784" t="s">
        <v>4431</v>
      </c>
      <c r="H9225" s="784" t="s">
        <v>4431</v>
      </c>
      <c r="I9225" s="784" t="s">
        <v>6342</v>
      </c>
    </row>
    <row r="9226" spans="1:9" hidden="1">
      <c r="A9226" t="str">
        <f>Table_wabobpsvr_AzureCalc_AzureCalcRateCard[[#This Row],[ServiceName]]&amp;Table_wabobpsvr_AzureCalc_AzureCalcRateCard[[#This Row],[Price_Level]]&amp;Table_wabobpsvr_AzureCalc_AzureCalcRateCard[[#This Row],[Region]]</f>
        <v>D4 HDInsightA9</v>
      </c>
      <c r="B9226">
        <v>9</v>
      </c>
      <c r="C9226" t="s">
        <v>91</v>
      </c>
      <c r="D9226" t="s">
        <v>181</v>
      </c>
      <c r="E9226">
        <v>1.5129999999999999</v>
      </c>
      <c r="F9226" t="s">
        <v>4274</v>
      </c>
      <c r="G9226" s="784" t="s">
        <v>4381</v>
      </c>
      <c r="H9226" s="784" t="s">
        <v>4382</v>
      </c>
      <c r="I9226" s="784" t="s">
        <v>6342</v>
      </c>
    </row>
    <row r="9227" spans="1:9" hidden="1">
      <c r="A9227" t="str">
        <f>Table_wabobpsvr_AzureCalc_AzureCalcRateCard[[#This Row],[ServiceName]]&amp;Table_wabobpsvr_AzureCalc_AzureCalcRateCard[[#This Row],[Price_Level]]&amp;Table_wabobpsvr_AzureCalc_AzureCalcRateCard[[#This Row],[Region]]</f>
        <v>D4 HDInsightB9</v>
      </c>
      <c r="B9227">
        <v>9</v>
      </c>
      <c r="C9227" t="s">
        <v>91</v>
      </c>
      <c r="D9227" t="s">
        <v>182</v>
      </c>
      <c r="E9227">
        <v>1.466</v>
      </c>
      <c r="F9227" t="s">
        <v>4274</v>
      </c>
      <c r="G9227" s="784" t="s">
        <v>4381</v>
      </c>
      <c r="H9227" s="784" t="s">
        <v>4382</v>
      </c>
      <c r="I9227" s="784" t="s">
        <v>6342</v>
      </c>
    </row>
    <row r="9228" spans="1:9" hidden="1">
      <c r="A9228" t="str">
        <f>Table_wabobpsvr_AzureCalc_AzureCalcRateCard[[#This Row],[ServiceName]]&amp;Table_wabobpsvr_AzureCalc_AzureCalcRateCard[[#This Row],[Price_Level]]&amp;Table_wabobpsvr_AzureCalc_AzureCalcRateCard[[#This Row],[Region]]</f>
        <v>D4 HDInsightC9</v>
      </c>
      <c r="B9228">
        <v>9</v>
      </c>
      <c r="C9228" t="s">
        <v>91</v>
      </c>
      <c r="D9228" t="s">
        <v>184</v>
      </c>
      <c r="E9228">
        <v>1.42</v>
      </c>
      <c r="F9228" t="s">
        <v>4274</v>
      </c>
      <c r="G9228" s="784" t="s">
        <v>4381</v>
      </c>
      <c r="H9228" s="784" t="s">
        <v>4382</v>
      </c>
      <c r="I9228" s="784" t="s">
        <v>6342</v>
      </c>
    </row>
    <row r="9229" spans="1:9" hidden="1">
      <c r="A9229" t="str">
        <f>Table_wabobpsvr_AzureCalc_AzureCalcRateCard[[#This Row],[ServiceName]]&amp;Table_wabobpsvr_AzureCalc_AzureCalcRateCard[[#This Row],[Price_Level]]&amp;Table_wabobpsvr_AzureCalc_AzureCalcRateCard[[#This Row],[Region]]</f>
        <v>D4 HDInsightD9</v>
      </c>
      <c r="B9229">
        <v>9</v>
      </c>
      <c r="C9229" t="s">
        <v>91</v>
      </c>
      <c r="D9229" t="s">
        <v>183</v>
      </c>
      <c r="E9229">
        <v>1.373</v>
      </c>
      <c r="F9229" t="s">
        <v>4274</v>
      </c>
      <c r="G9229" s="784" t="s">
        <v>4381</v>
      </c>
      <c r="H9229" s="784" t="s">
        <v>4382</v>
      </c>
      <c r="I9229" s="784" t="s">
        <v>6342</v>
      </c>
    </row>
    <row r="9230" spans="1:9" hidden="1">
      <c r="A9230" t="str">
        <f>Table_wabobpsvr_AzureCalc_AzureCalcRateCard[[#This Row],[ServiceName]]&amp;Table_wabobpsvr_AzureCalc_AzureCalcRateCard[[#This Row],[Price_Level]]&amp;Table_wabobpsvr_AzureCalc_AzureCalcRateCard[[#This Row],[Region]]</f>
        <v>D4 HDInsightMOSP15</v>
      </c>
      <c r="B9230">
        <v>15</v>
      </c>
      <c r="C9230" t="s">
        <v>91</v>
      </c>
      <c r="D9230" t="s">
        <v>627</v>
      </c>
      <c r="E9230">
        <v>1.696</v>
      </c>
      <c r="F9230" t="s">
        <v>4274</v>
      </c>
      <c r="G9230" s="784" t="s">
        <v>4431</v>
      </c>
      <c r="H9230" s="784" t="s">
        <v>4431</v>
      </c>
      <c r="I9230" s="784" t="s">
        <v>6343</v>
      </c>
    </row>
    <row r="9231" spans="1:9" hidden="1">
      <c r="A9231" t="str">
        <f>Table_wabobpsvr_AzureCalc_AzureCalcRateCard[[#This Row],[ServiceName]]&amp;Table_wabobpsvr_AzureCalc_AzureCalcRateCard[[#This Row],[Price_Level]]&amp;Table_wabobpsvr_AzureCalc_AzureCalcRateCard[[#This Row],[Region]]</f>
        <v>D4 HDInsightA15</v>
      </c>
      <c r="B9231">
        <v>15</v>
      </c>
      <c r="C9231" t="s">
        <v>91</v>
      </c>
      <c r="D9231" t="s">
        <v>181</v>
      </c>
      <c r="E9231">
        <v>1.645</v>
      </c>
      <c r="F9231" t="s">
        <v>4274</v>
      </c>
      <c r="G9231" s="784" t="s">
        <v>4383</v>
      </c>
      <c r="H9231" s="784" t="s">
        <v>4384</v>
      </c>
      <c r="I9231" s="784" t="s">
        <v>6343</v>
      </c>
    </row>
    <row r="9232" spans="1:9" hidden="1">
      <c r="A9232" t="str">
        <f>Table_wabobpsvr_AzureCalc_AzureCalcRateCard[[#This Row],[ServiceName]]&amp;Table_wabobpsvr_AzureCalc_AzureCalcRateCard[[#This Row],[Price_Level]]&amp;Table_wabobpsvr_AzureCalc_AzureCalcRateCard[[#This Row],[Region]]</f>
        <v>D4 HDInsightB15</v>
      </c>
      <c r="B9232">
        <v>15</v>
      </c>
      <c r="C9232" t="s">
        <v>91</v>
      </c>
      <c r="D9232" t="s">
        <v>182</v>
      </c>
      <c r="E9232">
        <v>1.5940000000000001</v>
      </c>
      <c r="F9232" t="s">
        <v>4274</v>
      </c>
      <c r="G9232" s="784" t="s">
        <v>4383</v>
      </c>
      <c r="H9232" s="784" t="s">
        <v>4384</v>
      </c>
      <c r="I9232" s="784" t="s">
        <v>6343</v>
      </c>
    </row>
    <row r="9233" spans="1:9" hidden="1">
      <c r="A9233" t="str">
        <f>Table_wabobpsvr_AzureCalc_AzureCalcRateCard[[#This Row],[ServiceName]]&amp;Table_wabobpsvr_AzureCalc_AzureCalcRateCard[[#This Row],[Price_Level]]&amp;Table_wabobpsvr_AzureCalc_AzureCalcRateCard[[#This Row],[Region]]</f>
        <v>D4 HDInsightC15</v>
      </c>
      <c r="B9233">
        <v>15</v>
      </c>
      <c r="C9233" t="s">
        <v>91</v>
      </c>
      <c r="D9233" t="s">
        <v>184</v>
      </c>
      <c r="E9233">
        <v>1.5429999999999999</v>
      </c>
      <c r="F9233" t="s">
        <v>4274</v>
      </c>
      <c r="G9233" s="784" t="s">
        <v>4383</v>
      </c>
      <c r="H9233" s="784" t="s">
        <v>4384</v>
      </c>
      <c r="I9233" s="784" t="s">
        <v>6343</v>
      </c>
    </row>
    <row r="9234" spans="1:9" hidden="1">
      <c r="A9234" t="str">
        <f>Table_wabobpsvr_AzureCalc_AzureCalcRateCard[[#This Row],[ServiceName]]&amp;Table_wabobpsvr_AzureCalc_AzureCalcRateCard[[#This Row],[Price_Level]]&amp;Table_wabobpsvr_AzureCalc_AzureCalcRateCard[[#This Row],[Region]]</f>
        <v>D4 HDInsightD15</v>
      </c>
      <c r="B9234">
        <v>15</v>
      </c>
      <c r="C9234" t="s">
        <v>91</v>
      </c>
      <c r="D9234" t="s">
        <v>183</v>
      </c>
      <c r="E9234">
        <v>1.492</v>
      </c>
      <c r="F9234" t="s">
        <v>4274</v>
      </c>
      <c r="G9234" s="784" t="s">
        <v>4383</v>
      </c>
      <c r="H9234" s="784" t="s">
        <v>4384</v>
      </c>
      <c r="I9234" s="784" t="s">
        <v>6343</v>
      </c>
    </row>
    <row r="9235" spans="1:9" hidden="1">
      <c r="A9235" t="str">
        <f>Table_wabobpsvr_AzureCalc_AzureCalcRateCard[[#This Row],[ServiceName]]&amp;Table_wabobpsvr_AzureCalc_AzureCalcRateCard[[#This Row],[Price_Level]]&amp;Table_wabobpsvr_AzureCalc_AzureCalcRateCard[[#This Row],[Region]]</f>
        <v>A11 HDInsightD16</v>
      </c>
      <c r="B9235">
        <v>16</v>
      </c>
      <c r="C9235" t="s">
        <v>91</v>
      </c>
      <c r="D9235" t="s">
        <v>183</v>
      </c>
      <c r="E9235">
        <v>3.08</v>
      </c>
      <c r="F9235" t="s">
        <v>3891</v>
      </c>
      <c r="G9235" s="784" t="s">
        <v>4011</v>
      </c>
      <c r="H9235" s="784" t="s">
        <v>4012</v>
      </c>
      <c r="I9235" s="784" t="s">
        <v>4431</v>
      </c>
    </row>
    <row r="9236" spans="1:9" hidden="1">
      <c r="A9236" t="str">
        <f>Table_wabobpsvr_AzureCalc_AzureCalcRateCard[[#This Row],[ServiceName]]&amp;Table_wabobpsvr_AzureCalc_AzureCalcRateCard[[#This Row],[Price_Level]]&amp;Table_wabobpsvr_AzureCalc_AzureCalcRateCard[[#This Row],[Region]]</f>
        <v>Mobile Services FreeC16</v>
      </c>
      <c r="B9236">
        <v>16</v>
      </c>
      <c r="C9236" t="s">
        <v>4431</v>
      </c>
      <c r="D9236" t="s">
        <v>184</v>
      </c>
      <c r="E9236">
        <v>999999</v>
      </c>
      <c r="F9236" t="s">
        <v>777</v>
      </c>
      <c r="G9236" s="784" t="s">
        <v>4431</v>
      </c>
      <c r="H9236" s="784" t="s">
        <v>4431</v>
      </c>
      <c r="I9236" s="784" t="s">
        <v>4431</v>
      </c>
    </row>
    <row r="9237" spans="1:9" hidden="1">
      <c r="A9237" t="str">
        <f>Table_wabobpsvr_AzureCalc_AzureCalcRateCard[[#This Row],[ServiceName]]&amp;Table_wabobpsvr_AzureCalc_AzureCalcRateCard[[#This Row],[Price_Level]]&amp;Table_wabobpsvr_AzureCalc_AzureCalcRateCard[[#This Row],[Region]]</f>
        <v>Mobile Services FreeD16</v>
      </c>
      <c r="B9237">
        <v>16</v>
      </c>
      <c r="C9237" t="s">
        <v>4431</v>
      </c>
      <c r="D9237" t="s">
        <v>183</v>
      </c>
      <c r="E9237">
        <v>999999</v>
      </c>
      <c r="F9237" t="s">
        <v>777</v>
      </c>
      <c r="G9237" s="784" t="s">
        <v>4431</v>
      </c>
      <c r="H9237" s="784" t="s">
        <v>4431</v>
      </c>
      <c r="I9237" s="784" t="s">
        <v>4431</v>
      </c>
    </row>
    <row r="9238" spans="1:9" hidden="1">
      <c r="A9238" t="str">
        <f>Table_wabobpsvr_AzureCalc_AzureCalcRateCard[[#This Row],[ServiceName]]&amp;Table_wabobpsvr_AzureCalc_AzureCalcRateCard[[#This Row],[Price_Level]]&amp;Table_wabobpsvr_AzureCalc_AzureCalcRateCard[[#This Row],[Region]]</f>
        <v>Basic Elastic DTU PackA</v>
      </c>
      <c r="C9238" t="s">
        <v>7614</v>
      </c>
      <c r="D9238" t="s">
        <v>181</v>
      </c>
      <c r="E9238">
        <v>4.7E-2</v>
      </c>
      <c r="F9238" t="s">
        <v>7449</v>
      </c>
      <c r="G9238" s="784" t="s">
        <v>7572</v>
      </c>
      <c r="H9238" s="784" t="s">
        <v>7653</v>
      </c>
      <c r="I9238" s="784" t="s">
        <v>7552</v>
      </c>
    </row>
    <row r="9239" spans="1:9" hidden="1">
      <c r="A9239" t="str">
        <f>Table_wabobpsvr_AzureCalc_AzureCalcRateCard[[#This Row],[ServiceName]]&amp;Table_wabobpsvr_AzureCalc_AzureCalcRateCard[[#This Row],[Price_Level]]&amp;Table_wabobpsvr_AzureCalc_AzureCalcRateCard[[#This Row],[Region]]</f>
        <v>Premium Elastic Database ExistenceC14</v>
      </c>
      <c r="B9239">
        <v>14</v>
      </c>
      <c r="C9239" t="s">
        <v>7614</v>
      </c>
      <c r="D9239" t="s">
        <v>184</v>
      </c>
      <c r="E9239">
        <v>0.22900000000000001</v>
      </c>
      <c r="F9239" t="s">
        <v>7563</v>
      </c>
      <c r="G9239" s="784" t="s">
        <v>7592</v>
      </c>
      <c r="H9239" s="784" t="s">
        <v>7650</v>
      </c>
      <c r="I9239" s="784" t="s">
        <v>7569</v>
      </c>
    </row>
    <row r="9240" spans="1:9" hidden="1">
      <c r="A9240" t="str">
        <f>Table_wabobpsvr_AzureCalc_AzureCalcRateCard[[#This Row],[ServiceName]]&amp;Table_wabobpsvr_AzureCalc_AzureCalcRateCard[[#This Row],[Price_Level]]&amp;Table_wabobpsvr_AzureCalc_AzureCalcRateCard[[#This Row],[Region]]</f>
        <v>D4 HDInsightMOSP13</v>
      </c>
      <c r="B9240">
        <v>13</v>
      </c>
      <c r="C9240" t="s">
        <v>91</v>
      </c>
      <c r="D9240" t="s">
        <v>627</v>
      </c>
      <c r="E9240">
        <v>1.544</v>
      </c>
      <c r="F9240" t="s">
        <v>4274</v>
      </c>
      <c r="G9240" s="784" t="s">
        <v>4431</v>
      </c>
      <c r="H9240" s="784" t="s">
        <v>4431</v>
      </c>
      <c r="I9240" s="784" t="s">
        <v>6344</v>
      </c>
    </row>
    <row r="9241" spans="1:9" hidden="1">
      <c r="A9241" t="str">
        <f>Table_wabobpsvr_AzureCalc_AzureCalcRateCard[[#This Row],[ServiceName]]&amp;Table_wabobpsvr_AzureCalc_AzureCalcRateCard[[#This Row],[Price_Level]]&amp;Table_wabobpsvr_AzureCalc_AzureCalcRateCard[[#This Row],[Region]]</f>
        <v>D4 HDInsightA13</v>
      </c>
      <c r="B9241">
        <v>13</v>
      </c>
      <c r="C9241" t="s">
        <v>91</v>
      </c>
      <c r="D9241" t="s">
        <v>181</v>
      </c>
      <c r="E9241">
        <v>1.498</v>
      </c>
      <c r="F9241" t="s">
        <v>4274</v>
      </c>
      <c r="G9241" s="784" t="s">
        <v>4387</v>
      </c>
      <c r="H9241" s="784" t="s">
        <v>4388</v>
      </c>
      <c r="I9241" s="784" t="s">
        <v>6344</v>
      </c>
    </row>
    <row r="9242" spans="1:9" hidden="1">
      <c r="A9242" t="str">
        <f>Table_wabobpsvr_AzureCalc_AzureCalcRateCard[[#This Row],[ServiceName]]&amp;Table_wabobpsvr_AzureCalc_AzureCalcRateCard[[#This Row],[Price_Level]]&amp;Table_wabobpsvr_AzureCalc_AzureCalcRateCard[[#This Row],[Region]]</f>
        <v>D4 HDInsightB13</v>
      </c>
      <c r="B9242">
        <v>13</v>
      </c>
      <c r="C9242" t="s">
        <v>91</v>
      </c>
      <c r="D9242" t="s">
        <v>182</v>
      </c>
      <c r="E9242">
        <v>1.4510000000000001</v>
      </c>
      <c r="F9242" t="s">
        <v>4274</v>
      </c>
      <c r="G9242" s="784" t="s">
        <v>4387</v>
      </c>
      <c r="H9242" s="784" t="s">
        <v>4388</v>
      </c>
      <c r="I9242" s="784" t="s">
        <v>6344</v>
      </c>
    </row>
    <row r="9243" spans="1:9" hidden="1">
      <c r="A9243" t="str">
        <f>Table_wabobpsvr_AzureCalc_AzureCalcRateCard[[#This Row],[ServiceName]]&amp;Table_wabobpsvr_AzureCalc_AzureCalcRateCard[[#This Row],[Price_Level]]&amp;Table_wabobpsvr_AzureCalc_AzureCalcRateCard[[#This Row],[Region]]</f>
        <v>D4 HDInsightC13</v>
      </c>
      <c r="B9243">
        <v>13</v>
      </c>
      <c r="C9243" t="s">
        <v>91</v>
      </c>
      <c r="D9243" t="s">
        <v>184</v>
      </c>
      <c r="E9243">
        <v>1.405</v>
      </c>
      <c r="F9243" t="s">
        <v>4274</v>
      </c>
      <c r="G9243" s="784" t="s">
        <v>4387</v>
      </c>
      <c r="H9243" s="784" t="s">
        <v>4388</v>
      </c>
      <c r="I9243" s="784" t="s">
        <v>6344</v>
      </c>
    </row>
    <row r="9244" spans="1:9" hidden="1">
      <c r="A9244" t="str">
        <f>Table_wabobpsvr_AzureCalc_AzureCalcRateCard[[#This Row],[ServiceName]]&amp;Table_wabobpsvr_AzureCalc_AzureCalcRateCard[[#This Row],[Price_Level]]&amp;Table_wabobpsvr_AzureCalc_AzureCalcRateCard[[#This Row],[Region]]</f>
        <v>D4 HDInsightd13</v>
      </c>
      <c r="B9244">
        <v>13</v>
      </c>
      <c r="C9244" t="s">
        <v>91</v>
      </c>
      <c r="D9244" t="s">
        <v>4389</v>
      </c>
      <c r="E9244">
        <v>1.359</v>
      </c>
      <c r="F9244" t="s">
        <v>4274</v>
      </c>
      <c r="G9244" s="784" t="s">
        <v>4387</v>
      </c>
      <c r="H9244" s="784" t="s">
        <v>4388</v>
      </c>
      <c r="I9244" s="784" t="s">
        <v>6344</v>
      </c>
    </row>
    <row r="9245" spans="1:9" hidden="1">
      <c r="A9245" t="str">
        <f>Table_wabobpsvr_AzureCalc_AzureCalcRateCard[[#This Row],[ServiceName]]&amp;Table_wabobpsvr_AzureCalc_AzureCalcRateCard[[#This Row],[Price_Level]]&amp;Table_wabobpsvr_AzureCalc_AzureCalcRateCard[[#This Row],[Region]]</f>
        <v>D4 HDInsightMOSP11</v>
      </c>
      <c r="B9245">
        <v>11</v>
      </c>
      <c r="C9245" t="s">
        <v>91</v>
      </c>
      <c r="D9245" t="s">
        <v>627</v>
      </c>
      <c r="E9245">
        <v>1.6879999999999999</v>
      </c>
      <c r="F9245" t="s">
        <v>4274</v>
      </c>
      <c r="G9245" s="784" t="s">
        <v>4431</v>
      </c>
      <c r="H9245" s="784" t="s">
        <v>4431</v>
      </c>
      <c r="I9245" s="784" t="s">
        <v>6345</v>
      </c>
    </row>
    <row r="9246" spans="1:9" hidden="1">
      <c r="A9246" t="str">
        <f>Table_wabobpsvr_AzureCalc_AzureCalcRateCard[[#This Row],[ServiceName]]&amp;Table_wabobpsvr_AzureCalc_AzureCalcRateCard[[#This Row],[Price_Level]]&amp;Table_wabobpsvr_AzureCalc_AzureCalcRateCard[[#This Row],[Region]]</f>
        <v>D4 HDInsightA11</v>
      </c>
      <c r="B9246">
        <v>11</v>
      </c>
      <c r="C9246" t="s">
        <v>91</v>
      </c>
      <c r="D9246" t="s">
        <v>181</v>
      </c>
      <c r="E9246">
        <v>1.637</v>
      </c>
      <c r="F9246" t="s">
        <v>4274</v>
      </c>
      <c r="G9246" s="784" t="s">
        <v>4390</v>
      </c>
      <c r="H9246" s="784" t="s">
        <v>4391</v>
      </c>
      <c r="I9246" s="784" t="s">
        <v>6345</v>
      </c>
    </row>
    <row r="9247" spans="1:9" hidden="1">
      <c r="A9247" t="str">
        <f>Table_wabobpsvr_AzureCalc_AzureCalcRateCard[[#This Row],[ServiceName]]&amp;Table_wabobpsvr_AzureCalc_AzureCalcRateCard[[#This Row],[Price_Level]]&amp;Table_wabobpsvr_AzureCalc_AzureCalcRateCard[[#This Row],[Region]]</f>
        <v>D4 HDInsightB11</v>
      </c>
      <c r="B9247">
        <v>11</v>
      </c>
      <c r="C9247" t="s">
        <v>91</v>
      </c>
      <c r="D9247" t="s">
        <v>182</v>
      </c>
      <c r="E9247">
        <v>1.587</v>
      </c>
      <c r="F9247" t="s">
        <v>4274</v>
      </c>
      <c r="G9247" s="784" t="s">
        <v>4390</v>
      </c>
      <c r="H9247" s="784" t="s">
        <v>4391</v>
      </c>
      <c r="I9247" s="784" t="s">
        <v>6345</v>
      </c>
    </row>
    <row r="9248" spans="1:9" hidden="1">
      <c r="A9248" s="784" t="str">
        <f>Table_wabobpsvr_AzureCalc_AzureCalcRateCard[[#This Row],[ServiceName]]&amp;Table_wabobpsvr_AzureCalc_AzureCalcRateCard[[#This Row],[Price_Level]]&amp;Table_wabobpsvr_AzureCalc_AzureCalcRateCard[[#This Row],[Region]]</f>
        <v>D4 HDInsightC11</v>
      </c>
      <c r="B9248" s="784">
        <v>11</v>
      </c>
      <c r="C9248" s="784" t="s">
        <v>91</v>
      </c>
      <c r="D9248" s="784" t="s">
        <v>184</v>
      </c>
      <c r="E9248" s="784">
        <v>1.536</v>
      </c>
      <c r="F9248" s="784" t="s">
        <v>4274</v>
      </c>
      <c r="G9248" s="784" t="s">
        <v>4390</v>
      </c>
      <c r="H9248" s="784" t="s">
        <v>4391</v>
      </c>
      <c r="I9248" s="784" t="s">
        <v>6345</v>
      </c>
    </row>
    <row r="9249" spans="1:9" hidden="1">
      <c r="A9249" s="784" t="str">
        <f>Table_wabobpsvr_AzureCalc_AzureCalcRateCard[[#This Row],[ServiceName]]&amp;Table_wabobpsvr_AzureCalc_AzureCalcRateCard[[#This Row],[Price_Level]]&amp;Table_wabobpsvr_AzureCalc_AzureCalcRateCard[[#This Row],[Region]]</f>
        <v>D4 HDInsightD11</v>
      </c>
      <c r="B9249" s="784">
        <v>11</v>
      </c>
      <c r="C9249" s="784" t="s">
        <v>91</v>
      </c>
      <c r="D9249" s="784" t="s">
        <v>183</v>
      </c>
      <c r="E9249" s="784">
        <v>1.4850000000000001</v>
      </c>
      <c r="F9249" s="784" t="s">
        <v>4274</v>
      </c>
      <c r="G9249" s="784" t="s">
        <v>4390</v>
      </c>
      <c r="H9249" s="784" t="s">
        <v>4391</v>
      </c>
      <c r="I9249" s="784" t="s">
        <v>6345</v>
      </c>
    </row>
    <row r="9250" spans="1:9" hidden="1">
      <c r="A9250" s="784" t="str">
        <f>Table_wabobpsvr_AzureCalc_AzureCalcRateCard[[#This Row],[ServiceName]]&amp;Table_wabobpsvr_AzureCalc_AzureCalcRateCard[[#This Row],[Price_Level]]&amp;Table_wabobpsvr_AzureCalc_AzureCalcRateCard[[#This Row],[Region]]</f>
        <v>D4 HDInsightMOSP12</v>
      </c>
      <c r="B9250" s="784">
        <v>12</v>
      </c>
      <c r="C9250" s="784" t="s">
        <v>91</v>
      </c>
      <c r="D9250" s="784" t="s">
        <v>627</v>
      </c>
      <c r="E9250" s="784">
        <v>1.464</v>
      </c>
      <c r="F9250" s="784" t="s">
        <v>4274</v>
      </c>
      <c r="G9250" s="784" t="s">
        <v>4431</v>
      </c>
      <c r="H9250" s="784" t="s">
        <v>4431</v>
      </c>
      <c r="I9250" s="784" t="s">
        <v>6346</v>
      </c>
    </row>
    <row r="9251" spans="1:9" hidden="1">
      <c r="A9251" s="784" t="str">
        <f>Table_wabobpsvr_AzureCalc_AzureCalcRateCard[[#This Row],[ServiceName]]&amp;Table_wabobpsvr_AzureCalc_AzureCalcRateCard[[#This Row],[Price_Level]]&amp;Table_wabobpsvr_AzureCalc_AzureCalcRateCard[[#This Row],[Region]]</f>
        <v>D4 HDInsightA12</v>
      </c>
      <c r="B9251" s="784">
        <v>12</v>
      </c>
      <c r="C9251" s="784" t="s">
        <v>91</v>
      </c>
      <c r="D9251" s="784" t="s">
        <v>181</v>
      </c>
      <c r="E9251" s="784">
        <v>1.42</v>
      </c>
      <c r="F9251" s="784" t="s">
        <v>4274</v>
      </c>
      <c r="G9251" s="784" t="s">
        <v>4392</v>
      </c>
      <c r="H9251" s="784" t="s">
        <v>4393</v>
      </c>
      <c r="I9251" s="784" t="s">
        <v>6346</v>
      </c>
    </row>
    <row r="9252" spans="1:9" hidden="1">
      <c r="A9252" s="784" t="str">
        <f>Table_wabobpsvr_AzureCalc_AzureCalcRateCard[[#This Row],[ServiceName]]&amp;Table_wabobpsvr_AzureCalc_AzureCalcRateCard[[#This Row],[Price_Level]]&amp;Table_wabobpsvr_AzureCalc_AzureCalcRateCard[[#This Row],[Region]]</f>
        <v>D4 HDInsightB12</v>
      </c>
      <c r="B9252" s="784">
        <v>12</v>
      </c>
      <c r="C9252" s="784" t="s">
        <v>91</v>
      </c>
      <c r="D9252" s="784" t="s">
        <v>182</v>
      </c>
      <c r="E9252" s="784">
        <v>1.3759999999999999</v>
      </c>
      <c r="F9252" s="784" t="s">
        <v>4274</v>
      </c>
      <c r="G9252" s="784" t="s">
        <v>4392</v>
      </c>
      <c r="H9252" s="784" t="s">
        <v>4393</v>
      </c>
      <c r="I9252" s="784" t="s">
        <v>6346</v>
      </c>
    </row>
    <row r="9253" spans="1:9" hidden="1">
      <c r="A9253" s="784" t="str">
        <f>Table_wabobpsvr_AzureCalc_AzureCalcRateCard[[#This Row],[ServiceName]]&amp;Table_wabobpsvr_AzureCalc_AzureCalcRateCard[[#This Row],[Price_Level]]&amp;Table_wabobpsvr_AzureCalc_AzureCalcRateCard[[#This Row],[Region]]</f>
        <v>D4 HDInsightC12</v>
      </c>
      <c r="B9253" s="784">
        <v>12</v>
      </c>
      <c r="C9253" s="784" t="s">
        <v>91</v>
      </c>
      <c r="D9253" s="784" t="s">
        <v>184</v>
      </c>
      <c r="E9253" s="784">
        <v>1.3320000000000001</v>
      </c>
      <c r="F9253" s="784" t="s">
        <v>4274</v>
      </c>
      <c r="G9253" s="784" t="s">
        <v>4392</v>
      </c>
      <c r="H9253" s="784" t="s">
        <v>4393</v>
      </c>
      <c r="I9253" s="784" t="s">
        <v>6346</v>
      </c>
    </row>
    <row r="9254" spans="1:9" hidden="1">
      <c r="A9254" s="784" t="str">
        <f>Table_wabobpsvr_AzureCalc_AzureCalcRateCard[[#This Row],[ServiceName]]&amp;Table_wabobpsvr_AzureCalc_AzureCalcRateCard[[#This Row],[Price_Level]]&amp;Table_wabobpsvr_AzureCalc_AzureCalcRateCard[[#This Row],[Region]]</f>
        <v>D4 HDInsightD12</v>
      </c>
      <c r="B9254" s="784">
        <v>12</v>
      </c>
      <c r="C9254" s="784" t="s">
        <v>91</v>
      </c>
      <c r="D9254" s="784" t="s">
        <v>183</v>
      </c>
      <c r="E9254" s="784">
        <v>1.288</v>
      </c>
      <c r="F9254" s="784" t="s">
        <v>4274</v>
      </c>
      <c r="G9254" s="784" t="s">
        <v>4392</v>
      </c>
      <c r="H9254" s="784" t="s">
        <v>4393</v>
      </c>
      <c r="I9254" s="784" t="s">
        <v>6346</v>
      </c>
    </row>
    <row r="9255" spans="1:9" hidden="1">
      <c r="A9255" s="784" t="str">
        <f>Table_wabobpsvr_AzureCalc_AzureCalcRateCard[[#This Row],[ServiceName]]&amp;Table_wabobpsvr_AzureCalc_AzureCalcRateCard[[#This Row],[Price_Level]]&amp;Table_wabobpsvr_AzureCalc_AzureCalcRateCard[[#This Row],[Region]]</f>
        <v>D4 HDInsight (Non-Windows)MOSP10</v>
      </c>
      <c r="B9255" s="784">
        <v>10</v>
      </c>
      <c r="C9255" s="784" t="s">
        <v>91</v>
      </c>
      <c r="D9255" s="784" t="s">
        <v>627</v>
      </c>
      <c r="E9255" s="784">
        <v>0.89600000000000002</v>
      </c>
      <c r="F9255" s="784" t="s">
        <v>4275</v>
      </c>
      <c r="G9255" s="784" t="s">
        <v>4431</v>
      </c>
      <c r="H9255" s="784" t="s">
        <v>4431</v>
      </c>
      <c r="I9255" s="784" t="s">
        <v>6347</v>
      </c>
    </row>
    <row r="9256" spans="1:9" hidden="1">
      <c r="A9256" t="str">
        <f>Table_wabobpsvr_AzureCalc_AzureCalcRateCard[[#This Row],[ServiceName]]&amp;Table_wabobpsvr_AzureCalc_AzureCalcRateCard[[#This Row],[Price_Level]]&amp;Table_wabobpsvr_AzureCalc_AzureCalcRateCard[[#This Row],[Region]]</f>
        <v>D4 HDInsight (Non-Windows)A10</v>
      </c>
      <c r="B9256">
        <v>10</v>
      </c>
      <c r="C9256" t="s">
        <v>91</v>
      </c>
      <c r="D9256" t="s">
        <v>181</v>
      </c>
      <c r="E9256">
        <v>0.86899999999999999</v>
      </c>
      <c r="F9256" t="s">
        <v>4275</v>
      </c>
      <c r="G9256" s="784" t="s">
        <v>4394</v>
      </c>
      <c r="H9256" s="784" t="s">
        <v>4395</v>
      </c>
      <c r="I9256" s="784" t="s">
        <v>6347</v>
      </c>
    </row>
    <row r="9257" spans="1:9" hidden="1">
      <c r="A9257" s="784" t="str">
        <f>Table_wabobpsvr_AzureCalc_AzureCalcRateCard[[#This Row],[ServiceName]]&amp;Table_wabobpsvr_AzureCalc_AzureCalcRateCard[[#This Row],[Price_Level]]&amp;Table_wabobpsvr_AzureCalc_AzureCalcRateCard[[#This Row],[Region]]</f>
        <v>D4 HDInsight (Non-Windows)B10</v>
      </c>
      <c r="B9257" s="784">
        <v>10</v>
      </c>
      <c r="C9257" s="784" t="s">
        <v>91</v>
      </c>
      <c r="D9257" s="784" t="s">
        <v>182</v>
      </c>
      <c r="E9257" s="784">
        <v>0.84199999999999997</v>
      </c>
      <c r="F9257" s="784" t="s">
        <v>4275</v>
      </c>
      <c r="G9257" s="784" t="s">
        <v>4394</v>
      </c>
      <c r="H9257" s="784" t="s">
        <v>4395</v>
      </c>
      <c r="I9257" s="784" t="s">
        <v>6347</v>
      </c>
    </row>
    <row r="9258" spans="1:9" hidden="1">
      <c r="A9258" s="784" t="str">
        <f>Table_wabobpsvr_AzureCalc_AzureCalcRateCard[[#This Row],[ServiceName]]&amp;Table_wabobpsvr_AzureCalc_AzureCalcRateCard[[#This Row],[Price_Level]]&amp;Table_wabobpsvr_AzureCalc_AzureCalcRateCard[[#This Row],[Region]]</f>
        <v>D4 HDInsight (Non-Windows)C10</v>
      </c>
      <c r="B9258" s="784">
        <v>10</v>
      </c>
      <c r="C9258" s="784" t="s">
        <v>91</v>
      </c>
      <c r="D9258" s="784" t="s">
        <v>184</v>
      </c>
      <c r="E9258" s="784">
        <v>0.81499999999999995</v>
      </c>
      <c r="F9258" s="784" t="s">
        <v>4275</v>
      </c>
      <c r="G9258" s="784" t="s">
        <v>4394</v>
      </c>
      <c r="H9258" s="784" t="s">
        <v>4395</v>
      </c>
      <c r="I9258" s="784" t="s">
        <v>6347</v>
      </c>
    </row>
    <row r="9259" spans="1:9" hidden="1">
      <c r="A9259" s="784" t="str">
        <f>Table_wabobpsvr_AzureCalc_AzureCalcRateCard[[#This Row],[ServiceName]]&amp;Table_wabobpsvr_AzureCalc_AzureCalcRateCard[[#This Row],[Price_Level]]&amp;Table_wabobpsvr_AzureCalc_AzureCalcRateCard[[#This Row],[Region]]</f>
        <v>D4 HDInsight (Non-Windows)D10</v>
      </c>
      <c r="B9259" s="784">
        <v>10</v>
      </c>
      <c r="C9259" s="784" t="s">
        <v>91</v>
      </c>
      <c r="D9259" s="784" t="s">
        <v>183</v>
      </c>
      <c r="E9259" s="784">
        <v>0.78800000000000003</v>
      </c>
      <c r="F9259" s="784" t="s">
        <v>4275</v>
      </c>
      <c r="G9259" s="784" t="s">
        <v>4394</v>
      </c>
      <c r="H9259" s="784" t="s">
        <v>4395</v>
      </c>
      <c r="I9259" s="784" t="s">
        <v>6347</v>
      </c>
    </row>
    <row r="9260" spans="1:9" hidden="1">
      <c r="A9260" s="784" t="str">
        <f>Table_wabobpsvr_AzureCalc_AzureCalcRateCard[[#This Row],[ServiceName]]&amp;Table_wabobpsvr_AzureCalc_AzureCalcRateCard[[#This Row],[Price_Level]]&amp;Table_wabobpsvr_AzureCalc_AzureCalcRateCard[[#This Row],[Region]]</f>
        <v>D4 HDInsight (Non-Windows)MOSP9</v>
      </c>
      <c r="B9260" s="784">
        <v>9</v>
      </c>
      <c r="C9260" s="784" t="s">
        <v>91</v>
      </c>
      <c r="D9260" s="784" t="s">
        <v>627</v>
      </c>
      <c r="E9260" s="784">
        <v>0.78</v>
      </c>
      <c r="F9260" s="784" t="s">
        <v>4275</v>
      </c>
      <c r="G9260" s="784" t="s">
        <v>4431</v>
      </c>
      <c r="H9260" s="784" t="s">
        <v>4431</v>
      </c>
      <c r="I9260" s="784" t="s">
        <v>6348</v>
      </c>
    </row>
    <row r="9261" spans="1:9" hidden="1">
      <c r="A9261" s="784" t="str">
        <f>Table_wabobpsvr_AzureCalc_AzureCalcRateCard[[#This Row],[ServiceName]]&amp;Table_wabobpsvr_AzureCalc_AzureCalcRateCard[[#This Row],[Price_Level]]&amp;Table_wabobpsvr_AzureCalc_AzureCalcRateCard[[#This Row],[Region]]</f>
        <v>D4 HDInsight (Non-Windows)A9</v>
      </c>
      <c r="B9261" s="784">
        <v>9</v>
      </c>
      <c r="C9261" s="784" t="s">
        <v>91</v>
      </c>
      <c r="D9261" s="784" t="s">
        <v>181</v>
      </c>
      <c r="E9261" s="784">
        <v>0.75700000000000001</v>
      </c>
      <c r="F9261" s="784" t="s">
        <v>4275</v>
      </c>
      <c r="G9261" s="784" t="s">
        <v>4396</v>
      </c>
      <c r="H9261" s="784" t="s">
        <v>4397</v>
      </c>
      <c r="I9261" s="784" t="s">
        <v>6348</v>
      </c>
    </row>
    <row r="9262" spans="1:9" hidden="1">
      <c r="A9262" s="784" t="str">
        <f>Table_wabobpsvr_AzureCalc_AzureCalcRateCard[[#This Row],[ServiceName]]&amp;Table_wabobpsvr_AzureCalc_AzureCalcRateCard[[#This Row],[Price_Level]]&amp;Table_wabobpsvr_AzureCalc_AzureCalcRateCard[[#This Row],[Region]]</f>
        <v>D4 HDInsight (Non-Windows)B9</v>
      </c>
      <c r="B9262" s="784">
        <v>9</v>
      </c>
      <c r="C9262" s="784" t="s">
        <v>91</v>
      </c>
      <c r="D9262" s="784" t="s">
        <v>182</v>
      </c>
      <c r="E9262" s="784">
        <v>0.73299999999999998</v>
      </c>
      <c r="F9262" s="784" t="s">
        <v>4275</v>
      </c>
      <c r="G9262" s="784" t="s">
        <v>4396</v>
      </c>
      <c r="H9262" s="784" t="s">
        <v>4397</v>
      </c>
      <c r="I9262" s="784" t="s">
        <v>6348</v>
      </c>
    </row>
    <row r="9263" spans="1:9" hidden="1">
      <c r="A9263" t="str">
        <f>Table_wabobpsvr_AzureCalc_AzureCalcRateCard[[#This Row],[ServiceName]]&amp;Table_wabobpsvr_AzureCalc_AzureCalcRateCard[[#This Row],[Price_Level]]&amp;Table_wabobpsvr_AzureCalc_AzureCalcRateCard[[#This Row],[Region]]</f>
        <v>D4 HDInsight (Non-Windows)C9</v>
      </c>
      <c r="B9263">
        <v>9</v>
      </c>
      <c r="C9263" t="s">
        <v>91</v>
      </c>
      <c r="D9263" t="s">
        <v>184</v>
      </c>
      <c r="E9263">
        <v>0.71</v>
      </c>
      <c r="F9263" t="s">
        <v>4275</v>
      </c>
      <c r="G9263" s="784" t="s">
        <v>4396</v>
      </c>
      <c r="H9263" s="784" t="s">
        <v>4397</v>
      </c>
      <c r="I9263" s="784" t="s">
        <v>6348</v>
      </c>
    </row>
    <row r="9264" spans="1:9" hidden="1">
      <c r="A9264" s="784" t="str">
        <f>Table_wabobpsvr_AzureCalc_AzureCalcRateCard[[#This Row],[ServiceName]]&amp;Table_wabobpsvr_AzureCalc_AzureCalcRateCard[[#This Row],[Price_Level]]&amp;Table_wabobpsvr_AzureCalc_AzureCalcRateCard[[#This Row],[Region]]</f>
        <v>D4 HDInsight (Non-Windows)D9</v>
      </c>
      <c r="B9264" s="784">
        <v>9</v>
      </c>
      <c r="C9264" s="784" t="s">
        <v>91</v>
      </c>
      <c r="D9264" s="784" t="s">
        <v>183</v>
      </c>
      <c r="E9264" s="784">
        <v>0.68600000000000005</v>
      </c>
      <c r="F9264" s="784" t="s">
        <v>4275</v>
      </c>
      <c r="G9264" s="784" t="s">
        <v>4396</v>
      </c>
      <c r="H9264" s="784" t="s">
        <v>4397</v>
      </c>
      <c r="I9264" s="784" t="s">
        <v>6348</v>
      </c>
    </row>
    <row r="9265" spans="1:9" hidden="1">
      <c r="A9265" s="784" t="str">
        <f>Table_wabobpsvr_AzureCalc_AzureCalcRateCard[[#This Row],[ServiceName]]&amp;Table_wabobpsvr_AzureCalc_AzureCalcRateCard[[#This Row],[Price_Level]]&amp;Table_wabobpsvr_AzureCalc_AzureCalcRateCard[[#This Row],[Region]]</f>
        <v>D4 HDInsight (Non-Windows)MOSP15</v>
      </c>
      <c r="B9265" s="784">
        <v>15</v>
      </c>
      <c r="C9265" s="784" t="s">
        <v>91</v>
      </c>
      <c r="D9265" s="784" t="s">
        <v>627</v>
      </c>
      <c r="E9265" s="784">
        <v>0.84799999999999998</v>
      </c>
      <c r="F9265" s="784" t="s">
        <v>4275</v>
      </c>
      <c r="G9265" s="784" t="s">
        <v>4431</v>
      </c>
      <c r="H9265" s="784" t="s">
        <v>4431</v>
      </c>
      <c r="I9265" s="784" t="s">
        <v>6349</v>
      </c>
    </row>
    <row r="9266" spans="1:9" hidden="1">
      <c r="A9266" s="784" t="str">
        <f>Table_wabobpsvr_AzureCalc_AzureCalcRateCard[[#This Row],[ServiceName]]&amp;Table_wabobpsvr_AzureCalc_AzureCalcRateCard[[#This Row],[Price_Level]]&amp;Table_wabobpsvr_AzureCalc_AzureCalcRateCard[[#This Row],[Region]]</f>
        <v>Basic Elastic Database ExistenceA</v>
      </c>
      <c r="B9266" s="784"/>
      <c r="C9266" s="784" t="s">
        <v>7614</v>
      </c>
      <c r="D9266" s="784" t="s">
        <v>181</v>
      </c>
      <c r="E9266" s="784">
        <v>8.0000000000000002E-3</v>
      </c>
      <c r="F9266" s="784" t="s">
        <v>7454</v>
      </c>
      <c r="G9266" s="784" t="s">
        <v>7579</v>
      </c>
      <c r="H9266" s="784" t="s">
        <v>7654</v>
      </c>
      <c r="I9266" s="784" t="s">
        <v>7465</v>
      </c>
    </row>
    <row r="9267" spans="1:9" hidden="1">
      <c r="A9267" s="784" t="str">
        <f>Table_wabobpsvr_AzureCalc_AzureCalcRateCard[[#This Row],[ServiceName]]&amp;Table_wabobpsvr_AzureCalc_AzureCalcRateCard[[#This Row],[Price_Level]]&amp;Table_wabobpsvr_AzureCalc_AzureCalcRateCard[[#This Row],[Region]]</f>
        <v>A8 VM (Non-Windows)MOSP16</v>
      </c>
      <c r="B9267" s="784">
        <v>16</v>
      </c>
      <c r="C9267" s="784" t="s">
        <v>91</v>
      </c>
      <c r="D9267" s="784" t="s">
        <v>627</v>
      </c>
      <c r="E9267" s="784">
        <v>2.2240000000000002</v>
      </c>
      <c r="F9267" s="784" t="s">
        <v>717</v>
      </c>
      <c r="G9267" s="784" t="s">
        <v>4431</v>
      </c>
      <c r="H9267" s="784" t="s">
        <v>4431</v>
      </c>
      <c r="I9267" s="784" t="s">
        <v>4431</v>
      </c>
    </row>
    <row r="9268" spans="1:9" hidden="1">
      <c r="A9268" s="784" t="str">
        <f>Table_wabobpsvr_AzureCalc_AzureCalcRateCard[[#This Row],[ServiceName]]&amp;Table_wabobpsvr_AzureCalc_AzureCalcRateCard[[#This Row],[Price_Level]]&amp;Table_wabobpsvr_AzureCalc_AzureCalcRateCard[[#This Row],[Region]]</f>
        <v>Premium Elastic DTU PackA</v>
      </c>
      <c r="B9268" s="784"/>
      <c r="C9268" s="784" t="s">
        <v>7614</v>
      </c>
      <c r="D9268" s="784" t="s">
        <v>181</v>
      </c>
      <c r="E9268" s="784">
        <v>0.17499999999999999</v>
      </c>
      <c r="F9268" s="784" t="s">
        <v>7555</v>
      </c>
      <c r="G9268" s="784" t="s">
        <v>7586</v>
      </c>
      <c r="H9268" s="784" t="s">
        <v>7655</v>
      </c>
      <c r="I9268" s="784" t="s">
        <v>7562</v>
      </c>
    </row>
    <row r="9269" spans="1:9" hidden="1">
      <c r="A9269" s="784" t="str">
        <f>Table_wabobpsvr_AzureCalc_AzureCalcRateCard[[#This Row],[ServiceName]]&amp;Table_wabobpsvr_AzureCalc_AzureCalcRateCard[[#This Row],[Price_Level]]&amp;Table_wabobpsvr_AzureCalc_AzureCalcRateCard[[#This Row],[Region]]</f>
        <v>Premium Elastic Database ExistenceA</v>
      </c>
      <c r="B9269" s="784"/>
      <c r="C9269" s="784" t="s">
        <v>7614</v>
      </c>
      <c r="D9269" s="784" t="s">
        <v>181</v>
      </c>
      <c r="E9269" s="784">
        <v>0.19600000000000001</v>
      </c>
      <c r="F9269" s="784" t="s">
        <v>7563</v>
      </c>
      <c r="G9269" s="784" t="s">
        <v>7593</v>
      </c>
      <c r="H9269" s="784" t="s">
        <v>7656</v>
      </c>
      <c r="I9269" s="784" t="s">
        <v>7570</v>
      </c>
    </row>
    <row r="9270" spans="1:9" hidden="1">
      <c r="A9270" s="784" t="str">
        <f>Table_wabobpsvr_AzureCalc_AzureCalcRateCard[[#This Row],[ServiceName]]&amp;Table_wabobpsvr_AzureCalc_AzureCalcRateCard[[#This Row],[Price_Level]]&amp;Table_wabobpsvr_AzureCalc_AzureCalcRateCard[[#This Row],[Region]]</f>
        <v>Standard Elastic DTU PackB15</v>
      </c>
      <c r="B9270" s="784">
        <v>15</v>
      </c>
      <c r="C9270" s="784" t="s">
        <v>7614</v>
      </c>
      <c r="D9270" s="784" t="s">
        <v>182</v>
      </c>
      <c r="E9270" s="784">
        <v>7.5999999999999998E-2</v>
      </c>
      <c r="F9270" s="784" t="s">
        <v>4718</v>
      </c>
      <c r="G9270" s="784" t="s">
        <v>4719</v>
      </c>
      <c r="H9270" s="784" t="s">
        <v>7636</v>
      </c>
      <c r="I9270" s="784" t="s">
        <v>4885</v>
      </c>
    </row>
    <row r="9271" spans="1:9" hidden="1">
      <c r="A9271" s="784" t="str">
        <f>Table_wabobpsvr_AzureCalc_AzureCalcRateCard[[#This Row],[ServiceName]]&amp;Table_wabobpsvr_AzureCalc_AzureCalcRateCard[[#This Row],[Price_Level]]&amp;Table_wabobpsvr_AzureCalc_AzureCalcRateCard[[#This Row],[Region]]</f>
        <v>Standard Elastic Database ExistenceB15</v>
      </c>
      <c r="B9271" s="784">
        <v>15</v>
      </c>
      <c r="C9271" s="784" t="s">
        <v>7614</v>
      </c>
      <c r="D9271" s="784" t="s">
        <v>182</v>
      </c>
      <c r="E9271" s="784">
        <v>4.2000000000000003E-2</v>
      </c>
      <c r="F9271" s="784" t="s">
        <v>4757</v>
      </c>
      <c r="G9271" s="784" t="s">
        <v>4758</v>
      </c>
      <c r="H9271" s="784" t="s">
        <v>7637</v>
      </c>
      <c r="I9271" s="784" t="s">
        <v>4932</v>
      </c>
    </row>
    <row r="9272" spans="1:9" hidden="1">
      <c r="A9272" s="784" t="str">
        <f>Table_wabobpsvr_AzureCalc_AzureCalcRateCard[[#This Row],[ServiceName]]&amp;Table_wabobpsvr_AzureCalc_AzureCalcRateCard[[#This Row],[Price_Level]]&amp;Table_wabobpsvr_AzureCalc_AzureCalcRateCard[[#This Row],[Region]]</f>
        <v>D4 HDInsight (Non-Windows)A15</v>
      </c>
      <c r="B9272" s="784">
        <v>15</v>
      </c>
      <c r="C9272" s="784" t="s">
        <v>91</v>
      </c>
      <c r="D9272" s="784" t="s">
        <v>181</v>
      </c>
      <c r="E9272" s="784">
        <v>0.82299999999999995</v>
      </c>
      <c r="F9272" s="784" t="s">
        <v>4275</v>
      </c>
      <c r="G9272" s="784" t="s">
        <v>4398</v>
      </c>
      <c r="H9272" s="784" t="s">
        <v>4399</v>
      </c>
      <c r="I9272" s="784" t="s">
        <v>6349</v>
      </c>
    </row>
    <row r="9273" spans="1:9" hidden="1">
      <c r="A9273" s="784" t="str">
        <f>Table_wabobpsvr_AzureCalc_AzureCalcRateCard[[#This Row],[ServiceName]]&amp;Table_wabobpsvr_AzureCalc_AzureCalcRateCard[[#This Row],[Price_Level]]&amp;Table_wabobpsvr_AzureCalc_AzureCalcRateCard[[#This Row],[Region]]</f>
        <v>Machine Learning Studio Experiment HoursC16</v>
      </c>
      <c r="B9273" s="784">
        <v>16</v>
      </c>
      <c r="C9273" s="784" t="s">
        <v>4431</v>
      </c>
      <c r="D9273" s="784" t="s">
        <v>184</v>
      </c>
      <c r="E9273" s="784">
        <v>999999</v>
      </c>
      <c r="F9273" s="784" t="s">
        <v>1132</v>
      </c>
      <c r="G9273" s="784" t="s">
        <v>4431</v>
      </c>
      <c r="H9273" s="784" t="s">
        <v>4431</v>
      </c>
      <c r="I9273" s="784" t="s">
        <v>4431</v>
      </c>
    </row>
    <row r="9274" spans="1:9" hidden="1">
      <c r="A9274" s="784" t="str">
        <f>Table_wabobpsvr_AzureCalc_AzureCalcRateCard[[#This Row],[ServiceName]]&amp;Table_wabobpsvr_AzureCalc_AzureCalcRateCard[[#This Row],[Price_Level]]&amp;Table_wabobpsvr_AzureCalc_AzureCalcRateCard[[#This Row],[Region]]</f>
        <v>Machine Learning Studio Experiment HoursD16</v>
      </c>
      <c r="B9274" s="784">
        <v>16</v>
      </c>
      <c r="C9274" s="784" t="s">
        <v>4431</v>
      </c>
      <c r="D9274" s="784" t="s">
        <v>183</v>
      </c>
      <c r="E9274" s="784">
        <v>999999</v>
      </c>
      <c r="F9274" s="784" t="s">
        <v>1132</v>
      </c>
      <c r="G9274" s="784" t="s">
        <v>4431</v>
      </c>
      <c r="H9274" s="784" t="s">
        <v>4431</v>
      </c>
      <c r="I9274" s="784" t="s">
        <v>4431</v>
      </c>
    </row>
    <row r="9275" spans="1:9" hidden="1">
      <c r="A9275" s="784" t="str">
        <f>Table_wabobpsvr_AzureCalc_AzureCalcRateCard[[#This Row],[ServiceName]]&amp;Table_wabobpsvr_AzureCalc_AzureCalcRateCard[[#This Row],[Price_Level]]&amp;Table_wabobpsvr_AzureCalc_AzureCalcRateCard[[#This Row],[Region]]</f>
        <v>Basic Elastic DTU PackB15</v>
      </c>
      <c r="B9275" s="784">
        <v>15</v>
      </c>
      <c r="C9275" s="784" t="s">
        <v>7614</v>
      </c>
      <c r="D9275" s="784" t="s">
        <v>182</v>
      </c>
      <c r="E9275" s="784">
        <v>0.05</v>
      </c>
      <c r="F9275" s="784" t="s">
        <v>7449</v>
      </c>
      <c r="G9275" s="784" t="s">
        <v>7461</v>
      </c>
      <c r="H9275" s="784" t="s">
        <v>7638</v>
      </c>
      <c r="I9275" s="784" t="s">
        <v>7462</v>
      </c>
    </row>
    <row r="9276" spans="1:9" hidden="1">
      <c r="A9276" s="784" t="str">
        <f>Table_wabobpsvr_AzureCalc_AzureCalcRateCard[[#This Row],[ServiceName]]&amp;Table_wabobpsvr_AzureCalc_AzureCalcRateCard[[#This Row],[Price_Level]]&amp;Table_wabobpsvr_AzureCalc_AzureCalcRateCard[[#This Row],[Region]]</f>
        <v>D4 HDInsight (Non-Windows)B15</v>
      </c>
      <c r="B9276" s="784">
        <v>15</v>
      </c>
      <c r="C9276" s="784" t="s">
        <v>91</v>
      </c>
      <c r="D9276" s="784" t="s">
        <v>182</v>
      </c>
      <c r="E9276" s="784">
        <v>0.79700000000000004</v>
      </c>
      <c r="F9276" s="784" t="s">
        <v>4275</v>
      </c>
      <c r="G9276" s="784" t="s">
        <v>4398</v>
      </c>
      <c r="H9276" s="784" t="s">
        <v>4399</v>
      </c>
      <c r="I9276" s="784" t="s">
        <v>6349</v>
      </c>
    </row>
    <row r="9277" spans="1:9" hidden="1">
      <c r="A9277" t="str">
        <f>Table_wabobpsvr_AzureCalc_AzureCalcRateCard[[#This Row],[ServiceName]]&amp;Table_wabobpsvr_AzureCalc_AzureCalcRateCard[[#This Row],[Price_Level]]&amp;Table_wabobpsvr_AzureCalc_AzureCalcRateCard[[#This Row],[Region]]</f>
        <v>Key Vault OperationsC16</v>
      </c>
      <c r="B9277">
        <v>16</v>
      </c>
      <c r="C9277" t="s">
        <v>4431</v>
      </c>
      <c r="D9277" t="s">
        <v>184</v>
      </c>
      <c r="E9277">
        <v>999999</v>
      </c>
      <c r="F9277" t="s">
        <v>3462</v>
      </c>
      <c r="G9277" s="784" t="s">
        <v>4431</v>
      </c>
      <c r="H9277" s="784" t="s">
        <v>4431</v>
      </c>
      <c r="I9277" s="784" t="s">
        <v>4431</v>
      </c>
    </row>
    <row r="9278" spans="1:9" hidden="1">
      <c r="A9278" s="784" t="str">
        <f>Table_wabobpsvr_AzureCalc_AzureCalcRateCard[[#This Row],[ServiceName]]&amp;Table_wabobpsvr_AzureCalc_AzureCalcRateCard[[#This Row],[Price_Level]]&amp;Table_wabobpsvr_AzureCalc_AzureCalcRateCard[[#This Row],[Region]]</f>
        <v>Key Vault OperationsD16</v>
      </c>
      <c r="B9278" s="784">
        <v>16</v>
      </c>
      <c r="C9278" s="784" t="s">
        <v>4431</v>
      </c>
      <c r="D9278" s="784" t="s">
        <v>183</v>
      </c>
      <c r="E9278" s="784">
        <v>999999</v>
      </c>
      <c r="F9278" s="784" t="s">
        <v>3462</v>
      </c>
      <c r="G9278" s="784" t="s">
        <v>4431</v>
      </c>
      <c r="H9278" s="784" t="s">
        <v>4431</v>
      </c>
      <c r="I9278" s="784" t="s">
        <v>4431</v>
      </c>
    </row>
    <row r="9279" spans="1:9" hidden="1">
      <c r="A9279" s="784" t="str">
        <f>Table_wabobpsvr_AzureCalc_AzureCalcRateCard[[#This Row],[ServiceName]]&amp;Table_wabobpsvr_AzureCalc_AzureCalcRateCard[[#This Row],[Price_Level]]&amp;Table_wabobpsvr_AzureCalc_AzureCalcRateCard[[#This Row],[Region]]</f>
        <v>A6 VM (Non-Windows)MOSP16</v>
      </c>
      <c r="B9279" s="784">
        <v>16</v>
      </c>
      <c r="C9279" s="784" t="s">
        <v>91</v>
      </c>
      <c r="D9279" s="784" t="s">
        <v>627</v>
      </c>
      <c r="E9279" s="784">
        <v>0.55600000000000005</v>
      </c>
      <c r="F9279" s="784" t="s">
        <v>713</v>
      </c>
      <c r="G9279" s="784" t="s">
        <v>4431</v>
      </c>
      <c r="H9279" s="784" t="s">
        <v>4431</v>
      </c>
      <c r="I9279" s="784" t="s">
        <v>4431</v>
      </c>
    </row>
    <row r="9280" spans="1:9" hidden="1">
      <c r="A9280" s="784" t="str">
        <f>Table_wabobpsvr_AzureCalc_AzureCalcRateCard[[#This Row],[ServiceName]]&amp;Table_wabobpsvr_AzureCalc_AzureCalcRateCard[[#This Row],[Price_Level]]&amp;Table_wabobpsvr_AzureCalc_AzureCalcRateCard[[#This Row],[Region]]</f>
        <v>Locally Redundant Storage Premium Storage - FilesA16</v>
      </c>
      <c r="B9280" s="784">
        <v>16</v>
      </c>
      <c r="C9280" s="784" t="s">
        <v>10</v>
      </c>
      <c r="D9280" s="784" t="s">
        <v>181</v>
      </c>
      <c r="E9280" s="784">
        <v>0.49508799999999997</v>
      </c>
      <c r="F9280" s="784" t="s">
        <v>1281</v>
      </c>
      <c r="G9280" s="784" t="s">
        <v>3650</v>
      </c>
      <c r="H9280" s="784" t="s">
        <v>3651</v>
      </c>
      <c r="I9280" s="784" t="s">
        <v>6350</v>
      </c>
    </row>
    <row r="9281" spans="1:9" hidden="1">
      <c r="A9281" s="784" t="str">
        <f>Table_wabobpsvr_AzureCalc_AzureCalcRateCard[[#This Row],[ServiceName]]&amp;Table_wabobpsvr_AzureCalc_AzureCalcRateCard[[#This Row],[Price_Level]]&amp;Table_wabobpsvr_AzureCalc_AzureCalcRateCard[[#This Row],[Region]]</f>
        <v>Locally Redundant Storage Premium Storage - FilesB16</v>
      </c>
      <c r="B9281" s="784">
        <v>16</v>
      </c>
      <c r="C9281" s="784" t="s">
        <v>10</v>
      </c>
      <c r="D9281" s="784" t="s">
        <v>182</v>
      </c>
      <c r="E9281" s="784">
        <v>0.47977599999999998</v>
      </c>
      <c r="F9281" s="784" t="s">
        <v>1281</v>
      </c>
      <c r="G9281" s="784" t="s">
        <v>3650</v>
      </c>
      <c r="H9281" s="784" t="s">
        <v>3651</v>
      </c>
      <c r="I9281" s="784" t="s">
        <v>6350</v>
      </c>
    </row>
    <row r="9282" spans="1:9" hidden="1">
      <c r="A9282" s="784" t="str">
        <f>Table_wabobpsvr_AzureCalc_AzureCalcRateCard[[#This Row],[ServiceName]]&amp;Table_wabobpsvr_AzureCalc_AzureCalcRateCard[[#This Row],[Price_Level]]&amp;Table_wabobpsvr_AzureCalc_AzureCalcRateCard[[#This Row],[Region]]</f>
        <v>Locally Redundant Storage Premium Storage - FilesC16</v>
      </c>
      <c r="B9282" s="784">
        <v>16</v>
      </c>
      <c r="C9282" s="784" t="s">
        <v>10</v>
      </c>
      <c r="D9282" s="784" t="s">
        <v>184</v>
      </c>
      <c r="E9282" s="784">
        <v>0.46446399999999999</v>
      </c>
      <c r="F9282" s="784" t="s">
        <v>1281</v>
      </c>
      <c r="G9282" s="784" t="s">
        <v>3650</v>
      </c>
      <c r="H9282" s="784" t="s">
        <v>3651</v>
      </c>
      <c r="I9282" s="784" t="s">
        <v>6350</v>
      </c>
    </row>
    <row r="9283" spans="1:9" hidden="1">
      <c r="A9283" s="784" t="str">
        <f>Table_wabobpsvr_AzureCalc_AzureCalcRateCard[[#This Row],[ServiceName]]&amp;Table_wabobpsvr_AzureCalc_AzureCalcRateCard[[#This Row],[Price_Level]]&amp;Table_wabobpsvr_AzureCalc_AzureCalcRateCard[[#This Row],[Region]]</f>
        <v>Locally Redundant Storage Premium Storage - FilesD16</v>
      </c>
      <c r="B9283" s="784">
        <v>16</v>
      </c>
      <c r="C9283" s="784" t="s">
        <v>10</v>
      </c>
      <c r="D9283" s="784" t="s">
        <v>183</v>
      </c>
      <c r="E9283" s="784">
        <v>0.449152</v>
      </c>
      <c r="F9283" s="784" t="s">
        <v>1281</v>
      </c>
      <c r="G9283" s="784" t="s">
        <v>3650</v>
      </c>
      <c r="H9283" s="784" t="s">
        <v>3651</v>
      </c>
      <c r="I9283" s="784" t="s">
        <v>6350</v>
      </c>
    </row>
    <row r="9284" spans="1:9" hidden="1">
      <c r="A9284" t="str">
        <f>Table_wabobpsvr_AzureCalc_AzureCalcRateCard[[#This Row],[ServiceName]]&amp;Table_wabobpsvr_AzureCalc_AzureCalcRateCard[[#This Row],[Price_Level]]&amp;Table_wabobpsvr_AzureCalc_AzureCalcRateCard[[#This Row],[Region]]</f>
        <v>D4 HDInsight (Non-Windows)C15</v>
      </c>
      <c r="B9284">
        <v>15</v>
      </c>
      <c r="C9284" t="s">
        <v>91</v>
      </c>
      <c r="D9284" t="s">
        <v>184</v>
      </c>
      <c r="E9284">
        <v>0.77200000000000002</v>
      </c>
      <c r="F9284" t="s">
        <v>4275</v>
      </c>
      <c r="G9284" s="784" t="s">
        <v>4398</v>
      </c>
      <c r="H9284" s="784" t="s">
        <v>4399</v>
      </c>
      <c r="I9284" s="784" t="s">
        <v>6349</v>
      </c>
    </row>
    <row r="9285" spans="1:9" hidden="1">
      <c r="A9285" t="str">
        <f>Table_wabobpsvr_AzureCalc_AzureCalcRateCard[[#This Row],[ServiceName]]&amp;Table_wabobpsvr_AzureCalc_AzureCalcRateCard[[#This Row],[Price_Level]]&amp;Table_wabobpsvr_AzureCalc_AzureCalcRateCard[[#This Row],[Region]]</f>
        <v>A7 Cloud ServicesMOSP16</v>
      </c>
      <c r="B9285">
        <v>16</v>
      </c>
      <c r="C9285" t="s">
        <v>701</v>
      </c>
      <c r="D9285" t="s">
        <v>627</v>
      </c>
      <c r="E9285">
        <v>1.3959999999999999</v>
      </c>
      <c r="F9285" t="s">
        <v>705</v>
      </c>
      <c r="G9285" s="784" t="s">
        <v>4431</v>
      </c>
      <c r="H9285" s="784" t="s">
        <v>4431</v>
      </c>
      <c r="I9285" s="784" t="s">
        <v>4431</v>
      </c>
    </row>
    <row r="9286" spans="1:9" hidden="1">
      <c r="A9286" t="str">
        <f>Table_wabobpsvr_AzureCalc_AzureCalcRateCard[[#This Row],[ServiceName]]&amp;Table_wabobpsvr_AzureCalc_AzureCalcRateCard[[#This Row],[Price_Level]]&amp;Table_wabobpsvr_AzureCalc_AzureCalcRateCard[[#This Row],[Region]]</f>
        <v>D4 HDInsight (Non-Windows)D15</v>
      </c>
      <c r="B9286">
        <v>15</v>
      </c>
      <c r="C9286" t="s">
        <v>91</v>
      </c>
      <c r="D9286" t="s">
        <v>183</v>
      </c>
      <c r="E9286">
        <v>0.746</v>
      </c>
      <c r="F9286" t="s">
        <v>4275</v>
      </c>
      <c r="G9286" s="784" t="s">
        <v>4398</v>
      </c>
      <c r="H9286" s="784" t="s">
        <v>4399</v>
      </c>
      <c r="I9286" s="784" t="s">
        <v>6349</v>
      </c>
    </row>
    <row r="9287" spans="1:9" hidden="1">
      <c r="A9287" t="str">
        <f>Table_wabobpsvr_AzureCalc_AzureCalcRateCard[[#This Row],[ServiceName]]&amp;Table_wabobpsvr_AzureCalc_AzureCalcRateCard[[#This Row],[Price_Level]]&amp;Table_wabobpsvr_AzureCalc_AzureCalcRateCard[[#This Row],[Region]]</f>
        <v>D14 HDInsight (Non-Windows)B16</v>
      </c>
      <c r="B9287">
        <v>16</v>
      </c>
      <c r="C9287" t="s">
        <v>91</v>
      </c>
      <c r="D9287" t="s">
        <v>182</v>
      </c>
      <c r="E9287">
        <v>1.325</v>
      </c>
      <c r="F9287" t="s">
        <v>4276</v>
      </c>
      <c r="G9287" s="784" t="s">
        <v>4336</v>
      </c>
      <c r="H9287" s="784" t="s">
        <v>4337</v>
      </c>
      <c r="I9287" s="784" t="s">
        <v>4431</v>
      </c>
    </row>
    <row r="9288" spans="1:9" hidden="1">
      <c r="A9288" t="str">
        <f>Table_wabobpsvr_AzureCalc_AzureCalcRateCard[[#This Row],[ServiceName]]&amp;Table_wabobpsvr_AzureCalc_AzureCalcRateCard[[#This Row],[Price_Level]]&amp;Table_wabobpsvr_AzureCalc_AzureCalcRateCard[[#This Row],[Region]]</f>
        <v>D14 HDInsight (Non-Windows)C16</v>
      </c>
      <c r="B9288">
        <v>16</v>
      </c>
      <c r="C9288" t="s">
        <v>91</v>
      </c>
      <c r="D9288" t="s">
        <v>184</v>
      </c>
      <c r="E9288">
        <v>1.2829999999999999</v>
      </c>
      <c r="F9288" t="s">
        <v>4276</v>
      </c>
      <c r="G9288" s="784" t="s">
        <v>4336</v>
      </c>
      <c r="H9288" s="784" t="s">
        <v>4337</v>
      </c>
      <c r="I9288" s="784" t="s">
        <v>4431</v>
      </c>
    </row>
    <row r="9289" spans="1:9" hidden="1">
      <c r="A9289" t="str">
        <f>Table_wabobpsvr_AzureCalc_AzureCalcRateCard[[#This Row],[ServiceName]]&amp;Table_wabobpsvr_AzureCalc_AzureCalcRateCard[[#This Row],[Price_Level]]&amp;Table_wabobpsvr_AzureCalc_AzureCalcRateCard[[#This Row],[Region]]</f>
        <v>D14 HDInsight (Non-Windows)D</v>
      </c>
      <c r="C9289" t="s">
        <v>91</v>
      </c>
      <c r="D9289" t="s">
        <v>183</v>
      </c>
      <c r="E9289">
        <v>1.2410000000000001</v>
      </c>
      <c r="F9289" t="s">
        <v>4276</v>
      </c>
      <c r="G9289" s="784" t="s">
        <v>4336</v>
      </c>
      <c r="H9289" s="784" t="s">
        <v>4337</v>
      </c>
      <c r="I9289" s="784" t="s">
        <v>4431</v>
      </c>
    </row>
    <row r="9290" spans="1:9" hidden="1">
      <c r="A9290" t="str">
        <f>Table_wabobpsvr_AzureCalc_AzureCalcRateCard[[#This Row],[ServiceName]]&amp;Table_wabobpsvr_AzureCalc_AzureCalcRateCard[[#This Row],[Price_Level]]&amp;Table_wabobpsvr_AzureCalc_AzureCalcRateCard[[#This Row],[Region]]</f>
        <v>A6 HDInsightMOSP16</v>
      </c>
      <c r="B9290">
        <v>16</v>
      </c>
      <c r="C9290" t="s">
        <v>91</v>
      </c>
      <c r="D9290" t="s">
        <v>627</v>
      </c>
      <c r="E9290">
        <v>0.94399999999999995</v>
      </c>
      <c r="F9290" t="s">
        <v>3584</v>
      </c>
      <c r="G9290" s="784" t="s">
        <v>4431</v>
      </c>
      <c r="H9290" s="784" t="s">
        <v>4431</v>
      </c>
      <c r="I9290" s="784" t="s">
        <v>4431</v>
      </c>
    </row>
    <row r="9291" spans="1:9" hidden="1">
      <c r="A9291" t="str">
        <f>Table_wabobpsvr_AzureCalc_AzureCalcRateCard[[#This Row],[ServiceName]]&amp;Table_wabobpsvr_AzureCalc_AzureCalcRateCard[[#This Row],[Price_Level]]&amp;Table_wabobpsvr_AzureCalc_AzureCalcRateCard[[#This Row],[Region]]</f>
        <v>D2 HDInsightA</v>
      </c>
      <c r="C9291" t="s">
        <v>91</v>
      </c>
      <c r="D9291" t="s">
        <v>181</v>
      </c>
      <c r="E9291">
        <v>0.41099999999999998</v>
      </c>
      <c r="F9291" t="s">
        <v>4224</v>
      </c>
      <c r="G9291" s="784" t="s">
        <v>4345</v>
      </c>
      <c r="H9291" s="784" t="s">
        <v>4346</v>
      </c>
      <c r="I9291" s="784" t="s">
        <v>4431</v>
      </c>
    </row>
    <row r="9292" spans="1:9" hidden="1">
      <c r="A9292" t="str">
        <f>Table_wabobpsvr_AzureCalc_AzureCalcRateCard[[#This Row],[ServiceName]]&amp;Table_wabobpsvr_AzureCalc_AzureCalcRateCard[[#This Row],[Price_Level]]&amp;Table_wabobpsvr_AzureCalc_AzureCalcRateCard[[#This Row],[Region]]</f>
        <v>D2 HDInsightB16</v>
      </c>
      <c r="B9292">
        <v>16</v>
      </c>
      <c r="C9292" t="s">
        <v>91</v>
      </c>
      <c r="D9292" t="s">
        <v>182</v>
      </c>
      <c r="E9292">
        <v>0.39900000000000002</v>
      </c>
      <c r="F9292" t="s">
        <v>4224</v>
      </c>
      <c r="G9292" s="784" t="s">
        <v>4345</v>
      </c>
      <c r="H9292" s="784" t="s">
        <v>4346</v>
      </c>
      <c r="I9292" s="784" t="s">
        <v>4431</v>
      </c>
    </row>
    <row r="9293" spans="1:9" hidden="1">
      <c r="A9293" t="str">
        <f>Table_wabobpsvr_AzureCalc_AzureCalcRateCard[[#This Row],[ServiceName]]&amp;Table_wabobpsvr_AzureCalc_AzureCalcRateCard[[#This Row],[Price_Level]]&amp;Table_wabobpsvr_AzureCalc_AzureCalcRateCard[[#This Row],[Region]]</f>
        <v>D2 HDInsightC</v>
      </c>
      <c r="C9293" t="s">
        <v>91</v>
      </c>
      <c r="D9293" t="s">
        <v>184</v>
      </c>
      <c r="E9293">
        <v>0.38600000000000001</v>
      </c>
      <c r="F9293" t="s">
        <v>4224</v>
      </c>
      <c r="G9293" s="784" t="s">
        <v>4345</v>
      </c>
      <c r="H9293" s="784" t="s">
        <v>4346</v>
      </c>
      <c r="I9293" s="784" t="s">
        <v>4431</v>
      </c>
    </row>
    <row r="9294" spans="1:9" hidden="1">
      <c r="A9294" t="str">
        <f>Table_wabobpsvr_AzureCalc_AzureCalcRateCard[[#This Row],[ServiceName]]&amp;Table_wabobpsvr_AzureCalc_AzureCalcRateCard[[#This Row],[Price_Level]]&amp;Table_wabobpsvr_AzureCalc_AzureCalcRateCard[[#This Row],[Region]]</f>
        <v>D2 HDInsightD</v>
      </c>
      <c r="C9294" t="s">
        <v>91</v>
      </c>
      <c r="D9294" t="s">
        <v>183</v>
      </c>
      <c r="E9294">
        <v>0.373</v>
      </c>
      <c r="F9294" t="s">
        <v>4224</v>
      </c>
      <c r="G9294" s="784" t="s">
        <v>4345</v>
      </c>
      <c r="H9294" s="784" t="s">
        <v>4346</v>
      </c>
      <c r="I9294" s="784" t="s">
        <v>4431</v>
      </c>
    </row>
    <row r="9295" spans="1:9" hidden="1">
      <c r="A9295" t="str">
        <f>Table_wabobpsvr_AzureCalc_AzureCalcRateCard[[#This Row],[ServiceName]]&amp;Table_wabobpsvr_AzureCalc_AzureCalcRateCard[[#This Row],[Price_Level]]&amp;Table_wabobpsvr_AzureCalc_AzureCalcRateCard[[#This Row],[Region]]</f>
        <v>A7 HDInsight (Non-Windows)MOSP16</v>
      </c>
      <c r="B9295">
        <v>16</v>
      </c>
      <c r="C9295" t="s">
        <v>91</v>
      </c>
      <c r="D9295" t="s">
        <v>627</v>
      </c>
      <c r="E9295">
        <v>0.93799999999999994</v>
      </c>
      <c r="F9295" t="s">
        <v>3957</v>
      </c>
      <c r="G9295" s="784" t="s">
        <v>4431</v>
      </c>
      <c r="H9295" s="784" t="s">
        <v>4431</v>
      </c>
      <c r="I9295" s="784" t="s">
        <v>4431</v>
      </c>
    </row>
    <row r="9296" spans="1:9" hidden="1">
      <c r="A9296" t="str">
        <f>Table_wabobpsvr_AzureCalc_AzureCalcRateCard[[#This Row],[ServiceName]]&amp;Table_wabobpsvr_AzureCalc_AzureCalcRateCard[[#This Row],[Price_Level]]&amp;Table_wabobpsvr_AzureCalc_AzureCalcRateCard[[#This Row],[Region]]</f>
        <v>A11 HDInsight (Non-Windows)A16</v>
      </c>
      <c r="B9296">
        <v>16</v>
      </c>
      <c r="C9296" t="s">
        <v>91</v>
      </c>
      <c r="D9296" t="s">
        <v>181</v>
      </c>
      <c r="E9296">
        <v>1.6970000000000001</v>
      </c>
      <c r="F9296" t="s">
        <v>4029</v>
      </c>
      <c r="G9296" s="784" t="s">
        <v>4057</v>
      </c>
      <c r="H9296" s="784" t="s">
        <v>4058</v>
      </c>
      <c r="I9296" s="784" t="s">
        <v>4431</v>
      </c>
    </row>
    <row r="9297" spans="1:9" hidden="1">
      <c r="A9297" t="str">
        <f>Table_wabobpsvr_AzureCalc_AzureCalcRateCard[[#This Row],[ServiceName]]&amp;Table_wabobpsvr_AzureCalc_AzureCalcRateCard[[#This Row],[Price_Level]]&amp;Table_wabobpsvr_AzureCalc_AzureCalcRateCard[[#This Row],[Region]]</f>
        <v>A11 HDInsight (Non-Windows)B16</v>
      </c>
      <c r="B9297">
        <v>16</v>
      </c>
      <c r="C9297" t="s">
        <v>91</v>
      </c>
      <c r="D9297" t="s">
        <v>182</v>
      </c>
      <c r="E9297">
        <v>1.645</v>
      </c>
      <c r="F9297" t="s">
        <v>4029</v>
      </c>
      <c r="G9297" s="784" t="s">
        <v>4057</v>
      </c>
      <c r="H9297" s="784" t="s">
        <v>4058</v>
      </c>
      <c r="I9297" s="784" t="s">
        <v>4431</v>
      </c>
    </row>
    <row r="9298" spans="1:9" hidden="1">
      <c r="A9298" t="str">
        <f>Table_wabobpsvr_AzureCalc_AzureCalcRateCard[[#This Row],[ServiceName]]&amp;Table_wabobpsvr_AzureCalc_AzureCalcRateCard[[#This Row],[Price_Level]]&amp;Table_wabobpsvr_AzureCalc_AzureCalcRateCard[[#This Row],[Region]]</f>
        <v>A11 HDInsight (Non-Windows)C16</v>
      </c>
      <c r="B9298">
        <v>16</v>
      </c>
      <c r="C9298" t="s">
        <v>91</v>
      </c>
      <c r="D9298" t="s">
        <v>184</v>
      </c>
      <c r="E9298">
        <v>1.5920000000000001</v>
      </c>
      <c r="F9298" t="s">
        <v>4029</v>
      </c>
      <c r="G9298" s="784" t="s">
        <v>4057</v>
      </c>
      <c r="H9298" s="784" t="s">
        <v>4058</v>
      </c>
      <c r="I9298" s="784" t="s">
        <v>4431</v>
      </c>
    </row>
    <row r="9299" spans="1:9" hidden="1">
      <c r="A9299" t="str">
        <f>Table_wabobpsvr_AzureCalc_AzureCalcRateCard[[#This Row],[ServiceName]]&amp;Table_wabobpsvr_AzureCalc_AzureCalcRateCard[[#This Row],[Price_Level]]&amp;Table_wabobpsvr_AzureCalc_AzureCalcRateCard[[#This Row],[Region]]</f>
        <v>A11 HDInsight (Non-Windows)D16</v>
      </c>
      <c r="B9299">
        <v>16</v>
      </c>
      <c r="C9299" t="s">
        <v>91</v>
      </c>
      <c r="D9299" t="s">
        <v>183</v>
      </c>
      <c r="E9299">
        <v>1.54</v>
      </c>
      <c r="F9299" t="s">
        <v>4029</v>
      </c>
      <c r="G9299" s="784" t="s">
        <v>4057</v>
      </c>
      <c r="H9299" s="784" t="s">
        <v>4058</v>
      </c>
      <c r="I9299" s="784" t="s">
        <v>4431</v>
      </c>
    </row>
    <row r="9300" spans="1:9" hidden="1">
      <c r="A9300" t="str">
        <f>Table_wabobpsvr_AzureCalc_AzureCalcRateCard[[#This Row],[ServiceName]]&amp;Table_wabobpsvr_AzureCalc_AzureCalcRateCard[[#This Row],[Price_Level]]&amp;Table_wabobpsvr_AzureCalc_AzureCalcRateCard[[#This Row],[Region]]</f>
        <v>A7 VM (Non-Windows)MOSP16</v>
      </c>
      <c r="B9300">
        <v>16</v>
      </c>
      <c r="C9300" t="s">
        <v>91</v>
      </c>
      <c r="D9300" t="s">
        <v>627</v>
      </c>
      <c r="E9300">
        <v>1.1120000000000001</v>
      </c>
      <c r="F9300" t="s">
        <v>712</v>
      </c>
      <c r="G9300" s="784" t="s">
        <v>4431</v>
      </c>
      <c r="H9300" s="784" t="s">
        <v>4431</v>
      </c>
      <c r="I9300" s="784" t="s">
        <v>4431</v>
      </c>
    </row>
    <row r="9301" spans="1:9" hidden="1">
      <c r="A9301" t="str">
        <f>Table_wabobpsvr_AzureCalc_AzureCalcRateCard[[#This Row],[ServiceName]]&amp;Table_wabobpsvr_AzureCalc_AzureCalcRateCard[[#This Row],[Price_Level]]&amp;Table_wabobpsvr_AzureCalc_AzureCalcRateCard[[#This Row],[Region]]</f>
        <v>A11 VM (Windows)B9</v>
      </c>
      <c r="B9301">
        <v>9</v>
      </c>
      <c r="C9301" t="s">
        <v>91</v>
      </c>
      <c r="D9301" t="s">
        <v>182</v>
      </c>
      <c r="E9301">
        <v>3.29</v>
      </c>
      <c r="F9301" t="s">
        <v>1274</v>
      </c>
      <c r="G9301" s="784" t="s">
        <v>4527</v>
      </c>
      <c r="H9301" s="784" t="s">
        <v>4528</v>
      </c>
      <c r="I9301" s="784" t="s">
        <v>5843</v>
      </c>
    </row>
    <row r="9302" spans="1:9" hidden="1">
      <c r="A9302" t="str">
        <f>Table_wabobpsvr_AzureCalc_AzureCalcRateCard[[#This Row],[ServiceName]]&amp;Table_wabobpsvr_AzureCalc_AzureCalcRateCard[[#This Row],[Price_Level]]&amp;Table_wabobpsvr_AzureCalc_AzureCalcRateCard[[#This Row],[Region]]</f>
        <v>A11 VM (Windows)C9</v>
      </c>
      <c r="B9302">
        <v>9</v>
      </c>
      <c r="C9302" t="s">
        <v>91</v>
      </c>
      <c r="D9302" t="s">
        <v>184</v>
      </c>
      <c r="E9302">
        <v>3.1850000000000001</v>
      </c>
      <c r="F9302" t="s">
        <v>1274</v>
      </c>
      <c r="G9302" s="784" t="s">
        <v>4527</v>
      </c>
      <c r="H9302" s="784" t="s">
        <v>4528</v>
      </c>
      <c r="I9302" s="784" t="s">
        <v>5843</v>
      </c>
    </row>
    <row r="9303" spans="1:9" hidden="1">
      <c r="A9303" t="str">
        <f>Table_wabobpsvr_AzureCalc_AzureCalcRateCard[[#This Row],[ServiceName]]&amp;Table_wabobpsvr_AzureCalc_AzureCalcRateCard[[#This Row],[Price_Level]]&amp;Table_wabobpsvr_AzureCalc_AzureCalcRateCard[[#This Row],[Region]]</f>
        <v>A11 VM (Windows)D9</v>
      </c>
      <c r="B9303">
        <v>9</v>
      </c>
      <c r="C9303" t="s">
        <v>91</v>
      </c>
      <c r="D9303" t="s">
        <v>183</v>
      </c>
      <c r="E9303">
        <v>3.08</v>
      </c>
      <c r="F9303" t="s">
        <v>1274</v>
      </c>
      <c r="G9303" s="784" t="s">
        <v>4527</v>
      </c>
      <c r="H9303" s="784" t="s">
        <v>4528</v>
      </c>
      <c r="I9303" s="784" t="s">
        <v>5843</v>
      </c>
    </row>
    <row r="9304" spans="1:9" hidden="1">
      <c r="A9304" t="str">
        <f>Table_wabobpsvr_AzureCalc_AzureCalcRateCard[[#This Row],[ServiceName]]&amp;Table_wabobpsvr_AzureCalc_AzureCalcRateCard[[#This Row],[Price_Level]]&amp;Table_wabobpsvr_AzureCalc_AzureCalcRateCard[[#This Row],[Region]]</f>
        <v>Basic_D1 VM (Non-Windows)B</v>
      </c>
      <c r="C9304" t="s">
        <v>91</v>
      </c>
      <c r="D9304" t="s">
        <v>182</v>
      </c>
      <c r="E9304">
        <v>9.2119999999999994E-2</v>
      </c>
      <c r="F9304" t="s">
        <v>1134</v>
      </c>
      <c r="G9304" s="784" t="s">
        <v>2819</v>
      </c>
      <c r="H9304" s="784" t="s">
        <v>2820</v>
      </c>
      <c r="I9304" s="784" t="s">
        <v>4431</v>
      </c>
    </row>
    <row r="9305" spans="1:9" hidden="1">
      <c r="A9305" t="str">
        <f>Table_wabobpsvr_AzureCalc_AzureCalcRateCard[[#This Row],[ServiceName]]&amp;Table_wabobpsvr_AzureCalc_AzureCalcRateCard[[#This Row],[Price_Level]]&amp;Table_wabobpsvr_AzureCalc_AzureCalcRateCard[[#This Row],[Region]]</f>
        <v>Basic_D1 VM (Non-Windows)C</v>
      </c>
      <c r="C9305" t="s">
        <v>91</v>
      </c>
      <c r="D9305" t="s">
        <v>184</v>
      </c>
      <c r="E9305">
        <v>8.9179999999999995E-2</v>
      </c>
      <c r="F9305" t="s">
        <v>1134</v>
      </c>
      <c r="G9305" s="784" t="s">
        <v>2819</v>
      </c>
      <c r="H9305" s="784" t="s">
        <v>2820</v>
      </c>
      <c r="I9305" s="784" t="s">
        <v>4431</v>
      </c>
    </row>
    <row r="9306" spans="1:9" hidden="1">
      <c r="A9306" t="str">
        <f>Table_wabobpsvr_AzureCalc_AzureCalcRateCard[[#This Row],[ServiceName]]&amp;Table_wabobpsvr_AzureCalc_AzureCalcRateCard[[#This Row],[Price_Level]]&amp;Table_wabobpsvr_AzureCalc_AzureCalcRateCard[[#This Row],[Region]]</f>
        <v>Basic_D1 VM (Non-Windows)D</v>
      </c>
      <c r="C9306" t="s">
        <v>91</v>
      </c>
      <c r="D9306" t="s">
        <v>183</v>
      </c>
      <c r="E9306">
        <v>8.6239999999999997E-2</v>
      </c>
      <c r="F9306" t="s">
        <v>1134</v>
      </c>
      <c r="G9306" s="784" t="s">
        <v>2819</v>
      </c>
      <c r="H9306" s="784" t="s">
        <v>2820</v>
      </c>
      <c r="I9306" s="784" t="s">
        <v>4431</v>
      </c>
    </row>
    <row r="9307" spans="1:9" hidden="1">
      <c r="A9307" t="str">
        <f>Table_wabobpsvr_AzureCalc_AzureCalcRateCard[[#This Row],[ServiceName]]&amp;Table_wabobpsvr_AzureCalc_AzureCalcRateCard[[#This Row],[Price_Level]]&amp;Table_wabobpsvr_AzureCalc_AzureCalcRateCard[[#This Row],[Region]]</f>
        <v>Basic_D1 VM (Windows)A</v>
      </c>
      <c r="C9307" t="s">
        <v>91</v>
      </c>
      <c r="D9307" t="s">
        <v>181</v>
      </c>
      <c r="E9307">
        <v>0.15617</v>
      </c>
      <c r="F9307" t="s">
        <v>1135</v>
      </c>
      <c r="G9307" s="784" t="s">
        <v>2821</v>
      </c>
      <c r="H9307" s="784" t="s">
        <v>2822</v>
      </c>
      <c r="I9307" s="784" t="s">
        <v>4431</v>
      </c>
    </row>
    <row r="9308" spans="1:9" hidden="1">
      <c r="A9308" t="str">
        <f>Table_wabobpsvr_AzureCalc_AzureCalcRateCard[[#This Row],[ServiceName]]&amp;Table_wabobpsvr_AzureCalc_AzureCalcRateCard[[#This Row],[Price_Level]]&amp;Table_wabobpsvr_AzureCalc_AzureCalcRateCard[[#This Row],[Region]]</f>
        <v>Basic_D1 VM (Windows)B</v>
      </c>
      <c r="C9308" t="s">
        <v>91</v>
      </c>
      <c r="D9308" t="s">
        <v>182</v>
      </c>
      <c r="E9308">
        <v>0.15134</v>
      </c>
      <c r="F9308" t="s">
        <v>1135</v>
      </c>
      <c r="G9308" s="784" t="s">
        <v>2821</v>
      </c>
      <c r="H9308" s="784" t="s">
        <v>2822</v>
      </c>
      <c r="I9308" s="784" t="s">
        <v>4431</v>
      </c>
    </row>
    <row r="9309" spans="1:9" hidden="1">
      <c r="A9309" t="str">
        <f>Table_wabobpsvr_AzureCalc_AzureCalcRateCard[[#This Row],[ServiceName]]&amp;Table_wabobpsvr_AzureCalc_AzureCalcRateCard[[#This Row],[Price_Level]]&amp;Table_wabobpsvr_AzureCalc_AzureCalcRateCard[[#This Row],[Region]]</f>
        <v>Basic_D1 VM (Windows)C</v>
      </c>
      <c r="C9309" t="s">
        <v>91</v>
      </c>
      <c r="D9309" t="s">
        <v>184</v>
      </c>
      <c r="E9309">
        <v>0.14651</v>
      </c>
      <c r="F9309" t="s">
        <v>1135</v>
      </c>
      <c r="G9309" s="784" t="s">
        <v>2821</v>
      </c>
      <c r="H9309" s="784" t="s">
        <v>2822</v>
      </c>
      <c r="I9309" s="784" t="s">
        <v>4431</v>
      </c>
    </row>
    <row r="9310" spans="1:9" hidden="1">
      <c r="A9310" t="str">
        <f>Table_wabobpsvr_AzureCalc_AzureCalcRateCard[[#This Row],[ServiceName]]&amp;Table_wabobpsvr_AzureCalc_AzureCalcRateCard[[#This Row],[Price_Level]]&amp;Table_wabobpsvr_AzureCalc_AzureCalcRateCard[[#This Row],[Region]]</f>
        <v>Basic_D1 VM (Windows)D</v>
      </c>
      <c r="C9310" t="s">
        <v>91</v>
      </c>
      <c r="D9310" t="s">
        <v>183</v>
      </c>
      <c r="E9310">
        <v>0.14168</v>
      </c>
      <c r="F9310" t="s">
        <v>1135</v>
      </c>
      <c r="G9310" s="784" t="s">
        <v>2821</v>
      </c>
      <c r="H9310" s="784" t="s">
        <v>2822</v>
      </c>
      <c r="I9310" s="784" t="s">
        <v>4431</v>
      </c>
    </row>
    <row r="9311" spans="1:9" hidden="1">
      <c r="A9311" t="str">
        <f>Table_wabobpsvr_AzureCalc_AzureCalcRateCard[[#This Row],[ServiceName]]&amp;Table_wabobpsvr_AzureCalc_AzureCalcRateCard[[#This Row],[Price_Level]]&amp;Table_wabobpsvr_AzureCalc_AzureCalcRateCard[[#This Row],[Region]]</f>
        <v>Basic_D11 VM (Non-Windows)A</v>
      </c>
      <c r="C9311" t="s">
        <v>91</v>
      </c>
      <c r="D9311" t="s">
        <v>181</v>
      </c>
      <c r="E9311">
        <v>0.20369999999999999</v>
      </c>
      <c r="F9311" t="s">
        <v>1136</v>
      </c>
      <c r="G9311" s="784" t="s">
        <v>2823</v>
      </c>
      <c r="H9311" s="784" t="s">
        <v>2824</v>
      </c>
      <c r="I9311" s="784" t="s">
        <v>4431</v>
      </c>
    </row>
    <row r="9312" spans="1:9" hidden="1">
      <c r="A9312" t="str">
        <f>Table_wabobpsvr_AzureCalc_AzureCalcRateCard[[#This Row],[ServiceName]]&amp;Table_wabobpsvr_AzureCalc_AzureCalcRateCard[[#This Row],[Price_Level]]&amp;Table_wabobpsvr_AzureCalc_AzureCalcRateCard[[#This Row],[Region]]</f>
        <v>Basic_D11 VM (Non-Windows)B</v>
      </c>
      <c r="C9312" t="s">
        <v>91</v>
      </c>
      <c r="D9312" t="s">
        <v>182</v>
      </c>
      <c r="E9312">
        <v>0.19739999999999999</v>
      </c>
      <c r="F9312" t="s">
        <v>1136</v>
      </c>
      <c r="G9312" s="784" t="s">
        <v>2823</v>
      </c>
      <c r="H9312" s="784" t="s">
        <v>2824</v>
      </c>
      <c r="I9312" s="784" t="s">
        <v>4431</v>
      </c>
    </row>
    <row r="9313" spans="1:9" hidden="1">
      <c r="A9313" t="str">
        <f>Table_wabobpsvr_AzureCalc_AzureCalcRateCard[[#This Row],[ServiceName]]&amp;Table_wabobpsvr_AzureCalc_AzureCalcRateCard[[#This Row],[Price_Level]]&amp;Table_wabobpsvr_AzureCalc_AzureCalcRateCard[[#This Row],[Region]]</f>
        <v>A11 VM (Windows)MOSP15</v>
      </c>
      <c r="B9313">
        <v>15</v>
      </c>
      <c r="C9313" t="s">
        <v>91</v>
      </c>
      <c r="D9313" t="s">
        <v>627</v>
      </c>
      <c r="E9313">
        <v>3.5</v>
      </c>
      <c r="F9313" t="s">
        <v>1274</v>
      </c>
      <c r="G9313" s="784" t="s">
        <v>4431</v>
      </c>
      <c r="H9313" s="784" t="s">
        <v>4431</v>
      </c>
      <c r="I9313" s="784" t="s">
        <v>6351</v>
      </c>
    </row>
    <row r="9314" spans="1:9" hidden="1">
      <c r="A9314" t="str">
        <f>Table_wabobpsvr_AzureCalc_AzureCalcRateCard[[#This Row],[ServiceName]]&amp;Table_wabobpsvr_AzureCalc_AzureCalcRateCard[[#This Row],[Price_Level]]&amp;Table_wabobpsvr_AzureCalc_AzureCalcRateCard[[#This Row],[Region]]</f>
        <v>Basic_D11 VM (Non-Windows)C</v>
      </c>
      <c r="C9314" t="s">
        <v>91</v>
      </c>
      <c r="D9314" t="s">
        <v>184</v>
      </c>
      <c r="E9314">
        <v>0.19109999999999999</v>
      </c>
      <c r="F9314" t="s">
        <v>1136</v>
      </c>
      <c r="G9314" s="784" t="s">
        <v>2823</v>
      </c>
      <c r="H9314" s="784" t="s">
        <v>2824</v>
      </c>
      <c r="I9314" s="784" t="s">
        <v>4431</v>
      </c>
    </row>
    <row r="9315" spans="1:9" hidden="1">
      <c r="A9315" t="str">
        <f>Table_wabobpsvr_AzureCalc_AzureCalcRateCard[[#This Row],[ServiceName]]&amp;Table_wabobpsvr_AzureCalc_AzureCalcRateCard[[#This Row],[Price_Level]]&amp;Table_wabobpsvr_AzureCalc_AzureCalcRateCard[[#This Row],[Region]]</f>
        <v>A5 HDInsightMOSP16</v>
      </c>
      <c r="B9315">
        <v>16</v>
      </c>
      <c r="C9315" t="s">
        <v>91</v>
      </c>
      <c r="D9315" t="s">
        <v>627</v>
      </c>
      <c r="E9315">
        <v>0.46600000000000003</v>
      </c>
      <c r="F9315" t="s">
        <v>4036</v>
      </c>
      <c r="G9315" s="784" t="s">
        <v>4431</v>
      </c>
      <c r="H9315" s="784" t="s">
        <v>4431</v>
      </c>
      <c r="I9315" s="784" t="s">
        <v>4431</v>
      </c>
    </row>
    <row r="9316" spans="1:9" hidden="1">
      <c r="A9316" t="str">
        <f>Table_wabobpsvr_AzureCalc_AzureCalcRateCard[[#This Row],[ServiceName]]&amp;Table_wabobpsvr_AzureCalc_AzureCalcRateCard[[#This Row],[Price_Level]]&amp;Table_wabobpsvr_AzureCalc_AzureCalcRateCard[[#This Row],[Region]]</f>
        <v>D4 HDInsight (Non-Windows)MOSP13</v>
      </c>
      <c r="B9316">
        <v>13</v>
      </c>
      <c r="C9316" t="s">
        <v>91</v>
      </c>
      <c r="D9316" t="s">
        <v>627</v>
      </c>
      <c r="E9316">
        <v>0.77200000000000002</v>
      </c>
      <c r="F9316" t="s">
        <v>4275</v>
      </c>
      <c r="G9316" s="784" t="s">
        <v>4431</v>
      </c>
      <c r="H9316" s="784" t="s">
        <v>4431</v>
      </c>
      <c r="I9316" s="784" t="s">
        <v>6352</v>
      </c>
    </row>
    <row r="9317" spans="1:9" hidden="1">
      <c r="A9317" t="str">
        <f>Table_wabobpsvr_AzureCalc_AzureCalcRateCard[[#This Row],[ServiceName]]&amp;Table_wabobpsvr_AzureCalc_AzureCalcRateCard[[#This Row],[Price_Level]]&amp;Table_wabobpsvr_AzureCalc_AzureCalcRateCard[[#This Row],[Region]]</f>
        <v>D4 HDInsight (Non-Windows)A13</v>
      </c>
      <c r="B9317">
        <v>13</v>
      </c>
      <c r="C9317" t="s">
        <v>91</v>
      </c>
      <c r="D9317" t="s">
        <v>181</v>
      </c>
      <c r="E9317">
        <v>0.749</v>
      </c>
      <c r="F9317" t="s">
        <v>4275</v>
      </c>
      <c r="G9317" s="784" t="s">
        <v>4402</v>
      </c>
      <c r="H9317" s="784" t="s">
        <v>4403</v>
      </c>
      <c r="I9317" s="784" t="s">
        <v>6352</v>
      </c>
    </row>
    <row r="9318" spans="1:9" hidden="1">
      <c r="A9318" t="str">
        <f>Table_wabobpsvr_AzureCalc_AzureCalcRateCard[[#This Row],[ServiceName]]&amp;Table_wabobpsvr_AzureCalc_AzureCalcRateCard[[#This Row],[Price_Level]]&amp;Table_wabobpsvr_AzureCalc_AzureCalcRateCard[[#This Row],[Region]]</f>
        <v>D4 HDInsight (Non-Windows)B13</v>
      </c>
      <c r="B9318">
        <v>13</v>
      </c>
      <c r="C9318" t="s">
        <v>91</v>
      </c>
      <c r="D9318" t="s">
        <v>182</v>
      </c>
      <c r="E9318">
        <v>0.72599999999999998</v>
      </c>
      <c r="F9318" t="s">
        <v>4275</v>
      </c>
      <c r="G9318" s="784" t="s">
        <v>4402</v>
      </c>
      <c r="H9318" s="784" t="s">
        <v>4403</v>
      </c>
      <c r="I9318" s="784" t="s">
        <v>6352</v>
      </c>
    </row>
    <row r="9319" spans="1:9" hidden="1">
      <c r="A9319" s="784" t="str">
        <f>Table_wabobpsvr_AzureCalc_AzureCalcRateCard[[#This Row],[ServiceName]]&amp;Table_wabobpsvr_AzureCalc_AzureCalcRateCard[[#This Row],[Price_Level]]&amp;Table_wabobpsvr_AzureCalc_AzureCalcRateCard[[#This Row],[Region]]</f>
        <v>D4 HDInsight (Non-Windows)C13</v>
      </c>
      <c r="B9319" s="784">
        <v>13</v>
      </c>
      <c r="C9319" s="784" t="s">
        <v>91</v>
      </c>
      <c r="D9319" s="784" t="s">
        <v>184</v>
      </c>
      <c r="E9319" s="784">
        <v>0.70299999999999996</v>
      </c>
      <c r="F9319" s="784" t="s">
        <v>4275</v>
      </c>
      <c r="G9319" s="784" t="s">
        <v>4402</v>
      </c>
      <c r="H9319" s="784" t="s">
        <v>4403</v>
      </c>
      <c r="I9319" s="784" t="s">
        <v>6352</v>
      </c>
    </row>
    <row r="9320" spans="1:9" hidden="1">
      <c r="A9320" s="784" t="str">
        <f>Table_wabobpsvr_AzureCalc_AzureCalcRateCard[[#This Row],[ServiceName]]&amp;Table_wabobpsvr_AzureCalc_AzureCalcRateCard[[#This Row],[Price_Level]]&amp;Table_wabobpsvr_AzureCalc_AzureCalcRateCard[[#This Row],[Region]]</f>
        <v>D4 HDInsight (Non-Windows)D13</v>
      </c>
      <c r="B9320" s="784">
        <v>13</v>
      </c>
      <c r="C9320" s="784" t="s">
        <v>91</v>
      </c>
      <c r="D9320" s="784" t="s">
        <v>183</v>
      </c>
      <c r="E9320" s="784">
        <v>0.67900000000000005</v>
      </c>
      <c r="F9320" s="784" t="s">
        <v>4275</v>
      </c>
      <c r="G9320" s="784" t="s">
        <v>4402</v>
      </c>
      <c r="H9320" s="784" t="s">
        <v>4403</v>
      </c>
      <c r="I9320" s="784" t="s">
        <v>6352</v>
      </c>
    </row>
    <row r="9321" spans="1:9" hidden="1">
      <c r="A9321" s="784" t="str">
        <f>Table_wabobpsvr_AzureCalc_AzureCalcRateCard[[#This Row],[ServiceName]]&amp;Table_wabobpsvr_AzureCalc_AzureCalcRateCard[[#This Row],[Price_Level]]&amp;Table_wabobpsvr_AzureCalc_AzureCalcRateCard[[#This Row],[Region]]</f>
        <v>D4 HDInsight (Non-Windows)MOSP11</v>
      </c>
      <c r="B9321" s="784">
        <v>11</v>
      </c>
      <c r="C9321" s="784" t="s">
        <v>91</v>
      </c>
      <c r="D9321" s="784" t="s">
        <v>627</v>
      </c>
      <c r="E9321" s="784">
        <v>0.84399999999999997</v>
      </c>
      <c r="F9321" s="784" t="s">
        <v>4275</v>
      </c>
      <c r="G9321" s="784" t="s">
        <v>4431</v>
      </c>
      <c r="H9321" s="784" t="s">
        <v>4431</v>
      </c>
      <c r="I9321" s="784" t="s">
        <v>6353</v>
      </c>
    </row>
    <row r="9322" spans="1:9" hidden="1">
      <c r="A9322" s="784" t="str">
        <f>Table_wabobpsvr_AzureCalc_AzureCalcRateCard[[#This Row],[ServiceName]]&amp;Table_wabobpsvr_AzureCalc_AzureCalcRateCard[[#This Row],[Price_Level]]&amp;Table_wabobpsvr_AzureCalc_AzureCalcRateCard[[#This Row],[Region]]</f>
        <v>D4 HDInsight (Non-Windows)A11</v>
      </c>
      <c r="B9322" s="784">
        <v>11</v>
      </c>
      <c r="C9322" s="784" t="s">
        <v>91</v>
      </c>
      <c r="D9322" s="784" t="s">
        <v>181</v>
      </c>
      <c r="E9322" s="784">
        <v>0.81899999999999995</v>
      </c>
      <c r="F9322" s="784" t="s">
        <v>4275</v>
      </c>
      <c r="G9322" s="784" t="s">
        <v>4404</v>
      </c>
      <c r="H9322" s="784" t="s">
        <v>4405</v>
      </c>
      <c r="I9322" s="784" t="s">
        <v>6353</v>
      </c>
    </row>
    <row r="9323" spans="1:9" hidden="1">
      <c r="A9323" s="784" t="str">
        <f>Table_wabobpsvr_AzureCalc_AzureCalcRateCard[[#This Row],[ServiceName]]&amp;Table_wabobpsvr_AzureCalc_AzureCalcRateCard[[#This Row],[Price_Level]]&amp;Table_wabobpsvr_AzureCalc_AzureCalcRateCard[[#This Row],[Region]]</f>
        <v>D4 HDInsight (Non-Windows)B11</v>
      </c>
      <c r="B9323" s="784">
        <v>11</v>
      </c>
      <c r="C9323" s="784" t="s">
        <v>91</v>
      </c>
      <c r="D9323" s="784" t="s">
        <v>182</v>
      </c>
      <c r="E9323" s="784">
        <v>0.79300000000000004</v>
      </c>
      <c r="F9323" s="784" t="s">
        <v>4275</v>
      </c>
      <c r="G9323" s="784" t="s">
        <v>4404</v>
      </c>
      <c r="H9323" s="784" t="s">
        <v>4405</v>
      </c>
      <c r="I9323" s="784" t="s">
        <v>6353</v>
      </c>
    </row>
    <row r="9324" spans="1:9" hidden="1">
      <c r="A9324" s="784" t="str">
        <f>Table_wabobpsvr_AzureCalc_AzureCalcRateCard[[#This Row],[ServiceName]]&amp;Table_wabobpsvr_AzureCalc_AzureCalcRateCard[[#This Row],[Price_Level]]&amp;Table_wabobpsvr_AzureCalc_AzureCalcRateCard[[#This Row],[Region]]</f>
        <v>D4 HDInsight (Non-Windows)C11</v>
      </c>
      <c r="B9324" s="784">
        <v>11</v>
      </c>
      <c r="C9324" s="784" t="s">
        <v>91</v>
      </c>
      <c r="D9324" s="784" t="s">
        <v>184</v>
      </c>
      <c r="E9324" s="784">
        <v>0.76800000000000002</v>
      </c>
      <c r="F9324" s="784" t="s">
        <v>4275</v>
      </c>
      <c r="G9324" s="784" t="s">
        <v>4404</v>
      </c>
      <c r="H9324" s="784" t="s">
        <v>4405</v>
      </c>
      <c r="I9324" s="784" t="s">
        <v>6353</v>
      </c>
    </row>
    <row r="9325" spans="1:9" hidden="1">
      <c r="A9325" s="784" t="str">
        <f>Table_wabobpsvr_AzureCalc_AzureCalcRateCard[[#This Row],[ServiceName]]&amp;Table_wabobpsvr_AzureCalc_AzureCalcRateCard[[#This Row],[Price_Level]]&amp;Table_wabobpsvr_AzureCalc_AzureCalcRateCard[[#This Row],[Region]]</f>
        <v>D4 HDInsight (Non-Windows)D11</v>
      </c>
      <c r="B9325" s="784">
        <v>11</v>
      </c>
      <c r="C9325" s="784" t="s">
        <v>91</v>
      </c>
      <c r="D9325" s="784" t="s">
        <v>183</v>
      </c>
      <c r="E9325" s="784">
        <v>0.74299999999999999</v>
      </c>
      <c r="F9325" s="784" t="s">
        <v>4275</v>
      </c>
      <c r="G9325" s="784" t="s">
        <v>4404</v>
      </c>
      <c r="H9325" s="784" t="s">
        <v>4405</v>
      </c>
      <c r="I9325" s="784" t="s">
        <v>6353</v>
      </c>
    </row>
    <row r="9326" spans="1:9" hidden="1">
      <c r="A9326" s="784" t="str">
        <f>Table_wabobpsvr_AzureCalc_AzureCalcRateCard[[#This Row],[ServiceName]]&amp;Table_wabobpsvr_AzureCalc_AzureCalcRateCard[[#This Row],[Price_Level]]&amp;Table_wabobpsvr_AzureCalc_AzureCalcRateCard[[#This Row],[Region]]</f>
        <v>D4 HDInsight (Non-Windows)MOSP12</v>
      </c>
      <c r="B9326" s="784">
        <v>12</v>
      </c>
      <c r="C9326" s="784" t="s">
        <v>91</v>
      </c>
      <c r="D9326" s="784" t="s">
        <v>627</v>
      </c>
      <c r="E9326" s="784">
        <v>0.73199999999999998</v>
      </c>
      <c r="F9326" s="784" t="s">
        <v>4275</v>
      </c>
      <c r="G9326" s="784" t="s">
        <v>4431</v>
      </c>
      <c r="H9326" s="784" t="s">
        <v>4431</v>
      </c>
      <c r="I9326" s="784" t="s">
        <v>6354</v>
      </c>
    </row>
    <row r="9327" spans="1:9" hidden="1">
      <c r="A9327" t="str">
        <f>Table_wabobpsvr_AzureCalc_AzureCalcRateCard[[#This Row],[ServiceName]]&amp;Table_wabobpsvr_AzureCalc_AzureCalcRateCard[[#This Row],[Price_Level]]&amp;Table_wabobpsvr_AzureCalc_AzureCalcRateCard[[#This Row],[Region]]</f>
        <v>D4 HDInsight (Non-Windows)A12</v>
      </c>
      <c r="B9327">
        <v>12</v>
      </c>
      <c r="C9327" t="s">
        <v>91</v>
      </c>
      <c r="D9327" t="s">
        <v>181</v>
      </c>
      <c r="E9327">
        <v>0.71</v>
      </c>
      <c r="F9327" t="s">
        <v>4275</v>
      </c>
      <c r="G9327" s="784" t="s">
        <v>4406</v>
      </c>
      <c r="H9327" s="784" t="s">
        <v>4407</v>
      </c>
      <c r="I9327" s="784" t="s">
        <v>6355</v>
      </c>
    </row>
    <row r="9328" spans="1:9" hidden="1">
      <c r="A9328" s="784" t="str">
        <f>Table_wabobpsvr_AzureCalc_AzureCalcRateCard[[#This Row],[ServiceName]]&amp;Table_wabobpsvr_AzureCalc_AzureCalcRateCard[[#This Row],[Price_Level]]&amp;Table_wabobpsvr_AzureCalc_AzureCalcRateCard[[#This Row],[Region]]</f>
        <v>D4 HDInsight (Non-Windows)B12</v>
      </c>
      <c r="B9328" s="784">
        <v>12</v>
      </c>
      <c r="C9328" s="784" t="s">
        <v>91</v>
      </c>
      <c r="D9328" s="784" t="s">
        <v>182</v>
      </c>
      <c r="E9328" s="784">
        <v>0.68799999999999994</v>
      </c>
      <c r="F9328" s="784" t="s">
        <v>4275</v>
      </c>
      <c r="G9328" s="784" t="s">
        <v>4406</v>
      </c>
      <c r="H9328" s="784" t="s">
        <v>4407</v>
      </c>
      <c r="I9328" s="784" t="s">
        <v>6355</v>
      </c>
    </row>
    <row r="9329" spans="1:9" hidden="1">
      <c r="A9329" s="784" t="str">
        <f>Table_wabobpsvr_AzureCalc_AzureCalcRateCard[[#This Row],[ServiceName]]&amp;Table_wabobpsvr_AzureCalc_AzureCalcRateCard[[#This Row],[Price_Level]]&amp;Table_wabobpsvr_AzureCalc_AzureCalcRateCard[[#This Row],[Region]]</f>
        <v>D4 HDInsight (Non-Windows)C12</v>
      </c>
      <c r="B9329" s="784">
        <v>12</v>
      </c>
      <c r="C9329" s="784" t="s">
        <v>91</v>
      </c>
      <c r="D9329" s="784" t="s">
        <v>184</v>
      </c>
      <c r="E9329" s="784">
        <v>0.66600000000000004</v>
      </c>
      <c r="F9329" s="784" t="s">
        <v>4275</v>
      </c>
      <c r="G9329" s="784" t="s">
        <v>4406</v>
      </c>
      <c r="H9329" s="784" t="s">
        <v>4407</v>
      </c>
      <c r="I9329" s="784" t="s">
        <v>6355</v>
      </c>
    </row>
    <row r="9330" spans="1:9" hidden="1">
      <c r="A9330" s="784" t="str">
        <f>Table_wabobpsvr_AzureCalc_AzureCalcRateCard[[#This Row],[ServiceName]]&amp;Table_wabobpsvr_AzureCalc_AzureCalcRateCard[[#This Row],[Price_Level]]&amp;Table_wabobpsvr_AzureCalc_AzureCalcRateCard[[#This Row],[Region]]</f>
        <v>D4 HDInsight (Non-Windows)D12</v>
      </c>
      <c r="B9330" s="784">
        <v>12</v>
      </c>
      <c r="C9330" s="784" t="s">
        <v>91</v>
      </c>
      <c r="D9330" s="784" t="s">
        <v>183</v>
      </c>
      <c r="E9330" s="784">
        <v>0.64400000000000002</v>
      </c>
      <c r="F9330" s="784" t="s">
        <v>4275</v>
      </c>
      <c r="G9330" s="784" t="s">
        <v>4406</v>
      </c>
      <c r="H9330" s="784" t="s">
        <v>4407</v>
      </c>
      <c r="I9330" s="784" t="s">
        <v>6355</v>
      </c>
    </row>
    <row r="9331" spans="1:9" hidden="1">
      <c r="A9331" s="784" t="str">
        <f>Table_wabobpsvr_AzureCalc_AzureCalcRateCard[[#This Row],[ServiceName]]&amp;Table_wabobpsvr_AzureCalc_AzureCalcRateCard[[#This Row],[Price_Level]]&amp;Table_wabobpsvr_AzureCalc_AzureCalcRateCard[[#This Row],[Region]]</f>
        <v>D4 HDInsight (Non-Windows)MOSP12</v>
      </c>
      <c r="B9331" s="784">
        <v>12</v>
      </c>
      <c r="C9331" s="784" t="s">
        <v>91</v>
      </c>
      <c r="D9331" s="784" t="s">
        <v>627</v>
      </c>
      <c r="E9331" s="784">
        <v>0.73199999999999998</v>
      </c>
      <c r="F9331" s="784" t="s">
        <v>4275</v>
      </c>
      <c r="G9331" s="784" t="s">
        <v>4431</v>
      </c>
      <c r="H9331" s="784" t="s">
        <v>4431</v>
      </c>
      <c r="I9331" s="784" t="s">
        <v>6354</v>
      </c>
    </row>
    <row r="9332" spans="1:9" hidden="1">
      <c r="A9332" s="784" t="str">
        <f>Table_wabobpsvr_AzureCalc_AzureCalcRateCard[[#This Row],[ServiceName]]&amp;Table_wabobpsvr_AzureCalc_AzureCalcRateCard[[#This Row],[Price_Level]]&amp;Table_wabobpsvr_AzureCalc_AzureCalcRateCard[[#This Row],[Region]]</f>
        <v>D4 HDInsight (Non-Windows)A12</v>
      </c>
      <c r="B9332" s="784">
        <v>12</v>
      </c>
      <c r="C9332" s="784" t="s">
        <v>91</v>
      </c>
      <c r="D9332" s="784" t="s">
        <v>181</v>
      </c>
      <c r="E9332" s="784">
        <v>0.71</v>
      </c>
      <c r="F9332" s="784" t="s">
        <v>4275</v>
      </c>
      <c r="G9332" s="784" t="s">
        <v>4406</v>
      </c>
      <c r="H9332" s="784" t="s">
        <v>4407</v>
      </c>
      <c r="I9332" s="784" t="s">
        <v>6355</v>
      </c>
    </row>
    <row r="9333" spans="1:9" hidden="1">
      <c r="A9333" s="784" t="str">
        <f>Table_wabobpsvr_AzureCalc_AzureCalcRateCard[[#This Row],[ServiceName]]&amp;Table_wabobpsvr_AzureCalc_AzureCalcRateCard[[#This Row],[Price_Level]]&amp;Table_wabobpsvr_AzureCalc_AzureCalcRateCard[[#This Row],[Region]]</f>
        <v>D4 HDInsight (Non-Windows)B12</v>
      </c>
      <c r="B9333" s="784">
        <v>12</v>
      </c>
      <c r="C9333" s="784" t="s">
        <v>91</v>
      </c>
      <c r="D9333" s="784" t="s">
        <v>182</v>
      </c>
      <c r="E9333" s="784">
        <v>0.68799999999999994</v>
      </c>
      <c r="F9333" s="784" t="s">
        <v>4275</v>
      </c>
      <c r="G9333" s="784" t="s">
        <v>4406</v>
      </c>
      <c r="H9333" s="784" t="s">
        <v>4407</v>
      </c>
      <c r="I9333" s="784" t="s">
        <v>6355</v>
      </c>
    </row>
    <row r="9334" spans="1:9" hidden="1">
      <c r="A9334" s="784" t="str">
        <f>Table_wabobpsvr_AzureCalc_AzureCalcRateCard[[#This Row],[ServiceName]]&amp;Table_wabobpsvr_AzureCalc_AzureCalcRateCard[[#This Row],[Price_Level]]&amp;Table_wabobpsvr_AzureCalc_AzureCalcRateCard[[#This Row],[Region]]</f>
        <v>D4 HDInsight (Non-Windows)C12</v>
      </c>
      <c r="B9334" s="784">
        <v>12</v>
      </c>
      <c r="C9334" s="784" t="s">
        <v>91</v>
      </c>
      <c r="D9334" s="784" t="s">
        <v>184</v>
      </c>
      <c r="E9334" s="784">
        <v>0.66600000000000004</v>
      </c>
      <c r="F9334" s="784" t="s">
        <v>4275</v>
      </c>
      <c r="G9334" s="784" t="s">
        <v>4406</v>
      </c>
      <c r="H9334" s="784" t="s">
        <v>4407</v>
      </c>
      <c r="I9334" s="784" t="s">
        <v>6355</v>
      </c>
    </row>
    <row r="9335" spans="1:9" hidden="1">
      <c r="A9335" s="784" t="str">
        <f>Table_wabobpsvr_AzureCalc_AzureCalcRateCard[[#This Row],[ServiceName]]&amp;Table_wabobpsvr_AzureCalc_AzureCalcRateCard[[#This Row],[Price_Level]]&amp;Table_wabobpsvr_AzureCalc_AzureCalcRateCard[[#This Row],[Region]]</f>
        <v>D4 HDInsight (Non-Windows)D12</v>
      </c>
      <c r="B9335" s="784">
        <v>12</v>
      </c>
      <c r="C9335" s="784" t="s">
        <v>91</v>
      </c>
      <c r="D9335" s="784" t="s">
        <v>183</v>
      </c>
      <c r="E9335" s="784">
        <v>0.64400000000000002</v>
      </c>
      <c r="F9335" s="784" t="s">
        <v>4275</v>
      </c>
      <c r="G9335" s="784" t="s">
        <v>4406</v>
      </c>
      <c r="H9335" s="784" t="s">
        <v>4407</v>
      </c>
      <c r="I9335" s="784" t="s">
        <v>6355</v>
      </c>
    </row>
    <row r="9336" spans="1:9" hidden="1">
      <c r="A9336" s="784" t="str">
        <f>Table_wabobpsvr_AzureCalc_AzureCalcRateCard[[#This Row],[ServiceName]]&amp;Table_wabobpsvr_AzureCalc_AzureCalcRateCard[[#This Row],[Price_Level]]&amp;Table_wabobpsvr_AzureCalc_AzureCalcRateCard[[#This Row],[Region]]</f>
        <v>D1 HDInsightMOSP</v>
      </c>
      <c r="B9336" s="784"/>
      <c r="C9336" s="784" t="s">
        <v>91</v>
      </c>
      <c r="D9336" s="784" t="s">
        <v>627</v>
      </c>
      <c r="E9336" s="784">
        <v>0.17100000000000001</v>
      </c>
      <c r="F9336" s="784" t="s">
        <v>4141</v>
      </c>
      <c r="G9336" s="784" t="s">
        <v>4431</v>
      </c>
      <c r="H9336" s="784" t="s">
        <v>4431</v>
      </c>
      <c r="I9336" s="784" t="s">
        <v>6356</v>
      </c>
    </row>
    <row r="9337" spans="1:9" hidden="1">
      <c r="A9337" s="784" t="str">
        <f>Table_wabobpsvr_AzureCalc_AzureCalcRateCard[[#This Row],[ServiceName]]&amp;Table_wabobpsvr_AzureCalc_AzureCalcRateCard[[#This Row],[Price_Level]]&amp;Table_wabobpsvr_AzureCalc_AzureCalcRateCard[[#This Row],[Region]]</f>
        <v>D1 HDInsightA</v>
      </c>
      <c r="B9337" s="784"/>
      <c r="C9337" s="784" t="s">
        <v>91</v>
      </c>
      <c r="D9337" s="784" t="s">
        <v>181</v>
      </c>
      <c r="E9337" s="784">
        <v>0.16589999999999999</v>
      </c>
      <c r="F9337" s="784" t="s">
        <v>4141</v>
      </c>
      <c r="G9337" s="784" t="s">
        <v>4408</v>
      </c>
      <c r="H9337" s="784" t="s">
        <v>4409</v>
      </c>
      <c r="I9337" s="784" t="s">
        <v>6356</v>
      </c>
    </row>
    <row r="9338" spans="1:9" hidden="1">
      <c r="A9338" s="784" t="str">
        <f>Table_wabobpsvr_AzureCalc_AzureCalcRateCard[[#This Row],[ServiceName]]&amp;Table_wabobpsvr_AzureCalc_AzureCalcRateCard[[#This Row],[Price_Level]]&amp;Table_wabobpsvr_AzureCalc_AzureCalcRateCard[[#This Row],[Region]]</f>
        <v>D1 HDInsightB</v>
      </c>
      <c r="B9338" s="784"/>
      <c r="C9338" s="784" t="s">
        <v>91</v>
      </c>
      <c r="D9338" s="784" t="s">
        <v>182</v>
      </c>
      <c r="E9338" s="784">
        <v>0.16070000000000001</v>
      </c>
      <c r="F9338" s="784" t="s">
        <v>4141</v>
      </c>
      <c r="G9338" s="784" t="s">
        <v>4408</v>
      </c>
      <c r="H9338" s="784" t="s">
        <v>4409</v>
      </c>
      <c r="I9338" s="784" t="s">
        <v>6356</v>
      </c>
    </row>
    <row r="9339" spans="1:9" hidden="1">
      <c r="A9339" s="784" t="str">
        <f>Table_wabobpsvr_AzureCalc_AzureCalcRateCard[[#This Row],[ServiceName]]&amp;Table_wabobpsvr_AzureCalc_AzureCalcRateCard[[#This Row],[Price_Level]]&amp;Table_wabobpsvr_AzureCalc_AzureCalcRateCard[[#This Row],[Region]]</f>
        <v>D1 HDInsightC</v>
      </c>
      <c r="B9339" s="784"/>
      <c r="C9339" s="784" t="s">
        <v>91</v>
      </c>
      <c r="D9339" s="784" t="s">
        <v>184</v>
      </c>
      <c r="E9339" s="784">
        <v>0.15559999999999999</v>
      </c>
      <c r="F9339" s="784" t="s">
        <v>4141</v>
      </c>
      <c r="G9339" s="784" t="s">
        <v>4408</v>
      </c>
      <c r="H9339" s="784" t="s">
        <v>4409</v>
      </c>
      <c r="I9339" s="784" t="s">
        <v>6356</v>
      </c>
    </row>
    <row r="9340" spans="1:9" hidden="1">
      <c r="A9340" s="784" t="str">
        <f>Table_wabobpsvr_AzureCalc_AzureCalcRateCard[[#This Row],[ServiceName]]&amp;Table_wabobpsvr_AzureCalc_AzureCalcRateCard[[#This Row],[Price_Level]]&amp;Table_wabobpsvr_AzureCalc_AzureCalcRateCard[[#This Row],[Region]]</f>
        <v>D1 HDInsightD</v>
      </c>
      <c r="B9340" s="784"/>
      <c r="C9340" s="784" t="s">
        <v>91</v>
      </c>
      <c r="D9340" s="784" t="s">
        <v>183</v>
      </c>
      <c r="E9340" s="784">
        <v>0.15049999999999999</v>
      </c>
      <c r="F9340" s="784" t="s">
        <v>4141</v>
      </c>
      <c r="G9340" s="784" t="s">
        <v>4408</v>
      </c>
      <c r="H9340" s="784" t="s">
        <v>4409</v>
      </c>
      <c r="I9340" s="784" t="s">
        <v>6356</v>
      </c>
    </row>
    <row r="9341" spans="1:9" hidden="1">
      <c r="A9341" s="784" t="str">
        <f>Table_wabobpsvr_AzureCalc_AzureCalcRateCard[[#This Row],[ServiceName]]&amp;Table_wabobpsvr_AzureCalc_AzureCalcRateCard[[#This Row],[Price_Level]]&amp;Table_wabobpsvr_AzureCalc_AzureCalcRateCard[[#This Row],[Region]]</f>
        <v>A11 Cloud ServicesMOSP16</v>
      </c>
      <c r="B9341" s="784">
        <v>16</v>
      </c>
      <c r="C9341" s="784" t="s">
        <v>91</v>
      </c>
      <c r="D9341" s="784" t="s">
        <v>627</v>
      </c>
      <c r="E9341" s="784">
        <v>3.5</v>
      </c>
      <c r="F9341" s="784" t="s">
        <v>1266</v>
      </c>
      <c r="G9341" s="784" t="s">
        <v>4431</v>
      </c>
      <c r="H9341" s="784" t="s">
        <v>4431</v>
      </c>
      <c r="I9341" s="784" t="s">
        <v>4431</v>
      </c>
    </row>
    <row r="9342" spans="1:9" hidden="1">
      <c r="A9342" s="784" t="str">
        <f>Table_wabobpsvr_AzureCalc_AzureCalcRateCard[[#This Row],[ServiceName]]&amp;Table_wabobpsvr_AzureCalc_AzureCalcRateCard[[#This Row],[Price_Level]]&amp;Table_wabobpsvr_AzureCalc_AzureCalcRateCard[[#This Row],[Region]]</f>
        <v>A11 VM (Windows)D15</v>
      </c>
      <c r="B9342" s="784">
        <v>15</v>
      </c>
      <c r="C9342" s="784" t="s">
        <v>91</v>
      </c>
      <c r="D9342" s="784" t="s">
        <v>183</v>
      </c>
      <c r="E9342" s="784">
        <v>3.08</v>
      </c>
      <c r="F9342" s="784" t="s">
        <v>1274</v>
      </c>
      <c r="G9342" s="784" t="s">
        <v>3833</v>
      </c>
      <c r="H9342" s="784" t="s">
        <v>3834</v>
      </c>
      <c r="I9342" s="784" t="s">
        <v>6351</v>
      </c>
    </row>
    <row r="9343" spans="1:9" hidden="1">
      <c r="A9343" s="784" t="str">
        <f>Table_wabobpsvr_AzureCalc_AzureCalcRateCard[[#This Row],[ServiceName]]&amp;Table_wabobpsvr_AzureCalc_AzureCalcRateCard[[#This Row],[Price_Level]]&amp;Table_wabobpsvr_AzureCalc_AzureCalcRateCard[[#This Row],[Region]]</f>
        <v>A11 VM (Windows)MOSP16</v>
      </c>
      <c r="B9343" s="784">
        <v>16</v>
      </c>
      <c r="C9343" s="784" t="s">
        <v>91</v>
      </c>
      <c r="D9343" s="784" t="s">
        <v>627</v>
      </c>
      <c r="E9343" s="784">
        <v>3.5</v>
      </c>
      <c r="F9343" s="784" t="s">
        <v>1274</v>
      </c>
      <c r="G9343" s="784" t="s">
        <v>4431</v>
      </c>
      <c r="H9343" s="784" t="s">
        <v>4431</v>
      </c>
      <c r="I9343" s="784" t="s">
        <v>5230</v>
      </c>
    </row>
    <row r="9344" spans="1:9" hidden="1">
      <c r="A9344" s="784" t="str">
        <f>Table_wabobpsvr_AzureCalc_AzureCalcRateCard[[#This Row],[ServiceName]]&amp;Table_wabobpsvr_AzureCalc_AzureCalcRateCard[[#This Row],[Price_Level]]&amp;Table_wabobpsvr_AzureCalc_AzureCalcRateCard[[#This Row],[Region]]</f>
        <v>A11 VM (Windows)A16</v>
      </c>
      <c r="B9344" s="784">
        <v>16</v>
      </c>
      <c r="C9344" s="784" t="s">
        <v>91</v>
      </c>
      <c r="D9344" s="784" t="s">
        <v>181</v>
      </c>
      <c r="E9344" s="784">
        <v>3.395</v>
      </c>
      <c r="F9344" s="784" t="s">
        <v>1274</v>
      </c>
      <c r="G9344" s="784" t="s">
        <v>3660</v>
      </c>
      <c r="H9344" s="784" t="s">
        <v>3661</v>
      </c>
      <c r="I9344" s="784" t="s">
        <v>5230</v>
      </c>
    </row>
    <row r="9345" spans="1:9" hidden="1">
      <c r="A9345" s="784" t="str">
        <f>Table_wabobpsvr_AzureCalc_AzureCalcRateCard[[#This Row],[ServiceName]]&amp;Table_wabobpsvr_AzureCalc_AzureCalcRateCard[[#This Row],[Price_Level]]&amp;Table_wabobpsvr_AzureCalc_AzureCalcRateCard[[#This Row],[Region]]</f>
        <v>A11 VM (Windows)B16</v>
      </c>
      <c r="B9345" s="784">
        <v>16</v>
      </c>
      <c r="C9345" s="784" t="s">
        <v>91</v>
      </c>
      <c r="D9345" s="784" t="s">
        <v>182</v>
      </c>
      <c r="E9345" s="784">
        <v>3.29</v>
      </c>
      <c r="F9345" s="784" t="s">
        <v>1274</v>
      </c>
      <c r="G9345" s="784" t="s">
        <v>3660</v>
      </c>
      <c r="H9345" s="784" t="s">
        <v>3661</v>
      </c>
      <c r="I9345" s="784" t="s">
        <v>5230</v>
      </c>
    </row>
    <row r="9346" spans="1:9" hidden="1">
      <c r="A9346" s="784" t="str">
        <f>Table_wabobpsvr_AzureCalc_AzureCalcRateCard[[#This Row],[ServiceName]]&amp;Table_wabobpsvr_AzureCalc_AzureCalcRateCard[[#This Row],[Price_Level]]&amp;Table_wabobpsvr_AzureCalc_AzureCalcRateCard[[#This Row],[Region]]</f>
        <v>A11 HDInsightMOSP16</v>
      </c>
      <c r="B9346" s="784">
        <v>16</v>
      </c>
      <c r="C9346" s="784" t="s">
        <v>91</v>
      </c>
      <c r="D9346" s="784" t="s">
        <v>627</v>
      </c>
      <c r="E9346" s="784">
        <v>3.5</v>
      </c>
      <c r="F9346" s="784" t="s">
        <v>3891</v>
      </c>
      <c r="G9346" s="784" t="s">
        <v>4431</v>
      </c>
      <c r="H9346" s="784" t="s">
        <v>4431</v>
      </c>
      <c r="I9346" s="784" t="s">
        <v>4431</v>
      </c>
    </row>
    <row r="9347" spans="1:9" hidden="1">
      <c r="A9347" s="784" t="str">
        <f>Table_wabobpsvr_AzureCalc_AzureCalcRateCard[[#This Row],[ServiceName]]&amp;Table_wabobpsvr_AzureCalc_AzureCalcRateCard[[#This Row],[Price_Level]]&amp;Table_wabobpsvr_AzureCalc_AzureCalcRateCard[[#This Row],[Region]]</f>
        <v>A5 Cloud ServicesA16</v>
      </c>
      <c r="B9347" s="784">
        <v>16</v>
      </c>
      <c r="C9347" s="784" t="s">
        <v>701</v>
      </c>
      <c r="D9347" s="784" t="s">
        <v>181</v>
      </c>
      <c r="E9347" s="784">
        <v>0.25477</v>
      </c>
      <c r="F9347" s="784" t="s">
        <v>709</v>
      </c>
      <c r="G9347" s="784" t="s">
        <v>3183</v>
      </c>
      <c r="H9347" s="784" t="s">
        <v>3184</v>
      </c>
      <c r="I9347" s="784" t="s">
        <v>4431</v>
      </c>
    </row>
    <row r="9348" spans="1:9" hidden="1">
      <c r="A9348" s="784" t="str">
        <f>Table_wabobpsvr_AzureCalc_AzureCalcRateCard[[#This Row],[ServiceName]]&amp;Table_wabobpsvr_AzureCalc_AzureCalcRateCard[[#This Row],[Price_Level]]&amp;Table_wabobpsvr_AzureCalc_AzureCalcRateCard[[#This Row],[Region]]</f>
        <v>A5 Cloud ServicesB16</v>
      </c>
      <c r="B9348" s="784">
        <v>16</v>
      </c>
      <c r="C9348" s="784" t="s">
        <v>701</v>
      </c>
      <c r="D9348" s="784" t="s">
        <v>182</v>
      </c>
      <c r="E9348" s="784">
        <v>0.24429999999999999</v>
      </c>
      <c r="F9348" s="784" t="s">
        <v>709</v>
      </c>
      <c r="G9348" s="784" t="s">
        <v>3183</v>
      </c>
      <c r="H9348" s="784" t="s">
        <v>3184</v>
      </c>
      <c r="I9348" s="784" t="s">
        <v>4431</v>
      </c>
    </row>
    <row r="9349" spans="1:9" hidden="1">
      <c r="A9349" t="str">
        <f>Table_wabobpsvr_AzureCalc_AzureCalcRateCard[[#This Row],[ServiceName]]&amp;Table_wabobpsvr_AzureCalc_AzureCalcRateCard[[#This Row],[Price_Level]]&amp;Table_wabobpsvr_AzureCalc_AzureCalcRateCard[[#This Row],[Region]]</f>
        <v>A5 Cloud ServicesC16</v>
      </c>
      <c r="B9349">
        <v>16</v>
      </c>
      <c r="C9349" t="s">
        <v>701</v>
      </c>
      <c r="D9349" t="s">
        <v>184</v>
      </c>
      <c r="E9349">
        <v>0.23383000000000001</v>
      </c>
      <c r="F9349" t="s">
        <v>709</v>
      </c>
      <c r="G9349" s="784" t="s">
        <v>3183</v>
      </c>
      <c r="H9349" s="784" t="s">
        <v>3184</v>
      </c>
      <c r="I9349" s="784" t="s">
        <v>4431</v>
      </c>
    </row>
    <row r="9350" spans="1:9" hidden="1">
      <c r="A9350" s="784" t="str">
        <f>Table_wabobpsvr_AzureCalc_AzureCalcRateCard[[#This Row],[ServiceName]]&amp;Table_wabobpsvr_AzureCalc_AzureCalcRateCard[[#This Row],[Price_Level]]&amp;Table_wabobpsvr_AzureCalc_AzureCalcRateCard[[#This Row],[Region]]</f>
        <v>Basic_D11 VM (Non-Windows)D</v>
      </c>
      <c r="B9350" s="784"/>
      <c r="C9350" s="784" t="s">
        <v>91</v>
      </c>
      <c r="D9350" s="784" t="s">
        <v>183</v>
      </c>
      <c r="E9350" s="784">
        <v>0.18479999999999999</v>
      </c>
      <c r="F9350" s="784" t="s">
        <v>1136</v>
      </c>
      <c r="G9350" s="784" t="s">
        <v>2823</v>
      </c>
      <c r="H9350" s="784" t="s">
        <v>2824</v>
      </c>
      <c r="I9350" s="784" t="s">
        <v>4431</v>
      </c>
    </row>
    <row r="9351" spans="1:9" hidden="1">
      <c r="A9351" s="784" t="str">
        <f>Table_wabobpsvr_AzureCalc_AzureCalcRateCard[[#This Row],[ServiceName]]&amp;Table_wabobpsvr_AzureCalc_AzureCalcRateCard[[#This Row],[Price_Level]]&amp;Table_wabobpsvr_AzureCalc_AzureCalcRateCard[[#This Row],[Region]]</f>
        <v>D12 HDInsight (Non-Windows)MOSP</v>
      </c>
      <c r="B9351" s="784"/>
      <c r="C9351" s="784" t="s">
        <v>91</v>
      </c>
      <c r="D9351" s="784" t="s">
        <v>627</v>
      </c>
      <c r="E9351" s="784">
        <v>0.40300000000000002</v>
      </c>
      <c r="F9351" s="784" t="s">
        <v>4211</v>
      </c>
      <c r="G9351" s="784" t="s">
        <v>4431</v>
      </c>
      <c r="H9351" s="784" t="s">
        <v>4431</v>
      </c>
      <c r="I9351" s="784" t="s">
        <v>6357</v>
      </c>
    </row>
    <row r="9352" spans="1:9" hidden="1">
      <c r="A9352" s="784" t="str">
        <f>Table_wabobpsvr_AzureCalc_AzureCalcRateCard[[#This Row],[ServiceName]]&amp;Table_wabobpsvr_AzureCalc_AzureCalcRateCard[[#This Row],[Price_Level]]&amp;Table_wabobpsvr_AzureCalc_AzureCalcRateCard[[#This Row],[Region]]</f>
        <v>D12 HDInsight (Non-Windows)A</v>
      </c>
      <c r="B9352" s="784"/>
      <c r="C9352" s="784" t="s">
        <v>91</v>
      </c>
      <c r="D9352" s="784" t="s">
        <v>181</v>
      </c>
      <c r="E9352" s="784">
        <v>0.39100000000000001</v>
      </c>
      <c r="F9352" s="784" t="s">
        <v>4211</v>
      </c>
      <c r="G9352" s="784" t="s">
        <v>4553</v>
      </c>
      <c r="H9352" s="784" t="s">
        <v>4410</v>
      </c>
      <c r="I9352" s="784" t="s">
        <v>6357</v>
      </c>
    </row>
    <row r="9353" spans="1:9" hidden="1">
      <c r="A9353" s="784" t="str">
        <f>Table_wabobpsvr_AzureCalc_AzureCalcRateCard[[#This Row],[ServiceName]]&amp;Table_wabobpsvr_AzureCalc_AzureCalcRateCard[[#This Row],[Price_Level]]&amp;Table_wabobpsvr_AzureCalc_AzureCalcRateCard[[#This Row],[Region]]</f>
        <v>D12 HDInsight (Non-Windows)B</v>
      </c>
      <c r="B9353" s="784"/>
      <c r="C9353" s="784" t="s">
        <v>91</v>
      </c>
      <c r="D9353" s="784" t="s">
        <v>182</v>
      </c>
      <c r="E9353" s="784">
        <v>0.379</v>
      </c>
      <c r="F9353" s="784" t="s">
        <v>4211</v>
      </c>
      <c r="G9353" s="784" t="s">
        <v>4553</v>
      </c>
      <c r="H9353" s="784" t="s">
        <v>4410</v>
      </c>
      <c r="I9353" s="784" t="s">
        <v>6357</v>
      </c>
    </row>
    <row r="9354" spans="1:9" hidden="1">
      <c r="A9354" s="784" t="str">
        <f>Table_wabobpsvr_AzureCalc_AzureCalcRateCard[[#This Row],[ServiceName]]&amp;Table_wabobpsvr_AzureCalc_AzureCalcRateCard[[#This Row],[Price_Level]]&amp;Table_wabobpsvr_AzureCalc_AzureCalcRateCard[[#This Row],[Region]]</f>
        <v>D12 HDInsight (Non-Windows)C</v>
      </c>
      <c r="B9354" s="784"/>
      <c r="C9354" s="784" t="s">
        <v>91</v>
      </c>
      <c r="D9354" s="784" t="s">
        <v>184</v>
      </c>
      <c r="E9354" s="784">
        <v>0.36699999999999999</v>
      </c>
      <c r="F9354" s="784" t="s">
        <v>4211</v>
      </c>
      <c r="G9354" s="784" t="s">
        <v>4553</v>
      </c>
      <c r="H9354" s="784" t="s">
        <v>4410</v>
      </c>
      <c r="I9354" s="784" t="s">
        <v>6357</v>
      </c>
    </row>
    <row r="9355" spans="1:9" hidden="1">
      <c r="A9355" s="784" t="str">
        <f>Table_wabobpsvr_AzureCalc_AzureCalcRateCard[[#This Row],[ServiceName]]&amp;Table_wabobpsvr_AzureCalc_AzureCalcRateCard[[#This Row],[Price_Level]]&amp;Table_wabobpsvr_AzureCalc_AzureCalcRateCard[[#This Row],[Region]]</f>
        <v>D12 HDInsight (Non-Windows)D</v>
      </c>
      <c r="B9355" s="784"/>
      <c r="C9355" s="784" t="s">
        <v>91</v>
      </c>
      <c r="D9355" s="784" t="s">
        <v>183</v>
      </c>
      <c r="E9355" s="784">
        <v>0.35499999999999998</v>
      </c>
      <c r="F9355" s="784" t="s">
        <v>4211</v>
      </c>
      <c r="G9355" s="784" t="s">
        <v>4553</v>
      </c>
      <c r="H9355" s="784" t="s">
        <v>4410</v>
      </c>
      <c r="I9355" s="784" t="s">
        <v>6357</v>
      </c>
    </row>
    <row r="9356" spans="1:9" hidden="1">
      <c r="A9356" s="784" t="str">
        <f>Table_wabobpsvr_AzureCalc_AzureCalcRateCard[[#This Row],[ServiceName]]&amp;Table_wabobpsvr_AzureCalc_AzureCalcRateCard[[#This Row],[Price_Level]]&amp;Table_wabobpsvr_AzureCalc_AzureCalcRateCard[[#This Row],[Region]]</f>
        <v>D13 HDInsightMOSP</v>
      </c>
      <c r="B9356" s="784"/>
      <c r="C9356" s="784" t="s">
        <v>91</v>
      </c>
      <c r="D9356" s="784" t="s">
        <v>627</v>
      </c>
      <c r="E9356" s="784">
        <v>1.4510000000000001</v>
      </c>
      <c r="F9356" s="784" t="s">
        <v>4144</v>
      </c>
      <c r="G9356" s="784" t="s">
        <v>4431</v>
      </c>
      <c r="H9356" s="784" t="s">
        <v>4431</v>
      </c>
      <c r="I9356" s="784" t="s">
        <v>6358</v>
      </c>
    </row>
    <row r="9357" spans="1:9" hidden="1">
      <c r="A9357" s="784" t="str">
        <f>Table_wabobpsvr_AzureCalc_AzureCalcRateCard[[#This Row],[ServiceName]]&amp;Table_wabobpsvr_AzureCalc_AzureCalcRateCard[[#This Row],[Price_Level]]&amp;Table_wabobpsvr_AzureCalc_AzureCalcRateCard[[#This Row],[Region]]</f>
        <v>D13 HDInsightA</v>
      </c>
      <c r="B9357" s="784"/>
      <c r="C9357" s="784" t="s">
        <v>91</v>
      </c>
      <c r="D9357" s="784" t="s">
        <v>181</v>
      </c>
      <c r="E9357" s="784">
        <v>1.407</v>
      </c>
      <c r="F9357" s="784" t="s">
        <v>4144</v>
      </c>
      <c r="G9357" s="784" t="s">
        <v>4411</v>
      </c>
      <c r="H9357" s="784" t="s">
        <v>4412</v>
      </c>
      <c r="I9357" s="784" t="s">
        <v>6358</v>
      </c>
    </row>
    <row r="9358" spans="1:9" hidden="1">
      <c r="A9358" s="784" t="str">
        <f>Table_wabobpsvr_AzureCalc_AzureCalcRateCard[[#This Row],[ServiceName]]&amp;Table_wabobpsvr_AzureCalc_AzureCalcRateCard[[#This Row],[Price_Level]]&amp;Table_wabobpsvr_AzureCalc_AzureCalcRateCard[[#This Row],[Region]]</f>
        <v>D13 HDInsightB</v>
      </c>
      <c r="B9358" s="784"/>
      <c r="C9358" s="784" t="s">
        <v>91</v>
      </c>
      <c r="D9358" s="784" t="s">
        <v>182</v>
      </c>
      <c r="E9358" s="784">
        <v>1.3640000000000001</v>
      </c>
      <c r="F9358" s="784" t="s">
        <v>4144</v>
      </c>
      <c r="G9358" s="784" t="s">
        <v>4411</v>
      </c>
      <c r="H9358" s="784" t="s">
        <v>4412</v>
      </c>
      <c r="I9358" s="784" t="s">
        <v>6358</v>
      </c>
    </row>
    <row r="9359" spans="1:9" hidden="1">
      <c r="A9359" s="784" t="str">
        <f>Table_wabobpsvr_AzureCalc_AzureCalcRateCard[[#This Row],[ServiceName]]&amp;Table_wabobpsvr_AzureCalc_AzureCalcRateCard[[#This Row],[Price_Level]]&amp;Table_wabobpsvr_AzureCalc_AzureCalcRateCard[[#This Row],[Region]]</f>
        <v>D13 HDInsightC</v>
      </c>
      <c r="B9359" s="784"/>
      <c r="C9359" s="784" t="s">
        <v>91</v>
      </c>
      <c r="D9359" s="784" t="s">
        <v>184</v>
      </c>
      <c r="E9359" s="784">
        <v>1.32</v>
      </c>
      <c r="F9359" s="784" t="s">
        <v>4144</v>
      </c>
      <c r="G9359" s="784" t="s">
        <v>4411</v>
      </c>
      <c r="H9359" s="784" t="s">
        <v>4412</v>
      </c>
      <c r="I9359" s="784" t="s">
        <v>6358</v>
      </c>
    </row>
    <row r="9360" spans="1:9" hidden="1">
      <c r="A9360" s="784" t="str">
        <f>Table_wabobpsvr_AzureCalc_AzureCalcRateCard[[#This Row],[ServiceName]]&amp;Table_wabobpsvr_AzureCalc_AzureCalcRateCard[[#This Row],[Price_Level]]&amp;Table_wabobpsvr_AzureCalc_AzureCalcRateCard[[#This Row],[Region]]</f>
        <v>D13 HDInsightD</v>
      </c>
      <c r="B9360" s="784"/>
      <c r="C9360" s="784" t="s">
        <v>91</v>
      </c>
      <c r="D9360" s="784" t="s">
        <v>183</v>
      </c>
      <c r="E9360" s="784">
        <v>1.2769999999999999</v>
      </c>
      <c r="F9360" s="784" t="s">
        <v>4144</v>
      </c>
      <c r="G9360" s="784" t="s">
        <v>4411</v>
      </c>
      <c r="H9360" s="784" t="s">
        <v>4412</v>
      </c>
      <c r="I9360" s="784" t="s">
        <v>6358</v>
      </c>
    </row>
    <row r="9361" spans="1:9" hidden="1">
      <c r="A9361" s="784" t="str">
        <f>Table_wabobpsvr_AzureCalc_AzureCalcRateCard[[#This Row],[ServiceName]]&amp;Table_wabobpsvr_AzureCalc_AzureCalcRateCard[[#This Row],[Price_Level]]&amp;Table_wabobpsvr_AzureCalc_AzureCalcRateCard[[#This Row],[Region]]</f>
        <v>D13 HDInsight (Non-Windows)MOSP</v>
      </c>
      <c r="B9361" s="784"/>
      <c r="C9361" s="784" t="s">
        <v>91</v>
      </c>
      <c r="D9361" s="784" t="s">
        <v>627</v>
      </c>
      <c r="E9361" s="784">
        <v>0.72599999999999998</v>
      </c>
      <c r="F9361" s="784" t="s">
        <v>4177</v>
      </c>
      <c r="G9361" s="784" t="s">
        <v>4431</v>
      </c>
      <c r="H9361" s="784" t="s">
        <v>4431</v>
      </c>
      <c r="I9361" s="784" t="s">
        <v>6359</v>
      </c>
    </row>
    <row r="9362" spans="1:9" hidden="1">
      <c r="A9362" s="784" t="str">
        <f>Table_wabobpsvr_AzureCalc_AzureCalcRateCard[[#This Row],[ServiceName]]&amp;Table_wabobpsvr_AzureCalc_AzureCalcRateCard[[#This Row],[Price_Level]]&amp;Table_wabobpsvr_AzureCalc_AzureCalcRateCard[[#This Row],[Region]]</f>
        <v>D13 HDInsight (Non-Windows)A</v>
      </c>
      <c r="B9362" s="784"/>
      <c r="C9362" s="784" t="s">
        <v>91</v>
      </c>
      <c r="D9362" s="784" t="s">
        <v>181</v>
      </c>
      <c r="E9362" s="784">
        <v>0.70399999999999996</v>
      </c>
      <c r="F9362" s="784" t="s">
        <v>4177</v>
      </c>
      <c r="G9362" s="784" t="s">
        <v>4413</v>
      </c>
      <c r="H9362" s="784" t="s">
        <v>4414</v>
      </c>
      <c r="I9362" s="784" t="s">
        <v>6359</v>
      </c>
    </row>
    <row r="9363" spans="1:9" hidden="1">
      <c r="A9363" s="784" t="str">
        <f>Table_wabobpsvr_AzureCalc_AzureCalcRateCard[[#This Row],[ServiceName]]&amp;Table_wabobpsvr_AzureCalc_AzureCalcRateCard[[#This Row],[Price_Level]]&amp;Table_wabobpsvr_AzureCalc_AzureCalcRateCard[[#This Row],[Region]]</f>
        <v>D13 HDInsight (Non-Windows)B</v>
      </c>
      <c r="B9363" s="784"/>
      <c r="C9363" s="784" t="s">
        <v>91</v>
      </c>
      <c r="D9363" s="784" t="s">
        <v>182</v>
      </c>
      <c r="E9363" s="784">
        <v>0.68200000000000005</v>
      </c>
      <c r="F9363" s="784" t="s">
        <v>4177</v>
      </c>
      <c r="G9363" s="784" t="s">
        <v>4413</v>
      </c>
      <c r="H9363" s="784" t="s">
        <v>4414</v>
      </c>
      <c r="I9363" s="784" t="s">
        <v>6359</v>
      </c>
    </row>
    <row r="9364" spans="1:9" hidden="1">
      <c r="A9364" t="str">
        <f>Table_wabobpsvr_AzureCalc_AzureCalcRateCard[[#This Row],[ServiceName]]&amp;Table_wabobpsvr_AzureCalc_AzureCalcRateCard[[#This Row],[Price_Level]]&amp;Table_wabobpsvr_AzureCalc_AzureCalcRateCard[[#This Row],[Region]]</f>
        <v>D13 HDInsight (Non-Windows)C</v>
      </c>
      <c r="C9364" t="s">
        <v>91</v>
      </c>
      <c r="D9364" t="s">
        <v>184</v>
      </c>
      <c r="E9364">
        <v>0.66100000000000003</v>
      </c>
      <c r="F9364" t="s">
        <v>4177</v>
      </c>
      <c r="G9364" s="784" t="s">
        <v>4413</v>
      </c>
      <c r="H9364" s="784" t="s">
        <v>4414</v>
      </c>
      <c r="I9364" s="784" t="s">
        <v>6359</v>
      </c>
    </row>
    <row r="9365" spans="1:9" hidden="1">
      <c r="A9365" t="str">
        <f>Table_wabobpsvr_AzureCalc_AzureCalcRateCard[[#This Row],[ServiceName]]&amp;Table_wabobpsvr_AzureCalc_AzureCalcRateCard[[#This Row],[Price_Level]]&amp;Table_wabobpsvr_AzureCalc_AzureCalcRateCard[[#This Row],[Region]]</f>
        <v>D13 HDInsight (Non-Windows)D</v>
      </c>
      <c r="C9365" t="s">
        <v>91</v>
      </c>
      <c r="D9365" t="s">
        <v>183</v>
      </c>
      <c r="E9365">
        <v>0.63900000000000001</v>
      </c>
      <c r="F9365" t="s">
        <v>4177</v>
      </c>
      <c r="G9365" s="784" t="s">
        <v>4413</v>
      </c>
      <c r="H9365" s="784" t="s">
        <v>4414</v>
      </c>
      <c r="I9365" s="784" t="s">
        <v>6359</v>
      </c>
    </row>
    <row r="9366" spans="1:9" hidden="1">
      <c r="A9366" t="str">
        <f>Table_wabobpsvr_AzureCalc_AzureCalcRateCard[[#This Row],[ServiceName]]&amp;Table_wabobpsvr_AzureCalc_AzureCalcRateCard[[#This Row],[Price_Level]]&amp;Table_wabobpsvr_AzureCalc_AzureCalcRateCard[[#This Row],[Region]]</f>
        <v>D14 HDInsightMOSP</v>
      </c>
      <c r="C9366" t="s">
        <v>91</v>
      </c>
      <c r="D9366" t="s">
        <v>627</v>
      </c>
      <c r="E9366">
        <v>2.6110000000000002</v>
      </c>
      <c r="F9366" t="s">
        <v>4254</v>
      </c>
      <c r="G9366" s="784" t="s">
        <v>4431</v>
      </c>
      <c r="H9366" s="784" t="s">
        <v>4431</v>
      </c>
      <c r="I9366" s="784" t="s">
        <v>6360</v>
      </c>
    </row>
    <row r="9367" spans="1:9" hidden="1">
      <c r="A9367" t="str">
        <f>Table_wabobpsvr_AzureCalc_AzureCalcRateCard[[#This Row],[ServiceName]]&amp;Table_wabobpsvr_AzureCalc_AzureCalcRateCard[[#This Row],[Price_Level]]&amp;Table_wabobpsvr_AzureCalc_AzureCalcRateCard[[#This Row],[Region]]</f>
        <v>D14 HDInsightA</v>
      </c>
      <c r="C9367" t="s">
        <v>91</v>
      </c>
      <c r="D9367" t="s">
        <v>181</v>
      </c>
      <c r="E9367">
        <v>2.5329999999999999</v>
      </c>
      <c r="F9367" t="s">
        <v>4254</v>
      </c>
      <c r="G9367" s="784" t="s">
        <v>4415</v>
      </c>
      <c r="H9367" s="784" t="s">
        <v>4416</v>
      </c>
      <c r="I9367" s="784" t="s">
        <v>6360</v>
      </c>
    </row>
    <row r="9368" spans="1:9" hidden="1">
      <c r="A9368" t="str">
        <f>Table_wabobpsvr_AzureCalc_AzureCalcRateCard[[#This Row],[ServiceName]]&amp;Table_wabobpsvr_AzureCalc_AzureCalcRateCard[[#This Row],[Price_Level]]&amp;Table_wabobpsvr_AzureCalc_AzureCalcRateCard[[#This Row],[Region]]</f>
        <v>D14 HDInsightB</v>
      </c>
      <c r="C9368" t="s">
        <v>91</v>
      </c>
      <c r="D9368" t="s">
        <v>182</v>
      </c>
      <c r="E9368">
        <v>2.4540000000000002</v>
      </c>
      <c r="F9368" t="s">
        <v>4254</v>
      </c>
      <c r="G9368" s="784" t="s">
        <v>4415</v>
      </c>
      <c r="H9368" s="784" t="s">
        <v>4416</v>
      </c>
      <c r="I9368" s="784" t="s">
        <v>6360</v>
      </c>
    </row>
    <row r="9369" spans="1:9" hidden="1">
      <c r="A9369" t="str">
        <f>Table_wabobpsvr_AzureCalc_AzureCalcRateCard[[#This Row],[ServiceName]]&amp;Table_wabobpsvr_AzureCalc_AzureCalcRateCard[[#This Row],[Price_Level]]&amp;Table_wabobpsvr_AzureCalc_AzureCalcRateCard[[#This Row],[Region]]</f>
        <v>D14 HDInsightC</v>
      </c>
      <c r="C9369" t="s">
        <v>91</v>
      </c>
      <c r="D9369" t="s">
        <v>184</v>
      </c>
      <c r="E9369">
        <v>2.3759999999999999</v>
      </c>
      <c r="F9369" t="s">
        <v>4254</v>
      </c>
      <c r="G9369" s="784" t="s">
        <v>4415</v>
      </c>
      <c r="H9369" s="784" t="s">
        <v>4416</v>
      </c>
      <c r="I9369" s="784" t="s">
        <v>6360</v>
      </c>
    </row>
    <row r="9370" spans="1:9" hidden="1">
      <c r="A9370" t="str">
        <f>Table_wabobpsvr_AzureCalc_AzureCalcRateCard[[#This Row],[ServiceName]]&amp;Table_wabobpsvr_AzureCalc_AzureCalcRateCard[[#This Row],[Price_Level]]&amp;Table_wabobpsvr_AzureCalc_AzureCalcRateCard[[#This Row],[Region]]</f>
        <v>D14 HDInsightD</v>
      </c>
      <c r="C9370" t="s">
        <v>91</v>
      </c>
      <c r="D9370" t="s">
        <v>183</v>
      </c>
      <c r="E9370">
        <v>2.298</v>
      </c>
      <c r="F9370" t="s">
        <v>4254</v>
      </c>
      <c r="G9370" s="784" t="s">
        <v>4415</v>
      </c>
      <c r="H9370" s="784" t="s">
        <v>4416</v>
      </c>
      <c r="I9370" s="784" t="s">
        <v>6360</v>
      </c>
    </row>
    <row r="9371" spans="1:9" hidden="1">
      <c r="A9371" t="str">
        <f>Table_wabobpsvr_AzureCalc_AzureCalcRateCard[[#This Row],[ServiceName]]&amp;Table_wabobpsvr_AzureCalc_AzureCalcRateCard[[#This Row],[Price_Level]]&amp;Table_wabobpsvr_AzureCalc_AzureCalcRateCard[[#This Row],[Region]]</f>
        <v>D14 HDInsight (Non-Windows)MOSP</v>
      </c>
      <c r="C9371" t="s">
        <v>91</v>
      </c>
      <c r="D9371" t="s">
        <v>627</v>
      </c>
      <c r="E9371">
        <v>1.306</v>
      </c>
      <c r="F9371" t="s">
        <v>4276</v>
      </c>
      <c r="G9371" s="784" t="s">
        <v>4431</v>
      </c>
      <c r="H9371" s="784" t="s">
        <v>4431</v>
      </c>
      <c r="I9371" s="784" t="s">
        <v>6361</v>
      </c>
    </row>
    <row r="9372" spans="1:9" hidden="1">
      <c r="A9372" t="str">
        <f>Table_wabobpsvr_AzureCalc_AzureCalcRateCard[[#This Row],[ServiceName]]&amp;Table_wabobpsvr_AzureCalc_AzureCalcRateCard[[#This Row],[Price_Level]]&amp;Table_wabobpsvr_AzureCalc_AzureCalcRateCard[[#This Row],[Region]]</f>
        <v>D14 HDInsight (Non-Windows)A</v>
      </c>
      <c r="C9372" t="s">
        <v>91</v>
      </c>
      <c r="D9372" t="s">
        <v>181</v>
      </c>
      <c r="E9372">
        <v>1.2669999999999999</v>
      </c>
      <c r="F9372" t="s">
        <v>4276</v>
      </c>
      <c r="G9372" s="784" t="s">
        <v>4417</v>
      </c>
      <c r="H9372" s="784" t="s">
        <v>4418</v>
      </c>
      <c r="I9372" s="784" t="s">
        <v>6361</v>
      </c>
    </row>
    <row r="9373" spans="1:9" hidden="1">
      <c r="A9373" t="str">
        <f>Table_wabobpsvr_AzureCalc_AzureCalcRateCard[[#This Row],[ServiceName]]&amp;Table_wabobpsvr_AzureCalc_AzureCalcRateCard[[#This Row],[Price_Level]]&amp;Table_wabobpsvr_AzureCalc_AzureCalcRateCard[[#This Row],[Region]]</f>
        <v>D14 HDInsight (Non-Windows)B</v>
      </c>
      <c r="C9373" t="s">
        <v>91</v>
      </c>
      <c r="D9373" t="s">
        <v>182</v>
      </c>
      <c r="E9373">
        <v>1.228</v>
      </c>
      <c r="F9373" t="s">
        <v>4276</v>
      </c>
      <c r="G9373" s="784" t="s">
        <v>4417</v>
      </c>
      <c r="H9373" s="784" t="s">
        <v>4418</v>
      </c>
      <c r="I9373" s="784" t="s">
        <v>6361</v>
      </c>
    </row>
    <row r="9374" spans="1:9" hidden="1">
      <c r="A9374" t="str">
        <f>Table_wabobpsvr_AzureCalc_AzureCalcRateCard[[#This Row],[ServiceName]]&amp;Table_wabobpsvr_AzureCalc_AzureCalcRateCard[[#This Row],[Price_Level]]&amp;Table_wabobpsvr_AzureCalc_AzureCalcRateCard[[#This Row],[Region]]</f>
        <v>D14 HDInsight (Non-Windows)C</v>
      </c>
      <c r="C9374" t="s">
        <v>91</v>
      </c>
      <c r="D9374" t="s">
        <v>184</v>
      </c>
      <c r="E9374">
        <v>1.1879999999999999</v>
      </c>
      <c r="F9374" t="s">
        <v>4276</v>
      </c>
      <c r="G9374" s="784" t="s">
        <v>4417</v>
      </c>
      <c r="H9374" s="784" t="s">
        <v>4418</v>
      </c>
      <c r="I9374" s="784" t="s">
        <v>6361</v>
      </c>
    </row>
    <row r="9375" spans="1:9" hidden="1">
      <c r="A9375" t="str">
        <f>Table_wabobpsvr_AzureCalc_AzureCalcRateCard[[#This Row],[ServiceName]]&amp;Table_wabobpsvr_AzureCalc_AzureCalcRateCard[[#This Row],[Price_Level]]&amp;Table_wabobpsvr_AzureCalc_AzureCalcRateCard[[#This Row],[Region]]</f>
        <v>D14 HDInsight (Non-Windows)D</v>
      </c>
      <c r="C9375" t="s">
        <v>91</v>
      </c>
      <c r="D9375" t="s">
        <v>183</v>
      </c>
      <c r="E9375">
        <v>1.149</v>
      </c>
      <c r="F9375" t="s">
        <v>4276</v>
      </c>
      <c r="G9375" s="784" t="s">
        <v>4417</v>
      </c>
      <c r="H9375" s="784" t="s">
        <v>4418</v>
      </c>
      <c r="I9375" s="784" t="s">
        <v>6361</v>
      </c>
    </row>
    <row r="9376" spans="1:9" hidden="1">
      <c r="A9376" t="str">
        <f>Table_wabobpsvr_AzureCalc_AzureCalcRateCard[[#This Row],[ServiceName]]&amp;Table_wabobpsvr_AzureCalc_AzureCalcRateCard[[#This Row],[Price_Level]]&amp;Table_wabobpsvr_AzureCalc_AzureCalcRateCard[[#This Row],[Region]]</f>
        <v>D3 HDInsightMOSP</v>
      </c>
      <c r="C9376" t="s">
        <v>91</v>
      </c>
      <c r="D9376" t="s">
        <v>627</v>
      </c>
      <c r="E9376">
        <v>0.68400000000000005</v>
      </c>
      <c r="F9376" t="s">
        <v>4272</v>
      </c>
      <c r="G9376" s="784" t="s">
        <v>4431</v>
      </c>
      <c r="H9376" s="784" t="s">
        <v>4431</v>
      </c>
      <c r="I9376" s="784" t="s">
        <v>6362</v>
      </c>
    </row>
    <row r="9377" spans="1:9" hidden="1">
      <c r="A9377" t="str">
        <f>Table_wabobpsvr_AzureCalc_AzureCalcRateCard[[#This Row],[ServiceName]]&amp;Table_wabobpsvr_AzureCalc_AzureCalcRateCard[[#This Row],[Price_Level]]&amp;Table_wabobpsvr_AzureCalc_AzureCalcRateCard[[#This Row],[Region]]</f>
        <v>D3 HDInsightA</v>
      </c>
      <c r="C9377" t="s">
        <v>91</v>
      </c>
      <c r="D9377" t="s">
        <v>181</v>
      </c>
      <c r="E9377">
        <v>0.66300000000000003</v>
      </c>
      <c r="F9377" t="s">
        <v>4272</v>
      </c>
      <c r="G9377" s="784" t="s">
        <v>4419</v>
      </c>
      <c r="H9377" s="784" t="s">
        <v>4420</v>
      </c>
      <c r="I9377" s="784" t="s">
        <v>6362</v>
      </c>
    </row>
    <row r="9378" spans="1:9" hidden="1">
      <c r="A9378" t="str">
        <f>Table_wabobpsvr_AzureCalc_AzureCalcRateCard[[#This Row],[ServiceName]]&amp;Table_wabobpsvr_AzureCalc_AzureCalcRateCard[[#This Row],[Price_Level]]&amp;Table_wabobpsvr_AzureCalc_AzureCalcRateCard[[#This Row],[Region]]</f>
        <v>D3 HDInsightB</v>
      </c>
      <c r="C9378" t="s">
        <v>91</v>
      </c>
      <c r="D9378" t="s">
        <v>182</v>
      </c>
      <c r="E9378">
        <v>0.64300000000000002</v>
      </c>
      <c r="F9378" t="s">
        <v>4272</v>
      </c>
      <c r="G9378" s="784" t="s">
        <v>4419</v>
      </c>
      <c r="H9378" s="784" t="s">
        <v>4420</v>
      </c>
      <c r="I9378" s="784" t="s">
        <v>6362</v>
      </c>
    </row>
    <row r="9379" spans="1:9" hidden="1">
      <c r="A9379" t="str">
        <f>Table_wabobpsvr_AzureCalc_AzureCalcRateCard[[#This Row],[ServiceName]]&amp;Table_wabobpsvr_AzureCalc_AzureCalcRateCard[[#This Row],[Price_Level]]&amp;Table_wabobpsvr_AzureCalc_AzureCalcRateCard[[#This Row],[Region]]</f>
        <v>D3 HDInsightC</v>
      </c>
      <c r="C9379" t="s">
        <v>91</v>
      </c>
      <c r="D9379" t="s">
        <v>184</v>
      </c>
      <c r="E9379">
        <v>0.622</v>
      </c>
      <c r="F9379" t="s">
        <v>4272</v>
      </c>
      <c r="G9379" s="784" t="s">
        <v>4419</v>
      </c>
      <c r="H9379" s="784" t="s">
        <v>4420</v>
      </c>
      <c r="I9379" s="784" t="s">
        <v>6362</v>
      </c>
    </row>
    <row r="9380" spans="1:9" hidden="1">
      <c r="A9380" t="str">
        <f>Table_wabobpsvr_AzureCalc_AzureCalcRateCard[[#This Row],[ServiceName]]&amp;Table_wabobpsvr_AzureCalc_AzureCalcRateCard[[#This Row],[Price_Level]]&amp;Table_wabobpsvr_AzureCalc_AzureCalcRateCard[[#This Row],[Region]]</f>
        <v>D3 HDInsightD</v>
      </c>
      <c r="C9380" t="s">
        <v>91</v>
      </c>
      <c r="D9380" t="s">
        <v>183</v>
      </c>
      <c r="E9380">
        <v>0.60199999999999998</v>
      </c>
      <c r="F9380" t="s">
        <v>4272</v>
      </c>
      <c r="G9380" s="784" t="s">
        <v>4419</v>
      </c>
      <c r="H9380" s="784" t="s">
        <v>4420</v>
      </c>
      <c r="I9380" s="784" t="s">
        <v>6362</v>
      </c>
    </row>
    <row r="9381" spans="1:9" hidden="1">
      <c r="A9381" t="str">
        <f>Table_wabobpsvr_AzureCalc_AzureCalcRateCard[[#This Row],[ServiceName]]&amp;Table_wabobpsvr_AzureCalc_AzureCalcRateCard[[#This Row],[Price_Level]]&amp;Table_wabobpsvr_AzureCalc_AzureCalcRateCard[[#This Row],[Region]]</f>
        <v>D3 HDInsight (Non-Windows)MOSP</v>
      </c>
      <c r="C9381" t="s">
        <v>91</v>
      </c>
      <c r="D9381" t="s">
        <v>627</v>
      </c>
      <c r="E9381">
        <v>0.34200000000000003</v>
      </c>
      <c r="F9381" t="s">
        <v>4273</v>
      </c>
      <c r="G9381" s="784" t="s">
        <v>4431</v>
      </c>
      <c r="H9381" s="784" t="s">
        <v>4431</v>
      </c>
      <c r="I9381" s="784" t="s">
        <v>6363</v>
      </c>
    </row>
    <row r="9382" spans="1:9" hidden="1">
      <c r="A9382" t="str">
        <f>Table_wabobpsvr_AzureCalc_AzureCalcRateCard[[#This Row],[ServiceName]]&amp;Table_wabobpsvr_AzureCalc_AzureCalcRateCard[[#This Row],[Price_Level]]&amp;Table_wabobpsvr_AzureCalc_AzureCalcRateCard[[#This Row],[Region]]</f>
        <v>D3 HDInsight (Non-Windows)A</v>
      </c>
      <c r="C9382" t="s">
        <v>91</v>
      </c>
      <c r="D9382" t="s">
        <v>181</v>
      </c>
      <c r="E9382">
        <v>0.33200000000000002</v>
      </c>
      <c r="F9382" t="s">
        <v>4273</v>
      </c>
      <c r="G9382" s="784" t="s">
        <v>4421</v>
      </c>
      <c r="H9382" s="784" t="s">
        <v>4422</v>
      </c>
      <c r="I9382" s="784" t="s">
        <v>6363</v>
      </c>
    </row>
    <row r="9383" spans="1:9" hidden="1">
      <c r="A9383" s="784" t="str">
        <f>Table_wabobpsvr_AzureCalc_AzureCalcRateCard[[#This Row],[ServiceName]]&amp;Table_wabobpsvr_AzureCalc_AzureCalcRateCard[[#This Row],[Price_Level]]&amp;Table_wabobpsvr_AzureCalc_AzureCalcRateCard[[#This Row],[Region]]</f>
        <v>D3 HDInsight (Non-Windows)B</v>
      </c>
      <c r="B9383" s="784"/>
      <c r="C9383" s="784" t="s">
        <v>91</v>
      </c>
      <c r="D9383" s="784" t="s">
        <v>182</v>
      </c>
      <c r="E9383" s="784">
        <v>0.32100000000000001</v>
      </c>
      <c r="F9383" s="784" t="s">
        <v>4273</v>
      </c>
      <c r="G9383" s="784" t="s">
        <v>4421</v>
      </c>
      <c r="H9383" s="784" t="s">
        <v>4422</v>
      </c>
      <c r="I9383" s="784" t="s">
        <v>6363</v>
      </c>
    </row>
    <row r="9384" spans="1:9" hidden="1">
      <c r="A9384" t="str">
        <f>Table_wabobpsvr_AzureCalc_AzureCalcRateCard[[#This Row],[ServiceName]]&amp;Table_wabobpsvr_AzureCalc_AzureCalcRateCard[[#This Row],[Price_Level]]&amp;Table_wabobpsvr_AzureCalc_AzureCalcRateCard[[#This Row],[Region]]</f>
        <v>D3 HDInsight (Non-Windows)C</v>
      </c>
      <c r="C9384" t="s">
        <v>91</v>
      </c>
      <c r="D9384" t="s">
        <v>184</v>
      </c>
      <c r="E9384">
        <v>0.311</v>
      </c>
      <c r="F9384" t="s">
        <v>4273</v>
      </c>
      <c r="G9384" s="784" t="s">
        <v>4421</v>
      </c>
      <c r="H9384" s="784" t="s">
        <v>4422</v>
      </c>
      <c r="I9384" s="784" t="s">
        <v>6363</v>
      </c>
    </row>
    <row r="9385" spans="1:9" hidden="1">
      <c r="A9385" t="str">
        <f>Table_wabobpsvr_AzureCalc_AzureCalcRateCard[[#This Row],[ServiceName]]&amp;Table_wabobpsvr_AzureCalc_AzureCalcRateCard[[#This Row],[Price_Level]]&amp;Table_wabobpsvr_AzureCalc_AzureCalcRateCard[[#This Row],[Region]]</f>
        <v>D3 HDInsight (Non-Windows)D</v>
      </c>
      <c r="C9385" t="s">
        <v>91</v>
      </c>
      <c r="D9385" t="s">
        <v>183</v>
      </c>
      <c r="E9385">
        <v>0.30099999999999999</v>
      </c>
      <c r="F9385" t="s">
        <v>4273</v>
      </c>
      <c r="G9385" s="784" t="s">
        <v>4421</v>
      </c>
      <c r="H9385" s="784" t="s">
        <v>4422</v>
      </c>
      <c r="I9385" s="784" t="s">
        <v>6363</v>
      </c>
    </row>
    <row r="9386" spans="1:9" hidden="1">
      <c r="A9386" t="str">
        <f>Table_wabobpsvr_AzureCalc_AzureCalcRateCard[[#This Row],[ServiceName]]&amp;Table_wabobpsvr_AzureCalc_AzureCalcRateCard[[#This Row],[Price_Level]]&amp;Table_wabobpsvr_AzureCalc_AzureCalcRateCard[[#This Row],[Region]]</f>
        <v>D4 HDInsightMOSP</v>
      </c>
      <c r="C9386" t="s">
        <v>91</v>
      </c>
      <c r="D9386" t="s">
        <v>627</v>
      </c>
      <c r="E9386">
        <v>1.3680000000000001</v>
      </c>
      <c r="F9386" t="s">
        <v>4274</v>
      </c>
      <c r="G9386" s="784" t="s">
        <v>4431</v>
      </c>
      <c r="H9386" s="784" t="s">
        <v>4431</v>
      </c>
      <c r="I9386" s="784" t="s">
        <v>6364</v>
      </c>
    </row>
    <row r="9387" spans="1:9" hidden="1">
      <c r="A9387" t="str">
        <f>Table_wabobpsvr_AzureCalc_AzureCalcRateCard[[#This Row],[ServiceName]]&amp;Table_wabobpsvr_AzureCalc_AzureCalcRateCard[[#This Row],[Price_Level]]&amp;Table_wabobpsvr_AzureCalc_AzureCalcRateCard[[#This Row],[Region]]</f>
        <v>D4 HDInsightA</v>
      </c>
      <c r="C9387" t="s">
        <v>91</v>
      </c>
      <c r="D9387" t="s">
        <v>181</v>
      </c>
      <c r="E9387">
        <v>1.327</v>
      </c>
      <c r="F9387" t="s">
        <v>4274</v>
      </c>
      <c r="G9387" s="784" t="s">
        <v>4423</v>
      </c>
      <c r="H9387" s="784" t="s">
        <v>4424</v>
      </c>
      <c r="I9387" s="784" t="s">
        <v>6364</v>
      </c>
    </row>
    <row r="9388" spans="1:9" hidden="1">
      <c r="A9388" t="str">
        <f>Table_wabobpsvr_AzureCalc_AzureCalcRateCard[[#This Row],[ServiceName]]&amp;Table_wabobpsvr_AzureCalc_AzureCalcRateCard[[#This Row],[Price_Level]]&amp;Table_wabobpsvr_AzureCalc_AzureCalcRateCard[[#This Row],[Region]]</f>
        <v>D4 HDInsightB</v>
      </c>
      <c r="C9388" t="s">
        <v>91</v>
      </c>
      <c r="D9388" t="s">
        <v>182</v>
      </c>
      <c r="E9388">
        <v>1.286</v>
      </c>
      <c r="F9388" t="s">
        <v>4274</v>
      </c>
      <c r="G9388" s="784" t="s">
        <v>4423</v>
      </c>
      <c r="H9388" s="784" t="s">
        <v>4424</v>
      </c>
      <c r="I9388" s="784" t="s">
        <v>6364</v>
      </c>
    </row>
    <row r="9389" spans="1:9" hidden="1">
      <c r="A9389" s="784" t="str">
        <f>Table_wabobpsvr_AzureCalc_AzureCalcRateCard[[#This Row],[ServiceName]]&amp;Table_wabobpsvr_AzureCalc_AzureCalcRateCard[[#This Row],[Price_Level]]&amp;Table_wabobpsvr_AzureCalc_AzureCalcRateCard[[#This Row],[Region]]</f>
        <v>D4 HDInsightC</v>
      </c>
      <c r="B9389" s="784"/>
      <c r="C9389" s="784" t="s">
        <v>91</v>
      </c>
      <c r="D9389" s="784" t="s">
        <v>184</v>
      </c>
      <c r="E9389" s="784">
        <v>1.2450000000000001</v>
      </c>
      <c r="F9389" s="784" t="s">
        <v>4274</v>
      </c>
      <c r="G9389" s="784" t="s">
        <v>4423</v>
      </c>
      <c r="H9389" s="784" t="s">
        <v>4424</v>
      </c>
      <c r="I9389" s="784" t="s">
        <v>6364</v>
      </c>
    </row>
    <row r="9390" spans="1:9" hidden="1">
      <c r="A9390" s="784" t="str">
        <f>Table_wabobpsvr_AzureCalc_AzureCalcRateCard[[#This Row],[ServiceName]]&amp;Table_wabobpsvr_AzureCalc_AzureCalcRateCard[[#This Row],[Price_Level]]&amp;Table_wabobpsvr_AzureCalc_AzureCalcRateCard[[#This Row],[Region]]</f>
        <v>D4 HDInsightD</v>
      </c>
      <c r="B9390" s="784"/>
      <c r="C9390" s="784" t="s">
        <v>91</v>
      </c>
      <c r="D9390" s="784" t="s">
        <v>183</v>
      </c>
      <c r="E9390" s="784">
        <v>1.204</v>
      </c>
      <c r="F9390" s="784" t="s">
        <v>4274</v>
      </c>
      <c r="G9390" s="784" t="s">
        <v>4423</v>
      </c>
      <c r="H9390" s="784" t="s">
        <v>4424</v>
      </c>
      <c r="I9390" s="784" t="s">
        <v>6364</v>
      </c>
    </row>
    <row r="9391" spans="1:9" hidden="1">
      <c r="A9391" s="784" t="str">
        <f>Table_wabobpsvr_AzureCalc_AzureCalcRateCard[[#This Row],[ServiceName]]&amp;Table_wabobpsvr_AzureCalc_AzureCalcRateCard[[#This Row],[Price_Level]]&amp;Table_wabobpsvr_AzureCalc_AzureCalcRateCard[[#This Row],[Region]]</f>
        <v>D4 HDInsight (Non-Windows)MOSP</v>
      </c>
      <c r="B9391" s="784"/>
      <c r="C9391" s="784" t="s">
        <v>91</v>
      </c>
      <c r="D9391" s="784" t="s">
        <v>627</v>
      </c>
      <c r="E9391" s="784">
        <v>0.68400000000000005</v>
      </c>
      <c r="F9391" s="784" t="s">
        <v>4275</v>
      </c>
      <c r="G9391" s="784" t="s">
        <v>4431</v>
      </c>
      <c r="H9391" s="784" t="s">
        <v>4431</v>
      </c>
      <c r="I9391" s="784" t="s">
        <v>6365</v>
      </c>
    </row>
    <row r="9392" spans="1:9" hidden="1">
      <c r="A9392" s="784" t="str">
        <f>Table_wabobpsvr_AzureCalc_AzureCalcRateCard[[#This Row],[ServiceName]]&amp;Table_wabobpsvr_AzureCalc_AzureCalcRateCard[[#This Row],[Price_Level]]&amp;Table_wabobpsvr_AzureCalc_AzureCalcRateCard[[#This Row],[Region]]</f>
        <v>D4 HDInsight (Non-Windows)A</v>
      </c>
      <c r="B9392" s="784"/>
      <c r="C9392" s="784" t="s">
        <v>91</v>
      </c>
      <c r="D9392" s="784" t="s">
        <v>181</v>
      </c>
      <c r="E9392" s="784">
        <v>0.66300000000000003</v>
      </c>
      <c r="F9392" s="784" t="s">
        <v>4275</v>
      </c>
      <c r="G9392" s="784" t="s">
        <v>4425</v>
      </c>
      <c r="H9392" s="784" t="s">
        <v>4426</v>
      </c>
      <c r="I9392" s="784" t="s">
        <v>6365</v>
      </c>
    </row>
    <row r="9393" spans="1:9" hidden="1">
      <c r="A9393" s="784" t="str">
        <f>Table_wabobpsvr_AzureCalc_AzureCalcRateCard[[#This Row],[ServiceName]]&amp;Table_wabobpsvr_AzureCalc_AzureCalcRateCard[[#This Row],[Price_Level]]&amp;Table_wabobpsvr_AzureCalc_AzureCalcRateCard[[#This Row],[Region]]</f>
        <v>D4 HDInsight (Non-Windows)B</v>
      </c>
      <c r="B9393" s="784"/>
      <c r="C9393" s="784" t="s">
        <v>91</v>
      </c>
      <c r="D9393" s="784" t="s">
        <v>182</v>
      </c>
      <c r="E9393" s="784">
        <v>0.64300000000000002</v>
      </c>
      <c r="F9393" s="784" t="s">
        <v>4275</v>
      </c>
      <c r="G9393" s="784" t="s">
        <v>4425</v>
      </c>
      <c r="H9393" s="784" t="s">
        <v>4426</v>
      </c>
      <c r="I9393" s="784" t="s">
        <v>6365</v>
      </c>
    </row>
    <row r="9394" spans="1:9" hidden="1">
      <c r="A9394" s="784" t="str">
        <f>Table_wabobpsvr_AzureCalc_AzureCalcRateCard[[#This Row],[ServiceName]]&amp;Table_wabobpsvr_AzureCalc_AzureCalcRateCard[[#This Row],[Price_Level]]&amp;Table_wabobpsvr_AzureCalc_AzureCalcRateCard[[#This Row],[Region]]</f>
        <v>D4 HDInsight (Non-Windows)C</v>
      </c>
      <c r="B9394" s="784"/>
      <c r="C9394" s="784" t="s">
        <v>91</v>
      </c>
      <c r="D9394" s="784" t="s">
        <v>184</v>
      </c>
      <c r="E9394" s="784">
        <v>0.622</v>
      </c>
      <c r="F9394" s="784" t="s">
        <v>4275</v>
      </c>
      <c r="G9394" s="784" t="s">
        <v>4425</v>
      </c>
      <c r="H9394" s="784" t="s">
        <v>4426</v>
      </c>
      <c r="I9394" s="784" t="s">
        <v>6365</v>
      </c>
    </row>
    <row r="9395" spans="1:9" hidden="1">
      <c r="A9395" s="784" t="str">
        <f>Table_wabobpsvr_AzureCalc_AzureCalcRateCard[[#This Row],[ServiceName]]&amp;Table_wabobpsvr_AzureCalc_AzureCalcRateCard[[#This Row],[Price_Level]]&amp;Table_wabobpsvr_AzureCalc_AzureCalcRateCard[[#This Row],[Region]]</f>
        <v>D4 HDInsight (Non-Windows)D</v>
      </c>
      <c r="B9395" s="784"/>
      <c r="C9395" s="784" t="s">
        <v>91</v>
      </c>
      <c r="D9395" s="784" t="s">
        <v>183</v>
      </c>
      <c r="E9395" s="784">
        <v>0.60199999999999998</v>
      </c>
      <c r="F9395" s="784" t="s">
        <v>4275</v>
      </c>
      <c r="G9395" s="784" t="s">
        <v>4425</v>
      </c>
      <c r="H9395" s="784" t="s">
        <v>4426</v>
      </c>
      <c r="I9395" s="784" t="s">
        <v>6365</v>
      </c>
    </row>
    <row r="9396" spans="1:9" hidden="1">
      <c r="A9396" s="784" t="str">
        <f>Table_wabobpsvr_AzureCalc_AzureCalcRateCard[[#This Row],[ServiceName]]&amp;Table_wabobpsvr_AzureCalc_AzureCalcRateCard[[#This Row],[Price_Level]]&amp;Table_wabobpsvr_AzureCalc_AzureCalcRateCard[[#This Row],[Region]]</f>
        <v>D12 HDInsightMOSP</v>
      </c>
      <c r="B9396" s="784"/>
      <c r="C9396" s="784" t="s">
        <v>91</v>
      </c>
      <c r="D9396" s="784" t="s">
        <v>627</v>
      </c>
      <c r="E9396" s="784">
        <v>0.80600000000000005</v>
      </c>
      <c r="F9396" s="784" t="s">
        <v>4199</v>
      </c>
      <c r="G9396" s="784" t="s">
        <v>4431</v>
      </c>
      <c r="H9396" s="784" t="s">
        <v>4431</v>
      </c>
      <c r="I9396" s="784" t="s">
        <v>6366</v>
      </c>
    </row>
    <row r="9397" spans="1:9" hidden="1">
      <c r="A9397" s="784" t="str">
        <f>Table_wabobpsvr_AzureCalc_AzureCalcRateCard[[#This Row],[ServiceName]]&amp;Table_wabobpsvr_AzureCalc_AzureCalcRateCard[[#This Row],[Price_Level]]&amp;Table_wabobpsvr_AzureCalc_AzureCalcRateCard[[#This Row],[Region]]</f>
        <v>D12 HDInsightA</v>
      </c>
      <c r="B9397" s="784"/>
      <c r="C9397" s="784" t="s">
        <v>91</v>
      </c>
      <c r="D9397" s="784" t="s">
        <v>181</v>
      </c>
      <c r="E9397" s="784">
        <v>0.78200000000000003</v>
      </c>
      <c r="F9397" s="784" t="s">
        <v>4199</v>
      </c>
      <c r="G9397" s="784" t="s">
        <v>4427</v>
      </c>
      <c r="H9397" s="784" t="s">
        <v>4428</v>
      </c>
      <c r="I9397" s="784" t="s">
        <v>6366</v>
      </c>
    </row>
    <row r="9398" spans="1:9" hidden="1">
      <c r="A9398" s="784" t="str">
        <f>Table_wabobpsvr_AzureCalc_AzureCalcRateCard[[#This Row],[ServiceName]]&amp;Table_wabobpsvr_AzureCalc_AzureCalcRateCard[[#This Row],[Price_Level]]&amp;Table_wabobpsvr_AzureCalc_AzureCalcRateCard[[#This Row],[Region]]</f>
        <v>D12 HDInsightB</v>
      </c>
      <c r="B9398" s="784"/>
      <c r="C9398" s="784" t="s">
        <v>91</v>
      </c>
      <c r="D9398" s="784" t="s">
        <v>182</v>
      </c>
      <c r="E9398" s="784">
        <v>0.75800000000000001</v>
      </c>
      <c r="F9398" s="784" t="s">
        <v>4199</v>
      </c>
      <c r="G9398" s="784" t="s">
        <v>4427</v>
      </c>
      <c r="H9398" s="784" t="s">
        <v>4428</v>
      </c>
      <c r="I9398" s="784" t="s">
        <v>6366</v>
      </c>
    </row>
    <row r="9399" spans="1:9" hidden="1">
      <c r="A9399" s="784" t="str">
        <f>Table_wabobpsvr_AzureCalc_AzureCalcRateCard[[#This Row],[ServiceName]]&amp;Table_wabobpsvr_AzureCalc_AzureCalcRateCard[[#This Row],[Price_Level]]&amp;Table_wabobpsvr_AzureCalc_AzureCalcRateCard[[#This Row],[Region]]</f>
        <v>D12 HDInsightC</v>
      </c>
      <c r="B9399" s="784"/>
      <c r="C9399" s="784" t="s">
        <v>91</v>
      </c>
      <c r="D9399" s="784" t="s">
        <v>184</v>
      </c>
      <c r="E9399" s="784">
        <v>0.73299999999999998</v>
      </c>
      <c r="F9399" s="784" t="s">
        <v>4199</v>
      </c>
      <c r="G9399" s="784" t="s">
        <v>4427</v>
      </c>
      <c r="H9399" s="784" t="s">
        <v>4428</v>
      </c>
      <c r="I9399" s="784" t="s">
        <v>6366</v>
      </c>
    </row>
    <row r="9400" spans="1:9" hidden="1">
      <c r="A9400" s="784" t="str">
        <f>Table_wabobpsvr_AzureCalc_AzureCalcRateCard[[#This Row],[ServiceName]]&amp;Table_wabobpsvr_AzureCalc_AzureCalcRateCard[[#This Row],[Price_Level]]&amp;Table_wabobpsvr_AzureCalc_AzureCalcRateCard[[#This Row],[Region]]</f>
        <v>D12 HDInsightD</v>
      </c>
      <c r="B9400" s="784"/>
      <c r="C9400" s="784" t="s">
        <v>91</v>
      </c>
      <c r="D9400" s="784" t="s">
        <v>183</v>
      </c>
      <c r="E9400" s="784">
        <v>0.70899999999999996</v>
      </c>
      <c r="F9400" s="784" t="s">
        <v>4199</v>
      </c>
      <c r="G9400" s="784" t="s">
        <v>4427</v>
      </c>
      <c r="H9400" s="784" t="s">
        <v>4428</v>
      </c>
      <c r="I9400" s="784" t="s">
        <v>6366</v>
      </c>
    </row>
    <row r="9401" spans="1:9" hidden="1">
      <c r="A9401" s="784" t="str">
        <f>Table_wabobpsvr_AzureCalc_AzureCalcRateCard[[#This Row],[ServiceName]]&amp;Table_wabobpsvr_AzureCalc_AzureCalcRateCard[[#This Row],[Price_Level]]&amp;Table_wabobpsvr_AzureCalc_AzureCalcRateCard[[#This Row],[Region]]</f>
        <v>A5 Cloud ServicesD16</v>
      </c>
      <c r="B9401" s="784">
        <v>16</v>
      </c>
      <c r="C9401" s="784" t="s">
        <v>701</v>
      </c>
      <c r="D9401" s="784" t="s">
        <v>183</v>
      </c>
      <c r="E9401" s="784">
        <v>0.22336</v>
      </c>
      <c r="F9401" s="784" t="s">
        <v>709</v>
      </c>
      <c r="G9401" s="784" t="s">
        <v>3183</v>
      </c>
      <c r="H9401" s="784" t="s">
        <v>3184</v>
      </c>
      <c r="I9401" s="784" t="s">
        <v>4431</v>
      </c>
    </row>
    <row r="9402" spans="1:9" hidden="1">
      <c r="A9402" s="784" t="str">
        <f>Table_wabobpsvr_AzureCalc_AzureCalcRateCard[[#This Row],[ServiceName]]&amp;Table_wabobpsvr_AzureCalc_AzureCalcRateCard[[#This Row],[Price_Level]]&amp;Table_wabobpsvr_AzureCalc_AzureCalcRateCard[[#This Row],[Region]]</f>
        <v>A5 VM (Windows)MOSP16</v>
      </c>
      <c r="B9402" s="784">
        <v>16</v>
      </c>
      <c r="C9402" s="784" t="s">
        <v>91</v>
      </c>
      <c r="D9402" s="784" t="s">
        <v>627</v>
      </c>
      <c r="E9402" s="784">
        <v>0.34899999999999998</v>
      </c>
      <c r="F9402" s="784" t="s">
        <v>711</v>
      </c>
      <c r="G9402" s="784" t="s">
        <v>4431</v>
      </c>
      <c r="H9402" s="784" t="s">
        <v>4431</v>
      </c>
      <c r="I9402" s="784" t="s">
        <v>4431</v>
      </c>
    </row>
    <row r="9403" spans="1:9" hidden="1">
      <c r="A9403" s="784" t="str">
        <f>Table_wabobpsvr_AzureCalc_AzureCalcRateCard[[#This Row],[ServiceName]]&amp;Table_wabobpsvr_AzureCalc_AzureCalcRateCard[[#This Row],[Price_Level]]&amp;Table_wabobpsvr_AzureCalc_AzureCalcRateCard[[#This Row],[Region]]</f>
        <v>Standard S2 Secondary Database DaysD16</v>
      </c>
      <c r="B9403" s="784">
        <v>16</v>
      </c>
      <c r="C9403" s="784" t="s">
        <v>1119</v>
      </c>
      <c r="D9403" s="784" t="s">
        <v>183</v>
      </c>
      <c r="E9403" s="784">
        <v>1.76</v>
      </c>
      <c r="F9403" s="784" t="s">
        <v>1433</v>
      </c>
      <c r="G9403" s="784" t="s">
        <v>3610</v>
      </c>
      <c r="H9403" s="784" t="s">
        <v>3609</v>
      </c>
      <c r="I9403" s="784" t="s">
        <v>4431</v>
      </c>
    </row>
    <row r="9404" spans="1:9" hidden="1">
      <c r="A9404" s="784" t="str">
        <f>Table_wabobpsvr_AzureCalc_AzureCalcRateCard[[#This Row],[ServiceName]]&amp;Table_wabobpsvr_AzureCalc_AzureCalcRateCard[[#This Row],[Price_Level]]&amp;Table_wabobpsvr_AzureCalc_AzureCalcRateCard[[#This Row],[Region]]</f>
        <v>A10 HDInsightMOSP16</v>
      </c>
      <c r="B9404" s="784">
        <v>16</v>
      </c>
      <c r="C9404" s="784" t="s">
        <v>91</v>
      </c>
      <c r="D9404" s="784" t="s">
        <v>627</v>
      </c>
      <c r="E9404" s="784">
        <v>1.89</v>
      </c>
      <c r="F9404" s="784" t="s">
        <v>3854</v>
      </c>
      <c r="G9404" s="784" t="s">
        <v>4431</v>
      </c>
      <c r="H9404" s="784" t="s">
        <v>4431</v>
      </c>
      <c r="I9404" s="784" t="s">
        <v>4431</v>
      </c>
    </row>
    <row r="9405" spans="1:9" hidden="1">
      <c r="A9405" s="784" t="str">
        <f>Table_wabobpsvr_AzureCalc_AzureCalcRateCard[[#This Row],[ServiceName]]&amp;Table_wabobpsvr_AzureCalc_AzureCalcRateCard[[#This Row],[Price_Level]]&amp;Table_wabobpsvr_AzureCalc_AzureCalcRateCard[[#This Row],[Region]]</f>
        <v>Standard S3 Database DaysA16</v>
      </c>
      <c r="B9405" s="784">
        <v>16</v>
      </c>
      <c r="C9405" s="784" t="s">
        <v>91</v>
      </c>
      <c r="D9405" s="784" t="s">
        <v>181</v>
      </c>
      <c r="E9405" s="784">
        <v>0.21659999999999999</v>
      </c>
      <c r="F9405" s="784" t="s">
        <v>3249</v>
      </c>
      <c r="G9405" s="784" t="s">
        <v>3263</v>
      </c>
      <c r="H9405" s="784" t="s">
        <v>3264</v>
      </c>
      <c r="I9405" s="784" t="s">
        <v>4431</v>
      </c>
    </row>
    <row r="9406" spans="1:9" hidden="1">
      <c r="A9406" s="784" t="str">
        <f>Table_wabobpsvr_AzureCalc_AzureCalcRateCard[[#This Row],[ServiceName]]&amp;Table_wabobpsvr_AzureCalc_AzureCalcRateCard[[#This Row],[Price_Level]]&amp;Table_wabobpsvr_AzureCalc_AzureCalcRateCard[[#This Row],[Region]]</f>
        <v>Standard S3 Database DaysB16</v>
      </c>
      <c r="B9406" s="784">
        <v>16</v>
      </c>
      <c r="C9406" s="784" t="s">
        <v>91</v>
      </c>
      <c r="D9406" s="784" t="s">
        <v>182</v>
      </c>
      <c r="E9406" s="784">
        <v>0.2099</v>
      </c>
      <c r="F9406" s="784" t="s">
        <v>3249</v>
      </c>
      <c r="G9406" s="784" t="s">
        <v>3263</v>
      </c>
      <c r="H9406" s="784" t="s">
        <v>3265</v>
      </c>
      <c r="I9406" s="784" t="s">
        <v>4431</v>
      </c>
    </row>
    <row r="9407" spans="1:9" hidden="1">
      <c r="A9407" s="784" t="str">
        <f>Table_wabobpsvr_AzureCalc_AzureCalcRateCard[[#This Row],[ServiceName]]&amp;Table_wabobpsvr_AzureCalc_AzureCalcRateCard[[#This Row],[Price_Level]]&amp;Table_wabobpsvr_AzureCalc_AzureCalcRateCard[[#This Row],[Region]]</f>
        <v>Standard S3 Database DaysC</v>
      </c>
      <c r="B9407" s="784"/>
      <c r="C9407" s="784" t="s">
        <v>91</v>
      </c>
      <c r="D9407" s="784" t="s">
        <v>184</v>
      </c>
      <c r="E9407" s="784">
        <v>0.20319999999999999</v>
      </c>
      <c r="F9407" s="784" t="s">
        <v>3249</v>
      </c>
      <c r="G9407" s="784" t="s">
        <v>3263</v>
      </c>
      <c r="H9407" s="784" t="s">
        <v>3264</v>
      </c>
      <c r="I9407" s="784" t="s">
        <v>4431</v>
      </c>
    </row>
    <row r="9408" spans="1:9" hidden="1">
      <c r="A9408" s="784" t="str">
        <f>Table_wabobpsvr_AzureCalc_AzureCalcRateCard[[#This Row],[ServiceName]]&amp;Table_wabobpsvr_AzureCalc_AzureCalcRateCard[[#This Row],[Price_Level]]&amp;Table_wabobpsvr_AzureCalc_AzureCalcRateCard[[#This Row],[Region]]</f>
        <v>Standard S3 Database DaysD</v>
      </c>
      <c r="B9408" s="784"/>
      <c r="C9408" s="784" t="s">
        <v>91</v>
      </c>
      <c r="D9408" s="784" t="s">
        <v>183</v>
      </c>
      <c r="E9408" s="784">
        <v>0.19650000000000001</v>
      </c>
      <c r="F9408" s="784" t="s">
        <v>3249</v>
      </c>
      <c r="G9408" s="784" t="s">
        <v>3263</v>
      </c>
      <c r="H9408" s="784" t="s">
        <v>3264</v>
      </c>
      <c r="I9408" s="784" t="s">
        <v>4431</v>
      </c>
    </row>
    <row r="9409" spans="1:9" hidden="1">
      <c r="A9409" s="784" t="str">
        <f>Table_wabobpsvr_AzureCalc_AzureCalcRateCard[[#This Row],[ServiceName]]&amp;Table_wabobpsvr_AzureCalc_AzureCalcRateCard[[#This Row],[Price_Level]]&amp;Table_wabobpsvr_AzureCalc_AzureCalcRateCard[[#This Row],[Region]]</f>
        <v>A11 Cloud ServicesB11</v>
      </c>
      <c r="B9409" s="784">
        <v>11</v>
      </c>
      <c r="C9409" s="784" t="s">
        <v>701</v>
      </c>
      <c r="D9409" s="784" t="s">
        <v>182</v>
      </c>
      <c r="E9409" s="784">
        <v>3.7130000000000001</v>
      </c>
      <c r="F9409" s="784" t="s">
        <v>1266</v>
      </c>
      <c r="G9409" s="784" t="s">
        <v>4459</v>
      </c>
      <c r="H9409" s="784" t="s">
        <v>4460</v>
      </c>
      <c r="I9409" s="784" t="s">
        <v>6367</v>
      </c>
    </row>
    <row r="9410" spans="1:9" hidden="1">
      <c r="A9410" s="784" t="str">
        <f>Table_wabobpsvr_AzureCalc_AzureCalcRateCard[[#This Row],[ServiceName]]&amp;Table_wabobpsvr_AzureCalc_AzureCalcRateCard[[#This Row],[Price_Level]]&amp;Table_wabobpsvr_AzureCalc_AzureCalcRateCard[[#This Row],[Region]]</f>
        <v>A11 Cloud ServicesC11</v>
      </c>
      <c r="B9410" s="784">
        <v>11</v>
      </c>
      <c r="C9410" s="784" t="s">
        <v>701</v>
      </c>
      <c r="D9410" s="784" t="s">
        <v>184</v>
      </c>
      <c r="E9410" s="784">
        <v>3.5939999999999999</v>
      </c>
      <c r="F9410" s="784" t="s">
        <v>1266</v>
      </c>
      <c r="G9410" s="784" t="s">
        <v>4459</v>
      </c>
      <c r="H9410" s="784" t="s">
        <v>4460</v>
      </c>
      <c r="I9410" s="784" t="s">
        <v>6367</v>
      </c>
    </row>
    <row r="9411" spans="1:9" hidden="1">
      <c r="A9411" s="784" t="str">
        <f>Table_wabobpsvr_AzureCalc_AzureCalcRateCard[[#This Row],[ServiceName]]&amp;Table_wabobpsvr_AzureCalc_AzureCalcRateCard[[#This Row],[Price_Level]]&amp;Table_wabobpsvr_AzureCalc_AzureCalcRateCard[[#This Row],[Region]]</f>
        <v>A11 Cloud ServicesD11</v>
      </c>
      <c r="B9411" s="784">
        <v>11</v>
      </c>
      <c r="C9411" s="784" t="s">
        <v>701</v>
      </c>
      <c r="D9411" s="784" t="s">
        <v>183</v>
      </c>
      <c r="E9411" s="784">
        <v>3.476</v>
      </c>
      <c r="F9411" s="784" t="s">
        <v>1266</v>
      </c>
      <c r="G9411" s="784" t="s">
        <v>4459</v>
      </c>
      <c r="H9411" s="784" t="s">
        <v>4460</v>
      </c>
      <c r="I9411" s="784" t="s">
        <v>6367</v>
      </c>
    </row>
    <row r="9412" spans="1:9" hidden="1">
      <c r="A9412" t="str">
        <f>Table_wabobpsvr_AzureCalc_AzureCalcRateCard[[#This Row],[ServiceName]]&amp;Table_wabobpsvr_AzureCalc_AzureCalcRateCard[[#This Row],[Price_Level]]&amp;Table_wabobpsvr_AzureCalc_AzureCalcRateCard[[#This Row],[Region]]</f>
        <v>A11 Cloud ServicesD8</v>
      </c>
      <c r="B9412">
        <v>8</v>
      </c>
      <c r="C9412" t="s">
        <v>701</v>
      </c>
      <c r="D9412" t="s">
        <v>183</v>
      </c>
      <c r="E9412">
        <v>3.08</v>
      </c>
      <c r="F9412" t="s">
        <v>1266</v>
      </c>
      <c r="G9412" s="784" t="s">
        <v>4463</v>
      </c>
      <c r="H9412" s="784" t="s">
        <v>4464</v>
      </c>
      <c r="I9412" s="784" t="s">
        <v>6368</v>
      </c>
    </row>
    <row r="9413" spans="1:9" hidden="1">
      <c r="A9413" s="784" t="str">
        <f>Table_wabobpsvr_AzureCalc_AzureCalcRateCard[[#This Row],[ServiceName]]&amp;Table_wabobpsvr_AzureCalc_AzureCalcRateCard[[#This Row],[Price_Level]]&amp;Table_wabobpsvr_AzureCalc_AzureCalcRateCard[[#This Row],[Region]]</f>
        <v>A11 Cloud ServicesMOSP11</v>
      </c>
      <c r="B9413" s="784">
        <v>11</v>
      </c>
      <c r="C9413" s="784" t="s">
        <v>701</v>
      </c>
      <c r="D9413" s="784" t="s">
        <v>627</v>
      </c>
      <c r="E9413" s="784">
        <v>3.95</v>
      </c>
      <c r="F9413" s="784" t="s">
        <v>1266</v>
      </c>
      <c r="G9413" s="784" t="s">
        <v>4431</v>
      </c>
      <c r="H9413" s="784" t="s">
        <v>4431</v>
      </c>
      <c r="I9413" s="784" t="s">
        <v>6367</v>
      </c>
    </row>
    <row r="9414" spans="1:9" hidden="1">
      <c r="A9414" t="str">
        <f>Table_wabobpsvr_AzureCalc_AzureCalcRateCard[[#This Row],[ServiceName]]&amp;Table_wabobpsvr_AzureCalc_AzureCalcRateCard[[#This Row],[Price_Level]]&amp;Table_wabobpsvr_AzureCalc_AzureCalcRateCard[[#This Row],[Region]]</f>
        <v>A10 VM (Non-Windows)MOSP16</v>
      </c>
      <c r="B9414">
        <v>16</v>
      </c>
      <c r="C9414" t="s">
        <v>91</v>
      </c>
      <c r="D9414" t="s">
        <v>627</v>
      </c>
      <c r="E9414">
        <v>1.33</v>
      </c>
      <c r="F9414" t="s">
        <v>1283</v>
      </c>
      <c r="G9414" s="784" t="s">
        <v>4431</v>
      </c>
      <c r="H9414" s="784" t="s">
        <v>4431</v>
      </c>
      <c r="I9414" s="784" t="s">
        <v>4431</v>
      </c>
    </row>
    <row r="9415" spans="1:9" hidden="1">
      <c r="A9415" t="str">
        <f>Table_wabobpsvr_AzureCalc_AzureCalcRateCard[[#This Row],[ServiceName]]&amp;Table_wabobpsvr_AzureCalc_AzureCalcRateCard[[#This Row],[Price_Level]]&amp;Table_wabobpsvr_AzureCalc_AzureCalcRateCard[[#This Row],[Region]]</f>
        <v>Standard UsersA16</v>
      </c>
      <c r="B9415">
        <v>16</v>
      </c>
      <c r="C9415" t="s">
        <v>4431</v>
      </c>
      <c r="D9415" t="s">
        <v>181</v>
      </c>
      <c r="E9415">
        <v>999999</v>
      </c>
      <c r="F9415" t="s">
        <v>3294</v>
      </c>
      <c r="G9415" s="784" t="s">
        <v>4431</v>
      </c>
      <c r="H9415" s="784" t="s">
        <v>4431</v>
      </c>
      <c r="I9415" s="784" t="s">
        <v>4431</v>
      </c>
    </row>
    <row r="9416" spans="1:9" hidden="1">
      <c r="A9416" t="str">
        <f>Table_wabobpsvr_AzureCalc_AzureCalcRateCard[[#This Row],[ServiceName]]&amp;Table_wabobpsvr_AzureCalc_AzureCalcRateCard[[#This Row],[Price_Level]]&amp;Table_wabobpsvr_AzureCalc_AzureCalcRateCard[[#This Row],[Region]]</f>
        <v>Standard UsersB16</v>
      </c>
      <c r="B9416">
        <v>16</v>
      </c>
      <c r="C9416" t="s">
        <v>4431</v>
      </c>
      <c r="D9416" t="s">
        <v>182</v>
      </c>
      <c r="E9416">
        <v>999999</v>
      </c>
      <c r="F9416" t="s">
        <v>3294</v>
      </c>
      <c r="G9416" s="784" t="s">
        <v>4431</v>
      </c>
      <c r="H9416" s="784" t="s">
        <v>4431</v>
      </c>
      <c r="I9416" s="784" t="s">
        <v>4431</v>
      </c>
    </row>
    <row r="9417" spans="1:9" hidden="1">
      <c r="A9417" t="str">
        <f>Table_wabobpsvr_AzureCalc_AzureCalcRateCard[[#This Row],[ServiceName]]&amp;Table_wabobpsvr_AzureCalc_AzureCalcRateCard[[#This Row],[Price_Level]]&amp;Table_wabobpsvr_AzureCalc_AzureCalcRateCard[[#This Row],[Region]]</f>
        <v>Standard UsersC16</v>
      </c>
      <c r="B9417">
        <v>16</v>
      </c>
      <c r="C9417" t="s">
        <v>4431</v>
      </c>
      <c r="D9417" t="s">
        <v>184</v>
      </c>
      <c r="E9417">
        <v>999999</v>
      </c>
      <c r="F9417" t="s">
        <v>3294</v>
      </c>
      <c r="G9417" s="784" t="s">
        <v>4431</v>
      </c>
      <c r="H9417" s="784" t="s">
        <v>4431</v>
      </c>
      <c r="I9417" s="784" t="s">
        <v>4431</v>
      </c>
    </row>
    <row r="9418" spans="1:9" hidden="1">
      <c r="A9418" t="str">
        <f>Table_wabobpsvr_AzureCalc_AzureCalcRateCard[[#This Row],[ServiceName]]&amp;Table_wabobpsvr_AzureCalc_AzureCalcRateCard[[#This Row],[Price_Level]]&amp;Table_wabobpsvr_AzureCalc_AzureCalcRateCard[[#This Row],[Region]]</f>
        <v>Standard UsersD16</v>
      </c>
      <c r="B9418">
        <v>16</v>
      </c>
      <c r="C9418" t="s">
        <v>4431</v>
      </c>
      <c r="D9418" t="s">
        <v>183</v>
      </c>
      <c r="E9418">
        <v>999999</v>
      </c>
      <c r="F9418" t="s">
        <v>3294</v>
      </c>
      <c r="G9418" s="784" t="s">
        <v>4431</v>
      </c>
      <c r="H9418" s="784" t="s">
        <v>4431</v>
      </c>
      <c r="I9418" s="784" t="s">
        <v>4431</v>
      </c>
    </row>
    <row r="9419" spans="1:9" hidden="1">
      <c r="A9419" t="str">
        <f>Table_wabobpsvr_AzureCalc_AzureCalcRateCard[[#This Row],[ServiceName]]&amp;Table_wabobpsvr_AzureCalc_AzureCalcRateCard[[#This Row],[Price_Level]]&amp;Table_wabobpsvr_AzureCalc_AzureCalcRateCard[[#This Row],[Region]]</f>
        <v>Standard_D1 Cloud ServicesB</v>
      </c>
      <c r="C9419" t="s">
        <v>91</v>
      </c>
      <c r="D9419" t="s">
        <v>182</v>
      </c>
      <c r="E9419">
        <v>0.18423999999999999</v>
      </c>
      <c r="F9419" t="s">
        <v>1154</v>
      </c>
      <c r="G9419" s="784" t="s">
        <v>2739</v>
      </c>
      <c r="H9419" s="784" t="s">
        <v>2740</v>
      </c>
      <c r="I9419" s="784" t="s">
        <v>4431</v>
      </c>
    </row>
    <row r="9420" spans="1:9" hidden="1">
      <c r="A9420" t="str">
        <f>Table_wabobpsvr_AzureCalc_AzureCalcRateCard[[#This Row],[ServiceName]]&amp;Table_wabobpsvr_AzureCalc_AzureCalcRateCard[[#This Row],[Price_Level]]&amp;Table_wabobpsvr_AzureCalc_AzureCalcRateCard[[#This Row],[Region]]</f>
        <v>Standard_D1 Cloud ServicesC16</v>
      </c>
      <c r="B9420">
        <v>16</v>
      </c>
      <c r="C9420" t="s">
        <v>91</v>
      </c>
      <c r="D9420" t="s">
        <v>184</v>
      </c>
      <c r="E9420">
        <v>0.17835999999999999</v>
      </c>
      <c r="F9420" t="s">
        <v>1154</v>
      </c>
      <c r="G9420" s="784" t="s">
        <v>2739</v>
      </c>
      <c r="H9420" s="784" t="s">
        <v>2740</v>
      </c>
      <c r="I9420" s="784" t="s">
        <v>4431</v>
      </c>
    </row>
    <row r="9421" spans="1:9" hidden="1">
      <c r="A9421" t="str">
        <f>Table_wabobpsvr_AzureCalc_AzureCalcRateCard[[#This Row],[ServiceName]]&amp;Table_wabobpsvr_AzureCalc_AzureCalcRateCard[[#This Row],[Price_Level]]&amp;Table_wabobpsvr_AzureCalc_AzureCalcRateCard[[#This Row],[Region]]</f>
        <v>Standard_D1 Cloud ServicesD16</v>
      </c>
      <c r="B9421">
        <v>16</v>
      </c>
      <c r="C9421" t="s">
        <v>91</v>
      </c>
      <c r="D9421" t="s">
        <v>183</v>
      </c>
      <c r="E9421">
        <v>0.17247999999999999</v>
      </c>
      <c r="F9421" t="s">
        <v>1154</v>
      </c>
      <c r="G9421" s="784" t="s">
        <v>2739</v>
      </c>
      <c r="H9421" s="784" t="s">
        <v>2740</v>
      </c>
      <c r="I9421" s="784" t="s">
        <v>4431</v>
      </c>
    </row>
    <row r="9422" spans="1:9" hidden="1">
      <c r="A9422" t="str">
        <f>Table_wabobpsvr_AzureCalc_AzureCalcRateCard[[#This Row],[ServiceName]]&amp;Table_wabobpsvr_AzureCalc_AzureCalcRateCard[[#This Row],[Price_Level]]&amp;Table_wabobpsvr_AzureCalc_AzureCalcRateCard[[#This Row],[Region]]</f>
        <v>Standard_D1 Cloud ServicesA16</v>
      </c>
      <c r="B9422">
        <v>16</v>
      </c>
      <c r="C9422" t="s">
        <v>91</v>
      </c>
      <c r="D9422" t="s">
        <v>181</v>
      </c>
      <c r="E9422">
        <v>0.19012000000000001</v>
      </c>
      <c r="F9422" t="s">
        <v>1154</v>
      </c>
      <c r="G9422" s="784" t="s">
        <v>2739</v>
      </c>
      <c r="H9422" s="784" t="s">
        <v>2740</v>
      </c>
      <c r="I9422" s="784" t="s">
        <v>4431</v>
      </c>
    </row>
    <row r="9423" spans="1:9" hidden="1">
      <c r="A9423" t="str">
        <f>Table_wabobpsvr_AzureCalc_AzureCalcRateCard[[#This Row],[ServiceName]]&amp;Table_wabobpsvr_AzureCalc_AzureCalcRateCard[[#This Row],[Price_Level]]&amp;Table_wabobpsvr_AzureCalc_AzureCalcRateCard[[#This Row],[Region]]</f>
        <v>Standard_D1 VM (Non-Windows)A</v>
      </c>
      <c r="C9423" t="s">
        <v>91</v>
      </c>
      <c r="D9423" t="s">
        <v>181</v>
      </c>
      <c r="E9423">
        <v>0.1164</v>
      </c>
      <c r="F9423" t="s">
        <v>1155</v>
      </c>
      <c r="G9423" s="784" t="s">
        <v>2859</v>
      </c>
      <c r="H9423" s="784" t="s">
        <v>2860</v>
      </c>
      <c r="I9423" s="784" t="s">
        <v>4431</v>
      </c>
    </row>
    <row r="9424" spans="1:9" hidden="1">
      <c r="A9424" s="784" t="str">
        <f>Table_wabobpsvr_AzureCalc_AzureCalcRateCard[[#This Row],[ServiceName]]&amp;Table_wabobpsvr_AzureCalc_AzureCalcRateCard[[#This Row],[Price_Level]]&amp;Table_wabobpsvr_AzureCalc_AzureCalcRateCard[[#This Row],[Region]]</f>
        <v>Standard_D1 VM (Non-Windows)B</v>
      </c>
      <c r="B9424" s="784"/>
      <c r="C9424" s="784" t="s">
        <v>91</v>
      </c>
      <c r="D9424" s="784" t="s">
        <v>182</v>
      </c>
      <c r="E9424" s="784">
        <v>0.1128</v>
      </c>
      <c r="F9424" s="784" t="s">
        <v>1155</v>
      </c>
      <c r="G9424" s="784" t="s">
        <v>2859</v>
      </c>
      <c r="H9424" s="784" t="s">
        <v>2860</v>
      </c>
      <c r="I9424" s="784" t="s">
        <v>4431</v>
      </c>
    </row>
    <row r="9425" spans="1:9" hidden="1">
      <c r="A9425" s="784" t="str">
        <f>Table_wabobpsvr_AzureCalc_AzureCalcRateCard[[#This Row],[ServiceName]]&amp;Table_wabobpsvr_AzureCalc_AzureCalcRateCard[[#This Row],[Price_Level]]&amp;Table_wabobpsvr_AzureCalc_AzureCalcRateCard[[#This Row],[Region]]</f>
        <v>Standard_D1 VM (Non-Windows)C</v>
      </c>
      <c r="B9425" s="784"/>
      <c r="C9425" s="784" t="s">
        <v>91</v>
      </c>
      <c r="D9425" s="784" t="s">
        <v>184</v>
      </c>
      <c r="E9425" s="784">
        <v>0.10920000000000001</v>
      </c>
      <c r="F9425" s="784" t="s">
        <v>1155</v>
      </c>
      <c r="G9425" s="784" t="s">
        <v>2859</v>
      </c>
      <c r="H9425" s="784" t="s">
        <v>2860</v>
      </c>
      <c r="I9425" s="784" t="s">
        <v>4431</v>
      </c>
    </row>
    <row r="9426" spans="1:9" hidden="1">
      <c r="A9426" s="784" t="str">
        <f>Table_wabobpsvr_AzureCalc_AzureCalcRateCard[[#This Row],[ServiceName]]&amp;Table_wabobpsvr_AzureCalc_AzureCalcRateCard[[#This Row],[Price_Level]]&amp;Table_wabobpsvr_AzureCalc_AzureCalcRateCard[[#This Row],[Region]]</f>
        <v>Standard_D1 VM (Non-Windows)D</v>
      </c>
      <c r="B9426" s="784"/>
      <c r="C9426" s="784" t="s">
        <v>91</v>
      </c>
      <c r="D9426" s="784" t="s">
        <v>183</v>
      </c>
      <c r="E9426" s="784">
        <v>0.1056</v>
      </c>
      <c r="F9426" s="784" t="s">
        <v>1155</v>
      </c>
      <c r="G9426" s="784" t="s">
        <v>2859</v>
      </c>
      <c r="H9426" s="784" t="s">
        <v>2860</v>
      </c>
      <c r="I9426" s="784" t="s">
        <v>4431</v>
      </c>
    </row>
    <row r="9427" spans="1:9" hidden="1">
      <c r="A9427" s="784" t="str">
        <f>Table_wabobpsvr_AzureCalc_AzureCalcRateCard[[#This Row],[ServiceName]]&amp;Table_wabobpsvr_AzureCalc_AzureCalcRateCard[[#This Row],[Price_Level]]&amp;Table_wabobpsvr_AzureCalc_AzureCalcRateCard[[#This Row],[Region]]</f>
        <v>Standard_D1 VM (Windows)A16</v>
      </c>
      <c r="B9427" s="784">
        <v>16</v>
      </c>
      <c r="C9427" s="784" t="s">
        <v>91</v>
      </c>
      <c r="D9427" s="784" t="s">
        <v>181</v>
      </c>
      <c r="E9427" s="784">
        <v>0.19012000000000001</v>
      </c>
      <c r="F9427" s="784" t="s">
        <v>1156</v>
      </c>
      <c r="G9427" s="784" t="s">
        <v>2861</v>
      </c>
      <c r="H9427" s="784" t="s">
        <v>2862</v>
      </c>
      <c r="I9427" s="784" t="s">
        <v>4431</v>
      </c>
    </row>
    <row r="9428" spans="1:9" hidden="1">
      <c r="A9428" s="784" t="str">
        <f>Table_wabobpsvr_AzureCalc_AzureCalcRateCard[[#This Row],[ServiceName]]&amp;Table_wabobpsvr_AzureCalc_AzureCalcRateCard[[#This Row],[Price_Level]]&amp;Table_wabobpsvr_AzureCalc_AzureCalcRateCard[[#This Row],[Region]]</f>
        <v>Standard_D1 VM (Windows)B16</v>
      </c>
      <c r="B9428" s="784">
        <v>16</v>
      </c>
      <c r="C9428" s="784" t="s">
        <v>91</v>
      </c>
      <c r="D9428" s="784" t="s">
        <v>182</v>
      </c>
      <c r="E9428" s="784">
        <v>0.18423999999999999</v>
      </c>
      <c r="F9428" s="784" t="s">
        <v>1156</v>
      </c>
      <c r="G9428" s="784" t="s">
        <v>2861</v>
      </c>
      <c r="H9428" s="784" t="s">
        <v>2862</v>
      </c>
      <c r="I9428" s="784" t="s">
        <v>4431</v>
      </c>
    </row>
    <row r="9429" spans="1:9" hidden="1">
      <c r="A9429" s="784" t="str">
        <f>Table_wabobpsvr_AzureCalc_AzureCalcRateCard[[#This Row],[ServiceName]]&amp;Table_wabobpsvr_AzureCalc_AzureCalcRateCard[[#This Row],[Price_Level]]&amp;Table_wabobpsvr_AzureCalc_AzureCalcRateCard[[#This Row],[Region]]</f>
        <v>Standard_D1 VM (Windows)C16</v>
      </c>
      <c r="B9429" s="784">
        <v>16</v>
      </c>
      <c r="C9429" s="784" t="s">
        <v>91</v>
      </c>
      <c r="D9429" s="784" t="s">
        <v>184</v>
      </c>
      <c r="E9429" s="784">
        <v>0.17835999999999999</v>
      </c>
      <c r="F9429" s="784" t="s">
        <v>1156</v>
      </c>
      <c r="G9429" s="784" t="s">
        <v>2861</v>
      </c>
      <c r="H9429" s="784" t="s">
        <v>2862</v>
      </c>
      <c r="I9429" s="784" t="s">
        <v>4431</v>
      </c>
    </row>
    <row r="9430" spans="1:9" hidden="1">
      <c r="A9430" s="784" t="str">
        <f>Table_wabobpsvr_AzureCalc_AzureCalcRateCard[[#This Row],[ServiceName]]&amp;Table_wabobpsvr_AzureCalc_AzureCalcRateCard[[#This Row],[Price_Level]]&amp;Table_wabobpsvr_AzureCalc_AzureCalcRateCard[[#This Row],[Region]]</f>
        <v>Standard_D1 VM (Windows)D16</v>
      </c>
      <c r="B9430" s="784">
        <v>16</v>
      </c>
      <c r="C9430" s="784" t="s">
        <v>91</v>
      </c>
      <c r="D9430" s="784" t="s">
        <v>183</v>
      </c>
      <c r="E9430" s="784">
        <v>0.17247999999999999</v>
      </c>
      <c r="F9430" s="784" t="s">
        <v>1156</v>
      </c>
      <c r="G9430" s="784" t="s">
        <v>2861</v>
      </c>
      <c r="H9430" s="784" t="s">
        <v>2862</v>
      </c>
      <c r="I9430" s="784" t="s">
        <v>4431</v>
      </c>
    </row>
    <row r="9431" spans="1:9" hidden="1">
      <c r="A9431" s="784" t="str">
        <f>Table_wabobpsvr_AzureCalc_AzureCalcRateCard[[#This Row],[ServiceName]]&amp;Table_wabobpsvr_AzureCalc_AzureCalcRateCard[[#This Row],[Price_Level]]&amp;Table_wabobpsvr_AzureCalc_AzureCalcRateCard[[#This Row],[Region]]</f>
        <v>Standard_D11 Cloud ServicesA</v>
      </c>
      <c r="B9431" s="784"/>
      <c r="C9431" s="784" t="s">
        <v>91</v>
      </c>
      <c r="D9431" s="784" t="s">
        <v>181</v>
      </c>
      <c r="E9431" s="784">
        <v>0.38218000000000002</v>
      </c>
      <c r="F9431" s="784" t="s">
        <v>1157</v>
      </c>
      <c r="G9431" s="784" t="s">
        <v>2741</v>
      </c>
      <c r="H9431" s="784" t="s">
        <v>2742</v>
      </c>
      <c r="I9431" s="784" t="s">
        <v>4431</v>
      </c>
    </row>
    <row r="9432" spans="1:9" hidden="1">
      <c r="A9432" s="784" t="str">
        <f>Table_wabobpsvr_AzureCalc_AzureCalcRateCard[[#This Row],[ServiceName]]&amp;Table_wabobpsvr_AzureCalc_AzureCalcRateCard[[#This Row],[Price_Level]]&amp;Table_wabobpsvr_AzureCalc_AzureCalcRateCard[[#This Row],[Region]]</f>
        <v>Standard_D11 Cloud ServicesB</v>
      </c>
      <c r="B9432" s="784"/>
      <c r="C9432" s="784" t="s">
        <v>91</v>
      </c>
      <c r="D9432" s="784" t="s">
        <v>182</v>
      </c>
      <c r="E9432" s="784">
        <v>0.37036000000000002</v>
      </c>
      <c r="F9432" s="784" t="s">
        <v>1157</v>
      </c>
      <c r="G9432" s="784" t="s">
        <v>2741</v>
      </c>
      <c r="H9432" s="784" t="s">
        <v>2742</v>
      </c>
      <c r="I9432" s="784" t="s">
        <v>4431</v>
      </c>
    </row>
    <row r="9433" spans="1:9" hidden="1">
      <c r="A9433" s="784" t="str">
        <f>Table_wabobpsvr_AzureCalc_AzureCalcRateCard[[#This Row],[ServiceName]]&amp;Table_wabobpsvr_AzureCalc_AzureCalcRateCard[[#This Row],[Price_Level]]&amp;Table_wabobpsvr_AzureCalc_AzureCalcRateCard[[#This Row],[Region]]</f>
        <v>Standard_D11 Cloud ServicesC</v>
      </c>
      <c r="B9433" s="784"/>
      <c r="C9433" s="784" t="s">
        <v>91</v>
      </c>
      <c r="D9433" s="784" t="s">
        <v>184</v>
      </c>
      <c r="E9433" s="784">
        <v>0.35854000000000003</v>
      </c>
      <c r="F9433" s="784" t="s">
        <v>1157</v>
      </c>
      <c r="G9433" s="784" t="s">
        <v>2741</v>
      </c>
      <c r="H9433" s="784" t="s">
        <v>2742</v>
      </c>
      <c r="I9433" s="784" t="s">
        <v>4431</v>
      </c>
    </row>
    <row r="9434" spans="1:9" hidden="1">
      <c r="A9434" s="784" t="str">
        <f>Table_wabobpsvr_AzureCalc_AzureCalcRateCard[[#This Row],[ServiceName]]&amp;Table_wabobpsvr_AzureCalc_AzureCalcRateCard[[#This Row],[Price_Level]]&amp;Table_wabobpsvr_AzureCalc_AzureCalcRateCard[[#This Row],[Region]]</f>
        <v>Standard_D11 Cloud ServicesD</v>
      </c>
      <c r="B9434" s="784"/>
      <c r="C9434" s="784" t="s">
        <v>91</v>
      </c>
      <c r="D9434" s="784" t="s">
        <v>183</v>
      </c>
      <c r="E9434" s="784">
        <v>0.34671999999999997</v>
      </c>
      <c r="F9434" s="784" t="s">
        <v>1157</v>
      </c>
      <c r="G9434" s="784" t="s">
        <v>2741</v>
      </c>
      <c r="H9434" s="784" t="s">
        <v>2742</v>
      </c>
      <c r="I9434" s="784" t="s">
        <v>4431</v>
      </c>
    </row>
    <row r="9435" spans="1:9" hidden="1">
      <c r="A9435" s="784" t="str">
        <f>Table_wabobpsvr_AzureCalc_AzureCalcRateCard[[#This Row],[ServiceName]]&amp;Table_wabobpsvr_AzureCalc_AzureCalcRateCard[[#This Row],[Price_Level]]&amp;Table_wabobpsvr_AzureCalc_AzureCalcRateCard[[#This Row],[Region]]</f>
        <v>Standard_D11 VM (Non-Windows)A</v>
      </c>
      <c r="B9435" s="784"/>
      <c r="C9435" s="784" t="s">
        <v>91</v>
      </c>
      <c r="D9435" s="784" t="s">
        <v>181</v>
      </c>
      <c r="E9435" s="784">
        <v>0.24832000000000001</v>
      </c>
      <c r="F9435" s="784" t="s">
        <v>1158</v>
      </c>
      <c r="G9435" s="784" t="s">
        <v>2863</v>
      </c>
      <c r="H9435" s="784" t="s">
        <v>2864</v>
      </c>
      <c r="I9435" s="784" t="s">
        <v>4431</v>
      </c>
    </row>
    <row r="9436" spans="1:9" hidden="1">
      <c r="A9436" s="784" t="str">
        <f>Table_wabobpsvr_AzureCalc_AzureCalcRateCard[[#This Row],[ServiceName]]&amp;Table_wabobpsvr_AzureCalc_AzureCalcRateCard[[#This Row],[Price_Level]]&amp;Table_wabobpsvr_AzureCalc_AzureCalcRateCard[[#This Row],[Region]]</f>
        <v>Standard_D11 VM (Non-Windows)B</v>
      </c>
      <c r="B9436" s="784"/>
      <c r="C9436" s="784" t="s">
        <v>91</v>
      </c>
      <c r="D9436" s="784" t="s">
        <v>182</v>
      </c>
      <c r="E9436" s="784">
        <v>0.24063999999999999</v>
      </c>
      <c r="F9436" s="784" t="s">
        <v>1158</v>
      </c>
      <c r="G9436" s="784" t="s">
        <v>2863</v>
      </c>
      <c r="H9436" s="784" t="s">
        <v>2864</v>
      </c>
      <c r="I9436" s="784" t="s">
        <v>4431</v>
      </c>
    </row>
    <row r="9437" spans="1:9" hidden="1">
      <c r="A9437" s="784" t="str">
        <f>Table_wabobpsvr_AzureCalc_AzureCalcRateCard[[#This Row],[ServiceName]]&amp;Table_wabobpsvr_AzureCalc_AzureCalcRateCard[[#This Row],[Price_Level]]&amp;Table_wabobpsvr_AzureCalc_AzureCalcRateCard[[#This Row],[Region]]</f>
        <v>Standard_D11 VM (Non-Windows)C</v>
      </c>
      <c r="B9437" s="784"/>
      <c r="C9437" s="784" t="s">
        <v>91</v>
      </c>
      <c r="D9437" s="784" t="s">
        <v>184</v>
      </c>
      <c r="E9437" s="784">
        <v>0.23296</v>
      </c>
      <c r="F9437" s="784" t="s">
        <v>1158</v>
      </c>
      <c r="G9437" s="784" t="s">
        <v>2863</v>
      </c>
      <c r="H9437" s="784" t="s">
        <v>2864</v>
      </c>
      <c r="I9437" s="784" t="s">
        <v>4431</v>
      </c>
    </row>
    <row r="9438" spans="1:9" hidden="1">
      <c r="A9438" s="784" t="str">
        <f>Table_wabobpsvr_AzureCalc_AzureCalcRateCard[[#This Row],[ServiceName]]&amp;Table_wabobpsvr_AzureCalc_AzureCalcRateCard[[#This Row],[Price_Level]]&amp;Table_wabobpsvr_AzureCalc_AzureCalcRateCard[[#This Row],[Region]]</f>
        <v>Standard_D11 VM (Non-Windows)D</v>
      </c>
      <c r="B9438" s="784"/>
      <c r="C9438" s="784" t="s">
        <v>91</v>
      </c>
      <c r="D9438" s="784" t="s">
        <v>183</v>
      </c>
      <c r="E9438" s="784">
        <v>0.22528000000000001</v>
      </c>
      <c r="F9438" s="784" t="s">
        <v>1158</v>
      </c>
      <c r="G9438" s="784" t="s">
        <v>2863</v>
      </c>
      <c r="H9438" s="784" t="s">
        <v>2864</v>
      </c>
      <c r="I9438" s="784" t="s">
        <v>4431</v>
      </c>
    </row>
    <row r="9439" spans="1:9" hidden="1">
      <c r="A9439" t="str">
        <f>Table_wabobpsvr_AzureCalc_AzureCalcRateCard[[#This Row],[ServiceName]]&amp;Table_wabobpsvr_AzureCalc_AzureCalcRateCard[[#This Row],[Price_Level]]&amp;Table_wabobpsvr_AzureCalc_AzureCalcRateCard[[#This Row],[Region]]</f>
        <v>Standard_D11 VM (Windows)A</v>
      </c>
      <c r="C9439" t="s">
        <v>91</v>
      </c>
      <c r="D9439" t="s">
        <v>181</v>
      </c>
      <c r="E9439">
        <v>0.38218000000000002</v>
      </c>
      <c r="F9439" t="s">
        <v>1159</v>
      </c>
      <c r="G9439" s="784" t="s">
        <v>2865</v>
      </c>
      <c r="H9439" s="784" t="s">
        <v>2866</v>
      </c>
      <c r="I9439" s="784" t="s">
        <v>4431</v>
      </c>
    </row>
    <row r="9440" spans="1:9" hidden="1">
      <c r="A9440" t="str">
        <f>Table_wabobpsvr_AzureCalc_AzureCalcRateCard[[#This Row],[ServiceName]]&amp;Table_wabobpsvr_AzureCalc_AzureCalcRateCard[[#This Row],[Price_Level]]&amp;Table_wabobpsvr_AzureCalc_AzureCalcRateCard[[#This Row],[Region]]</f>
        <v>Standard_D11 VM (Windows)B</v>
      </c>
      <c r="C9440" t="s">
        <v>91</v>
      </c>
      <c r="D9440" t="s">
        <v>182</v>
      </c>
      <c r="E9440">
        <v>0.37036000000000002</v>
      </c>
      <c r="F9440" t="s">
        <v>1159</v>
      </c>
      <c r="G9440" s="784" t="s">
        <v>2865</v>
      </c>
      <c r="H9440" s="784" t="s">
        <v>2866</v>
      </c>
      <c r="I9440" s="784" t="s">
        <v>4431</v>
      </c>
    </row>
    <row r="9441" spans="1:9" hidden="1">
      <c r="A9441" t="str">
        <f>Table_wabobpsvr_AzureCalc_AzureCalcRateCard[[#This Row],[ServiceName]]&amp;Table_wabobpsvr_AzureCalc_AzureCalcRateCard[[#This Row],[Price_Level]]&amp;Table_wabobpsvr_AzureCalc_AzureCalcRateCard[[#This Row],[Region]]</f>
        <v>Standard_D11 VM (Windows)C</v>
      </c>
      <c r="C9441" t="s">
        <v>91</v>
      </c>
      <c r="D9441" t="s">
        <v>184</v>
      </c>
      <c r="E9441">
        <v>0.35854000000000003</v>
      </c>
      <c r="F9441" t="s">
        <v>1159</v>
      </c>
      <c r="G9441" s="784" t="s">
        <v>2865</v>
      </c>
      <c r="H9441" s="784" t="s">
        <v>2866</v>
      </c>
      <c r="I9441" s="784" t="s">
        <v>4431</v>
      </c>
    </row>
    <row r="9442" spans="1:9" hidden="1">
      <c r="A9442" t="str">
        <f>Table_wabobpsvr_AzureCalc_AzureCalcRateCard[[#This Row],[ServiceName]]&amp;Table_wabobpsvr_AzureCalc_AzureCalcRateCard[[#This Row],[Price_Level]]&amp;Table_wabobpsvr_AzureCalc_AzureCalcRateCard[[#This Row],[Region]]</f>
        <v>Standard_D11 VM (Windows)D</v>
      </c>
      <c r="C9442" t="s">
        <v>91</v>
      </c>
      <c r="D9442" t="s">
        <v>183</v>
      </c>
      <c r="E9442">
        <v>0.34671999999999997</v>
      </c>
      <c r="F9442" t="s">
        <v>1159</v>
      </c>
      <c r="G9442" s="784" t="s">
        <v>2865</v>
      </c>
      <c r="H9442" s="784" t="s">
        <v>2866</v>
      </c>
      <c r="I9442" s="784" t="s">
        <v>4431</v>
      </c>
    </row>
    <row r="9443" spans="1:9" hidden="1">
      <c r="A9443" t="str">
        <f>Table_wabobpsvr_AzureCalc_AzureCalcRateCard[[#This Row],[ServiceName]]&amp;Table_wabobpsvr_AzureCalc_AzureCalcRateCard[[#This Row],[Price_Level]]&amp;Table_wabobpsvr_AzureCalc_AzureCalcRateCard[[#This Row],[Region]]</f>
        <v>Standard_D12 Cloud ServicesA</v>
      </c>
      <c r="C9443" t="s">
        <v>91</v>
      </c>
      <c r="D9443" t="s">
        <v>181</v>
      </c>
      <c r="E9443">
        <v>0.76436000000000004</v>
      </c>
      <c r="F9443" t="s">
        <v>1160</v>
      </c>
      <c r="G9443" s="784" t="s">
        <v>2743</v>
      </c>
      <c r="H9443" s="784" t="s">
        <v>2744</v>
      </c>
      <c r="I9443" s="784" t="s">
        <v>4431</v>
      </c>
    </row>
    <row r="9444" spans="1:9" hidden="1">
      <c r="A9444" t="str">
        <f>Table_wabobpsvr_AzureCalc_AzureCalcRateCard[[#This Row],[ServiceName]]&amp;Table_wabobpsvr_AzureCalc_AzureCalcRateCard[[#This Row],[Price_Level]]&amp;Table_wabobpsvr_AzureCalc_AzureCalcRateCard[[#This Row],[Region]]</f>
        <v>Standard_D12 Cloud ServicesB</v>
      </c>
      <c r="C9444" t="s">
        <v>91</v>
      </c>
      <c r="D9444" t="s">
        <v>182</v>
      </c>
      <c r="E9444">
        <v>0.74072000000000005</v>
      </c>
      <c r="F9444" t="s">
        <v>1160</v>
      </c>
      <c r="G9444" s="784" t="s">
        <v>2743</v>
      </c>
      <c r="H9444" s="784" t="s">
        <v>2744</v>
      </c>
      <c r="I9444" s="784" t="s">
        <v>4431</v>
      </c>
    </row>
    <row r="9445" spans="1:9" hidden="1">
      <c r="A9445" t="str">
        <f>Table_wabobpsvr_AzureCalc_AzureCalcRateCard[[#This Row],[ServiceName]]&amp;Table_wabobpsvr_AzureCalc_AzureCalcRateCard[[#This Row],[Price_Level]]&amp;Table_wabobpsvr_AzureCalc_AzureCalcRateCard[[#This Row],[Region]]</f>
        <v>Standard_D12 Cloud ServicesC</v>
      </c>
      <c r="C9445" t="s">
        <v>91</v>
      </c>
      <c r="D9445" t="s">
        <v>184</v>
      </c>
      <c r="E9445">
        <v>0.71708000000000005</v>
      </c>
      <c r="F9445" t="s">
        <v>1160</v>
      </c>
      <c r="G9445" s="784" t="s">
        <v>2743</v>
      </c>
      <c r="H9445" s="784" t="s">
        <v>2744</v>
      </c>
      <c r="I9445" s="784" t="s">
        <v>4431</v>
      </c>
    </row>
    <row r="9446" spans="1:9" hidden="1">
      <c r="A9446" t="str">
        <f>Table_wabobpsvr_AzureCalc_AzureCalcRateCard[[#This Row],[ServiceName]]&amp;Table_wabobpsvr_AzureCalc_AzureCalcRateCard[[#This Row],[Price_Level]]&amp;Table_wabobpsvr_AzureCalc_AzureCalcRateCard[[#This Row],[Region]]</f>
        <v>Standard_D12 Cloud ServicesD</v>
      </c>
      <c r="C9446" t="s">
        <v>91</v>
      </c>
      <c r="D9446" t="s">
        <v>183</v>
      </c>
      <c r="E9446">
        <v>0.69343999999999995</v>
      </c>
      <c r="F9446" t="s">
        <v>1160</v>
      </c>
      <c r="G9446" s="784" t="s">
        <v>2743</v>
      </c>
      <c r="H9446" s="784" t="s">
        <v>2744</v>
      </c>
      <c r="I9446" s="784" t="s">
        <v>4431</v>
      </c>
    </row>
    <row r="9447" spans="1:9" hidden="1">
      <c r="A9447" t="str">
        <f>Table_wabobpsvr_AzureCalc_AzureCalcRateCard[[#This Row],[ServiceName]]&amp;Table_wabobpsvr_AzureCalc_AzureCalcRateCard[[#This Row],[Price_Level]]&amp;Table_wabobpsvr_AzureCalc_AzureCalcRateCard[[#This Row],[Region]]</f>
        <v>Standard_D12 VM (Non-Windows)A16</v>
      </c>
      <c r="B9447">
        <v>16</v>
      </c>
      <c r="C9447" t="s">
        <v>91</v>
      </c>
      <c r="D9447" t="s">
        <v>181</v>
      </c>
      <c r="E9447">
        <v>0.49664000000000003</v>
      </c>
      <c r="F9447" t="s">
        <v>1161</v>
      </c>
      <c r="G9447" s="784" t="s">
        <v>2867</v>
      </c>
      <c r="H9447" s="784" t="s">
        <v>2868</v>
      </c>
      <c r="I9447" s="784" t="s">
        <v>4431</v>
      </c>
    </row>
    <row r="9448" spans="1:9" hidden="1">
      <c r="A9448" t="str">
        <f>Table_wabobpsvr_AzureCalc_AzureCalcRateCard[[#This Row],[ServiceName]]&amp;Table_wabobpsvr_AzureCalc_AzureCalcRateCard[[#This Row],[Price_Level]]&amp;Table_wabobpsvr_AzureCalc_AzureCalcRateCard[[#This Row],[Region]]</f>
        <v>Standard_D12 VM (Non-Windows)B16</v>
      </c>
      <c r="B9448">
        <v>16</v>
      </c>
      <c r="C9448" t="s">
        <v>91</v>
      </c>
      <c r="D9448" t="s">
        <v>182</v>
      </c>
      <c r="E9448">
        <v>0.48127999999999999</v>
      </c>
      <c r="F9448" t="s">
        <v>1161</v>
      </c>
      <c r="G9448" s="784" t="s">
        <v>2867</v>
      </c>
      <c r="H9448" s="784" t="s">
        <v>2868</v>
      </c>
      <c r="I9448" s="784" t="s">
        <v>4431</v>
      </c>
    </row>
    <row r="9449" spans="1:9" hidden="1">
      <c r="A9449" s="784" t="str">
        <f>Table_wabobpsvr_AzureCalc_AzureCalcRateCard[[#This Row],[ServiceName]]&amp;Table_wabobpsvr_AzureCalc_AzureCalcRateCard[[#This Row],[Price_Level]]&amp;Table_wabobpsvr_AzureCalc_AzureCalcRateCard[[#This Row],[Region]]</f>
        <v>Standard_D12 VM (Non-Windows)C16</v>
      </c>
      <c r="B9449" s="784">
        <v>16</v>
      </c>
      <c r="C9449" s="784" t="s">
        <v>91</v>
      </c>
      <c r="D9449" s="784" t="s">
        <v>184</v>
      </c>
      <c r="E9449" s="784">
        <v>0.46592</v>
      </c>
      <c r="F9449" s="784" t="s">
        <v>1161</v>
      </c>
      <c r="G9449" s="784" t="s">
        <v>2867</v>
      </c>
      <c r="H9449" s="784" t="s">
        <v>2868</v>
      </c>
      <c r="I9449" s="784" t="s">
        <v>4431</v>
      </c>
    </row>
    <row r="9450" spans="1:9" hidden="1">
      <c r="A9450" s="784" t="str">
        <f>Table_wabobpsvr_AzureCalc_AzureCalcRateCard[[#This Row],[ServiceName]]&amp;Table_wabobpsvr_AzureCalc_AzureCalcRateCard[[#This Row],[Price_Level]]&amp;Table_wabobpsvr_AzureCalc_AzureCalcRateCard[[#This Row],[Region]]</f>
        <v>Standard_D12 VM (Non-Windows)D16</v>
      </c>
      <c r="B9450" s="784">
        <v>16</v>
      </c>
      <c r="C9450" s="784" t="s">
        <v>91</v>
      </c>
      <c r="D9450" s="784" t="s">
        <v>183</v>
      </c>
      <c r="E9450" s="784">
        <v>0.45056000000000002</v>
      </c>
      <c r="F9450" s="784" t="s">
        <v>1161</v>
      </c>
      <c r="G9450" s="784" t="s">
        <v>2867</v>
      </c>
      <c r="H9450" s="784" t="s">
        <v>2868</v>
      </c>
      <c r="I9450" s="784" t="s">
        <v>4431</v>
      </c>
    </row>
    <row r="9451" spans="1:9" hidden="1">
      <c r="A9451" s="784" t="str">
        <f>Table_wabobpsvr_AzureCalc_AzureCalcRateCard[[#This Row],[ServiceName]]&amp;Table_wabobpsvr_AzureCalc_AzureCalcRateCard[[#This Row],[Price_Level]]&amp;Table_wabobpsvr_AzureCalc_AzureCalcRateCard[[#This Row],[Region]]</f>
        <v>Standard_D12 VM (Windows)A16</v>
      </c>
      <c r="B9451" s="784">
        <v>16</v>
      </c>
      <c r="C9451" s="784" t="s">
        <v>91</v>
      </c>
      <c r="D9451" s="784" t="s">
        <v>181</v>
      </c>
      <c r="E9451" s="784">
        <v>0.76436000000000004</v>
      </c>
      <c r="F9451" s="784" t="s">
        <v>1162</v>
      </c>
      <c r="G9451" s="784" t="s">
        <v>2869</v>
      </c>
      <c r="H9451" s="784" t="s">
        <v>2870</v>
      </c>
      <c r="I9451" s="784" t="s">
        <v>4431</v>
      </c>
    </row>
    <row r="9452" spans="1:9" hidden="1">
      <c r="A9452" s="784" t="str">
        <f>Table_wabobpsvr_AzureCalc_AzureCalcRateCard[[#This Row],[ServiceName]]&amp;Table_wabobpsvr_AzureCalc_AzureCalcRateCard[[#This Row],[Price_Level]]&amp;Table_wabobpsvr_AzureCalc_AzureCalcRateCard[[#This Row],[Region]]</f>
        <v>Standard_D12 VM (Windows)B16</v>
      </c>
      <c r="B9452" s="784">
        <v>16</v>
      </c>
      <c r="C9452" s="784" t="s">
        <v>91</v>
      </c>
      <c r="D9452" s="784" t="s">
        <v>182</v>
      </c>
      <c r="E9452" s="784">
        <v>0.74072000000000005</v>
      </c>
      <c r="F9452" s="784" t="s">
        <v>1162</v>
      </c>
      <c r="G9452" s="784" t="s">
        <v>2869</v>
      </c>
      <c r="H9452" s="784" t="s">
        <v>2870</v>
      </c>
      <c r="I9452" s="784" t="s">
        <v>4431</v>
      </c>
    </row>
    <row r="9453" spans="1:9" hidden="1">
      <c r="A9453" s="784" t="str">
        <f>Table_wabobpsvr_AzureCalc_AzureCalcRateCard[[#This Row],[ServiceName]]&amp;Table_wabobpsvr_AzureCalc_AzureCalcRateCard[[#This Row],[Price_Level]]&amp;Table_wabobpsvr_AzureCalc_AzureCalcRateCard[[#This Row],[Region]]</f>
        <v>Standard_D12 VM (Windows)C16</v>
      </c>
      <c r="B9453" s="784">
        <v>16</v>
      </c>
      <c r="C9453" s="784" t="s">
        <v>91</v>
      </c>
      <c r="D9453" s="784" t="s">
        <v>184</v>
      </c>
      <c r="E9453" s="784">
        <v>0.71708000000000005</v>
      </c>
      <c r="F9453" s="784" t="s">
        <v>1162</v>
      </c>
      <c r="G9453" s="784" t="s">
        <v>2869</v>
      </c>
      <c r="H9453" s="784" t="s">
        <v>2870</v>
      </c>
      <c r="I9453" s="784" t="s">
        <v>4431</v>
      </c>
    </row>
    <row r="9454" spans="1:9" hidden="1">
      <c r="A9454" t="str">
        <f>Table_wabobpsvr_AzureCalc_AzureCalcRateCard[[#This Row],[ServiceName]]&amp;Table_wabobpsvr_AzureCalc_AzureCalcRateCard[[#This Row],[Price_Level]]&amp;Table_wabobpsvr_AzureCalc_AzureCalcRateCard[[#This Row],[Region]]</f>
        <v>Standard_D12 VM (Windows)D16</v>
      </c>
      <c r="B9454">
        <v>16</v>
      </c>
      <c r="C9454" t="s">
        <v>91</v>
      </c>
      <c r="D9454" t="s">
        <v>183</v>
      </c>
      <c r="E9454">
        <v>0.69343999999999995</v>
      </c>
      <c r="F9454" t="s">
        <v>1162</v>
      </c>
      <c r="G9454" s="784" t="s">
        <v>2869</v>
      </c>
      <c r="H9454" s="784" t="s">
        <v>2870</v>
      </c>
      <c r="I9454" s="784" t="s">
        <v>4431</v>
      </c>
    </row>
    <row r="9455" spans="1:9" hidden="1">
      <c r="A9455" t="str">
        <f>Table_wabobpsvr_AzureCalc_AzureCalcRateCard[[#This Row],[ServiceName]]&amp;Table_wabobpsvr_AzureCalc_AzureCalcRateCard[[#This Row],[Price_Level]]&amp;Table_wabobpsvr_AzureCalc_AzureCalcRateCard[[#This Row],[Region]]</f>
        <v>Standard_D13 Cloud ServicesA16</v>
      </c>
      <c r="B9455">
        <v>16</v>
      </c>
      <c r="C9455" t="s">
        <v>91</v>
      </c>
      <c r="D9455" t="s">
        <v>181</v>
      </c>
      <c r="E9455">
        <v>1.37643</v>
      </c>
      <c r="F9455" t="s">
        <v>1163</v>
      </c>
      <c r="G9455" s="784" t="s">
        <v>2745</v>
      </c>
      <c r="H9455" s="784" t="s">
        <v>2746</v>
      </c>
      <c r="I9455" s="784" t="s">
        <v>4431</v>
      </c>
    </row>
    <row r="9456" spans="1:9" hidden="1">
      <c r="A9456" t="str">
        <f>Table_wabobpsvr_AzureCalc_AzureCalcRateCard[[#This Row],[ServiceName]]&amp;Table_wabobpsvr_AzureCalc_AzureCalcRateCard[[#This Row],[Price_Level]]&amp;Table_wabobpsvr_AzureCalc_AzureCalcRateCard[[#This Row],[Region]]</f>
        <v>Standard_D13 Cloud ServicesB16</v>
      </c>
      <c r="B9456">
        <v>16</v>
      </c>
      <c r="C9456" t="s">
        <v>91</v>
      </c>
      <c r="D9456" t="s">
        <v>182</v>
      </c>
      <c r="E9456">
        <v>1.33386</v>
      </c>
      <c r="F9456" t="s">
        <v>1163</v>
      </c>
      <c r="G9456" s="784" t="s">
        <v>2745</v>
      </c>
      <c r="H9456" s="784" t="s">
        <v>2746</v>
      </c>
      <c r="I9456" s="784" t="s">
        <v>4431</v>
      </c>
    </row>
    <row r="9457" spans="1:9" hidden="1">
      <c r="A9457" t="str">
        <f>Table_wabobpsvr_AzureCalc_AzureCalcRateCard[[#This Row],[ServiceName]]&amp;Table_wabobpsvr_AzureCalc_AzureCalcRateCard[[#This Row],[Price_Level]]&amp;Table_wabobpsvr_AzureCalc_AzureCalcRateCard[[#This Row],[Region]]</f>
        <v>Standard_D13 Cloud ServicesC16</v>
      </c>
      <c r="B9457">
        <v>16</v>
      </c>
      <c r="C9457" t="s">
        <v>91</v>
      </c>
      <c r="D9457" t="s">
        <v>184</v>
      </c>
      <c r="E9457">
        <v>1.29129</v>
      </c>
      <c r="F9457" t="s">
        <v>1163</v>
      </c>
      <c r="G9457" s="784" t="s">
        <v>2745</v>
      </c>
      <c r="H9457" s="784" t="s">
        <v>2746</v>
      </c>
      <c r="I9457" s="784" t="s">
        <v>4431</v>
      </c>
    </row>
    <row r="9458" spans="1:9" hidden="1">
      <c r="A9458" t="str">
        <f>Table_wabobpsvr_AzureCalc_AzureCalcRateCard[[#This Row],[ServiceName]]&amp;Table_wabobpsvr_AzureCalc_AzureCalcRateCard[[#This Row],[Price_Level]]&amp;Table_wabobpsvr_AzureCalc_AzureCalcRateCard[[#This Row],[Region]]</f>
        <v>Standard_D13 Cloud ServicesD16</v>
      </c>
      <c r="B9458">
        <v>16</v>
      </c>
      <c r="C9458" t="s">
        <v>91</v>
      </c>
      <c r="D9458" t="s">
        <v>183</v>
      </c>
      <c r="E9458">
        <v>1.2487200000000001</v>
      </c>
      <c r="F9458" t="s">
        <v>1163</v>
      </c>
      <c r="G9458" s="784" t="s">
        <v>2745</v>
      </c>
      <c r="H9458" s="784" t="s">
        <v>2746</v>
      </c>
      <c r="I9458" s="784" t="s">
        <v>4431</v>
      </c>
    </row>
    <row r="9459" spans="1:9" hidden="1">
      <c r="A9459" t="str">
        <f>Table_wabobpsvr_AzureCalc_AzureCalcRateCard[[#This Row],[ServiceName]]&amp;Table_wabobpsvr_AzureCalc_AzureCalcRateCard[[#This Row],[Price_Level]]&amp;Table_wabobpsvr_AzureCalc_AzureCalcRateCard[[#This Row],[Region]]</f>
        <v>Standard_D13 VM (Non-Windows)A16</v>
      </c>
      <c r="B9459">
        <v>16</v>
      </c>
      <c r="C9459" t="s">
        <v>91</v>
      </c>
      <c r="D9459" t="s">
        <v>181</v>
      </c>
      <c r="E9459">
        <v>0.89434000000000002</v>
      </c>
      <c r="F9459" t="s">
        <v>1164</v>
      </c>
      <c r="G9459" s="784" t="s">
        <v>2871</v>
      </c>
      <c r="H9459" s="784" t="s">
        <v>2872</v>
      </c>
      <c r="I9459" s="784" t="s">
        <v>4431</v>
      </c>
    </row>
    <row r="9460" spans="1:9" hidden="1">
      <c r="A9460" t="str">
        <f>Table_wabobpsvr_AzureCalc_AzureCalcRateCard[[#This Row],[ServiceName]]&amp;Table_wabobpsvr_AzureCalc_AzureCalcRateCard[[#This Row],[Price_Level]]&amp;Table_wabobpsvr_AzureCalc_AzureCalcRateCard[[#This Row],[Region]]</f>
        <v>Standard_D13 VM (Non-Windows)B16</v>
      </c>
      <c r="B9460">
        <v>16</v>
      </c>
      <c r="C9460" t="s">
        <v>91</v>
      </c>
      <c r="D9460" t="s">
        <v>182</v>
      </c>
      <c r="E9460">
        <v>0.86668000000000001</v>
      </c>
      <c r="F9460" t="s">
        <v>1164</v>
      </c>
      <c r="G9460" s="784" t="s">
        <v>2871</v>
      </c>
      <c r="H9460" s="784" t="s">
        <v>2872</v>
      </c>
      <c r="I9460" s="784" t="s">
        <v>4431</v>
      </c>
    </row>
    <row r="9461" spans="1:9" hidden="1">
      <c r="A9461" t="str">
        <f>Table_wabobpsvr_AzureCalc_AzureCalcRateCard[[#This Row],[ServiceName]]&amp;Table_wabobpsvr_AzureCalc_AzureCalcRateCard[[#This Row],[Price_Level]]&amp;Table_wabobpsvr_AzureCalc_AzureCalcRateCard[[#This Row],[Region]]</f>
        <v>Standard_D13 VM (Non-Windows)C16</v>
      </c>
      <c r="B9461">
        <v>16</v>
      </c>
      <c r="C9461" t="s">
        <v>91</v>
      </c>
      <c r="D9461" t="s">
        <v>184</v>
      </c>
      <c r="E9461">
        <v>0.83901999999999999</v>
      </c>
      <c r="F9461" t="s">
        <v>1164</v>
      </c>
      <c r="G9461" s="784" t="s">
        <v>2871</v>
      </c>
      <c r="H9461" s="784" t="s">
        <v>2872</v>
      </c>
      <c r="I9461" s="784" t="s">
        <v>4431</v>
      </c>
    </row>
    <row r="9462" spans="1:9" hidden="1">
      <c r="A9462" t="str">
        <f>Table_wabobpsvr_AzureCalc_AzureCalcRateCard[[#This Row],[ServiceName]]&amp;Table_wabobpsvr_AzureCalc_AzureCalcRateCard[[#This Row],[Price_Level]]&amp;Table_wabobpsvr_AzureCalc_AzureCalcRateCard[[#This Row],[Region]]</f>
        <v>Standard_D13 VM (Non-Windows)D16</v>
      </c>
      <c r="B9462">
        <v>16</v>
      </c>
      <c r="C9462" t="s">
        <v>91</v>
      </c>
      <c r="D9462" t="s">
        <v>183</v>
      </c>
      <c r="E9462">
        <v>0.81135999999999997</v>
      </c>
      <c r="F9462" t="s">
        <v>1164</v>
      </c>
      <c r="G9462" s="784" t="s">
        <v>2871</v>
      </c>
      <c r="H9462" s="784" t="s">
        <v>2872</v>
      </c>
      <c r="I9462" s="784" t="s">
        <v>4431</v>
      </c>
    </row>
    <row r="9463" spans="1:9" hidden="1">
      <c r="A9463" t="str">
        <f>Table_wabobpsvr_AzureCalc_AzureCalcRateCard[[#This Row],[ServiceName]]&amp;Table_wabobpsvr_AzureCalc_AzureCalcRateCard[[#This Row],[Price_Level]]&amp;Table_wabobpsvr_AzureCalc_AzureCalcRateCard[[#This Row],[Region]]</f>
        <v>Standard_D13 VM (Windows)A</v>
      </c>
      <c r="C9463" t="s">
        <v>91</v>
      </c>
      <c r="D9463" t="s">
        <v>181</v>
      </c>
      <c r="E9463">
        <v>1.37643</v>
      </c>
      <c r="F9463" t="s">
        <v>1165</v>
      </c>
      <c r="G9463" s="784" t="s">
        <v>2873</v>
      </c>
      <c r="H9463" s="784" t="s">
        <v>2874</v>
      </c>
      <c r="I9463" s="784" t="s">
        <v>4431</v>
      </c>
    </row>
    <row r="9464" spans="1:9" hidden="1">
      <c r="A9464" t="str">
        <f>Table_wabobpsvr_AzureCalc_AzureCalcRateCard[[#This Row],[ServiceName]]&amp;Table_wabobpsvr_AzureCalc_AzureCalcRateCard[[#This Row],[Price_Level]]&amp;Table_wabobpsvr_AzureCalc_AzureCalcRateCard[[#This Row],[Region]]</f>
        <v>Standard_D13 VM (Windows)B</v>
      </c>
      <c r="C9464" t="s">
        <v>91</v>
      </c>
      <c r="D9464" t="s">
        <v>182</v>
      </c>
      <c r="E9464">
        <v>1.33386</v>
      </c>
      <c r="F9464" t="s">
        <v>1165</v>
      </c>
      <c r="G9464" s="784" t="s">
        <v>2873</v>
      </c>
      <c r="H9464" s="784" t="s">
        <v>2874</v>
      </c>
      <c r="I9464" s="784" t="s">
        <v>4431</v>
      </c>
    </row>
    <row r="9465" spans="1:9" hidden="1">
      <c r="A9465" t="str">
        <f>Table_wabobpsvr_AzureCalc_AzureCalcRateCard[[#This Row],[ServiceName]]&amp;Table_wabobpsvr_AzureCalc_AzureCalcRateCard[[#This Row],[Price_Level]]&amp;Table_wabobpsvr_AzureCalc_AzureCalcRateCard[[#This Row],[Region]]</f>
        <v>Standard_D13 VM (Windows)C</v>
      </c>
      <c r="C9465" t="s">
        <v>91</v>
      </c>
      <c r="D9465" t="s">
        <v>184</v>
      </c>
      <c r="E9465">
        <v>1.29129</v>
      </c>
      <c r="F9465" t="s">
        <v>1165</v>
      </c>
      <c r="G9465" s="784" t="s">
        <v>2873</v>
      </c>
      <c r="H9465" s="784" t="s">
        <v>2874</v>
      </c>
      <c r="I9465" s="784" t="s">
        <v>4431</v>
      </c>
    </row>
    <row r="9466" spans="1:9" hidden="1">
      <c r="A9466" t="str">
        <f>Table_wabobpsvr_AzureCalc_AzureCalcRateCard[[#This Row],[ServiceName]]&amp;Table_wabobpsvr_AzureCalc_AzureCalcRateCard[[#This Row],[Price_Level]]&amp;Table_wabobpsvr_AzureCalc_AzureCalcRateCard[[#This Row],[Region]]</f>
        <v>Standard_D13 VM (Windows)D</v>
      </c>
      <c r="C9466" t="s">
        <v>91</v>
      </c>
      <c r="D9466" t="s">
        <v>183</v>
      </c>
      <c r="E9466">
        <v>1.2487200000000001</v>
      </c>
      <c r="F9466" t="s">
        <v>1165</v>
      </c>
      <c r="G9466" s="784" t="s">
        <v>2873</v>
      </c>
      <c r="H9466" s="784" t="s">
        <v>2874</v>
      </c>
      <c r="I9466" s="784" t="s">
        <v>4431</v>
      </c>
    </row>
    <row r="9467" spans="1:9" hidden="1">
      <c r="A9467" t="str">
        <f>Table_wabobpsvr_AzureCalc_AzureCalcRateCard[[#This Row],[ServiceName]]&amp;Table_wabobpsvr_AzureCalc_AzureCalcRateCard[[#This Row],[Price_Level]]&amp;Table_wabobpsvr_AzureCalc_AzureCalcRateCard[[#This Row],[Region]]</f>
        <v>Standard_D14 Cloud ServicesA16</v>
      </c>
      <c r="B9467">
        <v>16</v>
      </c>
      <c r="C9467" t="s">
        <v>91</v>
      </c>
      <c r="D9467" t="s">
        <v>181</v>
      </c>
      <c r="E9467">
        <v>2.4773800000000001</v>
      </c>
      <c r="F9467" t="s">
        <v>1166</v>
      </c>
      <c r="G9467" s="784" t="s">
        <v>2747</v>
      </c>
      <c r="H9467" s="784" t="s">
        <v>2748</v>
      </c>
      <c r="I9467" s="784" t="s">
        <v>4431</v>
      </c>
    </row>
    <row r="9468" spans="1:9" hidden="1">
      <c r="A9468" t="str">
        <f>Table_wabobpsvr_AzureCalc_AzureCalcRateCard[[#This Row],[ServiceName]]&amp;Table_wabobpsvr_AzureCalc_AzureCalcRateCard[[#This Row],[Price_Level]]&amp;Table_wabobpsvr_AzureCalc_AzureCalcRateCard[[#This Row],[Region]]</f>
        <v>Standard_D14 Cloud ServicesB16</v>
      </c>
      <c r="B9468">
        <v>16</v>
      </c>
      <c r="C9468" t="s">
        <v>91</v>
      </c>
      <c r="D9468" t="s">
        <v>182</v>
      </c>
      <c r="E9468">
        <v>2.40076</v>
      </c>
      <c r="F9468" t="s">
        <v>1166</v>
      </c>
      <c r="G9468" s="784" t="s">
        <v>2747</v>
      </c>
      <c r="H9468" s="784" t="s">
        <v>2748</v>
      </c>
      <c r="I9468" s="784" t="s">
        <v>4431</v>
      </c>
    </row>
    <row r="9469" spans="1:9" hidden="1">
      <c r="A9469" t="str">
        <f>Table_wabobpsvr_AzureCalc_AzureCalcRateCard[[#This Row],[ServiceName]]&amp;Table_wabobpsvr_AzureCalc_AzureCalcRateCard[[#This Row],[Price_Level]]&amp;Table_wabobpsvr_AzureCalc_AzureCalcRateCard[[#This Row],[Region]]</f>
        <v>Standard_D14 Cloud ServicesC16</v>
      </c>
      <c r="B9469">
        <v>16</v>
      </c>
      <c r="C9469" t="s">
        <v>91</v>
      </c>
      <c r="D9469" t="s">
        <v>184</v>
      </c>
      <c r="E9469">
        <v>2.3241399999999999</v>
      </c>
      <c r="F9469" t="s">
        <v>1166</v>
      </c>
      <c r="G9469" s="784" t="s">
        <v>2747</v>
      </c>
      <c r="H9469" s="784" t="s">
        <v>2748</v>
      </c>
      <c r="I9469" s="784" t="s">
        <v>4431</v>
      </c>
    </row>
    <row r="9470" spans="1:9" hidden="1">
      <c r="A9470" t="str">
        <f>Table_wabobpsvr_AzureCalc_AzureCalcRateCard[[#This Row],[ServiceName]]&amp;Table_wabobpsvr_AzureCalc_AzureCalcRateCard[[#This Row],[Price_Level]]&amp;Table_wabobpsvr_AzureCalc_AzureCalcRateCard[[#This Row],[Region]]</f>
        <v>Standard_D14 Cloud ServicesD16</v>
      </c>
      <c r="B9470">
        <v>16</v>
      </c>
      <c r="C9470" t="s">
        <v>91</v>
      </c>
      <c r="D9470" t="s">
        <v>183</v>
      </c>
      <c r="E9470">
        <v>2.2475200000000002</v>
      </c>
      <c r="F9470" t="s">
        <v>1166</v>
      </c>
      <c r="G9470" s="784" t="s">
        <v>2747</v>
      </c>
      <c r="H9470" s="784" t="s">
        <v>2748</v>
      </c>
      <c r="I9470" s="784" t="s">
        <v>4431</v>
      </c>
    </row>
    <row r="9471" spans="1:9" hidden="1">
      <c r="A9471" t="str">
        <f>Table_wabobpsvr_AzureCalc_AzureCalcRateCard[[#This Row],[ServiceName]]&amp;Table_wabobpsvr_AzureCalc_AzureCalcRateCard[[#This Row],[Price_Level]]&amp;Table_wabobpsvr_AzureCalc_AzureCalcRateCard[[#This Row],[Region]]</f>
        <v>Standard_D14 VM (Non-Windows)A</v>
      </c>
      <c r="C9471" t="s">
        <v>91</v>
      </c>
      <c r="D9471" t="s">
        <v>181</v>
      </c>
      <c r="E9471">
        <v>1.6102000000000001</v>
      </c>
      <c r="F9471" t="s">
        <v>1167</v>
      </c>
      <c r="G9471" s="784" t="s">
        <v>2875</v>
      </c>
      <c r="H9471" s="784" t="s">
        <v>2876</v>
      </c>
      <c r="I9471" s="784" t="s">
        <v>4431</v>
      </c>
    </row>
    <row r="9472" spans="1:9" hidden="1">
      <c r="A9472" s="784" t="str">
        <f>Table_wabobpsvr_AzureCalc_AzureCalcRateCard[[#This Row],[ServiceName]]&amp;Table_wabobpsvr_AzureCalc_AzureCalcRateCard[[#This Row],[Price_Level]]&amp;Table_wabobpsvr_AzureCalc_AzureCalcRateCard[[#This Row],[Region]]</f>
        <v>Standard_D14 VM (Non-Windows)B</v>
      </c>
      <c r="B9472" s="784"/>
      <c r="C9472" s="784" t="s">
        <v>91</v>
      </c>
      <c r="D9472" s="784" t="s">
        <v>182</v>
      </c>
      <c r="E9472" s="784">
        <v>1.5604</v>
      </c>
      <c r="F9472" s="784" t="s">
        <v>1167</v>
      </c>
      <c r="G9472" s="784" t="s">
        <v>2875</v>
      </c>
      <c r="H9472" s="784" t="s">
        <v>2876</v>
      </c>
      <c r="I9472" s="784" t="s">
        <v>4431</v>
      </c>
    </row>
    <row r="9473" spans="1:9" hidden="1">
      <c r="A9473" t="str">
        <f>Table_wabobpsvr_AzureCalc_AzureCalcRateCard[[#This Row],[ServiceName]]&amp;Table_wabobpsvr_AzureCalc_AzureCalcRateCard[[#This Row],[Price_Level]]&amp;Table_wabobpsvr_AzureCalc_AzureCalcRateCard[[#This Row],[Region]]</f>
        <v>Standard_D14 VM (Non-Windows)C</v>
      </c>
      <c r="C9473" t="s">
        <v>91</v>
      </c>
      <c r="D9473" t="s">
        <v>184</v>
      </c>
      <c r="E9473">
        <v>1.5105999999999999</v>
      </c>
      <c r="F9473" t="s">
        <v>1167</v>
      </c>
      <c r="G9473" s="784" t="s">
        <v>2875</v>
      </c>
      <c r="H9473" s="784" t="s">
        <v>2876</v>
      </c>
      <c r="I9473" s="784" t="s">
        <v>4431</v>
      </c>
    </row>
    <row r="9474" spans="1:9" hidden="1">
      <c r="A9474" s="784" t="str">
        <f>Table_wabobpsvr_AzureCalc_AzureCalcRateCard[[#This Row],[ServiceName]]&amp;Table_wabobpsvr_AzureCalc_AzureCalcRateCard[[#This Row],[Price_Level]]&amp;Table_wabobpsvr_AzureCalc_AzureCalcRateCard[[#This Row],[Region]]</f>
        <v>Standard_D14 VM (Non-Windows)D</v>
      </c>
      <c r="B9474" s="784"/>
      <c r="C9474" s="784" t="s">
        <v>91</v>
      </c>
      <c r="D9474" s="784" t="s">
        <v>183</v>
      </c>
      <c r="E9474" s="784">
        <v>1.4608000000000001</v>
      </c>
      <c r="F9474" s="784" t="s">
        <v>1167</v>
      </c>
      <c r="G9474" s="784" t="s">
        <v>2875</v>
      </c>
      <c r="H9474" s="784" t="s">
        <v>2876</v>
      </c>
      <c r="I9474" s="784" t="s">
        <v>4431</v>
      </c>
    </row>
    <row r="9475" spans="1:9" hidden="1">
      <c r="A9475" s="784" t="str">
        <f>Table_wabobpsvr_AzureCalc_AzureCalcRateCard[[#This Row],[ServiceName]]&amp;Table_wabobpsvr_AzureCalc_AzureCalcRateCard[[#This Row],[Price_Level]]&amp;Table_wabobpsvr_AzureCalc_AzureCalcRateCard[[#This Row],[Region]]</f>
        <v>Standard_D14 VM (Windows)MOSP</v>
      </c>
      <c r="B9475" s="784"/>
      <c r="C9475" s="784" t="s">
        <v>701</v>
      </c>
      <c r="D9475" s="784" t="s">
        <v>627</v>
      </c>
      <c r="E9475" s="784">
        <v>2.9369999999999998</v>
      </c>
      <c r="F9475" s="784" t="s">
        <v>1168</v>
      </c>
      <c r="G9475" s="784" t="s">
        <v>4431</v>
      </c>
      <c r="H9475" s="784" t="s">
        <v>4431</v>
      </c>
      <c r="I9475" s="784" t="s">
        <v>4431</v>
      </c>
    </row>
    <row r="9476" spans="1:9" hidden="1">
      <c r="A9476" s="784" t="str">
        <f>Table_wabobpsvr_AzureCalc_AzureCalcRateCard[[#This Row],[ServiceName]]&amp;Table_wabobpsvr_AzureCalc_AzureCalcRateCard[[#This Row],[Price_Level]]&amp;Table_wabobpsvr_AzureCalc_AzureCalcRateCard[[#This Row],[Region]]</f>
        <v>Standard_D14 VM (Windows)A</v>
      </c>
      <c r="B9476" s="784"/>
      <c r="C9476" s="784" t="s">
        <v>701</v>
      </c>
      <c r="D9476" s="784" t="s">
        <v>181</v>
      </c>
      <c r="E9476" s="784">
        <v>2.8488899999999999</v>
      </c>
      <c r="F9476" s="784" t="s">
        <v>1168</v>
      </c>
      <c r="G9476" s="784" t="s">
        <v>4431</v>
      </c>
      <c r="H9476" s="784" t="s">
        <v>4431</v>
      </c>
      <c r="I9476" s="784" t="s">
        <v>4431</v>
      </c>
    </row>
    <row r="9477" spans="1:9" hidden="1">
      <c r="A9477" s="784" t="str">
        <f>Table_wabobpsvr_AzureCalc_AzureCalcRateCard[[#This Row],[ServiceName]]&amp;Table_wabobpsvr_AzureCalc_AzureCalcRateCard[[#This Row],[Price_Level]]&amp;Table_wabobpsvr_AzureCalc_AzureCalcRateCard[[#This Row],[Region]]</f>
        <v>Standard_D14 VM (Windows)B</v>
      </c>
      <c r="B9477" s="784"/>
      <c r="C9477" s="784" t="s">
        <v>701</v>
      </c>
      <c r="D9477" s="784" t="s">
        <v>182</v>
      </c>
      <c r="E9477" s="784">
        <v>2.76078</v>
      </c>
      <c r="F9477" s="784" t="s">
        <v>1168</v>
      </c>
      <c r="G9477" s="784" t="s">
        <v>4431</v>
      </c>
      <c r="H9477" s="784" t="s">
        <v>4431</v>
      </c>
      <c r="I9477" s="784" t="s">
        <v>4431</v>
      </c>
    </row>
    <row r="9478" spans="1:9" hidden="1">
      <c r="A9478" s="784" t="str">
        <f>Table_wabobpsvr_AzureCalc_AzureCalcRateCard[[#This Row],[ServiceName]]&amp;Table_wabobpsvr_AzureCalc_AzureCalcRateCard[[#This Row],[Price_Level]]&amp;Table_wabobpsvr_AzureCalc_AzureCalcRateCard[[#This Row],[Region]]</f>
        <v>Standard_D14 VM (Windows)C</v>
      </c>
      <c r="B9478" s="784"/>
      <c r="C9478" s="784" t="s">
        <v>701</v>
      </c>
      <c r="D9478" s="784" t="s">
        <v>184</v>
      </c>
      <c r="E9478" s="784">
        <v>2.6726700000000001</v>
      </c>
      <c r="F9478" s="784" t="s">
        <v>1168</v>
      </c>
      <c r="G9478" s="784" t="s">
        <v>4431</v>
      </c>
      <c r="H9478" s="784" t="s">
        <v>4431</v>
      </c>
      <c r="I9478" s="784" t="s">
        <v>4431</v>
      </c>
    </row>
    <row r="9479" spans="1:9" hidden="1">
      <c r="A9479" t="str">
        <f>Table_wabobpsvr_AzureCalc_AzureCalcRateCard[[#This Row],[ServiceName]]&amp;Table_wabobpsvr_AzureCalc_AzureCalcRateCard[[#This Row],[Price_Level]]&amp;Table_wabobpsvr_AzureCalc_AzureCalcRateCard[[#This Row],[Region]]</f>
        <v>Standard_D14 VM (Windows)D</v>
      </c>
      <c r="C9479" t="s">
        <v>701</v>
      </c>
      <c r="D9479" t="s">
        <v>183</v>
      </c>
      <c r="E9479">
        <v>2.5845600000000002</v>
      </c>
      <c r="F9479" t="s">
        <v>1168</v>
      </c>
      <c r="G9479" s="784" t="s">
        <v>4431</v>
      </c>
      <c r="H9479" s="784" t="s">
        <v>4431</v>
      </c>
      <c r="I9479" s="784" t="s">
        <v>4431</v>
      </c>
    </row>
    <row r="9480" spans="1:9" hidden="1">
      <c r="A9480" t="str">
        <f>Table_wabobpsvr_AzureCalc_AzureCalcRateCard[[#This Row],[ServiceName]]&amp;Table_wabobpsvr_AzureCalc_AzureCalcRateCard[[#This Row],[Price_Level]]&amp;Table_wabobpsvr_AzureCalc_AzureCalcRateCard[[#This Row],[Region]]</f>
        <v>Standard_D14 VM (Windows)MOSP</v>
      </c>
      <c r="C9480" t="s">
        <v>91</v>
      </c>
      <c r="D9480" t="s">
        <v>627</v>
      </c>
      <c r="E9480">
        <v>2.5539999999999998</v>
      </c>
      <c r="F9480" t="s">
        <v>1168</v>
      </c>
      <c r="G9480" s="784" t="s">
        <v>4431</v>
      </c>
      <c r="H9480" s="784" t="s">
        <v>4431</v>
      </c>
      <c r="I9480" s="784" t="s">
        <v>4431</v>
      </c>
    </row>
    <row r="9481" spans="1:9" hidden="1">
      <c r="A9481" t="str">
        <f>Table_wabobpsvr_AzureCalc_AzureCalcRateCard[[#This Row],[ServiceName]]&amp;Table_wabobpsvr_AzureCalc_AzureCalcRateCard[[#This Row],[Price_Level]]&amp;Table_wabobpsvr_AzureCalc_AzureCalcRateCard[[#This Row],[Region]]</f>
        <v>Standard_D14 VM (Windows)A</v>
      </c>
      <c r="C9481" t="s">
        <v>91</v>
      </c>
      <c r="D9481" t="s">
        <v>181</v>
      </c>
      <c r="E9481">
        <v>2.4773800000000001</v>
      </c>
      <c r="F9481" t="s">
        <v>1168</v>
      </c>
      <c r="G9481" s="784" t="s">
        <v>2877</v>
      </c>
      <c r="H9481" s="784" t="s">
        <v>2878</v>
      </c>
      <c r="I9481" s="784" t="s">
        <v>4431</v>
      </c>
    </row>
    <row r="9482" spans="1:9" hidden="1">
      <c r="A9482" t="str">
        <f>Table_wabobpsvr_AzureCalc_AzureCalcRateCard[[#This Row],[ServiceName]]&amp;Table_wabobpsvr_AzureCalc_AzureCalcRateCard[[#This Row],[Price_Level]]&amp;Table_wabobpsvr_AzureCalc_AzureCalcRateCard[[#This Row],[Region]]</f>
        <v>Standard_D14 VM (Windows)B</v>
      </c>
      <c r="C9482" t="s">
        <v>91</v>
      </c>
      <c r="D9482" t="s">
        <v>182</v>
      </c>
      <c r="E9482">
        <v>2.40076</v>
      </c>
      <c r="F9482" t="s">
        <v>1168</v>
      </c>
      <c r="G9482" s="784" t="s">
        <v>2877</v>
      </c>
      <c r="H9482" s="784" t="s">
        <v>2878</v>
      </c>
      <c r="I9482" s="784" t="s">
        <v>4431</v>
      </c>
    </row>
    <row r="9483" spans="1:9" hidden="1">
      <c r="A9483" t="str">
        <f>Table_wabobpsvr_AzureCalc_AzureCalcRateCard[[#This Row],[ServiceName]]&amp;Table_wabobpsvr_AzureCalc_AzureCalcRateCard[[#This Row],[Price_Level]]&amp;Table_wabobpsvr_AzureCalc_AzureCalcRateCard[[#This Row],[Region]]</f>
        <v>Standard_D14 VM (Windows)C</v>
      </c>
      <c r="C9483" t="s">
        <v>91</v>
      </c>
      <c r="D9483" t="s">
        <v>184</v>
      </c>
      <c r="E9483">
        <v>2.3241399999999999</v>
      </c>
      <c r="F9483" t="s">
        <v>1168</v>
      </c>
      <c r="G9483" s="784" t="s">
        <v>2877</v>
      </c>
      <c r="H9483" s="784" t="s">
        <v>2878</v>
      </c>
      <c r="I9483" s="784" t="s">
        <v>4431</v>
      </c>
    </row>
    <row r="9484" spans="1:9" hidden="1">
      <c r="A9484" t="str">
        <f>Table_wabobpsvr_AzureCalc_AzureCalcRateCard[[#This Row],[ServiceName]]&amp;Table_wabobpsvr_AzureCalc_AzureCalcRateCard[[#This Row],[Price_Level]]&amp;Table_wabobpsvr_AzureCalc_AzureCalcRateCard[[#This Row],[Region]]</f>
        <v>Standard_D14 VM (Windows)D</v>
      </c>
      <c r="C9484" t="s">
        <v>91</v>
      </c>
      <c r="D9484" t="s">
        <v>183</v>
      </c>
      <c r="E9484">
        <v>2.2475200000000002</v>
      </c>
      <c r="F9484" t="s">
        <v>1168</v>
      </c>
      <c r="G9484" s="784" t="s">
        <v>2877</v>
      </c>
      <c r="H9484" s="784" t="s">
        <v>2878</v>
      </c>
      <c r="I9484" s="784" t="s">
        <v>4431</v>
      </c>
    </row>
    <row r="9485" spans="1:9" hidden="1">
      <c r="A9485" t="str">
        <f>Table_wabobpsvr_AzureCalc_AzureCalcRateCard[[#This Row],[ServiceName]]&amp;Table_wabobpsvr_AzureCalc_AzureCalcRateCard[[#This Row],[Price_Level]]&amp;Table_wabobpsvr_AzureCalc_AzureCalcRateCard[[#This Row],[Region]]</f>
        <v>Standard_D2 Cloud ServicesA</v>
      </c>
      <c r="C9485" t="s">
        <v>91</v>
      </c>
      <c r="D9485" t="s">
        <v>181</v>
      </c>
      <c r="E9485">
        <v>0.38120999999999999</v>
      </c>
      <c r="F9485" t="s">
        <v>1169</v>
      </c>
      <c r="G9485" s="784" t="s">
        <v>2749</v>
      </c>
      <c r="H9485" s="784" t="s">
        <v>2750</v>
      </c>
      <c r="I9485" s="784" t="s">
        <v>4431</v>
      </c>
    </row>
    <row r="9486" spans="1:9" hidden="1">
      <c r="A9486" t="str">
        <f>Table_wabobpsvr_AzureCalc_AzureCalcRateCard[[#This Row],[ServiceName]]&amp;Table_wabobpsvr_AzureCalc_AzureCalcRateCard[[#This Row],[Price_Level]]&amp;Table_wabobpsvr_AzureCalc_AzureCalcRateCard[[#This Row],[Region]]</f>
        <v>Standard_D2 Cloud ServicesB</v>
      </c>
      <c r="C9486" t="s">
        <v>91</v>
      </c>
      <c r="D9486" t="s">
        <v>182</v>
      </c>
      <c r="E9486">
        <v>0.36942000000000003</v>
      </c>
      <c r="F9486" t="s">
        <v>1169</v>
      </c>
      <c r="G9486" s="784" t="s">
        <v>2749</v>
      </c>
      <c r="H9486" s="784" t="s">
        <v>2750</v>
      </c>
      <c r="I9486" s="784" t="s">
        <v>4431</v>
      </c>
    </row>
    <row r="9487" spans="1:9" hidden="1">
      <c r="A9487" t="str">
        <f>Table_wabobpsvr_AzureCalc_AzureCalcRateCard[[#This Row],[ServiceName]]&amp;Table_wabobpsvr_AzureCalc_AzureCalcRateCard[[#This Row],[Price_Level]]&amp;Table_wabobpsvr_AzureCalc_AzureCalcRateCard[[#This Row],[Region]]</f>
        <v>Standard_D2 Cloud ServicesC</v>
      </c>
      <c r="C9487" t="s">
        <v>91</v>
      </c>
      <c r="D9487" t="s">
        <v>184</v>
      </c>
      <c r="E9487">
        <v>0.35763</v>
      </c>
      <c r="F9487" t="s">
        <v>1169</v>
      </c>
      <c r="G9487" s="784" t="s">
        <v>2749</v>
      </c>
      <c r="H9487" s="784" t="s">
        <v>2750</v>
      </c>
      <c r="I9487" s="784" t="s">
        <v>4431</v>
      </c>
    </row>
    <row r="9488" spans="1:9" hidden="1">
      <c r="A9488" t="str">
        <f>Table_wabobpsvr_AzureCalc_AzureCalcRateCard[[#This Row],[ServiceName]]&amp;Table_wabobpsvr_AzureCalc_AzureCalcRateCard[[#This Row],[Price_Level]]&amp;Table_wabobpsvr_AzureCalc_AzureCalcRateCard[[#This Row],[Region]]</f>
        <v>Standard_D2 Cloud ServicesD</v>
      </c>
      <c r="C9488" t="s">
        <v>91</v>
      </c>
      <c r="D9488" t="s">
        <v>183</v>
      </c>
      <c r="E9488">
        <v>0.34583999999999998</v>
      </c>
      <c r="F9488" t="s">
        <v>1169</v>
      </c>
      <c r="G9488" s="784" t="s">
        <v>2749</v>
      </c>
      <c r="H9488" s="784" t="s">
        <v>2750</v>
      </c>
      <c r="I9488" s="784" t="s">
        <v>4431</v>
      </c>
    </row>
    <row r="9489" spans="1:9" hidden="1">
      <c r="A9489" t="str">
        <f>Table_wabobpsvr_AzureCalc_AzureCalcRateCard[[#This Row],[ServiceName]]&amp;Table_wabobpsvr_AzureCalc_AzureCalcRateCard[[#This Row],[Price_Level]]&amp;Table_wabobpsvr_AzureCalc_AzureCalcRateCard[[#This Row],[Region]]</f>
        <v>Standard_D2 VM (Non-Windows)A16</v>
      </c>
      <c r="B9489">
        <v>16</v>
      </c>
      <c r="C9489" t="s">
        <v>91</v>
      </c>
      <c r="D9489" t="s">
        <v>181</v>
      </c>
      <c r="E9489">
        <v>0.23183000000000001</v>
      </c>
      <c r="F9489" t="s">
        <v>1170</v>
      </c>
      <c r="G9489" s="784" t="s">
        <v>2879</v>
      </c>
      <c r="H9489" s="784" t="s">
        <v>2880</v>
      </c>
      <c r="I9489" s="784" t="s">
        <v>4431</v>
      </c>
    </row>
    <row r="9490" spans="1:9" hidden="1">
      <c r="A9490" t="str">
        <f>Table_wabobpsvr_AzureCalc_AzureCalcRateCard[[#This Row],[ServiceName]]&amp;Table_wabobpsvr_AzureCalc_AzureCalcRateCard[[#This Row],[Price_Level]]&amp;Table_wabobpsvr_AzureCalc_AzureCalcRateCard[[#This Row],[Region]]</f>
        <v>Standard_D2 VM (Non-Windows)B16</v>
      </c>
      <c r="B9490">
        <v>16</v>
      </c>
      <c r="C9490" t="s">
        <v>91</v>
      </c>
      <c r="D9490" t="s">
        <v>182</v>
      </c>
      <c r="E9490">
        <v>0.22466</v>
      </c>
      <c r="F9490" t="s">
        <v>1170</v>
      </c>
      <c r="G9490" s="784" t="s">
        <v>2879</v>
      </c>
      <c r="H9490" s="784" t="s">
        <v>2880</v>
      </c>
      <c r="I9490" s="784" t="s">
        <v>4431</v>
      </c>
    </row>
    <row r="9491" spans="1:9" hidden="1">
      <c r="A9491" t="str">
        <f>Table_wabobpsvr_AzureCalc_AzureCalcRateCard[[#This Row],[ServiceName]]&amp;Table_wabobpsvr_AzureCalc_AzureCalcRateCard[[#This Row],[Price_Level]]&amp;Table_wabobpsvr_AzureCalc_AzureCalcRateCard[[#This Row],[Region]]</f>
        <v>Standard_D2 VM (Non-Windows)C16</v>
      </c>
      <c r="B9491">
        <v>16</v>
      </c>
      <c r="C9491" t="s">
        <v>91</v>
      </c>
      <c r="D9491" t="s">
        <v>184</v>
      </c>
      <c r="E9491">
        <v>0.21748999999999999</v>
      </c>
      <c r="F9491" t="s">
        <v>1170</v>
      </c>
      <c r="G9491" s="784" t="s">
        <v>2879</v>
      </c>
      <c r="H9491" s="784" t="s">
        <v>2880</v>
      </c>
      <c r="I9491" s="784" t="s">
        <v>4431</v>
      </c>
    </row>
    <row r="9492" spans="1:9" hidden="1">
      <c r="A9492" t="str">
        <f>Table_wabobpsvr_AzureCalc_AzureCalcRateCard[[#This Row],[ServiceName]]&amp;Table_wabobpsvr_AzureCalc_AzureCalcRateCard[[#This Row],[Price_Level]]&amp;Table_wabobpsvr_AzureCalc_AzureCalcRateCard[[#This Row],[Region]]</f>
        <v>Standard_D2 VM (Non-Windows)D16</v>
      </c>
      <c r="B9492">
        <v>16</v>
      </c>
      <c r="C9492" t="s">
        <v>91</v>
      </c>
      <c r="D9492" t="s">
        <v>183</v>
      </c>
      <c r="E9492">
        <v>0.21032000000000001</v>
      </c>
      <c r="F9492" t="s">
        <v>1170</v>
      </c>
      <c r="G9492" s="784" t="s">
        <v>2879</v>
      </c>
      <c r="H9492" s="784" t="s">
        <v>2880</v>
      </c>
      <c r="I9492" s="784" t="s">
        <v>4431</v>
      </c>
    </row>
    <row r="9493" spans="1:9" hidden="1">
      <c r="A9493" t="str">
        <f>Table_wabobpsvr_AzureCalc_AzureCalcRateCard[[#This Row],[ServiceName]]&amp;Table_wabobpsvr_AzureCalc_AzureCalcRateCard[[#This Row],[Price_Level]]&amp;Table_wabobpsvr_AzureCalc_AzureCalcRateCard[[#This Row],[Region]]</f>
        <v>A11 VM (Windows)A15</v>
      </c>
      <c r="B9493">
        <v>15</v>
      </c>
      <c r="C9493" t="s">
        <v>91</v>
      </c>
      <c r="D9493" t="s">
        <v>181</v>
      </c>
      <c r="E9493">
        <v>3.395</v>
      </c>
      <c r="F9493" t="s">
        <v>1274</v>
      </c>
      <c r="G9493" s="784" t="s">
        <v>3833</v>
      </c>
      <c r="H9493" s="784" t="s">
        <v>3834</v>
      </c>
      <c r="I9493" s="784" t="s">
        <v>6351</v>
      </c>
    </row>
    <row r="9494" spans="1:9" hidden="1">
      <c r="A9494" t="str">
        <f>Table_wabobpsvr_AzureCalc_AzureCalcRateCard[[#This Row],[ServiceName]]&amp;Table_wabobpsvr_AzureCalc_AzureCalcRateCard[[#This Row],[Price_Level]]&amp;Table_wabobpsvr_AzureCalc_AzureCalcRateCard[[#This Row],[Region]]</f>
        <v>Standard_D2 VM (Windows)A16</v>
      </c>
      <c r="B9494">
        <v>16</v>
      </c>
      <c r="C9494" t="s">
        <v>701</v>
      </c>
      <c r="D9494" t="s">
        <v>181</v>
      </c>
      <c r="E9494">
        <v>0.43844</v>
      </c>
      <c r="F9494" t="s">
        <v>1171</v>
      </c>
      <c r="G9494" s="784" t="s">
        <v>4431</v>
      </c>
      <c r="H9494" s="784" t="s">
        <v>4431</v>
      </c>
      <c r="I9494" s="784" t="s">
        <v>4431</v>
      </c>
    </row>
    <row r="9495" spans="1:9" hidden="1">
      <c r="A9495" t="str">
        <f>Table_wabobpsvr_AzureCalc_AzureCalcRateCard[[#This Row],[ServiceName]]&amp;Table_wabobpsvr_AzureCalc_AzureCalcRateCard[[#This Row],[Price_Level]]&amp;Table_wabobpsvr_AzureCalc_AzureCalcRateCard[[#This Row],[Region]]</f>
        <v>Standard_D2 VM (Windows)B16</v>
      </c>
      <c r="B9495">
        <v>16</v>
      </c>
      <c r="C9495" t="s">
        <v>701</v>
      </c>
      <c r="D9495" t="s">
        <v>182</v>
      </c>
      <c r="E9495">
        <v>0.42487999999999998</v>
      </c>
      <c r="F9495" t="s">
        <v>1171</v>
      </c>
      <c r="G9495" s="784" t="s">
        <v>4431</v>
      </c>
      <c r="H9495" s="784" t="s">
        <v>4431</v>
      </c>
      <c r="I9495" s="784" t="s">
        <v>4431</v>
      </c>
    </row>
    <row r="9496" spans="1:9" hidden="1">
      <c r="A9496" t="str">
        <f>Table_wabobpsvr_AzureCalc_AzureCalcRateCard[[#This Row],[ServiceName]]&amp;Table_wabobpsvr_AzureCalc_AzureCalcRateCard[[#This Row],[Price_Level]]&amp;Table_wabobpsvr_AzureCalc_AzureCalcRateCard[[#This Row],[Region]]</f>
        <v>Standard_D2 VM (Windows)C16</v>
      </c>
      <c r="B9496">
        <v>16</v>
      </c>
      <c r="C9496" t="s">
        <v>701</v>
      </c>
      <c r="D9496" t="s">
        <v>184</v>
      </c>
      <c r="E9496">
        <v>0.41132000000000002</v>
      </c>
      <c r="F9496" t="s">
        <v>1171</v>
      </c>
      <c r="G9496" s="784" t="s">
        <v>4431</v>
      </c>
      <c r="H9496" s="784" t="s">
        <v>4431</v>
      </c>
      <c r="I9496" s="784" t="s">
        <v>4431</v>
      </c>
    </row>
    <row r="9497" spans="1:9" hidden="1">
      <c r="A9497" t="str">
        <f>Table_wabobpsvr_AzureCalc_AzureCalcRateCard[[#This Row],[ServiceName]]&amp;Table_wabobpsvr_AzureCalc_AzureCalcRateCard[[#This Row],[Price_Level]]&amp;Table_wabobpsvr_AzureCalc_AzureCalcRateCard[[#This Row],[Region]]</f>
        <v>Standard_D2 VM (Windows)D</v>
      </c>
      <c r="C9497" t="s">
        <v>701</v>
      </c>
      <c r="D9497" t="s">
        <v>183</v>
      </c>
      <c r="E9497">
        <v>0.39776</v>
      </c>
      <c r="F9497" t="s">
        <v>1171</v>
      </c>
      <c r="G9497" s="784" t="s">
        <v>4431</v>
      </c>
      <c r="H9497" s="784" t="s">
        <v>4431</v>
      </c>
      <c r="I9497" s="784" t="s">
        <v>4431</v>
      </c>
    </row>
    <row r="9498" spans="1:9" hidden="1">
      <c r="A9498" t="str">
        <f>Table_wabobpsvr_AzureCalc_AzureCalcRateCard[[#This Row],[ServiceName]]&amp;Table_wabobpsvr_AzureCalc_AzureCalcRateCard[[#This Row],[Price_Level]]&amp;Table_wabobpsvr_AzureCalc_AzureCalcRateCard[[#This Row],[Region]]</f>
        <v>A11 VM (Windows)B15</v>
      </c>
      <c r="B9498">
        <v>15</v>
      </c>
      <c r="C9498" t="s">
        <v>91</v>
      </c>
      <c r="D9498" t="s">
        <v>182</v>
      </c>
      <c r="E9498">
        <v>3.29</v>
      </c>
      <c r="F9498" t="s">
        <v>1274</v>
      </c>
      <c r="G9498" s="784" t="s">
        <v>3833</v>
      </c>
      <c r="H9498" s="784" t="s">
        <v>3834</v>
      </c>
      <c r="I9498" s="784" t="s">
        <v>6351</v>
      </c>
    </row>
    <row r="9499" spans="1:9" hidden="1">
      <c r="A9499" s="784" t="str">
        <f>Table_wabobpsvr_AzureCalc_AzureCalcRateCard[[#This Row],[ServiceName]]&amp;Table_wabobpsvr_AzureCalc_AzureCalcRateCard[[#This Row],[Price_Level]]&amp;Table_wabobpsvr_AzureCalc_AzureCalcRateCard[[#This Row],[Region]]</f>
        <v>Standard_D2 VM (Windows)A</v>
      </c>
      <c r="B9499" s="784"/>
      <c r="C9499" s="784" t="s">
        <v>91</v>
      </c>
      <c r="D9499" s="784" t="s">
        <v>181</v>
      </c>
      <c r="E9499" s="784">
        <v>0.38120999999999999</v>
      </c>
      <c r="F9499" s="784" t="s">
        <v>1171</v>
      </c>
      <c r="G9499" s="784" t="s">
        <v>2881</v>
      </c>
      <c r="H9499" s="784" t="s">
        <v>2882</v>
      </c>
      <c r="I9499" s="784" t="s">
        <v>4431</v>
      </c>
    </row>
    <row r="9500" spans="1:9" hidden="1">
      <c r="A9500" t="str">
        <f>Table_wabobpsvr_AzureCalc_AzureCalcRateCard[[#This Row],[ServiceName]]&amp;Table_wabobpsvr_AzureCalc_AzureCalcRateCard[[#This Row],[Price_Level]]&amp;Table_wabobpsvr_AzureCalc_AzureCalcRateCard[[#This Row],[Region]]</f>
        <v>Standard_D2 VM (Windows)B</v>
      </c>
      <c r="C9500" t="s">
        <v>91</v>
      </c>
      <c r="D9500" t="s">
        <v>182</v>
      </c>
      <c r="E9500">
        <v>0.36942000000000003</v>
      </c>
      <c r="F9500" t="s">
        <v>1171</v>
      </c>
      <c r="G9500" s="784" t="s">
        <v>2881</v>
      </c>
      <c r="H9500" s="784" t="s">
        <v>2882</v>
      </c>
      <c r="I9500" s="784" t="s">
        <v>4431</v>
      </c>
    </row>
    <row r="9501" spans="1:9" hidden="1">
      <c r="A9501" t="str">
        <f>Table_wabobpsvr_AzureCalc_AzureCalcRateCard[[#This Row],[ServiceName]]&amp;Table_wabobpsvr_AzureCalc_AzureCalcRateCard[[#This Row],[Price_Level]]&amp;Table_wabobpsvr_AzureCalc_AzureCalcRateCard[[#This Row],[Region]]</f>
        <v>Standard_D2 VM (Windows)C</v>
      </c>
      <c r="C9501" t="s">
        <v>91</v>
      </c>
      <c r="D9501" t="s">
        <v>184</v>
      </c>
      <c r="E9501">
        <v>0.35763</v>
      </c>
      <c r="F9501" t="s">
        <v>1171</v>
      </c>
      <c r="G9501" s="784" t="s">
        <v>2881</v>
      </c>
      <c r="H9501" s="784" t="s">
        <v>2882</v>
      </c>
      <c r="I9501" s="784" t="s">
        <v>4431</v>
      </c>
    </row>
    <row r="9502" spans="1:9" hidden="1">
      <c r="A9502" t="str">
        <f>Table_wabobpsvr_AzureCalc_AzureCalcRateCard[[#This Row],[ServiceName]]&amp;Table_wabobpsvr_AzureCalc_AzureCalcRateCard[[#This Row],[Price_Level]]&amp;Table_wabobpsvr_AzureCalc_AzureCalcRateCard[[#This Row],[Region]]</f>
        <v>Standard_D2 VM (Windows)D</v>
      </c>
      <c r="C9502" t="s">
        <v>91</v>
      </c>
      <c r="D9502" t="s">
        <v>183</v>
      </c>
      <c r="E9502">
        <v>0.34583999999999998</v>
      </c>
      <c r="F9502" t="s">
        <v>1171</v>
      </c>
      <c r="G9502" s="784" t="s">
        <v>2881</v>
      </c>
      <c r="H9502" s="784" t="s">
        <v>2882</v>
      </c>
      <c r="I9502" s="784" t="s">
        <v>4431</v>
      </c>
    </row>
    <row r="9503" spans="1:9" hidden="1">
      <c r="A9503" t="str">
        <f>Table_wabobpsvr_AzureCalc_AzureCalcRateCard[[#This Row],[ServiceName]]&amp;Table_wabobpsvr_AzureCalc_AzureCalcRateCard[[#This Row],[Price_Level]]&amp;Table_wabobpsvr_AzureCalc_AzureCalcRateCard[[#This Row],[Region]]</f>
        <v>Standard_D3 Cloud ServicesA</v>
      </c>
      <c r="C9503" t="s">
        <v>91</v>
      </c>
      <c r="D9503" t="s">
        <v>181</v>
      </c>
      <c r="E9503">
        <v>0.76241999999999999</v>
      </c>
      <c r="F9503" t="s">
        <v>1172</v>
      </c>
      <c r="G9503" s="784" t="s">
        <v>2751</v>
      </c>
      <c r="H9503" s="784" t="s">
        <v>2752</v>
      </c>
      <c r="I9503" s="784" t="s">
        <v>4431</v>
      </c>
    </row>
    <row r="9504" spans="1:9" hidden="1">
      <c r="A9504" t="str">
        <f>Table_wabobpsvr_AzureCalc_AzureCalcRateCard[[#This Row],[ServiceName]]&amp;Table_wabobpsvr_AzureCalc_AzureCalcRateCard[[#This Row],[Price_Level]]&amp;Table_wabobpsvr_AzureCalc_AzureCalcRateCard[[#This Row],[Region]]</f>
        <v>Standard_D3 Cloud ServicesB</v>
      </c>
      <c r="C9504" t="s">
        <v>91</v>
      </c>
      <c r="D9504" t="s">
        <v>182</v>
      </c>
      <c r="E9504">
        <v>0.73884000000000005</v>
      </c>
      <c r="F9504" t="s">
        <v>1172</v>
      </c>
      <c r="G9504" s="784" t="s">
        <v>2751</v>
      </c>
      <c r="H9504" s="784" t="s">
        <v>2752</v>
      </c>
      <c r="I9504" s="784" t="s">
        <v>4431</v>
      </c>
    </row>
    <row r="9505" spans="1:9" hidden="1">
      <c r="A9505" t="str">
        <f>Table_wabobpsvr_AzureCalc_AzureCalcRateCard[[#This Row],[ServiceName]]&amp;Table_wabobpsvr_AzureCalc_AzureCalcRateCard[[#This Row],[Price_Level]]&amp;Table_wabobpsvr_AzureCalc_AzureCalcRateCard[[#This Row],[Region]]</f>
        <v>Standard_D3 Cloud ServicesC</v>
      </c>
      <c r="C9505" t="s">
        <v>91</v>
      </c>
      <c r="D9505" t="s">
        <v>184</v>
      </c>
      <c r="E9505">
        <v>0.71526000000000001</v>
      </c>
      <c r="F9505" t="s">
        <v>1172</v>
      </c>
      <c r="G9505" s="784" t="s">
        <v>2751</v>
      </c>
      <c r="H9505" s="784" t="s">
        <v>2752</v>
      </c>
      <c r="I9505" s="784" t="s">
        <v>4431</v>
      </c>
    </row>
    <row r="9506" spans="1:9" hidden="1">
      <c r="A9506" t="str">
        <f>Table_wabobpsvr_AzureCalc_AzureCalcRateCard[[#This Row],[ServiceName]]&amp;Table_wabobpsvr_AzureCalc_AzureCalcRateCard[[#This Row],[Price_Level]]&amp;Table_wabobpsvr_AzureCalc_AzureCalcRateCard[[#This Row],[Region]]</f>
        <v>Standard_D3 Cloud ServicesD</v>
      </c>
      <c r="C9506" t="s">
        <v>91</v>
      </c>
      <c r="D9506" t="s">
        <v>183</v>
      </c>
      <c r="E9506">
        <v>0.69167999999999996</v>
      </c>
      <c r="F9506" t="s">
        <v>1172</v>
      </c>
      <c r="G9506" s="784" t="s">
        <v>2751</v>
      </c>
      <c r="H9506" s="784" t="s">
        <v>2752</v>
      </c>
      <c r="I9506" s="784" t="s">
        <v>4431</v>
      </c>
    </row>
    <row r="9507" spans="1:9" hidden="1">
      <c r="A9507" t="str">
        <f>Table_wabobpsvr_AzureCalc_AzureCalcRateCard[[#This Row],[ServiceName]]&amp;Table_wabobpsvr_AzureCalc_AzureCalcRateCard[[#This Row],[Price_Level]]&amp;Table_wabobpsvr_AzureCalc_AzureCalcRateCard[[#This Row],[Region]]</f>
        <v>Standard_D3 VM (Non-Windows)A16</v>
      </c>
      <c r="B9507">
        <v>16</v>
      </c>
      <c r="C9507" t="s">
        <v>91</v>
      </c>
      <c r="D9507" t="s">
        <v>181</v>
      </c>
      <c r="E9507">
        <v>0.46366000000000002</v>
      </c>
      <c r="F9507" t="s">
        <v>1173</v>
      </c>
      <c r="G9507" s="784" t="s">
        <v>2883</v>
      </c>
      <c r="H9507" s="784" t="s">
        <v>2884</v>
      </c>
      <c r="I9507" s="784" t="s">
        <v>4431</v>
      </c>
    </row>
    <row r="9508" spans="1:9" hidden="1">
      <c r="A9508" t="str">
        <f>Table_wabobpsvr_AzureCalc_AzureCalcRateCard[[#This Row],[ServiceName]]&amp;Table_wabobpsvr_AzureCalc_AzureCalcRateCard[[#This Row],[Price_Level]]&amp;Table_wabobpsvr_AzureCalc_AzureCalcRateCard[[#This Row],[Region]]</f>
        <v>Standard_D3 VM (Non-Windows)B16</v>
      </c>
      <c r="B9508">
        <v>16</v>
      </c>
      <c r="C9508" t="s">
        <v>91</v>
      </c>
      <c r="D9508" t="s">
        <v>182</v>
      </c>
      <c r="E9508">
        <v>0.44932</v>
      </c>
      <c r="F9508" t="s">
        <v>1173</v>
      </c>
      <c r="G9508" s="784" t="s">
        <v>2883</v>
      </c>
      <c r="H9508" s="784" t="s">
        <v>2884</v>
      </c>
      <c r="I9508" s="784" t="s">
        <v>4431</v>
      </c>
    </row>
    <row r="9509" spans="1:9" hidden="1">
      <c r="A9509" s="784" t="str">
        <f>Table_wabobpsvr_AzureCalc_AzureCalcRateCard[[#This Row],[ServiceName]]&amp;Table_wabobpsvr_AzureCalc_AzureCalcRateCard[[#This Row],[Price_Level]]&amp;Table_wabobpsvr_AzureCalc_AzureCalcRateCard[[#This Row],[Region]]</f>
        <v>Standard_D3 VM (Non-Windows)C16</v>
      </c>
      <c r="B9509" s="784">
        <v>16</v>
      </c>
      <c r="C9509" s="784" t="s">
        <v>91</v>
      </c>
      <c r="D9509" s="784" t="s">
        <v>184</v>
      </c>
      <c r="E9509" s="784">
        <v>0.43497999999999998</v>
      </c>
      <c r="F9509" s="784" t="s">
        <v>1173</v>
      </c>
      <c r="G9509" s="784" t="s">
        <v>2883</v>
      </c>
      <c r="H9509" s="784" t="s">
        <v>2884</v>
      </c>
      <c r="I9509" s="784" t="s">
        <v>4431</v>
      </c>
    </row>
    <row r="9510" spans="1:9" hidden="1">
      <c r="A9510" s="784" t="str">
        <f>Table_wabobpsvr_AzureCalc_AzureCalcRateCard[[#This Row],[ServiceName]]&amp;Table_wabobpsvr_AzureCalc_AzureCalcRateCard[[#This Row],[Price_Level]]&amp;Table_wabobpsvr_AzureCalc_AzureCalcRateCard[[#This Row],[Region]]</f>
        <v>Standard_D3 VM (Non-Windows)D16</v>
      </c>
      <c r="B9510" s="784">
        <v>16</v>
      </c>
      <c r="C9510" s="784" t="s">
        <v>91</v>
      </c>
      <c r="D9510" s="784" t="s">
        <v>183</v>
      </c>
      <c r="E9510" s="784">
        <v>0.42064000000000001</v>
      </c>
      <c r="F9510" s="784" t="s">
        <v>1173</v>
      </c>
      <c r="G9510" s="784" t="s">
        <v>2883</v>
      </c>
      <c r="H9510" s="784" t="s">
        <v>2884</v>
      </c>
      <c r="I9510" s="784" t="s">
        <v>4431</v>
      </c>
    </row>
    <row r="9511" spans="1:9" hidden="1">
      <c r="A9511" s="784" t="str">
        <f>Table_wabobpsvr_AzureCalc_AzureCalcRateCard[[#This Row],[ServiceName]]&amp;Table_wabobpsvr_AzureCalc_AzureCalcRateCard[[#This Row],[Price_Level]]&amp;Table_wabobpsvr_AzureCalc_AzureCalcRateCard[[#This Row],[Region]]</f>
        <v>Standard_D3 VM (Windows)A</v>
      </c>
      <c r="B9511" s="784"/>
      <c r="C9511" s="784" t="s">
        <v>91</v>
      </c>
      <c r="D9511" s="784" t="s">
        <v>181</v>
      </c>
      <c r="E9511" s="784">
        <v>0.76241999999999999</v>
      </c>
      <c r="F9511" s="784" t="s">
        <v>1174</v>
      </c>
      <c r="G9511" s="784" t="s">
        <v>2885</v>
      </c>
      <c r="H9511" s="784" t="s">
        <v>2886</v>
      </c>
      <c r="I9511" s="784" t="s">
        <v>4431</v>
      </c>
    </row>
    <row r="9512" spans="1:9" hidden="1">
      <c r="A9512" s="784" t="str">
        <f>Table_wabobpsvr_AzureCalc_AzureCalcRateCard[[#This Row],[ServiceName]]&amp;Table_wabobpsvr_AzureCalc_AzureCalcRateCard[[#This Row],[Price_Level]]&amp;Table_wabobpsvr_AzureCalc_AzureCalcRateCard[[#This Row],[Region]]</f>
        <v>Standard_D3 VM (Windows)B</v>
      </c>
      <c r="B9512" s="784"/>
      <c r="C9512" s="784" t="s">
        <v>91</v>
      </c>
      <c r="D9512" s="784" t="s">
        <v>182</v>
      </c>
      <c r="E9512" s="784">
        <v>0.73884000000000005</v>
      </c>
      <c r="F9512" s="784" t="s">
        <v>1174</v>
      </c>
      <c r="G9512" s="784" t="s">
        <v>2885</v>
      </c>
      <c r="H9512" s="784" t="s">
        <v>2886</v>
      </c>
      <c r="I9512" s="784" t="s">
        <v>4431</v>
      </c>
    </row>
    <row r="9513" spans="1:9" hidden="1">
      <c r="A9513" s="784" t="str">
        <f>Table_wabobpsvr_AzureCalc_AzureCalcRateCard[[#This Row],[ServiceName]]&amp;Table_wabobpsvr_AzureCalc_AzureCalcRateCard[[#This Row],[Price_Level]]&amp;Table_wabobpsvr_AzureCalc_AzureCalcRateCard[[#This Row],[Region]]</f>
        <v>Standard_D3 VM (Windows)C</v>
      </c>
      <c r="B9513" s="784"/>
      <c r="C9513" s="784" t="s">
        <v>91</v>
      </c>
      <c r="D9513" s="784" t="s">
        <v>184</v>
      </c>
      <c r="E9513" s="784">
        <v>0.71526000000000001</v>
      </c>
      <c r="F9513" s="784" t="s">
        <v>1174</v>
      </c>
      <c r="G9513" s="784" t="s">
        <v>2885</v>
      </c>
      <c r="H9513" s="784" t="s">
        <v>2886</v>
      </c>
      <c r="I9513" s="784" t="s">
        <v>4431</v>
      </c>
    </row>
    <row r="9514" spans="1:9" hidden="1">
      <c r="A9514" t="str">
        <f>Table_wabobpsvr_AzureCalc_AzureCalcRateCard[[#This Row],[ServiceName]]&amp;Table_wabobpsvr_AzureCalc_AzureCalcRateCard[[#This Row],[Price_Level]]&amp;Table_wabobpsvr_AzureCalc_AzureCalcRateCard[[#This Row],[Region]]</f>
        <v>Standard_D3 VM (Windows)D</v>
      </c>
      <c r="C9514" t="s">
        <v>91</v>
      </c>
      <c r="D9514" t="s">
        <v>183</v>
      </c>
      <c r="E9514">
        <v>0.69167999999999996</v>
      </c>
      <c r="F9514" t="s">
        <v>1174</v>
      </c>
      <c r="G9514" s="784" t="s">
        <v>2885</v>
      </c>
      <c r="H9514" s="784" t="s">
        <v>2886</v>
      </c>
      <c r="I9514" s="784" t="s">
        <v>4431</v>
      </c>
    </row>
    <row r="9515" spans="1:9" hidden="1">
      <c r="A9515" t="str">
        <f>Table_wabobpsvr_AzureCalc_AzureCalcRateCard[[#This Row],[ServiceName]]&amp;Table_wabobpsvr_AzureCalc_AzureCalcRateCard[[#This Row],[Price_Level]]&amp;Table_wabobpsvr_AzureCalc_AzureCalcRateCard[[#This Row],[Region]]</f>
        <v>Standard_D4 Cloud ServicesA</v>
      </c>
      <c r="C9515" t="s">
        <v>91</v>
      </c>
      <c r="D9515" t="s">
        <v>181</v>
      </c>
      <c r="E9515">
        <v>1.5238700000000001</v>
      </c>
      <c r="F9515" t="s">
        <v>1175</v>
      </c>
      <c r="G9515" s="784" t="s">
        <v>2753</v>
      </c>
      <c r="H9515" s="784" t="s">
        <v>2754</v>
      </c>
      <c r="I9515" s="784" t="s">
        <v>4431</v>
      </c>
    </row>
    <row r="9516" spans="1:9" hidden="1">
      <c r="A9516" t="str">
        <f>Table_wabobpsvr_AzureCalc_AzureCalcRateCard[[#This Row],[ServiceName]]&amp;Table_wabobpsvr_AzureCalc_AzureCalcRateCard[[#This Row],[Price_Level]]&amp;Table_wabobpsvr_AzureCalc_AzureCalcRateCard[[#This Row],[Region]]</f>
        <v>Standard_D4 Cloud ServicesB</v>
      </c>
      <c r="C9516" t="s">
        <v>91</v>
      </c>
      <c r="D9516" t="s">
        <v>182</v>
      </c>
      <c r="E9516">
        <v>1.4767399999999999</v>
      </c>
      <c r="F9516" t="s">
        <v>1175</v>
      </c>
      <c r="G9516" s="784" t="s">
        <v>2753</v>
      </c>
      <c r="H9516" s="784" t="s">
        <v>2754</v>
      </c>
      <c r="I9516" s="784" t="s">
        <v>4431</v>
      </c>
    </row>
    <row r="9517" spans="1:9" hidden="1">
      <c r="A9517" s="784" t="str">
        <f>Table_wabobpsvr_AzureCalc_AzureCalcRateCard[[#This Row],[ServiceName]]&amp;Table_wabobpsvr_AzureCalc_AzureCalcRateCard[[#This Row],[Price_Level]]&amp;Table_wabobpsvr_AzureCalc_AzureCalcRateCard[[#This Row],[Region]]</f>
        <v>Standard_D4 Cloud ServicesC</v>
      </c>
      <c r="B9517" s="784"/>
      <c r="C9517" s="784" t="s">
        <v>91</v>
      </c>
      <c r="D9517" s="784" t="s">
        <v>184</v>
      </c>
      <c r="E9517" s="784">
        <v>1.42961</v>
      </c>
      <c r="F9517" s="784" t="s">
        <v>1175</v>
      </c>
      <c r="G9517" s="784" t="s">
        <v>2753</v>
      </c>
      <c r="H9517" s="784" t="s">
        <v>2754</v>
      </c>
      <c r="I9517" s="784" t="s">
        <v>4431</v>
      </c>
    </row>
    <row r="9518" spans="1:9" hidden="1">
      <c r="A9518" t="str">
        <f>Table_wabobpsvr_AzureCalc_AzureCalcRateCard[[#This Row],[ServiceName]]&amp;Table_wabobpsvr_AzureCalc_AzureCalcRateCard[[#This Row],[Price_Level]]&amp;Table_wabobpsvr_AzureCalc_AzureCalcRateCard[[#This Row],[Region]]</f>
        <v>Standard_D4 Cloud ServicesD</v>
      </c>
      <c r="C9518" t="s">
        <v>91</v>
      </c>
      <c r="D9518" t="s">
        <v>183</v>
      </c>
      <c r="E9518">
        <v>1.3824799999999999</v>
      </c>
      <c r="F9518" t="s">
        <v>1175</v>
      </c>
      <c r="G9518" s="784" t="s">
        <v>2753</v>
      </c>
      <c r="H9518" s="784" t="s">
        <v>2754</v>
      </c>
      <c r="I9518" s="784" t="s">
        <v>4431</v>
      </c>
    </row>
    <row r="9519" spans="1:9" hidden="1">
      <c r="A9519" t="str">
        <f>Table_wabobpsvr_AzureCalc_AzureCalcRateCard[[#This Row],[ServiceName]]&amp;Table_wabobpsvr_AzureCalc_AzureCalcRateCard[[#This Row],[Price_Level]]&amp;Table_wabobpsvr_AzureCalc_AzureCalcRateCard[[#This Row],[Region]]</f>
        <v>Standard_D4 VM (Non-Windows)A</v>
      </c>
      <c r="C9519" t="s">
        <v>91</v>
      </c>
      <c r="D9519" t="s">
        <v>181</v>
      </c>
      <c r="E9519">
        <v>0.92732000000000003</v>
      </c>
      <c r="F9519" t="s">
        <v>1176</v>
      </c>
      <c r="G9519" s="784" t="s">
        <v>2887</v>
      </c>
      <c r="H9519" s="784" t="s">
        <v>2888</v>
      </c>
      <c r="I9519" s="784" t="s">
        <v>4431</v>
      </c>
    </row>
    <row r="9520" spans="1:9" hidden="1">
      <c r="A9520" t="str">
        <f>Table_wabobpsvr_AzureCalc_AzureCalcRateCard[[#This Row],[ServiceName]]&amp;Table_wabobpsvr_AzureCalc_AzureCalcRateCard[[#This Row],[Price_Level]]&amp;Table_wabobpsvr_AzureCalc_AzureCalcRateCard[[#This Row],[Region]]</f>
        <v>Standard_D4 VM (Non-Windows)B</v>
      </c>
      <c r="C9520" t="s">
        <v>91</v>
      </c>
      <c r="D9520" t="s">
        <v>182</v>
      </c>
      <c r="E9520">
        <v>0.89863999999999999</v>
      </c>
      <c r="F9520" t="s">
        <v>1176</v>
      </c>
      <c r="G9520" s="784" t="s">
        <v>2887</v>
      </c>
      <c r="H9520" s="784" t="s">
        <v>2888</v>
      </c>
      <c r="I9520" s="784" t="s">
        <v>4431</v>
      </c>
    </row>
    <row r="9521" spans="1:9" hidden="1">
      <c r="A9521" t="str">
        <f>Table_wabobpsvr_AzureCalc_AzureCalcRateCard[[#This Row],[ServiceName]]&amp;Table_wabobpsvr_AzureCalc_AzureCalcRateCard[[#This Row],[Price_Level]]&amp;Table_wabobpsvr_AzureCalc_AzureCalcRateCard[[#This Row],[Region]]</f>
        <v>Standard_D4 VM (Non-Windows)C</v>
      </c>
      <c r="C9521" t="s">
        <v>91</v>
      </c>
      <c r="D9521" t="s">
        <v>184</v>
      </c>
      <c r="E9521">
        <v>0.86995999999999996</v>
      </c>
      <c r="F9521" t="s">
        <v>1176</v>
      </c>
      <c r="G9521" s="784" t="s">
        <v>2887</v>
      </c>
      <c r="H9521" s="784" t="s">
        <v>2888</v>
      </c>
      <c r="I9521" s="784" t="s">
        <v>4431</v>
      </c>
    </row>
    <row r="9522" spans="1:9" hidden="1">
      <c r="A9522" t="str">
        <f>Table_wabobpsvr_AzureCalc_AzureCalcRateCard[[#This Row],[ServiceName]]&amp;Table_wabobpsvr_AzureCalc_AzureCalcRateCard[[#This Row],[Price_Level]]&amp;Table_wabobpsvr_AzureCalc_AzureCalcRateCard[[#This Row],[Region]]</f>
        <v>Standard_D4 VM (Non-Windows)D</v>
      </c>
      <c r="C9522" t="s">
        <v>91</v>
      </c>
      <c r="D9522" t="s">
        <v>183</v>
      </c>
      <c r="E9522">
        <v>0.84128000000000003</v>
      </c>
      <c r="F9522" t="s">
        <v>1176</v>
      </c>
      <c r="G9522" s="784" t="s">
        <v>2887</v>
      </c>
      <c r="H9522" s="784" t="s">
        <v>2888</v>
      </c>
      <c r="I9522" s="784" t="s">
        <v>4431</v>
      </c>
    </row>
    <row r="9523" spans="1:9" hidden="1">
      <c r="A9523" t="str">
        <f>Table_wabobpsvr_AzureCalc_AzureCalcRateCard[[#This Row],[ServiceName]]&amp;Table_wabobpsvr_AzureCalc_AzureCalcRateCard[[#This Row],[Price_Level]]&amp;Table_wabobpsvr_AzureCalc_AzureCalcRateCard[[#This Row],[Region]]</f>
        <v>Standard_D4 VM (Windows)A</v>
      </c>
      <c r="C9523" t="s">
        <v>91</v>
      </c>
      <c r="D9523" t="s">
        <v>181</v>
      </c>
      <c r="E9523">
        <v>1.5238700000000001</v>
      </c>
      <c r="F9523" t="s">
        <v>1177</v>
      </c>
      <c r="G9523" s="784" t="s">
        <v>2889</v>
      </c>
      <c r="H9523" s="784" t="s">
        <v>2890</v>
      </c>
      <c r="I9523" s="784" t="s">
        <v>4431</v>
      </c>
    </row>
    <row r="9524" spans="1:9" hidden="1">
      <c r="A9524" s="784" t="str">
        <f>Table_wabobpsvr_AzureCalc_AzureCalcRateCard[[#This Row],[ServiceName]]&amp;Table_wabobpsvr_AzureCalc_AzureCalcRateCard[[#This Row],[Price_Level]]&amp;Table_wabobpsvr_AzureCalc_AzureCalcRateCard[[#This Row],[Region]]</f>
        <v>Standard_D4 VM (Windows)B</v>
      </c>
      <c r="B9524" s="784"/>
      <c r="C9524" s="784" t="s">
        <v>91</v>
      </c>
      <c r="D9524" s="784" t="s">
        <v>182</v>
      </c>
      <c r="E9524" s="784">
        <v>1.4767399999999999</v>
      </c>
      <c r="F9524" s="784" t="s">
        <v>1177</v>
      </c>
      <c r="G9524" s="784" t="s">
        <v>2889</v>
      </c>
      <c r="H9524" s="784" t="s">
        <v>2890</v>
      </c>
      <c r="I9524" s="784" t="s">
        <v>4431</v>
      </c>
    </row>
    <row r="9525" spans="1:9" hidden="1">
      <c r="A9525" s="784" t="str">
        <f>Table_wabobpsvr_AzureCalc_AzureCalcRateCard[[#This Row],[ServiceName]]&amp;Table_wabobpsvr_AzureCalc_AzureCalcRateCard[[#This Row],[Price_Level]]&amp;Table_wabobpsvr_AzureCalc_AzureCalcRateCard[[#This Row],[Region]]</f>
        <v>Standard_D4 VM (Windows)C</v>
      </c>
      <c r="B9525" s="784"/>
      <c r="C9525" s="784" t="s">
        <v>91</v>
      </c>
      <c r="D9525" s="784" t="s">
        <v>184</v>
      </c>
      <c r="E9525" s="784">
        <v>1.42961</v>
      </c>
      <c r="F9525" s="784" t="s">
        <v>1177</v>
      </c>
      <c r="G9525" s="784" t="s">
        <v>2889</v>
      </c>
      <c r="H9525" s="784" t="s">
        <v>2890</v>
      </c>
      <c r="I9525" s="784" t="s">
        <v>4431</v>
      </c>
    </row>
    <row r="9526" spans="1:9" hidden="1">
      <c r="A9526" s="784" t="str">
        <f>Table_wabobpsvr_AzureCalc_AzureCalcRateCard[[#This Row],[ServiceName]]&amp;Table_wabobpsvr_AzureCalc_AzureCalcRateCard[[#This Row],[Price_Level]]&amp;Table_wabobpsvr_AzureCalc_AzureCalcRateCard[[#This Row],[Region]]</f>
        <v>Standard_D4 VM (Windows)D</v>
      </c>
      <c r="B9526" s="784"/>
      <c r="C9526" s="784" t="s">
        <v>91</v>
      </c>
      <c r="D9526" s="784" t="s">
        <v>183</v>
      </c>
      <c r="E9526" s="784">
        <v>1.3824799999999999</v>
      </c>
      <c r="F9526" s="784" t="s">
        <v>1177</v>
      </c>
      <c r="G9526" s="784" t="s">
        <v>2889</v>
      </c>
      <c r="H9526" s="784" t="s">
        <v>2890</v>
      </c>
      <c r="I9526" s="784" t="s">
        <v>4431</v>
      </c>
    </row>
    <row r="9527" spans="1:9" hidden="1">
      <c r="A9527" s="784" t="str">
        <f>Table_wabobpsvr_AzureCalc_AzureCalcRateCard[[#This Row],[ServiceName]]&amp;Table_wabobpsvr_AzureCalc_AzureCalcRateCard[[#This Row],[Price_Level]]&amp;Table_wabobpsvr_AzureCalc_AzureCalcRateCard[[#This Row],[Region]]</f>
        <v>Standard_D5 Cloud ServicesA</v>
      </c>
      <c r="B9527" s="784"/>
      <c r="C9527" s="784" t="s">
        <v>91</v>
      </c>
      <c r="D9527" s="784" t="s">
        <v>181</v>
      </c>
      <c r="E9527" s="784">
        <v>3.0487099999999998</v>
      </c>
      <c r="F9527" s="784" t="s">
        <v>1178</v>
      </c>
      <c r="G9527" s="784" t="s">
        <v>2755</v>
      </c>
      <c r="H9527" s="784" t="s">
        <v>2756</v>
      </c>
      <c r="I9527" s="784" t="s">
        <v>4431</v>
      </c>
    </row>
    <row r="9528" spans="1:9" hidden="1">
      <c r="A9528" s="784" t="str">
        <f>Table_wabobpsvr_AzureCalc_AzureCalcRateCard[[#This Row],[ServiceName]]&amp;Table_wabobpsvr_AzureCalc_AzureCalcRateCard[[#This Row],[Price_Level]]&amp;Table_wabobpsvr_AzureCalc_AzureCalcRateCard[[#This Row],[Region]]</f>
        <v>Standard_D5 Cloud ServicesB</v>
      </c>
      <c r="B9528" s="784"/>
      <c r="C9528" s="784" t="s">
        <v>91</v>
      </c>
      <c r="D9528" s="784" t="s">
        <v>182</v>
      </c>
      <c r="E9528" s="784">
        <v>2.9544199999999998</v>
      </c>
      <c r="F9528" s="784" t="s">
        <v>1178</v>
      </c>
      <c r="G9528" s="784" t="s">
        <v>2755</v>
      </c>
      <c r="H9528" s="784" t="s">
        <v>2756</v>
      </c>
      <c r="I9528" s="784" t="s">
        <v>4431</v>
      </c>
    </row>
    <row r="9529" spans="1:9" hidden="1">
      <c r="A9529" t="str">
        <f>Table_wabobpsvr_AzureCalc_AzureCalcRateCard[[#This Row],[ServiceName]]&amp;Table_wabobpsvr_AzureCalc_AzureCalcRateCard[[#This Row],[Price_Level]]&amp;Table_wabobpsvr_AzureCalc_AzureCalcRateCard[[#This Row],[Region]]</f>
        <v>Standard_D5 Cloud ServicesC</v>
      </c>
      <c r="C9529" t="s">
        <v>91</v>
      </c>
      <c r="D9529" t="s">
        <v>184</v>
      </c>
      <c r="E9529">
        <v>2.8601299999999998</v>
      </c>
      <c r="F9529" t="s">
        <v>1178</v>
      </c>
      <c r="G9529" s="784" t="s">
        <v>2755</v>
      </c>
      <c r="H9529" s="784" t="s">
        <v>2756</v>
      </c>
      <c r="I9529" s="784" t="s">
        <v>4431</v>
      </c>
    </row>
    <row r="9530" spans="1:9" hidden="1">
      <c r="A9530" t="str">
        <f>Table_wabobpsvr_AzureCalc_AzureCalcRateCard[[#This Row],[ServiceName]]&amp;Table_wabobpsvr_AzureCalc_AzureCalcRateCard[[#This Row],[Price_Level]]&amp;Table_wabobpsvr_AzureCalc_AzureCalcRateCard[[#This Row],[Region]]</f>
        <v>Standard_D5 Cloud ServicesD</v>
      </c>
      <c r="C9530" t="s">
        <v>91</v>
      </c>
      <c r="D9530" t="s">
        <v>183</v>
      </c>
      <c r="E9530">
        <v>2.7658399999999999</v>
      </c>
      <c r="F9530" t="s">
        <v>1178</v>
      </c>
      <c r="G9530" s="784" t="s">
        <v>2755</v>
      </c>
      <c r="H9530" s="784" t="s">
        <v>2756</v>
      </c>
      <c r="I9530" s="784" t="s">
        <v>4431</v>
      </c>
    </row>
    <row r="9531" spans="1:9" hidden="1">
      <c r="A9531" t="str">
        <f>Table_wabobpsvr_AzureCalc_AzureCalcRateCard[[#This Row],[ServiceName]]&amp;Table_wabobpsvr_AzureCalc_AzureCalcRateCard[[#This Row],[Price_Level]]&amp;Table_wabobpsvr_AzureCalc_AzureCalcRateCard[[#This Row],[Region]]</f>
        <v>Standard_D5 VM (Non-Windows)A</v>
      </c>
      <c r="C9531" t="s">
        <v>91</v>
      </c>
      <c r="D9531" t="s">
        <v>181</v>
      </c>
      <c r="E9531">
        <v>1.85561</v>
      </c>
      <c r="F9531" t="s">
        <v>1179</v>
      </c>
      <c r="G9531" s="784" t="s">
        <v>2891</v>
      </c>
      <c r="H9531" s="784" t="s">
        <v>2892</v>
      </c>
      <c r="I9531" s="784" t="s">
        <v>4431</v>
      </c>
    </row>
    <row r="9532" spans="1:9" hidden="1">
      <c r="A9532" t="str">
        <f>Table_wabobpsvr_AzureCalc_AzureCalcRateCard[[#This Row],[ServiceName]]&amp;Table_wabobpsvr_AzureCalc_AzureCalcRateCard[[#This Row],[Price_Level]]&amp;Table_wabobpsvr_AzureCalc_AzureCalcRateCard[[#This Row],[Region]]</f>
        <v>Standard_D5 VM (Non-Windows)B</v>
      </c>
      <c r="C9532" t="s">
        <v>91</v>
      </c>
      <c r="D9532" t="s">
        <v>182</v>
      </c>
      <c r="E9532">
        <v>1.7982199999999999</v>
      </c>
      <c r="F9532" t="s">
        <v>1179</v>
      </c>
      <c r="G9532" s="784" t="s">
        <v>2891</v>
      </c>
      <c r="H9532" s="784" t="s">
        <v>2892</v>
      </c>
      <c r="I9532" s="784" t="s">
        <v>4431</v>
      </c>
    </row>
    <row r="9533" spans="1:9" hidden="1">
      <c r="A9533" t="str">
        <f>Table_wabobpsvr_AzureCalc_AzureCalcRateCard[[#This Row],[ServiceName]]&amp;Table_wabobpsvr_AzureCalc_AzureCalcRateCard[[#This Row],[Price_Level]]&amp;Table_wabobpsvr_AzureCalc_AzureCalcRateCard[[#This Row],[Region]]</f>
        <v>Standard_D5 VM (Non-Windows)C</v>
      </c>
      <c r="C9533" t="s">
        <v>91</v>
      </c>
      <c r="D9533" t="s">
        <v>184</v>
      </c>
      <c r="E9533">
        <v>1.7408300000000001</v>
      </c>
      <c r="F9533" t="s">
        <v>1179</v>
      </c>
      <c r="G9533" s="784" t="s">
        <v>2891</v>
      </c>
      <c r="H9533" s="784" t="s">
        <v>2892</v>
      </c>
      <c r="I9533" s="784" t="s">
        <v>4431</v>
      </c>
    </row>
    <row r="9534" spans="1:9" hidden="1">
      <c r="A9534" t="str">
        <f>Table_wabobpsvr_AzureCalc_AzureCalcRateCard[[#This Row],[ServiceName]]&amp;Table_wabobpsvr_AzureCalc_AzureCalcRateCard[[#This Row],[Price_Level]]&amp;Table_wabobpsvr_AzureCalc_AzureCalcRateCard[[#This Row],[Region]]</f>
        <v>Standard_D5 VM (Non-Windows)D</v>
      </c>
      <c r="C9534" t="s">
        <v>91</v>
      </c>
      <c r="D9534" t="s">
        <v>183</v>
      </c>
      <c r="E9534">
        <v>1.68344</v>
      </c>
      <c r="F9534" t="s">
        <v>1179</v>
      </c>
      <c r="G9534" s="784" t="s">
        <v>2891</v>
      </c>
      <c r="H9534" s="784" t="s">
        <v>2892</v>
      </c>
      <c r="I9534" s="784" t="s">
        <v>4431</v>
      </c>
    </row>
    <row r="9535" spans="1:9" hidden="1">
      <c r="A9535" t="str">
        <f>Table_wabobpsvr_AzureCalc_AzureCalcRateCard[[#This Row],[ServiceName]]&amp;Table_wabobpsvr_AzureCalc_AzureCalcRateCard[[#This Row],[Price_Level]]&amp;Table_wabobpsvr_AzureCalc_AzureCalcRateCard[[#This Row],[Region]]</f>
        <v>Standard_D5 VM (Windows)A</v>
      </c>
      <c r="C9535" t="s">
        <v>91</v>
      </c>
      <c r="D9535" t="s">
        <v>181</v>
      </c>
      <c r="E9535">
        <v>3.0487099999999998</v>
      </c>
      <c r="F9535" t="s">
        <v>1180</v>
      </c>
      <c r="G9535" s="784" t="s">
        <v>2893</v>
      </c>
      <c r="H9535" s="784" t="s">
        <v>2894</v>
      </c>
      <c r="I9535" s="784" t="s">
        <v>4431</v>
      </c>
    </row>
    <row r="9536" spans="1:9" hidden="1">
      <c r="A9536" t="str">
        <f>Table_wabobpsvr_AzureCalc_AzureCalcRateCard[[#This Row],[ServiceName]]&amp;Table_wabobpsvr_AzureCalc_AzureCalcRateCard[[#This Row],[Price_Level]]&amp;Table_wabobpsvr_AzureCalc_AzureCalcRateCard[[#This Row],[Region]]</f>
        <v>Standard_D5 VM (Windows)B</v>
      </c>
      <c r="C9536" t="s">
        <v>91</v>
      </c>
      <c r="D9536" t="s">
        <v>182</v>
      </c>
      <c r="E9536">
        <v>2.9544199999999998</v>
      </c>
      <c r="F9536" t="s">
        <v>1180</v>
      </c>
      <c r="G9536" s="784" t="s">
        <v>2893</v>
      </c>
      <c r="H9536" s="784" t="s">
        <v>2894</v>
      </c>
      <c r="I9536" s="784" t="s">
        <v>4431</v>
      </c>
    </row>
    <row r="9537" spans="1:9" hidden="1">
      <c r="A9537" t="str">
        <f>Table_wabobpsvr_AzureCalc_AzureCalcRateCard[[#This Row],[ServiceName]]&amp;Table_wabobpsvr_AzureCalc_AzureCalcRateCard[[#This Row],[Price_Level]]&amp;Table_wabobpsvr_AzureCalc_AzureCalcRateCard[[#This Row],[Region]]</f>
        <v>Standard_D5 VM (Windows)C</v>
      </c>
      <c r="C9537" t="s">
        <v>91</v>
      </c>
      <c r="D9537" t="s">
        <v>184</v>
      </c>
      <c r="E9537">
        <v>2.8601299999999998</v>
      </c>
      <c r="F9537" t="s">
        <v>1180</v>
      </c>
      <c r="G9537" s="784" t="s">
        <v>2893</v>
      </c>
      <c r="H9537" s="784" t="s">
        <v>2894</v>
      </c>
      <c r="I9537" s="784" t="s">
        <v>4431</v>
      </c>
    </row>
    <row r="9538" spans="1:9" hidden="1">
      <c r="A9538" t="str">
        <f>Table_wabobpsvr_AzureCalc_AzureCalcRateCard[[#This Row],[ServiceName]]&amp;Table_wabobpsvr_AzureCalc_AzureCalcRateCard[[#This Row],[Price_Level]]&amp;Table_wabobpsvr_AzureCalc_AzureCalcRateCard[[#This Row],[Region]]</f>
        <v>Standard_D5 VM (Windows)D</v>
      </c>
      <c r="C9538" t="s">
        <v>91</v>
      </c>
      <c r="D9538" t="s">
        <v>183</v>
      </c>
      <c r="E9538">
        <v>2.7658399999999999</v>
      </c>
      <c r="F9538" t="s">
        <v>1180</v>
      </c>
      <c r="G9538" s="784" t="s">
        <v>2893</v>
      </c>
      <c r="H9538" s="784" t="s">
        <v>2894</v>
      </c>
      <c r="I9538" s="784" t="s">
        <v>4431</v>
      </c>
    </row>
    <row r="9539" spans="1:9" hidden="1">
      <c r="A9539" t="str">
        <f>Table_wabobpsvr_AzureCalc_AzureCalcRateCard[[#This Row],[ServiceName]]&amp;Table_wabobpsvr_AzureCalc_AzureCalcRateCard[[#This Row],[Price_Level]]&amp;Table_wabobpsvr_AzureCalc_AzureCalcRateCard[[#This Row],[Region]]</f>
        <v>Standard_D6 Cloud ServicesA</v>
      </c>
      <c r="C9539" t="s">
        <v>91</v>
      </c>
      <c r="D9539" t="s">
        <v>181</v>
      </c>
      <c r="E9539">
        <v>6.0964499999999999</v>
      </c>
      <c r="F9539" t="s">
        <v>1181</v>
      </c>
      <c r="G9539" s="784" t="s">
        <v>2757</v>
      </c>
      <c r="H9539" s="784" t="s">
        <v>2758</v>
      </c>
      <c r="I9539" s="784" t="s">
        <v>4431</v>
      </c>
    </row>
    <row r="9540" spans="1:9" hidden="1">
      <c r="A9540" t="str">
        <f>Table_wabobpsvr_AzureCalc_AzureCalcRateCard[[#This Row],[ServiceName]]&amp;Table_wabobpsvr_AzureCalc_AzureCalcRateCard[[#This Row],[Price_Level]]&amp;Table_wabobpsvr_AzureCalc_AzureCalcRateCard[[#This Row],[Region]]</f>
        <v>Standard_D6 Cloud ServicesB</v>
      </c>
      <c r="C9540" t="s">
        <v>91</v>
      </c>
      <c r="D9540" t="s">
        <v>182</v>
      </c>
      <c r="E9540">
        <v>5.9078999999999997</v>
      </c>
      <c r="F9540" t="s">
        <v>1181</v>
      </c>
      <c r="G9540" s="784" t="s">
        <v>2757</v>
      </c>
      <c r="H9540" s="784" t="s">
        <v>2758</v>
      </c>
      <c r="I9540" s="784" t="s">
        <v>4431</v>
      </c>
    </row>
    <row r="9541" spans="1:9" hidden="1">
      <c r="A9541" t="str">
        <f>Table_wabobpsvr_AzureCalc_AzureCalcRateCard[[#This Row],[ServiceName]]&amp;Table_wabobpsvr_AzureCalc_AzureCalcRateCard[[#This Row],[Price_Level]]&amp;Table_wabobpsvr_AzureCalc_AzureCalcRateCard[[#This Row],[Region]]</f>
        <v>Standard_D6 Cloud ServicesC</v>
      </c>
      <c r="C9541" t="s">
        <v>91</v>
      </c>
      <c r="D9541" t="s">
        <v>184</v>
      </c>
      <c r="E9541">
        <v>5.7193500000000004</v>
      </c>
      <c r="F9541" t="s">
        <v>1181</v>
      </c>
      <c r="G9541" s="784" t="s">
        <v>2757</v>
      </c>
      <c r="H9541" s="784" t="s">
        <v>2758</v>
      </c>
      <c r="I9541" s="784" t="s">
        <v>4431</v>
      </c>
    </row>
    <row r="9542" spans="1:9" hidden="1">
      <c r="A9542" t="str">
        <f>Table_wabobpsvr_AzureCalc_AzureCalcRateCard[[#This Row],[ServiceName]]&amp;Table_wabobpsvr_AzureCalc_AzureCalcRateCard[[#This Row],[Price_Level]]&amp;Table_wabobpsvr_AzureCalc_AzureCalcRateCard[[#This Row],[Region]]</f>
        <v>Standard_D6 Cloud ServicesD</v>
      </c>
      <c r="C9542" t="s">
        <v>91</v>
      </c>
      <c r="D9542" t="s">
        <v>183</v>
      </c>
      <c r="E9542">
        <v>5.5308000000000002</v>
      </c>
      <c r="F9542" t="s">
        <v>1181</v>
      </c>
      <c r="G9542" s="784" t="s">
        <v>2757</v>
      </c>
      <c r="H9542" s="784" t="s">
        <v>2758</v>
      </c>
      <c r="I9542" s="784" t="s">
        <v>4431</v>
      </c>
    </row>
    <row r="9543" spans="1:9" hidden="1">
      <c r="A9543" t="str">
        <f>Table_wabobpsvr_AzureCalc_AzureCalcRateCard[[#This Row],[ServiceName]]&amp;Table_wabobpsvr_AzureCalc_AzureCalcRateCard[[#This Row],[Price_Level]]&amp;Table_wabobpsvr_AzureCalc_AzureCalcRateCard[[#This Row],[Region]]</f>
        <v>Standard_D6 VM (Non-Windows)A</v>
      </c>
      <c r="C9543" t="s">
        <v>91</v>
      </c>
      <c r="D9543" t="s">
        <v>181</v>
      </c>
      <c r="E9543">
        <v>3.71122</v>
      </c>
      <c r="F9543" t="s">
        <v>1182</v>
      </c>
      <c r="G9543" s="784" t="s">
        <v>2895</v>
      </c>
      <c r="H9543" s="784" t="s">
        <v>2896</v>
      </c>
      <c r="I9543" s="784" t="s">
        <v>4431</v>
      </c>
    </row>
    <row r="9544" spans="1:9" hidden="1">
      <c r="A9544" t="str">
        <f>Table_wabobpsvr_AzureCalc_AzureCalcRateCard[[#This Row],[ServiceName]]&amp;Table_wabobpsvr_AzureCalc_AzureCalcRateCard[[#This Row],[Price_Level]]&amp;Table_wabobpsvr_AzureCalc_AzureCalcRateCard[[#This Row],[Region]]</f>
        <v>Standard_D6 VM (Non-Windows)B</v>
      </c>
      <c r="C9544" t="s">
        <v>91</v>
      </c>
      <c r="D9544" t="s">
        <v>182</v>
      </c>
      <c r="E9544">
        <v>3.5964399999999999</v>
      </c>
      <c r="F9544" t="s">
        <v>1182</v>
      </c>
      <c r="G9544" s="784" t="s">
        <v>2895</v>
      </c>
      <c r="H9544" s="784" t="s">
        <v>2896</v>
      </c>
      <c r="I9544" s="784" t="s">
        <v>4431</v>
      </c>
    </row>
    <row r="9545" spans="1:9" hidden="1">
      <c r="A9545" t="str">
        <f>Table_wabobpsvr_AzureCalc_AzureCalcRateCard[[#This Row],[ServiceName]]&amp;Table_wabobpsvr_AzureCalc_AzureCalcRateCard[[#This Row],[Price_Level]]&amp;Table_wabobpsvr_AzureCalc_AzureCalcRateCard[[#This Row],[Region]]</f>
        <v>Standard_D6 VM (Non-Windows)C</v>
      </c>
      <c r="C9545" t="s">
        <v>91</v>
      </c>
      <c r="D9545" t="s">
        <v>184</v>
      </c>
      <c r="E9545">
        <v>3.4816600000000002</v>
      </c>
      <c r="F9545" t="s">
        <v>1182</v>
      </c>
      <c r="G9545" s="784" t="s">
        <v>2895</v>
      </c>
      <c r="H9545" s="784" t="s">
        <v>2896</v>
      </c>
      <c r="I9545" s="784" t="s">
        <v>4431</v>
      </c>
    </row>
    <row r="9546" spans="1:9" hidden="1">
      <c r="A9546" t="str">
        <f>Table_wabobpsvr_AzureCalc_AzureCalcRateCard[[#This Row],[ServiceName]]&amp;Table_wabobpsvr_AzureCalc_AzureCalcRateCard[[#This Row],[Price_Level]]&amp;Table_wabobpsvr_AzureCalc_AzureCalcRateCard[[#This Row],[Region]]</f>
        <v>Standard_D6 VM (Non-Windows)D</v>
      </c>
      <c r="C9546" t="s">
        <v>91</v>
      </c>
      <c r="D9546" t="s">
        <v>183</v>
      </c>
      <c r="E9546">
        <v>3.3668800000000001</v>
      </c>
      <c r="F9546" t="s">
        <v>1182</v>
      </c>
      <c r="G9546" s="784" t="s">
        <v>2895</v>
      </c>
      <c r="H9546" s="784" t="s">
        <v>2896</v>
      </c>
      <c r="I9546" s="784" t="s">
        <v>4431</v>
      </c>
    </row>
    <row r="9547" spans="1:9" hidden="1">
      <c r="A9547" t="str">
        <f>Table_wabobpsvr_AzureCalc_AzureCalcRateCard[[#This Row],[ServiceName]]&amp;Table_wabobpsvr_AzureCalc_AzureCalcRateCard[[#This Row],[Price_Level]]&amp;Table_wabobpsvr_AzureCalc_AzureCalcRateCard[[#This Row],[Region]]</f>
        <v>Standard_D6 VM (Windows)C</v>
      </c>
      <c r="C9547" t="s">
        <v>91</v>
      </c>
      <c r="D9547" t="s">
        <v>184</v>
      </c>
      <c r="E9547">
        <v>5.7193500000000004</v>
      </c>
      <c r="F9547" t="s">
        <v>1183</v>
      </c>
      <c r="G9547" s="784" t="s">
        <v>2613</v>
      </c>
      <c r="H9547" s="784" t="s">
        <v>2614</v>
      </c>
      <c r="I9547" s="784" t="s">
        <v>4431</v>
      </c>
    </row>
    <row r="9548" spans="1:9" hidden="1">
      <c r="A9548" t="str">
        <f>Table_wabobpsvr_AzureCalc_AzureCalcRateCard[[#This Row],[ServiceName]]&amp;Table_wabobpsvr_AzureCalc_AzureCalcRateCard[[#This Row],[Price_Level]]&amp;Table_wabobpsvr_AzureCalc_AzureCalcRateCard[[#This Row],[Region]]</f>
        <v>Standard_D6 VM (Windows)D</v>
      </c>
      <c r="C9548" t="s">
        <v>91</v>
      </c>
      <c r="D9548" t="s">
        <v>183</v>
      </c>
      <c r="E9548">
        <v>5.5308000000000002</v>
      </c>
      <c r="F9548" t="s">
        <v>1183</v>
      </c>
      <c r="G9548" s="784" t="s">
        <v>2613</v>
      </c>
      <c r="H9548" s="784" t="s">
        <v>2614</v>
      </c>
      <c r="I9548" s="784" t="s">
        <v>4431</v>
      </c>
    </row>
    <row r="9549" spans="1:9" hidden="1">
      <c r="A9549" t="str">
        <f>Table_wabobpsvr_AzureCalc_AzureCalcRateCard[[#This Row],[ServiceName]]&amp;Table_wabobpsvr_AzureCalc_AzureCalcRateCard[[#This Row],[Price_Level]]&amp;Table_wabobpsvr_AzureCalc_AzureCalcRateCard[[#This Row],[Region]]</f>
        <v>Standard_D6 VM (Windows)A</v>
      </c>
      <c r="C9549" t="s">
        <v>91</v>
      </c>
      <c r="D9549" t="s">
        <v>181</v>
      </c>
      <c r="E9549">
        <v>6.0964499999999999</v>
      </c>
      <c r="F9549" t="s">
        <v>1183</v>
      </c>
      <c r="G9549" s="784" t="s">
        <v>2613</v>
      </c>
      <c r="H9549" s="784" t="s">
        <v>2614</v>
      </c>
      <c r="I9549" s="784" t="s">
        <v>4431</v>
      </c>
    </row>
    <row r="9550" spans="1:9" hidden="1">
      <c r="A9550" t="str">
        <f>Table_wabobpsvr_AzureCalc_AzureCalcRateCard[[#This Row],[ServiceName]]&amp;Table_wabobpsvr_AzureCalc_AzureCalcRateCard[[#This Row],[Price_Level]]&amp;Table_wabobpsvr_AzureCalc_AzureCalcRateCard[[#This Row],[Region]]</f>
        <v>Standard_D6 VM (Windows)B</v>
      </c>
      <c r="C9550" t="s">
        <v>91</v>
      </c>
      <c r="D9550" t="s">
        <v>182</v>
      </c>
      <c r="E9550">
        <v>5.9078999999999997</v>
      </c>
      <c r="F9550" t="s">
        <v>1183</v>
      </c>
      <c r="G9550" s="784" t="s">
        <v>2613</v>
      </c>
      <c r="H9550" s="784" t="s">
        <v>2614</v>
      </c>
      <c r="I9550" s="784" t="s">
        <v>4431</v>
      </c>
    </row>
    <row r="9551" spans="1:9" hidden="1">
      <c r="A9551" t="str">
        <f>Table_wabobpsvr_AzureCalc_AzureCalcRateCard[[#This Row],[ServiceName]]&amp;Table_wabobpsvr_AzureCalc_AzureCalcRateCard[[#This Row],[Price_Level]]&amp;Table_wabobpsvr_AzureCalc_AzureCalcRateCard[[#This Row],[Region]]</f>
        <v>A10 Cloud ServicesD6</v>
      </c>
      <c r="B9551">
        <v>6</v>
      </c>
      <c r="C9551" t="s">
        <v>701</v>
      </c>
      <c r="D9551" t="s">
        <v>183</v>
      </c>
      <c r="E9551">
        <v>1.4430000000000001</v>
      </c>
      <c r="F9551" t="s">
        <v>1273</v>
      </c>
      <c r="G9551" s="784" t="s">
        <v>4549</v>
      </c>
      <c r="H9551" s="784" t="s">
        <v>4550</v>
      </c>
      <c r="I9551" s="784" t="s">
        <v>6025</v>
      </c>
    </row>
    <row r="9552" spans="1:9" hidden="1">
      <c r="A9552" t="str">
        <f>Table_wabobpsvr_AzureCalc_AzureCalcRateCard[[#This Row],[ServiceName]]&amp;Table_wabobpsvr_AzureCalc_AzureCalcRateCard[[#This Row],[Price_Level]]&amp;Table_wabobpsvr_AzureCalc_AzureCalcRateCard[[#This Row],[Region]]</f>
        <v>A10 Cloud ServicesMOSP5</v>
      </c>
      <c r="B9552">
        <v>5</v>
      </c>
      <c r="C9552" t="s">
        <v>701</v>
      </c>
      <c r="D9552" t="s">
        <v>627</v>
      </c>
      <c r="E9552">
        <v>1.64</v>
      </c>
      <c r="F9552" t="s">
        <v>1273</v>
      </c>
      <c r="G9552" s="784" t="s">
        <v>4431</v>
      </c>
      <c r="H9552" s="784" t="s">
        <v>4431</v>
      </c>
      <c r="I9552" s="784" t="s">
        <v>4933</v>
      </c>
    </row>
    <row r="9553" spans="1:9" hidden="1">
      <c r="A9553" t="str">
        <f>Table_wabobpsvr_AzureCalc_AzureCalcRateCard[[#This Row],[ServiceName]]&amp;Table_wabobpsvr_AzureCalc_AzureCalcRateCard[[#This Row],[Price_Level]]&amp;Table_wabobpsvr_AzureCalc_AzureCalcRateCard[[#This Row],[Region]]</f>
        <v>A10 Cloud ServicesA5</v>
      </c>
      <c r="B9553">
        <v>5</v>
      </c>
      <c r="C9553" t="s">
        <v>701</v>
      </c>
      <c r="D9553" t="s">
        <v>181</v>
      </c>
      <c r="E9553">
        <v>1.591</v>
      </c>
      <c r="F9553" t="s">
        <v>1273</v>
      </c>
      <c r="G9553" s="784" t="s">
        <v>4452</v>
      </c>
      <c r="H9553" s="784" t="s">
        <v>4453</v>
      </c>
      <c r="I9553" s="784" t="s">
        <v>4933</v>
      </c>
    </row>
    <row r="9554" spans="1:9" hidden="1">
      <c r="A9554" t="str">
        <f>Table_wabobpsvr_AzureCalc_AzureCalcRateCard[[#This Row],[ServiceName]]&amp;Table_wabobpsvr_AzureCalc_AzureCalcRateCard[[#This Row],[Price_Level]]&amp;Table_wabobpsvr_AzureCalc_AzureCalcRateCard[[#This Row],[Region]]</f>
        <v>A10 Cloud ServicesB5</v>
      </c>
      <c r="B9554">
        <v>5</v>
      </c>
      <c r="C9554" t="s">
        <v>701</v>
      </c>
      <c r="D9554" t="s">
        <v>182</v>
      </c>
      <c r="E9554">
        <v>1.542</v>
      </c>
      <c r="F9554" t="s">
        <v>1273</v>
      </c>
      <c r="G9554" s="784" t="s">
        <v>4452</v>
      </c>
      <c r="H9554" s="784" t="s">
        <v>4453</v>
      </c>
      <c r="I9554" s="784" t="s">
        <v>4933</v>
      </c>
    </row>
    <row r="9555" spans="1:9" hidden="1">
      <c r="A9555" t="str">
        <f>Table_wabobpsvr_AzureCalc_AzureCalcRateCard[[#This Row],[ServiceName]]&amp;Table_wabobpsvr_AzureCalc_AzureCalcRateCard[[#This Row],[Price_Level]]&amp;Table_wabobpsvr_AzureCalc_AzureCalcRateCard[[#This Row],[Region]]</f>
        <v>A10 Cloud ServicesC5</v>
      </c>
      <c r="B9555">
        <v>5</v>
      </c>
      <c r="C9555" t="s">
        <v>701</v>
      </c>
      <c r="D9555" t="s">
        <v>184</v>
      </c>
      <c r="E9555">
        <v>1.492</v>
      </c>
      <c r="F9555" t="s">
        <v>1273</v>
      </c>
      <c r="G9555" s="784" t="s">
        <v>4452</v>
      </c>
      <c r="H9555" s="784" t="s">
        <v>4453</v>
      </c>
      <c r="I9555" s="784" t="s">
        <v>4933</v>
      </c>
    </row>
    <row r="9556" spans="1:9" hidden="1">
      <c r="A9556" t="str">
        <f>Table_wabobpsvr_AzureCalc_AzureCalcRateCard[[#This Row],[ServiceName]]&amp;Table_wabobpsvr_AzureCalc_AzureCalcRateCard[[#This Row],[Price_Level]]&amp;Table_wabobpsvr_AzureCalc_AzureCalcRateCard[[#This Row],[Region]]</f>
        <v>A11 Cloud ServicesA16</v>
      </c>
      <c r="B9556">
        <v>16</v>
      </c>
      <c r="C9556" t="s">
        <v>701</v>
      </c>
      <c r="D9556" t="s">
        <v>181</v>
      </c>
      <c r="E9556">
        <v>3.395</v>
      </c>
      <c r="F9556" t="s">
        <v>1266</v>
      </c>
      <c r="G9556" s="784" t="s">
        <v>3701</v>
      </c>
      <c r="H9556" s="784" t="s">
        <v>3702</v>
      </c>
      <c r="I9556" s="784" t="s">
        <v>6210</v>
      </c>
    </row>
    <row r="9557" spans="1:9" hidden="1">
      <c r="A9557" t="str">
        <f>Table_wabobpsvr_AzureCalc_AzureCalcRateCard[[#This Row],[ServiceName]]&amp;Table_wabobpsvr_AzureCalc_AzureCalcRateCard[[#This Row],[Price_Level]]&amp;Table_wabobpsvr_AzureCalc_AzureCalcRateCard[[#This Row],[Region]]</f>
        <v>A11 Cloud ServicesB16</v>
      </c>
      <c r="B9557">
        <v>16</v>
      </c>
      <c r="C9557" t="s">
        <v>701</v>
      </c>
      <c r="D9557" t="s">
        <v>182</v>
      </c>
      <c r="E9557">
        <v>3.29</v>
      </c>
      <c r="F9557" t="s">
        <v>1266</v>
      </c>
      <c r="G9557" s="784" t="s">
        <v>3701</v>
      </c>
      <c r="H9557" s="784" t="s">
        <v>3702</v>
      </c>
      <c r="I9557" s="784" t="s">
        <v>6210</v>
      </c>
    </row>
    <row r="9558" spans="1:9" hidden="1">
      <c r="A9558" t="str">
        <f>Table_wabobpsvr_AzureCalc_AzureCalcRateCard[[#This Row],[ServiceName]]&amp;Table_wabobpsvr_AzureCalc_AzureCalcRateCard[[#This Row],[Price_Level]]&amp;Table_wabobpsvr_AzureCalc_AzureCalcRateCard[[#This Row],[Region]]</f>
        <v>A11 Cloud ServicesC16</v>
      </c>
      <c r="B9558">
        <v>16</v>
      </c>
      <c r="C9558" t="s">
        <v>701</v>
      </c>
      <c r="D9558" t="s">
        <v>184</v>
      </c>
      <c r="E9558">
        <v>3.1850000000000001</v>
      </c>
      <c r="F9558" t="s">
        <v>1266</v>
      </c>
      <c r="G9558" s="784" t="s">
        <v>3701</v>
      </c>
      <c r="H9558" s="784" t="s">
        <v>3702</v>
      </c>
      <c r="I9558" s="784" t="s">
        <v>6210</v>
      </c>
    </row>
    <row r="9559" spans="1:9" hidden="1">
      <c r="A9559" t="str">
        <f>Table_wabobpsvr_AzureCalc_AzureCalcRateCard[[#This Row],[ServiceName]]&amp;Table_wabobpsvr_AzureCalc_AzureCalcRateCard[[#This Row],[Price_Level]]&amp;Table_wabobpsvr_AzureCalc_AzureCalcRateCard[[#This Row],[Region]]</f>
        <v>A11 Cloud ServicesD16</v>
      </c>
      <c r="B9559">
        <v>16</v>
      </c>
      <c r="C9559" t="s">
        <v>701</v>
      </c>
      <c r="D9559" t="s">
        <v>183</v>
      </c>
      <c r="E9559">
        <v>3.08</v>
      </c>
      <c r="F9559" t="s">
        <v>1266</v>
      </c>
      <c r="G9559" s="784" t="s">
        <v>3701</v>
      </c>
      <c r="H9559" s="784" t="s">
        <v>3702</v>
      </c>
      <c r="I9559" s="784" t="s">
        <v>6210</v>
      </c>
    </row>
    <row r="9560" spans="1:9" hidden="1">
      <c r="A9560" t="str">
        <f>Table_wabobpsvr_AzureCalc_AzureCalcRateCard[[#This Row],[ServiceName]]&amp;Table_wabobpsvr_AzureCalc_AzureCalcRateCard[[#This Row],[Price_Level]]&amp;Table_wabobpsvr_AzureCalc_AzureCalcRateCard[[#This Row],[Region]]</f>
        <v>A11 Cloud ServicesMOSP13</v>
      </c>
      <c r="B9560">
        <v>13</v>
      </c>
      <c r="C9560" t="s">
        <v>701</v>
      </c>
      <c r="D9560" t="s">
        <v>627</v>
      </c>
      <c r="E9560">
        <v>4.0999999999999996</v>
      </c>
      <c r="F9560" t="s">
        <v>1266</v>
      </c>
      <c r="G9560" s="784" t="s">
        <v>4431</v>
      </c>
      <c r="H9560" s="784" t="s">
        <v>4431</v>
      </c>
      <c r="I9560" s="784" t="s">
        <v>4937</v>
      </c>
    </row>
    <row r="9561" spans="1:9" hidden="1">
      <c r="A9561" t="str">
        <f>Table_wabobpsvr_AzureCalc_AzureCalcRateCard[[#This Row],[ServiceName]]&amp;Table_wabobpsvr_AzureCalc_AzureCalcRateCard[[#This Row],[Price_Level]]&amp;Table_wabobpsvr_AzureCalc_AzureCalcRateCard[[#This Row],[Region]]</f>
        <v>Websites Basic LargeMOSP</v>
      </c>
      <c r="C9561" t="s">
        <v>91</v>
      </c>
      <c r="D9561" t="s">
        <v>627</v>
      </c>
      <c r="E9561">
        <v>0.376</v>
      </c>
      <c r="F9561" t="s">
        <v>1293</v>
      </c>
      <c r="G9561" s="784" t="s">
        <v>4431</v>
      </c>
      <c r="H9561" s="784" t="s">
        <v>4431</v>
      </c>
      <c r="I9561" s="784" t="s">
        <v>4431</v>
      </c>
    </row>
    <row r="9562" spans="1:9" hidden="1">
      <c r="A9562" t="str">
        <f>Table_wabobpsvr_AzureCalc_AzureCalcRateCard[[#This Row],[ServiceName]]&amp;Table_wabobpsvr_AzureCalc_AzureCalcRateCard[[#This Row],[Price_Level]]&amp;Table_wabobpsvr_AzureCalc_AzureCalcRateCard[[#This Row],[Region]]</f>
        <v>Websites Basic LargeA</v>
      </c>
      <c r="C9562" t="s">
        <v>91</v>
      </c>
      <c r="D9562" t="s">
        <v>181</v>
      </c>
      <c r="E9562">
        <v>0.27448</v>
      </c>
      <c r="F9562" t="s">
        <v>1293</v>
      </c>
      <c r="G9562" s="784" t="s">
        <v>2615</v>
      </c>
      <c r="H9562" s="784" t="s">
        <v>2616</v>
      </c>
      <c r="I9562" s="784" t="s">
        <v>4431</v>
      </c>
    </row>
    <row r="9563" spans="1:9" hidden="1">
      <c r="A9563" t="str">
        <f>Table_wabobpsvr_AzureCalc_AzureCalcRateCard[[#This Row],[ServiceName]]&amp;Table_wabobpsvr_AzureCalc_AzureCalcRateCard[[#This Row],[Price_Level]]&amp;Table_wabobpsvr_AzureCalc_AzureCalcRateCard[[#This Row],[Region]]</f>
        <v>Websites Basic LargeB</v>
      </c>
      <c r="C9563" t="s">
        <v>91</v>
      </c>
      <c r="D9563" t="s">
        <v>182</v>
      </c>
      <c r="E9563">
        <v>0.26319999999999999</v>
      </c>
      <c r="F9563" t="s">
        <v>1293</v>
      </c>
      <c r="G9563" s="784" t="s">
        <v>2615</v>
      </c>
      <c r="H9563" s="784" t="s">
        <v>2616</v>
      </c>
      <c r="I9563" s="784" t="s">
        <v>4431</v>
      </c>
    </row>
    <row r="9564" spans="1:9" hidden="1">
      <c r="A9564" t="str">
        <f>Table_wabobpsvr_AzureCalc_AzureCalcRateCard[[#This Row],[ServiceName]]&amp;Table_wabobpsvr_AzureCalc_AzureCalcRateCard[[#This Row],[Price_Level]]&amp;Table_wabobpsvr_AzureCalc_AzureCalcRateCard[[#This Row],[Region]]</f>
        <v>Websites Basic LargeC</v>
      </c>
      <c r="C9564" t="s">
        <v>91</v>
      </c>
      <c r="D9564" t="s">
        <v>184</v>
      </c>
      <c r="E9564">
        <v>0.25191999999999998</v>
      </c>
      <c r="F9564" t="s">
        <v>1293</v>
      </c>
      <c r="G9564" s="784" t="s">
        <v>2615</v>
      </c>
      <c r="H9564" s="784" t="s">
        <v>2616</v>
      </c>
      <c r="I9564" s="784" t="s">
        <v>4431</v>
      </c>
    </row>
    <row r="9565" spans="1:9" hidden="1">
      <c r="A9565" t="str">
        <f>Table_wabobpsvr_AzureCalc_AzureCalcRateCard[[#This Row],[ServiceName]]&amp;Table_wabobpsvr_AzureCalc_AzureCalcRateCard[[#This Row],[Price_Level]]&amp;Table_wabobpsvr_AzureCalc_AzureCalcRateCard[[#This Row],[Region]]</f>
        <v>Websites Basic LargeD</v>
      </c>
      <c r="C9565" t="s">
        <v>91</v>
      </c>
      <c r="D9565" t="s">
        <v>183</v>
      </c>
      <c r="E9565">
        <v>0.24063999999999999</v>
      </c>
      <c r="F9565" t="s">
        <v>1293</v>
      </c>
      <c r="G9565" s="784" t="s">
        <v>2615</v>
      </c>
      <c r="H9565" s="784" t="s">
        <v>2616</v>
      </c>
      <c r="I9565" s="784" t="s">
        <v>4431</v>
      </c>
    </row>
    <row r="9566" spans="1:9" hidden="1">
      <c r="A9566" t="str">
        <f>Table_wabobpsvr_AzureCalc_AzureCalcRateCard[[#This Row],[ServiceName]]&amp;Table_wabobpsvr_AzureCalc_AzureCalcRateCard[[#This Row],[Price_Level]]&amp;Table_wabobpsvr_AzureCalc_AzureCalcRateCard[[#This Row],[Region]]</f>
        <v>Websites Basic MediumMOSP</v>
      </c>
      <c r="C9566" t="s">
        <v>91</v>
      </c>
      <c r="D9566" t="s">
        <v>627</v>
      </c>
      <c r="E9566">
        <v>0.188</v>
      </c>
      <c r="F9566" t="s">
        <v>1295</v>
      </c>
      <c r="G9566" s="784" t="s">
        <v>4431</v>
      </c>
      <c r="H9566" s="784" t="s">
        <v>4431</v>
      </c>
      <c r="I9566" s="784" t="s">
        <v>4431</v>
      </c>
    </row>
    <row r="9567" spans="1:9" hidden="1">
      <c r="A9567" t="str">
        <f>Table_wabobpsvr_AzureCalc_AzureCalcRateCard[[#This Row],[ServiceName]]&amp;Table_wabobpsvr_AzureCalc_AzureCalcRateCard[[#This Row],[Price_Level]]&amp;Table_wabobpsvr_AzureCalc_AzureCalcRateCard[[#This Row],[Region]]</f>
        <v>Websites Basic MediumA</v>
      </c>
      <c r="C9567" t="s">
        <v>91</v>
      </c>
      <c r="D9567" t="s">
        <v>181</v>
      </c>
      <c r="E9567">
        <v>0.13724</v>
      </c>
      <c r="F9567" t="s">
        <v>1295</v>
      </c>
      <c r="G9567" s="784" t="s">
        <v>2619</v>
      </c>
      <c r="H9567" s="784" t="s">
        <v>2620</v>
      </c>
      <c r="I9567" s="784" t="s">
        <v>4431</v>
      </c>
    </row>
    <row r="9568" spans="1:9" hidden="1">
      <c r="A9568" t="str">
        <f>Table_wabobpsvr_AzureCalc_AzureCalcRateCard[[#This Row],[ServiceName]]&amp;Table_wabobpsvr_AzureCalc_AzureCalcRateCard[[#This Row],[Price_Level]]&amp;Table_wabobpsvr_AzureCalc_AzureCalcRateCard[[#This Row],[Region]]</f>
        <v>Websites Basic MediumB</v>
      </c>
      <c r="C9568" t="s">
        <v>91</v>
      </c>
      <c r="D9568" t="s">
        <v>182</v>
      </c>
      <c r="E9568">
        <v>0.13159999999999999</v>
      </c>
      <c r="F9568" t="s">
        <v>1295</v>
      </c>
      <c r="G9568" s="784" t="s">
        <v>2619</v>
      </c>
      <c r="H9568" s="784" t="s">
        <v>2620</v>
      </c>
      <c r="I9568" s="784" t="s">
        <v>4431</v>
      </c>
    </row>
    <row r="9569" spans="1:9" hidden="1">
      <c r="A9569" t="str">
        <f>Table_wabobpsvr_AzureCalc_AzureCalcRateCard[[#This Row],[ServiceName]]&amp;Table_wabobpsvr_AzureCalc_AzureCalcRateCard[[#This Row],[Price_Level]]&amp;Table_wabobpsvr_AzureCalc_AzureCalcRateCard[[#This Row],[Region]]</f>
        <v>Websites Basic MediumC</v>
      </c>
      <c r="C9569" t="s">
        <v>91</v>
      </c>
      <c r="D9569" t="s">
        <v>184</v>
      </c>
      <c r="E9569">
        <v>0.12595999999999999</v>
      </c>
      <c r="F9569" t="s">
        <v>1295</v>
      </c>
      <c r="G9569" s="784" t="s">
        <v>2619</v>
      </c>
      <c r="H9569" s="784" t="s">
        <v>2620</v>
      </c>
      <c r="I9569" s="784" t="s">
        <v>4431</v>
      </c>
    </row>
    <row r="9570" spans="1:9" hidden="1">
      <c r="A9570" t="str">
        <f>Table_wabobpsvr_AzureCalc_AzureCalcRateCard[[#This Row],[ServiceName]]&amp;Table_wabobpsvr_AzureCalc_AzureCalcRateCard[[#This Row],[Price_Level]]&amp;Table_wabobpsvr_AzureCalc_AzureCalcRateCard[[#This Row],[Region]]</f>
        <v>Websites Basic MediumD</v>
      </c>
      <c r="C9570" t="s">
        <v>91</v>
      </c>
      <c r="D9570" t="s">
        <v>183</v>
      </c>
      <c r="E9570">
        <v>0.12032</v>
      </c>
      <c r="F9570" t="s">
        <v>1295</v>
      </c>
      <c r="G9570" s="784" t="s">
        <v>2619</v>
      </c>
      <c r="H9570" s="784" t="s">
        <v>2620</v>
      </c>
      <c r="I9570" s="784" t="s">
        <v>4431</v>
      </c>
    </row>
    <row r="9571" spans="1:9" hidden="1">
      <c r="A9571" t="str">
        <f>Table_wabobpsvr_AzureCalc_AzureCalcRateCard[[#This Row],[ServiceName]]&amp;Table_wabobpsvr_AzureCalc_AzureCalcRateCard[[#This Row],[Price_Level]]&amp;Table_wabobpsvr_AzureCalc_AzureCalcRateCard[[#This Row],[Region]]</f>
        <v>Websites Basic SmallMOSP</v>
      </c>
      <c r="C9571" t="s">
        <v>91</v>
      </c>
      <c r="D9571" t="s">
        <v>627</v>
      </c>
      <c r="E9571">
        <v>9.4E-2</v>
      </c>
      <c r="F9571" t="s">
        <v>1424</v>
      </c>
      <c r="G9571" s="784" t="s">
        <v>4431</v>
      </c>
      <c r="H9571" s="784" t="s">
        <v>4431</v>
      </c>
      <c r="I9571" s="784" t="s">
        <v>4431</v>
      </c>
    </row>
    <row r="9572" spans="1:9" hidden="1">
      <c r="A9572" t="str">
        <f>Table_wabobpsvr_AzureCalc_AzureCalcRateCard[[#This Row],[ServiceName]]&amp;Table_wabobpsvr_AzureCalc_AzureCalcRateCard[[#This Row],[Price_Level]]&amp;Table_wabobpsvr_AzureCalc_AzureCalcRateCard[[#This Row],[Region]]</f>
        <v>Websites Basic SmallA</v>
      </c>
      <c r="C9572" t="s">
        <v>91</v>
      </c>
      <c r="D9572" t="s">
        <v>181</v>
      </c>
      <c r="E9572">
        <v>6.862E-2</v>
      </c>
      <c r="F9572" t="s">
        <v>1424</v>
      </c>
      <c r="G9572" s="784" t="s">
        <v>2624</v>
      </c>
      <c r="H9572" s="784" t="s">
        <v>2625</v>
      </c>
      <c r="I9572" s="784" t="s">
        <v>4431</v>
      </c>
    </row>
    <row r="9573" spans="1:9" hidden="1">
      <c r="A9573" s="784" t="str">
        <f>Table_wabobpsvr_AzureCalc_AzureCalcRateCard[[#This Row],[ServiceName]]&amp;Table_wabobpsvr_AzureCalc_AzureCalcRateCard[[#This Row],[Price_Level]]&amp;Table_wabobpsvr_AzureCalc_AzureCalcRateCard[[#This Row],[Region]]</f>
        <v>Websites Basic SmallB</v>
      </c>
      <c r="B9573" s="784"/>
      <c r="C9573" s="784" t="s">
        <v>91</v>
      </c>
      <c r="D9573" s="784" t="s">
        <v>182</v>
      </c>
      <c r="E9573" s="784">
        <v>6.5799999999999997E-2</v>
      </c>
      <c r="F9573" s="784" t="s">
        <v>1424</v>
      </c>
      <c r="G9573" s="784" t="s">
        <v>2624</v>
      </c>
      <c r="H9573" s="784" t="s">
        <v>2625</v>
      </c>
      <c r="I9573" s="784" t="s">
        <v>4431</v>
      </c>
    </row>
    <row r="9574" spans="1:9" hidden="1">
      <c r="A9574" t="str">
        <f>Table_wabobpsvr_AzureCalc_AzureCalcRateCard[[#This Row],[ServiceName]]&amp;Table_wabobpsvr_AzureCalc_AzureCalcRateCard[[#This Row],[Price_Level]]&amp;Table_wabobpsvr_AzureCalc_AzureCalcRateCard[[#This Row],[Region]]</f>
        <v>Websites Basic SmallC</v>
      </c>
      <c r="C9574" t="s">
        <v>91</v>
      </c>
      <c r="D9574" t="s">
        <v>184</v>
      </c>
      <c r="E9574">
        <v>6.2979999999999994E-2</v>
      </c>
      <c r="F9574" t="s">
        <v>1424</v>
      </c>
      <c r="G9574" s="784" t="s">
        <v>2624</v>
      </c>
      <c r="H9574" s="784" t="s">
        <v>2625</v>
      </c>
      <c r="I9574" s="784" t="s">
        <v>4431</v>
      </c>
    </row>
    <row r="9575" spans="1:9" hidden="1">
      <c r="A9575" t="str">
        <f>Table_wabobpsvr_AzureCalc_AzureCalcRateCard[[#This Row],[ServiceName]]&amp;Table_wabobpsvr_AzureCalc_AzureCalcRateCard[[#This Row],[Price_Level]]&amp;Table_wabobpsvr_AzureCalc_AzureCalcRateCard[[#This Row],[Region]]</f>
        <v>Websites Basic SmallD</v>
      </c>
      <c r="C9575" t="s">
        <v>91</v>
      </c>
      <c r="D9575" t="s">
        <v>183</v>
      </c>
      <c r="E9575">
        <v>6.0159999999999998E-2</v>
      </c>
      <c r="F9575" t="s">
        <v>1424</v>
      </c>
      <c r="G9575" s="784" t="s">
        <v>2624</v>
      </c>
      <c r="H9575" s="784" t="s">
        <v>2625</v>
      </c>
      <c r="I9575" s="784" t="s">
        <v>4431</v>
      </c>
    </row>
    <row r="9576" spans="1:9" hidden="1">
      <c r="A9576" t="str">
        <f>Table_wabobpsvr_AzureCalc_AzureCalcRateCard[[#This Row],[ServiceName]]&amp;Table_wabobpsvr_AzureCalc_AzureCalcRateCard[[#This Row],[Price_Level]]&amp;Table_wabobpsvr_AzureCalc_AzureCalcRateCard[[#This Row],[Region]]</f>
        <v>Websites SharedMOSP</v>
      </c>
      <c r="C9576" t="s">
        <v>91</v>
      </c>
      <c r="D9576" t="s">
        <v>627</v>
      </c>
      <c r="E9576">
        <v>0</v>
      </c>
      <c r="F9576" t="s">
        <v>1423</v>
      </c>
      <c r="G9576" s="784" t="s">
        <v>4431</v>
      </c>
      <c r="H9576" s="784" t="s">
        <v>4431</v>
      </c>
      <c r="I9576" s="784" t="s">
        <v>4431</v>
      </c>
    </row>
    <row r="9577" spans="1:9" hidden="1">
      <c r="A9577" t="str">
        <f>Table_wabobpsvr_AzureCalc_AzureCalcRateCard[[#This Row],[ServiceName]]&amp;Table_wabobpsvr_AzureCalc_AzureCalcRateCard[[#This Row],[Price_Level]]&amp;Table_wabobpsvr_AzureCalc_AzureCalcRateCard[[#This Row],[Region]]</f>
        <v>Websites SharedA</v>
      </c>
      <c r="C9577" t="s">
        <v>91</v>
      </c>
      <c r="D9577" t="s">
        <v>181</v>
      </c>
      <c r="E9577">
        <v>0</v>
      </c>
      <c r="F9577" t="s">
        <v>1423</v>
      </c>
      <c r="G9577" s="784" t="s">
        <v>4431</v>
      </c>
      <c r="H9577" s="784" t="s">
        <v>2623</v>
      </c>
      <c r="I9577" s="784" t="s">
        <v>4431</v>
      </c>
    </row>
    <row r="9578" spans="1:9" hidden="1">
      <c r="A9578" t="str">
        <f>Table_wabobpsvr_AzureCalc_AzureCalcRateCard[[#This Row],[ServiceName]]&amp;Table_wabobpsvr_AzureCalc_AzureCalcRateCard[[#This Row],[Price_Level]]&amp;Table_wabobpsvr_AzureCalc_AzureCalcRateCard[[#This Row],[Region]]</f>
        <v>Websites SharedB</v>
      </c>
      <c r="C9578" t="s">
        <v>91</v>
      </c>
      <c r="D9578" t="s">
        <v>182</v>
      </c>
      <c r="E9578">
        <v>0</v>
      </c>
      <c r="F9578" t="s">
        <v>1423</v>
      </c>
      <c r="G9578" s="784" t="s">
        <v>4431</v>
      </c>
      <c r="H9578" s="784" t="s">
        <v>2623</v>
      </c>
      <c r="I9578" s="784" t="s">
        <v>4431</v>
      </c>
    </row>
    <row r="9579" spans="1:9" hidden="1">
      <c r="A9579" t="str">
        <f>Table_wabobpsvr_AzureCalc_AzureCalcRateCard[[#This Row],[ServiceName]]&amp;Table_wabobpsvr_AzureCalc_AzureCalcRateCard[[#This Row],[Price_Level]]&amp;Table_wabobpsvr_AzureCalc_AzureCalcRateCard[[#This Row],[Region]]</f>
        <v>Websites SharedC</v>
      </c>
      <c r="C9579" t="s">
        <v>91</v>
      </c>
      <c r="D9579" t="s">
        <v>184</v>
      </c>
      <c r="E9579">
        <v>0</v>
      </c>
      <c r="F9579" t="s">
        <v>1423</v>
      </c>
      <c r="G9579" s="784" t="s">
        <v>4431</v>
      </c>
      <c r="H9579" s="784" t="s">
        <v>2623</v>
      </c>
      <c r="I9579" s="784" t="s">
        <v>4431</v>
      </c>
    </row>
    <row r="9580" spans="1:9" hidden="1">
      <c r="A9580" t="str">
        <f>Table_wabobpsvr_AzureCalc_AzureCalcRateCard[[#This Row],[ServiceName]]&amp;Table_wabobpsvr_AzureCalc_AzureCalcRateCard[[#This Row],[Price_Level]]&amp;Table_wabobpsvr_AzureCalc_AzureCalcRateCard[[#This Row],[Region]]</f>
        <v>Websites SharedD</v>
      </c>
      <c r="C9580" t="s">
        <v>91</v>
      </c>
      <c r="D9580" t="s">
        <v>183</v>
      </c>
      <c r="E9580">
        <v>0</v>
      </c>
      <c r="F9580" t="s">
        <v>1423</v>
      </c>
      <c r="G9580" s="784" t="s">
        <v>4431</v>
      </c>
      <c r="H9580" s="784" t="s">
        <v>2623</v>
      </c>
      <c r="I9580" s="784" t="s">
        <v>4431</v>
      </c>
    </row>
    <row r="9581" spans="1:9" hidden="1">
      <c r="A9581" t="str">
        <f>Table_wabobpsvr_AzureCalc_AzureCalcRateCard[[#This Row],[ServiceName]]&amp;Table_wabobpsvr_AzureCalc_AzureCalcRateCard[[#This Row],[Price_Level]]&amp;Table_wabobpsvr_AzureCalc_AzureCalcRateCard[[#This Row],[Region]]</f>
        <v>Websites Standard LargeMOSP</v>
      </c>
      <c r="C9581" t="s">
        <v>91</v>
      </c>
      <c r="D9581" t="s">
        <v>627</v>
      </c>
      <c r="E9581">
        <v>0.504</v>
      </c>
      <c r="F9581" t="s">
        <v>1294</v>
      </c>
      <c r="G9581" s="784" t="s">
        <v>4431</v>
      </c>
      <c r="H9581" s="784" t="s">
        <v>4431</v>
      </c>
      <c r="I9581" s="784" t="s">
        <v>4431</v>
      </c>
    </row>
    <row r="9582" spans="1:9" hidden="1">
      <c r="A9582" t="str">
        <f>Table_wabobpsvr_AzureCalc_AzureCalcRateCard[[#This Row],[ServiceName]]&amp;Table_wabobpsvr_AzureCalc_AzureCalcRateCard[[#This Row],[Price_Level]]&amp;Table_wabobpsvr_AzureCalc_AzureCalcRateCard[[#This Row],[Region]]</f>
        <v>Websites Standard LargeA</v>
      </c>
      <c r="C9582" t="s">
        <v>91</v>
      </c>
      <c r="D9582" t="s">
        <v>181</v>
      </c>
      <c r="E9582">
        <v>0.36792000000000002</v>
      </c>
      <c r="F9582" t="s">
        <v>1294</v>
      </c>
      <c r="G9582" s="784" t="s">
        <v>2617</v>
      </c>
      <c r="H9582" s="784" t="s">
        <v>2618</v>
      </c>
      <c r="I9582" s="784" t="s">
        <v>4431</v>
      </c>
    </row>
    <row r="9583" spans="1:9" hidden="1">
      <c r="A9583" t="str">
        <f>Table_wabobpsvr_AzureCalc_AzureCalcRateCard[[#This Row],[ServiceName]]&amp;Table_wabobpsvr_AzureCalc_AzureCalcRateCard[[#This Row],[Price_Level]]&amp;Table_wabobpsvr_AzureCalc_AzureCalcRateCard[[#This Row],[Region]]</f>
        <v>Websites Standard LargeB</v>
      </c>
      <c r="C9583" t="s">
        <v>91</v>
      </c>
      <c r="D9583" t="s">
        <v>182</v>
      </c>
      <c r="E9583">
        <v>0.3528</v>
      </c>
      <c r="F9583" t="s">
        <v>1294</v>
      </c>
      <c r="G9583" s="784" t="s">
        <v>2617</v>
      </c>
      <c r="H9583" s="784" t="s">
        <v>2618</v>
      </c>
      <c r="I9583" s="784" t="s">
        <v>4431</v>
      </c>
    </row>
    <row r="9584" spans="1:9" hidden="1">
      <c r="A9584" t="str">
        <f>Table_wabobpsvr_AzureCalc_AzureCalcRateCard[[#This Row],[ServiceName]]&amp;Table_wabobpsvr_AzureCalc_AzureCalcRateCard[[#This Row],[Price_Level]]&amp;Table_wabobpsvr_AzureCalc_AzureCalcRateCard[[#This Row],[Region]]</f>
        <v>Websites Standard LargeC</v>
      </c>
      <c r="C9584" t="s">
        <v>91</v>
      </c>
      <c r="D9584" t="s">
        <v>184</v>
      </c>
      <c r="E9584">
        <v>0.33767999999999998</v>
      </c>
      <c r="F9584" t="s">
        <v>1294</v>
      </c>
      <c r="G9584" s="784" t="s">
        <v>2617</v>
      </c>
      <c r="H9584" s="784" t="s">
        <v>2618</v>
      </c>
      <c r="I9584" s="784" t="s">
        <v>4431</v>
      </c>
    </row>
    <row r="9585" spans="1:9" hidden="1">
      <c r="A9585" t="str">
        <f>Table_wabobpsvr_AzureCalc_AzureCalcRateCard[[#This Row],[ServiceName]]&amp;Table_wabobpsvr_AzureCalc_AzureCalcRateCard[[#This Row],[Price_Level]]&amp;Table_wabobpsvr_AzureCalc_AzureCalcRateCard[[#This Row],[Region]]</f>
        <v>Websites Standard LargeD</v>
      </c>
      <c r="B9585" s="33"/>
      <c r="C9585" s="33" t="s">
        <v>91</v>
      </c>
      <c r="D9585" s="33" t="s">
        <v>183</v>
      </c>
      <c r="E9585" s="33">
        <v>0.32256000000000001</v>
      </c>
      <c r="F9585" s="33" t="s">
        <v>1294</v>
      </c>
      <c r="G9585" s="828" t="s">
        <v>2617</v>
      </c>
      <c r="H9585" s="828" t="s">
        <v>2618</v>
      </c>
      <c r="I9585" s="828" t="s">
        <v>4431</v>
      </c>
    </row>
    <row r="9586" spans="1:9" hidden="1">
      <c r="A9586" t="str">
        <f>Table_wabobpsvr_AzureCalc_AzureCalcRateCard[[#This Row],[ServiceName]]&amp;Table_wabobpsvr_AzureCalc_AzureCalcRateCard[[#This Row],[Price_Level]]&amp;Table_wabobpsvr_AzureCalc_AzureCalcRateCard[[#This Row],[Region]]</f>
        <v>Websites Standard MediumMOSP</v>
      </c>
      <c r="C9586" t="s">
        <v>91</v>
      </c>
      <c r="D9586" t="s">
        <v>627</v>
      </c>
      <c r="E9586">
        <v>0.252</v>
      </c>
      <c r="F9586" t="s">
        <v>1296</v>
      </c>
      <c r="G9586" s="784" t="s">
        <v>4431</v>
      </c>
      <c r="H9586" s="784" t="s">
        <v>4431</v>
      </c>
      <c r="I9586" s="784" t="s">
        <v>4431</v>
      </c>
    </row>
    <row r="9587" spans="1:9" hidden="1">
      <c r="A9587" t="str">
        <f>Table_wabobpsvr_AzureCalc_AzureCalcRateCard[[#This Row],[ServiceName]]&amp;Table_wabobpsvr_AzureCalc_AzureCalcRateCard[[#This Row],[Price_Level]]&amp;Table_wabobpsvr_AzureCalc_AzureCalcRateCard[[#This Row],[Region]]</f>
        <v>Premium Data Analyzed (GB)D</v>
      </c>
      <c r="C9587" t="s">
        <v>10</v>
      </c>
      <c r="D9587" t="s">
        <v>183</v>
      </c>
      <c r="E9587">
        <v>3.08</v>
      </c>
      <c r="F9587" t="s">
        <v>4743</v>
      </c>
      <c r="G9587" s="784" t="s">
        <v>4744</v>
      </c>
      <c r="H9587" s="784" t="s">
        <v>4745</v>
      </c>
      <c r="I9587" s="784" t="s">
        <v>4894</v>
      </c>
    </row>
    <row r="9588" spans="1:9" hidden="1">
      <c r="A9588" t="str">
        <f>Table_wabobpsvr_AzureCalc_AzureCalcRateCard[[#This Row],[ServiceName]]&amp;Table_wabobpsvr_AzureCalc_AzureCalcRateCard[[#This Row],[Price_Level]]&amp;Table_wabobpsvr_AzureCalc_AzureCalcRateCard[[#This Row],[Region]]</f>
        <v>Standard Data Analyzed (GB)MOSP</v>
      </c>
      <c r="C9588" t="s">
        <v>10</v>
      </c>
      <c r="D9588" t="s">
        <v>627</v>
      </c>
      <c r="E9588">
        <v>2.2999999999999998</v>
      </c>
      <c r="F9588" t="s">
        <v>4759</v>
      </c>
      <c r="G9588" s="784" t="s">
        <v>4431</v>
      </c>
      <c r="H9588" s="784" t="s">
        <v>4431</v>
      </c>
      <c r="I9588" s="784" t="s">
        <v>6369</v>
      </c>
    </row>
    <row r="9589" spans="1:9" hidden="1">
      <c r="A9589" s="784" t="str">
        <f>Table_wabobpsvr_AzureCalc_AzureCalcRateCard[[#This Row],[ServiceName]]&amp;Table_wabobpsvr_AzureCalc_AzureCalcRateCard[[#This Row],[Price_Level]]&amp;Table_wabobpsvr_AzureCalc_AzureCalcRateCard[[#This Row],[Region]]</f>
        <v>Standard Data Analyzed (GB)A</v>
      </c>
      <c r="B9589" s="784"/>
      <c r="C9589" s="784" t="s">
        <v>10</v>
      </c>
      <c r="D9589" s="784" t="s">
        <v>181</v>
      </c>
      <c r="E9589" s="784">
        <v>2.23</v>
      </c>
      <c r="F9589" s="784" t="s">
        <v>4759</v>
      </c>
      <c r="G9589" s="784" t="s">
        <v>4760</v>
      </c>
      <c r="H9589" s="784" t="s">
        <v>4761</v>
      </c>
      <c r="I9589" s="784" t="s">
        <v>6369</v>
      </c>
    </row>
    <row r="9590" spans="1:9" hidden="1">
      <c r="A9590" s="784" t="str">
        <f>Table_wabobpsvr_AzureCalc_AzureCalcRateCard[[#This Row],[ServiceName]]&amp;Table_wabobpsvr_AzureCalc_AzureCalcRateCard[[#This Row],[Price_Level]]&amp;Table_wabobpsvr_AzureCalc_AzureCalcRateCard[[#This Row],[Region]]</f>
        <v>Standard Data Analyzed (GB)B</v>
      </c>
      <c r="B9590" s="784"/>
      <c r="C9590" s="784" t="s">
        <v>10</v>
      </c>
      <c r="D9590" s="784" t="s">
        <v>182</v>
      </c>
      <c r="E9590" s="784">
        <v>2.16</v>
      </c>
      <c r="F9590" s="784" t="s">
        <v>4759</v>
      </c>
      <c r="G9590" s="784" t="s">
        <v>4760</v>
      </c>
      <c r="H9590" s="784" t="s">
        <v>4761</v>
      </c>
      <c r="I9590" s="784" t="s">
        <v>6369</v>
      </c>
    </row>
    <row r="9591" spans="1:9" hidden="1">
      <c r="A9591" s="784" t="str">
        <f>Table_wabobpsvr_AzureCalc_AzureCalcRateCard[[#This Row],[ServiceName]]&amp;Table_wabobpsvr_AzureCalc_AzureCalcRateCard[[#This Row],[Price_Level]]&amp;Table_wabobpsvr_AzureCalc_AzureCalcRateCard[[#This Row],[Region]]</f>
        <v>Standard Data Analyzed (GB)C</v>
      </c>
      <c r="B9591" s="784"/>
      <c r="C9591" s="784" t="s">
        <v>10</v>
      </c>
      <c r="D9591" s="784" t="s">
        <v>184</v>
      </c>
      <c r="E9591" s="784">
        <v>2.09</v>
      </c>
      <c r="F9591" s="784" t="s">
        <v>4759</v>
      </c>
      <c r="G9591" s="784" t="s">
        <v>4760</v>
      </c>
      <c r="H9591" s="784" t="s">
        <v>4761</v>
      </c>
      <c r="I9591" s="784" t="s">
        <v>6369</v>
      </c>
    </row>
    <row r="9592" spans="1:9" hidden="1">
      <c r="A9592" s="784" t="str">
        <f>Table_wabobpsvr_AzureCalc_AzureCalcRateCard[[#This Row],[ServiceName]]&amp;Table_wabobpsvr_AzureCalc_AzureCalcRateCard[[#This Row],[Price_Level]]&amp;Table_wabobpsvr_AzureCalc_AzureCalcRateCard[[#This Row],[Region]]</f>
        <v>Standard Data Analyzed (GB)D</v>
      </c>
      <c r="B9592" s="784"/>
      <c r="C9592" s="784" t="s">
        <v>10</v>
      </c>
      <c r="D9592" s="784" t="s">
        <v>183</v>
      </c>
      <c r="E9592" s="784">
        <v>2.02</v>
      </c>
      <c r="F9592" s="784" t="s">
        <v>4759</v>
      </c>
      <c r="G9592" s="784" t="s">
        <v>4760</v>
      </c>
      <c r="H9592" s="784" t="s">
        <v>4761</v>
      </c>
      <c r="I9592" s="784" t="s">
        <v>6369</v>
      </c>
    </row>
    <row r="9593" spans="1:9" hidden="1">
      <c r="A9593" s="784" t="str">
        <f>Table_wabobpsvr_AzureCalc_AzureCalcRateCard[[#This Row],[ServiceName]]&amp;Table_wabobpsvr_AzureCalc_AzureCalcRateCard[[#This Row],[Price_Level]]&amp;Table_wabobpsvr_AzureCalc_AzureCalcRateCard[[#This Row],[Region]]</f>
        <v>SQL DB Premium P1 Secondary Active Geo Database HoursA16</v>
      </c>
      <c r="B9593" s="784">
        <v>16</v>
      </c>
      <c r="C9593" s="784" t="s">
        <v>91</v>
      </c>
      <c r="D9593" s="784" t="s">
        <v>181</v>
      </c>
      <c r="E9593" s="784">
        <v>0.68908800000000003</v>
      </c>
      <c r="F9593" s="784" t="s">
        <v>1083</v>
      </c>
      <c r="G9593" s="784" t="s">
        <v>3635</v>
      </c>
      <c r="H9593" s="784" t="s">
        <v>3636</v>
      </c>
      <c r="I9593" s="784" t="s">
        <v>4431</v>
      </c>
    </row>
    <row r="9594" spans="1:9" hidden="1">
      <c r="A9594" s="784" t="str">
        <f>Table_wabobpsvr_AzureCalc_AzureCalcRateCard[[#This Row],[ServiceName]]&amp;Table_wabobpsvr_AzureCalc_AzureCalcRateCard[[#This Row],[Price_Level]]&amp;Table_wabobpsvr_AzureCalc_AzureCalcRateCard[[#This Row],[Region]]</f>
        <v>SQL DB Premium P1 Secondary Active Geo Database HoursB16</v>
      </c>
      <c r="B9594" s="784">
        <v>16</v>
      </c>
      <c r="C9594" s="784" t="s">
        <v>91</v>
      </c>
      <c r="D9594" s="784" t="s">
        <v>182</v>
      </c>
      <c r="E9594" s="784">
        <v>0.66777600000000004</v>
      </c>
      <c r="F9594" s="784" t="s">
        <v>1083</v>
      </c>
      <c r="G9594" s="784" t="s">
        <v>3635</v>
      </c>
      <c r="H9594" s="784" t="s">
        <v>3636</v>
      </c>
      <c r="I9594" s="784" t="s">
        <v>4431</v>
      </c>
    </row>
    <row r="9595" spans="1:9" hidden="1">
      <c r="A9595" s="784" t="str">
        <f>Table_wabobpsvr_AzureCalc_AzureCalcRateCard[[#This Row],[ServiceName]]&amp;Table_wabobpsvr_AzureCalc_AzureCalcRateCard[[#This Row],[Price_Level]]&amp;Table_wabobpsvr_AzureCalc_AzureCalcRateCard[[#This Row],[Region]]</f>
        <v>SQL DB Premium P1 Secondary Active Geo Database HoursC16</v>
      </c>
      <c r="B9595" s="784">
        <v>16</v>
      </c>
      <c r="C9595" s="784" t="s">
        <v>91</v>
      </c>
      <c r="D9595" s="784" t="s">
        <v>184</v>
      </c>
      <c r="E9595" s="784">
        <v>0.64646400000000004</v>
      </c>
      <c r="F9595" s="784" t="s">
        <v>1083</v>
      </c>
      <c r="G9595" s="784" t="s">
        <v>3635</v>
      </c>
      <c r="H9595" s="784" t="s">
        <v>3636</v>
      </c>
      <c r="I9595" s="784" t="s">
        <v>4431</v>
      </c>
    </row>
    <row r="9596" spans="1:9" hidden="1">
      <c r="A9596" s="784" t="str">
        <f>Table_wabobpsvr_AzureCalc_AzureCalcRateCard[[#This Row],[ServiceName]]&amp;Table_wabobpsvr_AzureCalc_AzureCalcRateCard[[#This Row],[Price_Level]]&amp;Table_wabobpsvr_AzureCalc_AzureCalcRateCard[[#This Row],[Region]]</f>
        <v>SQL DB Premium P1 Secondary Active Geo Database HoursD16</v>
      </c>
      <c r="B9596" s="784">
        <v>16</v>
      </c>
      <c r="C9596" s="784" t="s">
        <v>91</v>
      </c>
      <c r="D9596" s="784" t="s">
        <v>183</v>
      </c>
      <c r="E9596" s="784">
        <v>0.62515200000000004</v>
      </c>
      <c r="F9596" s="784" t="s">
        <v>1083</v>
      </c>
      <c r="G9596" s="784" t="s">
        <v>3635</v>
      </c>
      <c r="H9596" s="784" t="s">
        <v>3636</v>
      </c>
      <c r="I9596" s="784" t="s">
        <v>4431</v>
      </c>
    </row>
    <row r="9597" spans="1:9" hidden="1">
      <c r="A9597" t="str">
        <f>Table_wabobpsvr_AzureCalc_AzureCalcRateCard[[#This Row],[ServiceName]]&amp;Table_wabobpsvr_AzureCalc_AzureCalcRateCard[[#This Row],[Price_Level]]&amp;Table_wabobpsvr_AzureCalc_AzureCalcRateCard[[#This Row],[Region]]</f>
        <v>BASIC.A5 VM (Non-Windows)MOSP16</v>
      </c>
      <c r="B9597">
        <v>16</v>
      </c>
      <c r="C9597" t="s">
        <v>91</v>
      </c>
      <c r="D9597" t="s">
        <v>627</v>
      </c>
      <c r="E9597">
        <v>0.22800000000000001</v>
      </c>
      <c r="F9597" t="s">
        <v>1290</v>
      </c>
      <c r="G9597" s="784" t="s">
        <v>4431</v>
      </c>
      <c r="H9597" s="784" t="s">
        <v>4431</v>
      </c>
      <c r="I9597" s="784" t="s">
        <v>4431</v>
      </c>
    </row>
    <row r="9598" spans="1:9" hidden="1">
      <c r="A9598" s="784" t="str">
        <f>Table_wabobpsvr_AzureCalc_AzureCalcRateCard[[#This Row],[ServiceName]]&amp;Table_wabobpsvr_AzureCalc_AzureCalcRateCard[[#This Row],[Price_Level]]&amp;Table_wabobpsvr_AzureCalc_AzureCalcRateCard[[#This Row],[Region]]</f>
        <v>SQL DB Premium P1 Secondary Geo Database HoursA16</v>
      </c>
      <c r="B9598" s="784">
        <v>16</v>
      </c>
      <c r="C9598" s="784" t="s">
        <v>91</v>
      </c>
      <c r="D9598" s="784" t="s">
        <v>181</v>
      </c>
      <c r="E9598" s="784">
        <v>0.51681600000000005</v>
      </c>
      <c r="F9598" s="784" t="s">
        <v>1084</v>
      </c>
      <c r="G9598" s="784" t="s">
        <v>3637</v>
      </c>
      <c r="H9598" s="784" t="s">
        <v>3638</v>
      </c>
      <c r="I9598" s="784" t="s">
        <v>4431</v>
      </c>
    </row>
    <row r="9599" spans="1:9" hidden="1">
      <c r="A9599" t="str">
        <f>Table_wabobpsvr_AzureCalc_AzureCalcRateCard[[#This Row],[ServiceName]]&amp;Table_wabobpsvr_AzureCalc_AzureCalcRateCard[[#This Row],[Price_Level]]&amp;Table_wabobpsvr_AzureCalc_AzureCalcRateCard[[#This Row],[Region]]</f>
        <v>A10 Cloud ServicesMOSP4</v>
      </c>
      <c r="B9599">
        <v>4</v>
      </c>
      <c r="C9599" t="s">
        <v>701</v>
      </c>
      <c r="D9599" t="s">
        <v>627</v>
      </c>
      <c r="E9599">
        <v>1.64</v>
      </c>
      <c r="F9599" t="s">
        <v>1273</v>
      </c>
      <c r="G9599" s="784" t="s">
        <v>4431</v>
      </c>
      <c r="H9599" s="784" t="s">
        <v>4431</v>
      </c>
      <c r="I9599" s="784" t="s">
        <v>6370</v>
      </c>
    </row>
    <row r="9600" spans="1:9" hidden="1">
      <c r="A9600" t="str">
        <f>Table_wabobpsvr_AzureCalc_AzureCalcRateCard[[#This Row],[ServiceName]]&amp;Table_wabobpsvr_AzureCalc_AzureCalcRateCard[[#This Row],[Price_Level]]&amp;Table_wabobpsvr_AzureCalc_AzureCalcRateCard[[#This Row],[Region]]</f>
        <v>A11 Cloud ServicesB7</v>
      </c>
      <c r="B9600">
        <v>7</v>
      </c>
      <c r="C9600" t="s">
        <v>701</v>
      </c>
      <c r="D9600" t="s">
        <v>182</v>
      </c>
      <c r="E9600">
        <v>3.29</v>
      </c>
      <c r="F9600" t="s">
        <v>1266</v>
      </c>
      <c r="G9600" s="784" t="s">
        <v>4457</v>
      </c>
      <c r="H9600" s="784" t="s">
        <v>4458</v>
      </c>
      <c r="I9600" s="784" t="s">
        <v>4939</v>
      </c>
    </row>
    <row r="9601" spans="1:9" hidden="1">
      <c r="A9601" t="str">
        <f>Table_wabobpsvr_AzureCalc_AzureCalcRateCard[[#This Row],[ServiceName]]&amp;Table_wabobpsvr_AzureCalc_AzureCalcRateCard[[#This Row],[Price_Level]]&amp;Table_wabobpsvr_AzureCalc_AzureCalcRateCard[[#This Row],[Region]]</f>
        <v>A11 Cloud ServicesA11</v>
      </c>
      <c r="B9601">
        <v>11</v>
      </c>
      <c r="C9601" t="s">
        <v>701</v>
      </c>
      <c r="D9601" t="s">
        <v>181</v>
      </c>
      <c r="E9601">
        <v>3.831</v>
      </c>
      <c r="F9601" t="s">
        <v>1266</v>
      </c>
      <c r="G9601" s="784" t="s">
        <v>4459</v>
      </c>
      <c r="H9601" s="784" t="s">
        <v>4460</v>
      </c>
      <c r="I9601" s="784" t="s">
        <v>6367</v>
      </c>
    </row>
    <row r="9602" spans="1:9" hidden="1">
      <c r="A9602" t="str">
        <f>Table_wabobpsvr_AzureCalc_AzureCalcRateCard[[#This Row],[ServiceName]]&amp;Table_wabobpsvr_AzureCalc_AzureCalcRateCard[[#This Row],[Price_Level]]&amp;Table_wabobpsvr_AzureCalc_AzureCalcRateCard[[#This Row],[Region]]</f>
        <v>A10 Cloud ServicesA4</v>
      </c>
      <c r="B9602">
        <v>4</v>
      </c>
      <c r="C9602" t="s">
        <v>701</v>
      </c>
      <c r="D9602" t="s">
        <v>181</v>
      </c>
      <c r="E9602">
        <v>1.591</v>
      </c>
      <c r="F9602" t="s">
        <v>1273</v>
      </c>
      <c r="G9602" s="784" t="s">
        <v>4461</v>
      </c>
      <c r="H9602" s="784" t="s">
        <v>4462</v>
      </c>
      <c r="I9602" s="784" t="s">
        <v>6370</v>
      </c>
    </row>
    <row r="9603" spans="1:9" hidden="1">
      <c r="A9603" t="str">
        <f>Table_wabobpsvr_AzureCalc_AzureCalcRateCard[[#This Row],[ServiceName]]&amp;Table_wabobpsvr_AzureCalc_AzureCalcRateCard[[#This Row],[Price_Level]]&amp;Table_wabobpsvr_AzureCalc_AzureCalcRateCard[[#This Row],[Region]]</f>
        <v>A10 Cloud ServicesB4</v>
      </c>
      <c r="B9603">
        <v>4</v>
      </c>
      <c r="C9603" t="s">
        <v>701</v>
      </c>
      <c r="D9603" t="s">
        <v>182</v>
      </c>
      <c r="E9603">
        <v>1.542</v>
      </c>
      <c r="F9603" t="s">
        <v>1273</v>
      </c>
      <c r="G9603" s="784" t="s">
        <v>4461</v>
      </c>
      <c r="H9603" s="784" t="s">
        <v>4462</v>
      </c>
      <c r="I9603" s="784" t="s">
        <v>6370</v>
      </c>
    </row>
    <row r="9604" spans="1:9" hidden="1">
      <c r="A9604" t="str">
        <f>Table_wabobpsvr_AzureCalc_AzureCalcRateCard[[#This Row],[ServiceName]]&amp;Table_wabobpsvr_AzureCalc_AzureCalcRateCard[[#This Row],[Price_Level]]&amp;Table_wabobpsvr_AzureCalc_AzureCalcRateCard[[#This Row],[Region]]</f>
        <v>SQL DB Basic Database HoursC16</v>
      </c>
      <c r="B9604">
        <v>16</v>
      </c>
      <c r="C9604" t="s">
        <v>91</v>
      </c>
      <c r="D9604" t="s">
        <v>184</v>
      </c>
      <c r="E9604">
        <v>6.9160000000000003E-3</v>
      </c>
      <c r="F9604" t="s">
        <v>1079</v>
      </c>
      <c r="G9604" s="784" t="s">
        <v>3279</v>
      </c>
      <c r="H9604" s="784" t="s">
        <v>3280</v>
      </c>
      <c r="I9604" s="784" t="s">
        <v>4431</v>
      </c>
    </row>
    <row r="9605" spans="1:9" hidden="1">
      <c r="A9605" t="str">
        <f>Table_wabobpsvr_AzureCalc_AzureCalcRateCard[[#This Row],[ServiceName]]&amp;Table_wabobpsvr_AzureCalc_AzureCalcRateCard[[#This Row],[Price_Level]]&amp;Table_wabobpsvr_AzureCalc_AzureCalcRateCard[[#This Row],[Region]]</f>
        <v>SQL DB Basic Database HoursD16</v>
      </c>
      <c r="B9605">
        <v>16</v>
      </c>
      <c r="C9605" t="s">
        <v>91</v>
      </c>
      <c r="D9605" t="s">
        <v>183</v>
      </c>
      <c r="E9605">
        <v>6.6880000000000004E-3</v>
      </c>
      <c r="F9605" t="s">
        <v>1079</v>
      </c>
      <c r="G9605" s="784" t="s">
        <v>3279</v>
      </c>
      <c r="H9605" s="784" t="s">
        <v>3280</v>
      </c>
      <c r="I9605" s="784" t="s">
        <v>4431</v>
      </c>
    </row>
    <row r="9606" spans="1:9" hidden="1">
      <c r="A9606" t="str">
        <f>Table_wabobpsvr_AzureCalc_AzureCalcRateCard[[#This Row],[ServiceName]]&amp;Table_wabobpsvr_AzureCalc_AzureCalcRateCard[[#This Row],[Price_Level]]&amp;Table_wabobpsvr_AzureCalc_AzureCalcRateCard[[#This Row],[Region]]</f>
        <v>BASIC.A6 VM (Windows)MOSP16</v>
      </c>
      <c r="B9606">
        <v>16</v>
      </c>
      <c r="C9606" t="s">
        <v>91</v>
      </c>
      <c r="D9606" t="s">
        <v>627</v>
      </c>
      <c r="E9606">
        <v>0.57199999999999995</v>
      </c>
      <c r="F9606" t="s">
        <v>1277</v>
      </c>
      <c r="G9606" s="784" t="s">
        <v>4431</v>
      </c>
      <c r="H9606" s="784" t="s">
        <v>4431</v>
      </c>
      <c r="I9606" s="784" t="s">
        <v>4431</v>
      </c>
    </row>
    <row r="9607" spans="1:9" hidden="1">
      <c r="A9607" t="str">
        <f>Table_wabobpsvr_AzureCalc_AzureCalcRateCard[[#This Row],[ServiceName]]&amp;Table_wabobpsvr_AzureCalc_AzureCalcRateCard[[#This Row],[Price_Level]]&amp;Table_wabobpsvr_AzureCalc_AzureCalcRateCard[[#This Row],[Region]]</f>
        <v>SQL DB Premium P1 Database HoursA16</v>
      </c>
      <c r="B9607">
        <v>16</v>
      </c>
      <c r="C9607" t="s">
        <v>91</v>
      </c>
      <c r="D9607" t="s">
        <v>181</v>
      </c>
      <c r="E9607">
        <v>0.68908800000000003</v>
      </c>
      <c r="F9607" t="s">
        <v>1080</v>
      </c>
      <c r="G9607" s="784" t="s">
        <v>3281</v>
      </c>
      <c r="H9607" s="784" t="s">
        <v>3282</v>
      </c>
      <c r="I9607" s="784" t="s">
        <v>4431</v>
      </c>
    </row>
    <row r="9608" spans="1:9" hidden="1">
      <c r="A9608" t="str">
        <f>Table_wabobpsvr_AzureCalc_AzureCalcRateCard[[#This Row],[ServiceName]]&amp;Table_wabobpsvr_AzureCalc_AzureCalcRateCard[[#This Row],[Price_Level]]&amp;Table_wabobpsvr_AzureCalc_AzureCalcRateCard[[#This Row],[Region]]</f>
        <v>A10 Cloud ServicesC4</v>
      </c>
      <c r="B9608">
        <v>4</v>
      </c>
      <c r="C9608" t="s">
        <v>701</v>
      </c>
      <c r="D9608" t="s">
        <v>184</v>
      </c>
      <c r="E9608">
        <v>1.492</v>
      </c>
      <c r="F9608" t="s">
        <v>1273</v>
      </c>
      <c r="G9608" s="784" t="s">
        <v>4461</v>
      </c>
      <c r="H9608" s="784" t="s">
        <v>4462</v>
      </c>
      <c r="I9608" s="784" t="s">
        <v>6370</v>
      </c>
    </row>
    <row r="9609" spans="1:9" hidden="1">
      <c r="A9609" t="str">
        <f>Table_wabobpsvr_AzureCalc_AzureCalcRateCard[[#This Row],[ServiceName]]&amp;Table_wabobpsvr_AzureCalc_AzureCalcRateCard[[#This Row],[Price_Level]]&amp;Table_wabobpsvr_AzureCalc_AzureCalcRateCard[[#This Row],[Region]]</f>
        <v>A10 Cloud ServicesD4</v>
      </c>
      <c r="B9609">
        <v>4</v>
      </c>
      <c r="C9609" t="s">
        <v>701</v>
      </c>
      <c r="D9609" t="s">
        <v>183</v>
      </c>
      <c r="E9609">
        <v>1.4430000000000001</v>
      </c>
      <c r="F9609" t="s">
        <v>1273</v>
      </c>
      <c r="G9609" s="784" t="s">
        <v>4461</v>
      </c>
      <c r="H9609" s="784" t="s">
        <v>4462</v>
      </c>
      <c r="I9609" s="784" t="s">
        <v>6370</v>
      </c>
    </row>
    <row r="9610" spans="1:9" hidden="1">
      <c r="A9610" t="str">
        <f>Table_wabobpsvr_AzureCalc_AzureCalcRateCard[[#This Row],[ServiceName]]&amp;Table_wabobpsvr_AzureCalc_AzureCalcRateCard[[#This Row],[Price_Level]]&amp;Table_wabobpsvr_AzureCalc_AzureCalcRateCard[[#This Row],[Region]]</f>
        <v>A11 Cloud ServicesMOSP10</v>
      </c>
      <c r="B9610">
        <v>10</v>
      </c>
      <c r="C9610" t="s">
        <v>701</v>
      </c>
      <c r="D9610" t="s">
        <v>627</v>
      </c>
      <c r="E9610">
        <v>3.95</v>
      </c>
      <c r="F9610" t="s">
        <v>1266</v>
      </c>
      <c r="G9610" s="784" t="s">
        <v>4431</v>
      </c>
      <c r="H9610" s="784" t="s">
        <v>4431</v>
      </c>
      <c r="I9610" s="784" t="s">
        <v>5699</v>
      </c>
    </row>
    <row r="9611" spans="1:9" hidden="1">
      <c r="A9611" t="str">
        <f>Table_wabobpsvr_AzureCalc_AzureCalcRateCard[[#This Row],[ServiceName]]&amp;Table_wabobpsvr_AzureCalc_AzureCalcRateCard[[#This Row],[Price_Level]]&amp;Table_wabobpsvr_AzureCalc_AzureCalcRateCard[[#This Row],[Region]]</f>
        <v>A11 Cloud ServicesC7</v>
      </c>
      <c r="B9611">
        <v>7</v>
      </c>
      <c r="C9611" t="s">
        <v>701</v>
      </c>
      <c r="D9611" t="s">
        <v>184</v>
      </c>
      <c r="E9611">
        <v>3.1850000000000001</v>
      </c>
      <c r="F9611" t="s">
        <v>1266</v>
      </c>
      <c r="G9611" s="784" t="s">
        <v>4457</v>
      </c>
      <c r="H9611" s="784" t="s">
        <v>4458</v>
      </c>
      <c r="I9611" s="784" t="s">
        <v>4939</v>
      </c>
    </row>
    <row r="9612" spans="1:9" hidden="1">
      <c r="A9612" t="str">
        <f>Table_wabobpsvr_AzureCalc_AzureCalcRateCard[[#This Row],[ServiceName]]&amp;Table_wabobpsvr_AzureCalc_AzureCalcRateCard[[#This Row],[Price_Level]]&amp;Table_wabobpsvr_AzureCalc_AzureCalcRateCard[[#This Row],[Region]]</f>
        <v>A11 Cloud ServicesD7</v>
      </c>
      <c r="B9612">
        <v>7</v>
      </c>
      <c r="C9612" t="s">
        <v>701</v>
      </c>
      <c r="D9612" t="s">
        <v>183</v>
      </c>
      <c r="E9612">
        <v>3.08</v>
      </c>
      <c r="F9612" t="s">
        <v>1266</v>
      </c>
      <c r="G9612" s="784" t="s">
        <v>4457</v>
      </c>
      <c r="H9612" s="784" t="s">
        <v>4458</v>
      </c>
      <c r="I9612" s="784" t="s">
        <v>4939</v>
      </c>
    </row>
    <row r="9613" spans="1:9" hidden="1">
      <c r="A9613" t="str">
        <f>Table_wabobpsvr_AzureCalc_AzureCalcRateCard[[#This Row],[ServiceName]]&amp;Table_wabobpsvr_AzureCalc_AzureCalcRateCard[[#This Row],[Price_Level]]&amp;Table_wabobpsvr_AzureCalc_AzureCalcRateCard[[#This Row],[Region]]</f>
        <v>SQL Database WebA16</v>
      </c>
      <c r="B9613">
        <v>16</v>
      </c>
      <c r="C9613" t="s">
        <v>1280</v>
      </c>
      <c r="D9613" t="s">
        <v>181</v>
      </c>
      <c r="E9613">
        <v>8.0227000000000004</v>
      </c>
      <c r="F9613" t="s">
        <v>780</v>
      </c>
      <c r="G9613" s="784" t="s">
        <v>3648</v>
      </c>
      <c r="H9613" s="784" t="s">
        <v>3649</v>
      </c>
      <c r="I9613" s="784" t="s">
        <v>4431</v>
      </c>
    </row>
    <row r="9614" spans="1:9" hidden="1">
      <c r="A9614" t="str">
        <f>Table_wabobpsvr_AzureCalc_AzureCalcRateCard[[#This Row],[ServiceName]]&amp;Table_wabobpsvr_AzureCalc_AzureCalcRateCard[[#This Row],[Price_Level]]&amp;Table_wabobpsvr_AzureCalc_AzureCalcRateCard[[#This Row],[Region]]</f>
        <v>SQL Database WebB16</v>
      </c>
      <c r="B9614">
        <v>16</v>
      </c>
      <c r="C9614" t="s">
        <v>1280</v>
      </c>
      <c r="D9614" t="s">
        <v>182</v>
      </c>
      <c r="E9614">
        <v>7.6929999999999996</v>
      </c>
      <c r="F9614" t="s">
        <v>780</v>
      </c>
      <c r="G9614" s="784" t="s">
        <v>3648</v>
      </c>
      <c r="H9614" s="784" t="s">
        <v>3649</v>
      </c>
      <c r="I9614" s="784" t="s">
        <v>4431</v>
      </c>
    </row>
    <row r="9615" spans="1:9" hidden="1">
      <c r="A9615" t="str">
        <f>Table_wabobpsvr_AzureCalc_AzureCalcRateCard[[#This Row],[ServiceName]]&amp;Table_wabobpsvr_AzureCalc_AzureCalcRateCard[[#This Row],[Price_Level]]&amp;Table_wabobpsvr_AzureCalc_AzureCalcRateCard[[#This Row],[Region]]</f>
        <v>SQL Database WebC16</v>
      </c>
      <c r="B9615">
        <v>16</v>
      </c>
      <c r="C9615" t="s">
        <v>1280</v>
      </c>
      <c r="D9615" t="s">
        <v>184</v>
      </c>
      <c r="E9615">
        <v>7.3632999999999997</v>
      </c>
      <c r="F9615" t="s">
        <v>780</v>
      </c>
      <c r="G9615" s="784" t="s">
        <v>3648</v>
      </c>
      <c r="H9615" s="784" t="s">
        <v>3649</v>
      </c>
      <c r="I9615" s="784" t="s">
        <v>4431</v>
      </c>
    </row>
    <row r="9616" spans="1:9" hidden="1">
      <c r="A9616" t="str">
        <f>Table_wabobpsvr_AzureCalc_AzureCalcRateCard[[#This Row],[ServiceName]]&amp;Table_wabobpsvr_AzureCalc_AzureCalcRateCard[[#This Row],[Price_Level]]&amp;Table_wabobpsvr_AzureCalc_AzureCalcRateCard[[#This Row],[Region]]</f>
        <v>SQL Database WebD16</v>
      </c>
      <c r="B9616">
        <v>16</v>
      </c>
      <c r="C9616" t="s">
        <v>1280</v>
      </c>
      <c r="D9616" t="s">
        <v>183</v>
      </c>
      <c r="E9616">
        <v>7.0335999999999999</v>
      </c>
      <c r="F9616" t="s">
        <v>780</v>
      </c>
      <c r="G9616" s="784" t="s">
        <v>3648</v>
      </c>
      <c r="H9616" s="784" t="s">
        <v>3649</v>
      </c>
      <c r="I9616" s="784" t="s">
        <v>4431</v>
      </c>
    </row>
    <row r="9617" spans="1:9" hidden="1">
      <c r="A9617" t="str">
        <f>Table_wabobpsvr_AzureCalc_AzureCalcRateCard[[#This Row],[ServiceName]]&amp;Table_wabobpsvr_AzureCalc_AzureCalcRateCard[[#This Row],[Price_Level]]&amp;Table_wabobpsvr_AzureCalc_AzureCalcRateCard[[#This Row],[Region]]</f>
        <v>A11 Cloud ServicesMOSP8</v>
      </c>
      <c r="B9617">
        <v>8</v>
      </c>
      <c r="C9617" t="s">
        <v>701</v>
      </c>
      <c r="D9617" t="s">
        <v>627</v>
      </c>
      <c r="E9617">
        <v>3.5</v>
      </c>
      <c r="F9617" t="s">
        <v>1266</v>
      </c>
      <c r="G9617" s="784" t="s">
        <v>4431</v>
      </c>
      <c r="H9617" s="784" t="s">
        <v>4431</v>
      </c>
      <c r="I9617" s="784" t="s">
        <v>6368</v>
      </c>
    </row>
    <row r="9618" spans="1:9" hidden="1">
      <c r="A9618" t="str">
        <f>Table_wabobpsvr_AzureCalc_AzureCalcRateCard[[#This Row],[ServiceName]]&amp;Table_wabobpsvr_AzureCalc_AzureCalcRateCard[[#This Row],[Price_Level]]&amp;Table_wabobpsvr_AzureCalc_AzureCalcRateCard[[#This Row],[Region]]</f>
        <v>A11 Cloud ServicesA8</v>
      </c>
      <c r="B9618">
        <v>8</v>
      </c>
      <c r="C9618" t="s">
        <v>701</v>
      </c>
      <c r="D9618" t="s">
        <v>181</v>
      </c>
      <c r="E9618">
        <v>3.395</v>
      </c>
      <c r="F9618" t="s">
        <v>1266</v>
      </c>
      <c r="G9618" s="784" t="s">
        <v>4463</v>
      </c>
      <c r="H9618" s="784" t="s">
        <v>4464</v>
      </c>
      <c r="I9618" s="784" t="s">
        <v>6368</v>
      </c>
    </row>
    <row r="9619" spans="1:9" hidden="1">
      <c r="A9619" t="str">
        <f>Table_wabobpsvr_AzureCalc_AzureCalcRateCard[[#This Row],[ServiceName]]&amp;Table_wabobpsvr_AzureCalc_AzureCalcRateCard[[#This Row],[Price_Level]]&amp;Table_wabobpsvr_AzureCalc_AzureCalcRateCard[[#This Row],[Region]]</f>
        <v>A11 Cloud ServicesB8</v>
      </c>
      <c r="B9619">
        <v>8</v>
      </c>
      <c r="C9619" t="s">
        <v>701</v>
      </c>
      <c r="D9619" t="s">
        <v>182</v>
      </c>
      <c r="E9619">
        <v>3.29</v>
      </c>
      <c r="F9619" t="s">
        <v>1266</v>
      </c>
      <c r="G9619" s="784" t="s">
        <v>4463</v>
      </c>
      <c r="H9619" s="784" t="s">
        <v>4464</v>
      </c>
      <c r="I9619" s="784" t="s">
        <v>6368</v>
      </c>
    </row>
    <row r="9620" spans="1:9" hidden="1">
      <c r="A9620" t="str">
        <f>Table_wabobpsvr_AzureCalc_AzureCalcRateCard[[#This Row],[ServiceName]]&amp;Table_wabobpsvr_AzureCalc_AzureCalcRateCard[[#This Row],[Price_Level]]&amp;Table_wabobpsvr_AzureCalc_AzureCalcRateCard[[#This Row],[Region]]</f>
        <v>A11 Cloud ServicesMOSP12</v>
      </c>
      <c r="B9620">
        <v>12</v>
      </c>
      <c r="C9620" t="s">
        <v>701</v>
      </c>
      <c r="D9620" t="s">
        <v>627</v>
      </c>
      <c r="E9620">
        <v>3.5</v>
      </c>
      <c r="F9620" t="s">
        <v>1266</v>
      </c>
      <c r="G9620" s="784" t="s">
        <v>4431</v>
      </c>
      <c r="H9620" s="784" t="s">
        <v>4431</v>
      </c>
      <c r="I9620" s="784" t="s">
        <v>5782</v>
      </c>
    </row>
    <row r="9621" spans="1:9" hidden="1">
      <c r="A9621" t="str">
        <f>Table_wabobpsvr_AzureCalc_AzureCalcRateCard[[#This Row],[ServiceName]]&amp;Table_wabobpsvr_AzureCalc_AzureCalcRateCard[[#This Row],[Price_Level]]&amp;Table_wabobpsvr_AzureCalc_AzureCalcRateCard[[#This Row],[Region]]</f>
        <v>A11 Cloud ServicesB12</v>
      </c>
      <c r="B9621">
        <v>12</v>
      </c>
      <c r="C9621" t="s">
        <v>701</v>
      </c>
      <c r="D9621" t="s">
        <v>182</v>
      </c>
      <c r="E9621">
        <v>3.29</v>
      </c>
      <c r="F9621" t="s">
        <v>1266</v>
      </c>
      <c r="G9621" s="784" t="s">
        <v>4465</v>
      </c>
      <c r="H9621" s="784" t="s">
        <v>4466</v>
      </c>
      <c r="I9621" s="784" t="s">
        <v>5782</v>
      </c>
    </row>
    <row r="9622" spans="1:9" hidden="1">
      <c r="A9622" t="str">
        <f>Table_wabobpsvr_AzureCalc_AzureCalcRateCard[[#This Row],[ServiceName]]&amp;Table_wabobpsvr_AzureCalc_AzureCalcRateCard[[#This Row],[Price_Level]]&amp;Table_wabobpsvr_AzureCalc_AzureCalcRateCard[[#This Row],[Region]]</f>
        <v>SQL Basic Database DaysD16</v>
      </c>
      <c r="B9622">
        <v>16</v>
      </c>
      <c r="C9622" t="s">
        <v>1119</v>
      </c>
      <c r="D9622" t="s">
        <v>183</v>
      </c>
      <c r="E9622">
        <v>0.15584799999999999</v>
      </c>
      <c r="F9622" t="s">
        <v>779</v>
      </c>
      <c r="G9622" s="784" t="s">
        <v>4431</v>
      </c>
      <c r="H9622" s="784" t="s">
        <v>2623</v>
      </c>
      <c r="I9622" s="784" t="s">
        <v>4431</v>
      </c>
    </row>
    <row r="9623" spans="1:9" hidden="1">
      <c r="A9623" t="str">
        <f>Table_wabobpsvr_AzureCalc_AzureCalcRateCard[[#This Row],[ServiceName]]&amp;Table_wabobpsvr_AzureCalc_AzureCalcRateCard[[#This Row],[Price_Level]]&amp;Table_wabobpsvr_AzureCalc_AzureCalcRateCard[[#This Row],[Region]]</f>
        <v>BizTalk Services Basic BizTalk UnitsMOSP16</v>
      </c>
      <c r="B9623">
        <v>16</v>
      </c>
      <c r="C9623" t="s">
        <v>4431</v>
      </c>
      <c r="D9623" t="s">
        <v>627</v>
      </c>
      <c r="E9623">
        <v>999999</v>
      </c>
      <c r="F9623" t="s">
        <v>813</v>
      </c>
      <c r="G9623" s="784" t="s">
        <v>4431</v>
      </c>
      <c r="H9623" s="784" t="s">
        <v>4431</v>
      </c>
      <c r="I9623" s="784" t="s">
        <v>4431</v>
      </c>
    </row>
    <row r="9624" spans="1:9" hidden="1">
      <c r="A9624" t="str">
        <f>Table_wabobpsvr_AzureCalc_AzureCalcRateCard[[#This Row],[ServiceName]]&amp;Table_wabobpsvr_AzureCalc_AzureCalcRateCard[[#This Row],[Price_Level]]&amp;Table_wabobpsvr_AzureCalc_AzureCalcRateCard[[#This Row],[Region]]</f>
        <v>SQL Database BusinessA16</v>
      </c>
      <c r="B9624">
        <v>16</v>
      </c>
      <c r="C9624" t="s">
        <v>1280</v>
      </c>
      <c r="D9624" t="s">
        <v>181</v>
      </c>
      <c r="E9624">
        <v>80.219700000000003</v>
      </c>
      <c r="F9624" t="s">
        <v>784</v>
      </c>
      <c r="G9624" s="784" t="s">
        <v>3646</v>
      </c>
      <c r="H9624" s="784" t="s">
        <v>3647</v>
      </c>
      <c r="I9624" s="784" t="s">
        <v>4431</v>
      </c>
    </row>
    <row r="9625" spans="1:9" hidden="1">
      <c r="A9625" t="str">
        <f>Table_wabobpsvr_AzureCalc_AzureCalcRateCard[[#This Row],[ServiceName]]&amp;Table_wabobpsvr_AzureCalc_AzureCalcRateCard[[#This Row],[Price_Level]]&amp;Table_wabobpsvr_AzureCalc_AzureCalcRateCard[[#This Row],[Region]]</f>
        <v>SQL Database BusinessB16</v>
      </c>
      <c r="B9625">
        <v>16</v>
      </c>
      <c r="C9625" t="s">
        <v>1280</v>
      </c>
      <c r="D9625" t="s">
        <v>182</v>
      </c>
      <c r="E9625">
        <v>76.923000000000002</v>
      </c>
      <c r="F9625" t="s">
        <v>784</v>
      </c>
      <c r="G9625" s="784" t="s">
        <v>3646</v>
      </c>
      <c r="H9625" s="784" t="s">
        <v>3647</v>
      </c>
      <c r="I9625" s="784" t="s">
        <v>4431</v>
      </c>
    </row>
    <row r="9626" spans="1:9" hidden="1">
      <c r="A9626" t="str">
        <f>Table_wabobpsvr_AzureCalc_AzureCalcRateCard[[#This Row],[ServiceName]]&amp;Table_wabobpsvr_AzureCalc_AzureCalcRateCard[[#This Row],[Price_Level]]&amp;Table_wabobpsvr_AzureCalc_AzureCalcRateCard[[#This Row],[Region]]</f>
        <v>A11 Cloud ServicesD12</v>
      </c>
      <c r="B9626">
        <v>12</v>
      </c>
      <c r="C9626" t="s">
        <v>701</v>
      </c>
      <c r="D9626" t="s">
        <v>183</v>
      </c>
      <c r="E9626">
        <v>3.08</v>
      </c>
      <c r="F9626" t="s">
        <v>1266</v>
      </c>
      <c r="G9626" s="784" t="s">
        <v>4465</v>
      </c>
      <c r="H9626" s="784" t="s">
        <v>4466</v>
      </c>
      <c r="I9626" s="784" t="s">
        <v>5782</v>
      </c>
    </row>
    <row r="9627" spans="1:9" hidden="1">
      <c r="A9627" t="str">
        <f>Table_wabobpsvr_AzureCalc_AzureCalcRateCard[[#This Row],[ServiceName]]&amp;Table_wabobpsvr_AzureCalc_AzureCalcRateCard[[#This Row],[Price_Level]]&amp;Table_wabobpsvr_AzureCalc_AzureCalcRateCard[[#This Row],[Region]]</f>
        <v>A11 Cloud ServicesA3</v>
      </c>
      <c r="B9627">
        <v>3</v>
      </c>
      <c r="C9627" t="s">
        <v>701</v>
      </c>
      <c r="D9627" t="s">
        <v>181</v>
      </c>
      <c r="E9627">
        <v>2.9489999999999998</v>
      </c>
      <c r="F9627" t="s">
        <v>1266</v>
      </c>
      <c r="G9627" s="784" t="s">
        <v>4467</v>
      </c>
      <c r="H9627" s="784" t="s">
        <v>4466</v>
      </c>
      <c r="I9627" s="784" t="s">
        <v>5761</v>
      </c>
    </row>
    <row r="9628" spans="1:9" hidden="1">
      <c r="A9628" t="str">
        <f>Table_wabobpsvr_AzureCalc_AzureCalcRateCard[[#This Row],[ServiceName]]&amp;Table_wabobpsvr_AzureCalc_AzureCalcRateCard[[#This Row],[Price_Level]]&amp;Table_wabobpsvr_AzureCalc_AzureCalcRateCard[[#This Row],[Region]]</f>
        <v>A11 Cloud ServicesC3</v>
      </c>
      <c r="B9628">
        <v>3</v>
      </c>
      <c r="C9628" t="s">
        <v>701</v>
      </c>
      <c r="D9628" t="s">
        <v>184</v>
      </c>
      <c r="E9628">
        <v>2.766</v>
      </c>
      <c r="F9628" t="s">
        <v>1266</v>
      </c>
      <c r="G9628" s="784" t="s">
        <v>4467</v>
      </c>
      <c r="H9628" s="784" t="s">
        <v>4466</v>
      </c>
      <c r="I9628" s="784" t="s">
        <v>5761</v>
      </c>
    </row>
    <row r="9629" spans="1:9" hidden="1">
      <c r="A9629" t="str">
        <f>Table_wabobpsvr_AzureCalc_AzureCalcRateCard[[#This Row],[ServiceName]]&amp;Table_wabobpsvr_AzureCalc_AzureCalcRateCard[[#This Row],[Price_Level]]&amp;Table_wabobpsvr_AzureCalc_AzureCalcRateCard[[#This Row],[Region]]</f>
        <v>A11 Cloud ServicesMOSP6</v>
      </c>
      <c r="B9629">
        <v>6</v>
      </c>
      <c r="C9629" t="s">
        <v>701</v>
      </c>
      <c r="D9629" t="s">
        <v>627</v>
      </c>
      <c r="E9629">
        <v>3.04</v>
      </c>
      <c r="F9629" t="s">
        <v>1266</v>
      </c>
      <c r="G9629" s="784" t="s">
        <v>4431</v>
      </c>
      <c r="H9629" s="784" t="s">
        <v>4431</v>
      </c>
      <c r="I9629" s="784" t="s">
        <v>6371</v>
      </c>
    </row>
    <row r="9630" spans="1:9" hidden="1">
      <c r="A9630" t="str">
        <f>Table_wabobpsvr_AzureCalc_AzureCalcRateCard[[#This Row],[ServiceName]]&amp;Table_wabobpsvr_AzureCalc_AzureCalcRateCard[[#This Row],[Price_Level]]&amp;Table_wabobpsvr_AzureCalc_AzureCalcRateCard[[#This Row],[Region]]</f>
        <v>A11 Cloud ServicesB6</v>
      </c>
      <c r="B9630">
        <v>6</v>
      </c>
      <c r="C9630" t="s">
        <v>701</v>
      </c>
      <c r="D9630" t="s">
        <v>182</v>
      </c>
      <c r="E9630">
        <v>2.8580000000000001</v>
      </c>
      <c r="F9630" t="s">
        <v>1266</v>
      </c>
      <c r="G9630" s="784" t="s">
        <v>4468</v>
      </c>
      <c r="H9630" s="784" t="s">
        <v>4469</v>
      </c>
      <c r="I9630" s="784" t="s">
        <v>6371</v>
      </c>
    </row>
    <row r="9631" spans="1:9" hidden="1">
      <c r="A9631" t="str">
        <f>Table_wabobpsvr_AzureCalc_AzureCalcRateCard[[#This Row],[ServiceName]]&amp;Table_wabobpsvr_AzureCalc_AzureCalcRateCard[[#This Row],[Price_Level]]&amp;Table_wabobpsvr_AzureCalc_AzureCalcRateCard[[#This Row],[Region]]</f>
        <v>A11 Cloud ServicesD6</v>
      </c>
      <c r="B9631">
        <v>6</v>
      </c>
      <c r="C9631" t="s">
        <v>701</v>
      </c>
      <c r="D9631" t="s">
        <v>183</v>
      </c>
      <c r="E9631">
        <v>2.6749999999999998</v>
      </c>
      <c r="F9631" t="s">
        <v>1266</v>
      </c>
      <c r="G9631" s="784" t="s">
        <v>4468</v>
      </c>
      <c r="H9631" s="784" t="s">
        <v>4469</v>
      </c>
      <c r="I9631" s="784" t="s">
        <v>6371</v>
      </c>
    </row>
    <row r="9632" spans="1:9" hidden="1">
      <c r="A9632" t="str">
        <f>Table_wabobpsvr_AzureCalc_AzureCalcRateCard[[#This Row],[ServiceName]]&amp;Table_wabobpsvr_AzureCalc_AzureCalcRateCard[[#This Row],[Price_Level]]&amp;Table_wabobpsvr_AzureCalc_AzureCalcRateCard[[#This Row],[Region]]</f>
        <v>A11 Cloud ServicesA2</v>
      </c>
      <c r="B9632">
        <v>2</v>
      </c>
      <c r="C9632" t="s">
        <v>701</v>
      </c>
      <c r="D9632" t="s">
        <v>181</v>
      </c>
      <c r="E9632">
        <v>2.9489999999999998</v>
      </c>
      <c r="F9632" t="s">
        <v>1266</v>
      </c>
      <c r="G9632" s="784" t="s">
        <v>4470</v>
      </c>
      <c r="H9632" s="784" t="s">
        <v>4471</v>
      </c>
      <c r="I9632" s="784" t="s">
        <v>6372</v>
      </c>
    </row>
    <row r="9633" spans="1:9" hidden="1">
      <c r="A9633" t="str">
        <f>Table_wabobpsvr_AzureCalc_AzureCalcRateCard[[#This Row],[ServiceName]]&amp;Table_wabobpsvr_AzureCalc_AzureCalcRateCard[[#This Row],[Price_Level]]&amp;Table_wabobpsvr_AzureCalc_AzureCalcRateCard[[#This Row],[Region]]</f>
        <v>A11 Cloud ServicesD2</v>
      </c>
      <c r="B9633">
        <v>2</v>
      </c>
      <c r="C9633" t="s">
        <v>701</v>
      </c>
      <c r="D9633" t="s">
        <v>183</v>
      </c>
      <c r="E9633">
        <v>2.6749999999999998</v>
      </c>
      <c r="F9633" t="s">
        <v>1266</v>
      </c>
      <c r="G9633" s="784" t="s">
        <v>4470</v>
      </c>
      <c r="H9633" s="784" t="s">
        <v>4471</v>
      </c>
      <c r="I9633" s="784" t="s">
        <v>6372</v>
      </c>
    </row>
    <row r="9634" spans="1:9" hidden="1">
      <c r="A9634" t="str">
        <f>Table_wabobpsvr_AzureCalc_AzureCalcRateCard[[#This Row],[ServiceName]]&amp;Table_wabobpsvr_AzureCalc_AzureCalcRateCard[[#This Row],[Price_Level]]&amp;Table_wabobpsvr_AzureCalc_AzureCalcRateCard[[#This Row],[Region]]</f>
        <v>A11 Cloud ServicesC5</v>
      </c>
      <c r="B9634">
        <v>5</v>
      </c>
      <c r="C9634" t="s">
        <v>701</v>
      </c>
      <c r="D9634" t="s">
        <v>184</v>
      </c>
      <c r="E9634">
        <v>2.766</v>
      </c>
      <c r="F9634" t="s">
        <v>1266</v>
      </c>
      <c r="G9634" s="784" t="s">
        <v>4472</v>
      </c>
      <c r="H9634" s="784" t="s">
        <v>4473</v>
      </c>
      <c r="I9634" s="784" t="s">
        <v>5008</v>
      </c>
    </row>
    <row r="9635" spans="1:9" hidden="1">
      <c r="A9635" t="str">
        <f>Table_wabobpsvr_AzureCalc_AzureCalcRateCard[[#This Row],[ServiceName]]&amp;Table_wabobpsvr_AzureCalc_AzureCalcRateCard[[#This Row],[Price_Level]]&amp;Table_wabobpsvr_AzureCalc_AzureCalcRateCard[[#This Row],[Region]]</f>
        <v>A11 Cloud ServicesB1</v>
      </c>
      <c r="B9635">
        <v>1</v>
      </c>
      <c r="C9635" t="s">
        <v>701</v>
      </c>
      <c r="D9635" t="s">
        <v>182</v>
      </c>
      <c r="E9635">
        <v>2.8580000000000001</v>
      </c>
      <c r="F9635" t="s">
        <v>1266</v>
      </c>
      <c r="G9635" s="784" t="s">
        <v>4474</v>
      </c>
      <c r="H9635" s="784" t="s">
        <v>4475</v>
      </c>
      <c r="I9635" s="784" t="s">
        <v>5009</v>
      </c>
    </row>
    <row r="9636" spans="1:9" hidden="1">
      <c r="A9636" t="str">
        <f>Table_wabobpsvr_AzureCalc_AzureCalcRateCard[[#This Row],[ServiceName]]&amp;Table_wabobpsvr_AzureCalc_AzureCalcRateCard[[#This Row],[Price_Level]]&amp;Table_wabobpsvr_AzureCalc_AzureCalcRateCard[[#This Row],[Region]]</f>
        <v>A11 Cloud ServicesA4</v>
      </c>
      <c r="B9636">
        <v>4</v>
      </c>
      <c r="C9636" t="s">
        <v>701</v>
      </c>
      <c r="D9636" t="s">
        <v>181</v>
      </c>
      <c r="E9636">
        <v>2.9489999999999998</v>
      </c>
      <c r="F9636" t="s">
        <v>1266</v>
      </c>
      <c r="G9636" s="784" t="s">
        <v>4476</v>
      </c>
      <c r="H9636" s="784" t="s">
        <v>4477</v>
      </c>
      <c r="I9636" s="784" t="s">
        <v>5007</v>
      </c>
    </row>
    <row r="9637" spans="1:9" hidden="1">
      <c r="A9637" t="str">
        <f>Table_wabobpsvr_AzureCalc_AzureCalcRateCard[[#This Row],[ServiceName]]&amp;Table_wabobpsvr_AzureCalc_AzureCalcRateCard[[#This Row],[Price_Level]]&amp;Table_wabobpsvr_AzureCalc_AzureCalcRateCard[[#This Row],[Region]]</f>
        <v>A11 Cloud ServicesD4</v>
      </c>
      <c r="B9637">
        <v>4</v>
      </c>
      <c r="C9637" t="s">
        <v>701</v>
      </c>
      <c r="D9637" t="s">
        <v>183</v>
      </c>
      <c r="E9637">
        <v>2.6749999999999998</v>
      </c>
      <c r="F9637" t="s">
        <v>1266</v>
      </c>
      <c r="G9637" s="784" t="s">
        <v>4476</v>
      </c>
      <c r="H9637" s="784" t="s">
        <v>4477</v>
      </c>
      <c r="I9637" s="784" t="s">
        <v>5007</v>
      </c>
    </row>
    <row r="9638" spans="1:9" hidden="1">
      <c r="A9638" t="str">
        <f>Table_wabobpsvr_AzureCalc_AzureCalcRateCard[[#This Row],[ServiceName]]&amp;Table_wabobpsvr_AzureCalc_AzureCalcRateCard[[#This Row],[Price_Level]]&amp;Table_wabobpsvr_AzureCalc_AzureCalcRateCard[[#This Row],[Region]]</f>
        <v>A10 VM (Non-Windows)D10</v>
      </c>
      <c r="B9638">
        <v>10</v>
      </c>
      <c r="C9638" t="s">
        <v>91</v>
      </c>
      <c r="D9638" t="s">
        <v>183</v>
      </c>
      <c r="E9638">
        <v>1.329</v>
      </c>
      <c r="F9638" t="s">
        <v>1283</v>
      </c>
      <c r="G9638" s="784" t="s">
        <v>4478</v>
      </c>
      <c r="H9638" s="784" t="s">
        <v>4479</v>
      </c>
      <c r="I9638" s="784" t="s">
        <v>5206</v>
      </c>
    </row>
    <row r="9639" spans="1:9" hidden="1">
      <c r="A9639" t="str">
        <f>Table_wabobpsvr_AzureCalc_AzureCalcRateCard[[#This Row],[ServiceName]]&amp;Table_wabobpsvr_AzureCalc_AzureCalcRateCard[[#This Row],[Price_Level]]&amp;Table_wabobpsvr_AzureCalc_AzureCalcRateCard[[#This Row],[Region]]</f>
        <v>A10 VM (Non-Windows)A9</v>
      </c>
      <c r="B9639">
        <v>9</v>
      </c>
      <c r="C9639" t="s">
        <v>91</v>
      </c>
      <c r="D9639" t="s">
        <v>181</v>
      </c>
      <c r="E9639">
        <v>1.29</v>
      </c>
      <c r="F9639" t="s">
        <v>1283</v>
      </c>
      <c r="G9639" s="784" t="s">
        <v>4480</v>
      </c>
      <c r="H9639" s="784" t="s">
        <v>4481</v>
      </c>
      <c r="I9639" s="784" t="s">
        <v>6237</v>
      </c>
    </row>
    <row r="9640" spans="1:9" hidden="1">
      <c r="A9640" t="str">
        <f>Table_wabobpsvr_AzureCalc_AzureCalcRateCard[[#This Row],[ServiceName]]&amp;Table_wabobpsvr_AzureCalc_AzureCalcRateCard[[#This Row],[Price_Level]]&amp;Table_wabobpsvr_AzureCalc_AzureCalcRateCard[[#This Row],[Region]]</f>
        <v>Basic_D12 VM (Windows)D</v>
      </c>
      <c r="C9640" t="s">
        <v>91</v>
      </c>
      <c r="D9640" t="s">
        <v>183</v>
      </c>
      <c r="E9640">
        <v>0.56847999999999999</v>
      </c>
      <c r="F9640" t="s">
        <v>1139</v>
      </c>
      <c r="G9640" s="784" t="s">
        <v>2829</v>
      </c>
      <c r="H9640" s="784" t="s">
        <v>2830</v>
      </c>
      <c r="I9640" s="784" t="s">
        <v>4431</v>
      </c>
    </row>
    <row r="9641" spans="1:9" hidden="1">
      <c r="A9641" t="str">
        <f>Table_wabobpsvr_AzureCalc_AzureCalcRateCard[[#This Row],[ServiceName]]&amp;Table_wabobpsvr_AzureCalc_AzureCalcRateCard[[#This Row],[Price_Level]]&amp;Table_wabobpsvr_AzureCalc_AzureCalcRateCard[[#This Row],[Region]]</f>
        <v>Basic_D13 VM (Non-Windows)A</v>
      </c>
      <c r="C9641" t="s">
        <v>91</v>
      </c>
      <c r="D9641" t="s">
        <v>181</v>
      </c>
      <c r="E9641">
        <v>0.73331999999999997</v>
      </c>
      <c r="F9641" t="s">
        <v>1140</v>
      </c>
      <c r="G9641" s="784" t="s">
        <v>2831</v>
      </c>
      <c r="H9641" s="784" t="s">
        <v>2832</v>
      </c>
      <c r="I9641" s="784" t="s">
        <v>4431</v>
      </c>
    </row>
    <row r="9642" spans="1:9" hidden="1">
      <c r="A9642" t="str">
        <f>Table_wabobpsvr_AzureCalc_AzureCalcRateCard[[#This Row],[ServiceName]]&amp;Table_wabobpsvr_AzureCalc_AzureCalcRateCard[[#This Row],[Price_Level]]&amp;Table_wabobpsvr_AzureCalc_AzureCalcRateCard[[#This Row],[Region]]</f>
        <v>Basic_D13 VM (Non-Windows)B</v>
      </c>
      <c r="C9642" t="s">
        <v>91</v>
      </c>
      <c r="D9642" t="s">
        <v>182</v>
      </c>
      <c r="E9642">
        <v>0.71064000000000005</v>
      </c>
      <c r="F9642" t="s">
        <v>1140</v>
      </c>
      <c r="G9642" s="784" t="s">
        <v>2831</v>
      </c>
      <c r="H9642" s="784" t="s">
        <v>2832</v>
      </c>
      <c r="I9642" s="784" t="s">
        <v>4431</v>
      </c>
    </row>
    <row r="9643" spans="1:9" hidden="1">
      <c r="A9643" t="str">
        <f>Table_wabobpsvr_AzureCalc_AzureCalcRateCard[[#This Row],[ServiceName]]&amp;Table_wabobpsvr_AzureCalc_AzureCalcRateCard[[#This Row],[Price_Level]]&amp;Table_wabobpsvr_AzureCalc_AzureCalcRateCard[[#This Row],[Region]]</f>
        <v>Basic_D13 VM (Non-Windows)C</v>
      </c>
      <c r="C9643" t="s">
        <v>91</v>
      </c>
      <c r="D9643" t="s">
        <v>184</v>
      </c>
      <c r="E9643">
        <v>0.68796000000000002</v>
      </c>
      <c r="F9643" t="s">
        <v>1140</v>
      </c>
      <c r="G9643" s="784" t="s">
        <v>2831</v>
      </c>
      <c r="H9643" s="784" t="s">
        <v>2832</v>
      </c>
      <c r="I9643" s="784" t="s">
        <v>4431</v>
      </c>
    </row>
    <row r="9644" spans="1:9" hidden="1">
      <c r="A9644" t="str">
        <f>Table_wabobpsvr_AzureCalc_AzureCalcRateCard[[#This Row],[ServiceName]]&amp;Table_wabobpsvr_AzureCalc_AzureCalcRateCard[[#This Row],[Price_Level]]&amp;Table_wabobpsvr_AzureCalc_AzureCalcRateCard[[#This Row],[Region]]</f>
        <v>A10 VM (Non-Windows)D9</v>
      </c>
      <c r="B9644">
        <v>9</v>
      </c>
      <c r="C9644" t="s">
        <v>91</v>
      </c>
      <c r="D9644" t="s">
        <v>183</v>
      </c>
      <c r="E9644">
        <v>1.17</v>
      </c>
      <c r="F9644" t="s">
        <v>1283</v>
      </c>
      <c r="G9644" s="784" t="s">
        <v>4480</v>
      </c>
      <c r="H9644" s="784" t="s">
        <v>4481</v>
      </c>
      <c r="I9644" s="784" t="s">
        <v>6237</v>
      </c>
    </row>
    <row r="9645" spans="1:9" hidden="1">
      <c r="A9645" t="str">
        <f>Table_wabobpsvr_AzureCalc_AzureCalcRateCard[[#This Row],[ServiceName]]&amp;Table_wabobpsvr_AzureCalc_AzureCalcRateCard[[#This Row],[Price_Level]]&amp;Table_wabobpsvr_AzureCalc_AzureCalcRateCard[[#This Row],[Region]]</f>
        <v>A10 VM (Non-Windows)A15</v>
      </c>
      <c r="B9645">
        <v>15</v>
      </c>
      <c r="C9645" t="s">
        <v>91</v>
      </c>
      <c r="D9645" t="s">
        <v>181</v>
      </c>
      <c r="E9645">
        <v>1.29</v>
      </c>
      <c r="F9645" t="s">
        <v>1283</v>
      </c>
      <c r="G9645" s="784" t="s">
        <v>3827</v>
      </c>
      <c r="H9645" s="784" t="s">
        <v>3828</v>
      </c>
      <c r="I9645" s="784" t="s">
        <v>5698</v>
      </c>
    </row>
    <row r="9646" spans="1:9" hidden="1">
      <c r="A9646" t="str">
        <f>Table_wabobpsvr_AzureCalc_AzureCalcRateCard[[#This Row],[ServiceName]]&amp;Table_wabobpsvr_AzureCalc_AzureCalcRateCard[[#This Row],[Price_Level]]&amp;Table_wabobpsvr_AzureCalc_AzureCalcRateCard[[#This Row],[Region]]</f>
        <v>A10 VM (Non-Windows)C15</v>
      </c>
      <c r="B9646">
        <v>15</v>
      </c>
      <c r="C9646" t="s">
        <v>91</v>
      </c>
      <c r="D9646" t="s">
        <v>184</v>
      </c>
      <c r="E9646">
        <v>1.21</v>
      </c>
      <c r="F9646" t="s">
        <v>1283</v>
      </c>
      <c r="G9646" s="784" t="s">
        <v>3827</v>
      </c>
      <c r="H9646" s="784" t="s">
        <v>3828</v>
      </c>
      <c r="I9646" s="784" t="s">
        <v>5698</v>
      </c>
    </row>
    <row r="9647" spans="1:9" hidden="1">
      <c r="A9647" t="str">
        <f>Table_wabobpsvr_AzureCalc_AzureCalcRateCard[[#This Row],[ServiceName]]&amp;Table_wabobpsvr_AzureCalc_AzureCalcRateCard[[#This Row],[Price_Level]]&amp;Table_wabobpsvr_AzureCalc_AzureCalcRateCard[[#This Row],[Region]]</f>
        <v>A10 VM (Non-Windows)A16</v>
      </c>
      <c r="B9647">
        <v>16</v>
      </c>
      <c r="C9647" t="s">
        <v>91</v>
      </c>
      <c r="D9647" t="s">
        <v>181</v>
      </c>
      <c r="E9647">
        <v>1.29</v>
      </c>
      <c r="F9647" t="s">
        <v>1283</v>
      </c>
      <c r="G9647" s="784" t="s">
        <v>3654</v>
      </c>
      <c r="H9647" s="784" t="s">
        <v>3655</v>
      </c>
      <c r="I9647" s="784" t="s">
        <v>5701</v>
      </c>
    </row>
    <row r="9648" spans="1:9" hidden="1">
      <c r="A9648" t="str">
        <f>Table_wabobpsvr_AzureCalc_AzureCalcRateCard[[#This Row],[ServiceName]]&amp;Table_wabobpsvr_AzureCalc_AzureCalcRateCard[[#This Row],[Price_Level]]&amp;Table_wabobpsvr_AzureCalc_AzureCalcRateCard[[#This Row],[Region]]</f>
        <v>A10 VM (Non-Windows)C16</v>
      </c>
      <c r="B9648">
        <v>16</v>
      </c>
      <c r="C9648" t="s">
        <v>91</v>
      </c>
      <c r="D9648" t="s">
        <v>184</v>
      </c>
      <c r="E9648">
        <v>1.21</v>
      </c>
      <c r="F9648" t="s">
        <v>1283</v>
      </c>
      <c r="G9648" s="784" t="s">
        <v>3654</v>
      </c>
      <c r="H9648" s="784" t="s">
        <v>3655</v>
      </c>
      <c r="I9648" s="784" t="s">
        <v>5701</v>
      </c>
    </row>
    <row r="9649" spans="1:9" hidden="1">
      <c r="A9649" t="str">
        <f>Table_wabobpsvr_AzureCalc_AzureCalcRateCard[[#This Row],[ServiceName]]&amp;Table_wabobpsvr_AzureCalc_AzureCalcRateCard[[#This Row],[Price_Level]]&amp;Table_wabobpsvr_AzureCalc_AzureCalcRateCard[[#This Row],[Region]]</f>
        <v>A6 VM (Non-Windows)C16</v>
      </c>
      <c r="B9649">
        <v>16</v>
      </c>
      <c r="C9649" t="s">
        <v>91</v>
      </c>
      <c r="D9649" t="s">
        <v>184</v>
      </c>
      <c r="E9649">
        <v>0.37252000000000002</v>
      </c>
      <c r="F9649" t="s">
        <v>713</v>
      </c>
      <c r="G9649" s="784" t="s">
        <v>2783</v>
      </c>
      <c r="H9649" s="784" t="s">
        <v>2784</v>
      </c>
      <c r="I9649" s="784" t="s">
        <v>4431</v>
      </c>
    </row>
    <row r="9650" spans="1:9" hidden="1">
      <c r="A9650" t="str">
        <f>Table_wabobpsvr_AzureCalc_AzureCalcRateCard[[#This Row],[ServiceName]]&amp;Table_wabobpsvr_AzureCalc_AzureCalcRateCard[[#This Row],[Price_Level]]&amp;Table_wabobpsvr_AzureCalc_AzureCalcRateCard[[#This Row],[Region]]</f>
        <v>A6 VM (Non-Windows)D16</v>
      </c>
      <c r="B9650">
        <v>16</v>
      </c>
      <c r="C9650" t="s">
        <v>91</v>
      </c>
      <c r="D9650" t="s">
        <v>183</v>
      </c>
      <c r="E9650">
        <v>0.35583999999999999</v>
      </c>
      <c r="F9650" t="s">
        <v>713</v>
      </c>
      <c r="G9650" s="784" t="s">
        <v>2783</v>
      </c>
      <c r="H9650" s="784" t="s">
        <v>2784</v>
      </c>
      <c r="I9650" s="784" t="s">
        <v>4431</v>
      </c>
    </row>
    <row r="9651" spans="1:9" hidden="1">
      <c r="A9651" t="str">
        <f>Table_wabobpsvr_AzureCalc_AzureCalcRateCard[[#This Row],[ServiceName]]&amp;Table_wabobpsvr_AzureCalc_AzureCalcRateCard[[#This Row],[Price_Level]]&amp;Table_wabobpsvr_AzureCalc_AzureCalcRateCard[[#This Row],[Region]]</f>
        <v>BizTalk Services Standard BizTalk UnitsMOSP16</v>
      </c>
      <c r="B9651">
        <v>16</v>
      </c>
      <c r="C9651" t="s">
        <v>4431</v>
      </c>
      <c r="D9651" t="s">
        <v>627</v>
      </c>
      <c r="E9651">
        <v>999999</v>
      </c>
      <c r="F9651" t="s">
        <v>811</v>
      </c>
      <c r="G9651" s="784" t="s">
        <v>4431</v>
      </c>
      <c r="H9651" s="784" t="s">
        <v>4431</v>
      </c>
      <c r="I9651" s="784" t="s">
        <v>4431</v>
      </c>
    </row>
    <row r="9652" spans="1:9" hidden="1">
      <c r="A9652" t="str">
        <f>Table_wabobpsvr_AzureCalc_AzureCalcRateCard[[#This Row],[ServiceName]]&amp;Table_wabobpsvr_AzureCalc_AzureCalcRateCard[[#This Row],[Price_Level]]&amp;Table_wabobpsvr_AzureCalc_AzureCalcRateCard[[#This Row],[Region]]</f>
        <v>A6 VM (Windows)A16</v>
      </c>
      <c r="B9652">
        <v>16</v>
      </c>
      <c r="C9652" t="s">
        <v>91</v>
      </c>
      <c r="D9652" t="s">
        <v>181</v>
      </c>
      <c r="E9652">
        <v>0.50953999999999999</v>
      </c>
      <c r="F9652" t="s">
        <v>714</v>
      </c>
      <c r="G9652" s="784" t="s">
        <v>2785</v>
      </c>
      <c r="H9652" s="784" t="s">
        <v>2786</v>
      </c>
      <c r="I9652" s="784" t="s">
        <v>4431</v>
      </c>
    </row>
    <row r="9653" spans="1:9" hidden="1">
      <c r="A9653" t="str">
        <f>Table_wabobpsvr_AzureCalc_AzureCalcRateCard[[#This Row],[ServiceName]]&amp;Table_wabobpsvr_AzureCalc_AzureCalcRateCard[[#This Row],[Price_Level]]&amp;Table_wabobpsvr_AzureCalc_AzureCalcRateCard[[#This Row],[Region]]</f>
        <v>A10 VM (Non-Windows)A6</v>
      </c>
      <c r="B9653">
        <v>6</v>
      </c>
      <c r="C9653" t="s">
        <v>91</v>
      </c>
      <c r="D9653" t="s">
        <v>181</v>
      </c>
      <c r="E9653">
        <v>1.125</v>
      </c>
      <c r="F9653" t="s">
        <v>1283</v>
      </c>
      <c r="G9653" s="784" t="s">
        <v>4482</v>
      </c>
      <c r="H9653" s="784" t="s">
        <v>4483</v>
      </c>
      <c r="I9653" s="784" t="s">
        <v>5207</v>
      </c>
    </row>
    <row r="9654" spans="1:9" hidden="1">
      <c r="A9654" t="str">
        <f>Table_wabobpsvr_AzureCalc_AzureCalcRateCard[[#This Row],[ServiceName]]&amp;Table_wabobpsvr_AzureCalc_AzureCalcRateCard[[#This Row],[Price_Level]]&amp;Table_wabobpsvr_AzureCalc_AzureCalcRateCard[[#This Row],[Region]]</f>
        <v>A10 VM (Non-Windows)B6</v>
      </c>
      <c r="B9654">
        <v>6</v>
      </c>
      <c r="C9654" t="s">
        <v>91</v>
      </c>
      <c r="D9654" t="s">
        <v>182</v>
      </c>
      <c r="E9654">
        <v>1.0900000000000001</v>
      </c>
      <c r="F9654" t="s">
        <v>1283</v>
      </c>
      <c r="G9654" s="784" t="s">
        <v>4482</v>
      </c>
      <c r="H9654" s="784" t="s">
        <v>4483</v>
      </c>
      <c r="I9654" s="784" t="s">
        <v>5207</v>
      </c>
    </row>
    <row r="9655" spans="1:9" hidden="1">
      <c r="A9655" t="str">
        <f>Table_wabobpsvr_AzureCalc_AzureCalcRateCard[[#This Row],[ServiceName]]&amp;Table_wabobpsvr_AzureCalc_AzureCalcRateCard[[#This Row],[Price_Level]]&amp;Table_wabobpsvr_AzureCalc_AzureCalcRateCard[[#This Row],[Region]]</f>
        <v>A10 VM (Non-Windows)C6</v>
      </c>
      <c r="B9655">
        <v>6</v>
      </c>
      <c r="C9655" t="s">
        <v>91</v>
      </c>
      <c r="D9655" t="s">
        <v>184</v>
      </c>
      <c r="E9655">
        <v>1.056</v>
      </c>
      <c r="F9655" t="s">
        <v>1283</v>
      </c>
      <c r="G9655" s="784" t="s">
        <v>4482</v>
      </c>
      <c r="H9655" s="784" t="s">
        <v>4483</v>
      </c>
      <c r="I9655" s="784" t="s">
        <v>5207</v>
      </c>
    </row>
    <row r="9656" spans="1:9" hidden="1">
      <c r="A9656" t="str">
        <f>Table_wabobpsvr_AzureCalc_AzureCalcRateCard[[#This Row],[ServiceName]]&amp;Table_wabobpsvr_AzureCalc_AzureCalcRateCard[[#This Row],[Price_Level]]&amp;Table_wabobpsvr_AzureCalc_AzureCalcRateCard[[#This Row],[Region]]</f>
        <v>A10 VM (Non-Windows)A13</v>
      </c>
      <c r="B9656">
        <v>13</v>
      </c>
      <c r="C9656" t="s">
        <v>91</v>
      </c>
      <c r="D9656" t="s">
        <v>181</v>
      </c>
      <c r="E9656">
        <v>1.5229999999999999</v>
      </c>
      <c r="F9656" t="s">
        <v>1283</v>
      </c>
      <c r="G9656" s="784" t="s">
        <v>4484</v>
      </c>
      <c r="H9656" s="784" t="s">
        <v>4485</v>
      </c>
      <c r="I9656" s="784" t="s">
        <v>6373</v>
      </c>
    </row>
    <row r="9657" spans="1:9" hidden="1">
      <c r="A9657" t="str">
        <f>Table_wabobpsvr_AzureCalc_AzureCalcRateCard[[#This Row],[ServiceName]]&amp;Table_wabobpsvr_AzureCalc_AzureCalcRateCard[[#This Row],[Price_Level]]&amp;Table_wabobpsvr_AzureCalc_AzureCalcRateCard[[#This Row],[Region]]</f>
        <v>A10 VM (Non-Windows)A8</v>
      </c>
      <c r="B9657">
        <v>8</v>
      </c>
      <c r="C9657" t="s">
        <v>91</v>
      </c>
      <c r="D9657" t="s">
        <v>181</v>
      </c>
      <c r="E9657">
        <v>1.29</v>
      </c>
      <c r="F9657" t="s">
        <v>1283</v>
      </c>
      <c r="G9657" s="784" t="s">
        <v>4486</v>
      </c>
      <c r="H9657" s="784" t="s">
        <v>4487</v>
      </c>
      <c r="I9657" s="784" t="s">
        <v>6374</v>
      </c>
    </row>
    <row r="9658" spans="1:9" hidden="1">
      <c r="A9658" t="str">
        <f>Table_wabobpsvr_AzureCalc_AzureCalcRateCard[[#This Row],[ServiceName]]&amp;Table_wabobpsvr_AzureCalc_AzureCalcRateCard[[#This Row],[Price_Level]]&amp;Table_wabobpsvr_AzureCalc_AzureCalcRateCard[[#This Row],[Region]]</f>
        <v>A10 VM (Non-Windows)B8</v>
      </c>
      <c r="B9658">
        <v>8</v>
      </c>
      <c r="C9658" t="s">
        <v>91</v>
      </c>
      <c r="D9658" t="s">
        <v>182</v>
      </c>
      <c r="E9658">
        <v>1.25</v>
      </c>
      <c r="F9658" t="s">
        <v>1283</v>
      </c>
      <c r="G9658" s="784" t="s">
        <v>4486</v>
      </c>
      <c r="H9658" s="784" t="s">
        <v>4487</v>
      </c>
      <c r="I9658" s="784" t="s">
        <v>6374</v>
      </c>
    </row>
    <row r="9659" spans="1:9" hidden="1">
      <c r="A9659" t="str">
        <f>Table_wabobpsvr_AzureCalc_AzureCalcRateCard[[#This Row],[ServiceName]]&amp;Table_wabobpsvr_AzureCalc_AzureCalcRateCard[[#This Row],[Price_Level]]&amp;Table_wabobpsvr_AzureCalc_AzureCalcRateCard[[#This Row],[Region]]</f>
        <v>A10 VM (Non-Windows)C8</v>
      </c>
      <c r="B9659">
        <v>8</v>
      </c>
      <c r="C9659" t="s">
        <v>91</v>
      </c>
      <c r="D9659" t="s">
        <v>184</v>
      </c>
      <c r="E9659">
        <v>1.21</v>
      </c>
      <c r="F9659" t="s">
        <v>1283</v>
      </c>
      <c r="G9659" s="784" t="s">
        <v>4486</v>
      </c>
      <c r="H9659" s="784" t="s">
        <v>4487</v>
      </c>
      <c r="I9659" s="784" t="s">
        <v>6374</v>
      </c>
    </row>
    <row r="9660" spans="1:9" hidden="1">
      <c r="A9660" t="str">
        <f>Table_wabobpsvr_AzureCalc_AzureCalcRateCard[[#This Row],[ServiceName]]&amp;Table_wabobpsvr_AzureCalc_AzureCalcRateCard[[#This Row],[Price_Level]]&amp;Table_wabobpsvr_AzureCalc_AzureCalcRateCard[[#This Row],[Region]]</f>
        <v>A10 VM (Non-Windows)D8</v>
      </c>
      <c r="B9660">
        <v>8</v>
      </c>
      <c r="C9660" t="s">
        <v>91</v>
      </c>
      <c r="D9660" t="s">
        <v>183</v>
      </c>
      <c r="E9660">
        <v>1.17</v>
      </c>
      <c r="F9660" t="s">
        <v>1283</v>
      </c>
      <c r="G9660" s="784" t="s">
        <v>4486</v>
      </c>
      <c r="H9660" s="784" t="s">
        <v>4487</v>
      </c>
      <c r="I9660" s="784" t="s">
        <v>6374</v>
      </c>
    </row>
    <row r="9661" spans="1:9" hidden="1">
      <c r="A9661" t="str">
        <f>Table_wabobpsvr_AzureCalc_AzureCalcRateCard[[#This Row],[ServiceName]]&amp;Table_wabobpsvr_AzureCalc_AzureCalcRateCard[[#This Row],[Price_Level]]&amp;Table_wabobpsvr_AzureCalc_AzureCalcRateCard[[#This Row],[Region]]</f>
        <v>A10 VM (Non-Windows)MOSP11</v>
      </c>
      <c r="B9661">
        <v>11</v>
      </c>
      <c r="C9661" t="s">
        <v>91</v>
      </c>
      <c r="D9661" t="s">
        <v>627</v>
      </c>
      <c r="E9661">
        <v>1.51</v>
      </c>
      <c r="F9661" t="s">
        <v>1283</v>
      </c>
      <c r="G9661" s="784" t="s">
        <v>4431</v>
      </c>
      <c r="H9661" s="784" t="s">
        <v>4431</v>
      </c>
      <c r="I9661" s="784" t="s">
        <v>6375</v>
      </c>
    </row>
    <row r="9662" spans="1:9" hidden="1">
      <c r="A9662" t="str">
        <f>Table_wabobpsvr_AzureCalc_AzureCalcRateCard[[#This Row],[ServiceName]]&amp;Table_wabobpsvr_AzureCalc_AzureCalcRateCard[[#This Row],[Price_Level]]&amp;Table_wabobpsvr_AzureCalc_AzureCalcRateCard[[#This Row],[Region]]</f>
        <v>A10 VM (Non-Windows)A11</v>
      </c>
      <c r="B9662">
        <v>11</v>
      </c>
      <c r="C9662" t="s">
        <v>91</v>
      </c>
      <c r="D9662" t="s">
        <v>181</v>
      </c>
      <c r="E9662">
        <v>1.4650000000000001</v>
      </c>
      <c r="F9662" t="s">
        <v>1283</v>
      </c>
      <c r="G9662" s="784" t="s">
        <v>4488</v>
      </c>
      <c r="H9662" s="784" t="s">
        <v>4489</v>
      </c>
      <c r="I9662" s="784" t="s">
        <v>6375</v>
      </c>
    </row>
    <row r="9663" spans="1:9" hidden="1">
      <c r="A9663" t="str">
        <f>Table_wabobpsvr_AzureCalc_AzureCalcRateCard[[#This Row],[ServiceName]]&amp;Table_wabobpsvr_AzureCalc_AzureCalcRateCard[[#This Row],[Price_Level]]&amp;Table_wabobpsvr_AzureCalc_AzureCalcRateCard[[#This Row],[Region]]</f>
        <v>A6 VM (Windows)B16</v>
      </c>
      <c r="B9663">
        <v>16</v>
      </c>
      <c r="C9663" t="s">
        <v>91</v>
      </c>
      <c r="D9663" t="s">
        <v>182</v>
      </c>
      <c r="E9663">
        <v>0.48859999999999998</v>
      </c>
      <c r="F9663" t="s">
        <v>714</v>
      </c>
      <c r="G9663" s="784" t="s">
        <v>2785</v>
      </c>
      <c r="H9663" s="784" t="s">
        <v>2786</v>
      </c>
      <c r="I9663" s="784" t="s">
        <v>4431</v>
      </c>
    </row>
    <row r="9664" spans="1:9" hidden="1">
      <c r="A9664" t="str">
        <f>Table_wabobpsvr_AzureCalc_AzureCalcRateCard[[#This Row],[ServiceName]]&amp;Table_wabobpsvr_AzureCalc_AzureCalcRateCard[[#This Row],[Price_Level]]&amp;Table_wabobpsvr_AzureCalc_AzureCalcRateCard[[#This Row],[Region]]</f>
        <v>Basic_D13 VM (Non-Windows)D</v>
      </c>
      <c r="C9664" t="s">
        <v>91</v>
      </c>
      <c r="D9664" t="s">
        <v>183</v>
      </c>
      <c r="E9664">
        <v>0.66527999999999998</v>
      </c>
      <c r="F9664" t="s">
        <v>1140</v>
      </c>
      <c r="G9664" s="784" t="s">
        <v>2831</v>
      </c>
      <c r="H9664" s="784" t="s">
        <v>2832</v>
      </c>
      <c r="I9664" s="784" t="s">
        <v>4431</v>
      </c>
    </row>
    <row r="9665" spans="1:9" hidden="1">
      <c r="A9665" t="str">
        <f>Table_wabobpsvr_AzureCalc_AzureCalcRateCard[[#This Row],[ServiceName]]&amp;Table_wabobpsvr_AzureCalc_AzureCalcRateCard[[#This Row],[Price_Level]]&amp;Table_wabobpsvr_AzureCalc_AzureCalcRateCard[[#This Row],[Region]]</f>
        <v>Locally Redundant Storage Premium Storage - Page Blob/DiskA16</v>
      </c>
      <c r="B9665">
        <v>16</v>
      </c>
      <c r="C9665" t="s">
        <v>10</v>
      </c>
      <c r="D9665" t="s">
        <v>181</v>
      </c>
      <c r="E9665">
        <v>0.34144000000000002</v>
      </c>
      <c r="F9665" t="s">
        <v>1282</v>
      </c>
      <c r="G9665" s="784" t="s">
        <v>3652</v>
      </c>
      <c r="H9665" s="784" t="s">
        <v>3653</v>
      </c>
      <c r="I9665" s="784" t="s">
        <v>4431</v>
      </c>
    </row>
    <row r="9666" spans="1:9" hidden="1">
      <c r="A9666" t="str">
        <f>Table_wabobpsvr_AzureCalc_AzureCalcRateCard[[#This Row],[ServiceName]]&amp;Table_wabobpsvr_AzureCalc_AzureCalcRateCard[[#This Row],[Price_Level]]&amp;Table_wabobpsvr_AzureCalc_AzureCalcRateCard[[#This Row],[Region]]</f>
        <v>Locally Redundant Storage Premium Storage - Page Blob/DiskB16</v>
      </c>
      <c r="B9666">
        <v>16</v>
      </c>
      <c r="C9666" t="s">
        <v>10</v>
      </c>
      <c r="D9666" t="s">
        <v>182</v>
      </c>
      <c r="E9666">
        <v>0.33088000000000001</v>
      </c>
      <c r="F9666" t="s">
        <v>1282</v>
      </c>
      <c r="G9666" s="784" t="s">
        <v>3652</v>
      </c>
      <c r="H9666" s="784" t="s">
        <v>3653</v>
      </c>
      <c r="I9666" s="784" t="s">
        <v>4431</v>
      </c>
    </row>
    <row r="9667" spans="1:9" hidden="1">
      <c r="A9667" t="str">
        <f>Table_wabobpsvr_AzureCalc_AzureCalcRateCard[[#This Row],[ServiceName]]&amp;Table_wabobpsvr_AzureCalc_AzureCalcRateCard[[#This Row],[Price_Level]]&amp;Table_wabobpsvr_AzureCalc_AzureCalcRateCard[[#This Row],[Region]]</f>
        <v>Basic Automation MinutesMOSP13</v>
      </c>
      <c r="B9667">
        <v>13</v>
      </c>
      <c r="C9667" t="s">
        <v>4431</v>
      </c>
      <c r="D9667" t="s">
        <v>627</v>
      </c>
      <c r="E9667">
        <v>999999</v>
      </c>
      <c r="F9667" t="s">
        <v>3323</v>
      </c>
      <c r="G9667" s="784" t="s">
        <v>4431</v>
      </c>
      <c r="H9667" s="784" t="s">
        <v>4431</v>
      </c>
      <c r="I9667" s="784" t="s">
        <v>4431</v>
      </c>
    </row>
    <row r="9668" spans="1:9" hidden="1">
      <c r="A9668" s="784" t="str">
        <f>Table_wabobpsvr_AzureCalc_AzureCalcRateCard[[#This Row],[ServiceName]]&amp;Table_wabobpsvr_AzureCalc_AzureCalcRateCard[[#This Row],[Price_Level]]&amp;Table_wabobpsvr_AzureCalc_AzureCalcRateCard[[#This Row],[Region]]</f>
        <v>Basic Automation MinutesA13</v>
      </c>
      <c r="B9668" s="784">
        <v>13</v>
      </c>
      <c r="C9668" s="784" t="s">
        <v>4431</v>
      </c>
      <c r="D9668" s="784" t="s">
        <v>181</v>
      </c>
      <c r="E9668" s="784">
        <v>999999</v>
      </c>
      <c r="F9668" s="784" t="s">
        <v>3323</v>
      </c>
      <c r="G9668" s="784" t="s">
        <v>4431</v>
      </c>
      <c r="H9668" s="784" t="s">
        <v>4431</v>
      </c>
      <c r="I9668" s="784" t="s">
        <v>4431</v>
      </c>
    </row>
    <row r="9669" spans="1:9" hidden="1">
      <c r="A9669" s="784" t="str">
        <f>Table_wabobpsvr_AzureCalc_AzureCalcRateCard[[#This Row],[ServiceName]]&amp;Table_wabobpsvr_AzureCalc_AzureCalcRateCard[[#This Row],[Price_Level]]&amp;Table_wabobpsvr_AzureCalc_AzureCalcRateCard[[#This Row],[Region]]</f>
        <v>Basic Automation MinutesB13</v>
      </c>
      <c r="B9669" s="784">
        <v>13</v>
      </c>
      <c r="C9669" s="784" t="s">
        <v>4431</v>
      </c>
      <c r="D9669" s="784" t="s">
        <v>182</v>
      </c>
      <c r="E9669" s="784">
        <v>999999</v>
      </c>
      <c r="F9669" s="784" t="s">
        <v>3323</v>
      </c>
      <c r="G9669" s="784" t="s">
        <v>4431</v>
      </c>
      <c r="H9669" s="784" t="s">
        <v>4431</v>
      </c>
      <c r="I9669" s="784" t="s">
        <v>4431</v>
      </c>
    </row>
    <row r="9670" spans="1:9" hidden="1">
      <c r="A9670" t="str">
        <f>Table_wabobpsvr_AzureCalc_AzureCalcRateCard[[#This Row],[ServiceName]]&amp;Table_wabobpsvr_AzureCalc_AzureCalcRateCard[[#This Row],[Price_Level]]&amp;Table_wabobpsvr_AzureCalc_AzureCalcRateCard[[#This Row],[Region]]</f>
        <v>Basic Automation MinutesC13</v>
      </c>
      <c r="B9670">
        <v>13</v>
      </c>
      <c r="C9670" t="s">
        <v>4431</v>
      </c>
      <c r="D9670" t="s">
        <v>184</v>
      </c>
      <c r="E9670">
        <v>999999</v>
      </c>
      <c r="F9670" t="s">
        <v>3323</v>
      </c>
      <c r="G9670" s="784" t="s">
        <v>4431</v>
      </c>
      <c r="H9670" s="784" t="s">
        <v>4431</v>
      </c>
      <c r="I9670" s="784" t="s">
        <v>4431</v>
      </c>
    </row>
    <row r="9671" spans="1:9" hidden="1">
      <c r="A9671" s="784" t="str">
        <f>Table_wabobpsvr_AzureCalc_AzureCalcRateCard[[#This Row],[ServiceName]]&amp;Table_wabobpsvr_AzureCalc_AzureCalcRateCard[[#This Row],[Price_Level]]&amp;Table_wabobpsvr_AzureCalc_AzureCalcRateCard[[#This Row],[Region]]</f>
        <v>Locally Redundant Storage Premium Storage - Page Blob/DiskC16</v>
      </c>
      <c r="B9671" s="784">
        <v>16</v>
      </c>
      <c r="C9671" s="784" t="s">
        <v>10</v>
      </c>
      <c r="D9671" s="784" t="s">
        <v>184</v>
      </c>
      <c r="E9671" s="784">
        <v>0.32031999999999999</v>
      </c>
      <c r="F9671" s="784" t="s">
        <v>1282</v>
      </c>
      <c r="G9671" s="784" t="s">
        <v>3652</v>
      </c>
      <c r="H9671" s="784" t="s">
        <v>3653</v>
      </c>
      <c r="I9671" s="784" t="s">
        <v>4431</v>
      </c>
    </row>
    <row r="9672" spans="1:9" hidden="1">
      <c r="A9672" s="784" t="str">
        <f>Table_wabobpsvr_AzureCalc_AzureCalcRateCard[[#This Row],[ServiceName]]&amp;Table_wabobpsvr_AzureCalc_AzureCalcRateCard[[#This Row],[Price_Level]]&amp;Table_wabobpsvr_AzureCalc_AzureCalcRateCard[[#This Row],[Region]]</f>
        <v>Locally Redundant Storage Premium Storage - Page Blob/DiskD16</v>
      </c>
      <c r="B9672" s="784">
        <v>16</v>
      </c>
      <c r="C9672" s="784" t="s">
        <v>10</v>
      </c>
      <c r="D9672" s="784" t="s">
        <v>183</v>
      </c>
      <c r="E9672" s="784">
        <v>0.30975999999999998</v>
      </c>
      <c r="F9672" s="784" t="s">
        <v>1282</v>
      </c>
      <c r="G9672" s="784" t="s">
        <v>3652</v>
      </c>
      <c r="H9672" s="784" t="s">
        <v>3653</v>
      </c>
      <c r="I9672" s="784" t="s">
        <v>4431</v>
      </c>
    </row>
    <row r="9673" spans="1:9" hidden="1">
      <c r="A9673" t="str">
        <f>Table_wabobpsvr_AzureCalc_AzureCalcRateCard[[#This Row],[ServiceName]]&amp;Table_wabobpsvr_AzureCalc_AzureCalcRateCard[[#This Row],[Price_Level]]&amp;Table_wabobpsvr_AzureCalc_AzureCalcRateCard[[#This Row],[Region]]</f>
        <v>D11 HDInsightMOSP16</v>
      </c>
      <c r="B9673">
        <v>16</v>
      </c>
      <c r="C9673" t="s">
        <v>91</v>
      </c>
      <c r="D9673" t="s">
        <v>627</v>
      </c>
      <c r="E9673">
        <v>0.435</v>
      </c>
      <c r="F9673" t="s">
        <v>4158</v>
      </c>
      <c r="G9673" s="784" t="s">
        <v>4431</v>
      </c>
      <c r="H9673" s="784" t="s">
        <v>4431</v>
      </c>
      <c r="I9673" s="784" t="s">
        <v>4431</v>
      </c>
    </row>
    <row r="9674" spans="1:9" hidden="1">
      <c r="A9674" t="str">
        <f>Table_wabobpsvr_AzureCalc_AzureCalcRateCard[[#This Row],[ServiceName]]&amp;Table_wabobpsvr_AzureCalc_AzureCalcRateCard[[#This Row],[Price_Level]]&amp;Table_wabobpsvr_AzureCalc_AzureCalcRateCard[[#This Row],[Region]]</f>
        <v>A10 VM (Non-Windows)B13</v>
      </c>
      <c r="B9674">
        <v>13</v>
      </c>
      <c r="C9674" t="s">
        <v>91</v>
      </c>
      <c r="D9674" t="s">
        <v>182</v>
      </c>
      <c r="E9674">
        <v>1.476</v>
      </c>
      <c r="F9674" t="s">
        <v>1283</v>
      </c>
      <c r="G9674" s="784" t="s">
        <v>4484</v>
      </c>
      <c r="H9674" s="784" t="s">
        <v>4485</v>
      </c>
      <c r="I9674" s="784" t="s">
        <v>6373</v>
      </c>
    </row>
    <row r="9675" spans="1:9" hidden="1">
      <c r="A9675" t="str">
        <f>Table_wabobpsvr_AzureCalc_AzureCalcRateCard[[#This Row],[ServiceName]]&amp;Table_wabobpsvr_AzureCalc_AzureCalcRateCard[[#This Row],[Price_Level]]&amp;Table_wabobpsvr_AzureCalc_AzureCalcRateCard[[#This Row],[Region]]</f>
        <v>A11 VM (Non-Windows)B12</v>
      </c>
      <c r="B9675">
        <v>12</v>
      </c>
      <c r="C9675" t="s">
        <v>91</v>
      </c>
      <c r="D9675" t="s">
        <v>182</v>
      </c>
      <c r="E9675">
        <v>2.2469999999999999</v>
      </c>
      <c r="F9675" t="s">
        <v>1285</v>
      </c>
      <c r="G9675" s="784" t="s">
        <v>4490</v>
      </c>
      <c r="H9675" s="784" t="s">
        <v>4491</v>
      </c>
      <c r="I9675" s="784" t="s">
        <v>5706</v>
      </c>
    </row>
    <row r="9676" spans="1:9" hidden="1">
      <c r="A9676" t="str">
        <f>Table_wabobpsvr_AzureCalc_AzureCalcRateCard[[#This Row],[ServiceName]]&amp;Table_wabobpsvr_AzureCalc_AzureCalcRateCard[[#This Row],[Price_Level]]&amp;Table_wabobpsvr_AzureCalc_AzureCalcRateCard[[#This Row],[Region]]</f>
        <v>A11 VM (Non-Windows)C12</v>
      </c>
      <c r="B9676">
        <v>12</v>
      </c>
      <c r="C9676" t="s">
        <v>91</v>
      </c>
      <c r="D9676" t="s">
        <v>184</v>
      </c>
      <c r="E9676">
        <v>2.1749999999999998</v>
      </c>
      <c r="F9676" t="s">
        <v>1285</v>
      </c>
      <c r="G9676" s="784" t="s">
        <v>4490</v>
      </c>
      <c r="H9676" s="784" t="s">
        <v>4491</v>
      </c>
      <c r="I9676" s="784" t="s">
        <v>5706</v>
      </c>
    </row>
    <row r="9677" spans="1:9" hidden="1">
      <c r="A9677" t="str">
        <f>Table_wabobpsvr_AzureCalc_AzureCalcRateCard[[#This Row],[ServiceName]]&amp;Table_wabobpsvr_AzureCalc_AzureCalcRateCard[[#This Row],[Price_Level]]&amp;Table_wabobpsvr_AzureCalc_AzureCalcRateCard[[#This Row],[Region]]</f>
        <v>A11 VM (Non-Windows)D12</v>
      </c>
      <c r="B9677">
        <v>12</v>
      </c>
      <c r="C9677" t="s">
        <v>91</v>
      </c>
      <c r="D9677" t="s">
        <v>183</v>
      </c>
      <c r="E9677">
        <v>2.1030000000000002</v>
      </c>
      <c r="F9677" t="s">
        <v>1285</v>
      </c>
      <c r="G9677" s="784" t="s">
        <v>4490</v>
      </c>
      <c r="H9677" s="784" t="s">
        <v>4491</v>
      </c>
      <c r="I9677" s="784" t="s">
        <v>5706</v>
      </c>
    </row>
    <row r="9678" spans="1:9" hidden="1">
      <c r="A9678" t="str">
        <f>Table_wabobpsvr_AzureCalc_AzureCalcRateCard[[#This Row],[ServiceName]]&amp;Table_wabobpsvr_AzureCalc_AzureCalcRateCard[[#This Row],[Price_Level]]&amp;Table_wabobpsvr_AzureCalc_AzureCalcRateCard[[#This Row],[Region]]</f>
        <v>A11 VM (Non-Windows)MOSP3</v>
      </c>
      <c r="B9678">
        <v>3</v>
      </c>
      <c r="C9678" t="s">
        <v>91</v>
      </c>
      <c r="D9678" t="s">
        <v>627</v>
      </c>
      <c r="E9678">
        <v>2.08</v>
      </c>
      <c r="F9678" t="s">
        <v>1285</v>
      </c>
      <c r="G9678" s="784" t="s">
        <v>4431</v>
      </c>
      <c r="H9678" s="784" t="s">
        <v>4431</v>
      </c>
      <c r="I9678" s="784" t="s">
        <v>5227</v>
      </c>
    </row>
    <row r="9679" spans="1:9" hidden="1">
      <c r="A9679" t="str">
        <f>Table_wabobpsvr_AzureCalc_AzureCalcRateCard[[#This Row],[ServiceName]]&amp;Table_wabobpsvr_AzureCalc_AzureCalcRateCard[[#This Row],[Price_Level]]&amp;Table_wabobpsvr_AzureCalc_AzureCalcRateCard[[#This Row],[Region]]</f>
        <v>A11 VM (Non-Windows)A3</v>
      </c>
      <c r="B9679">
        <v>3</v>
      </c>
      <c r="C9679" t="s">
        <v>91</v>
      </c>
      <c r="D9679" t="s">
        <v>181</v>
      </c>
      <c r="E9679">
        <v>2.0179999999999998</v>
      </c>
      <c r="F9679" t="s">
        <v>1285</v>
      </c>
      <c r="G9679" s="784" t="s">
        <v>4492</v>
      </c>
      <c r="H9679" s="784" t="s">
        <v>4493</v>
      </c>
      <c r="I9679" s="784" t="s">
        <v>5227</v>
      </c>
    </row>
    <row r="9680" spans="1:9" hidden="1">
      <c r="A9680" t="str">
        <f>Table_wabobpsvr_AzureCalc_AzureCalcRateCard[[#This Row],[ServiceName]]&amp;Table_wabobpsvr_AzureCalc_AzureCalcRateCard[[#This Row],[Price_Level]]&amp;Table_wabobpsvr_AzureCalc_AzureCalcRateCard[[#This Row],[Region]]</f>
        <v>A11 VM (Non-Windows)B3</v>
      </c>
      <c r="B9680">
        <v>3</v>
      </c>
      <c r="C9680" t="s">
        <v>91</v>
      </c>
      <c r="D9680" t="s">
        <v>182</v>
      </c>
      <c r="E9680">
        <v>1.9550000000000001</v>
      </c>
      <c r="F9680" t="s">
        <v>1285</v>
      </c>
      <c r="G9680" s="784" t="s">
        <v>4492</v>
      </c>
      <c r="H9680" s="784" t="s">
        <v>4493</v>
      </c>
      <c r="I9680" s="784" t="s">
        <v>5227</v>
      </c>
    </row>
    <row r="9681" spans="1:9" hidden="1">
      <c r="A9681" t="str">
        <f>Table_wabobpsvr_AzureCalc_AzureCalcRateCard[[#This Row],[ServiceName]]&amp;Table_wabobpsvr_AzureCalc_AzureCalcRateCard[[#This Row],[Price_Level]]&amp;Table_wabobpsvr_AzureCalc_AzureCalcRateCard[[#This Row],[Region]]</f>
        <v>A11 VM (Non-Windows)C3</v>
      </c>
      <c r="B9681">
        <v>3</v>
      </c>
      <c r="C9681" t="s">
        <v>91</v>
      </c>
      <c r="D9681" t="s">
        <v>184</v>
      </c>
      <c r="E9681">
        <v>1.893</v>
      </c>
      <c r="F9681" t="s">
        <v>1285</v>
      </c>
      <c r="G9681" s="784" t="s">
        <v>4492</v>
      </c>
      <c r="H9681" s="784" t="s">
        <v>4493</v>
      </c>
      <c r="I9681" s="784" t="s">
        <v>5227</v>
      </c>
    </row>
    <row r="9682" spans="1:9" hidden="1">
      <c r="A9682" t="str">
        <f>Table_wabobpsvr_AzureCalc_AzureCalcRateCard[[#This Row],[ServiceName]]&amp;Table_wabobpsvr_AzureCalc_AzureCalcRateCard[[#This Row],[Price_Level]]&amp;Table_wabobpsvr_AzureCalc_AzureCalcRateCard[[#This Row],[Region]]</f>
        <v>A11 VM (Non-Windows)D3</v>
      </c>
      <c r="B9682">
        <v>3</v>
      </c>
      <c r="C9682" t="s">
        <v>91</v>
      </c>
      <c r="D9682" t="s">
        <v>183</v>
      </c>
      <c r="E9682">
        <v>1.83</v>
      </c>
      <c r="F9682" t="s">
        <v>1285</v>
      </c>
      <c r="G9682" s="784" t="s">
        <v>4492</v>
      </c>
      <c r="H9682" s="784" t="s">
        <v>4493</v>
      </c>
      <c r="I9682" s="784" t="s">
        <v>5227</v>
      </c>
    </row>
    <row r="9683" spans="1:9" hidden="1">
      <c r="A9683" t="str">
        <f>Table_wabobpsvr_AzureCalc_AzureCalcRateCard[[#This Row],[ServiceName]]&amp;Table_wabobpsvr_AzureCalc_AzureCalcRateCard[[#This Row],[Price_Level]]&amp;Table_wabobpsvr_AzureCalc_AzureCalcRateCard[[#This Row],[Region]]</f>
        <v>A7 VM (Windows)B5</v>
      </c>
      <c r="B9683">
        <v>5</v>
      </c>
      <c r="C9683" t="s">
        <v>701</v>
      </c>
      <c r="D9683" t="s">
        <v>182</v>
      </c>
      <c r="E9683">
        <v>0.92400000000000004</v>
      </c>
      <c r="F9683" t="s">
        <v>715</v>
      </c>
      <c r="G9683" s="784" t="s">
        <v>2249</v>
      </c>
      <c r="H9683" s="784" t="s">
        <v>2250</v>
      </c>
      <c r="I9683" s="784" t="s">
        <v>5885</v>
      </c>
    </row>
    <row r="9684" spans="1:9" hidden="1">
      <c r="A9684" t="str">
        <f>Table_wabobpsvr_AzureCalc_AzureCalcRateCard[[#This Row],[ServiceName]]&amp;Table_wabobpsvr_AzureCalc_AzureCalcRateCard[[#This Row],[Price_Level]]&amp;Table_wabobpsvr_AzureCalc_AzureCalcRateCard[[#This Row],[Region]]</f>
        <v>A7 VM (Windows)C5</v>
      </c>
      <c r="B9684">
        <v>5</v>
      </c>
      <c r="C9684" t="s">
        <v>701</v>
      </c>
      <c r="D9684" t="s">
        <v>184</v>
      </c>
      <c r="E9684">
        <v>0.88439999999999996</v>
      </c>
      <c r="F9684" t="s">
        <v>715</v>
      </c>
      <c r="G9684" s="784" t="s">
        <v>2249</v>
      </c>
      <c r="H9684" s="784" t="s">
        <v>2250</v>
      </c>
      <c r="I9684" s="784" t="s">
        <v>5885</v>
      </c>
    </row>
    <row r="9685" spans="1:9" hidden="1">
      <c r="A9685" t="str">
        <f>Table_wabobpsvr_AzureCalc_AzureCalcRateCard[[#This Row],[ServiceName]]&amp;Table_wabobpsvr_AzureCalc_AzureCalcRateCard[[#This Row],[Price_Level]]&amp;Table_wabobpsvr_AzureCalc_AzureCalcRateCard[[#This Row],[Region]]</f>
        <v>A7 VM (Windows)D5</v>
      </c>
      <c r="B9685">
        <v>5</v>
      </c>
      <c r="C9685" t="s">
        <v>701</v>
      </c>
      <c r="D9685" t="s">
        <v>183</v>
      </c>
      <c r="E9685">
        <v>0.8448</v>
      </c>
      <c r="F9685" t="s">
        <v>715</v>
      </c>
      <c r="G9685" s="784" t="s">
        <v>2249</v>
      </c>
      <c r="H9685" s="784" t="s">
        <v>2250</v>
      </c>
      <c r="I9685" s="784" t="s">
        <v>5885</v>
      </c>
    </row>
    <row r="9686" spans="1:9" hidden="1">
      <c r="A9686" t="str">
        <f>Table_wabobpsvr_AzureCalc_AzureCalcRateCard[[#This Row],[ServiceName]]&amp;Table_wabobpsvr_AzureCalc_AzureCalcRateCard[[#This Row],[Price_Level]]&amp;Table_wabobpsvr_AzureCalc_AzureCalcRateCard[[#This Row],[Region]]</f>
        <v>A7 VM (Windows)MOSP1</v>
      </c>
      <c r="B9686">
        <v>1</v>
      </c>
      <c r="C9686" t="s">
        <v>701</v>
      </c>
      <c r="D9686" t="s">
        <v>627</v>
      </c>
      <c r="E9686">
        <v>1.2</v>
      </c>
      <c r="F9686" t="s">
        <v>715</v>
      </c>
      <c r="G9686" s="784" t="s">
        <v>4431</v>
      </c>
      <c r="H9686" s="784" t="s">
        <v>4431</v>
      </c>
      <c r="I9686" s="784" t="s">
        <v>6376</v>
      </c>
    </row>
    <row r="9687" spans="1:9" hidden="1">
      <c r="A9687" t="str">
        <f>Table_wabobpsvr_AzureCalc_AzureCalcRateCard[[#This Row],[ServiceName]]&amp;Table_wabobpsvr_AzureCalc_AzureCalcRateCard[[#This Row],[Price_Level]]&amp;Table_wabobpsvr_AzureCalc_AzureCalcRateCard[[#This Row],[Region]]</f>
        <v>A8 Cloud ServicesC6</v>
      </c>
      <c r="B9687">
        <v>6</v>
      </c>
      <c r="C9687" t="s">
        <v>701</v>
      </c>
      <c r="D9687" t="s">
        <v>184</v>
      </c>
      <c r="E9687">
        <v>1.6415</v>
      </c>
      <c r="F9687" t="s">
        <v>716</v>
      </c>
      <c r="G9687" s="784" t="s">
        <v>2251</v>
      </c>
      <c r="H9687" s="784" t="s">
        <v>2252</v>
      </c>
      <c r="I9687" s="784" t="s">
        <v>5450</v>
      </c>
    </row>
    <row r="9688" spans="1:9" hidden="1">
      <c r="A9688" t="str">
        <f>Table_wabobpsvr_AzureCalc_AzureCalcRateCard[[#This Row],[ServiceName]]&amp;Table_wabobpsvr_AzureCalc_AzureCalcRateCard[[#This Row],[Price_Level]]&amp;Table_wabobpsvr_AzureCalc_AzureCalcRateCard[[#This Row],[Region]]</f>
        <v>A8 Cloud ServicesD6</v>
      </c>
      <c r="B9688">
        <v>6</v>
      </c>
      <c r="C9688" t="s">
        <v>701</v>
      </c>
      <c r="D9688" t="s">
        <v>183</v>
      </c>
      <c r="E9688">
        <v>1.5680000000000001</v>
      </c>
      <c r="F9688" t="s">
        <v>716</v>
      </c>
      <c r="G9688" s="784" t="s">
        <v>2251</v>
      </c>
      <c r="H9688" s="784" t="s">
        <v>2252</v>
      </c>
      <c r="I9688" s="784" t="s">
        <v>5450</v>
      </c>
    </row>
    <row r="9689" spans="1:9" hidden="1">
      <c r="A9689" t="str">
        <f>Table_wabobpsvr_AzureCalc_AzureCalcRateCard[[#This Row],[ServiceName]]&amp;Table_wabobpsvr_AzureCalc_AzureCalcRateCard[[#This Row],[Price_Level]]&amp;Table_wabobpsvr_AzureCalc_AzureCalcRateCard[[#This Row],[Region]]</f>
        <v>A8 Cloud ServicesMOSP4</v>
      </c>
      <c r="B9689">
        <v>4</v>
      </c>
      <c r="C9689" t="s">
        <v>701</v>
      </c>
      <c r="D9689" t="s">
        <v>627</v>
      </c>
      <c r="E9689">
        <v>2.4500000000000002</v>
      </c>
      <c r="F9689" t="s">
        <v>716</v>
      </c>
      <c r="G9689" s="784" t="s">
        <v>4431</v>
      </c>
      <c r="H9689" s="784" t="s">
        <v>4431</v>
      </c>
      <c r="I9689" s="784" t="s">
        <v>6377</v>
      </c>
    </row>
    <row r="9690" spans="1:9" hidden="1">
      <c r="A9690" t="str">
        <f>Table_wabobpsvr_AzureCalc_AzureCalcRateCard[[#This Row],[ServiceName]]&amp;Table_wabobpsvr_AzureCalc_AzureCalcRateCard[[#This Row],[Price_Level]]&amp;Table_wabobpsvr_AzureCalc_AzureCalcRateCard[[#This Row],[Region]]</f>
        <v>A8 Cloud ServicesA4</v>
      </c>
      <c r="B9690">
        <v>4</v>
      </c>
      <c r="C9690" t="s">
        <v>701</v>
      </c>
      <c r="D9690" t="s">
        <v>181</v>
      </c>
      <c r="E9690">
        <v>1.7885</v>
      </c>
      <c r="F9690" t="s">
        <v>716</v>
      </c>
      <c r="G9690" s="784" t="s">
        <v>2253</v>
      </c>
      <c r="H9690" s="784" t="s">
        <v>2254</v>
      </c>
      <c r="I9690" s="784" t="s">
        <v>6377</v>
      </c>
    </row>
    <row r="9691" spans="1:9" hidden="1">
      <c r="A9691" t="str">
        <f>Table_wabobpsvr_AzureCalc_AzureCalcRateCard[[#This Row],[ServiceName]]&amp;Table_wabobpsvr_AzureCalc_AzureCalcRateCard[[#This Row],[Price_Level]]&amp;Table_wabobpsvr_AzureCalc_AzureCalcRateCard[[#This Row],[Region]]</f>
        <v>A8 Cloud ServicesB4</v>
      </c>
      <c r="B9691">
        <v>4</v>
      </c>
      <c r="C9691" t="s">
        <v>701</v>
      </c>
      <c r="D9691" t="s">
        <v>182</v>
      </c>
      <c r="E9691">
        <v>1.7150000000000001</v>
      </c>
      <c r="F9691" t="s">
        <v>716</v>
      </c>
      <c r="G9691" s="784" t="s">
        <v>2253</v>
      </c>
      <c r="H9691" s="784" t="s">
        <v>2254</v>
      </c>
      <c r="I9691" s="784" t="s">
        <v>6377</v>
      </c>
    </row>
    <row r="9692" spans="1:9" hidden="1">
      <c r="A9692" t="str">
        <f>Table_wabobpsvr_AzureCalc_AzureCalcRateCard[[#This Row],[ServiceName]]&amp;Table_wabobpsvr_AzureCalc_AzureCalcRateCard[[#This Row],[Price_Level]]&amp;Table_wabobpsvr_AzureCalc_AzureCalcRateCard[[#This Row],[Region]]</f>
        <v>A8 Cloud ServicesC4</v>
      </c>
      <c r="B9692">
        <v>4</v>
      </c>
      <c r="C9692" t="s">
        <v>701</v>
      </c>
      <c r="D9692" t="s">
        <v>184</v>
      </c>
      <c r="E9692">
        <v>1.6415</v>
      </c>
      <c r="F9692" t="s">
        <v>716</v>
      </c>
      <c r="G9692" s="784" t="s">
        <v>2253</v>
      </c>
      <c r="H9692" s="784" t="s">
        <v>2254</v>
      </c>
      <c r="I9692" s="784" t="s">
        <v>6377</v>
      </c>
    </row>
    <row r="9693" spans="1:9" hidden="1">
      <c r="A9693" t="str">
        <f>Table_wabobpsvr_AzureCalc_AzureCalcRateCard[[#This Row],[ServiceName]]&amp;Table_wabobpsvr_AzureCalc_AzureCalcRateCard[[#This Row],[Price_Level]]&amp;Table_wabobpsvr_AzureCalc_AzureCalcRateCard[[#This Row],[Region]]</f>
        <v>A8 Cloud ServicesD4</v>
      </c>
      <c r="B9693">
        <v>4</v>
      </c>
      <c r="C9693" t="s">
        <v>701</v>
      </c>
      <c r="D9693" t="s">
        <v>183</v>
      </c>
      <c r="E9693">
        <v>1.5680000000000001</v>
      </c>
      <c r="F9693" t="s">
        <v>716</v>
      </c>
      <c r="G9693" s="784" t="s">
        <v>2253</v>
      </c>
      <c r="H9693" s="784" t="s">
        <v>2254</v>
      </c>
      <c r="I9693" s="784" t="s">
        <v>6377</v>
      </c>
    </row>
    <row r="9694" spans="1:9" hidden="1">
      <c r="A9694" t="str">
        <f>Table_wabobpsvr_AzureCalc_AzureCalcRateCard[[#This Row],[ServiceName]]&amp;Table_wabobpsvr_AzureCalc_AzureCalcRateCard[[#This Row],[Price_Level]]&amp;Table_wabobpsvr_AzureCalc_AzureCalcRateCard[[#This Row],[Region]]</f>
        <v>A8 Cloud ServicesMOSP5</v>
      </c>
      <c r="B9694">
        <v>5</v>
      </c>
      <c r="C9694" t="s">
        <v>701</v>
      </c>
      <c r="D9694" t="s">
        <v>627</v>
      </c>
      <c r="E9694">
        <v>2.4500000000000002</v>
      </c>
      <c r="F9694" t="s">
        <v>716</v>
      </c>
      <c r="G9694" s="784" t="s">
        <v>4431</v>
      </c>
      <c r="H9694" s="784" t="s">
        <v>4431</v>
      </c>
      <c r="I9694" s="784" t="s">
        <v>6378</v>
      </c>
    </row>
    <row r="9695" spans="1:9" hidden="1">
      <c r="A9695" t="str">
        <f>Table_wabobpsvr_AzureCalc_AzureCalcRateCard[[#This Row],[ServiceName]]&amp;Table_wabobpsvr_AzureCalc_AzureCalcRateCard[[#This Row],[Price_Level]]&amp;Table_wabobpsvr_AzureCalc_AzureCalcRateCard[[#This Row],[Region]]</f>
        <v>A8 Cloud ServicesA5</v>
      </c>
      <c r="B9695">
        <v>5</v>
      </c>
      <c r="C9695" t="s">
        <v>701</v>
      </c>
      <c r="D9695" t="s">
        <v>181</v>
      </c>
      <c r="E9695">
        <v>1.7885</v>
      </c>
      <c r="F9695" t="s">
        <v>716</v>
      </c>
      <c r="G9695" s="784" t="s">
        <v>2255</v>
      </c>
      <c r="H9695" s="784" t="s">
        <v>2256</v>
      </c>
      <c r="I9695" s="784" t="s">
        <v>6378</v>
      </c>
    </row>
    <row r="9696" spans="1:9" hidden="1">
      <c r="A9696" t="str">
        <f>Table_wabobpsvr_AzureCalc_AzureCalcRateCard[[#This Row],[ServiceName]]&amp;Table_wabobpsvr_AzureCalc_AzureCalcRateCard[[#This Row],[Price_Level]]&amp;Table_wabobpsvr_AzureCalc_AzureCalcRateCard[[#This Row],[Region]]</f>
        <v>A7 VM (Windows)A1</v>
      </c>
      <c r="B9696">
        <v>1</v>
      </c>
      <c r="C9696" t="s">
        <v>701</v>
      </c>
      <c r="D9696" t="s">
        <v>181</v>
      </c>
      <c r="E9696">
        <v>0.876</v>
      </c>
      <c r="F9696" t="s">
        <v>715</v>
      </c>
      <c r="G9696" s="784" t="s">
        <v>2257</v>
      </c>
      <c r="H9696" s="784" t="s">
        <v>2258</v>
      </c>
      <c r="I9696" s="784" t="s">
        <v>6376</v>
      </c>
    </row>
    <row r="9697" spans="1:9" hidden="1">
      <c r="A9697" t="str">
        <f>Table_wabobpsvr_AzureCalc_AzureCalcRateCard[[#This Row],[ServiceName]]&amp;Table_wabobpsvr_AzureCalc_AzureCalcRateCard[[#This Row],[Price_Level]]&amp;Table_wabobpsvr_AzureCalc_AzureCalcRateCard[[#This Row],[Region]]</f>
        <v>A8 Cloud ServicesB5</v>
      </c>
      <c r="B9697">
        <v>5</v>
      </c>
      <c r="C9697" t="s">
        <v>701</v>
      </c>
      <c r="D9697" t="s">
        <v>182</v>
      </c>
      <c r="E9697">
        <v>1.7150000000000001</v>
      </c>
      <c r="F9697" t="s">
        <v>716</v>
      </c>
      <c r="G9697" s="784" t="s">
        <v>2255</v>
      </c>
      <c r="H9697" s="784" t="s">
        <v>2256</v>
      </c>
      <c r="I9697" s="784" t="s">
        <v>6378</v>
      </c>
    </row>
    <row r="9698" spans="1:9" hidden="1">
      <c r="A9698" t="str">
        <f>Table_wabobpsvr_AzureCalc_AzureCalcRateCard[[#This Row],[ServiceName]]&amp;Table_wabobpsvr_AzureCalc_AzureCalcRateCard[[#This Row],[Price_Level]]&amp;Table_wabobpsvr_AzureCalc_AzureCalcRateCard[[#This Row],[Region]]</f>
        <v>A8 Cloud ServicesC5</v>
      </c>
      <c r="B9698">
        <v>5</v>
      </c>
      <c r="C9698" t="s">
        <v>701</v>
      </c>
      <c r="D9698" t="s">
        <v>184</v>
      </c>
      <c r="E9698">
        <v>1.6415</v>
      </c>
      <c r="F9698" t="s">
        <v>716</v>
      </c>
      <c r="G9698" s="784" t="s">
        <v>2255</v>
      </c>
      <c r="H9698" s="784" t="s">
        <v>2256</v>
      </c>
      <c r="I9698" s="784" t="s">
        <v>6378</v>
      </c>
    </row>
    <row r="9699" spans="1:9" hidden="1">
      <c r="A9699" t="str">
        <f>Table_wabobpsvr_AzureCalc_AzureCalcRateCard[[#This Row],[ServiceName]]&amp;Table_wabobpsvr_AzureCalc_AzureCalcRateCard[[#This Row],[Price_Level]]&amp;Table_wabobpsvr_AzureCalc_AzureCalcRateCard[[#This Row],[Region]]</f>
        <v>A8 Cloud ServicesD5</v>
      </c>
      <c r="B9699">
        <v>5</v>
      </c>
      <c r="C9699" t="s">
        <v>701</v>
      </c>
      <c r="D9699" t="s">
        <v>183</v>
      </c>
      <c r="E9699">
        <v>1.5680000000000001</v>
      </c>
      <c r="F9699" t="s">
        <v>716</v>
      </c>
      <c r="G9699" s="784" t="s">
        <v>2255</v>
      </c>
      <c r="H9699" s="784" t="s">
        <v>2256</v>
      </c>
      <c r="I9699" s="784" t="s">
        <v>6378</v>
      </c>
    </row>
    <row r="9700" spans="1:9" hidden="1">
      <c r="A9700" t="str">
        <f>Table_wabobpsvr_AzureCalc_AzureCalcRateCard[[#This Row],[ServiceName]]&amp;Table_wabobpsvr_AzureCalc_AzureCalcRateCard[[#This Row],[Price_Level]]&amp;Table_wabobpsvr_AzureCalc_AzureCalcRateCard[[#This Row],[Region]]</f>
        <v>A8 Cloud ServicesMOSP7</v>
      </c>
      <c r="B9700">
        <v>7</v>
      </c>
      <c r="C9700" t="s">
        <v>701</v>
      </c>
      <c r="D9700" t="s">
        <v>627</v>
      </c>
      <c r="E9700">
        <v>2.4500000000000002</v>
      </c>
      <c r="F9700" t="s">
        <v>716</v>
      </c>
      <c r="G9700" s="784" t="s">
        <v>4431</v>
      </c>
      <c r="H9700" s="784" t="s">
        <v>4431</v>
      </c>
      <c r="I9700" s="784" t="s">
        <v>6379</v>
      </c>
    </row>
    <row r="9701" spans="1:9" hidden="1">
      <c r="A9701" t="str">
        <f>Table_wabobpsvr_AzureCalc_AzureCalcRateCard[[#This Row],[ServiceName]]&amp;Table_wabobpsvr_AzureCalc_AzureCalcRateCard[[#This Row],[Price_Level]]&amp;Table_wabobpsvr_AzureCalc_AzureCalcRateCard[[#This Row],[Region]]</f>
        <v>A7 VM (Windows)B1</v>
      </c>
      <c r="B9701">
        <v>1</v>
      </c>
      <c r="C9701" t="s">
        <v>701</v>
      </c>
      <c r="D9701" t="s">
        <v>182</v>
      </c>
      <c r="E9701">
        <v>0.84</v>
      </c>
      <c r="F9701" t="s">
        <v>715</v>
      </c>
      <c r="G9701" s="784" t="s">
        <v>2257</v>
      </c>
      <c r="H9701" s="784" t="s">
        <v>2258</v>
      </c>
      <c r="I9701" s="784" t="s">
        <v>6376</v>
      </c>
    </row>
    <row r="9702" spans="1:9" hidden="1">
      <c r="A9702" t="str">
        <f>Table_wabobpsvr_AzureCalc_AzureCalcRateCard[[#This Row],[ServiceName]]&amp;Table_wabobpsvr_AzureCalc_AzureCalcRateCard[[#This Row],[Price_Level]]&amp;Table_wabobpsvr_AzureCalc_AzureCalcRateCard[[#This Row],[Region]]</f>
        <v>A8 Cloud ServicesA7</v>
      </c>
      <c r="B9702">
        <v>7</v>
      </c>
      <c r="C9702" t="s">
        <v>701</v>
      </c>
      <c r="D9702" t="s">
        <v>181</v>
      </c>
      <c r="E9702">
        <v>1.7885</v>
      </c>
      <c r="F9702" t="s">
        <v>716</v>
      </c>
      <c r="G9702" s="784" t="s">
        <v>2259</v>
      </c>
      <c r="H9702" s="784" t="s">
        <v>2260</v>
      </c>
      <c r="I9702" s="784" t="s">
        <v>6379</v>
      </c>
    </row>
    <row r="9703" spans="1:9" hidden="1">
      <c r="A9703" t="str">
        <f>Table_wabobpsvr_AzureCalc_AzureCalcRateCard[[#This Row],[ServiceName]]&amp;Table_wabobpsvr_AzureCalc_AzureCalcRateCard[[#This Row],[Price_Level]]&amp;Table_wabobpsvr_AzureCalc_AzureCalcRateCard[[#This Row],[Region]]</f>
        <v>A8 Cloud ServicesB7</v>
      </c>
      <c r="B9703">
        <v>7</v>
      </c>
      <c r="C9703" t="s">
        <v>701</v>
      </c>
      <c r="D9703" t="s">
        <v>182</v>
      </c>
      <c r="E9703">
        <v>1.7150000000000001</v>
      </c>
      <c r="F9703" t="s">
        <v>716</v>
      </c>
      <c r="G9703" s="784" t="s">
        <v>2259</v>
      </c>
      <c r="H9703" s="784" t="s">
        <v>2260</v>
      </c>
      <c r="I9703" s="784" t="s">
        <v>6379</v>
      </c>
    </row>
    <row r="9704" spans="1:9" hidden="1">
      <c r="A9704" t="str">
        <f>Table_wabobpsvr_AzureCalc_AzureCalcRateCard[[#This Row],[ServiceName]]&amp;Table_wabobpsvr_AzureCalc_AzureCalcRateCard[[#This Row],[Price_Level]]&amp;Table_wabobpsvr_AzureCalc_AzureCalcRateCard[[#This Row],[Region]]</f>
        <v>A8 Cloud ServicesC7</v>
      </c>
      <c r="B9704">
        <v>7</v>
      </c>
      <c r="C9704" t="s">
        <v>701</v>
      </c>
      <c r="D9704" t="s">
        <v>184</v>
      </c>
      <c r="E9704">
        <v>1.6415</v>
      </c>
      <c r="F9704" t="s">
        <v>716</v>
      </c>
      <c r="G9704" s="784" t="s">
        <v>2259</v>
      </c>
      <c r="H9704" s="784" t="s">
        <v>2260</v>
      </c>
      <c r="I9704" s="784" t="s">
        <v>6379</v>
      </c>
    </row>
    <row r="9705" spans="1:9" hidden="1">
      <c r="A9705" t="str">
        <f>Table_wabobpsvr_AzureCalc_AzureCalcRateCard[[#This Row],[ServiceName]]&amp;Table_wabobpsvr_AzureCalc_AzureCalcRateCard[[#This Row],[Price_Level]]&amp;Table_wabobpsvr_AzureCalc_AzureCalcRateCard[[#This Row],[Region]]</f>
        <v>A8 Cloud ServicesD7</v>
      </c>
      <c r="B9705">
        <v>7</v>
      </c>
      <c r="C9705" t="s">
        <v>701</v>
      </c>
      <c r="D9705" t="s">
        <v>183</v>
      </c>
      <c r="E9705">
        <v>1.5680000000000001</v>
      </c>
      <c r="F9705" t="s">
        <v>716</v>
      </c>
      <c r="G9705" s="784" t="s">
        <v>2259</v>
      </c>
      <c r="H9705" s="784" t="s">
        <v>2260</v>
      </c>
      <c r="I9705" s="784" t="s">
        <v>6379</v>
      </c>
    </row>
    <row r="9706" spans="1:9" hidden="1">
      <c r="A9706" t="str">
        <f>Table_wabobpsvr_AzureCalc_AzureCalcRateCard[[#This Row],[ServiceName]]&amp;Table_wabobpsvr_AzureCalc_AzureCalcRateCard[[#This Row],[Price_Level]]&amp;Table_wabobpsvr_AzureCalc_AzureCalcRateCard[[#This Row],[Region]]</f>
        <v>A8 Cloud ServicesMOSP8</v>
      </c>
      <c r="B9706">
        <v>8</v>
      </c>
      <c r="C9706" t="s">
        <v>701</v>
      </c>
      <c r="D9706" t="s">
        <v>627</v>
      </c>
      <c r="E9706">
        <v>2.4500000000000002</v>
      </c>
      <c r="F9706" t="s">
        <v>716</v>
      </c>
      <c r="G9706" s="784" t="s">
        <v>4431</v>
      </c>
      <c r="H9706" s="784" t="s">
        <v>4431</v>
      </c>
      <c r="I9706" s="784" t="s">
        <v>6380</v>
      </c>
    </row>
    <row r="9707" spans="1:9" hidden="1">
      <c r="A9707" t="str">
        <f>Table_wabobpsvr_AzureCalc_AzureCalcRateCard[[#This Row],[ServiceName]]&amp;Table_wabobpsvr_AzureCalc_AzureCalcRateCard[[#This Row],[Price_Level]]&amp;Table_wabobpsvr_AzureCalc_AzureCalcRateCard[[#This Row],[Region]]</f>
        <v>A8 Cloud ServicesA8</v>
      </c>
      <c r="B9707">
        <v>8</v>
      </c>
      <c r="C9707" t="s">
        <v>701</v>
      </c>
      <c r="D9707" t="s">
        <v>181</v>
      </c>
      <c r="E9707">
        <v>1.7885</v>
      </c>
      <c r="F9707" t="s">
        <v>716</v>
      </c>
      <c r="G9707" s="784" t="s">
        <v>2261</v>
      </c>
      <c r="H9707" s="784" t="s">
        <v>2262</v>
      </c>
      <c r="I9707" s="784" t="s">
        <v>6380</v>
      </c>
    </row>
    <row r="9708" spans="1:9" hidden="1">
      <c r="A9708" t="str">
        <f>Table_wabobpsvr_AzureCalc_AzureCalcRateCard[[#This Row],[ServiceName]]&amp;Table_wabobpsvr_AzureCalc_AzureCalcRateCard[[#This Row],[Price_Level]]&amp;Table_wabobpsvr_AzureCalc_AzureCalcRateCard[[#This Row],[Region]]</f>
        <v>A8 Cloud ServicesB8</v>
      </c>
      <c r="B9708">
        <v>8</v>
      </c>
      <c r="C9708" t="s">
        <v>701</v>
      </c>
      <c r="D9708" t="s">
        <v>182</v>
      </c>
      <c r="E9708">
        <v>1.7150000000000001</v>
      </c>
      <c r="F9708" t="s">
        <v>716</v>
      </c>
      <c r="G9708" s="784" t="s">
        <v>2261</v>
      </c>
      <c r="H9708" s="784" t="s">
        <v>2262</v>
      </c>
      <c r="I9708" s="784" t="s">
        <v>6380</v>
      </c>
    </row>
    <row r="9709" spans="1:9" hidden="1">
      <c r="A9709" t="str">
        <f>Table_wabobpsvr_AzureCalc_AzureCalcRateCard[[#This Row],[ServiceName]]&amp;Table_wabobpsvr_AzureCalc_AzureCalcRateCard[[#This Row],[Price_Level]]&amp;Table_wabobpsvr_AzureCalc_AzureCalcRateCard[[#This Row],[Region]]</f>
        <v>A8 Cloud ServicesC8</v>
      </c>
      <c r="B9709">
        <v>8</v>
      </c>
      <c r="C9709" t="s">
        <v>701</v>
      </c>
      <c r="D9709" t="s">
        <v>184</v>
      </c>
      <c r="E9709">
        <v>1.6415</v>
      </c>
      <c r="F9709" t="s">
        <v>716</v>
      </c>
      <c r="G9709" s="784" t="s">
        <v>2261</v>
      </c>
      <c r="H9709" s="784" t="s">
        <v>2262</v>
      </c>
      <c r="I9709" s="784" t="s">
        <v>6380</v>
      </c>
    </row>
    <row r="9710" spans="1:9" hidden="1">
      <c r="A9710" t="str">
        <f>Table_wabobpsvr_AzureCalc_AzureCalcRateCard[[#This Row],[ServiceName]]&amp;Table_wabobpsvr_AzureCalc_AzureCalcRateCard[[#This Row],[Price_Level]]&amp;Table_wabobpsvr_AzureCalc_AzureCalcRateCard[[#This Row],[Region]]</f>
        <v>A8 Cloud ServicesD8</v>
      </c>
      <c r="B9710">
        <v>8</v>
      </c>
      <c r="C9710" t="s">
        <v>701</v>
      </c>
      <c r="D9710" t="s">
        <v>183</v>
      </c>
      <c r="E9710">
        <v>1.5680000000000001</v>
      </c>
      <c r="F9710" t="s">
        <v>716</v>
      </c>
      <c r="G9710" s="784" t="s">
        <v>2261</v>
      </c>
      <c r="H9710" s="784" t="s">
        <v>2262</v>
      </c>
      <c r="I9710" s="784" t="s">
        <v>6380</v>
      </c>
    </row>
    <row r="9711" spans="1:9" hidden="1">
      <c r="A9711" t="str">
        <f>Table_wabobpsvr_AzureCalc_AzureCalcRateCard[[#This Row],[ServiceName]]&amp;Table_wabobpsvr_AzureCalc_AzureCalcRateCard[[#This Row],[Price_Level]]&amp;Table_wabobpsvr_AzureCalc_AzureCalcRateCard[[#This Row],[Region]]</f>
        <v>A7 VM (Windows)C1</v>
      </c>
      <c r="B9711">
        <v>1</v>
      </c>
      <c r="C9711" t="s">
        <v>701</v>
      </c>
      <c r="D9711" t="s">
        <v>184</v>
      </c>
      <c r="E9711">
        <v>0.80400000000000005</v>
      </c>
      <c r="F9711" t="s">
        <v>715</v>
      </c>
      <c r="G9711" s="784" t="s">
        <v>2257</v>
      </c>
      <c r="H9711" s="784" t="s">
        <v>2258</v>
      </c>
      <c r="I9711" s="784" t="s">
        <v>6376</v>
      </c>
    </row>
    <row r="9712" spans="1:9" hidden="1">
      <c r="A9712" t="str">
        <f>Table_wabobpsvr_AzureCalc_AzureCalcRateCard[[#This Row],[ServiceName]]&amp;Table_wabobpsvr_AzureCalc_AzureCalcRateCard[[#This Row],[Price_Level]]&amp;Table_wabobpsvr_AzureCalc_AzureCalcRateCard[[#This Row],[Region]]</f>
        <v>A7 VM (Windows)D1</v>
      </c>
      <c r="B9712">
        <v>1</v>
      </c>
      <c r="C9712" t="s">
        <v>701</v>
      </c>
      <c r="D9712" t="s">
        <v>183</v>
      </c>
      <c r="E9712">
        <v>0.76800000000000002</v>
      </c>
      <c r="F9712" t="s">
        <v>715</v>
      </c>
      <c r="G9712" s="784" t="s">
        <v>2257</v>
      </c>
      <c r="H9712" s="784" t="s">
        <v>2258</v>
      </c>
      <c r="I9712" s="784" t="s">
        <v>6376</v>
      </c>
    </row>
    <row r="9713" spans="1:9" hidden="1">
      <c r="A9713" t="str">
        <f>Table_wabobpsvr_AzureCalc_AzureCalcRateCard[[#This Row],[ServiceName]]&amp;Table_wabobpsvr_AzureCalc_AzureCalcRateCard[[#This Row],[Price_Level]]&amp;Table_wabobpsvr_AzureCalc_AzureCalcRateCard[[#This Row],[Region]]</f>
        <v>A7 VM (Windows)MOSP7</v>
      </c>
      <c r="B9713">
        <v>7</v>
      </c>
      <c r="C9713" t="s">
        <v>701</v>
      </c>
      <c r="D9713" t="s">
        <v>627</v>
      </c>
      <c r="E9713">
        <v>1.2</v>
      </c>
      <c r="F9713" t="s">
        <v>715</v>
      </c>
      <c r="G9713" s="784" t="s">
        <v>4431</v>
      </c>
      <c r="H9713" s="784" t="s">
        <v>4431</v>
      </c>
      <c r="I9713" s="784" t="s">
        <v>6381</v>
      </c>
    </row>
    <row r="9714" spans="1:9" hidden="1">
      <c r="A9714" t="str">
        <f>Table_wabobpsvr_AzureCalc_AzureCalcRateCard[[#This Row],[ServiceName]]&amp;Table_wabobpsvr_AzureCalc_AzureCalcRateCard[[#This Row],[Price_Level]]&amp;Table_wabobpsvr_AzureCalc_AzureCalcRateCard[[#This Row],[Region]]</f>
        <v>A7 VM (Windows)A7</v>
      </c>
      <c r="B9714">
        <v>7</v>
      </c>
      <c r="C9714" t="s">
        <v>701</v>
      </c>
      <c r="D9714" t="s">
        <v>181</v>
      </c>
      <c r="E9714">
        <v>0.876</v>
      </c>
      <c r="F9714" t="s">
        <v>715</v>
      </c>
      <c r="G9714" s="784" t="s">
        <v>2263</v>
      </c>
      <c r="H9714" s="784" t="s">
        <v>2264</v>
      </c>
      <c r="I9714" s="784" t="s">
        <v>6381</v>
      </c>
    </row>
    <row r="9715" spans="1:9" hidden="1">
      <c r="A9715" t="str">
        <f>Table_wabobpsvr_AzureCalc_AzureCalcRateCard[[#This Row],[ServiceName]]&amp;Table_wabobpsvr_AzureCalc_AzureCalcRateCard[[#This Row],[Price_Level]]&amp;Table_wabobpsvr_AzureCalc_AzureCalcRateCard[[#This Row],[Region]]</f>
        <v>A7 VM (Windows)B7</v>
      </c>
      <c r="B9715">
        <v>7</v>
      </c>
      <c r="C9715" t="s">
        <v>701</v>
      </c>
      <c r="D9715" t="s">
        <v>182</v>
      </c>
      <c r="E9715">
        <v>0.84</v>
      </c>
      <c r="F9715" t="s">
        <v>715</v>
      </c>
      <c r="G9715" s="784" t="s">
        <v>2263</v>
      </c>
      <c r="H9715" s="784" t="s">
        <v>2264</v>
      </c>
      <c r="I9715" s="784" t="s">
        <v>6381</v>
      </c>
    </row>
    <row r="9716" spans="1:9" hidden="1">
      <c r="A9716" t="str">
        <f>Table_wabobpsvr_AzureCalc_AzureCalcRateCard[[#This Row],[ServiceName]]&amp;Table_wabobpsvr_AzureCalc_AzureCalcRateCard[[#This Row],[Price_Level]]&amp;Table_wabobpsvr_AzureCalc_AzureCalcRateCard[[#This Row],[Region]]</f>
        <v>A7 VM (Windows)C7</v>
      </c>
      <c r="B9716">
        <v>7</v>
      </c>
      <c r="C9716" t="s">
        <v>701</v>
      </c>
      <c r="D9716" t="s">
        <v>184</v>
      </c>
      <c r="E9716">
        <v>0.80400000000000005</v>
      </c>
      <c r="F9716" t="s">
        <v>715</v>
      </c>
      <c r="G9716" s="784" t="s">
        <v>2263</v>
      </c>
      <c r="H9716" s="784" t="s">
        <v>2264</v>
      </c>
      <c r="I9716" s="784" t="s">
        <v>6381</v>
      </c>
    </row>
    <row r="9717" spans="1:9" hidden="1">
      <c r="A9717" t="str">
        <f>Table_wabobpsvr_AzureCalc_AzureCalcRateCard[[#This Row],[ServiceName]]&amp;Table_wabobpsvr_AzureCalc_AzureCalcRateCard[[#This Row],[Price_Level]]&amp;Table_wabobpsvr_AzureCalc_AzureCalcRateCard[[#This Row],[Region]]</f>
        <v>A7 VM (Windows)D7</v>
      </c>
      <c r="B9717">
        <v>7</v>
      </c>
      <c r="C9717" t="s">
        <v>701</v>
      </c>
      <c r="D9717" t="s">
        <v>183</v>
      </c>
      <c r="E9717">
        <v>0.76800000000000002</v>
      </c>
      <c r="F9717" t="s">
        <v>715</v>
      </c>
      <c r="G9717" s="784" t="s">
        <v>2263</v>
      </c>
      <c r="H9717" s="784" t="s">
        <v>2264</v>
      </c>
      <c r="I9717" s="784" t="s">
        <v>6381</v>
      </c>
    </row>
    <row r="9718" spans="1:9" hidden="1">
      <c r="A9718" t="str">
        <f>Table_wabobpsvr_AzureCalc_AzureCalcRateCard[[#This Row],[ServiceName]]&amp;Table_wabobpsvr_AzureCalc_AzureCalcRateCard[[#This Row],[Price_Level]]&amp;Table_wabobpsvr_AzureCalc_AzureCalcRateCard[[#This Row],[Region]]</f>
        <v>A7 VM (Windows)MOSP8</v>
      </c>
      <c r="B9718">
        <v>8</v>
      </c>
      <c r="C9718" t="s">
        <v>701</v>
      </c>
      <c r="D9718" t="s">
        <v>627</v>
      </c>
      <c r="E9718">
        <v>1.36</v>
      </c>
      <c r="F9718" t="s">
        <v>715</v>
      </c>
      <c r="G9718" s="784" t="s">
        <v>4431</v>
      </c>
      <c r="H9718" s="784" t="s">
        <v>4431</v>
      </c>
      <c r="I9718" s="784" t="s">
        <v>6382</v>
      </c>
    </row>
    <row r="9719" spans="1:9" hidden="1">
      <c r="A9719" t="str">
        <f>Table_wabobpsvr_AzureCalc_AzureCalcRateCard[[#This Row],[ServiceName]]&amp;Table_wabobpsvr_AzureCalc_AzureCalcRateCard[[#This Row],[Price_Level]]&amp;Table_wabobpsvr_AzureCalc_AzureCalcRateCard[[#This Row],[Region]]</f>
        <v>A7 VM (Windows)A8</v>
      </c>
      <c r="B9719">
        <v>8</v>
      </c>
      <c r="C9719" t="s">
        <v>701</v>
      </c>
      <c r="D9719" t="s">
        <v>181</v>
      </c>
      <c r="E9719">
        <v>0.99280000000000002</v>
      </c>
      <c r="F9719" t="s">
        <v>715</v>
      </c>
      <c r="G9719" s="784" t="s">
        <v>2265</v>
      </c>
      <c r="H9719" s="784" t="s">
        <v>2266</v>
      </c>
      <c r="I9719" s="784" t="s">
        <v>6382</v>
      </c>
    </row>
    <row r="9720" spans="1:9" hidden="1">
      <c r="A9720" t="str">
        <f>Table_wabobpsvr_AzureCalc_AzureCalcRateCard[[#This Row],[ServiceName]]&amp;Table_wabobpsvr_AzureCalc_AzureCalcRateCard[[#This Row],[Price_Level]]&amp;Table_wabobpsvr_AzureCalc_AzureCalcRateCard[[#This Row],[Region]]</f>
        <v>A7 VM (Windows)B8</v>
      </c>
      <c r="B9720">
        <v>8</v>
      </c>
      <c r="C9720" t="s">
        <v>701</v>
      </c>
      <c r="D9720" t="s">
        <v>182</v>
      </c>
      <c r="E9720">
        <v>0.95199999999999996</v>
      </c>
      <c r="F9720" t="s">
        <v>715</v>
      </c>
      <c r="G9720" s="784" t="s">
        <v>2265</v>
      </c>
      <c r="H9720" s="784" t="s">
        <v>2266</v>
      </c>
      <c r="I9720" s="784" t="s">
        <v>6382</v>
      </c>
    </row>
    <row r="9721" spans="1:9" hidden="1">
      <c r="A9721" t="str">
        <f>Table_wabobpsvr_AzureCalc_AzureCalcRateCard[[#This Row],[ServiceName]]&amp;Table_wabobpsvr_AzureCalc_AzureCalcRateCard[[#This Row],[Price_Level]]&amp;Table_wabobpsvr_AzureCalc_AzureCalcRateCard[[#This Row],[Region]]</f>
        <v>A7 VM (Windows)C8</v>
      </c>
      <c r="B9721">
        <v>8</v>
      </c>
      <c r="C9721" t="s">
        <v>701</v>
      </c>
      <c r="D9721" t="s">
        <v>184</v>
      </c>
      <c r="E9721">
        <v>0.91120000000000001</v>
      </c>
      <c r="F9721" t="s">
        <v>715</v>
      </c>
      <c r="G9721" s="784" t="s">
        <v>2265</v>
      </c>
      <c r="H9721" s="784" t="s">
        <v>2266</v>
      </c>
      <c r="I9721" s="784" t="s">
        <v>6382</v>
      </c>
    </row>
    <row r="9722" spans="1:9" hidden="1">
      <c r="A9722" t="str">
        <f>Table_wabobpsvr_AzureCalc_AzureCalcRateCard[[#This Row],[ServiceName]]&amp;Table_wabobpsvr_AzureCalc_AzureCalcRateCard[[#This Row],[Price_Level]]&amp;Table_wabobpsvr_AzureCalc_AzureCalcRateCard[[#This Row],[Region]]</f>
        <v>A7 VM (Windows)D8</v>
      </c>
      <c r="B9722">
        <v>8</v>
      </c>
      <c r="C9722" t="s">
        <v>701</v>
      </c>
      <c r="D9722" t="s">
        <v>183</v>
      </c>
      <c r="E9722">
        <v>0.87039999999999995</v>
      </c>
      <c r="F9722" t="s">
        <v>715</v>
      </c>
      <c r="G9722" s="784" t="s">
        <v>2265</v>
      </c>
      <c r="H9722" s="784" t="s">
        <v>2266</v>
      </c>
      <c r="I9722" s="784" t="s">
        <v>6382</v>
      </c>
    </row>
    <row r="9723" spans="1:9" hidden="1">
      <c r="A9723" t="str">
        <f>Table_wabobpsvr_AzureCalc_AzureCalcRateCard[[#This Row],[ServiceName]]&amp;Table_wabobpsvr_AzureCalc_AzureCalcRateCard[[#This Row],[Price_Level]]&amp;Table_wabobpsvr_AzureCalc_AzureCalcRateCard[[#This Row],[Region]]</f>
        <v>A7 VM (Windows)MOSP9</v>
      </c>
      <c r="B9723">
        <v>9</v>
      </c>
      <c r="C9723" t="s">
        <v>701</v>
      </c>
      <c r="D9723" t="s">
        <v>627</v>
      </c>
      <c r="E9723">
        <v>1.28</v>
      </c>
      <c r="F9723" t="s">
        <v>715</v>
      </c>
      <c r="G9723" s="784" t="s">
        <v>4431</v>
      </c>
      <c r="H9723" s="784" t="s">
        <v>4431</v>
      </c>
      <c r="I9723" s="784" t="s">
        <v>6383</v>
      </c>
    </row>
    <row r="9724" spans="1:9" hidden="1">
      <c r="A9724" t="str">
        <f>Table_wabobpsvr_AzureCalc_AzureCalcRateCard[[#This Row],[ServiceName]]&amp;Table_wabobpsvr_AzureCalc_AzureCalcRateCard[[#This Row],[Price_Level]]&amp;Table_wabobpsvr_AzureCalc_AzureCalcRateCard[[#This Row],[Region]]</f>
        <v>A7 VM (Windows)A9</v>
      </c>
      <c r="B9724">
        <v>9</v>
      </c>
      <c r="C9724" t="s">
        <v>701</v>
      </c>
      <c r="D9724" t="s">
        <v>181</v>
      </c>
      <c r="E9724">
        <v>0.93440000000000001</v>
      </c>
      <c r="F9724" t="s">
        <v>715</v>
      </c>
      <c r="G9724" s="784" t="s">
        <v>2267</v>
      </c>
      <c r="H9724" s="784" t="s">
        <v>2268</v>
      </c>
      <c r="I9724" s="784" t="s">
        <v>6383</v>
      </c>
    </row>
    <row r="9725" spans="1:9" hidden="1">
      <c r="A9725" t="str">
        <f>Table_wabobpsvr_AzureCalc_AzureCalcRateCard[[#This Row],[ServiceName]]&amp;Table_wabobpsvr_AzureCalc_AzureCalcRateCard[[#This Row],[Price_Level]]&amp;Table_wabobpsvr_AzureCalc_AzureCalcRateCard[[#This Row],[Region]]</f>
        <v>A7 VM (Windows)B9</v>
      </c>
      <c r="B9725">
        <v>9</v>
      </c>
      <c r="C9725" t="s">
        <v>701</v>
      </c>
      <c r="D9725" t="s">
        <v>182</v>
      </c>
      <c r="E9725">
        <v>0.89600000000000002</v>
      </c>
      <c r="F9725" t="s">
        <v>715</v>
      </c>
      <c r="G9725" s="784" t="s">
        <v>2267</v>
      </c>
      <c r="H9725" s="784" t="s">
        <v>2268</v>
      </c>
      <c r="I9725" s="784" t="s">
        <v>6383</v>
      </c>
    </row>
    <row r="9726" spans="1:9" hidden="1">
      <c r="A9726" t="str">
        <f>Table_wabobpsvr_AzureCalc_AzureCalcRateCard[[#This Row],[ServiceName]]&amp;Table_wabobpsvr_AzureCalc_AzureCalcRateCard[[#This Row],[Price_Level]]&amp;Table_wabobpsvr_AzureCalc_AzureCalcRateCard[[#This Row],[Region]]</f>
        <v>A7 VM (Windows)C9</v>
      </c>
      <c r="B9726">
        <v>9</v>
      </c>
      <c r="C9726" t="s">
        <v>701</v>
      </c>
      <c r="D9726" t="s">
        <v>184</v>
      </c>
      <c r="E9726">
        <v>0.85760000000000003</v>
      </c>
      <c r="F9726" t="s">
        <v>715</v>
      </c>
      <c r="G9726" s="784" t="s">
        <v>2267</v>
      </c>
      <c r="H9726" s="784" t="s">
        <v>2268</v>
      </c>
      <c r="I9726" s="784" t="s">
        <v>6383</v>
      </c>
    </row>
    <row r="9727" spans="1:9" hidden="1">
      <c r="A9727" t="str">
        <f>Table_wabobpsvr_AzureCalc_AzureCalcRateCard[[#This Row],[ServiceName]]&amp;Table_wabobpsvr_AzureCalc_AzureCalcRateCard[[#This Row],[Price_Level]]&amp;Table_wabobpsvr_AzureCalc_AzureCalcRateCard[[#This Row],[Region]]</f>
        <v>A7 VM (Windows)D9</v>
      </c>
      <c r="B9727">
        <v>9</v>
      </c>
      <c r="C9727" t="s">
        <v>701</v>
      </c>
      <c r="D9727" t="s">
        <v>183</v>
      </c>
      <c r="E9727">
        <v>0.81920000000000004</v>
      </c>
      <c r="F9727" t="s">
        <v>715</v>
      </c>
      <c r="G9727" s="784" t="s">
        <v>2267</v>
      </c>
      <c r="H9727" s="784" t="s">
        <v>2268</v>
      </c>
      <c r="I9727" s="784" t="s">
        <v>6383</v>
      </c>
    </row>
    <row r="9728" spans="1:9" hidden="1">
      <c r="A9728" t="str">
        <f>Table_wabobpsvr_AzureCalc_AzureCalcRateCard[[#This Row],[ServiceName]]&amp;Table_wabobpsvr_AzureCalc_AzureCalcRateCard[[#This Row],[Price_Level]]&amp;Table_wabobpsvr_AzureCalc_AzureCalcRateCard[[#This Row],[Region]]</f>
        <v>A7 VM (Windows)MOSP10</v>
      </c>
      <c r="B9728">
        <v>10</v>
      </c>
      <c r="C9728" t="s">
        <v>701</v>
      </c>
      <c r="D9728" t="s">
        <v>627</v>
      </c>
      <c r="E9728">
        <v>1.44</v>
      </c>
      <c r="F9728" t="s">
        <v>715</v>
      </c>
      <c r="G9728" s="784" t="s">
        <v>4431</v>
      </c>
      <c r="H9728" s="784" t="s">
        <v>4431</v>
      </c>
      <c r="I9728" s="784" t="s">
        <v>6384</v>
      </c>
    </row>
    <row r="9729" spans="1:9" hidden="1">
      <c r="A9729" t="str">
        <f>Table_wabobpsvr_AzureCalc_AzureCalcRateCard[[#This Row],[ServiceName]]&amp;Table_wabobpsvr_AzureCalc_AzureCalcRateCard[[#This Row],[Price_Level]]&amp;Table_wabobpsvr_AzureCalc_AzureCalcRateCard[[#This Row],[Region]]</f>
        <v>A7 VM (Windows)A10</v>
      </c>
      <c r="B9729">
        <v>10</v>
      </c>
      <c r="C9729" t="s">
        <v>701</v>
      </c>
      <c r="D9729" t="s">
        <v>181</v>
      </c>
      <c r="E9729">
        <v>1.0511999999999999</v>
      </c>
      <c r="F9729" t="s">
        <v>715</v>
      </c>
      <c r="G9729" s="784" t="s">
        <v>2269</v>
      </c>
      <c r="H9729" s="784" t="s">
        <v>2270</v>
      </c>
      <c r="I9729" s="784" t="s">
        <v>6384</v>
      </c>
    </row>
    <row r="9730" spans="1:9" hidden="1">
      <c r="A9730" t="str">
        <f>Table_wabobpsvr_AzureCalc_AzureCalcRateCard[[#This Row],[ServiceName]]&amp;Table_wabobpsvr_AzureCalc_AzureCalcRateCard[[#This Row],[Price_Level]]&amp;Table_wabobpsvr_AzureCalc_AzureCalcRateCard[[#This Row],[Region]]</f>
        <v>A7 VM (Windows)B10</v>
      </c>
      <c r="B9730">
        <v>10</v>
      </c>
      <c r="C9730" t="s">
        <v>701</v>
      </c>
      <c r="D9730" t="s">
        <v>182</v>
      </c>
      <c r="E9730">
        <v>1.008</v>
      </c>
      <c r="F9730" t="s">
        <v>715</v>
      </c>
      <c r="G9730" s="784" t="s">
        <v>2269</v>
      </c>
      <c r="H9730" s="784" t="s">
        <v>2270</v>
      </c>
      <c r="I9730" s="784" t="s">
        <v>6384</v>
      </c>
    </row>
    <row r="9731" spans="1:9" hidden="1">
      <c r="A9731" t="str">
        <f>Table_wabobpsvr_AzureCalc_AzureCalcRateCard[[#This Row],[ServiceName]]&amp;Table_wabobpsvr_AzureCalc_AzureCalcRateCard[[#This Row],[Price_Level]]&amp;Table_wabobpsvr_AzureCalc_AzureCalcRateCard[[#This Row],[Region]]</f>
        <v>A7 VM (Windows)C10</v>
      </c>
      <c r="B9731">
        <v>10</v>
      </c>
      <c r="C9731" t="s">
        <v>701</v>
      </c>
      <c r="D9731" t="s">
        <v>184</v>
      </c>
      <c r="E9731">
        <v>0.96479999999999999</v>
      </c>
      <c r="F9731" t="s">
        <v>715</v>
      </c>
      <c r="G9731" s="784" t="s">
        <v>2269</v>
      </c>
      <c r="H9731" s="784" t="s">
        <v>2270</v>
      </c>
      <c r="I9731" s="784" t="s">
        <v>6384</v>
      </c>
    </row>
    <row r="9732" spans="1:9" hidden="1">
      <c r="A9732" t="str">
        <f>Table_wabobpsvr_AzureCalc_AzureCalcRateCard[[#This Row],[ServiceName]]&amp;Table_wabobpsvr_AzureCalc_AzureCalcRateCard[[#This Row],[Price_Level]]&amp;Table_wabobpsvr_AzureCalc_AzureCalcRateCard[[#This Row],[Region]]</f>
        <v>A7 VM (Windows)D10</v>
      </c>
      <c r="B9732">
        <v>10</v>
      </c>
      <c r="C9732" t="s">
        <v>701</v>
      </c>
      <c r="D9732" t="s">
        <v>183</v>
      </c>
      <c r="E9732">
        <v>0.92159999999999997</v>
      </c>
      <c r="F9732" t="s">
        <v>715</v>
      </c>
      <c r="G9732" s="784" t="s">
        <v>2269</v>
      </c>
      <c r="H9732" s="784" t="s">
        <v>2270</v>
      </c>
      <c r="I9732" s="784" t="s">
        <v>6384</v>
      </c>
    </row>
    <row r="9733" spans="1:9" hidden="1">
      <c r="A9733" t="str">
        <f>Table_wabobpsvr_AzureCalc_AzureCalcRateCard[[#This Row],[ServiceName]]&amp;Table_wabobpsvr_AzureCalc_AzureCalcRateCard[[#This Row],[Price_Level]]&amp;Table_wabobpsvr_AzureCalc_AzureCalcRateCard[[#This Row],[Region]]</f>
        <v>A7 VM (Windows)MOSP11</v>
      </c>
      <c r="B9733">
        <v>11</v>
      </c>
      <c r="C9733" t="s">
        <v>701</v>
      </c>
      <c r="D9733" t="s">
        <v>627</v>
      </c>
      <c r="E9733">
        <v>1.4</v>
      </c>
      <c r="F9733" t="s">
        <v>715</v>
      </c>
      <c r="G9733" s="784" t="s">
        <v>4431</v>
      </c>
      <c r="H9733" s="784" t="s">
        <v>4431</v>
      </c>
      <c r="I9733" s="784" t="s">
        <v>6385</v>
      </c>
    </row>
    <row r="9734" spans="1:9" hidden="1">
      <c r="A9734" t="str">
        <f>Table_wabobpsvr_AzureCalc_AzureCalcRateCard[[#This Row],[ServiceName]]&amp;Table_wabobpsvr_AzureCalc_AzureCalcRateCard[[#This Row],[Price_Level]]&amp;Table_wabobpsvr_AzureCalc_AzureCalcRateCard[[#This Row],[Region]]</f>
        <v>A7 VM (Windows)A11</v>
      </c>
      <c r="B9734">
        <v>11</v>
      </c>
      <c r="C9734" t="s">
        <v>701</v>
      </c>
      <c r="D9734" t="s">
        <v>181</v>
      </c>
      <c r="E9734">
        <v>1.022</v>
      </c>
      <c r="F9734" t="s">
        <v>715</v>
      </c>
      <c r="G9734" s="784" t="s">
        <v>2271</v>
      </c>
      <c r="H9734" s="784" t="s">
        <v>2272</v>
      </c>
      <c r="I9734" s="784" t="s">
        <v>6385</v>
      </c>
    </row>
    <row r="9735" spans="1:9" hidden="1">
      <c r="A9735" t="str">
        <f>Table_wabobpsvr_AzureCalc_AzureCalcRateCard[[#This Row],[ServiceName]]&amp;Table_wabobpsvr_AzureCalc_AzureCalcRateCard[[#This Row],[Price_Level]]&amp;Table_wabobpsvr_AzureCalc_AzureCalcRateCard[[#This Row],[Region]]</f>
        <v>A7 VM (Windows)B11</v>
      </c>
      <c r="B9735">
        <v>11</v>
      </c>
      <c r="C9735" t="s">
        <v>701</v>
      </c>
      <c r="D9735" t="s">
        <v>182</v>
      </c>
      <c r="E9735">
        <v>0.98</v>
      </c>
      <c r="F9735" t="s">
        <v>715</v>
      </c>
      <c r="G9735" s="784" t="s">
        <v>2271</v>
      </c>
      <c r="H9735" s="784" t="s">
        <v>2272</v>
      </c>
      <c r="I9735" s="784" t="s">
        <v>6385</v>
      </c>
    </row>
    <row r="9736" spans="1:9" hidden="1">
      <c r="A9736" t="str">
        <f>Table_wabobpsvr_AzureCalc_AzureCalcRateCard[[#This Row],[ServiceName]]&amp;Table_wabobpsvr_AzureCalc_AzureCalcRateCard[[#This Row],[Price_Level]]&amp;Table_wabobpsvr_AzureCalc_AzureCalcRateCard[[#This Row],[Region]]</f>
        <v>A7 VM (Windows)C11</v>
      </c>
      <c r="B9736">
        <v>11</v>
      </c>
      <c r="C9736" t="s">
        <v>701</v>
      </c>
      <c r="D9736" t="s">
        <v>184</v>
      </c>
      <c r="E9736">
        <v>0.93799999999999994</v>
      </c>
      <c r="F9736" t="s">
        <v>715</v>
      </c>
      <c r="G9736" s="784" t="s">
        <v>2271</v>
      </c>
      <c r="H9736" s="784" t="s">
        <v>2272</v>
      </c>
      <c r="I9736" s="784" t="s">
        <v>6385</v>
      </c>
    </row>
    <row r="9737" spans="1:9" hidden="1">
      <c r="A9737" t="str">
        <f>Table_wabobpsvr_AzureCalc_AzureCalcRateCard[[#This Row],[ServiceName]]&amp;Table_wabobpsvr_AzureCalc_AzureCalcRateCard[[#This Row],[Price_Level]]&amp;Table_wabobpsvr_AzureCalc_AzureCalcRateCard[[#This Row],[Region]]</f>
        <v>A7 VM (Windows)D11</v>
      </c>
      <c r="B9737">
        <v>11</v>
      </c>
      <c r="C9737" t="s">
        <v>701</v>
      </c>
      <c r="D9737" t="s">
        <v>183</v>
      </c>
      <c r="E9737">
        <v>0.89600000000000002</v>
      </c>
      <c r="F9737" t="s">
        <v>715</v>
      </c>
      <c r="G9737" s="784" t="s">
        <v>2271</v>
      </c>
      <c r="H9737" s="784" t="s">
        <v>2272</v>
      </c>
      <c r="I9737" s="784" t="s">
        <v>6385</v>
      </c>
    </row>
    <row r="9738" spans="1:9" hidden="1">
      <c r="A9738" t="str">
        <f>Table_wabobpsvr_AzureCalc_AzureCalcRateCard[[#This Row],[ServiceName]]&amp;Table_wabobpsvr_AzureCalc_AzureCalcRateCard[[#This Row],[Price_Level]]&amp;Table_wabobpsvr_AzureCalc_AzureCalcRateCard[[#This Row],[Region]]</f>
        <v>A7 VM (Windows)MOSP12</v>
      </c>
      <c r="B9738">
        <v>12</v>
      </c>
      <c r="C9738" t="s">
        <v>701</v>
      </c>
      <c r="D9738" t="s">
        <v>627</v>
      </c>
      <c r="E9738">
        <v>1.24</v>
      </c>
      <c r="F9738" t="s">
        <v>715</v>
      </c>
      <c r="G9738" s="784" t="s">
        <v>4431</v>
      </c>
      <c r="H9738" s="784" t="s">
        <v>4431</v>
      </c>
      <c r="I9738" s="784" t="s">
        <v>6386</v>
      </c>
    </row>
    <row r="9739" spans="1:9" hidden="1">
      <c r="A9739" t="str">
        <f>Table_wabobpsvr_AzureCalc_AzureCalcRateCard[[#This Row],[ServiceName]]&amp;Table_wabobpsvr_AzureCalc_AzureCalcRateCard[[#This Row],[Price_Level]]&amp;Table_wabobpsvr_AzureCalc_AzureCalcRateCard[[#This Row],[Region]]</f>
        <v>A7 VM (Windows)A12</v>
      </c>
      <c r="B9739">
        <v>12</v>
      </c>
      <c r="C9739" t="s">
        <v>701</v>
      </c>
      <c r="D9739" t="s">
        <v>181</v>
      </c>
      <c r="E9739">
        <v>0.9052</v>
      </c>
      <c r="F9739" t="s">
        <v>715</v>
      </c>
      <c r="G9739" s="784" t="s">
        <v>2273</v>
      </c>
      <c r="H9739" s="784" t="s">
        <v>2274</v>
      </c>
      <c r="I9739" s="784" t="s">
        <v>6386</v>
      </c>
    </row>
    <row r="9740" spans="1:9" hidden="1">
      <c r="A9740" t="str">
        <f>Table_wabobpsvr_AzureCalc_AzureCalcRateCard[[#This Row],[ServiceName]]&amp;Table_wabobpsvr_AzureCalc_AzureCalcRateCard[[#This Row],[Price_Level]]&amp;Table_wabobpsvr_AzureCalc_AzureCalcRateCard[[#This Row],[Region]]</f>
        <v>A7 VM (Windows)B12</v>
      </c>
      <c r="B9740">
        <v>12</v>
      </c>
      <c r="C9740" t="s">
        <v>701</v>
      </c>
      <c r="D9740" t="s">
        <v>182</v>
      </c>
      <c r="E9740">
        <v>0.86799999999999999</v>
      </c>
      <c r="F9740" t="s">
        <v>715</v>
      </c>
      <c r="G9740" s="784" t="s">
        <v>2273</v>
      </c>
      <c r="H9740" s="784" t="s">
        <v>2274</v>
      </c>
      <c r="I9740" s="784" t="s">
        <v>6386</v>
      </c>
    </row>
    <row r="9741" spans="1:9" hidden="1">
      <c r="A9741" t="str">
        <f>Table_wabobpsvr_AzureCalc_AzureCalcRateCard[[#This Row],[ServiceName]]&amp;Table_wabobpsvr_AzureCalc_AzureCalcRateCard[[#This Row],[Price_Level]]&amp;Table_wabobpsvr_AzureCalc_AzureCalcRateCard[[#This Row],[Region]]</f>
        <v>A7 VM (Windows)C12</v>
      </c>
      <c r="B9741">
        <v>12</v>
      </c>
      <c r="C9741" t="s">
        <v>701</v>
      </c>
      <c r="D9741" t="s">
        <v>184</v>
      </c>
      <c r="E9741">
        <v>0.83079999999999998</v>
      </c>
      <c r="F9741" t="s">
        <v>715</v>
      </c>
      <c r="G9741" s="784" t="s">
        <v>2273</v>
      </c>
      <c r="H9741" s="784" t="s">
        <v>2274</v>
      </c>
      <c r="I9741" s="784" t="s">
        <v>6386</v>
      </c>
    </row>
    <row r="9742" spans="1:9" hidden="1">
      <c r="A9742" t="str">
        <f>Table_wabobpsvr_AzureCalc_AzureCalcRateCard[[#This Row],[ServiceName]]&amp;Table_wabobpsvr_AzureCalc_AzureCalcRateCard[[#This Row],[Price_Level]]&amp;Table_wabobpsvr_AzureCalc_AzureCalcRateCard[[#This Row],[Region]]</f>
        <v>A7 VM (Windows)D12</v>
      </c>
      <c r="B9742">
        <v>12</v>
      </c>
      <c r="C9742" t="s">
        <v>701</v>
      </c>
      <c r="D9742" t="s">
        <v>183</v>
      </c>
      <c r="E9742">
        <v>0.79359999999999997</v>
      </c>
      <c r="F9742" t="s">
        <v>715</v>
      </c>
      <c r="G9742" s="784" t="s">
        <v>2273</v>
      </c>
      <c r="H9742" s="784" t="s">
        <v>2274</v>
      </c>
      <c r="I9742" s="784" t="s">
        <v>6386</v>
      </c>
    </row>
    <row r="9743" spans="1:9" hidden="1">
      <c r="A9743" s="784" t="str">
        <f>Table_wabobpsvr_AzureCalc_AzureCalcRateCard[[#This Row],[ServiceName]]&amp;Table_wabobpsvr_AzureCalc_AzureCalcRateCard[[#This Row],[Price_Level]]&amp;Table_wabobpsvr_AzureCalc_AzureCalcRateCard[[#This Row],[Region]]</f>
        <v>A7 VM (Windows)MOSP13</v>
      </c>
      <c r="B9743" s="784">
        <v>13</v>
      </c>
      <c r="C9743" s="784" t="s">
        <v>701</v>
      </c>
      <c r="D9743" s="784" t="s">
        <v>627</v>
      </c>
      <c r="E9743" s="784">
        <v>1.472</v>
      </c>
      <c r="F9743" s="784" t="s">
        <v>715</v>
      </c>
      <c r="G9743" s="784" t="s">
        <v>4431</v>
      </c>
      <c r="H9743" s="784" t="s">
        <v>4431</v>
      </c>
      <c r="I9743" s="784" t="s">
        <v>6387</v>
      </c>
    </row>
    <row r="9744" spans="1:9" hidden="1">
      <c r="A9744" s="784" t="str">
        <f>Table_wabobpsvr_AzureCalc_AzureCalcRateCard[[#This Row],[ServiceName]]&amp;Table_wabobpsvr_AzureCalc_AzureCalcRateCard[[#This Row],[Price_Level]]&amp;Table_wabobpsvr_AzureCalc_AzureCalcRateCard[[#This Row],[Region]]</f>
        <v>A7 VM (Windows)A13</v>
      </c>
      <c r="B9744" s="784">
        <v>13</v>
      </c>
      <c r="C9744" s="784" t="s">
        <v>701</v>
      </c>
      <c r="D9744" s="784" t="s">
        <v>181</v>
      </c>
      <c r="E9744" s="784">
        <v>1.07456</v>
      </c>
      <c r="F9744" s="784" t="s">
        <v>715</v>
      </c>
      <c r="G9744" s="784" t="s">
        <v>2275</v>
      </c>
      <c r="H9744" s="784" t="s">
        <v>2276</v>
      </c>
      <c r="I9744" s="784" t="s">
        <v>6387</v>
      </c>
    </row>
    <row r="9745" spans="1:9" hidden="1">
      <c r="A9745" s="784" t="str">
        <f>Table_wabobpsvr_AzureCalc_AzureCalcRateCard[[#This Row],[ServiceName]]&amp;Table_wabobpsvr_AzureCalc_AzureCalcRateCard[[#This Row],[Price_Level]]&amp;Table_wabobpsvr_AzureCalc_AzureCalcRateCard[[#This Row],[Region]]</f>
        <v>A7 VM (Windows)B13</v>
      </c>
      <c r="B9745" s="784">
        <v>13</v>
      </c>
      <c r="C9745" s="784" t="s">
        <v>701</v>
      </c>
      <c r="D9745" s="784" t="s">
        <v>182</v>
      </c>
      <c r="E9745" s="784">
        <v>1.0304</v>
      </c>
      <c r="F9745" s="784" t="s">
        <v>715</v>
      </c>
      <c r="G9745" s="784" t="s">
        <v>2275</v>
      </c>
      <c r="H9745" s="784" t="s">
        <v>2276</v>
      </c>
      <c r="I9745" s="784" t="s">
        <v>6387</v>
      </c>
    </row>
    <row r="9746" spans="1:9" hidden="1">
      <c r="A9746" t="str">
        <f>Table_wabobpsvr_AzureCalc_AzureCalcRateCard[[#This Row],[ServiceName]]&amp;Table_wabobpsvr_AzureCalc_AzureCalcRateCard[[#This Row],[Price_Level]]&amp;Table_wabobpsvr_AzureCalc_AzureCalcRateCard[[#This Row],[Region]]</f>
        <v>A7 VM (Windows)C13</v>
      </c>
      <c r="B9746">
        <v>13</v>
      </c>
      <c r="C9746" t="s">
        <v>701</v>
      </c>
      <c r="D9746" t="s">
        <v>184</v>
      </c>
      <c r="E9746">
        <v>0.98624000000000001</v>
      </c>
      <c r="F9746" t="s">
        <v>715</v>
      </c>
      <c r="G9746" s="784" t="s">
        <v>2275</v>
      </c>
      <c r="H9746" s="784" t="s">
        <v>2276</v>
      </c>
      <c r="I9746" s="784" t="s">
        <v>6387</v>
      </c>
    </row>
    <row r="9747" spans="1:9" hidden="1">
      <c r="A9747" s="784" t="str">
        <f>Table_wabobpsvr_AzureCalc_AzureCalcRateCard[[#This Row],[ServiceName]]&amp;Table_wabobpsvr_AzureCalc_AzureCalcRateCard[[#This Row],[Price_Level]]&amp;Table_wabobpsvr_AzureCalc_AzureCalcRateCard[[#This Row],[Region]]</f>
        <v>A7 VM (Windows)D13</v>
      </c>
      <c r="B9747" s="784">
        <v>13</v>
      </c>
      <c r="C9747" s="784" t="s">
        <v>701</v>
      </c>
      <c r="D9747" s="784" t="s">
        <v>183</v>
      </c>
      <c r="E9747" s="784">
        <v>0.94208000000000003</v>
      </c>
      <c r="F9747" s="784" t="s">
        <v>715</v>
      </c>
      <c r="G9747" s="784" t="s">
        <v>2275</v>
      </c>
      <c r="H9747" s="784" t="s">
        <v>2276</v>
      </c>
      <c r="I9747" s="784" t="s">
        <v>6387</v>
      </c>
    </row>
    <row r="9748" spans="1:9" hidden="1">
      <c r="A9748" t="str">
        <f>Table_wabobpsvr_AzureCalc_AzureCalcRateCard[[#This Row],[ServiceName]]&amp;Table_wabobpsvr_AzureCalc_AzureCalcRateCard[[#This Row],[Price_Level]]&amp;Table_wabobpsvr_AzureCalc_AzureCalcRateCard[[#This Row],[Region]]</f>
        <v>A8 Cloud ServicesMOSP6</v>
      </c>
      <c r="B9748">
        <v>6</v>
      </c>
      <c r="C9748" t="s">
        <v>701</v>
      </c>
      <c r="D9748" t="s">
        <v>627</v>
      </c>
      <c r="E9748">
        <v>2.4500000000000002</v>
      </c>
      <c r="F9748" t="s">
        <v>716</v>
      </c>
      <c r="G9748" s="784" t="s">
        <v>4431</v>
      </c>
      <c r="H9748" s="784" t="s">
        <v>4431</v>
      </c>
      <c r="I9748" s="784" t="s">
        <v>5450</v>
      </c>
    </row>
    <row r="9749" spans="1:9" hidden="1">
      <c r="A9749" t="str">
        <f>Table_wabobpsvr_AzureCalc_AzureCalcRateCard[[#This Row],[ServiceName]]&amp;Table_wabobpsvr_AzureCalc_AzureCalcRateCard[[#This Row],[Price_Level]]&amp;Table_wabobpsvr_AzureCalc_AzureCalcRateCard[[#This Row],[Region]]</f>
        <v>A8 Cloud ServicesA6</v>
      </c>
      <c r="B9749">
        <v>6</v>
      </c>
      <c r="C9749" t="s">
        <v>701</v>
      </c>
      <c r="D9749" t="s">
        <v>181</v>
      </c>
      <c r="E9749">
        <v>1.7885</v>
      </c>
      <c r="F9749" t="s">
        <v>716</v>
      </c>
      <c r="G9749" s="784" t="s">
        <v>2251</v>
      </c>
      <c r="H9749" s="784" t="s">
        <v>2252</v>
      </c>
      <c r="I9749" s="784" t="s">
        <v>5450</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3A13</v>
      </c>
      <c r="B9750">
        <v>13</v>
      </c>
      <c r="C9750" t="s">
        <v>785</v>
      </c>
      <c r="D9750" t="s">
        <v>181</v>
      </c>
      <c r="E9750">
        <v>0.10199999999999999</v>
      </c>
      <c r="F9750" t="s">
        <v>925</v>
      </c>
      <c r="G9750" s="784" t="s">
        <v>1948</v>
      </c>
      <c r="H9750" s="784" t="s">
        <v>1949</v>
      </c>
      <c r="I9750" s="784" t="s">
        <v>5883</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3B13</v>
      </c>
      <c r="B9751">
        <v>13</v>
      </c>
      <c r="C9751" t="s">
        <v>785</v>
      </c>
      <c r="D9751" t="s">
        <v>182</v>
      </c>
      <c r="E9751">
        <v>0.10199999999999999</v>
      </c>
      <c r="F9751" t="s">
        <v>925</v>
      </c>
      <c r="G9751" s="784" t="s">
        <v>1948</v>
      </c>
      <c r="H9751" s="784" t="s">
        <v>1949</v>
      </c>
      <c r="I9751" s="784" t="s">
        <v>5883</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3C13</v>
      </c>
      <c r="B9752">
        <v>13</v>
      </c>
      <c r="C9752" t="s">
        <v>785</v>
      </c>
      <c r="D9752" t="s">
        <v>184</v>
      </c>
      <c r="E9752">
        <v>0.10199999999999999</v>
      </c>
      <c r="F9752" t="s">
        <v>925</v>
      </c>
      <c r="G9752" s="784" t="s">
        <v>1948</v>
      </c>
      <c r="H9752" s="784" t="s">
        <v>1949</v>
      </c>
      <c r="I9752" s="784" t="s">
        <v>5883</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3D13</v>
      </c>
      <c r="B9753">
        <v>13</v>
      </c>
      <c r="C9753" t="s">
        <v>785</v>
      </c>
      <c r="D9753" t="s">
        <v>183</v>
      </c>
      <c r="E9753">
        <v>0.10199999999999999</v>
      </c>
      <c r="F9753" t="s">
        <v>925</v>
      </c>
      <c r="G9753" s="784" t="s">
        <v>1948</v>
      </c>
      <c r="H9753" s="784" t="s">
        <v>1949</v>
      </c>
      <c r="I9753" s="784" t="s">
        <v>5883</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4MOSP13</v>
      </c>
      <c r="B9754">
        <v>13</v>
      </c>
      <c r="C9754" t="s">
        <v>785</v>
      </c>
      <c r="D9754" t="s">
        <v>627</v>
      </c>
      <c r="E9754">
        <v>0.109</v>
      </c>
      <c r="F9754" t="s">
        <v>926</v>
      </c>
      <c r="G9754" s="784" t="s">
        <v>4431</v>
      </c>
      <c r="H9754" s="784" t="s">
        <v>4431</v>
      </c>
      <c r="I9754" s="784" t="s">
        <v>5883</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4A13</v>
      </c>
      <c r="B9755" s="784">
        <v>13</v>
      </c>
      <c r="C9755" s="784" t="s">
        <v>785</v>
      </c>
      <c r="D9755" s="784" t="s">
        <v>181</v>
      </c>
      <c r="E9755" s="784">
        <v>0.10199999999999999</v>
      </c>
      <c r="F9755" s="784" t="s">
        <v>926</v>
      </c>
      <c r="G9755" s="784" t="s">
        <v>1948</v>
      </c>
      <c r="H9755" s="784" t="s">
        <v>1949</v>
      </c>
      <c r="I9755" s="784" t="s">
        <v>5883</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4B13</v>
      </c>
      <c r="B9756" s="784">
        <v>13</v>
      </c>
      <c r="C9756" s="784" t="s">
        <v>785</v>
      </c>
      <c r="D9756" s="784" t="s">
        <v>182</v>
      </c>
      <c r="E9756" s="784">
        <v>0.10199999999999999</v>
      </c>
      <c r="F9756" s="784" t="s">
        <v>926</v>
      </c>
      <c r="G9756" s="784" t="s">
        <v>1948</v>
      </c>
      <c r="H9756" s="784" t="s">
        <v>1949</v>
      </c>
      <c r="I9756" s="784" t="s">
        <v>5883</v>
      </c>
    </row>
    <row r="9757" spans="1:9" hidden="1">
      <c r="A9757" t="str">
        <f>Table_wabobpsvr_AzureCalc_AzureCalcRateCard[[#This Row],[ServiceName]]&amp;Table_wabobpsvr_AzureCalc_AzureCalcRateCard[[#This Row],[Price_Level]]&amp;Table_wabobpsvr_AzureCalc_AzureCalcRateCard[[#This Row],[Region]]</f>
        <v>Read-Access Geo Redundant Storage Standard IO - Table/Queue - Tier 4C13</v>
      </c>
      <c r="B9757">
        <v>13</v>
      </c>
      <c r="C9757" t="s">
        <v>785</v>
      </c>
      <c r="D9757" t="s">
        <v>184</v>
      </c>
      <c r="E9757">
        <v>0.10199999999999999</v>
      </c>
      <c r="F9757" t="s">
        <v>926</v>
      </c>
      <c r="G9757" s="784" t="s">
        <v>1948</v>
      </c>
      <c r="H9757" s="784" t="s">
        <v>1949</v>
      </c>
      <c r="I9757" s="784" t="s">
        <v>5883</v>
      </c>
    </row>
    <row r="9758" spans="1:9" hidden="1">
      <c r="A9758" s="784" t="str">
        <f>Table_wabobpsvr_AzureCalc_AzureCalcRateCard[[#This Row],[ServiceName]]&amp;Table_wabobpsvr_AzureCalc_AzureCalcRateCard[[#This Row],[Price_Level]]&amp;Table_wabobpsvr_AzureCalc_AzureCalcRateCard[[#This Row],[Region]]</f>
        <v>Read-Access Geo Redundant Storage Standard IO - Table/Queue - Tier 4D13</v>
      </c>
      <c r="B9758" s="784">
        <v>13</v>
      </c>
      <c r="C9758" s="784" t="s">
        <v>785</v>
      </c>
      <c r="D9758" s="784" t="s">
        <v>183</v>
      </c>
      <c r="E9758" s="784">
        <v>0.10199999999999999</v>
      </c>
      <c r="F9758" s="784" t="s">
        <v>926</v>
      </c>
      <c r="G9758" s="784" t="s">
        <v>1948</v>
      </c>
      <c r="H9758" s="784" t="s">
        <v>1949</v>
      </c>
      <c r="I9758" s="784" t="s">
        <v>5883</v>
      </c>
    </row>
    <row r="9759" spans="1:9" hidden="1">
      <c r="A9759"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59" s="784">
        <v>13</v>
      </c>
      <c r="C9759" s="784" t="s">
        <v>785</v>
      </c>
      <c r="D9759" s="784" t="s">
        <v>627</v>
      </c>
      <c r="E9759" s="784">
        <v>0.10199999999999999</v>
      </c>
      <c r="F9759" s="784" t="s">
        <v>927</v>
      </c>
      <c r="G9759" s="784" t="s">
        <v>4431</v>
      </c>
      <c r="H9759" s="784" t="s">
        <v>4431</v>
      </c>
      <c r="I9759" s="784" t="s">
        <v>5883</v>
      </c>
    </row>
    <row r="9760" spans="1:9" hidden="1">
      <c r="A9760" s="784" t="str">
        <f>Table_wabobpsvr_AzureCalc_AzureCalcRateCard[[#This Row],[ServiceName]]&amp;Table_wabobpsvr_AzureCalc_AzureCalcRateCard[[#This Row],[Price_Level]]&amp;Table_wabobpsvr_AzureCalc_AzureCalcRateCard[[#This Row],[Region]]</f>
        <v>Read-Access Geo Redundant Storage Standard IO - Table/Queue - Tier 5A13</v>
      </c>
      <c r="B9760" s="784">
        <v>13</v>
      </c>
      <c r="C9760" s="784" t="s">
        <v>785</v>
      </c>
      <c r="D9760" s="784" t="s">
        <v>181</v>
      </c>
      <c r="E9760" s="784">
        <v>0.10199999999999999</v>
      </c>
      <c r="F9760" s="784" t="s">
        <v>927</v>
      </c>
      <c r="G9760" s="784" t="s">
        <v>1948</v>
      </c>
      <c r="H9760" s="784" t="s">
        <v>1949</v>
      </c>
      <c r="I9760" s="784" t="s">
        <v>5883</v>
      </c>
    </row>
    <row r="9761" spans="1:9" hidden="1">
      <c r="A9761" s="784" t="str">
        <f>Table_wabobpsvr_AzureCalc_AzureCalcRateCard[[#This Row],[ServiceName]]&amp;Table_wabobpsvr_AzureCalc_AzureCalcRateCard[[#This Row],[Price_Level]]&amp;Table_wabobpsvr_AzureCalc_AzureCalcRateCard[[#This Row],[Region]]</f>
        <v>Read-Access Geo Redundant Storage Standard IO - Table/Queue - Tier 5B13</v>
      </c>
      <c r="B9761" s="784">
        <v>13</v>
      </c>
      <c r="C9761" s="784" t="s">
        <v>785</v>
      </c>
      <c r="D9761" s="784" t="s">
        <v>182</v>
      </c>
      <c r="E9761" s="784">
        <v>0.10199999999999999</v>
      </c>
      <c r="F9761" s="784" t="s">
        <v>927</v>
      </c>
      <c r="G9761" s="784" t="s">
        <v>1948</v>
      </c>
      <c r="H9761" s="784" t="s">
        <v>1949</v>
      </c>
      <c r="I9761" s="784" t="s">
        <v>5883</v>
      </c>
    </row>
    <row r="9762" spans="1:9" hidden="1">
      <c r="A9762" s="784" t="str">
        <f>Table_wabobpsvr_AzureCalc_AzureCalcRateCard[[#This Row],[ServiceName]]&amp;Table_wabobpsvr_AzureCalc_AzureCalcRateCard[[#This Row],[Price_Level]]&amp;Table_wabobpsvr_AzureCalc_AzureCalcRateCard[[#This Row],[Region]]</f>
        <v>Read-Access Geo Redundant Storage Standard IO - Table/Queue - Tier 5C13</v>
      </c>
      <c r="B9762" s="784">
        <v>13</v>
      </c>
      <c r="C9762" s="784" t="s">
        <v>785</v>
      </c>
      <c r="D9762" s="784" t="s">
        <v>184</v>
      </c>
      <c r="E9762" s="784">
        <v>0.10199999999999999</v>
      </c>
      <c r="F9762" s="784" t="s">
        <v>927</v>
      </c>
      <c r="G9762" s="784" t="s">
        <v>1948</v>
      </c>
      <c r="H9762" s="784" t="s">
        <v>1949</v>
      </c>
      <c r="I9762" s="784" t="s">
        <v>5883</v>
      </c>
    </row>
    <row r="9763" spans="1:9" hidden="1">
      <c r="A9763" s="784" t="str">
        <f>Table_wabobpsvr_AzureCalc_AzureCalcRateCard[[#This Row],[ServiceName]]&amp;Table_wabobpsvr_AzureCalc_AzureCalcRateCard[[#This Row],[Price_Level]]&amp;Table_wabobpsvr_AzureCalc_AzureCalcRateCard[[#This Row],[Region]]</f>
        <v>Read-Access Geo Redundant Storage Standard IO - Table/Queue - Tier 5D13</v>
      </c>
      <c r="B9763" s="784">
        <v>13</v>
      </c>
      <c r="C9763" s="784" t="s">
        <v>785</v>
      </c>
      <c r="D9763" s="784" t="s">
        <v>183</v>
      </c>
      <c r="E9763" s="784">
        <v>0.10199999999999999</v>
      </c>
      <c r="F9763" s="784" t="s">
        <v>927</v>
      </c>
      <c r="G9763" s="784" t="s">
        <v>1948</v>
      </c>
      <c r="H9763" s="784" t="s">
        <v>1949</v>
      </c>
      <c r="I9763" s="784" t="s">
        <v>5883</v>
      </c>
    </row>
    <row r="9764" spans="1:9" hidden="1">
      <c r="A9764" s="784" t="str">
        <f>Table_wabobpsvr_AzureCalc_AzureCalcRateCard[[#This Row],[ServiceName]]&amp;Table_wabobpsvr_AzureCalc_AzureCalcRateCard[[#This Row],[Price_Level]]&amp;Table_wabobpsvr_AzureCalc_AzureCalcRateCard[[#This Row],[Region]]</f>
        <v>Read-Access Geo Redundant Storage Standard IO - Table/Queue - Tier 6MOSP13</v>
      </c>
      <c r="B9764" s="784">
        <v>13</v>
      </c>
      <c r="C9764" s="784" t="s">
        <v>785</v>
      </c>
      <c r="D9764" s="784" t="s">
        <v>627</v>
      </c>
      <c r="E9764" s="784">
        <v>0.10199999999999999</v>
      </c>
      <c r="F9764" s="784" t="s">
        <v>928</v>
      </c>
      <c r="G9764" s="784" t="s">
        <v>4431</v>
      </c>
      <c r="H9764" s="784" t="s">
        <v>4431</v>
      </c>
      <c r="I9764" s="784" t="s">
        <v>5883</v>
      </c>
    </row>
    <row r="9765" spans="1:9" hidden="1">
      <c r="A9765" t="str">
        <f>Table_wabobpsvr_AzureCalc_AzureCalcRateCard[[#This Row],[ServiceName]]&amp;Table_wabobpsvr_AzureCalc_AzureCalcRateCard[[#This Row],[Price_Level]]&amp;Table_wabobpsvr_AzureCalc_AzureCalcRateCard[[#This Row],[Region]]</f>
        <v>Read-Access Geo Redundant Storage Standard IO - Table/Queue - Tier 6A13</v>
      </c>
      <c r="B9765">
        <v>13</v>
      </c>
      <c r="C9765" t="s">
        <v>785</v>
      </c>
      <c r="D9765" t="s">
        <v>181</v>
      </c>
      <c r="E9765">
        <v>0.10199999999999999</v>
      </c>
      <c r="F9765" t="s">
        <v>928</v>
      </c>
      <c r="G9765" s="784" t="s">
        <v>1948</v>
      </c>
      <c r="H9765" s="784" t="s">
        <v>1949</v>
      </c>
      <c r="I9765" s="784" t="s">
        <v>5883</v>
      </c>
    </row>
    <row r="9766" spans="1:9" hidden="1">
      <c r="A9766" s="784" t="str">
        <f>Table_wabobpsvr_AzureCalc_AzureCalcRateCard[[#This Row],[ServiceName]]&amp;Table_wabobpsvr_AzureCalc_AzureCalcRateCard[[#This Row],[Price_Level]]&amp;Table_wabobpsvr_AzureCalc_AzureCalcRateCard[[#This Row],[Region]]</f>
        <v>Read-Access Geo Redundant Storage Standard IO - Table/Queue - Tier 6B13</v>
      </c>
      <c r="B9766" s="784">
        <v>13</v>
      </c>
      <c r="C9766" s="784" t="s">
        <v>785</v>
      </c>
      <c r="D9766" s="784" t="s">
        <v>182</v>
      </c>
      <c r="E9766" s="784">
        <v>0.10199999999999999</v>
      </c>
      <c r="F9766" s="784" t="s">
        <v>928</v>
      </c>
      <c r="G9766" s="784" t="s">
        <v>1948</v>
      </c>
      <c r="H9766" s="784" t="s">
        <v>1949</v>
      </c>
      <c r="I9766" s="784" t="s">
        <v>5883</v>
      </c>
    </row>
    <row r="9767" spans="1:9" hidden="1">
      <c r="A9767" s="784" t="str">
        <f>Table_wabobpsvr_AzureCalc_AzureCalcRateCard[[#This Row],[ServiceName]]&amp;Table_wabobpsvr_AzureCalc_AzureCalcRateCard[[#This Row],[Price_Level]]&amp;Table_wabobpsvr_AzureCalc_AzureCalcRateCard[[#This Row],[Region]]</f>
        <v>Read-Access Geo Redundant Storage Standard IO - Table/Queue - Tier 6C13</v>
      </c>
      <c r="B9767" s="784">
        <v>13</v>
      </c>
      <c r="C9767" s="784" t="s">
        <v>785</v>
      </c>
      <c r="D9767" s="784" t="s">
        <v>184</v>
      </c>
      <c r="E9767" s="784">
        <v>0.10199999999999999</v>
      </c>
      <c r="F9767" s="784" t="s">
        <v>928</v>
      </c>
      <c r="G9767" s="784" t="s">
        <v>1948</v>
      </c>
      <c r="H9767" s="784" t="s">
        <v>1949</v>
      </c>
      <c r="I9767" s="784" t="s">
        <v>5883</v>
      </c>
    </row>
    <row r="9768" spans="1:9" hidden="1">
      <c r="A9768" t="str">
        <f>Table_wabobpsvr_AzureCalc_AzureCalcRateCard[[#This Row],[ServiceName]]&amp;Table_wabobpsvr_AzureCalc_AzureCalcRateCard[[#This Row],[Price_Level]]&amp;Table_wabobpsvr_AzureCalc_AzureCalcRateCard[[#This Row],[Region]]</f>
        <v>Read-Access Geo Redundant Storage Standard IO - Table/Queue - Tier 6D13</v>
      </c>
      <c r="B9768">
        <v>13</v>
      </c>
      <c r="C9768" t="s">
        <v>785</v>
      </c>
      <c r="D9768" t="s">
        <v>183</v>
      </c>
      <c r="E9768">
        <v>0.10199999999999999</v>
      </c>
      <c r="F9768" t="s">
        <v>928</v>
      </c>
      <c r="G9768" s="784" t="s">
        <v>1948</v>
      </c>
      <c r="H9768" s="784" t="s">
        <v>1949</v>
      </c>
      <c r="I9768" s="784" t="s">
        <v>5883</v>
      </c>
    </row>
    <row r="9769" spans="1:9" hidden="1">
      <c r="A9769" s="784" t="str">
        <f>Table_wabobpsvr_AzureCalc_AzureCalcRateCard[[#This Row],[ServiceName]]&amp;Table_wabobpsvr_AzureCalc_AzureCalcRateCard[[#This Row],[Price_Level]]&amp;Table_wabobpsvr_AzureCalc_AzureCalcRateCard[[#This Row],[Region]]</f>
        <v>SQL Database Web - Tier 0MOSP</v>
      </c>
      <c r="B9769" s="784"/>
      <c r="C9769" s="784" t="s">
        <v>594</v>
      </c>
      <c r="D9769" s="784" t="s">
        <v>627</v>
      </c>
      <c r="E9769" s="784">
        <v>4.9950000000000001</v>
      </c>
      <c r="F9769" s="784" t="s">
        <v>983</v>
      </c>
      <c r="G9769" s="784" t="s">
        <v>4431</v>
      </c>
      <c r="H9769" s="784" t="s">
        <v>4431</v>
      </c>
      <c r="I9769" s="784" t="s">
        <v>5445</v>
      </c>
    </row>
    <row r="9770" spans="1:9" hidden="1">
      <c r="A9770" t="str">
        <f>Table_wabobpsvr_AzureCalc_AzureCalcRateCard[[#This Row],[ServiceName]]&amp;Table_wabobpsvr_AzureCalc_AzureCalcRateCard[[#This Row],[Price_Level]]&amp;Table_wabobpsvr_AzureCalc_AzureCalcRateCard[[#This Row],[Region]]</f>
        <v>SQL Database Web - Tier 0A</v>
      </c>
      <c r="C9770" t="s">
        <v>594</v>
      </c>
      <c r="D9770" t="s">
        <v>181</v>
      </c>
      <c r="E9770">
        <v>3.64635</v>
      </c>
      <c r="F9770" t="s">
        <v>983</v>
      </c>
      <c r="G9770" s="784" t="s">
        <v>1872</v>
      </c>
      <c r="H9770" s="784" t="s">
        <v>1873</v>
      </c>
      <c r="I9770" s="784" t="s">
        <v>5445</v>
      </c>
    </row>
    <row r="9771" spans="1:9" hidden="1">
      <c r="A9771" t="str">
        <f>Table_wabobpsvr_AzureCalc_AzureCalcRateCard[[#This Row],[ServiceName]]&amp;Table_wabobpsvr_AzureCalc_AzureCalcRateCard[[#This Row],[Price_Level]]&amp;Table_wabobpsvr_AzureCalc_AzureCalcRateCard[[#This Row],[Region]]</f>
        <v>SQL Database Web - Tier 0B</v>
      </c>
      <c r="C9771" t="s">
        <v>594</v>
      </c>
      <c r="D9771" t="s">
        <v>182</v>
      </c>
      <c r="E9771">
        <v>3.4965000000000002</v>
      </c>
      <c r="F9771" t="s">
        <v>983</v>
      </c>
      <c r="G9771" s="784" t="s">
        <v>1872</v>
      </c>
      <c r="H9771" s="784" t="s">
        <v>1873</v>
      </c>
      <c r="I9771" s="784" t="s">
        <v>5445</v>
      </c>
    </row>
    <row r="9772" spans="1:9" hidden="1">
      <c r="A9772" t="str">
        <f>Table_wabobpsvr_AzureCalc_AzureCalcRateCard[[#This Row],[ServiceName]]&amp;Table_wabobpsvr_AzureCalc_AzureCalcRateCard[[#This Row],[Price_Level]]&amp;Table_wabobpsvr_AzureCalc_AzureCalcRateCard[[#This Row],[Region]]</f>
        <v>SQL Database Web - Tier 0C</v>
      </c>
      <c r="C9772" t="s">
        <v>594</v>
      </c>
      <c r="D9772" t="s">
        <v>184</v>
      </c>
      <c r="E9772">
        <v>3.3466499999999999</v>
      </c>
      <c r="F9772" t="s">
        <v>983</v>
      </c>
      <c r="G9772" s="784" t="s">
        <v>1872</v>
      </c>
      <c r="H9772" s="784" t="s">
        <v>1873</v>
      </c>
      <c r="I9772" s="784" t="s">
        <v>5445</v>
      </c>
    </row>
    <row r="9773" spans="1:9" hidden="1">
      <c r="A9773" s="784" t="str">
        <f>Table_wabobpsvr_AzureCalc_AzureCalcRateCard[[#This Row],[ServiceName]]&amp;Table_wabobpsvr_AzureCalc_AzureCalcRateCard[[#This Row],[Price_Level]]&amp;Table_wabobpsvr_AzureCalc_AzureCalcRateCard[[#This Row],[Region]]</f>
        <v>SQL Database Web - Tier 0D</v>
      </c>
      <c r="B9773" s="784"/>
      <c r="C9773" s="784" t="s">
        <v>594</v>
      </c>
      <c r="D9773" s="784" t="s">
        <v>183</v>
      </c>
      <c r="E9773" s="784">
        <v>3.1968000000000001</v>
      </c>
      <c r="F9773" s="784" t="s">
        <v>983</v>
      </c>
      <c r="G9773" s="784" t="s">
        <v>1872</v>
      </c>
      <c r="H9773" s="784" t="s">
        <v>1873</v>
      </c>
      <c r="I9773" s="784" t="s">
        <v>5445</v>
      </c>
    </row>
    <row r="9774" spans="1:9" hidden="1">
      <c r="A9774" s="784" t="str">
        <f>Table_wabobpsvr_AzureCalc_AzureCalcRateCard[[#This Row],[ServiceName]]&amp;Table_wabobpsvr_AzureCalc_AzureCalcRateCard[[#This Row],[Price_Level]]&amp;Table_wabobpsvr_AzureCalc_AzureCalcRateCard[[#This Row],[Region]]</f>
        <v>SQL Database Web - Tier 2MOSP</v>
      </c>
      <c r="B9774" s="784"/>
      <c r="C9774" s="784" t="s">
        <v>594</v>
      </c>
      <c r="D9774" s="784" t="s">
        <v>627</v>
      </c>
      <c r="E9774" s="784">
        <v>9.99</v>
      </c>
      <c r="F9774" s="784" t="s">
        <v>984</v>
      </c>
      <c r="G9774" s="784" t="s">
        <v>4431</v>
      </c>
      <c r="H9774" s="784" t="s">
        <v>4431</v>
      </c>
      <c r="I9774" s="784" t="s">
        <v>5445</v>
      </c>
    </row>
    <row r="9775" spans="1:9" hidden="1">
      <c r="A9775" s="784" t="str">
        <f>Table_wabobpsvr_AzureCalc_AzureCalcRateCard[[#This Row],[ServiceName]]&amp;Table_wabobpsvr_AzureCalc_AzureCalcRateCard[[#This Row],[Price_Level]]&amp;Table_wabobpsvr_AzureCalc_AzureCalcRateCard[[#This Row],[Region]]</f>
        <v>SQL Database Web - Tier 2A</v>
      </c>
      <c r="B9775" s="784"/>
      <c r="C9775" s="784" t="s">
        <v>594</v>
      </c>
      <c r="D9775" s="784" t="s">
        <v>181</v>
      </c>
      <c r="E9775" s="784">
        <v>7.2927</v>
      </c>
      <c r="F9775" s="784" t="s">
        <v>984</v>
      </c>
      <c r="G9775" s="784" t="s">
        <v>1872</v>
      </c>
      <c r="H9775" s="784" t="s">
        <v>1873</v>
      </c>
      <c r="I9775" s="784" t="s">
        <v>5445</v>
      </c>
    </row>
    <row r="9776" spans="1:9" hidden="1">
      <c r="A9776" s="784" t="str">
        <f>Table_wabobpsvr_AzureCalc_AzureCalcRateCard[[#This Row],[ServiceName]]&amp;Table_wabobpsvr_AzureCalc_AzureCalcRateCard[[#This Row],[Price_Level]]&amp;Table_wabobpsvr_AzureCalc_AzureCalcRateCard[[#This Row],[Region]]</f>
        <v>SQL Database Web - Tier 2B</v>
      </c>
      <c r="B9776" s="784"/>
      <c r="C9776" s="784" t="s">
        <v>594</v>
      </c>
      <c r="D9776" s="784" t="s">
        <v>182</v>
      </c>
      <c r="E9776" s="784">
        <v>6.9930000000000003</v>
      </c>
      <c r="F9776" s="784" t="s">
        <v>984</v>
      </c>
      <c r="G9776" s="784" t="s">
        <v>1872</v>
      </c>
      <c r="H9776" s="784" t="s">
        <v>1873</v>
      </c>
      <c r="I9776" s="784" t="s">
        <v>5445</v>
      </c>
    </row>
    <row r="9777" spans="1:9" hidden="1">
      <c r="A9777" s="784" t="str">
        <f>Table_wabobpsvr_AzureCalc_AzureCalcRateCard[[#This Row],[ServiceName]]&amp;Table_wabobpsvr_AzureCalc_AzureCalcRateCard[[#This Row],[Price_Level]]&amp;Table_wabobpsvr_AzureCalc_AzureCalcRateCard[[#This Row],[Region]]</f>
        <v>SQL Database Web - Tier 2C</v>
      </c>
      <c r="B9777" s="784"/>
      <c r="C9777" s="784" t="s">
        <v>594</v>
      </c>
      <c r="D9777" s="784" t="s">
        <v>184</v>
      </c>
      <c r="E9777" s="784">
        <v>6.6932999999999998</v>
      </c>
      <c r="F9777" s="784" t="s">
        <v>984</v>
      </c>
      <c r="G9777" s="784" t="s">
        <v>1872</v>
      </c>
      <c r="H9777" s="784" t="s">
        <v>1873</v>
      </c>
      <c r="I9777" s="784" t="s">
        <v>5445</v>
      </c>
    </row>
    <row r="9778" spans="1:9" hidden="1">
      <c r="A9778" s="784" t="str">
        <f>Table_wabobpsvr_AzureCalc_AzureCalcRateCard[[#This Row],[ServiceName]]&amp;Table_wabobpsvr_AzureCalc_AzureCalcRateCard[[#This Row],[Price_Level]]&amp;Table_wabobpsvr_AzureCalc_AzureCalcRateCard[[#This Row],[Region]]</f>
        <v>SQL Database Web - Tier 2D</v>
      </c>
      <c r="B9778" s="784"/>
      <c r="C9778" s="784" t="s">
        <v>594</v>
      </c>
      <c r="D9778" s="784" t="s">
        <v>183</v>
      </c>
      <c r="E9778" s="784">
        <v>6.3936000000000002</v>
      </c>
      <c r="F9778" s="784" t="s">
        <v>984</v>
      </c>
      <c r="G9778" s="784" t="s">
        <v>1872</v>
      </c>
      <c r="H9778" s="784" t="s">
        <v>1873</v>
      </c>
      <c r="I9778" s="784" t="s">
        <v>5445</v>
      </c>
    </row>
    <row r="9779" spans="1:9" hidden="1">
      <c r="A9779" s="784" t="str">
        <f>Table_wabobpsvr_AzureCalc_AzureCalcRateCard[[#This Row],[ServiceName]]&amp;Table_wabobpsvr_AzureCalc_AzureCalcRateCard[[#This Row],[Price_Level]]&amp;Table_wabobpsvr_AzureCalc_AzureCalcRateCard[[#This Row],[Region]]</f>
        <v>SQL Database Web - Tier 2 OverageMOSP</v>
      </c>
      <c r="B9779" s="784"/>
      <c r="C9779" s="784" t="s">
        <v>594</v>
      </c>
      <c r="D9779" s="784" t="s">
        <v>627</v>
      </c>
      <c r="E9779" s="784">
        <v>3.996</v>
      </c>
      <c r="F9779" s="784" t="s">
        <v>985</v>
      </c>
      <c r="G9779" s="784" t="s">
        <v>4431</v>
      </c>
      <c r="H9779" s="784" t="s">
        <v>4431</v>
      </c>
      <c r="I9779" s="784" t="s">
        <v>5445</v>
      </c>
    </row>
    <row r="9780" spans="1:9" hidden="1">
      <c r="A9780" s="784" t="str">
        <f>Table_wabobpsvr_AzureCalc_AzureCalcRateCard[[#This Row],[ServiceName]]&amp;Table_wabobpsvr_AzureCalc_AzureCalcRateCard[[#This Row],[Price_Level]]&amp;Table_wabobpsvr_AzureCalc_AzureCalcRateCard[[#This Row],[Region]]</f>
        <v>Basic_D11 VM (Non-Windows)A11</v>
      </c>
      <c r="B9780" s="784">
        <v>11</v>
      </c>
      <c r="C9780" s="784" t="s">
        <v>701</v>
      </c>
      <c r="D9780" s="784" t="s">
        <v>181</v>
      </c>
      <c r="E9780" s="784">
        <v>0.23474</v>
      </c>
      <c r="F9780" s="784" t="s">
        <v>1136</v>
      </c>
      <c r="G9780" s="784" t="s">
        <v>4431</v>
      </c>
      <c r="H9780" s="784" t="s">
        <v>4431</v>
      </c>
      <c r="I9780" s="784" t="s">
        <v>6388</v>
      </c>
    </row>
    <row r="9781" spans="1:9" hidden="1">
      <c r="A9781" s="784" t="str">
        <f>Table_wabobpsvr_AzureCalc_AzureCalcRateCard[[#This Row],[ServiceName]]&amp;Table_wabobpsvr_AzureCalc_AzureCalcRateCard[[#This Row],[Price_Level]]&amp;Table_wabobpsvr_AzureCalc_AzureCalcRateCard[[#This Row],[Region]]</f>
        <v>Basic_D11 VM (Non-Windows)B11</v>
      </c>
      <c r="B9781" s="784">
        <v>11</v>
      </c>
      <c r="C9781" s="784" t="s">
        <v>701</v>
      </c>
      <c r="D9781" s="784" t="s">
        <v>182</v>
      </c>
      <c r="E9781" s="784">
        <v>0.22747999999999999</v>
      </c>
      <c r="F9781" s="784" t="s">
        <v>1136</v>
      </c>
      <c r="G9781" s="784" t="s">
        <v>4431</v>
      </c>
      <c r="H9781" s="784" t="s">
        <v>4431</v>
      </c>
      <c r="I9781" s="784" t="s">
        <v>6388</v>
      </c>
    </row>
    <row r="9782" spans="1:9" hidden="1">
      <c r="A9782" s="784" t="str">
        <f>Table_wabobpsvr_AzureCalc_AzureCalcRateCard[[#This Row],[ServiceName]]&amp;Table_wabobpsvr_AzureCalc_AzureCalcRateCard[[#This Row],[Price_Level]]&amp;Table_wabobpsvr_AzureCalc_AzureCalcRateCard[[#This Row],[Region]]</f>
        <v>Basic_D11 VM (Non-Windows)C11</v>
      </c>
      <c r="B9782" s="784">
        <v>11</v>
      </c>
      <c r="C9782" s="784" t="s">
        <v>701</v>
      </c>
      <c r="D9782" s="784" t="s">
        <v>184</v>
      </c>
      <c r="E9782" s="784">
        <v>0.22022</v>
      </c>
      <c r="F9782" s="784" t="s">
        <v>1136</v>
      </c>
      <c r="G9782" s="784" t="s">
        <v>4431</v>
      </c>
      <c r="H9782" s="784" t="s">
        <v>4431</v>
      </c>
      <c r="I9782" s="784" t="s">
        <v>6388</v>
      </c>
    </row>
    <row r="9783" spans="1:9" hidden="1">
      <c r="A9783" t="str">
        <f>Table_wabobpsvr_AzureCalc_AzureCalcRateCard[[#This Row],[ServiceName]]&amp;Table_wabobpsvr_AzureCalc_AzureCalcRateCard[[#This Row],[Price_Level]]&amp;Table_wabobpsvr_AzureCalc_AzureCalcRateCard[[#This Row],[Region]]</f>
        <v>Basic_D11 VM (Non-Windows)D11</v>
      </c>
      <c r="B9783">
        <v>11</v>
      </c>
      <c r="C9783" t="s">
        <v>701</v>
      </c>
      <c r="D9783" t="s">
        <v>183</v>
      </c>
      <c r="E9783">
        <v>0.21296000000000001</v>
      </c>
      <c r="F9783" t="s">
        <v>1136</v>
      </c>
      <c r="G9783" s="784" t="s">
        <v>4431</v>
      </c>
      <c r="H9783" s="784" t="s">
        <v>4431</v>
      </c>
      <c r="I9783" s="784" t="s">
        <v>6388</v>
      </c>
    </row>
    <row r="9784" spans="1:9" hidden="1">
      <c r="A9784" t="str">
        <f>Table_wabobpsvr_AzureCalc_AzureCalcRateCard[[#This Row],[ServiceName]]&amp;Table_wabobpsvr_AzureCalc_AzureCalcRateCard[[#This Row],[Price_Level]]&amp;Table_wabobpsvr_AzureCalc_AzureCalcRateCard[[#This Row],[Region]]</f>
        <v>Basic_D11 VM (Non-Windows)MOSP12</v>
      </c>
      <c r="B9784">
        <v>12</v>
      </c>
      <c r="C9784" t="s">
        <v>701</v>
      </c>
      <c r="D9784" t="s">
        <v>627</v>
      </c>
      <c r="E9784">
        <v>0.21</v>
      </c>
      <c r="F9784" t="s">
        <v>1136</v>
      </c>
      <c r="G9784" s="784" t="s">
        <v>4431</v>
      </c>
      <c r="H9784" s="784" t="s">
        <v>4431</v>
      </c>
      <c r="I9784" s="784" t="s">
        <v>6389</v>
      </c>
    </row>
    <row r="9785" spans="1:9" hidden="1">
      <c r="A9785" t="str">
        <f>Table_wabobpsvr_AzureCalc_AzureCalcRateCard[[#This Row],[ServiceName]]&amp;Table_wabobpsvr_AzureCalc_AzureCalcRateCard[[#This Row],[Price_Level]]&amp;Table_wabobpsvr_AzureCalc_AzureCalcRateCard[[#This Row],[Region]]</f>
        <v>Basic_D11 VM (Non-Windows)A12</v>
      </c>
      <c r="B9785">
        <v>12</v>
      </c>
      <c r="C9785" t="s">
        <v>701</v>
      </c>
      <c r="D9785" t="s">
        <v>181</v>
      </c>
      <c r="E9785">
        <v>0.20369999999999999</v>
      </c>
      <c r="F9785" t="s">
        <v>1136</v>
      </c>
      <c r="G9785" s="784" t="s">
        <v>4431</v>
      </c>
      <c r="H9785" s="784" t="s">
        <v>4431</v>
      </c>
      <c r="I9785" s="784" t="s">
        <v>6389</v>
      </c>
    </row>
    <row r="9786" spans="1:9" hidden="1">
      <c r="A9786" t="str">
        <f>Table_wabobpsvr_AzureCalc_AzureCalcRateCard[[#This Row],[ServiceName]]&amp;Table_wabobpsvr_AzureCalc_AzureCalcRateCard[[#This Row],[Price_Level]]&amp;Table_wabobpsvr_AzureCalc_AzureCalcRateCard[[#This Row],[Region]]</f>
        <v>Basic_D11 VM (Non-Windows)B12</v>
      </c>
      <c r="B9786">
        <v>12</v>
      </c>
      <c r="C9786" t="s">
        <v>701</v>
      </c>
      <c r="D9786" t="s">
        <v>182</v>
      </c>
      <c r="E9786">
        <v>0.19739999999999999</v>
      </c>
      <c r="F9786" t="s">
        <v>1136</v>
      </c>
      <c r="G9786" s="784" t="s">
        <v>4431</v>
      </c>
      <c r="H9786" s="784" t="s">
        <v>4431</v>
      </c>
      <c r="I9786" s="784" t="s">
        <v>6389</v>
      </c>
    </row>
    <row r="9787" spans="1:9" hidden="1">
      <c r="A9787" t="str">
        <f>Table_wabobpsvr_AzureCalc_AzureCalcRateCard[[#This Row],[ServiceName]]&amp;Table_wabobpsvr_AzureCalc_AzureCalcRateCard[[#This Row],[Price_Level]]&amp;Table_wabobpsvr_AzureCalc_AzureCalcRateCard[[#This Row],[Region]]</f>
        <v>Basic_D11 VM (Non-Windows)C12</v>
      </c>
      <c r="B9787">
        <v>12</v>
      </c>
      <c r="C9787" t="s">
        <v>701</v>
      </c>
      <c r="D9787" t="s">
        <v>184</v>
      </c>
      <c r="E9787">
        <v>0.19109999999999999</v>
      </c>
      <c r="F9787" t="s">
        <v>1136</v>
      </c>
      <c r="G9787" s="784" t="s">
        <v>4431</v>
      </c>
      <c r="H9787" s="784" t="s">
        <v>4431</v>
      </c>
      <c r="I9787" s="784" t="s">
        <v>6389</v>
      </c>
    </row>
    <row r="9788" spans="1:9" hidden="1">
      <c r="A9788" t="str">
        <f>Table_wabobpsvr_AzureCalc_AzureCalcRateCard[[#This Row],[ServiceName]]&amp;Table_wabobpsvr_AzureCalc_AzureCalcRateCard[[#This Row],[Price_Level]]&amp;Table_wabobpsvr_AzureCalc_AzureCalcRateCard[[#This Row],[Region]]</f>
        <v>Basic_D11 VM (Non-Windows)D12</v>
      </c>
      <c r="B9788">
        <v>12</v>
      </c>
      <c r="C9788" t="s">
        <v>701</v>
      </c>
      <c r="D9788" t="s">
        <v>183</v>
      </c>
      <c r="E9788">
        <v>0.18479999999999999</v>
      </c>
      <c r="F9788" t="s">
        <v>1136</v>
      </c>
      <c r="G9788" s="784" t="s">
        <v>4431</v>
      </c>
      <c r="H9788" s="784" t="s">
        <v>4431</v>
      </c>
      <c r="I9788" s="784" t="s">
        <v>6389</v>
      </c>
    </row>
    <row r="9789" spans="1:9" hidden="1">
      <c r="A9789" t="str">
        <f>Table_wabobpsvr_AzureCalc_AzureCalcRateCard[[#This Row],[ServiceName]]&amp;Table_wabobpsvr_AzureCalc_AzureCalcRateCard[[#This Row],[Price_Level]]&amp;Table_wabobpsvr_AzureCalc_AzureCalcRateCard[[#This Row],[Region]]</f>
        <v>Basic_D11 VM (Non-Windows)MOSP3</v>
      </c>
      <c r="B9789">
        <v>3</v>
      </c>
      <c r="C9789" t="s">
        <v>701</v>
      </c>
      <c r="D9789" t="s">
        <v>627</v>
      </c>
      <c r="E9789">
        <v>0.19500000000000001</v>
      </c>
      <c r="F9789" t="s">
        <v>1136</v>
      </c>
      <c r="G9789" s="784" t="s">
        <v>4431</v>
      </c>
      <c r="H9789" s="784" t="s">
        <v>4431</v>
      </c>
      <c r="I9789" s="784" t="s">
        <v>5131</v>
      </c>
    </row>
    <row r="9790" spans="1:9" hidden="1">
      <c r="A9790" t="str">
        <f>Table_wabobpsvr_AzureCalc_AzureCalcRateCard[[#This Row],[ServiceName]]&amp;Table_wabobpsvr_AzureCalc_AzureCalcRateCard[[#This Row],[Price_Level]]&amp;Table_wabobpsvr_AzureCalc_AzureCalcRateCard[[#This Row],[Region]]</f>
        <v>CDN Data Transfer - Zone 1 - Tier 3C14</v>
      </c>
      <c r="B9790">
        <v>14</v>
      </c>
      <c r="C9790" t="s">
        <v>4431</v>
      </c>
      <c r="D9790" t="s">
        <v>184</v>
      </c>
      <c r="E9790">
        <v>999999</v>
      </c>
      <c r="F9790" t="s">
        <v>955</v>
      </c>
      <c r="G9790" s="784" t="s">
        <v>4431</v>
      </c>
      <c r="H9790" s="784" t="s">
        <v>4431</v>
      </c>
      <c r="I9790" s="784" t="s">
        <v>4431</v>
      </c>
    </row>
    <row r="9791" spans="1:9" hidden="1">
      <c r="A9791" t="str">
        <f>Table_wabobpsvr_AzureCalc_AzureCalcRateCard[[#This Row],[ServiceName]]&amp;Table_wabobpsvr_AzureCalc_AzureCalcRateCard[[#This Row],[Price_Level]]&amp;Table_wabobpsvr_AzureCalc_AzureCalcRateCard[[#This Row],[Region]]</f>
        <v>CDN Data Transfer - Zone 1 - Tier 3D14</v>
      </c>
      <c r="B9791">
        <v>14</v>
      </c>
      <c r="C9791" t="s">
        <v>4431</v>
      </c>
      <c r="D9791" t="s">
        <v>183</v>
      </c>
      <c r="E9791">
        <v>999999</v>
      </c>
      <c r="F9791" t="s">
        <v>955</v>
      </c>
      <c r="G9791" s="784" t="s">
        <v>4431</v>
      </c>
      <c r="H9791" s="784" t="s">
        <v>4431</v>
      </c>
      <c r="I9791" s="784" t="s">
        <v>4431</v>
      </c>
    </row>
    <row r="9792" spans="1:9" hidden="1">
      <c r="A9792" t="str">
        <f>Table_wabobpsvr_AzureCalc_AzureCalcRateCard[[#This Row],[ServiceName]]&amp;Table_wabobpsvr_AzureCalc_AzureCalcRateCard[[#This Row],[Price_Level]]&amp;Table_wabobpsvr_AzureCalc_AzureCalcRateCard[[#This Row],[Region]]</f>
        <v>CDN Data Transfer - Zone 1 - Tier 4MOSP14</v>
      </c>
      <c r="B9792">
        <v>14</v>
      </c>
      <c r="C9792" t="s">
        <v>4431</v>
      </c>
      <c r="D9792" t="s">
        <v>627</v>
      </c>
      <c r="E9792">
        <v>999999</v>
      </c>
      <c r="F9792" t="s">
        <v>956</v>
      </c>
      <c r="G9792" s="784" t="s">
        <v>4431</v>
      </c>
      <c r="H9792" s="784" t="s">
        <v>4431</v>
      </c>
      <c r="I9792" s="784" t="s">
        <v>4431</v>
      </c>
    </row>
    <row r="9793" spans="1:9" hidden="1">
      <c r="A9793" t="str">
        <f>Table_wabobpsvr_AzureCalc_AzureCalcRateCard[[#This Row],[ServiceName]]&amp;Table_wabobpsvr_AzureCalc_AzureCalcRateCard[[#This Row],[Price_Level]]&amp;Table_wabobpsvr_AzureCalc_AzureCalcRateCard[[#This Row],[Region]]</f>
        <v>CDN Data Transfer - Zone 1 - Tier 4A14</v>
      </c>
      <c r="B9793">
        <v>14</v>
      </c>
      <c r="C9793" t="s">
        <v>4431</v>
      </c>
      <c r="D9793" t="s">
        <v>181</v>
      </c>
      <c r="E9793">
        <v>999999</v>
      </c>
      <c r="F9793" t="s">
        <v>956</v>
      </c>
      <c r="G9793" s="784" t="s">
        <v>4431</v>
      </c>
      <c r="H9793" s="784" t="s">
        <v>4431</v>
      </c>
      <c r="I9793" s="784" t="s">
        <v>4431</v>
      </c>
    </row>
    <row r="9794" spans="1:9" hidden="1">
      <c r="A9794" s="784" t="str">
        <f>Table_wabobpsvr_AzureCalc_AzureCalcRateCard[[#This Row],[ServiceName]]&amp;Table_wabobpsvr_AzureCalc_AzureCalcRateCard[[#This Row],[Price_Level]]&amp;Table_wabobpsvr_AzureCalc_AzureCalcRateCard[[#This Row],[Region]]</f>
        <v>CDN Data Transfer - Zone 1 - Tier 4B14</v>
      </c>
      <c r="B9794" s="784">
        <v>14</v>
      </c>
      <c r="C9794" s="784" t="s">
        <v>4431</v>
      </c>
      <c r="D9794" s="784" t="s">
        <v>182</v>
      </c>
      <c r="E9794" s="784">
        <v>999999</v>
      </c>
      <c r="F9794" s="784" t="s">
        <v>956</v>
      </c>
      <c r="G9794" s="784" t="s">
        <v>4431</v>
      </c>
      <c r="H9794" s="784" t="s">
        <v>4431</v>
      </c>
      <c r="I9794" s="784" t="s">
        <v>4431</v>
      </c>
    </row>
    <row r="9795" spans="1:9" hidden="1">
      <c r="A9795" s="784" t="str">
        <f>Table_wabobpsvr_AzureCalc_AzureCalcRateCard[[#This Row],[ServiceName]]&amp;Table_wabobpsvr_AzureCalc_AzureCalcRateCard[[#This Row],[Price_Level]]&amp;Table_wabobpsvr_AzureCalc_AzureCalcRateCard[[#This Row],[Region]]</f>
        <v>CDN Data Transfer - Zone 1 - Tier 4C14</v>
      </c>
      <c r="B9795" s="784">
        <v>14</v>
      </c>
      <c r="C9795" s="784" t="s">
        <v>4431</v>
      </c>
      <c r="D9795" s="784" t="s">
        <v>184</v>
      </c>
      <c r="E9795" s="784">
        <v>999999</v>
      </c>
      <c r="F9795" s="784" t="s">
        <v>956</v>
      </c>
      <c r="G9795" s="784" t="s">
        <v>4431</v>
      </c>
      <c r="H9795" s="784" t="s">
        <v>4431</v>
      </c>
      <c r="I9795" s="784" t="s">
        <v>4431</v>
      </c>
    </row>
    <row r="9796" spans="1:9" hidden="1">
      <c r="A9796" s="784" t="str">
        <f>Table_wabobpsvr_AzureCalc_AzureCalcRateCard[[#This Row],[ServiceName]]&amp;Table_wabobpsvr_AzureCalc_AzureCalcRateCard[[#This Row],[Price_Level]]&amp;Table_wabobpsvr_AzureCalc_AzureCalcRateCard[[#This Row],[Region]]</f>
        <v>CDN Data Transfer - Zone 1 - Tier 4D14</v>
      </c>
      <c r="B9796" s="784">
        <v>14</v>
      </c>
      <c r="C9796" s="784" t="s">
        <v>4431</v>
      </c>
      <c r="D9796" s="784" t="s">
        <v>183</v>
      </c>
      <c r="E9796" s="784">
        <v>999999</v>
      </c>
      <c r="F9796" s="784" t="s">
        <v>956</v>
      </c>
      <c r="G9796" s="784" t="s">
        <v>4431</v>
      </c>
      <c r="H9796" s="784" t="s">
        <v>4431</v>
      </c>
      <c r="I9796" s="784" t="s">
        <v>4431</v>
      </c>
    </row>
    <row r="9797" spans="1:9" hidden="1">
      <c r="A9797" t="str">
        <f>Table_wabobpsvr_AzureCalc_AzureCalcRateCard[[#This Row],[ServiceName]]&amp;Table_wabobpsvr_AzureCalc_AzureCalcRateCard[[#This Row],[Price_Level]]&amp;Table_wabobpsvr_AzureCalc_AzureCalcRateCard[[#This Row],[Region]]</f>
        <v>CDN Data Transfer - Zone 1 - Tier 5MOSP14</v>
      </c>
      <c r="B9797">
        <v>14</v>
      </c>
      <c r="C9797" t="s">
        <v>4431</v>
      </c>
      <c r="D9797" t="s">
        <v>627</v>
      </c>
      <c r="E9797">
        <v>999999</v>
      </c>
      <c r="F9797" t="s">
        <v>957</v>
      </c>
      <c r="G9797" s="784" t="s">
        <v>4431</v>
      </c>
      <c r="H9797" s="784" t="s">
        <v>4431</v>
      </c>
      <c r="I9797" s="784" t="s">
        <v>4431</v>
      </c>
    </row>
    <row r="9798" spans="1:9" hidden="1">
      <c r="A9798" t="str">
        <f>Table_wabobpsvr_AzureCalc_AzureCalcRateCard[[#This Row],[ServiceName]]&amp;Table_wabobpsvr_AzureCalc_AzureCalcRateCard[[#This Row],[Price_Level]]&amp;Table_wabobpsvr_AzureCalc_AzureCalcRateCard[[#This Row],[Region]]</f>
        <v>CDN Data Transfer - Zone 1 - Tier 5A14</v>
      </c>
      <c r="B9798">
        <v>14</v>
      </c>
      <c r="C9798" t="s">
        <v>4431</v>
      </c>
      <c r="D9798" t="s">
        <v>181</v>
      </c>
      <c r="E9798">
        <v>999999</v>
      </c>
      <c r="F9798" t="s">
        <v>957</v>
      </c>
      <c r="G9798" s="784" t="s">
        <v>4431</v>
      </c>
      <c r="H9798" s="784" t="s">
        <v>4431</v>
      </c>
      <c r="I9798" s="784" t="s">
        <v>4431</v>
      </c>
    </row>
    <row r="9799" spans="1:9" hidden="1">
      <c r="A9799" t="str">
        <f>Table_wabobpsvr_AzureCalc_AzureCalcRateCard[[#This Row],[ServiceName]]&amp;Table_wabobpsvr_AzureCalc_AzureCalcRateCard[[#This Row],[Price_Level]]&amp;Table_wabobpsvr_AzureCalc_AzureCalcRateCard[[#This Row],[Region]]</f>
        <v>CDN Data Transfer - Zone 1 - Tier 5B14</v>
      </c>
      <c r="B9799">
        <v>14</v>
      </c>
      <c r="C9799" t="s">
        <v>4431</v>
      </c>
      <c r="D9799" t="s">
        <v>182</v>
      </c>
      <c r="E9799">
        <v>999999</v>
      </c>
      <c r="F9799" t="s">
        <v>957</v>
      </c>
      <c r="G9799" s="784" t="s">
        <v>4431</v>
      </c>
      <c r="H9799" s="784" t="s">
        <v>4431</v>
      </c>
      <c r="I9799" s="784" t="s">
        <v>4431</v>
      </c>
    </row>
    <row r="9800" spans="1:9" hidden="1">
      <c r="A9800" t="str">
        <f>Table_wabobpsvr_AzureCalc_AzureCalcRateCard[[#This Row],[ServiceName]]&amp;Table_wabobpsvr_AzureCalc_AzureCalcRateCard[[#This Row],[Price_Level]]&amp;Table_wabobpsvr_AzureCalc_AzureCalcRateCard[[#This Row],[Region]]</f>
        <v>CDN Data Transfer - Zone 1 - Tier 5C14</v>
      </c>
      <c r="B9800">
        <v>14</v>
      </c>
      <c r="C9800" t="s">
        <v>4431</v>
      </c>
      <c r="D9800" t="s">
        <v>184</v>
      </c>
      <c r="E9800">
        <v>999999</v>
      </c>
      <c r="F9800" t="s">
        <v>957</v>
      </c>
      <c r="G9800" s="784" t="s">
        <v>4431</v>
      </c>
      <c r="H9800" s="784" t="s">
        <v>4431</v>
      </c>
      <c r="I9800" s="784" t="s">
        <v>4431</v>
      </c>
    </row>
    <row r="9801" spans="1:9" hidden="1">
      <c r="A9801" t="str">
        <f>Table_wabobpsvr_AzureCalc_AzureCalcRateCard[[#This Row],[ServiceName]]&amp;Table_wabobpsvr_AzureCalc_AzureCalcRateCard[[#This Row],[Price_Level]]&amp;Table_wabobpsvr_AzureCalc_AzureCalcRateCard[[#This Row],[Region]]</f>
        <v>CDN Data Transfer - Zone 1 - Tier 5D14</v>
      </c>
      <c r="B9801">
        <v>14</v>
      </c>
      <c r="C9801" t="s">
        <v>4431</v>
      </c>
      <c r="D9801" t="s">
        <v>183</v>
      </c>
      <c r="E9801">
        <v>999999</v>
      </c>
      <c r="F9801" t="s">
        <v>957</v>
      </c>
      <c r="G9801" s="784" t="s">
        <v>4431</v>
      </c>
      <c r="H9801" s="784" t="s">
        <v>4431</v>
      </c>
      <c r="I9801" s="784" t="s">
        <v>4431</v>
      </c>
    </row>
    <row r="9802" spans="1:9" hidden="1">
      <c r="A9802" t="str">
        <f>Table_wabobpsvr_AzureCalc_AzureCalcRateCard[[#This Row],[ServiceName]]&amp;Table_wabobpsvr_AzureCalc_AzureCalcRateCard[[#This Row],[Price_Level]]&amp;Table_wabobpsvr_AzureCalc_AzureCalcRateCard[[#This Row],[Region]]</f>
        <v>CDN Data Transfer - Zone 1 - Tier 6MOSP14</v>
      </c>
      <c r="B9802">
        <v>14</v>
      </c>
      <c r="C9802" t="s">
        <v>4431</v>
      </c>
      <c r="D9802" t="s">
        <v>627</v>
      </c>
      <c r="E9802">
        <v>999999</v>
      </c>
      <c r="F9802" t="s">
        <v>958</v>
      </c>
      <c r="G9802" s="784" t="s">
        <v>4431</v>
      </c>
      <c r="H9802" s="784" t="s">
        <v>4431</v>
      </c>
      <c r="I9802" s="784" t="s">
        <v>4431</v>
      </c>
    </row>
    <row r="9803" spans="1:9" hidden="1">
      <c r="A9803" s="784" t="str">
        <f>Table_wabobpsvr_AzureCalc_AzureCalcRateCard[[#This Row],[ServiceName]]&amp;Table_wabobpsvr_AzureCalc_AzureCalcRateCard[[#This Row],[Price_Level]]&amp;Table_wabobpsvr_AzureCalc_AzureCalcRateCard[[#This Row],[Region]]</f>
        <v>CDN Data Transfer - Zone 1 - Tier 6A14</v>
      </c>
      <c r="B9803" s="784">
        <v>14</v>
      </c>
      <c r="C9803" s="784" t="s">
        <v>4431</v>
      </c>
      <c r="D9803" s="784" t="s">
        <v>181</v>
      </c>
      <c r="E9803" s="784">
        <v>999999</v>
      </c>
      <c r="F9803" s="784" t="s">
        <v>958</v>
      </c>
      <c r="G9803" s="784" t="s">
        <v>4431</v>
      </c>
      <c r="H9803" s="784" t="s">
        <v>4431</v>
      </c>
      <c r="I9803" s="784" t="s">
        <v>4431</v>
      </c>
    </row>
    <row r="9804" spans="1:9" hidden="1">
      <c r="A9804" t="str">
        <f>Table_wabobpsvr_AzureCalc_AzureCalcRateCard[[#This Row],[ServiceName]]&amp;Table_wabobpsvr_AzureCalc_AzureCalcRateCard[[#This Row],[Price_Level]]&amp;Table_wabobpsvr_AzureCalc_AzureCalcRateCard[[#This Row],[Region]]</f>
        <v>CDN Data Transfer - Zone 1 - Tier 6B14</v>
      </c>
      <c r="B9804">
        <v>14</v>
      </c>
      <c r="C9804" t="s">
        <v>4431</v>
      </c>
      <c r="D9804" t="s">
        <v>182</v>
      </c>
      <c r="E9804">
        <v>999999</v>
      </c>
      <c r="F9804" t="s">
        <v>958</v>
      </c>
      <c r="G9804" s="784" t="s">
        <v>4431</v>
      </c>
      <c r="H9804" s="784" t="s">
        <v>4431</v>
      </c>
      <c r="I9804" s="784" t="s">
        <v>4431</v>
      </c>
    </row>
    <row r="9805" spans="1:9" hidden="1">
      <c r="A9805" s="784" t="str">
        <f>Table_wabobpsvr_AzureCalc_AzureCalcRateCard[[#This Row],[ServiceName]]&amp;Table_wabobpsvr_AzureCalc_AzureCalcRateCard[[#This Row],[Price_Level]]&amp;Table_wabobpsvr_AzureCalc_AzureCalcRateCard[[#This Row],[Region]]</f>
        <v>CDN Data Transfer - Zone 1 - Tier 6C14</v>
      </c>
      <c r="B9805" s="784">
        <v>14</v>
      </c>
      <c r="C9805" s="784" t="s">
        <v>4431</v>
      </c>
      <c r="D9805" s="784" t="s">
        <v>184</v>
      </c>
      <c r="E9805" s="784">
        <v>999999</v>
      </c>
      <c r="F9805" s="784" t="s">
        <v>958</v>
      </c>
      <c r="G9805" s="784" t="s">
        <v>4431</v>
      </c>
      <c r="H9805" s="784" t="s">
        <v>4431</v>
      </c>
      <c r="I9805" s="784" t="s">
        <v>4431</v>
      </c>
    </row>
    <row r="9806" spans="1:9" hidden="1">
      <c r="A9806" s="784" t="str">
        <f>Table_wabobpsvr_AzureCalc_AzureCalcRateCard[[#This Row],[ServiceName]]&amp;Table_wabobpsvr_AzureCalc_AzureCalcRateCard[[#This Row],[Price_Level]]&amp;Table_wabobpsvr_AzureCalc_AzureCalcRateCard[[#This Row],[Region]]</f>
        <v>CDN Data Transfer - Zone 1 - Tier 6D14</v>
      </c>
      <c r="B9806" s="784">
        <v>14</v>
      </c>
      <c r="C9806" s="784" t="s">
        <v>4431</v>
      </c>
      <c r="D9806" s="784" t="s">
        <v>183</v>
      </c>
      <c r="E9806" s="784">
        <v>999999</v>
      </c>
      <c r="F9806" s="784" t="s">
        <v>958</v>
      </c>
      <c r="G9806" s="784" t="s">
        <v>4431</v>
      </c>
      <c r="H9806" s="784" t="s">
        <v>4431</v>
      </c>
      <c r="I9806" s="784" t="s">
        <v>4431</v>
      </c>
    </row>
    <row r="9807" spans="1:9" hidden="1">
      <c r="A9807" s="784" t="str">
        <f>Table_wabobpsvr_AzureCalc_AzureCalcRateCard[[#This Row],[ServiceName]]&amp;Table_wabobpsvr_AzureCalc_AzureCalcRateCard[[#This Row],[Price_Level]]&amp;Table_wabobpsvr_AzureCalc_AzureCalcRateCard[[#This Row],[Region]]</f>
        <v>CDN Data Transfer - Zone 1 - Tier 7MOSP14</v>
      </c>
      <c r="B9807" s="784">
        <v>14</v>
      </c>
      <c r="C9807" s="784" t="s">
        <v>4431</v>
      </c>
      <c r="D9807" s="784" t="s">
        <v>627</v>
      </c>
      <c r="E9807" s="784">
        <v>999999</v>
      </c>
      <c r="F9807" s="784" t="s">
        <v>959</v>
      </c>
      <c r="G9807" s="784" t="s">
        <v>4431</v>
      </c>
      <c r="H9807" s="784" t="s">
        <v>4431</v>
      </c>
      <c r="I9807" s="784" t="s">
        <v>4431</v>
      </c>
    </row>
    <row r="9808" spans="1:9" hidden="1">
      <c r="A9808" s="784" t="str">
        <f>Table_wabobpsvr_AzureCalc_AzureCalcRateCard[[#This Row],[ServiceName]]&amp;Table_wabobpsvr_AzureCalc_AzureCalcRateCard[[#This Row],[Price_Level]]&amp;Table_wabobpsvr_AzureCalc_AzureCalcRateCard[[#This Row],[Region]]</f>
        <v>CDN Data Transfer - Zone 1 - Tier 7A14</v>
      </c>
      <c r="B9808" s="784">
        <v>14</v>
      </c>
      <c r="C9808" s="784" t="s">
        <v>4431</v>
      </c>
      <c r="D9808" s="784" t="s">
        <v>181</v>
      </c>
      <c r="E9808" s="784">
        <v>999999</v>
      </c>
      <c r="F9808" s="784" t="s">
        <v>959</v>
      </c>
      <c r="G9808" s="784" t="s">
        <v>4431</v>
      </c>
      <c r="H9808" s="784" t="s">
        <v>4431</v>
      </c>
      <c r="I9808" s="784" t="s">
        <v>4431</v>
      </c>
    </row>
    <row r="9809" spans="1:9" hidden="1">
      <c r="A9809" s="784" t="str">
        <f>Table_wabobpsvr_AzureCalc_AzureCalcRateCard[[#This Row],[ServiceName]]&amp;Table_wabobpsvr_AzureCalc_AzureCalcRateCard[[#This Row],[Price_Level]]&amp;Table_wabobpsvr_AzureCalc_AzureCalcRateCard[[#This Row],[Region]]</f>
        <v>CDN Data Transfer - Zone 1 - Tier 7B14</v>
      </c>
      <c r="B9809" s="784">
        <v>14</v>
      </c>
      <c r="C9809" s="784" t="s">
        <v>4431</v>
      </c>
      <c r="D9809" s="784" t="s">
        <v>182</v>
      </c>
      <c r="E9809" s="784">
        <v>999999</v>
      </c>
      <c r="F9809" s="784" t="s">
        <v>959</v>
      </c>
      <c r="G9809" s="784" t="s">
        <v>4431</v>
      </c>
      <c r="H9809" s="784" t="s">
        <v>4431</v>
      </c>
      <c r="I9809" s="784" t="s">
        <v>4431</v>
      </c>
    </row>
    <row r="9810" spans="1:9" hidden="1">
      <c r="A9810" s="784" t="str">
        <f>Table_wabobpsvr_AzureCalc_AzureCalcRateCard[[#This Row],[ServiceName]]&amp;Table_wabobpsvr_AzureCalc_AzureCalcRateCard[[#This Row],[Price_Level]]&amp;Table_wabobpsvr_AzureCalc_AzureCalcRateCard[[#This Row],[Region]]</f>
        <v>CDN Data Transfer - Zone 1 - Tier 7C14</v>
      </c>
      <c r="B9810" s="784">
        <v>14</v>
      </c>
      <c r="C9810" s="784" t="s">
        <v>4431</v>
      </c>
      <c r="D9810" s="784" t="s">
        <v>184</v>
      </c>
      <c r="E9810" s="784">
        <v>999999</v>
      </c>
      <c r="F9810" s="784" t="s">
        <v>959</v>
      </c>
      <c r="G9810" s="784" t="s">
        <v>4431</v>
      </c>
      <c r="H9810" s="784" t="s">
        <v>4431</v>
      </c>
      <c r="I9810" s="784" t="s">
        <v>4431</v>
      </c>
    </row>
    <row r="9811" spans="1:9" hidden="1">
      <c r="A9811" s="784" t="str">
        <f>Table_wabobpsvr_AzureCalc_AzureCalcRateCard[[#This Row],[ServiceName]]&amp;Table_wabobpsvr_AzureCalc_AzureCalcRateCard[[#This Row],[Price_Level]]&amp;Table_wabobpsvr_AzureCalc_AzureCalcRateCard[[#This Row],[Region]]</f>
        <v>CDN Data Transfer - Zone 1 - Tier 7D14</v>
      </c>
      <c r="B9811" s="784">
        <v>14</v>
      </c>
      <c r="C9811" s="784" t="s">
        <v>4431</v>
      </c>
      <c r="D9811" s="784" t="s">
        <v>183</v>
      </c>
      <c r="E9811" s="784">
        <v>999999</v>
      </c>
      <c r="F9811" s="784" t="s">
        <v>959</v>
      </c>
      <c r="G9811" s="784" t="s">
        <v>4431</v>
      </c>
      <c r="H9811" s="784" t="s">
        <v>4431</v>
      </c>
      <c r="I9811" s="784" t="s">
        <v>4431</v>
      </c>
    </row>
    <row r="9812" spans="1:9" hidden="1">
      <c r="A9812" s="784" t="str">
        <f>Table_wabobpsvr_AzureCalc_AzureCalcRateCard[[#This Row],[ServiceName]]&amp;Table_wabobpsvr_AzureCalc_AzureCalcRateCard[[#This Row],[Price_Level]]&amp;Table_wabobpsvr_AzureCalc_AzureCalcRateCard[[#This Row],[Region]]</f>
        <v>CDN Data Transfer - Zone 2MOSP14</v>
      </c>
      <c r="B9812" s="784">
        <v>14</v>
      </c>
      <c r="C9812" s="784" t="s">
        <v>4431</v>
      </c>
      <c r="D9812" s="784" t="s">
        <v>627</v>
      </c>
      <c r="E9812" s="784">
        <v>999999</v>
      </c>
      <c r="F9812" s="784" t="s">
        <v>789</v>
      </c>
      <c r="G9812" s="784" t="s">
        <v>4431</v>
      </c>
      <c r="H9812" s="784" t="s">
        <v>4431</v>
      </c>
      <c r="I9812" s="784" t="s">
        <v>4431</v>
      </c>
    </row>
    <row r="9813" spans="1:9" hidden="1">
      <c r="A9813" t="str">
        <f>Table_wabobpsvr_AzureCalc_AzureCalcRateCard[[#This Row],[ServiceName]]&amp;Table_wabobpsvr_AzureCalc_AzureCalcRateCard[[#This Row],[Price_Level]]&amp;Table_wabobpsvr_AzureCalc_AzureCalcRateCard[[#This Row],[Region]]</f>
        <v>CDN Data Transfer - Zone 2A14</v>
      </c>
      <c r="B9813">
        <v>14</v>
      </c>
      <c r="C9813" t="s">
        <v>4431</v>
      </c>
      <c r="D9813" t="s">
        <v>181</v>
      </c>
      <c r="E9813">
        <v>999999</v>
      </c>
      <c r="F9813" t="s">
        <v>789</v>
      </c>
      <c r="G9813" s="784" t="s">
        <v>4431</v>
      </c>
      <c r="H9813" s="784" t="s">
        <v>4431</v>
      </c>
      <c r="I9813" s="784" t="s">
        <v>4431</v>
      </c>
    </row>
    <row r="9814" spans="1:9" hidden="1">
      <c r="A9814" t="str">
        <f>Table_wabobpsvr_AzureCalc_AzureCalcRateCard[[#This Row],[ServiceName]]&amp;Table_wabobpsvr_AzureCalc_AzureCalcRateCard[[#This Row],[Price_Level]]&amp;Table_wabobpsvr_AzureCalc_AzureCalcRateCard[[#This Row],[Region]]</f>
        <v>CDN Data Transfer - Zone 2B14</v>
      </c>
      <c r="B9814">
        <v>14</v>
      </c>
      <c r="C9814" t="s">
        <v>4431</v>
      </c>
      <c r="D9814" t="s">
        <v>182</v>
      </c>
      <c r="E9814">
        <v>999999</v>
      </c>
      <c r="F9814" t="s">
        <v>789</v>
      </c>
      <c r="G9814" s="784" t="s">
        <v>4431</v>
      </c>
      <c r="H9814" s="784" t="s">
        <v>4431</v>
      </c>
      <c r="I9814" s="784" t="s">
        <v>4431</v>
      </c>
    </row>
    <row r="9815" spans="1:9" hidden="1">
      <c r="A9815" t="str">
        <f>Table_wabobpsvr_AzureCalc_AzureCalcRateCard[[#This Row],[ServiceName]]&amp;Table_wabobpsvr_AzureCalc_AzureCalcRateCard[[#This Row],[Price_Level]]&amp;Table_wabobpsvr_AzureCalc_AzureCalcRateCard[[#This Row],[Region]]</f>
        <v>CDN Data Transfer - Zone 2C14</v>
      </c>
      <c r="B9815">
        <v>14</v>
      </c>
      <c r="C9815" t="s">
        <v>4431</v>
      </c>
      <c r="D9815" t="s">
        <v>184</v>
      </c>
      <c r="E9815">
        <v>999999</v>
      </c>
      <c r="F9815" t="s">
        <v>789</v>
      </c>
      <c r="G9815" s="784" t="s">
        <v>4431</v>
      </c>
      <c r="H9815" s="784" t="s">
        <v>4431</v>
      </c>
      <c r="I9815" s="784" t="s">
        <v>4431</v>
      </c>
    </row>
    <row r="9816" spans="1:9" hidden="1">
      <c r="A9816" t="str">
        <f>Table_wabobpsvr_AzureCalc_AzureCalcRateCard[[#This Row],[ServiceName]]&amp;Table_wabobpsvr_AzureCalc_AzureCalcRateCard[[#This Row],[Price_Level]]&amp;Table_wabobpsvr_AzureCalc_AzureCalcRateCard[[#This Row],[Region]]</f>
        <v>CDN Data Transfer - Zone 2D14</v>
      </c>
      <c r="B9816">
        <v>14</v>
      </c>
      <c r="C9816" t="s">
        <v>4431</v>
      </c>
      <c r="D9816" t="s">
        <v>183</v>
      </c>
      <c r="E9816">
        <v>999999</v>
      </c>
      <c r="F9816" t="s">
        <v>789</v>
      </c>
      <c r="G9816" s="784" t="s">
        <v>4431</v>
      </c>
      <c r="H9816" s="784" t="s">
        <v>4431</v>
      </c>
      <c r="I9816" s="784" t="s">
        <v>4431</v>
      </c>
    </row>
    <row r="9817" spans="1:9" hidden="1">
      <c r="A9817" t="str">
        <f>Table_wabobpsvr_AzureCalc_AzureCalcRateCard[[#This Row],[ServiceName]]&amp;Table_wabobpsvr_AzureCalc_AzureCalcRateCard[[#This Row],[Price_Level]]&amp;Table_wabobpsvr_AzureCalc_AzureCalcRateCard[[#This Row],[Region]]</f>
        <v>CDN Data Transfer - Zone 2 - Tier 2MOSP14</v>
      </c>
      <c r="B9817">
        <v>14</v>
      </c>
      <c r="C9817" t="s">
        <v>4431</v>
      </c>
      <c r="D9817" t="s">
        <v>627</v>
      </c>
      <c r="E9817">
        <v>999999</v>
      </c>
      <c r="F9817" t="s">
        <v>960</v>
      </c>
      <c r="G9817" s="784" t="s">
        <v>4431</v>
      </c>
      <c r="H9817" s="784" t="s">
        <v>4431</v>
      </c>
      <c r="I9817" s="784" t="s">
        <v>4431</v>
      </c>
    </row>
    <row r="9818" spans="1:9" hidden="1">
      <c r="A9818" t="str">
        <f>Table_wabobpsvr_AzureCalc_AzureCalcRateCard[[#This Row],[ServiceName]]&amp;Table_wabobpsvr_AzureCalc_AzureCalcRateCard[[#This Row],[Price_Level]]&amp;Table_wabobpsvr_AzureCalc_AzureCalcRateCard[[#This Row],[Region]]</f>
        <v>CDN Data Transfer - Zone 2 - Tier 2A14</v>
      </c>
      <c r="B9818">
        <v>14</v>
      </c>
      <c r="C9818" t="s">
        <v>4431</v>
      </c>
      <c r="D9818" t="s">
        <v>181</v>
      </c>
      <c r="E9818">
        <v>999999</v>
      </c>
      <c r="F9818" t="s">
        <v>960</v>
      </c>
      <c r="G9818" s="784" t="s">
        <v>4431</v>
      </c>
      <c r="H9818" s="784" t="s">
        <v>4431</v>
      </c>
      <c r="I9818" s="784" t="s">
        <v>4431</v>
      </c>
    </row>
    <row r="9819" spans="1:9" hidden="1">
      <c r="A9819" t="str">
        <f>Table_wabobpsvr_AzureCalc_AzureCalcRateCard[[#This Row],[ServiceName]]&amp;Table_wabobpsvr_AzureCalc_AzureCalcRateCard[[#This Row],[Price_Level]]&amp;Table_wabobpsvr_AzureCalc_AzureCalcRateCard[[#This Row],[Region]]</f>
        <v>CDN Data Transfer - Zone 2 - Tier 2B14</v>
      </c>
      <c r="B9819">
        <v>14</v>
      </c>
      <c r="C9819" t="s">
        <v>4431</v>
      </c>
      <c r="D9819" t="s">
        <v>182</v>
      </c>
      <c r="E9819">
        <v>999999</v>
      </c>
      <c r="F9819" t="s">
        <v>960</v>
      </c>
      <c r="G9819" s="784" t="s">
        <v>4431</v>
      </c>
      <c r="H9819" s="784" t="s">
        <v>4431</v>
      </c>
      <c r="I9819" s="784" t="s">
        <v>4431</v>
      </c>
    </row>
    <row r="9820" spans="1:9" hidden="1">
      <c r="A9820" t="str">
        <f>Table_wabobpsvr_AzureCalc_AzureCalcRateCard[[#This Row],[ServiceName]]&amp;Table_wabobpsvr_AzureCalc_AzureCalcRateCard[[#This Row],[Price_Level]]&amp;Table_wabobpsvr_AzureCalc_AzureCalcRateCard[[#This Row],[Region]]</f>
        <v>CDN Data Transfer - Zone 2 - Tier 2C14</v>
      </c>
      <c r="B9820">
        <v>14</v>
      </c>
      <c r="C9820" t="s">
        <v>4431</v>
      </c>
      <c r="D9820" t="s">
        <v>184</v>
      </c>
      <c r="E9820">
        <v>999999</v>
      </c>
      <c r="F9820" t="s">
        <v>960</v>
      </c>
      <c r="G9820" s="784" t="s">
        <v>4431</v>
      </c>
      <c r="H9820" s="784" t="s">
        <v>4431</v>
      </c>
      <c r="I9820" s="784" t="s">
        <v>4431</v>
      </c>
    </row>
    <row r="9821" spans="1:9" hidden="1">
      <c r="A9821" t="str">
        <f>Table_wabobpsvr_AzureCalc_AzureCalcRateCard[[#This Row],[ServiceName]]&amp;Table_wabobpsvr_AzureCalc_AzureCalcRateCard[[#This Row],[Price_Level]]&amp;Table_wabobpsvr_AzureCalc_AzureCalcRateCard[[#This Row],[Region]]</f>
        <v>CDN Data Transfer - Zone 2 - Tier 2D14</v>
      </c>
      <c r="B9821">
        <v>14</v>
      </c>
      <c r="C9821" t="s">
        <v>4431</v>
      </c>
      <c r="D9821" t="s">
        <v>183</v>
      </c>
      <c r="E9821">
        <v>999999</v>
      </c>
      <c r="F9821" t="s">
        <v>960</v>
      </c>
      <c r="G9821" s="784" t="s">
        <v>4431</v>
      </c>
      <c r="H9821" s="784" t="s">
        <v>4431</v>
      </c>
      <c r="I9821" s="784" t="s">
        <v>4431</v>
      </c>
    </row>
    <row r="9822" spans="1:9" hidden="1">
      <c r="A9822" t="str">
        <f>Table_wabobpsvr_AzureCalc_AzureCalcRateCard[[#This Row],[ServiceName]]&amp;Table_wabobpsvr_AzureCalc_AzureCalcRateCard[[#This Row],[Price_Level]]&amp;Table_wabobpsvr_AzureCalc_AzureCalcRateCard[[#This Row],[Region]]</f>
        <v>CDN Data Transfer - Zone 2 - Tier 3MOSP14</v>
      </c>
      <c r="B9822">
        <v>14</v>
      </c>
      <c r="C9822" t="s">
        <v>4431</v>
      </c>
      <c r="D9822" t="s">
        <v>627</v>
      </c>
      <c r="E9822">
        <v>999999</v>
      </c>
      <c r="F9822" t="s">
        <v>961</v>
      </c>
      <c r="G9822" s="784" t="s">
        <v>4431</v>
      </c>
      <c r="H9822" s="784" t="s">
        <v>4431</v>
      </c>
      <c r="I9822" s="784" t="s">
        <v>4431</v>
      </c>
    </row>
    <row r="9823" spans="1:9" hidden="1">
      <c r="A9823" s="784" t="str">
        <f>Table_wabobpsvr_AzureCalc_AzureCalcRateCard[[#This Row],[ServiceName]]&amp;Table_wabobpsvr_AzureCalc_AzureCalcRateCard[[#This Row],[Price_Level]]&amp;Table_wabobpsvr_AzureCalc_AzureCalcRateCard[[#This Row],[Region]]</f>
        <v>CDN Data Transfer - Zone 2 - Tier 3A14</v>
      </c>
      <c r="B9823" s="784">
        <v>14</v>
      </c>
      <c r="C9823" s="784" t="s">
        <v>4431</v>
      </c>
      <c r="D9823" s="784" t="s">
        <v>181</v>
      </c>
      <c r="E9823" s="784">
        <v>999999</v>
      </c>
      <c r="F9823" s="784" t="s">
        <v>961</v>
      </c>
      <c r="G9823" s="784" t="s">
        <v>4431</v>
      </c>
      <c r="H9823" s="784" t="s">
        <v>4431</v>
      </c>
      <c r="I9823" s="784" t="s">
        <v>4431</v>
      </c>
    </row>
    <row r="9824" spans="1:9" hidden="1">
      <c r="A9824" s="784" t="str">
        <f>Table_wabobpsvr_AzureCalc_AzureCalcRateCard[[#This Row],[ServiceName]]&amp;Table_wabobpsvr_AzureCalc_AzureCalcRateCard[[#This Row],[Price_Level]]&amp;Table_wabobpsvr_AzureCalc_AzureCalcRateCard[[#This Row],[Region]]</f>
        <v>CDN Data Transfer - Zone 2 - Tier 3B14</v>
      </c>
      <c r="B9824" s="784">
        <v>14</v>
      </c>
      <c r="C9824" s="784" t="s">
        <v>4431</v>
      </c>
      <c r="D9824" s="784" t="s">
        <v>182</v>
      </c>
      <c r="E9824" s="784">
        <v>999999</v>
      </c>
      <c r="F9824" s="784" t="s">
        <v>961</v>
      </c>
      <c r="G9824" s="784" t="s">
        <v>4431</v>
      </c>
      <c r="H9824" s="784" t="s">
        <v>4431</v>
      </c>
      <c r="I9824" s="784" t="s">
        <v>4431</v>
      </c>
    </row>
    <row r="9825" spans="1:9" hidden="1">
      <c r="A9825" s="784" t="str">
        <f>Table_wabobpsvr_AzureCalc_AzureCalcRateCard[[#This Row],[ServiceName]]&amp;Table_wabobpsvr_AzureCalc_AzureCalcRateCard[[#This Row],[Price_Level]]&amp;Table_wabobpsvr_AzureCalc_AzureCalcRateCard[[#This Row],[Region]]</f>
        <v>CDN Data Transfer - Zone 2 - Tier 3C14</v>
      </c>
      <c r="B9825" s="784">
        <v>14</v>
      </c>
      <c r="C9825" s="784" t="s">
        <v>4431</v>
      </c>
      <c r="D9825" s="784" t="s">
        <v>184</v>
      </c>
      <c r="E9825" s="784">
        <v>999999</v>
      </c>
      <c r="F9825" s="784" t="s">
        <v>961</v>
      </c>
      <c r="G9825" s="784" t="s">
        <v>4431</v>
      </c>
      <c r="H9825" s="784" t="s">
        <v>4431</v>
      </c>
      <c r="I9825" s="784" t="s">
        <v>4431</v>
      </c>
    </row>
    <row r="9826" spans="1:9" hidden="1">
      <c r="A9826" t="str">
        <f>Table_wabobpsvr_AzureCalc_AzureCalcRateCard[[#This Row],[ServiceName]]&amp;Table_wabobpsvr_AzureCalc_AzureCalcRateCard[[#This Row],[Price_Level]]&amp;Table_wabobpsvr_AzureCalc_AzureCalcRateCard[[#This Row],[Region]]</f>
        <v>CDN Data Transfer - Zone 2 - Tier 3D14</v>
      </c>
      <c r="B9826">
        <v>14</v>
      </c>
      <c r="C9826" t="s">
        <v>4431</v>
      </c>
      <c r="D9826" t="s">
        <v>183</v>
      </c>
      <c r="E9826">
        <v>999999</v>
      </c>
      <c r="F9826" t="s">
        <v>961</v>
      </c>
      <c r="G9826" s="784" t="s">
        <v>4431</v>
      </c>
      <c r="H9826" s="784" t="s">
        <v>4431</v>
      </c>
      <c r="I9826" s="784" t="s">
        <v>4431</v>
      </c>
    </row>
    <row r="9827" spans="1:9" hidden="1">
      <c r="A9827" s="784" t="str">
        <f>Table_wabobpsvr_AzureCalc_AzureCalcRateCard[[#This Row],[ServiceName]]&amp;Table_wabobpsvr_AzureCalc_AzureCalcRateCard[[#This Row],[Price_Level]]&amp;Table_wabobpsvr_AzureCalc_AzureCalcRateCard[[#This Row],[Region]]</f>
        <v>CDN Data Transfer - Zone 2 - Tier 4MOSP14</v>
      </c>
      <c r="B9827" s="784">
        <v>14</v>
      </c>
      <c r="C9827" s="784" t="s">
        <v>4431</v>
      </c>
      <c r="D9827" s="784" t="s">
        <v>627</v>
      </c>
      <c r="E9827" s="784">
        <v>999999</v>
      </c>
      <c r="F9827" s="784" t="s">
        <v>962</v>
      </c>
      <c r="G9827" s="784" t="s">
        <v>4431</v>
      </c>
      <c r="H9827" s="784" t="s">
        <v>4431</v>
      </c>
      <c r="I9827" s="784" t="s">
        <v>4431</v>
      </c>
    </row>
    <row r="9828" spans="1:9" hidden="1">
      <c r="A9828" s="784" t="str">
        <f>Table_wabobpsvr_AzureCalc_AzureCalcRateCard[[#This Row],[ServiceName]]&amp;Table_wabobpsvr_AzureCalc_AzureCalcRateCard[[#This Row],[Price_Level]]&amp;Table_wabobpsvr_AzureCalc_AzureCalcRateCard[[#This Row],[Region]]</f>
        <v>CDN Data Transfer - Zone 2 - Tier 4A14</v>
      </c>
      <c r="B9828" s="784">
        <v>14</v>
      </c>
      <c r="C9828" s="784" t="s">
        <v>4431</v>
      </c>
      <c r="D9828" s="784" t="s">
        <v>181</v>
      </c>
      <c r="E9828" s="784">
        <v>999999</v>
      </c>
      <c r="F9828" s="784" t="s">
        <v>962</v>
      </c>
      <c r="G9828" s="784" t="s">
        <v>4431</v>
      </c>
      <c r="H9828" s="784" t="s">
        <v>4431</v>
      </c>
      <c r="I9828" s="784" t="s">
        <v>4431</v>
      </c>
    </row>
    <row r="9829" spans="1:9" hidden="1">
      <c r="A9829" s="784" t="str">
        <f>Table_wabobpsvr_AzureCalc_AzureCalcRateCard[[#This Row],[ServiceName]]&amp;Table_wabobpsvr_AzureCalc_AzureCalcRateCard[[#This Row],[Price_Level]]&amp;Table_wabobpsvr_AzureCalc_AzureCalcRateCard[[#This Row],[Region]]</f>
        <v>CDN Data Transfer - Zone 2 - Tier 4B14</v>
      </c>
      <c r="B9829" s="784">
        <v>14</v>
      </c>
      <c r="C9829" s="784" t="s">
        <v>4431</v>
      </c>
      <c r="D9829" s="784" t="s">
        <v>182</v>
      </c>
      <c r="E9829" s="784">
        <v>999999</v>
      </c>
      <c r="F9829" s="784" t="s">
        <v>962</v>
      </c>
      <c r="G9829" s="784" t="s">
        <v>4431</v>
      </c>
      <c r="H9829" s="784" t="s">
        <v>4431</v>
      </c>
      <c r="I9829" s="784" t="s">
        <v>4431</v>
      </c>
    </row>
    <row r="9830" spans="1:9" hidden="1">
      <c r="A9830" t="str">
        <f>Table_wabobpsvr_AzureCalc_AzureCalcRateCard[[#This Row],[ServiceName]]&amp;Table_wabobpsvr_AzureCalc_AzureCalcRateCard[[#This Row],[Price_Level]]&amp;Table_wabobpsvr_AzureCalc_AzureCalcRateCard[[#This Row],[Region]]</f>
        <v>CDN Data Transfer - Zone 2 - Tier 4C14</v>
      </c>
      <c r="B9830">
        <v>14</v>
      </c>
      <c r="C9830" t="s">
        <v>4431</v>
      </c>
      <c r="D9830" t="s">
        <v>184</v>
      </c>
      <c r="E9830">
        <v>999999</v>
      </c>
      <c r="F9830" t="s">
        <v>962</v>
      </c>
      <c r="G9830" s="784" t="s">
        <v>4431</v>
      </c>
      <c r="H9830" s="784" t="s">
        <v>4431</v>
      </c>
      <c r="I9830" s="784" t="s">
        <v>4431</v>
      </c>
    </row>
    <row r="9831" spans="1:9" hidden="1">
      <c r="A9831" t="str">
        <f>Table_wabobpsvr_AzureCalc_AzureCalcRateCard[[#This Row],[ServiceName]]&amp;Table_wabobpsvr_AzureCalc_AzureCalcRateCard[[#This Row],[Price_Level]]&amp;Table_wabobpsvr_AzureCalc_AzureCalcRateCard[[#This Row],[Region]]</f>
        <v>CDN Data Transfer - Zone 2 - Tier 4D14</v>
      </c>
      <c r="B9831">
        <v>14</v>
      </c>
      <c r="C9831" t="s">
        <v>4431</v>
      </c>
      <c r="D9831" t="s">
        <v>183</v>
      </c>
      <c r="E9831">
        <v>999999</v>
      </c>
      <c r="F9831" t="s">
        <v>962</v>
      </c>
      <c r="G9831" s="784" t="s">
        <v>4431</v>
      </c>
      <c r="H9831" s="784" t="s">
        <v>4431</v>
      </c>
      <c r="I9831" s="784" t="s">
        <v>4431</v>
      </c>
    </row>
    <row r="9832" spans="1:9" hidden="1">
      <c r="A9832" t="str">
        <f>Table_wabobpsvr_AzureCalc_AzureCalcRateCard[[#This Row],[ServiceName]]&amp;Table_wabobpsvr_AzureCalc_AzureCalcRateCard[[#This Row],[Price_Level]]&amp;Table_wabobpsvr_AzureCalc_AzureCalcRateCard[[#This Row],[Region]]</f>
        <v>CDN Data Transfer - Zone 2 - Tier 5MOSP14</v>
      </c>
      <c r="B9832">
        <v>14</v>
      </c>
      <c r="C9832" t="s">
        <v>4431</v>
      </c>
      <c r="D9832" t="s">
        <v>627</v>
      </c>
      <c r="E9832">
        <v>999999</v>
      </c>
      <c r="F9832" t="s">
        <v>963</v>
      </c>
      <c r="G9832" s="784" t="s">
        <v>4431</v>
      </c>
      <c r="H9832" s="784" t="s">
        <v>4431</v>
      </c>
      <c r="I9832" s="784" t="s">
        <v>4431</v>
      </c>
    </row>
    <row r="9833" spans="1:9" hidden="1">
      <c r="A9833" s="784" t="str">
        <f>Table_wabobpsvr_AzureCalc_AzureCalcRateCard[[#This Row],[ServiceName]]&amp;Table_wabobpsvr_AzureCalc_AzureCalcRateCard[[#This Row],[Price_Level]]&amp;Table_wabobpsvr_AzureCalc_AzureCalcRateCard[[#This Row],[Region]]</f>
        <v>CDN Data Transfer - Zone 2 - Tier 5A14</v>
      </c>
      <c r="B9833" s="784">
        <v>14</v>
      </c>
      <c r="C9833" s="784" t="s">
        <v>4431</v>
      </c>
      <c r="D9833" s="784" t="s">
        <v>181</v>
      </c>
      <c r="E9833" s="784">
        <v>999999</v>
      </c>
      <c r="F9833" s="784" t="s">
        <v>963</v>
      </c>
      <c r="G9833" s="784" t="s">
        <v>4431</v>
      </c>
      <c r="H9833" s="784" t="s">
        <v>4431</v>
      </c>
      <c r="I9833" s="784" t="s">
        <v>4431</v>
      </c>
    </row>
    <row r="9834" spans="1:9" hidden="1">
      <c r="A9834" s="784" t="str">
        <f>Table_wabobpsvr_AzureCalc_AzureCalcRateCard[[#This Row],[ServiceName]]&amp;Table_wabobpsvr_AzureCalc_AzureCalcRateCard[[#This Row],[Price_Level]]&amp;Table_wabobpsvr_AzureCalc_AzureCalcRateCard[[#This Row],[Region]]</f>
        <v>CDN Data Transfer - Zone 2 - Tier 5B14</v>
      </c>
      <c r="B9834" s="784">
        <v>14</v>
      </c>
      <c r="C9834" s="784" t="s">
        <v>4431</v>
      </c>
      <c r="D9834" s="784" t="s">
        <v>182</v>
      </c>
      <c r="E9834" s="784">
        <v>999999</v>
      </c>
      <c r="F9834" s="784" t="s">
        <v>963</v>
      </c>
      <c r="G9834" s="784" t="s">
        <v>4431</v>
      </c>
      <c r="H9834" s="784" t="s">
        <v>4431</v>
      </c>
      <c r="I9834" s="784" t="s">
        <v>4431</v>
      </c>
    </row>
    <row r="9835" spans="1:9" hidden="1">
      <c r="A9835" s="784" t="str">
        <f>Table_wabobpsvr_AzureCalc_AzureCalcRateCard[[#This Row],[ServiceName]]&amp;Table_wabobpsvr_AzureCalc_AzureCalcRateCard[[#This Row],[Price_Level]]&amp;Table_wabobpsvr_AzureCalc_AzureCalcRateCard[[#This Row],[Region]]</f>
        <v>CDN Data Transfer - Zone 2 - Tier 5C14</v>
      </c>
      <c r="B9835" s="784">
        <v>14</v>
      </c>
      <c r="C9835" s="784" t="s">
        <v>4431</v>
      </c>
      <c r="D9835" s="784" t="s">
        <v>184</v>
      </c>
      <c r="E9835" s="784">
        <v>999999</v>
      </c>
      <c r="F9835" s="784" t="s">
        <v>963</v>
      </c>
      <c r="G9835" s="784" t="s">
        <v>4431</v>
      </c>
      <c r="H9835" s="784" t="s">
        <v>4431</v>
      </c>
      <c r="I9835" s="784" t="s">
        <v>4431</v>
      </c>
    </row>
    <row r="9836" spans="1:9" hidden="1">
      <c r="A9836" s="784" t="str">
        <f>Table_wabobpsvr_AzureCalc_AzureCalcRateCard[[#This Row],[ServiceName]]&amp;Table_wabobpsvr_AzureCalc_AzureCalcRateCard[[#This Row],[Price_Level]]&amp;Table_wabobpsvr_AzureCalc_AzureCalcRateCard[[#This Row],[Region]]</f>
        <v>CDN Data Transfer - Zone 2 - Tier 5D14</v>
      </c>
      <c r="B9836" s="784">
        <v>14</v>
      </c>
      <c r="C9836" s="784" t="s">
        <v>4431</v>
      </c>
      <c r="D9836" s="784" t="s">
        <v>183</v>
      </c>
      <c r="E9836" s="784">
        <v>999999</v>
      </c>
      <c r="F9836" s="784" t="s">
        <v>963</v>
      </c>
      <c r="G9836" s="784" t="s">
        <v>4431</v>
      </c>
      <c r="H9836" s="784" t="s">
        <v>4431</v>
      </c>
      <c r="I9836" s="784" t="s">
        <v>4431</v>
      </c>
    </row>
    <row r="9837" spans="1:9" hidden="1">
      <c r="A9837" s="784" t="str">
        <f>Table_wabobpsvr_AzureCalc_AzureCalcRateCard[[#This Row],[ServiceName]]&amp;Table_wabobpsvr_AzureCalc_AzureCalcRateCard[[#This Row],[Price_Level]]&amp;Table_wabobpsvr_AzureCalc_AzureCalcRateCard[[#This Row],[Region]]</f>
        <v>CDN Data Transfer - Zone 2 - Tier 6MOSP14</v>
      </c>
      <c r="B9837" s="784">
        <v>14</v>
      </c>
      <c r="C9837" s="784" t="s">
        <v>4431</v>
      </c>
      <c r="D9837" s="784" t="s">
        <v>627</v>
      </c>
      <c r="E9837" s="784">
        <v>999999</v>
      </c>
      <c r="F9837" s="784" t="s">
        <v>964</v>
      </c>
      <c r="G9837" s="784" t="s">
        <v>4431</v>
      </c>
      <c r="H9837" s="784" t="s">
        <v>4431</v>
      </c>
      <c r="I9837" s="784" t="s">
        <v>4431</v>
      </c>
    </row>
    <row r="9838" spans="1:9" hidden="1">
      <c r="A9838" t="str">
        <f>Table_wabobpsvr_AzureCalc_AzureCalcRateCard[[#This Row],[ServiceName]]&amp;Table_wabobpsvr_AzureCalc_AzureCalcRateCard[[#This Row],[Price_Level]]&amp;Table_wabobpsvr_AzureCalc_AzureCalcRateCard[[#This Row],[Region]]</f>
        <v>CDN Data Transfer - Zone 2 - Tier 6A14</v>
      </c>
      <c r="B9838">
        <v>14</v>
      </c>
      <c r="C9838" t="s">
        <v>4431</v>
      </c>
      <c r="D9838" t="s">
        <v>181</v>
      </c>
      <c r="E9838">
        <v>999999</v>
      </c>
      <c r="F9838" t="s">
        <v>964</v>
      </c>
      <c r="G9838" s="784" t="s">
        <v>4431</v>
      </c>
      <c r="H9838" s="784" t="s">
        <v>4431</v>
      </c>
      <c r="I9838" s="784" t="s">
        <v>4431</v>
      </c>
    </row>
    <row r="9839" spans="1:9" hidden="1">
      <c r="A9839" t="str">
        <f>Table_wabobpsvr_AzureCalc_AzureCalcRateCard[[#This Row],[ServiceName]]&amp;Table_wabobpsvr_AzureCalc_AzureCalcRateCard[[#This Row],[Price_Level]]&amp;Table_wabobpsvr_AzureCalc_AzureCalcRateCard[[#This Row],[Region]]</f>
        <v>CDN Data Transfer - Zone 2 - Tier 6B14</v>
      </c>
      <c r="B9839">
        <v>14</v>
      </c>
      <c r="C9839" t="s">
        <v>4431</v>
      </c>
      <c r="D9839" t="s">
        <v>182</v>
      </c>
      <c r="E9839">
        <v>999999</v>
      </c>
      <c r="F9839" t="s">
        <v>964</v>
      </c>
      <c r="G9839" s="784" t="s">
        <v>4431</v>
      </c>
      <c r="H9839" s="784" t="s">
        <v>4431</v>
      </c>
      <c r="I9839" s="784" t="s">
        <v>4431</v>
      </c>
    </row>
    <row r="9840" spans="1:9" hidden="1">
      <c r="A9840" t="str">
        <f>Table_wabobpsvr_AzureCalc_AzureCalcRateCard[[#This Row],[ServiceName]]&amp;Table_wabobpsvr_AzureCalc_AzureCalcRateCard[[#This Row],[Price_Level]]&amp;Table_wabobpsvr_AzureCalc_AzureCalcRateCard[[#This Row],[Region]]</f>
        <v>CDN Data Transfer - Zone 2 - Tier 6C14</v>
      </c>
      <c r="B9840">
        <v>14</v>
      </c>
      <c r="C9840" t="s">
        <v>4431</v>
      </c>
      <c r="D9840" t="s">
        <v>184</v>
      </c>
      <c r="E9840">
        <v>999999</v>
      </c>
      <c r="F9840" t="s">
        <v>964</v>
      </c>
      <c r="G9840" s="784" t="s">
        <v>4431</v>
      </c>
      <c r="H9840" s="784" t="s">
        <v>4431</v>
      </c>
      <c r="I9840" s="784" t="s">
        <v>4431</v>
      </c>
    </row>
    <row r="9841" spans="1:9" hidden="1">
      <c r="A9841" t="str">
        <f>Table_wabobpsvr_AzureCalc_AzureCalcRateCard[[#This Row],[ServiceName]]&amp;Table_wabobpsvr_AzureCalc_AzureCalcRateCard[[#This Row],[Price_Level]]&amp;Table_wabobpsvr_AzureCalc_AzureCalcRateCard[[#This Row],[Region]]</f>
        <v>CDN Data Transfer - Zone 2 - Tier 6D14</v>
      </c>
      <c r="B9841">
        <v>14</v>
      </c>
      <c r="C9841" t="s">
        <v>4431</v>
      </c>
      <c r="D9841" t="s">
        <v>183</v>
      </c>
      <c r="E9841">
        <v>999999</v>
      </c>
      <c r="F9841" t="s">
        <v>964</v>
      </c>
      <c r="G9841" s="784" t="s">
        <v>4431</v>
      </c>
      <c r="H9841" s="784" t="s">
        <v>4431</v>
      </c>
      <c r="I9841" s="784" t="s">
        <v>4431</v>
      </c>
    </row>
    <row r="9842" spans="1:9" hidden="1">
      <c r="A9842" t="str">
        <f>Table_wabobpsvr_AzureCalc_AzureCalcRateCard[[#This Row],[ServiceName]]&amp;Table_wabobpsvr_AzureCalc_AzureCalcRateCard[[#This Row],[Price_Level]]&amp;Table_wabobpsvr_AzureCalc_AzureCalcRateCard[[#This Row],[Region]]</f>
        <v>CDN Data Transfer - Zone 2 - Tier 7MOSP14</v>
      </c>
      <c r="B9842">
        <v>14</v>
      </c>
      <c r="C9842" t="s">
        <v>4431</v>
      </c>
      <c r="D9842" t="s">
        <v>627</v>
      </c>
      <c r="E9842">
        <v>999999</v>
      </c>
      <c r="F9842" t="s">
        <v>965</v>
      </c>
      <c r="G9842" s="784" t="s">
        <v>4431</v>
      </c>
      <c r="H9842" s="784" t="s">
        <v>4431</v>
      </c>
      <c r="I9842" s="784" t="s">
        <v>4431</v>
      </c>
    </row>
    <row r="9843" spans="1:9" hidden="1">
      <c r="A9843" t="str">
        <f>Table_wabobpsvr_AzureCalc_AzureCalcRateCard[[#This Row],[ServiceName]]&amp;Table_wabobpsvr_AzureCalc_AzureCalcRateCard[[#This Row],[Price_Level]]&amp;Table_wabobpsvr_AzureCalc_AzureCalcRateCard[[#This Row],[Region]]</f>
        <v>CDN Data Transfer - Zone 2 - Tier 7A14</v>
      </c>
      <c r="B9843">
        <v>14</v>
      </c>
      <c r="C9843" t="s">
        <v>4431</v>
      </c>
      <c r="D9843" t="s">
        <v>181</v>
      </c>
      <c r="E9843">
        <v>999999</v>
      </c>
      <c r="F9843" t="s">
        <v>965</v>
      </c>
      <c r="G9843" s="784" t="s">
        <v>4431</v>
      </c>
      <c r="H9843" s="784" t="s">
        <v>4431</v>
      </c>
      <c r="I9843" s="784" t="s">
        <v>4431</v>
      </c>
    </row>
    <row r="9844" spans="1:9" hidden="1">
      <c r="A9844" t="str">
        <f>Table_wabobpsvr_AzureCalc_AzureCalcRateCard[[#This Row],[ServiceName]]&amp;Table_wabobpsvr_AzureCalc_AzureCalcRateCard[[#This Row],[Price_Level]]&amp;Table_wabobpsvr_AzureCalc_AzureCalcRateCard[[#This Row],[Region]]</f>
        <v>CDN Data Transfer - Zone 2 - Tier 7B14</v>
      </c>
      <c r="B9844">
        <v>14</v>
      </c>
      <c r="C9844" t="s">
        <v>4431</v>
      </c>
      <c r="D9844" t="s">
        <v>182</v>
      </c>
      <c r="E9844">
        <v>999999</v>
      </c>
      <c r="F9844" t="s">
        <v>965</v>
      </c>
      <c r="G9844" s="784" t="s">
        <v>4431</v>
      </c>
      <c r="H9844" s="784" t="s">
        <v>4431</v>
      </c>
      <c r="I9844" s="784" t="s">
        <v>4431</v>
      </c>
    </row>
    <row r="9845" spans="1:9" hidden="1">
      <c r="A9845" s="784" t="str">
        <f>Table_wabobpsvr_AzureCalc_AzureCalcRateCard[[#This Row],[ServiceName]]&amp;Table_wabobpsvr_AzureCalc_AzureCalcRateCard[[#This Row],[Price_Level]]&amp;Table_wabobpsvr_AzureCalc_AzureCalcRateCard[[#This Row],[Region]]</f>
        <v>CDN Data Transfer - Zone 2 - Tier 7C14</v>
      </c>
      <c r="B9845" s="784">
        <v>14</v>
      </c>
      <c r="C9845" s="784" t="s">
        <v>4431</v>
      </c>
      <c r="D9845" s="784" t="s">
        <v>184</v>
      </c>
      <c r="E9845" s="784">
        <v>999999</v>
      </c>
      <c r="F9845" s="784" t="s">
        <v>965</v>
      </c>
      <c r="G9845" s="784" t="s">
        <v>4431</v>
      </c>
      <c r="H9845" s="784" t="s">
        <v>4431</v>
      </c>
      <c r="I9845" s="784" t="s">
        <v>4431</v>
      </c>
    </row>
    <row r="9846" spans="1:9" hidden="1">
      <c r="A9846" t="str">
        <f>Table_wabobpsvr_AzureCalc_AzureCalcRateCard[[#This Row],[ServiceName]]&amp;Table_wabobpsvr_AzureCalc_AzureCalcRateCard[[#This Row],[Price_Level]]&amp;Table_wabobpsvr_AzureCalc_AzureCalcRateCard[[#This Row],[Region]]</f>
        <v>CDN Data Transfer - Zone 2 - Tier 7D14</v>
      </c>
      <c r="B9846" s="33">
        <v>14</v>
      </c>
      <c r="C9846" s="33" t="s">
        <v>4431</v>
      </c>
      <c r="D9846" s="33" t="s">
        <v>183</v>
      </c>
      <c r="E9846" s="33">
        <v>999999</v>
      </c>
      <c r="F9846" s="33" t="s">
        <v>965</v>
      </c>
      <c r="G9846" s="828" t="s">
        <v>4431</v>
      </c>
      <c r="H9846" s="828" t="s">
        <v>4431</v>
      </c>
      <c r="I9846" s="828" t="s">
        <v>4431</v>
      </c>
    </row>
    <row r="9847" spans="1:9" hidden="1">
      <c r="A9847" t="str">
        <f>Table_wabobpsvr_AzureCalc_AzureCalcRateCard[[#This Row],[ServiceName]]&amp;Table_wabobpsvr_AzureCalc_AzureCalcRateCard[[#This Row],[Price_Level]]&amp;Table_wabobpsvr_AzureCalc_AzureCalcRateCard[[#This Row],[Region]]</f>
        <v>CDN TransactionsMOSP14</v>
      </c>
      <c r="B9847">
        <v>14</v>
      </c>
      <c r="C9847" t="s">
        <v>4431</v>
      </c>
      <c r="D9847" t="s">
        <v>627</v>
      </c>
      <c r="E9847">
        <v>999999</v>
      </c>
      <c r="F9847" t="s">
        <v>798</v>
      </c>
      <c r="G9847" s="784" t="s">
        <v>4431</v>
      </c>
      <c r="H9847" s="784" t="s">
        <v>4431</v>
      </c>
      <c r="I9847" s="784" t="s">
        <v>4431</v>
      </c>
    </row>
    <row r="9848" spans="1:9" hidden="1">
      <c r="A9848" t="str">
        <f>Table_wabobpsvr_AzureCalc_AzureCalcRateCard[[#This Row],[ServiceName]]&amp;Table_wabobpsvr_AzureCalc_AzureCalcRateCard[[#This Row],[Price_Level]]&amp;Table_wabobpsvr_AzureCalc_AzureCalcRateCard[[#This Row],[Region]]</f>
        <v>CDN TransactionsA14</v>
      </c>
      <c r="B9848">
        <v>14</v>
      </c>
      <c r="C9848" t="s">
        <v>4431</v>
      </c>
      <c r="D9848" t="s">
        <v>181</v>
      </c>
      <c r="E9848">
        <v>999999</v>
      </c>
      <c r="F9848" t="s">
        <v>798</v>
      </c>
      <c r="G9848" s="784" t="s">
        <v>4431</v>
      </c>
      <c r="H9848" s="784" t="s">
        <v>4431</v>
      </c>
      <c r="I9848" s="784" t="s">
        <v>4431</v>
      </c>
    </row>
    <row r="9849" spans="1:9" hidden="1">
      <c r="A9849" t="str">
        <f>Table_wabobpsvr_AzureCalc_AzureCalcRateCard[[#This Row],[ServiceName]]&amp;Table_wabobpsvr_AzureCalc_AzureCalcRateCard[[#This Row],[Price_Level]]&amp;Table_wabobpsvr_AzureCalc_AzureCalcRateCard[[#This Row],[Region]]</f>
        <v>CDN TransactionsB14</v>
      </c>
      <c r="B9849">
        <v>14</v>
      </c>
      <c r="C9849" t="s">
        <v>4431</v>
      </c>
      <c r="D9849" t="s">
        <v>182</v>
      </c>
      <c r="E9849">
        <v>999999</v>
      </c>
      <c r="F9849" t="s">
        <v>798</v>
      </c>
      <c r="G9849" s="784" t="s">
        <v>4431</v>
      </c>
      <c r="H9849" s="784" t="s">
        <v>4431</v>
      </c>
      <c r="I9849" s="784" t="s">
        <v>4431</v>
      </c>
    </row>
    <row r="9850" spans="1:9" hidden="1">
      <c r="A9850" t="str">
        <f>Table_wabobpsvr_AzureCalc_AzureCalcRateCard[[#This Row],[ServiceName]]&amp;Table_wabobpsvr_AzureCalc_AzureCalcRateCard[[#This Row],[Price_Level]]&amp;Table_wabobpsvr_AzureCalc_AzureCalcRateCard[[#This Row],[Region]]</f>
        <v>CDN TransactionsC14</v>
      </c>
      <c r="B9850">
        <v>14</v>
      </c>
      <c r="C9850" t="s">
        <v>4431</v>
      </c>
      <c r="D9850" t="s">
        <v>184</v>
      </c>
      <c r="E9850">
        <v>999999</v>
      </c>
      <c r="F9850" t="s">
        <v>798</v>
      </c>
      <c r="G9850" s="784" t="s">
        <v>4431</v>
      </c>
      <c r="H9850" s="784" t="s">
        <v>4431</v>
      </c>
      <c r="I9850" s="784" t="s">
        <v>4431</v>
      </c>
    </row>
    <row r="9851" spans="1:9" hidden="1">
      <c r="A9851" t="str">
        <f>Table_wabobpsvr_AzureCalc_AzureCalcRateCard[[#This Row],[ServiceName]]&amp;Table_wabobpsvr_AzureCalc_AzureCalcRateCard[[#This Row],[Price_Level]]&amp;Table_wabobpsvr_AzureCalc_AzureCalcRateCard[[#This Row],[Region]]</f>
        <v>CDN TransactionsD14</v>
      </c>
      <c r="B9851">
        <v>14</v>
      </c>
      <c r="C9851" t="s">
        <v>4431</v>
      </c>
      <c r="D9851" t="s">
        <v>183</v>
      </c>
      <c r="E9851">
        <v>999999</v>
      </c>
      <c r="F9851" t="s">
        <v>798</v>
      </c>
      <c r="G9851" s="784" t="s">
        <v>4431</v>
      </c>
      <c r="H9851" s="784" t="s">
        <v>4431</v>
      </c>
      <c r="I9851" s="784" t="s">
        <v>4431</v>
      </c>
    </row>
    <row r="9852" spans="1:9" hidden="1">
      <c r="A9852" t="str">
        <f>Table_wabobpsvr_AzureCalc_AzureCalcRateCard[[#This Row],[ServiceName]]&amp;Table_wabobpsvr_AzureCalc_AzureCalcRateCard[[#This Row],[Price_Level]]&amp;Table_wabobpsvr_AzureCalc_AzureCalcRateCard[[#This Row],[Region]]</f>
        <v>Developer API Management UnitsMOSP14</v>
      </c>
      <c r="B9852">
        <v>14</v>
      </c>
      <c r="C9852" t="s">
        <v>4431</v>
      </c>
      <c r="D9852" t="s">
        <v>627</v>
      </c>
      <c r="E9852">
        <v>999999</v>
      </c>
      <c r="F9852" t="s">
        <v>831</v>
      </c>
      <c r="G9852" s="784" t="s">
        <v>4431</v>
      </c>
      <c r="H9852" s="784" t="s">
        <v>4431</v>
      </c>
      <c r="I9852" s="784" t="s">
        <v>4431</v>
      </c>
    </row>
    <row r="9853" spans="1:9" hidden="1">
      <c r="A9853" t="str">
        <f>Table_wabobpsvr_AzureCalc_AzureCalcRateCard[[#This Row],[ServiceName]]&amp;Table_wabobpsvr_AzureCalc_AzureCalcRateCard[[#This Row],[Price_Level]]&amp;Table_wabobpsvr_AzureCalc_AzureCalcRateCard[[#This Row],[Region]]</f>
        <v>Developer API Management UnitsA14</v>
      </c>
      <c r="B9853">
        <v>14</v>
      </c>
      <c r="C9853" t="s">
        <v>4431</v>
      </c>
      <c r="D9853" t="s">
        <v>181</v>
      </c>
      <c r="E9853">
        <v>999999</v>
      </c>
      <c r="F9853" t="s">
        <v>831</v>
      </c>
      <c r="G9853" s="784" t="s">
        <v>4431</v>
      </c>
      <c r="H9853" s="784" t="s">
        <v>4431</v>
      </c>
      <c r="I9853" s="784" t="s">
        <v>4431</v>
      </c>
    </row>
    <row r="9854" spans="1:9" hidden="1">
      <c r="A9854" t="str">
        <f>Table_wabobpsvr_AzureCalc_AzureCalcRateCard[[#This Row],[ServiceName]]&amp;Table_wabobpsvr_AzureCalc_AzureCalcRateCard[[#This Row],[Price_Level]]&amp;Table_wabobpsvr_AzureCalc_AzureCalcRateCard[[#This Row],[Region]]</f>
        <v>Developer API Management UnitsB14</v>
      </c>
      <c r="B9854">
        <v>14</v>
      </c>
      <c r="C9854" t="s">
        <v>4431</v>
      </c>
      <c r="D9854" t="s">
        <v>182</v>
      </c>
      <c r="E9854">
        <v>999999</v>
      </c>
      <c r="F9854" t="s">
        <v>831</v>
      </c>
      <c r="G9854" s="784" t="s">
        <v>4431</v>
      </c>
      <c r="H9854" s="784" t="s">
        <v>4431</v>
      </c>
      <c r="I9854" s="784" t="s">
        <v>4431</v>
      </c>
    </row>
    <row r="9855" spans="1:9" hidden="1">
      <c r="A9855" t="str">
        <f>Table_wabobpsvr_AzureCalc_AzureCalcRateCard[[#This Row],[ServiceName]]&amp;Table_wabobpsvr_AzureCalc_AzureCalcRateCard[[#This Row],[Price_Level]]&amp;Table_wabobpsvr_AzureCalc_AzureCalcRateCard[[#This Row],[Region]]</f>
        <v>Developer API Management UnitsC14</v>
      </c>
      <c r="B9855">
        <v>14</v>
      </c>
      <c r="C9855" t="s">
        <v>4431</v>
      </c>
      <c r="D9855" t="s">
        <v>184</v>
      </c>
      <c r="E9855">
        <v>999999</v>
      </c>
      <c r="F9855" t="s">
        <v>831</v>
      </c>
      <c r="G9855" s="784" t="s">
        <v>4431</v>
      </c>
      <c r="H9855" s="784" t="s">
        <v>4431</v>
      </c>
      <c r="I9855" s="784" t="s">
        <v>4431</v>
      </c>
    </row>
    <row r="9856" spans="1:9" hidden="1">
      <c r="A9856" t="str">
        <f>Table_wabobpsvr_AzureCalc_AzureCalcRateCard[[#This Row],[ServiceName]]&amp;Table_wabobpsvr_AzureCalc_AzureCalcRateCard[[#This Row],[Price_Level]]&amp;Table_wabobpsvr_AzureCalc_AzureCalcRateCard[[#This Row],[Region]]</f>
        <v>Developer API Management UnitsD14</v>
      </c>
      <c r="B9856">
        <v>14</v>
      </c>
      <c r="C9856" t="s">
        <v>4431</v>
      </c>
      <c r="D9856" t="s">
        <v>183</v>
      </c>
      <c r="E9856">
        <v>999999</v>
      </c>
      <c r="F9856" t="s">
        <v>831</v>
      </c>
      <c r="G9856" s="784" t="s">
        <v>4431</v>
      </c>
      <c r="H9856" s="784" t="s">
        <v>4431</v>
      </c>
      <c r="I9856" s="784" t="s">
        <v>4431</v>
      </c>
    </row>
    <row r="9857" spans="1:9" hidden="1">
      <c r="A9857" t="str">
        <f>Table_wabobpsvr_AzureCalc_AzureCalcRateCard[[#This Row],[ServiceName]]&amp;Table_wabobpsvr_AzureCalc_AzureCalcRateCard[[#This Row],[Price_Level]]&amp;Table_wabobpsvr_AzureCalc_AzureCalcRateCard[[#This Row],[Region]]</f>
        <v>Standard API Management UnitsMOSP14</v>
      </c>
      <c r="B9857">
        <v>14</v>
      </c>
      <c r="C9857" t="s">
        <v>4431</v>
      </c>
      <c r="D9857" t="s">
        <v>627</v>
      </c>
      <c r="E9857">
        <v>999999</v>
      </c>
      <c r="F9857" t="s">
        <v>818</v>
      </c>
      <c r="G9857" s="784" t="s">
        <v>4431</v>
      </c>
      <c r="H9857" s="784" t="s">
        <v>4431</v>
      </c>
      <c r="I9857" s="784" t="s">
        <v>4431</v>
      </c>
    </row>
    <row r="9858" spans="1:9" hidden="1">
      <c r="A9858" t="str">
        <f>Table_wabobpsvr_AzureCalc_AzureCalcRateCard[[#This Row],[ServiceName]]&amp;Table_wabobpsvr_AzureCalc_AzureCalcRateCard[[#This Row],[Price_Level]]&amp;Table_wabobpsvr_AzureCalc_AzureCalcRateCard[[#This Row],[Region]]</f>
        <v>Standard API Management UnitsA14</v>
      </c>
      <c r="B9858">
        <v>14</v>
      </c>
      <c r="C9858" t="s">
        <v>4431</v>
      </c>
      <c r="D9858" t="s">
        <v>181</v>
      </c>
      <c r="E9858">
        <v>999999</v>
      </c>
      <c r="F9858" t="s">
        <v>818</v>
      </c>
      <c r="G9858" s="784" t="s">
        <v>4431</v>
      </c>
      <c r="H9858" s="784" t="s">
        <v>4431</v>
      </c>
      <c r="I9858" s="784" t="s">
        <v>4431</v>
      </c>
    </row>
    <row r="9859" spans="1:9" hidden="1">
      <c r="A9859" s="784" t="str">
        <f>Table_wabobpsvr_AzureCalc_AzureCalcRateCard[[#This Row],[ServiceName]]&amp;Table_wabobpsvr_AzureCalc_AzureCalcRateCard[[#This Row],[Price_Level]]&amp;Table_wabobpsvr_AzureCalc_AzureCalcRateCard[[#This Row],[Region]]</f>
        <v>Standard API Management UnitsB14</v>
      </c>
      <c r="B9859" s="784">
        <v>14</v>
      </c>
      <c r="C9859" s="784" t="s">
        <v>4431</v>
      </c>
      <c r="D9859" s="784" t="s">
        <v>182</v>
      </c>
      <c r="E9859" s="784">
        <v>999999</v>
      </c>
      <c r="F9859" s="784" t="s">
        <v>818</v>
      </c>
      <c r="G9859" s="784" t="s">
        <v>4431</v>
      </c>
      <c r="H9859" s="784" t="s">
        <v>4431</v>
      </c>
      <c r="I9859" s="784" t="s">
        <v>4431</v>
      </c>
    </row>
    <row r="9860" spans="1:9" hidden="1">
      <c r="A9860" s="784" t="str">
        <f>Table_wabobpsvr_AzureCalc_AzureCalcRateCard[[#This Row],[ServiceName]]&amp;Table_wabobpsvr_AzureCalc_AzureCalcRateCard[[#This Row],[Price_Level]]&amp;Table_wabobpsvr_AzureCalc_AzureCalcRateCard[[#This Row],[Region]]</f>
        <v>Standard API Management UnitsC14</v>
      </c>
      <c r="B9860" s="784">
        <v>14</v>
      </c>
      <c r="C9860" s="784" t="s">
        <v>4431</v>
      </c>
      <c r="D9860" s="784" t="s">
        <v>184</v>
      </c>
      <c r="E9860" s="784">
        <v>999999</v>
      </c>
      <c r="F9860" s="784" t="s">
        <v>818</v>
      </c>
      <c r="G9860" s="784" t="s">
        <v>4431</v>
      </c>
      <c r="H9860" s="784" t="s">
        <v>4431</v>
      </c>
      <c r="I9860" s="784" t="s">
        <v>4431</v>
      </c>
    </row>
    <row r="9861" spans="1:9" hidden="1">
      <c r="A9861" s="784" t="str">
        <f>Table_wabobpsvr_AzureCalc_AzureCalcRateCard[[#This Row],[ServiceName]]&amp;Table_wabobpsvr_AzureCalc_AzureCalcRateCard[[#This Row],[Price_Level]]&amp;Table_wabobpsvr_AzureCalc_AzureCalcRateCard[[#This Row],[Region]]</f>
        <v>Standard API Management UnitsD14</v>
      </c>
      <c r="B9861" s="784">
        <v>14</v>
      </c>
      <c r="C9861" s="784" t="s">
        <v>4431</v>
      </c>
      <c r="D9861" s="784" t="s">
        <v>183</v>
      </c>
      <c r="E9861" s="784">
        <v>999999</v>
      </c>
      <c r="F9861" s="784" t="s">
        <v>818</v>
      </c>
      <c r="G9861" s="784" t="s">
        <v>4431</v>
      </c>
      <c r="H9861" s="784" t="s">
        <v>4431</v>
      </c>
      <c r="I9861" s="784" t="s">
        <v>4431</v>
      </c>
    </row>
    <row r="9862" spans="1:9" hidden="1">
      <c r="A9862" s="784" t="str">
        <f>Table_wabobpsvr_AzureCalc_AzureCalcRateCard[[#This Row],[ServiceName]]&amp;Table_wabobpsvr_AzureCalc_AzureCalcRateCard[[#This Row],[Price_Level]]&amp;Table_wabobpsvr_AzureCalc_AzureCalcRateCard[[#This Row],[Region]]</f>
        <v>Standard_D3 Cloud ServicesC2</v>
      </c>
      <c r="B9862" s="784">
        <v>2</v>
      </c>
      <c r="C9862" s="784" t="s">
        <v>701</v>
      </c>
      <c r="D9862" s="784" t="s">
        <v>184</v>
      </c>
      <c r="E9862" s="784">
        <v>0.57876000000000005</v>
      </c>
      <c r="F9862" s="784" t="s">
        <v>1172</v>
      </c>
      <c r="G9862" s="784" t="s">
        <v>4431</v>
      </c>
      <c r="H9862" s="784" t="s">
        <v>4431</v>
      </c>
      <c r="I9862" s="784" t="s">
        <v>6390</v>
      </c>
    </row>
    <row r="9863" spans="1:9" hidden="1">
      <c r="A9863" t="str">
        <f>Table_wabobpsvr_AzureCalc_AzureCalcRateCard[[#This Row],[ServiceName]]&amp;Table_wabobpsvr_AzureCalc_AzureCalcRateCard[[#This Row],[Price_Level]]&amp;Table_wabobpsvr_AzureCalc_AzureCalcRateCard[[#This Row],[Region]]</f>
        <v>Standard_D3 Cloud ServicesD2</v>
      </c>
      <c r="B9863">
        <v>2</v>
      </c>
      <c r="C9863" t="s">
        <v>701</v>
      </c>
      <c r="D9863" t="s">
        <v>183</v>
      </c>
      <c r="E9863">
        <v>0.55967999999999996</v>
      </c>
      <c r="F9863" t="s">
        <v>1172</v>
      </c>
      <c r="G9863" s="784" t="s">
        <v>4431</v>
      </c>
      <c r="H9863" s="784" t="s">
        <v>4431</v>
      </c>
      <c r="I9863" s="784" t="s">
        <v>6390</v>
      </c>
    </row>
    <row r="9864" spans="1:9" hidden="1">
      <c r="A9864" t="str">
        <f>Table_wabobpsvr_AzureCalc_AzureCalcRateCard[[#This Row],[ServiceName]]&amp;Table_wabobpsvr_AzureCalc_AzureCalcRateCard[[#This Row],[Price_Level]]&amp;Table_wabobpsvr_AzureCalc_AzureCalcRateCard[[#This Row],[Region]]</f>
        <v>Standard_D3 Cloud ServicesMOSP5</v>
      </c>
      <c r="B9864">
        <v>5</v>
      </c>
      <c r="C9864" t="s">
        <v>701</v>
      </c>
      <c r="D9864" t="s">
        <v>627</v>
      </c>
      <c r="E9864">
        <v>0.68400000000000005</v>
      </c>
      <c r="F9864" t="s">
        <v>1172</v>
      </c>
      <c r="G9864" s="784" t="s">
        <v>4431</v>
      </c>
      <c r="H9864" s="784" t="s">
        <v>4431</v>
      </c>
      <c r="I9864" s="784" t="s">
        <v>6391</v>
      </c>
    </row>
    <row r="9865" spans="1:9" hidden="1">
      <c r="A9865" t="str">
        <f>Table_wabobpsvr_AzureCalc_AzureCalcRateCard[[#This Row],[ServiceName]]&amp;Table_wabobpsvr_AzureCalc_AzureCalcRateCard[[#This Row],[Price_Level]]&amp;Table_wabobpsvr_AzureCalc_AzureCalcRateCard[[#This Row],[Region]]</f>
        <v>Standard_D3 Cloud ServicesA5</v>
      </c>
      <c r="B9865">
        <v>5</v>
      </c>
      <c r="C9865" t="s">
        <v>701</v>
      </c>
      <c r="D9865" t="s">
        <v>181</v>
      </c>
      <c r="E9865">
        <v>0.66347999999999996</v>
      </c>
      <c r="F9865" t="s">
        <v>1172</v>
      </c>
      <c r="G9865" s="784" t="s">
        <v>4431</v>
      </c>
      <c r="H9865" s="784" t="s">
        <v>4431</v>
      </c>
      <c r="I9865" s="784" t="s">
        <v>6391</v>
      </c>
    </row>
    <row r="9866" spans="1:9" hidden="1">
      <c r="A9866" t="str">
        <f>Table_wabobpsvr_AzureCalc_AzureCalcRateCard[[#This Row],[ServiceName]]&amp;Table_wabobpsvr_AzureCalc_AzureCalcRateCard[[#This Row],[Price_Level]]&amp;Table_wabobpsvr_AzureCalc_AzureCalcRateCard[[#This Row],[Region]]</f>
        <v>Standard_D3 Cloud ServicesB5</v>
      </c>
      <c r="B9866">
        <v>5</v>
      </c>
      <c r="C9866" t="s">
        <v>701</v>
      </c>
      <c r="D9866" t="s">
        <v>182</v>
      </c>
      <c r="E9866">
        <v>0.64295999999999998</v>
      </c>
      <c r="F9866" t="s">
        <v>1172</v>
      </c>
      <c r="G9866" s="784" t="s">
        <v>4431</v>
      </c>
      <c r="H9866" s="784" t="s">
        <v>4431</v>
      </c>
      <c r="I9866" s="784" t="s">
        <v>6391</v>
      </c>
    </row>
    <row r="9867" spans="1:9" hidden="1">
      <c r="A9867" t="str">
        <f>Table_wabobpsvr_AzureCalc_AzureCalcRateCard[[#This Row],[ServiceName]]&amp;Table_wabobpsvr_AzureCalc_AzureCalcRateCard[[#This Row],[Price_Level]]&amp;Table_wabobpsvr_AzureCalc_AzureCalcRateCard[[#This Row],[Region]]</f>
        <v>Standard_D3 Cloud ServicesC5</v>
      </c>
      <c r="B9867">
        <v>5</v>
      </c>
      <c r="C9867" t="s">
        <v>701</v>
      </c>
      <c r="D9867" t="s">
        <v>184</v>
      </c>
      <c r="E9867">
        <v>0.62243999999999999</v>
      </c>
      <c r="F9867" t="s">
        <v>1172</v>
      </c>
      <c r="G9867" s="784" t="s">
        <v>4431</v>
      </c>
      <c r="H9867" s="784" t="s">
        <v>4431</v>
      </c>
      <c r="I9867" s="784" t="s">
        <v>6391</v>
      </c>
    </row>
    <row r="9868" spans="1:9" hidden="1">
      <c r="A9868" t="str">
        <f>Table_wabobpsvr_AzureCalc_AzureCalcRateCard[[#This Row],[ServiceName]]&amp;Table_wabobpsvr_AzureCalc_AzureCalcRateCard[[#This Row],[Price_Level]]&amp;Table_wabobpsvr_AzureCalc_AzureCalcRateCard[[#This Row],[Region]]</f>
        <v>Standard_D3 Cloud ServicesD5</v>
      </c>
      <c r="B9868">
        <v>5</v>
      </c>
      <c r="C9868" t="s">
        <v>701</v>
      </c>
      <c r="D9868" t="s">
        <v>183</v>
      </c>
      <c r="E9868">
        <v>0.60192000000000001</v>
      </c>
      <c r="F9868" t="s">
        <v>1172</v>
      </c>
      <c r="G9868" s="784" t="s">
        <v>4431</v>
      </c>
      <c r="H9868" s="784" t="s">
        <v>4431</v>
      </c>
      <c r="I9868" s="784" t="s">
        <v>6391</v>
      </c>
    </row>
    <row r="9869" spans="1:9" hidden="1">
      <c r="A9869" t="str">
        <f>Table_wabobpsvr_AzureCalc_AzureCalcRateCard[[#This Row],[ServiceName]]&amp;Table_wabobpsvr_AzureCalc_AzureCalcRateCard[[#This Row],[Price_Level]]&amp;Table_wabobpsvr_AzureCalc_AzureCalcRateCard[[#This Row],[Region]]</f>
        <v>Standard_D3 Cloud ServicesMOSP1</v>
      </c>
      <c r="B9869">
        <v>1</v>
      </c>
      <c r="C9869" t="s">
        <v>701</v>
      </c>
      <c r="D9869" t="s">
        <v>627</v>
      </c>
      <c r="E9869">
        <v>0.63600000000000001</v>
      </c>
      <c r="F9869" t="s">
        <v>1172</v>
      </c>
      <c r="G9869" s="784" t="s">
        <v>4431</v>
      </c>
      <c r="H9869" s="784" t="s">
        <v>4431</v>
      </c>
      <c r="I9869" s="784" t="s">
        <v>6392</v>
      </c>
    </row>
    <row r="9870" spans="1:9" hidden="1">
      <c r="A9870" t="str">
        <f>Table_wabobpsvr_AzureCalc_AzureCalcRateCard[[#This Row],[ServiceName]]&amp;Table_wabobpsvr_AzureCalc_AzureCalcRateCard[[#This Row],[Price_Level]]&amp;Table_wabobpsvr_AzureCalc_AzureCalcRateCard[[#This Row],[Region]]</f>
        <v>Standard_D3 Cloud ServicesA1</v>
      </c>
      <c r="B9870">
        <v>1</v>
      </c>
      <c r="C9870" t="s">
        <v>701</v>
      </c>
      <c r="D9870" t="s">
        <v>181</v>
      </c>
      <c r="E9870">
        <v>0.61692000000000002</v>
      </c>
      <c r="F9870" t="s">
        <v>1172</v>
      </c>
      <c r="G9870" s="784" t="s">
        <v>4431</v>
      </c>
      <c r="H9870" s="784" t="s">
        <v>4431</v>
      </c>
      <c r="I9870" s="784" t="s">
        <v>6392</v>
      </c>
    </row>
    <row r="9871" spans="1:9" hidden="1">
      <c r="A9871" t="str">
        <f>Table_wabobpsvr_AzureCalc_AzureCalcRateCard[[#This Row],[ServiceName]]&amp;Table_wabobpsvr_AzureCalc_AzureCalcRateCard[[#This Row],[Price_Level]]&amp;Table_wabobpsvr_AzureCalc_AzureCalcRateCard[[#This Row],[Region]]</f>
        <v>Standard_D3 Cloud ServicesB1</v>
      </c>
      <c r="B9871">
        <v>1</v>
      </c>
      <c r="C9871" t="s">
        <v>701</v>
      </c>
      <c r="D9871" t="s">
        <v>182</v>
      </c>
      <c r="E9871">
        <v>0.59784000000000004</v>
      </c>
      <c r="F9871" t="s">
        <v>1172</v>
      </c>
      <c r="G9871" s="784" t="s">
        <v>4431</v>
      </c>
      <c r="H9871" s="784" t="s">
        <v>4431</v>
      </c>
      <c r="I9871" s="784" t="s">
        <v>6392</v>
      </c>
    </row>
    <row r="9872" spans="1:9" hidden="1">
      <c r="A9872" t="str">
        <f>Table_wabobpsvr_AzureCalc_AzureCalcRateCard[[#This Row],[ServiceName]]&amp;Table_wabobpsvr_AzureCalc_AzureCalcRateCard[[#This Row],[Price_Level]]&amp;Table_wabobpsvr_AzureCalc_AzureCalcRateCard[[#This Row],[Region]]</f>
        <v>Standard_D3 Cloud ServicesC1</v>
      </c>
      <c r="B9872">
        <v>1</v>
      </c>
      <c r="C9872" t="s">
        <v>701</v>
      </c>
      <c r="D9872" t="s">
        <v>184</v>
      </c>
      <c r="E9872">
        <v>0.57876000000000005</v>
      </c>
      <c r="F9872" t="s">
        <v>1172</v>
      </c>
      <c r="G9872" s="784" t="s">
        <v>4431</v>
      </c>
      <c r="H9872" s="784" t="s">
        <v>4431</v>
      </c>
      <c r="I9872" s="784" t="s">
        <v>6392</v>
      </c>
    </row>
    <row r="9873" spans="1:9" hidden="1">
      <c r="A9873" s="784" t="str">
        <f>Table_wabobpsvr_AzureCalc_AzureCalcRateCard[[#This Row],[ServiceName]]&amp;Table_wabobpsvr_AzureCalc_AzureCalcRateCard[[#This Row],[Price_Level]]&amp;Table_wabobpsvr_AzureCalc_AzureCalcRateCard[[#This Row],[Region]]</f>
        <v>Standard_D3 Cloud ServicesD1</v>
      </c>
      <c r="B9873" s="784">
        <v>1</v>
      </c>
      <c r="C9873" s="784" t="s">
        <v>701</v>
      </c>
      <c r="D9873" s="784" t="s">
        <v>183</v>
      </c>
      <c r="E9873" s="784">
        <v>0.55967999999999996</v>
      </c>
      <c r="F9873" s="784" t="s">
        <v>1172</v>
      </c>
      <c r="G9873" s="784" t="s">
        <v>4431</v>
      </c>
      <c r="H9873" s="784" t="s">
        <v>4431</v>
      </c>
      <c r="I9873" s="784" t="s">
        <v>6392</v>
      </c>
    </row>
    <row r="9874" spans="1:9" hidden="1">
      <c r="A9874" t="str">
        <f>Table_wabobpsvr_AzureCalc_AzureCalcRateCard[[#This Row],[ServiceName]]&amp;Table_wabobpsvr_AzureCalc_AzureCalcRateCard[[#This Row],[Price_Level]]&amp;Table_wabobpsvr_AzureCalc_AzureCalcRateCard[[#This Row],[Region]]</f>
        <v>Standard_D3 Cloud ServicesMOSP4</v>
      </c>
      <c r="B9874">
        <v>4</v>
      </c>
      <c r="C9874" t="s">
        <v>701</v>
      </c>
      <c r="D9874" t="s">
        <v>627</v>
      </c>
      <c r="E9874">
        <v>0.68400000000000005</v>
      </c>
      <c r="F9874" t="s">
        <v>1172</v>
      </c>
      <c r="G9874" s="784" t="s">
        <v>4431</v>
      </c>
      <c r="H9874" s="784" t="s">
        <v>4431</v>
      </c>
      <c r="I9874" s="784" t="s">
        <v>6058</v>
      </c>
    </row>
    <row r="9875" spans="1:9" hidden="1">
      <c r="A9875" t="str">
        <f>Table_wabobpsvr_AzureCalc_AzureCalcRateCard[[#This Row],[ServiceName]]&amp;Table_wabobpsvr_AzureCalc_AzureCalcRateCard[[#This Row],[Price_Level]]&amp;Table_wabobpsvr_AzureCalc_AzureCalcRateCard[[#This Row],[Region]]</f>
        <v>Standard_D3 Cloud ServicesA4</v>
      </c>
      <c r="B9875">
        <v>4</v>
      </c>
      <c r="C9875" t="s">
        <v>701</v>
      </c>
      <c r="D9875" t="s">
        <v>181</v>
      </c>
      <c r="E9875">
        <v>0.66347999999999996</v>
      </c>
      <c r="F9875" t="s">
        <v>1172</v>
      </c>
      <c r="G9875" s="784" t="s">
        <v>4431</v>
      </c>
      <c r="H9875" s="784" t="s">
        <v>4431</v>
      </c>
      <c r="I9875" s="784" t="s">
        <v>6058</v>
      </c>
    </row>
    <row r="9876" spans="1:9" hidden="1">
      <c r="A9876" s="784" t="str">
        <f>Table_wabobpsvr_AzureCalc_AzureCalcRateCard[[#This Row],[ServiceName]]&amp;Table_wabobpsvr_AzureCalc_AzureCalcRateCard[[#This Row],[Price_Level]]&amp;Table_wabobpsvr_AzureCalc_AzureCalcRateCard[[#This Row],[Region]]</f>
        <v>Standard_D3 Cloud ServicesB4</v>
      </c>
      <c r="B9876" s="784">
        <v>4</v>
      </c>
      <c r="C9876" s="784" t="s">
        <v>701</v>
      </c>
      <c r="D9876" s="784" t="s">
        <v>182</v>
      </c>
      <c r="E9876" s="784">
        <v>0.64295999999999998</v>
      </c>
      <c r="F9876" s="784" t="s">
        <v>1172</v>
      </c>
      <c r="G9876" s="784" t="s">
        <v>4431</v>
      </c>
      <c r="H9876" s="784" t="s">
        <v>4431</v>
      </c>
      <c r="I9876" s="784" t="s">
        <v>6058</v>
      </c>
    </row>
    <row r="9877" spans="1:9" hidden="1">
      <c r="A9877" t="str">
        <f>Table_wabobpsvr_AzureCalc_AzureCalcRateCard[[#This Row],[ServiceName]]&amp;Table_wabobpsvr_AzureCalc_AzureCalcRateCard[[#This Row],[Price_Level]]&amp;Table_wabobpsvr_AzureCalc_AzureCalcRateCard[[#This Row],[Region]]</f>
        <v>Standard_D3 Cloud ServicesC4</v>
      </c>
      <c r="B9877">
        <v>4</v>
      </c>
      <c r="C9877" t="s">
        <v>701</v>
      </c>
      <c r="D9877" t="s">
        <v>184</v>
      </c>
      <c r="E9877">
        <v>0.62243999999999999</v>
      </c>
      <c r="F9877" t="s">
        <v>1172</v>
      </c>
      <c r="G9877" s="784" t="s">
        <v>4431</v>
      </c>
      <c r="H9877" s="784" t="s">
        <v>4431</v>
      </c>
      <c r="I9877" s="784" t="s">
        <v>6058</v>
      </c>
    </row>
    <row r="9878" spans="1:9" hidden="1">
      <c r="A9878" t="str">
        <f>Table_wabobpsvr_AzureCalc_AzureCalcRateCard[[#This Row],[ServiceName]]&amp;Table_wabobpsvr_AzureCalc_AzureCalcRateCard[[#This Row],[Price_Level]]&amp;Table_wabobpsvr_AzureCalc_AzureCalcRateCard[[#This Row],[Region]]</f>
        <v>A7 HDInsightD9</v>
      </c>
      <c r="B9878">
        <v>9</v>
      </c>
      <c r="C9878" t="s">
        <v>91</v>
      </c>
      <c r="D9878" t="s">
        <v>183</v>
      </c>
      <c r="E9878">
        <v>0.81920000000000004</v>
      </c>
      <c r="F9878" t="s">
        <v>3877</v>
      </c>
      <c r="G9878" s="784" t="s">
        <v>3889</v>
      </c>
      <c r="H9878" s="784" t="s">
        <v>3890</v>
      </c>
      <c r="I9878" s="784" t="s">
        <v>5876</v>
      </c>
    </row>
    <row r="9879" spans="1:9" hidden="1">
      <c r="A9879" t="str">
        <f>Table_wabobpsvr_AzureCalc_AzureCalcRateCard[[#This Row],[ServiceName]]&amp;Table_wabobpsvr_AzureCalc_AzureCalcRateCard[[#This Row],[Price_Level]]&amp;Table_wabobpsvr_AzureCalc_AzureCalcRateCard[[#This Row],[Region]]</f>
        <v>A9 HDInsight (Non-Windows)B12</v>
      </c>
      <c r="B9879">
        <v>12</v>
      </c>
      <c r="C9879" t="s">
        <v>91</v>
      </c>
      <c r="D9879" t="s">
        <v>182</v>
      </c>
      <c r="E9879">
        <v>1.7150000000000001</v>
      </c>
      <c r="F9879" t="s">
        <v>3551</v>
      </c>
      <c r="G9879" s="784" t="s">
        <v>3882</v>
      </c>
      <c r="H9879" s="784" t="s">
        <v>3883</v>
      </c>
      <c r="I9879" s="784" t="s">
        <v>6393</v>
      </c>
    </row>
    <row r="9880" spans="1:9" hidden="1">
      <c r="A9880" t="str">
        <f>Table_wabobpsvr_AzureCalc_AzureCalcRateCard[[#This Row],[ServiceName]]&amp;Table_wabobpsvr_AzureCalc_AzureCalcRateCard[[#This Row],[Price_Level]]&amp;Table_wabobpsvr_AzureCalc_AzureCalcRateCard[[#This Row],[Region]]</f>
        <v>Standard Messaging Base UnitC</v>
      </c>
      <c r="C9880" t="s">
        <v>594</v>
      </c>
      <c r="D9880" t="s">
        <v>184</v>
      </c>
      <c r="E9880">
        <v>9.1</v>
      </c>
      <c r="F9880" t="s">
        <v>1265</v>
      </c>
      <c r="G9880" s="784" t="s">
        <v>1445</v>
      </c>
      <c r="H9880" s="784" t="s">
        <v>1446</v>
      </c>
      <c r="I9880" s="784" t="s">
        <v>4926</v>
      </c>
    </row>
    <row r="9881" spans="1:9" hidden="1">
      <c r="A9881" t="str">
        <f>Table_wabobpsvr_AzureCalc_AzureCalcRateCard[[#This Row],[ServiceName]]&amp;Table_wabobpsvr_AzureCalc_AzureCalcRateCard[[#This Row],[Price_Level]]&amp;Table_wabobpsvr_AzureCalc_AzureCalcRateCard[[#This Row],[Region]]</f>
        <v>Standard Messaging Base UnitD</v>
      </c>
      <c r="C9881" t="s">
        <v>594</v>
      </c>
      <c r="D9881" t="s">
        <v>183</v>
      </c>
      <c r="E9881">
        <v>8.8000000000000007</v>
      </c>
      <c r="F9881" t="s">
        <v>1265</v>
      </c>
      <c r="G9881" s="784" t="s">
        <v>1445</v>
      </c>
      <c r="H9881" s="784" t="s">
        <v>1446</v>
      </c>
      <c r="I9881" s="784" t="s">
        <v>4926</v>
      </c>
    </row>
    <row r="9882" spans="1:9" hidden="1">
      <c r="A9882" s="784" t="str">
        <f>Table_wabobpsvr_AzureCalc_AzureCalcRateCard[[#This Row],[ServiceName]]&amp;Table_wabobpsvr_AzureCalc_AzureCalcRateCard[[#This Row],[Price_Level]]&amp;Table_wabobpsvr_AzureCalc_AzureCalcRateCard[[#This Row],[Region]]</f>
        <v>Standard Messaging ConnectionsMOSP</v>
      </c>
      <c r="B9882" s="784"/>
      <c r="C9882" s="784" t="s">
        <v>1267</v>
      </c>
      <c r="D9882" s="784" t="s">
        <v>627</v>
      </c>
      <c r="E9882" s="784">
        <v>0.03</v>
      </c>
      <c r="F9882" s="784" t="s">
        <v>1268</v>
      </c>
      <c r="G9882" s="784" t="s">
        <v>4431</v>
      </c>
      <c r="H9882" s="784" t="s">
        <v>4431</v>
      </c>
      <c r="I9882" s="784" t="s">
        <v>6394</v>
      </c>
    </row>
    <row r="9883" spans="1:9" hidden="1">
      <c r="A9883" t="str">
        <f>Table_wabobpsvr_AzureCalc_AzureCalcRateCard[[#This Row],[ServiceName]]&amp;Table_wabobpsvr_AzureCalc_AzureCalcRateCard[[#This Row],[Price_Level]]&amp;Table_wabobpsvr_AzureCalc_AzureCalcRateCard[[#This Row],[Region]]</f>
        <v>Standard Messaging ConnectionsA</v>
      </c>
      <c r="C9883" t="s">
        <v>1267</v>
      </c>
      <c r="D9883" t="s">
        <v>181</v>
      </c>
      <c r="E9883">
        <v>2.9100000000000001E-2</v>
      </c>
      <c r="F9883" t="s">
        <v>1268</v>
      </c>
      <c r="G9883" s="784" t="s">
        <v>2605</v>
      </c>
      <c r="H9883" s="784" t="s">
        <v>2606</v>
      </c>
      <c r="I9883" s="784" t="s">
        <v>6394</v>
      </c>
    </row>
    <row r="9884" spans="1:9" hidden="1">
      <c r="A9884" t="str">
        <f>Table_wabobpsvr_AzureCalc_AzureCalcRateCard[[#This Row],[ServiceName]]&amp;Table_wabobpsvr_AzureCalc_AzureCalcRateCard[[#This Row],[Price_Level]]&amp;Table_wabobpsvr_AzureCalc_AzureCalcRateCard[[#This Row],[Region]]</f>
        <v>Standard Messaging ConnectionsB</v>
      </c>
      <c r="C9884" t="s">
        <v>1267</v>
      </c>
      <c r="D9884" t="s">
        <v>182</v>
      </c>
      <c r="E9884">
        <v>2.8199999999999999E-2</v>
      </c>
      <c r="F9884" t="s">
        <v>1268</v>
      </c>
      <c r="G9884" s="784" t="s">
        <v>2605</v>
      </c>
      <c r="H9884" s="784" t="s">
        <v>2606</v>
      </c>
      <c r="I9884" s="784" t="s">
        <v>6394</v>
      </c>
    </row>
    <row r="9885" spans="1:9" hidden="1">
      <c r="A9885" t="str">
        <f>Table_wabobpsvr_AzureCalc_AzureCalcRateCard[[#This Row],[ServiceName]]&amp;Table_wabobpsvr_AzureCalc_AzureCalcRateCard[[#This Row],[Price_Level]]&amp;Table_wabobpsvr_AzureCalc_AzureCalcRateCard[[#This Row],[Region]]</f>
        <v>Standard Messaging ConnectionsC</v>
      </c>
      <c r="C9885" t="s">
        <v>1267</v>
      </c>
      <c r="D9885" t="s">
        <v>184</v>
      </c>
      <c r="E9885">
        <v>2.7300000000000001E-2</v>
      </c>
      <c r="F9885" t="s">
        <v>1268</v>
      </c>
      <c r="G9885" s="784" t="s">
        <v>2605</v>
      </c>
      <c r="H9885" s="784" t="s">
        <v>2606</v>
      </c>
      <c r="I9885" s="784" t="s">
        <v>6394</v>
      </c>
    </row>
    <row r="9886" spans="1:9" hidden="1">
      <c r="A9886" t="str">
        <f>Table_wabobpsvr_AzureCalc_AzureCalcRateCard[[#This Row],[ServiceName]]&amp;Table_wabobpsvr_AzureCalc_AzureCalcRateCard[[#This Row],[Price_Level]]&amp;Table_wabobpsvr_AzureCalc_AzureCalcRateCard[[#This Row],[Region]]</f>
        <v>Standard Messaging ConnectionsD</v>
      </c>
      <c r="C9886" t="s">
        <v>1267</v>
      </c>
      <c r="D9886" t="s">
        <v>183</v>
      </c>
      <c r="E9886">
        <v>2.64E-2</v>
      </c>
      <c r="F9886" t="s">
        <v>1268</v>
      </c>
      <c r="G9886" s="784" t="s">
        <v>2605</v>
      </c>
      <c r="H9886" s="784" t="s">
        <v>2606</v>
      </c>
      <c r="I9886" s="784" t="s">
        <v>6394</v>
      </c>
    </row>
    <row r="9887" spans="1:9" hidden="1">
      <c r="A9887" t="str">
        <f>Table_wabobpsvr_AzureCalc_AzureCalcRateCard[[#This Row],[ServiceName]]&amp;Table_wabobpsvr_AzureCalc_AzureCalcRateCard[[#This Row],[Price_Level]]&amp;Table_wabobpsvr_AzureCalc_AzureCalcRateCard[[#This Row],[Region]]</f>
        <v>Standard Messaging Connections - FreeMOSP</v>
      </c>
      <c r="C9887" t="s">
        <v>1267</v>
      </c>
      <c r="D9887" t="s">
        <v>627</v>
      </c>
      <c r="E9887">
        <v>0</v>
      </c>
      <c r="F9887" t="s">
        <v>1269</v>
      </c>
      <c r="G9887" s="784" t="s">
        <v>4431</v>
      </c>
      <c r="H9887" s="784" t="s">
        <v>4431</v>
      </c>
      <c r="I9887" s="784" t="s">
        <v>6394</v>
      </c>
    </row>
    <row r="9888" spans="1:9" hidden="1">
      <c r="A9888" t="str">
        <f>Table_wabobpsvr_AzureCalc_AzureCalcRateCard[[#This Row],[ServiceName]]&amp;Table_wabobpsvr_AzureCalc_AzureCalcRateCard[[#This Row],[Price_Level]]&amp;Table_wabobpsvr_AzureCalc_AzureCalcRateCard[[#This Row],[Region]]</f>
        <v>Standard Messaging Connections - FreeA</v>
      </c>
      <c r="C9888" t="s">
        <v>1267</v>
      </c>
      <c r="D9888" t="s">
        <v>181</v>
      </c>
      <c r="E9888">
        <v>0</v>
      </c>
      <c r="F9888" t="s">
        <v>1269</v>
      </c>
      <c r="G9888" s="784" t="s">
        <v>2605</v>
      </c>
      <c r="H9888" s="784" t="s">
        <v>2606</v>
      </c>
      <c r="I9888" s="784" t="s">
        <v>6394</v>
      </c>
    </row>
    <row r="9889" spans="1:9" hidden="1">
      <c r="A9889" t="str">
        <f>Table_wabobpsvr_AzureCalc_AzureCalcRateCard[[#This Row],[ServiceName]]&amp;Table_wabobpsvr_AzureCalc_AzureCalcRateCard[[#This Row],[Price_Level]]&amp;Table_wabobpsvr_AzureCalc_AzureCalcRateCard[[#This Row],[Region]]</f>
        <v>Standard Messaging Connections - FreeB</v>
      </c>
      <c r="C9889" t="s">
        <v>1267</v>
      </c>
      <c r="D9889" t="s">
        <v>182</v>
      </c>
      <c r="E9889">
        <v>0</v>
      </c>
      <c r="F9889" t="s">
        <v>1269</v>
      </c>
      <c r="G9889" s="784" t="s">
        <v>2605</v>
      </c>
      <c r="H9889" s="784" t="s">
        <v>2606</v>
      </c>
      <c r="I9889" s="784" t="s">
        <v>6394</v>
      </c>
    </row>
    <row r="9890" spans="1:9" hidden="1">
      <c r="A9890" t="str">
        <f>Table_wabobpsvr_AzureCalc_AzureCalcRateCard[[#This Row],[ServiceName]]&amp;Table_wabobpsvr_AzureCalc_AzureCalcRateCard[[#This Row],[Price_Level]]&amp;Table_wabobpsvr_AzureCalc_AzureCalcRateCard[[#This Row],[Region]]</f>
        <v>Standard Messaging Connections - FreeC</v>
      </c>
      <c r="C9890" t="s">
        <v>1267</v>
      </c>
      <c r="D9890" t="s">
        <v>184</v>
      </c>
      <c r="E9890">
        <v>0</v>
      </c>
      <c r="F9890" t="s">
        <v>1269</v>
      </c>
      <c r="G9890" s="784" t="s">
        <v>2605</v>
      </c>
      <c r="H9890" s="784" t="s">
        <v>2606</v>
      </c>
      <c r="I9890" s="784" t="s">
        <v>6394</v>
      </c>
    </row>
    <row r="9891" spans="1:9" hidden="1">
      <c r="A9891" t="str">
        <f>Table_wabobpsvr_AzureCalc_AzureCalcRateCard[[#This Row],[ServiceName]]&amp;Table_wabobpsvr_AzureCalc_AzureCalcRateCard[[#This Row],[Price_Level]]&amp;Table_wabobpsvr_AzureCalc_AzureCalcRateCard[[#This Row],[Region]]</f>
        <v>Standard Messaging Connections - FreeD</v>
      </c>
      <c r="C9891" t="s">
        <v>1267</v>
      </c>
      <c r="D9891" t="s">
        <v>183</v>
      </c>
      <c r="E9891">
        <v>0</v>
      </c>
      <c r="F9891" t="s">
        <v>1269</v>
      </c>
      <c r="G9891" s="784" t="s">
        <v>2605</v>
      </c>
      <c r="H9891" s="784" t="s">
        <v>2606</v>
      </c>
      <c r="I9891" s="784" t="s">
        <v>6394</v>
      </c>
    </row>
    <row r="9892" spans="1:9" hidden="1">
      <c r="A9892" t="str">
        <f>Table_wabobpsvr_AzureCalc_AzureCalcRateCard[[#This Row],[ServiceName]]&amp;Table_wabobpsvr_AzureCalc_AzureCalcRateCard[[#This Row],[Price_Level]]&amp;Table_wabobpsvr_AzureCalc_AzureCalcRateCard[[#This Row],[Region]]</f>
        <v>Standard Messaging Connections - Tier 2MOSP</v>
      </c>
      <c r="C9892" t="s">
        <v>1267</v>
      </c>
      <c r="D9892" t="s">
        <v>627</v>
      </c>
      <c r="E9892">
        <v>2.5000000000000001E-2</v>
      </c>
      <c r="F9892" t="s">
        <v>1270</v>
      </c>
      <c r="G9892" s="784" t="s">
        <v>4431</v>
      </c>
      <c r="H9892" s="784" t="s">
        <v>4431</v>
      </c>
      <c r="I9892" s="784" t="s">
        <v>6394</v>
      </c>
    </row>
    <row r="9893" spans="1:9" hidden="1">
      <c r="A9893" t="str">
        <f>Table_wabobpsvr_AzureCalc_AzureCalcRateCard[[#This Row],[ServiceName]]&amp;Table_wabobpsvr_AzureCalc_AzureCalcRateCard[[#This Row],[Price_Level]]&amp;Table_wabobpsvr_AzureCalc_AzureCalcRateCard[[#This Row],[Region]]</f>
        <v>Standard Messaging Connections - Tier 2A</v>
      </c>
      <c r="C9893" t="s">
        <v>1267</v>
      </c>
      <c r="D9893" t="s">
        <v>181</v>
      </c>
      <c r="E9893">
        <v>2.9100000000000001E-2</v>
      </c>
      <c r="F9893" t="s">
        <v>1270</v>
      </c>
      <c r="G9893" s="784" t="s">
        <v>2605</v>
      </c>
      <c r="H9893" s="784" t="s">
        <v>2606</v>
      </c>
      <c r="I9893" s="784" t="s">
        <v>6394</v>
      </c>
    </row>
    <row r="9894" spans="1:9" hidden="1">
      <c r="A9894" t="str">
        <f>Table_wabobpsvr_AzureCalc_AzureCalcRateCard[[#This Row],[ServiceName]]&amp;Table_wabobpsvr_AzureCalc_AzureCalcRateCard[[#This Row],[Price_Level]]&amp;Table_wabobpsvr_AzureCalc_AzureCalcRateCard[[#This Row],[Region]]</f>
        <v>Standard Messaging Connections - Tier 2B</v>
      </c>
      <c r="C9894" t="s">
        <v>1267</v>
      </c>
      <c r="D9894" t="s">
        <v>182</v>
      </c>
      <c r="E9894">
        <v>2.8199999999999999E-2</v>
      </c>
      <c r="F9894" t="s">
        <v>1270</v>
      </c>
      <c r="G9894" s="784" t="s">
        <v>2605</v>
      </c>
      <c r="H9894" s="784" t="s">
        <v>2606</v>
      </c>
      <c r="I9894" s="784" t="s">
        <v>6394</v>
      </c>
    </row>
    <row r="9895" spans="1:9" hidden="1">
      <c r="A9895" s="784" t="str">
        <f>Table_wabobpsvr_AzureCalc_AzureCalcRateCard[[#This Row],[ServiceName]]&amp;Table_wabobpsvr_AzureCalc_AzureCalcRateCard[[#This Row],[Price_Level]]&amp;Table_wabobpsvr_AzureCalc_AzureCalcRateCard[[#This Row],[Region]]</f>
        <v>Standard Messaging Connections - Tier 2C</v>
      </c>
      <c r="B9895" s="784"/>
      <c r="C9895" s="784" t="s">
        <v>1267</v>
      </c>
      <c r="D9895" s="784" t="s">
        <v>184</v>
      </c>
      <c r="E9895" s="784">
        <v>2.7300000000000001E-2</v>
      </c>
      <c r="F9895" s="784" t="s">
        <v>1270</v>
      </c>
      <c r="G9895" s="784" t="s">
        <v>2605</v>
      </c>
      <c r="H9895" s="784" t="s">
        <v>2606</v>
      </c>
      <c r="I9895" s="784" t="s">
        <v>6394</v>
      </c>
    </row>
    <row r="9896" spans="1:9" hidden="1">
      <c r="A9896" s="784" t="str">
        <f>Table_wabobpsvr_AzureCalc_AzureCalcRateCard[[#This Row],[ServiceName]]&amp;Table_wabobpsvr_AzureCalc_AzureCalcRateCard[[#This Row],[Price_Level]]&amp;Table_wabobpsvr_AzureCalc_AzureCalcRateCard[[#This Row],[Region]]</f>
        <v>Standard Messaging Connections - Tier 2D</v>
      </c>
      <c r="B9896" s="784"/>
      <c r="C9896" s="784" t="s">
        <v>1267</v>
      </c>
      <c r="D9896" s="784" t="s">
        <v>183</v>
      </c>
      <c r="E9896" s="784">
        <v>2.64E-2</v>
      </c>
      <c r="F9896" s="784" t="s">
        <v>1270</v>
      </c>
      <c r="G9896" s="784" t="s">
        <v>2605</v>
      </c>
      <c r="H9896" s="784" t="s">
        <v>2606</v>
      </c>
      <c r="I9896" s="784" t="s">
        <v>6394</v>
      </c>
    </row>
    <row r="9897" spans="1:9" hidden="1">
      <c r="A9897" s="784" t="str">
        <f>Table_wabobpsvr_AzureCalc_AzureCalcRateCard[[#This Row],[ServiceName]]&amp;Table_wabobpsvr_AzureCalc_AzureCalcRateCard[[#This Row],[Price_Level]]&amp;Table_wabobpsvr_AzureCalc_AzureCalcRateCard[[#This Row],[Region]]</f>
        <v>Standard Messaging Connections - Tier 3MOSP</v>
      </c>
      <c r="B9897" s="784"/>
      <c r="C9897" s="784" t="s">
        <v>1267</v>
      </c>
      <c r="D9897" s="784" t="s">
        <v>627</v>
      </c>
      <c r="E9897" s="784">
        <v>1.4999999999999999E-2</v>
      </c>
      <c r="F9897" s="784" t="s">
        <v>1271</v>
      </c>
      <c r="G9897" s="784" t="s">
        <v>4431</v>
      </c>
      <c r="H9897" s="784" t="s">
        <v>4431</v>
      </c>
      <c r="I9897" s="784" t="s">
        <v>6394</v>
      </c>
    </row>
    <row r="9898" spans="1:9" hidden="1">
      <c r="A9898" s="784" t="str">
        <f>Table_wabobpsvr_AzureCalc_AzureCalcRateCard[[#This Row],[ServiceName]]&amp;Table_wabobpsvr_AzureCalc_AzureCalcRateCard[[#This Row],[Price_Level]]&amp;Table_wabobpsvr_AzureCalc_AzureCalcRateCard[[#This Row],[Region]]</f>
        <v>Standard Messaging Connections - Tier 3A</v>
      </c>
      <c r="B9898" s="784"/>
      <c r="C9898" s="784" t="s">
        <v>1267</v>
      </c>
      <c r="D9898" s="784" t="s">
        <v>181</v>
      </c>
      <c r="E9898" s="784">
        <v>2.9100000000000001E-2</v>
      </c>
      <c r="F9898" s="784" t="s">
        <v>1271</v>
      </c>
      <c r="G9898" s="784" t="s">
        <v>2605</v>
      </c>
      <c r="H9898" s="784" t="s">
        <v>2606</v>
      </c>
      <c r="I9898" s="784" t="s">
        <v>6394</v>
      </c>
    </row>
    <row r="9899" spans="1:9" hidden="1">
      <c r="A9899" s="784" t="str">
        <f>Table_wabobpsvr_AzureCalc_AzureCalcRateCard[[#This Row],[ServiceName]]&amp;Table_wabobpsvr_AzureCalc_AzureCalcRateCard[[#This Row],[Price_Level]]&amp;Table_wabobpsvr_AzureCalc_AzureCalcRateCard[[#This Row],[Region]]</f>
        <v>Standard Messaging Connections - Tier 3B</v>
      </c>
      <c r="B9899" s="784"/>
      <c r="C9899" s="784" t="s">
        <v>1267</v>
      </c>
      <c r="D9899" s="784" t="s">
        <v>182</v>
      </c>
      <c r="E9899" s="784">
        <v>2.8199999999999999E-2</v>
      </c>
      <c r="F9899" s="784" t="s">
        <v>1271</v>
      </c>
      <c r="G9899" s="784" t="s">
        <v>2605</v>
      </c>
      <c r="H9899" s="784" t="s">
        <v>2606</v>
      </c>
      <c r="I9899" s="784" t="s">
        <v>6394</v>
      </c>
    </row>
    <row r="9900" spans="1:9" hidden="1">
      <c r="A9900" s="784" t="str">
        <f>Table_wabobpsvr_AzureCalc_AzureCalcRateCard[[#This Row],[ServiceName]]&amp;Table_wabobpsvr_AzureCalc_AzureCalcRateCard[[#This Row],[Price_Level]]&amp;Table_wabobpsvr_AzureCalc_AzureCalcRateCard[[#This Row],[Region]]</f>
        <v>Standard Messaging Connections - Tier 3C</v>
      </c>
      <c r="B9900" s="784"/>
      <c r="C9900" s="784" t="s">
        <v>1267</v>
      </c>
      <c r="D9900" s="784" t="s">
        <v>184</v>
      </c>
      <c r="E9900" s="784">
        <v>2.7300000000000001E-2</v>
      </c>
      <c r="F9900" s="784" t="s">
        <v>1271</v>
      </c>
      <c r="G9900" s="784" t="s">
        <v>2605</v>
      </c>
      <c r="H9900" s="784" t="s">
        <v>2606</v>
      </c>
      <c r="I9900" s="784" t="s">
        <v>6394</v>
      </c>
    </row>
    <row r="9901" spans="1:9" hidden="1">
      <c r="A9901" s="784" t="str">
        <f>Table_wabobpsvr_AzureCalc_AzureCalcRateCard[[#This Row],[ServiceName]]&amp;Table_wabobpsvr_AzureCalc_AzureCalcRateCard[[#This Row],[Price_Level]]&amp;Table_wabobpsvr_AzureCalc_AzureCalcRateCard[[#This Row],[Region]]</f>
        <v>Standard Messaging Connections - Tier 3D</v>
      </c>
      <c r="B9901" s="784"/>
      <c r="C9901" s="784" t="s">
        <v>1267</v>
      </c>
      <c r="D9901" s="784" t="s">
        <v>183</v>
      </c>
      <c r="E9901" s="784">
        <v>2.64E-2</v>
      </c>
      <c r="F9901" s="784" t="s">
        <v>1271</v>
      </c>
      <c r="G9901" s="784" t="s">
        <v>2605</v>
      </c>
      <c r="H9901" s="784" t="s">
        <v>2606</v>
      </c>
      <c r="I9901" s="784" t="s">
        <v>6394</v>
      </c>
    </row>
    <row r="9902" spans="1:9" hidden="1">
      <c r="A9902" s="784" t="str">
        <f>Table_wabobpsvr_AzureCalc_AzureCalcRateCard[[#This Row],[ServiceName]]&amp;Table_wabobpsvr_AzureCalc_AzureCalcRateCard[[#This Row],[Price_Level]]&amp;Table_wabobpsvr_AzureCalc_AzureCalcRateCard[[#This Row],[Region]]</f>
        <v>Standard Messaging OperationsMOSP</v>
      </c>
      <c r="B9902" s="784"/>
      <c r="C9902" s="784" t="s">
        <v>1263</v>
      </c>
      <c r="D9902" s="784" t="s">
        <v>627</v>
      </c>
      <c r="E9902" s="784">
        <v>0.8</v>
      </c>
      <c r="F9902" s="784" t="s">
        <v>1272</v>
      </c>
      <c r="G9902" s="784" t="s">
        <v>4431</v>
      </c>
      <c r="H9902" s="784" t="s">
        <v>4431</v>
      </c>
      <c r="I9902" s="784" t="s">
        <v>6395</v>
      </c>
    </row>
    <row r="9903" spans="1:9" hidden="1">
      <c r="A9903" t="str">
        <f>Table_wabobpsvr_AzureCalc_AzureCalcRateCard[[#This Row],[ServiceName]]&amp;Table_wabobpsvr_AzureCalc_AzureCalcRateCard[[#This Row],[Price_Level]]&amp;Table_wabobpsvr_AzureCalc_AzureCalcRateCard[[#This Row],[Region]]</f>
        <v>Standard Messaging OperationsA</v>
      </c>
      <c r="C9903" t="s">
        <v>1263</v>
      </c>
      <c r="D9903" t="s">
        <v>181</v>
      </c>
      <c r="E9903">
        <v>0.77600000000000002</v>
      </c>
      <c r="F9903" t="s">
        <v>1272</v>
      </c>
      <c r="G9903" s="784" t="s">
        <v>2607</v>
      </c>
      <c r="H9903" s="784" t="s">
        <v>2608</v>
      </c>
      <c r="I9903" s="784" t="s">
        <v>6395</v>
      </c>
    </row>
    <row r="9904" spans="1:9" hidden="1">
      <c r="A9904" t="str">
        <f>Table_wabobpsvr_AzureCalc_AzureCalcRateCard[[#This Row],[ServiceName]]&amp;Table_wabobpsvr_AzureCalc_AzureCalcRateCard[[#This Row],[Price_Level]]&amp;Table_wabobpsvr_AzureCalc_AzureCalcRateCard[[#This Row],[Region]]</f>
        <v>A7 HDInsightMOSP15</v>
      </c>
      <c r="B9904">
        <v>15</v>
      </c>
      <c r="C9904" t="s">
        <v>91</v>
      </c>
      <c r="D9904" t="s">
        <v>627</v>
      </c>
      <c r="E9904">
        <v>1.875</v>
      </c>
      <c r="F9904" t="s">
        <v>3877</v>
      </c>
      <c r="G9904" s="784" t="s">
        <v>4431</v>
      </c>
      <c r="H9904" s="784" t="s">
        <v>4431</v>
      </c>
      <c r="I9904" s="784" t="s">
        <v>5876</v>
      </c>
    </row>
    <row r="9905" spans="1:9" hidden="1">
      <c r="A9905" t="str">
        <f>Table_wabobpsvr_AzureCalc_AzureCalcRateCard[[#This Row],[ServiceName]]&amp;Table_wabobpsvr_AzureCalc_AzureCalcRateCard[[#This Row],[Price_Level]]&amp;Table_wabobpsvr_AzureCalc_AzureCalcRateCard[[#This Row],[Region]]</f>
        <v>A7 HDInsightA15</v>
      </c>
      <c r="B9905">
        <v>15</v>
      </c>
      <c r="C9905" t="s">
        <v>91</v>
      </c>
      <c r="D9905" t="s">
        <v>181</v>
      </c>
      <c r="E9905">
        <v>1.3687</v>
      </c>
      <c r="F9905" t="s">
        <v>3877</v>
      </c>
      <c r="G9905" s="784" t="s">
        <v>3898</v>
      </c>
      <c r="H9905" s="784" t="s">
        <v>3899</v>
      </c>
      <c r="I9905" s="784" t="s">
        <v>5876</v>
      </c>
    </row>
    <row r="9906" spans="1:9" hidden="1">
      <c r="A9906" t="str">
        <f>Table_wabobpsvr_AzureCalc_AzureCalcRateCard[[#This Row],[ServiceName]]&amp;Table_wabobpsvr_AzureCalc_AzureCalcRateCard[[#This Row],[Price_Level]]&amp;Table_wabobpsvr_AzureCalc_AzureCalcRateCard[[#This Row],[Region]]</f>
        <v>A7 HDInsightB15</v>
      </c>
      <c r="B9906">
        <v>15</v>
      </c>
      <c r="C9906" t="s">
        <v>91</v>
      </c>
      <c r="D9906" t="s">
        <v>182</v>
      </c>
      <c r="E9906">
        <v>1.3125</v>
      </c>
      <c r="F9906" t="s">
        <v>3877</v>
      </c>
      <c r="G9906" s="784" t="s">
        <v>3898</v>
      </c>
      <c r="H9906" s="784" t="s">
        <v>3899</v>
      </c>
      <c r="I9906" s="784" t="s">
        <v>5876</v>
      </c>
    </row>
    <row r="9907" spans="1:9" hidden="1">
      <c r="A9907" t="str">
        <f>Table_wabobpsvr_AzureCalc_AzureCalcRateCard[[#This Row],[ServiceName]]&amp;Table_wabobpsvr_AzureCalc_AzureCalcRateCard[[#This Row],[Price_Level]]&amp;Table_wabobpsvr_AzureCalc_AzureCalcRateCard[[#This Row],[Region]]</f>
        <v>A7 HDInsightC15</v>
      </c>
      <c r="B9907">
        <v>15</v>
      </c>
      <c r="C9907" t="s">
        <v>91</v>
      </c>
      <c r="D9907" t="s">
        <v>184</v>
      </c>
      <c r="E9907">
        <v>1.2562</v>
      </c>
      <c r="F9907" t="s">
        <v>3877</v>
      </c>
      <c r="G9907" s="784" t="s">
        <v>3898</v>
      </c>
      <c r="H9907" s="784" t="s">
        <v>3899</v>
      </c>
      <c r="I9907" s="784" t="s">
        <v>5876</v>
      </c>
    </row>
    <row r="9908" spans="1:9" hidden="1">
      <c r="A9908" s="784" t="str">
        <f>Table_wabobpsvr_AzureCalc_AzureCalcRateCard[[#This Row],[ServiceName]]&amp;Table_wabobpsvr_AzureCalc_AzureCalcRateCard[[#This Row],[Price_Level]]&amp;Table_wabobpsvr_AzureCalc_AzureCalcRateCard[[#This Row],[Region]]</f>
        <v>A7 HDInsightD15</v>
      </c>
      <c r="B9908" s="784">
        <v>15</v>
      </c>
      <c r="C9908" s="784" t="s">
        <v>91</v>
      </c>
      <c r="D9908" s="784" t="s">
        <v>183</v>
      </c>
      <c r="E9908" s="784">
        <v>1.2</v>
      </c>
      <c r="F9908" s="784" t="s">
        <v>3877</v>
      </c>
      <c r="G9908" s="784" t="s">
        <v>3898</v>
      </c>
      <c r="H9908" s="784" t="s">
        <v>3899</v>
      </c>
      <c r="I9908" s="784" t="s">
        <v>5876</v>
      </c>
    </row>
    <row r="9909" spans="1:9" hidden="1">
      <c r="A9909" s="784" t="str">
        <f>Table_wabobpsvr_AzureCalc_AzureCalcRateCard[[#This Row],[ServiceName]]&amp;Table_wabobpsvr_AzureCalc_AzureCalcRateCard[[#This Row],[Price_Level]]&amp;Table_wabobpsvr_AzureCalc_AzureCalcRateCard[[#This Row],[Region]]</f>
        <v>A10 HDInsightB13</v>
      </c>
      <c r="B9909" s="784">
        <v>13</v>
      </c>
      <c r="C9909" s="784" t="s">
        <v>91</v>
      </c>
      <c r="D9909" s="784" t="s">
        <v>182</v>
      </c>
      <c r="E9909" s="784">
        <v>2.077</v>
      </c>
      <c r="F9909" s="784" t="s">
        <v>3854</v>
      </c>
      <c r="G9909" s="784" t="s">
        <v>3896</v>
      </c>
      <c r="H9909" s="784" t="s">
        <v>3897</v>
      </c>
      <c r="I9909" s="784" t="s">
        <v>5880</v>
      </c>
    </row>
    <row r="9910" spans="1:9" hidden="1">
      <c r="A9910" t="str">
        <f>Table_wabobpsvr_AzureCalc_AzureCalcRateCard[[#This Row],[ServiceName]]&amp;Table_wabobpsvr_AzureCalc_AzureCalcRateCard[[#This Row],[Price_Level]]&amp;Table_wabobpsvr_AzureCalc_AzureCalcRateCard[[#This Row],[Region]]</f>
        <v>A10 HDInsightC13</v>
      </c>
      <c r="B9910">
        <v>13</v>
      </c>
      <c r="C9910" t="s">
        <v>91</v>
      </c>
      <c r="D9910" t="s">
        <v>184</v>
      </c>
      <c r="E9910">
        <v>2.0110000000000001</v>
      </c>
      <c r="F9910" t="s">
        <v>3854</v>
      </c>
      <c r="G9910" s="784" t="s">
        <v>3896</v>
      </c>
      <c r="H9910" s="784" t="s">
        <v>3897</v>
      </c>
      <c r="I9910" s="784" t="s">
        <v>5880</v>
      </c>
    </row>
    <row r="9911" spans="1:9" hidden="1">
      <c r="A9911" t="str">
        <f>Table_wabobpsvr_AzureCalc_AzureCalcRateCard[[#This Row],[ServiceName]]&amp;Table_wabobpsvr_AzureCalc_AzureCalcRateCard[[#This Row],[Price_Level]]&amp;Table_wabobpsvr_AzureCalc_AzureCalcRateCard[[#This Row],[Region]]</f>
        <v>A10 HDInsightD13</v>
      </c>
      <c r="B9911">
        <v>13</v>
      </c>
      <c r="C9911" t="s">
        <v>91</v>
      </c>
      <c r="D9911" t="s">
        <v>183</v>
      </c>
      <c r="E9911">
        <v>1.9450000000000001</v>
      </c>
      <c r="F9911" t="s">
        <v>3854</v>
      </c>
      <c r="G9911" s="784" t="s">
        <v>3896</v>
      </c>
      <c r="H9911" s="784" t="s">
        <v>3897</v>
      </c>
      <c r="I9911" s="784" t="s">
        <v>5880</v>
      </c>
    </row>
    <row r="9912" spans="1:9" hidden="1">
      <c r="A9912" t="str">
        <f>Table_wabobpsvr_AzureCalc_AzureCalcRateCard[[#This Row],[ServiceName]]&amp;Table_wabobpsvr_AzureCalc_AzureCalcRateCard[[#This Row],[Price_Level]]&amp;Table_wabobpsvr_AzureCalc_AzureCalcRateCard[[#This Row],[Region]]</f>
        <v>A10 HDInsightMOSP11</v>
      </c>
      <c r="B9912">
        <v>11</v>
      </c>
      <c r="C9912" t="s">
        <v>91</v>
      </c>
      <c r="D9912" t="s">
        <v>627</v>
      </c>
      <c r="E9912">
        <v>2.13</v>
      </c>
      <c r="F9912" t="s">
        <v>3854</v>
      </c>
      <c r="G9912" s="784" t="s">
        <v>4431</v>
      </c>
      <c r="H9912" s="784" t="s">
        <v>4431</v>
      </c>
      <c r="I9912" s="784" t="s">
        <v>5880</v>
      </c>
    </row>
    <row r="9913" spans="1:9" hidden="1">
      <c r="A9913" t="str">
        <f>Table_wabobpsvr_AzureCalc_AzureCalcRateCard[[#This Row],[ServiceName]]&amp;Table_wabobpsvr_AzureCalc_AzureCalcRateCard[[#This Row],[Price_Level]]&amp;Table_wabobpsvr_AzureCalc_AzureCalcRateCard[[#This Row],[Region]]</f>
        <v>A10 HDInsightA11</v>
      </c>
      <c r="B9913">
        <v>11</v>
      </c>
      <c r="C9913" t="s">
        <v>91</v>
      </c>
      <c r="D9913" t="s">
        <v>181</v>
      </c>
      <c r="E9913">
        <v>2.0659999999999998</v>
      </c>
      <c r="F9913" t="s">
        <v>3854</v>
      </c>
      <c r="G9913" s="784" t="s">
        <v>3900</v>
      </c>
      <c r="H9913" s="784" t="s">
        <v>3901</v>
      </c>
      <c r="I9913" s="784" t="s">
        <v>6396</v>
      </c>
    </row>
    <row r="9914" spans="1:9" hidden="1">
      <c r="A9914" t="str">
        <f>Table_wabobpsvr_AzureCalc_AzureCalcRateCard[[#This Row],[ServiceName]]&amp;Table_wabobpsvr_AzureCalc_AzureCalcRateCard[[#This Row],[Price_Level]]&amp;Table_wabobpsvr_AzureCalc_AzureCalcRateCard[[#This Row],[Region]]</f>
        <v>A10 HDInsightB11</v>
      </c>
      <c r="B9914">
        <v>11</v>
      </c>
      <c r="C9914" t="s">
        <v>91</v>
      </c>
      <c r="D9914" t="s">
        <v>182</v>
      </c>
      <c r="E9914">
        <v>2.0019999999999998</v>
      </c>
      <c r="F9914" t="s">
        <v>3854</v>
      </c>
      <c r="G9914" s="784" t="s">
        <v>3900</v>
      </c>
      <c r="H9914" s="784" t="s">
        <v>3901</v>
      </c>
      <c r="I9914" s="784" t="s">
        <v>6396</v>
      </c>
    </row>
    <row r="9915" spans="1:9" hidden="1">
      <c r="A9915" t="str">
        <f>Table_wabobpsvr_AzureCalc_AzureCalcRateCard[[#This Row],[ServiceName]]&amp;Table_wabobpsvr_AzureCalc_AzureCalcRateCard[[#This Row],[Price_Level]]&amp;Table_wabobpsvr_AzureCalc_AzureCalcRateCard[[#This Row],[Region]]</f>
        <v>A10 HDInsightC11</v>
      </c>
      <c r="B9915">
        <v>11</v>
      </c>
      <c r="C9915" t="s">
        <v>91</v>
      </c>
      <c r="D9915" t="s">
        <v>184</v>
      </c>
      <c r="E9915">
        <v>1.9379999999999999</v>
      </c>
      <c r="F9915" t="s">
        <v>3854</v>
      </c>
      <c r="G9915" s="784" t="s">
        <v>3900</v>
      </c>
      <c r="H9915" s="784" t="s">
        <v>3901</v>
      </c>
      <c r="I9915" s="784" t="s">
        <v>6396</v>
      </c>
    </row>
    <row r="9916" spans="1:9" hidden="1">
      <c r="A9916" t="str">
        <f>Table_wabobpsvr_AzureCalc_AzureCalcRateCard[[#This Row],[ServiceName]]&amp;Table_wabobpsvr_AzureCalc_AzureCalcRateCard[[#This Row],[Price_Level]]&amp;Table_wabobpsvr_AzureCalc_AzureCalcRateCard[[#This Row],[Region]]</f>
        <v>A10 HDInsightD11</v>
      </c>
      <c r="B9916">
        <v>11</v>
      </c>
      <c r="C9916" t="s">
        <v>91</v>
      </c>
      <c r="D9916" t="s">
        <v>183</v>
      </c>
      <c r="E9916">
        <v>1.8740000000000001</v>
      </c>
      <c r="F9916" t="s">
        <v>3854</v>
      </c>
      <c r="G9916" s="784" t="s">
        <v>3900</v>
      </c>
      <c r="H9916" s="784" t="s">
        <v>3901</v>
      </c>
      <c r="I9916" s="784" t="s">
        <v>6396</v>
      </c>
    </row>
    <row r="9917" spans="1:9" hidden="1">
      <c r="A9917" t="str">
        <f>Table_wabobpsvr_AzureCalc_AzureCalcRateCard[[#This Row],[ServiceName]]&amp;Table_wabobpsvr_AzureCalc_AzureCalcRateCard[[#This Row],[Price_Level]]&amp;Table_wabobpsvr_AzureCalc_AzureCalcRateCard[[#This Row],[Region]]</f>
        <v>A10 HDInsightMOSP12</v>
      </c>
      <c r="B9917">
        <v>12</v>
      </c>
      <c r="C9917" t="s">
        <v>91</v>
      </c>
      <c r="D9917" t="s">
        <v>627</v>
      </c>
      <c r="E9917">
        <v>1.89</v>
      </c>
      <c r="F9917" t="s">
        <v>3854</v>
      </c>
      <c r="G9917" s="784" t="s">
        <v>4431</v>
      </c>
      <c r="H9917" s="784" t="s">
        <v>4431</v>
      </c>
      <c r="I9917" s="784" t="s">
        <v>4985</v>
      </c>
    </row>
    <row r="9918" spans="1:9" hidden="1">
      <c r="A9918" t="str">
        <f>Table_wabobpsvr_AzureCalc_AzureCalcRateCard[[#This Row],[ServiceName]]&amp;Table_wabobpsvr_AzureCalc_AzureCalcRateCard[[#This Row],[Price_Level]]&amp;Table_wabobpsvr_AzureCalc_AzureCalcRateCard[[#This Row],[Region]]</f>
        <v>A10 HDInsightA12</v>
      </c>
      <c r="B9918">
        <v>12</v>
      </c>
      <c r="C9918" t="s">
        <v>91</v>
      </c>
      <c r="D9918" t="s">
        <v>181</v>
      </c>
      <c r="E9918">
        <v>1.833</v>
      </c>
      <c r="F9918" t="s">
        <v>3854</v>
      </c>
      <c r="G9918" s="784" t="s">
        <v>3902</v>
      </c>
      <c r="H9918" s="784" t="s">
        <v>3903</v>
      </c>
      <c r="I9918" s="784" t="s">
        <v>4985</v>
      </c>
    </row>
    <row r="9919" spans="1:9" hidden="1">
      <c r="A9919" t="str">
        <f>Table_wabobpsvr_AzureCalc_AzureCalcRateCard[[#This Row],[ServiceName]]&amp;Table_wabobpsvr_AzureCalc_AzureCalcRateCard[[#This Row],[Price_Level]]&amp;Table_wabobpsvr_AzureCalc_AzureCalcRateCard[[#This Row],[Region]]</f>
        <v>D1 HDInsightA16</v>
      </c>
      <c r="B9919">
        <v>16</v>
      </c>
      <c r="C9919" t="s">
        <v>91</v>
      </c>
      <c r="D9919" t="s">
        <v>181</v>
      </c>
      <c r="E9919">
        <v>0.2056</v>
      </c>
      <c r="F9919" t="s">
        <v>4141</v>
      </c>
      <c r="G9919" s="784" t="s">
        <v>4169</v>
      </c>
      <c r="H9919" s="784" t="s">
        <v>4237</v>
      </c>
      <c r="I9919" s="784" t="s">
        <v>4431</v>
      </c>
    </row>
    <row r="9920" spans="1:9" hidden="1">
      <c r="A9920" t="str">
        <f>Table_wabobpsvr_AzureCalc_AzureCalcRateCard[[#This Row],[ServiceName]]&amp;Table_wabobpsvr_AzureCalc_AzureCalcRateCard[[#This Row],[Price_Level]]&amp;Table_wabobpsvr_AzureCalc_AzureCalcRateCard[[#This Row],[Region]]</f>
        <v>A0 Cloud ServicesMOSP15</v>
      </c>
      <c r="B9920">
        <v>15</v>
      </c>
      <c r="C9920" t="s">
        <v>91</v>
      </c>
      <c r="D9920" t="s">
        <v>627</v>
      </c>
      <c r="E9920">
        <v>2.9000000000000001E-2</v>
      </c>
      <c r="F9920" t="s">
        <v>720</v>
      </c>
      <c r="G9920" s="784" t="s">
        <v>4431</v>
      </c>
      <c r="H9920" s="784" t="s">
        <v>4431</v>
      </c>
      <c r="I9920" s="784" t="s">
        <v>6397</v>
      </c>
    </row>
    <row r="9921" spans="1:9" hidden="1">
      <c r="A9921" s="784" t="str">
        <f>Table_wabobpsvr_AzureCalc_AzureCalcRateCard[[#This Row],[ServiceName]]&amp;Table_wabobpsvr_AzureCalc_AzureCalcRateCard[[#This Row],[Price_Level]]&amp;Table_wabobpsvr_AzureCalc_AzureCalcRateCard[[#This Row],[Region]]</f>
        <v>A0 Cloud ServicesA15</v>
      </c>
      <c r="B9921" s="784">
        <v>15</v>
      </c>
      <c r="C9921" s="784" t="s">
        <v>91</v>
      </c>
      <c r="D9921" s="784" t="s">
        <v>181</v>
      </c>
      <c r="E9921" s="784">
        <v>2.1170000000000001E-2</v>
      </c>
      <c r="F9921" s="784" t="s">
        <v>720</v>
      </c>
      <c r="G9921" s="784" t="s">
        <v>2609</v>
      </c>
      <c r="H9921" s="784" t="s">
        <v>2610</v>
      </c>
      <c r="I9921" s="784" t="s">
        <v>6397</v>
      </c>
    </row>
    <row r="9922" spans="1:9" hidden="1">
      <c r="A9922" t="str">
        <f>Table_wabobpsvr_AzureCalc_AzureCalcRateCard[[#This Row],[ServiceName]]&amp;Table_wabobpsvr_AzureCalc_AzureCalcRateCard[[#This Row],[Price_Level]]&amp;Table_wabobpsvr_AzureCalc_AzureCalcRateCard[[#This Row],[Region]]</f>
        <v>A0 Cloud ServicesB15</v>
      </c>
      <c r="B9922">
        <v>15</v>
      </c>
      <c r="C9922" t="s">
        <v>91</v>
      </c>
      <c r="D9922" t="s">
        <v>182</v>
      </c>
      <c r="E9922">
        <v>2.0299999999999999E-2</v>
      </c>
      <c r="F9922" t="s">
        <v>720</v>
      </c>
      <c r="G9922" s="784" t="s">
        <v>2609</v>
      </c>
      <c r="H9922" s="784" t="s">
        <v>2610</v>
      </c>
      <c r="I9922" s="784" t="s">
        <v>6397</v>
      </c>
    </row>
    <row r="9923" spans="1:9" hidden="1">
      <c r="A9923" t="str">
        <f>Table_wabobpsvr_AzureCalc_AzureCalcRateCard[[#This Row],[ServiceName]]&amp;Table_wabobpsvr_AzureCalc_AzureCalcRateCard[[#This Row],[Price_Level]]&amp;Table_wabobpsvr_AzureCalc_AzureCalcRateCard[[#This Row],[Region]]</f>
        <v>A0 Cloud ServicesC15</v>
      </c>
      <c r="B9923">
        <v>15</v>
      </c>
      <c r="C9923" t="s">
        <v>91</v>
      </c>
      <c r="D9923" t="s">
        <v>184</v>
      </c>
      <c r="E9923">
        <v>1.9429999999999999E-2</v>
      </c>
      <c r="F9923" t="s">
        <v>720</v>
      </c>
      <c r="G9923" s="784" t="s">
        <v>2609</v>
      </c>
      <c r="H9923" s="784" t="s">
        <v>2610</v>
      </c>
      <c r="I9923" s="784" t="s">
        <v>6397</v>
      </c>
    </row>
    <row r="9924" spans="1:9" hidden="1">
      <c r="A9924" t="str">
        <f>Table_wabobpsvr_AzureCalc_AzureCalcRateCard[[#This Row],[ServiceName]]&amp;Table_wabobpsvr_AzureCalc_AzureCalcRateCard[[#This Row],[Price_Level]]&amp;Table_wabobpsvr_AzureCalc_AzureCalcRateCard[[#This Row],[Region]]</f>
        <v>A0 Cloud ServicesD15</v>
      </c>
      <c r="B9924">
        <v>15</v>
      </c>
      <c r="C9924" t="s">
        <v>91</v>
      </c>
      <c r="D9924" t="s">
        <v>183</v>
      </c>
      <c r="E9924">
        <v>1.856E-2</v>
      </c>
      <c r="F9924" t="s">
        <v>720</v>
      </c>
      <c r="G9924" s="784" t="s">
        <v>2609</v>
      </c>
      <c r="H9924" s="784" t="s">
        <v>2610</v>
      </c>
      <c r="I9924" s="784" t="s">
        <v>6397</v>
      </c>
    </row>
    <row r="9925" spans="1:9" hidden="1">
      <c r="A9925" t="str">
        <f>Table_wabobpsvr_AzureCalc_AzureCalcRateCard[[#This Row],[ServiceName]]&amp;Table_wabobpsvr_AzureCalc_AzureCalcRateCard[[#This Row],[Price_Level]]&amp;Table_wabobpsvr_AzureCalc_AzureCalcRateCard[[#This Row],[Region]]</f>
        <v>A1 Cloud ServicesMOSP15</v>
      </c>
      <c r="B9925">
        <v>15</v>
      </c>
      <c r="C9925" t="s">
        <v>91</v>
      </c>
      <c r="D9925" t="s">
        <v>627</v>
      </c>
      <c r="E9925">
        <v>0.113</v>
      </c>
      <c r="F9925" t="s">
        <v>702</v>
      </c>
      <c r="G9925" s="784" t="s">
        <v>4431</v>
      </c>
      <c r="H9925" s="784" t="s">
        <v>4431</v>
      </c>
      <c r="I9925" s="784" t="s">
        <v>6398</v>
      </c>
    </row>
    <row r="9926" spans="1:9" hidden="1">
      <c r="A9926" t="str">
        <f>Table_wabobpsvr_AzureCalc_AzureCalcRateCard[[#This Row],[ServiceName]]&amp;Table_wabobpsvr_AzureCalc_AzureCalcRateCard[[#This Row],[Price_Level]]&amp;Table_wabobpsvr_AzureCalc_AzureCalcRateCard[[#This Row],[Region]]</f>
        <v>A1 Cloud ServicesA15</v>
      </c>
      <c r="B9926">
        <v>15</v>
      </c>
      <c r="C9926" t="s">
        <v>91</v>
      </c>
      <c r="D9926" t="s">
        <v>181</v>
      </c>
      <c r="E9926">
        <v>8.2489999999999994E-2</v>
      </c>
      <c r="F9926" t="s">
        <v>702</v>
      </c>
      <c r="G9926" s="784" t="s">
        <v>2611</v>
      </c>
      <c r="H9926" s="784" t="s">
        <v>2612</v>
      </c>
      <c r="I9926" s="784" t="s">
        <v>6398</v>
      </c>
    </row>
    <row r="9927" spans="1:9" hidden="1">
      <c r="A9927" t="str">
        <f>Table_wabobpsvr_AzureCalc_AzureCalcRateCard[[#This Row],[ServiceName]]&amp;Table_wabobpsvr_AzureCalc_AzureCalcRateCard[[#This Row],[Price_Level]]&amp;Table_wabobpsvr_AzureCalc_AzureCalcRateCard[[#This Row],[Region]]</f>
        <v>A1 Cloud ServicesB15</v>
      </c>
      <c r="B9927">
        <v>15</v>
      </c>
      <c r="C9927" t="s">
        <v>91</v>
      </c>
      <c r="D9927" t="s">
        <v>182</v>
      </c>
      <c r="E9927">
        <v>7.9100000000000004E-2</v>
      </c>
      <c r="F9927" t="s">
        <v>702</v>
      </c>
      <c r="G9927" s="784" t="s">
        <v>2611</v>
      </c>
      <c r="H9927" s="784" t="s">
        <v>2612</v>
      </c>
      <c r="I9927" s="784" t="s">
        <v>6398</v>
      </c>
    </row>
    <row r="9928" spans="1:9" hidden="1">
      <c r="A9928" s="784" t="str">
        <f>Table_wabobpsvr_AzureCalc_AzureCalcRateCard[[#This Row],[ServiceName]]&amp;Table_wabobpsvr_AzureCalc_AzureCalcRateCard[[#This Row],[Price_Level]]&amp;Table_wabobpsvr_AzureCalc_AzureCalcRateCard[[#This Row],[Region]]</f>
        <v>Basic_D14 VM (Non-Windows)A8</v>
      </c>
      <c r="B9928" s="784">
        <v>8</v>
      </c>
      <c r="C9928" s="784" t="s">
        <v>701</v>
      </c>
      <c r="D9928" s="784" t="s">
        <v>181</v>
      </c>
      <c r="E9928" s="784">
        <v>1.4084399999999999</v>
      </c>
      <c r="F9928" s="784" t="s">
        <v>1142</v>
      </c>
      <c r="G9928" s="784" t="s">
        <v>4431</v>
      </c>
      <c r="H9928" s="784" t="s">
        <v>4431</v>
      </c>
      <c r="I9928" s="784" t="s">
        <v>6399</v>
      </c>
    </row>
    <row r="9929" spans="1:9" hidden="1">
      <c r="A9929" s="784" t="str">
        <f>Table_wabobpsvr_AzureCalc_AzureCalcRateCard[[#This Row],[ServiceName]]&amp;Table_wabobpsvr_AzureCalc_AzureCalcRateCard[[#This Row],[Price_Level]]&amp;Table_wabobpsvr_AzureCalc_AzureCalcRateCard[[#This Row],[Region]]</f>
        <v>Basic_D14 VM (Non-Windows)B8</v>
      </c>
      <c r="B9929" s="784">
        <v>8</v>
      </c>
      <c r="C9929" s="784" t="s">
        <v>701</v>
      </c>
      <c r="D9929" s="784" t="s">
        <v>182</v>
      </c>
      <c r="E9929" s="784">
        <v>1.3648800000000001</v>
      </c>
      <c r="F9929" s="784" t="s">
        <v>1142</v>
      </c>
      <c r="G9929" s="784" t="s">
        <v>4431</v>
      </c>
      <c r="H9929" s="784" t="s">
        <v>4431</v>
      </c>
      <c r="I9929" s="784" t="s">
        <v>6399</v>
      </c>
    </row>
    <row r="9930" spans="1:9" hidden="1">
      <c r="A9930" s="784" t="str">
        <f>Table_wabobpsvr_AzureCalc_AzureCalcRateCard[[#This Row],[ServiceName]]&amp;Table_wabobpsvr_AzureCalc_AzureCalcRateCard[[#This Row],[Price_Level]]&amp;Table_wabobpsvr_AzureCalc_AzureCalcRateCard[[#This Row],[Region]]</f>
        <v>Basic_D14 VM (Non-Windows)C8</v>
      </c>
      <c r="B9930" s="784">
        <v>8</v>
      </c>
      <c r="C9930" s="784" t="s">
        <v>701</v>
      </c>
      <c r="D9930" s="784" t="s">
        <v>184</v>
      </c>
      <c r="E9930" s="784">
        <v>1.3213200000000001</v>
      </c>
      <c r="F9930" s="784" t="s">
        <v>1142</v>
      </c>
      <c r="G9930" s="784" t="s">
        <v>4431</v>
      </c>
      <c r="H9930" s="784" t="s">
        <v>4431</v>
      </c>
      <c r="I9930" s="784" t="s">
        <v>6399</v>
      </c>
    </row>
    <row r="9931" spans="1:9" hidden="1">
      <c r="A9931" s="784" t="str">
        <f>Table_wabobpsvr_AzureCalc_AzureCalcRateCard[[#This Row],[ServiceName]]&amp;Table_wabobpsvr_AzureCalc_AzureCalcRateCard[[#This Row],[Price_Level]]&amp;Table_wabobpsvr_AzureCalc_AzureCalcRateCard[[#This Row],[Region]]</f>
        <v>Basic_D14 VM (Non-Windows)D8</v>
      </c>
      <c r="B9931" s="784">
        <v>8</v>
      </c>
      <c r="C9931" s="784" t="s">
        <v>701</v>
      </c>
      <c r="D9931" s="784" t="s">
        <v>183</v>
      </c>
      <c r="E9931" s="784">
        <v>1.27776</v>
      </c>
      <c r="F9931" s="784" t="s">
        <v>1142</v>
      </c>
      <c r="G9931" s="784" t="s">
        <v>4431</v>
      </c>
      <c r="H9931" s="784" t="s">
        <v>4431</v>
      </c>
      <c r="I9931" s="784" t="s">
        <v>6399</v>
      </c>
    </row>
    <row r="9932" spans="1:9" hidden="1">
      <c r="A9932" s="784" t="str">
        <f>Table_wabobpsvr_AzureCalc_AzureCalcRateCard[[#This Row],[ServiceName]]&amp;Table_wabobpsvr_AzureCalc_AzureCalcRateCard[[#This Row],[Price_Level]]&amp;Table_wabobpsvr_AzureCalc_AzureCalcRateCard[[#This Row],[Region]]</f>
        <v>Basic_D14 VM (Non-Windows)MOSP11</v>
      </c>
      <c r="B9932" s="784">
        <v>11</v>
      </c>
      <c r="C9932" s="784" t="s">
        <v>701</v>
      </c>
      <c r="D9932" s="784" t="s">
        <v>627</v>
      </c>
      <c r="E9932" s="784">
        <v>1.9319999999999999</v>
      </c>
      <c r="F9932" s="784" t="s">
        <v>1142</v>
      </c>
      <c r="G9932" s="784" t="s">
        <v>4431</v>
      </c>
      <c r="H9932" s="784" t="s">
        <v>4431</v>
      </c>
      <c r="I9932" s="784" t="s">
        <v>6400</v>
      </c>
    </row>
    <row r="9933" spans="1:9" hidden="1">
      <c r="A9933" s="784" t="str">
        <f>Table_wabobpsvr_AzureCalc_AzureCalcRateCard[[#This Row],[ServiceName]]&amp;Table_wabobpsvr_AzureCalc_AzureCalcRateCard[[#This Row],[Price_Level]]&amp;Table_wabobpsvr_AzureCalc_AzureCalcRateCard[[#This Row],[Region]]</f>
        <v>Basic_D14 VM (Non-Windows)A11</v>
      </c>
      <c r="B9933" s="784">
        <v>11</v>
      </c>
      <c r="C9933" s="784" t="s">
        <v>701</v>
      </c>
      <c r="D9933" s="784" t="s">
        <v>181</v>
      </c>
      <c r="E9933" s="784">
        <v>1.8740399999999999</v>
      </c>
      <c r="F9933" s="784" t="s">
        <v>1142</v>
      </c>
      <c r="G9933" s="784" t="s">
        <v>4431</v>
      </c>
      <c r="H9933" s="784" t="s">
        <v>4431</v>
      </c>
      <c r="I9933" s="784" t="s">
        <v>6400</v>
      </c>
    </row>
    <row r="9934" spans="1:9" hidden="1">
      <c r="A9934" s="784" t="str">
        <f>Table_wabobpsvr_AzureCalc_AzureCalcRateCard[[#This Row],[ServiceName]]&amp;Table_wabobpsvr_AzureCalc_AzureCalcRateCard[[#This Row],[Price_Level]]&amp;Table_wabobpsvr_AzureCalc_AzureCalcRateCard[[#This Row],[Region]]</f>
        <v>Basic_D14 VM (Non-Windows)B11</v>
      </c>
      <c r="B9934" s="784">
        <v>11</v>
      </c>
      <c r="C9934" s="784" t="s">
        <v>701</v>
      </c>
      <c r="D9934" s="784" t="s">
        <v>182</v>
      </c>
      <c r="E9934" s="784">
        <v>1.8160799999999999</v>
      </c>
      <c r="F9934" s="784" t="s">
        <v>1142</v>
      </c>
      <c r="G9934" s="784" t="s">
        <v>4431</v>
      </c>
      <c r="H9934" s="784" t="s">
        <v>4431</v>
      </c>
      <c r="I9934" s="784" t="s">
        <v>6400</v>
      </c>
    </row>
    <row r="9935" spans="1:9" hidden="1">
      <c r="A9935" s="784" t="str">
        <f>Table_wabobpsvr_AzureCalc_AzureCalcRateCard[[#This Row],[ServiceName]]&amp;Table_wabobpsvr_AzureCalc_AzureCalcRateCard[[#This Row],[Price_Level]]&amp;Table_wabobpsvr_AzureCalc_AzureCalcRateCard[[#This Row],[Region]]</f>
        <v>Basic_D14 VM (Non-Windows)C11</v>
      </c>
      <c r="B9935" s="784">
        <v>11</v>
      </c>
      <c r="C9935" s="784" t="s">
        <v>701</v>
      </c>
      <c r="D9935" s="784" t="s">
        <v>184</v>
      </c>
      <c r="E9935" s="784">
        <v>1.7581199999999999</v>
      </c>
      <c r="F9935" s="784" t="s">
        <v>1142</v>
      </c>
      <c r="G9935" s="784" t="s">
        <v>4431</v>
      </c>
      <c r="H9935" s="784" t="s">
        <v>4431</v>
      </c>
      <c r="I9935" s="784" t="s">
        <v>6400</v>
      </c>
    </row>
    <row r="9936" spans="1:9" hidden="1">
      <c r="A9936" s="784" t="str">
        <f>Table_wabobpsvr_AzureCalc_AzureCalcRateCard[[#This Row],[ServiceName]]&amp;Table_wabobpsvr_AzureCalc_AzureCalcRateCard[[#This Row],[Price_Level]]&amp;Table_wabobpsvr_AzureCalc_AzureCalcRateCard[[#This Row],[Region]]</f>
        <v>Basic_D14 VM (Non-Windows)D11</v>
      </c>
      <c r="B9936" s="784">
        <v>11</v>
      </c>
      <c r="C9936" s="784" t="s">
        <v>701</v>
      </c>
      <c r="D9936" s="784" t="s">
        <v>183</v>
      </c>
      <c r="E9936" s="784">
        <v>1.7001599999999999</v>
      </c>
      <c r="F9936" s="784" t="s">
        <v>1142</v>
      </c>
      <c r="G9936" s="784" t="s">
        <v>4431</v>
      </c>
      <c r="H9936" s="784" t="s">
        <v>4431</v>
      </c>
      <c r="I9936" s="784" t="s">
        <v>6400</v>
      </c>
    </row>
    <row r="9937" spans="1:9" hidden="1">
      <c r="A9937" s="784" t="str">
        <f>Table_wabobpsvr_AzureCalc_AzureCalcRateCard[[#This Row],[ServiceName]]&amp;Table_wabobpsvr_AzureCalc_AzureCalcRateCard[[#This Row],[Price_Level]]&amp;Table_wabobpsvr_AzureCalc_AzureCalcRateCard[[#This Row],[Region]]</f>
        <v>Basic_D14 VM (Non-Windows)MOSP12</v>
      </c>
      <c r="B9937" s="784">
        <v>12</v>
      </c>
      <c r="C9937" s="784" t="s">
        <v>701</v>
      </c>
      <c r="D9937" s="784" t="s">
        <v>627</v>
      </c>
      <c r="E9937" s="784">
        <v>1.68</v>
      </c>
      <c r="F9937" s="784" t="s">
        <v>1142</v>
      </c>
      <c r="G9937" s="784" t="s">
        <v>4431</v>
      </c>
      <c r="H9937" s="784" t="s">
        <v>4431</v>
      </c>
      <c r="I9937" s="784" t="s">
        <v>6401</v>
      </c>
    </row>
    <row r="9938" spans="1:9" hidden="1">
      <c r="A9938" s="784" t="str">
        <f>Table_wabobpsvr_AzureCalc_AzureCalcRateCard[[#This Row],[ServiceName]]&amp;Table_wabobpsvr_AzureCalc_AzureCalcRateCard[[#This Row],[Price_Level]]&amp;Table_wabobpsvr_AzureCalc_AzureCalcRateCard[[#This Row],[Region]]</f>
        <v>Basic_D14 VM (Non-Windows)A12</v>
      </c>
      <c r="B9938" s="784">
        <v>12</v>
      </c>
      <c r="C9938" s="784" t="s">
        <v>701</v>
      </c>
      <c r="D9938" s="784" t="s">
        <v>181</v>
      </c>
      <c r="E9938" s="784">
        <v>1.6295999999999999</v>
      </c>
      <c r="F9938" s="784" t="s">
        <v>1142</v>
      </c>
      <c r="G9938" s="784" t="s">
        <v>4431</v>
      </c>
      <c r="H9938" s="784" t="s">
        <v>4431</v>
      </c>
      <c r="I9938" s="784" t="s">
        <v>6401</v>
      </c>
    </row>
    <row r="9939" spans="1:9" hidden="1">
      <c r="A9939" t="str">
        <f>Table_wabobpsvr_AzureCalc_AzureCalcRateCard[[#This Row],[ServiceName]]&amp;Table_wabobpsvr_AzureCalc_AzureCalcRateCard[[#This Row],[Price_Level]]&amp;Table_wabobpsvr_AzureCalc_AzureCalcRateCard[[#This Row],[Region]]</f>
        <v>Basic_D14 VM (Non-Windows)B12</v>
      </c>
      <c r="B9939">
        <v>12</v>
      </c>
      <c r="C9939" t="s">
        <v>701</v>
      </c>
      <c r="D9939" t="s">
        <v>182</v>
      </c>
      <c r="E9939">
        <v>1.5791999999999999</v>
      </c>
      <c r="F9939" t="s">
        <v>1142</v>
      </c>
      <c r="G9939" s="784" t="s">
        <v>4431</v>
      </c>
      <c r="H9939" s="784" t="s">
        <v>4431</v>
      </c>
      <c r="I9939" s="784" t="s">
        <v>6401</v>
      </c>
    </row>
    <row r="9940" spans="1:9" hidden="1">
      <c r="A9940" t="str">
        <f>Table_wabobpsvr_AzureCalc_AzureCalcRateCard[[#This Row],[ServiceName]]&amp;Table_wabobpsvr_AzureCalc_AzureCalcRateCard[[#This Row],[Price_Level]]&amp;Table_wabobpsvr_AzureCalc_AzureCalcRateCard[[#This Row],[Region]]</f>
        <v>Basic_D14 VM (Non-Windows)C12</v>
      </c>
      <c r="B9940">
        <v>12</v>
      </c>
      <c r="C9940" t="s">
        <v>701</v>
      </c>
      <c r="D9940" t="s">
        <v>184</v>
      </c>
      <c r="E9940">
        <v>1.5287999999999999</v>
      </c>
      <c r="F9940" t="s">
        <v>1142</v>
      </c>
      <c r="G9940" s="784" t="s">
        <v>4431</v>
      </c>
      <c r="H9940" s="784" t="s">
        <v>4431</v>
      </c>
      <c r="I9940" s="784" t="s">
        <v>6401</v>
      </c>
    </row>
    <row r="9941" spans="1:9" hidden="1">
      <c r="A9941" s="784" t="str">
        <f>Table_wabobpsvr_AzureCalc_AzureCalcRateCard[[#This Row],[ServiceName]]&amp;Table_wabobpsvr_AzureCalc_AzureCalcRateCard[[#This Row],[Price_Level]]&amp;Table_wabobpsvr_AzureCalc_AzureCalcRateCard[[#This Row],[Region]]</f>
        <v>Basic_D14 VM (Non-Windows)D12</v>
      </c>
      <c r="B9941" s="784">
        <v>12</v>
      </c>
      <c r="C9941" s="784" t="s">
        <v>701</v>
      </c>
      <c r="D9941" s="784" t="s">
        <v>183</v>
      </c>
      <c r="E9941" s="784">
        <v>1.4783999999999999</v>
      </c>
      <c r="F9941" s="784" t="s">
        <v>1142</v>
      </c>
      <c r="G9941" s="784" t="s">
        <v>4431</v>
      </c>
      <c r="H9941" s="784" t="s">
        <v>4431</v>
      </c>
      <c r="I9941" s="784" t="s">
        <v>6401</v>
      </c>
    </row>
    <row r="9942" spans="1:9" hidden="1">
      <c r="A9942" t="str">
        <f>Table_wabobpsvr_AzureCalc_AzureCalcRateCard[[#This Row],[ServiceName]]&amp;Table_wabobpsvr_AzureCalc_AzureCalcRateCard[[#This Row],[Price_Level]]&amp;Table_wabobpsvr_AzureCalc_AzureCalcRateCard[[#This Row],[Region]]</f>
        <v>Basic_D14 VM (Non-Windows)MOSP3</v>
      </c>
      <c r="B9942">
        <v>3</v>
      </c>
      <c r="C9942" t="s">
        <v>701</v>
      </c>
      <c r="D9942" t="s">
        <v>627</v>
      </c>
      <c r="E9942">
        <v>1.264</v>
      </c>
      <c r="F9942" t="s">
        <v>1142</v>
      </c>
      <c r="G9942" s="784" t="s">
        <v>4431</v>
      </c>
      <c r="H9942" s="784" t="s">
        <v>4431</v>
      </c>
      <c r="I9942" s="784" t="s">
        <v>6402</v>
      </c>
    </row>
    <row r="9943" spans="1:9" hidden="1">
      <c r="A9943" t="str">
        <f>Table_wabobpsvr_AzureCalc_AzureCalcRateCard[[#This Row],[ServiceName]]&amp;Table_wabobpsvr_AzureCalc_AzureCalcRateCard[[#This Row],[Price_Level]]&amp;Table_wabobpsvr_AzureCalc_AzureCalcRateCard[[#This Row],[Region]]</f>
        <v>Basic_D14 VM (Non-Windows)A3</v>
      </c>
      <c r="B9943">
        <v>3</v>
      </c>
      <c r="C9943" t="s">
        <v>701</v>
      </c>
      <c r="D9943" t="s">
        <v>181</v>
      </c>
      <c r="E9943">
        <v>1.2260800000000001</v>
      </c>
      <c r="F9943" t="s">
        <v>1142</v>
      </c>
      <c r="G9943" s="784" t="s">
        <v>4431</v>
      </c>
      <c r="H9943" s="784" t="s">
        <v>4431</v>
      </c>
      <c r="I9943" s="784" t="s">
        <v>6402</v>
      </c>
    </row>
    <row r="9944" spans="1:9" hidden="1">
      <c r="A9944" t="str">
        <f>Table_wabobpsvr_AzureCalc_AzureCalcRateCard[[#This Row],[ServiceName]]&amp;Table_wabobpsvr_AzureCalc_AzureCalcRateCard[[#This Row],[Price_Level]]&amp;Table_wabobpsvr_AzureCalc_AzureCalcRateCard[[#This Row],[Region]]</f>
        <v>Basic_D14 VM (Non-Windows)B3</v>
      </c>
      <c r="B9944">
        <v>3</v>
      </c>
      <c r="C9944" t="s">
        <v>701</v>
      </c>
      <c r="D9944" t="s">
        <v>182</v>
      </c>
      <c r="E9944">
        <v>1.1881600000000001</v>
      </c>
      <c r="F9944" t="s">
        <v>1142</v>
      </c>
      <c r="G9944" s="784" t="s">
        <v>4431</v>
      </c>
      <c r="H9944" s="784" t="s">
        <v>4431</v>
      </c>
      <c r="I9944" s="784" t="s">
        <v>6402</v>
      </c>
    </row>
    <row r="9945" spans="1:9" hidden="1">
      <c r="A9945" s="784" t="str">
        <f>Table_wabobpsvr_AzureCalc_AzureCalcRateCard[[#This Row],[ServiceName]]&amp;Table_wabobpsvr_AzureCalc_AzureCalcRateCard[[#This Row],[Price_Level]]&amp;Table_wabobpsvr_AzureCalc_AzureCalcRateCard[[#This Row],[Region]]</f>
        <v>Basic_D14 VM (Non-Windows)C3</v>
      </c>
      <c r="B9945" s="784">
        <v>3</v>
      </c>
      <c r="C9945" s="784" t="s">
        <v>701</v>
      </c>
      <c r="D9945" s="784" t="s">
        <v>184</v>
      </c>
      <c r="E9945" s="784">
        <v>1.1502399999999999</v>
      </c>
      <c r="F9945" s="784" t="s">
        <v>1142</v>
      </c>
      <c r="G9945" s="784" t="s">
        <v>4431</v>
      </c>
      <c r="H9945" s="784" t="s">
        <v>4431</v>
      </c>
      <c r="I9945" s="784" t="s">
        <v>6402</v>
      </c>
    </row>
    <row r="9946" spans="1:9" hidden="1">
      <c r="A9946" s="784" t="str">
        <f>Table_wabobpsvr_AzureCalc_AzureCalcRateCard[[#This Row],[ServiceName]]&amp;Table_wabobpsvr_AzureCalc_AzureCalcRateCard[[#This Row],[Price_Level]]&amp;Table_wabobpsvr_AzureCalc_AzureCalcRateCard[[#This Row],[Region]]</f>
        <v>Basic_D14 VM (Non-Windows)D3</v>
      </c>
      <c r="B9946" s="784">
        <v>3</v>
      </c>
      <c r="C9946" s="784" t="s">
        <v>701</v>
      </c>
      <c r="D9946" s="784" t="s">
        <v>183</v>
      </c>
      <c r="E9946" s="784">
        <v>1.11232</v>
      </c>
      <c r="F9946" s="784" t="s">
        <v>1142</v>
      </c>
      <c r="G9946" s="784" t="s">
        <v>4431</v>
      </c>
      <c r="H9946" s="784" t="s">
        <v>4431</v>
      </c>
      <c r="I9946" s="784" t="s">
        <v>6402</v>
      </c>
    </row>
    <row r="9947" spans="1:9" hidden="1">
      <c r="A9947" s="784" t="str">
        <f>Table_wabobpsvr_AzureCalc_AzureCalcRateCard[[#This Row],[ServiceName]]&amp;Table_wabobpsvr_AzureCalc_AzureCalcRateCard[[#This Row],[Price_Level]]&amp;Table_wabobpsvr_AzureCalc_AzureCalcRateCard[[#This Row],[Region]]</f>
        <v>Basic_D14 VM (Non-Windows)MOSP6</v>
      </c>
      <c r="B9947" s="784">
        <v>6</v>
      </c>
      <c r="C9947" s="784" t="s">
        <v>701</v>
      </c>
      <c r="D9947" s="784" t="s">
        <v>627</v>
      </c>
      <c r="E9947" s="784">
        <v>1.264</v>
      </c>
      <c r="F9947" s="784" t="s">
        <v>1142</v>
      </c>
      <c r="G9947" s="784" t="s">
        <v>4431</v>
      </c>
      <c r="H9947" s="784" t="s">
        <v>4431</v>
      </c>
      <c r="I9947" s="784" t="s">
        <v>6403</v>
      </c>
    </row>
    <row r="9948" spans="1:9" hidden="1">
      <c r="A9948" s="784" t="str">
        <f>Table_wabobpsvr_AzureCalc_AzureCalcRateCard[[#This Row],[ServiceName]]&amp;Table_wabobpsvr_AzureCalc_AzureCalcRateCard[[#This Row],[Price_Level]]&amp;Table_wabobpsvr_AzureCalc_AzureCalcRateCard[[#This Row],[Region]]</f>
        <v>Basic_D14 VM (Non-Windows)A6</v>
      </c>
      <c r="B9948" s="784">
        <v>6</v>
      </c>
      <c r="C9948" s="784" t="s">
        <v>701</v>
      </c>
      <c r="D9948" s="784" t="s">
        <v>181</v>
      </c>
      <c r="E9948" s="784">
        <v>1.2260800000000001</v>
      </c>
      <c r="F9948" s="784" t="s">
        <v>1142</v>
      </c>
      <c r="G9948" s="784" t="s">
        <v>4431</v>
      </c>
      <c r="H9948" s="784" t="s">
        <v>4431</v>
      </c>
      <c r="I9948" s="784" t="s">
        <v>6403</v>
      </c>
    </row>
    <row r="9949" spans="1:9" hidden="1">
      <c r="A9949" t="str">
        <f>Table_wabobpsvr_AzureCalc_AzureCalcRateCard[[#This Row],[ServiceName]]&amp;Table_wabobpsvr_AzureCalc_AzureCalcRateCard[[#This Row],[Price_Level]]&amp;Table_wabobpsvr_AzureCalc_AzureCalcRateCard[[#This Row],[Region]]</f>
        <v>Basic_D14 VM (Non-Windows)B6</v>
      </c>
      <c r="B9949">
        <v>6</v>
      </c>
      <c r="C9949" t="s">
        <v>701</v>
      </c>
      <c r="D9949" t="s">
        <v>182</v>
      </c>
      <c r="E9949">
        <v>1.1881600000000001</v>
      </c>
      <c r="F9949" t="s">
        <v>1142</v>
      </c>
      <c r="G9949" s="784" t="s">
        <v>4431</v>
      </c>
      <c r="H9949" s="784" t="s">
        <v>4431</v>
      </c>
      <c r="I9949" s="784" t="s">
        <v>6403</v>
      </c>
    </row>
    <row r="9950" spans="1:9" hidden="1">
      <c r="A9950" t="str">
        <f>Table_wabobpsvr_AzureCalc_AzureCalcRateCard[[#This Row],[ServiceName]]&amp;Table_wabobpsvr_AzureCalc_AzureCalcRateCard[[#This Row],[Price_Level]]&amp;Table_wabobpsvr_AzureCalc_AzureCalcRateCard[[#This Row],[Region]]</f>
        <v>Basic_D14 VM (Non-Windows)C6</v>
      </c>
      <c r="B9950">
        <v>6</v>
      </c>
      <c r="C9950" t="s">
        <v>701</v>
      </c>
      <c r="D9950" t="s">
        <v>184</v>
      </c>
      <c r="E9950">
        <v>1.1502399999999999</v>
      </c>
      <c r="F9950" t="s">
        <v>1142</v>
      </c>
      <c r="G9950" s="784" t="s">
        <v>4431</v>
      </c>
      <c r="H9950" s="784" t="s">
        <v>4431</v>
      </c>
      <c r="I9950" s="784" t="s">
        <v>6403</v>
      </c>
    </row>
    <row r="9951" spans="1:9" hidden="1">
      <c r="A9951" t="str">
        <f>Table_wabobpsvr_AzureCalc_AzureCalcRateCard[[#This Row],[ServiceName]]&amp;Table_wabobpsvr_AzureCalc_AzureCalcRateCard[[#This Row],[Price_Level]]&amp;Table_wabobpsvr_AzureCalc_AzureCalcRateCard[[#This Row],[Region]]</f>
        <v>Basic_D14 VM (Non-Windows)D6</v>
      </c>
      <c r="B9951">
        <v>6</v>
      </c>
      <c r="C9951" t="s">
        <v>701</v>
      </c>
      <c r="D9951" t="s">
        <v>183</v>
      </c>
      <c r="E9951">
        <v>1.11232</v>
      </c>
      <c r="F9951" t="s">
        <v>1142</v>
      </c>
      <c r="G9951" s="784" t="s">
        <v>4431</v>
      </c>
      <c r="H9951" s="784" t="s">
        <v>4431</v>
      </c>
      <c r="I9951" s="784" t="s">
        <v>6403</v>
      </c>
    </row>
    <row r="9952" spans="1:9" hidden="1">
      <c r="A9952" t="str">
        <f>Table_wabobpsvr_AzureCalc_AzureCalcRateCard[[#This Row],[ServiceName]]&amp;Table_wabobpsvr_AzureCalc_AzureCalcRateCard[[#This Row],[Price_Level]]&amp;Table_wabobpsvr_AzureCalc_AzureCalcRateCard[[#This Row],[Region]]</f>
        <v>Basic_D14 VM (Non-Windows)MOSP2</v>
      </c>
      <c r="B9952">
        <v>2</v>
      </c>
      <c r="C9952" t="s">
        <v>701</v>
      </c>
      <c r="D9952" t="s">
        <v>627</v>
      </c>
      <c r="E9952">
        <v>1.1339999999999999</v>
      </c>
      <c r="F9952" t="s">
        <v>1142</v>
      </c>
      <c r="G9952" s="784" t="s">
        <v>4431</v>
      </c>
      <c r="H9952" s="784" t="s">
        <v>4431</v>
      </c>
      <c r="I9952" s="784" t="s">
        <v>6404</v>
      </c>
    </row>
    <row r="9953" spans="1:9" hidden="1">
      <c r="A9953" t="str">
        <f>Table_wabobpsvr_AzureCalc_AzureCalcRateCard[[#This Row],[ServiceName]]&amp;Table_wabobpsvr_AzureCalc_AzureCalcRateCard[[#This Row],[Price_Level]]&amp;Table_wabobpsvr_AzureCalc_AzureCalcRateCard[[#This Row],[Region]]</f>
        <v>Basic_D14 VM (Non-Windows)A2</v>
      </c>
      <c r="B9953">
        <v>2</v>
      </c>
      <c r="C9953" t="s">
        <v>701</v>
      </c>
      <c r="D9953" t="s">
        <v>181</v>
      </c>
      <c r="E9953">
        <v>1.09998</v>
      </c>
      <c r="F9953" t="s">
        <v>1142</v>
      </c>
      <c r="G9953" s="784" t="s">
        <v>4431</v>
      </c>
      <c r="H9953" s="784" t="s">
        <v>4431</v>
      </c>
      <c r="I9953" s="784" t="s">
        <v>6404</v>
      </c>
    </row>
    <row r="9954" spans="1:9" hidden="1">
      <c r="A9954" s="784" t="str">
        <f>Table_wabobpsvr_AzureCalc_AzureCalcRateCard[[#This Row],[ServiceName]]&amp;Table_wabobpsvr_AzureCalc_AzureCalcRateCard[[#This Row],[Price_Level]]&amp;Table_wabobpsvr_AzureCalc_AzureCalcRateCard[[#This Row],[Region]]</f>
        <v>Basic_D14 VM (Non-Windows)B2</v>
      </c>
      <c r="B9954" s="784">
        <v>2</v>
      </c>
      <c r="C9954" s="784" t="s">
        <v>701</v>
      </c>
      <c r="D9954" s="784" t="s">
        <v>182</v>
      </c>
      <c r="E9954" s="784">
        <v>1.06596</v>
      </c>
      <c r="F9954" s="784" t="s">
        <v>1142</v>
      </c>
      <c r="G9954" s="784" t="s">
        <v>4431</v>
      </c>
      <c r="H9954" s="784" t="s">
        <v>4431</v>
      </c>
      <c r="I9954" s="784" t="s">
        <v>6404</v>
      </c>
    </row>
    <row r="9955" spans="1:9" hidden="1">
      <c r="A9955" s="784" t="str">
        <f>Table_wabobpsvr_AzureCalc_AzureCalcRateCard[[#This Row],[ServiceName]]&amp;Table_wabobpsvr_AzureCalc_AzureCalcRateCard[[#This Row],[Price_Level]]&amp;Table_wabobpsvr_AzureCalc_AzureCalcRateCard[[#This Row],[Region]]</f>
        <v>Basic_D14 VM (Non-Windows)C2</v>
      </c>
      <c r="B9955" s="784">
        <v>2</v>
      </c>
      <c r="C9955" s="784" t="s">
        <v>701</v>
      </c>
      <c r="D9955" s="784" t="s">
        <v>184</v>
      </c>
      <c r="E9955" s="784">
        <v>1.0319400000000001</v>
      </c>
      <c r="F9955" s="784" t="s">
        <v>1142</v>
      </c>
      <c r="G9955" s="784" t="s">
        <v>4431</v>
      </c>
      <c r="H9955" s="784" t="s">
        <v>4431</v>
      </c>
      <c r="I9955" s="784" t="s">
        <v>6404</v>
      </c>
    </row>
    <row r="9956" spans="1:9" hidden="1">
      <c r="A9956" s="784" t="str">
        <f>Table_wabobpsvr_AzureCalc_AzureCalcRateCard[[#This Row],[ServiceName]]&amp;Table_wabobpsvr_AzureCalc_AzureCalcRateCard[[#This Row],[Price_Level]]&amp;Table_wabobpsvr_AzureCalc_AzureCalcRateCard[[#This Row],[Region]]</f>
        <v>Basic_D14 VM (Non-Windows)D2</v>
      </c>
      <c r="B9956" s="784">
        <v>2</v>
      </c>
      <c r="C9956" s="784" t="s">
        <v>701</v>
      </c>
      <c r="D9956" s="784" t="s">
        <v>183</v>
      </c>
      <c r="E9956" s="784">
        <v>0.99792000000000003</v>
      </c>
      <c r="F9956" s="784" t="s">
        <v>1142</v>
      </c>
      <c r="G9956" s="784" t="s">
        <v>4431</v>
      </c>
      <c r="H9956" s="784" t="s">
        <v>4431</v>
      </c>
      <c r="I9956" s="784" t="s">
        <v>6404</v>
      </c>
    </row>
    <row r="9957" spans="1:9" hidden="1">
      <c r="A9957" s="784" t="str">
        <f>Table_wabobpsvr_AzureCalc_AzureCalcRateCard[[#This Row],[ServiceName]]&amp;Table_wabobpsvr_AzureCalc_AzureCalcRateCard[[#This Row],[Price_Level]]&amp;Table_wabobpsvr_AzureCalc_AzureCalcRateCard[[#This Row],[Region]]</f>
        <v>Basic_D14 VM (Non-Windows)MOSP5</v>
      </c>
      <c r="B9957" s="784">
        <v>5</v>
      </c>
      <c r="C9957" s="784" t="s">
        <v>701</v>
      </c>
      <c r="D9957" s="784" t="s">
        <v>627</v>
      </c>
      <c r="E9957" s="784">
        <v>1.264</v>
      </c>
      <c r="F9957" s="784" t="s">
        <v>1142</v>
      </c>
      <c r="G9957" s="784" t="s">
        <v>4431</v>
      </c>
      <c r="H9957" s="784" t="s">
        <v>4431</v>
      </c>
      <c r="I9957" s="784" t="s">
        <v>6405</v>
      </c>
    </row>
    <row r="9958" spans="1:9" hidden="1">
      <c r="A9958" s="784" t="str">
        <f>Table_wabobpsvr_AzureCalc_AzureCalcRateCard[[#This Row],[ServiceName]]&amp;Table_wabobpsvr_AzureCalc_AzureCalcRateCard[[#This Row],[Price_Level]]&amp;Table_wabobpsvr_AzureCalc_AzureCalcRateCard[[#This Row],[Region]]</f>
        <v>Basic_D14 VM (Non-Windows)A5</v>
      </c>
      <c r="B9958" s="784">
        <v>5</v>
      </c>
      <c r="C9958" s="784" t="s">
        <v>701</v>
      </c>
      <c r="D9958" s="784" t="s">
        <v>181</v>
      </c>
      <c r="E9958" s="784">
        <v>1.2260800000000001</v>
      </c>
      <c r="F9958" s="784" t="s">
        <v>1142</v>
      </c>
      <c r="G9958" s="784" t="s">
        <v>4431</v>
      </c>
      <c r="H9958" s="784" t="s">
        <v>4431</v>
      </c>
      <c r="I9958" s="784" t="s">
        <v>6405</v>
      </c>
    </row>
    <row r="9959" spans="1:9" hidden="1">
      <c r="A9959" t="str">
        <f>Table_wabobpsvr_AzureCalc_AzureCalcRateCard[[#This Row],[ServiceName]]&amp;Table_wabobpsvr_AzureCalc_AzureCalcRateCard[[#This Row],[Price_Level]]&amp;Table_wabobpsvr_AzureCalc_AzureCalcRateCard[[#This Row],[Region]]</f>
        <v>Basic_D14 VM (Non-Windows)B5</v>
      </c>
      <c r="B9959">
        <v>5</v>
      </c>
      <c r="C9959" t="s">
        <v>701</v>
      </c>
      <c r="D9959" t="s">
        <v>182</v>
      </c>
      <c r="E9959">
        <v>1.1881600000000001</v>
      </c>
      <c r="F9959" t="s">
        <v>1142</v>
      </c>
      <c r="G9959" s="784" t="s">
        <v>4431</v>
      </c>
      <c r="H9959" s="784" t="s">
        <v>4431</v>
      </c>
      <c r="I9959" s="784" t="s">
        <v>6405</v>
      </c>
    </row>
    <row r="9960" spans="1:9" hidden="1">
      <c r="A9960" t="str">
        <f>Table_wabobpsvr_AzureCalc_AzureCalcRateCard[[#This Row],[ServiceName]]&amp;Table_wabobpsvr_AzureCalc_AzureCalcRateCard[[#This Row],[Price_Level]]&amp;Table_wabobpsvr_AzureCalc_AzureCalcRateCard[[#This Row],[Region]]</f>
        <v>Basic_D14 VM (Non-Windows)C5</v>
      </c>
      <c r="B9960">
        <v>5</v>
      </c>
      <c r="C9960" t="s">
        <v>701</v>
      </c>
      <c r="D9960" t="s">
        <v>184</v>
      </c>
      <c r="E9960">
        <v>1.1502399999999999</v>
      </c>
      <c r="F9960" t="s">
        <v>1142</v>
      </c>
      <c r="G9960" s="784" t="s">
        <v>4431</v>
      </c>
      <c r="H9960" s="784" t="s">
        <v>4431</v>
      </c>
      <c r="I9960" s="784" t="s">
        <v>6405</v>
      </c>
    </row>
    <row r="9961" spans="1:9" hidden="1">
      <c r="A9961" t="str">
        <f>Table_wabobpsvr_AzureCalc_AzureCalcRateCard[[#This Row],[ServiceName]]&amp;Table_wabobpsvr_AzureCalc_AzureCalcRateCard[[#This Row],[Price_Level]]&amp;Table_wabobpsvr_AzureCalc_AzureCalcRateCard[[#This Row],[Region]]</f>
        <v>Basic_D14 VM (Non-Windows)D5</v>
      </c>
      <c r="B9961">
        <v>5</v>
      </c>
      <c r="C9961" t="s">
        <v>701</v>
      </c>
      <c r="D9961" t="s">
        <v>183</v>
      </c>
      <c r="E9961">
        <v>1.11232</v>
      </c>
      <c r="F9961" t="s">
        <v>1142</v>
      </c>
      <c r="G9961" s="784" t="s">
        <v>4431</v>
      </c>
      <c r="H9961" s="784" t="s">
        <v>4431</v>
      </c>
      <c r="I9961" s="784" t="s">
        <v>6405</v>
      </c>
    </row>
    <row r="9962" spans="1:9" hidden="1">
      <c r="A9962" t="str">
        <f>Table_wabobpsvr_AzureCalc_AzureCalcRateCard[[#This Row],[ServiceName]]&amp;Table_wabobpsvr_AzureCalc_AzureCalcRateCard[[#This Row],[Price_Level]]&amp;Table_wabobpsvr_AzureCalc_AzureCalcRateCard[[#This Row],[Region]]</f>
        <v>Basic_D14 VM (Non-Windows)MOSP1</v>
      </c>
      <c r="B9962">
        <v>1</v>
      </c>
      <c r="C9962" t="s">
        <v>701</v>
      </c>
      <c r="D9962" t="s">
        <v>627</v>
      </c>
      <c r="E9962">
        <v>1.1339999999999999</v>
      </c>
      <c r="F9962" t="s">
        <v>1142</v>
      </c>
      <c r="G9962" s="784" t="s">
        <v>4431</v>
      </c>
      <c r="H9962" s="784" t="s">
        <v>4431</v>
      </c>
      <c r="I9962" s="784" t="s">
        <v>6406</v>
      </c>
    </row>
    <row r="9963" spans="1:9" hidden="1">
      <c r="A9963" t="str">
        <f>Table_wabobpsvr_AzureCalc_AzureCalcRateCard[[#This Row],[ServiceName]]&amp;Table_wabobpsvr_AzureCalc_AzureCalcRateCard[[#This Row],[Price_Level]]&amp;Table_wabobpsvr_AzureCalc_AzureCalcRateCard[[#This Row],[Region]]</f>
        <v>Basic_D14 VM (Non-Windows)A1</v>
      </c>
      <c r="B9963">
        <v>1</v>
      </c>
      <c r="C9963" t="s">
        <v>701</v>
      </c>
      <c r="D9963" t="s">
        <v>181</v>
      </c>
      <c r="E9963">
        <v>1.09998</v>
      </c>
      <c r="F9963" t="s">
        <v>1142</v>
      </c>
      <c r="G9963" s="784" t="s">
        <v>4431</v>
      </c>
      <c r="H9963" s="784" t="s">
        <v>4431</v>
      </c>
      <c r="I9963" s="784" t="s">
        <v>6406</v>
      </c>
    </row>
    <row r="9964" spans="1:9" hidden="1">
      <c r="A9964" s="784" t="str">
        <f>Table_wabobpsvr_AzureCalc_AzureCalcRateCard[[#This Row],[ServiceName]]&amp;Table_wabobpsvr_AzureCalc_AzureCalcRateCard[[#This Row],[Price_Level]]&amp;Table_wabobpsvr_AzureCalc_AzureCalcRateCard[[#This Row],[Region]]</f>
        <v>Basic_D14 VM (Non-Windows)B1</v>
      </c>
      <c r="B9964" s="784">
        <v>1</v>
      </c>
      <c r="C9964" s="784" t="s">
        <v>701</v>
      </c>
      <c r="D9964" s="784" t="s">
        <v>182</v>
      </c>
      <c r="E9964" s="784">
        <v>1.06596</v>
      </c>
      <c r="F9964" s="784" t="s">
        <v>1142</v>
      </c>
      <c r="G9964" s="784" t="s">
        <v>4431</v>
      </c>
      <c r="H9964" s="784" t="s">
        <v>4431</v>
      </c>
      <c r="I9964" s="784" t="s">
        <v>6406</v>
      </c>
    </row>
    <row r="9965" spans="1:9" hidden="1">
      <c r="A9965" s="784" t="str">
        <f>Table_wabobpsvr_AzureCalc_AzureCalcRateCard[[#This Row],[ServiceName]]&amp;Table_wabobpsvr_AzureCalc_AzureCalcRateCard[[#This Row],[Price_Level]]&amp;Table_wabobpsvr_AzureCalc_AzureCalcRateCard[[#This Row],[Region]]</f>
        <v>Basic_D14 VM (Non-Windows)C1</v>
      </c>
      <c r="B9965" s="784">
        <v>1</v>
      </c>
      <c r="C9965" s="784" t="s">
        <v>701</v>
      </c>
      <c r="D9965" s="784" t="s">
        <v>184</v>
      </c>
      <c r="E9965" s="784">
        <v>1.0319400000000001</v>
      </c>
      <c r="F9965" s="784" t="s">
        <v>1142</v>
      </c>
      <c r="G9965" s="784" t="s">
        <v>4431</v>
      </c>
      <c r="H9965" s="784" t="s">
        <v>4431</v>
      </c>
      <c r="I9965" s="784" t="s">
        <v>6406</v>
      </c>
    </row>
    <row r="9966" spans="1:9" hidden="1">
      <c r="A9966" s="784" t="str">
        <f>Table_wabobpsvr_AzureCalc_AzureCalcRateCard[[#This Row],[ServiceName]]&amp;Table_wabobpsvr_AzureCalc_AzureCalcRateCard[[#This Row],[Price_Level]]&amp;Table_wabobpsvr_AzureCalc_AzureCalcRateCard[[#This Row],[Region]]</f>
        <v>Basic_D14 VM (Non-Windows)D1</v>
      </c>
      <c r="B9966" s="784">
        <v>1</v>
      </c>
      <c r="C9966" s="784" t="s">
        <v>701</v>
      </c>
      <c r="D9966" s="784" t="s">
        <v>183</v>
      </c>
      <c r="E9966" s="784">
        <v>0.99792000000000003</v>
      </c>
      <c r="F9966" s="784" t="s">
        <v>1142</v>
      </c>
      <c r="G9966" s="784" t="s">
        <v>4431</v>
      </c>
      <c r="H9966" s="784" t="s">
        <v>4431</v>
      </c>
      <c r="I9966" s="784" t="s">
        <v>6406</v>
      </c>
    </row>
    <row r="9967" spans="1:9" hidden="1">
      <c r="A9967" s="784" t="str">
        <f>Table_wabobpsvr_AzureCalc_AzureCalcRateCard[[#This Row],[ServiceName]]&amp;Table_wabobpsvr_AzureCalc_AzureCalcRateCard[[#This Row],[Price_Level]]&amp;Table_wabobpsvr_AzureCalc_AzureCalcRateCard[[#This Row],[Region]]</f>
        <v>Basic_D14 VM (Non-Windows)MOSP4</v>
      </c>
      <c r="B9967" s="784">
        <v>4</v>
      </c>
      <c r="C9967" s="784" t="s">
        <v>701</v>
      </c>
      <c r="D9967" s="784" t="s">
        <v>627</v>
      </c>
      <c r="E9967" s="784">
        <v>1.264</v>
      </c>
      <c r="F9967" s="784" t="s">
        <v>1142</v>
      </c>
      <c r="G9967" s="784" t="s">
        <v>4431</v>
      </c>
      <c r="H9967" s="784" t="s">
        <v>4431</v>
      </c>
      <c r="I9967" s="784" t="s">
        <v>6407</v>
      </c>
    </row>
    <row r="9968" spans="1:9" hidden="1">
      <c r="A9968" s="784" t="str">
        <f>Table_wabobpsvr_AzureCalc_AzureCalcRateCard[[#This Row],[ServiceName]]&amp;Table_wabobpsvr_AzureCalc_AzureCalcRateCard[[#This Row],[Price_Level]]&amp;Table_wabobpsvr_AzureCalc_AzureCalcRateCard[[#This Row],[Region]]</f>
        <v>Basic_D14 VM (Non-Windows)A4</v>
      </c>
      <c r="B9968" s="784">
        <v>4</v>
      </c>
      <c r="C9968" s="784" t="s">
        <v>701</v>
      </c>
      <c r="D9968" s="784" t="s">
        <v>181</v>
      </c>
      <c r="E9968" s="784">
        <v>1.2260800000000001</v>
      </c>
      <c r="F9968" s="784" t="s">
        <v>1142</v>
      </c>
      <c r="G9968" s="784" t="s">
        <v>4431</v>
      </c>
      <c r="H9968" s="784" t="s">
        <v>4431</v>
      </c>
      <c r="I9968" s="784" t="s">
        <v>6407</v>
      </c>
    </row>
    <row r="9969" spans="1:9" hidden="1">
      <c r="A9969" t="str">
        <f>Table_wabobpsvr_AzureCalc_AzureCalcRateCard[[#This Row],[ServiceName]]&amp;Table_wabobpsvr_AzureCalc_AzureCalcRateCard[[#This Row],[Price_Level]]&amp;Table_wabobpsvr_AzureCalc_AzureCalcRateCard[[#This Row],[Region]]</f>
        <v>Basic_D14 VM (Non-Windows)B4</v>
      </c>
      <c r="B9969">
        <v>4</v>
      </c>
      <c r="C9969" t="s">
        <v>701</v>
      </c>
      <c r="D9969" t="s">
        <v>182</v>
      </c>
      <c r="E9969">
        <v>1.1881600000000001</v>
      </c>
      <c r="F9969" t="s">
        <v>1142</v>
      </c>
      <c r="G9969" s="784" t="s">
        <v>4431</v>
      </c>
      <c r="H9969" s="784" t="s">
        <v>4431</v>
      </c>
      <c r="I9969" s="784" t="s">
        <v>6407</v>
      </c>
    </row>
    <row r="9970" spans="1:9" hidden="1">
      <c r="A9970" t="str">
        <f>Table_wabobpsvr_AzureCalc_AzureCalcRateCard[[#This Row],[ServiceName]]&amp;Table_wabobpsvr_AzureCalc_AzureCalcRateCard[[#This Row],[Price_Level]]&amp;Table_wabobpsvr_AzureCalc_AzureCalcRateCard[[#This Row],[Region]]</f>
        <v>Basic_D14 VM (Non-Windows)C4</v>
      </c>
      <c r="B9970">
        <v>4</v>
      </c>
      <c r="C9970" t="s">
        <v>701</v>
      </c>
      <c r="D9970" t="s">
        <v>184</v>
      </c>
      <c r="E9970">
        <v>1.1502399999999999</v>
      </c>
      <c r="F9970" t="s">
        <v>1142</v>
      </c>
      <c r="G9970" s="784" t="s">
        <v>4431</v>
      </c>
      <c r="H9970" s="784" t="s">
        <v>4431</v>
      </c>
      <c r="I9970" s="784" t="s">
        <v>6407</v>
      </c>
    </row>
    <row r="9971" spans="1:9" hidden="1">
      <c r="A9971" t="str">
        <f>Table_wabobpsvr_AzureCalc_AzureCalcRateCard[[#This Row],[ServiceName]]&amp;Table_wabobpsvr_AzureCalc_AzureCalcRateCard[[#This Row],[Price_Level]]&amp;Table_wabobpsvr_AzureCalc_AzureCalcRateCard[[#This Row],[Region]]</f>
        <v>Basic_D14 VM (Non-Windows)D4</v>
      </c>
      <c r="B9971">
        <v>4</v>
      </c>
      <c r="C9971" t="s">
        <v>701</v>
      </c>
      <c r="D9971" t="s">
        <v>183</v>
      </c>
      <c r="E9971">
        <v>1.11232</v>
      </c>
      <c r="F9971" t="s">
        <v>1142</v>
      </c>
      <c r="G9971" s="784" t="s">
        <v>4431</v>
      </c>
      <c r="H9971" s="784" t="s">
        <v>4431</v>
      </c>
      <c r="I9971" s="784" t="s">
        <v>6407</v>
      </c>
    </row>
    <row r="9972" spans="1:9" hidden="1">
      <c r="A9972" t="str">
        <f>Table_wabobpsvr_AzureCalc_AzureCalcRateCard[[#This Row],[ServiceName]]&amp;Table_wabobpsvr_AzureCalc_AzureCalcRateCard[[#This Row],[Price_Level]]&amp;Table_wabobpsvr_AzureCalc_AzureCalcRateCard[[#This Row],[Region]]</f>
        <v>Basic_D14 VM (Non-Windows)MOSP14</v>
      </c>
      <c r="B9972">
        <v>14</v>
      </c>
      <c r="C9972" t="s">
        <v>701</v>
      </c>
      <c r="D9972" t="s">
        <v>627</v>
      </c>
      <c r="E9972">
        <v>999999</v>
      </c>
      <c r="F9972" t="s">
        <v>1142</v>
      </c>
      <c r="G9972" s="784" t="s">
        <v>4431</v>
      </c>
      <c r="H9972" s="784" t="s">
        <v>4431</v>
      </c>
      <c r="I9972" s="784" t="s">
        <v>6408</v>
      </c>
    </row>
    <row r="9973" spans="1:9" hidden="1">
      <c r="A9973" t="str">
        <f>Table_wabobpsvr_AzureCalc_AzureCalcRateCard[[#This Row],[ServiceName]]&amp;Table_wabobpsvr_AzureCalc_AzureCalcRateCard[[#This Row],[Price_Level]]&amp;Table_wabobpsvr_AzureCalc_AzureCalcRateCard[[#This Row],[Region]]</f>
        <v>Basic_D14 VM (Non-Windows)A14</v>
      </c>
      <c r="B9973">
        <v>14</v>
      </c>
      <c r="C9973" t="s">
        <v>701</v>
      </c>
      <c r="D9973" t="s">
        <v>181</v>
      </c>
      <c r="E9973">
        <v>1.3754599999999999</v>
      </c>
      <c r="F9973" t="s">
        <v>1142</v>
      </c>
      <c r="G9973" s="784" t="s">
        <v>4431</v>
      </c>
      <c r="H9973" s="784" t="s">
        <v>4431</v>
      </c>
      <c r="I9973" s="784" t="s">
        <v>6408</v>
      </c>
    </row>
    <row r="9974" spans="1:9" hidden="1">
      <c r="A9974" s="784" t="str">
        <f>Table_wabobpsvr_AzureCalc_AzureCalcRateCard[[#This Row],[ServiceName]]&amp;Table_wabobpsvr_AzureCalc_AzureCalcRateCard[[#This Row],[Price_Level]]&amp;Table_wabobpsvr_AzureCalc_AzureCalcRateCard[[#This Row],[Region]]</f>
        <v>Basic_D14 VM (Non-Windows)B14</v>
      </c>
      <c r="B9974" s="784">
        <v>14</v>
      </c>
      <c r="C9974" s="784" t="s">
        <v>701</v>
      </c>
      <c r="D9974" s="784" t="s">
        <v>182</v>
      </c>
      <c r="E9974" s="784">
        <v>1.3329200000000001</v>
      </c>
      <c r="F9974" s="784" t="s">
        <v>1142</v>
      </c>
      <c r="G9974" s="784" t="s">
        <v>4431</v>
      </c>
      <c r="H9974" s="784" t="s">
        <v>4431</v>
      </c>
      <c r="I9974" s="784" t="s">
        <v>6408</v>
      </c>
    </row>
    <row r="9975" spans="1:9" hidden="1">
      <c r="A9975" s="784" t="str">
        <f>Table_wabobpsvr_AzureCalc_AzureCalcRateCard[[#This Row],[ServiceName]]&amp;Table_wabobpsvr_AzureCalc_AzureCalcRateCard[[#This Row],[Price_Level]]&amp;Table_wabobpsvr_AzureCalc_AzureCalcRateCard[[#This Row],[Region]]</f>
        <v>Basic_D14 VM (Non-Windows)C14</v>
      </c>
      <c r="B9975" s="784">
        <v>14</v>
      </c>
      <c r="C9975" s="784" t="s">
        <v>701</v>
      </c>
      <c r="D9975" s="784" t="s">
        <v>184</v>
      </c>
      <c r="E9975" s="784">
        <v>1.2903800000000001</v>
      </c>
      <c r="F9975" s="784" t="s">
        <v>1142</v>
      </c>
      <c r="G9975" s="784" t="s">
        <v>4431</v>
      </c>
      <c r="H9975" s="784" t="s">
        <v>4431</v>
      </c>
      <c r="I9975" s="784" t="s">
        <v>6408</v>
      </c>
    </row>
    <row r="9976" spans="1:9" hidden="1">
      <c r="A9976" t="str">
        <f>Table_wabobpsvr_AzureCalc_AzureCalcRateCard[[#This Row],[ServiceName]]&amp;Table_wabobpsvr_AzureCalc_AzureCalcRateCard[[#This Row],[Price_Level]]&amp;Table_wabobpsvr_AzureCalc_AzureCalcRateCard[[#This Row],[Region]]</f>
        <v>Basic_D14 VM (Non-Windows)D14</v>
      </c>
      <c r="B9976">
        <v>14</v>
      </c>
      <c r="C9976" t="s">
        <v>701</v>
      </c>
      <c r="D9976" t="s">
        <v>183</v>
      </c>
      <c r="E9976">
        <v>1.2478400000000001</v>
      </c>
      <c r="F9976" t="s">
        <v>1142</v>
      </c>
      <c r="G9976" s="784" t="s">
        <v>4431</v>
      </c>
      <c r="H9976" s="784" t="s">
        <v>4431</v>
      </c>
      <c r="I9976" s="784" t="s">
        <v>6408</v>
      </c>
    </row>
    <row r="9977" spans="1:9" hidden="1">
      <c r="A9977" t="str">
        <f>Table_wabobpsvr_AzureCalc_AzureCalcRateCard[[#This Row],[ServiceName]]&amp;Table_wabobpsvr_AzureCalc_AzureCalcRateCard[[#This Row],[Price_Level]]&amp;Table_wabobpsvr_AzureCalc_AzureCalcRateCard[[#This Row],[Region]]</f>
        <v>Basic_D14 VM (Non-Windows)MOSP</v>
      </c>
      <c r="C9977" t="s">
        <v>701</v>
      </c>
      <c r="D9977" t="s">
        <v>627</v>
      </c>
      <c r="E9977">
        <v>1.1339999999999999</v>
      </c>
      <c r="F9977" t="s">
        <v>1142</v>
      </c>
      <c r="G9977" s="784" t="s">
        <v>4431</v>
      </c>
      <c r="H9977" s="784" t="s">
        <v>4431</v>
      </c>
      <c r="I9977" s="784" t="s">
        <v>6409</v>
      </c>
    </row>
    <row r="9978" spans="1:9" hidden="1">
      <c r="A9978" s="784" t="str">
        <f>Table_wabobpsvr_AzureCalc_AzureCalcRateCard[[#This Row],[ServiceName]]&amp;Table_wabobpsvr_AzureCalc_AzureCalcRateCard[[#This Row],[Price_Level]]&amp;Table_wabobpsvr_AzureCalc_AzureCalcRateCard[[#This Row],[Region]]</f>
        <v>Basic_D14 VM (Non-Windows)A</v>
      </c>
      <c r="B9978" s="784"/>
      <c r="C9978" s="784" t="s">
        <v>701</v>
      </c>
      <c r="D9978" s="784" t="s">
        <v>181</v>
      </c>
      <c r="E9978" s="784">
        <v>1.09998</v>
      </c>
      <c r="F9978" s="784" t="s">
        <v>1142</v>
      </c>
      <c r="G9978" s="784" t="s">
        <v>3904</v>
      </c>
      <c r="H9978" s="784" t="s">
        <v>3905</v>
      </c>
      <c r="I9978" s="784" t="s">
        <v>6409</v>
      </c>
    </row>
    <row r="9979" spans="1:9" hidden="1">
      <c r="A9979" t="str">
        <f>Table_wabobpsvr_AzureCalc_AzureCalcRateCard[[#This Row],[ServiceName]]&amp;Table_wabobpsvr_AzureCalc_AzureCalcRateCard[[#This Row],[Price_Level]]&amp;Table_wabobpsvr_AzureCalc_AzureCalcRateCard[[#This Row],[Region]]</f>
        <v>Basic_D14 VM (Non-Windows)B</v>
      </c>
      <c r="C9979" t="s">
        <v>701</v>
      </c>
      <c r="D9979" t="s">
        <v>182</v>
      </c>
      <c r="E9979">
        <v>1.06596</v>
      </c>
      <c r="F9979" t="s">
        <v>1142</v>
      </c>
      <c r="G9979" s="784" t="s">
        <v>3904</v>
      </c>
      <c r="H9979" s="784" t="s">
        <v>3905</v>
      </c>
      <c r="I9979" s="784" t="s">
        <v>6409</v>
      </c>
    </row>
    <row r="9980" spans="1:9" hidden="1">
      <c r="A9980" t="str">
        <f>Table_wabobpsvr_AzureCalc_AzureCalcRateCard[[#This Row],[ServiceName]]&amp;Table_wabobpsvr_AzureCalc_AzureCalcRateCard[[#This Row],[Price_Level]]&amp;Table_wabobpsvr_AzureCalc_AzureCalcRateCard[[#This Row],[Region]]</f>
        <v>Basic_D14 VM (Non-Windows)C</v>
      </c>
      <c r="C9980" t="s">
        <v>701</v>
      </c>
      <c r="D9980" t="s">
        <v>184</v>
      </c>
      <c r="E9980">
        <v>1.0319400000000001</v>
      </c>
      <c r="F9980" t="s">
        <v>1142</v>
      </c>
      <c r="G9980" s="784" t="s">
        <v>3904</v>
      </c>
      <c r="H9980" s="784" t="s">
        <v>3905</v>
      </c>
      <c r="I9980" s="784" t="s">
        <v>6409</v>
      </c>
    </row>
    <row r="9981" spans="1:9" hidden="1">
      <c r="A9981" t="str">
        <f>Table_wabobpsvr_AzureCalc_AzureCalcRateCard[[#This Row],[ServiceName]]&amp;Table_wabobpsvr_AzureCalc_AzureCalcRateCard[[#This Row],[Price_Level]]&amp;Table_wabobpsvr_AzureCalc_AzureCalcRateCard[[#This Row],[Region]]</f>
        <v>Basic_D14 VM (Non-Windows)D</v>
      </c>
      <c r="C9981" t="s">
        <v>701</v>
      </c>
      <c r="D9981" t="s">
        <v>183</v>
      </c>
      <c r="E9981">
        <v>0.99792000000000003</v>
      </c>
      <c r="F9981" t="s">
        <v>1142</v>
      </c>
      <c r="G9981" s="784" t="s">
        <v>3904</v>
      </c>
      <c r="H9981" s="784" t="s">
        <v>3905</v>
      </c>
      <c r="I9981" s="784" t="s">
        <v>6409</v>
      </c>
    </row>
    <row r="9982" spans="1:9" hidden="1">
      <c r="A9982" t="str">
        <f>Table_wabobpsvr_AzureCalc_AzureCalcRateCard[[#This Row],[ServiceName]]&amp;Table_wabobpsvr_AzureCalc_AzureCalcRateCard[[#This Row],[Price_Level]]&amp;Table_wabobpsvr_AzureCalc_AzureCalcRateCard[[#This Row],[Region]]</f>
        <v>Basic_D14 VM (Windows)MOSP10</v>
      </c>
      <c r="B9982">
        <v>10</v>
      </c>
      <c r="C9982" t="s">
        <v>701</v>
      </c>
      <c r="D9982" t="s">
        <v>627</v>
      </c>
      <c r="E9982">
        <v>2.968</v>
      </c>
      <c r="F9982" t="s">
        <v>1143</v>
      </c>
      <c r="G9982" s="784" t="s">
        <v>4431</v>
      </c>
      <c r="H9982" s="784" t="s">
        <v>4431</v>
      </c>
      <c r="I9982" s="784" t="s">
        <v>6410</v>
      </c>
    </row>
    <row r="9983" spans="1:9" hidden="1">
      <c r="A9983" t="str">
        <f>Table_wabobpsvr_AzureCalc_AzureCalcRateCard[[#This Row],[ServiceName]]&amp;Table_wabobpsvr_AzureCalc_AzureCalcRateCard[[#This Row],[Price_Level]]&amp;Table_wabobpsvr_AzureCalc_AzureCalcRateCard[[#This Row],[Region]]</f>
        <v>Basic_D14 VM (Windows)A10</v>
      </c>
      <c r="B9983">
        <v>10</v>
      </c>
      <c r="C9983" t="s">
        <v>701</v>
      </c>
      <c r="D9983" t="s">
        <v>181</v>
      </c>
      <c r="E9983">
        <v>2.8789600000000002</v>
      </c>
      <c r="F9983" t="s">
        <v>1143</v>
      </c>
      <c r="G9983" s="784" t="s">
        <v>4431</v>
      </c>
      <c r="H9983" s="784" t="s">
        <v>4431</v>
      </c>
      <c r="I9983" s="784" t="s">
        <v>6410</v>
      </c>
    </row>
    <row r="9984" spans="1:9" hidden="1">
      <c r="A9984" t="str">
        <f>Table_wabobpsvr_AzureCalc_AzureCalcRateCard[[#This Row],[ServiceName]]&amp;Table_wabobpsvr_AzureCalc_AzureCalcRateCard[[#This Row],[Price_Level]]&amp;Table_wabobpsvr_AzureCalc_AzureCalcRateCard[[#This Row],[Region]]</f>
        <v>Basic_D14 VM (Windows)B10</v>
      </c>
      <c r="B9984">
        <v>10</v>
      </c>
      <c r="C9984" t="s">
        <v>701</v>
      </c>
      <c r="D9984" t="s">
        <v>182</v>
      </c>
      <c r="E9984">
        <v>2.78992</v>
      </c>
      <c r="F9984" t="s">
        <v>1143</v>
      </c>
      <c r="G9984" s="784" t="s">
        <v>4431</v>
      </c>
      <c r="H9984" s="784" t="s">
        <v>4431</v>
      </c>
      <c r="I9984" s="784" t="s">
        <v>6410</v>
      </c>
    </row>
    <row r="9985" spans="1:9" hidden="1">
      <c r="A9985" t="str">
        <f>Table_wabobpsvr_AzureCalc_AzureCalcRateCard[[#This Row],[ServiceName]]&amp;Table_wabobpsvr_AzureCalc_AzureCalcRateCard[[#This Row],[Price_Level]]&amp;Table_wabobpsvr_AzureCalc_AzureCalcRateCard[[#This Row],[Region]]</f>
        <v>Basic_D14 VM (Windows)C10</v>
      </c>
      <c r="B9985">
        <v>10</v>
      </c>
      <c r="C9985" t="s">
        <v>701</v>
      </c>
      <c r="D9985" t="s">
        <v>184</v>
      </c>
      <c r="E9985">
        <v>2.7008800000000002</v>
      </c>
      <c r="F9985" t="s">
        <v>1143</v>
      </c>
      <c r="G9985" s="784" t="s">
        <v>4431</v>
      </c>
      <c r="H9985" s="784" t="s">
        <v>4431</v>
      </c>
      <c r="I9985" s="784" t="s">
        <v>6410</v>
      </c>
    </row>
    <row r="9986" spans="1:9" hidden="1">
      <c r="A9986" t="str">
        <f>Table_wabobpsvr_AzureCalc_AzureCalcRateCard[[#This Row],[ServiceName]]&amp;Table_wabobpsvr_AzureCalc_AzureCalcRateCard[[#This Row],[Price_Level]]&amp;Table_wabobpsvr_AzureCalc_AzureCalcRateCard[[#This Row],[Region]]</f>
        <v>Basic_D14 VM (Windows)D10</v>
      </c>
      <c r="B9986">
        <v>10</v>
      </c>
      <c r="C9986" t="s">
        <v>701</v>
      </c>
      <c r="D9986" t="s">
        <v>183</v>
      </c>
      <c r="E9986">
        <v>2.6118399999999999</v>
      </c>
      <c r="F9986" t="s">
        <v>1143</v>
      </c>
      <c r="G9986" s="784" t="s">
        <v>4431</v>
      </c>
      <c r="H9986" s="784" t="s">
        <v>4431</v>
      </c>
      <c r="I9986" s="784" t="s">
        <v>6410</v>
      </c>
    </row>
    <row r="9987" spans="1:9" hidden="1">
      <c r="A9987" t="str">
        <f>Table_wabobpsvr_AzureCalc_AzureCalcRateCard[[#This Row],[ServiceName]]&amp;Table_wabobpsvr_AzureCalc_AzureCalcRateCard[[#This Row],[Price_Level]]&amp;Table_wabobpsvr_AzureCalc_AzureCalcRateCard[[#This Row],[Region]]</f>
        <v>Basic_D14 VM (Windows)MOSP9</v>
      </c>
      <c r="B9987">
        <v>9</v>
      </c>
      <c r="C9987" t="s">
        <v>701</v>
      </c>
      <c r="D9987" t="s">
        <v>627</v>
      </c>
      <c r="E9987">
        <v>2.4470000000000001</v>
      </c>
      <c r="F9987" t="s">
        <v>1143</v>
      </c>
      <c r="G9987" s="784" t="s">
        <v>4431</v>
      </c>
      <c r="H9987" s="784" t="s">
        <v>4431</v>
      </c>
      <c r="I9987" s="784" t="s">
        <v>6411</v>
      </c>
    </row>
    <row r="9988" spans="1:9" hidden="1">
      <c r="A9988" t="str">
        <f>Table_wabobpsvr_AzureCalc_AzureCalcRateCard[[#This Row],[ServiceName]]&amp;Table_wabobpsvr_AzureCalc_AzureCalcRateCard[[#This Row],[Price_Level]]&amp;Table_wabobpsvr_AzureCalc_AzureCalcRateCard[[#This Row],[Region]]</f>
        <v>Basic_D14 VM (Windows)A9</v>
      </c>
      <c r="B9988">
        <v>9</v>
      </c>
      <c r="C9988" t="s">
        <v>701</v>
      </c>
      <c r="D9988" t="s">
        <v>181</v>
      </c>
      <c r="E9988">
        <v>2.3735900000000001</v>
      </c>
      <c r="F9988" t="s">
        <v>1143</v>
      </c>
      <c r="G9988" s="784" t="s">
        <v>4431</v>
      </c>
      <c r="H9988" s="784" t="s">
        <v>4431</v>
      </c>
      <c r="I9988" s="784" t="s">
        <v>6411</v>
      </c>
    </row>
    <row r="9989" spans="1:9" hidden="1">
      <c r="A9989" t="str">
        <f>Table_wabobpsvr_AzureCalc_AzureCalcRateCard[[#This Row],[ServiceName]]&amp;Table_wabobpsvr_AzureCalc_AzureCalcRateCard[[#This Row],[Price_Level]]&amp;Table_wabobpsvr_AzureCalc_AzureCalcRateCard[[#This Row],[Region]]</f>
        <v>Basic_D14 VM (Windows)B9</v>
      </c>
      <c r="B9989">
        <v>9</v>
      </c>
      <c r="C9989" t="s">
        <v>701</v>
      </c>
      <c r="D9989" t="s">
        <v>182</v>
      </c>
      <c r="E9989">
        <v>2.3001800000000001</v>
      </c>
      <c r="F9989" t="s">
        <v>1143</v>
      </c>
      <c r="G9989" s="784" t="s">
        <v>4431</v>
      </c>
      <c r="H9989" s="784" t="s">
        <v>4431</v>
      </c>
      <c r="I9989" s="784" t="s">
        <v>6411</v>
      </c>
    </row>
    <row r="9990" spans="1:9" hidden="1">
      <c r="A9990" t="str">
        <f>Table_wabobpsvr_AzureCalc_AzureCalcRateCard[[#This Row],[ServiceName]]&amp;Table_wabobpsvr_AzureCalc_AzureCalcRateCard[[#This Row],[Price_Level]]&amp;Table_wabobpsvr_AzureCalc_AzureCalcRateCard[[#This Row],[Region]]</f>
        <v>Basic_D14 VM (Windows)C9</v>
      </c>
      <c r="B9990">
        <v>9</v>
      </c>
      <c r="C9990" t="s">
        <v>701</v>
      </c>
      <c r="D9990" t="s">
        <v>184</v>
      </c>
      <c r="E9990">
        <v>2.2267700000000001</v>
      </c>
      <c r="F9990" t="s">
        <v>1143</v>
      </c>
      <c r="G9990" s="784" t="s">
        <v>4431</v>
      </c>
      <c r="H9990" s="784" t="s">
        <v>4431</v>
      </c>
      <c r="I9990" s="784" t="s">
        <v>6411</v>
      </c>
    </row>
    <row r="9991" spans="1:9" hidden="1">
      <c r="A9991" t="str">
        <f>Table_wabobpsvr_AzureCalc_AzureCalcRateCard[[#This Row],[ServiceName]]&amp;Table_wabobpsvr_AzureCalc_AzureCalcRateCard[[#This Row],[Price_Level]]&amp;Table_wabobpsvr_AzureCalc_AzureCalcRateCard[[#This Row],[Region]]</f>
        <v>Basic_D14 VM (Windows)D9</v>
      </c>
      <c r="B9991">
        <v>9</v>
      </c>
      <c r="C9991" t="s">
        <v>701</v>
      </c>
      <c r="D9991" t="s">
        <v>183</v>
      </c>
      <c r="E9991">
        <v>2.1533600000000002</v>
      </c>
      <c r="F9991" t="s">
        <v>1143</v>
      </c>
      <c r="G9991" s="784" t="s">
        <v>4431</v>
      </c>
      <c r="H9991" s="784" t="s">
        <v>4431</v>
      </c>
      <c r="I9991" s="784" t="s">
        <v>6411</v>
      </c>
    </row>
    <row r="9992" spans="1:9" hidden="1">
      <c r="A9992" t="str">
        <f>Table_wabobpsvr_AzureCalc_AzureCalcRateCard[[#This Row],[ServiceName]]&amp;Table_wabobpsvr_AzureCalc_AzureCalcRateCard[[#This Row],[Price_Level]]&amp;Table_wabobpsvr_AzureCalc_AzureCalcRateCard[[#This Row],[Region]]</f>
        <v>Standard_G2 VM (Non-Windows)D4</v>
      </c>
      <c r="B9992">
        <v>4</v>
      </c>
      <c r="C9992" t="s">
        <v>91</v>
      </c>
      <c r="D9992" t="s">
        <v>183</v>
      </c>
      <c r="E9992">
        <v>1.0740000000000001</v>
      </c>
      <c r="F9992" t="s">
        <v>3213</v>
      </c>
      <c r="G9992" s="784" t="s">
        <v>3214</v>
      </c>
      <c r="H9992" s="784" t="s">
        <v>3215</v>
      </c>
      <c r="I9992" s="784" t="s">
        <v>5747</v>
      </c>
    </row>
    <row r="9993" spans="1:9" hidden="1">
      <c r="A9993" t="str">
        <f>Table_wabobpsvr_AzureCalc_AzureCalcRateCard[[#This Row],[ServiceName]]&amp;Table_wabobpsvr_AzureCalc_AzureCalcRateCard[[#This Row],[Price_Level]]&amp;Table_wabobpsvr_AzureCalc_AzureCalcRateCard[[#This Row],[Region]]</f>
        <v>Standard_G3 VM (Non-Windows)MOSP4</v>
      </c>
      <c r="B9993">
        <v>4</v>
      </c>
      <c r="C9993" t="s">
        <v>91</v>
      </c>
      <c r="D9993" t="s">
        <v>627</v>
      </c>
      <c r="E9993">
        <v>2.44</v>
      </c>
      <c r="F9993" t="s">
        <v>3216</v>
      </c>
      <c r="G9993" s="784" t="s">
        <v>4431</v>
      </c>
      <c r="H9993" s="784" t="s">
        <v>4431</v>
      </c>
      <c r="I9993" s="784" t="s">
        <v>6412</v>
      </c>
    </row>
    <row r="9994" spans="1:9" hidden="1">
      <c r="A9994" t="str">
        <f>Table_wabobpsvr_AzureCalc_AzureCalcRateCard[[#This Row],[ServiceName]]&amp;Table_wabobpsvr_AzureCalc_AzureCalcRateCard[[#This Row],[Price_Level]]&amp;Table_wabobpsvr_AzureCalc_AzureCalcRateCard[[#This Row],[Region]]</f>
        <v>Standard_G3 VM (Non-Windows)A4</v>
      </c>
      <c r="B9994">
        <v>4</v>
      </c>
      <c r="C9994" t="s">
        <v>91</v>
      </c>
      <c r="D9994" t="s">
        <v>181</v>
      </c>
      <c r="E9994">
        <v>2.367</v>
      </c>
      <c r="F9994" t="s">
        <v>3216</v>
      </c>
      <c r="G9994" s="784" t="s">
        <v>3217</v>
      </c>
      <c r="H9994" s="784" t="s">
        <v>3218</v>
      </c>
      <c r="I9994" s="784" t="s">
        <v>6412</v>
      </c>
    </row>
    <row r="9995" spans="1:9" hidden="1">
      <c r="A9995" t="str">
        <f>Table_wabobpsvr_AzureCalc_AzureCalcRateCard[[#This Row],[ServiceName]]&amp;Table_wabobpsvr_AzureCalc_AzureCalcRateCard[[#This Row],[Price_Level]]&amp;Table_wabobpsvr_AzureCalc_AzureCalcRateCard[[#This Row],[Region]]</f>
        <v>Standard_G3 VM (Non-Windows)B4</v>
      </c>
      <c r="B9995">
        <v>4</v>
      </c>
      <c r="C9995" t="s">
        <v>91</v>
      </c>
      <c r="D9995" t="s">
        <v>182</v>
      </c>
      <c r="E9995">
        <v>2.294</v>
      </c>
      <c r="F9995" t="s">
        <v>3216</v>
      </c>
      <c r="G9995" s="784" t="s">
        <v>3217</v>
      </c>
      <c r="H9995" s="784" t="s">
        <v>3218</v>
      </c>
      <c r="I9995" s="784" t="s">
        <v>6412</v>
      </c>
    </row>
    <row r="9996" spans="1:9" hidden="1">
      <c r="A9996" t="str">
        <f>Table_wabobpsvr_AzureCalc_AzureCalcRateCard[[#This Row],[ServiceName]]&amp;Table_wabobpsvr_AzureCalc_AzureCalcRateCard[[#This Row],[Price_Level]]&amp;Table_wabobpsvr_AzureCalc_AzureCalcRateCard[[#This Row],[Region]]</f>
        <v>Standard_G3 VM (Non-Windows)C4</v>
      </c>
      <c r="B9996">
        <v>4</v>
      </c>
      <c r="C9996" t="s">
        <v>91</v>
      </c>
      <c r="D9996" t="s">
        <v>184</v>
      </c>
      <c r="E9996">
        <v>2.2200000000000002</v>
      </c>
      <c r="F9996" t="s">
        <v>3216</v>
      </c>
      <c r="G9996" s="784" t="s">
        <v>3217</v>
      </c>
      <c r="H9996" s="784" t="s">
        <v>3218</v>
      </c>
      <c r="I9996" s="784" t="s">
        <v>6412</v>
      </c>
    </row>
    <row r="9997" spans="1:9" hidden="1">
      <c r="A9997" t="str">
        <f>Table_wabobpsvr_AzureCalc_AzureCalcRateCard[[#This Row],[ServiceName]]&amp;Table_wabobpsvr_AzureCalc_AzureCalcRateCard[[#This Row],[Price_Level]]&amp;Table_wabobpsvr_AzureCalc_AzureCalcRateCard[[#This Row],[Region]]</f>
        <v>Standard_G3 VM (Non-Windows)D4</v>
      </c>
      <c r="B9997">
        <v>4</v>
      </c>
      <c r="C9997" t="s">
        <v>91</v>
      </c>
      <c r="D9997" t="s">
        <v>183</v>
      </c>
      <c r="E9997">
        <v>2.1469999999999998</v>
      </c>
      <c r="F9997" t="s">
        <v>3216</v>
      </c>
      <c r="G9997" s="784" t="s">
        <v>3217</v>
      </c>
      <c r="H9997" s="784" t="s">
        <v>3218</v>
      </c>
      <c r="I9997" s="784" t="s">
        <v>6412</v>
      </c>
    </row>
    <row r="9998" spans="1:9" hidden="1">
      <c r="A9998" t="str">
        <f>Table_wabobpsvr_AzureCalc_AzureCalcRateCard[[#This Row],[ServiceName]]&amp;Table_wabobpsvr_AzureCalc_AzureCalcRateCard[[#This Row],[Price_Level]]&amp;Table_wabobpsvr_AzureCalc_AzureCalcRateCard[[#This Row],[Region]]</f>
        <v>Standard_G4 VM (Non-Windows)MOSP4</v>
      </c>
      <c r="B9998">
        <v>4</v>
      </c>
      <c r="C9998" t="s">
        <v>91</v>
      </c>
      <c r="D9998" t="s">
        <v>627</v>
      </c>
      <c r="E9998">
        <v>4.88</v>
      </c>
      <c r="F9998" t="s">
        <v>3219</v>
      </c>
      <c r="G9998" s="784" t="s">
        <v>4431</v>
      </c>
      <c r="H9998" s="784" t="s">
        <v>4431</v>
      </c>
      <c r="I9998" s="784" t="s">
        <v>6413</v>
      </c>
    </row>
    <row r="9999" spans="1:9" hidden="1">
      <c r="A9999" t="str">
        <f>Table_wabobpsvr_AzureCalc_AzureCalcRateCard[[#This Row],[ServiceName]]&amp;Table_wabobpsvr_AzureCalc_AzureCalcRateCard[[#This Row],[Price_Level]]&amp;Table_wabobpsvr_AzureCalc_AzureCalcRateCard[[#This Row],[Region]]</f>
        <v>Basic_D14 VM (Windows)MOSP13</v>
      </c>
      <c r="B9999">
        <v>13</v>
      </c>
      <c r="C9999" t="s">
        <v>701</v>
      </c>
      <c r="D9999" t="s">
        <v>627</v>
      </c>
      <c r="E9999">
        <v>2.6440000000000001</v>
      </c>
      <c r="F9999" t="s">
        <v>1143</v>
      </c>
      <c r="G9999" s="784" t="s">
        <v>4431</v>
      </c>
      <c r="H9999" s="784" t="s">
        <v>4431</v>
      </c>
      <c r="I9999" s="784" t="s">
        <v>6414</v>
      </c>
    </row>
    <row r="10000" spans="1:9" hidden="1">
      <c r="A10000" t="str">
        <f>Table_wabobpsvr_AzureCalc_AzureCalcRateCard[[#This Row],[ServiceName]]&amp;Table_wabobpsvr_AzureCalc_AzureCalcRateCard[[#This Row],[Price_Level]]&amp;Table_wabobpsvr_AzureCalc_AzureCalcRateCard[[#This Row],[Region]]</f>
        <v>Basic_D14 VM (Windows)A13</v>
      </c>
      <c r="B10000">
        <v>13</v>
      </c>
      <c r="C10000" t="s">
        <v>701</v>
      </c>
      <c r="D10000" t="s">
        <v>181</v>
      </c>
      <c r="E10000">
        <v>2.5646800000000001</v>
      </c>
      <c r="F10000" t="s">
        <v>1143</v>
      </c>
      <c r="G10000" s="784" t="s">
        <v>4431</v>
      </c>
      <c r="H10000" s="784" t="s">
        <v>4431</v>
      </c>
      <c r="I10000" s="784" t="s">
        <v>6414</v>
      </c>
    </row>
    <row r="10001" spans="1:9" hidden="1">
      <c r="A10001" t="str">
        <f>Table_wabobpsvr_AzureCalc_AzureCalcRateCard[[#This Row],[ServiceName]]&amp;Table_wabobpsvr_AzureCalc_AzureCalcRateCard[[#This Row],[Price_Level]]&amp;Table_wabobpsvr_AzureCalc_AzureCalcRateCard[[#This Row],[Region]]</f>
        <v>Basic_D14 VM (Windows)B13</v>
      </c>
      <c r="B10001">
        <v>13</v>
      </c>
      <c r="C10001" t="s">
        <v>701</v>
      </c>
      <c r="D10001" t="s">
        <v>182</v>
      </c>
      <c r="E10001">
        <v>2.48536</v>
      </c>
      <c r="F10001" t="s">
        <v>1143</v>
      </c>
      <c r="G10001" s="784" t="s">
        <v>4431</v>
      </c>
      <c r="H10001" s="784" t="s">
        <v>4431</v>
      </c>
      <c r="I10001" s="784" t="s">
        <v>6414</v>
      </c>
    </row>
    <row r="10002" spans="1:9" hidden="1">
      <c r="A10002" t="str">
        <f>Table_wabobpsvr_AzureCalc_AzureCalcRateCard[[#This Row],[ServiceName]]&amp;Table_wabobpsvr_AzureCalc_AzureCalcRateCard[[#This Row],[Price_Level]]&amp;Table_wabobpsvr_AzureCalc_AzureCalcRateCard[[#This Row],[Region]]</f>
        <v>Basic_D14 VM (Windows)C13</v>
      </c>
      <c r="B10002">
        <v>13</v>
      </c>
      <c r="C10002" t="s">
        <v>701</v>
      </c>
      <c r="D10002" t="s">
        <v>184</v>
      </c>
      <c r="E10002">
        <v>2.40604</v>
      </c>
      <c r="F10002" t="s">
        <v>1143</v>
      </c>
      <c r="G10002" s="784" t="s">
        <v>4431</v>
      </c>
      <c r="H10002" s="784" t="s">
        <v>4431</v>
      </c>
      <c r="I10002" s="784" t="s">
        <v>6414</v>
      </c>
    </row>
    <row r="10003" spans="1:9" hidden="1">
      <c r="A10003" t="str">
        <f>Table_wabobpsvr_AzureCalc_AzureCalcRateCard[[#This Row],[ServiceName]]&amp;Table_wabobpsvr_AzureCalc_AzureCalcRateCard[[#This Row],[Price_Level]]&amp;Table_wabobpsvr_AzureCalc_AzureCalcRateCard[[#This Row],[Region]]</f>
        <v>Basic_D14 VM (Windows)D13</v>
      </c>
      <c r="B10003">
        <v>13</v>
      </c>
      <c r="C10003" t="s">
        <v>701</v>
      </c>
      <c r="D10003" t="s">
        <v>183</v>
      </c>
      <c r="E10003">
        <v>2.3267199999999999</v>
      </c>
      <c r="F10003" t="s">
        <v>1143</v>
      </c>
      <c r="G10003" s="784" t="s">
        <v>4431</v>
      </c>
      <c r="H10003" s="784" t="s">
        <v>4431</v>
      </c>
      <c r="I10003" s="784" t="s">
        <v>6414</v>
      </c>
    </row>
    <row r="10004" spans="1:9" hidden="1">
      <c r="A10004" t="str">
        <f>Table_wabobpsvr_AzureCalc_AzureCalcRateCard[[#This Row],[ServiceName]]&amp;Table_wabobpsvr_AzureCalc_AzureCalcRateCard[[#This Row],[Price_Level]]&amp;Table_wabobpsvr_AzureCalc_AzureCalcRateCard[[#This Row],[Region]]</f>
        <v>Basic_D14 VM (Windows)MOSP7</v>
      </c>
      <c r="B10004">
        <v>7</v>
      </c>
      <c r="C10004" t="s">
        <v>701</v>
      </c>
      <c r="D10004" t="s">
        <v>627</v>
      </c>
      <c r="E10004">
        <v>1.944</v>
      </c>
      <c r="F10004" t="s">
        <v>1143</v>
      </c>
      <c r="G10004" s="784" t="s">
        <v>4431</v>
      </c>
      <c r="H10004" s="784" t="s">
        <v>4431</v>
      </c>
      <c r="I10004" s="784" t="s">
        <v>6415</v>
      </c>
    </row>
    <row r="10005" spans="1:9" hidden="1">
      <c r="A10005" t="str">
        <f>Table_wabobpsvr_AzureCalc_AzureCalcRateCard[[#This Row],[ServiceName]]&amp;Table_wabobpsvr_AzureCalc_AzureCalcRateCard[[#This Row],[Price_Level]]&amp;Table_wabobpsvr_AzureCalc_AzureCalcRateCard[[#This Row],[Region]]</f>
        <v>Basic_D3 VM (Windows)B6</v>
      </c>
      <c r="B10005">
        <v>6</v>
      </c>
      <c r="C10005" t="s">
        <v>701</v>
      </c>
      <c r="D10005" t="s">
        <v>182</v>
      </c>
      <c r="E10005">
        <v>0.52639999999999998</v>
      </c>
      <c r="F10005" t="s">
        <v>1147</v>
      </c>
      <c r="G10005" s="784" t="s">
        <v>4431</v>
      </c>
      <c r="H10005" s="784" t="s">
        <v>4431</v>
      </c>
      <c r="I10005" s="784" t="s">
        <v>5247</v>
      </c>
    </row>
    <row r="10006" spans="1:9" hidden="1">
      <c r="A10006" t="str">
        <f>Table_wabobpsvr_AzureCalc_AzureCalcRateCard[[#This Row],[ServiceName]]&amp;Table_wabobpsvr_AzureCalc_AzureCalcRateCard[[#This Row],[Price_Level]]&amp;Table_wabobpsvr_AzureCalc_AzureCalcRateCard[[#This Row],[Region]]</f>
        <v>Basic_D3 VM (Windows)C6</v>
      </c>
      <c r="B10006">
        <v>6</v>
      </c>
      <c r="C10006" t="s">
        <v>701</v>
      </c>
      <c r="D10006" t="s">
        <v>184</v>
      </c>
      <c r="E10006">
        <v>0.50960000000000005</v>
      </c>
      <c r="F10006" t="s">
        <v>1147</v>
      </c>
      <c r="G10006" s="784" t="s">
        <v>4431</v>
      </c>
      <c r="H10006" s="784" t="s">
        <v>4431</v>
      </c>
      <c r="I10006" s="784" t="s">
        <v>5247</v>
      </c>
    </row>
    <row r="10007" spans="1:9" hidden="1">
      <c r="A10007" t="str">
        <f>Table_wabobpsvr_AzureCalc_AzureCalcRateCard[[#This Row],[ServiceName]]&amp;Table_wabobpsvr_AzureCalc_AzureCalcRateCard[[#This Row],[Price_Level]]&amp;Table_wabobpsvr_AzureCalc_AzureCalcRateCard[[#This Row],[Region]]</f>
        <v>Basic_D3 VM (Windows)D6</v>
      </c>
      <c r="B10007">
        <v>6</v>
      </c>
      <c r="C10007" t="s">
        <v>701</v>
      </c>
      <c r="D10007" t="s">
        <v>183</v>
      </c>
      <c r="E10007">
        <v>0.49280000000000002</v>
      </c>
      <c r="F10007" t="s">
        <v>1147</v>
      </c>
      <c r="G10007" s="784" t="s">
        <v>4431</v>
      </c>
      <c r="H10007" s="784" t="s">
        <v>4431</v>
      </c>
      <c r="I10007" s="784" t="s">
        <v>5247</v>
      </c>
    </row>
    <row r="10008" spans="1:9" hidden="1">
      <c r="A10008" t="str">
        <f>Table_wabobpsvr_AzureCalc_AzureCalcRateCard[[#This Row],[ServiceName]]&amp;Table_wabobpsvr_AzureCalc_AzureCalcRateCard[[#This Row],[Price_Level]]&amp;Table_wabobpsvr_AzureCalc_AzureCalcRateCard[[#This Row],[Region]]</f>
        <v>Basic_D3 VM (Windows)MOSP2</v>
      </c>
      <c r="B10008">
        <v>2</v>
      </c>
      <c r="C10008" t="s">
        <v>701</v>
      </c>
      <c r="D10008" t="s">
        <v>627</v>
      </c>
      <c r="E10008">
        <v>0.52</v>
      </c>
      <c r="F10008" t="s">
        <v>1147</v>
      </c>
      <c r="G10008" s="784" t="s">
        <v>4431</v>
      </c>
      <c r="H10008" s="784" t="s">
        <v>4431</v>
      </c>
      <c r="I10008" s="784" t="s">
        <v>6416</v>
      </c>
    </row>
    <row r="10009" spans="1:9" hidden="1">
      <c r="A10009" t="str">
        <f>Table_wabobpsvr_AzureCalc_AzureCalcRateCard[[#This Row],[ServiceName]]&amp;Table_wabobpsvr_AzureCalc_AzureCalcRateCard[[#This Row],[Price_Level]]&amp;Table_wabobpsvr_AzureCalc_AzureCalcRateCard[[#This Row],[Region]]</f>
        <v>Basic_D3 VM (Windows)A2</v>
      </c>
      <c r="B10009">
        <v>2</v>
      </c>
      <c r="C10009" t="s">
        <v>701</v>
      </c>
      <c r="D10009" t="s">
        <v>181</v>
      </c>
      <c r="E10009">
        <v>0.50439999999999996</v>
      </c>
      <c r="F10009" t="s">
        <v>1147</v>
      </c>
      <c r="G10009" s="784" t="s">
        <v>4431</v>
      </c>
      <c r="H10009" s="784" t="s">
        <v>4431</v>
      </c>
      <c r="I10009" s="784" t="s">
        <v>6416</v>
      </c>
    </row>
    <row r="10010" spans="1:9" hidden="1">
      <c r="A10010" t="str">
        <f>Table_wabobpsvr_AzureCalc_AzureCalcRateCard[[#This Row],[ServiceName]]&amp;Table_wabobpsvr_AzureCalc_AzureCalcRateCard[[#This Row],[Price_Level]]&amp;Table_wabobpsvr_AzureCalc_AzureCalcRateCard[[#This Row],[Region]]</f>
        <v>Basic_D3 VM (Windows)B2</v>
      </c>
      <c r="B10010">
        <v>2</v>
      </c>
      <c r="C10010" t="s">
        <v>701</v>
      </c>
      <c r="D10010" t="s">
        <v>182</v>
      </c>
      <c r="E10010">
        <v>0.48880000000000001</v>
      </c>
      <c r="F10010" t="s">
        <v>1147</v>
      </c>
      <c r="G10010" s="784" t="s">
        <v>4431</v>
      </c>
      <c r="H10010" s="784" t="s">
        <v>4431</v>
      </c>
      <c r="I10010" s="784" t="s">
        <v>6416</v>
      </c>
    </row>
    <row r="10011" spans="1:9" hidden="1">
      <c r="A10011" t="str">
        <f>Table_wabobpsvr_AzureCalc_AzureCalcRateCard[[#This Row],[ServiceName]]&amp;Table_wabobpsvr_AzureCalc_AzureCalcRateCard[[#This Row],[Price_Level]]&amp;Table_wabobpsvr_AzureCalc_AzureCalcRateCard[[#This Row],[Region]]</f>
        <v>Basic_D3 VM (Windows)C2</v>
      </c>
      <c r="B10011">
        <v>2</v>
      </c>
      <c r="C10011" t="s">
        <v>701</v>
      </c>
      <c r="D10011" t="s">
        <v>184</v>
      </c>
      <c r="E10011">
        <v>0.47320000000000001</v>
      </c>
      <c r="F10011" t="s">
        <v>1147</v>
      </c>
      <c r="G10011" s="784" t="s">
        <v>4431</v>
      </c>
      <c r="H10011" s="784" t="s">
        <v>4431</v>
      </c>
      <c r="I10011" s="784" t="s">
        <v>6416</v>
      </c>
    </row>
    <row r="10012" spans="1:9" hidden="1">
      <c r="A10012" t="str">
        <f>Table_wabobpsvr_AzureCalc_AzureCalcRateCard[[#This Row],[ServiceName]]&amp;Table_wabobpsvr_AzureCalc_AzureCalcRateCard[[#This Row],[Price_Level]]&amp;Table_wabobpsvr_AzureCalc_AzureCalcRateCard[[#This Row],[Region]]</f>
        <v>Basic_D3 VM (Windows)D2</v>
      </c>
      <c r="B10012">
        <v>2</v>
      </c>
      <c r="C10012" t="s">
        <v>701</v>
      </c>
      <c r="D10012" t="s">
        <v>183</v>
      </c>
      <c r="E10012">
        <v>0.45760000000000001</v>
      </c>
      <c r="F10012" t="s">
        <v>1147</v>
      </c>
      <c r="G10012" s="784" t="s">
        <v>4431</v>
      </c>
      <c r="H10012" s="784" t="s">
        <v>4431</v>
      </c>
      <c r="I10012" s="784" t="s">
        <v>6416</v>
      </c>
    </row>
    <row r="10013" spans="1:9" hidden="1">
      <c r="A10013" t="str">
        <f>Table_wabobpsvr_AzureCalc_AzureCalcRateCard[[#This Row],[ServiceName]]&amp;Table_wabobpsvr_AzureCalc_AzureCalcRateCard[[#This Row],[Price_Level]]&amp;Table_wabobpsvr_AzureCalc_AzureCalcRateCard[[#This Row],[Region]]</f>
        <v>Basic_D3 VM (Windows)MOSP5</v>
      </c>
      <c r="B10013">
        <v>5</v>
      </c>
      <c r="C10013" t="s">
        <v>701</v>
      </c>
      <c r="D10013" t="s">
        <v>627</v>
      </c>
      <c r="E10013">
        <v>0.56000000000000005</v>
      </c>
      <c r="F10013" t="s">
        <v>1147</v>
      </c>
      <c r="G10013" s="784" t="s">
        <v>4431</v>
      </c>
      <c r="H10013" s="784" t="s">
        <v>4431</v>
      </c>
      <c r="I10013" s="784" t="s">
        <v>6417</v>
      </c>
    </row>
    <row r="10014" spans="1:9" hidden="1">
      <c r="A10014" t="str">
        <f>Table_wabobpsvr_AzureCalc_AzureCalcRateCard[[#This Row],[ServiceName]]&amp;Table_wabobpsvr_AzureCalc_AzureCalcRateCard[[#This Row],[Price_Level]]&amp;Table_wabobpsvr_AzureCalc_AzureCalcRateCard[[#This Row],[Region]]</f>
        <v>Basic_D3 VM (Windows)A5</v>
      </c>
      <c r="B10014">
        <v>5</v>
      </c>
      <c r="C10014" t="s">
        <v>701</v>
      </c>
      <c r="D10014" t="s">
        <v>181</v>
      </c>
      <c r="E10014">
        <v>0.54320000000000002</v>
      </c>
      <c r="F10014" t="s">
        <v>1147</v>
      </c>
      <c r="G10014" s="784" t="s">
        <v>4431</v>
      </c>
      <c r="H10014" s="784" t="s">
        <v>4431</v>
      </c>
      <c r="I10014" s="784" t="s">
        <v>6417</v>
      </c>
    </row>
    <row r="10015" spans="1:9" hidden="1">
      <c r="A10015" t="str">
        <f>Table_wabobpsvr_AzureCalc_AzureCalcRateCard[[#This Row],[ServiceName]]&amp;Table_wabobpsvr_AzureCalc_AzureCalcRateCard[[#This Row],[Price_Level]]&amp;Table_wabobpsvr_AzureCalc_AzureCalcRateCard[[#This Row],[Region]]</f>
        <v>Basic_D3 VM (Windows)B5</v>
      </c>
      <c r="B10015">
        <v>5</v>
      </c>
      <c r="C10015" t="s">
        <v>701</v>
      </c>
      <c r="D10015" t="s">
        <v>182</v>
      </c>
      <c r="E10015">
        <v>0.52639999999999998</v>
      </c>
      <c r="F10015" t="s">
        <v>1147</v>
      </c>
      <c r="G10015" s="784" t="s">
        <v>4431</v>
      </c>
      <c r="H10015" s="784" t="s">
        <v>4431</v>
      </c>
      <c r="I10015" s="784" t="s">
        <v>6417</v>
      </c>
    </row>
    <row r="10016" spans="1:9" hidden="1">
      <c r="A10016" t="str">
        <f>Table_wabobpsvr_AzureCalc_AzureCalcRateCard[[#This Row],[ServiceName]]&amp;Table_wabobpsvr_AzureCalc_AzureCalcRateCard[[#This Row],[Price_Level]]&amp;Table_wabobpsvr_AzureCalc_AzureCalcRateCard[[#This Row],[Region]]</f>
        <v>Basic_D3 VM (Windows)C5</v>
      </c>
      <c r="B10016">
        <v>5</v>
      </c>
      <c r="C10016" t="s">
        <v>701</v>
      </c>
      <c r="D10016" t="s">
        <v>184</v>
      </c>
      <c r="E10016">
        <v>0.50960000000000005</v>
      </c>
      <c r="F10016" t="s">
        <v>1147</v>
      </c>
      <c r="G10016" s="784" t="s">
        <v>4431</v>
      </c>
      <c r="H10016" s="784" t="s">
        <v>4431</v>
      </c>
      <c r="I10016" s="784" t="s">
        <v>6417</v>
      </c>
    </row>
    <row r="10017" spans="1:9" hidden="1">
      <c r="A10017" t="str">
        <f>Table_wabobpsvr_AzureCalc_AzureCalcRateCard[[#This Row],[ServiceName]]&amp;Table_wabobpsvr_AzureCalc_AzureCalcRateCard[[#This Row],[Price_Level]]&amp;Table_wabobpsvr_AzureCalc_AzureCalcRateCard[[#This Row],[Region]]</f>
        <v>Basic_D3 VM (Windows)D5</v>
      </c>
      <c r="B10017">
        <v>5</v>
      </c>
      <c r="C10017" t="s">
        <v>701</v>
      </c>
      <c r="D10017" t="s">
        <v>183</v>
      </c>
      <c r="E10017">
        <v>0.49280000000000002</v>
      </c>
      <c r="F10017" t="s">
        <v>1147</v>
      </c>
      <c r="G10017" s="784" t="s">
        <v>4431</v>
      </c>
      <c r="H10017" s="784" t="s">
        <v>4431</v>
      </c>
      <c r="I10017" s="784" t="s">
        <v>6417</v>
      </c>
    </row>
    <row r="10018" spans="1:9" hidden="1">
      <c r="A10018" t="str">
        <f>Table_wabobpsvr_AzureCalc_AzureCalcRateCard[[#This Row],[ServiceName]]&amp;Table_wabobpsvr_AzureCalc_AzureCalcRateCard[[#This Row],[Price_Level]]&amp;Table_wabobpsvr_AzureCalc_AzureCalcRateCard[[#This Row],[Region]]</f>
        <v>Basic_D3 VM (Windows)MOSP1</v>
      </c>
      <c r="B10018">
        <v>1</v>
      </c>
      <c r="C10018" t="s">
        <v>701</v>
      </c>
      <c r="D10018" t="s">
        <v>627</v>
      </c>
      <c r="E10018">
        <v>0.52</v>
      </c>
      <c r="F10018" t="s">
        <v>1147</v>
      </c>
      <c r="G10018" s="784" t="s">
        <v>4431</v>
      </c>
      <c r="H10018" s="784" t="s">
        <v>4431</v>
      </c>
      <c r="I10018" s="784" t="s">
        <v>6418</v>
      </c>
    </row>
    <row r="10019" spans="1:9" hidden="1">
      <c r="A10019" t="str">
        <f>Table_wabobpsvr_AzureCalc_AzureCalcRateCard[[#This Row],[ServiceName]]&amp;Table_wabobpsvr_AzureCalc_AzureCalcRateCard[[#This Row],[Price_Level]]&amp;Table_wabobpsvr_AzureCalc_AzureCalcRateCard[[#This Row],[Region]]</f>
        <v>Basic_D3 VM (Windows)A1</v>
      </c>
      <c r="B10019">
        <v>1</v>
      </c>
      <c r="C10019" t="s">
        <v>701</v>
      </c>
      <c r="D10019" t="s">
        <v>181</v>
      </c>
      <c r="E10019">
        <v>0.50439999999999996</v>
      </c>
      <c r="F10019" t="s">
        <v>1147</v>
      </c>
      <c r="G10019" s="784" t="s">
        <v>4431</v>
      </c>
      <c r="H10019" s="784" t="s">
        <v>4431</v>
      </c>
      <c r="I10019" s="784" t="s">
        <v>6418</v>
      </c>
    </row>
    <row r="10020" spans="1:9" hidden="1">
      <c r="A10020" t="str">
        <f>Table_wabobpsvr_AzureCalc_AzureCalcRateCard[[#This Row],[ServiceName]]&amp;Table_wabobpsvr_AzureCalc_AzureCalcRateCard[[#This Row],[Price_Level]]&amp;Table_wabobpsvr_AzureCalc_AzureCalcRateCard[[#This Row],[Region]]</f>
        <v>Basic_D3 VM (Windows)B1</v>
      </c>
      <c r="B10020">
        <v>1</v>
      </c>
      <c r="C10020" t="s">
        <v>701</v>
      </c>
      <c r="D10020" t="s">
        <v>182</v>
      </c>
      <c r="E10020">
        <v>0.48880000000000001</v>
      </c>
      <c r="F10020" t="s">
        <v>1147</v>
      </c>
      <c r="G10020" s="784" t="s">
        <v>4431</v>
      </c>
      <c r="H10020" s="784" t="s">
        <v>4431</v>
      </c>
      <c r="I10020" s="784" t="s">
        <v>6418</v>
      </c>
    </row>
    <row r="10021" spans="1:9" hidden="1">
      <c r="A10021" t="str">
        <f>Table_wabobpsvr_AzureCalc_AzureCalcRateCard[[#This Row],[ServiceName]]&amp;Table_wabobpsvr_AzureCalc_AzureCalcRateCard[[#This Row],[Price_Level]]&amp;Table_wabobpsvr_AzureCalc_AzureCalcRateCard[[#This Row],[Region]]</f>
        <v>Basic_D3 VM (Windows)C1</v>
      </c>
      <c r="B10021">
        <v>1</v>
      </c>
      <c r="C10021" t="s">
        <v>701</v>
      </c>
      <c r="D10021" t="s">
        <v>184</v>
      </c>
      <c r="E10021">
        <v>0.47320000000000001</v>
      </c>
      <c r="F10021" t="s">
        <v>1147</v>
      </c>
      <c r="G10021" s="784" t="s">
        <v>4431</v>
      </c>
      <c r="H10021" s="784" t="s">
        <v>4431</v>
      </c>
      <c r="I10021" s="784" t="s">
        <v>6418</v>
      </c>
    </row>
    <row r="10022" spans="1:9" hidden="1">
      <c r="A10022" t="str">
        <f>Table_wabobpsvr_AzureCalc_AzureCalcRateCard[[#This Row],[ServiceName]]&amp;Table_wabobpsvr_AzureCalc_AzureCalcRateCard[[#This Row],[Price_Level]]&amp;Table_wabobpsvr_AzureCalc_AzureCalcRateCard[[#This Row],[Region]]</f>
        <v>Basic_D3 VM (Windows)D1</v>
      </c>
      <c r="B10022">
        <v>1</v>
      </c>
      <c r="C10022" t="s">
        <v>701</v>
      </c>
      <c r="D10022" t="s">
        <v>183</v>
      </c>
      <c r="E10022">
        <v>0.45760000000000001</v>
      </c>
      <c r="F10022" t="s">
        <v>1147</v>
      </c>
      <c r="G10022" s="784" t="s">
        <v>4431</v>
      </c>
      <c r="H10022" s="784" t="s">
        <v>4431</v>
      </c>
      <c r="I10022" s="784" t="s">
        <v>6418</v>
      </c>
    </row>
    <row r="10023" spans="1:9" hidden="1">
      <c r="A10023" t="str">
        <f>Table_wabobpsvr_AzureCalc_AzureCalcRateCard[[#This Row],[ServiceName]]&amp;Table_wabobpsvr_AzureCalc_AzureCalcRateCard[[#This Row],[Price_Level]]&amp;Table_wabobpsvr_AzureCalc_AzureCalcRateCard[[#This Row],[Region]]</f>
        <v>Basic_D3 VM (Windows)MOSP4</v>
      </c>
      <c r="B10023">
        <v>4</v>
      </c>
      <c r="C10023" t="s">
        <v>701</v>
      </c>
      <c r="D10023" t="s">
        <v>627</v>
      </c>
      <c r="E10023">
        <v>0.56000000000000005</v>
      </c>
      <c r="F10023" t="s">
        <v>1147</v>
      </c>
      <c r="G10023" s="784" t="s">
        <v>4431</v>
      </c>
      <c r="H10023" s="784" t="s">
        <v>4431</v>
      </c>
      <c r="I10023" s="784" t="s">
        <v>6419</v>
      </c>
    </row>
    <row r="10024" spans="1:9" hidden="1">
      <c r="A10024" t="str">
        <f>Table_wabobpsvr_AzureCalc_AzureCalcRateCard[[#This Row],[ServiceName]]&amp;Table_wabobpsvr_AzureCalc_AzureCalcRateCard[[#This Row],[Price_Level]]&amp;Table_wabobpsvr_AzureCalc_AzureCalcRateCard[[#This Row],[Region]]</f>
        <v>Basic_D3 VM (Windows)A4</v>
      </c>
      <c r="B10024">
        <v>4</v>
      </c>
      <c r="C10024" t="s">
        <v>701</v>
      </c>
      <c r="D10024" t="s">
        <v>181</v>
      </c>
      <c r="E10024">
        <v>0.54320000000000002</v>
      </c>
      <c r="F10024" t="s">
        <v>1147</v>
      </c>
      <c r="G10024" s="784" t="s">
        <v>4431</v>
      </c>
      <c r="H10024" s="784" t="s">
        <v>4431</v>
      </c>
      <c r="I10024" s="784" t="s">
        <v>6419</v>
      </c>
    </row>
    <row r="10025" spans="1:9" hidden="1">
      <c r="A10025" t="str">
        <f>Table_wabobpsvr_AzureCalc_AzureCalcRateCard[[#This Row],[ServiceName]]&amp;Table_wabobpsvr_AzureCalc_AzureCalcRateCard[[#This Row],[Price_Level]]&amp;Table_wabobpsvr_AzureCalc_AzureCalcRateCard[[#This Row],[Region]]</f>
        <v>Basic_D3 VM (Windows)B4</v>
      </c>
      <c r="B10025">
        <v>4</v>
      </c>
      <c r="C10025" t="s">
        <v>701</v>
      </c>
      <c r="D10025" t="s">
        <v>182</v>
      </c>
      <c r="E10025">
        <v>0.52639999999999998</v>
      </c>
      <c r="F10025" t="s">
        <v>1147</v>
      </c>
      <c r="G10025" s="784" t="s">
        <v>4431</v>
      </c>
      <c r="H10025" s="784" t="s">
        <v>4431</v>
      </c>
      <c r="I10025" s="784" t="s">
        <v>6419</v>
      </c>
    </row>
    <row r="10026" spans="1:9" hidden="1">
      <c r="A10026" t="str">
        <f>Table_wabobpsvr_AzureCalc_AzureCalcRateCard[[#This Row],[ServiceName]]&amp;Table_wabobpsvr_AzureCalc_AzureCalcRateCard[[#This Row],[Price_Level]]&amp;Table_wabobpsvr_AzureCalc_AzureCalcRateCard[[#This Row],[Region]]</f>
        <v>Basic_D3 VM (Windows)C4</v>
      </c>
      <c r="B10026">
        <v>4</v>
      </c>
      <c r="C10026" t="s">
        <v>701</v>
      </c>
      <c r="D10026" t="s">
        <v>184</v>
      </c>
      <c r="E10026">
        <v>0.50960000000000005</v>
      </c>
      <c r="F10026" t="s">
        <v>1147</v>
      </c>
      <c r="G10026" s="784" t="s">
        <v>4431</v>
      </c>
      <c r="H10026" s="784" t="s">
        <v>4431</v>
      </c>
      <c r="I10026" s="784" t="s">
        <v>6419</v>
      </c>
    </row>
    <row r="10027" spans="1:9" hidden="1">
      <c r="A10027" t="str">
        <f>Table_wabobpsvr_AzureCalc_AzureCalcRateCard[[#This Row],[ServiceName]]&amp;Table_wabobpsvr_AzureCalc_AzureCalcRateCard[[#This Row],[Price_Level]]&amp;Table_wabobpsvr_AzureCalc_AzureCalcRateCard[[#This Row],[Region]]</f>
        <v>Basic_D3 VM (Windows)D4</v>
      </c>
      <c r="B10027">
        <v>4</v>
      </c>
      <c r="C10027" t="s">
        <v>701</v>
      </c>
      <c r="D10027" t="s">
        <v>183</v>
      </c>
      <c r="E10027">
        <v>0.49280000000000002</v>
      </c>
      <c r="F10027" t="s">
        <v>1147</v>
      </c>
      <c r="G10027" s="784" t="s">
        <v>4431</v>
      </c>
      <c r="H10027" s="784" t="s">
        <v>4431</v>
      </c>
      <c r="I10027" s="784" t="s">
        <v>6419</v>
      </c>
    </row>
    <row r="10028" spans="1:9" hidden="1">
      <c r="A10028" t="str">
        <f>Table_wabobpsvr_AzureCalc_AzureCalcRateCard[[#This Row],[ServiceName]]&amp;Table_wabobpsvr_AzureCalc_AzureCalcRateCard[[#This Row],[Price_Level]]&amp;Table_wabobpsvr_AzureCalc_AzureCalcRateCard[[#This Row],[Region]]</f>
        <v>Basic_D3 VM (Windows)MOSP14</v>
      </c>
      <c r="B10028">
        <v>14</v>
      </c>
      <c r="C10028" t="s">
        <v>701</v>
      </c>
      <c r="D10028" t="s">
        <v>627</v>
      </c>
      <c r="E10028">
        <v>999999</v>
      </c>
      <c r="F10028" t="s">
        <v>1147</v>
      </c>
      <c r="G10028" s="784" t="s">
        <v>4431</v>
      </c>
      <c r="H10028" s="784" t="s">
        <v>4431</v>
      </c>
      <c r="I10028" s="784" t="s">
        <v>6420</v>
      </c>
    </row>
    <row r="10029" spans="1:9" hidden="1">
      <c r="A10029" t="str">
        <f>Table_wabobpsvr_AzureCalc_AzureCalcRateCard[[#This Row],[ServiceName]]&amp;Table_wabobpsvr_AzureCalc_AzureCalcRateCard[[#This Row],[Price_Level]]&amp;Table_wabobpsvr_AzureCalc_AzureCalcRateCard[[#This Row],[Region]]</f>
        <v>Basic_D3 VM (Windows)A14</v>
      </c>
      <c r="B10029">
        <v>14</v>
      </c>
      <c r="C10029" t="s">
        <v>701</v>
      </c>
      <c r="D10029" t="s">
        <v>181</v>
      </c>
      <c r="E10029">
        <v>0.63146999999999998</v>
      </c>
      <c r="F10029" t="s">
        <v>1147</v>
      </c>
      <c r="G10029" s="784" t="s">
        <v>4431</v>
      </c>
      <c r="H10029" s="784" t="s">
        <v>4431</v>
      </c>
      <c r="I10029" s="784" t="s">
        <v>6420</v>
      </c>
    </row>
    <row r="10030" spans="1:9" hidden="1">
      <c r="A10030" t="str">
        <f>Table_wabobpsvr_AzureCalc_AzureCalcRateCard[[#This Row],[ServiceName]]&amp;Table_wabobpsvr_AzureCalc_AzureCalcRateCard[[#This Row],[Price_Level]]&amp;Table_wabobpsvr_AzureCalc_AzureCalcRateCard[[#This Row],[Region]]</f>
        <v>Basic_D3 VM (Windows)B14</v>
      </c>
      <c r="B10030">
        <v>14</v>
      </c>
      <c r="C10030" t="s">
        <v>701</v>
      </c>
      <c r="D10030" t="s">
        <v>182</v>
      </c>
      <c r="E10030">
        <v>0.61194000000000004</v>
      </c>
      <c r="F10030" t="s">
        <v>1147</v>
      </c>
      <c r="G10030" s="784" t="s">
        <v>4431</v>
      </c>
      <c r="H10030" s="784" t="s">
        <v>4431</v>
      </c>
      <c r="I10030" s="784" t="s">
        <v>6420</v>
      </c>
    </row>
    <row r="10031" spans="1:9" hidden="1">
      <c r="A10031" t="str">
        <f>Table_wabobpsvr_AzureCalc_AzureCalcRateCard[[#This Row],[ServiceName]]&amp;Table_wabobpsvr_AzureCalc_AzureCalcRateCard[[#This Row],[Price_Level]]&amp;Table_wabobpsvr_AzureCalc_AzureCalcRateCard[[#This Row],[Region]]</f>
        <v>Basic_D3 VM (Windows)C14</v>
      </c>
      <c r="B10031">
        <v>14</v>
      </c>
      <c r="C10031" t="s">
        <v>701</v>
      </c>
      <c r="D10031" t="s">
        <v>184</v>
      </c>
      <c r="E10031">
        <v>0.59240999999999999</v>
      </c>
      <c r="F10031" t="s">
        <v>1147</v>
      </c>
      <c r="G10031" s="784" t="s">
        <v>4431</v>
      </c>
      <c r="H10031" s="784" t="s">
        <v>4431</v>
      </c>
      <c r="I10031" s="784" t="s">
        <v>6420</v>
      </c>
    </row>
    <row r="10032" spans="1:9" hidden="1">
      <c r="A10032" t="str">
        <f>Table_wabobpsvr_AzureCalc_AzureCalcRateCard[[#This Row],[ServiceName]]&amp;Table_wabobpsvr_AzureCalc_AzureCalcRateCard[[#This Row],[Price_Level]]&amp;Table_wabobpsvr_AzureCalc_AzureCalcRateCard[[#This Row],[Region]]</f>
        <v>Basic_D3 VM (Windows)D14</v>
      </c>
      <c r="B10032">
        <v>14</v>
      </c>
      <c r="C10032" t="s">
        <v>701</v>
      </c>
      <c r="D10032" t="s">
        <v>183</v>
      </c>
      <c r="E10032">
        <v>0.57287999999999994</v>
      </c>
      <c r="F10032" t="s">
        <v>1147</v>
      </c>
      <c r="G10032" s="784" t="s">
        <v>4431</v>
      </c>
      <c r="H10032" s="784" t="s">
        <v>4431</v>
      </c>
      <c r="I10032" s="784" t="s">
        <v>6420</v>
      </c>
    </row>
    <row r="10033" spans="1:9" hidden="1">
      <c r="A10033" t="str">
        <f>Table_wabobpsvr_AzureCalc_AzureCalcRateCard[[#This Row],[ServiceName]]&amp;Table_wabobpsvr_AzureCalc_AzureCalcRateCard[[#This Row],[Price_Level]]&amp;Table_wabobpsvr_AzureCalc_AzureCalcRateCard[[#This Row],[Region]]</f>
        <v>Basic_D3 VM (Windows)MOSP</v>
      </c>
      <c r="C10033" t="s">
        <v>701</v>
      </c>
      <c r="D10033" t="s">
        <v>627</v>
      </c>
      <c r="E10033">
        <v>0.52</v>
      </c>
      <c r="F10033" t="s">
        <v>1147</v>
      </c>
      <c r="G10033" s="784" t="s">
        <v>4431</v>
      </c>
      <c r="H10033" s="784" t="s">
        <v>4431</v>
      </c>
      <c r="I10033" s="784" t="s">
        <v>6421</v>
      </c>
    </row>
    <row r="10034" spans="1:9" hidden="1">
      <c r="A10034" s="784" t="str">
        <f>Table_wabobpsvr_AzureCalc_AzureCalcRateCard[[#This Row],[ServiceName]]&amp;Table_wabobpsvr_AzureCalc_AzureCalcRateCard[[#This Row],[Price_Level]]&amp;Table_wabobpsvr_AzureCalc_AzureCalcRateCard[[#This Row],[Region]]</f>
        <v>Basic_D3 VM (Windows)A</v>
      </c>
      <c r="B10034" s="784"/>
      <c r="C10034" s="784" t="s">
        <v>701</v>
      </c>
      <c r="D10034" s="784" t="s">
        <v>181</v>
      </c>
      <c r="E10034" s="784">
        <v>0.50439999999999996</v>
      </c>
      <c r="F10034" s="784" t="s">
        <v>1147</v>
      </c>
      <c r="G10034" s="784" t="s">
        <v>3906</v>
      </c>
      <c r="H10034" s="784" t="s">
        <v>3907</v>
      </c>
      <c r="I10034" s="784" t="s">
        <v>6421</v>
      </c>
    </row>
    <row r="10035" spans="1:9" hidden="1">
      <c r="A10035" s="784" t="str">
        <f>Table_wabobpsvr_AzureCalc_AzureCalcRateCard[[#This Row],[ServiceName]]&amp;Table_wabobpsvr_AzureCalc_AzureCalcRateCard[[#This Row],[Price_Level]]&amp;Table_wabobpsvr_AzureCalc_AzureCalcRateCard[[#This Row],[Region]]</f>
        <v>Basic_D3 VM (Windows)B</v>
      </c>
      <c r="B10035" s="784"/>
      <c r="C10035" s="784" t="s">
        <v>701</v>
      </c>
      <c r="D10035" s="784" t="s">
        <v>182</v>
      </c>
      <c r="E10035" s="784">
        <v>0.48880000000000001</v>
      </c>
      <c r="F10035" s="784" t="s">
        <v>1147</v>
      </c>
      <c r="G10035" s="784" t="s">
        <v>3906</v>
      </c>
      <c r="H10035" s="784" t="s">
        <v>3907</v>
      </c>
      <c r="I10035" s="784" t="s">
        <v>6421</v>
      </c>
    </row>
    <row r="10036" spans="1:9" hidden="1">
      <c r="A10036" s="784" t="str">
        <f>Table_wabobpsvr_AzureCalc_AzureCalcRateCard[[#This Row],[ServiceName]]&amp;Table_wabobpsvr_AzureCalc_AzureCalcRateCard[[#This Row],[Price_Level]]&amp;Table_wabobpsvr_AzureCalc_AzureCalcRateCard[[#This Row],[Region]]</f>
        <v>Basic_D3 VM (Windows)C</v>
      </c>
      <c r="B10036" s="784"/>
      <c r="C10036" s="784" t="s">
        <v>701</v>
      </c>
      <c r="D10036" s="784" t="s">
        <v>184</v>
      </c>
      <c r="E10036" s="784">
        <v>0.47320000000000001</v>
      </c>
      <c r="F10036" s="784" t="s">
        <v>1147</v>
      </c>
      <c r="G10036" s="784" t="s">
        <v>3906</v>
      </c>
      <c r="H10036" s="784" t="s">
        <v>3907</v>
      </c>
      <c r="I10036" s="784" t="s">
        <v>6421</v>
      </c>
    </row>
    <row r="10037" spans="1:9" hidden="1">
      <c r="A10037" s="784" t="str">
        <f>Table_wabobpsvr_AzureCalc_AzureCalcRateCard[[#This Row],[ServiceName]]&amp;Table_wabobpsvr_AzureCalc_AzureCalcRateCard[[#This Row],[Price_Level]]&amp;Table_wabobpsvr_AzureCalc_AzureCalcRateCard[[#This Row],[Region]]</f>
        <v>Basic_D3 VM (Windows)D</v>
      </c>
      <c r="B10037" s="784"/>
      <c r="C10037" s="784" t="s">
        <v>701</v>
      </c>
      <c r="D10037" s="784" t="s">
        <v>183</v>
      </c>
      <c r="E10037" s="784">
        <v>0.45760000000000001</v>
      </c>
      <c r="F10037" s="784" t="s">
        <v>1147</v>
      </c>
      <c r="G10037" s="784" t="s">
        <v>3906</v>
      </c>
      <c r="H10037" s="784" t="s">
        <v>3907</v>
      </c>
      <c r="I10037" s="784" t="s">
        <v>6421</v>
      </c>
    </row>
    <row r="10038" spans="1:9" hidden="1">
      <c r="A10038" s="784" t="str">
        <f>Table_wabobpsvr_AzureCalc_AzureCalcRateCard[[#This Row],[ServiceName]]&amp;Table_wabobpsvr_AzureCalc_AzureCalcRateCard[[#This Row],[Price_Level]]&amp;Table_wabobpsvr_AzureCalc_AzureCalcRateCard[[#This Row],[Region]]</f>
        <v>Basic_D4 VM (Non-Windows)MOSP10</v>
      </c>
      <c r="B10038" s="784">
        <v>10</v>
      </c>
      <c r="C10038" s="784" t="s">
        <v>701</v>
      </c>
      <c r="D10038" s="784" t="s">
        <v>627</v>
      </c>
      <c r="E10038" s="784">
        <v>0.90400000000000003</v>
      </c>
      <c r="F10038" s="784" t="s">
        <v>1148</v>
      </c>
      <c r="G10038" s="784" t="s">
        <v>4431</v>
      </c>
      <c r="H10038" s="784" t="s">
        <v>4431</v>
      </c>
      <c r="I10038" s="784" t="s">
        <v>6422</v>
      </c>
    </row>
    <row r="10039" spans="1:9" hidden="1">
      <c r="A10039" s="784" t="str">
        <f>Table_wabobpsvr_AzureCalc_AzureCalcRateCard[[#This Row],[ServiceName]]&amp;Table_wabobpsvr_AzureCalc_AzureCalcRateCard[[#This Row],[Price_Level]]&amp;Table_wabobpsvr_AzureCalc_AzureCalcRateCard[[#This Row],[Region]]</f>
        <v>Basic_D4 VM (Non-Windows)A10</v>
      </c>
      <c r="B10039" s="784">
        <v>10</v>
      </c>
      <c r="C10039" s="784" t="s">
        <v>701</v>
      </c>
      <c r="D10039" s="784" t="s">
        <v>181</v>
      </c>
      <c r="E10039" s="784">
        <v>0.87687999999999999</v>
      </c>
      <c r="F10039" s="784" t="s">
        <v>1148</v>
      </c>
      <c r="G10039" s="784" t="s">
        <v>4431</v>
      </c>
      <c r="H10039" s="784" t="s">
        <v>4431</v>
      </c>
      <c r="I10039" s="784" t="s">
        <v>6422</v>
      </c>
    </row>
    <row r="10040" spans="1:9" hidden="1">
      <c r="A10040" s="784" t="str">
        <f>Table_wabobpsvr_AzureCalc_AzureCalcRateCard[[#This Row],[ServiceName]]&amp;Table_wabobpsvr_AzureCalc_AzureCalcRateCard[[#This Row],[Price_Level]]&amp;Table_wabobpsvr_AzureCalc_AzureCalcRateCard[[#This Row],[Region]]</f>
        <v>Basic_D4 VM (Non-Windows)B10</v>
      </c>
      <c r="B10040" s="784">
        <v>10</v>
      </c>
      <c r="C10040" s="784" t="s">
        <v>701</v>
      </c>
      <c r="D10040" s="784" t="s">
        <v>182</v>
      </c>
      <c r="E10040" s="784">
        <v>0.84975999999999996</v>
      </c>
      <c r="F10040" s="784" t="s">
        <v>1148</v>
      </c>
      <c r="G10040" s="784" t="s">
        <v>4431</v>
      </c>
      <c r="H10040" s="784" t="s">
        <v>4431</v>
      </c>
      <c r="I10040" s="784" t="s">
        <v>6422</v>
      </c>
    </row>
    <row r="10041" spans="1:9" hidden="1">
      <c r="A10041" s="784" t="str">
        <f>Table_wabobpsvr_AzureCalc_AzureCalcRateCard[[#This Row],[ServiceName]]&amp;Table_wabobpsvr_AzureCalc_AzureCalcRateCard[[#This Row],[Price_Level]]&amp;Table_wabobpsvr_AzureCalc_AzureCalcRateCard[[#This Row],[Region]]</f>
        <v>Basic_D4 VM (Non-Windows)C10</v>
      </c>
      <c r="B10041" s="784">
        <v>10</v>
      </c>
      <c r="C10041" s="784" t="s">
        <v>701</v>
      </c>
      <c r="D10041" s="784" t="s">
        <v>184</v>
      </c>
      <c r="E10041" s="784">
        <v>0.82264000000000004</v>
      </c>
      <c r="F10041" s="784" t="s">
        <v>1148</v>
      </c>
      <c r="G10041" s="784" t="s">
        <v>4431</v>
      </c>
      <c r="H10041" s="784" t="s">
        <v>4431</v>
      </c>
      <c r="I10041" s="784" t="s">
        <v>6422</v>
      </c>
    </row>
    <row r="10042" spans="1:9" hidden="1">
      <c r="A10042" t="str">
        <f>Table_wabobpsvr_AzureCalc_AzureCalcRateCard[[#This Row],[ServiceName]]&amp;Table_wabobpsvr_AzureCalc_AzureCalcRateCard[[#This Row],[Price_Level]]&amp;Table_wabobpsvr_AzureCalc_AzureCalcRateCard[[#This Row],[Region]]</f>
        <v>Basic_D4 VM (Non-Windows)D10</v>
      </c>
      <c r="B10042">
        <v>10</v>
      </c>
      <c r="C10042" t="s">
        <v>701</v>
      </c>
      <c r="D10042" t="s">
        <v>183</v>
      </c>
      <c r="E10042">
        <v>0.79552</v>
      </c>
      <c r="F10042" t="s">
        <v>1148</v>
      </c>
      <c r="G10042" s="784" t="s">
        <v>4431</v>
      </c>
      <c r="H10042" s="784" t="s">
        <v>4431</v>
      </c>
      <c r="I10042" s="784" t="s">
        <v>6422</v>
      </c>
    </row>
    <row r="10043" spans="1:9" hidden="1">
      <c r="A10043" s="784" t="str">
        <f>Table_wabobpsvr_AzureCalc_AzureCalcRateCard[[#This Row],[ServiceName]]&amp;Table_wabobpsvr_AzureCalc_AzureCalcRateCard[[#This Row],[Price_Level]]&amp;Table_wabobpsvr_AzureCalc_AzureCalcRateCard[[#This Row],[Region]]</f>
        <v>Basic_D4 VM (Non-Windows)MOSP9</v>
      </c>
      <c r="B10043" s="784">
        <v>9</v>
      </c>
      <c r="C10043" s="784" t="s">
        <v>701</v>
      </c>
      <c r="D10043" s="784" t="s">
        <v>627</v>
      </c>
      <c r="E10043" s="784">
        <v>0.78400000000000003</v>
      </c>
      <c r="F10043" s="784" t="s">
        <v>1148</v>
      </c>
      <c r="G10043" s="784" t="s">
        <v>4431</v>
      </c>
      <c r="H10043" s="784" t="s">
        <v>4431</v>
      </c>
      <c r="I10043" s="784" t="s">
        <v>6423</v>
      </c>
    </row>
    <row r="10044" spans="1:9" hidden="1">
      <c r="A10044" s="784" t="str">
        <f>Table_wabobpsvr_AzureCalc_AzureCalcRateCard[[#This Row],[ServiceName]]&amp;Table_wabobpsvr_AzureCalc_AzureCalcRateCard[[#This Row],[Price_Level]]&amp;Table_wabobpsvr_AzureCalc_AzureCalcRateCard[[#This Row],[Region]]</f>
        <v>Basic_D4 VM (Non-Windows)A9</v>
      </c>
      <c r="B10044" s="784">
        <v>9</v>
      </c>
      <c r="C10044" s="784" t="s">
        <v>701</v>
      </c>
      <c r="D10044" s="784" t="s">
        <v>181</v>
      </c>
      <c r="E10044" s="784">
        <v>0.76048000000000004</v>
      </c>
      <c r="F10044" s="784" t="s">
        <v>1148</v>
      </c>
      <c r="G10044" s="784" t="s">
        <v>4431</v>
      </c>
      <c r="H10044" s="784" t="s">
        <v>4431</v>
      </c>
      <c r="I10044" s="784" t="s">
        <v>6423</v>
      </c>
    </row>
    <row r="10045" spans="1:9" hidden="1">
      <c r="A10045" s="784" t="str">
        <f>Table_wabobpsvr_AzureCalc_AzureCalcRateCard[[#This Row],[ServiceName]]&amp;Table_wabobpsvr_AzureCalc_AzureCalcRateCard[[#This Row],[Price_Level]]&amp;Table_wabobpsvr_AzureCalc_AzureCalcRateCard[[#This Row],[Region]]</f>
        <v>Basic_D4 VM (Non-Windows)B9</v>
      </c>
      <c r="B10045" s="784">
        <v>9</v>
      </c>
      <c r="C10045" s="784" t="s">
        <v>701</v>
      </c>
      <c r="D10045" s="784" t="s">
        <v>182</v>
      </c>
      <c r="E10045" s="784">
        <v>0.73695999999999995</v>
      </c>
      <c r="F10045" s="784" t="s">
        <v>1148</v>
      </c>
      <c r="G10045" s="784" t="s">
        <v>4431</v>
      </c>
      <c r="H10045" s="784" t="s">
        <v>4431</v>
      </c>
      <c r="I10045" s="784" t="s">
        <v>6423</v>
      </c>
    </row>
    <row r="10046" spans="1:9" hidden="1">
      <c r="A10046" s="784" t="str">
        <f>Table_wabobpsvr_AzureCalc_AzureCalcRateCard[[#This Row],[ServiceName]]&amp;Table_wabobpsvr_AzureCalc_AzureCalcRateCard[[#This Row],[Price_Level]]&amp;Table_wabobpsvr_AzureCalc_AzureCalcRateCard[[#This Row],[Region]]</f>
        <v>Basic_D4 VM (Non-Windows)C9</v>
      </c>
      <c r="B10046" s="784">
        <v>9</v>
      </c>
      <c r="C10046" s="784" t="s">
        <v>701</v>
      </c>
      <c r="D10046" s="784" t="s">
        <v>184</v>
      </c>
      <c r="E10046" s="784">
        <v>0.71343999999999996</v>
      </c>
      <c r="F10046" s="784" t="s">
        <v>1148</v>
      </c>
      <c r="G10046" s="784" t="s">
        <v>4431</v>
      </c>
      <c r="H10046" s="784" t="s">
        <v>4431</v>
      </c>
      <c r="I10046" s="784" t="s">
        <v>6423</v>
      </c>
    </row>
    <row r="10047" spans="1:9" hidden="1">
      <c r="A10047" s="784" t="str">
        <f>Table_wabobpsvr_AzureCalc_AzureCalcRateCard[[#This Row],[ServiceName]]&amp;Table_wabobpsvr_AzureCalc_AzureCalcRateCard[[#This Row],[Price_Level]]&amp;Table_wabobpsvr_AzureCalc_AzureCalcRateCard[[#This Row],[Region]]</f>
        <v>Basic_D4 VM (Non-Windows)D9</v>
      </c>
      <c r="B10047" s="784">
        <v>9</v>
      </c>
      <c r="C10047" s="784" t="s">
        <v>701</v>
      </c>
      <c r="D10047" s="784" t="s">
        <v>183</v>
      </c>
      <c r="E10047" s="784">
        <v>0.68991999999999998</v>
      </c>
      <c r="F10047" s="784" t="s">
        <v>1148</v>
      </c>
      <c r="G10047" s="784" t="s">
        <v>4431</v>
      </c>
      <c r="H10047" s="784" t="s">
        <v>4431</v>
      </c>
      <c r="I10047" s="784" t="s">
        <v>6423</v>
      </c>
    </row>
    <row r="10048" spans="1:9" hidden="1">
      <c r="A10048" s="784" t="str">
        <f>Table_wabobpsvr_AzureCalc_AzureCalcRateCard[[#This Row],[ServiceName]]&amp;Table_wabobpsvr_AzureCalc_AzureCalcRateCard[[#This Row],[Price_Level]]&amp;Table_wabobpsvr_AzureCalc_AzureCalcRateCard[[#This Row],[Region]]</f>
        <v>Standard_G4 VM (Non-Windows)A4</v>
      </c>
      <c r="B10048" s="784">
        <v>4</v>
      </c>
      <c r="C10048" s="784" t="s">
        <v>91</v>
      </c>
      <c r="D10048" s="784" t="s">
        <v>181</v>
      </c>
      <c r="E10048" s="784">
        <v>4.734</v>
      </c>
      <c r="F10048" s="784" t="s">
        <v>3219</v>
      </c>
      <c r="G10048" s="784" t="s">
        <v>3220</v>
      </c>
      <c r="H10048" s="784" t="s">
        <v>3221</v>
      </c>
      <c r="I10048" s="784" t="s">
        <v>6413</v>
      </c>
    </row>
    <row r="10049" spans="1:9" hidden="1">
      <c r="A10049" t="str">
        <f>Table_wabobpsvr_AzureCalc_AzureCalcRateCard[[#This Row],[ServiceName]]&amp;Table_wabobpsvr_AzureCalc_AzureCalcRateCard[[#This Row],[Price_Level]]&amp;Table_wabobpsvr_AzureCalc_AzureCalcRateCard[[#This Row],[Region]]</f>
        <v>Standard_G4 VM (Non-Windows)B4</v>
      </c>
      <c r="B10049">
        <v>4</v>
      </c>
      <c r="C10049" t="s">
        <v>91</v>
      </c>
      <c r="D10049" t="s">
        <v>182</v>
      </c>
      <c r="E10049">
        <v>4.5869999999999997</v>
      </c>
      <c r="F10049" t="s">
        <v>3219</v>
      </c>
      <c r="G10049" s="784" t="s">
        <v>3220</v>
      </c>
      <c r="H10049" s="784" t="s">
        <v>3221</v>
      </c>
      <c r="I10049" s="784" t="s">
        <v>6413</v>
      </c>
    </row>
    <row r="10050" spans="1:9" hidden="1">
      <c r="A10050" t="str">
        <f>Table_wabobpsvr_AzureCalc_AzureCalcRateCard[[#This Row],[ServiceName]]&amp;Table_wabobpsvr_AzureCalc_AzureCalcRateCard[[#This Row],[Price_Level]]&amp;Table_wabobpsvr_AzureCalc_AzureCalcRateCard[[#This Row],[Region]]</f>
        <v>Standard_G4 VM (Non-Windows)C4</v>
      </c>
      <c r="B10050">
        <v>4</v>
      </c>
      <c r="C10050" t="s">
        <v>91</v>
      </c>
      <c r="D10050" t="s">
        <v>184</v>
      </c>
      <c r="E10050">
        <v>4.4409999999999998</v>
      </c>
      <c r="F10050" t="s">
        <v>3219</v>
      </c>
      <c r="G10050" s="784" t="s">
        <v>3220</v>
      </c>
      <c r="H10050" s="784" t="s">
        <v>3221</v>
      </c>
      <c r="I10050" s="784" t="s">
        <v>6413</v>
      </c>
    </row>
    <row r="10051" spans="1:9" hidden="1">
      <c r="A10051" t="str">
        <f>Table_wabobpsvr_AzureCalc_AzureCalcRateCard[[#This Row],[ServiceName]]&amp;Table_wabobpsvr_AzureCalc_AzureCalcRateCard[[#This Row],[Price_Level]]&amp;Table_wabobpsvr_AzureCalc_AzureCalcRateCard[[#This Row],[Region]]</f>
        <v>Standard_G4 VM (Non-Windows)D4</v>
      </c>
      <c r="B10051">
        <v>4</v>
      </c>
      <c r="C10051" t="s">
        <v>91</v>
      </c>
      <c r="D10051" t="s">
        <v>183</v>
      </c>
      <c r="E10051">
        <v>4.2939999999999996</v>
      </c>
      <c r="F10051" t="s">
        <v>3219</v>
      </c>
      <c r="G10051" s="784" t="s">
        <v>3220</v>
      </c>
      <c r="H10051" s="784" t="s">
        <v>3221</v>
      </c>
      <c r="I10051" s="784" t="s">
        <v>6413</v>
      </c>
    </row>
    <row r="10052" spans="1:9" hidden="1">
      <c r="A10052" t="str">
        <f>Table_wabobpsvr_AzureCalc_AzureCalcRateCard[[#This Row],[ServiceName]]&amp;Table_wabobpsvr_AzureCalc_AzureCalcRateCard[[#This Row],[Price_Level]]&amp;Table_wabobpsvr_AzureCalc_AzureCalcRateCard[[#This Row],[Region]]</f>
        <v>Standard_G5 VM (Non-Windows)MOSP4</v>
      </c>
      <c r="B10052">
        <v>4</v>
      </c>
      <c r="C10052" t="s">
        <v>91</v>
      </c>
      <c r="D10052" t="s">
        <v>627</v>
      </c>
      <c r="E10052">
        <v>8.69</v>
      </c>
      <c r="F10052" t="s">
        <v>3222</v>
      </c>
      <c r="G10052" s="784" t="s">
        <v>4431</v>
      </c>
      <c r="H10052" s="784" t="s">
        <v>4431</v>
      </c>
      <c r="I10052" s="784" t="s">
        <v>6424</v>
      </c>
    </row>
    <row r="10053" spans="1:9" hidden="1">
      <c r="A10053" t="str">
        <f>Table_wabobpsvr_AzureCalc_AzureCalcRateCard[[#This Row],[ServiceName]]&amp;Table_wabobpsvr_AzureCalc_AzureCalcRateCard[[#This Row],[Price_Level]]&amp;Table_wabobpsvr_AzureCalc_AzureCalcRateCard[[#This Row],[Region]]</f>
        <v>Standard_G5 VM (Non-Windows)A4</v>
      </c>
      <c r="B10053">
        <v>4</v>
      </c>
      <c r="C10053" t="s">
        <v>91</v>
      </c>
      <c r="D10053" t="s">
        <v>181</v>
      </c>
      <c r="E10053">
        <v>8.4290000000000003</v>
      </c>
      <c r="F10053" t="s">
        <v>3222</v>
      </c>
      <c r="G10053" s="784" t="s">
        <v>3223</v>
      </c>
      <c r="H10053" s="784" t="s">
        <v>3224</v>
      </c>
      <c r="I10053" s="784" t="s">
        <v>6424</v>
      </c>
    </row>
    <row r="10054" spans="1:9" hidden="1">
      <c r="A10054" t="str">
        <f>Table_wabobpsvr_AzureCalc_AzureCalcRateCard[[#This Row],[ServiceName]]&amp;Table_wabobpsvr_AzureCalc_AzureCalcRateCard[[#This Row],[Price_Level]]&amp;Table_wabobpsvr_AzureCalc_AzureCalcRateCard[[#This Row],[Region]]</f>
        <v>Basic_D4 VM (Non-Windows)MOSP13</v>
      </c>
      <c r="B10054">
        <v>13</v>
      </c>
      <c r="C10054" t="s">
        <v>701</v>
      </c>
      <c r="D10054" t="s">
        <v>627</v>
      </c>
      <c r="E10054">
        <v>0.76</v>
      </c>
      <c r="F10054" t="s">
        <v>1148</v>
      </c>
      <c r="G10054" s="784" t="s">
        <v>4431</v>
      </c>
      <c r="H10054" s="784" t="s">
        <v>4431</v>
      </c>
      <c r="I10054" s="784" t="s">
        <v>6425</v>
      </c>
    </row>
    <row r="10055" spans="1:9" hidden="1">
      <c r="A10055" t="str">
        <f>Table_wabobpsvr_AzureCalc_AzureCalcRateCard[[#This Row],[ServiceName]]&amp;Table_wabobpsvr_AzureCalc_AzureCalcRateCard[[#This Row],[Price_Level]]&amp;Table_wabobpsvr_AzureCalc_AzureCalcRateCard[[#This Row],[Region]]</f>
        <v>Basic_D4 VM (Non-Windows)A13</v>
      </c>
      <c r="B10055">
        <v>13</v>
      </c>
      <c r="C10055" t="s">
        <v>701</v>
      </c>
      <c r="D10055" t="s">
        <v>181</v>
      </c>
      <c r="E10055">
        <v>0.73719999999999997</v>
      </c>
      <c r="F10055" t="s">
        <v>1148</v>
      </c>
      <c r="G10055" s="784" t="s">
        <v>4431</v>
      </c>
      <c r="H10055" s="784" t="s">
        <v>4431</v>
      </c>
      <c r="I10055" s="784" t="s">
        <v>6425</v>
      </c>
    </row>
    <row r="10056" spans="1:9" hidden="1">
      <c r="A10056" t="str">
        <f>Table_wabobpsvr_AzureCalc_AzureCalcRateCard[[#This Row],[ServiceName]]&amp;Table_wabobpsvr_AzureCalc_AzureCalcRateCard[[#This Row],[Price_Level]]&amp;Table_wabobpsvr_AzureCalc_AzureCalcRateCard[[#This Row],[Region]]</f>
        <v>Basic_D4 VM (Non-Windows)B13</v>
      </c>
      <c r="B10056">
        <v>13</v>
      </c>
      <c r="C10056" t="s">
        <v>701</v>
      </c>
      <c r="D10056" t="s">
        <v>182</v>
      </c>
      <c r="E10056">
        <v>0.71440000000000003</v>
      </c>
      <c r="F10056" t="s">
        <v>1148</v>
      </c>
      <c r="G10056" s="784" t="s">
        <v>4431</v>
      </c>
      <c r="H10056" s="784" t="s">
        <v>4431</v>
      </c>
      <c r="I10056" s="784" t="s">
        <v>6425</v>
      </c>
    </row>
    <row r="10057" spans="1:9" hidden="1">
      <c r="A10057" t="str">
        <f>Table_wabobpsvr_AzureCalc_AzureCalcRateCard[[#This Row],[ServiceName]]&amp;Table_wabobpsvr_AzureCalc_AzureCalcRateCard[[#This Row],[Price_Level]]&amp;Table_wabobpsvr_AzureCalc_AzureCalcRateCard[[#This Row],[Region]]</f>
        <v>Basic_D4 VM (Non-Windows)C13</v>
      </c>
      <c r="B10057">
        <v>13</v>
      </c>
      <c r="C10057" t="s">
        <v>701</v>
      </c>
      <c r="D10057" t="s">
        <v>184</v>
      </c>
      <c r="E10057">
        <v>0.69159999999999999</v>
      </c>
      <c r="F10057" t="s">
        <v>1148</v>
      </c>
      <c r="G10057" s="784" t="s">
        <v>4431</v>
      </c>
      <c r="H10057" s="784" t="s">
        <v>4431</v>
      </c>
      <c r="I10057" s="784" t="s">
        <v>6425</v>
      </c>
    </row>
    <row r="10058" spans="1:9" hidden="1">
      <c r="A10058" t="str">
        <f>Table_wabobpsvr_AzureCalc_AzureCalcRateCard[[#This Row],[ServiceName]]&amp;Table_wabobpsvr_AzureCalc_AzureCalcRateCard[[#This Row],[Price_Level]]&amp;Table_wabobpsvr_AzureCalc_AzureCalcRateCard[[#This Row],[Region]]</f>
        <v>Basic_D4 VM (Non-Windows)D13</v>
      </c>
      <c r="B10058">
        <v>13</v>
      </c>
      <c r="C10058" t="s">
        <v>701</v>
      </c>
      <c r="D10058" t="s">
        <v>183</v>
      </c>
      <c r="E10058">
        <v>0.66879999999999995</v>
      </c>
      <c r="F10058" t="s">
        <v>1148</v>
      </c>
      <c r="G10058" s="784" t="s">
        <v>4431</v>
      </c>
      <c r="H10058" s="784" t="s">
        <v>4431</v>
      </c>
      <c r="I10058" s="784" t="s">
        <v>6425</v>
      </c>
    </row>
    <row r="10059" spans="1:9" hidden="1">
      <c r="A10059" t="str">
        <f>Table_wabobpsvr_AzureCalc_AzureCalcRateCard[[#This Row],[ServiceName]]&amp;Table_wabobpsvr_AzureCalc_AzureCalcRateCard[[#This Row],[Price_Level]]&amp;Table_wabobpsvr_AzureCalc_AzureCalcRateCard[[#This Row],[Region]]</f>
        <v>Basic_D4 VM (Non-Windows)MOSP7</v>
      </c>
      <c r="B10059">
        <v>7</v>
      </c>
      <c r="C10059" t="s">
        <v>701</v>
      </c>
      <c r="D10059" t="s">
        <v>627</v>
      </c>
      <c r="E10059">
        <v>0.61599999999999999</v>
      </c>
      <c r="F10059" t="s">
        <v>1148</v>
      </c>
      <c r="G10059" s="784" t="s">
        <v>4431</v>
      </c>
      <c r="H10059" s="784" t="s">
        <v>4431</v>
      </c>
      <c r="I10059" s="784" t="s">
        <v>6426</v>
      </c>
    </row>
    <row r="10060" spans="1:9" hidden="1">
      <c r="A10060" t="str">
        <f>Table_wabobpsvr_AzureCalc_AzureCalcRateCard[[#This Row],[ServiceName]]&amp;Table_wabobpsvr_AzureCalc_AzureCalcRateCard[[#This Row],[Price_Level]]&amp;Table_wabobpsvr_AzureCalc_AzureCalcRateCard[[#This Row],[Region]]</f>
        <v>Basic_D4 VM (Non-Windows)A7</v>
      </c>
      <c r="B10060">
        <v>7</v>
      </c>
      <c r="C10060" t="s">
        <v>701</v>
      </c>
      <c r="D10060" t="s">
        <v>181</v>
      </c>
      <c r="E10060">
        <v>0.59752000000000005</v>
      </c>
      <c r="F10060" t="s">
        <v>1148</v>
      </c>
      <c r="G10060" s="784" t="s">
        <v>4431</v>
      </c>
      <c r="H10060" s="784" t="s">
        <v>4431</v>
      </c>
      <c r="I10060" s="784" t="s">
        <v>6426</v>
      </c>
    </row>
    <row r="10061" spans="1:9" hidden="1">
      <c r="A10061" t="str">
        <f>Table_wabobpsvr_AzureCalc_AzureCalcRateCard[[#This Row],[ServiceName]]&amp;Table_wabobpsvr_AzureCalc_AzureCalcRateCard[[#This Row],[Price_Level]]&amp;Table_wabobpsvr_AzureCalc_AzureCalcRateCard[[#This Row],[Region]]</f>
        <v>Basic_D4 VM (Non-Windows)B7</v>
      </c>
      <c r="B10061">
        <v>7</v>
      </c>
      <c r="C10061" t="s">
        <v>701</v>
      </c>
      <c r="D10061" t="s">
        <v>182</v>
      </c>
      <c r="E10061">
        <v>0.57904</v>
      </c>
      <c r="F10061" t="s">
        <v>1148</v>
      </c>
      <c r="G10061" s="784" t="s">
        <v>4431</v>
      </c>
      <c r="H10061" s="784" t="s">
        <v>4431</v>
      </c>
      <c r="I10061" s="784" t="s">
        <v>6426</v>
      </c>
    </row>
    <row r="10062" spans="1:9" hidden="1">
      <c r="A10062" t="str">
        <f>Table_wabobpsvr_AzureCalc_AzureCalcRateCard[[#This Row],[ServiceName]]&amp;Table_wabobpsvr_AzureCalc_AzureCalcRateCard[[#This Row],[Price_Level]]&amp;Table_wabobpsvr_AzureCalc_AzureCalcRateCard[[#This Row],[Region]]</f>
        <v>Basic_D4 VM (Non-Windows)C7</v>
      </c>
      <c r="B10062">
        <v>7</v>
      </c>
      <c r="C10062" t="s">
        <v>701</v>
      </c>
      <c r="D10062" t="s">
        <v>184</v>
      </c>
      <c r="E10062">
        <v>0.56055999999999995</v>
      </c>
      <c r="F10062" t="s">
        <v>1148</v>
      </c>
      <c r="G10062" s="784" t="s">
        <v>4431</v>
      </c>
      <c r="H10062" s="784" t="s">
        <v>4431</v>
      </c>
      <c r="I10062" s="784" t="s">
        <v>6426</v>
      </c>
    </row>
    <row r="10063" spans="1:9" hidden="1">
      <c r="A10063" t="str">
        <f>Table_wabobpsvr_AzureCalc_AzureCalcRateCard[[#This Row],[ServiceName]]&amp;Table_wabobpsvr_AzureCalc_AzureCalcRateCard[[#This Row],[Price_Level]]&amp;Table_wabobpsvr_AzureCalc_AzureCalcRateCard[[#This Row],[Region]]</f>
        <v>Basic_D4 VM (Non-Windows)D7</v>
      </c>
      <c r="B10063">
        <v>7</v>
      </c>
      <c r="C10063" t="s">
        <v>701</v>
      </c>
      <c r="D10063" t="s">
        <v>183</v>
      </c>
      <c r="E10063">
        <v>0.54208000000000001</v>
      </c>
      <c r="F10063" t="s">
        <v>1148</v>
      </c>
      <c r="G10063" s="784" t="s">
        <v>4431</v>
      </c>
      <c r="H10063" s="784" t="s">
        <v>4431</v>
      </c>
      <c r="I10063" s="784" t="s">
        <v>6426</v>
      </c>
    </row>
    <row r="10064" spans="1:9" hidden="1">
      <c r="A10064" s="784" t="str">
        <f>Table_wabobpsvr_AzureCalc_AzureCalcRateCard[[#This Row],[ServiceName]]&amp;Table_wabobpsvr_AzureCalc_AzureCalcRateCard[[#This Row],[Price_Level]]&amp;Table_wabobpsvr_AzureCalc_AzureCalcRateCard[[#This Row],[Region]]</f>
        <v>Basic_D4 VM (Non-Windows)MOSP8</v>
      </c>
      <c r="B10064" s="784">
        <v>8</v>
      </c>
      <c r="C10064" s="784" t="s">
        <v>701</v>
      </c>
      <c r="D10064" s="784" t="s">
        <v>627</v>
      </c>
      <c r="E10064" s="784">
        <v>0.752</v>
      </c>
      <c r="F10064" s="784" t="s">
        <v>1148</v>
      </c>
      <c r="G10064" s="784" t="s">
        <v>4431</v>
      </c>
      <c r="H10064" s="784" t="s">
        <v>4431</v>
      </c>
      <c r="I10064" s="784" t="s">
        <v>6427</v>
      </c>
    </row>
    <row r="10065" spans="1:9" hidden="1">
      <c r="A10065" s="784" t="str">
        <f>Table_wabobpsvr_AzureCalc_AzureCalcRateCard[[#This Row],[ServiceName]]&amp;Table_wabobpsvr_AzureCalc_AzureCalcRateCard[[#This Row],[Price_Level]]&amp;Table_wabobpsvr_AzureCalc_AzureCalcRateCard[[#This Row],[Region]]</f>
        <v>Basic_D4 VM (Non-Windows)A8</v>
      </c>
      <c r="B10065" s="784">
        <v>8</v>
      </c>
      <c r="C10065" s="784" t="s">
        <v>701</v>
      </c>
      <c r="D10065" s="784" t="s">
        <v>181</v>
      </c>
      <c r="E10065" s="784">
        <v>0.72943999999999998</v>
      </c>
      <c r="F10065" s="784" t="s">
        <v>1148</v>
      </c>
      <c r="G10065" s="784" t="s">
        <v>4431</v>
      </c>
      <c r="H10065" s="784" t="s">
        <v>4431</v>
      </c>
      <c r="I10065" s="784" t="s">
        <v>6427</v>
      </c>
    </row>
    <row r="10066" spans="1:9" hidden="1">
      <c r="A10066" s="784" t="str">
        <f>Table_wabobpsvr_AzureCalc_AzureCalcRateCard[[#This Row],[ServiceName]]&amp;Table_wabobpsvr_AzureCalc_AzureCalcRateCard[[#This Row],[Price_Level]]&amp;Table_wabobpsvr_AzureCalc_AzureCalcRateCard[[#This Row],[Region]]</f>
        <v>Basic_D4 VM (Non-Windows)B8</v>
      </c>
      <c r="B10066" s="784">
        <v>8</v>
      </c>
      <c r="C10066" s="784" t="s">
        <v>701</v>
      </c>
      <c r="D10066" s="784" t="s">
        <v>182</v>
      </c>
      <c r="E10066" s="784">
        <v>0.70687999999999995</v>
      </c>
      <c r="F10066" s="784" t="s">
        <v>1148</v>
      </c>
      <c r="G10066" s="784" t="s">
        <v>4431</v>
      </c>
      <c r="H10066" s="784" t="s">
        <v>4431</v>
      </c>
      <c r="I10066" s="784" t="s">
        <v>6427</v>
      </c>
    </row>
    <row r="10067" spans="1:9" hidden="1">
      <c r="A10067" s="784" t="str">
        <f>Table_wabobpsvr_AzureCalc_AzureCalcRateCard[[#This Row],[ServiceName]]&amp;Table_wabobpsvr_AzureCalc_AzureCalcRateCard[[#This Row],[Price_Level]]&amp;Table_wabobpsvr_AzureCalc_AzureCalcRateCard[[#This Row],[Region]]</f>
        <v>Basic_D4 VM (Non-Windows)C8</v>
      </c>
      <c r="B10067" s="784">
        <v>8</v>
      </c>
      <c r="C10067" s="784" t="s">
        <v>701</v>
      </c>
      <c r="D10067" s="784" t="s">
        <v>184</v>
      </c>
      <c r="E10067" s="784">
        <v>0.68432000000000004</v>
      </c>
      <c r="F10067" s="784" t="s">
        <v>1148</v>
      </c>
      <c r="G10067" s="784" t="s">
        <v>4431</v>
      </c>
      <c r="H10067" s="784" t="s">
        <v>4431</v>
      </c>
      <c r="I10067" s="784" t="s">
        <v>6427</v>
      </c>
    </row>
    <row r="10068" spans="1:9" hidden="1">
      <c r="A10068" s="784" t="str">
        <f>Table_wabobpsvr_AzureCalc_AzureCalcRateCard[[#This Row],[ServiceName]]&amp;Table_wabobpsvr_AzureCalc_AzureCalcRateCard[[#This Row],[Price_Level]]&amp;Table_wabobpsvr_AzureCalc_AzureCalcRateCard[[#This Row],[Region]]</f>
        <v>Basic_D4 VM (Non-Windows)D8</v>
      </c>
      <c r="B10068" s="784">
        <v>8</v>
      </c>
      <c r="C10068" s="784" t="s">
        <v>701</v>
      </c>
      <c r="D10068" s="784" t="s">
        <v>183</v>
      </c>
      <c r="E10068" s="784">
        <v>0.66176000000000001</v>
      </c>
      <c r="F10068" s="784" t="s">
        <v>1148</v>
      </c>
      <c r="G10068" s="784" t="s">
        <v>4431</v>
      </c>
      <c r="H10068" s="784" t="s">
        <v>4431</v>
      </c>
      <c r="I10068" s="784" t="s">
        <v>6427</v>
      </c>
    </row>
    <row r="10069" spans="1:9" hidden="1">
      <c r="A10069" s="784" t="str">
        <f>Table_wabobpsvr_AzureCalc_AzureCalcRateCard[[#This Row],[ServiceName]]&amp;Table_wabobpsvr_AzureCalc_AzureCalcRateCard[[#This Row],[Price_Level]]&amp;Table_wabobpsvr_AzureCalc_AzureCalcRateCard[[#This Row],[Region]]</f>
        <v>Basic_D4 VM (Non-Windows)MOSP11</v>
      </c>
      <c r="B10069" s="784">
        <v>11</v>
      </c>
      <c r="C10069" s="784" t="s">
        <v>701</v>
      </c>
      <c r="D10069" s="784" t="s">
        <v>627</v>
      </c>
      <c r="E10069" s="784">
        <v>0.92800000000000005</v>
      </c>
      <c r="F10069" s="784" t="s">
        <v>1148</v>
      </c>
      <c r="G10069" s="784" t="s">
        <v>4431</v>
      </c>
      <c r="H10069" s="784" t="s">
        <v>4431</v>
      </c>
      <c r="I10069" s="784" t="s">
        <v>6428</v>
      </c>
    </row>
    <row r="10070" spans="1:9" hidden="1">
      <c r="A10070" s="784" t="str">
        <f>Table_wabobpsvr_AzureCalc_AzureCalcRateCard[[#This Row],[ServiceName]]&amp;Table_wabobpsvr_AzureCalc_AzureCalcRateCard[[#This Row],[Price_Level]]&amp;Table_wabobpsvr_AzureCalc_AzureCalcRateCard[[#This Row],[Region]]</f>
        <v>Basic_D4 VM (Non-Windows)A11</v>
      </c>
      <c r="B10070" s="784">
        <v>11</v>
      </c>
      <c r="C10070" s="784" t="s">
        <v>701</v>
      </c>
      <c r="D10070" s="784" t="s">
        <v>181</v>
      </c>
      <c r="E10070" s="784">
        <v>0.90015999999999996</v>
      </c>
      <c r="F10070" s="784" t="s">
        <v>1148</v>
      </c>
      <c r="G10070" s="784" t="s">
        <v>4431</v>
      </c>
      <c r="H10070" s="784" t="s">
        <v>4431</v>
      </c>
      <c r="I10070" s="784" t="s">
        <v>6428</v>
      </c>
    </row>
    <row r="10071" spans="1:9" hidden="1">
      <c r="A10071" s="784" t="str">
        <f>Table_wabobpsvr_AzureCalc_AzureCalcRateCard[[#This Row],[ServiceName]]&amp;Table_wabobpsvr_AzureCalc_AzureCalcRateCard[[#This Row],[Price_Level]]&amp;Table_wabobpsvr_AzureCalc_AzureCalcRateCard[[#This Row],[Region]]</f>
        <v>Basic_D4 VM (Non-Windows)B11</v>
      </c>
      <c r="B10071" s="784">
        <v>11</v>
      </c>
      <c r="C10071" s="784" t="s">
        <v>701</v>
      </c>
      <c r="D10071" s="784" t="s">
        <v>182</v>
      </c>
      <c r="E10071" s="784">
        <v>0.87231999999999998</v>
      </c>
      <c r="F10071" s="784" t="s">
        <v>1148</v>
      </c>
      <c r="G10071" s="784" t="s">
        <v>4431</v>
      </c>
      <c r="H10071" s="784" t="s">
        <v>4431</v>
      </c>
      <c r="I10071" s="784" t="s">
        <v>6428</v>
      </c>
    </row>
    <row r="10072" spans="1:9" hidden="1">
      <c r="A10072" s="784" t="str">
        <f>Table_wabobpsvr_AzureCalc_AzureCalcRateCard[[#This Row],[ServiceName]]&amp;Table_wabobpsvr_AzureCalc_AzureCalcRateCard[[#This Row],[Price_Level]]&amp;Table_wabobpsvr_AzureCalc_AzureCalcRateCard[[#This Row],[Region]]</f>
        <v>Basic_D4 VM (Non-Windows)C11</v>
      </c>
      <c r="B10072" s="784">
        <v>11</v>
      </c>
      <c r="C10072" s="784" t="s">
        <v>701</v>
      </c>
      <c r="D10072" s="784" t="s">
        <v>184</v>
      </c>
      <c r="E10072" s="784">
        <v>0.84448000000000001</v>
      </c>
      <c r="F10072" s="784" t="s">
        <v>1148</v>
      </c>
      <c r="G10072" s="784" t="s">
        <v>4431</v>
      </c>
      <c r="H10072" s="784" t="s">
        <v>4431</v>
      </c>
      <c r="I10072" s="784" t="s">
        <v>6428</v>
      </c>
    </row>
    <row r="10073" spans="1:9" hidden="1">
      <c r="A10073" s="784" t="str">
        <f>Table_wabobpsvr_AzureCalc_AzureCalcRateCard[[#This Row],[ServiceName]]&amp;Table_wabobpsvr_AzureCalc_AzureCalcRateCard[[#This Row],[Price_Level]]&amp;Table_wabobpsvr_AzureCalc_AzureCalcRateCard[[#This Row],[Region]]</f>
        <v>Basic_D4 VM (Non-Windows)D11</v>
      </c>
      <c r="B10073" s="784">
        <v>11</v>
      </c>
      <c r="C10073" s="784" t="s">
        <v>701</v>
      </c>
      <c r="D10073" s="784" t="s">
        <v>183</v>
      </c>
      <c r="E10073" s="784">
        <v>0.81664000000000003</v>
      </c>
      <c r="F10073" s="784" t="s">
        <v>1148</v>
      </c>
      <c r="G10073" s="784" t="s">
        <v>4431</v>
      </c>
      <c r="H10073" s="784" t="s">
        <v>4431</v>
      </c>
      <c r="I10073" s="784" t="s">
        <v>6428</v>
      </c>
    </row>
    <row r="10074" spans="1:9" hidden="1">
      <c r="A10074" s="784" t="str">
        <f>Table_wabobpsvr_AzureCalc_AzureCalcRateCard[[#This Row],[ServiceName]]&amp;Table_wabobpsvr_AzureCalc_AzureCalcRateCard[[#This Row],[Price_Level]]&amp;Table_wabobpsvr_AzureCalc_AzureCalcRateCard[[#This Row],[Region]]</f>
        <v>Basic_D4 VM (Non-Windows)MOSP12</v>
      </c>
      <c r="B10074" s="784">
        <v>12</v>
      </c>
      <c r="C10074" s="784" t="s">
        <v>701</v>
      </c>
      <c r="D10074" s="784" t="s">
        <v>627</v>
      </c>
      <c r="E10074" s="784">
        <v>0.80800000000000005</v>
      </c>
      <c r="F10074" s="784" t="s">
        <v>1148</v>
      </c>
      <c r="G10074" s="784" t="s">
        <v>4431</v>
      </c>
      <c r="H10074" s="784" t="s">
        <v>4431</v>
      </c>
      <c r="I10074" s="784" t="s">
        <v>6429</v>
      </c>
    </row>
    <row r="10075" spans="1:9" hidden="1">
      <c r="A10075" t="str">
        <f>Table_wabobpsvr_AzureCalc_AzureCalcRateCard[[#This Row],[ServiceName]]&amp;Table_wabobpsvr_AzureCalc_AzureCalcRateCard[[#This Row],[Price_Level]]&amp;Table_wabobpsvr_AzureCalc_AzureCalcRateCard[[#This Row],[Region]]</f>
        <v>Basic_D4 VM (Non-Windows)A12</v>
      </c>
      <c r="B10075">
        <v>12</v>
      </c>
      <c r="C10075" t="s">
        <v>701</v>
      </c>
      <c r="D10075" t="s">
        <v>181</v>
      </c>
      <c r="E10075">
        <v>0.78376000000000001</v>
      </c>
      <c r="F10075" t="s">
        <v>1148</v>
      </c>
      <c r="G10075" s="784" t="s">
        <v>4431</v>
      </c>
      <c r="H10075" s="784" t="s">
        <v>4431</v>
      </c>
      <c r="I10075" s="784" t="s">
        <v>6429</v>
      </c>
    </row>
    <row r="10076" spans="1:9" hidden="1">
      <c r="A10076" s="784" t="str">
        <f>Table_wabobpsvr_AzureCalc_AzureCalcRateCard[[#This Row],[ServiceName]]&amp;Table_wabobpsvr_AzureCalc_AzureCalcRateCard[[#This Row],[Price_Level]]&amp;Table_wabobpsvr_AzureCalc_AzureCalcRateCard[[#This Row],[Region]]</f>
        <v>Basic_D4 VM (Non-Windows)B12</v>
      </c>
      <c r="B10076" s="784">
        <v>12</v>
      </c>
      <c r="C10076" s="784" t="s">
        <v>701</v>
      </c>
      <c r="D10076" s="784" t="s">
        <v>182</v>
      </c>
      <c r="E10076" s="784">
        <v>0.75951999999999997</v>
      </c>
      <c r="F10076" s="784" t="s">
        <v>1148</v>
      </c>
      <c r="G10076" s="784" t="s">
        <v>4431</v>
      </c>
      <c r="H10076" s="784" t="s">
        <v>4431</v>
      </c>
      <c r="I10076" s="784" t="s">
        <v>6429</v>
      </c>
    </row>
    <row r="10077" spans="1:9" hidden="1">
      <c r="A10077" t="str">
        <f>Table_wabobpsvr_AzureCalc_AzureCalcRateCard[[#This Row],[ServiceName]]&amp;Table_wabobpsvr_AzureCalc_AzureCalcRateCard[[#This Row],[Price_Level]]&amp;Table_wabobpsvr_AzureCalc_AzureCalcRateCard[[#This Row],[Region]]</f>
        <v>Basic_D4 VM (Non-Windows)C12</v>
      </c>
      <c r="B10077">
        <v>12</v>
      </c>
      <c r="C10077" t="s">
        <v>701</v>
      </c>
      <c r="D10077" t="s">
        <v>184</v>
      </c>
      <c r="E10077">
        <v>0.73528000000000004</v>
      </c>
      <c r="F10077" t="s">
        <v>1148</v>
      </c>
      <c r="G10077" s="784" t="s">
        <v>4431</v>
      </c>
      <c r="H10077" s="784" t="s">
        <v>4431</v>
      </c>
      <c r="I10077" s="784" t="s">
        <v>6429</v>
      </c>
    </row>
    <row r="10078" spans="1:9" hidden="1">
      <c r="A10078" s="784" t="str">
        <f>Table_wabobpsvr_AzureCalc_AzureCalcRateCard[[#This Row],[ServiceName]]&amp;Table_wabobpsvr_AzureCalc_AzureCalcRateCard[[#This Row],[Price_Level]]&amp;Table_wabobpsvr_AzureCalc_AzureCalcRateCard[[#This Row],[Region]]</f>
        <v>Basic_D4 VM (Non-Windows)D12</v>
      </c>
      <c r="B10078" s="784">
        <v>12</v>
      </c>
      <c r="C10078" s="784" t="s">
        <v>701</v>
      </c>
      <c r="D10078" s="784" t="s">
        <v>183</v>
      </c>
      <c r="E10078" s="784">
        <v>0.71104000000000001</v>
      </c>
      <c r="F10078" s="784" t="s">
        <v>1148</v>
      </c>
      <c r="G10078" s="784" t="s">
        <v>4431</v>
      </c>
      <c r="H10078" s="784" t="s">
        <v>4431</v>
      </c>
      <c r="I10078" s="784" t="s">
        <v>6429</v>
      </c>
    </row>
    <row r="10079" spans="1:9" hidden="1">
      <c r="A10079" s="784" t="str">
        <f>Table_wabobpsvr_AzureCalc_AzureCalcRateCard[[#This Row],[ServiceName]]&amp;Table_wabobpsvr_AzureCalc_AzureCalcRateCard[[#This Row],[Price_Level]]&amp;Table_wabobpsvr_AzureCalc_AzureCalcRateCard[[#This Row],[Region]]</f>
        <v>Basic_D4 VM (Non-Windows)MOSP3</v>
      </c>
      <c r="B10079" s="784">
        <v>3</v>
      </c>
      <c r="C10079" s="784" t="s">
        <v>701</v>
      </c>
      <c r="D10079" s="784" t="s">
        <v>627</v>
      </c>
      <c r="E10079" s="784">
        <v>0.61599999999999999</v>
      </c>
      <c r="F10079" s="784" t="s">
        <v>1148</v>
      </c>
      <c r="G10079" s="784" t="s">
        <v>4431</v>
      </c>
      <c r="H10079" s="784" t="s">
        <v>4431</v>
      </c>
      <c r="I10079" s="784" t="s">
        <v>6430</v>
      </c>
    </row>
    <row r="10080" spans="1:9" hidden="1">
      <c r="A10080" s="784" t="str">
        <f>Table_wabobpsvr_AzureCalc_AzureCalcRateCard[[#This Row],[ServiceName]]&amp;Table_wabobpsvr_AzureCalc_AzureCalcRateCard[[#This Row],[Price_Level]]&amp;Table_wabobpsvr_AzureCalc_AzureCalcRateCard[[#This Row],[Region]]</f>
        <v>Basic_D4 VM (Non-Windows)A3</v>
      </c>
      <c r="B10080" s="784">
        <v>3</v>
      </c>
      <c r="C10080" s="784" t="s">
        <v>701</v>
      </c>
      <c r="D10080" s="784" t="s">
        <v>181</v>
      </c>
      <c r="E10080" s="784">
        <v>0.59752000000000005</v>
      </c>
      <c r="F10080" s="784" t="s">
        <v>1148</v>
      </c>
      <c r="G10080" s="784" t="s">
        <v>4431</v>
      </c>
      <c r="H10080" s="784" t="s">
        <v>4431</v>
      </c>
      <c r="I10080" s="784" t="s">
        <v>6430</v>
      </c>
    </row>
    <row r="10081" spans="1:9" hidden="1">
      <c r="A10081" s="784" t="str">
        <f>Table_wabobpsvr_AzureCalc_AzureCalcRateCard[[#This Row],[ServiceName]]&amp;Table_wabobpsvr_AzureCalc_AzureCalcRateCard[[#This Row],[Price_Level]]&amp;Table_wabobpsvr_AzureCalc_AzureCalcRateCard[[#This Row],[Region]]</f>
        <v>Basic_D6 VM (Windows)A12</v>
      </c>
      <c r="B10081" s="784">
        <v>12</v>
      </c>
      <c r="C10081" s="784" t="s">
        <v>701</v>
      </c>
      <c r="D10081" s="784" t="s">
        <v>181</v>
      </c>
      <c r="E10081" s="784">
        <v>3.77136</v>
      </c>
      <c r="F10081" s="784" t="s">
        <v>1153</v>
      </c>
      <c r="G10081" s="784" t="s">
        <v>4431</v>
      </c>
      <c r="H10081" s="784" t="s">
        <v>4431</v>
      </c>
      <c r="I10081" s="784" t="s">
        <v>5262</v>
      </c>
    </row>
    <row r="10082" spans="1:9" hidden="1">
      <c r="A10082" s="784" t="str">
        <f>Table_wabobpsvr_AzureCalc_AzureCalcRateCard[[#This Row],[ServiceName]]&amp;Table_wabobpsvr_AzureCalc_AzureCalcRateCard[[#This Row],[Price_Level]]&amp;Table_wabobpsvr_AzureCalc_AzureCalcRateCard[[#This Row],[Region]]</f>
        <v>Basic_D6 VM (Windows)B12</v>
      </c>
      <c r="B10082" s="784">
        <v>12</v>
      </c>
      <c r="C10082" s="784" t="s">
        <v>701</v>
      </c>
      <c r="D10082" s="784" t="s">
        <v>182</v>
      </c>
      <c r="E10082" s="784">
        <v>3.6547200000000002</v>
      </c>
      <c r="F10082" s="784" t="s">
        <v>1153</v>
      </c>
      <c r="G10082" s="784" t="s">
        <v>4431</v>
      </c>
      <c r="H10082" s="784" t="s">
        <v>4431</v>
      </c>
      <c r="I10082" s="784" t="s">
        <v>5262</v>
      </c>
    </row>
    <row r="10083" spans="1:9" hidden="1">
      <c r="A10083" s="784" t="str">
        <f>Table_wabobpsvr_AzureCalc_AzureCalcRateCard[[#This Row],[ServiceName]]&amp;Table_wabobpsvr_AzureCalc_AzureCalcRateCard[[#This Row],[Price_Level]]&amp;Table_wabobpsvr_AzureCalc_AzureCalcRateCard[[#This Row],[Region]]</f>
        <v>Basic_D6 VM (Windows)C12</v>
      </c>
      <c r="B10083" s="784">
        <v>12</v>
      </c>
      <c r="C10083" s="784" t="s">
        <v>701</v>
      </c>
      <c r="D10083" s="784" t="s">
        <v>184</v>
      </c>
      <c r="E10083" s="784">
        <v>3.5380799999999999</v>
      </c>
      <c r="F10083" s="784" t="s">
        <v>1153</v>
      </c>
      <c r="G10083" s="784" t="s">
        <v>4431</v>
      </c>
      <c r="H10083" s="784" t="s">
        <v>4431</v>
      </c>
      <c r="I10083" s="784" t="s">
        <v>5262</v>
      </c>
    </row>
    <row r="10084" spans="1:9" hidden="1">
      <c r="A10084" s="784" t="str">
        <f>Table_wabobpsvr_AzureCalc_AzureCalcRateCard[[#This Row],[ServiceName]]&amp;Table_wabobpsvr_AzureCalc_AzureCalcRateCard[[#This Row],[Price_Level]]&amp;Table_wabobpsvr_AzureCalc_AzureCalcRateCard[[#This Row],[Region]]</f>
        <v>Basic_D6 VM (Windows)D12</v>
      </c>
      <c r="B10084" s="784">
        <v>12</v>
      </c>
      <c r="C10084" s="784" t="s">
        <v>701</v>
      </c>
      <c r="D10084" s="784" t="s">
        <v>183</v>
      </c>
      <c r="E10084" s="784">
        <v>3.42144</v>
      </c>
      <c r="F10084" s="784" t="s">
        <v>1153</v>
      </c>
      <c r="G10084" s="784" t="s">
        <v>4431</v>
      </c>
      <c r="H10084" s="784" t="s">
        <v>4431</v>
      </c>
      <c r="I10084" s="784" t="s">
        <v>5262</v>
      </c>
    </row>
    <row r="10085" spans="1:9" hidden="1">
      <c r="A10085" s="784" t="str">
        <f>Table_wabobpsvr_AzureCalc_AzureCalcRateCard[[#This Row],[ServiceName]]&amp;Table_wabobpsvr_AzureCalc_AzureCalcRateCard[[#This Row],[Price_Level]]&amp;Table_wabobpsvr_AzureCalc_AzureCalcRateCard[[#This Row],[Region]]</f>
        <v>Basic_D6 VM (Windows)MOSP3</v>
      </c>
      <c r="B10085" s="784">
        <v>3</v>
      </c>
      <c r="C10085" s="784" t="s">
        <v>701</v>
      </c>
      <c r="D10085" s="784" t="s">
        <v>627</v>
      </c>
      <c r="E10085" s="784">
        <v>3.629</v>
      </c>
      <c r="F10085" s="784" t="s">
        <v>1153</v>
      </c>
      <c r="G10085" s="784" t="s">
        <v>4431</v>
      </c>
      <c r="H10085" s="784" t="s">
        <v>4431</v>
      </c>
      <c r="I10085" s="784" t="s">
        <v>6431</v>
      </c>
    </row>
    <row r="10086" spans="1:9" hidden="1">
      <c r="A10086" s="784" t="str">
        <f>Table_wabobpsvr_AzureCalc_AzureCalcRateCard[[#This Row],[ServiceName]]&amp;Table_wabobpsvr_AzureCalc_AzureCalcRateCard[[#This Row],[Price_Level]]&amp;Table_wabobpsvr_AzureCalc_AzureCalcRateCard[[#This Row],[Region]]</f>
        <v>Basic_D6 VM (Windows)A3</v>
      </c>
      <c r="B10086" s="784">
        <v>3</v>
      </c>
      <c r="C10086" s="784" t="s">
        <v>701</v>
      </c>
      <c r="D10086" s="784" t="s">
        <v>181</v>
      </c>
      <c r="E10086" s="784">
        <v>3.52013</v>
      </c>
      <c r="F10086" s="784" t="s">
        <v>1153</v>
      </c>
      <c r="G10086" s="784" t="s">
        <v>4431</v>
      </c>
      <c r="H10086" s="784" t="s">
        <v>4431</v>
      </c>
      <c r="I10086" s="784" t="s">
        <v>6431</v>
      </c>
    </row>
    <row r="10087" spans="1:9" hidden="1">
      <c r="A10087" s="784" t="str">
        <f>Table_wabobpsvr_AzureCalc_AzureCalcRateCard[[#This Row],[ServiceName]]&amp;Table_wabobpsvr_AzureCalc_AzureCalcRateCard[[#This Row],[Price_Level]]&amp;Table_wabobpsvr_AzureCalc_AzureCalcRateCard[[#This Row],[Region]]</f>
        <v>Basic_D6 VM (Windows)B3</v>
      </c>
      <c r="B10087" s="784">
        <v>3</v>
      </c>
      <c r="C10087" s="784" t="s">
        <v>701</v>
      </c>
      <c r="D10087" s="784" t="s">
        <v>182</v>
      </c>
      <c r="E10087" s="784">
        <v>3.41126</v>
      </c>
      <c r="F10087" s="784" t="s">
        <v>1153</v>
      </c>
      <c r="G10087" s="784" t="s">
        <v>4431</v>
      </c>
      <c r="H10087" s="784" t="s">
        <v>4431</v>
      </c>
      <c r="I10087" s="784" t="s">
        <v>6431</v>
      </c>
    </row>
    <row r="10088" spans="1:9" hidden="1">
      <c r="A10088" s="784" t="str">
        <f>Table_wabobpsvr_AzureCalc_AzureCalcRateCard[[#This Row],[ServiceName]]&amp;Table_wabobpsvr_AzureCalc_AzureCalcRateCard[[#This Row],[Price_Level]]&amp;Table_wabobpsvr_AzureCalc_AzureCalcRateCard[[#This Row],[Region]]</f>
        <v>Basic_D6 VM (Windows)C3</v>
      </c>
      <c r="B10088" s="784">
        <v>3</v>
      </c>
      <c r="C10088" s="784" t="s">
        <v>701</v>
      </c>
      <c r="D10088" s="784" t="s">
        <v>184</v>
      </c>
      <c r="E10088" s="784">
        <v>3.3023899999999999</v>
      </c>
      <c r="F10088" s="784" t="s">
        <v>1153</v>
      </c>
      <c r="G10088" s="784" t="s">
        <v>4431</v>
      </c>
      <c r="H10088" s="784" t="s">
        <v>4431</v>
      </c>
      <c r="I10088" s="784" t="s">
        <v>6431</v>
      </c>
    </row>
    <row r="10089" spans="1:9" hidden="1">
      <c r="A10089" t="str">
        <f>Table_wabobpsvr_AzureCalc_AzureCalcRateCard[[#This Row],[ServiceName]]&amp;Table_wabobpsvr_AzureCalc_AzureCalcRateCard[[#This Row],[Price_Level]]&amp;Table_wabobpsvr_AzureCalc_AzureCalcRateCard[[#This Row],[Region]]</f>
        <v>Basic_D6 VM (Windows)D3</v>
      </c>
      <c r="B10089">
        <v>3</v>
      </c>
      <c r="C10089" t="s">
        <v>701</v>
      </c>
      <c r="D10089" t="s">
        <v>183</v>
      </c>
      <c r="E10089">
        <v>3.1935199999999999</v>
      </c>
      <c r="F10089" t="s">
        <v>1153</v>
      </c>
      <c r="G10089" s="784" t="s">
        <v>4431</v>
      </c>
      <c r="H10089" s="784" t="s">
        <v>4431</v>
      </c>
      <c r="I10089" s="784" t="s">
        <v>6431</v>
      </c>
    </row>
    <row r="10090" spans="1:9" hidden="1">
      <c r="A10090" t="str">
        <f>Table_wabobpsvr_AzureCalc_AzureCalcRateCard[[#This Row],[ServiceName]]&amp;Table_wabobpsvr_AzureCalc_AzureCalcRateCard[[#This Row],[Price_Level]]&amp;Table_wabobpsvr_AzureCalc_AzureCalcRateCard[[#This Row],[Region]]</f>
        <v>Basic_D6 VM (Windows)MOSP6</v>
      </c>
      <c r="B10090">
        <v>6</v>
      </c>
      <c r="C10090" t="s">
        <v>701</v>
      </c>
      <c r="D10090" t="s">
        <v>627</v>
      </c>
      <c r="E10090">
        <v>3.629</v>
      </c>
      <c r="F10090" t="s">
        <v>1153</v>
      </c>
      <c r="G10090" s="784" t="s">
        <v>4431</v>
      </c>
      <c r="H10090" s="784" t="s">
        <v>4431</v>
      </c>
      <c r="I10090" s="784" t="s">
        <v>6432</v>
      </c>
    </row>
    <row r="10091" spans="1:9" hidden="1">
      <c r="A10091" s="784" t="str">
        <f>Table_wabobpsvr_AzureCalc_AzureCalcRateCard[[#This Row],[ServiceName]]&amp;Table_wabobpsvr_AzureCalc_AzureCalcRateCard[[#This Row],[Price_Level]]&amp;Table_wabobpsvr_AzureCalc_AzureCalcRateCard[[#This Row],[Region]]</f>
        <v>Basic_D6 VM (Windows)A6</v>
      </c>
      <c r="B10091" s="784">
        <v>6</v>
      </c>
      <c r="C10091" s="784" t="s">
        <v>701</v>
      </c>
      <c r="D10091" s="784" t="s">
        <v>181</v>
      </c>
      <c r="E10091" s="784">
        <v>3.52013</v>
      </c>
      <c r="F10091" s="784" t="s">
        <v>1153</v>
      </c>
      <c r="G10091" s="784" t="s">
        <v>4431</v>
      </c>
      <c r="H10091" s="784" t="s">
        <v>4431</v>
      </c>
      <c r="I10091" s="784" t="s">
        <v>6432</v>
      </c>
    </row>
    <row r="10092" spans="1:9" hidden="1">
      <c r="A10092" s="784" t="str">
        <f>Table_wabobpsvr_AzureCalc_AzureCalcRateCard[[#This Row],[ServiceName]]&amp;Table_wabobpsvr_AzureCalc_AzureCalcRateCard[[#This Row],[Price_Level]]&amp;Table_wabobpsvr_AzureCalc_AzureCalcRateCard[[#This Row],[Region]]</f>
        <v>Basic_D6 VM (Windows)B6</v>
      </c>
      <c r="B10092" s="784">
        <v>6</v>
      </c>
      <c r="C10092" s="784" t="s">
        <v>701</v>
      </c>
      <c r="D10092" s="784" t="s">
        <v>182</v>
      </c>
      <c r="E10092" s="784">
        <v>3.41126</v>
      </c>
      <c r="F10092" s="784" t="s">
        <v>1153</v>
      </c>
      <c r="G10092" s="784" t="s">
        <v>4431</v>
      </c>
      <c r="H10092" s="784" t="s">
        <v>4431</v>
      </c>
      <c r="I10092" s="784" t="s">
        <v>6432</v>
      </c>
    </row>
    <row r="10093" spans="1:9" hidden="1">
      <c r="A10093" t="str">
        <f>Table_wabobpsvr_AzureCalc_AzureCalcRateCard[[#This Row],[ServiceName]]&amp;Table_wabobpsvr_AzureCalc_AzureCalcRateCard[[#This Row],[Price_Level]]&amp;Table_wabobpsvr_AzureCalc_AzureCalcRateCard[[#This Row],[Region]]</f>
        <v>Basic_D6 VM (Windows)C6</v>
      </c>
      <c r="B10093">
        <v>6</v>
      </c>
      <c r="C10093" t="s">
        <v>701</v>
      </c>
      <c r="D10093" t="s">
        <v>184</v>
      </c>
      <c r="E10093">
        <v>3.3023899999999999</v>
      </c>
      <c r="F10093" t="s">
        <v>1153</v>
      </c>
      <c r="G10093" s="784" t="s">
        <v>4431</v>
      </c>
      <c r="H10093" s="784" t="s">
        <v>4431</v>
      </c>
      <c r="I10093" s="784" t="s">
        <v>6432</v>
      </c>
    </row>
    <row r="10094" spans="1:9" hidden="1">
      <c r="A10094" s="784" t="str">
        <f>Table_wabobpsvr_AzureCalc_AzureCalcRateCard[[#This Row],[ServiceName]]&amp;Table_wabobpsvr_AzureCalc_AzureCalcRateCard[[#This Row],[Price_Level]]&amp;Table_wabobpsvr_AzureCalc_AzureCalcRateCard[[#This Row],[Region]]</f>
        <v>Basic_D6 VM (Windows)D6</v>
      </c>
      <c r="B10094" s="784">
        <v>6</v>
      </c>
      <c r="C10094" s="784" t="s">
        <v>701</v>
      </c>
      <c r="D10094" s="784" t="s">
        <v>183</v>
      </c>
      <c r="E10094" s="784">
        <v>3.1935199999999999</v>
      </c>
      <c r="F10094" s="784" t="s">
        <v>1153</v>
      </c>
      <c r="G10094" s="784" t="s">
        <v>4431</v>
      </c>
      <c r="H10094" s="784" t="s">
        <v>4431</v>
      </c>
      <c r="I10094" s="784" t="s">
        <v>6432</v>
      </c>
    </row>
    <row r="10095" spans="1:9" hidden="1">
      <c r="A10095" s="784" t="str">
        <f>Table_wabobpsvr_AzureCalc_AzureCalcRateCard[[#This Row],[ServiceName]]&amp;Table_wabobpsvr_AzureCalc_AzureCalcRateCard[[#This Row],[Price_Level]]&amp;Table_wabobpsvr_AzureCalc_AzureCalcRateCard[[#This Row],[Region]]</f>
        <v>Basic_D6 VM (Windows)MOSP2</v>
      </c>
      <c r="B10095" s="784">
        <v>2</v>
      </c>
      <c r="C10095" s="784" t="s">
        <v>701</v>
      </c>
      <c r="D10095" s="784" t="s">
        <v>627</v>
      </c>
      <c r="E10095" s="784">
        <v>3.3690000000000002</v>
      </c>
      <c r="F10095" s="784" t="s">
        <v>1153</v>
      </c>
      <c r="G10095" s="784" t="s">
        <v>4431</v>
      </c>
      <c r="H10095" s="784" t="s">
        <v>4431</v>
      </c>
      <c r="I10095" s="784" t="s">
        <v>6433</v>
      </c>
    </row>
    <row r="10096" spans="1:9" hidden="1">
      <c r="A10096" s="784" t="str">
        <f>Table_wabobpsvr_AzureCalc_AzureCalcRateCard[[#This Row],[ServiceName]]&amp;Table_wabobpsvr_AzureCalc_AzureCalcRateCard[[#This Row],[Price_Level]]&amp;Table_wabobpsvr_AzureCalc_AzureCalcRateCard[[#This Row],[Region]]</f>
        <v>Basic_D6 VM (Windows)A2</v>
      </c>
      <c r="B10096" s="784">
        <v>2</v>
      </c>
      <c r="C10096" s="784" t="s">
        <v>701</v>
      </c>
      <c r="D10096" s="784" t="s">
        <v>181</v>
      </c>
      <c r="E10096" s="784">
        <v>3.2679299999999998</v>
      </c>
      <c r="F10096" s="784" t="s">
        <v>1153</v>
      </c>
      <c r="G10096" s="784" t="s">
        <v>4431</v>
      </c>
      <c r="H10096" s="784" t="s">
        <v>4431</v>
      </c>
      <c r="I10096" s="784" t="s">
        <v>6433</v>
      </c>
    </row>
    <row r="10097" spans="1:9" hidden="1">
      <c r="A10097" s="784" t="str">
        <f>Table_wabobpsvr_AzureCalc_AzureCalcRateCard[[#This Row],[ServiceName]]&amp;Table_wabobpsvr_AzureCalc_AzureCalcRateCard[[#This Row],[Price_Level]]&amp;Table_wabobpsvr_AzureCalc_AzureCalcRateCard[[#This Row],[Region]]</f>
        <v>Basic_D6 VM (Windows)B2</v>
      </c>
      <c r="B10097" s="784">
        <v>2</v>
      </c>
      <c r="C10097" s="784" t="s">
        <v>701</v>
      </c>
      <c r="D10097" s="784" t="s">
        <v>182</v>
      </c>
      <c r="E10097" s="784">
        <v>3.1668599999999998</v>
      </c>
      <c r="F10097" s="784" t="s">
        <v>1153</v>
      </c>
      <c r="G10097" s="784" t="s">
        <v>4431</v>
      </c>
      <c r="H10097" s="784" t="s">
        <v>4431</v>
      </c>
      <c r="I10097" s="784" t="s">
        <v>6433</v>
      </c>
    </row>
    <row r="10098" spans="1:9" hidden="1">
      <c r="A10098" s="784" t="str">
        <f>Table_wabobpsvr_AzureCalc_AzureCalcRateCard[[#This Row],[ServiceName]]&amp;Table_wabobpsvr_AzureCalc_AzureCalcRateCard[[#This Row],[Price_Level]]&amp;Table_wabobpsvr_AzureCalc_AzureCalcRateCard[[#This Row],[Region]]</f>
        <v>Basic_D6 VM (Windows)C2</v>
      </c>
      <c r="B10098" s="784">
        <v>2</v>
      </c>
      <c r="C10098" s="784" t="s">
        <v>701</v>
      </c>
      <c r="D10098" s="784" t="s">
        <v>184</v>
      </c>
      <c r="E10098" s="784">
        <v>3.0657899999999998</v>
      </c>
      <c r="F10098" s="784" t="s">
        <v>1153</v>
      </c>
      <c r="G10098" s="784" t="s">
        <v>4431</v>
      </c>
      <c r="H10098" s="784" t="s">
        <v>4431</v>
      </c>
      <c r="I10098" s="784" t="s">
        <v>6433</v>
      </c>
    </row>
    <row r="10099" spans="1:9" hidden="1">
      <c r="A10099" t="str">
        <f>Table_wabobpsvr_AzureCalc_AzureCalcRateCard[[#This Row],[ServiceName]]&amp;Table_wabobpsvr_AzureCalc_AzureCalcRateCard[[#This Row],[Price_Level]]&amp;Table_wabobpsvr_AzureCalc_AzureCalcRateCard[[#This Row],[Region]]</f>
        <v>Basic_D6 VM (Windows)D2</v>
      </c>
      <c r="B10099">
        <v>2</v>
      </c>
      <c r="C10099" t="s">
        <v>701</v>
      </c>
      <c r="D10099" t="s">
        <v>183</v>
      </c>
      <c r="E10099">
        <v>2.9647199999999998</v>
      </c>
      <c r="F10099" t="s">
        <v>1153</v>
      </c>
      <c r="G10099" s="784" t="s">
        <v>4431</v>
      </c>
      <c r="H10099" s="784" t="s">
        <v>4431</v>
      </c>
      <c r="I10099" s="784" t="s">
        <v>6433</v>
      </c>
    </row>
    <row r="10100" spans="1:9" hidden="1">
      <c r="A10100" t="str">
        <f>Table_wabobpsvr_AzureCalc_AzureCalcRateCard[[#This Row],[ServiceName]]&amp;Table_wabobpsvr_AzureCalc_AzureCalcRateCard[[#This Row],[Price_Level]]&amp;Table_wabobpsvr_AzureCalc_AzureCalcRateCard[[#This Row],[Region]]</f>
        <v>Basic_D6 VM (Windows)MOSP5</v>
      </c>
      <c r="B10100">
        <v>5</v>
      </c>
      <c r="C10100" t="s">
        <v>701</v>
      </c>
      <c r="D10100" t="s">
        <v>627</v>
      </c>
      <c r="E10100">
        <v>3.629</v>
      </c>
      <c r="F10100" t="s">
        <v>1153</v>
      </c>
      <c r="G10100" s="784" t="s">
        <v>4431</v>
      </c>
      <c r="H10100" s="784" t="s">
        <v>4431</v>
      </c>
      <c r="I10100" s="784" t="s">
        <v>6434</v>
      </c>
    </row>
    <row r="10101" spans="1:9" hidden="1">
      <c r="A10101" t="str">
        <f>Table_wabobpsvr_AzureCalc_AzureCalcRateCard[[#This Row],[ServiceName]]&amp;Table_wabobpsvr_AzureCalc_AzureCalcRateCard[[#This Row],[Price_Level]]&amp;Table_wabobpsvr_AzureCalc_AzureCalcRateCard[[#This Row],[Region]]</f>
        <v>Basic_D6 VM (Windows)A5</v>
      </c>
      <c r="B10101">
        <v>5</v>
      </c>
      <c r="C10101" t="s">
        <v>701</v>
      </c>
      <c r="D10101" t="s">
        <v>181</v>
      </c>
      <c r="E10101">
        <v>3.52013</v>
      </c>
      <c r="F10101" t="s">
        <v>1153</v>
      </c>
      <c r="G10101" s="784" t="s">
        <v>4431</v>
      </c>
      <c r="H10101" s="784" t="s">
        <v>4431</v>
      </c>
      <c r="I10101" s="784" t="s">
        <v>6434</v>
      </c>
    </row>
    <row r="10102" spans="1:9" hidden="1">
      <c r="A10102" t="str">
        <f>Table_wabobpsvr_AzureCalc_AzureCalcRateCard[[#This Row],[ServiceName]]&amp;Table_wabobpsvr_AzureCalc_AzureCalcRateCard[[#This Row],[Price_Level]]&amp;Table_wabobpsvr_AzureCalc_AzureCalcRateCard[[#This Row],[Region]]</f>
        <v>Basic_D6 VM (Windows)B5</v>
      </c>
      <c r="B10102">
        <v>5</v>
      </c>
      <c r="C10102" t="s">
        <v>701</v>
      </c>
      <c r="D10102" t="s">
        <v>182</v>
      </c>
      <c r="E10102">
        <v>3.41126</v>
      </c>
      <c r="F10102" t="s">
        <v>1153</v>
      </c>
      <c r="G10102" s="784" t="s">
        <v>4431</v>
      </c>
      <c r="H10102" s="784" t="s">
        <v>4431</v>
      </c>
      <c r="I10102" s="784" t="s">
        <v>6434</v>
      </c>
    </row>
    <row r="10103" spans="1:9" hidden="1">
      <c r="A10103" t="str">
        <f>Table_wabobpsvr_AzureCalc_AzureCalcRateCard[[#This Row],[ServiceName]]&amp;Table_wabobpsvr_AzureCalc_AzureCalcRateCard[[#This Row],[Price_Level]]&amp;Table_wabobpsvr_AzureCalc_AzureCalcRateCard[[#This Row],[Region]]</f>
        <v>Basic_D6 VM (Windows)C5</v>
      </c>
      <c r="B10103">
        <v>5</v>
      </c>
      <c r="C10103" t="s">
        <v>701</v>
      </c>
      <c r="D10103" t="s">
        <v>184</v>
      </c>
      <c r="E10103">
        <v>3.3023899999999999</v>
      </c>
      <c r="F10103" t="s">
        <v>1153</v>
      </c>
      <c r="G10103" s="784" t="s">
        <v>4431</v>
      </c>
      <c r="H10103" s="784" t="s">
        <v>4431</v>
      </c>
      <c r="I10103" s="784" t="s">
        <v>6434</v>
      </c>
    </row>
    <row r="10104" spans="1:9" hidden="1">
      <c r="A10104" t="str">
        <f>Table_wabobpsvr_AzureCalc_AzureCalcRateCard[[#This Row],[ServiceName]]&amp;Table_wabobpsvr_AzureCalc_AzureCalcRateCard[[#This Row],[Price_Level]]&amp;Table_wabobpsvr_AzureCalc_AzureCalcRateCard[[#This Row],[Region]]</f>
        <v>Basic_D6 VM (Windows)D5</v>
      </c>
      <c r="B10104">
        <v>5</v>
      </c>
      <c r="C10104" t="s">
        <v>701</v>
      </c>
      <c r="D10104" t="s">
        <v>183</v>
      </c>
      <c r="E10104">
        <v>3.1935199999999999</v>
      </c>
      <c r="F10104" t="s">
        <v>1153</v>
      </c>
      <c r="G10104" s="784" t="s">
        <v>4431</v>
      </c>
      <c r="H10104" s="784" t="s">
        <v>4431</v>
      </c>
      <c r="I10104" s="784" t="s">
        <v>6434</v>
      </c>
    </row>
    <row r="10105" spans="1:9" hidden="1">
      <c r="A10105" t="str">
        <f>Table_wabobpsvr_AzureCalc_AzureCalcRateCard[[#This Row],[ServiceName]]&amp;Table_wabobpsvr_AzureCalc_AzureCalcRateCard[[#This Row],[Price_Level]]&amp;Table_wabobpsvr_AzureCalc_AzureCalcRateCard[[#This Row],[Region]]</f>
        <v>Basic_D6 VM (Windows)MOSP1</v>
      </c>
      <c r="B10105">
        <v>1</v>
      </c>
      <c r="C10105" t="s">
        <v>701</v>
      </c>
      <c r="D10105" t="s">
        <v>627</v>
      </c>
      <c r="E10105">
        <v>3.37</v>
      </c>
      <c r="F10105" t="s">
        <v>1153</v>
      </c>
      <c r="G10105" s="784" t="s">
        <v>4431</v>
      </c>
      <c r="H10105" s="784" t="s">
        <v>4431</v>
      </c>
      <c r="I10105" s="784" t="s">
        <v>6435</v>
      </c>
    </row>
    <row r="10106" spans="1:9" hidden="1">
      <c r="A10106" t="str">
        <f>Table_wabobpsvr_AzureCalc_AzureCalcRateCard[[#This Row],[ServiceName]]&amp;Table_wabobpsvr_AzureCalc_AzureCalcRateCard[[#This Row],[Price_Level]]&amp;Table_wabobpsvr_AzureCalc_AzureCalcRateCard[[#This Row],[Region]]</f>
        <v>Basic_D6 VM (Windows)A1</v>
      </c>
      <c r="B10106">
        <v>1</v>
      </c>
      <c r="C10106" t="s">
        <v>701</v>
      </c>
      <c r="D10106" t="s">
        <v>181</v>
      </c>
      <c r="E10106">
        <v>3.2688999999999999</v>
      </c>
      <c r="F10106" t="s">
        <v>1153</v>
      </c>
      <c r="G10106" s="784" t="s">
        <v>4431</v>
      </c>
      <c r="H10106" s="784" t="s">
        <v>4431</v>
      </c>
      <c r="I10106" s="784" t="s">
        <v>6435</v>
      </c>
    </row>
    <row r="10107" spans="1:9" hidden="1">
      <c r="A10107" t="str">
        <f>Table_wabobpsvr_AzureCalc_AzureCalcRateCard[[#This Row],[ServiceName]]&amp;Table_wabobpsvr_AzureCalc_AzureCalcRateCard[[#This Row],[Price_Level]]&amp;Table_wabobpsvr_AzureCalc_AzureCalcRateCard[[#This Row],[Region]]</f>
        <v>Basic_D6 VM (Windows)B1</v>
      </c>
      <c r="B10107">
        <v>1</v>
      </c>
      <c r="C10107" t="s">
        <v>701</v>
      </c>
      <c r="D10107" t="s">
        <v>182</v>
      </c>
      <c r="E10107">
        <v>3.1678000000000002</v>
      </c>
      <c r="F10107" t="s">
        <v>1153</v>
      </c>
      <c r="G10107" s="784" t="s">
        <v>4431</v>
      </c>
      <c r="H10107" s="784" t="s">
        <v>4431</v>
      </c>
      <c r="I10107" s="784" t="s">
        <v>6435</v>
      </c>
    </row>
    <row r="10108" spans="1:9" hidden="1">
      <c r="A10108" t="str">
        <f>Table_wabobpsvr_AzureCalc_AzureCalcRateCard[[#This Row],[ServiceName]]&amp;Table_wabobpsvr_AzureCalc_AzureCalcRateCard[[#This Row],[Price_Level]]&amp;Table_wabobpsvr_AzureCalc_AzureCalcRateCard[[#This Row],[Region]]</f>
        <v>Basic_D6 VM (Windows)C1</v>
      </c>
      <c r="B10108">
        <v>1</v>
      </c>
      <c r="C10108" t="s">
        <v>701</v>
      </c>
      <c r="D10108" t="s">
        <v>184</v>
      </c>
      <c r="E10108">
        <v>3.0667</v>
      </c>
      <c r="F10108" t="s">
        <v>1153</v>
      </c>
      <c r="G10108" s="784" t="s">
        <v>4431</v>
      </c>
      <c r="H10108" s="784" t="s">
        <v>4431</v>
      </c>
      <c r="I10108" s="784" t="s">
        <v>6435</v>
      </c>
    </row>
    <row r="10109" spans="1:9" hidden="1">
      <c r="A10109" s="784" t="str">
        <f>Table_wabobpsvr_AzureCalc_AzureCalcRateCard[[#This Row],[ServiceName]]&amp;Table_wabobpsvr_AzureCalc_AzureCalcRateCard[[#This Row],[Price_Level]]&amp;Table_wabobpsvr_AzureCalc_AzureCalcRateCard[[#This Row],[Region]]</f>
        <v>Basic_D6 VM (Windows)D1</v>
      </c>
      <c r="B10109" s="784">
        <v>1</v>
      </c>
      <c r="C10109" s="784" t="s">
        <v>701</v>
      </c>
      <c r="D10109" s="784" t="s">
        <v>183</v>
      </c>
      <c r="E10109" s="784">
        <v>2.9655999999999998</v>
      </c>
      <c r="F10109" s="784" t="s">
        <v>1153</v>
      </c>
      <c r="G10109" s="784" t="s">
        <v>4431</v>
      </c>
      <c r="H10109" s="784" t="s">
        <v>4431</v>
      </c>
      <c r="I10109" s="784" t="s">
        <v>6435</v>
      </c>
    </row>
    <row r="10110" spans="1:9" hidden="1">
      <c r="A10110" s="784" t="str">
        <f>Table_wabobpsvr_AzureCalc_AzureCalcRateCard[[#This Row],[ServiceName]]&amp;Table_wabobpsvr_AzureCalc_AzureCalcRateCard[[#This Row],[Price_Level]]&amp;Table_wabobpsvr_AzureCalc_AzureCalcRateCard[[#This Row],[Region]]</f>
        <v>Basic_D6 VM (Windows)MOSP4</v>
      </c>
      <c r="B10110" s="784">
        <v>4</v>
      </c>
      <c r="C10110" s="784" t="s">
        <v>701</v>
      </c>
      <c r="D10110" s="784" t="s">
        <v>627</v>
      </c>
      <c r="E10110" s="784">
        <v>3.629</v>
      </c>
      <c r="F10110" s="784" t="s">
        <v>1153</v>
      </c>
      <c r="G10110" s="784" t="s">
        <v>4431</v>
      </c>
      <c r="H10110" s="784" t="s">
        <v>4431</v>
      </c>
      <c r="I10110" s="784" t="s">
        <v>6436</v>
      </c>
    </row>
    <row r="10111" spans="1:9" hidden="1">
      <c r="A10111" s="784" t="str">
        <f>Table_wabobpsvr_AzureCalc_AzureCalcRateCard[[#This Row],[ServiceName]]&amp;Table_wabobpsvr_AzureCalc_AzureCalcRateCard[[#This Row],[Price_Level]]&amp;Table_wabobpsvr_AzureCalc_AzureCalcRateCard[[#This Row],[Region]]</f>
        <v>Basic_D6 VM (Windows)A4</v>
      </c>
      <c r="B10111" s="784">
        <v>4</v>
      </c>
      <c r="C10111" s="784" t="s">
        <v>701</v>
      </c>
      <c r="D10111" s="784" t="s">
        <v>181</v>
      </c>
      <c r="E10111" s="784">
        <v>3.52013</v>
      </c>
      <c r="F10111" s="784" t="s">
        <v>1153</v>
      </c>
      <c r="G10111" s="784" t="s">
        <v>4431</v>
      </c>
      <c r="H10111" s="784" t="s">
        <v>4431</v>
      </c>
      <c r="I10111" s="784" t="s">
        <v>6436</v>
      </c>
    </row>
    <row r="10112" spans="1:9" hidden="1">
      <c r="A10112" s="784" t="str">
        <f>Table_wabobpsvr_AzureCalc_AzureCalcRateCard[[#This Row],[ServiceName]]&amp;Table_wabobpsvr_AzureCalc_AzureCalcRateCard[[#This Row],[Price_Level]]&amp;Table_wabobpsvr_AzureCalc_AzureCalcRateCard[[#This Row],[Region]]</f>
        <v>Basic_D6 VM (Windows)B4</v>
      </c>
      <c r="B10112" s="784">
        <v>4</v>
      </c>
      <c r="C10112" s="784" t="s">
        <v>701</v>
      </c>
      <c r="D10112" s="784" t="s">
        <v>182</v>
      </c>
      <c r="E10112" s="784">
        <v>3.41126</v>
      </c>
      <c r="F10112" s="784" t="s">
        <v>1153</v>
      </c>
      <c r="G10112" s="784" t="s">
        <v>4431</v>
      </c>
      <c r="H10112" s="784" t="s">
        <v>4431</v>
      </c>
      <c r="I10112" s="784" t="s">
        <v>6436</v>
      </c>
    </row>
    <row r="10113" spans="1:9" hidden="1">
      <c r="A10113" s="784" t="str">
        <f>Table_wabobpsvr_AzureCalc_AzureCalcRateCard[[#This Row],[ServiceName]]&amp;Table_wabobpsvr_AzureCalc_AzureCalcRateCard[[#This Row],[Price_Level]]&amp;Table_wabobpsvr_AzureCalc_AzureCalcRateCard[[#This Row],[Region]]</f>
        <v>Basic_D6 VM (Windows)C4</v>
      </c>
      <c r="B10113" s="784">
        <v>4</v>
      </c>
      <c r="C10113" s="784" t="s">
        <v>701</v>
      </c>
      <c r="D10113" s="784" t="s">
        <v>184</v>
      </c>
      <c r="E10113" s="784">
        <v>3.3023899999999999</v>
      </c>
      <c r="F10113" s="784" t="s">
        <v>1153</v>
      </c>
      <c r="G10113" s="784" t="s">
        <v>4431</v>
      </c>
      <c r="H10113" s="784" t="s">
        <v>4431</v>
      </c>
      <c r="I10113" s="784" t="s">
        <v>6436</v>
      </c>
    </row>
    <row r="10114" spans="1:9" hidden="1">
      <c r="A10114" t="str">
        <f>Table_wabobpsvr_AzureCalc_AzureCalcRateCard[[#This Row],[ServiceName]]&amp;Table_wabobpsvr_AzureCalc_AzureCalcRateCard[[#This Row],[Price_Level]]&amp;Table_wabobpsvr_AzureCalc_AzureCalcRateCard[[#This Row],[Region]]</f>
        <v>Basic_D6 VM (Windows)D4</v>
      </c>
      <c r="B10114">
        <v>4</v>
      </c>
      <c r="C10114" t="s">
        <v>701</v>
      </c>
      <c r="D10114" t="s">
        <v>183</v>
      </c>
      <c r="E10114">
        <v>3.1935199999999999</v>
      </c>
      <c r="F10114" t="s">
        <v>1153</v>
      </c>
      <c r="G10114" s="784" t="s">
        <v>4431</v>
      </c>
      <c r="H10114" s="784" t="s">
        <v>4431</v>
      </c>
      <c r="I10114" s="784" t="s">
        <v>6436</v>
      </c>
    </row>
    <row r="10115" spans="1:9" hidden="1">
      <c r="A10115" s="784" t="str">
        <f>Table_wabobpsvr_AzureCalc_AzureCalcRateCard[[#This Row],[ServiceName]]&amp;Table_wabobpsvr_AzureCalc_AzureCalcRateCard[[#This Row],[Price_Level]]&amp;Table_wabobpsvr_AzureCalc_AzureCalcRateCard[[#This Row],[Region]]</f>
        <v>Basic_D6 VM (Windows)MOSP14</v>
      </c>
      <c r="B10115" s="784">
        <v>14</v>
      </c>
      <c r="C10115" s="784" t="s">
        <v>701</v>
      </c>
      <c r="D10115" s="784" t="s">
        <v>627</v>
      </c>
      <c r="E10115" s="784">
        <v>999999</v>
      </c>
      <c r="F10115" s="784" t="s">
        <v>1153</v>
      </c>
      <c r="G10115" s="784" t="s">
        <v>4431</v>
      </c>
      <c r="H10115" s="784" t="s">
        <v>4431</v>
      </c>
      <c r="I10115" s="784" t="s">
        <v>6437</v>
      </c>
    </row>
    <row r="10116" spans="1:9" hidden="1">
      <c r="A10116" t="str">
        <f>Table_wabobpsvr_AzureCalc_AzureCalcRateCard[[#This Row],[ServiceName]]&amp;Table_wabobpsvr_AzureCalc_AzureCalcRateCard[[#This Row],[Price_Level]]&amp;Table_wabobpsvr_AzureCalc_AzureCalcRateCard[[#This Row],[Region]]</f>
        <v>Basic_D6 VM (Windows)A14</v>
      </c>
      <c r="B10116">
        <v>14</v>
      </c>
      <c r="C10116" t="s">
        <v>701</v>
      </c>
      <c r="D10116" t="s">
        <v>181</v>
      </c>
      <c r="E10116">
        <v>5.0439999999999996</v>
      </c>
      <c r="F10116" t="s">
        <v>1153</v>
      </c>
      <c r="G10116" s="784" t="s">
        <v>4431</v>
      </c>
      <c r="H10116" s="784" t="s">
        <v>4431</v>
      </c>
      <c r="I10116" s="784" t="s">
        <v>6437</v>
      </c>
    </row>
    <row r="10117" spans="1:9" hidden="1">
      <c r="A10117" s="784" t="str">
        <f>Table_wabobpsvr_AzureCalc_AzureCalcRateCard[[#This Row],[ServiceName]]&amp;Table_wabobpsvr_AzureCalc_AzureCalcRateCard[[#This Row],[Price_Level]]&amp;Table_wabobpsvr_AzureCalc_AzureCalcRateCard[[#This Row],[Region]]</f>
        <v>Basic_D6 VM (Windows)B14</v>
      </c>
      <c r="B10117" s="784">
        <v>14</v>
      </c>
      <c r="C10117" s="784" t="s">
        <v>701</v>
      </c>
      <c r="D10117" s="784" t="s">
        <v>182</v>
      </c>
      <c r="E10117" s="784">
        <v>4.8879999999999999</v>
      </c>
      <c r="F10117" s="784" t="s">
        <v>1153</v>
      </c>
      <c r="G10117" s="784" t="s">
        <v>4431</v>
      </c>
      <c r="H10117" s="784" t="s">
        <v>4431</v>
      </c>
      <c r="I10117" s="784" t="s">
        <v>6437</v>
      </c>
    </row>
    <row r="10118" spans="1:9" hidden="1">
      <c r="A10118" s="784" t="str">
        <f>Table_wabobpsvr_AzureCalc_AzureCalcRateCard[[#This Row],[ServiceName]]&amp;Table_wabobpsvr_AzureCalc_AzureCalcRateCard[[#This Row],[Price_Level]]&amp;Table_wabobpsvr_AzureCalc_AzureCalcRateCard[[#This Row],[Region]]</f>
        <v>Basic_D6 VM (Windows)C14</v>
      </c>
      <c r="B10118" s="784">
        <v>14</v>
      </c>
      <c r="C10118" s="784" t="s">
        <v>701</v>
      </c>
      <c r="D10118" s="784" t="s">
        <v>184</v>
      </c>
      <c r="E10118" s="784">
        <v>4.7320000000000002</v>
      </c>
      <c r="F10118" s="784" t="s">
        <v>1153</v>
      </c>
      <c r="G10118" s="784" t="s">
        <v>4431</v>
      </c>
      <c r="H10118" s="784" t="s">
        <v>4431</v>
      </c>
      <c r="I10118" s="784" t="s">
        <v>6437</v>
      </c>
    </row>
    <row r="10119" spans="1:9" hidden="1">
      <c r="A10119" s="784" t="str">
        <f>Table_wabobpsvr_AzureCalc_AzureCalcRateCard[[#This Row],[ServiceName]]&amp;Table_wabobpsvr_AzureCalc_AzureCalcRateCard[[#This Row],[Price_Level]]&amp;Table_wabobpsvr_AzureCalc_AzureCalcRateCard[[#This Row],[Region]]</f>
        <v>Basic_D6 VM (Windows)D14</v>
      </c>
      <c r="B10119" s="784">
        <v>14</v>
      </c>
      <c r="C10119" s="784" t="s">
        <v>701</v>
      </c>
      <c r="D10119" s="784" t="s">
        <v>183</v>
      </c>
      <c r="E10119" s="784">
        <v>4.5759999999999996</v>
      </c>
      <c r="F10119" s="784" t="s">
        <v>1153</v>
      </c>
      <c r="G10119" s="784" t="s">
        <v>4431</v>
      </c>
      <c r="H10119" s="784" t="s">
        <v>4431</v>
      </c>
      <c r="I10119" s="784" t="s">
        <v>6437</v>
      </c>
    </row>
    <row r="10120" spans="1:9" hidden="1">
      <c r="A10120" s="784" t="str">
        <f>Table_wabobpsvr_AzureCalc_AzureCalcRateCard[[#This Row],[ServiceName]]&amp;Table_wabobpsvr_AzureCalc_AzureCalcRateCard[[#This Row],[Price_Level]]&amp;Table_wabobpsvr_AzureCalc_AzureCalcRateCard[[#This Row],[Region]]</f>
        <v>Basic_D6 VM (Windows)MOSP</v>
      </c>
      <c r="B10120" s="784"/>
      <c r="C10120" s="784" t="s">
        <v>701</v>
      </c>
      <c r="D10120" s="784" t="s">
        <v>627</v>
      </c>
      <c r="E10120" s="784">
        <v>3.37</v>
      </c>
      <c r="F10120" s="784" t="s">
        <v>1153</v>
      </c>
      <c r="G10120" s="784" t="s">
        <v>4431</v>
      </c>
      <c r="H10120" s="784" t="s">
        <v>4431</v>
      </c>
      <c r="I10120" s="784" t="s">
        <v>6438</v>
      </c>
    </row>
    <row r="10121" spans="1:9" hidden="1">
      <c r="A10121" s="784" t="str">
        <f>Table_wabobpsvr_AzureCalc_AzureCalcRateCard[[#This Row],[ServiceName]]&amp;Table_wabobpsvr_AzureCalc_AzureCalcRateCard[[#This Row],[Price_Level]]&amp;Table_wabobpsvr_AzureCalc_AzureCalcRateCard[[#This Row],[Region]]</f>
        <v>Basic_D6 VM (Windows)A</v>
      </c>
      <c r="B10121" s="784"/>
      <c r="C10121" s="784" t="s">
        <v>701</v>
      </c>
      <c r="D10121" s="784" t="s">
        <v>181</v>
      </c>
      <c r="E10121" s="784">
        <v>3.2688999999999999</v>
      </c>
      <c r="F10121" s="784" t="s">
        <v>1153</v>
      </c>
      <c r="G10121" s="784" t="s">
        <v>3908</v>
      </c>
      <c r="H10121" s="784" t="s">
        <v>3909</v>
      </c>
      <c r="I10121" s="784" t="s">
        <v>6438</v>
      </c>
    </row>
    <row r="10122" spans="1:9" hidden="1">
      <c r="A10122" s="784" t="str">
        <f>Table_wabobpsvr_AzureCalc_AzureCalcRateCard[[#This Row],[ServiceName]]&amp;Table_wabobpsvr_AzureCalc_AzureCalcRateCard[[#This Row],[Price_Level]]&amp;Table_wabobpsvr_AzureCalc_AzureCalcRateCard[[#This Row],[Region]]</f>
        <v>Basic_D6 VM (Windows)B</v>
      </c>
      <c r="B10122" s="784"/>
      <c r="C10122" s="784" t="s">
        <v>701</v>
      </c>
      <c r="D10122" s="784" t="s">
        <v>182</v>
      </c>
      <c r="E10122" s="784">
        <v>3.1678000000000002</v>
      </c>
      <c r="F10122" s="784" t="s">
        <v>1153</v>
      </c>
      <c r="G10122" s="784" t="s">
        <v>3908</v>
      </c>
      <c r="H10122" s="784" t="s">
        <v>3909</v>
      </c>
      <c r="I10122" s="784" t="s">
        <v>6438</v>
      </c>
    </row>
    <row r="10123" spans="1:9" hidden="1">
      <c r="A10123" s="784" t="str">
        <f>Table_wabobpsvr_AzureCalc_AzureCalcRateCard[[#This Row],[ServiceName]]&amp;Table_wabobpsvr_AzureCalc_AzureCalcRateCard[[#This Row],[Price_Level]]&amp;Table_wabobpsvr_AzureCalc_AzureCalcRateCard[[#This Row],[Region]]</f>
        <v>Basic_D6 VM (Windows)C</v>
      </c>
      <c r="B10123" s="784"/>
      <c r="C10123" s="784" t="s">
        <v>701</v>
      </c>
      <c r="D10123" s="784" t="s">
        <v>184</v>
      </c>
      <c r="E10123" s="784">
        <v>3.0667</v>
      </c>
      <c r="F10123" s="784" t="s">
        <v>1153</v>
      </c>
      <c r="G10123" s="784" t="s">
        <v>3908</v>
      </c>
      <c r="H10123" s="784" t="s">
        <v>3909</v>
      </c>
      <c r="I10123" s="784" t="s">
        <v>6438</v>
      </c>
    </row>
    <row r="10124" spans="1:9" hidden="1">
      <c r="A10124" s="784" t="str">
        <f>Table_wabobpsvr_AzureCalc_AzureCalcRateCard[[#This Row],[ServiceName]]&amp;Table_wabobpsvr_AzureCalc_AzureCalcRateCard[[#This Row],[Price_Level]]&amp;Table_wabobpsvr_AzureCalc_AzureCalcRateCard[[#This Row],[Region]]</f>
        <v>Basic_D6 VM (Windows)D</v>
      </c>
      <c r="B10124" s="784"/>
      <c r="C10124" s="784" t="s">
        <v>701</v>
      </c>
      <c r="D10124" s="784" t="s">
        <v>183</v>
      </c>
      <c r="E10124" s="784">
        <v>2.9655999999999998</v>
      </c>
      <c r="F10124" s="784" t="s">
        <v>1153</v>
      </c>
      <c r="G10124" s="784" t="s">
        <v>3908</v>
      </c>
      <c r="H10124" s="784" t="s">
        <v>3909</v>
      </c>
      <c r="I10124" s="784" t="s">
        <v>6438</v>
      </c>
    </row>
    <row r="10125" spans="1:9" hidden="1">
      <c r="A10125" s="784" t="str">
        <f>Table_wabobpsvr_AzureCalc_AzureCalcRateCard[[#This Row],[ServiceName]]&amp;Table_wabobpsvr_AzureCalc_AzureCalcRateCard[[#This Row],[Price_Level]]&amp;Table_wabobpsvr_AzureCalc_AzureCalcRateCard[[#This Row],[Region]]</f>
        <v>Standard_D1 Cloud ServicesMOSP10</v>
      </c>
      <c r="B10125" s="784">
        <v>10</v>
      </c>
      <c r="C10125" s="784" t="s">
        <v>701</v>
      </c>
      <c r="D10125" s="784" t="s">
        <v>627</v>
      </c>
      <c r="E10125" s="784">
        <v>0.224</v>
      </c>
      <c r="F10125" s="784" t="s">
        <v>1154</v>
      </c>
      <c r="G10125" s="784" t="s">
        <v>4431</v>
      </c>
      <c r="H10125" s="784" t="s">
        <v>4431</v>
      </c>
      <c r="I10125" s="784" t="s">
        <v>6439</v>
      </c>
    </row>
    <row r="10126" spans="1:9" hidden="1">
      <c r="A10126" s="784" t="str">
        <f>Table_wabobpsvr_AzureCalc_AzureCalcRateCard[[#This Row],[ServiceName]]&amp;Table_wabobpsvr_AzureCalc_AzureCalcRateCard[[#This Row],[Price_Level]]&amp;Table_wabobpsvr_AzureCalc_AzureCalcRateCard[[#This Row],[Region]]</f>
        <v>Standard_D1 Cloud ServicesA10</v>
      </c>
      <c r="B10126" s="784">
        <v>10</v>
      </c>
      <c r="C10126" s="784" t="s">
        <v>701</v>
      </c>
      <c r="D10126" s="784" t="s">
        <v>181</v>
      </c>
      <c r="E10126" s="784">
        <v>0.21728</v>
      </c>
      <c r="F10126" s="784" t="s">
        <v>1154</v>
      </c>
      <c r="G10126" s="784" t="s">
        <v>4431</v>
      </c>
      <c r="H10126" s="784" t="s">
        <v>4431</v>
      </c>
      <c r="I10126" s="784" t="s">
        <v>6439</v>
      </c>
    </row>
    <row r="10127" spans="1:9" hidden="1">
      <c r="A10127" s="784" t="str">
        <f>Table_wabobpsvr_AzureCalc_AzureCalcRateCard[[#This Row],[ServiceName]]&amp;Table_wabobpsvr_AzureCalc_AzureCalcRateCard[[#This Row],[Price_Level]]&amp;Table_wabobpsvr_AzureCalc_AzureCalcRateCard[[#This Row],[Region]]</f>
        <v>Standard_D1 Cloud ServicesB10</v>
      </c>
      <c r="B10127" s="784">
        <v>10</v>
      </c>
      <c r="C10127" s="784" t="s">
        <v>701</v>
      </c>
      <c r="D10127" s="784" t="s">
        <v>182</v>
      </c>
      <c r="E10127" s="784">
        <v>0.21056</v>
      </c>
      <c r="F10127" s="784" t="s">
        <v>1154</v>
      </c>
      <c r="G10127" s="784" t="s">
        <v>4431</v>
      </c>
      <c r="H10127" s="784" t="s">
        <v>4431</v>
      </c>
      <c r="I10127" s="784" t="s">
        <v>6439</v>
      </c>
    </row>
    <row r="10128" spans="1:9" hidden="1">
      <c r="A10128" s="784" t="str">
        <f>Table_wabobpsvr_AzureCalc_AzureCalcRateCard[[#This Row],[ServiceName]]&amp;Table_wabobpsvr_AzureCalc_AzureCalcRateCard[[#This Row],[Price_Level]]&amp;Table_wabobpsvr_AzureCalc_AzureCalcRateCard[[#This Row],[Region]]</f>
        <v>Standard_D1 Cloud ServicesC10</v>
      </c>
      <c r="B10128" s="784">
        <v>10</v>
      </c>
      <c r="C10128" s="784" t="s">
        <v>701</v>
      </c>
      <c r="D10128" s="784" t="s">
        <v>184</v>
      </c>
      <c r="E10128" s="784">
        <v>0.20383999999999999</v>
      </c>
      <c r="F10128" s="784" t="s">
        <v>1154</v>
      </c>
      <c r="G10128" s="784" t="s">
        <v>4431</v>
      </c>
      <c r="H10128" s="784" t="s">
        <v>4431</v>
      </c>
      <c r="I10128" s="784" t="s">
        <v>6439</v>
      </c>
    </row>
    <row r="10129" spans="1:9" hidden="1">
      <c r="A10129" s="784" t="str">
        <f>Table_wabobpsvr_AzureCalc_AzureCalcRateCard[[#This Row],[ServiceName]]&amp;Table_wabobpsvr_AzureCalc_AzureCalcRateCard[[#This Row],[Price_Level]]&amp;Table_wabobpsvr_AzureCalc_AzureCalcRateCard[[#This Row],[Region]]</f>
        <v>Standard_D1 Cloud ServicesD10</v>
      </c>
      <c r="B10129" s="784">
        <v>10</v>
      </c>
      <c r="C10129" s="784" t="s">
        <v>701</v>
      </c>
      <c r="D10129" s="784" t="s">
        <v>183</v>
      </c>
      <c r="E10129" s="784">
        <v>0.19711999999999999</v>
      </c>
      <c r="F10129" s="784" t="s">
        <v>1154</v>
      </c>
      <c r="G10129" s="784" t="s">
        <v>4431</v>
      </c>
      <c r="H10129" s="784" t="s">
        <v>4431</v>
      </c>
      <c r="I10129" s="784" t="s">
        <v>6439</v>
      </c>
    </row>
    <row r="10130" spans="1:9" hidden="1">
      <c r="A10130" s="784" t="str">
        <f>Table_wabobpsvr_AzureCalc_AzureCalcRateCard[[#This Row],[ServiceName]]&amp;Table_wabobpsvr_AzureCalc_AzureCalcRateCard[[#This Row],[Price_Level]]&amp;Table_wabobpsvr_AzureCalc_AzureCalcRateCard[[#This Row],[Region]]</f>
        <v>Standard_D1 Cloud ServicesMOSP9</v>
      </c>
      <c r="B10130" s="784">
        <v>9</v>
      </c>
      <c r="C10130" s="784" t="s">
        <v>701</v>
      </c>
      <c r="D10130" s="784" t="s">
        <v>627</v>
      </c>
      <c r="E10130" s="784">
        <v>0.19500000000000001</v>
      </c>
      <c r="F10130" s="784" t="s">
        <v>1154</v>
      </c>
      <c r="G10130" s="784" t="s">
        <v>4431</v>
      </c>
      <c r="H10130" s="784" t="s">
        <v>4431</v>
      </c>
      <c r="I10130" s="784" t="s">
        <v>6440</v>
      </c>
    </row>
    <row r="10131" spans="1:9" hidden="1">
      <c r="A10131" s="784" t="str">
        <f>Table_wabobpsvr_AzureCalc_AzureCalcRateCard[[#This Row],[ServiceName]]&amp;Table_wabobpsvr_AzureCalc_AzureCalcRateCard[[#This Row],[Price_Level]]&amp;Table_wabobpsvr_AzureCalc_AzureCalcRateCard[[#This Row],[Region]]</f>
        <v>Standard_D1 Cloud ServicesA9</v>
      </c>
      <c r="B10131" s="784">
        <v>9</v>
      </c>
      <c r="C10131" s="784" t="s">
        <v>701</v>
      </c>
      <c r="D10131" s="784" t="s">
        <v>181</v>
      </c>
      <c r="E10131" s="784">
        <v>0.18915000000000001</v>
      </c>
      <c r="F10131" s="784" t="s">
        <v>1154</v>
      </c>
      <c r="G10131" s="784" t="s">
        <v>4431</v>
      </c>
      <c r="H10131" s="784" t="s">
        <v>4431</v>
      </c>
      <c r="I10131" s="784" t="s">
        <v>6440</v>
      </c>
    </row>
    <row r="10132" spans="1:9" hidden="1">
      <c r="A10132" s="784" t="str">
        <f>Table_wabobpsvr_AzureCalc_AzureCalcRateCard[[#This Row],[ServiceName]]&amp;Table_wabobpsvr_AzureCalc_AzureCalcRateCard[[#This Row],[Price_Level]]&amp;Table_wabobpsvr_AzureCalc_AzureCalcRateCard[[#This Row],[Region]]</f>
        <v>Standard_D1 Cloud ServicesB9</v>
      </c>
      <c r="B10132" s="784">
        <v>9</v>
      </c>
      <c r="C10132" s="784" t="s">
        <v>701</v>
      </c>
      <c r="D10132" s="784" t="s">
        <v>182</v>
      </c>
      <c r="E10132" s="784">
        <v>0.18329999999999999</v>
      </c>
      <c r="F10132" s="784" t="s">
        <v>1154</v>
      </c>
      <c r="G10132" s="784" t="s">
        <v>4431</v>
      </c>
      <c r="H10132" s="784" t="s">
        <v>4431</v>
      </c>
      <c r="I10132" s="784" t="s">
        <v>6440</v>
      </c>
    </row>
    <row r="10133" spans="1:9" hidden="1">
      <c r="A10133" s="784" t="str">
        <f>Table_wabobpsvr_AzureCalc_AzureCalcRateCard[[#This Row],[ServiceName]]&amp;Table_wabobpsvr_AzureCalc_AzureCalcRateCard[[#This Row],[Price_Level]]&amp;Table_wabobpsvr_AzureCalc_AzureCalcRateCard[[#This Row],[Region]]</f>
        <v>Standard_D1 Cloud ServicesC9</v>
      </c>
      <c r="B10133" s="784">
        <v>9</v>
      </c>
      <c r="C10133" s="784" t="s">
        <v>701</v>
      </c>
      <c r="D10133" s="784" t="s">
        <v>184</v>
      </c>
      <c r="E10133" s="784">
        <v>0.17745</v>
      </c>
      <c r="F10133" s="784" t="s">
        <v>1154</v>
      </c>
      <c r="G10133" s="784" t="s">
        <v>4431</v>
      </c>
      <c r="H10133" s="784" t="s">
        <v>4431</v>
      </c>
      <c r="I10133" s="784" t="s">
        <v>6440</v>
      </c>
    </row>
    <row r="10134" spans="1:9" hidden="1">
      <c r="A10134" t="str">
        <f>Table_wabobpsvr_AzureCalc_AzureCalcRateCard[[#This Row],[ServiceName]]&amp;Table_wabobpsvr_AzureCalc_AzureCalcRateCard[[#This Row],[Price_Level]]&amp;Table_wabobpsvr_AzureCalc_AzureCalcRateCard[[#This Row],[Region]]</f>
        <v>Standard_D1 Cloud ServicesD9</v>
      </c>
      <c r="B10134">
        <v>9</v>
      </c>
      <c r="C10134" t="s">
        <v>701</v>
      </c>
      <c r="D10134" t="s">
        <v>183</v>
      </c>
      <c r="E10134">
        <v>0.1716</v>
      </c>
      <c r="F10134" t="s">
        <v>1154</v>
      </c>
      <c r="G10134" s="784" t="s">
        <v>4431</v>
      </c>
      <c r="H10134" s="784" t="s">
        <v>4431</v>
      </c>
      <c r="I10134" s="784" t="s">
        <v>6440</v>
      </c>
    </row>
    <row r="10135" spans="1:9" hidden="1">
      <c r="A10135" s="784" t="str">
        <f>Table_wabobpsvr_AzureCalc_AzureCalcRateCard[[#This Row],[ServiceName]]&amp;Table_wabobpsvr_AzureCalc_AzureCalcRateCard[[#This Row],[Price_Level]]&amp;Table_wabobpsvr_AzureCalc_AzureCalcRateCard[[#This Row],[Region]]</f>
        <v>Standard_G5 VM (Non-Windows)B4</v>
      </c>
      <c r="B10135" s="784">
        <v>4</v>
      </c>
      <c r="C10135" s="784" t="s">
        <v>91</v>
      </c>
      <c r="D10135" s="784" t="s">
        <v>182</v>
      </c>
      <c r="E10135" s="784">
        <v>8.1690000000000005</v>
      </c>
      <c r="F10135" s="784" t="s">
        <v>3222</v>
      </c>
      <c r="G10135" s="784" t="s">
        <v>3223</v>
      </c>
      <c r="H10135" s="784" t="s">
        <v>3224</v>
      </c>
      <c r="I10135" s="784" t="s">
        <v>6424</v>
      </c>
    </row>
    <row r="10136" spans="1:9" hidden="1">
      <c r="A10136" s="784" t="str">
        <f>Table_wabobpsvr_AzureCalc_AzureCalcRateCard[[#This Row],[ServiceName]]&amp;Table_wabobpsvr_AzureCalc_AzureCalcRateCard[[#This Row],[Price_Level]]&amp;Table_wabobpsvr_AzureCalc_AzureCalcRateCard[[#This Row],[Region]]</f>
        <v>SQL Premium P1 Database DaysA</v>
      </c>
      <c r="B10136" s="784"/>
      <c r="C10136" s="784" t="s">
        <v>1119</v>
      </c>
      <c r="D10136" s="784" t="s">
        <v>181</v>
      </c>
      <c r="E10136" s="784">
        <v>16.004999999999999</v>
      </c>
      <c r="F10136" s="784" t="s">
        <v>781</v>
      </c>
      <c r="G10136" s="784" t="s">
        <v>3281</v>
      </c>
      <c r="H10136" s="784" t="s">
        <v>3282</v>
      </c>
      <c r="I10136" s="784" t="s">
        <v>4431</v>
      </c>
    </row>
    <row r="10137" spans="1:9" hidden="1">
      <c r="A10137" s="784" t="str">
        <f>Table_wabobpsvr_AzureCalc_AzureCalcRateCard[[#This Row],[ServiceName]]&amp;Table_wabobpsvr_AzureCalc_AzureCalcRateCard[[#This Row],[Price_Level]]&amp;Table_wabobpsvr_AzureCalc_AzureCalcRateCard[[#This Row],[Region]]</f>
        <v>SQL Premium P1 Database DaysB</v>
      </c>
      <c r="B10137" s="784"/>
      <c r="C10137" s="784" t="s">
        <v>1119</v>
      </c>
      <c r="D10137" s="784" t="s">
        <v>182</v>
      </c>
      <c r="E10137" s="784">
        <v>15.51</v>
      </c>
      <c r="F10137" s="784" t="s">
        <v>781</v>
      </c>
      <c r="G10137" s="784" t="s">
        <v>3281</v>
      </c>
      <c r="H10137" s="784" t="s">
        <v>3282</v>
      </c>
      <c r="I10137" s="784" t="s">
        <v>4431</v>
      </c>
    </row>
    <row r="10138" spans="1:9" hidden="1">
      <c r="A10138" s="784" t="str">
        <f>Table_wabobpsvr_AzureCalc_AzureCalcRateCard[[#This Row],[ServiceName]]&amp;Table_wabobpsvr_AzureCalc_AzureCalcRateCard[[#This Row],[Price_Level]]&amp;Table_wabobpsvr_AzureCalc_AzureCalcRateCard[[#This Row],[Region]]</f>
        <v>SQL Database BusinessMOSP16</v>
      </c>
      <c r="B10138" s="784">
        <v>16</v>
      </c>
      <c r="C10138" s="784" t="s">
        <v>1280</v>
      </c>
      <c r="D10138" s="784" t="s">
        <v>627</v>
      </c>
      <c r="E10138" s="784">
        <v>109.89</v>
      </c>
      <c r="F10138" s="784" t="s">
        <v>784</v>
      </c>
      <c r="G10138" s="784" t="s">
        <v>4431</v>
      </c>
      <c r="H10138" s="784" t="s">
        <v>4431</v>
      </c>
      <c r="I10138" s="784" t="s">
        <v>4431</v>
      </c>
    </row>
    <row r="10139" spans="1:9" hidden="1">
      <c r="A10139" t="str">
        <f>Table_wabobpsvr_AzureCalc_AzureCalcRateCard[[#This Row],[ServiceName]]&amp;Table_wabobpsvr_AzureCalc_AzureCalcRateCard[[#This Row],[Price_Level]]&amp;Table_wabobpsvr_AzureCalc_AzureCalcRateCard[[#This Row],[Region]]</f>
        <v>SQL Database WebMOSP16</v>
      </c>
      <c r="B10139">
        <v>16</v>
      </c>
      <c r="C10139" t="s">
        <v>1280</v>
      </c>
      <c r="D10139" t="s">
        <v>627</v>
      </c>
      <c r="E10139">
        <v>10.99</v>
      </c>
      <c r="F10139" t="s">
        <v>780</v>
      </c>
      <c r="G10139" s="784" t="s">
        <v>4431</v>
      </c>
      <c r="H10139" s="784" t="s">
        <v>4431</v>
      </c>
      <c r="I10139" s="784" t="s">
        <v>4431</v>
      </c>
    </row>
    <row r="10140" spans="1:9" hidden="1">
      <c r="A10140" t="str">
        <f>Table_wabobpsvr_AzureCalc_AzureCalcRateCard[[#This Row],[ServiceName]]&amp;Table_wabobpsvr_AzureCalc_AzureCalcRateCard[[#This Row],[Price_Level]]&amp;Table_wabobpsvr_AzureCalc_AzureCalcRateCard[[#This Row],[Region]]</f>
        <v>Standard_D1 Cloud ServicesMOSP13</v>
      </c>
      <c r="B10140">
        <v>13</v>
      </c>
      <c r="C10140" t="s">
        <v>701</v>
      </c>
      <c r="D10140" t="s">
        <v>627</v>
      </c>
      <c r="E10140">
        <v>0.193</v>
      </c>
      <c r="F10140" t="s">
        <v>1154</v>
      </c>
      <c r="G10140" s="784" t="s">
        <v>4431</v>
      </c>
      <c r="H10140" s="784" t="s">
        <v>4431</v>
      </c>
      <c r="I10140" s="784" t="s">
        <v>6441</v>
      </c>
    </row>
    <row r="10141" spans="1:9" hidden="1">
      <c r="A10141" t="str">
        <f>Table_wabobpsvr_AzureCalc_AzureCalcRateCard[[#This Row],[ServiceName]]&amp;Table_wabobpsvr_AzureCalc_AzureCalcRateCard[[#This Row],[Price_Level]]&amp;Table_wabobpsvr_AzureCalc_AzureCalcRateCard[[#This Row],[Region]]</f>
        <v>Standard_D1 Cloud ServicesA13</v>
      </c>
      <c r="B10141">
        <v>13</v>
      </c>
      <c r="C10141" t="s">
        <v>701</v>
      </c>
      <c r="D10141" t="s">
        <v>181</v>
      </c>
      <c r="E10141">
        <v>0.18720999999999999</v>
      </c>
      <c r="F10141" t="s">
        <v>1154</v>
      </c>
      <c r="G10141" s="784" t="s">
        <v>4431</v>
      </c>
      <c r="H10141" s="784" t="s">
        <v>4431</v>
      </c>
      <c r="I10141" s="784" t="s">
        <v>6441</v>
      </c>
    </row>
    <row r="10142" spans="1:9" hidden="1">
      <c r="A10142" t="str">
        <f>Table_wabobpsvr_AzureCalc_AzureCalcRateCard[[#This Row],[ServiceName]]&amp;Table_wabobpsvr_AzureCalc_AzureCalcRateCard[[#This Row],[Price_Level]]&amp;Table_wabobpsvr_AzureCalc_AzureCalcRateCard[[#This Row],[Region]]</f>
        <v>Standard_D1 Cloud ServicesB13</v>
      </c>
      <c r="B10142">
        <v>13</v>
      </c>
      <c r="C10142" t="s">
        <v>701</v>
      </c>
      <c r="D10142" t="s">
        <v>182</v>
      </c>
      <c r="E10142">
        <v>0.18142</v>
      </c>
      <c r="F10142" t="s">
        <v>1154</v>
      </c>
      <c r="G10142" s="784" t="s">
        <v>4431</v>
      </c>
      <c r="H10142" s="784" t="s">
        <v>4431</v>
      </c>
      <c r="I10142" s="784" t="s">
        <v>6441</v>
      </c>
    </row>
    <row r="10143" spans="1:9" hidden="1">
      <c r="A10143" t="str">
        <f>Table_wabobpsvr_AzureCalc_AzureCalcRateCard[[#This Row],[ServiceName]]&amp;Table_wabobpsvr_AzureCalc_AzureCalcRateCard[[#This Row],[Price_Level]]&amp;Table_wabobpsvr_AzureCalc_AzureCalcRateCard[[#This Row],[Region]]</f>
        <v>Standard_D1 Cloud ServicesC13</v>
      </c>
      <c r="B10143">
        <v>13</v>
      </c>
      <c r="C10143" t="s">
        <v>701</v>
      </c>
      <c r="D10143" t="s">
        <v>184</v>
      </c>
      <c r="E10143">
        <v>0.17563000000000001</v>
      </c>
      <c r="F10143" t="s">
        <v>1154</v>
      </c>
      <c r="G10143" s="784" t="s">
        <v>4431</v>
      </c>
      <c r="H10143" s="784" t="s">
        <v>4431</v>
      </c>
      <c r="I10143" s="784" t="s">
        <v>6441</v>
      </c>
    </row>
    <row r="10144" spans="1:9" hidden="1">
      <c r="A10144" s="784" t="str">
        <f>Table_wabobpsvr_AzureCalc_AzureCalcRateCard[[#This Row],[ServiceName]]&amp;Table_wabobpsvr_AzureCalc_AzureCalcRateCard[[#This Row],[Price_Level]]&amp;Table_wabobpsvr_AzureCalc_AzureCalcRateCard[[#This Row],[Region]]</f>
        <v>Standard_D1 Cloud ServicesD13</v>
      </c>
      <c r="B10144" s="784">
        <v>13</v>
      </c>
      <c r="C10144" s="784" t="s">
        <v>701</v>
      </c>
      <c r="D10144" s="784" t="s">
        <v>183</v>
      </c>
      <c r="E10144" s="784">
        <v>0.16983999999999999</v>
      </c>
      <c r="F10144" s="784" t="s">
        <v>1154</v>
      </c>
      <c r="G10144" s="784" t="s">
        <v>4431</v>
      </c>
      <c r="H10144" s="784" t="s">
        <v>4431</v>
      </c>
      <c r="I10144" s="784" t="s">
        <v>6441</v>
      </c>
    </row>
    <row r="10145" spans="1:9" hidden="1">
      <c r="A10145" s="784" t="str">
        <f>Table_wabobpsvr_AzureCalc_AzureCalcRateCard[[#This Row],[ServiceName]]&amp;Table_wabobpsvr_AzureCalc_AzureCalcRateCard[[#This Row],[Price_Level]]&amp;Table_wabobpsvr_AzureCalc_AzureCalcRateCard[[#This Row],[Region]]</f>
        <v>Standard_D1 Cloud ServicesMOSP7</v>
      </c>
      <c r="B10145" s="784">
        <v>7</v>
      </c>
      <c r="C10145" s="784" t="s">
        <v>701</v>
      </c>
      <c r="D10145" s="784" t="s">
        <v>627</v>
      </c>
      <c r="E10145" s="784">
        <v>0.159</v>
      </c>
      <c r="F10145" s="784" t="s">
        <v>1154</v>
      </c>
      <c r="G10145" s="784" t="s">
        <v>4431</v>
      </c>
      <c r="H10145" s="784" t="s">
        <v>4431</v>
      </c>
      <c r="I10145" s="784" t="s">
        <v>6442</v>
      </c>
    </row>
    <row r="10146" spans="1:9" hidden="1">
      <c r="A10146" t="str">
        <f>Table_wabobpsvr_AzureCalc_AzureCalcRateCard[[#This Row],[ServiceName]]&amp;Table_wabobpsvr_AzureCalc_AzureCalcRateCard[[#This Row],[Price_Level]]&amp;Table_wabobpsvr_AzureCalc_AzureCalcRateCard[[#This Row],[Region]]</f>
        <v>Standard_D1 Cloud ServicesA7</v>
      </c>
      <c r="B10146">
        <v>7</v>
      </c>
      <c r="C10146" t="s">
        <v>701</v>
      </c>
      <c r="D10146" t="s">
        <v>181</v>
      </c>
      <c r="E10146">
        <v>0.15423000000000001</v>
      </c>
      <c r="F10146" t="s">
        <v>1154</v>
      </c>
      <c r="G10146" s="784" t="s">
        <v>4431</v>
      </c>
      <c r="H10146" s="784" t="s">
        <v>4431</v>
      </c>
      <c r="I10146" s="784" t="s">
        <v>6442</v>
      </c>
    </row>
    <row r="10147" spans="1:9" hidden="1">
      <c r="A10147" s="784" t="str">
        <f>Table_wabobpsvr_AzureCalc_AzureCalcRateCard[[#This Row],[ServiceName]]&amp;Table_wabobpsvr_AzureCalc_AzureCalcRateCard[[#This Row],[Price_Level]]&amp;Table_wabobpsvr_AzureCalc_AzureCalcRateCard[[#This Row],[Region]]</f>
        <v>Standard_D1 Cloud ServicesB7</v>
      </c>
      <c r="B10147" s="784">
        <v>7</v>
      </c>
      <c r="C10147" s="784" t="s">
        <v>701</v>
      </c>
      <c r="D10147" s="784" t="s">
        <v>182</v>
      </c>
      <c r="E10147" s="784">
        <v>0.14946000000000001</v>
      </c>
      <c r="F10147" s="784" t="s">
        <v>1154</v>
      </c>
      <c r="G10147" s="784" t="s">
        <v>4431</v>
      </c>
      <c r="H10147" s="784" t="s">
        <v>4431</v>
      </c>
      <c r="I10147" s="784" t="s">
        <v>6442</v>
      </c>
    </row>
    <row r="10148" spans="1:9" hidden="1">
      <c r="A10148" s="784" t="str">
        <f>Table_wabobpsvr_AzureCalc_AzureCalcRateCard[[#This Row],[ServiceName]]&amp;Table_wabobpsvr_AzureCalc_AzureCalcRateCard[[#This Row],[Price_Level]]&amp;Table_wabobpsvr_AzureCalc_AzureCalcRateCard[[#This Row],[Region]]</f>
        <v>Standard_D1 Cloud ServicesC7</v>
      </c>
      <c r="B10148" s="784">
        <v>7</v>
      </c>
      <c r="C10148" s="784" t="s">
        <v>701</v>
      </c>
      <c r="D10148" s="784" t="s">
        <v>184</v>
      </c>
      <c r="E10148" s="784">
        <v>0.14469000000000001</v>
      </c>
      <c r="F10148" s="784" t="s">
        <v>1154</v>
      </c>
      <c r="G10148" s="784" t="s">
        <v>4431</v>
      </c>
      <c r="H10148" s="784" t="s">
        <v>4431</v>
      </c>
      <c r="I10148" s="784" t="s">
        <v>6442</v>
      </c>
    </row>
    <row r="10149" spans="1:9" hidden="1">
      <c r="A10149" s="784" t="str">
        <f>Table_wabobpsvr_AzureCalc_AzureCalcRateCard[[#This Row],[ServiceName]]&amp;Table_wabobpsvr_AzureCalc_AzureCalcRateCard[[#This Row],[Price_Level]]&amp;Table_wabobpsvr_AzureCalc_AzureCalcRateCard[[#This Row],[Region]]</f>
        <v>Standard_D1 Cloud ServicesD7</v>
      </c>
      <c r="B10149" s="784">
        <v>7</v>
      </c>
      <c r="C10149" s="784" t="s">
        <v>701</v>
      </c>
      <c r="D10149" s="784" t="s">
        <v>183</v>
      </c>
      <c r="E10149" s="784">
        <v>0.13991999999999999</v>
      </c>
      <c r="F10149" s="784" t="s">
        <v>1154</v>
      </c>
      <c r="G10149" s="784" t="s">
        <v>4431</v>
      </c>
      <c r="H10149" s="784" t="s">
        <v>4431</v>
      </c>
      <c r="I10149" s="784" t="s">
        <v>6442</v>
      </c>
    </row>
    <row r="10150" spans="1:9" hidden="1">
      <c r="A10150" s="784" t="str">
        <f>Table_wabobpsvr_AzureCalc_AzureCalcRateCard[[#This Row],[ServiceName]]&amp;Table_wabobpsvr_AzureCalc_AzureCalcRateCard[[#This Row],[Price_Level]]&amp;Table_wabobpsvr_AzureCalc_AzureCalcRateCard[[#This Row],[Region]]</f>
        <v>Standard_D1 Cloud ServicesMOSP8</v>
      </c>
      <c r="B10150" s="784">
        <v>8</v>
      </c>
      <c r="C10150" s="784" t="s">
        <v>701</v>
      </c>
      <c r="D10150" s="784" t="s">
        <v>627</v>
      </c>
      <c r="E10150" s="784">
        <v>0.183</v>
      </c>
      <c r="F10150" s="784" t="s">
        <v>1154</v>
      </c>
      <c r="G10150" s="784" t="s">
        <v>4431</v>
      </c>
      <c r="H10150" s="784" t="s">
        <v>4431</v>
      </c>
      <c r="I10150" s="784" t="s">
        <v>6443</v>
      </c>
    </row>
    <row r="10151" spans="1:9" hidden="1">
      <c r="A10151" s="784" t="str">
        <f>Table_wabobpsvr_AzureCalc_AzureCalcRateCard[[#This Row],[ServiceName]]&amp;Table_wabobpsvr_AzureCalc_AzureCalcRateCard[[#This Row],[Price_Level]]&amp;Table_wabobpsvr_AzureCalc_AzureCalcRateCard[[#This Row],[Region]]</f>
        <v>Standard_D1 Cloud ServicesA8</v>
      </c>
      <c r="B10151" s="784">
        <v>8</v>
      </c>
      <c r="C10151" s="784" t="s">
        <v>701</v>
      </c>
      <c r="D10151" s="784" t="s">
        <v>181</v>
      </c>
      <c r="E10151" s="784">
        <v>0.17751</v>
      </c>
      <c r="F10151" s="784" t="s">
        <v>1154</v>
      </c>
      <c r="G10151" s="784" t="s">
        <v>4431</v>
      </c>
      <c r="H10151" s="784" t="s">
        <v>4431</v>
      </c>
      <c r="I10151" s="784" t="s">
        <v>6443</v>
      </c>
    </row>
    <row r="10152" spans="1:9" hidden="1">
      <c r="A10152" t="str">
        <f>Table_wabobpsvr_AzureCalc_AzureCalcRateCard[[#This Row],[ServiceName]]&amp;Table_wabobpsvr_AzureCalc_AzureCalcRateCard[[#This Row],[Price_Level]]&amp;Table_wabobpsvr_AzureCalc_AzureCalcRateCard[[#This Row],[Region]]</f>
        <v>Standard_D1 Cloud ServicesB8</v>
      </c>
      <c r="B10152">
        <v>8</v>
      </c>
      <c r="C10152" t="s">
        <v>701</v>
      </c>
      <c r="D10152" t="s">
        <v>182</v>
      </c>
      <c r="E10152">
        <v>0.17202000000000001</v>
      </c>
      <c r="F10152" t="s">
        <v>1154</v>
      </c>
      <c r="G10152" s="784" t="s">
        <v>4431</v>
      </c>
      <c r="H10152" s="784" t="s">
        <v>4431</v>
      </c>
      <c r="I10152" s="784" t="s">
        <v>6443</v>
      </c>
    </row>
    <row r="10153" spans="1:9" hidden="1">
      <c r="A10153" t="str">
        <f>Table_wabobpsvr_AzureCalc_AzureCalcRateCard[[#This Row],[ServiceName]]&amp;Table_wabobpsvr_AzureCalc_AzureCalcRateCard[[#This Row],[Price_Level]]&amp;Table_wabobpsvr_AzureCalc_AzureCalcRateCard[[#This Row],[Region]]</f>
        <v>Standard_D1 Cloud ServicesC8</v>
      </c>
      <c r="B10153">
        <v>8</v>
      </c>
      <c r="C10153" t="s">
        <v>701</v>
      </c>
      <c r="D10153" t="s">
        <v>184</v>
      </c>
      <c r="E10153">
        <v>0.16653000000000001</v>
      </c>
      <c r="F10153" t="s">
        <v>1154</v>
      </c>
      <c r="G10153" s="784" t="s">
        <v>4431</v>
      </c>
      <c r="H10153" s="784" t="s">
        <v>4431</v>
      </c>
      <c r="I10153" s="784" t="s">
        <v>6443</v>
      </c>
    </row>
    <row r="10154" spans="1:9" hidden="1">
      <c r="A10154" s="784" t="str">
        <f>Table_wabobpsvr_AzureCalc_AzureCalcRateCard[[#This Row],[ServiceName]]&amp;Table_wabobpsvr_AzureCalc_AzureCalcRateCard[[#This Row],[Price_Level]]&amp;Table_wabobpsvr_AzureCalc_AzureCalcRateCard[[#This Row],[Region]]</f>
        <v>Standard_D1 Cloud ServicesD8</v>
      </c>
      <c r="B10154" s="784">
        <v>8</v>
      </c>
      <c r="C10154" s="784" t="s">
        <v>701</v>
      </c>
      <c r="D10154" s="784" t="s">
        <v>183</v>
      </c>
      <c r="E10154" s="784">
        <v>0.16103999999999999</v>
      </c>
      <c r="F10154" s="784" t="s">
        <v>1154</v>
      </c>
      <c r="G10154" s="784" t="s">
        <v>4431</v>
      </c>
      <c r="H10154" s="784" t="s">
        <v>4431</v>
      </c>
      <c r="I10154" s="784" t="s">
        <v>6443</v>
      </c>
    </row>
    <row r="10155" spans="1:9" hidden="1">
      <c r="A10155" s="784" t="str">
        <f>Table_wabobpsvr_AzureCalc_AzureCalcRateCard[[#This Row],[ServiceName]]&amp;Table_wabobpsvr_AzureCalc_AzureCalcRateCard[[#This Row],[Price_Level]]&amp;Table_wabobpsvr_AzureCalc_AzureCalcRateCard[[#This Row],[Region]]</f>
        <v>Standard_D1 Cloud ServicesMOSP11</v>
      </c>
      <c r="B10155" s="784">
        <v>11</v>
      </c>
      <c r="C10155" s="784" t="s">
        <v>701</v>
      </c>
      <c r="D10155" s="784" t="s">
        <v>627</v>
      </c>
      <c r="E10155" s="784">
        <v>0.21099999999999999</v>
      </c>
      <c r="F10155" s="784" t="s">
        <v>1154</v>
      </c>
      <c r="G10155" s="784" t="s">
        <v>4431</v>
      </c>
      <c r="H10155" s="784" t="s">
        <v>4431</v>
      </c>
      <c r="I10155" s="784" t="s">
        <v>6444</v>
      </c>
    </row>
    <row r="10156" spans="1:9" hidden="1">
      <c r="A10156" s="784" t="str">
        <f>Table_wabobpsvr_AzureCalc_AzureCalcRateCard[[#This Row],[ServiceName]]&amp;Table_wabobpsvr_AzureCalc_AzureCalcRateCard[[#This Row],[Price_Level]]&amp;Table_wabobpsvr_AzureCalc_AzureCalcRateCard[[#This Row],[Region]]</f>
        <v>Basic SSD based InstancesB16</v>
      </c>
      <c r="B10156" s="784">
        <v>16</v>
      </c>
      <c r="C10156" s="784" t="s">
        <v>4431</v>
      </c>
      <c r="D10156" s="784" t="s">
        <v>182</v>
      </c>
      <c r="E10156" s="784">
        <v>999999</v>
      </c>
      <c r="F10156" s="784" t="s">
        <v>1354</v>
      </c>
      <c r="G10156" s="784" t="s">
        <v>4431</v>
      </c>
      <c r="H10156" s="784" t="s">
        <v>4431</v>
      </c>
      <c r="I10156" s="784" t="s">
        <v>4431</v>
      </c>
    </row>
    <row r="10157" spans="1:9" hidden="1">
      <c r="A10157" s="784" t="str">
        <f>Table_wabobpsvr_AzureCalc_AzureCalcRateCard[[#This Row],[ServiceName]]&amp;Table_wabobpsvr_AzureCalc_AzureCalcRateCard[[#This Row],[Price_Level]]&amp;Table_wabobpsvr_AzureCalc_AzureCalcRateCard[[#This Row],[Region]]</f>
        <v>Standard Overage Session HoursMOSP15</v>
      </c>
      <c r="B10157" s="784">
        <v>15</v>
      </c>
      <c r="C10157" s="784" t="s">
        <v>4431</v>
      </c>
      <c r="D10157" s="784" t="s">
        <v>627</v>
      </c>
      <c r="E10157" s="784">
        <v>999999</v>
      </c>
      <c r="F10157" s="784" t="s">
        <v>3302</v>
      </c>
      <c r="G10157" s="784" t="s">
        <v>4431</v>
      </c>
      <c r="H10157" s="784" t="s">
        <v>4431</v>
      </c>
      <c r="I10157" s="784" t="s">
        <v>4431</v>
      </c>
    </row>
    <row r="10158" spans="1:9" hidden="1">
      <c r="A10158" s="784" t="str">
        <f>Table_wabobpsvr_AzureCalc_AzureCalcRateCard[[#This Row],[ServiceName]]&amp;Table_wabobpsvr_AzureCalc_AzureCalcRateCard[[#This Row],[Price_Level]]&amp;Table_wabobpsvr_AzureCalc_AzureCalcRateCard[[#This Row],[Region]]</f>
        <v>BizTalk Services Basic BizTalk UnitsMOSP14</v>
      </c>
      <c r="B10158" s="784">
        <v>14</v>
      </c>
      <c r="C10158" s="784" t="s">
        <v>4431</v>
      </c>
      <c r="D10158" s="784" t="s">
        <v>627</v>
      </c>
      <c r="E10158" s="784">
        <v>999999</v>
      </c>
      <c r="F10158" s="784" t="s">
        <v>813</v>
      </c>
      <c r="G10158" s="784" t="s">
        <v>4431</v>
      </c>
      <c r="H10158" s="784" t="s">
        <v>4431</v>
      </c>
      <c r="I10158" s="784" t="s">
        <v>4431</v>
      </c>
    </row>
    <row r="10159" spans="1:9" hidden="1">
      <c r="A10159" s="784" t="str">
        <f>Table_wabobpsvr_AzureCalc_AzureCalcRateCard[[#This Row],[ServiceName]]&amp;Table_wabobpsvr_AzureCalc_AzureCalcRateCard[[#This Row],[Price_Level]]&amp;Table_wabobpsvr_AzureCalc_AzureCalcRateCard[[#This Row],[Region]]</f>
        <v>BizTalk Services Basic BizTalk UnitsA14</v>
      </c>
      <c r="B10159" s="784">
        <v>14</v>
      </c>
      <c r="C10159" s="784" t="s">
        <v>4431</v>
      </c>
      <c r="D10159" s="784" t="s">
        <v>181</v>
      </c>
      <c r="E10159" s="784">
        <v>999999</v>
      </c>
      <c r="F10159" s="784" t="s">
        <v>813</v>
      </c>
      <c r="G10159" s="784" t="s">
        <v>4431</v>
      </c>
      <c r="H10159" s="784" t="s">
        <v>4431</v>
      </c>
      <c r="I10159" s="784" t="s">
        <v>4431</v>
      </c>
    </row>
    <row r="10160" spans="1:9" hidden="1">
      <c r="A10160" s="784" t="str">
        <f>Table_wabobpsvr_AzureCalc_AzureCalcRateCard[[#This Row],[ServiceName]]&amp;Table_wabobpsvr_AzureCalc_AzureCalcRateCard[[#This Row],[Price_Level]]&amp;Table_wabobpsvr_AzureCalc_AzureCalcRateCard[[#This Row],[Region]]</f>
        <v>BizTalk Services Basic BizTalk UnitsB14</v>
      </c>
      <c r="B10160" s="784">
        <v>14</v>
      </c>
      <c r="C10160" s="784" t="s">
        <v>4431</v>
      </c>
      <c r="D10160" s="784" t="s">
        <v>182</v>
      </c>
      <c r="E10160" s="784">
        <v>999999</v>
      </c>
      <c r="F10160" s="784" t="s">
        <v>813</v>
      </c>
      <c r="G10160" s="784" t="s">
        <v>4431</v>
      </c>
      <c r="H10160" s="784" t="s">
        <v>4431</v>
      </c>
      <c r="I10160" s="784" t="s">
        <v>4431</v>
      </c>
    </row>
    <row r="10161" spans="1:9" hidden="1">
      <c r="A10161" s="784" t="str">
        <f>Table_wabobpsvr_AzureCalc_AzureCalcRateCard[[#This Row],[ServiceName]]&amp;Table_wabobpsvr_AzureCalc_AzureCalcRateCard[[#This Row],[Price_Level]]&amp;Table_wabobpsvr_AzureCalc_AzureCalcRateCard[[#This Row],[Region]]</f>
        <v>BizTalk Services Basic BizTalk UnitsC14</v>
      </c>
      <c r="B10161" s="784">
        <v>14</v>
      </c>
      <c r="C10161" s="784" t="s">
        <v>4431</v>
      </c>
      <c r="D10161" s="784" t="s">
        <v>184</v>
      </c>
      <c r="E10161" s="784">
        <v>999999</v>
      </c>
      <c r="F10161" s="784" t="s">
        <v>813</v>
      </c>
      <c r="G10161" s="784" t="s">
        <v>4431</v>
      </c>
      <c r="H10161" s="784" t="s">
        <v>4431</v>
      </c>
      <c r="I10161" s="784" t="s">
        <v>4431</v>
      </c>
    </row>
    <row r="10162" spans="1:9" hidden="1">
      <c r="A10162" s="784" t="str">
        <f>Table_wabobpsvr_AzureCalc_AzureCalcRateCard[[#This Row],[ServiceName]]&amp;Table_wabobpsvr_AzureCalc_AzureCalcRateCard[[#This Row],[Price_Level]]&amp;Table_wabobpsvr_AzureCalc_AzureCalcRateCard[[#This Row],[Region]]</f>
        <v>BizTalk Services Basic BizTalk UnitsD14</v>
      </c>
      <c r="B10162" s="784">
        <v>14</v>
      </c>
      <c r="C10162" s="784" t="s">
        <v>4431</v>
      </c>
      <c r="D10162" s="784" t="s">
        <v>183</v>
      </c>
      <c r="E10162" s="784">
        <v>999999</v>
      </c>
      <c r="F10162" s="784" t="s">
        <v>813</v>
      </c>
      <c r="G10162" s="784" t="s">
        <v>4431</v>
      </c>
      <c r="H10162" s="784" t="s">
        <v>4431</v>
      </c>
      <c r="I10162" s="784" t="s">
        <v>4431</v>
      </c>
    </row>
    <row r="10163" spans="1:9" hidden="1">
      <c r="A10163" s="784" t="str">
        <f>Table_wabobpsvr_AzureCalc_AzureCalcRateCard[[#This Row],[ServiceName]]&amp;Table_wabobpsvr_AzureCalc_AzureCalcRateCard[[#This Row],[Price_Level]]&amp;Table_wabobpsvr_AzureCalc_AzureCalcRateCard[[#This Row],[Region]]</f>
        <v>BizTalk Services Developer BizTalk UnitsMOSP14</v>
      </c>
      <c r="B10163" s="784">
        <v>14</v>
      </c>
      <c r="C10163" s="784" t="s">
        <v>4431</v>
      </c>
      <c r="D10163" s="784" t="s">
        <v>627</v>
      </c>
      <c r="E10163" s="784">
        <v>999999</v>
      </c>
      <c r="F10163" s="784" t="s">
        <v>814</v>
      </c>
      <c r="G10163" s="784" t="s">
        <v>4431</v>
      </c>
      <c r="H10163" s="784" t="s">
        <v>4431</v>
      </c>
      <c r="I10163" s="784" t="s">
        <v>4431</v>
      </c>
    </row>
    <row r="10164" spans="1:9" hidden="1">
      <c r="A10164" s="784" t="str">
        <f>Table_wabobpsvr_AzureCalc_AzureCalcRateCard[[#This Row],[ServiceName]]&amp;Table_wabobpsvr_AzureCalc_AzureCalcRateCard[[#This Row],[Price_Level]]&amp;Table_wabobpsvr_AzureCalc_AzureCalcRateCard[[#This Row],[Region]]</f>
        <v>BizTalk Services Developer BizTalk UnitsA14</v>
      </c>
      <c r="B10164" s="784">
        <v>14</v>
      </c>
      <c r="C10164" s="784" t="s">
        <v>4431</v>
      </c>
      <c r="D10164" s="784" t="s">
        <v>181</v>
      </c>
      <c r="E10164" s="784">
        <v>999999</v>
      </c>
      <c r="F10164" s="784" t="s">
        <v>814</v>
      </c>
      <c r="G10164" s="784" t="s">
        <v>4431</v>
      </c>
      <c r="H10164" s="784" t="s">
        <v>4431</v>
      </c>
      <c r="I10164" s="784" t="s">
        <v>4431</v>
      </c>
    </row>
    <row r="10165" spans="1:9" hidden="1">
      <c r="A10165" s="784" t="str">
        <f>Table_wabobpsvr_AzureCalc_AzureCalcRateCard[[#This Row],[ServiceName]]&amp;Table_wabobpsvr_AzureCalc_AzureCalcRateCard[[#This Row],[Price_Level]]&amp;Table_wabobpsvr_AzureCalc_AzureCalcRateCard[[#This Row],[Region]]</f>
        <v>BizTalk Services Developer BizTalk UnitsB14</v>
      </c>
      <c r="B10165" s="784">
        <v>14</v>
      </c>
      <c r="C10165" s="784" t="s">
        <v>4431</v>
      </c>
      <c r="D10165" s="784" t="s">
        <v>182</v>
      </c>
      <c r="E10165" s="784">
        <v>999999</v>
      </c>
      <c r="F10165" s="784" t="s">
        <v>814</v>
      </c>
      <c r="G10165" s="784" t="s">
        <v>4431</v>
      </c>
      <c r="H10165" s="784" t="s">
        <v>4431</v>
      </c>
      <c r="I10165" s="784" t="s">
        <v>4431</v>
      </c>
    </row>
    <row r="10166" spans="1:9" hidden="1">
      <c r="A10166" s="784" t="str">
        <f>Table_wabobpsvr_AzureCalc_AzureCalcRateCard[[#This Row],[ServiceName]]&amp;Table_wabobpsvr_AzureCalc_AzureCalcRateCard[[#This Row],[Price_Level]]&amp;Table_wabobpsvr_AzureCalc_AzureCalcRateCard[[#This Row],[Region]]</f>
        <v>BizTalk Services Developer BizTalk UnitsC14</v>
      </c>
      <c r="B10166" s="784">
        <v>14</v>
      </c>
      <c r="C10166" s="784" t="s">
        <v>4431</v>
      </c>
      <c r="D10166" s="784" t="s">
        <v>184</v>
      </c>
      <c r="E10166" s="784">
        <v>999999</v>
      </c>
      <c r="F10166" s="784" t="s">
        <v>814</v>
      </c>
      <c r="G10166" s="784" t="s">
        <v>4431</v>
      </c>
      <c r="H10166" s="784" t="s">
        <v>4431</v>
      </c>
      <c r="I10166" s="784" t="s">
        <v>4431</v>
      </c>
    </row>
    <row r="10167" spans="1:9" s="1052" customFormat="1" hidden="1">
      <c r="A10167" s="784" t="str">
        <f>Table_wabobpsvr_AzureCalc_AzureCalcRateCard[[#This Row],[ServiceName]]&amp;Table_wabobpsvr_AzureCalc_AzureCalcRateCard[[#This Row],[Price_Level]]&amp;Table_wabobpsvr_AzureCalc_AzureCalcRateCard[[#This Row],[Region]]</f>
        <v>BizTalk Services Developer BizTalk UnitsD14</v>
      </c>
      <c r="B10167" s="784">
        <v>14</v>
      </c>
      <c r="C10167" s="784" t="s">
        <v>4431</v>
      </c>
      <c r="D10167" s="784" t="s">
        <v>183</v>
      </c>
      <c r="E10167" s="1210">
        <v>999999</v>
      </c>
      <c r="F10167" s="784" t="s">
        <v>814</v>
      </c>
      <c r="G10167" s="1210" t="s">
        <v>4431</v>
      </c>
      <c r="H10167" s="1210" t="s">
        <v>4431</v>
      </c>
      <c r="I10167" s="1210" t="s">
        <v>4431</v>
      </c>
    </row>
    <row r="10168" spans="1:9" s="1052" customFormat="1" hidden="1">
      <c r="A10168" s="784" t="str">
        <f>Table_wabobpsvr_AzureCalc_AzureCalcRateCard[[#This Row],[ServiceName]]&amp;Table_wabobpsvr_AzureCalc_AzureCalcRateCard[[#This Row],[Price_Level]]&amp;Table_wabobpsvr_AzureCalc_AzureCalcRateCard[[#This Row],[Region]]</f>
        <v>BizTalk Services Premium BizTalk UnitsMOSP14</v>
      </c>
      <c r="B10168" s="784">
        <v>14</v>
      </c>
      <c r="C10168" s="784" t="s">
        <v>4431</v>
      </c>
      <c r="D10168" s="784" t="s">
        <v>627</v>
      </c>
      <c r="E10168" s="1210">
        <v>999999</v>
      </c>
      <c r="F10168" s="784" t="s">
        <v>815</v>
      </c>
      <c r="G10168" s="1210" t="s">
        <v>4431</v>
      </c>
      <c r="H10168" s="1210" t="s">
        <v>4431</v>
      </c>
      <c r="I10168" s="1210" t="s">
        <v>4431</v>
      </c>
    </row>
    <row r="10169" spans="1:9" s="1052" customFormat="1" hidden="1">
      <c r="A10169" s="784" t="str">
        <f>Table_wabobpsvr_AzureCalc_AzureCalcRateCard[[#This Row],[ServiceName]]&amp;Table_wabobpsvr_AzureCalc_AzureCalcRateCard[[#This Row],[Price_Level]]&amp;Table_wabobpsvr_AzureCalc_AzureCalcRateCard[[#This Row],[Region]]</f>
        <v>Basic.A1 VM (Non-Windows)A14</v>
      </c>
      <c r="B10169" s="784">
        <v>14</v>
      </c>
      <c r="C10169" s="784" t="s">
        <v>701</v>
      </c>
      <c r="D10169" s="784" t="s">
        <v>181</v>
      </c>
      <c r="E10169" s="1210">
        <v>3.8800000000000001E-2</v>
      </c>
      <c r="F10169" s="784" t="s">
        <v>707</v>
      </c>
      <c r="G10169" s="1210" t="s">
        <v>2981</v>
      </c>
      <c r="H10169" s="1210" t="s">
        <v>2982</v>
      </c>
      <c r="I10169" s="1210" t="s">
        <v>6445</v>
      </c>
    </row>
    <row r="10170" spans="1:9" s="1052" customFormat="1" hidden="1">
      <c r="A10170" s="784" t="str">
        <f>Table_wabobpsvr_AzureCalc_AzureCalcRateCard[[#This Row],[ServiceName]]&amp;Table_wabobpsvr_AzureCalc_AzureCalcRateCard[[#This Row],[Price_Level]]&amp;Table_wabobpsvr_AzureCalc_AzureCalcRateCard[[#This Row],[Region]]</f>
        <v>Basic.A1 VM (Non-Windows)B14</v>
      </c>
      <c r="B10170" s="784">
        <v>14</v>
      </c>
      <c r="C10170" s="784" t="s">
        <v>701</v>
      </c>
      <c r="D10170" s="784" t="s">
        <v>182</v>
      </c>
      <c r="E10170" s="1210">
        <v>3.7600000000000001E-2</v>
      </c>
      <c r="F10170" s="784" t="s">
        <v>707</v>
      </c>
      <c r="G10170" s="1210" t="s">
        <v>2981</v>
      </c>
      <c r="H10170" s="1210" t="s">
        <v>2982</v>
      </c>
      <c r="I10170" s="1210" t="s">
        <v>6445</v>
      </c>
    </row>
    <row r="10171" spans="1:9" s="1052" customFormat="1" hidden="1">
      <c r="A10171" s="784" t="str">
        <f>Table_wabobpsvr_AzureCalc_AzureCalcRateCard[[#This Row],[ServiceName]]&amp;Table_wabobpsvr_AzureCalc_AzureCalcRateCard[[#This Row],[Price_Level]]&amp;Table_wabobpsvr_AzureCalc_AzureCalcRateCard[[#This Row],[Region]]</f>
        <v>Basic.A1 VM (Non-Windows)C14</v>
      </c>
      <c r="B10171" s="784">
        <v>14</v>
      </c>
      <c r="C10171" s="784" t="s">
        <v>701</v>
      </c>
      <c r="D10171" s="784" t="s">
        <v>184</v>
      </c>
      <c r="E10171" s="1210">
        <v>3.6400000000000002E-2</v>
      </c>
      <c r="F10171" s="784" t="s">
        <v>707</v>
      </c>
      <c r="G10171" s="1210" t="s">
        <v>2981</v>
      </c>
      <c r="H10171" s="1210" t="s">
        <v>2982</v>
      </c>
      <c r="I10171" s="1210" t="s">
        <v>6445</v>
      </c>
    </row>
    <row r="10172" spans="1:9" s="1052" customFormat="1" hidden="1">
      <c r="A10172" s="784" t="str">
        <f>Table_wabobpsvr_AzureCalc_AzureCalcRateCard[[#This Row],[ServiceName]]&amp;Table_wabobpsvr_AzureCalc_AzureCalcRateCard[[#This Row],[Price_Level]]&amp;Table_wabobpsvr_AzureCalc_AzureCalcRateCard[[#This Row],[Region]]</f>
        <v>Basic.A1 VM (Non-Windows)D14</v>
      </c>
      <c r="B10172" s="784">
        <v>14</v>
      </c>
      <c r="C10172" s="784" t="s">
        <v>701</v>
      </c>
      <c r="D10172" s="784" t="s">
        <v>183</v>
      </c>
      <c r="E10172" s="1210">
        <v>3.5200000000000002E-2</v>
      </c>
      <c r="F10172" s="784" t="s">
        <v>707</v>
      </c>
      <c r="G10172" s="1210" t="s">
        <v>2981</v>
      </c>
      <c r="H10172" s="1210" t="s">
        <v>2982</v>
      </c>
      <c r="I10172" s="1210" t="s">
        <v>6445</v>
      </c>
    </row>
    <row r="10173" spans="1:9" s="1052" customFormat="1" hidden="1">
      <c r="A10173" s="784" t="str">
        <f>Table_wabobpsvr_AzureCalc_AzureCalcRateCard[[#This Row],[ServiceName]]&amp;Table_wabobpsvr_AzureCalc_AzureCalcRateCard[[#This Row],[Price_Level]]&amp;Table_wabobpsvr_AzureCalc_AzureCalcRateCard[[#This Row],[Region]]</f>
        <v>Basic.A1 VM (Windows)MOSP14</v>
      </c>
      <c r="B10173" s="1052">
        <v>14</v>
      </c>
      <c r="C10173" s="1052" t="s">
        <v>701</v>
      </c>
      <c r="D10173" s="1052" t="s">
        <v>627</v>
      </c>
      <c r="E10173" s="1210">
        <v>999999</v>
      </c>
      <c r="F10173" s="784" t="s">
        <v>729</v>
      </c>
      <c r="G10173" s="1210" t="s">
        <v>4431</v>
      </c>
      <c r="H10173" s="1210" t="s">
        <v>4431</v>
      </c>
      <c r="I10173" s="1210" t="s">
        <v>6446</v>
      </c>
    </row>
    <row r="10174" spans="1:9" s="1052" customFormat="1" hidden="1">
      <c r="A10174" s="784" t="str">
        <f>Table_wabobpsvr_AzureCalc_AzureCalcRateCard[[#This Row],[ServiceName]]&amp;Table_wabobpsvr_AzureCalc_AzureCalcRateCard[[#This Row],[Price_Level]]&amp;Table_wabobpsvr_AzureCalc_AzureCalcRateCard[[#This Row],[Region]]</f>
        <v>Basic.A1 VM (Windows)A14</v>
      </c>
      <c r="B10174" s="1052">
        <v>14</v>
      </c>
      <c r="C10174" s="1052" t="s">
        <v>701</v>
      </c>
      <c r="D10174" s="1052" t="s">
        <v>181</v>
      </c>
      <c r="E10174" s="1210">
        <v>6.4990000000000006E-2</v>
      </c>
      <c r="F10174" s="784" t="s">
        <v>729</v>
      </c>
      <c r="G10174" s="1210" t="s">
        <v>2983</v>
      </c>
      <c r="H10174" s="1210" t="s">
        <v>2984</v>
      </c>
      <c r="I10174" s="1210" t="s">
        <v>6446</v>
      </c>
    </row>
    <row r="10175" spans="1:9" s="1052" customFormat="1" hidden="1">
      <c r="A10175" s="784" t="str">
        <f>Table_wabobpsvr_AzureCalc_AzureCalcRateCard[[#This Row],[ServiceName]]&amp;Table_wabobpsvr_AzureCalc_AzureCalcRateCard[[#This Row],[Price_Level]]&amp;Table_wabobpsvr_AzureCalc_AzureCalcRateCard[[#This Row],[Region]]</f>
        <v>Basic.A1 VM (Windows)B14</v>
      </c>
      <c r="B10175" s="1052">
        <v>14</v>
      </c>
      <c r="C10175" s="1052" t="s">
        <v>701</v>
      </c>
      <c r="D10175" s="1052" t="s">
        <v>182</v>
      </c>
      <c r="E10175" s="1210">
        <v>6.2979999999999994E-2</v>
      </c>
      <c r="F10175" s="784" t="s">
        <v>729</v>
      </c>
      <c r="G10175" s="1210" t="s">
        <v>2983</v>
      </c>
      <c r="H10175" s="1210" t="s">
        <v>2984</v>
      </c>
      <c r="I10175" s="1210" t="s">
        <v>6446</v>
      </c>
    </row>
    <row r="10176" spans="1:9" s="1052" customFormat="1" hidden="1">
      <c r="A10176" s="784" t="str">
        <f>Table_wabobpsvr_AzureCalc_AzureCalcRateCard[[#This Row],[ServiceName]]&amp;Table_wabobpsvr_AzureCalc_AzureCalcRateCard[[#This Row],[Price_Level]]&amp;Table_wabobpsvr_AzureCalc_AzureCalcRateCard[[#This Row],[Region]]</f>
        <v>Basic.A1 VM (Windows)C14</v>
      </c>
      <c r="B10176" s="1052">
        <v>14</v>
      </c>
      <c r="C10176" s="1052" t="s">
        <v>701</v>
      </c>
      <c r="D10176" s="1052" t="s">
        <v>184</v>
      </c>
      <c r="E10176" s="1210">
        <v>6.0970000000000003E-2</v>
      </c>
      <c r="F10176" s="784" t="s">
        <v>729</v>
      </c>
      <c r="G10176" s="1210" t="s">
        <v>2983</v>
      </c>
      <c r="H10176" s="1210" t="s">
        <v>2984</v>
      </c>
      <c r="I10176" s="1210" t="s">
        <v>6446</v>
      </c>
    </row>
    <row r="10177" spans="1:9" s="1052" customFormat="1" hidden="1">
      <c r="A10177" s="784" t="str">
        <f>Table_wabobpsvr_AzureCalc_AzureCalcRateCard[[#This Row],[ServiceName]]&amp;Table_wabobpsvr_AzureCalc_AzureCalcRateCard[[#This Row],[Price_Level]]&amp;Table_wabobpsvr_AzureCalc_AzureCalcRateCard[[#This Row],[Region]]</f>
        <v>Basic.A1 VM (Windows)D14</v>
      </c>
      <c r="B10177" s="1052">
        <v>14</v>
      </c>
      <c r="C10177" s="1052" t="s">
        <v>701</v>
      </c>
      <c r="D10177" s="1052" t="s">
        <v>183</v>
      </c>
      <c r="E10177" s="1210">
        <v>5.8959999999999999E-2</v>
      </c>
      <c r="F10177" s="784" t="s">
        <v>729</v>
      </c>
      <c r="G10177" s="1210" t="s">
        <v>2983</v>
      </c>
      <c r="H10177" s="1210" t="s">
        <v>2984</v>
      </c>
      <c r="I10177" s="1210" t="s">
        <v>6446</v>
      </c>
    </row>
    <row r="10178" spans="1:9" s="1052" customFormat="1" hidden="1">
      <c r="A10178" s="784" t="str">
        <f>Table_wabobpsvr_AzureCalc_AzureCalcRateCard[[#This Row],[ServiceName]]&amp;Table_wabobpsvr_AzureCalc_AzureCalcRateCard[[#This Row],[Price_Level]]&amp;Table_wabobpsvr_AzureCalc_AzureCalcRateCard[[#This Row],[Region]]</f>
        <v>Basic.A5 VM (Non-Windows)MOSP14</v>
      </c>
      <c r="B10178" s="1052">
        <v>14</v>
      </c>
      <c r="C10178" s="1052" t="s">
        <v>701</v>
      </c>
      <c r="D10178" s="1052" t="s">
        <v>627</v>
      </c>
      <c r="E10178" s="1210">
        <v>999999</v>
      </c>
      <c r="F10178" s="784" t="s">
        <v>728</v>
      </c>
      <c r="G10178" s="1210" t="s">
        <v>4431</v>
      </c>
      <c r="H10178" s="1210" t="s">
        <v>4431</v>
      </c>
      <c r="I10178" s="1210" t="s">
        <v>6447</v>
      </c>
    </row>
    <row r="10179" spans="1:9" s="1052" customFormat="1" hidden="1">
      <c r="A10179" s="784" t="str">
        <f>Table_wabobpsvr_AzureCalc_AzureCalcRateCard[[#This Row],[ServiceName]]&amp;Table_wabobpsvr_AzureCalc_AzureCalcRateCard[[#This Row],[Price_Level]]&amp;Table_wabobpsvr_AzureCalc_AzureCalcRateCard[[#This Row],[Region]]</f>
        <v>Basic.A5 VM (Non-Windows)A14</v>
      </c>
      <c r="B10179" s="784">
        <v>14</v>
      </c>
      <c r="C10179" s="784" t="s">
        <v>701</v>
      </c>
      <c r="D10179" s="784" t="s">
        <v>181</v>
      </c>
      <c r="E10179" s="1210">
        <v>0.16878000000000001</v>
      </c>
      <c r="F10179" s="784" t="s">
        <v>728</v>
      </c>
      <c r="G10179" s="1210" t="s">
        <v>2985</v>
      </c>
      <c r="H10179" s="1210" t="s">
        <v>2986</v>
      </c>
      <c r="I10179" s="1210" t="s">
        <v>6447</v>
      </c>
    </row>
    <row r="10180" spans="1:9" s="1052" customFormat="1" hidden="1">
      <c r="A10180" s="784" t="str">
        <f>Table_wabobpsvr_AzureCalc_AzureCalcRateCard[[#This Row],[ServiceName]]&amp;Table_wabobpsvr_AzureCalc_AzureCalcRateCard[[#This Row],[Price_Level]]&amp;Table_wabobpsvr_AzureCalc_AzureCalcRateCard[[#This Row],[Region]]</f>
        <v>Basic.A5 VM (Non-Windows)B14</v>
      </c>
      <c r="B10180" s="1052">
        <v>14</v>
      </c>
      <c r="C10180" s="1052" t="s">
        <v>701</v>
      </c>
      <c r="D10180" s="1052" t="s">
        <v>182</v>
      </c>
      <c r="E10180" s="1210">
        <v>0.16356000000000001</v>
      </c>
      <c r="F10180" s="784" t="s">
        <v>728</v>
      </c>
      <c r="G10180" s="1210" t="s">
        <v>2985</v>
      </c>
      <c r="H10180" s="1210" t="s">
        <v>2986</v>
      </c>
      <c r="I10180" s="1210" t="s">
        <v>6447</v>
      </c>
    </row>
    <row r="10181" spans="1:9" s="1052" customFormat="1" hidden="1">
      <c r="A10181" s="784" t="str">
        <f>Table_wabobpsvr_AzureCalc_AzureCalcRateCard[[#This Row],[ServiceName]]&amp;Table_wabobpsvr_AzureCalc_AzureCalcRateCard[[#This Row],[Price_Level]]&amp;Table_wabobpsvr_AzureCalc_AzureCalcRateCard[[#This Row],[Region]]</f>
        <v>Basic.A5 VM (Non-Windows)C14</v>
      </c>
      <c r="B10181" s="784">
        <v>14</v>
      </c>
      <c r="C10181" s="784" t="s">
        <v>701</v>
      </c>
      <c r="D10181" s="784" t="s">
        <v>184</v>
      </c>
      <c r="E10181" s="1210">
        <v>0.15834000000000001</v>
      </c>
      <c r="F10181" s="784" t="s">
        <v>728</v>
      </c>
      <c r="G10181" s="1210" t="s">
        <v>2985</v>
      </c>
      <c r="H10181" s="1210" t="s">
        <v>2986</v>
      </c>
      <c r="I10181" s="1210" t="s">
        <v>6447</v>
      </c>
    </row>
    <row r="10182" spans="1:9" s="1052" customFormat="1" hidden="1">
      <c r="A10182" s="784" t="str">
        <f>Table_wabobpsvr_AzureCalc_AzureCalcRateCard[[#This Row],[ServiceName]]&amp;Table_wabobpsvr_AzureCalc_AzureCalcRateCard[[#This Row],[Price_Level]]&amp;Table_wabobpsvr_AzureCalc_AzureCalcRateCard[[#This Row],[Region]]</f>
        <v>Basic.A5 VM (Non-Windows)D14</v>
      </c>
      <c r="B10182" s="1052">
        <v>14</v>
      </c>
      <c r="C10182" s="1052" t="s">
        <v>701</v>
      </c>
      <c r="D10182" s="1052" t="s">
        <v>183</v>
      </c>
      <c r="E10182" s="1210">
        <v>0.15312000000000001</v>
      </c>
      <c r="F10182" s="784" t="s">
        <v>728</v>
      </c>
      <c r="G10182" s="1210" t="s">
        <v>2985</v>
      </c>
      <c r="H10182" s="1210" t="s">
        <v>2986</v>
      </c>
      <c r="I10182" s="1210" t="s">
        <v>6447</v>
      </c>
    </row>
    <row r="10183" spans="1:9" s="1052" customFormat="1" hidden="1">
      <c r="A10183" s="784" t="str">
        <f>Table_wabobpsvr_AzureCalc_AzureCalcRateCard[[#This Row],[ServiceName]]&amp;Table_wabobpsvr_AzureCalc_AzureCalcRateCard[[#This Row],[Price_Level]]&amp;Table_wabobpsvr_AzureCalc_AzureCalcRateCard[[#This Row],[Region]]</f>
        <v>Basic.A5 VM (Windows)MOSP14</v>
      </c>
      <c r="B10183" s="1052">
        <v>14</v>
      </c>
      <c r="C10183" s="1052" t="s">
        <v>701</v>
      </c>
      <c r="D10183" s="1052" t="s">
        <v>627</v>
      </c>
      <c r="E10183" s="1210">
        <v>999999</v>
      </c>
      <c r="F10183" s="784" t="s">
        <v>723</v>
      </c>
      <c r="G10183" s="1210" t="s">
        <v>4431</v>
      </c>
      <c r="H10183" s="1210" t="s">
        <v>4431</v>
      </c>
      <c r="I10183" s="1210" t="s">
        <v>6448</v>
      </c>
    </row>
    <row r="10184" spans="1:9" s="1052" customFormat="1" hidden="1">
      <c r="A10184" s="784" t="str">
        <f>Table_wabobpsvr_AzureCalc_AzureCalcRateCard[[#This Row],[ServiceName]]&amp;Table_wabobpsvr_AzureCalc_AzureCalcRateCard[[#This Row],[Price_Level]]&amp;Table_wabobpsvr_AzureCalc_AzureCalcRateCard[[#This Row],[Region]]</f>
        <v>Basic.A5 VM (Windows)A14</v>
      </c>
      <c r="B10184" s="1052">
        <v>14</v>
      </c>
      <c r="C10184" s="1052" t="s">
        <v>701</v>
      </c>
      <c r="D10184" s="1052" t="s">
        <v>181</v>
      </c>
      <c r="E10184" s="1210">
        <v>0.22892000000000001</v>
      </c>
      <c r="F10184" s="784" t="s">
        <v>723</v>
      </c>
      <c r="G10184" s="1210" t="s">
        <v>2987</v>
      </c>
      <c r="H10184" s="1210" t="s">
        <v>2988</v>
      </c>
      <c r="I10184" s="1210" t="s">
        <v>6448</v>
      </c>
    </row>
    <row r="10185" spans="1:9" s="1052" customFormat="1" hidden="1">
      <c r="A10185" s="784" t="str">
        <f>Table_wabobpsvr_AzureCalc_AzureCalcRateCard[[#This Row],[ServiceName]]&amp;Table_wabobpsvr_AzureCalc_AzureCalcRateCard[[#This Row],[Price_Level]]&amp;Table_wabobpsvr_AzureCalc_AzureCalcRateCard[[#This Row],[Region]]</f>
        <v>Basic.A5 VM (Windows)B14</v>
      </c>
      <c r="B10185" s="784">
        <v>14</v>
      </c>
      <c r="C10185" s="784" t="s">
        <v>701</v>
      </c>
      <c r="D10185" s="784" t="s">
        <v>182</v>
      </c>
      <c r="E10185" s="1210">
        <v>0.22184000000000001</v>
      </c>
      <c r="F10185" s="784" t="s">
        <v>723</v>
      </c>
      <c r="G10185" s="1210" t="s">
        <v>2987</v>
      </c>
      <c r="H10185" s="1210" t="s">
        <v>2988</v>
      </c>
      <c r="I10185" s="1210" t="s">
        <v>6448</v>
      </c>
    </row>
    <row r="10186" spans="1:9" s="1052" customFormat="1" hidden="1">
      <c r="A10186" s="784" t="str">
        <f>Table_wabobpsvr_AzureCalc_AzureCalcRateCard[[#This Row],[ServiceName]]&amp;Table_wabobpsvr_AzureCalc_AzureCalcRateCard[[#This Row],[Price_Level]]&amp;Table_wabobpsvr_AzureCalc_AzureCalcRateCard[[#This Row],[Region]]</f>
        <v>Basic.A5 VM (Windows)C14</v>
      </c>
      <c r="B10186" s="784">
        <v>14</v>
      </c>
      <c r="C10186" s="784" t="s">
        <v>701</v>
      </c>
      <c r="D10186" s="784" t="s">
        <v>184</v>
      </c>
      <c r="E10186" s="1210">
        <v>0.21476000000000001</v>
      </c>
      <c r="F10186" s="784" t="s">
        <v>723</v>
      </c>
      <c r="G10186" s="1210" t="s">
        <v>2987</v>
      </c>
      <c r="H10186" s="1210" t="s">
        <v>2988</v>
      </c>
      <c r="I10186" s="1210" t="s">
        <v>6448</v>
      </c>
    </row>
    <row r="10187" spans="1:9" s="1052" customFormat="1" hidden="1">
      <c r="A10187" s="784" t="str">
        <f>Table_wabobpsvr_AzureCalc_AzureCalcRateCard[[#This Row],[ServiceName]]&amp;Table_wabobpsvr_AzureCalc_AzureCalcRateCard[[#This Row],[Price_Level]]&amp;Table_wabobpsvr_AzureCalc_AzureCalcRateCard[[#This Row],[Region]]</f>
        <v>Basic.A5 VM (Windows)D14</v>
      </c>
      <c r="B10187" s="784">
        <v>14</v>
      </c>
      <c r="C10187" s="784" t="s">
        <v>701</v>
      </c>
      <c r="D10187" s="784" t="s">
        <v>183</v>
      </c>
      <c r="E10187" s="1210">
        <v>0.20768</v>
      </c>
      <c r="F10187" s="784" t="s">
        <v>723</v>
      </c>
      <c r="G10187" s="1210" t="s">
        <v>2987</v>
      </c>
      <c r="H10187" s="1210" t="s">
        <v>2988</v>
      </c>
      <c r="I10187" s="1210" t="s">
        <v>6448</v>
      </c>
    </row>
    <row r="10188" spans="1:9" s="1052" customFormat="1" hidden="1">
      <c r="A10188" s="784" t="str">
        <f>Table_wabobpsvr_AzureCalc_AzureCalcRateCard[[#This Row],[ServiceName]]&amp;Table_wabobpsvr_AzureCalc_AzureCalcRateCard[[#This Row],[Price_Level]]&amp;Table_wabobpsvr_AzureCalc_AzureCalcRateCard[[#This Row],[Region]]</f>
        <v>Basic.A6 VM (Non-Windows)MOSP14</v>
      </c>
      <c r="B10188" s="784">
        <v>14</v>
      </c>
      <c r="C10188" s="784" t="s">
        <v>701</v>
      </c>
      <c r="D10188" s="784" t="s">
        <v>627</v>
      </c>
      <c r="E10188" s="1210">
        <v>999999</v>
      </c>
      <c r="F10188" s="784" t="s">
        <v>724</v>
      </c>
      <c r="G10188" s="1210" t="s">
        <v>4431</v>
      </c>
      <c r="H10188" s="1210" t="s">
        <v>4431</v>
      </c>
      <c r="I10188" s="1210" t="s">
        <v>6449</v>
      </c>
    </row>
    <row r="10189" spans="1:9" s="1052" customFormat="1" hidden="1">
      <c r="A10189" s="784" t="str">
        <f>Table_wabobpsvr_AzureCalc_AzureCalcRateCard[[#This Row],[ServiceName]]&amp;Table_wabobpsvr_AzureCalc_AzureCalcRateCard[[#This Row],[Price_Level]]&amp;Table_wabobpsvr_AzureCalc_AzureCalcRateCard[[#This Row],[Region]]</f>
        <v>Basic.A6 VM (Non-Windows)A14</v>
      </c>
      <c r="B10189" s="784">
        <v>14</v>
      </c>
      <c r="C10189" s="784" t="s">
        <v>701</v>
      </c>
      <c r="D10189" s="784" t="s">
        <v>181</v>
      </c>
      <c r="E10189" s="1210">
        <v>0.33465</v>
      </c>
      <c r="F10189" s="784" t="s">
        <v>724</v>
      </c>
      <c r="G10189" s="1210" t="s">
        <v>2989</v>
      </c>
      <c r="H10189" s="1210" t="s">
        <v>2990</v>
      </c>
      <c r="I10189" s="1210" t="s">
        <v>6449</v>
      </c>
    </row>
    <row r="10190" spans="1:9" s="1052" customFormat="1" hidden="1">
      <c r="A10190" s="784" t="str">
        <f>Table_wabobpsvr_AzureCalc_AzureCalcRateCard[[#This Row],[ServiceName]]&amp;Table_wabobpsvr_AzureCalc_AzureCalcRateCard[[#This Row],[Price_Level]]&amp;Table_wabobpsvr_AzureCalc_AzureCalcRateCard[[#This Row],[Region]]</f>
        <v>Basic.A6 VM (Non-Windows)B14</v>
      </c>
      <c r="B10190" s="784">
        <v>14</v>
      </c>
      <c r="C10190" s="784" t="s">
        <v>701</v>
      </c>
      <c r="D10190" s="784" t="s">
        <v>182</v>
      </c>
      <c r="E10190" s="1210">
        <v>0.32429999999999998</v>
      </c>
      <c r="F10190" s="784" t="s">
        <v>724</v>
      </c>
      <c r="G10190" s="1210" t="s">
        <v>2989</v>
      </c>
      <c r="H10190" s="1210" t="s">
        <v>2990</v>
      </c>
      <c r="I10190" s="1210" t="s">
        <v>6449</v>
      </c>
    </row>
    <row r="10191" spans="1:9" s="1052" customFormat="1" hidden="1">
      <c r="A10191" s="784" t="str">
        <f>Table_wabobpsvr_AzureCalc_AzureCalcRateCard[[#This Row],[ServiceName]]&amp;Table_wabobpsvr_AzureCalc_AzureCalcRateCard[[#This Row],[Price_Level]]&amp;Table_wabobpsvr_AzureCalc_AzureCalcRateCard[[#This Row],[Region]]</f>
        <v>Basic.A6 VM (Non-Windows)C14</v>
      </c>
      <c r="B10191" s="784">
        <v>14</v>
      </c>
      <c r="C10191" s="784" t="s">
        <v>701</v>
      </c>
      <c r="D10191" s="784" t="s">
        <v>184</v>
      </c>
      <c r="E10191" s="1210">
        <v>0.31395000000000001</v>
      </c>
      <c r="F10191" s="784" t="s">
        <v>724</v>
      </c>
      <c r="G10191" s="1210" t="s">
        <v>2989</v>
      </c>
      <c r="H10191" s="1210" t="s">
        <v>2990</v>
      </c>
      <c r="I10191" s="1210" t="s">
        <v>6449</v>
      </c>
    </row>
    <row r="10192" spans="1:9" s="1052" customFormat="1" hidden="1">
      <c r="A10192" s="784" t="str">
        <f>Table_wabobpsvr_AzureCalc_AzureCalcRateCard[[#This Row],[ServiceName]]&amp;Table_wabobpsvr_AzureCalc_AzureCalcRateCard[[#This Row],[Price_Level]]&amp;Table_wabobpsvr_AzureCalc_AzureCalcRateCard[[#This Row],[Region]]</f>
        <v>Basic.A6 VM (Non-Windows)D14</v>
      </c>
      <c r="B10192" s="784">
        <v>14</v>
      </c>
      <c r="C10192" s="784" t="s">
        <v>701</v>
      </c>
      <c r="D10192" s="784" t="s">
        <v>183</v>
      </c>
      <c r="E10192" s="1210">
        <v>0.30359999999999998</v>
      </c>
      <c r="F10192" s="784" t="s">
        <v>724</v>
      </c>
      <c r="G10192" s="1210" t="s">
        <v>2989</v>
      </c>
      <c r="H10192" s="1210" t="s">
        <v>2990</v>
      </c>
      <c r="I10192" s="1210" t="s">
        <v>6449</v>
      </c>
    </row>
    <row r="10193" spans="1:9" s="1052" customFormat="1" hidden="1">
      <c r="A10193" s="784" t="str">
        <f>Table_wabobpsvr_AzureCalc_AzureCalcRateCard[[#This Row],[ServiceName]]&amp;Table_wabobpsvr_AzureCalc_AzureCalcRateCard[[#This Row],[Price_Level]]&amp;Table_wabobpsvr_AzureCalc_AzureCalcRateCard[[#This Row],[Region]]</f>
        <v>Basic.A6 VM (Windows)MOSP14</v>
      </c>
      <c r="B10193" s="784">
        <v>14</v>
      </c>
      <c r="C10193" s="784" t="s">
        <v>701</v>
      </c>
      <c r="D10193" s="784" t="s">
        <v>627</v>
      </c>
      <c r="E10193" s="1210">
        <v>999999</v>
      </c>
      <c r="F10193" s="784" t="s">
        <v>735</v>
      </c>
      <c r="G10193" s="1210" t="s">
        <v>4431</v>
      </c>
      <c r="H10193" s="1210" t="s">
        <v>4431</v>
      </c>
      <c r="I10193" s="1210" t="s">
        <v>6450</v>
      </c>
    </row>
    <row r="10194" spans="1:9" s="1052" customFormat="1" hidden="1">
      <c r="A10194" s="784" t="str">
        <f>Table_wabobpsvr_AzureCalc_AzureCalcRateCard[[#This Row],[ServiceName]]&amp;Table_wabobpsvr_AzureCalc_AzureCalcRateCard[[#This Row],[Price_Level]]&amp;Table_wabobpsvr_AzureCalc_AzureCalcRateCard[[#This Row],[Region]]</f>
        <v>Basic.A6 VM (Windows)A14</v>
      </c>
      <c r="B10194" s="784">
        <v>14</v>
      </c>
      <c r="C10194" s="784" t="s">
        <v>701</v>
      </c>
      <c r="D10194" s="784" t="s">
        <v>181</v>
      </c>
      <c r="E10194" s="1210">
        <v>0.45881</v>
      </c>
      <c r="F10194" s="784" t="s">
        <v>735</v>
      </c>
      <c r="G10194" s="1210" t="s">
        <v>2991</v>
      </c>
      <c r="H10194" s="1210" t="s">
        <v>2992</v>
      </c>
      <c r="I10194" s="1210" t="s">
        <v>6450</v>
      </c>
    </row>
    <row r="10195" spans="1:9" s="1052" customFormat="1" hidden="1">
      <c r="A10195" s="784" t="str">
        <f>Table_wabobpsvr_AzureCalc_AzureCalcRateCard[[#This Row],[ServiceName]]&amp;Table_wabobpsvr_AzureCalc_AzureCalcRateCard[[#This Row],[Price_Level]]&amp;Table_wabobpsvr_AzureCalc_AzureCalcRateCard[[#This Row],[Region]]</f>
        <v>Basic.A6 VM (Windows)B14</v>
      </c>
      <c r="B10195" s="784">
        <v>14</v>
      </c>
      <c r="C10195" s="784" t="s">
        <v>701</v>
      </c>
      <c r="D10195" s="784" t="s">
        <v>182</v>
      </c>
      <c r="E10195" s="1210">
        <v>0.44462000000000002</v>
      </c>
      <c r="F10195" s="784" t="s">
        <v>735</v>
      </c>
      <c r="G10195" s="1210" t="s">
        <v>2991</v>
      </c>
      <c r="H10195" s="1210" t="s">
        <v>2992</v>
      </c>
      <c r="I10195" s="1210" t="s">
        <v>6450</v>
      </c>
    </row>
    <row r="10196" spans="1:9" s="1052" customFormat="1" hidden="1">
      <c r="A10196" s="784" t="str">
        <f>Table_wabobpsvr_AzureCalc_AzureCalcRateCard[[#This Row],[ServiceName]]&amp;Table_wabobpsvr_AzureCalc_AzureCalcRateCard[[#This Row],[Price_Level]]&amp;Table_wabobpsvr_AzureCalc_AzureCalcRateCard[[#This Row],[Region]]</f>
        <v>Basic.A6 VM (Windows)C14</v>
      </c>
      <c r="B10196" s="784">
        <v>14</v>
      </c>
      <c r="C10196" s="784" t="s">
        <v>701</v>
      </c>
      <c r="D10196" s="784" t="s">
        <v>184</v>
      </c>
      <c r="E10196" s="1210">
        <v>0.43042999999999998</v>
      </c>
      <c r="F10196" s="784" t="s">
        <v>735</v>
      </c>
      <c r="G10196" s="1210" t="s">
        <v>2991</v>
      </c>
      <c r="H10196" s="1210" t="s">
        <v>2992</v>
      </c>
      <c r="I10196" s="1210" t="s">
        <v>6450</v>
      </c>
    </row>
    <row r="10197" spans="1:9" hidden="1">
      <c r="A10197" s="784" t="str">
        <f>Table_wabobpsvr_AzureCalc_AzureCalcRateCard[[#This Row],[ServiceName]]&amp;Table_wabobpsvr_AzureCalc_AzureCalcRateCard[[#This Row],[Price_Level]]&amp;Table_wabobpsvr_AzureCalc_AzureCalcRateCard[[#This Row],[Region]]</f>
        <v>Basic.A6 VM (Windows)D14</v>
      </c>
      <c r="B10197" s="784">
        <v>14</v>
      </c>
      <c r="C10197" s="784" t="s">
        <v>701</v>
      </c>
      <c r="D10197" s="784" t="s">
        <v>183</v>
      </c>
      <c r="E10197" s="784">
        <v>0.41624</v>
      </c>
      <c r="F10197" s="784" t="s">
        <v>735</v>
      </c>
      <c r="G10197" s="784" t="s">
        <v>2991</v>
      </c>
      <c r="H10197" s="784" t="s">
        <v>2992</v>
      </c>
      <c r="I10197" s="784" t="s">
        <v>6450</v>
      </c>
    </row>
    <row r="10198" spans="1:9" hidden="1">
      <c r="A10198" s="784" t="str">
        <f>Table_wabobpsvr_AzureCalc_AzureCalcRateCard[[#This Row],[ServiceName]]&amp;Table_wabobpsvr_AzureCalc_AzureCalcRateCard[[#This Row],[Price_Level]]&amp;Table_wabobpsvr_AzureCalc_AzureCalcRateCard[[#This Row],[Region]]</f>
        <v>Basic.A7 VM (Non-Windows)MOSP14</v>
      </c>
      <c r="B10198" s="784">
        <v>14</v>
      </c>
      <c r="C10198" s="784" t="s">
        <v>701</v>
      </c>
      <c r="D10198" s="784" t="s">
        <v>627</v>
      </c>
      <c r="E10198" s="784">
        <v>999999</v>
      </c>
      <c r="F10198" s="784" t="s">
        <v>736</v>
      </c>
      <c r="G10198" s="784" t="s">
        <v>4431</v>
      </c>
      <c r="H10198" s="784" t="s">
        <v>4431</v>
      </c>
      <c r="I10198" s="784" t="s">
        <v>5795</v>
      </c>
    </row>
    <row r="10199" spans="1:9" hidden="1">
      <c r="A10199" s="784" t="str">
        <f>Table_wabobpsvr_AzureCalc_AzureCalcRateCard[[#This Row],[ServiceName]]&amp;Table_wabobpsvr_AzureCalc_AzureCalcRateCard[[#This Row],[Price_Level]]&amp;Table_wabobpsvr_AzureCalc_AzureCalcRateCard[[#This Row],[Region]]</f>
        <v>Visual Studio Load Testing Vuser Minutes - Tier 2D</v>
      </c>
      <c r="B10199" s="784"/>
      <c r="C10199" s="784" t="s">
        <v>828</v>
      </c>
      <c r="D10199" s="784" t="s">
        <v>183</v>
      </c>
      <c r="E10199" s="784">
        <v>1.76E-4</v>
      </c>
      <c r="F10199" s="784" t="s">
        <v>3452</v>
      </c>
      <c r="G10199" s="784" t="s">
        <v>3481</v>
      </c>
      <c r="H10199" s="784" t="s">
        <v>3482</v>
      </c>
      <c r="I10199" s="784" t="s">
        <v>4904</v>
      </c>
    </row>
    <row r="10200" spans="1:9" hidden="1">
      <c r="A10200" s="784" t="str">
        <f>Table_wabobpsvr_AzureCalc_AzureCalcRateCard[[#This Row],[ServiceName]]&amp;Table_wabobpsvr_AzureCalc_AzureCalcRateCard[[#This Row],[Price_Level]]&amp;Table_wabobpsvr_AzureCalc_AzureCalcRateCard[[#This Row],[Region]]</f>
        <v>Visual Studio Load Testing Vuser Minutes - Tier 3D</v>
      </c>
      <c r="B10200" s="784"/>
      <c r="C10200" s="784" t="s">
        <v>828</v>
      </c>
      <c r="D10200" s="784" t="s">
        <v>183</v>
      </c>
      <c r="E10200" s="784">
        <v>8.7999999999999998E-5</v>
      </c>
      <c r="F10200" s="784" t="s">
        <v>3453</v>
      </c>
      <c r="G10200" s="784" t="s">
        <v>3481</v>
      </c>
      <c r="H10200" s="784" t="s">
        <v>3482</v>
      </c>
      <c r="I10200" s="784" t="s">
        <v>4904</v>
      </c>
    </row>
    <row r="10201" spans="1:9" hidden="1">
      <c r="A10201" s="784" t="str">
        <f>Table_wabobpsvr_AzureCalc_AzureCalcRateCard[[#This Row],[ServiceName]]&amp;Table_wabobpsvr_AzureCalc_AzureCalcRateCard[[#This Row],[Price_Level]]&amp;Table_wabobpsvr_AzureCalc_AzureCalcRateCard[[#This Row],[Region]]</f>
        <v>Visual Studio Build Minutes - FreeMOSP</v>
      </c>
      <c r="B10201" s="784"/>
      <c r="C10201" s="784" t="s">
        <v>828</v>
      </c>
      <c r="D10201" s="784" t="s">
        <v>627</v>
      </c>
      <c r="E10201" s="784">
        <v>0</v>
      </c>
      <c r="F10201" s="784" t="s">
        <v>3449</v>
      </c>
      <c r="G10201" s="784" t="s">
        <v>4431</v>
      </c>
      <c r="H10201" s="784" t="s">
        <v>4431</v>
      </c>
      <c r="I10201" s="784" t="s">
        <v>4900</v>
      </c>
    </row>
    <row r="10202" spans="1:9" hidden="1">
      <c r="A10202" s="784" t="str">
        <f>Table_wabobpsvr_AzureCalc_AzureCalcRateCard[[#This Row],[ServiceName]]&amp;Table_wabobpsvr_AzureCalc_AzureCalcRateCard[[#This Row],[Price_Level]]&amp;Table_wabobpsvr_AzureCalc_AzureCalcRateCard[[#This Row],[Region]]</f>
        <v>Visual Studio Build Minutes - FreeA</v>
      </c>
      <c r="B10202" s="784"/>
      <c r="C10202" s="784" t="s">
        <v>828</v>
      </c>
      <c r="D10202" s="784" t="s">
        <v>181</v>
      </c>
      <c r="E10202" s="784">
        <v>0</v>
      </c>
      <c r="F10202" s="784" t="s">
        <v>3449</v>
      </c>
      <c r="G10202" s="784" t="s">
        <v>2090</v>
      </c>
      <c r="H10202" s="784" t="s">
        <v>3471</v>
      </c>
      <c r="I10202" s="784" t="s">
        <v>4900</v>
      </c>
    </row>
    <row r="10203" spans="1:9" hidden="1">
      <c r="A10203" t="str">
        <f>Table_wabobpsvr_AzureCalc_AzureCalcRateCard[[#This Row],[ServiceName]]&amp;Table_wabobpsvr_AzureCalc_AzureCalcRateCard[[#This Row],[Price_Level]]&amp;Table_wabobpsvr_AzureCalc_AzureCalcRateCard[[#This Row],[Region]]</f>
        <v>Visual Studio Build Minutes - FreeB</v>
      </c>
      <c r="C10203" t="s">
        <v>828</v>
      </c>
      <c r="D10203" t="s">
        <v>182</v>
      </c>
      <c r="E10203">
        <v>0</v>
      </c>
      <c r="F10203" t="s">
        <v>3449</v>
      </c>
      <c r="G10203" s="784" t="s">
        <v>2090</v>
      </c>
      <c r="H10203" s="784" t="s">
        <v>3471</v>
      </c>
      <c r="I10203" s="784" t="s">
        <v>4900</v>
      </c>
    </row>
    <row r="10204" spans="1:9" hidden="1">
      <c r="A10204" t="str">
        <f>Table_wabobpsvr_AzureCalc_AzureCalcRateCard[[#This Row],[ServiceName]]&amp;Table_wabobpsvr_AzureCalc_AzureCalcRateCard[[#This Row],[Price_Level]]&amp;Table_wabobpsvr_AzureCalc_AzureCalcRateCard[[#This Row],[Region]]</f>
        <v>Basic Application Gateway Hours (Small)MOSP14</v>
      </c>
      <c r="B10204">
        <v>14</v>
      </c>
      <c r="C10204" t="s">
        <v>4431</v>
      </c>
      <c r="D10204" t="s">
        <v>627</v>
      </c>
      <c r="E10204">
        <v>999999</v>
      </c>
      <c r="F10204" t="s">
        <v>7388</v>
      </c>
      <c r="G10204" s="784" t="s">
        <v>4431</v>
      </c>
      <c r="H10204" s="784" t="s">
        <v>4431</v>
      </c>
      <c r="I10204" s="784" t="s">
        <v>4431</v>
      </c>
    </row>
    <row r="10205" spans="1:9" hidden="1">
      <c r="A10205" t="str">
        <f>Table_wabobpsvr_AzureCalc_AzureCalcRateCard[[#This Row],[ServiceName]]&amp;Table_wabobpsvr_AzureCalc_AzureCalcRateCard[[#This Row],[Price_Level]]&amp;Table_wabobpsvr_AzureCalc_AzureCalcRateCard[[#This Row],[Region]]</f>
        <v>Basic Application Gateway Hours (Small)A14</v>
      </c>
      <c r="B10205">
        <v>14</v>
      </c>
      <c r="C10205" t="s">
        <v>4431</v>
      </c>
      <c r="D10205" t="s">
        <v>181</v>
      </c>
      <c r="E10205">
        <v>999999</v>
      </c>
      <c r="F10205" t="s">
        <v>7388</v>
      </c>
      <c r="G10205" s="784" t="s">
        <v>4431</v>
      </c>
      <c r="H10205" s="784" t="s">
        <v>4431</v>
      </c>
      <c r="I10205" s="784" t="s">
        <v>4431</v>
      </c>
    </row>
    <row r="10206" spans="1:9" hidden="1">
      <c r="A10206" t="str">
        <f>Table_wabobpsvr_AzureCalc_AzureCalcRateCard[[#This Row],[ServiceName]]&amp;Table_wabobpsvr_AzureCalc_AzureCalcRateCard[[#This Row],[Price_Level]]&amp;Table_wabobpsvr_AzureCalc_AzureCalcRateCard[[#This Row],[Region]]</f>
        <v>Basic Application Gateway Hours (Small)B14</v>
      </c>
      <c r="B10206">
        <v>14</v>
      </c>
      <c r="C10206" t="s">
        <v>4431</v>
      </c>
      <c r="D10206" t="s">
        <v>182</v>
      </c>
      <c r="E10206">
        <v>999999</v>
      </c>
      <c r="F10206" t="s">
        <v>7388</v>
      </c>
      <c r="G10206" s="784" t="s">
        <v>4431</v>
      </c>
      <c r="H10206" s="784" t="s">
        <v>4431</v>
      </c>
      <c r="I10206" s="784" t="s">
        <v>4431</v>
      </c>
    </row>
    <row r="10207" spans="1:9" hidden="1">
      <c r="A10207" t="str">
        <f>Table_wabobpsvr_AzureCalc_AzureCalcRateCard[[#This Row],[ServiceName]]&amp;Table_wabobpsvr_AzureCalc_AzureCalcRateCard[[#This Row],[Price_Level]]&amp;Table_wabobpsvr_AzureCalc_AzureCalcRateCard[[#This Row],[Region]]</f>
        <v>Basic Application Gateway Hours (Small)C14</v>
      </c>
      <c r="B10207">
        <v>14</v>
      </c>
      <c r="C10207" t="s">
        <v>4431</v>
      </c>
      <c r="D10207" t="s">
        <v>184</v>
      </c>
      <c r="E10207">
        <v>999999</v>
      </c>
      <c r="F10207" t="s">
        <v>7388</v>
      </c>
      <c r="G10207" s="784" t="s">
        <v>4431</v>
      </c>
      <c r="H10207" s="784" t="s">
        <v>4431</v>
      </c>
      <c r="I10207" s="784" t="s">
        <v>4431</v>
      </c>
    </row>
    <row r="10208" spans="1:9" hidden="1">
      <c r="A10208" t="str">
        <f>Table_wabobpsvr_AzureCalc_AzureCalcRateCard[[#This Row],[ServiceName]]&amp;Table_wabobpsvr_AzureCalc_AzureCalcRateCard[[#This Row],[Price_Level]]&amp;Table_wabobpsvr_AzureCalc_AzureCalcRateCard[[#This Row],[Region]]</f>
        <v>Basic Application Gateway Hours (Small)D14</v>
      </c>
      <c r="B10208">
        <v>14</v>
      </c>
      <c r="C10208" t="s">
        <v>4431</v>
      </c>
      <c r="D10208" t="s">
        <v>183</v>
      </c>
      <c r="E10208">
        <v>999999</v>
      </c>
      <c r="F10208" t="s">
        <v>7388</v>
      </c>
      <c r="G10208" s="784" t="s">
        <v>4431</v>
      </c>
      <c r="H10208" s="784" t="s">
        <v>4431</v>
      </c>
      <c r="I10208" s="784" t="s">
        <v>4431</v>
      </c>
    </row>
    <row r="10209" spans="1:9" hidden="1">
      <c r="A10209" s="784" t="str">
        <f>Table_wabobpsvr_AzureCalc_AzureCalcRateCard[[#This Row],[ServiceName]]&amp;Table_wabobpsvr_AzureCalc_AzureCalcRateCard[[#This Row],[Price_Level]]&amp;Table_wabobpsvr_AzureCalc_AzureCalcRateCard[[#This Row],[Region]]</f>
        <v>Basic Application Gateway Hours (Medium)MOSP14</v>
      </c>
      <c r="B10209" s="784">
        <v>14</v>
      </c>
      <c r="C10209" s="784" t="s">
        <v>4431</v>
      </c>
      <c r="D10209" s="784" t="s">
        <v>627</v>
      </c>
      <c r="E10209" s="784">
        <v>999999</v>
      </c>
      <c r="F10209" s="784" t="s">
        <v>7392</v>
      </c>
      <c r="G10209" s="784" t="s">
        <v>4431</v>
      </c>
      <c r="H10209" s="784" t="s">
        <v>4431</v>
      </c>
      <c r="I10209" s="784" t="s">
        <v>4431</v>
      </c>
    </row>
    <row r="10210" spans="1:9" hidden="1">
      <c r="A10210" t="str">
        <f>Table_wabobpsvr_AzureCalc_AzureCalcRateCard[[#This Row],[ServiceName]]&amp;Table_wabobpsvr_AzureCalc_AzureCalcRateCard[[#This Row],[Price_Level]]&amp;Table_wabobpsvr_AzureCalc_AzureCalcRateCard[[#This Row],[Region]]</f>
        <v>Basic Application Gateway Hours (Medium)A14</v>
      </c>
      <c r="B10210">
        <v>14</v>
      </c>
      <c r="C10210" t="s">
        <v>4431</v>
      </c>
      <c r="D10210" t="s">
        <v>181</v>
      </c>
      <c r="E10210">
        <v>999999</v>
      </c>
      <c r="F10210" t="s">
        <v>7392</v>
      </c>
      <c r="G10210" s="784" t="s">
        <v>4431</v>
      </c>
      <c r="H10210" s="784" t="s">
        <v>4431</v>
      </c>
      <c r="I10210" s="784" t="s">
        <v>4431</v>
      </c>
    </row>
    <row r="10211" spans="1:9" hidden="1">
      <c r="A10211" s="784" t="str">
        <f>Table_wabobpsvr_AzureCalc_AzureCalcRateCard[[#This Row],[ServiceName]]&amp;Table_wabobpsvr_AzureCalc_AzureCalcRateCard[[#This Row],[Price_Level]]&amp;Table_wabobpsvr_AzureCalc_AzureCalcRateCard[[#This Row],[Region]]</f>
        <v>Basic Application Gateway Hours (Medium)B14</v>
      </c>
      <c r="B10211" s="784">
        <v>14</v>
      </c>
      <c r="C10211" s="784" t="s">
        <v>4431</v>
      </c>
      <c r="D10211" s="784" t="s">
        <v>182</v>
      </c>
      <c r="E10211" s="784">
        <v>999999</v>
      </c>
      <c r="F10211" s="784" t="s">
        <v>7392</v>
      </c>
      <c r="G10211" s="784" t="s">
        <v>4431</v>
      </c>
      <c r="H10211" s="784" t="s">
        <v>4431</v>
      </c>
      <c r="I10211" s="784" t="s">
        <v>4431</v>
      </c>
    </row>
    <row r="10212" spans="1:9" hidden="1">
      <c r="A10212" t="str">
        <f>Table_wabobpsvr_AzureCalc_AzureCalcRateCard[[#This Row],[ServiceName]]&amp;Table_wabobpsvr_AzureCalc_AzureCalcRateCard[[#This Row],[Price_Level]]&amp;Table_wabobpsvr_AzureCalc_AzureCalcRateCard[[#This Row],[Region]]</f>
        <v>Basic Application Gateway Hours (Medium)C14</v>
      </c>
      <c r="B10212">
        <v>14</v>
      </c>
      <c r="C10212" t="s">
        <v>4431</v>
      </c>
      <c r="D10212" t="s">
        <v>184</v>
      </c>
      <c r="E10212">
        <v>999999</v>
      </c>
      <c r="F10212" t="s">
        <v>7392</v>
      </c>
      <c r="G10212" s="784" t="s">
        <v>4431</v>
      </c>
      <c r="H10212" s="784" t="s">
        <v>4431</v>
      </c>
      <c r="I10212" s="784" t="s">
        <v>4431</v>
      </c>
    </row>
    <row r="10213" spans="1:9" hidden="1">
      <c r="A10213" t="str">
        <f>Table_wabobpsvr_AzureCalc_AzureCalcRateCard[[#This Row],[ServiceName]]&amp;Table_wabobpsvr_AzureCalc_AzureCalcRateCard[[#This Row],[Price_Level]]&amp;Table_wabobpsvr_AzureCalc_AzureCalcRateCard[[#This Row],[Region]]</f>
        <v>Premium P6 Secondary Active Geo Database HoursC14</v>
      </c>
      <c r="B10213">
        <v>14</v>
      </c>
      <c r="C10213" t="s">
        <v>91</v>
      </c>
      <c r="D10213" t="s">
        <v>184</v>
      </c>
      <c r="E10213">
        <v>5.6875</v>
      </c>
      <c r="F10213" t="s">
        <v>7379</v>
      </c>
      <c r="G10213" s="784" t="s">
        <v>3785</v>
      </c>
      <c r="H10213" s="784" t="s">
        <v>7347</v>
      </c>
      <c r="I10213" s="784" t="s">
        <v>7348</v>
      </c>
    </row>
    <row r="10214" spans="1:9" hidden="1">
      <c r="A10214" t="str">
        <f>Table_wabobpsvr_AzureCalc_AzureCalcRateCard[[#This Row],[ServiceName]]&amp;Table_wabobpsvr_AzureCalc_AzureCalcRateCard[[#This Row],[Price_Level]]&amp;Table_wabobpsvr_AzureCalc_AzureCalcRateCard[[#This Row],[Region]]</f>
        <v>Premium P6 Secondary Active Geo Database HoursC</v>
      </c>
      <c r="C10214" t="s">
        <v>91</v>
      </c>
      <c r="D10214" t="s">
        <v>184</v>
      </c>
      <c r="E10214">
        <v>4.55</v>
      </c>
      <c r="F10214" t="s">
        <v>7379</v>
      </c>
      <c r="G10214" s="784" t="s">
        <v>3777</v>
      </c>
      <c r="H10214" s="784" t="s">
        <v>5946</v>
      </c>
      <c r="I10214" s="784" t="s">
        <v>5947</v>
      </c>
    </row>
    <row r="10215" spans="1:9" hidden="1">
      <c r="A10215" s="784" t="str">
        <f>Table_wabobpsvr_AzureCalc_AzureCalcRateCard[[#This Row],[ServiceName]]&amp;Table_wabobpsvr_AzureCalc_AzureCalcRateCard[[#This Row],[Price_Level]]&amp;Table_wabobpsvr_AzureCalc_AzureCalcRateCard[[#This Row],[Region]]</f>
        <v>Premium P6 Secondary Geo Database HoursC15</v>
      </c>
      <c r="B10215" s="784">
        <v>15</v>
      </c>
      <c r="C10215" s="784" t="s">
        <v>91</v>
      </c>
      <c r="D10215" s="784" t="s">
        <v>184</v>
      </c>
      <c r="E10215" s="784">
        <v>3.7537500000000001</v>
      </c>
      <c r="F10215" s="784" t="s">
        <v>7380</v>
      </c>
      <c r="G10215" s="784" t="s">
        <v>3978</v>
      </c>
      <c r="H10215" s="784" t="s">
        <v>5948</v>
      </c>
      <c r="I10215" s="784" t="s">
        <v>5949</v>
      </c>
    </row>
    <row r="10216" spans="1:9" hidden="1">
      <c r="A10216" s="784" t="str">
        <f>Table_wabobpsvr_AzureCalc_AzureCalcRateCard[[#This Row],[ServiceName]]&amp;Table_wabobpsvr_AzureCalc_AzureCalcRateCard[[#This Row],[Price_Level]]&amp;Table_wabobpsvr_AzureCalc_AzureCalcRateCard[[#This Row],[Region]]</f>
        <v>Premium P6 Secondary Geo Database HoursC16</v>
      </c>
      <c r="B10216" s="784">
        <v>16</v>
      </c>
      <c r="C10216" s="784" t="s">
        <v>91</v>
      </c>
      <c r="D10216" s="784" t="s">
        <v>184</v>
      </c>
      <c r="E10216" s="784">
        <v>3.7537500000000001</v>
      </c>
      <c r="F10216" s="784" t="s">
        <v>7380</v>
      </c>
      <c r="G10216" s="784" t="s">
        <v>3643</v>
      </c>
      <c r="H10216" s="784" t="s">
        <v>5950</v>
      </c>
      <c r="I10216" s="784" t="s">
        <v>5951</v>
      </c>
    </row>
    <row r="10217" spans="1:9" hidden="1">
      <c r="A10217" s="784" t="str">
        <f>Table_wabobpsvr_AzureCalc_AzureCalcRateCard[[#This Row],[ServiceName]]&amp;Table_wabobpsvr_AzureCalc_AzureCalcRateCard[[#This Row],[Price_Level]]&amp;Table_wabobpsvr_AzureCalc_AzureCalcRateCard[[#This Row],[Region]]</f>
        <v>Key Vault OperationsMOSP14</v>
      </c>
      <c r="B10217" s="784">
        <v>14</v>
      </c>
      <c r="C10217" s="784" t="s">
        <v>4431</v>
      </c>
      <c r="D10217" s="784" t="s">
        <v>627</v>
      </c>
      <c r="E10217" s="784">
        <v>999999</v>
      </c>
      <c r="F10217" s="784" t="s">
        <v>3462</v>
      </c>
      <c r="G10217" s="784" t="s">
        <v>4431</v>
      </c>
      <c r="H10217" s="784" t="s">
        <v>4431</v>
      </c>
      <c r="I10217" s="784" t="s">
        <v>4431</v>
      </c>
    </row>
    <row r="10218" spans="1:9" hidden="1">
      <c r="A10218" s="784" t="str">
        <f>Table_wabobpsvr_AzureCalc_AzureCalcRateCard[[#This Row],[ServiceName]]&amp;Table_wabobpsvr_AzureCalc_AzureCalcRateCard[[#This Row],[Price_Level]]&amp;Table_wabobpsvr_AzureCalc_AzureCalcRateCard[[#This Row],[Region]]</f>
        <v>Key Vault OperationsA14</v>
      </c>
      <c r="B10218" s="784">
        <v>14</v>
      </c>
      <c r="C10218" s="784" t="s">
        <v>4431</v>
      </c>
      <c r="D10218" s="784" t="s">
        <v>181</v>
      </c>
      <c r="E10218" s="784">
        <v>999999</v>
      </c>
      <c r="F10218" s="784" t="s">
        <v>3462</v>
      </c>
      <c r="G10218" s="784" t="s">
        <v>4431</v>
      </c>
      <c r="H10218" s="784" t="s">
        <v>4431</v>
      </c>
      <c r="I10218" s="784" t="s">
        <v>4431</v>
      </c>
    </row>
    <row r="10219" spans="1:9" hidden="1">
      <c r="A10219" s="784" t="str">
        <f>Table_wabobpsvr_AzureCalc_AzureCalcRateCard[[#This Row],[ServiceName]]&amp;Table_wabobpsvr_AzureCalc_AzureCalcRateCard[[#This Row],[Price_Level]]&amp;Table_wabobpsvr_AzureCalc_AzureCalcRateCard[[#This Row],[Region]]</f>
        <v>Key Vault OperationsB14</v>
      </c>
      <c r="B10219" s="784">
        <v>14</v>
      </c>
      <c r="C10219" s="784" t="s">
        <v>4431</v>
      </c>
      <c r="D10219" s="784" t="s">
        <v>182</v>
      </c>
      <c r="E10219" s="784">
        <v>999999</v>
      </c>
      <c r="F10219" s="784" t="s">
        <v>3462</v>
      </c>
      <c r="G10219" s="784" t="s">
        <v>4431</v>
      </c>
      <c r="H10219" s="784" t="s">
        <v>4431</v>
      </c>
      <c r="I10219" s="784" t="s">
        <v>4431</v>
      </c>
    </row>
    <row r="10220" spans="1:9" hidden="1">
      <c r="A10220" s="784" t="str">
        <f>Table_wabobpsvr_AzureCalc_AzureCalcRateCard[[#This Row],[ServiceName]]&amp;Table_wabobpsvr_AzureCalc_AzureCalcRateCard[[#This Row],[Price_Level]]&amp;Table_wabobpsvr_AzureCalc_AzureCalcRateCard[[#This Row],[Region]]</f>
        <v>Key Vault OperationsC14</v>
      </c>
      <c r="B10220" s="784">
        <v>14</v>
      </c>
      <c r="C10220" s="784" t="s">
        <v>4431</v>
      </c>
      <c r="D10220" s="784" t="s">
        <v>184</v>
      </c>
      <c r="E10220" s="784">
        <v>999999</v>
      </c>
      <c r="F10220" s="784" t="s">
        <v>3462</v>
      </c>
      <c r="G10220" s="784" t="s">
        <v>4431</v>
      </c>
      <c r="H10220" s="784" t="s">
        <v>4431</v>
      </c>
      <c r="I10220" s="784" t="s">
        <v>4431</v>
      </c>
    </row>
    <row r="10221" spans="1:9" hidden="1">
      <c r="A10221" s="784" t="str">
        <f>Table_wabobpsvr_AzureCalc_AzureCalcRateCard[[#This Row],[ServiceName]]&amp;Table_wabobpsvr_AzureCalc_AzureCalcRateCard[[#This Row],[Price_Level]]&amp;Table_wabobpsvr_AzureCalc_AzureCalcRateCard[[#This Row],[Region]]</f>
        <v>Key Vault OperationsD14</v>
      </c>
      <c r="B10221" s="784">
        <v>14</v>
      </c>
      <c r="C10221" s="784" t="s">
        <v>4431</v>
      </c>
      <c r="D10221" s="784" t="s">
        <v>183</v>
      </c>
      <c r="E10221" s="784">
        <v>999999</v>
      </c>
      <c r="F10221" s="784" t="s">
        <v>3462</v>
      </c>
      <c r="G10221" s="784" t="s">
        <v>4431</v>
      </c>
      <c r="H10221" s="784" t="s">
        <v>4431</v>
      </c>
      <c r="I10221" s="784" t="s">
        <v>4431</v>
      </c>
    </row>
    <row r="10222" spans="1:9" hidden="1">
      <c r="A10222" s="784" t="str">
        <f>Table_wabobpsvr_AzureCalc_AzureCalcRateCard[[#This Row],[ServiceName]]&amp;Table_wabobpsvr_AzureCalc_AzureCalcRateCard[[#This Row],[Price_Level]]&amp;Table_wabobpsvr_AzureCalc_AzureCalcRateCard[[#This Row],[Region]]</f>
        <v>Key Vault OperationsMOSP15</v>
      </c>
      <c r="B10222" s="784">
        <v>15</v>
      </c>
      <c r="C10222" s="784" t="s">
        <v>4431</v>
      </c>
      <c r="D10222" s="784" t="s">
        <v>627</v>
      </c>
      <c r="E10222" s="784">
        <v>999999</v>
      </c>
      <c r="F10222" s="784" t="s">
        <v>3462</v>
      </c>
      <c r="G10222" s="784" t="s">
        <v>4431</v>
      </c>
      <c r="H10222" s="784" t="s">
        <v>4431</v>
      </c>
      <c r="I10222" s="784" t="s">
        <v>4431</v>
      </c>
    </row>
    <row r="10223" spans="1:9" hidden="1">
      <c r="A10223" s="784" t="str">
        <f>Table_wabobpsvr_AzureCalc_AzureCalcRateCard[[#This Row],[ServiceName]]&amp;Table_wabobpsvr_AzureCalc_AzureCalcRateCard[[#This Row],[Price_Level]]&amp;Table_wabobpsvr_AzureCalc_AzureCalcRateCard[[#This Row],[Region]]</f>
        <v>Key Vault OperationsA15</v>
      </c>
      <c r="B10223" s="784">
        <v>15</v>
      </c>
      <c r="C10223" s="784" t="s">
        <v>4431</v>
      </c>
      <c r="D10223" s="784" t="s">
        <v>181</v>
      </c>
      <c r="E10223" s="784">
        <v>999999</v>
      </c>
      <c r="F10223" s="784" t="s">
        <v>3462</v>
      </c>
      <c r="G10223" s="784" t="s">
        <v>4431</v>
      </c>
      <c r="H10223" s="784" t="s">
        <v>4431</v>
      </c>
      <c r="I10223" s="784" t="s">
        <v>4431</v>
      </c>
    </row>
    <row r="10224" spans="1:9" hidden="1">
      <c r="A10224" s="784" t="str">
        <f>Table_wabobpsvr_AzureCalc_AzureCalcRateCard[[#This Row],[ServiceName]]&amp;Table_wabobpsvr_AzureCalc_AzureCalcRateCard[[#This Row],[Price_Level]]&amp;Table_wabobpsvr_AzureCalc_AzureCalcRateCard[[#This Row],[Region]]</f>
        <v>Key Vault OperationsB15</v>
      </c>
      <c r="B10224" s="784">
        <v>15</v>
      </c>
      <c r="C10224" s="784" t="s">
        <v>4431</v>
      </c>
      <c r="D10224" s="784" t="s">
        <v>182</v>
      </c>
      <c r="E10224" s="784">
        <v>999999</v>
      </c>
      <c r="F10224" s="784" t="s">
        <v>3462</v>
      </c>
      <c r="G10224" s="784" t="s">
        <v>4431</v>
      </c>
      <c r="H10224" s="784" t="s">
        <v>4431</v>
      </c>
      <c r="I10224" s="784" t="s">
        <v>4431</v>
      </c>
    </row>
    <row r="10225" spans="1:9" hidden="1">
      <c r="A10225" s="784" t="str">
        <f>Table_wabobpsvr_AzureCalc_AzureCalcRateCard[[#This Row],[ServiceName]]&amp;Table_wabobpsvr_AzureCalc_AzureCalcRateCard[[#This Row],[Price_Level]]&amp;Table_wabobpsvr_AzureCalc_AzureCalcRateCard[[#This Row],[Region]]</f>
        <v>Key Vault OperationsC15</v>
      </c>
      <c r="B10225" s="784">
        <v>15</v>
      </c>
      <c r="C10225" s="784" t="s">
        <v>4431</v>
      </c>
      <c r="D10225" s="784" t="s">
        <v>184</v>
      </c>
      <c r="E10225" s="784">
        <v>999999</v>
      </c>
      <c r="F10225" s="784" t="s">
        <v>3462</v>
      </c>
      <c r="G10225" s="784" t="s">
        <v>4431</v>
      </c>
      <c r="H10225" s="784" t="s">
        <v>4431</v>
      </c>
      <c r="I10225" s="784" t="s">
        <v>4431</v>
      </c>
    </row>
    <row r="10226" spans="1:9" hidden="1">
      <c r="A10226" s="784" t="str">
        <f>Table_wabobpsvr_AzureCalc_AzureCalcRateCard[[#This Row],[ServiceName]]&amp;Table_wabobpsvr_AzureCalc_AzureCalcRateCard[[#This Row],[Price_Level]]&amp;Table_wabobpsvr_AzureCalc_AzureCalcRateCard[[#This Row],[Region]]</f>
        <v>Key Vault OperationsD15</v>
      </c>
      <c r="B10226" s="784">
        <v>15</v>
      </c>
      <c r="C10226" s="784" t="s">
        <v>4431</v>
      </c>
      <c r="D10226" s="784" t="s">
        <v>183</v>
      </c>
      <c r="E10226" s="784">
        <v>999999</v>
      </c>
      <c r="F10226" s="784" t="s">
        <v>3462</v>
      </c>
      <c r="G10226" s="784" t="s">
        <v>4431</v>
      </c>
      <c r="H10226" s="784" t="s">
        <v>4431</v>
      </c>
      <c r="I10226" s="784" t="s">
        <v>4431</v>
      </c>
    </row>
    <row r="10227" spans="1:9" hidden="1">
      <c r="A10227" s="784" t="str">
        <f>Table_wabobpsvr_AzureCalc_AzureCalcRateCard[[#This Row],[ServiceName]]&amp;Table_wabobpsvr_AzureCalc_AzureCalcRateCard[[#This Row],[Price_Level]]&amp;Table_wabobpsvr_AzureCalc_AzureCalcRateCard[[#This Row],[Region]]</f>
        <v>D11 HDInsightA11</v>
      </c>
      <c r="B10227" s="784">
        <v>11</v>
      </c>
      <c r="C10227" s="784" t="s">
        <v>91</v>
      </c>
      <c r="D10227" s="784" t="s">
        <v>181</v>
      </c>
      <c r="E10227" s="784">
        <v>0.42299999999999999</v>
      </c>
      <c r="F10227" s="784" t="s">
        <v>4158</v>
      </c>
      <c r="G10227" s="784" t="s">
        <v>4175</v>
      </c>
      <c r="H10227" s="784" t="s">
        <v>4176</v>
      </c>
      <c r="I10227" s="784" t="s">
        <v>6121</v>
      </c>
    </row>
    <row r="10228" spans="1:9" hidden="1">
      <c r="A10228" s="784" t="str">
        <f>Table_wabobpsvr_AzureCalc_AzureCalcRateCard[[#This Row],[ServiceName]]&amp;Table_wabobpsvr_AzureCalc_AzureCalcRateCard[[#This Row],[Price_Level]]&amp;Table_wabobpsvr_AzureCalc_AzureCalcRateCard[[#This Row],[Region]]</f>
        <v>D13 HDInsightD12</v>
      </c>
      <c r="B10228" s="784">
        <v>12</v>
      </c>
      <c r="C10228" s="784" t="s">
        <v>91</v>
      </c>
      <c r="D10228" s="784" t="s">
        <v>183</v>
      </c>
      <c r="E10228" s="784">
        <v>1.198</v>
      </c>
      <c r="F10228" s="784" t="s">
        <v>4144</v>
      </c>
      <c r="G10228" s="784" t="s">
        <v>4151</v>
      </c>
      <c r="H10228" s="784" t="s">
        <v>4152</v>
      </c>
      <c r="I10228" s="784" t="s">
        <v>6451</v>
      </c>
    </row>
    <row r="10229" spans="1:9" hidden="1">
      <c r="A10229" s="784" t="str">
        <f>Table_wabobpsvr_AzureCalc_AzureCalcRateCard[[#This Row],[ServiceName]]&amp;Table_wabobpsvr_AzureCalc_AzureCalcRateCard[[#This Row],[Price_Level]]&amp;Table_wabobpsvr_AzureCalc_AzureCalcRateCard[[#This Row],[Region]]</f>
        <v>D13 HDInsight (Non-Windows)MOSP10</v>
      </c>
      <c r="B10229" s="784">
        <v>10</v>
      </c>
      <c r="C10229" s="784" t="s">
        <v>91</v>
      </c>
      <c r="D10229" s="784" t="s">
        <v>627</v>
      </c>
      <c r="E10229" s="784">
        <v>0.81599999999999995</v>
      </c>
      <c r="F10229" s="784" t="s">
        <v>4177</v>
      </c>
      <c r="G10229" s="784" t="s">
        <v>4431</v>
      </c>
      <c r="H10229" s="784" t="s">
        <v>4431</v>
      </c>
      <c r="I10229" s="784" t="s">
        <v>6452</v>
      </c>
    </row>
    <row r="10230" spans="1:9" hidden="1">
      <c r="A10230" s="784" t="str">
        <f>Table_wabobpsvr_AzureCalc_AzureCalcRateCard[[#This Row],[ServiceName]]&amp;Table_wabobpsvr_AzureCalc_AzureCalcRateCard[[#This Row],[Price_Level]]&amp;Table_wabobpsvr_AzureCalc_AzureCalcRateCard[[#This Row],[Region]]</f>
        <v>D13 HDInsight (Non-Windows)A10</v>
      </c>
      <c r="B10230" s="784">
        <v>10</v>
      </c>
      <c r="C10230" s="784" t="s">
        <v>91</v>
      </c>
      <c r="D10230" s="784" t="s">
        <v>181</v>
      </c>
      <c r="E10230" s="784">
        <v>0.79200000000000004</v>
      </c>
      <c r="F10230" s="784" t="s">
        <v>4177</v>
      </c>
      <c r="G10230" s="784" t="s">
        <v>4178</v>
      </c>
      <c r="H10230" s="784" t="s">
        <v>4179</v>
      </c>
      <c r="I10230" s="784" t="s">
        <v>6452</v>
      </c>
    </row>
    <row r="10231" spans="1:9" hidden="1">
      <c r="A10231" t="str">
        <f>Table_wabobpsvr_AzureCalc_AzureCalcRateCard[[#This Row],[ServiceName]]&amp;Table_wabobpsvr_AzureCalc_AzureCalcRateCard[[#This Row],[Price_Level]]&amp;Table_wabobpsvr_AzureCalc_AzureCalcRateCard[[#This Row],[Region]]</f>
        <v>D13 HDInsight (Non-Windows)B10</v>
      </c>
      <c r="B10231">
        <v>10</v>
      </c>
      <c r="C10231" t="s">
        <v>91</v>
      </c>
      <c r="D10231" t="s">
        <v>182</v>
      </c>
      <c r="E10231">
        <v>0.76700000000000002</v>
      </c>
      <c r="F10231" t="s">
        <v>4177</v>
      </c>
      <c r="G10231" s="784" t="s">
        <v>4178</v>
      </c>
      <c r="H10231" s="784" t="s">
        <v>4179</v>
      </c>
      <c r="I10231" s="784" t="s">
        <v>6452</v>
      </c>
    </row>
    <row r="10232" spans="1:9" hidden="1">
      <c r="A10232" t="str">
        <f>Table_wabobpsvr_AzureCalc_AzureCalcRateCard[[#This Row],[ServiceName]]&amp;Table_wabobpsvr_AzureCalc_AzureCalcRateCard[[#This Row],[Price_Level]]&amp;Table_wabobpsvr_AzureCalc_AzureCalcRateCard[[#This Row],[Region]]</f>
        <v>D13 HDInsight (Non-Windows)C10</v>
      </c>
      <c r="B10232">
        <v>10</v>
      </c>
      <c r="C10232" t="s">
        <v>91</v>
      </c>
      <c r="D10232" t="s">
        <v>184</v>
      </c>
      <c r="E10232">
        <v>0.74299999999999999</v>
      </c>
      <c r="F10232" t="s">
        <v>4177</v>
      </c>
      <c r="G10232" s="784" t="s">
        <v>4178</v>
      </c>
      <c r="H10232" s="784" t="s">
        <v>4179</v>
      </c>
      <c r="I10232" s="784" t="s">
        <v>6452</v>
      </c>
    </row>
    <row r="10233" spans="1:9" hidden="1">
      <c r="A10233" s="784" t="str">
        <f>Table_wabobpsvr_AzureCalc_AzureCalcRateCard[[#This Row],[ServiceName]]&amp;Table_wabobpsvr_AzureCalc_AzureCalcRateCard[[#This Row],[Price_Level]]&amp;Table_wabobpsvr_AzureCalc_AzureCalcRateCard[[#This Row],[Region]]</f>
        <v>D13 HDInsight (Non-Windows)D10</v>
      </c>
      <c r="B10233" s="784">
        <v>10</v>
      </c>
      <c r="C10233" s="784" t="s">
        <v>91</v>
      </c>
      <c r="D10233" s="784" t="s">
        <v>183</v>
      </c>
      <c r="E10233" s="784">
        <v>0.71799999999999997</v>
      </c>
      <c r="F10233" s="784" t="s">
        <v>4177</v>
      </c>
      <c r="G10233" s="784" t="s">
        <v>4178</v>
      </c>
      <c r="H10233" s="784" t="s">
        <v>4179</v>
      </c>
      <c r="I10233" s="784" t="s">
        <v>6452</v>
      </c>
    </row>
    <row r="10234" spans="1:9" hidden="1">
      <c r="A10234" s="784" t="str">
        <f>Table_wabobpsvr_AzureCalc_AzureCalcRateCard[[#This Row],[ServiceName]]&amp;Table_wabobpsvr_AzureCalc_AzureCalcRateCard[[#This Row],[Price_Level]]&amp;Table_wabobpsvr_AzureCalc_AzureCalcRateCard[[#This Row],[Region]]</f>
        <v>D13 HDInsight (Non-Windows)MOSP9</v>
      </c>
      <c r="B10234" s="784">
        <v>9</v>
      </c>
      <c r="C10234" s="784" t="s">
        <v>91</v>
      </c>
      <c r="D10234" s="784" t="s">
        <v>627</v>
      </c>
      <c r="E10234" s="784">
        <v>0.70899999999999996</v>
      </c>
      <c r="F10234" s="784" t="s">
        <v>4177</v>
      </c>
      <c r="G10234" s="784" t="s">
        <v>4431</v>
      </c>
      <c r="H10234" s="784" t="s">
        <v>4431</v>
      </c>
      <c r="I10234" s="784" t="s">
        <v>6453</v>
      </c>
    </row>
    <row r="10235" spans="1:9" hidden="1">
      <c r="A10235" s="784" t="str">
        <f>Table_wabobpsvr_AzureCalc_AzureCalcRateCard[[#This Row],[ServiceName]]&amp;Table_wabobpsvr_AzureCalc_AzureCalcRateCard[[#This Row],[Price_Level]]&amp;Table_wabobpsvr_AzureCalc_AzureCalcRateCard[[#This Row],[Region]]</f>
        <v>D13 HDInsight (Non-Windows)A9</v>
      </c>
      <c r="B10235" s="784">
        <v>9</v>
      </c>
      <c r="C10235" s="784" t="s">
        <v>91</v>
      </c>
      <c r="D10235" s="784" t="s">
        <v>181</v>
      </c>
      <c r="E10235" s="784">
        <v>0.68799999999999994</v>
      </c>
      <c r="F10235" s="784" t="s">
        <v>4177</v>
      </c>
      <c r="G10235" s="784" t="s">
        <v>4180</v>
      </c>
      <c r="H10235" s="784" t="s">
        <v>4181</v>
      </c>
      <c r="I10235" s="784" t="s">
        <v>6453</v>
      </c>
    </row>
    <row r="10236" spans="1:9" hidden="1">
      <c r="A10236" s="784" t="str">
        <f>Table_wabobpsvr_AzureCalc_AzureCalcRateCard[[#This Row],[ServiceName]]&amp;Table_wabobpsvr_AzureCalc_AzureCalcRateCard[[#This Row],[Price_Level]]&amp;Table_wabobpsvr_AzureCalc_AzureCalcRateCard[[#This Row],[Region]]</f>
        <v>D11 HDInsightB11</v>
      </c>
      <c r="B10236" s="784">
        <v>11</v>
      </c>
      <c r="C10236" s="784" t="s">
        <v>91</v>
      </c>
      <c r="D10236" s="784" t="s">
        <v>182</v>
      </c>
      <c r="E10236" s="784">
        <v>0.41</v>
      </c>
      <c r="F10236" s="784" t="s">
        <v>4158</v>
      </c>
      <c r="G10236" s="784" t="s">
        <v>4175</v>
      </c>
      <c r="H10236" s="784" t="s">
        <v>4176</v>
      </c>
      <c r="I10236" s="784" t="s">
        <v>6121</v>
      </c>
    </row>
    <row r="10237" spans="1:9" hidden="1">
      <c r="A10237" s="784" t="str">
        <f>Table_wabobpsvr_AzureCalc_AzureCalcRateCard[[#This Row],[ServiceName]]&amp;Table_wabobpsvr_AzureCalc_AzureCalcRateCard[[#This Row],[Price_Level]]&amp;Table_wabobpsvr_AzureCalc_AzureCalcRateCard[[#This Row],[Region]]</f>
        <v>D11 HDInsightC11</v>
      </c>
      <c r="B10237" s="784">
        <v>11</v>
      </c>
      <c r="C10237" s="784" t="s">
        <v>91</v>
      </c>
      <c r="D10237" s="784" t="s">
        <v>184</v>
      </c>
      <c r="E10237" s="784">
        <v>0.39700000000000002</v>
      </c>
      <c r="F10237" s="784" t="s">
        <v>4158</v>
      </c>
      <c r="G10237" s="784" t="s">
        <v>4175</v>
      </c>
      <c r="H10237" s="784" t="s">
        <v>4176</v>
      </c>
      <c r="I10237" s="784" t="s">
        <v>6121</v>
      </c>
    </row>
    <row r="10238" spans="1:9" hidden="1">
      <c r="A10238" s="784" t="str">
        <f>Table_wabobpsvr_AzureCalc_AzureCalcRateCard[[#This Row],[ServiceName]]&amp;Table_wabobpsvr_AzureCalc_AzureCalcRateCard[[#This Row],[Price_Level]]&amp;Table_wabobpsvr_AzureCalc_AzureCalcRateCard[[#This Row],[Region]]</f>
        <v>D11 HDInsightD11</v>
      </c>
      <c r="B10238" s="784">
        <v>11</v>
      </c>
      <c r="C10238" s="784" t="s">
        <v>91</v>
      </c>
      <c r="D10238" s="784" t="s">
        <v>183</v>
      </c>
      <c r="E10238" s="784">
        <v>0.38400000000000001</v>
      </c>
      <c r="F10238" s="784" t="s">
        <v>4158</v>
      </c>
      <c r="G10238" s="784" t="s">
        <v>4175</v>
      </c>
      <c r="H10238" s="784" t="s">
        <v>4176</v>
      </c>
      <c r="I10238" s="784" t="s">
        <v>6121</v>
      </c>
    </row>
    <row r="10239" spans="1:9" hidden="1">
      <c r="A10239" s="784" t="str">
        <f>Table_wabobpsvr_AzureCalc_AzureCalcRateCard[[#This Row],[ServiceName]]&amp;Table_wabobpsvr_AzureCalc_AzureCalcRateCard[[#This Row],[Price_Level]]&amp;Table_wabobpsvr_AzureCalc_AzureCalcRateCard[[#This Row],[Region]]</f>
        <v>D11 HDInsightMOSP12</v>
      </c>
      <c r="B10239" s="784">
        <v>12</v>
      </c>
      <c r="C10239" s="784" t="s">
        <v>91</v>
      </c>
      <c r="D10239" s="784" t="s">
        <v>627</v>
      </c>
      <c r="E10239" s="784">
        <v>0.378</v>
      </c>
      <c r="F10239" s="784" t="s">
        <v>4158</v>
      </c>
      <c r="G10239" s="784" t="s">
        <v>4431</v>
      </c>
      <c r="H10239" s="784" t="s">
        <v>4431</v>
      </c>
      <c r="I10239" s="784" t="s">
        <v>6454</v>
      </c>
    </row>
    <row r="10240" spans="1:9" hidden="1">
      <c r="A10240" s="784" t="str">
        <f>Table_wabobpsvr_AzureCalc_AzureCalcRateCard[[#This Row],[ServiceName]]&amp;Table_wabobpsvr_AzureCalc_AzureCalcRateCard[[#This Row],[Price_Level]]&amp;Table_wabobpsvr_AzureCalc_AzureCalcRateCard[[#This Row],[Region]]</f>
        <v>D11 HDInsightA12</v>
      </c>
      <c r="B10240" s="784">
        <v>12</v>
      </c>
      <c r="C10240" s="784" t="s">
        <v>91</v>
      </c>
      <c r="D10240" s="784" t="s">
        <v>181</v>
      </c>
      <c r="E10240" s="784">
        <v>0.36699999999999999</v>
      </c>
      <c r="F10240" s="784" t="s">
        <v>4158</v>
      </c>
      <c r="G10240" s="784" t="s">
        <v>4182</v>
      </c>
      <c r="H10240" s="784" t="s">
        <v>4183</v>
      </c>
      <c r="I10240" s="784" t="s">
        <v>6454</v>
      </c>
    </row>
    <row r="10241" spans="1:9" hidden="1">
      <c r="A10241" t="str">
        <f>Table_wabobpsvr_AzureCalc_AzureCalcRateCard[[#This Row],[ServiceName]]&amp;Table_wabobpsvr_AzureCalc_AzureCalcRateCard[[#This Row],[Price_Level]]&amp;Table_wabobpsvr_AzureCalc_AzureCalcRateCard[[#This Row],[Region]]</f>
        <v>D11 HDInsightB12</v>
      </c>
      <c r="B10241">
        <v>12</v>
      </c>
      <c r="C10241" t="s">
        <v>91</v>
      </c>
      <c r="D10241" t="s">
        <v>182</v>
      </c>
      <c r="E10241">
        <v>0.35499999999999998</v>
      </c>
      <c r="F10241" t="s">
        <v>4158</v>
      </c>
      <c r="G10241" s="784" t="s">
        <v>4182</v>
      </c>
      <c r="H10241" s="784" t="s">
        <v>4183</v>
      </c>
      <c r="I10241" s="784" t="s">
        <v>6454</v>
      </c>
    </row>
    <row r="10242" spans="1:9" hidden="1">
      <c r="A10242" s="784" t="str">
        <f>Table_wabobpsvr_AzureCalc_AzureCalcRateCard[[#This Row],[ServiceName]]&amp;Table_wabobpsvr_AzureCalc_AzureCalcRateCard[[#This Row],[Price_Level]]&amp;Table_wabobpsvr_AzureCalc_AzureCalcRateCard[[#This Row],[Region]]</f>
        <v>D11 HDInsightC12</v>
      </c>
      <c r="B10242" s="784">
        <v>12</v>
      </c>
      <c r="C10242" s="784" t="s">
        <v>91</v>
      </c>
      <c r="D10242" s="784" t="s">
        <v>184</v>
      </c>
      <c r="E10242" s="784">
        <v>0.34399999999999997</v>
      </c>
      <c r="F10242" s="784" t="s">
        <v>4158</v>
      </c>
      <c r="G10242" s="784" t="s">
        <v>4182</v>
      </c>
      <c r="H10242" s="784" t="s">
        <v>4183</v>
      </c>
      <c r="I10242" s="784" t="s">
        <v>6454</v>
      </c>
    </row>
    <row r="10243" spans="1:9" hidden="1">
      <c r="A10243" s="784" t="str">
        <f>Table_wabobpsvr_AzureCalc_AzureCalcRateCard[[#This Row],[ServiceName]]&amp;Table_wabobpsvr_AzureCalc_AzureCalcRateCard[[#This Row],[Price_Level]]&amp;Table_wabobpsvr_AzureCalc_AzureCalcRateCard[[#This Row],[Region]]</f>
        <v>D11 HDInsightD12</v>
      </c>
      <c r="B10243" s="784">
        <v>12</v>
      </c>
      <c r="C10243" s="784" t="s">
        <v>91</v>
      </c>
      <c r="D10243" s="784" t="s">
        <v>183</v>
      </c>
      <c r="E10243" s="784">
        <v>0.33300000000000002</v>
      </c>
      <c r="F10243" s="784" t="s">
        <v>4158</v>
      </c>
      <c r="G10243" s="784" t="s">
        <v>4182</v>
      </c>
      <c r="H10243" s="784" t="s">
        <v>4183</v>
      </c>
      <c r="I10243" s="784" t="s">
        <v>6454</v>
      </c>
    </row>
    <row r="10244" spans="1:9" hidden="1">
      <c r="A10244" t="str">
        <f>Table_wabobpsvr_AzureCalc_AzureCalcRateCard[[#This Row],[ServiceName]]&amp;Table_wabobpsvr_AzureCalc_AzureCalcRateCard[[#This Row],[Price_Level]]&amp;Table_wabobpsvr_AzureCalc_AzureCalcRateCard[[#This Row],[Region]]</f>
        <v>D11 HDInsight (Non-Windows)MOSP10</v>
      </c>
      <c r="B10244">
        <v>10</v>
      </c>
      <c r="C10244" t="s">
        <v>91</v>
      </c>
      <c r="D10244" t="s">
        <v>627</v>
      </c>
      <c r="E10244">
        <v>0.22700000000000001</v>
      </c>
      <c r="F10244" t="s">
        <v>4184</v>
      </c>
      <c r="G10244" s="784" t="s">
        <v>4431</v>
      </c>
      <c r="H10244" s="784" t="s">
        <v>4431</v>
      </c>
      <c r="I10244" s="784" t="s">
        <v>6455</v>
      </c>
    </row>
    <row r="10245" spans="1:9" hidden="1">
      <c r="A10245" s="784" t="str">
        <f>Table_wabobpsvr_AzureCalc_AzureCalcRateCard[[#This Row],[ServiceName]]&amp;Table_wabobpsvr_AzureCalc_AzureCalcRateCard[[#This Row],[Price_Level]]&amp;Table_wabobpsvr_AzureCalc_AzureCalcRateCard[[#This Row],[Region]]</f>
        <v>D11 HDInsight (Non-Windows)A10</v>
      </c>
      <c r="B10245" s="784">
        <v>10</v>
      </c>
      <c r="C10245" s="784" t="s">
        <v>91</v>
      </c>
      <c r="D10245" s="784" t="s">
        <v>181</v>
      </c>
      <c r="E10245" s="784">
        <v>0.22</v>
      </c>
      <c r="F10245" s="784" t="s">
        <v>4184</v>
      </c>
      <c r="G10245" s="784" t="s">
        <v>4185</v>
      </c>
      <c r="H10245" s="784" t="s">
        <v>4186</v>
      </c>
      <c r="I10245" s="784" t="s">
        <v>6455</v>
      </c>
    </row>
    <row r="10246" spans="1:9" hidden="1">
      <c r="A10246" s="784" t="str">
        <f>Table_wabobpsvr_AzureCalc_AzureCalcRateCard[[#This Row],[ServiceName]]&amp;Table_wabobpsvr_AzureCalc_AzureCalcRateCard[[#This Row],[Price_Level]]&amp;Table_wabobpsvr_AzureCalc_AzureCalcRateCard[[#This Row],[Region]]</f>
        <v>D11 HDInsight (Non-Windows)B10</v>
      </c>
      <c r="B10246" s="784">
        <v>10</v>
      </c>
      <c r="C10246" s="784" t="s">
        <v>91</v>
      </c>
      <c r="D10246" s="784" t="s">
        <v>182</v>
      </c>
      <c r="E10246" s="784">
        <v>0.21299999999999999</v>
      </c>
      <c r="F10246" s="784" t="s">
        <v>4184</v>
      </c>
      <c r="G10246" s="784" t="s">
        <v>4185</v>
      </c>
      <c r="H10246" s="784" t="s">
        <v>4186</v>
      </c>
      <c r="I10246" s="784" t="s">
        <v>6455</v>
      </c>
    </row>
    <row r="10247" spans="1:9" hidden="1">
      <c r="A10247" s="784" t="str">
        <f>Table_wabobpsvr_AzureCalc_AzureCalcRateCard[[#This Row],[ServiceName]]&amp;Table_wabobpsvr_AzureCalc_AzureCalcRateCard[[#This Row],[Price_Level]]&amp;Table_wabobpsvr_AzureCalc_AzureCalcRateCard[[#This Row],[Region]]</f>
        <v>D11 HDInsight (Non-Windows)C10</v>
      </c>
      <c r="B10247" s="784">
        <v>10</v>
      </c>
      <c r="C10247" s="784" t="s">
        <v>91</v>
      </c>
      <c r="D10247" s="784" t="s">
        <v>184</v>
      </c>
      <c r="E10247" s="784">
        <v>0.20699999999999999</v>
      </c>
      <c r="F10247" s="784" t="s">
        <v>4184</v>
      </c>
      <c r="G10247" s="784" t="s">
        <v>4185</v>
      </c>
      <c r="H10247" s="784" t="s">
        <v>4186</v>
      </c>
      <c r="I10247" s="784" t="s">
        <v>6455</v>
      </c>
    </row>
    <row r="10248" spans="1:9" hidden="1">
      <c r="A10248" s="784" t="str">
        <f>Table_wabobpsvr_AzureCalc_AzureCalcRateCard[[#This Row],[ServiceName]]&amp;Table_wabobpsvr_AzureCalc_AzureCalcRateCard[[#This Row],[Price_Level]]&amp;Table_wabobpsvr_AzureCalc_AzureCalcRateCard[[#This Row],[Region]]</f>
        <v>D11 HDInsight (Non-Windows)D10</v>
      </c>
      <c r="B10248" s="784">
        <v>10</v>
      </c>
      <c r="C10248" s="784" t="s">
        <v>91</v>
      </c>
      <c r="D10248" s="784" t="s">
        <v>183</v>
      </c>
      <c r="E10248" s="784">
        <v>0.2</v>
      </c>
      <c r="F10248" s="784" t="s">
        <v>4184</v>
      </c>
      <c r="G10248" s="784" t="s">
        <v>4185</v>
      </c>
      <c r="H10248" s="784" t="s">
        <v>4186</v>
      </c>
      <c r="I10248" s="784" t="s">
        <v>6455</v>
      </c>
    </row>
    <row r="10249" spans="1:9" hidden="1">
      <c r="A10249" t="str">
        <f>Table_wabobpsvr_AzureCalc_AzureCalcRateCard[[#This Row],[ServiceName]]&amp;Table_wabobpsvr_AzureCalc_AzureCalcRateCard[[#This Row],[Price_Level]]&amp;Table_wabobpsvr_AzureCalc_AzureCalcRateCard[[#This Row],[Region]]</f>
        <v>D11 HDInsight (Non-Windows)MOSP9</v>
      </c>
      <c r="B10249">
        <v>9</v>
      </c>
      <c r="C10249" t="s">
        <v>91</v>
      </c>
      <c r="D10249" t="s">
        <v>627</v>
      </c>
      <c r="E10249">
        <v>0.22700000000000001</v>
      </c>
      <c r="F10249" t="s">
        <v>4184</v>
      </c>
      <c r="G10249" s="784" t="s">
        <v>4431</v>
      </c>
      <c r="H10249" s="784" t="s">
        <v>4431</v>
      </c>
      <c r="I10249" s="784" t="s">
        <v>6456</v>
      </c>
    </row>
    <row r="10250" spans="1:9" hidden="1">
      <c r="A10250" s="784" t="str">
        <f>Table_wabobpsvr_AzureCalc_AzureCalcRateCard[[#This Row],[ServiceName]]&amp;Table_wabobpsvr_AzureCalc_AzureCalcRateCard[[#This Row],[Price_Level]]&amp;Table_wabobpsvr_AzureCalc_AzureCalcRateCard[[#This Row],[Region]]</f>
        <v>D11 HDInsight (Non-Windows)A9</v>
      </c>
      <c r="B10250" s="784">
        <v>9</v>
      </c>
      <c r="C10250" s="784" t="s">
        <v>91</v>
      </c>
      <c r="D10250" s="784" t="s">
        <v>181</v>
      </c>
      <c r="E10250" s="784">
        <v>0.191</v>
      </c>
      <c r="F10250" s="784" t="s">
        <v>4184</v>
      </c>
      <c r="G10250" s="784" t="s">
        <v>4187</v>
      </c>
      <c r="H10250" s="784" t="s">
        <v>4188</v>
      </c>
      <c r="I10250" s="784" t="s">
        <v>6456</v>
      </c>
    </row>
    <row r="10251" spans="1:9" hidden="1">
      <c r="A10251" s="784" t="str">
        <f>Table_wabobpsvr_AzureCalc_AzureCalcRateCard[[#This Row],[ServiceName]]&amp;Table_wabobpsvr_AzureCalc_AzureCalcRateCard[[#This Row],[Price_Level]]&amp;Table_wabobpsvr_AzureCalc_AzureCalcRateCard[[#This Row],[Region]]</f>
        <v>D11 HDInsight (Non-Windows)B9</v>
      </c>
      <c r="B10251" s="784">
        <v>9</v>
      </c>
      <c r="C10251" s="784" t="s">
        <v>91</v>
      </c>
      <c r="D10251" s="784" t="s">
        <v>182</v>
      </c>
      <c r="E10251" s="784">
        <v>0.185</v>
      </c>
      <c r="F10251" s="784" t="s">
        <v>4184</v>
      </c>
      <c r="G10251" s="784" t="s">
        <v>4187</v>
      </c>
      <c r="H10251" s="784" t="s">
        <v>4188</v>
      </c>
      <c r="I10251" s="784" t="s">
        <v>6456</v>
      </c>
    </row>
    <row r="10252" spans="1:9" hidden="1">
      <c r="A10252" s="784" t="str">
        <f>Table_wabobpsvr_AzureCalc_AzureCalcRateCard[[#This Row],[ServiceName]]&amp;Table_wabobpsvr_AzureCalc_AzureCalcRateCard[[#This Row],[Price_Level]]&amp;Table_wabobpsvr_AzureCalc_AzureCalcRateCard[[#This Row],[Region]]</f>
        <v>D11 HDInsight (Non-Windows)C9</v>
      </c>
      <c r="B10252" s="784">
        <v>9</v>
      </c>
      <c r="C10252" s="784" t="s">
        <v>91</v>
      </c>
      <c r="D10252" s="784" t="s">
        <v>184</v>
      </c>
      <c r="E10252" s="784">
        <v>0.17899999999999999</v>
      </c>
      <c r="F10252" s="784" t="s">
        <v>4184</v>
      </c>
      <c r="G10252" s="784" t="s">
        <v>4187</v>
      </c>
      <c r="H10252" s="784" t="s">
        <v>4188</v>
      </c>
      <c r="I10252" s="784" t="s">
        <v>6456</v>
      </c>
    </row>
    <row r="10253" spans="1:9" hidden="1">
      <c r="A10253" s="784" t="str">
        <f>Table_wabobpsvr_AzureCalc_AzureCalcRateCard[[#This Row],[ServiceName]]&amp;Table_wabobpsvr_AzureCalc_AzureCalcRateCard[[#This Row],[Price_Level]]&amp;Table_wabobpsvr_AzureCalc_AzureCalcRateCard[[#This Row],[Region]]</f>
        <v>D11 HDInsight (Non-Windows)D9</v>
      </c>
      <c r="B10253" s="784">
        <v>9</v>
      </c>
      <c r="C10253" s="784" t="s">
        <v>91</v>
      </c>
      <c r="D10253" s="784" t="s">
        <v>183</v>
      </c>
      <c r="E10253" s="784">
        <v>0.17299999999999999</v>
      </c>
      <c r="F10253" s="784" t="s">
        <v>4184</v>
      </c>
      <c r="G10253" s="784" t="s">
        <v>4187</v>
      </c>
      <c r="H10253" s="784" t="s">
        <v>4188</v>
      </c>
      <c r="I10253" s="784" t="s">
        <v>6456</v>
      </c>
    </row>
    <row r="10254" spans="1:9" hidden="1">
      <c r="A10254" s="784" t="str">
        <f>Table_wabobpsvr_AzureCalc_AzureCalcRateCard[[#This Row],[ServiceName]]&amp;Table_wabobpsvr_AzureCalc_AzureCalcRateCard[[#This Row],[Price_Level]]&amp;Table_wabobpsvr_AzureCalc_AzureCalcRateCard[[#This Row],[Region]]</f>
        <v>D11 HDInsight (Non-Windows)MOSP15</v>
      </c>
      <c r="B10254" s="784">
        <v>15</v>
      </c>
      <c r="C10254" s="784" t="s">
        <v>91</v>
      </c>
      <c r="D10254" s="784" t="s">
        <v>627</v>
      </c>
      <c r="E10254" s="784">
        <v>0.218</v>
      </c>
      <c r="F10254" s="784" t="s">
        <v>4184</v>
      </c>
      <c r="G10254" s="784" t="s">
        <v>4431</v>
      </c>
      <c r="H10254" s="784" t="s">
        <v>4431</v>
      </c>
      <c r="I10254" s="784" t="s">
        <v>6457</v>
      </c>
    </row>
    <row r="10255" spans="1:9" hidden="1">
      <c r="A10255" s="784" t="str">
        <f>Table_wabobpsvr_AzureCalc_AzureCalcRateCard[[#This Row],[ServiceName]]&amp;Table_wabobpsvr_AzureCalc_AzureCalcRateCard[[#This Row],[Price_Level]]&amp;Table_wabobpsvr_AzureCalc_AzureCalcRateCard[[#This Row],[Region]]</f>
        <v>D11 HDInsight (Non-Windows)A15</v>
      </c>
      <c r="B10255" s="784">
        <v>15</v>
      </c>
      <c r="C10255" s="784" t="s">
        <v>91</v>
      </c>
      <c r="D10255" s="784" t="s">
        <v>181</v>
      </c>
      <c r="E10255" s="784">
        <v>0.21099999999999999</v>
      </c>
      <c r="F10255" s="784" t="s">
        <v>4184</v>
      </c>
      <c r="G10255" s="784" t="s">
        <v>4189</v>
      </c>
      <c r="H10255" s="784" t="s">
        <v>4190</v>
      </c>
      <c r="I10255" s="784" t="s">
        <v>6457</v>
      </c>
    </row>
    <row r="10256" spans="1:9" hidden="1">
      <c r="A10256" s="784" t="str">
        <f>Table_wabobpsvr_AzureCalc_AzureCalcRateCard[[#This Row],[ServiceName]]&amp;Table_wabobpsvr_AzureCalc_AzureCalcRateCard[[#This Row],[Price_Level]]&amp;Table_wabobpsvr_AzureCalc_AzureCalcRateCard[[#This Row],[Region]]</f>
        <v>D11 HDInsight (Non-Windows)B15</v>
      </c>
      <c r="B10256" s="784">
        <v>15</v>
      </c>
      <c r="C10256" s="784" t="s">
        <v>91</v>
      </c>
      <c r="D10256" s="784" t="s">
        <v>182</v>
      </c>
      <c r="E10256" s="784">
        <v>0.20499999999999999</v>
      </c>
      <c r="F10256" s="784" t="s">
        <v>4184</v>
      </c>
      <c r="G10256" s="784" t="s">
        <v>4189</v>
      </c>
      <c r="H10256" s="784" t="s">
        <v>4190</v>
      </c>
      <c r="I10256" s="784" t="s">
        <v>6457</v>
      </c>
    </row>
    <row r="10257" spans="1:9" hidden="1">
      <c r="A10257" s="784" t="str">
        <f>Table_wabobpsvr_AzureCalc_AzureCalcRateCard[[#This Row],[ServiceName]]&amp;Table_wabobpsvr_AzureCalc_AzureCalcRateCard[[#This Row],[Price_Level]]&amp;Table_wabobpsvr_AzureCalc_AzureCalcRateCard[[#This Row],[Region]]</f>
        <v>D11 HDInsight (Non-Windows)C15</v>
      </c>
      <c r="B10257" s="784">
        <v>15</v>
      </c>
      <c r="C10257" s="784" t="s">
        <v>91</v>
      </c>
      <c r="D10257" s="784" t="s">
        <v>184</v>
      </c>
      <c r="E10257" s="784">
        <v>0.19800000000000001</v>
      </c>
      <c r="F10257" s="784" t="s">
        <v>4184</v>
      </c>
      <c r="G10257" s="784" t="s">
        <v>4189</v>
      </c>
      <c r="H10257" s="784" t="s">
        <v>4190</v>
      </c>
      <c r="I10257" s="784" t="s">
        <v>6457</v>
      </c>
    </row>
    <row r="10258" spans="1:9" hidden="1">
      <c r="A10258" s="784" t="str">
        <f>Table_wabobpsvr_AzureCalc_AzureCalcRateCard[[#This Row],[ServiceName]]&amp;Table_wabobpsvr_AzureCalc_AzureCalcRateCard[[#This Row],[Price_Level]]&amp;Table_wabobpsvr_AzureCalc_AzureCalcRateCard[[#This Row],[Region]]</f>
        <v>D11 HDInsight (Non-Windows)D15</v>
      </c>
      <c r="B10258" s="784">
        <v>15</v>
      </c>
      <c r="C10258" s="784" t="s">
        <v>91</v>
      </c>
      <c r="D10258" s="784" t="s">
        <v>183</v>
      </c>
      <c r="E10258" s="784">
        <v>0.192</v>
      </c>
      <c r="F10258" s="784" t="s">
        <v>4184</v>
      </c>
      <c r="G10258" s="784" t="s">
        <v>4189</v>
      </c>
      <c r="H10258" s="784" t="s">
        <v>4190</v>
      </c>
      <c r="I10258" s="784" t="s">
        <v>6457</v>
      </c>
    </row>
    <row r="10259" spans="1:9" hidden="1">
      <c r="A10259" t="str">
        <f>Table_wabobpsvr_AzureCalc_AzureCalcRateCard[[#This Row],[ServiceName]]&amp;Table_wabobpsvr_AzureCalc_AzureCalcRateCard[[#This Row],[Price_Level]]&amp;Table_wabobpsvr_AzureCalc_AzureCalcRateCard[[#This Row],[Region]]</f>
        <v>Basic SSD based InstancesC16</v>
      </c>
      <c r="B10259">
        <v>16</v>
      </c>
      <c r="C10259" t="s">
        <v>4431</v>
      </c>
      <c r="D10259" t="s">
        <v>184</v>
      </c>
      <c r="E10259">
        <v>999999</v>
      </c>
      <c r="F10259" t="s">
        <v>1354</v>
      </c>
      <c r="G10259" s="784" t="s">
        <v>4431</v>
      </c>
      <c r="H10259" s="784" t="s">
        <v>4431</v>
      </c>
      <c r="I10259" s="784" t="s">
        <v>4431</v>
      </c>
    </row>
    <row r="10260" spans="1:9" hidden="1">
      <c r="A10260" t="str">
        <f>Table_wabobpsvr_AzureCalc_AzureCalcRateCard[[#This Row],[ServiceName]]&amp;Table_wabobpsvr_AzureCalc_AzureCalcRateCard[[#This Row],[Price_Level]]&amp;Table_wabobpsvr_AzureCalc_AzureCalcRateCard[[#This Row],[Region]]</f>
        <v>Basic SSD based InstancesD16</v>
      </c>
      <c r="B10260">
        <v>16</v>
      </c>
      <c r="C10260" t="s">
        <v>4431</v>
      </c>
      <c r="D10260" t="s">
        <v>183</v>
      </c>
      <c r="E10260">
        <v>999999</v>
      </c>
      <c r="F10260" t="s">
        <v>1354</v>
      </c>
      <c r="G10260" s="784" t="s">
        <v>4431</v>
      </c>
      <c r="H10260" s="784" t="s">
        <v>4431</v>
      </c>
      <c r="I10260" s="784" t="s">
        <v>4431</v>
      </c>
    </row>
    <row r="10261" spans="1:9" hidden="1">
      <c r="A10261" t="str">
        <f>Table_wabobpsvr_AzureCalc_AzureCalcRateCard[[#This Row],[ServiceName]]&amp;Table_wabobpsvr_AzureCalc_AzureCalcRateCard[[#This Row],[Price_Level]]&amp;Table_wabobpsvr_AzureCalc_AzureCalcRateCard[[#This Row],[Region]]</f>
        <v>Premium P3 Secondary Geo Database DaysMOSP16</v>
      </c>
      <c r="B10261">
        <v>16</v>
      </c>
      <c r="C10261" t="s">
        <v>1119</v>
      </c>
      <c r="D10261" t="s">
        <v>627</v>
      </c>
      <c r="E10261">
        <v>99</v>
      </c>
      <c r="F10261" t="s">
        <v>1429</v>
      </c>
      <c r="G10261" s="784" t="s">
        <v>4431</v>
      </c>
      <c r="H10261" s="784" t="s">
        <v>4431</v>
      </c>
      <c r="I10261" s="784" t="s">
        <v>4431</v>
      </c>
    </row>
    <row r="10262" spans="1:9" hidden="1">
      <c r="A10262" t="str">
        <f>Table_wabobpsvr_AzureCalc_AzureCalcRateCard[[#This Row],[ServiceName]]&amp;Table_wabobpsvr_AzureCalc_AzureCalcRateCard[[#This Row],[Price_Level]]&amp;Table_wabobpsvr_AzureCalc_AzureCalcRateCard[[#This Row],[Region]]</f>
        <v>Basic SSD based InstancesA16</v>
      </c>
      <c r="B10262">
        <v>16</v>
      </c>
      <c r="C10262" t="s">
        <v>4431</v>
      </c>
      <c r="D10262" t="s">
        <v>181</v>
      </c>
      <c r="E10262">
        <v>999999</v>
      </c>
      <c r="F10262" t="s">
        <v>1354</v>
      </c>
      <c r="G10262" s="784" t="s">
        <v>4431</v>
      </c>
      <c r="H10262" s="784" t="s">
        <v>4431</v>
      </c>
      <c r="I10262" s="784" t="s">
        <v>4431</v>
      </c>
    </row>
    <row r="10263" spans="1:9" hidden="1">
      <c r="A10263" t="str">
        <f>Table_wabobpsvr_AzureCalc_AzureCalcRateCard[[#This Row],[ServiceName]]&amp;Table_wabobpsvr_AzureCalc_AzureCalcRateCard[[#This Row],[Price_Level]]&amp;Table_wabobpsvr_AzureCalc_AzureCalcRateCard[[#This Row],[Region]]</f>
        <v>D11 HDInsight (Non-Windows)MOSP13</v>
      </c>
      <c r="B10263">
        <v>13</v>
      </c>
      <c r="C10263" t="s">
        <v>91</v>
      </c>
      <c r="D10263" t="s">
        <v>627</v>
      </c>
      <c r="E10263">
        <v>0.249</v>
      </c>
      <c r="F10263" t="s">
        <v>4184</v>
      </c>
      <c r="G10263" s="784" t="s">
        <v>4431</v>
      </c>
      <c r="H10263" s="784" t="s">
        <v>4431</v>
      </c>
      <c r="I10263" s="784" t="s">
        <v>6458</v>
      </c>
    </row>
    <row r="10264" spans="1:9" hidden="1">
      <c r="A10264" t="str">
        <f>Table_wabobpsvr_AzureCalc_AzureCalcRateCard[[#This Row],[ServiceName]]&amp;Table_wabobpsvr_AzureCalc_AzureCalcRateCard[[#This Row],[Price_Level]]&amp;Table_wabobpsvr_AzureCalc_AzureCalcRateCard[[#This Row],[Region]]</f>
        <v>D11 HDInsight (Non-Windows)A13</v>
      </c>
      <c r="B10264">
        <v>13</v>
      </c>
      <c r="C10264" t="s">
        <v>91</v>
      </c>
      <c r="D10264" t="s">
        <v>181</v>
      </c>
      <c r="E10264">
        <v>0.24199999999999999</v>
      </c>
      <c r="F10264" t="s">
        <v>4184</v>
      </c>
      <c r="G10264" s="784" t="s">
        <v>4193</v>
      </c>
      <c r="H10264" s="784" t="s">
        <v>4194</v>
      </c>
      <c r="I10264" s="784" t="s">
        <v>6458</v>
      </c>
    </row>
    <row r="10265" spans="1:9" hidden="1">
      <c r="A10265" t="str">
        <f>Table_wabobpsvr_AzureCalc_AzureCalcRateCard[[#This Row],[ServiceName]]&amp;Table_wabobpsvr_AzureCalc_AzureCalcRateCard[[#This Row],[Price_Level]]&amp;Table_wabobpsvr_AzureCalc_AzureCalcRateCard[[#This Row],[Region]]</f>
        <v>D11 HDInsight (Non-Windows)B13</v>
      </c>
      <c r="B10265">
        <v>13</v>
      </c>
      <c r="C10265" t="s">
        <v>91</v>
      </c>
      <c r="D10265" t="s">
        <v>182</v>
      </c>
      <c r="E10265">
        <v>0.23400000000000001</v>
      </c>
      <c r="F10265" t="s">
        <v>4184</v>
      </c>
      <c r="G10265" s="784" t="s">
        <v>4193</v>
      </c>
      <c r="H10265" s="784" t="s">
        <v>4194</v>
      </c>
      <c r="I10265" s="784" t="s">
        <v>6458</v>
      </c>
    </row>
    <row r="10266" spans="1:9" hidden="1">
      <c r="A10266" t="str">
        <f>Table_wabobpsvr_AzureCalc_AzureCalcRateCard[[#This Row],[ServiceName]]&amp;Table_wabobpsvr_AzureCalc_AzureCalcRateCard[[#This Row],[Price_Level]]&amp;Table_wabobpsvr_AzureCalc_AzureCalcRateCard[[#This Row],[Region]]</f>
        <v>D11 HDInsight (Non-Windows)C13</v>
      </c>
      <c r="B10266">
        <v>13</v>
      </c>
      <c r="C10266" t="s">
        <v>91</v>
      </c>
      <c r="D10266" t="s">
        <v>184</v>
      </c>
      <c r="E10266">
        <v>0.22700000000000001</v>
      </c>
      <c r="F10266" t="s">
        <v>4184</v>
      </c>
      <c r="G10266" s="784" t="s">
        <v>4193</v>
      </c>
      <c r="H10266" s="784" t="s">
        <v>4194</v>
      </c>
      <c r="I10266" s="784" t="s">
        <v>6458</v>
      </c>
    </row>
    <row r="10267" spans="1:9" hidden="1">
      <c r="A10267" t="str">
        <f>Table_wabobpsvr_AzureCalc_AzureCalcRateCard[[#This Row],[ServiceName]]&amp;Table_wabobpsvr_AzureCalc_AzureCalcRateCard[[#This Row],[Price_Level]]&amp;Table_wabobpsvr_AzureCalc_AzureCalcRateCard[[#This Row],[Region]]</f>
        <v>D11 HDInsight (Non-Windows)D13</v>
      </c>
      <c r="B10267">
        <v>13</v>
      </c>
      <c r="C10267" t="s">
        <v>91</v>
      </c>
      <c r="D10267" t="s">
        <v>183</v>
      </c>
      <c r="E10267">
        <v>0.219</v>
      </c>
      <c r="F10267" t="s">
        <v>4184</v>
      </c>
      <c r="G10267" s="784" t="s">
        <v>4193</v>
      </c>
      <c r="H10267" s="784" t="s">
        <v>4194</v>
      </c>
      <c r="I10267" s="784" t="s">
        <v>6458</v>
      </c>
    </row>
    <row r="10268" spans="1:9" hidden="1">
      <c r="A10268" t="str">
        <f>Table_wabobpsvr_AzureCalc_AzureCalcRateCard[[#This Row],[ServiceName]]&amp;Table_wabobpsvr_AzureCalc_AzureCalcRateCard[[#This Row],[Price_Level]]&amp;Table_wabobpsvr_AzureCalc_AzureCalcRateCard[[#This Row],[Region]]</f>
        <v>D11 HDInsight (Non-Windows)MOSP11</v>
      </c>
      <c r="B10268">
        <v>11</v>
      </c>
      <c r="C10268" t="s">
        <v>91</v>
      </c>
      <c r="D10268" t="s">
        <v>627</v>
      </c>
      <c r="E10268">
        <v>0.218</v>
      </c>
      <c r="F10268" t="s">
        <v>4184</v>
      </c>
      <c r="G10268" s="784" t="s">
        <v>4431</v>
      </c>
      <c r="H10268" s="784" t="s">
        <v>4431</v>
      </c>
      <c r="I10268" s="784" t="s">
        <v>6459</v>
      </c>
    </row>
    <row r="10269" spans="1:9" hidden="1">
      <c r="A10269" t="str">
        <f>Table_wabobpsvr_AzureCalc_AzureCalcRateCard[[#This Row],[ServiceName]]&amp;Table_wabobpsvr_AzureCalc_AzureCalcRateCard[[#This Row],[Price_Level]]&amp;Table_wabobpsvr_AzureCalc_AzureCalcRateCard[[#This Row],[Region]]</f>
        <v>D11 HDInsight (Non-Windows)A11</v>
      </c>
      <c r="B10269">
        <v>11</v>
      </c>
      <c r="C10269" t="s">
        <v>91</v>
      </c>
      <c r="D10269" t="s">
        <v>181</v>
      </c>
      <c r="E10269">
        <v>0.21099999999999999</v>
      </c>
      <c r="F10269" t="s">
        <v>4184</v>
      </c>
      <c r="G10269" s="784" t="s">
        <v>4195</v>
      </c>
      <c r="H10269" s="784" t="s">
        <v>4196</v>
      </c>
      <c r="I10269" s="784" t="s">
        <v>6459</v>
      </c>
    </row>
    <row r="10270" spans="1:9" hidden="1">
      <c r="A10270" t="str">
        <f>Table_wabobpsvr_AzureCalc_AzureCalcRateCard[[#This Row],[ServiceName]]&amp;Table_wabobpsvr_AzureCalc_AzureCalcRateCard[[#This Row],[Price_Level]]&amp;Table_wabobpsvr_AzureCalc_AzureCalcRateCard[[#This Row],[Region]]</f>
        <v>D11 HDInsight (Non-Windows)B11</v>
      </c>
      <c r="B10270">
        <v>11</v>
      </c>
      <c r="C10270" t="s">
        <v>91</v>
      </c>
      <c r="D10270" t="s">
        <v>182</v>
      </c>
      <c r="E10270">
        <v>0.20499999999999999</v>
      </c>
      <c r="F10270" t="s">
        <v>4184</v>
      </c>
      <c r="G10270" s="784" t="s">
        <v>4195</v>
      </c>
      <c r="H10270" s="784" t="s">
        <v>4196</v>
      </c>
      <c r="I10270" s="784" t="s">
        <v>6459</v>
      </c>
    </row>
    <row r="10271" spans="1:9" hidden="1">
      <c r="A10271" t="str">
        <f>Table_wabobpsvr_AzureCalc_AzureCalcRateCard[[#This Row],[ServiceName]]&amp;Table_wabobpsvr_AzureCalc_AzureCalcRateCard[[#This Row],[Price_Level]]&amp;Table_wabobpsvr_AzureCalc_AzureCalcRateCard[[#This Row],[Region]]</f>
        <v>D11 HDInsight (Non-Windows)C11</v>
      </c>
      <c r="B10271">
        <v>11</v>
      </c>
      <c r="C10271" t="s">
        <v>91</v>
      </c>
      <c r="D10271" t="s">
        <v>184</v>
      </c>
      <c r="E10271">
        <v>0.19800000000000001</v>
      </c>
      <c r="F10271" t="s">
        <v>4184</v>
      </c>
      <c r="G10271" s="784" t="s">
        <v>4195</v>
      </c>
      <c r="H10271" s="784" t="s">
        <v>4196</v>
      </c>
      <c r="I10271" s="784" t="s">
        <v>6459</v>
      </c>
    </row>
    <row r="10272" spans="1:9" hidden="1">
      <c r="A10272" t="str">
        <f>Table_wabobpsvr_AzureCalc_AzureCalcRateCard[[#This Row],[ServiceName]]&amp;Table_wabobpsvr_AzureCalc_AzureCalcRateCard[[#This Row],[Price_Level]]&amp;Table_wabobpsvr_AzureCalc_AzureCalcRateCard[[#This Row],[Region]]</f>
        <v>D11 HDInsight (Non-Windows)D11</v>
      </c>
      <c r="B10272">
        <v>11</v>
      </c>
      <c r="C10272" t="s">
        <v>91</v>
      </c>
      <c r="D10272" t="s">
        <v>183</v>
      </c>
      <c r="E10272">
        <v>0.192</v>
      </c>
      <c r="F10272" t="s">
        <v>4184</v>
      </c>
      <c r="G10272" s="784" t="s">
        <v>4195</v>
      </c>
      <c r="H10272" s="784" t="s">
        <v>4196</v>
      </c>
      <c r="I10272" s="784" t="s">
        <v>6459</v>
      </c>
    </row>
    <row r="10273" spans="1:9" hidden="1">
      <c r="A10273" t="str">
        <f>Table_wabobpsvr_AzureCalc_AzureCalcRateCard[[#This Row],[ServiceName]]&amp;Table_wabobpsvr_AzureCalc_AzureCalcRateCard[[#This Row],[Price_Level]]&amp;Table_wabobpsvr_AzureCalc_AzureCalcRateCard[[#This Row],[Region]]</f>
        <v>D11 HDInsight (Non-Windows)MOSP12</v>
      </c>
      <c r="B10273">
        <v>12</v>
      </c>
      <c r="C10273" t="s">
        <v>91</v>
      </c>
      <c r="D10273" t="s">
        <v>627</v>
      </c>
      <c r="E10273">
        <v>0.189</v>
      </c>
      <c r="F10273" t="s">
        <v>4184</v>
      </c>
      <c r="G10273" s="784" t="s">
        <v>4431</v>
      </c>
      <c r="H10273" s="784" t="s">
        <v>4431</v>
      </c>
      <c r="I10273" s="784" t="s">
        <v>6460</v>
      </c>
    </row>
    <row r="10274" spans="1:9" hidden="1">
      <c r="A10274" s="784" t="str">
        <f>Table_wabobpsvr_AzureCalc_AzureCalcRateCard[[#This Row],[ServiceName]]&amp;Table_wabobpsvr_AzureCalc_AzureCalcRateCard[[#This Row],[Price_Level]]&amp;Table_wabobpsvr_AzureCalc_AzureCalcRateCard[[#This Row],[Region]]</f>
        <v>D11 HDInsight (Non-Windows)A12</v>
      </c>
      <c r="B10274" s="784">
        <v>12</v>
      </c>
      <c r="C10274" s="784" t="s">
        <v>91</v>
      </c>
      <c r="D10274" s="784" t="s">
        <v>181</v>
      </c>
      <c r="E10274" s="784">
        <v>0.183</v>
      </c>
      <c r="F10274" s="784" t="s">
        <v>4184</v>
      </c>
      <c r="G10274" s="784" t="s">
        <v>4197</v>
      </c>
      <c r="H10274" s="784" t="s">
        <v>4198</v>
      </c>
      <c r="I10274" s="784" t="s">
        <v>6460</v>
      </c>
    </row>
    <row r="10275" spans="1:9" hidden="1">
      <c r="A10275" s="784" t="str">
        <f>Table_wabobpsvr_AzureCalc_AzureCalcRateCard[[#This Row],[ServiceName]]&amp;Table_wabobpsvr_AzureCalc_AzureCalcRateCard[[#This Row],[Price_Level]]&amp;Table_wabobpsvr_AzureCalc_AzureCalcRateCard[[#This Row],[Region]]</f>
        <v>D11 HDInsight (Non-Windows)B12</v>
      </c>
      <c r="B10275" s="784">
        <v>12</v>
      </c>
      <c r="C10275" s="784" t="s">
        <v>91</v>
      </c>
      <c r="D10275" s="784" t="s">
        <v>182</v>
      </c>
      <c r="E10275" s="784">
        <v>0.17799999999999999</v>
      </c>
      <c r="F10275" s="784" t="s">
        <v>4184</v>
      </c>
      <c r="G10275" s="784" t="s">
        <v>4197</v>
      </c>
      <c r="H10275" s="784" t="s">
        <v>4198</v>
      </c>
      <c r="I10275" s="784" t="s">
        <v>6460</v>
      </c>
    </row>
    <row r="10276" spans="1:9" hidden="1">
      <c r="A10276" s="784" t="str">
        <f>Table_wabobpsvr_AzureCalc_AzureCalcRateCard[[#This Row],[ServiceName]]&amp;Table_wabobpsvr_AzureCalc_AzureCalcRateCard[[#This Row],[Price_Level]]&amp;Table_wabobpsvr_AzureCalc_AzureCalcRateCard[[#This Row],[Region]]</f>
        <v>D11 HDInsight (Non-Windows)C12</v>
      </c>
      <c r="B10276" s="784">
        <v>12</v>
      </c>
      <c r="C10276" s="784" t="s">
        <v>91</v>
      </c>
      <c r="D10276" s="784" t="s">
        <v>184</v>
      </c>
      <c r="E10276" s="784">
        <v>0.17199999999999999</v>
      </c>
      <c r="F10276" s="784" t="s">
        <v>4184</v>
      </c>
      <c r="G10276" s="784" t="s">
        <v>4197</v>
      </c>
      <c r="H10276" s="784" t="s">
        <v>4198</v>
      </c>
      <c r="I10276" s="784" t="s">
        <v>6460</v>
      </c>
    </row>
    <row r="10277" spans="1:9" hidden="1">
      <c r="A10277" s="784" t="str">
        <f>Table_wabobpsvr_AzureCalc_AzureCalcRateCard[[#This Row],[ServiceName]]&amp;Table_wabobpsvr_AzureCalc_AzureCalcRateCard[[#This Row],[Price_Level]]&amp;Table_wabobpsvr_AzureCalc_AzureCalcRateCard[[#This Row],[Region]]</f>
        <v>D11 HDInsight (Non-Windows)D12</v>
      </c>
      <c r="B10277" s="784">
        <v>12</v>
      </c>
      <c r="C10277" s="784" t="s">
        <v>91</v>
      </c>
      <c r="D10277" s="784" t="s">
        <v>183</v>
      </c>
      <c r="E10277" s="784">
        <v>0.16600000000000001</v>
      </c>
      <c r="F10277" s="784" t="s">
        <v>4184</v>
      </c>
      <c r="G10277" s="784" t="s">
        <v>4197</v>
      </c>
      <c r="H10277" s="784" t="s">
        <v>4198</v>
      </c>
      <c r="I10277" s="784" t="s">
        <v>6460</v>
      </c>
    </row>
    <row r="10278" spans="1:9" hidden="1">
      <c r="A10278" s="784" t="str">
        <f>Table_wabobpsvr_AzureCalc_AzureCalcRateCard[[#This Row],[ServiceName]]&amp;Table_wabobpsvr_AzureCalc_AzureCalcRateCard[[#This Row],[Price_Level]]&amp;Table_wabobpsvr_AzureCalc_AzureCalcRateCard[[#This Row],[Region]]</f>
        <v>D12 HDInsightMOSP10</v>
      </c>
      <c r="B10278" s="784">
        <v>10</v>
      </c>
      <c r="C10278" s="784" t="s">
        <v>91</v>
      </c>
      <c r="D10278" s="784" t="s">
        <v>627</v>
      </c>
      <c r="E10278" s="784">
        <v>0.90600000000000003</v>
      </c>
      <c r="F10278" s="784" t="s">
        <v>4199</v>
      </c>
      <c r="G10278" s="784" t="s">
        <v>4431</v>
      </c>
      <c r="H10278" s="784" t="s">
        <v>4431</v>
      </c>
      <c r="I10278" s="784" t="s">
        <v>6461</v>
      </c>
    </row>
    <row r="10279" spans="1:9" hidden="1">
      <c r="A10279" s="784" t="str">
        <f>Table_wabobpsvr_AzureCalc_AzureCalcRateCard[[#This Row],[ServiceName]]&amp;Table_wabobpsvr_AzureCalc_AzureCalcRateCard[[#This Row],[Price_Level]]&amp;Table_wabobpsvr_AzureCalc_AzureCalcRateCard[[#This Row],[Region]]</f>
        <v>D12 HDInsightA10</v>
      </c>
      <c r="B10279" s="784">
        <v>10</v>
      </c>
      <c r="C10279" s="784" t="s">
        <v>91</v>
      </c>
      <c r="D10279" s="784" t="s">
        <v>181</v>
      </c>
      <c r="E10279" s="784">
        <v>0.879</v>
      </c>
      <c r="F10279" s="784" t="s">
        <v>4199</v>
      </c>
      <c r="G10279" s="784" t="s">
        <v>4200</v>
      </c>
      <c r="H10279" s="784" t="s">
        <v>4201</v>
      </c>
      <c r="I10279" s="784" t="s">
        <v>6461</v>
      </c>
    </row>
    <row r="10280" spans="1:9" hidden="1">
      <c r="A10280" s="784" t="str">
        <f>Table_wabobpsvr_AzureCalc_AzureCalcRateCard[[#This Row],[ServiceName]]&amp;Table_wabobpsvr_AzureCalc_AzureCalcRateCard[[#This Row],[Price_Level]]&amp;Table_wabobpsvr_AzureCalc_AzureCalcRateCard[[#This Row],[Region]]</f>
        <v>D12 HDInsightB10</v>
      </c>
      <c r="B10280" s="784">
        <v>10</v>
      </c>
      <c r="C10280" s="784" t="s">
        <v>91</v>
      </c>
      <c r="D10280" s="784" t="s">
        <v>182</v>
      </c>
      <c r="E10280" s="784">
        <v>0.85199999999999998</v>
      </c>
      <c r="F10280" s="784" t="s">
        <v>4199</v>
      </c>
      <c r="G10280" s="784" t="s">
        <v>4200</v>
      </c>
      <c r="H10280" s="784" t="s">
        <v>4201</v>
      </c>
      <c r="I10280" s="784" t="s">
        <v>6461</v>
      </c>
    </row>
    <row r="10281" spans="1:9" hidden="1">
      <c r="A10281" s="784" t="str">
        <f>Table_wabobpsvr_AzureCalc_AzureCalcRateCard[[#This Row],[ServiceName]]&amp;Table_wabobpsvr_AzureCalc_AzureCalcRateCard[[#This Row],[Price_Level]]&amp;Table_wabobpsvr_AzureCalc_AzureCalcRateCard[[#This Row],[Region]]</f>
        <v>D12 HDInsightC10</v>
      </c>
      <c r="B10281" s="784">
        <v>10</v>
      </c>
      <c r="C10281" s="784" t="s">
        <v>91</v>
      </c>
      <c r="D10281" s="784" t="s">
        <v>184</v>
      </c>
      <c r="E10281" s="784">
        <v>0.82399999999999995</v>
      </c>
      <c r="F10281" s="784" t="s">
        <v>4199</v>
      </c>
      <c r="G10281" s="784" t="s">
        <v>4200</v>
      </c>
      <c r="H10281" s="784" t="s">
        <v>4201</v>
      </c>
      <c r="I10281" s="784" t="s">
        <v>6461</v>
      </c>
    </row>
    <row r="10282" spans="1:9" hidden="1">
      <c r="A10282" s="784" t="str">
        <f>Table_wabobpsvr_AzureCalc_AzureCalcRateCard[[#This Row],[ServiceName]]&amp;Table_wabobpsvr_AzureCalc_AzureCalcRateCard[[#This Row],[Price_Level]]&amp;Table_wabobpsvr_AzureCalc_AzureCalcRateCard[[#This Row],[Region]]</f>
        <v>D12 HDInsightD10</v>
      </c>
      <c r="B10282" s="784">
        <v>10</v>
      </c>
      <c r="C10282" s="784" t="s">
        <v>91</v>
      </c>
      <c r="D10282" s="784" t="s">
        <v>183</v>
      </c>
      <c r="E10282" s="784">
        <v>0.79700000000000004</v>
      </c>
      <c r="F10282" s="784" t="s">
        <v>4199</v>
      </c>
      <c r="G10282" s="784" t="s">
        <v>4200</v>
      </c>
      <c r="H10282" s="784" t="s">
        <v>4201</v>
      </c>
      <c r="I10282" s="784" t="s">
        <v>6461</v>
      </c>
    </row>
    <row r="10283" spans="1:9" hidden="1">
      <c r="A10283" s="784" t="str">
        <f>Table_wabobpsvr_AzureCalc_AzureCalcRateCard[[#This Row],[ServiceName]]&amp;Table_wabobpsvr_AzureCalc_AzureCalcRateCard[[#This Row],[Price_Level]]&amp;Table_wabobpsvr_AzureCalc_AzureCalcRateCard[[#This Row],[Region]]</f>
        <v>D12 HDInsightMOSP9</v>
      </c>
      <c r="B10283" s="784">
        <v>9</v>
      </c>
      <c r="C10283" s="784" t="s">
        <v>91</v>
      </c>
      <c r="D10283" s="784" t="s">
        <v>627</v>
      </c>
      <c r="E10283" s="784">
        <v>0.78800000000000003</v>
      </c>
      <c r="F10283" s="784" t="s">
        <v>4199</v>
      </c>
      <c r="G10283" s="784" t="s">
        <v>4431</v>
      </c>
      <c r="H10283" s="784" t="s">
        <v>4431</v>
      </c>
      <c r="I10283" s="784" t="s">
        <v>6462</v>
      </c>
    </row>
    <row r="10284" spans="1:9" hidden="1">
      <c r="A10284" s="784" t="str">
        <f>Table_wabobpsvr_AzureCalc_AzureCalcRateCard[[#This Row],[ServiceName]]&amp;Table_wabobpsvr_AzureCalc_AzureCalcRateCard[[#This Row],[Price_Level]]&amp;Table_wabobpsvr_AzureCalc_AzureCalcRateCard[[#This Row],[Region]]</f>
        <v>D12 HDInsightA9</v>
      </c>
      <c r="B10284" s="784">
        <v>9</v>
      </c>
      <c r="C10284" s="784" t="s">
        <v>91</v>
      </c>
      <c r="D10284" s="784" t="s">
        <v>181</v>
      </c>
      <c r="E10284" s="784">
        <v>0.76400000000000001</v>
      </c>
      <c r="F10284" s="784" t="s">
        <v>4199</v>
      </c>
      <c r="G10284" s="784" t="s">
        <v>4202</v>
      </c>
      <c r="H10284" s="784" t="s">
        <v>4203</v>
      </c>
      <c r="I10284" s="784" t="s">
        <v>6462</v>
      </c>
    </row>
    <row r="10285" spans="1:9" hidden="1">
      <c r="A10285" s="784" t="str">
        <f>Table_wabobpsvr_AzureCalc_AzureCalcRateCard[[#This Row],[ServiceName]]&amp;Table_wabobpsvr_AzureCalc_AzureCalcRateCard[[#This Row],[Price_Level]]&amp;Table_wabobpsvr_AzureCalc_AzureCalcRateCard[[#This Row],[Region]]</f>
        <v>D12 HDInsightB9</v>
      </c>
      <c r="B10285" s="784">
        <v>9</v>
      </c>
      <c r="C10285" s="784" t="s">
        <v>91</v>
      </c>
      <c r="D10285" s="784" t="s">
        <v>182</v>
      </c>
      <c r="E10285" s="784">
        <v>0.74099999999999999</v>
      </c>
      <c r="F10285" s="784" t="s">
        <v>4199</v>
      </c>
      <c r="G10285" s="784" t="s">
        <v>4202</v>
      </c>
      <c r="H10285" s="784" t="s">
        <v>4203</v>
      </c>
      <c r="I10285" s="784" t="s">
        <v>6462</v>
      </c>
    </row>
    <row r="10286" spans="1:9" hidden="1">
      <c r="A10286" t="str">
        <f>Table_wabobpsvr_AzureCalc_AzureCalcRateCard[[#This Row],[ServiceName]]&amp;Table_wabobpsvr_AzureCalc_AzureCalcRateCard[[#This Row],[Price_Level]]&amp;Table_wabobpsvr_AzureCalc_AzureCalcRateCard[[#This Row],[Region]]</f>
        <v>D12 HDInsightC9</v>
      </c>
      <c r="B10286">
        <v>9</v>
      </c>
      <c r="C10286" t="s">
        <v>91</v>
      </c>
      <c r="D10286" t="s">
        <v>184</v>
      </c>
      <c r="E10286">
        <v>0.71699999999999997</v>
      </c>
      <c r="F10286" t="s">
        <v>4199</v>
      </c>
      <c r="G10286" s="784" t="s">
        <v>4202</v>
      </c>
      <c r="H10286" s="784" t="s">
        <v>4203</v>
      </c>
      <c r="I10286" s="784" t="s">
        <v>6462</v>
      </c>
    </row>
    <row r="10287" spans="1:9" hidden="1">
      <c r="A10287" s="784" t="str">
        <f>Table_wabobpsvr_AzureCalc_AzureCalcRateCard[[#This Row],[ServiceName]]&amp;Table_wabobpsvr_AzureCalc_AzureCalcRateCard[[#This Row],[Price_Level]]&amp;Table_wabobpsvr_AzureCalc_AzureCalcRateCard[[#This Row],[Region]]</f>
        <v>D12 HDInsightD9</v>
      </c>
      <c r="B10287" s="784">
        <v>9</v>
      </c>
      <c r="C10287" s="784" t="s">
        <v>91</v>
      </c>
      <c r="D10287" s="784" t="s">
        <v>183</v>
      </c>
      <c r="E10287" s="784">
        <v>0.69299999999999995</v>
      </c>
      <c r="F10287" s="784" t="s">
        <v>4199</v>
      </c>
      <c r="G10287" s="784" t="s">
        <v>4202</v>
      </c>
      <c r="H10287" s="784" t="s">
        <v>4203</v>
      </c>
      <c r="I10287" s="784" t="s">
        <v>6462</v>
      </c>
    </row>
    <row r="10288" spans="1:9" hidden="1">
      <c r="A10288" s="784" t="str">
        <f>Table_wabobpsvr_AzureCalc_AzureCalcRateCard[[#This Row],[ServiceName]]&amp;Table_wabobpsvr_AzureCalc_AzureCalcRateCard[[#This Row],[Price_Level]]&amp;Table_wabobpsvr_AzureCalc_AzureCalcRateCard[[#This Row],[Region]]</f>
        <v>D12 HDInsightMOSP15</v>
      </c>
      <c r="B10288" s="784">
        <v>15</v>
      </c>
      <c r="C10288" s="784" t="s">
        <v>91</v>
      </c>
      <c r="D10288" s="784" t="s">
        <v>627</v>
      </c>
      <c r="E10288" s="784">
        <v>0.87</v>
      </c>
      <c r="F10288" s="784" t="s">
        <v>4199</v>
      </c>
      <c r="G10288" s="784" t="s">
        <v>4431</v>
      </c>
      <c r="H10288" s="784" t="s">
        <v>4431</v>
      </c>
      <c r="I10288" s="784" t="s">
        <v>6463</v>
      </c>
    </row>
    <row r="10289" spans="1:9" hidden="1">
      <c r="A10289" s="784" t="str">
        <f>Table_wabobpsvr_AzureCalc_AzureCalcRateCard[[#This Row],[ServiceName]]&amp;Table_wabobpsvr_AzureCalc_AzureCalcRateCard[[#This Row],[Price_Level]]&amp;Table_wabobpsvr_AzureCalc_AzureCalcRateCard[[#This Row],[Region]]</f>
        <v>D12 HDInsightA15</v>
      </c>
      <c r="B10289" s="784">
        <v>15</v>
      </c>
      <c r="C10289" s="784" t="s">
        <v>91</v>
      </c>
      <c r="D10289" s="784" t="s">
        <v>181</v>
      </c>
      <c r="E10289" s="784">
        <v>0.84399999999999997</v>
      </c>
      <c r="F10289" s="784" t="s">
        <v>4199</v>
      </c>
      <c r="G10289" s="784" t="s">
        <v>4204</v>
      </c>
      <c r="H10289" s="784" t="s">
        <v>4205</v>
      </c>
      <c r="I10289" s="784" t="s">
        <v>6463</v>
      </c>
    </row>
    <row r="10290" spans="1:9" hidden="1">
      <c r="A10290" s="784" t="str">
        <f>Table_wabobpsvr_AzureCalc_AzureCalcRateCard[[#This Row],[ServiceName]]&amp;Table_wabobpsvr_AzureCalc_AzureCalcRateCard[[#This Row],[Price_Level]]&amp;Table_wabobpsvr_AzureCalc_AzureCalcRateCard[[#This Row],[Region]]</f>
        <v>D12 HDInsightB15</v>
      </c>
      <c r="B10290" s="784">
        <v>15</v>
      </c>
      <c r="C10290" s="784" t="s">
        <v>91</v>
      </c>
      <c r="D10290" s="784" t="s">
        <v>182</v>
      </c>
      <c r="E10290" s="784">
        <v>0.81799999999999995</v>
      </c>
      <c r="F10290" s="784" t="s">
        <v>4199</v>
      </c>
      <c r="G10290" s="784" t="s">
        <v>4204</v>
      </c>
      <c r="H10290" s="784" t="s">
        <v>4205</v>
      </c>
      <c r="I10290" s="784" t="s">
        <v>6463</v>
      </c>
    </row>
    <row r="10291" spans="1:9" hidden="1">
      <c r="A10291" s="784" t="str">
        <f>Table_wabobpsvr_AzureCalc_AzureCalcRateCard[[#This Row],[ServiceName]]&amp;Table_wabobpsvr_AzureCalc_AzureCalcRateCard[[#This Row],[Price_Level]]&amp;Table_wabobpsvr_AzureCalc_AzureCalcRateCard[[#This Row],[Region]]</f>
        <v>D12 HDInsightC15</v>
      </c>
      <c r="B10291" s="784">
        <v>15</v>
      </c>
      <c r="C10291" s="784" t="s">
        <v>91</v>
      </c>
      <c r="D10291" s="784" t="s">
        <v>184</v>
      </c>
      <c r="E10291" s="784">
        <v>0.79200000000000004</v>
      </c>
      <c r="F10291" s="784" t="s">
        <v>4199</v>
      </c>
      <c r="G10291" s="784" t="s">
        <v>4204</v>
      </c>
      <c r="H10291" s="784" t="s">
        <v>4205</v>
      </c>
      <c r="I10291" s="784" t="s">
        <v>6463</v>
      </c>
    </row>
    <row r="10292" spans="1:9" hidden="1">
      <c r="A10292" s="784" t="str">
        <f>Table_wabobpsvr_AzureCalc_AzureCalcRateCard[[#This Row],[ServiceName]]&amp;Table_wabobpsvr_AzureCalc_AzureCalcRateCard[[#This Row],[Price_Level]]&amp;Table_wabobpsvr_AzureCalc_AzureCalcRateCard[[#This Row],[Region]]</f>
        <v>Basic.A5 VM (Windows)A2</v>
      </c>
      <c r="B10292" s="784">
        <v>2</v>
      </c>
      <c r="C10292" s="784" t="s">
        <v>701</v>
      </c>
      <c r="D10292" s="784" t="s">
        <v>181</v>
      </c>
      <c r="E10292" s="784">
        <v>0.1898</v>
      </c>
      <c r="F10292" s="784" t="s">
        <v>723</v>
      </c>
      <c r="G10292" s="784" t="s">
        <v>2477</v>
      </c>
      <c r="H10292" s="784" t="s">
        <v>2478</v>
      </c>
      <c r="I10292" s="784" t="s">
        <v>6008</v>
      </c>
    </row>
    <row r="10293" spans="1:9" hidden="1">
      <c r="A10293" s="784" t="str">
        <f>Table_wabobpsvr_AzureCalc_AzureCalcRateCard[[#This Row],[ServiceName]]&amp;Table_wabobpsvr_AzureCalc_AzureCalcRateCard[[#This Row],[Price_Level]]&amp;Table_wabobpsvr_AzureCalc_AzureCalcRateCard[[#This Row],[Region]]</f>
        <v>Basic.A5 VM (Windows)B2</v>
      </c>
      <c r="B10293" s="784">
        <v>2</v>
      </c>
      <c r="C10293" s="784" t="s">
        <v>701</v>
      </c>
      <c r="D10293" s="784" t="s">
        <v>182</v>
      </c>
      <c r="E10293" s="784">
        <v>0.182</v>
      </c>
      <c r="F10293" s="784" t="s">
        <v>723</v>
      </c>
      <c r="G10293" s="784" t="s">
        <v>2477</v>
      </c>
      <c r="H10293" s="784" t="s">
        <v>2478</v>
      </c>
      <c r="I10293" s="784" t="s">
        <v>6008</v>
      </c>
    </row>
    <row r="10294" spans="1:9" hidden="1">
      <c r="A10294" s="784" t="str">
        <f>Table_wabobpsvr_AzureCalc_AzureCalcRateCard[[#This Row],[ServiceName]]&amp;Table_wabobpsvr_AzureCalc_AzureCalcRateCard[[#This Row],[Price_Level]]&amp;Table_wabobpsvr_AzureCalc_AzureCalcRateCard[[#This Row],[Region]]</f>
        <v>Basic.A5 VM (Windows)C2</v>
      </c>
      <c r="B10294" s="784">
        <v>2</v>
      </c>
      <c r="C10294" s="784" t="s">
        <v>701</v>
      </c>
      <c r="D10294" s="784" t="s">
        <v>184</v>
      </c>
      <c r="E10294" s="784">
        <v>0.17419999999999999</v>
      </c>
      <c r="F10294" s="784" t="s">
        <v>723</v>
      </c>
      <c r="G10294" s="784" t="s">
        <v>2477</v>
      </c>
      <c r="H10294" s="784" t="s">
        <v>2478</v>
      </c>
      <c r="I10294" s="784" t="s">
        <v>6008</v>
      </c>
    </row>
    <row r="10295" spans="1:9" hidden="1">
      <c r="A10295" t="str">
        <f>Table_wabobpsvr_AzureCalc_AzureCalcRateCard[[#This Row],[ServiceName]]&amp;Table_wabobpsvr_AzureCalc_AzureCalcRateCard[[#This Row],[Price_Level]]&amp;Table_wabobpsvr_AzureCalc_AzureCalcRateCard[[#This Row],[Region]]</f>
        <v>Basic.A5 VM (Windows)D2</v>
      </c>
      <c r="B10295">
        <v>2</v>
      </c>
      <c r="C10295" t="s">
        <v>701</v>
      </c>
      <c r="D10295" t="s">
        <v>183</v>
      </c>
      <c r="E10295">
        <v>0.16639999999999999</v>
      </c>
      <c r="F10295" t="s">
        <v>723</v>
      </c>
      <c r="G10295" s="784" t="s">
        <v>2477</v>
      </c>
      <c r="H10295" s="784" t="s">
        <v>2478</v>
      </c>
      <c r="I10295" s="784" t="s">
        <v>6008</v>
      </c>
    </row>
    <row r="10296" spans="1:9" hidden="1">
      <c r="A10296" t="str">
        <f>Table_wabobpsvr_AzureCalc_AzureCalcRateCard[[#This Row],[ServiceName]]&amp;Table_wabobpsvr_AzureCalc_AzureCalcRateCard[[#This Row],[Price_Level]]&amp;Table_wabobpsvr_AzureCalc_AzureCalcRateCard[[#This Row],[Region]]</f>
        <v>Basic.A6 VM (Non-Windows)MOSP2</v>
      </c>
      <c r="B10296">
        <v>2</v>
      </c>
      <c r="C10296" t="s">
        <v>701</v>
      </c>
      <c r="D10296" t="s">
        <v>627</v>
      </c>
      <c r="E10296">
        <v>0.38</v>
      </c>
      <c r="F10296" t="s">
        <v>724</v>
      </c>
      <c r="G10296" s="784" t="s">
        <v>4431</v>
      </c>
      <c r="H10296" s="784" t="s">
        <v>4431</v>
      </c>
      <c r="I10296" s="784" t="s">
        <v>6464</v>
      </c>
    </row>
    <row r="10297" spans="1:9" hidden="1">
      <c r="A10297" t="str">
        <f>Table_wabobpsvr_AzureCalc_AzureCalcRateCard[[#This Row],[ServiceName]]&amp;Table_wabobpsvr_AzureCalc_AzureCalcRateCard[[#This Row],[Price_Level]]&amp;Table_wabobpsvr_AzureCalc_AzureCalcRateCard[[#This Row],[Region]]</f>
        <v>Basic.A6 VM (Non-Windows)A2</v>
      </c>
      <c r="B10297">
        <v>2</v>
      </c>
      <c r="C10297" t="s">
        <v>701</v>
      </c>
      <c r="D10297" t="s">
        <v>181</v>
      </c>
      <c r="E10297">
        <v>0.27739999999999998</v>
      </c>
      <c r="F10297" t="s">
        <v>724</v>
      </c>
      <c r="G10297" s="784" t="s">
        <v>2479</v>
      </c>
      <c r="H10297" s="784" t="s">
        <v>2480</v>
      </c>
      <c r="I10297" s="784" t="s">
        <v>6464</v>
      </c>
    </row>
    <row r="10298" spans="1:9" hidden="1">
      <c r="A10298" t="str">
        <f>Table_wabobpsvr_AzureCalc_AzureCalcRateCard[[#This Row],[ServiceName]]&amp;Table_wabobpsvr_AzureCalc_AzureCalcRateCard[[#This Row],[Price_Level]]&amp;Table_wabobpsvr_AzureCalc_AzureCalcRateCard[[#This Row],[Region]]</f>
        <v>A1 VM (Non-Windows)MOSP2</v>
      </c>
      <c r="B10298">
        <v>2</v>
      </c>
      <c r="C10298" t="s">
        <v>701</v>
      </c>
      <c r="D10298" t="s">
        <v>627</v>
      </c>
      <c r="E10298">
        <v>0.06</v>
      </c>
      <c r="F10298" t="s">
        <v>703</v>
      </c>
      <c r="G10298" s="784" t="s">
        <v>4431</v>
      </c>
      <c r="H10298" s="784" t="s">
        <v>4431</v>
      </c>
      <c r="I10298" s="784" t="s">
        <v>5475</v>
      </c>
    </row>
    <row r="10299" spans="1:9" hidden="1">
      <c r="A10299" t="str">
        <f>Table_wabobpsvr_AzureCalc_AzureCalcRateCard[[#This Row],[ServiceName]]&amp;Table_wabobpsvr_AzureCalc_AzureCalcRateCard[[#This Row],[Price_Level]]&amp;Table_wabobpsvr_AzureCalc_AzureCalcRateCard[[#This Row],[Region]]</f>
        <v>Basic.A6 VM (Non-Windows)B2</v>
      </c>
      <c r="B10299">
        <v>2</v>
      </c>
      <c r="C10299" t="s">
        <v>701</v>
      </c>
      <c r="D10299" t="s">
        <v>182</v>
      </c>
      <c r="E10299">
        <v>0.26600000000000001</v>
      </c>
      <c r="F10299" t="s">
        <v>724</v>
      </c>
      <c r="G10299" s="784" t="s">
        <v>2479</v>
      </c>
      <c r="H10299" s="784" t="s">
        <v>2480</v>
      </c>
      <c r="I10299" s="784" t="s">
        <v>6464</v>
      </c>
    </row>
    <row r="10300" spans="1:9" hidden="1">
      <c r="A10300" t="str">
        <f>Table_wabobpsvr_AzureCalc_AzureCalcRateCard[[#This Row],[ServiceName]]&amp;Table_wabobpsvr_AzureCalc_AzureCalcRateCard[[#This Row],[Price_Level]]&amp;Table_wabobpsvr_AzureCalc_AzureCalcRateCard[[#This Row],[Region]]</f>
        <v>Basic.A6 VM (Non-Windows)C2</v>
      </c>
      <c r="B10300">
        <v>2</v>
      </c>
      <c r="C10300" t="s">
        <v>701</v>
      </c>
      <c r="D10300" t="s">
        <v>184</v>
      </c>
      <c r="E10300">
        <v>0.25459999999999999</v>
      </c>
      <c r="F10300" t="s">
        <v>724</v>
      </c>
      <c r="G10300" s="784" t="s">
        <v>2479</v>
      </c>
      <c r="H10300" s="784" t="s">
        <v>2480</v>
      </c>
      <c r="I10300" s="784" t="s">
        <v>6464</v>
      </c>
    </row>
    <row r="10301" spans="1:9" hidden="1">
      <c r="A10301" t="str">
        <f>Table_wabobpsvr_AzureCalc_AzureCalcRateCard[[#This Row],[ServiceName]]&amp;Table_wabobpsvr_AzureCalc_AzureCalcRateCard[[#This Row],[Price_Level]]&amp;Table_wabobpsvr_AzureCalc_AzureCalcRateCard[[#This Row],[Region]]</f>
        <v>Basic.A6 VM (Non-Windows)D2</v>
      </c>
      <c r="B10301">
        <v>2</v>
      </c>
      <c r="C10301" t="s">
        <v>701</v>
      </c>
      <c r="D10301" t="s">
        <v>183</v>
      </c>
      <c r="E10301">
        <v>0.2432</v>
      </c>
      <c r="F10301" t="s">
        <v>724</v>
      </c>
      <c r="G10301" s="784" t="s">
        <v>2479</v>
      </c>
      <c r="H10301" s="784" t="s">
        <v>2480</v>
      </c>
      <c r="I10301" s="784" t="s">
        <v>6464</v>
      </c>
    </row>
    <row r="10302" spans="1:9" hidden="1">
      <c r="A10302" t="str">
        <f>Table_wabobpsvr_AzureCalc_AzureCalcRateCard[[#This Row],[ServiceName]]&amp;Table_wabobpsvr_AzureCalc_AzureCalcRateCard[[#This Row],[Price_Level]]&amp;Table_wabobpsvr_AzureCalc_AzureCalcRateCard[[#This Row],[Region]]</f>
        <v>Basic.A6 VM (Windows)MOSP2</v>
      </c>
      <c r="B10302">
        <v>2</v>
      </c>
      <c r="C10302" t="s">
        <v>701</v>
      </c>
      <c r="D10302" t="s">
        <v>627</v>
      </c>
      <c r="E10302">
        <v>0.52</v>
      </c>
      <c r="F10302" t="s">
        <v>735</v>
      </c>
      <c r="G10302" s="784" t="s">
        <v>4431</v>
      </c>
      <c r="H10302" s="784" t="s">
        <v>4431</v>
      </c>
      <c r="I10302" s="784" t="s">
        <v>6465</v>
      </c>
    </row>
    <row r="10303" spans="1:9" hidden="1">
      <c r="A10303" t="str">
        <f>Table_wabobpsvr_AzureCalc_AzureCalcRateCard[[#This Row],[ServiceName]]&amp;Table_wabobpsvr_AzureCalc_AzureCalcRateCard[[#This Row],[Price_Level]]&amp;Table_wabobpsvr_AzureCalc_AzureCalcRateCard[[#This Row],[Region]]</f>
        <v>Basic.A6 VM (Windows)A2</v>
      </c>
      <c r="B10303">
        <v>2</v>
      </c>
      <c r="C10303" t="s">
        <v>701</v>
      </c>
      <c r="D10303" t="s">
        <v>181</v>
      </c>
      <c r="E10303">
        <v>0.37959999999999999</v>
      </c>
      <c r="F10303" t="s">
        <v>735</v>
      </c>
      <c r="G10303" s="784" t="s">
        <v>2481</v>
      </c>
      <c r="H10303" s="784" t="s">
        <v>2482</v>
      </c>
      <c r="I10303" s="784" t="s">
        <v>6465</v>
      </c>
    </row>
    <row r="10304" spans="1:9" hidden="1">
      <c r="A10304" t="str">
        <f>Table_wabobpsvr_AzureCalc_AzureCalcRateCard[[#This Row],[ServiceName]]&amp;Table_wabobpsvr_AzureCalc_AzureCalcRateCard[[#This Row],[Price_Level]]&amp;Table_wabobpsvr_AzureCalc_AzureCalcRateCard[[#This Row],[Region]]</f>
        <v>Basic.A6 VM (Windows)B2</v>
      </c>
      <c r="B10304">
        <v>2</v>
      </c>
      <c r="C10304" t="s">
        <v>701</v>
      </c>
      <c r="D10304" t="s">
        <v>182</v>
      </c>
      <c r="E10304">
        <v>0.36399999999999999</v>
      </c>
      <c r="F10304" t="s">
        <v>735</v>
      </c>
      <c r="G10304" s="784" t="s">
        <v>2481</v>
      </c>
      <c r="H10304" s="784" t="s">
        <v>2482</v>
      </c>
      <c r="I10304" s="784" t="s">
        <v>6465</v>
      </c>
    </row>
    <row r="10305" spans="1:9" hidden="1">
      <c r="A10305" s="784" t="str">
        <f>Table_wabobpsvr_AzureCalc_AzureCalcRateCard[[#This Row],[ServiceName]]&amp;Table_wabobpsvr_AzureCalc_AzureCalcRateCard[[#This Row],[Price_Level]]&amp;Table_wabobpsvr_AzureCalc_AzureCalcRateCard[[#This Row],[Region]]</f>
        <v>Basic.A6 VM (Windows)C2</v>
      </c>
      <c r="B10305" s="784">
        <v>2</v>
      </c>
      <c r="C10305" s="784" t="s">
        <v>701</v>
      </c>
      <c r="D10305" s="784" t="s">
        <v>184</v>
      </c>
      <c r="E10305" s="784">
        <v>0.34839999999999999</v>
      </c>
      <c r="F10305" s="784" t="s">
        <v>735</v>
      </c>
      <c r="G10305" s="784" t="s">
        <v>2481</v>
      </c>
      <c r="H10305" s="784" t="s">
        <v>2482</v>
      </c>
      <c r="I10305" s="784" t="s">
        <v>6465</v>
      </c>
    </row>
    <row r="10306" spans="1:9" hidden="1">
      <c r="A10306" s="784" t="str">
        <f>Table_wabobpsvr_AzureCalc_AzureCalcRateCard[[#This Row],[ServiceName]]&amp;Table_wabobpsvr_AzureCalc_AzureCalcRateCard[[#This Row],[Price_Level]]&amp;Table_wabobpsvr_AzureCalc_AzureCalcRateCard[[#This Row],[Region]]</f>
        <v>A1 VM (Non-Windows)A2</v>
      </c>
      <c r="B10306" s="784">
        <v>2</v>
      </c>
      <c r="C10306" s="784" t="s">
        <v>701</v>
      </c>
      <c r="D10306" s="784" t="s">
        <v>181</v>
      </c>
      <c r="E10306" s="784">
        <v>4.3799999999999999E-2</v>
      </c>
      <c r="F10306" s="784" t="s">
        <v>703</v>
      </c>
      <c r="G10306" s="784" t="s">
        <v>2311</v>
      </c>
      <c r="H10306" s="784" t="s">
        <v>2312</v>
      </c>
      <c r="I10306" s="784" t="s">
        <v>5475</v>
      </c>
    </row>
    <row r="10307" spans="1:9" hidden="1">
      <c r="A10307" s="784" t="str">
        <f>Table_wabobpsvr_AzureCalc_AzureCalcRateCard[[#This Row],[ServiceName]]&amp;Table_wabobpsvr_AzureCalc_AzureCalcRateCard[[#This Row],[Price_Level]]&amp;Table_wabobpsvr_AzureCalc_AzureCalcRateCard[[#This Row],[Region]]</f>
        <v>Basic.A6 VM (Windows)D2</v>
      </c>
      <c r="B10307" s="784">
        <v>2</v>
      </c>
      <c r="C10307" s="784" t="s">
        <v>701</v>
      </c>
      <c r="D10307" s="784" t="s">
        <v>183</v>
      </c>
      <c r="E10307" s="784">
        <v>0.33279999999999998</v>
      </c>
      <c r="F10307" s="784" t="s">
        <v>735</v>
      </c>
      <c r="G10307" s="784" t="s">
        <v>2481</v>
      </c>
      <c r="H10307" s="784" t="s">
        <v>2482</v>
      </c>
      <c r="I10307" s="784" t="s">
        <v>6465</v>
      </c>
    </row>
    <row r="10308" spans="1:9" hidden="1">
      <c r="A10308" t="str">
        <f>Table_wabobpsvr_AzureCalc_AzureCalcRateCard[[#This Row],[ServiceName]]&amp;Table_wabobpsvr_AzureCalc_AzureCalcRateCard[[#This Row],[Price_Level]]&amp;Table_wabobpsvr_AzureCalc_AzureCalcRateCard[[#This Row],[Region]]</f>
        <v>Basic.A7 VM (Non-Windows)MOSP2</v>
      </c>
      <c r="B10308">
        <v>2</v>
      </c>
      <c r="C10308" t="s">
        <v>701</v>
      </c>
      <c r="D10308" t="s">
        <v>627</v>
      </c>
      <c r="E10308">
        <v>0.76</v>
      </c>
      <c r="F10308" t="s">
        <v>736</v>
      </c>
      <c r="G10308" s="784" t="s">
        <v>4431</v>
      </c>
      <c r="H10308" s="784" t="s">
        <v>4431</v>
      </c>
      <c r="I10308" s="784" t="s">
        <v>6466</v>
      </c>
    </row>
    <row r="10309" spans="1:9" hidden="1">
      <c r="A10309" s="784" t="str">
        <f>Table_wabobpsvr_AzureCalc_AzureCalcRateCard[[#This Row],[ServiceName]]&amp;Table_wabobpsvr_AzureCalc_AzureCalcRateCard[[#This Row],[Price_Level]]&amp;Table_wabobpsvr_AzureCalc_AzureCalcRateCard[[#This Row],[Region]]</f>
        <v>Basic.A7 VM (Non-Windows)A2</v>
      </c>
      <c r="B10309" s="784">
        <v>2</v>
      </c>
      <c r="C10309" s="784" t="s">
        <v>701</v>
      </c>
      <c r="D10309" s="784" t="s">
        <v>181</v>
      </c>
      <c r="E10309" s="784">
        <v>0.55479999999999996</v>
      </c>
      <c r="F10309" s="784" t="s">
        <v>736</v>
      </c>
      <c r="G10309" s="784" t="s">
        <v>2483</v>
      </c>
      <c r="H10309" s="784" t="s">
        <v>2484</v>
      </c>
      <c r="I10309" s="784" t="s">
        <v>6466</v>
      </c>
    </row>
    <row r="10310" spans="1:9" hidden="1">
      <c r="A10310" s="784" t="str">
        <f>Table_wabobpsvr_AzureCalc_AzureCalcRateCard[[#This Row],[ServiceName]]&amp;Table_wabobpsvr_AzureCalc_AzureCalcRateCard[[#This Row],[Price_Level]]&amp;Table_wabobpsvr_AzureCalc_AzureCalcRateCard[[#This Row],[Region]]</f>
        <v>Basic.A7 VM (Non-Windows)B2</v>
      </c>
      <c r="B10310" s="784">
        <v>2</v>
      </c>
      <c r="C10310" s="784" t="s">
        <v>701</v>
      </c>
      <c r="D10310" s="784" t="s">
        <v>182</v>
      </c>
      <c r="E10310" s="784">
        <v>0.53200000000000003</v>
      </c>
      <c r="F10310" s="784" t="s">
        <v>736</v>
      </c>
      <c r="G10310" s="784" t="s">
        <v>2483</v>
      </c>
      <c r="H10310" s="784" t="s">
        <v>2484</v>
      </c>
      <c r="I10310" s="784" t="s">
        <v>6466</v>
      </c>
    </row>
    <row r="10311" spans="1:9" hidden="1">
      <c r="A10311" s="784" t="str">
        <f>Table_wabobpsvr_AzureCalc_AzureCalcRateCard[[#This Row],[ServiceName]]&amp;Table_wabobpsvr_AzureCalc_AzureCalcRateCard[[#This Row],[Price_Level]]&amp;Table_wabobpsvr_AzureCalc_AzureCalcRateCard[[#This Row],[Region]]</f>
        <v>Basic.A7 VM (Non-Windows)C2</v>
      </c>
      <c r="B10311" s="784">
        <v>2</v>
      </c>
      <c r="C10311" s="784" t="s">
        <v>701</v>
      </c>
      <c r="D10311" s="784" t="s">
        <v>184</v>
      </c>
      <c r="E10311" s="784">
        <v>0.50919999999999999</v>
      </c>
      <c r="F10311" s="784" t="s">
        <v>736</v>
      </c>
      <c r="G10311" s="784" t="s">
        <v>2483</v>
      </c>
      <c r="H10311" s="784" t="s">
        <v>2484</v>
      </c>
      <c r="I10311" s="784" t="s">
        <v>6466</v>
      </c>
    </row>
    <row r="10312" spans="1:9" hidden="1">
      <c r="A10312" s="784" t="str">
        <f>Table_wabobpsvr_AzureCalc_AzureCalcRateCard[[#This Row],[ServiceName]]&amp;Table_wabobpsvr_AzureCalc_AzureCalcRateCard[[#This Row],[Price_Level]]&amp;Table_wabobpsvr_AzureCalc_AzureCalcRateCard[[#This Row],[Region]]</f>
        <v>Basic.A7 VM (Non-Windows)D2</v>
      </c>
      <c r="B10312" s="784">
        <v>2</v>
      </c>
      <c r="C10312" s="784" t="s">
        <v>701</v>
      </c>
      <c r="D10312" s="784" t="s">
        <v>183</v>
      </c>
      <c r="E10312" s="784">
        <v>0.4864</v>
      </c>
      <c r="F10312" s="784" t="s">
        <v>736</v>
      </c>
      <c r="G10312" s="784" t="s">
        <v>2483</v>
      </c>
      <c r="H10312" s="784" t="s">
        <v>2484</v>
      </c>
      <c r="I10312" s="784" t="s">
        <v>6466</v>
      </c>
    </row>
    <row r="10313" spans="1:9" hidden="1">
      <c r="A10313" s="784" t="str">
        <f>Table_wabobpsvr_AzureCalc_AzureCalcRateCard[[#This Row],[ServiceName]]&amp;Table_wabobpsvr_AzureCalc_AzureCalcRateCard[[#This Row],[Price_Level]]&amp;Table_wabobpsvr_AzureCalc_AzureCalcRateCard[[#This Row],[Region]]</f>
        <v>Basic.A7 VM (Windows)MOSP2</v>
      </c>
      <c r="B10313" s="784">
        <v>2</v>
      </c>
      <c r="C10313" s="784" t="s">
        <v>701</v>
      </c>
      <c r="D10313" s="784" t="s">
        <v>627</v>
      </c>
      <c r="E10313" s="784">
        <v>1.04</v>
      </c>
      <c r="F10313" s="784" t="s">
        <v>730</v>
      </c>
      <c r="G10313" s="784" t="s">
        <v>4431</v>
      </c>
      <c r="H10313" s="784" t="s">
        <v>4431</v>
      </c>
      <c r="I10313" s="784" t="s">
        <v>6231</v>
      </c>
    </row>
    <row r="10314" spans="1:9" hidden="1">
      <c r="A10314" s="784" t="str">
        <f>Table_wabobpsvr_AzureCalc_AzureCalcRateCard[[#This Row],[ServiceName]]&amp;Table_wabobpsvr_AzureCalc_AzureCalcRateCard[[#This Row],[Price_Level]]&amp;Table_wabobpsvr_AzureCalc_AzureCalcRateCard[[#This Row],[Region]]</f>
        <v>A1 VM (Non-Windows)B2</v>
      </c>
      <c r="B10314" s="784">
        <v>2</v>
      </c>
      <c r="C10314" s="784" t="s">
        <v>701</v>
      </c>
      <c r="D10314" s="784" t="s">
        <v>182</v>
      </c>
      <c r="E10314" s="784">
        <v>4.2000000000000003E-2</v>
      </c>
      <c r="F10314" s="784" t="s">
        <v>703</v>
      </c>
      <c r="G10314" s="784" t="s">
        <v>2311</v>
      </c>
      <c r="H10314" s="784" t="s">
        <v>2312</v>
      </c>
      <c r="I10314" s="784" t="s">
        <v>5475</v>
      </c>
    </row>
    <row r="10315" spans="1:9" hidden="1">
      <c r="A10315" s="784" t="str">
        <f>Table_wabobpsvr_AzureCalc_AzureCalcRateCard[[#This Row],[ServiceName]]&amp;Table_wabobpsvr_AzureCalc_AzureCalcRateCard[[#This Row],[Price_Level]]&amp;Table_wabobpsvr_AzureCalc_AzureCalcRateCard[[#This Row],[Region]]</f>
        <v>Mobile Services BasicA2</v>
      </c>
      <c r="B10315" s="784">
        <v>2</v>
      </c>
      <c r="C10315" s="784" t="s">
        <v>4431</v>
      </c>
      <c r="D10315" s="784" t="s">
        <v>181</v>
      </c>
      <c r="E10315" s="784">
        <v>999999</v>
      </c>
      <c r="F10315" s="784" t="s">
        <v>776</v>
      </c>
      <c r="G10315" s="784" t="s">
        <v>4431</v>
      </c>
      <c r="H10315" s="784" t="s">
        <v>4431</v>
      </c>
      <c r="I10315" s="784" t="s">
        <v>4431</v>
      </c>
    </row>
    <row r="10316" spans="1:9" hidden="1">
      <c r="A10316" s="784" t="str">
        <f>Table_wabobpsvr_AzureCalc_AzureCalcRateCard[[#This Row],[ServiceName]]&amp;Table_wabobpsvr_AzureCalc_AzureCalcRateCard[[#This Row],[Price_Level]]&amp;Table_wabobpsvr_AzureCalc_AzureCalcRateCard[[#This Row],[Region]]</f>
        <v>Mobile Services BasicB2</v>
      </c>
      <c r="B10316" s="784">
        <v>2</v>
      </c>
      <c r="C10316" s="784" t="s">
        <v>4431</v>
      </c>
      <c r="D10316" s="784" t="s">
        <v>182</v>
      </c>
      <c r="E10316" s="784">
        <v>999999</v>
      </c>
      <c r="F10316" s="784" t="s">
        <v>776</v>
      </c>
      <c r="G10316" s="784" t="s">
        <v>4431</v>
      </c>
      <c r="H10316" s="784" t="s">
        <v>4431</v>
      </c>
      <c r="I10316" s="784" t="s">
        <v>4431</v>
      </c>
    </row>
    <row r="10317" spans="1:9" hidden="1">
      <c r="A10317" s="784" t="str">
        <f>Table_wabobpsvr_AzureCalc_AzureCalcRateCard[[#This Row],[ServiceName]]&amp;Table_wabobpsvr_AzureCalc_AzureCalcRateCard[[#This Row],[Price_Level]]&amp;Table_wabobpsvr_AzureCalc_AzureCalcRateCard[[#This Row],[Region]]</f>
        <v>Mobile Services BasicC2</v>
      </c>
      <c r="B10317" s="784">
        <v>2</v>
      </c>
      <c r="C10317" s="784" t="s">
        <v>4431</v>
      </c>
      <c r="D10317" s="784" t="s">
        <v>184</v>
      </c>
      <c r="E10317" s="784">
        <v>999999</v>
      </c>
      <c r="F10317" s="784" t="s">
        <v>776</v>
      </c>
      <c r="G10317" s="784" t="s">
        <v>4431</v>
      </c>
      <c r="H10317" s="784" t="s">
        <v>4431</v>
      </c>
      <c r="I10317" s="784" t="s">
        <v>4431</v>
      </c>
    </row>
    <row r="10318" spans="1:9" hidden="1">
      <c r="A10318" s="784" t="str">
        <f>Table_wabobpsvr_AzureCalc_AzureCalcRateCard[[#This Row],[ServiceName]]&amp;Table_wabobpsvr_AzureCalc_AzureCalcRateCard[[#This Row],[Price_Level]]&amp;Table_wabobpsvr_AzureCalc_AzureCalcRateCard[[#This Row],[Region]]</f>
        <v>Mobile Services BasicD2</v>
      </c>
      <c r="B10318" s="784">
        <v>2</v>
      </c>
      <c r="C10318" s="784" t="s">
        <v>4431</v>
      </c>
      <c r="D10318" s="784" t="s">
        <v>183</v>
      </c>
      <c r="E10318" s="784">
        <v>999999</v>
      </c>
      <c r="F10318" s="784" t="s">
        <v>776</v>
      </c>
      <c r="G10318" s="784" t="s">
        <v>4431</v>
      </c>
      <c r="H10318" s="784" t="s">
        <v>4431</v>
      </c>
      <c r="I10318" s="784" t="s">
        <v>4431</v>
      </c>
    </row>
    <row r="10319" spans="1:9" hidden="1">
      <c r="A10319" s="784" t="str">
        <f>Table_wabobpsvr_AzureCalc_AzureCalcRateCard[[#This Row],[ServiceName]]&amp;Table_wabobpsvr_AzureCalc_AzureCalcRateCard[[#This Row],[Price_Level]]&amp;Table_wabobpsvr_AzureCalc_AzureCalcRateCard[[#This Row],[Region]]</f>
        <v>ExpressRoute (IXP) 1 Gbps ConnectionsB14</v>
      </c>
      <c r="B10319" s="784">
        <v>14</v>
      </c>
      <c r="C10319" s="784" t="s">
        <v>594</v>
      </c>
      <c r="D10319" s="784" t="s">
        <v>182</v>
      </c>
      <c r="E10319" s="784">
        <v>999999</v>
      </c>
      <c r="F10319" s="784" t="s">
        <v>820</v>
      </c>
      <c r="G10319" s="784" t="s">
        <v>2485</v>
      </c>
      <c r="H10319" s="784" t="s">
        <v>2486</v>
      </c>
      <c r="I10319" s="784" t="s">
        <v>5187</v>
      </c>
    </row>
    <row r="10320" spans="1:9" hidden="1">
      <c r="A10320" s="784" t="str">
        <f>Table_wabobpsvr_AzureCalc_AzureCalcRateCard[[#This Row],[ServiceName]]&amp;Table_wabobpsvr_AzureCalc_AzureCalcRateCard[[#This Row],[Price_Level]]&amp;Table_wabobpsvr_AzureCalc_AzureCalcRateCard[[#This Row],[Region]]</f>
        <v>ExpressRoute (IXP) 1 Gbps ConnectionsC14</v>
      </c>
      <c r="B10320" s="784">
        <v>14</v>
      </c>
      <c r="C10320" s="784" t="s">
        <v>594</v>
      </c>
      <c r="D10320" s="784" t="s">
        <v>184</v>
      </c>
      <c r="E10320" s="784">
        <v>999999</v>
      </c>
      <c r="F10320" s="784" t="s">
        <v>820</v>
      </c>
      <c r="G10320" s="784" t="s">
        <v>2485</v>
      </c>
      <c r="H10320" s="784" t="s">
        <v>2486</v>
      </c>
      <c r="I10320" s="784" t="s">
        <v>5187</v>
      </c>
    </row>
    <row r="10321" spans="1:9" hidden="1">
      <c r="A10321" s="784" t="str">
        <f>Table_wabobpsvr_AzureCalc_AzureCalcRateCard[[#This Row],[ServiceName]]&amp;Table_wabobpsvr_AzureCalc_AzureCalcRateCard[[#This Row],[Price_Level]]&amp;Table_wabobpsvr_AzureCalc_AzureCalcRateCard[[#This Row],[Region]]</f>
        <v>ExpressRoute (IXP) 1 Gbps ConnectionsD14</v>
      </c>
      <c r="B10321" s="784">
        <v>14</v>
      </c>
      <c r="C10321" s="784" t="s">
        <v>594</v>
      </c>
      <c r="D10321" s="784" t="s">
        <v>183</v>
      </c>
      <c r="E10321" s="784">
        <v>999999</v>
      </c>
      <c r="F10321" s="784" t="s">
        <v>820</v>
      </c>
      <c r="G10321" s="784" t="s">
        <v>2485</v>
      </c>
      <c r="H10321" s="784" t="s">
        <v>2486</v>
      </c>
      <c r="I10321" s="784" t="s">
        <v>5187</v>
      </c>
    </row>
    <row r="10322" spans="1:9" hidden="1">
      <c r="A10322" s="784" t="str">
        <f>Table_wabobpsvr_AzureCalc_AzureCalcRateCard[[#This Row],[ServiceName]]&amp;Table_wabobpsvr_AzureCalc_AzureCalcRateCard[[#This Row],[Price_Level]]&amp;Table_wabobpsvr_AzureCalc_AzureCalcRateCard[[#This Row],[Region]]</f>
        <v>ExpressRoute (IXP) 10 Gbps ConnectionsMOSP14</v>
      </c>
      <c r="B10322" s="784">
        <v>14</v>
      </c>
      <c r="C10322" s="784" t="s">
        <v>594</v>
      </c>
      <c r="D10322" s="784" t="s">
        <v>627</v>
      </c>
      <c r="E10322" s="784">
        <v>999999</v>
      </c>
      <c r="F10322" s="784" t="s">
        <v>821</v>
      </c>
      <c r="G10322" s="784" t="s">
        <v>4431</v>
      </c>
      <c r="H10322" s="784" t="s">
        <v>4431</v>
      </c>
      <c r="I10322" s="784" t="s">
        <v>6090</v>
      </c>
    </row>
    <row r="10323" spans="1:9" hidden="1">
      <c r="A10323" s="784" t="str">
        <f>Table_wabobpsvr_AzureCalc_AzureCalcRateCard[[#This Row],[ServiceName]]&amp;Table_wabobpsvr_AzureCalc_AzureCalcRateCard[[#This Row],[Price_Level]]&amp;Table_wabobpsvr_AzureCalc_AzureCalcRateCard[[#This Row],[Region]]</f>
        <v>ExpressRoute (IXP) 10 Gbps ConnectionsA14</v>
      </c>
      <c r="B10323" s="784">
        <v>14</v>
      </c>
      <c r="C10323" s="784" t="s">
        <v>594</v>
      </c>
      <c r="D10323" s="784" t="s">
        <v>181</v>
      </c>
      <c r="E10323" s="784">
        <v>999999</v>
      </c>
      <c r="F10323" s="784" t="s">
        <v>821</v>
      </c>
      <c r="G10323" s="784" t="s">
        <v>2487</v>
      </c>
      <c r="H10323" s="784" t="s">
        <v>2488</v>
      </c>
      <c r="I10323" s="784" t="s">
        <v>6090</v>
      </c>
    </row>
    <row r="10324" spans="1:9" hidden="1">
      <c r="A10324" s="784" t="str">
        <f>Table_wabobpsvr_AzureCalc_AzureCalcRateCard[[#This Row],[ServiceName]]&amp;Table_wabobpsvr_AzureCalc_AzureCalcRateCard[[#This Row],[Price_Level]]&amp;Table_wabobpsvr_AzureCalc_AzureCalcRateCard[[#This Row],[Region]]</f>
        <v>ExpressRoute (IXP) 10 Gbps ConnectionsB14</v>
      </c>
      <c r="B10324" s="784">
        <v>14</v>
      </c>
      <c r="C10324" s="784" t="s">
        <v>594</v>
      </c>
      <c r="D10324" s="784" t="s">
        <v>182</v>
      </c>
      <c r="E10324" s="784">
        <v>999999</v>
      </c>
      <c r="F10324" s="784" t="s">
        <v>821</v>
      </c>
      <c r="G10324" s="784" t="s">
        <v>2487</v>
      </c>
      <c r="H10324" s="784" t="s">
        <v>2488</v>
      </c>
      <c r="I10324" s="784" t="s">
        <v>6090</v>
      </c>
    </row>
    <row r="10325" spans="1:9" hidden="1">
      <c r="A10325" s="784" t="str">
        <f>Table_wabobpsvr_AzureCalc_AzureCalcRateCard[[#This Row],[ServiceName]]&amp;Table_wabobpsvr_AzureCalc_AzureCalcRateCard[[#This Row],[Price_Level]]&amp;Table_wabobpsvr_AzureCalc_AzureCalcRateCard[[#This Row],[Region]]</f>
        <v>Data Transfer Out - US Gov - Tier 2D14</v>
      </c>
      <c r="B10325" s="784">
        <v>14</v>
      </c>
      <c r="C10325" s="784" t="s">
        <v>785</v>
      </c>
      <c r="D10325" s="784" t="s">
        <v>183</v>
      </c>
      <c r="E10325" s="784">
        <v>9.6000000000000002E-2</v>
      </c>
      <c r="F10325" s="784" t="s">
        <v>1071</v>
      </c>
      <c r="G10325" s="784" t="s">
        <v>2489</v>
      </c>
      <c r="H10325" s="784" t="s">
        <v>2490</v>
      </c>
      <c r="I10325" s="784" t="s">
        <v>5186</v>
      </c>
    </row>
    <row r="10326" spans="1:9" hidden="1">
      <c r="A10326" s="784" t="str">
        <f>Table_wabobpsvr_AzureCalc_AzureCalcRateCard[[#This Row],[ServiceName]]&amp;Table_wabobpsvr_AzureCalc_AzureCalcRateCard[[#This Row],[Price_Level]]&amp;Table_wabobpsvr_AzureCalc_AzureCalcRateCard[[#This Row],[Region]]</f>
        <v>Data Transfer Out - US Gov - Tier 3MOSP14</v>
      </c>
      <c r="B10326" s="784">
        <v>14</v>
      </c>
      <c r="C10326" s="784" t="s">
        <v>785</v>
      </c>
      <c r="D10326" s="784" t="s">
        <v>627</v>
      </c>
      <c r="E10326" s="784">
        <v>999999</v>
      </c>
      <c r="F10326" s="784" t="s">
        <v>1072</v>
      </c>
      <c r="G10326" s="784" t="s">
        <v>4431</v>
      </c>
      <c r="H10326" s="784" t="s">
        <v>4431</v>
      </c>
      <c r="I10326" s="784" t="s">
        <v>5186</v>
      </c>
    </row>
    <row r="10327" spans="1:9" hidden="1">
      <c r="A10327" t="str">
        <f>Table_wabobpsvr_AzureCalc_AzureCalcRateCard[[#This Row],[ServiceName]]&amp;Table_wabobpsvr_AzureCalc_AzureCalcRateCard[[#This Row],[Price_Level]]&amp;Table_wabobpsvr_AzureCalc_AzureCalcRateCard[[#This Row],[Region]]</f>
        <v>Data Transfer Out - US Gov - Tier 3A14</v>
      </c>
      <c r="B10327">
        <v>14</v>
      </c>
      <c r="C10327" t="s">
        <v>785</v>
      </c>
      <c r="D10327" t="s">
        <v>181</v>
      </c>
      <c r="E10327">
        <v>0.105818182</v>
      </c>
      <c r="F10327" t="s">
        <v>1072</v>
      </c>
      <c r="G10327" s="784" t="s">
        <v>2489</v>
      </c>
      <c r="H10327" s="784" t="s">
        <v>2490</v>
      </c>
      <c r="I10327" s="784" t="s">
        <v>5186</v>
      </c>
    </row>
    <row r="10328" spans="1:9" hidden="1">
      <c r="A10328" s="784" t="str">
        <f>Table_wabobpsvr_AzureCalc_AzureCalcRateCard[[#This Row],[ServiceName]]&amp;Table_wabobpsvr_AzureCalc_AzureCalcRateCard[[#This Row],[Price_Level]]&amp;Table_wabobpsvr_AzureCalc_AzureCalcRateCard[[#This Row],[Region]]</f>
        <v>Data Transfer Out - US Gov - Tier 3B14</v>
      </c>
      <c r="B10328" s="784">
        <v>14</v>
      </c>
      <c r="C10328" s="784" t="s">
        <v>785</v>
      </c>
      <c r="D10328" s="784" t="s">
        <v>182</v>
      </c>
      <c r="E10328" s="784">
        <v>0.10254545499999999</v>
      </c>
      <c r="F10328" s="784" t="s">
        <v>1072</v>
      </c>
      <c r="G10328" s="784" t="s">
        <v>2489</v>
      </c>
      <c r="H10328" s="784" t="s">
        <v>2490</v>
      </c>
      <c r="I10328" s="784" t="s">
        <v>5186</v>
      </c>
    </row>
    <row r="10329" spans="1:9" hidden="1">
      <c r="A10329" t="str">
        <f>Table_wabobpsvr_AzureCalc_AzureCalcRateCard[[#This Row],[ServiceName]]&amp;Table_wabobpsvr_AzureCalc_AzureCalcRateCard[[#This Row],[Price_Level]]&amp;Table_wabobpsvr_AzureCalc_AzureCalcRateCard[[#This Row],[Region]]</f>
        <v>Data Transfer Out - US Gov - Tier 3C14</v>
      </c>
      <c r="B10329">
        <v>14</v>
      </c>
      <c r="C10329" t="s">
        <v>785</v>
      </c>
      <c r="D10329" t="s">
        <v>184</v>
      </c>
      <c r="E10329">
        <v>9.9272727000000005E-2</v>
      </c>
      <c r="F10329" t="s">
        <v>1072</v>
      </c>
      <c r="G10329" s="784" t="s">
        <v>2489</v>
      </c>
      <c r="H10329" s="784" t="s">
        <v>2490</v>
      </c>
      <c r="I10329" s="784" t="s">
        <v>5186</v>
      </c>
    </row>
    <row r="10330" spans="1:9" hidden="1">
      <c r="A10330" t="str">
        <f>Table_wabobpsvr_AzureCalc_AzureCalcRateCard[[#This Row],[ServiceName]]&amp;Table_wabobpsvr_AzureCalc_AzureCalcRateCard[[#This Row],[Price_Level]]&amp;Table_wabobpsvr_AzureCalc_AzureCalcRateCard[[#This Row],[Region]]</f>
        <v>Data Transfer Out - US Gov - Tier 3D14</v>
      </c>
      <c r="B10330">
        <v>14</v>
      </c>
      <c r="C10330" t="s">
        <v>785</v>
      </c>
      <c r="D10330" t="s">
        <v>183</v>
      </c>
      <c r="E10330">
        <v>9.6000000000000002E-2</v>
      </c>
      <c r="F10330" t="s">
        <v>1072</v>
      </c>
      <c r="G10330" s="784" t="s">
        <v>2489</v>
      </c>
      <c r="H10330" s="784" t="s">
        <v>2490</v>
      </c>
      <c r="I10330" s="784" t="s">
        <v>5186</v>
      </c>
    </row>
    <row r="10331" spans="1:9" hidden="1">
      <c r="A10331" t="str">
        <f>Table_wabobpsvr_AzureCalc_AzureCalcRateCard[[#This Row],[ServiceName]]&amp;Table_wabobpsvr_AzureCalc_AzureCalcRateCard[[#This Row],[Price_Level]]&amp;Table_wabobpsvr_AzureCalc_AzureCalcRateCard[[#This Row],[Region]]</f>
        <v>Data Transfer Out - US Gov - Tier 4MOSP14</v>
      </c>
      <c r="B10331">
        <v>14</v>
      </c>
      <c r="C10331" t="s">
        <v>785</v>
      </c>
      <c r="D10331" t="s">
        <v>627</v>
      </c>
      <c r="E10331">
        <v>999999</v>
      </c>
      <c r="F10331" t="s">
        <v>1073</v>
      </c>
      <c r="G10331" s="784" t="s">
        <v>4431</v>
      </c>
      <c r="H10331" s="784" t="s">
        <v>4431</v>
      </c>
      <c r="I10331" s="784" t="s">
        <v>5186</v>
      </c>
    </row>
    <row r="10332" spans="1:9" hidden="1">
      <c r="A10332" t="str">
        <f>Table_wabobpsvr_AzureCalc_AzureCalcRateCard[[#This Row],[ServiceName]]&amp;Table_wabobpsvr_AzureCalc_AzureCalcRateCard[[#This Row],[Price_Level]]&amp;Table_wabobpsvr_AzureCalc_AzureCalcRateCard[[#This Row],[Region]]</f>
        <v>Data Transfer Out - US Gov - Tier 4A14</v>
      </c>
      <c r="B10332">
        <v>14</v>
      </c>
      <c r="C10332" t="s">
        <v>785</v>
      </c>
      <c r="D10332" t="s">
        <v>181</v>
      </c>
      <c r="E10332">
        <v>0.105818182</v>
      </c>
      <c r="F10332" t="s">
        <v>1073</v>
      </c>
      <c r="G10332" s="784" t="s">
        <v>2489</v>
      </c>
      <c r="H10332" s="784" t="s">
        <v>2490</v>
      </c>
      <c r="I10332" s="784" t="s">
        <v>5186</v>
      </c>
    </row>
    <row r="10333" spans="1:9" hidden="1">
      <c r="A10333" t="str">
        <f>Table_wabobpsvr_AzureCalc_AzureCalcRateCard[[#This Row],[ServiceName]]&amp;Table_wabobpsvr_AzureCalc_AzureCalcRateCard[[#This Row],[Price_Level]]&amp;Table_wabobpsvr_AzureCalc_AzureCalcRateCard[[#This Row],[Region]]</f>
        <v>Data Transfer Out - US Gov - Tier 4B14</v>
      </c>
      <c r="B10333">
        <v>14</v>
      </c>
      <c r="C10333" t="s">
        <v>785</v>
      </c>
      <c r="D10333" t="s">
        <v>182</v>
      </c>
      <c r="E10333">
        <v>0.10254545499999999</v>
      </c>
      <c r="F10333" t="s">
        <v>1073</v>
      </c>
      <c r="G10333" s="784" t="s">
        <v>2489</v>
      </c>
      <c r="H10333" s="784" t="s">
        <v>2490</v>
      </c>
      <c r="I10333" s="784" t="s">
        <v>5186</v>
      </c>
    </row>
    <row r="10334" spans="1:9" hidden="1">
      <c r="A10334" t="str">
        <f>Table_wabobpsvr_AzureCalc_AzureCalcRateCard[[#This Row],[ServiceName]]&amp;Table_wabobpsvr_AzureCalc_AzureCalcRateCard[[#This Row],[Price_Level]]&amp;Table_wabobpsvr_AzureCalc_AzureCalcRateCard[[#This Row],[Region]]</f>
        <v>Data Transfer Out - US Gov - Tier 4C14</v>
      </c>
      <c r="B10334">
        <v>14</v>
      </c>
      <c r="C10334" t="s">
        <v>785</v>
      </c>
      <c r="D10334" t="s">
        <v>184</v>
      </c>
      <c r="E10334">
        <v>9.9272727000000005E-2</v>
      </c>
      <c r="F10334" t="s">
        <v>1073</v>
      </c>
      <c r="G10334" s="784" t="s">
        <v>2489</v>
      </c>
      <c r="H10334" s="784" t="s">
        <v>2490</v>
      </c>
      <c r="I10334" s="784" t="s">
        <v>5186</v>
      </c>
    </row>
    <row r="10335" spans="1:9" hidden="1">
      <c r="A10335" t="str">
        <f>Table_wabobpsvr_AzureCalc_AzureCalcRateCard[[#This Row],[ServiceName]]&amp;Table_wabobpsvr_AzureCalc_AzureCalcRateCard[[#This Row],[Price_Level]]&amp;Table_wabobpsvr_AzureCalc_AzureCalcRateCard[[#This Row],[Region]]</f>
        <v>Data Transfer Out - US Gov - Tier 4D14</v>
      </c>
      <c r="B10335">
        <v>14</v>
      </c>
      <c r="C10335" t="s">
        <v>785</v>
      </c>
      <c r="D10335" t="s">
        <v>183</v>
      </c>
      <c r="E10335">
        <v>9.6000000000000002E-2</v>
      </c>
      <c r="F10335" t="s">
        <v>1073</v>
      </c>
      <c r="G10335" s="784" t="s">
        <v>2489</v>
      </c>
      <c r="H10335" s="784" t="s">
        <v>2490</v>
      </c>
      <c r="I10335" s="784" t="s">
        <v>5186</v>
      </c>
    </row>
    <row r="10336" spans="1:9" hidden="1">
      <c r="A10336" t="str">
        <f>Table_wabobpsvr_AzureCalc_AzureCalcRateCard[[#This Row],[ServiceName]]&amp;Table_wabobpsvr_AzureCalc_AzureCalcRateCard[[#This Row],[Price_Level]]&amp;Table_wabobpsvr_AzureCalc_AzureCalcRateCard[[#This Row],[Region]]</f>
        <v>Data Transfer Out - US Gov - Tier 5MOSP14</v>
      </c>
      <c r="B10336">
        <v>14</v>
      </c>
      <c r="C10336" t="s">
        <v>785</v>
      </c>
      <c r="D10336" t="s">
        <v>627</v>
      </c>
      <c r="E10336">
        <v>999999</v>
      </c>
      <c r="F10336" t="s">
        <v>1074</v>
      </c>
      <c r="G10336" s="784" t="s">
        <v>4431</v>
      </c>
      <c r="H10336" s="784" t="s">
        <v>4431</v>
      </c>
      <c r="I10336" s="784" t="s">
        <v>5186</v>
      </c>
    </row>
    <row r="10337" spans="1:9" hidden="1">
      <c r="A10337" s="784" t="str">
        <f>Table_wabobpsvr_AzureCalc_AzureCalcRateCard[[#This Row],[ServiceName]]&amp;Table_wabobpsvr_AzureCalc_AzureCalcRateCard[[#This Row],[Price_Level]]&amp;Table_wabobpsvr_AzureCalc_AzureCalcRateCard[[#This Row],[Region]]</f>
        <v>Data Transfer Out - US Gov - Tier 5A14</v>
      </c>
      <c r="B10337" s="784">
        <v>14</v>
      </c>
      <c r="C10337" s="784" t="s">
        <v>785</v>
      </c>
      <c r="D10337" s="784" t="s">
        <v>181</v>
      </c>
      <c r="E10337" s="784">
        <v>0.15035000000000001</v>
      </c>
      <c r="F10337" s="784" t="s">
        <v>1074</v>
      </c>
      <c r="G10337" s="784" t="s">
        <v>2489</v>
      </c>
      <c r="H10337" s="784" t="s">
        <v>2490</v>
      </c>
      <c r="I10337" s="784" t="s">
        <v>5186</v>
      </c>
    </row>
    <row r="10338" spans="1:9" hidden="1">
      <c r="A10338" t="str">
        <f>Table_wabobpsvr_AzureCalc_AzureCalcRateCard[[#This Row],[ServiceName]]&amp;Table_wabobpsvr_AzureCalc_AzureCalcRateCard[[#This Row],[Price_Level]]&amp;Table_wabobpsvr_AzureCalc_AzureCalcRateCard[[#This Row],[Region]]</f>
        <v>Data Transfer Out - US Gov - Tier 5B14</v>
      </c>
      <c r="B10338">
        <v>14</v>
      </c>
      <c r="C10338" t="s">
        <v>785</v>
      </c>
      <c r="D10338" t="s">
        <v>182</v>
      </c>
      <c r="E10338">
        <v>0.1457</v>
      </c>
      <c r="F10338" t="s">
        <v>1074</v>
      </c>
      <c r="G10338" s="784" t="s">
        <v>2489</v>
      </c>
      <c r="H10338" s="784" t="s">
        <v>2490</v>
      </c>
      <c r="I10338" s="784" t="s">
        <v>5186</v>
      </c>
    </row>
    <row r="10339" spans="1:9" hidden="1">
      <c r="A10339" s="784" t="str">
        <f>Table_wabobpsvr_AzureCalc_AzureCalcRateCard[[#This Row],[ServiceName]]&amp;Table_wabobpsvr_AzureCalc_AzureCalcRateCard[[#This Row],[Price_Level]]&amp;Table_wabobpsvr_AzureCalc_AzureCalcRateCard[[#This Row],[Region]]</f>
        <v>Data Transfer Out - US Gov - Tier 5C14</v>
      </c>
      <c r="B10339" s="784">
        <v>14</v>
      </c>
      <c r="C10339" s="784" t="s">
        <v>785</v>
      </c>
      <c r="D10339" s="784" t="s">
        <v>184</v>
      </c>
      <c r="E10339" s="784">
        <v>0.14105000000000001</v>
      </c>
      <c r="F10339" s="784" t="s">
        <v>1074</v>
      </c>
      <c r="G10339" s="784" t="s">
        <v>2489</v>
      </c>
      <c r="H10339" s="784" t="s">
        <v>2490</v>
      </c>
      <c r="I10339" s="784" t="s">
        <v>5186</v>
      </c>
    </row>
    <row r="10340" spans="1:9" hidden="1">
      <c r="A10340" s="784" t="str">
        <f>Table_wabobpsvr_AzureCalc_AzureCalcRateCard[[#This Row],[ServiceName]]&amp;Table_wabobpsvr_AzureCalc_AzureCalcRateCard[[#This Row],[Price_Level]]&amp;Table_wabobpsvr_AzureCalc_AzureCalcRateCard[[#This Row],[Region]]</f>
        <v>Data Transfer Out - US Gov - Tier 5D14</v>
      </c>
      <c r="B10340" s="784">
        <v>14</v>
      </c>
      <c r="C10340" s="784" t="s">
        <v>785</v>
      </c>
      <c r="D10340" s="784" t="s">
        <v>183</v>
      </c>
      <c r="E10340" s="784">
        <v>0.13639999999999999</v>
      </c>
      <c r="F10340" s="784" t="s">
        <v>1074</v>
      </c>
      <c r="G10340" s="784" t="s">
        <v>2489</v>
      </c>
      <c r="H10340" s="784" t="s">
        <v>2490</v>
      </c>
      <c r="I10340" s="784" t="s">
        <v>5186</v>
      </c>
    </row>
    <row r="10341" spans="1:9" hidden="1">
      <c r="A10341" s="784" t="str">
        <f>Table_wabobpsvr_AzureCalc_AzureCalcRateCard[[#This Row],[ServiceName]]&amp;Table_wabobpsvr_AzureCalc_AzureCalcRateCard[[#This Row],[Price_Level]]&amp;Table_wabobpsvr_AzureCalc_AzureCalcRateCard[[#This Row],[Region]]</f>
        <v>ExpressRoute (IXP) Data Transfer Out at 10 Gbps (GB) - US GovMOSP14</v>
      </c>
      <c r="B10341" s="784">
        <v>14</v>
      </c>
      <c r="C10341" s="784" t="s">
        <v>785</v>
      </c>
      <c r="D10341" s="784" t="s">
        <v>627</v>
      </c>
      <c r="E10341" s="784">
        <v>999999</v>
      </c>
      <c r="F10341" s="784" t="s">
        <v>1075</v>
      </c>
      <c r="G10341" s="784" t="s">
        <v>4431</v>
      </c>
      <c r="H10341" s="784" t="s">
        <v>4431</v>
      </c>
      <c r="I10341" s="784" t="s">
        <v>6467</v>
      </c>
    </row>
    <row r="10342" spans="1:9" hidden="1">
      <c r="A10342" s="784" t="str">
        <f>Table_wabobpsvr_AzureCalc_AzureCalcRateCard[[#This Row],[ServiceName]]&amp;Table_wabobpsvr_AzureCalc_AzureCalcRateCard[[#This Row],[Price_Level]]&amp;Table_wabobpsvr_AzureCalc_AzureCalcRateCard[[#This Row],[Region]]</f>
        <v>ExpressRoute (IXP) Data Transfer Out at 10 Gbps (GB) - US GovA14</v>
      </c>
      <c r="B10342" s="784">
        <v>14</v>
      </c>
      <c r="C10342" s="784" t="s">
        <v>785</v>
      </c>
      <c r="D10342" s="784" t="s">
        <v>181</v>
      </c>
      <c r="E10342" s="784">
        <v>999999</v>
      </c>
      <c r="F10342" s="784" t="s">
        <v>1075</v>
      </c>
      <c r="G10342" s="784" t="s">
        <v>2491</v>
      </c>
      <c r="H10342" s="784" t="s">
        <v>2492</v>
      </c>
      <c r="I10342" s="784" t="s">
        <v>6467</v>
      </c>
    </row>
    <row r="10343" spans="1:9" hidden="1">
      <c r="A10343" s="784" t="str">
        <f>Table_wabobpsvr_AzureCalc_AzureCalcRateCard[[#This Row],[ServiceName]]&amp;Table_wabobpsvr_AzureCalc_AzureCalcRateCard[[#This Row],[Price_Level]]&amp;Table_wabobpsvr_AzureCalc_AzureCalcRateCard[[#This Row],[Region]]</f>
        <v>ExpressRoute (IXP) Data Transfer Out at 10 Gbps (GB) - US GovB14</v>
      </c>
      <c r="B10343" s="784">
        <v>14</v>
      </c>
      <c r="C10343" s="784" t="s">
        <v>785</v>
      </c>
      <c r="D10343" s="784" t="s">
        <v>182</v>
      </c>
      <c r="E10343" s="784">
        <v>999999</v>
      </c>
      <c r="F10343" s="784" t="s">
        <v>1075</v>
      </c>
      <c r="G10343" s="784" t="s">
        <v>2491</v>
      </c>
      <c r="H10343" s="784" t="s">
        <v>2492</v>
      </c>
      <c r="I10343" s="784" t="s">
        <v>6467</v>
      </c>
    </row>
    <row r="10344" spans="1:9" hidden="1">
      <c r="A10344" s="784" t="str">
        <f>Table_wabobpsvr_AzureCalc_AzureCalcRateCard[[#This Row],[ServiceName]]&amp;Table_wabobpsvr_AzureCalc_AzureCalcRateCard[[#This Row],[Price_Level]]&amp;Table_wabobpsvr_AzureCalc_AzureCalcRateCard[[#This Row],[Region]]</f>
        <v>ExpressRoute (IXP) Data Transfer Out at 10 Gbps (GB) - US GovC14</v>
      </c>
      <c r="B10344" s="784">
        <v>14</v>
      </c>
      <c r="C10344" s="784" t="s">
        <v>785</v>
      </c>
      <c r="D10344" s="784" t="s">
        <v>184</v>
      </c>
      <c r="E10344" s="784">
        <v>999999</v>
      </c>
      <c r="F10344" s="784" t="s">
        <v>1075</v>
      </c>
      <c r="G10344" s="784" t="s">
        <v>2491</v>
      </c>
      <c r="H10344" s="784" t="s">
        <v>2492</v>
      </c>
      <c r="I10344" s="784" t="s">
        <v>6467</v>
      </c>
    </row>
    <row r="10345" spans="1:9" hidden="1">
      <c r="A10345" s="784" t="str">
        <f>Table_wabobpsvr_AzureCalc_AzureCalcRateCard[[#This Row],[ServiceName]]&amp;Table_wabobpsvr_AzureCalc_AzureCalcRateCard[[#This Row],[Price_Level]]&amp;Table_wabobpsvr_AzureCalc_AzureCalcRateCard[[#This Row],[Region]]</f>
        <v>ExpressRoute (IXP) Data Transfer Out at 10 Gbps (GB) - US GovD14</v>
      </c>
      <c r="B10345" s="784">
        <v>14</v>
      </c>
      <c r="C10345" s="784" t="s">
        <v>785</v>
      </c>
      <c r="D10345" s="784" t="s">
        <v>183</v>
      </c>
      <c r="E10345" s="784">
        <v>999999</v>
      </c>
      <c r="F10345" s="784" t="s">
        <v>1075</v>
      </c>
      <c r="G10345" s="784" t="s">
        <v>2491</v>
      </c>
      <c r="H10345" s="784" t="s">
        <v>2492</v>
      </c>
      <c r="I10345" s="784" t="s">
        <v>6467</v>
      </c>
    </row>
    <row r="10346" spans="1:9" hidden="1">
      <c r="A10346" s="784" t="str">
        <f>Table_wabobpsvr_AzureCalc_AzureCalcRateCard[[#This Row],[ServiceName]]&amp;Table_wabobpsvr_AzureCalc_AzureCalcRateCard[[#This Row],[Price_Level]]&amp;Table_wabobpsvr_AzureCalc_AzureCalcRateCard[[#This Row],[Region]]</f>
        <v>ExpressRoute (IXP) Data Transfer Out at 200 Mbps (GB) - US GovMOSP14</v>
      </c>
      <c r="B10346" s="784">
        <v>14</v>
      </c>
      <c r="C10346" s="784" t="s">
        <v>785</v>
      </c>
      <c r="D10346" s="784" t="s">
        <v>627</v>
      </c>
      <c r="E10346" s="784">
        <v>999999</v>
      </c>
      <c r="F10346" s="784" t="s">
        <v>1076</v>
      </c>
      <c r="G10346" s="784" t="s">
        <v>4431</v>
      </c>
      <c r="H10346" s="784" t="s">
        <v>4431</v>
      </c>
      <c r="I10346" s="784" t="s">
        <v>6468</v>
      </c>
    </row>
    <row r="10347" spans="1:9" hidden="1">
      <c r="A10347" s="784" t="str">
        <f>Table_wabobpsvr_AzureCalc_AzureCalcRateCard[[#This Row],[ServiceName]]&amp;Table_wabobpsvr_AzureCalc_AzureCalcRateCard[[#This Row],[Price_Level]]&amp;Table_wabobpsvr_AzureCalc_AzureCalcRateCard[[#This Row],[Region]]</f>
        <v>ExpressRoute (IXP) Data Transfer Out at 200 Mbps (GB) - US GovA14</v>
      </c>
      <c r="B10347" s="784">
        <v>14</v>
      </c>
      <c r="C10347" s="784" t="s">
        <v>785</v>
      </c>
      <c r="D10347" s="784" t="s">
        <v>181</v>
      </c>
      <c r="E10347" s="784">
        <v>999999</v>
      </c>
      <c r="F10347" s="784" t="s">
        <v>1076</v>
      </c>
      <c r="G10347" s="784" t="s">
        <v>2493</v>
      </c>
      <c r="H10347" s="784" t="s">
        <v>2494</v>
      </c>
      <c r="I10347" s="784" t="s">
        <v>6468</v>
      </c>
    </row>
    <row r="10348" spans="1:9" hidden="1">
      <c r="A10348" s="784" t="str">
        <f>Table_wabobpsvr_AzureCalc_AzureCalcRateCard[[#This Row],[ServiceName]]&amp;Table_wabobpsvr_AzureCalc_AzureCalcRateCard[[#This Row],[Price_Level]]&amp;Table_wabobpsvr_AzureCalc_AzureCalcRateCard[[#This Row],[Region]]</f>
        <v>ExpressRoute (IXP) Data Transfer Out at 200 Mbps (GB) - US GovB14</v>
      </c>
      <c r="B10348" s="784">
        <v>14</v>
      </c>
      <c r="C10348" s="784" t="s">
        <v>785</v>
      </c>
      <c r="D10348" s="784" t="s">
        <v>182</v>
      </c>
      <c r="E10348" s="784">
        <v>999999</v>
      </c>
      <c r="F10348" s="784" t="s">
        <v>1076</v>
      </c>
      <c r="G10348" s="784" t="s">
        <v>2493</v>
      </c>
      <c r="H10348" s="784" t="s">
        <v>2494</v>
      </c>
      <c r="I10348" s="784" t="s">
        <v>6468</v>
      </c>
    </row>
    <row r="10349" spans="1:9" hidden="1">
      <c r="A10349" s="784" t="str">
        <f>Table_wabobpsvr_AzureCalc_AzureCalcRateCard[[#This Row],[ServiceName]]&amp;Table_wabobpsvr_AzureCalc_AzureCalcRateCard[[#This Row],[Price_Level]]&amp;Table_wabobpsvr_AzureCalc_AzureCalcRateCard[[#This Row],[Region]]</f>
        <v>ExpressRoute (IXP) Data Transfer Out at 200 Mbps (GB) - US GovC14</v>
      </c>
      <c r="B10349" s="784">
        <v>14</v>
      </c>
      <c r="C10349" s="784" t="s">
        <v>785</v>
      </c>
      <c r="D10349" s="784" t="s">
        <v>184</v>
      </c>
      <c r="E10349" s="784">
        <v>999999</v>
      </c>
      <c r="F10349" s="784" t="s">
        <v>1076</v>
      </c>
      <c r="G10349" s="784" t="s">
        <v>2493</v>
      </c>
      <c r="H10349" s="784" t="s">
        <v>2494</v>
      </c>
      <c r="I10349" s="784" t="s">
        <v>6468</v>
      </c>
    </row>
    <row r="10350" spans="1:9" hidden="1">
      <c r="A10350" s="784" t="str">
        <f>Table_wabobpsvr_AzureCalc_AzureCalcRateCard[[#This Row],[ServiceName]]&amp;Table_wabobpsvr_AzureCalc_AzureCalcRateCard[[#This Row],[Price_Level]]&amp;Table_wabobpsvr_AzureCalc_AzureCalcRateCard[[#This Row],[Region]]</f>
        <v>ExpressRoute (IXP) Data Transfer Out at 200 Mbps (GB) - US GovD14</v>
      </c>
      <c r="B10350" s="784">
        <v>14</v>
      </c>
      <c r="C10350" s="784" t="s">
        <v>785</v>
      </c>
      <c r="D10350" s="784" t="s">
        <v>183</v>
      </c>
      <c r="E10350" s="784">
        <v>999999</v>
      </c>
      <c r="F10350" s="784" t="s">
        <v>1076</v>
      </c>
      <c r="G10350" s="784" t="s">
        <v>2493</v>
      </c>
      <c r="H10350" s="784" t="s">
        <v>2494</v>
      </c>
      <c r="I10350" s="784" t="s">
        <v>6468</v>
      </c>
    </row>
    <row r="10351" spans="1:9" hidden="1">
      <c r="A10351" s="784" t="str">
        <f>Table_wabobpsvr_AzureCalc_AzureCalcRateCard[[#This Row],[ServiceName]]&amp;Table_wabobpsvr_AzureCalc_AzureCalcRateCard[[#This Row],[Price_Level]]&amp;Table_wabobpsvr_AzureCalc_AzureCalcRateCard[[#This Row],[Region]]</f>
        <v>A8 VM (Windows)B13</v>
      </c>
      <c r="B10351" s="784">
        <v>13</v>
      </c>
      <c r="C10351" s="784" t="s">
        <v>701</v>
      </c>
      <c r="D10351" s="784" t="s">
        <v>182</v>
      </c>
      <c r="E10351" s="784">
        <v>999999</v>
      </c>
      <c r="F10351" s="784" t="s">
        <v>719</v>
      </c>
      <c r="G10351" s="784" t="s">
        <v>2429</v>
      </c>
      <c r="H10351" s="784" t="s">
        <v>2430</v>
      </c>
      <c r="I10351" s="784" t="s">
        <v>6257</v>
      </c>
    </row>
    <row r="10352" spans="1:9" hidden="1">
      <c r="A10352" s="784" t="str">
        <f>Table_wabobpsvr_AzureCalc_AzureCalcRateCard[[#This Row],[ServiceName]]&amp;Table_wabobpsvr_AzureCalc_AzureCalcRateCard[[#This Row],[Price_Level]]&amp;Table_wabobpsvr_AzureCalc_AzureCalcRateCard[[#This Row],[Region]]</f>
        <v>A8 VM (Windows)C13</v>
      </c>
      <c r="B10352" s="784">
        <v>13</v>
      </c>
      <c r="C10352" s="784" t="s">
        <v>701</v>
      </c>
      <c r="D10352" s="784" t="s">
        <v>184</v>
      </c>
      <c r="E10352" s="784">
        <v>999999</v>
      </c>
      <c r="F10352" s="784" t="s">
        <v>719</v>
      </c>
      <c r="G10352" s="784" t="s">
        <v>2429</v>
      </c>
      <c r="H10352" s="784" t="s">
        <v>2430</v>
      </c>
      <c r="I10352" s="784" t="s">
        <v>6257</v>
      </c>
    </row>
    <row r="10353" spans="1:9" hidden="1">
      <c r="A10353" s="784" t="str">
        <f>Table_wabobpsvr_AzureCalc_AzureCalcRateCard[[#This Row],[ServiceName]]&amp;Table_wabobpsvr_AzureCalc_AzureCalcRateCard[[#This Row],[Price_Level]]&amp;Table_wabobpsvr_AzureCalc_AzureCalcRateCard[[#This Row],[Region]]</f>
        <v>A8 VM (Windows)D13</v>
      </c>
      <c r="B10353" s="784">
        <v>13</v>
      </c>
      <c r="C10353" s="784" t="s">
        <v>701</v>
      </c>
      <c r="D10353" s="784" t="s">
        <v>183</v>
      </c>
      <c r="E10353" s="784">
        <v>999999</v>
      </c>
      <c r="F10353" s="784" t="s">
        <v>719</v>
      </c>
      <c r="G10353" s="784" t="s">
        <v>2429</v>
      </c>
      <c r="H10353" s="784" t="s">
        <v>2430</v>
      </c>
      <c r="I10353" s="784" t="s">
        <v>6257</v>
      </c>
    </row>
    <row r="10354" spans="1:9" hidden="1">
      <c r="A10354" s="784" t="str">
        <f>Table_wabobpsvr_AzureCalc_AzureCalcRateCard[[#This Row],[ServiceName]]&amp;Table_wabobpsvr_AzureCalc_AzureCalcRateCard[[#This Row],[Price_Level]]&amp;Table_wabobpsvr_AzureCalc_AzureCalcRateCard[[#This Row],[Region]]</f>
        <v>A9 Cloud ServicesMOSP6</v>
      </c>
      <c r="B10354" s="784">
        <v>6</v>
      </c>
      <c r="C10354" s="784" t="s">
        <v>701</v>
      </c>
      <c r="D10354" s="784" t="s">
        <v>627</v>
      </c>
      <c r="E10354" s="784">
        <v>4.9000000000000004</v>
      </c>
      <c r="F10354" s="784" t="s">
        <v>718</v>
      </c>
      <c r="G10354" s="784" t="s">
        <v>4431</v>
      </c>
      <c r="H10354" s="784" t="s">
        <v>4431</v>
      </c>
      <c r="I10354" s="784" t="s">
        <v>6469</v>
      </c>
    </row>
    <row r="10355" spans="1:9" hidden="1">
      <c r="A10355" s="784" t="str">
        <f>Table_wabobpsvr_AzureCalc_AzureCalcRateCard[[#This Row],[ServiceName]]&amp;Table_wabobpsvr_AzureCalc_AzureCalcRateCard[[#This Row],[Price_Level]]&amp;Table_wabobpsvr_AzureCalc_AzureCalcRateCard[[#This Row],[Region]]</f>
        <v>A9 Cloud ServicesA6</v>
      </c>
      <c r="B10355" s="784">
        <v>6</v>
      </c>
      <c r="C10355" s="784" t="s">
        <v>701</v>
      </c>
      <c r="D10355" s="784" t="s">
        <v>181</v>
      </c>
      <c r="E10355" s="784">
        <v>3.577</v>
      </c>
      <c r="F10355" s="784" t="s">
        <v>718</v>
      </c>
      <c r="G10355" s="784" t="s">
        <v>2495</v>
      </c>
      <c r="H10355" s="784" t="s">
        <v>2496</v>
      </c>
      <c r="I10355" s="784" t="s">
        <v>6469</v>
      </c>
    </row>
    <row r="10356" spans="1:9" hidden="1">
      <c r="A10356" s="784" t="str">
        <f>Table_wabobpsvr_AzureCalc_AzureCalcRateCard[[#This Row],[ServiceName]]&amp;Table_wabobpsvr_AzureCalc_AzureCalcRateCard[[#This Row],[Price_Level]]&amp;Table_wabobpsvr_AzureCalc_AzureCalcRateCard[[#This Row],[Region]]</f>
        <v>A9 Cloud ServicesB6</v>
      </c>
      <c r="B10356" s="784">
        <v>6</v>
      </c>
      <c r="C10356" s="784" t="s">
        <v>701</v>
      </c>
      <c r="D10356" s="784" t="s">
        <v>182</v>
      </c>
      <c r="E10356" s="784">
        <v>3.43</v>
      </c>
      <c r="F10356" s="784" t="s">
        <v>718</v>
      </c>
      <c r="G10356" s="784" t="s">
        <v>2495</v>
      </c>
      <c r="H10356" s="784" t="s">
        <v>2496</v>
      </c>
      <c r="I10356" s="784" t="s">
        <v>6469</v>
      </c>
    </row>
    <row r="10357" spans="1:9" hidden="1">
      <c r="A10357" t="str">
        <f>Table_wabobpsvr_AzureCalc_AzureCalcRateCard[[#This Row],[ServiceName]]&amp;Table_wabobpsvr_AzureCalc_AzureCalcRateCard[[#This Row],[Price_Level]]&amp;Table_wabobpsvr_AzureCalc_AzureCalcRateCard[[#This Row],[Region]]</f>
        <v>A9 Cloud ServicesC6</v>
      </c>
      <c r="B10357">
        <v>6</v>
      </c>
      <c r="C10357" t="s">
        <v>701</v>
      </c>
      <c r="D10357" t="s">
        <v>184</v>
      </c>
      <c r="E10357">
        <v>3.2829999999999999</v>
      </c>
      <c r="F10357" t="s">
        <v>718</v>
      </c>
      <c r="G10357" s="784" t="s">
        <v>2495</v>
      </c>
      <c r="H10357" s="784" t="s">
        <v>2496</v>
      </c>
      <c r="I10357" s="784" t="s">
        <v>6469</v>
      </c>
    </row>
    <row r="10358" spans="1:9" hidden="1">
      <c r="A10358" s="784" t="str">
        <f>Table_wabobpsvr_AzureCalc_AzureCalcRateCard[[#This Row],[ServiceName]]&amp;Table_wabobpsvr_AzureCalc_AzureCalcRateCard[[#This Row],[Price_Level]]&amp;Table_wabobpsvr_AzureCalc_AzureCalcRateCard[[#This Row],[Region]]</f>
        <v>A9 Cloud ServicesD6</v>
      </c>
      <c r="B10358" s="784">
        <v>6</v>
      </c>
      <c r="C10358" s="784" t="s">
        <v>701</v>
      </c>
      <c r="D10358" s="784" t="s">
        <v>183</v>
      </c>
      <c r="E10358" s="784">
        <v>3.1360000000000001</v>
      </c>
      <c r="F10358" s="784" t="s">
        <v>718</v>
      </c>
      <c r="G10358" s="784" t="s">
        <v>2495</v>
      </c>
      <c r="H10358" s="784" t="s">
        <v>2496</v>
      </c>
      <c r="I10358" s="784" t="s">
        <v>6469</v>
      </c>
    </row>
    <row r="10359" spans="1:9" hidden="1">
      <c r="A10359" s="784" t="str">
        <f>Table_wabobpsvr_AzureCalc_AzureCalcRateCard[[#This Row],[ServiceName]]&amp;Table_wabobpsvr_AzureCalc_AzureCalcRateCard[[#This Row],[Price_Level]]&amp;Table_wabobpsvr_AzureCalc_AzureCalcRateCard[[#This Row],[Region]]</f>
        <v>A9 Cloud ServicesMOSP4</v>
      </c>
      <c r="B10359" s="784">
        <v>4</v>
      </c>
      <c r="C10359" s="784" t="s">
        <v>701</v>
      </c>
      <c r="D10359" s="784" t="s">
        <v>627</v>
      </c>
      <c r="E10359" s="784">
        <v>4.9000000000000004</v>
      </c>
      <c r="F10359" s="784" t="s">
        <v>718</v>
      </c>
      <c r="G10359" s="784" t="s">
        <v>4431</v>
      </c>
      <c r="H10359" s="784" t="s">
        <v>4431</v>
      </c>
      <c r="I10359" s="784" t="s">
        <v>6470</v>
      </c>
    </row>
    <row r="10360" spans="1:9" hidden="1">
      <c r="A10360" s="784" t="str">
        <f>Table_wabobpsvr_AzureCalc_AzureCalcRateCard[[#This Row],[ServiceName]]&amp;Table_wabobpsvr_AzureCalc_AzureCalcRateCard[[#This Row],[Price_Level]]&amp;Table_wabobpsvr_AzureCalc_AzureCalcRateCard[[#This Row],[Region]]</f>
        <v>A9 Cloud ServicesA4</v>
      </c>
      <c r="B10360" s="784">
        <v>4</v>
      </c>
      <c r="C10360" s="784" t="s">
        <v>701</v>
      </c>
      <c r="D10360" s="784" t="s">
        <v>181</v>
      </c>
      <c r="E10360" s="784">
        <v>3.577</v>
      </c>
      <c r="F10360" s="784" t="s">
        <v>718</v>
      </c>
      <c r="G10360" s="784" t="s">
        <v>2497</v>
      </c>
      <c r="H10360" s="784" t="s">
        <v>2498</v>
      </c>
      <c r="I10360" s="784" t="s">
        <v>6470</v>
      </c>
    </row>
    <row r="10361" spans="1:9" hidden="1">
      <c r="A10361" s="784" t="str">
        <f>Table_wabobpsvr_AzureCalc_AzureCalcRateCard[[#This Row],[ServiceName]]&amp;Table_wabobpsvr_AzureCalc_AzureCalcRateCard[[#This Row],[Price_Level]]&amp;Table_wabobpsvr_AzureCalc_AzureCalcRateCard[[#This Row],[Region]]</f>
        <v>A9 Cloud ServicesB4</v>
      </c>
      <c r="B10361" s="784">
        <v>4</v>
      </c>
      <c r="C10361" s="784" t="s">
        <v>701</v>
      </c>
      <c r="D10361" s="784" t="s">
        <v>182</v>
      </c>
      <c r="E10361" s="784">
        <v>3.43</v>
      </c>
      <c r="F10361" s="784" t="s">
        <v>718</v>
      </c>
      <c r="G10361" s="784" t="s">
        <v>2497</v>
      </c>
      <c r="H10361" s="784" t="s">
        <v>2498</v>
      </c>
      <c r="I10361" s="784" t="s">
        <v>6470</v>
      </c>
    </row>
    <row r="10362" spans="1:9" hidden="1">
      <c r="A10362" s="784" t="str">
        <f>Table_wabobpsvr_AzureCalc_AzureCalcRateCard[[#This Row],[ServiceName]]&amp;Table_wabobpsvr_AzureCalc_AzureCalcRateCard[[#This Row],[Price_Level]]&amp;Table_wabobpsvr_AzureCalc_AzureCalcRateCard[[#This Row],[Region]]</f>
        <v>A9 Cloud ServicesC4</v>
      </c>
      <c r="B10362" s="784">
        <v>4</v>
      </c>
      <c r="C10362" s="784" t="s">
        <v>701</v>
      </c>
      <c r="D10362" s="784" t="s">
        <v>184</v>
      </c>
      <c r="E10362" s="784">
        <v>3.2829999999999999</v>
      </c>
      <c r="F10362" s="784" t="s">
        <v>718</v>
      </c>
      <c r="G10362" s="784" t="s">
        <v>2497</v>
      </c>
      <c r="H10362" s="784" t="s">
        <v>2498</v>
      </c>
      <c r="I10362" s="784" t="s">
        <v>6470</v>
      </c>
    </row>
    <row r="10363" spans="1:9" hidden="1">
      <c r="A10363" s="784" t="str">
        <f>Table_wabobpsvr_AzureCalc_AzureCalcRateCard[[#This Row],[ServiceName]]&amp;Table_wabobpsvr_AzureCalc_AzureCalcRateCard[[#This Row],[Price_Level]]&amp;Table_wabobpsvr_AzureCalc_AzureCalcRateCard[[#This Row],[Region]]</f>
        <v>A9 Cloud ServicesD4</v>
      </c>
      <c r="B10363" s="784">
        <v>4</v>
      </c>
      <c r="C10363" s="784" t="s">
        <v>701</v>
      </c>
      <c r="D10363" s="784" t="s">
        <v>183</v>
      </c>
      <c r="E10363" s="784">
        <v>3.1360000000000001</v>
      </c>
      <c r="F10363" s="784" t="s">
        <v>718</v>
      </c>
      <c r="G10363" s="784" t="s">
        <v>2497</v>
      </c>
      <c r="H10363" s="784" t="s">
        <v>2498</v>
      </c>
      <c r="I10363" s="784" t="s">
        <v>6470</v>
      </c>
    </row>
    <row r="10364" spans="1:9" hidden="1">
      <c r="A10364" t="str">
        <f>Table_wabobpsvr_AzureCalc_AzureCalcRateCard[[#This Row],[ServiceName]]&amp;Table_wabobpsvr_AzureCalc_AzureCalcRateCard[[#This Row],[Price_Level]]&amp;Table_wabobpsvr_AzureCalc_AzureCalcRateCard[[#This Row],[Region]]</f>
        <v>A9 Cloud ServicesMOSP5</v>
      </c>
      <c r="B10364">
        <v>5</v>
      </c>
      <c r="C10364" t="s">
        <v>701</v>
      </c>
      <c r="D10364" t="s">
        <v>627</v>
      </c>
      <c r="E10364">
        <v>4.9000000000000004</v>
      </c>
      <c r="F10364" t="s">
        <v>718</v>
      </c>
      <c r="G10364" s="784" t="s">
        <v>4431</v>
      </c>
      <c r="H10364" s="784" t="s">
        <v>4431</v>
      </c>
      <c r="I10364" s="784" t="s">
        <v>6471</v>
      </c>
    </row>
    <row r="10365" spans="1:9" hidden="1">
      <c r="A10365" t="str">
        <f>Table_wabobpsvr_AzureCalc_AzureCalcRateCard[[#This Row],[ServiceName]]&amp;Table_wabobpsvr_AzureCalc_AzureCalcRateCard[[#This Row],[Price_Level]]&amp;Table_wabobpsvr_AzureCalc_AzureCalcRateCard[[#This Row],[Region]]</f>
        <v>A9 Cloud ServicesA5</v>
      </c>
      <c r="B10365">
        <v>5</v>
      </c>
      <c r="C10365" t="s">
        <v>701</v>
      </c>
      <c r="D10365" t="s">
        <v>181</v>
      </c>
      <c r="E10365">
        <v>3.577</v>
      </c>
      <c r="F10365" t="s">
        <v>718</v>
      </c>
      <c r="G10365" s="784" t="s">
        <v>2499</v>
      </c>
      <c r="H10365" s="784" t="s">
        <v>2500</v>
      </c>
      <c r="I10365" s="784" t="s">
        <v>6471</v>
      </c>
    </row>
    <row r="10366" spans="1:9" hidden="1">
      <c r="A10366" t="str">
        <f>Table_wabobpsvr_AzureCalc_AzureCalcRateCard[[#This Row],[ServiceName]]&amp;Table_wabobpsvr_AzureCalc_AzureCalcRateCard[[#This Row],[Price_Level]]&amp;Table_wabobpsvr_AzureCalc_AzureCalcRateCard[[#This Row],[Region]]</f>
        <v>A9 Cloud ServicesB5</v>
      </c>
      <c r="B10366">
        <v>5</v>
      </c>
      <c r="C10366" t="s">
        <v>701</v>
      </c>
      <c r="D10366" t="s">
        <v>182</v>
      </c>
      <c r="E10366">
        <v>3.43</v>
      </c>
      <c r="F10366" t="s">
        <v>718</v>
      </c>
      <c r="G10366" s="784" t="s">
        <v>2499</v>
      </c>
      <c r="H10366" s="784" t="s">
        <v>2500</v>
      </c>
      <c r="I10366" s="784" t="s">
        <v>6471</v>
      </c>
    </row>
    <row r="10367" spans="1:9" hidden="1">
      <c r="A10367" t="str">
        <f>Table_wabobpsvr_AzureCalc_AzureCalcRateCard[[#This Row],[ServiceName]]&amp;Table_wabobpsvr_AzureCalc_AzureCalcRateCard[[#This Row],[Price_Level]]&amp;Table_wabobpsvr_AzureCalc_AzureCalcRateCard[[#This Row],[Region]]</f>
        <v>A9 Cloud ServicesC5</v>
      </c>
      <c r="B10367">
        <v>5</v>
      </c>
      <c r="C10367" t="s">
        <v>701</v>
      </c>
      <c r="D10367" t="s">
        <v>184</v>
      </c>
      <c r="E10367">
        <v>3.2829999999999999</v>
      </c>
      <c r="F10367" t="s">
        <v>718</v>
      </c>
      <c r="G10367" s="784" t="s">
        <v>2499</v>
      </c>
      <c r="H10367" s="784" t="s">
        <v>2500</v>
      </c>
      <c r="I10367" s="784" t="s">
        <v>6471</v>
      </c>
    </row>
    <row r="10368" spans="1:9" hidden="1">
      <c r="A10368" t="str">
        <f>Table_wabobpsvr_AzureCalc_AzureCalcRateCard[[#This Row],[ServiceName]]&amp;Table_wabobpsvr_AzureCalc_AzureCalcRateCard[[#This Row],[Price_Level]]&amp;Table_wabobpsvr_AzureCalc_AzureCalcRateCard[[#This Row],[Region]]</f>
        <v>A9 Cloud ServicesD5</v>
      </c>
      <c r="B10368">
        <v>5</v>
      </c>
      <c r="C10368" t="s">
        <v>701</v>
      </c>
      <c r="D10368" t="s">
        <v>183</v>
      </c>
      <c r="E10368">
        <v>3.1360000000000001</v>
      </c>
      <c r="F10368" t="s">
        <v>718</v>
      </c>
      <c r="G10368" s="784" t="s">
        <v>2499</v>
      </c>
      <c r="H10368" s="784" t="s">
        <v>2500</v>
      </c>
      <c r="I10368" s="784" t="s">
        <v>6471</v>
      </c>
    </row>
    <row r="10369" spans="1:9" hidden="1">
      <c r="A10369" s="784" t="str">
        <f>Table_wabobpsvr_AzureCalc_AzureCalcRateCard[[#This Row],[ServiceName]]&amp;Table_wabobpsvr_AzureCalc_AzureCalcRateCard[[#This Row],[Price_Level]]&amp;Table_wabobpsvr_AzureCalc_AzureCalcRateCard[[#This Row],[Region]]</f>
        <v>A0 Cloud ServicesMOSP12</v>
      </c>
      <c r="B10369" s="784">
        <v>12</v>
      </c>
      <c r="C10369" s="784" t="s">
        <v>701</v>
      </c>
      <c r="D10369" s="784" t="s">
        <v>627</v>
      </c>
      <c r="E10369" s="784">
        <v>2.1000000000000001E-2</v>
      </c>
      <c r="F10369" s="784" t="s">
        <v>720</v>
      </c>
      <c r="G10369" s="784" t="s">
        <v>4431</v>
      </c>
      <c r="H10369" s="784" t="s">
        <v>4431</v>
      </c>
      <c r="I10369" s="784" t="s">
        <v>6472</v>
      </c>
    </row>
    <row r="10370" spans="1:9" hidden="1">
      <c r="A10370" s="784" t="str">
        <f>Table_wabobpsvr_AzureCalc_AzureCalcRateCard[[#This Row],[ServiceName]]&amp;Table_wabobpsvr_AzureCalc_AzureCalcRateCard[[#This Row],[Price_Level]]&amp;Table_wabobpsvr_AzureCalc_AzureCalcRateCard[[#This Row],[Region]]</f>
        <v>A0 Cloud ServicesA12</v>
      </c>
      <c r="B10370" s="784">
        <v>12</v>
      </c>
      <c r="C10370" s="784" t="s">
        <v>701</v>
      </c>
      <c r="D10370" s="784" t="s">
        <v>181</v>
      </c>
      <c r="E10370" s="784">
        <v>1.533E-2</v>
      </c>
      <c r="F10370" s="784" t="s">
        <v>720</v>
      </c>
      <c r="G10370" s="784" t="s">
        <v>1980</v>
      </c>
      <c r="H10370" s="784" t="s">
        <v>1981</v>
      </c>
      <c r="I10370" s="784" t="s">
        <v>6472</v>
      </c>
    </row>
    <row r="10371" spans="1:9" hidden="1">
      <c r="A10371" s="784" t="str">
        <f>Table_wabobpsvr_AzureCalc_AzureCalcRateCard[[#This Row],[ServiceName]]&amp;Table_wabobpsvr_AzureCalc_AzureCalcRateCard[[#This Row],[Price_Level]]&amp;Table_wabobpsvr_AzureCalc_AzureCalcRateCard[[#This Row],[Region]]</f>
        <v>A0 Cloud ServicesB12</v>
      </c>
      <c r="B10371" s="784">
        <v>12</v>
      </c>
      <c r="C10371" s="784" t="s">
        <v>701</v>
      </c>
      <c r="D10371" s="784" t="s">
        <v>182</v>
      </c>
      <c r="E10371" s="784">
        <v>1.47E-2</v>
      </c>
      <c r="F10371" s="784" t="s">
        <v>720</v>
      </c>
      <c r="G10371" s="784" t="s">
        <v>1980</v>
      </c>
      <c r="H10371" s="784" t="s">
        <v>1981</v>
      </c>
      <c r="I10371" s="784" t="s">
        <v>6472</v>
      </c>
    </row>
    <row r="10372" spans="1:9" hidden="1">
      <c r="A10372" t="str">
        <f>Table_wabobpsvr_AzureCalc_AzureCalcRateCard[[#This Row],[ServiceName]]&amp;Table_wabobpsvr_AzureCalc_AzureCalcRateCard[[#This Row],[Price_Level]]&amp;Table_wabobpsvr_AzureCalc_AzureCalcRateCard[[#This Row],[Region]]</f>
        <v>A9 Cloud ServicesC9</v>
      </c>
      <c r="B10372">
        <v>9</v>
      </c>
      <c r="C10372" t="s">
        <v>701</v>
      </c>
      <c r="D10372" t="s">
        <v>184</v>
      </c>
      <c r="E10372">
        <v>3.2829999999999999</v>
      </c>
      <c r="F10372" t="s">
        <v>718</v>
      </c>
      <c r="G10372" s="784" t="s">
        <v>2303</v>
      </c>
      <c r="H10372" s="784" t="s">
        <v>2304</v>
      </c>
      <c r="I10372" s="784" t="s">
        <v>5464</v>
      </c>
    </row>
    <row r="10373" spans="1:9" hidden="1">
      <c r="A10373" t="str">
        <f>Table_wabobpsvr_AzureCalc_AzureCalcRateCard[[#This Row],[ServiceName]]&amp;Table_wabobpsvr_AzureCalc_AzureCalcRateCard[[#This Row],[Price_Level]]&amp;Table_wabobpsvr_AzureCalc_AzureCalcRateCard[[#This Row],[Region]]</f>
        <v>A9 VM (Windows)MOSP4</v>
      </c>
      <c r="B10373">
        <v>4</v>
      </c>
      <c r="C10373" t="s">
        <v>701</v>
      </c>
      <c r="D10373" t="s">
        <v>627</v>
      </c>
      <c r="E10373">
        <v>4.9000000000000004</v>
      </c>
      <c r="F10373" t="s">
        <v>706</v>
      </c>
      <c r="G10373" s="784" t="s">
        <v>4431</v>
      </c>
      <c r="H10373" s="784" t="s">
        <v>4431</v>
      </c>
      <c r="I10373" s="784" t="s">
        <v>6473</v>
      </c>
    </row>
    <row r="10374" spans="1:9" hidden="1">
      <c r="A10374" s="784" t="str">
        <f>Table_wabobpsvr_AzureCalc_AzureCalcRateCard[[#This Row],[ServiceName]]&amp;Table_wabobpsvr_AzureCalc_AzureCalcRateCard[[#This Row],[Price_Level]]&amp;Table_wabobpsvr_AzureCalc_AzureCalcRateCard[[#This Row],[Region]]</f>
        <v>A9 VM (Windows)A4</v>
      </c>
      <c r="B10374" s="784">
        <v>4</v>
      </c>
      <c r="C10374" s="784" t="s">
        <v>701</v>
      </c>
      <c r="D10374" s="784" t="s">
        <v>181</v>
      </c>
      <c r="E10374" s="784">
        <v>3.577</v>
      </c>
      <c r="F10374" s="784" t="s">
        <v>706</v>
      </c>
      <c r="G10374" s="784" t="s">
        <v>2501</v>
      </c>
      <c r="H10374" s="784" t="s">
        <v>2502</v>
      </c>
      <c r="I10374" s="784" t="s">
        <v>6473</v>
      </c>
    </row>
    <row r="10375" spans="1:9" hidden="1">
      <c r="A10375" s="784" t="str">
        <f>Table_wabobpsvr_AzureCalc_AzureCalcRateCard[[#This Row],[ServiceName]]&amp;Table_wabobpsvr_AzureCalc_AzureCalcRateCard[[#This Row],[Price_Level]]&amp;Table_wabobpsvr_AzureCalc_AzureCalcRateCard[[#This Row],[Region]]</f>
        <v>A9 VM (Windows)B4</v>
      </c>
      <c r="B10375" s="784">
        <v>4</v>
      </c>
      <c r="C10375" s="784" t="s">
        <v>701</v>
      </c>
      <c r="D10375" s="784" t="s">
        <v>182</v>
      </c>
      <c r="E10375" s="784">
        <v>3.43</v>
      </c>
      <c r="F10375" s="784" t="s">
        <v>706</v>
      </c>
      <c r="G10375" s="784" t="s">
        <v>2501</v>
      </c>
      <c r="H10375" s="784" t="s">
        <v>2502</v>
      </c>
      <c r="I10375" s="784" t="s">
        <v>6473</v>
      </c>
    </row>
    <row r="10376" spans="1:9" hidden="1">
      <c r="A10376" s="784" t="str">
        <f>Table_wabobpsvr_AzureCalc_AzureCalcRateCard[[#This Row],[ServiceName]]&amp;Table_wabobpsvr_AzureCalc_AzureCalcRateCard[[#This Row],[Price_Level]]&amp;Table_wabobpsvr_AzureCalc_AzureCalcRateCard[[#This Row],[Region]]</f>
        <v>A9 VM (Windows)C4</v>
      </c>
      <c r="B10376" s="784">
        <v>4</v>
      </c>
      <c r="C10376" s="784" t="s">
        <v>701</v>
      </c>
      <c r="D10376" s="784" t="s">
        <v>184</v>
      </c>
      <c r="E10376" s="784">
        <v>3.2829999999999999</v>
      </c>
      <c r="F10376" s="784" t="s">
        <v>706</v>
      </c>
      <c r="G10376" s="784" t="s">
        <v>2501</v>
      </c>
      <c r="H10376" s="784" t="s">
        <v>2502</v>
      </c>
      <c r="I10376" s="784" t="s">
        <v>6473</v>
      </c>
    </row>
    <row r="10377" spans="1:9" hidden="1">
      <c r="A10377" s="784" t="str">
        <f>Table_wabobpsvr_AzureCalc_AzureCalcRateCard[[#This Row],[ServiceName]]&amp;Table_wabobpsvr_AzureCalc_AzureCalcRateCard[[#This Row],[Price_Level]]&amp;Table_wabobpsvr_AzureCalc_AzureCalcRateCard[[#This Row],[Region]]</f>
        <v>A9 VM (Windows)D4</v>
      </c>
      <c r="B10377" s="784">
        <v>4</v>
      </c>
      <c r="C10377" s="784" t="s">
        <v>701</v>
      </c>
      <c r="D10377" s="784" t="s">
        <v>183</v>
      </c>
      <c r="E10377" s="784">
        <v>3.1360000000000001</v>
      </c>
      <c r="F10377" s="784" t="s">
        <v>706</v>
      </c>
      <c r="G10377" s="784" t="s">
        <v>2501</v>
      </c>
      <c r="H10377" s="784" t="s">
        <v>2502</v>
      </c>
      <c r="I10377" s="784" t="s">
        <v>6473</v>
      </c>
    </row>
    <row r="10378" spans="1:9" hidden="1">
      <c r="A10378" s="784" t="str">
        <f>Table_wabobpsvr_AzureCalc_AzureCalcRateCard[[#This Row],[ServiceName]]&amp;Table_wabobpsvr_AzureCalc_AzureCalcRateCard[[#This Row],[Price_Level]]&amp;Table_wabobpsvr_AzureCalc_AzureCalcRateCard[[#This Row],[Region]]</f>
        <v>A9 VM (Windows)MOSP5</v>
      </c>
      <c r="B10378" s="784">
        <v>5</v>
      </c>
      <c r="C10378" s="784" t="s">
        <v>701</v>
      </c>
      <c r="D10378" s="784" t="s">
        <v>627</v>
      </c>
      <c r="E10378" s="784">
        <v>4.9000000000000004</v>
      </c>
      <c r="F10378" s="784" t="s">
        <v>706</v>
      </c>
      <c r="G10378" s="784" t="s">
        <v>4431</v>
      </c>
      <c r="H10378" s="784" t="s">
        <v>4431</v>
      </c>
      <c r="I10378" s="784" t="s">
        <v>5342</v>
      </c>
    </row>
    <row r="10379" spans="1:9" hidden="1">
      <c r="A10379" s="784" t="str">
        <f>Table_wabobpsvr_AzureCalc_AzureCalcRateCard[[#This Row],[ServiceName]]&amp;Table_wabobpsvr_AzureCalc_AzureCalcRateCard[[#This Row],[Price_Level]]&amp;Table_wabobpsvr_AzureCalc_AzureCalcRateCard[[#This Row],[Region]]</f>
        <v>A9 VM (Windows)A5</v>
      </c>
      <c r="B10379" s="784">
        <v>5</v>
      </c>
      <c r="C10379" s="784" t="s">
        <v>701</v>
      </c>
      <c r="D10379" s="784" t="s">
        <v>181</v>
      </c>
      <c r="E10379" s="784">
        <v>3.577</v>
      </c>
      <c r="F10379" s="784" t="s">
        <v>706</v>
      </c>
      <c r="G10379" s="784" t="s">
        <v>2177</v>
      </c>
      <c r="H10379" s="784" t="s">
        <v>2178</v>
      </c>
      <c r="I10379" s="784" t="s">
        <v>5342</v>
      </c>
    </row>
    <row r="10380" spans="1:9" hidden="1">
      <c r="A10380" t="str">
        <f>Table_wabobpsvr_AzureCalc_AzureCalcRateCard[[#This Row],[ServiceName]]&amp;Table_wabobpsvr_AzureCalc_AzureCalcRateCard[[#This Row],[Price_Level]]&amp;Table_wabobpsvr_AzureCalc_AzureCalcRateCard[[#This Row],[Region]]</f>
        <v>A9 VM (Windows)B5</v>
      </c>
      <c r="B10380">
        <v>5</v>
      </c>
      <c r="C10380" t="s">
        <v>701</v>
      </c>
      <c r="D10380" t="s">
        <v>182</v>
      </c>
      <c r="E10380">
        <v>3.43</v>
      </c>
      <c r="F10380" t="s">
        <v>706</v>
      </c>
      <c r="G10380" s="784" t="s">
        <v>2177</v>
      </c>
      <c r="H10380" s="784" t="s">
        <v>2178</v>
      </c>
      <c r="I10380" s="784" t="s">
        <v>5342</v>
      </c>
    </row>
    <row r="10381" spans="1:9" hidden="1">
      <c r="A10381" s="784" t="str">
        <f>Table_wabobpsvr_AzureCalc_AzureCalcRateCard[[#This Row],[ServiceName]]&amp;Table_wabobpsvr_AzureCalc_AzureCalcRateCard[[#This Row],[Price_Level]]&amp;Table_wabobpsvr_AzureCalc_AzureCalcRateCard[[#This Row],[Region]]</f>
        <v>A9 VM (Windows)C5</v>
      </c>
      <c r="B10381" s="784">
        <v>5</v>
      </c>
      <c r="C10381" s="784" t="s">
        <v>701</v>
      </c>
      <c r="D10381" s="784" t="s">
        <v>184</v>
      </c>
      <c r="E10381" s="784">
        <v>3.2829999999999999</v>
      </c>
      <c r="F10381" s="784" t="s">
        <v>706</v>
      </c>
      <c r="G10381" s="784" t="s">
        <v>2177</v>
      </c>
      <c r="H10381" s="784" t="s">
        <v>2178</v>
      </c>
      <c r="I10381" s="784" t="s">
        <v>5342</v>
      </c>
    </row>
    <row r="10382" spans="1:9" hidden="1">
      <c r="A10382" s="784" t="str">
        <f>Table_wabobpsvr_AzureCalc_AzureCalcRateCard[[#This Row],[ServiceName]]&amp;Table_wabobpsvr_AzureCalc_AzureCalcRateCard[[#This Row],[Price_Level]]&amp;Table_wabobpsvr_AzureCalc_AzureCalcRateCard[[#This Row],[Region]]</f>
        <v>A9 Cloud ServicesD9</v>
      </c>
      <c r="B10382" s="784">
        <v>9</v>
      </c>
      <c r="C10382" s="784" t="s">
        <v>701</v>
      </c>
      <c r="D10382" s="784" t="s">
        <v>183</v>
      </c>
      <c r="E10382" s="784">
        <v>3.1360000000000001</v>
      </c>
      <c r="F10382" s="784" t="s">
        <v>718</v>
      </c>
      <c r="G10382" s="784" t="s">
        <v>2303</v>
      </c>
      <c r="H10382" s="784" t="s">
        <v>2304</v>
      </c>
      <c r="I10382" s="784" t="s">
        <v>5464</v>
      </c>
    </row>
    <row r="10383" spans="1:9" hidden="1">
      <c r="A10383" s="784" t="str">
        <f>Table_wabobpsvr_AzureCalc_AzureCalcRateCard[[#This Row],[ServiceName]]&amp;Table_wabobpsvr_AzureCalc_AzureCalcRateCard[[#This Row],[Price_Level]]&amp;Table_wabobpsvr_AzureCalc_AzureCalcRateCard[[#This Row],[Region]]</f>
        <v>A9 Cloud ServicesMOSP10</v>
      </c>
      <c r="B10383" s="784">
        <v>10</v>
      </c>
      <c r="C10383" s="784" t="s">
        <v>701</v>
      </c>
      <c r="D10383" s="784" t="s">
        <v>627</v>
      </c>
      <c r="E10383" s="784">
        <v>4.9000000000000004</v>
      </c>
      <c r="F10383" s="784" t="s">
        <v>718</v>
      </c>
      <c r="G10383" s="784" t="s">
        <v>4431</v>
      </c>
      <c r="H10383" s="784" t="s">
        <v>4431</v>
      </c>
      <c r="I10383" s="784" t="s">
        <v>6474</v>
      </c>
    </row>
    <row r="10384" spans="1:9" hidden="1">
      <c r="A10384" t="str">
        <f>Table_wabobpsvr_AzureCalc_AzureCalcRateCard[[#This Row],[ServiceName]]&amp;Table_wabobpsvr_AzureCalc_AzureCalcRateCard[[#This Row],[Price_Level]]&amp;Table_wabobpsvr_AzureCalc_AzureCalcRateCard[[#This Row],[Region]]</f>
        <v>A9 Cloud ServicesA10</v>
      </c>
      <c r="B10384">
        <v>10</v>
      </c>
      <c r="C10384" t="s">
        <v>701</v>
      </c>
      <c r="D10384" t="s">
        <v>181</v>
      </c>
      <c r="E10384">
        <v>3.577</v>
      </c>
      <c r="F10384" t="s">
        <v>718</v>
      </c>
      <c r="G10384" s="784" t="s">
        <v>2503</v>
      </c>
      <c r="H10384" s="784" t="s">
        <v>2504</v>
      </c>
      <c r="I10384" s="784" t="s">
        <v>6474</v>
      </c>
    </row>
    <row r="10385" spans="1:9" hidden="1">
      <c r="A10385" t="str">
        <f>Table_wabobpsvr_AzureCalc_AzureCalcRateCard[[#This Row],[ServiceName]]&amp;Table_wabobpsvr_AzureCalc_AzureCalcRateCard[[#This Row],[Price_Level]]&amp;Table_wabobpsvr_AzureCalc_AzureCalcRateCard[[#This Row],[Region]]</f>
        <v>A9 Cloud ServicesB10</v>
      </c>
      <c r="B10385">
        <v>10</v>
      </c>
      <c r="C10385" t="s">
        <v>701</v>
      </c>
      <c r="D10385" t="s">
        <v>182</v>
      </c>
      <c r="E10385">
        <v>3.43</v>
      </c>
      <c r="F10385" t="s">
        <v>718</v>
      </c>
      <c r="G10385" s="784" t="s">
        <v>2503</v>
      </c>
      <c r="H10385" s="784" t="s">
        <v>2504</v>
      </c>
      <c r="I10385" s="784" t="s">
        <v>6474</v>
      </c>
    </row>
    <row r="10386" spans="1:9" hidden="1">
      <c r="A10386" t="str">
        <f>Table_wabobpsvr_AzureCalc_AzureCalcRateCard[[#This Row],[ServiceName]]&amp;Table_wabobpsvr_AzureCalc_AzureCalcRateCard[[#This Row],[Price_Level]]&amp;Table_wabobpsvr_AzureCalc_AzureCalcRateCard[[#This Row],[Region]]</f>
        <v>A9 Cloud ServicesC10</v>
      </c>
      <c r="B10386">
        <v>10</v>
      </c>
      <c r="C10386" t="s">
        <v>701</v>
      </c>
      <c r="D10386" t="s">
        <v>184</v>
      </c>
      <c r="E10386">
        <v>3.2829999999999999</v>
      </c>
      <c r="F10386" t="s">
        <v>718</v>
      </c>
      <c r="G10386" s="784" t="s">
        <v>2503</v>
      </c>
      <c r="H10386" s="784" t="s">
        <v>2504</v>
      </c>
      <c r="I10386" s="784" t="s">
        <v>6474</v>
      </c>
    </row>
    <row r="10387" spans="1:9" hidden="1">
      <c r="A10387" t="str">
        <f>Table_wabobpsvr_AzureCalc_AzureCalcRateCard[[#This Row],[ServiceName]]&amp;Table_wabobpsvr_AzureCalc_AzureCalcRateCard[[#This Row],[Price_Level]]&amp;Table_wabobpsvr_AzureCalc_AzureCalcRateCard[[#This Row],[Region]]</f>
        <v>A9 Cloud ServicesD10</v>
      </c>
      <c r="B10387">
        <v>10</v>
      </c>
      <c r="C10387" t="s">
        <v>701</v>
      </c>
      <c r="D10387" t="s">
        <v>183</v>
      </c>
      <c r="E10387">
        <v>3.1360000000000001</v>
      </c>
      <c r="F10387" t="s">
        <v>718</v>
      </c>
      <c r="G10387" s="784" t="s">
        <v>2503</v>
      </c>
      <c r="H10387" s="784" t="s">
        <v>2504</v>
      </c>
      <c r="I10387" s="784" t="s">
        <v>6474</v>
      </c>
    </row>
    <row r="10388" spans="1:9" hidden="1">
      <c r="A10388" s="784" t="str">
        <f>Table_wabobpsvr_AzureCalc_AzureCalcRateCard[[#This Row],[ServiceName]]&amp;Table_wabobpsvr_AzureCalc_AzureCalcRateCard[[#This Row],[Price_Level]]&amp;Table_wabobpsvr_AzureCalc_AzureCalcRateCard[[#This Row],[Region]]</f>
        <v>A9 Cloud ServicesMOSP13</v>
      </c>
      <c r="B10388" s="784">
        <v>13</v>
      </c>
      <c r="C10388" s="784" t="s">
        <v>701</v>
      </c>
      <c r="D10388" s="784" t="s">
        <v>627</v>
      </c>
      <c r="E10388" s="784">
        <v>5.9779999999999998</v>
      </c>
      <c r="F10388" s="784" t="s">
        <v>718</v>
      </c>
      <c r="G10388" s="784" t="s">
        <v>4431</v>
      </c>
      <c r="H10388" s="784" t="s">
        <v>4431</v>
      </c>
      <c r="I10388" s="784" t="s">
        <v>6475</v>
      </c>
    </row>
    <row r="10389" spans="1:9" hidden="1">
      <c r="A10389" s="784" t="str">
        <f>Table_wabobpsvr_AzureCalc_AzureCalcRateCard[[#This Row],[ServiceName]]&amp;Table_wabobpsvr_AzureCalc_AzureCalcRateCard[[#This Row],[Price_Level]]&amp;Table_wabobpsvr_AzureCalc_AzureCalcRateCard[[#This Row],[Region]]</f>
        <v>A9 Cloud ServicesA13</v>
      </c>
      <c r="B10389" s="784">
        <v>13</v>
      </c>
      <c r="C10389" s="784" t="s">
        <v>701</v>
      </c>
      <c r="D10389" s="784" t="s">
        <v>181</v>
      </c>
      <c r="E10389" s="784">
        <v>4.3639400000000004</v>
      </c>
      <c r="F10389" s="784" t="s">
        <v>718</v>
      </c>
      <c r="G10389" s="784" t="s">
        <v>2505</v>
      </c>
      <c r="H10389" s="784" t="s">
        <v>2506</v>
      </c>
      <c r="I10389" s="784" t="s">
        <v>6475</v>
      </c>
    </row>
    <row r="10390" spans="1:9" hidden="1">
      <c r="A10390" s="784" t="str">
        <f>Table_wabobpsvr_AzureCalc_AzureCalcRateCard[[#This Row],[ServiceName]]&amp;Table_wabobpsvr_AzureCalc_AzureCalcRateCard[[#This Row],[Price_Level]]&amp;Table_wabobpsvr_AzureCalc_AzureCalcRateCard[[#This Row],[Region]]</f>
        <v>A9 Cloud ServicesB13</v>
      </c>
      <c r="B10390" s="784">
        <v>13</v>
      </c>
      <c r="C10390" s="784" t="s">
        <v>701</v>
      </c>
      <c r="D10390" s="784" t="s">
        <v>182</v>
      </c>
      <c r="E10390" s="784">
        <v>4.1845999999999997</v>
      </c>
      <c r="F10390" s="784" t="s">
        <v>718</v>
      </c>
      <c r="G10390" s="784" t="s">
        <v>2505</v>
      </c>
      <c r="H10390" s="784" t="s">
        <v>2506</v>
      </c>
      <c r="I10390" s="784" t="s">
        <v>6475</v>
      </c>
    </row>
    <row r="10391" spans="1:9" hidden="1">
      <c r="A10391" s="784" t="str">
        <f>Table_wabobpsvr_AzureCalc_AzureCalcRateCard[[#This Row],[ServiceName]]&amp;Table_wabobpsvr_AzureCalc_AzureCalcRateCard[[#This Row],[Price_Level]]&amp;Table_wabobpsvr_AzureCalc_AzureCalcRateCard[[#This Row],[Region]]</f>
        <v>A9 Cloud ServicesC13</v>
      </c>
      <c r="B10391" s="784">
        <v>13</v>
      </c>
      <c r="C10391" s="784" t="s">
        <v>701</v>
      </c>
      <c r="D10391" s="784" t="s">
        <v>184</v>
      </c>
      <c r="E10391" s="784">
        <v>4.0052599999999998</v>
      </c>
      <c r="F10391" s="784" t="s">
        <v>718</v>
      </c>
      <c r="G10391" s="784" t="s">
        <v>2505</v>
      </c>
      <c r="H10391" s="784" t="s">
        <v>2506</v>
      </c>
      <c r="I10391" s="784" t="s">
        <v>6475</v>
      </c>
    </row>
    <row r="10392" spans="1:9" hidden="1">
      <c r="A10392" t="str">
        <f>Table_wabobpsvr_AzureCalc_AzureCalcRateCard[[#This Row],[ServiceName]]&amp;Table_wabobpsvr_AzureCalc_AzureCalcRateCard[[#This Row],[Price_Level]]&amp;Table_wabobpsvr_AzureCalc_AzureCalcRateCard[[#This Row],[Region]]</f>
        <v>A9 Cloud ServicesD13</v>
      </c>
      <c r="B10392">
        <v>13</v>
      </c>
      <c r="C10392" t="s">
        <v>701</v>
      </c>
      <c r="D10392" t="s">
        <v>183</v>
      </c>
      <c r="E10392">
        <v>3.82592</v>
      </c>
      <c r="F10392" t="s">
        <v>718</v>
      </c>
      <c r="G10392" s="784" t="s">
        <v>2505</v>
      </c>
      <c r="H10392" s="784" t="s">
        <v>2506</v>
      </c>
      <c r="I10392" s="784" t="s">
        <v>6475</v>
      </c>
    </row>
    <row r="10393" spans="1:9" hidden="1">
      <c r="A10393" s="784" t="str">
        <f>Table_wabobpsvr_AzureCalc_AzureCalcRateCard[[#This Row],[ServiceName]]&amp;Table_wabobpsvr_AzureCalc_AzureCalcRateCard[[#This Row],[Price_Level]]&amp;Table_wabobpsvr_AzureCalc_AzureCalcRateCard[[#This Row],[Region]]</f>
        <v>A9 Cloud ServicesMOSP11</v>
      </c>
      <c r="B10393" s="784">
        <v>11</v>
      </c>
      <c r="C10393" s="784" t="s">
        <v>701</v>
      </c>
      <c r="D10393" s="784" t="s">
        <v>627</v>
      </c>
      <c r="E10393" s="784">
        <v>999999</v>
      </c>
      <c r="F10393" s="784" t="s">
        <v>718</v>
      </c>
      <c r="G10393" s="784" t="s">
        <v>4431</v>
      </c>
      <c r="H10393" s="784" t="s">
        <v>4431</v>
      </c>
      <c r="I10393" s="784" t="s">
        <v>6476</v>
      </c>
    </row>
    <row r="10394" spans="1:9" hidden="1">
      <c r="A10394" s="784" t="str">
        <f>Table_wabobpsvr_AzureCalc_AzureCalcRateCard[[#This Row],[ServiceName]]&amp;Table_wabobpsvr_AzureCalc_AzureCalcRateCard[[#This Row],[Price_Level]]&amp;Table_wabobpsvr_AzureCalc_AzureCalcRateCard[[#This Row],[Region]]</f>
        <v>A9 Cloud ServicesA11</v>
      </c>
      <c r="B10394" s="784">
        <v>11</v>
      </c>
      <c r="C10394" s="784" t="s">
        <v>701</v>
      </c>
      <c r="D10394" s="784" t="s">
        <v>181</v>
      </c>
      <c r="E10394" s="784">
        <v>999999</v>
      </c>
      <c r="F10394" s="784" t="s">
        <v>718</v>
      </c>
      <c r="G10394" s="784" t="s">
        <v>2507</v>
      </c>
      <c r="H10394" s="784" t="s">
        <v>2508</v>
      </c>
      <c r="I10394" s="784" t="s">
        <v>6476</v>
      </c>
    </row>
    <row r="10395" spans="1:9" hidden="1">
      <c r="A10395" s="784" t="str">
        <f>Table_wabobpsvr_AzureCalc_AzureCalcRateCard[[#This Row],[ServiceName]]&amp;Table_wabobpsvr_AzureCalc_AzureCalcRateCard[[#This Row],[Price_Level]]&amp;Table_wabobpsvr_AzureCalc_AzureCalcRateCard[[#This Row],[Region]]</f>
        <v>A9 Cloud ServicesB11</v>
      </c>
      <c r="B10395" s="784">
        <v>11</v>
      </c>
      <c r="C10395" s="784" t="s">
        <v>701</v>
      </c>
      <c r="D10395" s="784" t="s">
        <v>182</v>
      </c>
      <c r="E10395" s="784">
        <v>999999</v>
      </c>
      <c r="F10395" s="784" t="s">
        <v>718</v>
      </c>
      <c r="G10395" s="784" t="s">
        <v>2507</v>
      </c>
      <c r="H10395" s="784" t="s">
        <v>2508</v>
      </c>
      <c r="I10395" s="784" t="s">
        <v>6476</v>
      </c>
    </row>
    <row r="10396" spans="1:9" hidden="1">
      <c r="A10396" s="784" t="str">
        <f>Table_wabobpsvr_AzureCalc_AzureCalcRateCard[[#This Row],[ServiceName]]&amp;Table_wabobpsvr_AzureCalc_AzureCalcRateCard[[#This Row],[Price_Level]]&amp;Table_wabobpsvr_AzureCalc_AzureCalcRateCard[[#This Row],[Region]]</f>
        <v>A9 Cloud ServicesC11</v>
      </c>
      <c r="B10396" s="784">
        <v>11</v>
      </c>
      <c r="C10396" s="784" t="s">
        <v>701</v>
      </c>
      <c r="D10396" s="784" t="s">
        <v>184</v>
      </c>
      <c r="E10396" s="784">
        <v>999999</v>
      </c>
      <c r="F10396" s="784" t="s">
        <v>718</v>
      </c>
      <c r="G10396" s="784" t="s">
        <v>2507</v>
      </c>
      <c r="H10396" s="784" t="s">
        <v>2508</v>
      </c>
      <c r="I10396" s="784" t="s">
        <v>6476</v>
      </c>
    </row>
    <row r="10397" spans="1:9" hidden="1">
      <c r="A10397" s="784" t="str">
        <f>Table_wabobpsvr_AzureCalc_AzureCalcRateCard[[#This Row],[ServiceName]]&amp;Table_wabobpsvr_AzureCalc_AzureCalcRateCard[[#This Row],[Price_Level]]&amp;Table_wabobpsvr_AzureCalc_AzureCalcRateCard[[#This Row],[Region]]</f>
        <v>A9 Cloud ServicesD11</v>
      </c>
      <c r="B10397" s="784">
        <v>11</v>
      </c>
      <c r="C10397" s="784" t="s">
        <v>701</v>
      </c>
      <c r="D10397" s="784" t="s">
        <v>183</v>
      </c>
      <c r="E10397" s="784">
        <v>999999</v>
      </c>
      <c r="F10397" s="784" t="s">
        <v>718</v>
      </c>
      <c r="G10397" s="784" t="s">
        <v>2507</v>
      </c>
      <c r="H10397" s="784" t="s">
        <v>2508</v>
      </c>
      <c r="I10397" s="784" t="s">
        <v>6476</v>
      </c>
    </row>
    <row r="10398" spans="1:9" hidden="1">
      <c r="A10398" s="784" t="str">
        <f>Table_wabobpsvr_AzureCalc_AzureCalcRateCard[[#This Row],[ServiceName]]&amp;Table_wabobpsvr_AzureCalc_AzureCalcRateCard[[#This Row],[Price_Level]]&amp;Table_wabobpsvr_AzureCalc_AzureCalcRateCard[[#This Row],[Region]]</f>
        <v>A9 Cloud ServicesMOSP12</v>
      </c>
      <c r="B10398" s="784">
        <v>12</v>
      </c>
      <c r="C10398" s="784" t="s">
        <v>701</v>
      </c>
      <c r="D10398" s="784" t="s">
        <v>627</v>
      </c>
      <c r="E10398" s="784">
        <v>999999</v>
      </c>
      <c r="F10398" s="784" t="s">
        <v>718</v>
      </c>
      <c r="G10398" s="784" t="s">
        <v>4431</v>
      </c>
      <c r="H10398" s="784" t="s">
        <v>4431</v>
      </c>
      <c r="I10398" s="784" t="s">
        <v>6477</v>
      </c>
    </row>
    <row r="10399" spans="1:9" hidden="1">
      <c r="A10399" t="str">
        <f>Table_wabobpsvr_AzureCalc_AzureCalcRateCard[[#This Row],[ServiceName]]&amp;Table_wabobpsvr_AzureCalc_AzureCalcRateCard[[#This Row],[Price_Level]]&amp;Table_wabobpsvr_AzureCalc_AzureCalcRateCard[[#This Row],[Region]]</f>
        <v>A9 Cloud ServicesA12</v>
      </c>
      <c r="B10399">
        <v>12</v>
      </c>
      <c r="C10399" t="s">
        <v>701</v>
      </c>
      <c r="D10399" t="s">
        <v>181</v>
      </c>
      <c r="E10399">
        <v>999999</v>
      </c>
      <c r="F10399" t="s">
        <v>718</v>
      </c>
      <c r="G10399" s="784" t="s">
        <v>2509</v>
      </c>
      <c r="H10399" s="784" t="s">
        <v>2510</v>
      </c>
      <c r="I10399" s="784" t="s">
        <v>6477</v>
      </c>
    </row>
    <row r="10400" spans="1:9" hidden="1">
      <c r="A10400" t="str">
        <f>Table_wabobpsvr_AzureCalc_AzureCalcRateCard[[#This Row],[ServiceName]]&amp;Table_wabobpsvr_AzureCalc_AzureCalcRateCard[[#This Row],[Price_Level]]&amp;Table_wabobpsvr_AzureCalc_AzureCalcRateCard[[#This Row],[Region]]</f>
        <v>A9 Cloud ServicesB12</v>
      </c>
      <c r="B10400">
        <v>12</v>
      </c>
      <c r="C10400" t="s">
        <v>701</v>
      </c>
      <c r="D10400" t="s">
        <v>182</v>
      </c>
      <c r="E10400">
        <v>999999</v>
      </c>
      <c r="F10400" t="s">
        <v>718</v>
      </c>
      <c r="G10400" s="784" t="s">
        <v>2509</v>
      </c>
      <c r="H10400" s="784" t="s">
        <v>2510</v>
      </c>
      <c r="I10400" s="784" t="s">
        <v>6477</v>
      </c>
    </row>
    <row r="10401" spans="1:9" hidden="1">
      <c r="A10401" s="784" t="str">
        <f>Table_wabobpsvr_AzureCalc_AzureCalcRateCard[[#This Row],[ServiceName]]&amp;Table_wabobpsvr_AzureCalc_AzureCalcRateCard[[#This Row],[Price_Level]]&amp;Table_wabobpsvr_AzureCalc_AzureCalcRateCard[[#This Row],[Region]]</f>
        <v>A9 Cloud ServicesC12</v>
      </c>
      <c r="B10401" s="784">
        <v>12</v>
      </c>
      <c r="C10401" s="784" t="s">
        <v>701</v>
      </c>
      <c r="D10401" s="784" t="s">
        <v>184</v>
      </c>
      <c r="E10401" s="784">
        <v>999999</v>
      </c>
      <c r="F10401" s="784" t="s">
        <v>718</v>
      </c>
      <c r="G10401" s="784" t="s">
        <v>2509</v>
      </c>
      <c r="H10401" s="784" t="s">
        <v>2510</v>
      </c>
      <c r="I10401" s="784" t="s">
        <v>6477</v>
      </c>
    </row>
    <row r="10402" spans="1:9" hidden="1">
      <c r="A10402" s="784" t="str">
        <f>Table_wabobpsvr_AzureCalc_AzureCalcRateCard[[#This Row],[ServiceName]]&amp;Table_wabobpsvr_AzureCalc_AzureCalcRateCard[[#This Row],[Price_Level]]&amp;Table_wabobpsvr_AzureCalc_AzureCalcRateCard[[#This Row],[Region]]</f>
        <v>A9 Cloud ServicesD12</v>
      </c>
      <c r="B10402" s="784">
        <v>12</v>
      </c>
      <c r="C10402" s="784" t="s">
        <v>701</v>
      </c>
      <c r="D10402" s="784" t="s">
        <v>183</v>
      </c>
      <c r="E10402" s="784">
        <v>999999</v>
      </c>
      <c r="F10402" s="784" t="s">
        <v>718</v>
      </c>
      <c r="G10402" s="784" t="s">
        <v>2509</v>
      </c>
      <c r="H10402" s="784" t="s">
        <v>2510</v>
      </c>
      <c r="I10402" s="784" t="s">
        <v>6477</v>
      </c>
    </row>
    <row r="10403" spans="1:9" hidden="1">
      <c r="A10403" t="str">
        <f>Table_wabobpsvr_AzureCalc_AzureCalcRateCard[[#This Row],[ServiceName]]&amp;Table_wabobpsvr_AzureCalc_AzureCalcRateCard[[#This Row],[Price_Level]]&amp;Table_wabobpsvr_AzureCalc_AzureCalcRateCard[[#This Row],[Region]]</f>
        <v>A9 VM (Non-Windows)MOSP6</v>
      </c>
      <c r="B10403">
        <v>6</v>
      </c>
      <c r="C10403" t="s">
        <v>701</v>
      </c>
      <c r="D10403" t="s">
        <v>627</v>
      </c>
      <c r="E10403">
        <v>4.47</v>
      </c>
      <c r="F10403" t="s">
        <v>721</v>
      </c>
      <c r="G10403" s="784" t="s">
        <v>4431</v>
      </c>
      <c r="H10403" s="784" t="s">
        <v>4431</v>
      </c>
      <c r="I10403" s="784" t="s">
        <v>6478</v>
      </c>
    </row>
    <row r="10404" spans="1:9" hidden="1">
      <c r="A10404" s="784" t="str">
        <f>Table_wabobpsvr_AzureCalc_AzureCalcRateCard[[#This Row],[ServiceName]]&amp;Table_wabobpsvr_AzureCalc_AzureCalcRateCard[[#This Row],[Price_Level]]&amp;Table_wabobpsvr_AzureCalc_AzureCalcRateCard[[#This Row],[Region]]</f>
        <v>A9 VM (Non-Windows)A6</v>
      </c>
      <c r="B10404" s="784">
        <v>6</v>
      </c>
      <c r="C10404" s="784" t="s">
        <v>701</v>
      </c>
      <c r="D10404" s="784" t="s">
        <v>181</v>
      </c>
      <c r="E10404" s="784">
        <v>3.2631000000000001</v>
      </c>
      <c r="F10404" s="784" t="s">
        <v>721</v>
      </c>
      <c r="G10404" s="784" t="s">
        <v>2511</v>
      </c>
      <c r="H10404" s="784" t="s">
        <v>2512</v>
      </c>
      <c r="I10404" s="784" t="s">
        <v>6478</v>
      </c>
    </row>
    <row r="10405" spans="1:9" hidden="1">
      <c r="A10405" s="784" t="str">
        <f>Table_wabobpsvr_AzureCalc_AzureCalcRateCard[[#This Row],[ServiceName]]&amp;Table_wabobpsvr_AzureCalc_AzureCalcRateCard[[#This Row],[Price_Level]]&amp;Table_wabobpsvr_AzureCalc_AzureCalcRateCard[[#This Row],[Region]]</f>
        <v>A9 VM (Non-Windows)B6</v>
      </c>
      <c r="B10405" s="784">
        <v>6</v>
      </c>
      <c r="C10405" s="784" t="s">
        <v>701</v>
      </c>
      <c r="D10405" s="784" t="s">
        <v>182</v>
      </c>
      <c r="E10405" s="784">
        <v>3.129</v>
      </c>
      <c r="F10405" s="784" t="s">
        <v>721</v>
      </c>
      <c r="G10405" s="784" t="s">
        <v>2511</v>
      </c>
      <c r="H10405" s="784" t="s">
        <v>2512</v>
      </c>
      <c r="I10405" s="784" t="s">
        <v>6478</v>
      </c>
    </row>
    <row r="10406" spans="1:9" hidden="1">
      <c r="A10406" s="784" t="str">
        <f>Table_wabobpsvr_AzureCalc_AzureCalcRateCard[[#This Row],[ServiceName]]&amp;Table_wabobpsvr_AzureCalc_AzureCalcRateCard[[#This Row],[Price_Level]]&amp;Table_wabobpsvr_AzureCalc_AzureCalcRateCard[[#This Row],[Region]]</f>
        <v>A9 VM (Non-Windows)C6</v>
      </c>
      <c r="B10406" s="784">
        <v>6</v>
      </c>
      <c r="C10406" s="784" t="s">
        <v>701</v>
      </c>
      <c r="D10406" s="784" t="s">
        <v>184</v>
      </c>
      <c r="E10406" s="784">
        <v>2.9948999999999999</v>
      </c>
      <c r="F10406" s="784" t="s">
        <v>721</v>
      </c>
      <c r="G10406" s="784" t="s">
        <v>2511</v>
      </c>
      <c r="H10406" s="784" t="s">
        <v>2512</v>
      </c>
      <c r="I10406" s="784" t="s">
        <v>6478</v>
      </c>
    </row>
    <row r="10407" spans="1:9" hidden="1">
      <c r="A10407" s="784" t="str">
        <f>Table_wabobpsvr_AzureCalc_AzureCalcRateCard[[#This Row],[ServiceName]]&amp;Table_wabobpsvr_AzureCalc_AzureCalcRateCard[[#This Row],[Price_Level]]&amp;Table_wabobpsvr_AzureCalc_AzureCalcRateCard[[#This Row],[Region]]</f>
        <v>A9 VM (Non-Windows)D6</v>
      </c>
      <c r="B10407" s="784">
        <v>6</v>
      </c>
      <c r="C10407" s="784" t="s">
        <v>701</v>
      </c>
      <c r="D10407" s="784" t="s">
        <v>183</v>
      </c>
      <c r="E10407" s="784">
        <v>2.8607999999999998</v>
      </c>
      <c r="F10407" s="784" t="s">
        <v>721</v>
      </c>
      <c r="G10407" s="784" t="s">
        <v>2511</v>
      </c>
      <c r="H10407" s="784" t="s">
        <v>2512</v>
      </c>
      <c r="I10407" s="784" t="s">
        <v>6478</v>
      </c>
    </row>
    <row r="10408" spans="1:9" hidden="1">
      <c r="A10408" s="784" t="str">
        <f>Table_wabobpsvr_AzureCalc_AzureCalcRateCard[[#This Row],[ServiceName]]&amp;Table_wabobpsvr_AzureCalc_AzureCalcRateCard[[#This Row],[Price_Level]]&amp;Table_wabobpsvr_AzureCalc_AzureCalcRateCard[[#This Row],[Region]]</f>
        <v>A9 VM (Non-Windows)MOSP4</v>
      </c>
      <c r="B10408" s="784">
        <v>4</v>
      </c>
      <c r="C10408" s="784" t="s">
        <v>701</v>
      </c>
      <c r="D10408" s="784" t="s">
        <v>627</v>
      </c>
      <c r="E10408" s="784">
        <v>4.47</v>
      </c>
      <c r="F10408" s="784" t="s">
        <v>721</v>
      </c>
      <c r="G10408" s="784" t="s">
        <v>4431</v>
      </c>
      <c r="H10408" s="784" t="s">
        <v>4431</v>
      </c>
      <c r="I10408" s="784" t="s">
        <v>6479</v>
      </c>
    </row>
    <row r="10409" spans="1:9" hidden="1">
      <c r="A10409" t="str">
        <f>Table_wabobpsvr_AzureCalc_AzureCalcRateCard[[#This Row],[ServiceName]]&amp;Table_wabobpsvr_AzureCalc_AzureCalcRateCard[[#This Row],[Price_Level]]&amp;Table_wabobpsvr_AzureCalc_AzureCalcRateCard[[#This Row],[Region]]</f>
        <v>A9 VM (Non-Windows)A4</v>
      </c>
      <c r="B10409">
        <v>4</v>
      </c>
      <c r="C10409" t="s">
        <v>701</v>
      </c>
      <c r="D10409" t="s">
        <v>181</v>
      </c>
      <c r="E10409">
        <v>3.2631000000000001</v>
      </c>
      <c r="F10409" t="s">
        <v>721</v>
      </c>
      <c r="G10409" s="784" t="s">
        <v>2513</v>
      </c>
      <c r="H10409" s="784" t="s">
        <v>2514</v>
      </c>
      <c r="I10409" s="784" t="s">
        <v>6479</v>
      </c>
    </row>
    <row r="10410" spans="1:9" hidden="1">
      <c r="A10410" t="str">
        <f>Table_wabobpsvr_AzureCalc_AzureCalcRateCard[[#This Row],[ServiceName]]&amp;Table_wabobpsvr_AzureCalc_AzureCalcRateCard[[#This Row],[Price_Level]]&amp;Table_wabobpsvr_AzureCalc_AzureCalcRateCard[[#This Row],[Region]]</f>
        <v>A9 VM (Non-Windows)B4</v>
      </c>
      <c r="B10410">
        <v>4</v>
      </c>
      <c r="C10410" t="s">
        <v>701</v>
      </c>
      <c r="D10410" t="s">
        <v>182</v>
      </c>
      <c r="E10410">
        <v>3.129</v>
      </c>
      <c r="F10410" t="s">
        <v>721</v>
      </c>
      <c r="G10410" s="784" t="s">
        <v>2513</v>
      </c>
      <c r="H10410" s="784" t="s">
        <v>2514</v>
      </c>
      <c r="I10410" s="784" t="s">
        <v>6479</v>
      </c>
    </row>
    <row r="10411" spans="1:9" hidden="1">
      <c r="A10411" t="str">
        <f>Table_wabobpsvr_AzureCalc_AzureCalcRateCard[[#This Row],[ServiceName]]&amp;Table_wabobpsvr_AzureCalc_AzureCalcRateCard[[#This Row],[Price_Level]]&amp;Table_wabobpsvr_AzureCalc_AzureCalcRateCard[[#This Row],[Region]]</f>
        <v>A9 VM (Non-Windows)C4</v>
      </c>
      <c r="B10411">
        <v>4</v>
      </c>
      <c r="C10411" t="s">
        <v>701</v>
      </c>
      <c r="D10411" t="s">
        <v>184</v>
      </c>
      <c r="E10411">
        <v>2.9948999999999999</v>
      </c>
      <c r="F10411" t="s">
        <v>721</v>
      </c>
      <c r="G10411" s="784" t="s">
        <v>2513</v>
      </c>
      <c r="H10411" s="784" t="s">
        <v>2514</v>
      </c>
      <c r="I10411" s="784" t="s">
        <v>6479</v>
      </c>
    </row>
    <row r="10412" spans="1:9" hidden="1">
      <c r="A10412" t="str">
        <f>Table_wabobpsvr_AzureCalc_AzureCalcRateCard[[#This Row],[ServiceName]]&amp;Table_wabobpsvr_AzureCalc_AzureCalcRateCard[[#This Row],[Price_Level]]&amp;Table_wabobpsvr_AzureCalc_AzureCalcRateCard[[#This Row],[Region]]</f>
        <v>A9 VM (Non-Windows)D4</v>
      </c>
      <c r="B10412">
        <v>4</v>
      </c>
      <c r="C10412" t="s">
        <v>701</v>
      </c>
      <c r="D10412" t="s">
        <v>183</v>
      </c>
      <c r="E10412">
        <v>2.8607999999999998</v>
      </c>
      <c r="F10412" t="s">
        <v>721</v>
      </c>
      <c r="G10412" s="784" t="s">
        <v>2513</v>
      </c>
      <c r="H10412" s="784" t="s">
        <v>2514</v>
      </c>
      <c r="I10412" s="784" t="s">
        <v>6479</v>
      </c>
    </row>
    <row r="10413" spans="1:9" hidden="1">
      <c r="A10413" t="str">
        <f>Table_wabobpsvr_AzureCalc_AzureCalcRateCard[[#This Row],[ServiceName]]&amp;Table_wabobpsvr_AzureCalc_AzureCalcRateCard[[#This Row],[Price_Level]]&amp;Table_wabobpsvr_AzureCalc_AzureCalcRateCard[[#This Row],[Region]]</f>
        <v>A9 VM (Non-Windows)MOSP5</v>
      </c>
      <c r="B10413">
        <v>5</v>
      </c>
      <c r="C10413" t="s">
        <v>701</v>
      </c>
      <c r="D10413" t="s">
        <v>627</v>
      </c>
      <c r="E10413">
        <v>4.47</v>
      </c>
      <c r="F10413" t="s">
        <v>721</v>
      </c>
      <c r="G10413" s="784" t="s">
        <v>4431</v>
      </c>
      <c r="H10413" s="784" t="s">
        <v>4431</v>
      </c>
      <c r="I10413" s="784" t="s">
        <v>6480</v>
      </c>
    </row>
    <row r="10414" spans="1:9" hidden="1">
      <c r="A10414" t="str">
        <f>Table_wabobpsvr_AzureCalc_AzureCalcRateCard[[#This Row],[ServiceName]]&amp;Table_wabobpsvr_AzureCalc_AzureCalcRateCard[[#This Row],[Price_Level]]&amp;Table_wabobpsvr_AzureCalc_AzureCalcRateCard[[#This Row],[Region]]</f>
        <v>A9 VM (Non-Windows)A5</v>
      </c>
      <c r="B10414">
        <v>5</v>
      </c>
      <c r="C10414" t="s">
        <v>701</v>
      </c>
      <c r="D10414" t="s">
        <v>181</v>
      </c>
      <c r="E10414">
        <v>3.2631000000000001</v>
      </c>
      <c r="F10414" t="s">
        <v>721</v>
      </c>
      <c r="G10414" s="784" t="s">
        <v>2515</v>
      </c>
      <c r="H10414" s="784" t="s">
        <v>2516</v>
      </c>
      <c r="I10414" s="784" t="s">
        <v>6480</v>
      </c>
    </row>
    <row r="10415" spans="1:9" hidden="1">
      <c r="A10415" t="str">
        <f>Table_wabobpsvr_AzureCalc_AzureCalcRateCard[[#This Row],[ServiceName]]&amp;Table_wabobpsvr_AzureCalc_AzureCalcRateCard[[#This Row],[Price_Level]]&amp;Table_wabobpsvr_AzureCalc_AzureCalcRateCard[[#This Row],[Region]]</f>
        <v>A9 VM (Non-Windows)B5</v>
      </c>
      <c r="B10415">
        <v>5</v>
      </c>
      <c r="C10415" t="s">
        <v>701</v>
      </c>
      <c r="D10415" t="s">
        <v>182</v>
      </c>
      <c r="E10415">
        <v>3.129</v>
      </c>
      <c r="F10415" t="s">
        <v>721</v>
      </c>
      <c r="G10415" s="784" t="s">
        <v>2515</v>
      </c>
      <c r="H10415" s="784" t="s">
        <v>2516</v>
      </c>
      <c r="I10415" s="784" t="s">
        <v>6480</v>
      </c>
    </row>
    <row r="10416" spans="1:9" hidden="1">
      <c r="A10416" t="str">
        <f>Table_wabobpsvr_AzureCalc_AzureCalcRateCard[[#This Row],[ServiceName]]&amp;Table_wabobpsvr_AzureCalc_AzureCalcRateCard[[#This Row],[Price_Level]]&amp;Table_wabobpsvr_AzureCalc_AzureCalcRateCard[[#This Row],[Region]]</f>
        <v>A9 VM (Non-Windows)C5</v>
      </c>
      <c r="B10416">
        <v>5</v>
      </c>
      <c r="C10416" t="s">
        <v>701</v>
      </c>
      <c r="D10416" t="s">
        <v>184</v>
      </c>
      <c r="E10416">
        <v>2.9948999999999999</v>
      </c>
      <c r="F10416" t="s">
        <v>721</v>
      </c>
      <c r="G10416" s="784" t="s">
        <v>2515</v>
      </c>
      <c r="H10416" s="784" t="s">
        <v>2516</v>
      </c>
      <c r="I10416" s="784" t="s">
        <v>6480</v>
      </c>
    </row>
    <row r="10417" spans="1:9" hidden="1">
      <c r="A10417" t="str">
        <f>Table_wabobpsvr_AzureCalc_AzureCalcRateCard[[#This Row],[ServiceName]]&amp;Table_wabobpsvr_AzureCalc_AzureCalcRateCard[[#This Row],[Price_Level]]&amp;Table_wabobpsvr_AzureCalc_AzureCalcRateCard[[#This Row],[Region]]</f>
        <v>A9 VM (Non-Windows)D5</v>
      </c>
      <c r="B10417">
        <v>5</v>
      </c>
      <c r="C10417" t="s">
        <v>701</v>
      </c>
      <c r="D10417" t="s">
        <v>183</v>
      </c>
      <c r="E10417">
        <v>2.8607999999999998</v>
      </c>
      <c r="F10417" t="s">
        <v>721</v>
      </c>
      <c r="G10417" s="784" t="s">
        <v>2515</v>
      </c>
      <c r="H10417" s="784" t="s">
        <v>2516</v>
      </c>
      <c r="I10417" s="784" t="s">
        <v>6480</v>
      </c>
    </row>
    <row r="10418" spans="1:9" hidden="1">
      <c r="A10418" t="str">
        <f>Table_wabobpsvr_AzureCalc_AzureCalcRateCard[[#This Row],[ServiceName]]&amp;Table_wabobpsvr_AzureCalc_AzureCalcRateCard[[#This Row],[Price_Level]]&amp;Table_wabobpsvr_AzureCalc_AzureCalcRateCard[[#This Row],[Region]]</f>
        <v>A8 VM (Non-Windows)MOSP1</v>
      </c>
      <c r="B10418">
        <v>1</v>
      </c>
      <c r="C10418" t="s">
        <v>91</v>
      </c>
      <c r="D10418" t="s">
        <v>627</v>
      </c>
      <c r="E10418">
        <v>1.97</v>
      </c>
      <c r="F10418" t="s">
        <v>717</v>
      </c>
      <c r="G10418" s="784" t="s">
        <v>4431</v>
      </c>
      <c r="H10418" s="784" t="s">
        <v>4431</v>
      </c>
      <c r="I10418" s="784" t="s">
        <v>6481</v>
      </c>
    </row>
    <row r="10419" spans="1:9" hidden="1">
      <c r="A10419" t="str">
        <f>Table_wabobpsvr_AzureCalc_AzureCalcRateCard[[#This Row],[ServiceName]]&amp;Table_wabobpsvr_AzureCalc_AzureCalcRateCard[[#This Row],[Price_Level]]&amp;Table_wabobpsvr_AzureCalc_AzureCalcRateCard[[#This Row],[Region]]</f>
        <v>A8 VM (Non-Windows)A1</v>
      </c>
      <c r="B10419">
        <v>1</v>
      </c>
      <c r="C10419" t="s">
        <v>91</v>
      </c>
      <c r="D10419" t="s">
        <v>181</v>
      </c>
      <c r="E10419">
        <v>1.44</v>
      </c>
      <c r="F10419" t="s">
        <v>717</v>
      </c>
      <c r="G10419" s="784" t="s">
        <v>2295</v>
      </c>
      <c r="H10419" s="784" t="s">
        <v>2296</v>
      </c>
      <c r="I10419" s="784" t="s">
        <v>6481</v>
      </c>
    </row>
    <row r="10420" spans="1:9" hidden="1">
      <c r="A10420" t="str">
        <f>Table_wabobpsvr_AzureCalc_AzureCalcRateCard[[#This Row],[ServiceName]]&amp;Table_wabobpsvr_AzureCalc_AzureCalcRateCard[[#This Row],[Price_Level]]&amp;Table_wabobpsvr_AzureCalc_AzureCalcRateCard[[#This Row],[Region]]</f>
        <v>A8 VM (Non-Windows)B1</v>
      </c>
      <c r="B10420">
        <v>1</v>
      </c>
      <c r="C10420" t="s">
        <v>91</v>
      </c>
      <c r="D10420" t="s">
        <v>182</v>
      </c>
      <c r="E10420">
        <v>1.379</v>
      </c>
      <c r="F10420" t="s">
        <v>717</v>
      </c>
      <c r="G10420" s="784" t="s">
        <v>2295</v>
      </c>
      <c r="H10420" s="784" t="s">
        <v>2296</v>
      </c>
      <c r="I10420" s="784" t="s">
        <v>6481</v>
      </c>
    </row>
    <row r="10421" spans="1:9" hidden="1">
      <c r="A10421" t="str">
        <f>Table_wabobpsvr_AzureCalc_AzureCalcRateCard[[#This Row],[ServiceName]]&amp;Table_wabobpsvr_AzureCalc_AzureCalcRateCard[[#This Row],[Price_Level]]&amp;Table_wabobpsvr_AzureCalc_AzureCalcRateCard[[#This Row],[Region]]</f>
        <v>A8 VM (Non-Windows)C1</v>
      </c>
      <c r="B10421">
        <v>1</v>
      </c>
      <c r="C10421" t="s">
        <v>91</v>
      </c>
      <c r="D10421" t="s">
        <v>184</v>
      </c>
      <c r="E10421">
        <v>1.32</v>
      </c>
      <c r="F10421" t="s">
        <v>717</v>
      </c>
      <c r="G10421" s="784" t="s">
        <v>2295</v>
      </c>
      <c r="H10421" s="784" t="s">
        <v>2296</v>
      </c>
      <c r="I10421" s="784" t="s">
        <v>6481</v>
      </c>
    </row>
    <row r="10422" spans="1:9" hidden="1">
      <c r="A10422" t="str">
        <f>Table_wabobpsvr_AzureCalc_AzureCalcRateCard[[#This Row],[ServiceName]]&amp;Table_wabobpsvr_AzureCalc_AzureCalcRateCard[[#This Row],[Price_Level]]&amp;Table_wabobpsvr_AzureCalc_AzureCalcRateCard[[#This Row],[Region]]</f>
        <v>A9 VM (Non-Windows)MOSP7</v>
      </c>
      <c r="B10422">
        <v>7</v>
      </c>
      <c r="C10422" t="s">
        <v>701</v>
      </c>
      <c r="D10422" t="s">
        <v>627</v>
      </c>
      <c r="E10422">
        <v>4.47</v>
      </c>
      <c r="F10422" t="s">
        <v>721</v>
      </c>
      <c r="G10422" s="784" t="s">
        <v>4431</v>
      </c>
      <c r="H10422" s="784" t="s">
        <v>4431</v>
      </c>
      <c r="I10422" s="784" t="s">
        <v>6482</v>
      </c>
    </row>
    <row r="10423" spans="1:9" hidden="1">
      <c r="A10423" t="str">
        <f>Table_wabobpsvr_AzureCalc_AzureCalcRateCard[[#This Row],[ServiceName]]&amp;Table_wabobpsvr_AzureCalc_AzureCalcRateCard[[#This Row],[Price_Level]]&amp;Table_wabobpsvr_AzureCalc_AzureCalcRateCard[[#This Row],[Region]]</f>
        <v>A9 VM (Non-Windows)A7</v>
      </c>
      <c r="B10423">
        <v>7</v>
      </c>
      <c r="C10423" t="s">
        <v>701</v>
      </c>
      <c r="D10423" t="s">
        <v>181</v>
      </c>
      <c r="E10423">
        <v>3.2631000000000001</v>
      </c>
      <c r="F10423" t="s">
        <v>721</v>
      </c>
      <c r="G10423" s="784" t="s">
        <v>2519</v>
      </c>
      <c r="H10423" s="784" t="s">
        <v>2520</v>
      </c>
      <c r="I10423" s="784" t="s">
        <v>6482</v>
      </c>
    </row>
    <row r="10424" spans="1:9" hidden="1">
      <c r="A10424" s="784" t="str">
        <f>Table_wabobpsvr_AzureCalc_AzureCalcRateCard[[#This Row],[ServiceName]]&amp;Table_wabobpsvr_AzureCalc_AzureCalcRateCard[[#This Row],[Price_Level]]&amp;Table_wabobpsvr_AzureCalc_AzureCalcRateCard[[#This Row],[Region]]</f>
        <v>A9 VM (Non-Windows)B7</v>
      </c>
      <c r="B10424" s="784">
        <v>7</v>
      </c>
      <c r="C10424" s="784" t="s">
        <v>701</v>
      </c>
      <c r="D10424" s="784" t="s">
        <v>182</v>
      </c>
      <c r="E10424" s="784">
        <v>3.129</v>
      </c>
      <c r="F10424" s="784" t="s">
        <v>721</v>
      </c>
      <c r="G10424" s="784" t="s">
        <v>2519</v>
      </c>
      <c r="H10424" s="784" t="s">
        <v>2520</v>
      </c>
      <c r="I10424" s="784" t="s">
        <v>6482</v>
      </c>
    </row>
    <row r="10425" spans="1:9" hidden="1">
      <c r="A10425" s="784" t="str">
        <f>Table_wabobpsvr_AzureCalc_AzureCalcRateCard[[#This Row],[ServiceName]]&amp;Table_wabobpsvr_AzureCalc_AzureCalcRateCard[[#This Row],[Price_Level]]&amp;Table_wabobpsvr_AzureCalc_AzureCalcRateCard[[#This Row],[Region]]</f>
        <v>A9 VM (Non-Windows)C7</v>
      </c>
      <c r="B10425" s="784">
        <v>7</v>
      </c>
      <c r="C10425" s="784" t="s">
        <v>701</v>
      </c>
      <c r="D10425" s="784" t="s">
        <v>184</v>
      </c>
      <c r="E10425" s="784">
        <v>2.9948999999999999</v>
      </c>
      <c r="F10425" s="784" t="s">
        <v>721</v>
      </c>
      <c r="G10425" s="784" t="s">
        <v>2519</v>
      </c>
      <c r="H10425" s="784" t="s">
        <v>2520</v>
      </c>
      <c r="I10425" s="784" t="s">
        <v>6482</v>
      </c>
    </row>
    <row r="10426" spans="1:9" hidden="1">
      <c r="A10426" s="784" t="str">
        <f>Table_wabobpsvr_AzureCalc_AzureCalcRateCard[[#This Row],[ServiceName]]&amp;Table_wabobpsvr_AzureCalc_AzureCalcRateCard[[#This Row],[Price_Level]]&amp;Table_wabobpsvr_AzureCalc_AzureCalcRateCard[[#This Row],[Region]]</f>
        <v>A9 VM (Non-Windows)D7</v>
      </c>
      <c r="B10426" s="784">
        <v>7</v>
      </c>
      <c r="C10426" s="784" t="s">
        <v>701</v>
      </c>
      <c r="D10426" s="784" t="s">
        <v>183</v>
      </c>
      <c r="E10426" s="784">
        <v>2.8607999999999998</v>
      </c>
      <c r="F10426" s="784" t="s">
        <v>721</v>
      </c>
      <c r="G10426" s="784" t="s">
        <v>2519</v>
      </c>
      <c r="H10426" s="784" t="s">
        <v>2520</v>
      </c>
      <c r="I10426" s="784" t="s">
        <v>6482</v>
      </c>
    </row>
    <row r="10427" spans="1:9" hidden="1">
      <c r="A10427" s="784" t="str">
        <f>Table_wabobpsvr_AzureCalc_AzureCalcRateCard[[#This Row],[ServiceName]]&amp;Table_wabobpsvr_AzureCalc_AzureCalcRateCard[[#This Row],[Price_Level]]&amp;Table_wabobpsvr_AzureCalc_AzureCalcRateCard[[#This Row],[Region]]</f>
        <v>A9 VM (Non-Windows)MOSP8</v>
      </c>
      <c r="B10427" s="784">
        <v>8</v>
      </c>
      <c r="C10427" s="784" t="s">
        <v>701</v>
      </c>
      <c r="D10427" s="784" t="s">
        <v>627</v>
      </c>
      <c r="E10427" s="784">
        <v>4.47</v>
      </c>
      <c r="F10427" s="784" t="s">
        <v>721</v>
      </c>
      <c r="G10427" s="784" t="s">
        <v>4431</v>
      </c>
      <c r="H10427" s="784" t="s">
        <v>4431</v>
      </c>
      <c r="I10427" s="784" t="s">
        <v>6483</v>
      </c>
    </row>
    <row r="10428" spans="1:9" hidden="1">
      <c r="A10428" s="784" t="str">
        <f>Table_wabobpsvr_AzureCalc_AzureCalcRateCard[[#This Row],[ServiceName]]&amp;Table_wabobpsvr_AzureCalc_AzureCalcRateCard[[#This Row],[Price_Level]]&amp;Table_wabobpsvr_AzureCalc_AzureCalcRateCard[[#This Row],[Region]]</f>
        <v>A9 VM (Non-Windows)A8</v>
      </c>
      <c r="B10428" s="784">
        <v>8</v>
      </c>
      <c r="C10428" s="784" t="s">
        <v>701</v>
      </c>
      <c r="D10428" s="784" t="s">
        <v>181</v>
      </c>
      <c r="E10428" s="784">
        <v>3.2631000000000001</v>
      </c>
      <c r="F10428" s="784" t="s">
        <v>721</v>
      </c>
      <c r="G10428" s="784" t="s">
        <v>1820</v>
      </c>
      <c r="H10428" s="784" t="s">
        <v>1821</v>
      </c>
      <c r="I10428" s="784" t="s">
        <v>6483</v>
      </c>
    </row>
    <row r="10429" spans="1:9" hidden="1">
      <c r="A10429" s="784" t="str">
        <f>Table_wabobpsvr_AzureCalc_AzureCalcRateCard[[#This Row],[ServiceName]]&amp;Table_wabobpsvr_AzureCalc_AzureCalcRateCard[[#This Row],[Price_Level]]&amp;Table_wabobpsvr_AzureCalc_AzureCalcRateCard[[#This Row],[Region]]</f>
        <v>A9 VM (Non-Windows)B8</v>
      </c>
      <c r="B10429" s="784">
        <v>8</v>
      </c>
      <c r="C10429" s="784" t="s">
        <v>701</v>
      </c>
      <c r="D10429" s="784" t="s">
        <v>182</v>
      </c>
      <c r="E10429" s="784">
        <v>3.129</v>
      </c>
      <c r="F10429" s="784" t="s">
        <v>721</v>
      </c>
      <c r="G10429" s="784" t="s">
        <v>1820</v>
      </c>
      <c r="H10429" s="784" t="s">
        <v>1821</v>
      </c>
      <c r="I10429" s="784" t="s">
        <v>6483</v>
      </c>
    </row>
    <row r="10430" spans="1:9" hidden="1">
      <c r="A10430" s="784" t="str">
        <f>Table_wabobpsvr_AzureCalc_AzureCalcRateCard[[#This Row],[ServiceName]]&amp;Table_wabobpsvr_AzureCalc_AzureCalcRateCard[[#This Row],[Price_Level]]&amp;Table_wabobpsvr_AzureCalc_AzureCalcRateCard[[#This Row],[Region]]</f>
        <v>Basic.A5 VM (Non-Windows)A7</v>
      </c>
      <c r="B10430" s="784">
        <v>7</v>
      </c>
      <c r="C10430" s="784" t="s">
        <v>701</v>
      </c>
      <c r="D10430" s="784" t="s">
        <v>181</v>
      </c>
      <c r="E10430" s="784">
        <v>0.15329999999999999</v>
      </c>
      <c r="F10430" s="784" t="s">
        <v>728</v>
      </c>
      <c r="G10430" s="784" t="s">
        <v>2521</v>
      </c>
      <c r="H10430" s="784" t="s">
        <v>2522</v>
      </c>
      <c r="I10430" s="784" t="s">
        <v>5993</v>
      </c>
    </row>
    <row r="10431" spans="1:9" hidden="1">
      <c r="A10431" s="784" t="str">
        <f>Table_wabobpsvr_AzureCalc_AzureCalcRateCard[[#This Row],[ServiceName]]&amp;Table_wabobpsvr_AzureCalc_AzureCalcRateCard[[#This Row],[Price_Level]]&amp;Table_wabobpsvr_AzureCalc_AzureCalcRateCard[[#This Row],[Region]]</f>
        <v>Basic.A5 VM (Non-Windows)B7</v>
      </c>
      <c r="B10431" s="784">
        <v>7</v>
      </c>
      <c r="C10431" s="784" t="s">
        <v>701</v>
      </c>
      <c r="D10431" s="784" t="s">
        <v>182</v>
      </c>
      <c r="E10431" s="784">
        <v>0.14699999999999999</v>
      </c>
      <c r="F10431" s="784" t="s">
        <v>728</v>
      </c>
      <c r="G10431" s="784" t="s">
        <v>2521</v>
      </c>
      <c r="H10431" s="784" t="s">
        <v>2522</v>
      </c>
      <c r="I10431" s="784" t="s">
        <v>5993</v>
      </c>
    </row>
    <row r="10432" spans="1:9" hidden="1">
      <c r="A10432" s="784" t="str">
        <f>Table_wabobpsvr_AzureCalc_AzureCalcRateCard[[#This Row],[ServiceName]]&amp;Table_wabobpsvr_AzureCalc_AzureCalcRateCard[[#This Row],[Price_Level]]&amp;Table_wabobpsvr_AzureCalc_AzureCalcRateCard[[#This Row],[Region]]</f>
        <v>Basic.A5 VM (Non-Windows)C7</v>
      </c>
      <c r="B10432" s="784">
        <v>7</v>
      </c>
      <c r="C10432" s="784" t="s">
        <v>701</v>
      </c>
      <c r="D10432" s="784" t="s">
        <v>184</v>
      </c>
      <c r="E10432" s="784">
        <v>0.14069999999999999</v>
      </c>
      <c r="F10432" s="784" t="s">
        <v>728</v>
      </c>
      <c r="G10432" s="784" t="s">
        <v>2521</v>
      </c>
      <c r="H10432" s="784" t="s">
        <v>2522</v>
      </c>
      <c r="I10432" s="784" t="s">
        <v>5993</v>
      </c>
    </row>
    <row r="10433" spans="1:9" hidden="1">
      <c r="A10433" s="784" t="str">
        <f>Table_wabobpsvr_AzureCalc_AzureCalcRateCard[[#This Row],[ServiceName]]&amp;Table_wabobpsvr_AzureCalc_AzureCalcRateCard[[#This Row],[Price_Level]]&amp;Table_wabobpsvr_AzureCalc_AzureCalcRateCard[[#This Row],[Region]]</f>
        <v>Basic.A5 VM (Non-Windows)D7</v>
      </c>
      <c r="B10433" s="784">
        <v>7</v>
      </c>
      <c r="C10433" s="784" t="s">
        <v>701</v>
      </c>
      <c r="D10433" s="784" t="s">
        <v>183</v>
      </c>
      <c r="E10433" s="784">
        <v>0.13439999999999999</v>
      </c>
      <c r="F10433" s="784" t="s">
        <v>728</v>
      </c>
      <c r="G10433" s="784" t="s">
        <v>2521</v>
      </c>
      <c r="H10433" s="784" t="s">
        <v>2522</v>
      </c>
      <c r="I10433" s="784" t="s">
        <v>5993</v>
      </c>
    </row>
    <row r="10434" spans="1:9" hidden="1">
      <c r="A10434" t="str">
        <f>Table_wabobpsvr_AzureCalc_AzureCalcRateCard[[#This Row],[ServiceName]]&amp;Table_wabobpsvr_AzureCalc_AzureCalcRateCard[[#This Row],[Price_Level]]&amp;Table_wabobpsvr_AzureCalc_AzureCalcRateCard[[#This Row],[Region]]</f>
        <v>Basic.A5 VM (Non-Windows)MOSP8</v>
      </c>
      <c r="B10434">
        <v>8</v>
      </c>
      <c r="C10434" t="s">
        <v>701</v>
      </c>
      <c r="D10434" t="s">
        <v>627</v>
      </c>
      <c r="E10434">
        <v>0.23</v>
      </c>
      <c r="F10434" t="s">
        <v>728</v>
      </c>
      <c r="G10434" s="784" t="s">
        <v>4431</v>
      </c>
      <c r="H10434" s="784" t="s">
        <v>4431</v>
      </c>
      <c r="I10434" s="784" t="s">
        <v>6484</v>
      </c>
    </row>
    <row r="10435" spans="1:9" hidden="1">
      <c r="A10435" s="784" t="str">
        <f>Table_wabobpsvr_AzureCalc_AzureCalcRateCard[[#This Row],[ServiceName]]&amp;Table_wabobpsvr_AzureCalc_AzureCalcRateCard[[#This Row],[Price_Level]]&amp;Table_wabobpsvr_AzureCalc_AzureCalcRateCard[[#This Row],[Region]]</f>
        <v>Basic.A5 VM (Non-Windows)A8</v>
      </c>
      <c r="B10435" s="784">
        <v>8</v>
      </c>
      <c r="C10435" s="784" t="s">
        <v>701</v>
      </c>
      <c r="D10435" s="784" t="s">
        <v>181</v>
      </c>
      <c r="E10435" s="784">
        <v>0.16789999999999999</v>
      </c>
      <c r="F10435" s="784" t="s">
        <v>728</v>
      </c>
      <c r="G10435" s="784" t="s">
        <v>2523</v>
      </c>
      <c r="H10435" s="784" t="s">
        <v>2524</v>
      </c>
      <c r="I10435" s="784" t="s">
        <v>6484</v>
      </c>
    </row>
    <row r="10436" spans="1:9" hidden="1">
      <c r="A10436" s="784" t="str">
        <f>Table_wabobpsvr_AzureCalc_AzureCalcRateCard[[#This Row],[ServiceName]]&amp;Table_wabobpsvr_AzureCalc_AzureCalcRateCard[[#This Row],[Price_Level]]&amp;Table_wabobpsvr_AzureCalc_AzureCalcRateCard[[#This Row],[Region]]</f>
        <v>Basic.A5 VM (Non-Windows)B8</v>
      </c>
      <c r="B10436" s="784">
        <v>8</v>
      </c>
      <c r="C10436" s="784" t="s">
        <v>701</v>
      </c>
      <c r="D10436" s="784" t="s">
        <v>182</v>
      </c>
      <c r="E10436" s="784">
        <v>0.161</v>
      </c>
      <c r="F10436" s="784" t="s">
        <v>728</v>
      </c>
      <c r="G10436" s="784" t="s">
        <v>2523</v>
      </c>
      <c r="H10436" s="784" t="s">
        <v>2524</v>
      </c>
      <c r="I10436" s="784" t="s">
        <v>6484</v>
      </c>
    </row>
    <row r="10437" spans="1:9" hidden="1">
      <c r="A10437" s="784" t="str">
        <f>Table_wabobpsvr_AzureCalc_AzureCalcRateCard[[#This Row],[ServiceName]]&amp;Table_wabobpsvr_AzureCalc_AzureCalcRateCard[[#This Row],[Price_Level]]&amp;Table_wabobpsvr_AzureCalc_AzureCalcRateCard[[#This Row],[Region]]</f>
        <v>Basic.A5 VM (Non-Windows)C8</v>
      </c>
      <c r="B10437" s="784">
        <v>8</v>
      </c>
      <c r="C10437" s="784" t="s">
        <v>701</v>
      </c>
      <c r="D10437" s="784" t="s">
        <v>184</v>
      </c>
      <c r="E10437" s="784">
        <v>0.15409999999999999</v>
      </c>
      <c r="F10437" s="784" t="s">
        <v>728</v>
      </c>
      <c r="G10437" s="784" t="s">
        <v>2523</v>
      </c>
      <c r="H10437" s="784" t="s">
        <v>2524</v>
      </c>
      <c r="I10437" s="784" t="s">
        <v>6484</v>
      </c>
    </row>
    <row r="10438" spans="1:9" hidden="1">
      <c r="A10438" s="784" t="str">
        <f>Table_wabobpsvr_AzureCalc_AzureCalcRateCard[[#This Row],[ServiceName]]&amp;Table_wabobpsvr_AzureCalc_AzureCalcRateCard[[#This Row],[Price_Level]]&amp;Table_wabobpsvr_AzureCalc_AzureCalcRateCard[[#This Row],[Region]]</f>
        <v>Basic.A5 VM (Non-Windows)D8</v>
      </c>
      <c r="B10438" s="784">
        <v>8</v>
      </c>
      <c r="C10438" s="784" t="s">
        <v>701</v>
      </c>
      <c r="D10438" s="784" t="s">
        <v>183</v>
      </c>
      <c r="E10438" s="784">
        <v>0.1472</v>
      </c>
      <c r="F10438" s="784" t="s">
        <v>728</v>
      </c>
      <c r="G10438" s="784" t="s">
        <v>2523</v>
      </c>
      <c r="H10438" s="784" t="s">
        <v>2524</v>
      </c>
      <c r="I10438" s="784" t="s">
        <v>6484</v>
      </c>
    </row>
    <row r="10439" spans="1:9" hidden="1">
      <c r="A10439" s="784" t="str">
        <f>Table_wabobpsvr_AzureCalc_AzureCalcRateCard[[#This Row],[ServiceName]]&amp;Table_wabobpsvr_AzureCalc_AzureCalcRateCard[[#This Row],[Price_Level]]&amp;Table_wabobpsvr_AzureCalc_AzureCalcRateCard[[#This Row],[Region]]</f>
        <v>Basic.A5 VM (Non-Windows)MOSP9</v>
      </c>
      <c r="B10439" s="784">
        <v>9</v>
      </c>
      <c r="C10439" s="784" t="s">
        <v>701</v>
      </c>
      <c r="D10439" s="784" t="s">
        <v>627</v>
      </c>
      <c r="E10439" s="784">
        <v>0.23</v>
      </c>
      <c r="F10439" s="784" t="s">
        <v>728</v>
      </c>
      <c r="G10439" s="784" t="s">
        <v>4431</v>
      </c>
      <c r="H10439" s="784" t="s">
        <v>4431</v>
      </c>
      <c r="I10439" s="784" t="s">
        <v>6485</v>
      </c>
    </row>
    <row r="10440" spans="1:9" hidden="1">
      <c r="A10440" s="784" t="str">
        <f>Table_wabobpsvr_AzureCalc_AzureCalcRateCard[[#This Row],[ServiceName]]&amp;Table_wabobpsvr_AzureCalc_AzureCalcRateCard[[#This Row],[Price_Level]]&amp;Table_wabobpsvr_AzureCalc_AzureCalcRateCard[[#This Row],[Region]]</f>
        <v>Basic.A5 VM (Non-Windows)A9</v>
      </c>
      <c r="B10440" s="784">
        <v>9</v>
      </c>
      <c r="C10440" s="784" t="s">
        <v>701</v>
      </c>
      <c r="D10440" s="784" t="s">
        <v>181</v>
      </c>
      <c r="E10440" s="784">
        <v>0.16789999999999999</v>
      </c>
      <c r="F10440" s="784" t="s">
        <v>728</v>
      </c>
      <c r="G10440" s="784" t="s">
        <v>2525</v>
      </c>
      <c r="H10440" s="784" t="s">
        <v>2526</v>
      </c>
      <c r="I10440" s="784" t="s">
        <v>6485</v>
      </c>
    </row>
    <row r="10441" spans="1:9" hidden="1">
      <c r="A10441" s="784" t="str">
        <f>Table_wabobpsvr_AzureCalc_AzureCalcRateCard[[#This Row],[ServiceName]]&amp;Table_wabobpsvr_AzureCalc_AzureCalcRateCard[[#This Row],[Price_Level]]&amp;Table_wabobpsvr_AzureCalc_AzureCalcRateCard[[#This Row],[Region]]</f>
        <v>Basic.A5 VM (Non-Windows)B9</v>
      </c>
      <c r="B10441" s="784">
        <v>9</v>
      </c>
      <c r="C10441" s="784" t="s">
        <v>701</v>
      </c>
      <c r="D10441" s="784" t="s">
        <v>182</v>
      </c>
      <c r="E10441" s="784">
        <v>0.161</v>
      </c>
      <c r="F10441" s="784" t="s">
        <v>728</v>
      </c>
      <c r="G10441" s="784" t="s">
        <v>2525</v>
      </c>
      <c r="H10441" s="784" t="s">
        <v>2526</v>
      </c>
      <c r="I10441" s="784" t="s">
        <v>6485</v>
      </c>
    </row>
    <row r="10442" spans="1:9" hidden="1">
      <c r="A10442" s="784" t="str">
        <f>Table_wabobpsvr_AzureCalc_AzureCalcRateCard[[#This Row],[ServiceName]]&amp;Table_wabobpsvr_AzureCalc_AzureCalcRateCard[[#This Row],[Price_Level]]&amp;Table_wabobpsvr_AzureCalc_AzureCalcRateCard[[#This Row],[Region]]</f>
        <v>Basic.A5 VM (Non-Windows)C9</v>
      </c>
      <c r="B10442" s="784">
        <v>9</v>
      </c>
      <c r="C10442" s="784" t="s">
        <v>701</v>
      </c>
      <c r="D10442" s="784" t="s">
        <v>184</v>
      </c>
      <c r="E10442" s="784">
        <v>0.15409999999999999</v>
      </c>
      <c r="F10442" s="784" t="s">
        <v>728</v>
      </c>
      <c r="G10442" s="784" t="s">
        <v>2525</v>
      </c>
      <c r="H10442" s="784" t="s">
        <v>2526</v>
      </c>
      <c r="I10442" s="784" t="s">
        <v>6485</v>
      </c>
    </row>
    <row r="10443" spans="1:9" hidden="1">
      <c r="A10443" s="784" t="str">
        <f>Table_wabobpsvr_AzureCalc_AzureCalcRateCard[[#This Row],[ServiceName]]&amp;Table_wabobpsvr_AzureCalc_AzureCalcRateCard[[#This Row],[Price_Level]]&amp;Table_wabobpsvr_AzureCalc_AzureCalcRateCard[[#This Row],[Region]]</f>
        <v>Basic.A5 VM (Non-Windows)D9</v>
      </c>
      <c r="B10443" s="784">
        <v>9</v>
      </c>
      <c r="C10443" s="784" t="s">
        <v>701</v>
      </c>
      <c r="D10443" s="784" t="s">
        <v>183</v>
      </c>
      <c r="E10443" s="784">
        <v>0.1472</v>
      </c>
      <c r="F10443" s="784" t="s">
        <v>728</v>
      </c>
      <c r="G10443" s="784" t="s">
        <v>2525</v>
      </c>
      <c r="H10443" s="784" t="s">
        <v>2526</v>
      </c>
      <c r="I10443" s="784" t="s">
        <v>6485</v>
      </c>
    </row>
    <row r="10444" spans="1:9" hidden="1">
      <c r="A10444" s="784" t="str">
        <f>Table_wabobpsvr_AzureCalc_AzureCalcRateCard[[#This Row],[ServiceName]]&amp;Table_wabobpsvr_AzureCalc_AzureCalcRateCard[[#This Row],[Price_Level]]&amp;Table_wabobpsvr_AzureCalc_AzureCalcRateCard[[#This Row],[Region]]</f>
        <v>Basic.A5 VM (Non-Windows)MOSP10</v>
      </c>
      <c r="B10444" s="784">
        <v>10</v>
      </c>
      <c r="C10444" s="784" t="s">
        <v>701</v>
      </c>
      <c r="D10444" s="784" t="s">
        <v>627</v>
      </c>
      <c r="E10444" s="784">
        <v>0.25</v>
      </c>
      <c r="F10444" s="784" t="s">
        <v>728</v>
      </c>
      <c r="G10444" s="784" t="s">
        <v>4431</v>
      </c>
      <c r="H10444" s="784" t="s">
        <v>4431</v>
      </c>
      <c r="I10444" s="784" t="s">
        <v>6486</v>
      </c>
    </row>
    <row r="10445" spans="1:9" hidden="1">
      <c r="A10445" s="784" t="str">
        <f>Table_wabobpsvr_AzureCalc_AzureCalcRateCard[[#This Row],[ServiceName]]&amp;Table_wabobpsvr_AzureCalc_AzureCalcRateCard[[#This Row],[Price_Level]]&amp;Table_wabobpsvr_AzureCalc_AzureCalcRateCard[[#This Row],[Region]]</f>
        <v>Basic.A5 VM (Non-Windows)A10</v>
      </c>
      <c r="B10445" s="784">
        <v>10</v>
      </c>
      <c r="C10445" s="784" t="s">
        <v>701</v>
      </c>
      <c r="D10445" s="784" t="s">
        <v>181</v>
      </c>
      <c r="E10445" s="784">
        <v>0.1825</v>
      </c>
      <c r="F10445" s="784" t="s">
        <v>728</v>
      </c>
      <c r="G10445" s="784" t="s">
        <v>2527</v>
      </c>
      <c r="H10445" s="784" t="s">
        <v>2528</v>
      </c>
      <c r="I10445" s="784" t="s">
        <v>6486</v>
      </c>
    </row>
    <row r="10446" spans="1:9" hidden="1">
      <c r="A10446" t="str">
        <f>Table_wabobpsvr_AzureCalc_AzureCalcRateCard[[#This Row],[ServiceName]]&amp;Table_wabobpsvr_AzureCalc_AzureCalcRateCard[[#This Row],[Price_Level]]&amp;Table_wabobpsvr_AzureCalc_AzureCalcRateCard[[#This Row],[Region]]</f>
        <v>Basic.A5 VM (Non-Windows)B10</v>
      </c>
      <c r="B10446">
        <v>10</v>
      </c>
      <c r="C10446" t="s">
        <v>701</v>
      </c>
      <c r="D10446" t="s">
        <v>182</v>
      </c>
      <c r="E10446">
        <v>0.17499999999999999</v>
      </c>
      <c r="F10446" t="s">
        <v>728</v>
      </c>
      <c r="G10446" s="784" t="s">
        <v>2527</v>
      </c>
      <c r="H10446" s="784" t="s">
        <v>2528</v>
      </c>
      <c r="I10446" s="784" t="s">
        <v>6486</v>
      </c>
    </row>
    <row r="10447" spans="1:9" hidden="1">
      <c r="A10447" s="784" t="str">
        <f>Table_wabobpsvr_AzureCalc_AzureCalcRateCard[[#This Row],[ServiceName]]&amp;Table_wabobpsvr_AzureCalc_AzureCalcRateCard[[#This Row],[Price_Level]]&amp;Table_wabobpsvr_AzureCalc_AzureCalcRateCard[[#This Row],[Region]]</f>
        <v>Basic.A5 VM (Non-Windows)C10</v>
      </c>
      <c r="B10447" s="784">
        <v>10</v>
      </c>
      <c r="C10447" s="784" t="s">
        <v>701</v>
      </c>
      <c r="D10447" s="784" t="s">
        <v>184</v>
      </c>
      <c r="E10447" s="784">
        <v>0.16750000000000001</v>
      </c>
      <c r="F10447" s="784" t="s">
        <v>728</v>
      </c>
      <c r="G10447" s="784" t="s">
        <v>2527</v>
      </c>
      <c r="H10447" s="784" t="s">
        <v>2528</v>
      </c>
      <c r="I10447" s="784" t="s">
        <v>6486</v>
      </c>
    </row>
    <row r="10448" spans="1:9" hidden="1">
      <c r="A10448" s="784" t="str">
        <f>Table_wabobpsvr_AzureCalc_AzureCalcRateCard[[#This Row],[ServiceName]]&amp;Table_wabobpsvr_AzureCalc_AzureCalcRateCard[[#This Row],[Price_Level]]&amp;Table_wabobpsvr_AzureCalc_AzureCalcRateCard[[#This Row],[Region]]</f>
        <v>Basic.A5 VM (Non-Windows)D10</v>
      </c>
      <c r="B10448" s="784">
        <v>10</v>
      </c>
      <c r="C10448" s="784" t="s">
        <v>701</v>
      </c>
      <c r="D10448" s="784" t="s">
        <v>183</v>
      </c>
      <c r="E10448" s="784">
        <v>0.16</v>
      </c>
      <c r="F10448" s="784" t="s">
        <v>728</v>
      </c>
      <c r="G10448" s="784" t="s">
        <v>2527</v>
      </c>
      <c r="H10448" s="784" t="s">
        <v>2528</v>
      </c>
      <c r="I10448" s="784" t="s">
        <v>6486</v>
      </c>
    </row>
    <row r="10449" spans="1:9" hidden="1">
      <c r="A10449" t="str">
        <f>Table_wabobpsvr_AzureCalc_AzureCalcRateCard[[#This Row],[ServiceName]]&amp;Table_wabobpsvr_AzureCalc_AzureCalcRateCard[[#This Row],[Price_Level]]&amp;Table_wabobpsvr_AzureCalc_AzureCalcRateCard[[#This Row],[Region]]</f>
        <v>Basic.A5 VM (Non-Windows)MOSP11</v>
      </c>
      <c r="B10449">
        <v>11</v>
      </c>
      <c r="C10449" t="s">
        <v>701</v>
      </c>
      <c r="D10449" t="s">
        <v>627</v>
      </c>
      <c r="E10449">
        <v>0.24</v>
      </c>
      <c r="F10449" t="s">
        <v>728</v>
      </c>
      <c r="G10449" s="784" t="s">
        <v>4431</v>
      </c>
      <c r="H10449" s="784" t="s">
        <v>4431</v>
      </c>
      <c r="I10449" s="784" t="s">
        <v>6487</v>
      </c>
    </row>
    <row r="10450" spans="1:9" hidden="1">
      <c r="A10450" t="str">
        <f>Table_wabobpsvr_AzureCalc_AzureCalcRateCard[[#This Row],[ServiceName]]&amp;Table_wabobpsvr_AzureCalc_AzureCalcRateCard[[#This Row],[Price_Level]]&amp;Table_wabobpsvr_AzureCalc_AzureCalcRateCard[[#This Row],[Region]]</f>
        <v>Basic.A5 VM (Non-Windows)A11</v>
      </c>
      <c r="B10450">
        <v>11</v>
      </c>
      <c r="C10450" t="s">
        <v>701</v>
      </c>
      <c r="D10450" t="s">
        <v>181</v>
      </c>
      <c r="E10450">
        <v>0.17519999999999999</v>
      </c>
      <c r="F10450" t="s">
        <v>728</v>
      </c>
      <c r="G10450" s="784" t="s">
        <v>2529</v>
      </c>
      <c r="H10450" s="784" t="s">
        <v>2530</v>
      </c>
      <c r="I10450" s="784" t="s">
        <v>6487</v>
      </c>
    </row>
    <row r="10451" spans="1:9" hidden="1">
      <c r="A10451" t="str">
        <f>Table_wabobpsvr_AzureCalc_AzureCalcRateCard[[#This Row],[ServiceName]]&amp;Table_wabobpsvr_AzureCalc_AzureCalcRateCard[[#This Row],[Price_Level]]&amp;Table_wabobpsvr_AzureCalc_AzureCalcRateCard[[#This Row],[Region]]</f>
        <v>Basic.A5 VM (Non-Windows)B11</v>
      </c>
      <c r="B10451">
        <v>11</v>
      </c>
      <c r="C10451" t="s">
        <v>701</v>
      </c>
      <c r="D10451" t="s">
        <v>182</v>
      </c>
      <c r="E10451">
        <v>0.16800000000000001</v>
      </c>
      <c r="F10451" t="s">
        <v>728</v>
      </c>
      <c r="G10451" s="784" t="s">
        <v>2529</v>
      </c>
      <c r="H10451" s="784" t="s">
        <v>2530</v>
      </c>
      <c r="I10451" s="784" t="s">
        <v>6487</v>
      </c>
    </row>
    <row r="10452" spans="1:9" hidden="1">
      <c r="A10452" t="str">
        <f>Table_wabobpsvr_AzureCalc_AzureCalcRateCard[[#This Row],[ServiceName]]&amp;Table_wabobpsvr_AzureCalc_AzureCalcRateCard[[#This Row],[Price_Level]]&amp;Table_wabobpsvr_AzureCalc_AzureCalcRateCard[[#This Row],[Region]]</f>
        <v>Basic.A5 VM (Windows)MOSP6</v>
      </c>
      <c r="B10452">
        <v>6</v>
      </c>
      <c r="C10452" t="s">
        <v>701</v>
      </c>
      <c r="D10452" t="s">
        <v>627</v>
      </c>
      <c r="E10452">
        <v>0.28000000000000003</v>
      </c>
      <c r="F10452" t="s">
        <v>723</v>
      </c>
      <c r="G10452" s="784" t="s">
        <v>4431</v>
      </c>
      <c r="H10452" s="784" t="s">
        <v>4431</v>
      </c>
      <c r="I10452" s="784" t="s">
        <v>6488</v>
      </c>
    </row>
    <row r="10453" spans="1:9" hidden="1">
      <c r="A10453" t="str">
        <f>Table_wabobpsvr_AzureCalc_AzureCalcRateCard[[#This Row],[ServiceName]]&amp;Table_wabobpsvr_AzureCalc_AzureCalcRateCard[[#This Row],[Price_Level]]&amp;Table_wabobpsvr_AzureCalc_AzureCalcRateCard[[#This Row],[Region]]</f>
        <v>Basic.A5 VM (Windows)A6</v>
      </c>
      <c r="B10453">
        <v>6</v>
      </c>
      <c r="C10453" t="s">
        <v>701</v>
      </c>
      <c r="D10453" t="s">
        <v>181</v>
      </c>
      <c r="E10453">
        <v>0.2044</v>
      </c>
      <c r="F10453" t="s">
        <v>723</v>
      </c>
      <c r="G10453" s="784" t="s">
        <v>2531</v>
      </c>
      <c r="H10453" s="784" t="s">
        <v>2532</v>
      </c>
      <c r="I10453" s="784" t="s">
        <v>6488</v>
      </c>
    </row>
    <row r="10454" spans="1:9" hidden="1">
      <c r="A10454" s="784" t="str">
        <f>Table_wabobpsvr_AzureCalc_AzureCalcRateCard[[#This Row],[ServiceName]]&amp;Table_wabobpsvr_AzureCalc_AzureCalcRateCard[[#This Row],[Price_Level]]&amp;Table_wabobpsvr_AzureCalc_AzureCalcRateCard[[#This Row],[Region]]</f>
        <v>Basic.A5 VM (Windows)B6</v>
      </c>
      <c r="B10454" s="784">
        <v>6</v>
      </c>
      <c r="C10454" s="784" t="s">
        <v>701</v>
      </c>
      <c r="D10454" s="784" t="s">
        <v>182</v>
      </c>
      <c r="E10454" s="784">
        <v>0.19600000000000001</v>
      </c>
      <c r="F10454" s="784" t="s">
        <v>723</v>
      </c>
      <c r="G10454" s="784" t="s">
        <v>2531</v>
      </c>
      <c r="H10454" s="784" t="s">
        <v>2532</v>
      </c>
      <c r="I10454" s="784" t="s">
        <v>6488</v>
      </c>
    </row>
    <row r="10455" spans="1:9" hidden="1">
      <c r="A10455" s="784" t="str">
        <f>Table_wabobpsvr_AzureCalc_AzureCalcRateCard[[#This Row],[ServiceName]]&amp;Table_wabobpsvr_AzureCalc_AzureCalcRateCard[[#This Row],[Price_Level]]&amp;Table_wabobpsvr_AzureCalc_AzureCalcRateCard[[#This Row],[Region]]</f>
        <v>Basic.A5 VM (Windows)C6</v>
      </c>
      <c r="B10455" s="784">
        <v>6</v>
      </c>
      <c r="C10455" s="784" t="s">
        <v>701</v>
      </c>
      <c r="D10455" s="784" t="s">
        <v>184</v>
      </c>
      <c r="E10455" s="784">
        <v>0.18759999999999999</v>
      </c>
      <c r="F10455" s="784" t="s">
        <v>723</v>
      </c>
      <c r="G10455" s="784" t="s">
        <v>2531</v>
      </c>
      <c r="H10455" s="784" t="s">
        <v>2532</v>
      </c>
      <c r="I10455" s="784" t="s">
        <v>6488</v>
      </c>
    </row>
    <row r="10456" spans="1:9" hidden="1">
      <c r="A10456" s="784" t="str">
        <f>Table_wabobpsvr_AzureCalc_AzureCalcRateCard[[#This Row],[ServiceName]]&amp;Table_wabobpsvr_AzureCalc_AzureCalcRateCard[[#This Row],[Price_Level]]&amp;Table_wabobpsvr_AzureCalc_AzureCalcRateCard[[#This Row],[Region]]</f>
        <v>Basic.A5 VM (Windows)D6</v>
      </c>
      <c r="B10456" s="784">
        <v>6</v>
      </c>
      <c r="C10456" s="784" t="s">
        <v>701</v>
      </c>
      <c r="D10456" s="784" t="s">
        <v>183</v>
      </c>
      <c r="E10456" s="784">
        <v>0.1792</v>
      </c>
      <c r="F10456" s="784" t="s">
        <v>723</v>
      </c>
      <c r="G10456" s="784" t="s">
        <v>2531</v>
      </c>
      <c r="H10456" s="784" t="s">
        <v>2532</v>
      </c>
      <c r="I10456" s="784" t="s">
        <v>6488</v>
      </c>
    </row>
    <row r="10457" spans="1:9" hidden="1">
      <c r="A10457" s="784" t="str">
        <f>Table_wabobpsvr_AzureCalc_AzureCalcRateCard[[#This Row],[ServiceName]]&amp;Table_wabobpsvr_AzureCalc_AzureCalcRateCard[[#This Row],[Price_Level]]&amp;Table_wabobpsvr_AzureCalc_AzureCalcRateCard[[#This Row],[Region]]</f>
        <v>Basic.A5 VM (Windows)MOSP4</v>
      </c>
      <c r="B10457" s="784">
        <v>4</v>
      </c>
      <c r="C10457" s="784" t="s">
        <v>701</v>
      </c>
      <c r="D10457" s="784" t="s">
        <v>627</v>
      </c>
      <c r="E10457" s="784">
        <v>0.28000000000000003</v>
      </c>
      <c r="F10457" s="784" t="s">
        <v>723</v>
      </c>
      <c r="G10457" s="784" t="s">
        <v>4431</v>
      </c>
      <c r="H10457" s="784" t="s">
        <v>4431</v>
      </c>
      <c r="I10457" s="784" t="s">
        <v>6489</v>
      </c>
    </row>
    <row r="10458" spans="1:9" hidden="1">
      <c r="A10458" s="784" t="str">
        <f>Table_wabobpsvr_AzureCalc_AzureCalcRateCard[[#This Row],[ServiceName]]&amp;Table_wabobpsvr_AzureCalc_AzureCalcRateCard[[#This Row],[Price_Level]]&amp;Table_wabobpsvr_AzureCalc_AzureCalcRateCard[[#This Row],[Region]]</f>
        <v>Basic.A5 VM (Windows)A4</v>
      </c>
      <c r="B10458" s="784">
        <v>4</v>
      </c>
      <c r="C10458" s="784" t="s">
        <v>701</v>
      </c>
      <c r="D10458" s="784" t="s">
        <v>181</v>
      </c>
      <c r="E10458" s="784">
        <v>0.2044</v>
      </c>
      <c r="F10458" s="784" t="s">
        <v>723</v>
      </c>
      <c r="G10458" s="784" t="s">
        <v>2533</v>
      </c>
      <c r="H10458" s="784" t="s">
        <v>2534</v>
      </c>
      <c r="I10458" s="784" t="s">
        <v>6489</v>
      </c>
    </row>
    <row r="10459" spans="1:9" hidden="1">
      <c r="A10459" s="784" t="str">
        <f>Table_wabobpsvr_AzureCalc_AzureCalcRateCard[[#This Row],[ServiceName]]&amp;Table_wabobpsvr_AzureCalc_AzureCalcRateCard[[#This Row],[Price_Level]]&amp;Table_wabobpsvr_AzureCalc_AzureCalcRateCard[[#This Row],[Region]]</f>
        <v>Basic.A5 VM (Windows)B4</v>
      </c>
      <c r="B10459" s="784">
        <v>4</v>
      </c>
      <c r="C10459" s="784" t="s">
        <v>701</v>
      </c>
      <c r="D10459" s="784" t="s">
        <v>182</v>
      </c>
      <c r="E10459" s="784">
        <v>0.19600000000000001</v>
      </c>
      <c r="F10459" s="784" t="s">
        <v>723</v>
      </c>
      <c r="G10459" s="784" t="s">
        <v>2533</v>
      </c>
      <c r="H10459" s="784" t="s">
        <v>2534</v>
      </c>
      <c r="I10459" s="784" t="s">
        <v>6489</v>
      </c>
    </row>
    <row r="10460" spans="1:9" hidden="1">
      <c r="A10460" s="784" t="str">
        <f>Table_wabobpsvr_AzureCalc_AzureCalcRateCard[[#This Row],[ServiceName]]&amp;Table_wabobpsvr_AzureCalc_AzureCalcRateCard[[#This Row],[Price_Level]]&amp;Table_wabobpsvr_AzureCalc_AzureCalcRateCard[[#This Row],[Region]]</f>
        <v>Basic.A5 VM (Windows)C4</v>
      </c>
      <c r="B10460" s="784">
        <v>4</v>
      </c>
      <c r="C10460" s="784" t="s">
        <v>701</v>
      </c>
      <c r="D10460" s="784" t="s">
        <v>184</v>
      </c>
      <c r="E10460" s="784">
        <v>0.18759999999999999</v>
      </c>
      <c r="F10460" s="784" t="s">
        <v>723</v>
      </c>
      <c r="G10460" s="784" t="s">
        <v>2533</v>
      </c>
      <c r="H10460" s="784" t="s">
        <v>2534</v>
      </c>
      <c r="I10460" s="784" t="s">
        <v>6489</v>
      </c>
    </row>
    <row r="10461" spans="1:9" hidden="1">
      <c r="A10461" s="784" t="str">
        <f>Table_wabobpsvr_AzureCalc_AzureCalcRateCard[[#This Row],[ServiceName]]&amp;Table_wabobpsvr_AzureCalc_AzureCalcRateCard[[#This Row],[Price_Level]]&amp;Table_wabobpsvr_AzureCalc_AzureCalcRateCard[[#This Row],[Region]]</f>
        <v>Basic.A5 VM (Non-Windows)C11</v>
      </c>
      <c r="B10461" s="784">
        <v>11</v>
      </c>
      <c r="C10461" s="784" t="s">
        <v>701</v>
      </c>
      <c r="D10461" s="784" t="s">
        <v>184</v>
      </c>
      <c r="E10461" s="784">
        <v>0.1608</v>
      </c>
      <c r="F10461" s="784" t="s">
        <v>728</v>
      </c>
      <c r="G10461" s="784" t="s">
        <v>2529</v>
      </c>
      <c r="H10461" s="784" t="s">
        <v>2530</v>
      </c>
      <c r="I10461" s="784" t="s">
        <v>6487</v>
      </c>
    </row>
    <row r="10462" spans="1:9" hidden="1">
      <c r="A10462" t="str">
        <f>Table_wabobpsvr_AzureCalc_AzureCalcRateCard[[#This Row],[ServiceName]]&amp;Table_wabobpsvr_AzureCalc_AzureCalcRateCard[[#This Row],[Price_Level]]&amp;Table_wabobpsvr_AzureCalc_AzureCalcRateCard[[#This Row],[Region]]</f>
        <v>Basic.A5 VM (Windows)D4</v>
      </c>
      <c r="B10462">
        <v>4</v>
      </c>
      <c r="C10462" t="s">
        <v>701</v>
      </c>
      <c r="D10462" t="s">
        <v>183</v>
      </c>
      <c r="E10462">
        <v>0.1792</v>
      </c>
      <c r="F10462" t="s">
        <v>723</v>
      </c>
      <c r="G10462" s="784" t="s">
        <v>2533</v>
      </c>
      <c r="H10462" s="784" t="s">
        <v>2534</v>
      </c>
      <c r="I10462" s="784" t="s">
        <v>6489</v>
      </c>
    </row>
    <row r="10463" spans="1:9" hidden="1">
      <c r="A10463" t="str">
        <f>Table_wabobpsvr_AzureCalc_AzureCalcRateCard[[#This Row],[ServiceName]]&amp;Table_wabobpsvr_AzureCalc_AzureCalcRateCard[[#This Row],[Price_Level]]&amp;Table_wabobpsvr_AzureCalc_AzureCalcRateCard[[#This Row],[Region]]</f>
        <v>Basic.A5 VM (Windows)MOSP5</v>
      </c>
      <c r="B10463">
        <v>5</v>
      </c>
      <c r="C10463" t="s">
        <v>701</v>
      </c>
      <c r="D10463" t="s">
        <v>627</v>
      </c>
      <c r="E10463">
        <v>0.28000000000000003</v>
      </c>
      <c r="F10463" t="s">
        <v>723</v>
      </c>
      <c r="G10463" s="784" t="s">
        <v>4431</v>
      </c>
      <c r="H10463" s="784" t="s">
        <v>4431</v>
      </c>
      <c r="I10463" s="784" t="s">
        <v>6490</v>
      </c>
    </row>
    <row r="10464" spans="1:9" hidden="1">
      <c r="A10464" s="784" t="str">
        <f>Table_wabobpsvr_AzureCalc_AzureCalcRateCard[[#This Row],[ServiceName]]&amp;Table_wabobpsvr_AzureCalc_AzureCalcRateCard[[#This Row],[Price_Level]]&amp;Table_wabobpsvr_AzureCalc_AzureCalcRateCard[[#This Row],[Region]]</f>
        <v>Basic.A5 VM (Windows)A5</v>
      </c>
      <c r="B10464" s="784">
        <v>5</v>
      </c>
      <c r="C10464" s="784" t="s">
        <v>701</v>
      </c>
      <c r="D10464" s="784" t="s">
        <v>181</v>
      </c>
      <c r="E10464" s="784">
        <v>0.2044</v>
      </c>
      <c r="F10464" s="784" t="s">
        <v>723</v>
      </c>
      <c r="G10464" s="784" t="s">
        <v>2535</v>
      </c>
      <c r="H10464" s="784" t="s">
        <v>2536</v>
      </c>
      <c r="I10464" s="784" t="s">
        <v>6490</v>
      </c>
    </row>
    <row r="10465" spans="1:9" hidden="1">
      <c r="A10465" s="784" t="str">
        <f>Table_wabobpsvr_AzureCalc_AzureCalcRateCard[[#This Row],[ServiceName]]&amp;Table_wabobpsvr_AzureCalc_AzureCalcRateCard[[#This Row],[Price_Level]]&amp;Table_wabobpsvr_AzureCalc_AzureCalcRateCard[[#This Row],[Region]]</f>
        <v>Basic.A5 VM (Windows)B5</v>
      </c>
      <c r="B10465" s="784">
        <v>5</v>
      </c>
      <c r="C10465" s="784" t="s">
        <v>701</v>
      </c>
      <c r="D10465" s="784" t="s">
        <v>182</v>
      </c>
      <c r="E10465" s="784">
        <v>0.19600000000000001</v>
      </c>
      <c r="F10465" s="784" t="s">
        <v>723</v>
      </c>
      <c r="G10465" s="784" t="s">
        <v>2535</v>
      </c>
      <c r="H10465" s="784" t="s">
        <v>2536</v>
      </c>
      <c r="I10465" s="784" t="s">
        <v>6490</v>
      </c>
    </row>
    <row r="10466" spans="1:9" hidden="1">
      <c r="A10466" s="784" t="str">
        <f>Table_wabobpsvr_AzureCalc_AzureCalcRateCard[[#This Row],[ServiceName]]&amp;Table_wabobpsvr_AzureCalc_AzureCalcRateCard[[#This Row],[Price_Level]]&amp;Table_wabobpsvr_AzureCalc_AzureCalcRateCard[[#This Row],[Region]]</f>
        <v>Basic.A5 VM (Windows)C5</v>
      </c>
      <c r="B10466" s="784">
        <v>5</v>
      </c>
      <c r="C10466" s="784" t="s">
        <v>701</v>
      </c>
      <c r="D10466" s="784" t="s">
        <v>184</v>
      </c>
      <c r="E10466" s="784">
        <v>0.18759999999999999</v>
      </c>
      <c r="F10466" s="784" t="s">
        <v>723</v>
      </c>
      <c r="G10466" s="784" t="s">
        <v>2535</v>
      </c>
      <c r="H10466" s="784" t="s">
        <v>2536</v>
      </c>
      <c r="I10466" s="784" t="s">
        <v>6490</v>
      </c>
    </row>
    <row r="10467" spans="1:9" hidden="1">
      <c r="A10467" s="784" t="str">
        <f>Table_wabobpsvr_AzureCalc_AzureCalcRateCard[[#This Row],[ServiceName]]&amp;Table_wabobpsvr_AzureCalc_AzureCalcRateCard[[#This Row],[Price_Level]]&amp;Table_wabobpsvr_AzureCalc_AzureCalcRateCard[[#This Row],[Region]]</f>
        <v>Basic.A5 VM (Windows)D5</v>
      </c>
      <c r="B10467" s="784">
        <v>5</v>
      </c>
      <c r="C10467" s="784" t="s">
        <v>701</v>
      </c>
      <c r="D10467" s="784" t="s">
        <v>183</v>
      </c>
      <c r="E10467" s="784">
        <v>0.1792</v>
      </c>
      <c r="F10467" s="784" t="s">
        <v>723</v>
      </c>
      <c r="G10467" s="784" t="s">
        <v>2535</v>
      </c>
      <c r="H10467" s="784" t="s">
        <v>2536</v>
      </c>
      <c r="I10467" s="784" t="s">
        <v>6490</v>
      </c>
    </row>
    <row r="10468" spans="1:9" hidden="1">
      <c r="A10468" s="784" t="str">
        <f>Table_wabobpsvr_AzureCalc_AzureCalcRateCard[[#This Row],[ServiceName]]&amp;Table_wabobpsvr_AzureCalc_AzureCalcRateCard[[#This Row],[Price_Level]]&amp;Table_wabobpsvr_AzureCalc_AzureCalcRateCard[[#This Row],[Region]]</f>
        <v>Basic.A5 VM (Windows)MOSP1</v>
      </c>
      <c r="B10468" s="784">
        <v>1</v>
      </c>
      <c r="C10468" s="784" t="s">
        <v>701</v>
      </c>
      <c r="D10468" s="784" t="s">
        <v>627</v>
      </c>
      <c r="E10468" s="784">
        <v>0.26</v>
      </c>
      <c r="F10468" s="784" t="s">
        <v>723</v>
      </c>
      <c r="G10468" s="784" t="s">
        <v>4431</v>
      </c>
      <c r="H10468" s="784" t="s">
        <v>4431</v>
      </c>
      <c r="I10468" s="784" t="s">
        <v>6491</v>
      </c>
    </row>
    <row r="10469" spans="1:9" hidden="1">
      <c r="A10469" s="784" t="str">
        <f>Table_wabobpsvr_AzureCalc_AzureCalcRateCard[[#This Row],[ServiceName]]&amp;Table_wabobpsvr_AzureCalc_AzureCalcRateCard[[#This Row],[Price_Level]]&amp;Table_wabobpsvr_AzureCalc_AzureCalcRateCard[[#This Row],[Region]]</f>
        <v>Basic.A5 VM (Windows)A1</v>
      </c>
      <c r="B10469" s="784">
        <v>1</v>
      </c>
      <c r="C10469" s="784" t="s">
        <v>701</v>
      </c>
      <c r="D10469" s="784" t="s">
        <v>181</v>
      </c>
      <c r="E10469" s="784">
        <v>0.1898</v>
      </c>
      <c r="F10469" s="784" t="s">
        <v>723</v>
      </c>
      <c r="G10469" s="784" t="s">
        <v>2537</v>
      </c>
      <c r="H10469" s="784" t="s">
        <v>2538</v>
      </c>
      <c r="I10469" s="784" t="s">
        <v>6491</v>
      </c>
    </row>
    <row r="10470" spans="1:9" hidden="1">
      <c r="A10470" t="str">
        <f>Table_wabobpsvr_AzureCalc_AzureCalcRateCard[[#This Row],[ServiceName]]&amp;Table_wabobpsvr_AzureCalc_AzureCalcRateCard[[#This Row],[Price_Level]]&amp;Table_wabobpsvr_AzureCalc_AzureCalcRateCard[[#This Row],[Region]]</f>
        <v>Basic.A5 VM (Windows)B1</v>
      </c>
      <c r="B10470">
        <v>1</v>
      </c>
      <c r="C10470" t="s">
        <v>701</v>
      </c>
      <c r="D10470" t="s">
        <v>182</v>
      </c>
      <c r="E10470">
        <v>0.182</v>
      </c>
      <c r="F10470" t="s">
        <v>723</v>
      </c>
      <c r="G10470" s="784" t="s">
        <v>2537</v>
      </c>
      <c r="H10470" s="784" t="s">
        <v>2538</v>
      </c>
      <c r="I10470" s="784" t="s">
        <v>6491</v>
      </c>
    </row>
    <row r="10471" spans="1:9" hidden="1">
      <c r="A10471" s="784" t="str">
        <f>Table_wabobpsvr_AzureCalc_AzureCalcRateCard[[#This Row],[ServiceName]]&amp;Table_wabobpsvr_AzureCalc_AzureCalcRateCard[[#This Row],[Price_Level]]&amp;Table_wabobpsvr_AzureCalc_AzureCalcRateCard[[#This Row],[Region]]</f>
        <v>Basic.A5 VM (Non-Windows)D11</v>
      </c>
      <c r="B10471" s="784">
        <v>11</v>
      </c>
      <c r="C10471" s="784" t="s">
        <v>701</v>
      </c>
      <c r="D10471" s="784" t="s">
        <v>183</v>
      </c>
      <c r="E10471" s="784">
        <v>0.15359999999999999</v>
      </c>
      <c r="F10471" s="784" t="s">
        <v>728</v>
      </c>
      <c r="G10471" s="784" t="s">
        <v>2529</v>
      </c>
      <c r="H10471" s="784" t="s">
        <v>2530</v>
      </c>
      <c r="I10471" s="784" t="s">
        <v>6487</v>
      </c>
    </row>
    <row r="10472" spans="1:9" hidden="1">
      <c r="A10472" s="784" t="str">
        <f>Table_wabobpsvr_AzureCalc_AzureCalcRateCard[[#This Row],[ServiceName]]&amp;Table_wabobpsvr_AzureCalc_AzureCalcRateCard[[#This Row],[Price_Level]]&amp;Table_wabobpsvr_AzureCalc_AzureCalcRateCard[[#This Row],[Region]]</f>
        <v>Basic.A5 VM (Non-Windows)MOSP12</v>
      </c>
      <c r="B10472" s="784">
        <v>12</v>
      </c>
      <c r="C10472" s="784" t="s">
        <v>701</v>
      </c>
      <c r="D10472" s="784" t="s">
        <v>627</v>
      </c>
      <c r="E10472" s="784">
        <v>0.22</v>
      </c>
      <c r="F10472" s="784" t="s">
        <v>728</v>
      </c>
      <c r="G10472" s="784" t="s">
        <v>4431</v>
      </c>
      <c r="H10472" s="784" t="s">
        <v>4431</v>
      </c>
      <c r="I10472" s="784" t="s">
        <v>6492</v>
      </c>
    </row>
    <row r="10473" spans="1:9" hidden="1">
      <c r="A10473" s="784" t="str">
        <f>Table_wabobpsvr_AzureCalc_AzureCalcRateCard[[#This Row],[ServiceName]]&amp;Table_wabobpsvr_AzureCalc_AzureCalcRateCard[[#This Row],[Price_Level]]&amp;Table_wabobpsvr_AzureCalc_AzureCalcRateCard[[#This Row],[Region]]</f>
        <v>Basic.A5 VM (Non-Windows)A12</v>
      </c>
      <c r="B10473" s="784">
        <v>12</v>
      </c>
      <c r="C10473" s="784" t="s">
        <v>701</v>
      </c>
      <c r="D10473" s="784" t="s">
        <v>181</v>
      </c>
      <c r="E10473" s="784">
        <v>0.16059999999999999</v>
      </c>
      <c r="F10473" s="784" t="s">
        <v>728</v>
      </c>
      <c r="G10473" s="784" t="s">
        <v>2539</v>
      </c>
      <c r="H10473" s="784" t="s">
        <v>2540</v>
      </c>
      <c r="I10473" s="784" t="s">
        <v>6492</v>
      </c>
    </row>
    <row r="10474" spans="1:9" hidden="1">
      <c r="A10474" s="784" t="str">
        <f>Table_wabobpsvr_AzureCalc_AzureCalcRateCard[[#This Row],[ServiceName]]&amp;Table_wabobpsvr_AzureCalc_AzureCalcRateCard[[#This Row],[Price_Level]]&amp;Table_wabobpsvr_AzureCalc_AzureCalcRateCard[[#This Row],[Region]]</f>
        <v>Basic.A5 VM (Non-Windows)B12</v>
      </c>
      <c r="B10474" s="784">
        <v>12</v>
      </c>
      <c r="C10474" s="784" t="s">
        <v>701</v>
      </c>
      <c r="D10474" s="784" t="s">
        <v>182</v>
      </c>
      <c r="E10474" s="784">
        <v>0.154</v>
      </c>
      <c r="F10474" s="784" t="s">
        <v>728</v>
      </c>
      <c r="G10474" s="784" t="s">
        <v>2539</v>
      </c>
      <c r="H10474" s="784" t="s">
        <v>2540</v>
      </c>
      <c r="I10474" s="784" t="s">
        <v>6492</v>
      </c>
    </row>
    <row r="10475" spans="1:9" hidden="1">
      <c r="A10475" s="784" t="str">
        <f>Table_wabobpsvr_AzureCalc_AzureCalcRateCard[[#This Row],[ServiceName]]&amp;Table_wabobpsvr_AzureCalc_AzureCalcRateCard[[#This Row],[Price_Level]]&amp;Table_wabobpsvr_AzureCalc_AzureCalcRateCard[[#This Row],[Region]]</f>
        <v>Basic.A5 VM (Non-Windows)C12</v>
      </c>
      <c r="B10475" s="784">
        <v>12</v>
      </c>
      <c r="C10475" s="784" t="s">
        <v>701</v>
      </c>
      <c r="D10475" s="784" t="s">
        <v>184</v>
      </c>
      <c r="E10475" s="784">
        <v>0.1474</v>
      </c>
      <c r="F10475" s="784" t="s">
        <v>728</v>
      </c>
      <c r="G10475" s="784" t="s">
        <v>2539</v>
      </c>
      <c r="H10475" s="784" t="s">
        <v>2540</v>
      </c>
      <c r="I10475" s="784" t="s">
        <v>6492</v>
      </c>
    </row>
    <row r="10476" spans="1:9" hidden="1">
      <c r="A10476" s="784" t="str">
        <f>Table_wabobpsvr_AzureCalc_AzureCalcRateCard[[#This Row],[ServiceName]]&amp;Table_wabobpsvr_AzureCalc_AzureCalcRateCard[[#This Row],[Price_Level]]&amp;Table_wabobpsvr_AzureCalc_AzureCalcRateCard[[#This Row],[Region]]</f>
        <v>Basic.A5 VM (Non-Windows)D12</v>
      </c>
      <c r="B10476" s="784">
        <v>12</v>
      </c>
      <c r="C10476" s="784" t="s">
        <v>701</v>
      </c>
      <c r="D10476" s="784" t="s">
        <v>183</v>
      </c>
      <c r="E10476" s="784">
        <v>0.14080000000000001</v>
      </c>
      <c r="F10476" s="784" t="s">
        <v>728</v>
      </c>
      <c r="G10476" s="784" t="s">
        <v>2539</v>
      </c>
      <c r="H10476" s="784" t="s">
        <v>2540</v>
      </c>
      <c r="I10476" s="784" t="s">
        <v>6492</v>
      </c>
    </row>
    <row r="10477" spans="1:9" hidden="1">
      <c r="A10477" s="784" t="str">
        <f>Table_wabobpsvr_AzureCalc_AzureCalcRateCard[[#This Row],[ServiceName]]&amp;Table_wabobpsvr_AzureCalc_AzureCalcRateCard[[#This Row],[Price_Level]]&amp;Table_wabobpsvr_AzureCalc_AzureCalcRateCard[[#This Row],[Region]]</f>
        <v>Basic.A5 VM (Non-Windows)MOSP13</v>
      </c>
      <c r="B10477" s="784">
        <v>13</v>
      </c>
      <c r="C10477" s="784" t="s">
        <v>701</v>
      </c>
      <c r="D10477" s="784" t="s">
        <v>627</v>
      </c>
      <c r="E10477" s="784">
        <v>0.25</v>
      </c>
      <c r="F10477" s="784" t="s">
        <v>728</v>
      </c>
      <c r="G10477" s="784" t="s">
        <v>4431</v>
      </c>
      <c r="H10477" s="784" t="s">
        <v>4431</v>
      </c>
      <c r="I10477" s="784" t="s">
        <v>6493</v>
      </c>
    </row>
    <row r="10478" spans="1:9" hidden="1">
      <c r="A10478" s="784" t="str">
        <f>Table_wabobpsvr_AzureCalc_AzureCalcRateCard[[#This Row],[ServiceName]]&amp;Table_wabobpsvr_AzureCalc_AzureCalcRateCard[[#This Row],[Price_Level]]&amp;Table_wabobpsvr_AzureCalc_AzureCalcRateCard[[#This Row],[Region]]</f>
        <v>Basic.A5 VM (Non-Windows)A13</v>
      </c>
      <c r="B10478" s="784">
        <v>13</v>
      </c>
      <c r="C10478" s="784" t="s">
        <v>701</v>
      </c>
      <c r="D10478" s="784" t="s">
        <v>181</v>
      </c>
      <c r="E10478" s="784">
        <v>0.1825</v>
      </c>
      <c r="F10478" s="784" t="s">
        <v>728</v>
      </c>
      <c r="G10478" s="784" t="s">
        <v>2541</v>
      </c>
      <c r="H10478" s="784" t="s">
        <v>2542</v>
      </c>
      <c r="I10478" s="784" t="s">
        <v>6493</v>
      </c>
    </row>
    <row r="10479" spans="1:9" hidden="1">
      <c r="A10479" t="str">
        <f>Table_wabobpsvr_AzureCalc_AzureCalcRateCard[[#This Row],[ServiceName]]&amp;Table_wabobpsvr_AzureCalc_AzureCalcRateCard[[#This Row],[Price_Level]]&amp;Table_wabobpsvr_AzureCalc_AzureCalcRateCard[[#This Row],[Region]]</f>
        <v>Basic.A5 VM (Non-Windows)B13</v>
      </c>
      <c r="B10479">
        <v>13</v>
      </c>
      <c r="C10479" t="s">
        <v>701</v>
      </c>
      <c r="D10479" t="s">
        <v>182</v>
      </c>
      <c r="E10479">
        <v>0.17499999999999999</v>
      </c>
      <c r="F10479" t="s">
        <v>728</v>
      </c>
      <c r="G10479" s="784" t="s">
        <v>2541</v>
      </c>
      <c r="H10479" s="784" t="s">
        <v>2542</v>
      </c>
      <c r="I10479" s="784" t="s">
        <v>6493</v>
      </c>
    </row>
    <row r="10480" spans="1:9" hidden="1">
      <c r="A10480" s="784" t="str">
        <f>Table_wabobpsvr_AzureCalc_AzureCalcRateCard[[#This Row],[ServiceName]]&amp;Table_wabobpsvr_AzureCalc_AzureCalcRateCard[[#This Row],[Price_Level]]&amp;Table_wabobpsvr_AzureCalc_AzureCalcRateCard[[#This Row],[Region]]</f>
        <v>Basic.A5 VM (Non-Windows)C13</v>
      </c>
      <c r="B10480" s="784">
        <v>13</v>
      </c>
      <c r="C10480" s="784" t="s">
        <v>701</v>
      </c>
      <c r="D10480" s="784" t="s">
        <v>184</v>
      </c>
      <c r="E10480" s="784">
        <v>0.16750000000000001</v>
      </c>
      <c r="F10480" s="784" t="s">
        <v>728</v>
      </c>
      <c r="G10480" s="784" t="s">
        <v>2541</v>
      </c>
      <c r="H10480" s="784" t="s">
        <v>2542</v>
      </c>
      <c r="I10480" s="784" t="s">
        <v>6493</v>
      </c>
    </row>
    <row r="10481" spans="1:9" hidden="1">
      <c r="A10481" s="784" t="str">
        <f>Table_wabobpsvr_AzureCalc_AzureCalcRateCard[[#This Row],[ServiceName]]&amp;Table_wabobpsvr_AzureCalc_AzureCalcRateCard[[#This Row],[Price_Level]]&amp;Table_wabobpsvr_AzureCalc_AzureCalcRateCard[[#This Row],[Region]]</f>
        <v>Basic.A5 VM (Non-Windows)D13</v>
      </c>
      <c r="B10481" s="784">
        <v>13</v>
      </c>
      <c r="C10481" s="784" t="s">
        <v>701</v>
      </c>
      <c r="D10481" s="784" t="s">
        <v>183</v>
      </c>
      <c r="E10481" s="784">
        <v>0.16</v>
      </c>
      <c r="F10481" s="784" t="s">
        <v>728</v>
      </c>
      <c r="G10481" s="784" t="s">
        <v>2541</v>
      </c>
      <c r="H10481" s="784" t="s">
        <v>2542</v>
      </c>
      <c r="I10481" s="784" t="s">
        <v>6493</v>
      </c>
    </row>
    <row r="10482" spans="1:9" hidden="1">
      <c r="A10482" s="784" t="str">
        <f>Table_wabobpsvr_AzureCalc_AzureCalcRateCard[[#This Row],[ServiceName]]&amp;Table_wabobpsvr_AzureCalc_AzureCalcRateCard[[#This Row],[Price_Level]]&amp;Table_wabobpsvr_AzureCalc_AzureCalcRateCard[[#This Row],[Region]]</f>
        <v>Basic.A5 VM (Windows)C1</v>
      </c>
      <c r="B10482" s="784">
        <v>1</v>
      </c>
      <c r="C10482" s="784" t="s">
        <v>701</v>
      </c>
      <c r="D10482" s="784" t="s">
        <v>184</v>
      </c>
      <c r="E10482" s="784">
        <v>0.17419999999999999</v>
      </c>
      <c r="F10482" s="784" t="s">
        <v>723</v>
      </c>
      <c r="G10482" s="784" t="s">
        <v>2537</v>
      </c>
      <c r="H10482" s="784" t="s">
        <v>2538</v>
      </c>
      <c r="I10482" s="784" t="s">
        <v>6491</v>
      </c>
    </row>
    <row r="10483" spans="1:9" hidden="1">
      <c r="A10483" s="784" t="str">
        <f>Table_wabobpsvr_AzureCalc_AzureCalcRateCard[[#This Row],[ServiceName]]&amp;Table_wabobpsvr_AzureCalc_AzureCalcRateCard[[#This Row],[Price_Level]]&amp;Table_wabobpsvr_AzureCalc_AzureCalcRateCard[[#This Row],[Region]]</f>
        <v>Basic.A5 VM (Windows)D1</v>
      </c>
      <c r="B10483" s="784">
        <v>1</v>
      </c>
      <c r="C10483" s="784" t="s">
        <v>701</v>
      </c>
      <c r="D10483" s="784" t="s">
        <v>183</v>
      </c>
      <c r="E10483" s="784">
        <v>0.16439999999999999</v>
      </c>
      <c r="F10483" s="784" t="s">
        <v>723</v>
      </c>
      <c r="G10483" s="784" t="s">
        <v>2537</v>
      </c>
      <c r="H10483" s="784" t="s">
        <v>2538</v>
      </c>
      <c r="I10483" s="784" t="s">
        <v>6491</v>
      </c>
    </row>
    <row r="10484" spans="1:9" hidden="1">
      <c r="A10484" t="str">
        <f>Table_wabobpsvr_AzureCalc_AzureCalcRateCard[[#This Row],[ServiceName]]&amp;Table_wabobpsvr_AzureCalc_AzureCalcRateCard[[#This Row],[Price_Level]]&amp;Table_wabobpsvr_AzureCalc_AzureCalcRateCard[[#This Row],[Region]]</f>
        <v>Basic.A5 VM (Windows)MOSP7</v>
      </c>
      <c r="B10484">
        <v>7</v>
      </c>
      <c r="C10484" t="s">
        <v>701</v>
      </c>
      <c r="D10484" t="s">
        <v>627</v>
      </c>
      <c r="E10484">
        <v>0.26</v>
      </c>
      <c r="F10484" t="s">
        <v>723</v>
      </c>
      <c r="G10484" s="784" t="s">
        <v>4431</v>
      </c>
      <c r="H10484" s="784" t="s">
        <v>4431</v>
      </c>
      <c r="I10484" s="784" t="s">
        <v>6494</v>
      </c>
    </row>
    <row r="10485" spans="1:9" hidden="1">
      <c r="A10485" t="str">
        <f>Table_wabobpsvr_AzureCalc_AzureCalcRateCard[[#This Row],[ServiceName]]&amp;Table_wabobpsvr_AzureCalc_AzureCalcRateCard[[#This Row],[Price_Level]]&amp;Table_wabobpsvr_AzureCalc_AzureCalcRateCard[[#This Row],[Region]]</f>
        <v>Basic.A5 VM (Windows)A7</v>
      </c>
      <c r="B10485">
        <v>7</v>
      </c>
      <c r="C10485" t="s">
        <v>701</v>
      </c>
      <c r="D10485" t="s">
        <v>181</v>
      </c>
      <c r="E10485">
        <v>0.1898</v>
      </c>
      <c r="F10485" t="s">
        <v>723</v>
      </c>
      <c r="G10485" s="784" t="s">
        <v>2543</v>
      </c>
      <c r="H10485" s="784" t="s">
        <v>2544</v>
      </c>
      <c r="I10485" s="784" t="s">
        <v>6494</v>
      </c>
    </row>
    <row r="10486" spans="1:9" hidden="1">
      <c r="A10486" t="str">
        <f>Table_wabobpsvr_AzureCalc_AzureCalcRateCard[[#This Row],[ServiceName]]&amp;Table_wabobpsvr_AzureCalc_AzureCalcRateCard[[#This Row],[Price_Level]]&amp;Table_wabobpsvr_AzureCalc_AzureCalcRateCard[[#This Row],[Region]]</f>
        <v>Basic.A5 VM (Windows)B7</v>
      </c>
      <c r="B10486">
        <v>7</v>
      </c>
      <c r="C10486" t="s">
        <v>701</v>
      </c>
      <c r="D10486" t="s">
        <v>182</v>
      </c>
      <c r="E10486">
        <v>0.182</v>
      </c>
      <c r="F10486" t="s">
        <v>723</v>
      </c>
      <c r="G10486" s="784" t="s">
        <v>2543</v>
      </c>
      <c r="H10486" s="784" t="s">
        <v>2544</v>
      </c>
      <c r="I10486" s="784" t="s">
        <v>6494</v>
      </c>
    </row>
    <row r="10487" spans="1:9" hidden="1">
      <c r="A10487" t="str">
        <f>Table_wabobpsvr_AzureCalc_AzureCalcRateCard[[#This Row],[ServiceName]]&amp;Table_wabobpsvr_AzureCalc_AzureCalcRateCard[[#This Row],[Price_Level]]&amp;Table_wabobpsvr_AzureCalc_AzureCalcRateCard[[#This Row],[Region]]</f>
        <v>Basic.A5 VM (Windows)C7</v>
      </c>
      <c r="B10487">
        <v>7</v>
      </c>
      <c r="C10487" t="s">
        <v>701</v>
      </c>
      <c r="D10487" t="s">
        <v>184</v>
      </c>
      <c r="E10487">
        <v>0.17419999999999999</v>
      </c>
      <c r="F10487" t="s">
        <v>723</v>
      </c>
      <c r="G10487" s="784" t="s">
        <v>2543</v>
      </c>
      <c r="H10487" s="784" t="s">
        <v>2544</v>
      </c>
      <c r="I10487" s="784" t="s">
        <v>6494</v>
      </c>
    </row>
    <row r="10488" spans="1:9" hidden="1">
      <c r="A10488" t="str">
        <f>Table_wabobpsvr_AzureCalc_AzureCalcRateCard[[#This Row],[ServiceName]]&amp;Table_wabobpsvr_AzureCalc_AzureCalcRateCard[[#This Row],[Price_Level]]&amp;Table_wabobpsvr_AzureCalc_AzureCalcRateCard[[#This Row],[Region]]</f>
        <v>Basic.A5 VM (Windows)D7</v>
      </c>
      <c r="B10488">
        <v>7</v>
      </c>
      <c r="C10488" t="s">
        <v>701</v>
      </c>
      <c r="D10488" t="s">
        <v>183</v>
      </c>
      <c r="E10488">
        <v>0.16439999999999999</v>
      </c>
      <c r="F10488" t="s">
        <v>723</v>
      </c>
      <c r="G10488" s="784" t="s">
        <v>2543</v>
      </c>
      <c r="H10488" s="784" t="s">
        <v>2544</v>
      </c>
      <c r="I10488" s="784" t="s">
        <v>6494</v>
      </c>
    </row>
    <row r="10489" spans="1:9" hidden="1">
      <c r="A10489" s="784" t="str">
        <f>Table_wabobpsvr_AzureCalc_AzureCalcRateCard[[#This Row],[ServiceName]]&amp;Table_wabobpsvr_AzureCalc_AzureCalcRateCard[[#This Row],[Price_Level]]&amp;Table_wabobpsvr_AzureCalc_AzureCalcRateCard[[#This Row],[Region]]</f>
        <v>Basic.A5 VM (Windows)MOSP8</v>
      </c>
      <c r="B10489" s="784">
        <v>8</v>
      </c>
      <c r="C10489" s="784" t="s">
        <v>701</v>
      </c>
      <c r="D10489" s="784" t="s">
        <v>627</v>
      </c>
      <c r="E10489" s="784">
        <v>0.28999999999999998</v>
      </c>
      <c r="F10489" s="784" t="s">
        <v>723</v>
      </c>
      <c r="G10489" s="784" t="s">
        <v>4431</v>
      </c>
      <c r="H10489" s="784" t="s">
        <v>4431</v>
      </c>
      <c r="I10489" s="784" t="s">
        <v>6495</v>
      </c>
    </row>
    <row r="10490" spans="1:9" hidden="1">
      <c r="A10490" s="784" t="str">
        <f>Table_wabobpsvr_AzureCalc_AzureCalcRateCard[[#This Row],[ServiceName]]&amp;Table_wabobpsvr_AzureCalc_AzureCalcRateCard[[#This Row],[Price_Level]]&amp;Table_wabobpsvr_AzureCalc_AzureCalcRateCard[[#This Row],[Region]]</f>
        <v>Basic.A5 VM (Windows)A8</v>
      </c>
      <c r="B10490" s="784">
        <v>8</v>
      </c>
      <c r="C10490" s="784" t="s">
        <v>701</v>
      </c>
      <c r="D10490" s="784" t="s">
        <v>181</v>
      </c>
      <c r="E10490" s="784">
        <v>0.2117</v>
      </c>
      <c r="F10490" s="784" t="s">
        <v>723</v>
      </c>
      <c r="G10490" s="784" t="s">
        <v>2545</v>
      </c>
      <c r="H10490" s="784" t="s">
        <v>2546</v>
      </c>
      <c r="I10490" s="784" t="s">
        <v>6495</v>
      </c>
    </row>
    <row r="10491" spans="1:9" hidden="1">
      <c r="A10491" s="784" t="str">
        <f>Table_wabobpsvr_AzureCalc_AzureCalcRateCard[[#This Row],[ServiceName]]&amp;Table_wabobpsvr_AzureCalc_AzureCalcRateCard[[#This Row],[Price_Level]]&amp;Table_wabobpsvr_AzureCalc_AzureCalcRateCard[[#This Row],[Region]]</f>
        <v>Basic.A5 VM (Windows)B8</v>
      </c>
      <c r="B10491" s="784">
        <v>8</v>
      </c>
      <c r="C10491" s="784" t="s">
        <v>701</v>
      </c>
      <c r="D10491" s="784" t="s">
        <v>182</v>
      </c>
      <c r="E10491" s="784">
        <v>0.20300000000000001</v>
      </c>
      <c r="F10491" s="784" t="s">
        <v>723</v>
      </c>
      <c r="G10491" s="784" t="s">
        <v>2545</v>
      </c>
      <c r="H10491" s="784" t="s">
        <v>2546</v>
      </c>
      <c r="I10491" s="784" t="s">
        <v>6495</v>
      </c>
    </row>
    <row r="10492" spans="1:9" hidden="1">
      <c r="A10492" s="784" t="str">
        <f>Table_wabobpsvr_AzureCalc_AzureCalcRateCard[[#This Row],[ServiceName]]&amp;Table_wabobpsvr_AzureCalc_AzureCalcRateCard[[#This Row],[Price_Level]]&amp;Table_wabobpsvr_AzureCalc_AzureCalcRateCard[[#This Row],[Region]]</f>
        <v>Basic.A5 VM (Windows)C8</v>
      </c>
      <c r="B10492" s="784">
        <v>8</v>
      </c>
      <c r="C10492" s="784" t="s">
        <v>701</v>
      </c>
      <c r="D10492" s="784" t="s">
        <v>184</v>
      </c>
      <c r="E10492" s="784">
        <v>0.1943</v>
      </c>
      <c r="F10492" s="784" t="s">
        <v>723</v>
      </c>
      <c r="G10492" s="784" t="s">
        <v>2545</v>
      </c>
      <c r="H10492" s="784" t="s">
        <v>2546</v>
      </c>
      <c r="I10492" s="784" t="s">
        <v>6495</v>
      </c>
    </row>
    <row r="10493" spans="1:9" hidden="1">
      <c r="A10493" s="784" t="str">
        <f>Table_wabobpsvr_AzureCalc_AzureCalcRateCard[[#This Row],[ServiceName]]&amp;Table_wabobpsvr_AzureCalc_AzureCalcRateCard[[#This Row],[Price_Level]]&amp;Table_wabobpsvr_AzureCalc_AzureCalcRateCard[[#This Row],[Region]]</f>
        <v>Basic.A5 VM (Windows)D8</v>
      </c>
      <c r="B10493" s="784">
        <v>8</v>
      </c>
      <c r="C10493" s="784" t="s">
        <v>701</v>
      </c>
      <c r="D10493" s="784" t="s">
        <v>183</v>
      </c>
      <c r="E10493" s="784">
        <v>0.18559999999999999</v>
      </c>
      <c r="F10493" s="784" t="s">
        <v>723</v>
      </c>
      <c r="G10493" s="784" t="s">
        <v>2545</v>
      </c>
      <c r="H10493" s="784" t="s">
        <v>2546</v>
      </c>
      <c r="I10493" s="784" t="s">
        <v>6495</v>
      </c>
    </row>
    <row r="10494" spans="1:9" hidden="1">
      <c r="A10494" s="784" t="str">
        <f>Table_wabobpsvr_AzureCalc_AzureCalcRateCard[[#This Row],[ServiceName]]&amp;Table_wabobpsvr_AzureCalc_AzureCalcRateCard[[#This Row],[Price_Level]]&amp;Table_wabobpsvr_AzureCalc_AzureCalcRateCard[[#This Row],[Region]]</f>
        <v>Basic.A5 VM (Windows)MOSP9</v>
      </c>
      <c r="B10494" s="784">
        <v>9</v>
      </c>
      <c r="C10494" s="784" t="s">
        <v>701</v>
      </c>
      <c r="D10494" s="784" t="s">
        <v>627</v>
      </c>
      <c r="E10494" s="784">
        <v>0.27</v>
      </c>
      <c r="F10494" s="784" t="s">
        <v>723</v>
      </c>
      <c r="G10494" s="784" t="s">
        <v>4431</v>
      </c>
      <c r="H10494" s="784" t="s">
        <v>4431</v>
      </c>
      <c r="I10494" s="784" t="s">
        <v>6496</v>
      </c>
    </row>
    <row r="10495" spans="1:9" hidden="1">
      <c r="A10495" t="str">
        <f>Table_wabobpsvr_AzureCalc_AzureCalcRateCard[[#This Row],[ServiceName]]&amp;Table_wabobpsvr_AzureCalc_AzureCalcRateCard[[#This Row],[Price_Level]]&amp;Table_wabobpsvr_AzureCalc_AzureCalcRateCard[[#This Row],[Region]]</f>
        <v>Basic.A5 VM (Windows)A9</v>
      </c>
      <c r="B10495">
        <v>9</v>
      </c>
      <c r="C10495" t="s">
        <v>701</v>
      </c>
      <c r="D10495" t="s">
        <v>181</v>
      </c>
      <c r="E10495">
        <v>0.1971</v>
      </c>
      <c r="F10495" t="s">
        <v>723</v>
      </c>
      <c r="G10495" s="784" t="s">
        <v>2547</v>
      </c>
      <c r="H10495" s="784" t="s">
        <v>2548</v>
      </c>
      <c r="I10495" s="784" t="s">
        <v>6496</v>
      </c>
    </row>
    <row r="10496" spans="1:9" hidden="1">
      <c r="A10496" s="784" t="str">
        <f>Table_wabobpsvr_AzureCalc_AzureCalcRateCard[[#This Row],[ServiceName]]&amp;Table_wabobpsvr_AzureCalc_AzureCalcRateCard[[#This Row],[Price_Level]]&amp;Table_wabobpsvr_AzureCalc_AzureCalcRateCard[[#This Row],[Region]]</f>
        <v>Basic.A5 VM (Windows)B9</v>
      </c>
      <c r="B10496" s="784">
        <v>9</v>
      </c>
      <c r="C10496" s="784" t="s">
        <v>701</v>
      </c>
      <c r="D10496" s="784" t="s">
        <v>182</v>
      </c>
      <c r="E10496" s="784">
        <v>0.189</v>
      </c>
      <c r="F10496" s="784" t="s">
        <v>723</v>
      </c>
      <c r="G10496" s="784" t="s">
        <v>2547</v>
      </c>
      <c r="H10496" s="784" t="s">
        <v>2548</v>
      </c>
      <c r="I10496" s="784" t="s">
        <v>6496</v>
      </c>
    </row>
    <row r="10497" spans="1:9" hidden="1">
      <c r="A10497" s="784" t="str">
        <f>Table_wabobpsvr_AzureCalc_AzureCalcRateCard[[#This Row],[ServiceName]]&amp;Table_wabobpsvr_AzureCalc_AzureCalcRateCard[[#This Row],[Price_Level]]&amp;Table_wabobpsvr_AzureCalc_AzureCalcRateCard[[#This Row],[Region]]</f>
        <v>Basic.A5 VM (Windows)C9</v>
      </c>
      <c r="B10497" s="784">
        <v>9</v>
      </c>
      <c r="C10497" s="784" t="s">
        <v>701</v>
      </c>
      <c r="D10497" s="784" t="s">
        <v>184</v>
      </c>
      <c r="E10497" s="784">
        <v>0.18090000000000001</v>
      </c>
      <c r="F10497" s="784" t="s">
        <v>723</v>
      </c>
      <c r="G10497" s="784" t="s">
        <v>2547</v>
      </c>
      <c r="H10497" s="784" t="s">
        <v>2548</v>
      </c>
      <c r="I10497" s="784" t="s">
        <v>6496</v>
      </c>
    </row>
    <row r="10498" spans="1:9" hidden="1">
      <c r="A10498" s="784" t="str">
        <f>Table_wabobpsvr_AzureCalc_AzureCalcRateCard[[#This Row],[ServiceName]]&amp;Table_wabobpsvr_AzureCalc_AzureCalcRateCard[[#This Row],[Price_Level]]&amp;Table_wabobpsvr_AzureCalc_AzureCalcRateCard[[#This Row],[Region]]</f>
        <v>Basic.A5 VM (Windows)D9</v>
      </c>
      <c r="B10498" s="784">
        <v>9</v>
      </c>
      <c r="C10498" s="784" t="s">
        <v>701</v>
      </c>
      <c r="D10498" s="784" t="s">
        <v>183</v>
      </c>
      <c r="E10498" s="784">
        <v>0.17280000000000001</v>
      </c>
      <c r="F10498" s="784" t="s">
        <v>723</v>
      </c>
      <c r="G10498" s="784" t="s">
        <v>2547</v>
      </c>
      <c r="H10498" s="784" t="s">
        <v>2548</v>
      </c>
      <c r="I10498" s="784" t="s">
        <v>6496</v>
      </c>
    </row>
    <row r="10499" spans="1:9" hidden="1">
      <c r="A10499" s="784" t="str">
        <f>Table_wabobpsvr_AzureCalc_AzureCalcRateCard[[#This Row],[ServiceName]]&amp;Table_wabobpsvr_AzureCalc_AzureCalcRateCard[[#This Row],[Price_Level]]&amp;Table_wabobpsvr_AzureCalc_AzureCalcRateCard[[#This Row],[Region]]</f>
        <v>Basic.A6 VM (Non-Windows)A4</v>
      </c>
      <c r="B10499" s="784">
        <v>4</v>
      </c>
      <c r="C10499" s="784" t="s">
        <v>701</v>
      </c>
      <c r="D10499" s="784" t="s">
        <v>181</v>
      </c>
      <c r="E10499" s="784">
        <v>0.30659999999999998</v>
      </c>
      <c r="F10499" s="784" t="s">
        <v>724</v>
      </c>
      <c r="G10499" s="784" t="s">
        <v>2549</v>
      </c>
      <c r="H10499" s="784" t="s">
        <v>2550</v>
      </c>
      <c r="I10499" s="784" t="s">
        <v>6497</v>
      </c>
    </row>
    <row r="10500" spans="1:9" hidden="1">
      <c r="A10500" s="784" t="str">
        <f>Table_wabobpsvr_AzureCalc_AzureCalcRateCard[[#This Row],[ServiceName]]&amp;Table_wabobpsvr_AzureCalc_AzureCalcRateCard[[#This Row],[Price_Level]]&amp;Table_wabobpsvr_AzureCalc_AzureCalcRateCard[[#This Row],[Region]]</f>
        <v>Basic.A6 VM (Non-Windows)B4</v>
      </c>
      <c r="B10500" s="784">
        <v>4</v>
      </c>
      <c r="C10500" s="784" t="s">
        <v>701</v>
      </c>
      <c r="D10500" s="784" t="s">
        <v>182</v>
      </c>
      <c r="E10500" s="784">
        <v>0.29399999999999998</v>
      </c>
      <c r="F10500" s="784" t="s">
        <v>724</v>
      </c>
      <c r="G10500" s="784" t="s">
        <v>2549</v>
      </c>
      <c r="H10500" s="784" t="s">
        <v>2550</v>
      </c>
      <c r="I10500" s="784" t="s">
        <v>6497</v>
      </c>
    </row>
    <row r="10501" spans="1:9" hidden="1">
      <c r="A10501" s="784" t="str">
        <f>Table_wabobpsvr_AzureCalc_AzureCalcRateCard[[#This Row],[ServiceName]]&amp;Table_wabobpsvr_AzureCalc_AzureCalcRateCard[[#This Row],[Price_Level]]&amp;Table_wabobpsvr_AzureCalc_AzureCalcRateCard[[#This Row],[Region]]</f>
        <v>Basic.A6 VM (Non-Windows)C4</v>
      </c>
      <c r="B10501" s="784">
        <v>4</v>
      </c>
      <c r="C10501" s="784" t="s">
        <v>701</v>
      </c>
      <c r="D10501" s="784" t="s">
        <v>184</v>
      </c>
      <c r="E10501" s="784">
        <v>0.28139999999999998</v>
      </c>
      <c r="F10501" s="784" t="s">
        <v>724</v>
      </c>
      <c r="G10501" s="784" t="s">
        <v>2549</v>
      </c>
      <c r="H10501" s="784" t="s">
        <v>2550</v>
      </c>
      <c r="I10501" s="784" t="s">
        <v>6497</v>
      </c>
    </row>
    <row r="10502" spans="1:9" hidden="1">
      <c r="A10502" s="784" t="str">
        <f>Table_wabobpsvr_AzureCalc_AzureCalcRateCard[[#This Row],[ServiceName]]&amp;Table_wabobpsvr_AzureCalc_AzureCalcRateCard[[#This Row],[Price_Level]]&amp;Table_wabobpsvr_AzureCalc_AzureCalcRateCard[[#This Row],[Region]]</f>
        <v>Basic.A7 VM (Windows)B8</v>
      </c>
      <c r="B10502" s="784">
        <v>8</v>
      </c>
      <c r="C10502" s="784" t="s">
        <v>701</v>
      </c>
      <c r="D10502" s="784" t="s">
        <v>182</v>
      </c>
      <c r="E10502" s="784">
        <v>0.81200000000000006</v>
      </c>
      <c r="F10502" s="784" t="s">
        <v>730</v>
      </c>
      <c r="G10502" s="784" t="s">
        <v>2437</v>
      </c>
      <c r="H10502" s="784" t="s">
        <v>2438</v>
      </c>
      <c r="I10502" s="784" t="s">
        <v>5980</v>
      </c>
    </row>
    <row r="10503" spans="1:9" hidden="1">
      <c r="A10503" s="784" t="str">
        <f>Table_wabobpsvr_AzureCalc_AzureCalcRateCard[[#This Row],[ServiceName]]&amp;Table_wabobpsvr_AzureCalc_AzureCalcRateCard[[#This Row],[Price_Level]]&amp;Table_wabobpsvr_AzureCalc_AzureCalcRateCard[[#This Row],[Region]]</f>
        <v>Basic.A7 VM (Windows)C8</v>
      </c>
      <c r="B10503" s="784">
        <v>8</v>
      </c>
      <c r="C10503" s="784" t="s">
        <v>701</v>
      </c>
      <c r="D10503" s="784" t="s">
        <v>184</v>
      </c>
      <c r="E10503" s="784">
        <v>0.7772</v>
      </c>
      <c r="F10503" s="784" t="s">
        <v>730</v>
      </c>
      <c r="G10503" s="784" t="s">
        <v>2437</v>
      </c>
      <c r="H10503" s="784" t="s">
        <v>2438</v>
      </c>
      <c r="I10503" s="784" t="s">
        <v>5980</v>
      </c>
    </row>
    <row r="10504" spans="1:9" hidden="1">
      <c r="A10504" s="784" t="str">
        <f>Table_wabobpsvr_AzureCalc_AzureCalcRateCard[[#This Row],[ServiceName]]&amp;Table_wabobpsvr_AzureCalc_AzureCalcRateCard[[#This Row],[Price_Level]]&amp;Table_wabobpsvr_AzureCalc_AzureCalcRateCard[[#This Row],[Region]]</f>
        <v>Basic.A7 VM (Windows)D8</v>
      </c>
      <c r="B10504" s="784">
        <v>8</v>
      </c>
      <c r="C10504" s="784" t="s">
        <v>701</v>
      </c>
      <c r="D10504" s="784" t="s">
        <v>183</v>
      </c>
      <c r="E10504" s="784">
        <v>0.74239999999999995</v>
      </c>
      <c r="F10504" s="784" t="s">
        <v>730</v>
      </c>
      <c r="G10504" s="784" t="s">
        <v>2437</v>
      </c>
      <c r="H10504" s="784" t="s">
        <v>2438</v>
      </c>
      <c r="I10504" s="784" t="s">
        <v>5980</v>
      </c>
    </row>
    <row r="10505" spans="1:9" hidden="1">
      <c r="A10505" s="784" t="str">
        <f>Table_wabobpsvr_AzureCalc_AzureCalcRateCard[[#This Row],[ServiceName]]&amp;Table_wabobpsvr_AzureCalc_AzureCalcRateCard[[#This Row],[Price_Level]]&amp;Table_wabobpsvr_AzureCalc_AzureCalcRateCard[[#This Row],[Region]]</f>
        <v>Basic.A7 VM (Windows)MOSP9</v>
      </c>
      <c r="B10505" s="784">
        <v>9</v>
      </c>
      <c r="C10505" s="784" t="s">
        <v>701</v>
      </c>
      <c r="D10505" s="784" t="s">
        <v>627</v>
      </c>
      <c r="E10505" s="784">
        <v>1.08</v>
      </c>
      <c r="F10505" s="784" t="s">
        <v>730</v>
      </c>
      <c r="G10505" s="784" t="s">
        <v>4431</v>
      </c>
      <c r="H10505" s="784" t="s">
        <v>4431</v>
      </c>
      <c r="I10505" s="784" t="s">
        <v>6498</v>
      </c>
    </row>
    <row r="10506" spans="1:9" hidden="1">
      <c r="A10506" s="784" t="str">
        <f>Table_wabobpsvr_AzureCalc_AzureCalcRateCard[[#This Row],[ServiceName]]&amp;Table_wabobpsvr_AzureCalc_AzureCalcRateCard[[#This Row],[Price_Level]]&amp;Table_wabobpsvr_AzureCalc_AzureCalcRateCard[[#This Row],[Region]]</f>
        <v>Basic.A7 VM (Windows)A9</v>
      </c>
      <c r="B10506" s="784">
        <v>9</v>
      </c>
      <c r="C10506" s="784" t="s">
        <v>701</v>
      </c>
      <c r="D10506" s="784" t="s">
        <v>181</v>
      </c>
      <c r="E10506" s="784">
        <v>0.78839999999999999</v>
      </c>
      <c r="F10506" s="784" t="s">
        <v>730</v>
      </c>
      <c r="G10506" s="784" t="s">
        <v>2551</v>
      </c>
      <c r="H10506" s="784" t="s">
        <v>2552</v>
      </c>
      <c r="I10506" s="784" t="s">
        <v>6498</v>
      </c>
    </row>
    <row r="10507" spans="1:9" hidden="1">
      <c r="A10507" s="784" t="str">
        <f>Table_wabobpsvr_AzureCalc_AzureCalcRateCard[[#This Row],[ServiceName]]&amp;Table_wabobpsvr_AzureCalc_AzureCalcRateCard[[#This Row],[Price_Level]]&amp;Table_wabobpsvr_AzureCalc_AzureCalcRateCard[[#This Row],[Region]]</f>
        <v>Standard_D11 VM (Windows)B7</v>
      </c>
      <c r="B10507" s="784">
        <v>7</v>
      </c>
      <c r="C10507" s="784" t="s">
        <v>701</v>
      </c>
      <c r="D10507" s="784" t="s">
        <v>182</v>
      </c>
      <c r="E10507" s="784">
        <v>0.28199999999999997</v>
      </c>
      <c r="F10507" s="784" t="s">
        <v>1159</v>
      </c>
      <c r="G10507" s="784" t="s">
        <v>4431</v>
      </c>
      <c r="H10507" s="784" t="s">
        <v>4431</v>
      </c>
      <c r="I10507" s="784" t="s">
        <v>5667</v>
      </c>
    </row>
    <row r="10508" spans="1:9" hidden="1">
      <c r="A10508" s="784" t="str">
        <f>Table_wabobpsvr_AzureCalc_AzureCalcRateCard[[#This Row],[ServiceName]]&amp;Table_wabobpsvr_AzureCalc_AzureCalcRateCard[[#This Row],[Price_Level]]&amp;Table_wabobpsvr_AzureCalc_AzureCalcRateCard[[#This Row],[Region]]</f>
        <v>Standard_D11 VM (Windows)C7</v>
      </c>
      <c r="B10508" s="784">
        <v>7</v>
      </c>
      <c r="C10508" s="784" t="s">
        <v>701</v>
      </c>
      <c r="D10508" s="784" t="s">
        <v>184</v>
      </c>
      <c r="E10508" s="784">
        <v>0.27300000000000002</v>
      </c>
      <c r="F10508" s="784" t="s">
        <v>1159</v>
      </c>
      <c r="G10508" s="784" t="s">
        <v>4431</v>
      </c>
      <c r="H10508" s="784" t="s">
        <v>4431</v>
      </c>
      <c r="I10508" s="784" t="s">
        <v>5667</v>
      </c>
    </row>
    <row r="10509" spans="1:9" hidden="1">
      <c r="A10509" s="784" t="str">
        <f>Table_wabobpsvr_AzureCalc_AzureCalcRateCard[[#This Row],[ServiceName]]&amp;Table_wabobpsvr_AzureCalc_AzureCalcRateCard[[#This Row],[Price_Level]]&amp;Table_wabobpsvr_AzureCalc_AzureCalcRateCard[[#This Row],[Region]]</f>
        <v>Standard_D11 VM (Windows)D7</v>
      </c>
      <c r="B10509" s="784">
        <v>7</v>
      </c>
      <c r="C10509" s="784" t="s">
        <v>701</v>
      </c>
      <c r="D10509" s="784" t="s">
        <v>183</v>
      </c>
      <c r="E10509" s="784">
        <v>0.26400000000000001</v>
      </c>
      <c r="F10509" s="784" t="s">
        <v>1159</v>
      </c>
      <c r="G10509" s="784" t="s">
        <v>4431</v>
      </c>
      <c r="H10509" s="784" t="s">
        <v>4431</v>
      </c>
      <c r="I10509" s="784" t="s">
        <v>5667</v>
      </c>
    </row>
    <row r="10510" spans="1:9" hidden="1">
      <c r="A10510" s="784" t="str">
        <f>Table_wabobpsvr_AzureCalc_AzureCalcRateCard[[#This Row],[ServiceName]]&amp;Table_wabobpsvr_AzureCalc_AzureCalcRateCard[[#This Row],[Price_Level]]&amp;Table_wabobpsvr_AzureCalc_AzureCalcRateCard[[#This Row],[Region]]</f>
        <v>Standard_D11 VM (Windows)MOSP8</v>
      </c>
      <c r="B10510" s="784">
        <v>8</v>
      </c>
      <c r="C10510" s="784" t="s">
        <v>701</v>
      </c>
      <c r="D10510" s="784" t="s">
        <v>627</v>
      </c>
      <c r="E10510" s="784">
        <v>0.34499999999999997</v>
      </c>
      <c r="F10510" s="784" t="s">
        <v>1159</v>
      </c>
      <c r="G10510" s="784" t="s">
        <v>4431</v>
      </c>
      <c r="H10510" s="784" t="s">
        <v>4431</v>
      </c>
      <c r="I10510" s="784" t="s">
        <v>6499</v>
      </c>
    </row>
    <row r="10511" spans="1:9" hidden="1">
      <c r="A10511" s="784" t="str">
        <f>Table_wabobpsvr_AzureCalc_AzureCalcRateCard[[#This Row],[ServiceName]]&amp;Table_wabobpsvr_AzureCalc_AzureCalcRateCard[[#This Row],[Price_Level]]&amp;Table_wabobpsvr_AzureCalc_AzureCalcRateCard[[#This Row],[Region]]</f>
        <v>Standard_D11 VM (Windows)A8</v>
      </c>
      <c r="B10511" s="784">
        <v>8</v>
      </c>
      <c r="C10511" s="784" t="s">
        <v>701</v>
      </c>
      <c r="D10511" s="784" t="s">
        <v>181</v>
      </c>
      <c r="E10511" s="784">
        <v>0.33465</v>
      </c>
      <c r="F10511" s="784" t="s">
        <v>1159</v>
      </c>
      <c r="G10511" s="784" t="s">
        <v>4431</v>
      </c>
      <c r="H10511" s="784" t="s">
        <v>4431</v>
      </c>
      <c r="I10511" s="784" t="s">
        <v>6499</v>
      </c>
    </row>
    <row r="10512" spans="1:9" hidden="1">
      <c r="A10512" s="784" t="str">
        <f>Table_wabobpsvr_AzureCalc_AzureCalcRateCard[[#This Row],[ServiceName]]&amp;Table_wabobpsvr_AzureCalc_AzureCalcRateCard[[#This Row],[Price_Level]]&amp;Table_wabobpsvr_AzureCalc_AzureCalcRateCard[[#This Row],[Region]]</f>
        <v>Standard_D11 VM (Windows)B8</v>
      </c>
      <c r="B10512" s="784">
        <v>8</v>
      </c>
      <c r="C10512" s="784" t="s">
        <v>701</v>
      </c>
      <c r="D10512" s="784" t="s">
        <v>182</v>
      </c>
      <c r="E10512" s="784">
        <v>0.32429999999999998</v>
      </c>
      <c r="F10512" s="784" t="s">
        <v>1159</v>
      </c>
      <c r="G10512" s="784" t="s">
        <v>4431</v>
      </c>
      <c r="H10512" s="784" t="s">
        <v>4431</v>
      </c>
      <c r="I10512" s="784" t="s">
        <v>6499</v>
      </c>
    </row>
    <row r="10513" spans="1:9" hidden="1">
      <c r="A10513" s="784" t="str">
        <f>Table_wabobpsvr_AzureCalc_AzureCalcRateCard[[#This Row],[ServiceName]]&amp;Table_wabobpsvr_AzureCalc_AzureCalcRateCard[[#This Row],[Price_Level]]&amp;Table_wabobpsvr_AzureCalc_AzureCalcRateCard[[#This Row],[Region]]</f>
        <v>Standard_D11 VM (Windows)C8</v>
      </c>
      <c r="B10513" s="784">
        <v>8</v>
      </c>
      <c r="C10513" s="784" t="s">
        <v>701</v>
      </c>
      <c r="D10513" s="784" t="s">
        <v>184</v>
      </c>
      <c r="E10513" s="784">
        <v>0.31395000000000001</v>
      </c>
      <c r="F10513" s="784" t="s">
        <v>1159</v>
      </c>
      <c r="G10513" s="784" t="s">
        <v>4431</v>
      </c>
      <c r="H10513" s="784" t="s">
        <v>4431</v>
      </c>
      <c r="I10513" s="784" t="s">
        <v>6499</v>
      </c>
    </row>
    <row r="10514" spans="1:9" hidden="1">
      <c r="A10514" s="784" t="str">
        <f>Table_wabobpsvr_AzureCalc_AzureCalcRateCard[[#This Row],[ServiceName]]&amp;Table_wabobpsvr_AzureCalc_AzureCalcRateCard[[#This Row],[Price_Level]]&amp;Table_wabobpsvr_AzureCalc_AzureCalcRateCard[[#This Row],[Region]]</f>
        <v>Standard_D11 VM (Windows)D8</v>
      </c>
      <c r="B10514" s="784">
        <v>8</v>
      </c>
      <c r="C10514" s="784" t="s">
        <v>701</v>
      </c>
      <c r="D10514" s="784" t="s">
        <v>183</v>
      </c>
      <c r="E10514" s="784">
        <v>0.30359999999999998</v>
      </c>
      <c r="F10514" s="784" t="s">
        <v>1159</v>
      </c>
      <c r="G10514" s="784" t="s">
        <v>4431</v>
      </c>
      <c r="H10514" s="784" t="s">
        <v>4431</v>
      </c>
      <c r="I10514" s="784" t="s">
        <v>6499</v>
      </c>
    </row>
    <row r="10515" spans="1:9" hidden="1">
      <c r="A10515" s="784" t="str">
        <f>Table_wabobpsvr_AzureCalc_AzureCalcRateCard[[#This Row],[ServiceName]]&amp;Table_wabobpsvr_AzureCalc_AzureCalcRateCard[[#This Row],[Price_Level]]&amp;Table_wabobpsvr_AzureCalc_AzureCalcRateCard[[#This Row],[Region]]</f>
        <v>Standard_D11 VM (Windows)MOSP11</v>
      </c>
      <c r="B10515" s="784">
        <v>11</v>
      </c>
      <c r="C10515" s="784" t="s">
        <v>701</v>
      </c>
      <c r="D10515" s="784" t="s">
        <v>627</v>
      </c>
      <c r="E10515" s="784">
        <v>0.35699999999999998</v>
      </c>
      <c r="F10515" s="784" t="s">
        <v>1159</v>
      </c>
      <c r="G10515" s="784" t="s">
        <v>4431</v>
      </c>
      <c r="H10515" s="784" t="s">
        <v>4431</v>
      </c>
      <c r="I10515" s="784" t="s">
        <v>6500</v>
      </c>
    </row>
    <row r="10516" spans="1:9" hidden="1">
      <c r="A10516" t="str">
        <f>Table_wabobpsvr_AzureCalc_AzureCalcRateCard[[#This Row],[ServiceName]]&amp;Table_wabobpsvr_AzureCalc_AzureCalcRateCard[[#This Row],[Price_Level]]&amp;Table_wabobpsvr_AzureCalc_AzureCalcRateCard[[#This Row],[Region]]</f>
        <v>Standard_D11 VM (Windows)A11</v>
      </c>
      <c r="B10516">
        <v>11</v>
      </c>
      <c r="C10516" t="s">
        <v>701</v>
      </c>
      <c r="D10516" t="s">
        <v>181</v>
      </c>
      <c r="E10516">
        <v>0.34628999999999999</v>
      </c>
      <c r="F10516" t="s">
        <v>1159</v>
      </c>
      <c r="G10516" s="784" t="s">
        <v>4431</v>
      </c>
      <c r="H10516" s="784" t="s">
        <v>4431</v>
      </c>
      <c r="I10516" s="784" t="s">
        <v>6500</v>
      </c>
    </row>
    <row r="10517" spans="1:9" hidden="1">
      <c r="A10517" s="784" t="str">
        <f>Table_wabobpsvr_AzureCalc_AzureCalcRateCard[[#This Row],[ServiceName]]&amp;Table_wabobpsvr_AzureCalc_AzureCalcRateCard[[#This Row],[Price_Level]]&amp;Table_wabobpsvr_AzureCalc_AzureCalcRateCard[[#This Row],[Region]]</f>
        <v>Standard_D11 VM (Windows)B11</v>
      </c>
      <c r="B10517" s="784">
        <v>11</v>
      </c>
      <c r="C10517" s="784" t="s">
        <v>701</v>
      </c>
      <c r="D10517" s="784" t="s">
        <v>182</v>
      </c>
      <c r="E10517" s="784">
        <v>0.33557999999999999</v>
      </c>
      <c r="F10517" s="784" t="s">
        <v>1159</v>
      </c>
      <c r="G10517" s="784" t="s">
        <v>4431</v>
      </c>
      <c r="H10517" s="784" t="s">
        <v>4431</v>
      </c>
      <c r="I10517" s="784" t="s">
        <v>6500</v>
      </c>
    </row>
    <row r="10518" spans="1:9" hidden="1">
      <c r="A10518" s="784" t="str">
        <f>Table_wabobpsvr_AzureCalc_AzureCalcRateCard[[#This Row],[ServiceName]]&amp;Table_wabobpsvr_AzureCalc_AzureCalcRateCard[[#This Row],[Price_Level]]&amp;Table_wabobpsvr_AzureCalc_AzureCalcRateCard[[#This Row],[Region]]</f>
        <v>Standard_D11 VM (Windows)C11</v>
      </c>
      <c r="B10518" s="784">
        <v>11</v>
      </c>
      <c r="C10518" s="784" t="s">
        <v>701</v>
      </c>
      <c r="D10518" s="784" t="s">
        <v>184</v>
      </c>
      <c r="E10518" s="784">
        <v>0.32486999999999999</v>
      </c>
      <c r="F10518" s="784" t="s">
        <v>1159</v>
      </c>
      <c r="G10518" s="784" t="s">
        <v>4431</v>
      </c>
      <c r="H10518" s="784" t="s">
        <v>4431</v>
      </c>
      <c r="I10518" s="784" t="s">
        <v>6500</v>
      </c>
    </row>
    <row r="10519" spans="1:9" hidden="1">
      <c r="A10519" t="str">
        <f>Table_wabobpsvr_AzureCalc_AzureCalcRateCard[[#This Row],[ServiceName]]&amp;Table_wabobpsvr_AzureCalc_AzureCalcRateCard[[#This Row],[Price_Level]]&amp;Table_wabobpsvr_AzureCalc_AzureCalcRateCard[[#This Row],[Region]]</f>
        <v>Standard_D11 VM (Windows)D11</v>
      </c>
      <c r="B10519">
        <v>11</v>
      </c>
      <c r="C10519" t="s">
        <v>701</v>
      </c>
      <c r="D10519" t="s">
        <v>183</v>
      </c>
      <c r="E10519">
        <v>0.31415999999999999</v>
      </c>
      <c r="F10519" t="s">
        <v>1159</v>
      </c>
      <c r="G10519" s="784" t="s">
        <v>4431</v>
      </c>
      <c r="H10519" s="784" t="s">
        <v>4431</v>
      </c>
      <c r="I10519" s="784" t="s">
        <v>6500</v>
      </c>
    </row>
    <row r="10520" spans="1:9" hidden="1">
      <c r="A10520" t="str">
        <f>Table_wabobpsvr_AzureCalc_AzureCalcRateCard[[#This Row],[ServiceName]]&amp;Table_wabobpsvr_AzureCalc_AzureCalcRateCard[[#This Row],[Price_Level]]&amp;Table_wabobpsvr_AzureCalc_AzureCalcRateCard[[#This Row],[Region]]</f>
        <v>Standard_D11 VM (Windows)MOSP12</v>
      </c>
      <c r="B10520">
        <v>12</v>
      </c>
      <c r="C10520" t="s">
        <v>701</v>
      </c>
      <c r="D10520" t="s">
        <v>627</v>
      </c>
      <c r="E10520">
        <v>0.31</v>
      </c>
      <c r="F10520" t="s">
        <v>1159</v>
      </c>
      <c r="G10520" s="784" t="s">
        <v>4431</v>
      </c>
      <c r="H10520" s="784" t="s">
        <v>4431</v>
      </c>
      <c r="I10520" s="784" t="s">
        <v>6501</v>
      </c>
    </row>
    <row r="10521" spans="1:9" hidden="1">
      <c r="A10521" t="str">
        <f>Table_wabobpsvr_AzureCalc_AzureCalcRateCard[[#This Row],[ServiceName]]&amp;Table_wabobpsvr_AzureCalc_AzureCalcRateCard[[#This Row],[Price_Level]]&amp;Table_wabobpsvr_AzureCalc_AzureCalcRateCard[[#This Row],[Region]]</f>
        <v>Standard_D11 VM (Windows)A12</v>
      </c>
      <c r="B10521">
        <v>12</v>
      </c>
      <c r="C10521" t="s">
        <v>701</v>
      </c>
      <c r="D10521" t="s">
        <v>181</v>
      </c>
      <c r="E10521">
        <v>0.30070000000000002</v>
      </c>
      <c r="F10521" t="s">
        <v>1159</v>
      </c>
      <c r="G10521" s="784" t="s">
        <v>4431</v>
      </c>
      <c r="H10521" s="784" t="s">
        <v>4431</v>
      </c>
      <c r="I10521" s="784" t="s">
        <v>6501</v>
      </c>
    </row>
    <row r="10522" spans="1:9" hidden="1">
      <c r="A10522" t="str">
        <f>Table_wabobpsvr_AzureCalc_AzureCalcRateCard[[#This Row],[ServiceName]]&amp;Table_wabobpsvr_AzureCalc_AzureCalcRateCard[[#This Row],[Price_Level]]&amp;Table_wabobpsvr_AzureCalc_AzureCalcRateCard[[#This Row],[Region]]</f>
        <v>Standard_D11 VM (Windows)B12</v>
      </c>
      <c r="B10522">
        <v>12</v>
      </c>
      <c r="C10522" t="s">
        <v>701</v>
      </c>
      <c r="D10522" t="s">
        <v>182</v>
      </c>
      <c r="E10522">
        <v>0.29139999999999999</v>
      </c>
      <c r="F10522" t="s">
        <v>1159</v>
      </c>
      <c r="G10522" s="784" t="s">
        <v>4431</v>
      </c>
      <c r="H10522" s="784" t="s">
        <v>4431</v>
      </c>
      <c r="I10522" s="784" t="s">
        <v>6501</v>
      </c>
    </row>
    <row r="10523" spans="1:9" hidden="1">
      <c r="A10523" t="str">
        <f>Table_wabobpsvr_AzureCalc_AzureCalcRateCard[[#This Row],[ServiceName]]&amp;Table_wabobpsvr_AzureCalc_AzureCalcRateCard[[#This Row],[Price_Level]]&amp;Table_wabobpsvr_AzureCalc_AzureCalcRateCard[[#This Row],[Region]]</f>
        <v>Standard_D11 VM (Windows)C12</v>
      </c>
      <c r="B10523">
        <v>12</v>
      </c>
      <c r="C10523" t="s">
        <v>701</v>
      </c>
      <c r="D10523" t="s">
        <v>184</v>
      </c>
      <c r="E10523">
        <v>0.28210000000000002</v>
      </c>
      <c r="F10523" t="s">
        <v>1159</v>
      </c>
      <c r="G10523" s="784" t="s">
        <v>4431</v>
      </c>
      <c r="H10523" s="784" t="s">
        <v>4431</v>
      </c>
      <c r="I10523" s="784" t="s">
        <v>6501</v>
      </c>
    </row>
    <row r="10524" spans="1:9" hidden="1">
      <c r="A10524" s="784" t="str">
        <f>Table_wabobpsvr_AzureCalc_AzureCalcRateCard[[#This Row],[ServiceName]]&amp;Table_wabobpsvr_AzureCalc_AzureCalcRateCard[[#This Row],[Price_Level]]&amp;Table_wabobpsvr_AzureCalc_AzureCalcRateCard[[#This Row],[Region]]</f>
        <v>Standard_D11 VM (Windows)D12</v>
      </c>
      <c r="B10524" s="784">
        <v>12</v>
      </c>
      <c r="C10524" s="784" t="s">
        <v>701</v>
      </c>
      <c r="D10524" s="784" t="s">
        <v>183</v>
      </c>
      <c r="E10524" s="784">
        <v>0.27279999999999999</v>
      </c>
      <c r="F10524" s="784" t="s">
        <v>1159</v>
      </c>
      <c r="G10524" s="784" t="s">
        <v>4431</v>
      </c>
      <c r="H10524" s="784" t="s">
        <v>4431</v>
      </c>
      <c r="I10524" s="784" t="s">
        <v>6501</v>
      </c>
    </row>
    <row r="10525" spans="1:9" hidden="1">
      <c r="A10525" s="784" t="str">
        <f>Table_wabobpsvr_AzureCalc_AzureCalcRateCard[[#This Row],[ServiceName]]&amp;Table_wabobpsvr_AzureCalc_AzureCalcRateCard[[#This Row],[Price_Level]]&amp;Table_wabobpsvr_AzureCalc_AzureCalcRateCard[[#This Row],[Region]]</f>
        <v>Standard_D11 VM (Windows)MOSP3</v>
      </c>
      <c r="B10525" s="784">
        <v>3</v>
      </c>
      <c r="C10525" s="784" t="s">
        <v>701</v>
      </c>
      <c r="D10525" s="784" t="s">
        <v>627</v>
      </c>
      <c r="E10525" s="784">
        <v>0.33</v>
      </c>
      <c r="F10525" s="784" t="s">
        <v>1159</v>
      </c>
      <c r="G10525" s="784" t="s">
        <v>4431</v>
      </c>
      <c r="H10525" s="784" t="s">
        <v>4431</v>
      </c>
      <c r="I10525" s="784" t="s">
        <v>6502</v>
      </c>
    </row>
    <row r="10526" spans="1:9" hidden="1">
      <c r="A10526" s="784" t="str">
        <f>Table_wabobpsvr_AzureCalc_AzureCalcRateCard[[#This Row],[ServiceName]]&amp;Table_wabobpsvr_AzureCalc_AzureCalcRateCard[[#This Row],[Price_Level]]&amp;Table_wabobpsvr_AzureCalc_AzureCalcRateCard[[#This Row],[Region]]</f>
        <v>Standard_D11 VM (Windows)A3</v>
      </c>
      <c r="B10526" s="784">
        <v>3</v>
      </c>
      <c r="C10526" s="784" t="s">
        <v>701</v>
      </c>
      <c r="D10526" s="784" t="s">
        <v>181</v>
      </c>
      <c r="E10526" s="784">
        <v>0.3201</v>
      </c>
      <c r="F10526" s="784" t="s">
        <v>1159</v>
      </c>
      <c r="G10526" s="784" t="s">
        <v>4431</v>
      </c>
      <c r="H10526" s="784" t="s">
        <v>4431</v>
      </c>
      <c r="I10526" s="784" t="s">
        <v>6502</v>
      </c>
    </row>
    <row r="10527" spans="1:9" hidden="1">
      <c r="A10527" t="str">
        <f>Table_wabobpsvr_AzureCalc_AzureCalcRateCard[[#This Row],[ServiceName]]&amp;Table_wabobpsvr_AzureCalc_AzureCalcRateCard[[#This Row],[Price_Level]]&amp;Table_wabobpsvr_AzureCalc_AzureCalcRateCard[[#This Row],[Region]]</f>
        <v>Standard_D11 VM (Windows)B3</v>
      </c>
      <c r="B10527">
        <v>3</v>
      </c>
      <c r="C10527" t="s">
        <v>701</v>
      </c>
      <c r="D10527" t="s">
        <v>182</v>
      </c>
      <c r="E10527">
        <v>0.31019999999999998</v>
      </c>
      <c r="F10527" t="s">
        <v>1159</v>
      </c>
      <c r="G10527" s="784" t="s">
        <v>4431</v>
      </c>
      <c r="H10527" s="784" t="s">
        <v>4431</v>
      </c>
      <c r="I10527" s="784" t="s">
        <v>6502</v>
      </c>
    </row>
    <row r="10528" spans="1:9" hidden="1">
      <c r="A10528" s="784" t="str">
        <f>Table_wabobpsvr_AzureCalc_AzureCalcRateCard[[#This Row],[ServiceName]]&amp;Table_wabobpsvr_AzureCalc_AzureCalcRateCard[[#This Row],[Price_Level]]&amp;Table_wabobpsvr_AzureCalc_AzureCalcRateCard[[#This Row],[Region]]</f>
        <v>Standard_D11 VM (Windows)C3</v>
      </c>
      <c r="B10528" s="784">
        <v>3</v>
      </c>
      <c r="C10528" s="784" t="s">
        <v>701</v>
      </c>
      <c r="D10528" s="784" t="s">
        <v>184</v>
      </c>
      <c r="E10528" s="784">
        <v>0.30030000000000001</v>
      </c>
      <c r="F10528" s="784" t="s">
        <v>1159</v>
      </c>
      <c r="G10528" s="784" t="s">
        <v>4431</v>
      </c>
      <c r="H10528" s="784" t="s">
        <v>4431</v>
      </c>
      <c r="I10528" s="784" t="s">
        <v>6502</v>
      </c>
    </row>
    <row r="10529" spans="1:9" hidden="1">
      <c r="A10529" s="784" t="str">
        <f>Table_wabobpsvr_AzureCalc_AzureCalcRateCard[[#This Row],[ServiceName]]&amp;Table_wabobpsvr_AzureCalc_AzureCalcRateCard[[#This Row],[Price_Level]]&amp;Table_wabobpsvr_AzureCalc_AzureCalcRateCard[[#This Row],[Region]]</f>
        <v>Standard_D11 VM (Windows)D3</v>
      </c>
      <c r="B10529" s="784">
        <v>3</v>
      </c>
      <c r="C10529" s="784" t="s">
        <v>701</v>
      </c>
      <c r="D10529" s="784" t="s">
        <v>183</v>
      </c>
      <c r="E10529" s="784">
        <v>0.29039999999999999</v>
      </c>
      <c r="F10529" s="784" t="s">
        <v>1159</v>
      </c>
      <c r="G10529" s="784" t="s">
        <v>4431</v>
      </c>
      <c r="H10529" s="784" t="s">
        <v>4431</v>
      </c>
      <c r="I10529" s="784" t="s">
        <v>6502</v>
      </c>
    </row>
    <row r="10530" spans="1:9" hidden="1">
      <c r="A10530" s="784" t="str">
        <f>Table_wabobpsvr_AzureCalc_AzureCalcRateCard[[#This Row],[ServiceName]]&amp;Table_wabobpsvr_AzureCalc_AzureCalcRateCard[[#This Row],[Price_Level]]&amp;Table_wabobpsvr_AzureCalc_AzureCalcRateCard[[#This Row],[Region]]</f>
        <v>Standard_D11 VM (Windows)MOSP6</v>
      </c>
      <c r="B10530" s="784">
        <v>6</v>
      </c>
      <c r="C10530" s="784" t="s">
        <v>701</v>
      </c>
      <c r="D10530" s="784" t="s">
        <v>627</v>
      </c>
      <c r="E10530" s="784">
        <v>0.33</v>
      </c>
      <c r="F10530" s="784" t="s">
        <v>1159</v>
      </c>
      <c r="G10530" s="784" t="s">
        <v>4431</v>
      </c>
      <c r="H10530" s="784" t="s">
        <v>4431</v>
      </c>
      <c r="I10530" s="784" t="s">
        <v>6503</v>
      </c>
    </row>
    <row r="10531" spans="1:9" hidden="1">
      <c r="A10531" s="784" t="str">
        <f>Table_wabobpsvr_AzureCalc_AzureCalcRateCard[[#This Row],[ServiceName]]&amp;Table_wabobpsvr_AzureCalc_AzureCalcRateCard[[#This Row],[Price_Level]]&amp;Table_wabobpsvr_AzureCalc_AzureCalcRateCard[[#This Row],[Region]]</f>
        <v>Standard_D11 VM (Windows)A6</v>
      </c>
      <c r="B10531" s="784">
        <v>6</v>
      </c>
      <c r="C10531" s="784" t="s">
        <v>701</v>
      </c>
      <c r="D10531" s="784" t="s">
        <v>181</v>
      </c>
      <c r="E10531" s="784">
        <v>0.3201</v>
      </c>
      <c r="F10531" s="784" t="s">
        <v>1159</v>
      </c>
      <c r="G10531" s="784" t="s">
        <v>4431</v>
      </c>
      <c r="H10531" s="784" t="s">
        <v>4431</v>
      </c>
      <c r="I10531" s="784" t="s">
        <v>6503</v>
      </c>
    </row>
    <row r="10532" spans="1:9" hidden="1">
      <c r="A10532" s="784" t="str">
        <f>Table_wabobpsvr_AzureCalc_AzureCalcRateCard[[#This Row],[ServiceName]]&amp;Table_wabobpsvr_AzureCalc_AzureCalcRateCard[[#This Row],[Price_Level]]&amp;Table_wabobpsvr_AzureCalc_AzureCalcRateCard[[#This Row],[Region]]</f>
        <v>Standard_D11 VM (Windows)B6</v>
      </c>
      <c r="B10532" s="784">
        <v>6</v>
      </c>
      <c r="C10532" s="784" t="s">
        <v>701</v>
      </c>
      <c r="D10532" s="784" t="s">
        <v>182</v>
      </c>
      <c r="E10532" s="784">
        <v>0.31019999999999998</v>
      </c>
      <c r="F10532" s="784" t="s">
        <v>1159</v>
      </c>
      <c r="G10532" s="784" t="s">
        <v>4431</v>
      </c>
      <c r="H10532" s="784" t="s">
        <v>4431</v>
      </c>
      <c r="I10532" s="784" t="s">
        <v>6503</v>
      </c>
    </row>
    <row r="10533" spans="1:9" hidden="1">
      <c r="A10533" s="784" t="str">
        <f>Table_wabobpsvr_AzureCalc_AzureCalcRateCard[[#This Row],[ServiceName]]&amp;Table_wabobpsvr_AzureCalc_AzureCalcRateCard[[#This Row],[Price_Level]]&amp;Table_wabobpsvr_AzureCalc_AzureCalcRateCard[[#This Row],[Region]]</f>
        <v>Standard_D11 VM (Windows)C6</v>
      </c>
      <c r="B10533" s="784">
        <v>6</v>
      </c>
      <c r="C10533" s="784" t="s">
        <v>701</v>
      </c>
      <c r="D10533" s="784" t="s">
        <v>184</v>
      </c>
      <c r="E10533" s="784">
        <v>0.30030000000000001</v>
      </c>
      <c r="F10533" s="784" t="s">
        <v>1159</v>
      </c>
      <c r="G10533" s="784" t="s">
        <v>4431</v>
      </c>
      <c r="H10533" s="784" t="s">
        <v>4431</v>
      </c>
      <c r="I10533" s="784" t="s">
        <v>6503</v>
      </c>
    </row>
    <row r="10534" spans="1:9" hidden="1">
      <c r="A10534" t="str">
        <f>Table_wabobpsvr_AzureCalc_AzureCalcRateCard[[#This Row],[ServiceName]]&amp;Table_wabobpsvr_AzureCalc_AzureCalcRateCard[[#This Row],[Price_Level]]&amp;Table_wabobpsvr_AzureCalc_AzureCalcRateCard[[#This Row],[Region]]</f>
        <v>Standard_D11 VM (Windows)D6</v>
      </c>
      <c r="B10534">
        <v>6</v>
      </c>
      <c r="C10534" t="s">
        <v>701</v>
      </c>
      <c r="D10534" t="s">
        <v>183</v>
      </c>
      <c r="E10534">
        <v>0.29039999999999999</v>
      </c>
      <c r="F10534" t="s">
        <v>1159</v>
      </c>
      <c r="G10534" s="784" t="s">
        <v>4431</v>
      </c>
      <c r="H10534" s="784" t="s">
        <v>4431</v>
      </c>
      <c r="I10534" s="784" t="s">
        <v>6503</v>
      </c>
    </row>
    <row r="10535" spans="1:9" hidden="1">
      <c r="A10535" t="str">
        <f>Table_wabobpsvr_AzureCalc_AzureCalcRateCard[[#This Row],[ServiceName]]&amp;Table_wabobpsvr_AzureCalc_AzureCalcRateCard[[#This Row],[Price_Level]]&amp;Table_wabobpsvr_AzureCalc_AzureCalcRateCard[[#This Row],[Region]]</f>
        <v>Standard_D11 VM (Windows)MOSP2</v>
      </c>
      <c r="B10535">
        <v>2</v>
      </c>
      <c r="C10535" t="s">
        <v>701</v>
      </c>
      <c r="D10535" t="s">
        <v>627</v>
      </c>
      <c r="E10535">
        <v>0.3</v>
      </c>
      <c r="F10535" t="s">
        <v>1159</v>
      </c>
      <c r="G10535" s="784" t="s">
        <v>4431</v>
      </c>
      <c r="H10535" s="784" t="s">
        <v>4431</v>
      </c>
      <c r="I10535" s="784" t="s">
        <v>5510</v>
      </c>
    </row>
    <row r="10536" spans="1:9" hidden="1">
      <c r="A10536" t="str">
        <f>Table_wabobpsvr_AzureCalc_AzureCalcRateCard[[#This Row],[ServiceName]]&amp;Table_wabobpsvr_AzureCalc_AzureCalcRateCard[[#This Row],[Price_Level]]&amp;Table_wabobpsvr_AzureCalc_AzureCalcRateCard[[#This Row],[Region]]</f>
        <v>Standard_D11 VM (Windows)A2</v>
      </c>
      <c r="B10536">
        <v>2</v>
      </c>
      <c r="C10536" t="s">
        <v>701</v>
      </c>
      <c r="D10536" t="s">
        <v>181</v>
      </c>
      <c r="E10536">
        <v>0.29099999999999998</v>
      </c>
      <c r="F10536" t="s">
        <v>1159</v>
      </c>
      <c r="G10536" s="784" t="s">
        <v>4431</v>
      </c>
      <c r="H10536" s="784" t="s">
        <v>4431</v>
      </c>
      <c r="I10536" s="784" t="s">
        <v>5510</v>
      </c>
    </row>
    <row r="10537" spans="1:9" hidden="1">
      <c r="A10537" t="str">
        <f>Table_wabobpsvr_AzureCalc_AzureCalcRateCard[[#This Row],[ServiceName]]&amp;Table_wabobpsvr_AzureCalc_AzureCalcRateCard[[#This Row],[Price_Level]]&amp;Table_wabobpsvr_AzureCalc_AzureCalcRateCard[[#This Row],[Region]]</f>
        <v>Standard_D11 VM (Windows)B2</v>
      </c>
      <c r="B10537">
        <v>2</v>
      </c>
      <c r="C10537" t="s">
        <v>701</v>
      </c>
      <c r="D10537" t="s">
        <v>182</v>
      </c>
      <c r="E10537">
        <v>0.28199999999999997</v>
      </c>
      <c r="F10537" t="s">
        <v>1159</v>
      </c>
      <c r="G10537" s="784" t="s">
        <v>4431</v>
      </c>
      <c r="H10537" s="784" t="s">
        <v>4431</v>
      </c>
      <c r="I10537" s="784" t="s">
        <v>5510</v>
      </c>
    </row>
    <row r="10538" spans="1:9" hidden="1">
      <c r="A10538" t="str">
        <f>Table_wabobpsvr_AzureCalc_AzureCalcRateCard[[#This Row],[ServiceName]]&amp;Table_wabobpsvr_AzureCalc_AzureCalcRateCard[[#This Row],[Price_Level]]&amp;Table_wabobpsvr_AzureCalc_AzureCalcRateCard[[#This Row],[Region]]</f>
        <v>Basic_D5 VM (Non-Windows)B11</v>
      </c>
      <c r="B10538">
        <v>11</v>
      </c>
      <c r="C10538" t="s">
        <v>701</v>
      </c>
      <c r="D10538" t="s">
        <v>182</v>
      </c>
      <c r="E10538">
        <v>1.5698000000000001</v>
      </c>
      <c r="F10538" t="s">
        <v>1150</v>
      </c>
      <c r="G10538" s="784" t="s">
        <v>4431</v>
      </c>
      <c r="H10538" s="784" t="s">
        <v>4431</v>
      </c>
      <c r="I10538" s="784" t="s">
        <v>5102</v>
      </c>
    </row>
    <row r="10539" spans="1:9" hidden="1">
      <c r="A10539" t="str">
        <f>Table_wabobpsvr_AzureCalc_AzureCalcRateCard[[#This Row],[ServiceName]]&amp;Table_wabobpsvr_AzureCalc_AzureCalcRateCard[[#This Row],[Price_Level]]&amp;Table_wabobpsvr_AzureCalc_AzureCalcRateCard[[#This Row],[Region]]</f>
        <v>Basic_D5 VM (Non-Windows)C11</v>
      </c>
      <c r="B10539">
        <v>11</v>
      </c>
      <c r="C10539" t="s">
        <v>701</v>
      </c>
      <c r="D10539" t="s">
        <v>184</v>
      </c>
      <c r="E10539">
        <v>1.5197000000000001</v>
      </c>
      <c r="F10539" t="s">
        <v>1150</v>
      </c>
      <c r="G10539" s="784" t="s">
        <v>4431</v>
      </c>
      <c r="H10539" s="784" t="s">
        <v>4431</v>
      </c>
      <c r="I10539" s="784" t="s">
        <v>5102</v>
      </c>
    </row>
    <row r="10540" spans="1:9" hidden="1">
      <c r="A10540" t="str">
        <f>Table_wabobpsvr_AzureCalc_AzureCalcRateCard[[#This Row],[ServiceName]]&amp;Table_wabobpsvr_AzureCalc_AzureCalcRateCard[[#This Row],[Price_Level]]&amp;Table_wabobpsvr_AzureCalc_AzureCalcRateCard[[#This Row],[Region]]</f>
        <v>Basic_D5 VM (Non-Windows)D11</v>
      </c>
      <c r="B10540">
        <v>11</v>
      </c>
      <c r="C10540" t="s">
        <v>701</v>
      </c>
      <c r="D10540" t="s">
        <v>183</v>
      </c>
      <c r="E10540">
        <v>1.4696</v>
      </c>
      <c r="F10540" t="s">
        <v>1150</v>
      </c>
      <c r="G10540" s="784" t="s">
        <v>4431</v>
      </c>
      <c r="H10540" s="784" t="s">
        <v>4431</v>
      </c>
      <c r="I10540" s="784" t="s">
        <v>5102</v>
      </c>
    </row>
    <row r="10541" spans="1:9" hidden="1">
      <c r="A10541" t="str">
        <f>Table_wabobpsvr_AzureCalc_AzureCalcRateCard[[#This Row],[ServiceName]]&amp;Table_wabobpsvr_AzureCalc_AzureCalcRateCard[[#This Row],[Price_Level]]&amp;Table_wabobpsvr_AzureCalc_AzureCalcRateCard[[#This Row],[Region]]</f>
        <v>Basic_D5 VM (Non-Windows)MOSP12</v>
      </c>
      <c r="B10541">
        <v>12</v>
      </c>
      <c r="C10541" t="s">
        <v>701</v>
      </c>
      <c r="D10541" t="s">
        <v>627</v>
      </c>
      <c r="E10541">
        <v>1.454</v>
      </c>
      <c r="F10541" t="s">
        <v>1150</v>
      </c>
      <c r="G10541" s="784" t="s">
        <v>4431</v>
      </c>
      <c r="H10541" s="784" t="s">
        <v>4431</v>
      </c>
      <c r="I10541" s="784" t="s">
        <v>6504</v>
      </c>
    </row>
    <row r="10542" spans="1:9" hidden="1">
      <c r="A10542" t="str">
        <f>Table_wabobpsvr_AzureCalc_AzureCalcRateCard[[#This Row],[ServiceName]]&amp;Table_wabobpsvr_AzureCalc_AzureCalcRateCard[[#This Row],[Price_Level]]&amp;Table_wabobpsvr_AzureCalc_AzureCalcRateCard[[#This Row],[Region]]</f>
        <v>Basic_D5 VM (Non-Windows)A12</v>
      </c>
      <c r="B10542">
        <v>12</v>
      </c>
      <c r="C10542" t="s">
        <v>701</v>
      </c>
      <c r="D10542" t="s">
        <v>181</v>
      </c>
      <c r="E10542">
        <v>1.41038</v>
      </c>
      <c r="F10542" t="s">
        <v>1150</v>
      </c>
      <c r="G10542" s="784" t="s">
        <v>4431</v>
      </c>
      <c r="H10542" s="784" t="s">
        <v>4431</v>
      </c>
      <c r="I10542" s="784" t="s">
        <v>6504</v>
      </c>
    </row>
    <row r="10543" spans="1:9" hidden="1">
      <c r="A10543" t="str">
        <f>Table_wabobpsvr_AzureCalc_AzureCalcRateCard[[#This Row],[ServiceName]]&amp;Table_wabobpsvr_AzureCalc_AzureCalcRateCard[[#This Row],[Price_Level]]&amp;Table_wabobpsvr_AzureCalc_AzureCalcRateCard[[#This Row],[Region]]</f>
        <v>Basic_D5 VM (Non-Windows)B12</v>
      </c>
      <c r="B10543">
        <v>12</v>
      </c>
      <c r="C10543" t="s">
        <v>701</v>
      </c>
      <c r="D10543" t="s">
        <v>182</v>
      </c>
      <c r="E10543">
        <v>1.36676</v>
      </c>
      <c r="F10543" t="s">
        <v>1150</v>
      </c>
      <c r="G10543" s="784" t="s">
        <v>4431</v>
      </c>
      <c r="H10543" s="784" t="s">
        <v>4431</v>
      </c>
      <c r="I10543" s="784" t="s">
        <v>6504</v>
      </c>
    </row>
    <row r="10544" spans="1:9" hidden="1">
      <c r="A10544" t="str">
        <f>Table_wabobpsvr_AzureCalc_AzureCalcRateCard[[#This Row],[ServiceName]]&amp;Table_wabobpsvr_AzureCalc_AzureCalcRateCard[[#This Row],[Price_Level]]&amp;Table_wabobpsvr_AzureCalc_AzureCalcRateCard[[#This Row],[Region]]</f>
        <v>Basic_D5 VM (Non-Windows)C12</v>
      </c>
      <c r="B10544">
        <v>12</v>
      </c>
      <c r="C10544" t="s">
        <v>701</v>
      </c>
      <c r="D10544" t="s">
        <v>184</v>
      </c>
      <c r="E10544">
        <v>1.32314</v>
      </c>
      <c r="F10544" t="s">
        <v>1150</v>
      </c>
      <c r="G10544" s="784" t="s">
        <v>4431</v>
      </c>
      <c r="H10544" s="784" t="s">
        <v>4431</v>
      </c>
      <c r="I10544" s="784" t="s">
        <v>6504</v>
      </c>
    </row>
    <row r="10545" spans="1:9" hidden="1">
      <c r="A10545" t="str">
        <f>Table_wabobpsvr_AzureCalc_AzureCalcRateCard[[#This Row],[ServiceName]]&amp;Table_wabobpsvr_AzureCalc_AzureCalcRateCard[[#This Row],[Price_Level]]&amp;Table_wabobpsvr_AzureCalc_AzureCalcRateCard[[#This Row],[Region]]</f>
        <v>Basic_D5 VM (Non-Windows)D12</v>
      </c>
      <c r="B10545">
        <v>12</v>
      </c>
      <c r="C10545" t="s">
        <v>701</v>
      </c>
      <c r="D10545" t="s">
        <v>183</v>
      </c>
      <c r="E10545">
        <v>1.27952</v>
      </c>
      <c r="F10545" t="s">
        <v>1150</v>
      </c>
      <c r="G10545" s="784" t="s">
        <v>4431</v>
      </c>
      <c r="H10545" s="784" t="s">
        <v>4431</v>
      </c>
      <c r="I10545" s="784" t="s">
        <v>6504</v>
      </c>
    </row>
    <row r="10546" spans="1:9" hidden="1">
      <c r="A10546" t="str">
        <f>Table_wabobpsvr_AzureCalc_AzureCalcRateCard[[#This Row],[ServiceName]]&amp;Table_wabobpsvr_AzureCalc_AzureCalcRateCard[[#This Row],[Price_Level]]&amp;Table_wabobpsvr_AzureCalc_AzureCalcRateCard[[#This Row],[Region]]</f>
        <v>Basic_D5 VM (Non-Windows)MOSP3</v>
      </c>
      <c r="B10546">
        <v>3</v>
      </c>
      <c r="C10546" t="s">
        <v>701</v>
      </c>
      <c r="D10546" t="s">
        <v>627</v>
      </c>
      <c r="E10546">
        <v>1.109</v>
      </c>
      <c r="F10546" t="s">
        <v>1150</v>
      </c>
      <c r="G10546" s="784" t="s">
        <v>4431</v>
      </c>
      <c r="H10546" s="784" t="s">
        <v>4431</v>
      </c>
      <c r="I10546" s="784" t="s">
        <v>6505</v>
      </c>
    </row>
    <row r="10547" spans="1:9" hidden="1">
      <c r="A10547" t="str">
        <f>Table_wabobpsvr_AzureCalc_AzureCalcRateCard[[#This Row],[ServiceName]]&amp;Table_wabobpsvr_AzureCalc_AzureCalcRateCard[[#This Row],[Price_Level]]&amp;Table_wabobpsvr_AzureCalc_AzureCalcRateCard[[#This Row],[Region]]</f>
        <v>Basic_D5 VM (Non-Windows)A3</v>
      </c>
      <c r="B10547">
        <v>3</v>
      </c>
      <c r="C10547" t="s">
        <v>701</v>
      </c>
      <c r="D10547" t="s">
        <v>181</v>
      </c>
      <c r="E10547">
        <v>1.0757300000000001</v>
      </c>
      <c r="F10547" t="s">
        <v>1150</v>
      </c>
      <c r="G10547" s="784" t="s">
        <v>4431</v>
      </c>
      <c r="H10547" s="784" t="s">
        <v>4431</v>
      </c>
      <c r="I10547" s="784" t="s">
        <v>6505</v>
      </c>
    </row>
    <row r="10548" spans="1:9" hidden="1">
      <c r="A10548" t="str">
        <f>Table_wabobpsvr_AzureCalc_AzureCalcRateCard[[#This Row],[ServiceName]]&amp;Table_wabobpsvr_AzureCalc_AzureCalcRateCard[[#This Row],[Price_Level]]&amp;Table_wabobpsvr_AzureCalc_AzureCalcRateCard[[#This Row],[Region]]</f>
        <v>Basic_D5 VM (Non-Windows)B3</v>
      </c>
      <c r="B10548">
        <v>3</v>
      </c>
      <c r="C10548" t="s">
        <v>701</v>
      </c>
      <c r="D10548" t="s">
        <v>182</v>
      </c>
      <c r="E10548">
        <v>1.0424599999999999</v>
      </c>
      <c r="F10548" t="s">
        <v>1150</v>
      </c>
      <c r="G10548" s="784" t="s">
        <v>4431</v>
      </c>
      <c r="H10548" s="784" t="s">
        <v>4431</v>
      </c>
      <c r="I10548" s="784" t="s">
        <v>6505</v>
      </c>
    </row>
    <row r="10549" spans="1:9" hidden="1">
      <c r="A10549" s="784" t="str">
        <f>Table_wabobpsvr_AzureCalc_AzureCalcRateCard[[#This Row],[ServiceName]]&amp;Table_wabobpsvr_AzureCalc_AzureCalcRateCard[[#This Row],[Price_Level]]&amp;Table_wabobpsvr_AzureCalc_AzureCalcRateCard[[#This Row],[Region]]</f>
        <v>Basic_D5 VM (Non-Windows)C3</v>
      </c>
      <c r="B10549" s="784">
        <v>3</v>
      </c>
      <c r="C10549" s="784" t="s">
        <v>701</v>
      </c>
      <c r="D10549" s="784" t="s">
        <v>184</v>
      </c>
      <c r="E10549" s="784">
        <v>1.00919</v>
      </c>
      <c r="F10549" s="784" t="s">
        <v>1150</v>
      </c>
      <c r="G10549" s="784" t="s">
        <v>4431</v>
      </c>
      <c r="H10549" s="784" t="s">
        <v>4431</v>
      </c>
      <c r="I10549" s="784" t="s">
        <v>6505</v>
      </c>
    </row>
    <row r="10550" spans="1:9" hidden="1">
      <c r="A10550" s="784" t="str">
        <f>Table_wabobpsvr_AzureCalc_AzureCalcRateCard[[#This Row],[ServiceName]]&amp;Table_wabobpsvr_AzureCalc_AzureCalcRateCard[[#This Row],[Price_Level]]&amp;Table_wabobpsvr_AzureCalc_AzureCalcRateCard[[#This Row],[Region]]</f>
        <v>Basic_D5 VM (Non-Windows)D3</v>
      </c>
      <c r="B10550" s="784">
        <v>3</v>
      </c>
      <c r="C10550" s="784" t="s">
        <v>701</v>
      </c>
      <c r="D10550" s="784" t="s">
        <v>183</v>
      </c>
      <c r="E10550" s="784">
        <v>0.97592000000000001</v>
      </c>
      <c r="F10550" s="784" t="s">
        <v>1150</v>
      </c>
      <c r="G10550" s="784" t="s">
        <v>4431</v>
      </c>
      <c r="H10550" s="784" t="s">
        <v>4431</v>
      </c>
      <c r="I10550" s="784" t="s">
        <v>6505</v>
      </c>
    </row>
    <row r="10551" spans="1:9" hidden="1">
      <c r="A10551" s="784" t="str">
        <f>Table_wabobpsvr_AzureCalc_AzureCalcRateCard[[#This Row],[ServiceName]]&amp;Table_wabobpsvr_AzureCalc_AzureCalcRateCard[[#This Row],[Price_Level]]&amp;Table_wabobpsvr_AzureCalc_AzureCalcRateCard[[#This Row],[Region]]</f>
        <v>Basic_D5 VM (Non-Windows)MOSP6</v>
      </c>
      <c r="B10551" s="784">
        <v>6</v>
      </c>
      <c r="C10551" s="784" t="s">
        <v>701</v>
      </c>
      <c r="D10551" s="784" t="s">
        <v>627</v>
      </c>
      <c r="E10551" s="784">
        <v>1.109</v>
      </c>
      <c r="F10551" s="784" t="s">
        <v>1150</v>
      </c>
      <c r="G10551" s="784" t="s">
        <v>4431</v>
      </c>
      <c r="H10551" s="784" t="s">
        <v>4431</v>
      </c>
      <c r="I10551" s="784" t="s">
        <v>6506</v>
      </c>
    </row>
    <row r="10552" spans="1:9" hidden="1">
      <c r="A10552" s="784" t="str">
        <f>Table_wabobpsvr_AzureCalc_AzureCalcRateCard[[#This Row],[ServiceName]]&amp;Table_wabobpsvr_AzureCalc_AzureCalcRateCard[[#This Row],[Price_Level]]&amp;Table_wabobpsvr_AzureCalc_AzureCalcRateCard[[#This Row],[Region]]</f>
        <v>Basic_D5 VM (Non-Windows)A6</v>
      </c>
      <c r="B10552" s="784">
        <v>6</v>
      </c>
      <c r="C10552" s="784" t="s">
        <v>701</v>
      </c>
      <c r="D10552" s="784" t="s">
        <v>181</v>
      </c>
      <c r="E10552" s="784">
        <v>1.0757300000000001</v>
      </c>
      <c r="F10552" s="784" t="s">
        <v>1150</v>
      </c>
      <c r="G10552" s="784" t="s">
        <v>4431</v>
      </c>
      <c r="H10552" s="784" t="s">
        <v>4431</v>
      </c>
      <c r="I10552" s="784" t="s">
        <v>6506</v>
      </c>
    </row>
    <row r="10553" spans="1:9" hidden="1">
      <c r="A10553" s="784" t="str">
        <f>Table_wabobpsvr_AzureCalc_AzureCalcRateCard[[#This Row],[ServiceName]]&amp;Table_wabobpsvr_AzureCalc_AzureCalcRateCard[[#This Row],[Price_Level]]&amp;Table_wabobpsvr_AzureCalc_AzureCalcRateCard[[#This Row],[Region]]</f>
        <v>Basic_D5 VM (Non-Windows)B6</v>
      </c>
      <c r="B10553" s="784">
        <v>6</v>
      </c>
      <c r="C10553" s="784" t="s">
        <v>701</v>
      </c>
      <c r="D10553" s="784" t="s">
        <v>182</v>
      </c>
      <c r="E10553" s="784">
        <v>1.0424599999999999</v>
      </c>
      <c r="F10553" s="784" t="s">
        <v>1150</v>
      </c>
      <c r="G10553" s="784" t="s">
        <v>4431</v>
      </c>
      <c r="H10553" s="784" t="s">
        <v>4431</v>
      </c>
      <c r="I10553" s="784" t="s">
        <v>6506</v>
      </c>
    </row>
    <row r="10554" spans="1:9" hidden="1">
      <c r="A10554" t="str">
        <f>Table_wabobpsvr_AzureCalc_AzureCalcRateCard[[#This Row],[ServiceName]]&amp;Table_wabobpsvr_AzureCalc_AzureCalcRateCard[[#This Row],[Price_Level]]&amp;Table_wabobpsvr_AzureCalc_AzureCalcRateCard[[#This Row],[Region]]</f>
        <v>Basic_D5 VM (Non-Windows)C6</v>
      </c>
      <c r="B10554">
        <v>6</v>
      </c>
      <c r="C10554" t="s">
        <v>701</v>
      </c>
      <c r="D10554" t="s">
        <v>184</v>
      </c>
      <c r="E10554">
        <v>1.00919</v>
      </c>
      <c r="F10554" t="s">
        <v>1150</v>
      </c>
      <c r="G10554" s="784" t="s">
        <v>4431</v>
      </c>
      <c r="H10554" s="784" t="s">
        <v>4431</v>
      </c>
      <c r="I10554" s="784" t="s">
        <v>6506</v>
      </c>
    </row>
    <row r="10555" spans="1:9" hidden="1">
      <c r="A10555" t="str">
        <f>Table_wabobpsvr_AzureCalc_AzureCalcRateCard[[#This Row],[ServiceName]]&amp;Table_wabobpsvr_AzureCalc_AzureCalcRateCard[[#This Row],[Price_Level]]&amp;Table_wabobpsvr_AzureCalc_AzureCalcRateCard[[#This Row],[Region]]</f>
        <v>Basic_D5 VM (Non-Windows)D6</v>
      </c>
      <c r="B10555">
        <v>6</v>
      </c>
      <c r="C10555" t="s">
        <v>701</v>
      </c>
      <c r="D10555" t="s">
        <v>183</v>
      </c>
      <c r="E10555">
        <v>0.97592000000000001</v>
      </c>
      <c r="F10555" t="s">
        <v>1150</v>
      </c>
      <c r="G10555" s="784" t="s">
        <v>4431</v>
      </c>
      <c r="H10555" s="784" t="s">
        <v>4431</v>
      </c>
      <c r="I10555" s="784" t="s">
        <v>6506</v>
      </c>
    </row>
    <row r="10556" spans="1:9" hidden="1">
      <c r="A10556" t="str">
        <f>Table_wabobpsvr_AzureCalc_AzureCalcRateCard[[#This Row],[ServiceName]]&amp;Table_wabobpsvr_AzureCalc_AzureCalcRateCard[[#This Row],[Price_Level]]&amp;Table_wabobpsvr_AzureCalc_AzureCalcRateCard[[#This Row],[Region]]</f>
        <v>Basic_D5 VM (Non-Windows)MOSP2</v>
      </c>
      <c r="B10556">
        <v>2</v>
      </c>
      <c r="C10556" t="s">
        <v>701</v>
      </c>
      <c r="D10556" t="s">
        <v>627</v>
      </c>
      <c r="E10556">
        <v>1.008</v>
      </c>
      <c r="F10556" t="s">
        <v>1150</v>
      </c>
      <c r="G10556" s="784" t="s">
        <v>4431</v>
      </c>
      <c r="H10556" s="784" t="s">
        <v>4431</v>
      </c>
      <c r="I10556" s="784" t="s">
        <v>6507</v>
      </c>
    </row>
    <row r="10557" spans="1:9" hidden="1">
      <c r="A10557" t="str">
        <f>Table_wabobpsvr_AzureCalc_AzureCalcRateCard[[#This Row],[ServiceName]]&amp;Table_wabobpsvr_AzureCalc_AzureCalcRateCard[[#This Row],[Price_Level]]&amp;Table_wabobpsvr_AzureCalc_AzureCalcRateCard[[#This Row],[Region]]</f>
        <v>Basic_D5 VM (Non-Windows)A2</v>
      </c>
      <c r="B10557">
        <v>2</v>
      </c>
      <c r="C10557" t="s">
        <v>701</v>
      </c>
      <c r="D10557" t="s">
        <v>181</v>
      </c>
      <c r="E10557">
        <v>0.97775999999999996</v>
      </c>
      <c r="F10557" t="s">
        <v>1150</v>
      </c>
      <c r="G10557" s="784" t="s">
        <v>4431</v>
      </c>
      <c r="H10557" s="784" t="s">
        <v>4431</v>
      </c>
      <c r="I10557" s="784" t="s">
        <v>6507</v>
      </c>
    </row>
    <row r="10558" spans="1:9" hidden="1">
      <c r="A10558" t="str">
        <f>Table_wabobpsvr_AzureCalc_AzureCalcRateCard[[#This Row],[ServiceName]]&amp;Table_wabobpsvr_AzureCalc_AzureCalcRateCard[[#This Row],[Price_Level]]&amp;Table_wabobpsvr_AzureCalc_AzureCalcRateCard[[#This Row],[Region]]</f>
        <v>Basic_D5 VM (Non-Windows)B2</v>
      </c>
      <c r="B10558">
        <v>2</v>
      </c>
      <c r="C10558" t="s">
        <v>701</v>
      </c>
      <c r="D10558" t="s">
        <v>182</v>
      </c>
      <c r="E10558">
        <v>0.94752000000000003</v>
      </c>
      <c r="F10558" t="s">
        <v>1150</v>
      </c>
      <c r="G10558" s="784" t="s">
        <v>4431</v>
      </c>
      <c r="H10558" s="784" t="s">
        <v>4431</v>
      </c>
      <c r="I10558" s="784" t="s">
        <v>6507</v>
      </c>
    </row>
    <row r="10559" spans="1:9" hidden="1">
      <c r="A10559" t="str">
        <f>Table_wabobpsvr_AzureCalc_AzureCalcRateCard[[#This Row],[ServiceName]]&amp;Table_wabobpsvr_AzureCalc_AzureCalcRateCard[[#This Row],[Price_Level]]&amp;Table_wabobpsvr_AzureCalc_AzureCalcRateCard[[#This Row],[Region]]</f>
        <v>Basic_D5 VM (Non-Windows)C2</v>
      </c>
      <c r="B10559">
        <v>2</v>
      </c>
      <c r="C10559" t="s">
        <v>701</v>
      </c>
      <c r="D10559" t="s">
        <v>184</v>
      </c>
      <c r="E10559">
        <v>0.91727999999999998</v>
      </c>
      <c r="F10559" t="s">
        <v>1150</v>
      </c>
      <c r="G10559" s="784" t="s">
        <v>4431</v>
      </c>
      <c r="H10559" s="784" t="s">
        <v>4431</v>
      </c>
      <c r="I10559" s="784" t="s">
        <v>6507</v>
      </c>
    </row>
    <row r="10560" spans="1:9" hidden="1">
      <c r="A10560" s="784" t="str">
        <f>Table_wabobpsvr_AzureCalc_AzureCalcRateCard[[#This Row],[ServiceName]]&amp;Table_wabobpsvr_AzureCalc_AzureCalcRateCard[[#This Row],[Price_Level]]&amp;Table_wabobpsvr_AzureCalc_AzureCalcRateCard[[#This Row],[Region]]</f>
        <v>Basic_D5 VM (Non-Windows)D2</v>
      </c>
      <c r="B10560" s="784">
        <v>2</v>
      </c>
      <c r="C10560" s="784" t="s">
        <v>701</v>
      </c>
      <c r="D10560" s="784" t="s">
        <v>183</v>
      </c>
      <c r="E10560" s="784">
        <v>0.88704000000000005</v>
      </c>
      <c r="F10560" s="784" t="s">
        <v>1150</v>
      </c>
      <c r="G10560" s="784" t="s">
        <v>4431</v>
      </c>
      <c r="H10560" s="784" t="s">
        <v>4431</v>
      </c>
      <c r="I10560" s="784" t="s">
        <v>6507</v>
      </c>
    </row>
    <row r="10561" spans="1:9" hidden="1">
      <c r="A10561" s="784" t="str">
        <f>Table_wabobpsvr_AzureCalc_AzureCalcRateCard[[#This Row],[ServiceName]]&amp;Table_wabobpsvr_AzureCalc_AzureCalcRateCard[[#This Row],[Price_Level]]&amp;Table_wabobpsvr_AzureCalc_AzureCalcRateCard[[#This Row],[Region]]</f>
        <v>Basic_D5 VM (Non-Windows)MOSP5</v>
      </c>
      <c r="B10561" s="784">
        <v>5</v>
      </c>
      <c r="C10561" s="784" t="s">
        <v>701</v>
      </c>
      <c r="D10561" s="784" t="s">
        <v>627</v>
      </c>
      <c r="E10561" s="784">
        <v>1.109</v>
      </c>
      <c r="F10561" s="784" t="s">
        <v>1150</v>
      </c>
      <c r="G10561" s="784" t="s">
        <v>4431</v>
      </c>
      <c r="H10561" s="784" t="s">
        <v>4431</v>
      </c>
      <c r="I10561" s="784" t="s">
        <v>6508</v>
      </c>
    </row>
    <row r="10562" spans="1:9" hidden="1">
      <c r="A10562" s="784" t="str">
        <f>Table_wabobpsvr_AzureCalc_AzureCalcRateCard[[#This Row],[ServiceName]]&amp;Table_wabobpsvr_AzureCalc_AzureCalcRateCard[[#This Row],[Price_Level]]&amp;Table_wabobpsvr_AzureCalc_AzureCalcRateCard[[#This Row],[Region]]</f>
        <v>Basic_D5 VM (Non-Windows)A5</v>
      </c>
      <c r="B10562" s="784">
        <v>5</v>
      </c>
      <c r="C10562" s="784" t="s">
        <v>701</v>
      </c>
      <c r="D10562" s="784" t="s">
        <v>181</v>
      </c>
      <c r="E10562" s="784">
        <v>1.0757300000000001</v>
      </c>
      <c r="F10562" s="784" t="s">
        <v>1150</v>
      </c>
      <c r="G10562" s="784" t="s">
        <v>4431</v>
      </c>
      <c r="H10562" s="784" t="s">
        <v>4431</v>
      </c>
      <c r="I10562" s="784" t="s">
        <v>6508</v>
      </c>
    </row>
    <row r="10563" spans="1:9" hidden="1">
      <c r="A10563" s="784" t="str">
        <f>Table_wabobpsvr_AzureCalc_AzureCalcRateCard[[#This Row],[ServiceName]]&amp;Table_wabobpsvr_AzureCalc_AzureCalcRateCard[[#This Row],[Price_Level]]&amp;Table_wabobpsvr_AzureCalc_AzureCalcRateCard[[#This Row],[Region]]</f>
        <v>Basic_D5 VM (Non-Windows)B5</v>
      </c>
      <c r="B10563" s="784">
        <v>5</v>
      </c>
      <c r="C10563" s="784" t="s">
        <v>701</v>
      </c>
      <c r="D10563" s="784" t="s">
        <v>182</v>
      </c>
      <c r="E10563" s="784">
        <v>1.0424599999999999</v>
      </c>
      <c r="F10563" s="784" t="s">
        <v>1150</v>
      </c>
      <c r="G10563" s="784" t="s">
        <v>4431</v>
      </c>
      <c r="H10563" s="784" t="s">
        <v>4431</v>
      </c>
      <c r="I10563" s="784" t="s">
        <v>6508</v>
      </c>
    </row>
    <row r="10564" spans="1:9" hidden="1">
      <c r="A10564" s="784" t="str">
        <f>Table_wabobpsvr_AzureCalc_AzureCalcRateCard[[#This Row],[ServiceName]]&amp;Table_wabobpsvr_AzureCalc_AzureCalcRateCard[[#This Row],[Price_Level]]&amp;Table_wabobpsvr_AzureCalc_AzureCalcRateCard[[#This Row],[Region]]</f>
        <v>Basic_D5 VM (Non-Windows)C5</v>
      </c>
      <c r="B10564" s="784">
        <v>5</v>
      </c>
      <c r="C10564" s="784" t="s">
        <v>701</v>
      </c>
      <c r="D10564" s="784" t="s">
        <v>184</v>
      </c>
      <c r="E10564" s="784">
        <v>1.00919</v>
      </c>
      <c r="F10564" s="784" t="s">
        <v>1150</v>
      </c>
      <c r="G10564" s="784" t="s">
        <v>4431</v>
      </c>
      <c r="H10564" s="784" t="s">
        <v>4431</v>
      </c>
      <c r="I10564" s="784" t="s">
        <v>6508</v>
      </c>
    </row>
    <row r="10565" spans="1:9" hidden="1">
      <c r="A10565" t="str">
        <f>Table_wabobpsvr_AzureCalc_AzureCalcRateCard[[#This Row],[ServiceName]]&amp;Table_wabobpsvr_AzureCalc_AzureCalcRateCard[[#This Row],[Price_Level]]&amp;Table_wabobpsvr_AzureCalc_AzureCalcRateCard[[#This Row],[Region]]</f>
        <v>Basic_D5 VM (Non-Windows)D5</v>
      </c>
      <c r="B10565">
        <v>5</v>
      </c>
      <c r="C10565" t="s">
        <v>701</v>
      </c>
      <c r="D10565" t="s">
        <v>183</v>
      </c>
      <c r="E10565">
        <v>0.97592000000000001</v>
      </c>
      <c r="F10565" t="s">
        <v>1150</v>
      </c>
      <c r="G10565" s="784" t="s">
        <v>4431</v>
      </c>
      <c r="H10565" s="784" t="s">
        <v>4431</v>
      </c>
      <c r="I10565" s="784" t="s">
        <v>6508</v>
      </c>
    </row>
    <row r="10566" spans="1:9" hidden="1">
      <c r="A10566" s="784" t="str">
        <f>Table_wabobpsvr_AzureCalc_AzureCalcRateCard[[#This Row],[ServiceName]]&amp;Table_wabobpsvr_AzureCalc_AzureCalcRateCard[[#This Row],[Price_Level]]&amp;Table_wabobpsvr_AzureCalc_AzureCalcRateCard[[#This Row],[Region]]</f>
        <v>Basic_D5 VM (Non-Windows)MOSP1</v>
      </c>
      <c r="B10566" s="784">
        <v>1</v>
      </c>
      <c r="C10566" s="784" t="s">
        <v>701</v>
      </c>
      <c r="D10566" s="784" t="s">
        <v>627</v>
      </c>
      <c r="E10566" s="784">
        <v>1.008</v>
      </c>
      <c r="F10566" s="784" t="s">
        <v>1150</v>
      </c>
      <c r="G10566" s="784" t="s">
        <v>4431</v>
      </c>
      <c r="H10566" s="784" t="s">
        <v>4431</v>
      </c>
      <c r="I10566" s="784" t="s">
        <v>6509</v>
      </c>
    </row>
    <row r="10567" spans="1:9" hidden="1">
      <c r="A10567" s="784" t="str">
        <f>Table_wabobpsvr_AzureCalc_AzureCalcRateCard[[#This Row],[ServiceName]]&amp;Table_wabobpsvr_AzureCalc_AzureCalcRateCard[[#This Row],[Price_Level]]&amp;Table_wabobpsvr_AzureCalc_AzureCalcRateCard[[#This Row],[Region]]</f>
        <v>Basic_D5 VM (Non-Windows)A1</v>
      </c>
      <c r="B10567" s="784">
        <v>1</v>
      </c>
      <c r="C10567" s="784" t="s">
        <v>701</v>
      </c>
      <c r="D10567" s="784" t="s">
        <v>181</v>
      </c>
      <c r="E10567" s="784">
        <v>0.97775999999999996</v>
      </c>
      <c r="F10567" s="784" t="s">
        <v>1150</v>
      </c>
      <c r="G10567" s="784" t="s">
        <v>4431</v>
      </c>
      <c r="H10567" s="784" t="s">
        <v>4431</v>
      </c>
      <c r="I10567" s="784" t="s">
        <v>6509</v>
      </c>
    </row>
    <row r="10568" spans="1:9" hidden="1">
      <c r="A10568" s="784" t="str">
        <f>Table_wabobpsvr_AzureCalc_AzureCalcRateCard[[#This Row],[ServiceName]]&amp;Table_wabobpsvr_AzureCalc_AzureCalcRateCard[[#This Row],[Price_Level]]&amp;Table_wabobpsvr_AzureCalc_AzureCalcRateCard[[#This Row],[Region]]</f>
        <v>Basic_D5 VM (Non-Windows)B1</v>
      </c>
      <c r="B10568" s="784">
        <v>1</v>
      </c>
      <c r="C10568" s="784" t="s">
        <v>701</v>
      </c>
      <c r="D10568" s="784" t="s">
        <v>182</v>
      </c>
      <c r="E10568" s="784">
        <v>0.94752000000000003</v>
      </c>
      <c r="F10568" s="784" t="s">
        <v>1150</v>
      </c>
      <c r="G10568" s="784" t="s">
        <v>4431</v>
      </c>
      <c r="H10568" s="784" t="s">
        <v>4431</v>
      </c>
      <c r="I10568" s="784" t="s">
        <v>6509</v>
      </c>
    </row>
    <row r="10569" spans="1:9" hidden="1">
      <c r="A10569" s="784" t="str">
        <f>Table_wabobpsvr_AzureCalc_AzureCalcRateCard[[#This Row],[ServiceName]]&amp;Table_wabobpsvr_AzureCalc_AzureCalcRateCard[[#This Row],[Price_Level]]&amp;Table_wabobpsvr_AzureCalc_AzureCalcRateCard[[#This Row],[Region]]</f>
        <v>Basic_D5 VM (Non-Windows)C1</v>
      </c>
      <c r="B10569" s="784">
        <v>1</v>
      </c>
      <c r="C10569" s="784" t="s">
        <v>701</v>
      </c>
      <c r="D10569" s="784" t="s">
        <v>184</v>
      </c>
      <c r="E10569" s="784">
        <v>0.91727999999999998</v>
      </c>
      <c r="F10569" s="784" t="s">
        <v>1150</v>
      </c>
      <c r="G10569" s="784" t="s">
        <v>4431</v>
      </c>
      <c r="H10569" s="784" t="s">
        <v>4431</v>
      </c>
      <c r="I10569" s="784" t="s">
        <v>6509</v>
      </c>
    </row>
    <row r="10570" spans="1:9" hidden="1">
      <c r="A10570" s="784" t="str">
        <f>Table_wabobpsvr_AzureCalc_AzureCalcRateCard[[#This Row],[ServiceName]]&amp;Table_wabobpsvr_AzureCalc_AzureCalcRateCard[[#This Row],[Price_Level]]&amp;Table_wabobpsvr_AzureCalc_AzureCalcRateCard[[#This Row],[Region]]</f>
        <v>Basic_D5 VM (Non-Windows)D1</v>
      </c>
      <c r="B10570" s="784">
        <v>1</v>
      </c>
      <c r="C10570" s="784" t="s">
        <v>701</v>
      </c>
      <c r="D10570" s="784" t="s">
        <v>183</v>
      </c>
      <c r="E10570" s="784">
        <v>0.88704000000000005</v>
      </c>
      <c r="F10570" s="784" t="s">
        <v>1150</v>
      </c>
      <c r="G10570" s="784" t="s">
        <v>4431</v>
      </c>
      <c r="H10570" s="784" t="s">
        <v>4431</v>
      </c>
      <c r="I10570" s="784" t="s">
        <v>6509</v>
      </c>
    </row>
    <row r="10571" spans="1:9" hidden="1">
      <c r="A10571" s="784" t="str">
        <f>Table_wabobpsvr_AzureCalc_AzureCalcRateCard[[#This Row],[ServiceName]]&amp;Table_wabobpsvr_AzureCalc_AzureCalcRateCard[[#This Row],[Price_Level]]&amp;Table_wabobpsvr_AzureCalc_AzureCalcRateCard[[#This Row],[Region]]</f>
        <v>Basic_D5 VM (Non-Windows)MOSP4</v>
      </c>
      <c r="B10571" s="784">
        <v>4</v>
      </c>
      <c r="C10571" s="784" t="s">
        <v>701</v>
      </c>
      <c r="D10571" s="784" t="s">
        <v>627</v>
      </c>
      <c r="E10571" s="784">
        <v>1.109</v>
      </c>
      <c r="F10571" s="784" t="s">
        <v>1150</v>
      </c>
      <c r="G10571" s="784" t="s">
        <v>4431</v>
      </c>
      <c r="H10571" s="784" t="s">
        <v>4431</v>
      </c>
      <c r="I10571" s="784" t="s">
        <v>6510</v>
      </c>
    </row>
    <row r="10572" spans="1:9" hidden="1">
      <c r="A10572" s="784" t="str">
        <f>Table_wabobpsvr_AzureCalc_AzureCalcRateCard[[#This Row],[ServiceName]]&amp;Table_wabobpsvr_AzureCalc_AzureCalcRateCard[[#This Row],[Price_Level]]&amp;Table_wabobpsvr_AzureCalc_AzureCalcRateCard[[#This Row],[Region]]</f>
        <v>Basic_D5 VM (Non-Windows)A4</v>
      </c>
      <c r="B10572" s="784">
        <v>4</v>
      </c>
      <c r="C10572" s="784" t="s">
        <v>701</v>
      </c>
      <c r="D10572" s="784" t="s">
        <v>181</v>
      </c>
      <c r="E10572" s="784">
        <v>1.0757300000000001</v>
      </c>
      <c r="F10572" s="784" t="s">
        <v>1150</v>
      </c>
      <c r="G10572" s="784" t="s">
        <v>4431</v>
      </c>
      <c r="H10572" s="784" t="s">
        <v>4431</v>
      </c>
      <c r="I10572" s="784" t="s">
        <v>6510</v>
      </c>
    </row>
    <row r="10573" spans="1:9" hidden="1">
      <c r="A10573" s="784" t="str">
        <f>Table_wabobpsvr_AzureCalc_AzureCalcRateCard[[#This Row],[ServiceName]]&amp;Table_wabobpsvr_AzureCalc_AzureCalcRateCard[[#This Row],[Price_Level]]&amp;Table_wabobpsvr_AzureCalc_AzureCalcRateCard[[#This Row],[Region]]</f>
        <v>Basic_D5 VM (Non-Windows)B4</v>
      </c>
      <c r="B10573" s="784">
        <v>4</v>
      </c>
      <c r="C10573" s="784" t="s">
        <v>701</v>
      </c>
      <c r="D10573" s="784" t="s">
        <v>182</v>
      </c>
      <c r="E10573" s="784">
        <v>1.0424599999999999</v>
      </c>
      <c r="F10573" s="784" t="s">
        <v>1150</v>
      </c>
      <c r="G10573" s="784" t="s">
        <v>4431</v>
      </c>
      <c r="H10573" s="784" t="s">
        <v>4431</v>
      </c>
      <c r="I10573" s="784" t="s">
        <v>6510</v>
      </c>
    </row>
    <row r="10574" spans="1:9" hidden="1">
      <c r="A10574" s="784" t="str">
        <f>Table_wabobpsvr_AzureCalc_AzureCalcRateCard[[#This Row],[ServiceName]]&amp;Table_wabobpsvr_AzureCalc_AzureCalcRateCard[[#This Row],[Price_Level]]&amp;Table_wabobpsvr_AzureCalc_AzureCalcRateCard[[#This Row],[Region]]</f>
        <v>Basic_D5 VM (Non-Windows)C4</v>
      </c>
      <c r="B10574" s="784">
        <v>4</v>
      </c>
      <c r="C10574" s="784" t="s">
        <v>701</v>
      </c>
      <c r="D10574" s="784" t="s">
        <v>184</v>
      </c>
      <c r="E10574" s="784">
        <v>1.00919</v>
      </c>
      <c r="F10574" s="784" t="s">
        <v>1150</v>
      </c>
      <c r="G10574" s="784" t="s">
        <v>4431</v>
      </c>
      <c r="H10574" s="784" t="s">
        <v>4431</v>
      </c>
      <c r="I10574" s="784" t="s">
        <v>6510</v>
      </c>
    </row>
    <row r="10575" spans="1:9" hidden="1">
      <c r="A10575" s="784" t="str">
        <f>Table_wabobpsvr_AzureCalc_AzureCalcRateCard[[#This Row],[ServiceName]]&amp;Table_wabobpsvr_AzureCalc_AzureCalcRateCard[[#This Row],[Price_Level]]&amp;Table_wabobpsvr_AzureCalc_AzureCalcRateCard[[#This Row],[Region]]</f>
        <v>Basic_D5 VM (Non-Windows)D4</v>
      </c>
      <c r="B10575" s="784">
        <v>4</v>
      </c>
      <c r="C10575" s="784" t="s">
        <v>701</v>
      </c>
      <c r="D10575" s="784" t="s">
        <v>183</v>
      </c>
      <c r="E10575" s="784">
        <v>0.97592000000000001</v>
      </c>
      <c r="F10575" s="784" t="s">
        <v>1150</v>
      </c>
      <c r="G10575" s="784" t="s">
        <v>4431</v>
      </c>
      <c r="H10575" s="784" t="s">
        <v>4431</v>
      </c>
      <c r="I10575" s="784" t="s">
        <v>6510</v>
      </c>
    </row>
    <row r="10576" spans="1:9" hidden="1">
      <c r="A10576" s="784" t="str">
        <f>Table_wabobpsvr_AzureCalc_AzureCalcRateCard[[#This Row],[ServiceName]]&amp;Table_wabobpsvr_AzureCalc_AzureCalcRateCard[[#This Row],[Price_Level]]&amp;Table_wabobpsvr_AzureCalc_AzureCalcRateCard[[#This Row],[Region]]</f>
        <v>Basic_D5 VM (Non-Windows)MOSP14</v>
      </c>
      <c r="B10576" s="784">
        <v>14</v>
      </c>
      <c r="C10576" s="784" t="s">
        <v>701</v>
      </c>
      <c r="D10576" s="784" t="s">
        <v>627</v>
      </c>
      <c r="E10576" s="784">
        <v>999999</v>
      </c>
      <c r="F10576" s="784" t="s">
        <v>1150</v>
      </c>
      <c r="G10576" s="784" t="s">
        <v>4431</v>
      </c>
      <c r="H10576" s="784" t="s">
        <v>4431</v>
      </c>
      <c r="I10576" s="784" t="s">
        <v>6511</v>
      </c>
    </row>
    <row r="10577" spans="1:9" hidden="1">
      <c r="A10577" s="784" t="str">
        <f>Table_wabobpsvr_AzureCalc_AzureCalcRateCard[[#This Row],[ServiceName]]&amp;Table_wabobpsvr_AzureCalc_AzureCalcRateCard[[#This Row],[Price_Level]]&amp;Table_wabobpsvr_AzureCalc_AzureCalcRateCard[[#This Row],[Region]]</f>
        <v>Basic_D5 VM (Non-Windows)A14</v>
      </c>
      <c r="B10577" s="784">
        <v>14</v>
      </c>
      <c r="C10577" s="784" t="s">
        <v>701</v>
      </c>
      <c r="D10577" s="784" t="s">
        <v>181</v>
      </c>
      <c r="E10577" s="784">
        <v>1.35897</v>
      </c>
      <c r="F10577" s="784" t="s">
        <v>1150</v>
      </c>
      <c r="G10577" s="784" t="s">
        <v>4431</v>
      </c>
      <c r="H10577" s="784" t="s">
        <v>4431</v>
      </c>
      <c r="I10577" s="784" t="s">
        <v>6511</v>
      </c>
    </row>
    <row r="10578" spans="1:9" hidden="1">
      <c r="A10578" s="784" t="str">
        <f>Table_wabobpsvr_AzureCalc_AzureCalcRateCard[[#This Row],[ServiceName]]&amp;Table_wabobpsvr_AzureCalc_AzureCalcRateCard[[#This Row],[Price_Level]]&amp;Table_wabobpsvr_AzureCalc_AzureCalcRateCard[[#This Row],[Region]]</f>
        <v>Basic_D5 VM (Non-Windows)B14</v>
      </c>
      <c r="B10578" s="784">
        <v>14</v>
      </c>
      <c r="C10578" s="784" t="s">
        <v>701</v>
      </c>
      <c r="D10578" s="784" t="s">
        <v>182</v>
      </c>
      <c r="E10578" s="784">
        <v>1.31694</v>
      </c>
      <c r="F10578" s="784" t="s">
        <v>1150</v>
      </c>
      <c r="G10578" s="784" t="s">
        <v>4431</v>
      </c>
      <c r="H10578" s="784" t="s">
        <v>4431</v>
      </c>
      <c r="I10578" s="784" t="s">
        <v>6511</v>
      </c>
    </row>
    <row r="10579" spans="1:9" hidden="1">
      <c r="A10579" s="784" t="str">
        <f>Table_wabobpsvr_AzureCalc_AzureCalcRateCard[[#This Row],[ServiceName]]&amp;Table_wabobpsvr_AzureCalc_AzureCalcRateCard[[#This Row],[Price_Level]]&amp;Table_wabobpsvr_AzureCalc_AzureCalcRateCard[[#This Row],[Region]]</f>
        <v>Basic_D5 VM (Non-Windows)C14</v>
      </c>
      <c r="B10579" s="784">
        <v>14</v>
      </c>
      <c r="C10579" s="784" t="s">
        <v>701</v>
      </c>
      <c r="D10579" s="784" t="s">
        <v>184</v>
      </c>
      <c r="E10579" s="784">
        <v>1.27491</v>
      </c>
      <c r="F10579" s="784" t="s">
        <v>1150</v>
      </c>
      <c r="G10579" s="784" t="s">
        <v>4431</v>
      </c>
      <c r="H10579" s="784" t="s">
        <v>4431</v>
      </c>
      <c r="I10579" s="784" t="s">
        <v>6511</v>
      </c>
    </row>
    <row r="10580" spans="1:9" hidden="1">
      <c r="A10580" t="str">
        <f>Table_wabobpsvr_AzureCalc_AzureCalcRateCard[[#This Row],[ServiceName]]&amp;Table_wabobpsvr_AzureCalc_AzureCalcRateCard[[#This Row],[Price_Level]]&amp;Table_wabobpsvr_AzureCalc_AzureCalcRateCard[[#This Row],[Region]]</f>
        <v>Basic_D5 VM (Non-Windows)D14</v>
      </c>
      <c r="B10580">
        <v>14</v>
      </c>
      <c r="C10580" t="s">
        <v>701</v>
      </c>
      <c r="D10580" t="s">
        <v>183</v>
      </c>
      <c r="E10580">
        <v>1.23288</v>
      </c>
      <c r="F10580" t="s">
        <v>1150</v>
      </c>
      <c r="G10580" s="784" t="s">
        <v>4431</v>
      </c>
      <c r="H10580" s="784" t="s">
        <v>4431</v>
      </c>
      <c r="I10580" s="784" t="s">
        <v>6511</v>
      </c>
    </row>
    <row r="10581" spans="1:9" hidden="1">
      <c r="A10581" s="784" t="str">
        <f>Table_wabobpsvr_AzureCalc_AzureCalcRateCard[[#This Row],[ServiceName]]&amp;Table_wabobpsvr_AzureCalc_AzureCalcRateCard[[#This Row],[Price_Level]]&amp;Table_wabobpsvr_AzureCalc_AzureCalcRateCard[[#This Row],[Region]]</f>
        <v>Basic_D5 VM (Non-Windows)MOSP</v>
      </c>
      <c r="B10581" s="784"/>
      <c r="C10581" s="784" t="s">
        <v>701</v>
      </c>
      <c r="D10581" s="784" t="s">
        <v>627</v>
      </c>
      <c r="E10581" s="784">
        <v>1.008</v>
      </c>
      <c r="F10581" s="784" t="s">
        <v>1150</v>
      </c>
      <c r="G10581" s="784" t="s">
        <v>4431</v>
      </c>
      <c r="H10581" s="784" t="s">
        <v>4431</v>
      </c>
      <c r="I10581" s="784" t="s">
        <v>6512</v>
      </c>
    </row>
    <row r="10582" spans="1:9" hidden="1">
      <c r="A10582" s="784" t="str">
        <f>Table_wabobpsvr_AzureCalc_AzureCalcRateCard[[#This Row],[ServiceName]]&amp;Table_wabobpsvr_AzureCalc_AzureCalcRateCard[[#This Row],[Price_Level]]&amp;Table_wabobpsvr_AzureCalc_AzureCalcRateCard[[#This Row],[Region]]</f>
        <v>Basic_D5 VM (Non-Windows)A</v>
      </c>
      <c r="B10582" s="784"/>
      <c r="C10582" s="784" t="s">
        <v>701</v>
      </c>
      <c r="D10582" s="784" t="s">
        <v>181</v>
      </c>
      <c r="E10582" s="784">
        <v>0.97775999999999996</v>
      </c>
      <c r="F10582" s="784" t="s">
        <v>1150</v>
      </c>
      <c r="G10582" s="784" t="s">
        <v>3692</v>
      </c>
      <c r="H10582" s="784" t="s">
        <v>3693</v>
      </c>
      <c r="I10582" s="784" t="s">
        <v>6512</v>
      </c>
    </row>
    <row r="10583" spans="1:9" hidden="1">
      <c r="A10583" s="784" t="str">
        <f>Table_wabobpsvr_AzureCalc_AzureCalcRateCard[[#This Row],[ServiceName]]&amp;Table_wabobpsvr_AzureCalc_AzureCalcRateCard[[#This Row],[Price_Level]]&amp;Table_wabobpsvr_AzureCalc_AzureCalcRateCard[[#This Row],[Region]]</f>
        <v>Basic_D5 VM (Non-Windows)B</v>
      </c>
      <c r="B10583" s="784"/>
      <c r="C10583" s="784" t="s">
        <v>701</v>
      </c>
      <c r="D10583" s="784" t="s">
        <v>182</v>
      </c>
      <c r="E10583" s="784">
        <v>0.94752000000000003</v>
      </c>
      <c r="F10583" s="784" t="s">
        <v>1150</v>
      </c>
      <c r="G10583" s="784" t="s">
        <v>3692</v>
      </c>
      <c r="H10583" s="784" t="s">
        <v>3693</v>
      </c>
      <c r="I10583" s="784" t="s">
        <v>6512</v>
      </c>
    </row>
    <row r="10584" spans="1:9" hidden="1">
      <c r="A10584" s="784" t="str">
        <f>Table_wabobpsvr_AzureCalc_AzureCalcRateCard[[#This Row],[ServiceName]]&amp;Table_wabobpsvr_AzureCalc_AzureCalcRateCard[[#This Row],[Price_Level]]&amp;Table_wabobpsvr_AzureCalc_AzureCalcRateCard[[#This Row],[Region]]</f>
        <v>Basic_D5 VM (Non-Windows)C</v>
      </c>
      <c r="B10584" s="784"/>
      <c r="C10584" s="784" t="s">
        <v>701</v>
      </c>
      <c r="D10584" s="784" t="s">
        <v>184</v>
      </c>
      <c r="E10584" s="784">
        <v>0.91727999999999998</v>
      </c>
      <c r="F10584" s="784" t="s">
        <v>1150</v>
      </c>
      <c r="G10584" s="784" t="s">
        <v>3692</v>
      </c>
      <c r="H10584" s="784" t="s">
        <v>3693</v>
      </c>
      <c r="I10584" s="784" t="s">
        <v>6512</v>
      </c>
    </row>
    <row r="10585" spans="1:9" hidden="1">
      <c r="A10585" s="784" t="str">
        <f>Table_wabobpsvr_AzureCalc_AzureCalcRateCard[[#This Row],[ServiceName]]&amp;Table_wabobpsvr_AzureCalc_AzureCalcRateCard[[#This Row],[Price_Level]]&amp;Table_wabobpsvr_AzureCalc_AzureCalcRateCard[[#This Row],[Region]]</f>
        <v>Basic_D5 VM (Non-Windows)D</v>
      </c>
      <c r="B10585" s="784"/>
      <c r="C10585" s="784" t="s">
        <v>701</v>
      </c>
      <c r="D10585" s="784" t="s">
        <v>183</v>
      </c>
      <c r="E10585" s="784">
        <v>0.88704000000000005</v>
      </c>
      <c r="F10585" s="784" t="s">
        <v>1150</v>
      </c>
      <c r="G10585" s="784" t="s">
        <v>3692</v>
      </c>
      <c r="H10585" s="784" t="s">
        <v>3693</v>
      </c>
      <c r="I10585" s="784" t="s">
        <v>6512</v>
      </c>
    </row>
    <row r="10586" spans="1:9" hidden="1">
      <c r="A10586" s="784" t="str">
        <f>Table_wabobpsvr_AzureCalc_AzureCalcRateCard[[#This Row],[ServiceName]]&amp;Table_wabobpsvr_AzureCalc_AzureCalcRateCard[[#This Row],[Price_Level]]&amp;Table_wabobpsvr_AzureCalc_AzureCalcRateCard[[#This Row],[Region]]</f>
        <v>Basic_D5 VM (Windows)MOSP10</v>
      </c>
      <c r="B10586" s="784">
        <v>10</v>
      </c>
      <c r="C10586" s="784" t="s">
        <v>701</v>
      </c>
      <c r="D10586" s="784" t="s">
        <v>627</v>
      </c>
      <c r="E10586" s="784">
        <v>2.65</v>
      </c>
      <c r="F10586" s="784" t="s">
        <v>1151</v>
      </c>
      <c r="G10586" s="784" t="s">
        <v>4431</v>
      </c>
      <c r="H10586" s="784" t="s">
        <v>4431</v>
      </c>
      <c r="I10586" s="784" t="s">
        <v>6513</v>
      </c>
    </row>
    <row r="10587" spans="1:9" hidden="1">
      <c r="A10587" s="784" t="str">
        <f>Table_wabobpsvr_AzureCalc_AzureCalcRateCard[[#This Row],[ServiceName]]&amp;Table_wabobpsvr_AzureCalc_AzureCalcRateCard[[#This Row],[Price_Level]]&amp;Table_wabobpsvr_AzureCalc_AzureCalcRateCard[[#This Row],[Region]]</f>
        <v>Basic_D5 VM (Windows)A10</v>
      </c>
      <c r="B10587" s="784">
        <v>10</v>
      </c>
      <c r="C10587" s="784" t="s">
        <v>701</v>
      </c>
      <c r="D10587" s="784" t="s">
        <v>181</v>
      </c>
      <c r="E10587" s="784">
        <v>2.57</v>
      </c>
      <c r="F10587" s="784" t="s">
        <v>1151</v>
      </c>
      <c r="G10587" s="784" t="s">
        <v>4431</v>
      </c>
      <c r="H10587" s="784" t="s">
        <v>4431</v>
      </c>
      <c r="I10587" s="784" t="s">
        <v>6513</v>
      </c>
    </row>
    <row r="10588" spans="1:9" hidden="1">
      <c r="A10588" s="784" t="str">
        <f>Table_wabobpsvr_AzureCalc_AzureCalcRateCard[[#This Row],[ServiceName]]&amp;Table_wabobpsvr_AzureCalc_AzureCalcRateCard[[#This Row],[Price_Level]]&amp;Table_wabobpsvr_AzureCalc_AzureCalcRateCard[[#This Row],[Region]]</f>
        <v>Monthly FeeMOSP10</v>
      </c>
      <c r="B10588" s="784">
        <v>10</v>
      </c>
      <c r="C10588" s="784" t="s">
        <v>4431</v>
      </c>
      <c r="D10588" s="784" t="s">
        <v>627</v>
      </c>
      <c r="E10588" s="784">
        <v>999999</v>
      </c>
      <c r="F10588" s="784" t="s">
        <v>3556</v>
      </c>
      <c r="G10588" s="784" t="s">
        <v>4431</v>
      </c>
      <c r="H10588" s="784" t="s">
        <v>4431</v>
      </c>
      <c r="I10588" s="784" t="s">
        <v>4431</v>
      </c>
    </row>
    <row r="10589" spans="1:9" hidden="1">
      <c r="A10589" t="str">
        <f>Table_wabobpsvr_AzureCalc_AzureCalcRateCard[[#This Row],[ServiceName]]&amp;Table_wabobpsvr_AzureCalc_AzureCalcRateCard[[#This Row],[Price_Level]]&amp;Table_wabobpsvr_AzureCalc_AzureCalcRateCard[[#This Row],[Region]]</f>
        <v>Monthly FeeA10</v>
      </c>
      <c r="B10589">
        <v>10</v>
      </c>
      <c r="C10589" t="s">
        <v>4431</v>
      </c>
      <c r="D10589" t="s">
        <v>181</v>
      </c>
      <c r="E10589">
        <v>999999</v>
      </c>
      <c r="F10589" t="s">
        <v>3556</v>
      </c>
      <c r="G10589" s="784" t="s">
        <v>4431</v>
      </c>
      <c r="H10589" s="784" t="s">
        <v>4431</v>
      </c>
      <c r="I10589" s="784" t="s">
        <v>4431</v>
      </c>
    </row>
    <row r="10590" spans="1:9" hidden="1">
      <c r="A10590" t="str">
        <f>Table_wabobpsvr_AzureCalc_AzureCalcRateCard[[#This Row],[ServiceName]]&amp;Table_wabobpsvr_AzureCalc_AzureCalcRateCard[[#This Row],[Price_Level]]&amp;Table_wabobpsvr_AzureCalc_AzureCalcRateCard[[#This Row],[Region]]</f>
        <v>Monthly FeeB10</v>
      </c>
      <c r="B10590">
        <v>10</v>
      </c>
      <c r="C10590" t="s">
        <v>4431</v>
      </c>
      <c r="D10590" t="s">
        <v>182</v>
      </c>
      <c r="E10590">
        <v>999999</v>
      </c>
      <c r="F10590" t="s">
        <v>3556</v>
      </c>
      <c r="G10590" s="784" t="s">
        <v>4431</v>
      </c>
      <c r="H10590" s="784" t="s">
        <v>4431</v>
      </c>
      <c r="I10590" s="784" t="s">
        <v>4431</v>
      </c>
    </row>
    <row r="10591" spans="1:9" hidden="1">
      <c r="A10591" t="str">
        <f>Table_wabobpsvr_AzureCalc_AzureCalcRateCard[[#This Row],[ServiceName]]&amp;Table_wabobpsvr_AzureCalc_AzureCalcRateCard[[#This Row],[Price_Level]]&amp;Table_wabobpsvr_AzureCalc_AzureCalcRateCard[[#This Row],[Region]]</f>
        <v>Monthly FeeC10</v>
      </c>
      <c r="B10591">
        <v>10</v>
      </c>
      <c r="C10591" t="s">
        <v>4431</v>
      </c>
      <c r="D10591" t="s">
        <v>184</v>
      </c>
      <c r="E10591">
        <v>999999</v>
      </c>
      <c r="F10591" t="s">
        <v>3556</v>
      </c>
      <c r="G10591" s="784" t="s">
        <v>4431</v>
      </c>
      <c r="H10591" s="784" t="s">
        <v>4431</v>
      </c>
      <c r="I10591" s="784" t="s">
        <v>4431</v>
      </c>
    </row>
    <row r="10592" spans="1:9" hidden="1">
      <c r="A10592" t="str">
        <f>Table_wabobpsvr_AzureCalc_AzureCalcRateCard[[#This Row],[ServiceName]]&amp;Table_wabobpsvr_AzureCalc_AzureCalcRateCard[[#This Row],[Price_Level]]&amp;Table_wabobpsvr_AzureCalc_AzureCalcRateCard[[#This Row],[Region]]</f>
        <v>Monthly FeeD10</v>
      </c>
      <c r="B10592">
        <v>10</v>
      </c>
      <c r="C10592" t="s">
        <v>4431</v>
      </c>
      <c r="D10592" t="s">
        <v>183</v>
      </c>
      <c r="E10592">
        <v>999999</v>
      </c>
      <c r="F10592" t="s">
        <v>3556</v>
      </c>
      <c r="G10592" s="784" t="s">
        <v>4431</v>
      </c>
      <c r="H10592" s="784" t="s">
        <v>4431</v>
      </c>
      <c r="I10592" s="784" t="s">
        <v>4431</v>
      </c>
    </row>
    <row r="10593" spans="1:9" hidden="1">
      <c r="A10593" t="str">
        <f>Table_wabobpsvr_AzureCalc_AzureCalcRateCard[[#This Row],[ServiceName]]&amp;Table_wabobpsvr_AzureCalc_AzureCalcRateCard[[#This Row],[Price_Level]]&amp;Table_wabobpsvr_AzureCalc_AzureCalcRateCard[[#This Row],[Region]]</f>
        <v>A10 HDInsight (Non-Windows)MOSP9</v>
      </c>
      <c r="B10593">
        <v>9</v>
      </c>
      <c r="C10593" t="s">
        <v>91</v>
      </c>
      <c r="D10593" t="s">
        <v>627</v>
      </c>
      <c r="E10593">
        <v>0.94499999999999995</v>
      </c>
      <c r="F10593" t="s">
        <v>3694</v>
      </c>
      <c r="G10593" s="784" t="s">
        <v>4431</v>
      </c>
      <c r="H10593" s="784" t="s">
        <v>4431</v>
      </c>
      <c r="I10593" s="784" t="s">
        <v>6514</v>
      </c>
    </row>
    <row r="10594" spans="1:9" hidden="1">
      <c r="A10594" s="784" t="str">
        <f>Table_wabobpsvr_AzureCalc_AzureCalcRateCard[[#This Row],[ServiceName]]&amp;Table_wabobpsvr_AzureCalc_AzureCalcRateCard[[#This Row],[Price_Level]]&amp;Table_wabobpsvr_AzureCalc_AzureCalcRateCard[[#This Row],[Region]]</f>
        <v>A10 HDInsight (Non-Windows)A9</v>
      </c>
      <c r="B10594" s="784">
        <v>9</v>
      </c>
      <c r="C10594" s="784" t="s">
        <v>91</v>
      </c>
      <c r="D10594" s="784" t="s">
        <v>181</v>
      </c>
      <c r="E10594" s="784">
        <v>0.91700000000000004</v>
      </c>
      <c r="F10594" s="784" t="s">
        <v>3694</v>
      </c>
      <c r="G10594" s="784" t="s">
        <v>3695</v>
      </c>
      <c r="H10594" s="784" t="s">
        <v>3696</v>
      </c>
      <c r="I10594" s="784" t="s">
        <v>6514</v>
      </c>
    </row>
    <row r="10595" spans="1:9" hidden="1">
      <c r="A10595" s="784" t="str">
        <f>Table_wabobpsvr_AzureCalc_AzureCalcRateCard[[#This Row],[ServiceName]]&amp;Table_wabobpsvr_AzureCalc_AzureCalcRateCard[[#This Row],[Price_Level]]&amp;Table_wabobpsvr_AzureCalc_AzureCalcRateCard[[#This Row],[Region]]</f>
        <v>A10 HDInsight (Non-Windows)B9</v>
      </c>
      <c r="B10595" s="784">
        <v>9</v>
      </c>
      <c r="C10595" s="784" t="s">
        <v>91</v>
      </c>
      <c r="D10595" s="784" t="s">
        <v>182</v>
      </c>
      <c r="E10595" s="784">
        <v>0.88800000000000001</v>
      </c>
      <c r="F10595" s="784" t="s">
        <v>3694</v>
      </c>
      <c r="G10595" s="784" t="s">
        <v>3695</v>
      </c>
      <c r="H10595" s="784" t="s">
        <v>3696</v>
      </c>
      <c r="I10595" s="784" t="s">
        <v>6514</v>
      </c>
    </row>
    <row r="10596" spans="1:9" hidden="1">
      <c r="A10596" s="784" t="str">
        <f>Table_wabobpsvr_AzureCalc_AzureCalcRateCard[[#This Row],[ServiceName]]&amp;Table_wabobpsvr_AzureCalc_AzureCalcRateCard[[#This Row],[Price_Level]]&amp;Table_wabobpsvr_AzureCalc_AzureCalcRateCard[[#This Row],[Region]]</f>
        <v>A10 HDInsight (Non-Windows)C9</v>
      </c>
      <c r="B10596" s="784">
        <v>9</v>
      </c>
      <c r="C10596" s="784" t="s">
        <v>91</v>
      </c>
      <c r="D10596" s="784" t="s">
        <v>184</v>
      </c>
      <c r="E10596" s="784">
        <v>0.86</v>
      </c>
      <c r="F10596" s="784" t="s">
        <v>3694</v>
      </c>
      <c r="G10596" s="784" t="s">
        <v>3695</v>
      </c>
      <c r="H10596" s="784" t="s">
        <v>3696</v>
      </c>
      <c r="I10596" s="784" t="s">
        <v>6514</v>
      </c>
    </row>
    <row r="10597" spans="1:9" hidden="1">
      <c r="A10597" t="str">
        <f>Table_wabobpsvr_AzureCalc_AzureCalcRateCard[[#This Row],[ServiceName]]&amp;Table_wabobpsvr_AzureCalc_AzureCalcRateCard[[#This Row],[Price_Level]]&amp;Table_wabobpsvr_AzureCalc_AzureCalcRateCard[[#This Row],[Region]]</f>
        <v>A10 HDInsight (Non-Windows)D9</v>
      </c>
      <c r="B10597">
        <v>9</v>
      </c>
      <c r="C10597" t="s">
        <v>91</v>
      </c>
      <c r="D10597" t="s">
        <v>183</v>
      </c>
      <c r="E10597">
        <v>0.83199999999999996</v>
      </c>
      <c r="F10597" t="s">
        <v>3694</v>
      </c>
      <c r="G10597" s="784" t="s">
        <v>3695</v>
      </c>
      <c r="H10597" s="784" t="s">
        <v>3696</v>
      </c>
      <c r="I10597" s="784" t="s">
        <v>6514</v>
      </c>
    </row>
    <row r="10598" spans="1:9" hidden="1">
      <c r="A10598" s="784" t="str">
        <f>Table_wabobpsvr_AzureCalc_AzureCalcRateCard[[#This Row],[ServiceName]]&amp;Table_wabobpsvr_AzureCalc_AzureCalcRateCard[[#This Row],[Price_Level]]&amp;Table_wabobpsvr_AzureCalc_AzureCalcRateCard[[#This Row],[Region]]</f>
        <v>A10 HDInsight (Non-Windows)MOSP12</v>
      </c>
      <c r="B10598" s="784">
        <v>12</v>
      </c>
      <c r="C10598" s="784" t="s">
        <v>91</v>
      </c>
      <c r="D10598" s="784" t="s">
        <v>627</v>
      </c>
      <c r="E10598" s="784">
        <v>0.94499999999999995</v>
      </c>
      <c r="F10598" s="784" t="s">
        <v>3694</v>
      </c>
      <c r="G10598" s="784" t="s">
        <v>4431</v>
      </c>
      <c r="H10598" s="784" t="s">
        <v>4431</v>
      </c>
      <c r="I10598" s="784" t="s">
        <v>4989</v>
      </c>
    </row>
    <row r="10599" spans="1:9" hidden="1">
      <c r="A10599" s="784" t="str">
        <f>Table_wabobpsvr_AzureCalc_AzureCalcRateCard[[#This Row],[ServiceName]]&amp;Table_wabobpsvr_AzureCalc_AzureCalcRateCard[[#This Row],[Price_Level]]&amp;Table_wabobpsvr_AzureCalc_AzureCalcRateCard[[#This Row],[Region]]</f>
        <v>A10 HDInsight (Non-Windows)A12</v>
      </c>
      <c r="B10599" s="784">
        <v>12</v>
      </c>
      <c r="C10599" s="784" t="s">
        <v>91</v>
      </c>
      <c r="D10599" s="784" t="s">
        <v>181</v>
      </c>
      <c r="E10599" s="784">
        <v>0.91700000000000004</v>
      </c>
      <c r="F10599" s="784" t="s">
        <v>3694</v>
      </c>
      <c r="G10599" s="784" t="s">
        <v>3697</v>
      </c>
      <c r="H10599" s="784" t="s">
        <v>3698</v>
      </c>
      <c r="I10599" s="784" t="s">
        <v>4989</v>
      </c>
    </row>
    <row r="10600" spans="1:9" hidden="1">
      <c r="A10600" s="784" t="str">
        <f>Table_wabobpsvr_AzureCalc_AzureCalcRateCard[[#This Row],[ServiceName]]&amp;Table_wabobpsvr_AzureCalc_AzureCalcRateCard[[#This Row],[Price_Level]]&amp;Table_wabobpsvr_AzureCalc_AzureCalcRateCard[[#This Row],[Region]]</f>
        <v>A10 HDInsight (Non-Windows)B12</v>
      </c>
      <c r="B10600" s="784">
        <v>12</v>
      </c>
      <c r="C10600" s="784" t="s">
        <v>91</v>
      </c>
      <c r="D10600" s="784" t="s">
        <v>182</v>
      </c>
      <c r="E10600" s="784">
        <v>0.88800000000000001</v>
      </c>
      <c r="F10600" s="784" t="s">
        <v>3694</v>
      </c>
      <c r="G10600" s="784" t="s">
        <v>3697</v>
      </c>
      <c r="H10600" s="784" t="s">
        <v>3698</v>
      </c>
      <c r="I10600" s="784" t="s">
        <v>4989</v>
      </c>
    </row>
    <row r="10601" spans="1:9" hidden="1">
      <c r="A10601" s="784" t="str">
        <f>Table_wabobpsvr_AzureCalc_AzureCalcRateCard[[#This Row],[ServiceName]]&amp;Table_wabobpsvr_AzureCalc_AzureCalcRateCard[[#This Row],[Price_Level]]&amp;Table_wabobpsvr_AzureCalc_AzureCalcRateCard[[#This Row],[Region]]</f>
        <v>A10 HDInsight (Non-Windows)C12</v>
      </c>
      <c r="B10601" s="784">
        <v>12</v>
      </c>
      <c r="C10601" s="784" t="s">
        <v>91</v>
      </c>
      <c r="D10601" s="784" t="s">
        <v>184</v>
      </c>
      <c r="E10601" s="784">
        <v>0.86</v>
      </c>
      <c r="F10601" s="784" t="s">
        <v>3694</v>
      </c>
      <c r="G10601" s="784" t="s">
        <v>3697</v>
      </c>
      <c r="H10601" s="784" t="s">
        <v>3698</v>
      </c>
      <c r="I10601" s="784" t="s">
        <v>4989</v>
      </c>
    </row>
    <row r="10602" spans="1:9" hidden="1">
      <c r="A10602" s="784" t="str">
        <f>Table_wabobpsvr_AzureCalc_AzureCalcRateCard[[#This Row],[ServiceName]]&amp;Table_wabobpsvr_AzureCalc_AzureCalcRateCard[[#This Row],[Price_Level]]&amp;Table_wabobpsvr_AzureCalc_AzureCalcRateCard[[#This Row],[Region]]</f>
        <v>A10 Cloud ServicesD13</v>
      </c>
      <c r="B10602" s="784">
        <v>13</v>
      </c>
      <c r="C10602" s="784" t="s">
        <v>701</v>
      </c>
      <c r="D10602" s="784" t="s">
        <v>183</v>
      </c>
      <c r="E10602" s="784">
        <v>1.9450000000000001</v>
      </c>
      <c r="F10602" s="784" t="s">
        <v>1273</v>
      </c>
      <c r="G10602" s="784" t="s">
        <v>4517</v>
      </c>
      <c r="H10602" s="784" t="s">
        <v>4518</v>
      </c>
      <c r="I10602" s="784" t="s">
        <v>5052</v>
      </c>
    </row>
    <row r="10603" spans="1:9" hidden="1">
      <c r="A10603" s="784" t="str">
        <f>Table_wabobpsvr_AzureCalc_AzureCalcRateCard[[#This Row],[ServiceName]]&amp;Table_wabobpsvr_AzureCalc_AzureCalcRateCard[[#This Row],[Price_Level]]&amp;Table_wabobpsvr_AzureCalc_AzureCalcRateCard[[#This Row],[Region]]</f>
        <v>A10 Cloud ServicesMOSP2</v>
      </c>
      <c r="B10603" s="784">
        <v>2</v>
      </c>
      <c r="C10603" s="784" t="s">
        <v>701</v>
      </c>
      <c r="D10603" s="784" t="s">
        <v>627</v>
      </c>
      <c r="E10603" s="784">
        <v>1.64</v>
      </c>
      <c r="F10603" s="784" t="s">
        <v>1273</v>
      </c>
      <c r="G10603" s="784" t="s">
        <v>4431</v>
      </c>
      <c r="H10603" s="784" t="s">
        <v>4431</v>
      </c>
      <c r="I10603" s="784" t="s">
        <v>6515</v>
      </c>
    </row>
    <row r="10604" spans="1:9" hidden="1">
      <c r="A10604" s="784" t="str">
        <f>Table_wabobpsvr_AzureCalc_AzureCalcRateCard[[#This Row],[ServiceName]]&amp;Table_wabobpsvr_AzureCalc_AzureCalcRateCard[[#This Row],[Price_Level]]&amp;Table_wabobpsvr_AzureCalc_AzureCalcRateCard[[#This Row],[Region]]</f>
        <v>A10 Cloud ServicesA2</v>
      </c>
      <c r="B10604" s="784">
        <v>2</v>
      </c>
      <c r="C10604" s="784" t="s">
        <v>701</v>
      </c>
      <c r="D10604" s="784" t="s">
        <v>181</v>
      </c>
      <c r="E10604" s="784">
        <v>1.591</v>
      </c>
      <c r="F10604" s="784" t="s">
        <v>1273</v>
      </c>
      <c r="G10604" s="784" t="s">
        <v>4519</v>
      </c>
      <c r="H10604" s="784" t="s">
        <v>4520</v>
      </c>
      <c r="I10604" s="784" t="s">
        <v>6515</v>
      </c>
    </row>
    <row r="10605" spans="1:9" hidden="1">
      <c r="A10605" s="784" t="str">
        <f>Table_wabobpsvr_AzureCalc_AzureCalcRateCard[[#This Row],[ServiceName]]&amp;Table_wabobpsvr_AzureCalc_AzureCalcRateCard[[#This Row],[Price_Level]]&amp;Table_wabobpsvr_AzureCalc_AzureCalcRateCard[[#This Row],[Region]]</f>
        <v>BizTalk Services Developer BizTalk UnitsB16</v>
      </c>
      <c r="B10605" s="784">
        <v>16</v>
      </c>
      <c r="C10605" s="784" t="s">
        <v>4431</v>
      </c>
      <c r="D10605" s="784" t="s">
        <v>182</v>
      </c>
      <c r="E10605" s="784">
        <v>999999</v>
      </c>
      <c r="F10605" s="784" t="s">
        <v>814</v>
      </c>
      <c r="G10605" s="784" t="s">
        <v>4431</v>
      </c>
      <c r="H10605" s="784" t="s">
        <v>4431</v>
      </c>
      <c r="I10605" s="784" t="s">
        <v>4431</v>
      </c>
    </row>
    <row r="10606" spans="1:9" hidden="1">
      <c r="A10606" s="784" t="str">
        <f>Table_wabobpsvr_AzureCalc_AzureCalcRateCard[[#This Row],[ServiceName]]&amp;Table_wabobpsvr_AzureCalc_AzureCalcRateCard[[#This Row],[Price_Level]]&amp;Table_wabobpsvr_AzureCalc_AzureCalcRateCard[[#This Row],[Region]]</f>
        <v>BizTalk Services Developer BizTalk UnitsC16</v>
      </c>
      <c r="B10606" s="784">
        <v>16</v>
      </c>
      <c r="C10606" s="784" t="s">
        <v>4431</v>
      </c>
      <c r="D10606" s="784" t="s">
        <v>184</v>
      </c>
      <c r="E10606" s="784">
        <v>999999</v>
      </c>
      <c r="F10606" s="784" t="s">
        <v>814</v>
      </c>
      <c r="G10606" s="784" t="s">
        <v>4431</v>
      </c>
      <c r="H10606" s="784" t="s">
        <v>4431</v>
      </c>
      <c r="I10606" s="784" t="s">
        <v>4431</v>
      </c>
    </row>
    <row r="10607" spans="1:9" hidden="1">
      <c r="A10607" s="784" t="str">
        <f>Table_wabobpsvr_AzureCalc_AzureCalcRateCard[[#This Row],[ServiceName]]&amp;Table_wabobpsvr_AzureCalc_AzureCalcRateCard[[#This Row],[Price_Level]]&amp;Table_wabobpsvr_AzureCalc_AzureCalcRateCard[[#This Row],[Region]]</f>
        <v>BizTalk Services Developer BizTalk UnitsD16</v>
      </c>
      <c r="B10607" s="784">
        <v>16</v>
      </c>
      <c r="C10607" s="784" t="s">
        <v>4431</v>
      </c>
      <c r="D10607" s="784" t="s">
        <v>183</v>
      </c>
      <c r="E10607" s="784">
        <v>999999</v>
      </c>
      <c r="F10607" s="784" t="s">
        <v>814</v>
      </c>
      <c r="G10607" s="784" t="s">
        <v>4431</v>
      </c>
      <c r="H10607" s="784" t="s">
        <v>4431</v>
      </c>
      <c r="I10607" s="784" t="s">
        <v>4431</v>
      </c>
    </row>
    <row r="10608" spans="1:9" hidden="1">
      <c r="A10608" s="784" t="str">
        <f>Table_wabobpsvr_AzureCalc_AzureCalcRateCard[[#This Row],[ServiceName]]&amp;Table_wabobpsvr_AzureCalc_AzureCalcRateCard[[#This Row],[Price_Level]]&amp;Table_wabobpsvr_AzureCalc_AzureCalcRateCard[[#This Row],[Region]]</f>
        <v>A10 Cloud ServicesB2</v>
      </c>
      <c r="B10608" s="784">
        <v>2</v>
      </c>
      <c r="C10608" s="784" t="s">
        <v>701</v>
      </c>
      <c r="D10608" s="784" t="s">
        <v>182</v>
      </c>
      <c r="E10608" s="784">
        <v>1.542</v>
      </c>
      <c r="F10608" s="784" t="s">
        <v>1273</v>
      </c>
      <c r="G10608" s="784" t="s">
        <v>4519</v>
      </c>
      <c r="H10608" s="784" t="s">
        <v>4520</v>
      </c>
      <c r="I10608" s="784" t="s">
        <v>6515</v>
      </c>
    </row>
    <row r="10609" spans="1:9" hidden="1">
      <c r="A10609" t="str">
        <f>Table_wabobpsvr_AzureCalc_AzureCalcRateCard[[#This Row],[ServiceName]]&amp;Table_wabobpsvr_AzureCalc_AzureCalcRateCard[[#This Row],[Price_Level]]&amp;Table_wabobpsvr_AzureCalc_AzureCalcRateCard[[#This Row],[Region]]</f>
        <v>Standard Overage Session HoursC14</v>
      </c>
      <c r="B10609">
        <v>14</v>
      </c>
      <c r="C10609" t="s">
        <v>4431</v>
      </c>
      <c r="D10609" t="s">
        <v>184</v>
      </c>
      <c r="E10609">
        <v>999999</v>
      </c>
      <c r="F10609" t="s">
        <v>3302</v>
      </c>
      <c r="G10609" s="784" t="s">
        <v>4431</v>
      </c>
      <c r="H10609" s="784" t="s">
        <v>4431</v>
      </c>
      <c r="I10609" s="784" t="s">
        <v>4431</v>
      </c>
    </row>
    <row r="10610" spans="1:9" hidden="1">
      <c r="A10610" t="str">
        <f>Table_wabobpsvr_AzureCalc_AzureCalcRateCard[[#This Row],[ServiceName]]&amp;Table_wabobpsvr_AzureCalc_AzureCalcRateCard[[#This Row],[Price_Level]]&amp;Table_wabobpsvr_AzureCalc_AzureCalcRateCard[[#This Row],[Region]]</f>
        <v>Standard Overage Session HoursD14</v>
      </c>
      <c r="B10610">
        <v>14</v>
      </c>
      <c r="C10610" t="s">
        <v>4431</v>
      </c>
      <c r="D10610" t="s">
        <v>183</v>
      </c>
      <c r="E10610">
        <v>999999</v>
      </c>
      <c r="F10610" t="s">
        <v>3302</v>
      </c>
      <c r="G10610" s="784" t="s">
        <v>4431</v>
      </c>
      <c r="H10610" s="784" t="s">
        <v>4431</v>
      </c>
      <c r="I10610" s="784" t="s">
        <v>4431</v>
      </c>
    </row>
    <row r="10611" spans="1:9" hidden="1">
      <c r="A10611" t="str">
        <f>Table_wabobpsvr_AzureCalc_AzureCalcRateCard[[#This Row],[ServiceName]]&amp;Table_wabobpsvr_AzureCalc_AzureCalcRateCard[[#This Row],[Price_Level]]&amp;Table_wabobpsvr_AzureCalc_AzureCalcRateCard[[#This Row],[Region]]</f>
        <v>Basic Overage Session HoursMOSP14</v>
      </c>
      <c r="B10611">
        <v>14</v>
      </c>
      <c r="C10611" t="s">
        <v>4431</v>
      </c>
      <c r="D10611" t="s">
        <v>627</v>
      </c>
      <c r="E10611">
        <v>999999</v>
      </c>
      <c r="F10611" t="s">
        <v>3299</v>
      </c>
      <c r="G10611" s="784" t="s">
        <v>4431</v>
      </c>
      <c r="H10611" s="784" t="s">
        <v>4431</v>
      </c>
      <c r="I10611" s="784" t="s">
        <v>4431</v>
      </c>
    </row>
    <row r="10612" spans="1:9" hidden="1">
      <c r="A10612" t="str">
        <f>Table_wabobpsvr_AzureCalc_AzureCalcRateCard[[#This Row],[ServiceName]]&amp;Table_wabobpsvr_AzureCalc_AzureCalcRateCard[[#This Row],[Price_Level]]&amp;Table_wabobpsvr_AzureCalc_AzureCalcRateCard[[#This Row],[Region]]</f>
        <v>Basic Overage Session HoursA14</v>
      </c>
      <c r="B10612">
        <v>14</v>
      </c>
      <c r="C10612" t="s">
        <v>4431</v>
      </c>
      <c r="D10612" t="s">
        <v>181</v>
      </c>
      <c r="E10612">
        <v>999999</v>
      </c>
      <c r="F10612" t="s">
        <v>3299</v>
      </c>
      <c r="G10612" s="784" t="s">
        <v>4431</v>
      </c>
      <c r="H10612" s="784" t="s">
        <v>4431</v>
      </c>
      <c r="I10612" s="784" t="s">
        <v>4431</v>
      </c>
    </row>
    <row r="10613" spans="1:9" hidden="1">
      <c r="A10613" t="str">
        <f>Table_wabobpsvr_AzureCalc_AzureCalcRateCard[[#This Row],[ServiceName]]&amp;Table_wabobpsvr_AzureCalc_AzureCalcRateCard[[#This Row],[Price_Level]]&amp;Table_wabobpsvr_AzureCalc_AzureCalcRateCard[[#This Row],[Region]]</f>
        <v>Basic Overage Session HoursB14</v>
      </c>
      <c r="B10613">
        <v>14</v>
      </c>
      <c r="C10613" t="s">
        <v>4431</v>
      </c>
      <c r="D10613" t="s">
        <v>182</v>
      </c>
      <c r="E10613">
        <v>999999</v>
      </c>
      <c r="F10613" t="s">
        <v>3299</v>
      </c>
      <c r="G10613" s="784" t="s">
        <v>4431</v>
      </c>
      <c r="H10613" s="784" t="s">
        <v>4431</v>
      </c>
      <c r="I10613" s="784" t="s">
        <v>4431</v>
      </c>
    </row>
    <row r="10614" spans="1:9" hidden="1">
      <c r="A10614" t="str">
        <f>Table_wabobpsvr_AzureCalc_AzureCalcRateCard[[#This Row],[ServiceName]]&amp;Table_wabobpsvr_AzureCalc_AzureCalcRateCard[[#This Row],[Price_Level]]&amp;Table_wabobpsvr_AzureCalc_AzureCalcRateCard[[#This Row],[Region]]</f>
        <v>Basic Overage Session HoursC14</v>
      </c>
      <c r="B10614">
        <v>14</v>
      </c>
      <c r="C10614" t="s">
        <v>4431</v>
      </c>
      <c r="D10614" t="s">
        <v>184</v>
      </c>
      <c r="E10614">
        <v>999999</v>
      </c>
      <c r="F10614" t="s">
        <v>3299</v>
      </c>
      <c r="G10614" s="784" t="s">
        <v>4431</v>
      </c>
      <c r="H10614" s="784" t="s">
        <v>4431</v>
      </c>
      <c r="I10614" s="784" t="s">
        <v>4431</v>
      </c>
    </row>
    <row r="10615" spans="1:9" hidden="1">
      <c r="A10615" t="str">
        <f>Table_wabobpsvr_AzureCalc_AzureCalcRateCard[[#This Row],[ServiceName]]&amp;Table_wabobpsvr_AzureCalc_AzureCalcRateCard[[#This Row],[Price_Level]]&amp;Table_wabobpsvr_AzureCalc_AzureCalcRateCard[[#This Row],[Region]]</f>
        <v>Basic Overage Session HoursD14</v>
      </c>
      <c r="B10615">
        <v>14</v>
      </c>
      <c r="C10615" t="s">
        <v>4431</v>
      </c>
      <c r="D10615" t="s">
        <v>183</v>
      </c>
      <c r="E10615">
        <v>999999</v>
      </c>
      <c r="F10615" t="s">
        <v>3299</v>
      </c>
      <c r="G10615" s="784" t="s">
        <v>4431</v>
      </c>
      <c r="H10615" s="784" t="s">
        <v>4431</v>
      </c>
      <c r="I10615" s="784" t="s">
        <v>4431</v>
      </c>
    </row>
    <row r="10616" spans="1:9" hidden="1">
      <c r="A10616" t="str">
        <f>Table_wabobpsvr_AzureCalc_AzureCalcRateCard[[#This Row],[ServiceName]]&amp;Table_wabobpsvr_AzureCalc_AzureCalcRateCard[[#This Row],[Price_Level]]&amp;Table_wabobpsvr_AzureCalc_AzureCalcRateCard[[#This Row],[Region]]</f>
        <v>Basic Overage Session HoursMOSP15</v>
      </c>
      <c r="B10616">
        <v>15</v>
      </c>
      <c r="C10616" t="s">
        <v>4431</v>
      </c>
      <c r="D10616" t="s">
        <v>627</v>
      </c>
      <c r="E10616">
        <v>999999</v>
      </c>
      <c r="F10616" t="s">
        <v>3299</v>
      </c>
      <c r="G10616" s="784" t="s">
        <v>4431</v>
      </c>
      <c r="H10616" s="784" t="s">
        <v>4431</v>
      </c>
      <c r="I10616" s="784" t="s">
        <v>4431</v>
      </c>
    </row>
    <row r="10617" spans="1:9" hidden="1">
      <c r="A10617" t="str">
        <f>Table_wabobpsvr_AzureCalc_AzureCalcRateCard[[#This Row],[ServiceName]]&amp;Table_wabobpsvr_AzureCalc_AzureCalcRateCard[[#This Row],[Price_Level]]&amp;Table_wabobpsvr_AzureCalc_AzureCalcRateCard[[#This Row],[Region]]</f>
        <v>Basic Overage Session HoursA15</v>
      </c>
      <c r="B10617">
        <v>15</v>
      </c>
      <c r="C10617" t="s">
        <v>4431</v>
      </c>
      <c r="D10617" t="s">
        <v>181</v>
      </c>
      <c r="E10617">
        <v>999999</v>
      </c>
      <c r="F10617" t="s">
        <v>3299</v>
      </c>
      <c r="G10617" s="784" t="s">
        <v>4431</v>
      </c>
      <c r="H10617" s="784" t="s">
        <v>4431</v>
      </c>
      <c r="I10617" s="784" t="s">
        <v>4431</v>
      </c>
    </row>
    <row r="10618" spans="1:9" hidden="1">
      <c r="A10618" t="str">
        <f>Table_wabobpsvr_AzureCalc_AzureCalcRateCard[[#This Row],[ServiceName]]&amp;Table_wabobpsvr_AzureCalc_AzureCalcRateCard[[#This Row],[Price_Level]]&amp;Table_wabobpsvr_AzureCalc_AzureCalcRateCard[[#This Row],[Region]]</f>
        <v>Basic Overage Session HoursB15</v>
      </c>
      <c r="B10618">
        <v>15</v>
      </c>
      <c r="C10618" t="s">
        <v>4431</v>
      </c>
      <c r="D10618" t="s">
        <v>182</v>
      </c>
      <c r="E10618">
        <v>999999</v>
      </c>
      <c r="F10618" t="s">
        <v>3299</v>
      </c>
      <c r="G10618" s="784" t="s">
        <v>4431</v>
      </c>
      <c r="H10618" s="784" t="s">
        <v>4431</v>
      </c>
      <c r="I10618" s="784" t="s">
        <v>4431</v>
      </c>
    </row>
    <row r="10619" spans="1:9" hidden="1">
      <c r="A10619" t="str">
        <f>Table_wabobpsvr_AzureCalc_AzureCalcRateCard[[#This Row],[ServiceName]]&amp;Table_wabobpsvr_AzureCalc_AzureCalcRateCard[[#This Row],[Price_Level]]&amp;Table_wabobpsvr_AzureCalc_AzureCalcRateCard[[#This Row],[Region]]</f>
        <v>Basic Overage Session HoursC15</v>
      </c>
      <c r="B10619">
        <v>15</v>
      </c>
      <c r="C10619" t="s">
        <v>4431</v>
      </c>
      <c r="D10619" t="s">
        <v>184</v>
      </c>
      <c r="E10619">
        <v>999999</v>
      </c>
      <c r="F10619" t="s">
        <v>3299</v>
      </c>
      <c r="G10619" s="784" t="s">
        <v>4431</v>
      </c>
      <c r="H10619" s="784" t="s">
        <v>4431</v>
      </c>
      <c r="I10619" s="784" t="s">
        <v>4431</v>
      </c>
    </row>
    <row r="10620" spans="1:9" hidden="1">
      <c r="A10620" t="str">
        <f>Table_wabobpsvr_AzureCalc_AzureCalcRateCard[[#This Row],[ServiceName]]&amp;Table_wabobpsvr_AzureCalc_AzureCalcRateCard[[#This Row],[Price_Level]]&amp;Table_wabobpsvr_AzureCalc_AzureCalcRateCard[[#This Row],[Region]]</f>
        <v>Basic Overage Session HoursD15</v>
      </c>
      <c r="B10620">
        <v>15</v>
      </c>
      <c r="C10620" t="s">
        <v>4431</v>
      </c>
      <c r="D10620" t="s">
        <v>183</v>
      </c>
      <c r="E10620">
        <v>999999</v>
      </c>
      <c r="F10620" t="s">
        <v>3299</v>
      </c>
      <c r="G10620" s="784" t="s">
        <v>4431</v>
      </c>
      <c r="H10620" s="784" t="s">
        <v>4431</v>
      </c>
      <c r="I10620" s="784" t="s">
        <v>4431</v>
      </c>
    </row>
    <row r="10621" spans="1:9" hidden="1">
      <c r="A10621" t="str">
        <f>Table_wabobpsvr_AzureCalc_AzureCalcRateCard[[#This Row],[ServiceName]]&amp;Table_wabobpsvr_AzureCalc_AzureCalcRateCard[[#This Row],[Price_Level]]&amp;Table_wabobpsvr_AzureCalc_AzureCalcRateCard[[#This Row],[Region]]</f>
        <v>Standard UsersMOSP16</v>
      </c>
      <c r="B10621">
        <v>16</v>
      </c>
      <c r="C10621" t="s">
        <v>4431</v>
      </c>
      <c r="D10621" t="s">
        <v>627</v>
      </c>
      <c r="E10621">
        <v>999999</v>
      </c>
      <c r="F10621" t="s">
        <v>3294</v>
      </c>
      <c r="G10621" s="784" t="s">
        <v>4431</v>
      </c>
      <c r="H10621" s="784" t="s">
        <v>4431</v>
      </c>
      <c r="I10621" s="784" t="s">
        <v>4431</v>
      </c>
    </row>
    <row r="10622" spans="1:9" hidden="1">
      <c r="A10622" t="str">
        <f>Table_wabobpsvr_AzureCalc_AzureCalcRateCard[[#This Row],[ServiceName]]&amp;Table_wabobpsvr_AzureCalc_AzureCalcRateCard[[#This Row],[Price_Level]]&amp;Table_wabobpsvr_AzureCalc_AzureCalcRateCard[[#This Row],[Region]]</f>
        <v>A9 HDInsightB16</v>
      </c>
      <c r="B10622">
        <v>16</v>
      </c>
      <c r="C10622" t="s">
        <v>91</v>
      </c>
      <c r="D10622" t="s">
        <v>182</v>
      </c>
      <c r="E10622">
        <v>4.5620000000000003</v>
      </c>
      <c r="F10622" t="s">
        <v>3585</v>
      </c>
      <c r="G10622" s="784" t="s">
        <v>3721</v>
      </c>
      <c r="H10622" s="784" t="s">
        <v>3722</v>
      </c>
      <c r="I10622" s="784" t="s">
        <v>4431</v>
      </c>
    </row>
    <row r="10623" spans="1:9" hidden="1">
      <c r="A10623" t="str">
        <f>Table_wabobpsvr_AzureCalc_AzureCalcRateCard[[#This Row],[ServiceName]]&amp;Table_wabobpsvr_AzureCalc_AzureCalcRateCard[[#This Row],[Price_Level]]&amp;Table_wabobpsvr_AzureCalc_AzureCalcRateCard[[#This Row],[Region]]</f>
        <v>A9 HDInsightC16</v>
      </c>
      <c r="B10623">
        <v>16</v>
      </c>
      <c r="C10623" t="s">
        <v>91</v>
      </c>
      <c r="D10623" t="s">
        <v>184</v>
      </c>
      <c r="E10623">
        <v>4.3659999999999997</v>
      </c>
      <c r="F10623" t="s">
        <v>3585</v>
      </c>
      <c r="G10623" s="784" t="s">
        <v>3721</v>
      </c>
      <c r="H10623" s="784" t="s">
        <v>3722</v>
      </c>
      <c r="I10623" s="784" t="s">
        <v>4431</v>
      </c>
    </row>
    <row r="10624" spans="1:9" hidden="1">
      <c r="A10624" s="784" t="str">
        <f>Table_wabobpsvr_AzureCalc_AzureCalcRateCard[[#This Row],[ServiceName]]&amp;Table_wabobpsvr_AzureCalc_AzureCalcRateCard[[#This Row],[Price_Level]]&amp;Table_wabobpsvr_AzureCalc_AzureCalcRateCard[[#This Row],[Region]]</f>
        <v>A9 HDInsightD16</v>
      </c>
      <c r="B10624" s="784">
        <v>16</v>
      </c>
      <c r="C10624" s="784" t="s">
        <v>91</v>
      </c>
      <c r="D10624" s="784" t="s">
        <v>183</v>
      </c>
      <c r="E10624" s="784">
        <v>4.1710000000000003</v>
      </c>
      <c r="F10624" s="784" t="s">
        <v>3585</v>
      </c>
      <c r="G10624" s="784" t="s">
        <v>3721</v>
      </c>
      <c r="H10624" s="784" t="s">
        <v>3722</v>
      </c>
      <c r="I10624" s="784" t="s">
        <v>4431</v>
      </c>
    </row>
    <row r="10625" spans="1:9" hidden="1">
      <c r="A10625" s="784" t="str">
        <f>Table_wabobpsvr_AzureCalc_AzureCalcRateCard[[#This Row],[ServiceName]]&amp;Table_wabobpsvr_AzureCalc_AzureCalcRateCard[[#This Row],[Price_Level]]&amp;Table_wabobpsvr_AzureCalc_AzureCalcRateCard[[#This Row],[Region]]</f>
        <v>Standard_D14 VM (Windows)MOSP16</v>
      </c>
      <c r="B10625" s="784">
        <v>16</v>
      </c>
      <c r="C10625" s="784" t="s">
        <v>701</v>
      </c>
      <c r="D10625" s="784" t="s">
        <v>627</v>
      </c>
      <c r="E10625" s="784">
        <v>2.9369999999999998</v>
      </c>
      <c r="F10625" s="784" t="s">
        <v>1168</v>
      </c>
      <c r="G10625" s="784" t="s">
        <v>4431</v>
      </c>
      <c r="H10625" s="784" t="s">
        <v>4431</v>
      </c>
      <c r="I10625" s="784" t="s">
        <v>4431</v>
      </c>
    </row>
    <row r="10626" spans="1:9" hidden="1">
      <c r="A10626" s="784" t="str">
        <f>Table_wabobpsvr_AzureCalc_AzureCalcRateCard[[#This Row],[ServiceName]]&amp;Table_wabobpsvr_AzureCalc_AzureCalcRateCard[[#This Row],[Price_Level]]&amp;Table_wabobpsvr_AzureCalc_AzureCalcRateCard[[#This Row],[Region]]</f>
        <v>A9 HDInsight (Non-Windows)A16</v>
      </c>
      <c r="B10626" s="784">
        <v>16</v>
      </c>
      <c r="C10626" s="784" t="s">
        <v>91</v>
      </c>
      <c r="D10626" s="784" t="s">
        <v>181</v>
      </c>
      <c r="E10626" s="784">
        <v>2.379</v>
      </c>
      <c r="F10626" s="784" t="s">
        <v>3551</v>
      </c>
      <c r="G10626" s="784" t="s">
        <v>3615</v>
      </c>
      <c r="H10626" s="784" t="s">
        <v>3616</v>
      </c>
      <c r="I10626" s="784" t="s">
        <v>4431</v>
      </c>
    </row>
    <row r="10627" spans="1:9" hidden="1">
      <c r="A10627" s="784" t="str">
        <f>Table_wabobpsvr_AzureCalc_AzureCalcRateCard[[#This Row],[ServiceName]]&amp;Table_wabobpsvr_AzureCalc_AzureCalcRateCard[[#This Row],[Price_Level]]&amp;Table_wabobpsvr_AzureCalc_AzureCalcRateCard[[#This Row],[Region]]</f>
        <v>Visual Studio Load Testing Vuser Minutes - Tier 3MOSP</v>
      </c>
      <c r="B10627" s="784"/>
      <c r="C10627" s="784" t="s">
        <v>828</v>
      </c>
      <c r="D10627" s="784" t="s">
        <v>627</v>
      </c>
      <c r="E10627" s="784">
        <v>1E-4</v>
      </c>
      <c r="F10627" s="784" t="s">
        <v>3453</v>
      </c>
      <c r="G10627" s="784" t="s">
        <v>4431</v>
      </c>
      <c r="H10627" s="784" t="s">
        <v>4431</v>
      </c>
      <c r="I10627" s="784" t="s">
        <v>4904</v>
      </c>
    </row>
    <row r="10628" spans="1:9" hidden="1">
      <c r="A10628" s="784" t="str">
        <f>Table_wabobpsvr_AzureCalc_AzureCalcRateCard[[#This Row],[ServiceName]]&amp;Table_wabobpsvr_AzureCalc_AzureCalcRateCard[[#This Row],[Price_Level]]&amp;Table_wabobpsvr_AzureCalc_AzureCalcRateCard[[#This Row],[Region]]</f>
        <v>DWUC14</v>
      </c>
      <c r="B10628" s="784">
        <v>14</v>
      </c>
      <c r="C10628" s="784" t="s">
        <v>91</v>
      </c>
      <c r="D10628" s="784" t="s">
        <v>184</v>
      </c>
      <c r="E10628" s="784">
        <v>0.80079999999999996</v>
      </c>
      <c r="F10628" s="784" t="s">
        <v>7105</v>
      </c>
      <c r="G10628" s="784" t="s">
        <v>7349</v>
      </c>
      <c r="H10628" s="784" t="s">
        <v>7350</v>
      </c>
      <c r="I10628" s="784" t="s">
        <v>7351</v>
      </c>
    </row>
    <row r="10629" spans="1:9" hidden="1">
      <c r="A10629" t="str">
        <f>Table_wabobpsvr_AzureCalc_AzureCalcRateCard[[#This Row],[ServiceName]]&amp;Table_wabobpsvr_AzureCalc_AzureCalcRateCard[[#This Row],[Price_Level]]&amp;Table_wabobpsvr_AzureCalc_AzureCalcRateCard[[#This Row],[Region]]</f>
        <v>Monthly FeeC12</v>
      </c>
      <c r="B10629">
        <v>12</v>
      </c>
      <c r="C10629" t="s">
        <v>4431</v>
      </c>
      <c r="D10629" t="s">
        <v>184</v>
      </c>
      <c r="E10629">
        <v>999999</v>
      </c>
      <c r="F10629" t="s">
        <v>3556</v>
      </c>
      <c r="G10629" s="784" t="s">
        <v>4431</v>
      </c>
      <c r="H10629" s="784" t="s">
        <v>4431</v>
      </c>
      <c r="I10629" s="784" t="s">
        <v>4431</v>
      </c>
    </row>
    <row r="10630" spans="1:9" hidden="1">
      <c r="A10630" t="str">
        <f>Table_wabobpsvr_AzureCalc_AzureCalcRateCard[[#This Row],[ServiceName]]&amp;Table_wabobpsvr_AzureCalc_AzureCalcRateCard[[#This Row],[Price_Level]]&amp;Table_wabobpsvr_AzureCalc_AzureCalcRateCard[[#This Row],[Region]]</f>
        <v>Monthly FeeD12</v>
      </c>
      <c r="B10630">
        <v>12</v>
      </c>
      <c r="C10630" t="s">
        <v>4431</v>
      </c>
      <c r="D10630" t="s">
        <v>183</v>
      </c>
      <c r="E10630">
        <v>999999</v>
      </c>
      <c r="F10630" t="s">
        <v>3556</v>
      </c>
      <c r="G10630" s="784" t="s">
        <v>4431</v>
      </c>
      <c r="H10630" s="784" t="s">
        <v>4431</v>
      </c>
      <c r="I10630" s="784" t="s">
        <v>4431</v>
      </c>
    </row>
    <row r="10631" spans="1:9" hidden="1">
      <c r="A10631" t="str">
        <f>Table_wabobpsvr_AzureCalc_AzureCalcRateCard[[#This Row],[ServiceName]]&amp;Table_wabobpsvr_AzureCalc_AzureCalcRateCard[[#This Row],[Price_Level]]&amp;Table_wabobpsvr_AzureCalc_AzureCalcRateCard[[#This Row],[Region]]</f>
        <v>Monthly FeeMOSP13</v>
      </c>
      <c r="B10631">
        <v>13</v>
      </c>
      <c r="C10631" t="s">
        <v>4431</v>
      </c>
      <c r="D10631" t="s">
        <v>627</v>
      </c>
      <c r="E10631">
        <v>999999</v>
      </c>
      <c r="F10631" t="s">
        <v>3556</v>
      </c>
      <c r="G10631" s="784" t="s">
        <v>4431</v>
      </c>
      <c r="H10631" s="784" t="s">
        <v>4431</v>
      </c>
      <c r="I10631" s="784" t="s">
        <v>4431</v>
      </c>
    </row>
    <row r="10632" spans="1:9" hidden="1">
      <c r="A10632" t="str">
        <f>Table_wabobpsvr_AzureCalc_AzureCalcRateCard[[#This Row],[ServiceName]]&amp;Table_wabobpsvr_AzureCalc_AzureCalcRateCard[[#This Row],[Price_Level]]&amp;Table_wabobpsvr_AzureCalc_AzureCalcRateCard[[#This Row],[Region]]</f>
        <v>Monthly FeeA13</v>
      </c>
      <c r="B10632">
        <v>13</v>
      </c>
      <c r="C10632" t="s">
        <v>4431</v>
      </c>
      <c r="D10632" t="s">
        <v>181</v>
      </c>
      <c r="E10632">
        <v>999999</v>
      </c>
      <c r="F10632" t="s">
        <v>3556</v>
      </c>
      <c r="G10632" s="784" t="s">
        <v>4431</v>
      </c>
      <c r="H10632" s="784" t="s">
        <v>4431</v>
      </c>
      <c r="I10632" s="784" t="s">
        <v>4431</v>
      </c>
    </row>
    <row r="10633" spans="1:9" hidden="1">
      <c r="A10633" t="str">
        <f>Table_wabobpsvr_AzureCalc_AzureCalcRateCard[[#This Row],[ServiceName]]&amp;Table_wabobpsvr_AzureCalc_AzureCalcRateCard[[#This Row],[Price_Level]]&amp;Table_wabobpsvr_AzureCalc_AzureCalcRateCard[[#This Row],[Region]]</f>
        <v>Monthly FeeB13</v>
      </c>
      <c r="B10633">
        <v>13</v>
      </c>
      <c r="C10633" t="s">
        <v>4431</v>
      </c>
      <c r="D10633" t="s">
        <v>182</v>
      </c>
      <c r="E10633">
        <v>999999</v>
      </c>
      <c r="F10633" t="s">
        <v>3556</v>
      </c>
      <c r="G10633" s="784" t="s">
        <v>4431</v>
      </c>
      <c r="H10633" s="784" t="s">
        <v>4431</v>
      </c>
      <c r="I10633" s="784" t="s">
        <v>4431</v>
      </c>
    </row>
    <row r="10634" spans="1:9" hidden="1">
      <c r="A10634" t="str">
        <f>Table_wabobpsvr_AzureCalc_AzureCalcRateCard[[#This Row],[ServiceName]]&amp;Table_wabobpsvr_AzureCalc_AzureCalcRateCard[[#This Row],[Price_Level]]&amp;Table_wabobpsvr_AzureCalc_AzureCalcRateCard[[#This Row],[Region]]</f>
        <v>Monthly FeeC13</v>
      </c>
      <c r="B10634">
        <v>13</v>
      </c>
      <c r="C10634" t="s">
        <v>4431</v>
      </c>
      <c r="D10634" t="s">
        <v>184</v>
      </c>
      <c r="E10634">
        <v>999999</v>
      </c>
      <c r="F10634" t="s">
        <v>3556</v>
      </c>
      <c r="G10634" s="784" t="s">
        <v>4431</v>
      </c>
      <c r="H10634" s="784" t="s">
        <v>4431</v>
      </c>
      <c r="I10634" s="784" t="s">
        <v>4431</v>
      </c>
    </row>
    <row r="10635" spans="1:9" hidden="1">
      <c r="A10635" t="str">
        <f>Table_wabobpsvr_AzureCalc_AzureCalcRateCard[[#This Row],[ServiceName]]&amp;Table_wabobpsvr_AzureCalc_AzureCalcRateCard[[#This Row],[Price_Level]]&amp;Table_wabobpsvr_AzureCalc_AzureCalcRateCard[[#This Row],[Region]]</f>
        <v>Monthly FeeD13</v>
      </c>
      <c r="B10635">
        <v>13</v>
      </c>
      <c r="C10635" t="s">
        <v>4431</v>
      </c>
      <c r="D10635" t="s">
        <v>183</v>
      </c>
      <c r="E10635">
        <v>999999</v>
      </c>
      <c r="F10635" t="s">
        <v>3556</v>
      </c>
      <c r="G10635" s="784" t="s">
        <v>4431</v>
      </c>
      <c r="H10635" s="784" t="s">
        <v>4431</v>
      </c>
      <c r="I10635" s="784" t="s">
        <v>4431</v>
      </c>
    </row>
    <row r="10636" spans="1:9" hidden="1">
      <c r="A10636" t="str">
        <f>Table_wabobpsvr_AzureCalc_AzureCalcRateCard[[#This Row],[ServiceName]]&amp;Table_wabobpsvr_AzureCalc_AzureCalcRateCard[[#This Row],[Price_Level]]&amp;Table_wabobpsvr_AzureCalc_AzureCalcRateCard[[#This Row],[Region]]</f>
        <v>Monthly FeeMOSP14</v>
      </c>
      <c r="B10636">
        <v>14</v>
      </c>
      <c r="C10636" t="s">
        <v>4431</v>
      </c>
      <c r="D10636" t="s">
        <v>627</v>
      </c>
      <c r="E10636">
        <v>999999</v>
      </c>
      <c r="F10636" t="s">
        <v>3556</v>
      </c>
      <c r="G10636" s="784" t="s">
        <v>4431</v>
      </c>
      <c r="H10636" s="784" t="s">
        <v>4431</v>
      </c>
      <c r="I10636" s="784" t="s">
        <v>4431</v>
      </c>
    </row>
    <row r="10637" spans="1:9" hidden="1">
      <c r="A10637" t="str">
        <f>Table_wabobpsvr_AzureCalc_AzureCalcRateCard[[#This Row],[ServiceName]]&amp;Table_wabobpsvr_AzureCalc_AzureCalcRateCard[[#This Row],[Price_Level]]&amp;Table_wabobpsvr_AzureCalc_AzureCalcRateCard[[#This Row],[Region]]</f>
        <v>Premium P4 Secondary Active Geo Database HoursMOSP13</v>
      </c>
      <c r="B10637">
        <v>13</v>
      </c>
      <c r="C10637" t="s">
        <v>91</v>
      </c>
      <c r="D10637" t="s">
        <v>627</v>
      </c>
      <c r="E10637">
        <v>3.03833333333333</v>
      </c>
      <c r="F10637" t="s">
        <v>7382</v>
      </c>
      <c r="G10637" s="784" t="s">
        <v>4431</v>
      </c>
      <c r="H10637" s="784" t="s">
        <v>4431</v>
      </c>
      <c r="I10637" s="784" t="s">
        <v>7289</v>
      </c>
    </row>
    <row r="10638" spans="1:9" hidden="1">
      <c r="A10638" t="str">
        <f>Table_wabobpsvr_AzureCalc_AzureCalcRateCard[[#This Row],[ServiceName]]&amp;Table_wabobpsvr_AzureCalc_AzureCalcRateCard[[#This Row],[Price_Level]]&amp;Table_wabobpsvr_AzureCalc_AzureCalcRateCard[[#This Row],[Region]]</f>
        <v>SQL DB Premium P4 Database HoursMOSP11</v>
      </c>
      <c r="B10638">
        <v>11</v>
      </c>
      <c r="C10638" t="s">
        <v>91</v>
      </c>
      <c r="D10638" t="s">
        <v>627</v>
      </c>
      <c r="E10638">
        <v>2.8295833333333298</v>
      </c>
      <c r="F10638" t="s">
        <v>7384</v>
      </c>
      <c r="G10638" s="784" t="s">
        <v>4431</v>
      </c>
      <c r="H10638" s="784" t="s">
        <v>4431</v>
      </c>
      <c r="I10638" s="784" t="s">
        <v>7290</v>
      </c>
    </row>
    <row r="10639" spans="1:9" hidden="1">
      <c r="A10639" t="str">
        <f>Table_wabobpsvr_AzureCalc_AzureCalcRateCard[[#This Row],[ServiceName]]&amp;Table_wabobpsvr_AzureCalc_AzureCalcRateCard[[#This Row],[Price_Level]]&amp;Table_wabobpsvr_AzureCalc_AzureCalcRateCard[[#This Row],[Region]]</f>
        <v>Premium P4 Secondary Geo Database HoursMOSP11</v>
      </c>
      <c r="B10639">
        <v>11</v>
      </c>
      <c r="C10639" t="s">
        <v>91</v>
      </c>
      <c r="D10639" t="s">
        <v>627</v>
      </c>
      <c r="E10639">
        <v>2.1225000000000001</v>
      </c>
      <c r="F10639" t="s">
        <v>7381</v>
      </c>
      <c r="G10639" s="784" t="s">
        <v>4431</v>
      </c>
      <c r="H10639" s="784" t="s">
        <v>4431</v>
      </c>
      <c r="I10639" s="784" t="s">
        <v>7291</v>
      </c>
    </row>
    <row r="10640" spans="1:9" hidden="1">
      <c r="A10640" t="str">
        <f>Table_wabobpsvr_AzureCalc_AzureCalcRateCard[[#This Row],[ServiceName]]&amp;Table_wabobpsvr_AzureCalc_AzureCalcRateCard[[#This Row],[Price_Level]]&amp;Table_wabobpsvr_AzureCalc_AzureCalcRateCard[[#This Row],[Region]]</f>
        <v>Premium P4 Secondary Active Geo Database HoursMOSP11</v>
      </c>
      <c r="B10640">
        <v>11</v>
      </c>
      <c r="C10640" t="s">
        <v>91</v>
      </c>
      <c r="D10640" t="s">
        <v>627</v>
      </c>
      <c r="E10640">
        <v>2.8295833333333298</v>
      </c>
      <c r="F10640" t="s">
        <v>7382</v>
      </c>
      <c r="G10640" s="784" t="s">
        <v>4431</v>
      </c>
      <c r="H10640" s="784" t="s">
        <v>4431</v>
      </c>
      <c r="I10640" s="784" t="s">
        <v>7292</v>
      </c>
    </row>
    <row r="10641" spans="1:9" hidden="1">
      <c r="A10641" t="str">
        <f>Table_wabobpsvr_AzureCalc_AzureCalcRateCard[[#This Row],[ServiceName]]&amp;Table_wabobpsvr_AzureCalc_AzureCalcRateCard[[#This Row],[Price_Level]]&amp;Table_wabobpsvr_AzureCalc_AzureCalcRateCard[[#This Row],[Region]]</f>
        <v>SQL DB Premium P4 Database HoursMOSP12</v>
      </c>
      <c r="B10641">
        <v>12</v>
      </c>
      <c r="C10641" t="s">
        <v>91</v>
      </c>
      <c r="D10641" t="s">
        <v>627</v>
      </c>
      <c r="E10641">
        <v>2.8295833333333298</v>
      </c>
      <c r="F10641" t="s">
        <v>7384</v>
      </c>
      <c r="G10641" s="784" t="s">
        <v>4431</v>
      </c>
      <c r="H10641" s="784" t="s">
        <v>4431</v>
      </c>
      <c r="I10641" s="784" t="s">
        <v>7293</v>
      </c>
    </row>
    <row r="10642" spans="1:9" hidden="1">
      <c r="A10642" t="str">
        <f>Table_wabobpsvr_AzureCalc_AzureCalcRateCard[[#This Row],[ServiceName]]&amp;Table_wabobpsvr_AzureCalc_AzureCalcRateCard[[#This Row],[Price_Level]]&amp;Table_wabobpsvr_AzureCalc_AzureCalcRateCard[[#This Row],[Region]]</f>
        <v>Premium P4 Secondary Geo Database HoursMOSP12</v>
      </c>
      <c r="B10642">
        <v>12</v>
      </c>
      <c r="C10642" t="s">
        <v>91</v>
      </c>
      <c r="D10642" t="s">
        <v>627</v>
      </c>
      <c r="E10642">
        <v>2.1225000000000001</v>
      </c>
      <c r="F10642" t="s">
        <v>7381</v>
      </c>
      <c r="G10642" s="784" t="s">
        <v>4431</v>
      </c>
      <c r="H10642" s="784" t="s">
        <v>4431</v>
      </c>
      <c r="I10642" s="784" t="s">
        <v>7294</v>
      </c>
    </row>
    <row r="10643" spans="1:9" hidden="1">
      <c r="A10643" t="str">
        <f>Table_wabobpsvr_AzureCalc_AzureCalcRateCard[[#This Row],[ServiceName]]&amp;Table_wabobpsvr_AzureCalc_AzureCalcRateCard[[#This Row],[Price_Level]]&amp;Table_wabobpsvr_AzureCalc_AzureCalcRateCard[[#This Row],[Region]]</f>
        <v>Premium P4 Secondary Active Geo Database HoursMOSP12</v>
      </c>
      <c r="B10643">
        <v>12</v>
      </c>
      <c r="C10643" t="s">
        <v>91</v>
      </c>
      <c r="D10643" t="s">
        <v>627</v>
      </c>
      <c r="E10643">
        <v>2.8295833333333298</v>
      </c>
      <c r="F10643" t="s">
        <v>7382</v>
      </c>
      <c r="G10643" s="784" t="s">
        <v>4431</v>
      </c>
      <c r="H10643" s="784" t="s">
        <v>4431</v>
      </c>
      <c r="I10643" s="784" t="s">
        <v>7295</v>
      </c>
    </row>
    <row r="10644" spans="1:9" hidden="1">
      <c r="A10644" t="str">
        <f>Table_wabobpsvr_AzureCalc_AzureCalcRateCard[[#This Row],[ServiceName]]&amp;Table_wabobpsvr_AzureCalc_AzureCalcRateCard[[#This Row],[Price_Level]]&amp;Table_wabobpsvr_AzureCalc_AzureCalcRateCard[[#This Row],[Region]]</f>
        <v>Standard S2 Secondary Database DaysMOSP16</v>
      </c>
      <c r="B10644">
        <v>16</v>
      </c>
      <c r="C10644" t="s">
        <v>1119</v>
      </c>
      <c r="D10644" t="s">
        <v>627</v>
      </c>
      <c r="E10644">
        <v>2</v>
      </c>
      <c r="F10644" t="s">
        <v>1433</v>
      </c>
      <c r="G10644" s="784" t="s">
        <v>4431</v>
      </c>
      <c r="H10644" s="784" t="s">
        <v>4431</v>
      </c>
      <c r="I10644" s="784" t="s">
        <v>4431</v>
      </c>
    </row>
    <row r="10645" spans="1:9" hidden="1">
      <c r="A10645" t="str">
        <f>Table_wabobpsvr_AzureCalc_AzureCalcRateCard[[#This Row],[ServiceName]]&amp;Table_wabobpsvr_AzureCalc_AzureCalcRateCard[[#This Row],[Price_Level]]&amp;Table_wabobpsvr_AzureCalc_AzureCalcRateCard[[#This Row],[Region]]</f>
        <v>Standard S3 Database DaysMOSP16</v>
      </c>
      <c r="B10645">
        <v>16</v>
      </c>
      <c r="C10645" t="s">
        <v>91</v>
      </c>
      <c r="D10645" t="s">
        <v>627</v>
      </c>
      <c r="E10645">
        <v>0.22320000000000001</v>
      </c>
      <c r="F10645" t="s">
        <v>3249</v>
      </c>
      <c r="G10645" s="784" t="s">
        <v>4431</v>
      </c>
      <c r="H10645" s="784" t="s">
        <v>4431</v>
      </c>
      <c r="I10645" s="784" t="s">
        <v>4431</v>
      </c>
    </row>
    <row r="10646" spans="1:9" hidden="1">
      <c r="A10646" t="str">
        <f>Table_wabobpsvr_AzureCalc_AzureCalcRateCard[[#This Row],[ServiceName]]&amp;Table_wabobpsvr_AzureCalc_AzureCalcRateCard[[#This Row],[Price_Level]]&amp;Table_wabobpsvr_AzureCalc_AzureCalcRateCard[[#This Row],[Region]]</f>
        <v>A9 HDInsight (Non-Windows)B</v>
      </c>
      <c r="C10646" t="s">
        <v>91</v>
      </c>
      <c r="D10646" t="s">
        <v>182</v>
      </c>
      <c r="E10646">
        <v>2.2810000000000001</v>
      </c>
      <c r="F10646" t="s">
        <v>3551</v>
      </c>
      <c r="G10646" s="784" t="s">
        <v>3615</v>
      </c>
      <c r="H10646" s="784" t="s">
        <v>3616</v>
      </c>
      <c r="I10646" s="784" t="s">
        <v>4431</v>
      </c>
    </row>
    <row r="10647" spans="1:9" hidden="1">
      <c r="A10647" t="str">
        <f>Table_wabobpsvr_AzureCalc_AzureCalcRateCard[[#This Row],[ServiceName]]&amp;Table_wabobpsvr_AzureCalc_AzureCalcRateCard[[#This Row],[Price_Level]]&amp;Table_wabobpsvr_AzureCalc_AzureCalcRateCard[[#This Row],[Region]]</f>
        <v>A9 HDInsight (Non-Windows)A</v>
      </c>
      <c r="C10647" t="s">
        <v>91</v>
      </c>
      <c r="D10647" t="s">
        <v>181</v>
      </c>
      <c r="E10647">
        <v>1.788</v>
      </c>
      <c r="F10647" t="s">
        <v>3551</v>
      </c>
      <c r="G10647" s="784" t="s">
        <v>3703</v>
      </c>
      <c r="H10647" s="784" t="s">
        <v>3704</v>
      </c>
      <c r="I10647" s="784" t="s">
        <v>5668</v>
      </c>
    </row>
    <row r="10648" spans="1:9" hidden="1">
      <c r="A10648" t="str">
        <f>Table_wabobpsvr_AzureCalc_AzureCalcRateCard[[#This Row],[ServiceName]]&amp;Table_wabobpsvr_AzureCalc_AzureCalcRateCard[[#This Row],[Price_Level]]&amp;Table_wabobpsvr_AzureCalc_AzureCalcRateCard[[#This Row],[Region]]</f>
        <v>A9 HDInsight (Non-Windows)B</v>
      </c>
      <c r="C10648" t="s">
        <v>91</v>
      </c>
      <c r="D10648" t="s">
        <v>182</v>
      </c>
      <c r="E10648">
        <v>1.7150000000000001</v>
      </c>
      <c r="F10648" t="s">
        <v>3551</v>
      </c>
      <c r="G10648" s="784" t="s">
        <v>3703</v>
      </c>
      <c r="H10648" s="784" t="s">
        <v>3704</v>
      </c>
      <c r="I10648" s="784" t="s">
        <v>5668</v>
      </c>
    </row>
    <row r="10649" spans="1:9" hidden="1">
      <c r="A10649" t="str">
        <f>Table_wabobpsvr_AzureCalc_AzureCalcRateCard[[#This Row],[ServiceName]]&amp;Table_wabobpsvr_AzureCalc_AzureCalcRateCard[[#This Row],[Price_Level]]&amp;Table_wabobpsvr_AzureCalc_AzureCalcRateCard[[#This Row],[Region]]</f>
        <v>A9 HDInsight (Non-Windows)C</v>
      </c>
      <c r="C10649" t="s">
        <v>91</v>
      </c>
      <c r="D10649" t="s">
        <v>184</v>
      </c>
      <c r="E10649">
        <v>1.641</v>
      </c>
      <c r="F10649" t="s">
        <v>3551</v>
      </c>
      <c r="G10649" s="784" t="s">
        <v>3703</v>
      </c>
      <c r="H10649" s="784" t="s">
        <v>3704</v>
      </c>
      <c r="I10649" s="784" t="s">
        <v>5668</v>
      </c>
    </row>
    <row r="10650" spans="1:9" hidden="1">
      <c r="A10650" t="str">
        <f>Table_wabobpsvr_AzureCalc_AzureCalcRateCard[[#This Row],[ServiceName]]&amp;Table_wabobpsvr_AzureCalc_AzureCalcRateCard[[#This Row],[Price_Level]]&amp;Table_wabobpsvr_AzureCalc_AzureCalcRateCard[[#This Row],[Region]]</f>
        <v>A9 HDInsight (Non-Windows)D</v>
      </c>
      <c r="C10650" t="s">
        <v>91</v>
      </c>
      <c r="D10650" t="s">
        <v>183</v>
      </c>
      <c r="E10650">
        <v>1.5680000000000001</v>
      </c>
      <c r="F10650" t="s">
        <v>3551</v>
      </c>
      <c r="G10650" s="784" t="s">
        <v>3703</v>
      </c>
      <c r="H10650" s="784" t="s">
        <v>3704</v>
      </c>
      <c r="I10650" s="784" t="s">
        <v>5668</v>
      </c>
    </row>
    <row r="10651" spans="1:9" hidden="1">
      <c r="A10651" s="784" t="str">
        <f>Table_wabobpsvr_AzureCalc_AzureCalcRateCard[[#This Row],[ServiceName]]&amp;Table_wabobpsvr_AzureCalc_AzureCalcRateCard[[#This Row],[Price_Level]]&amp;Table_wabobpsvr_AzureCalc_AzureCalcRateCard[[#This Row],[Region]]</f>
        <v>Studio Experiment Compute HoursB5</v>
      </c>
      <c r="B10651" s="784">
        <v>5</v>
      </c>
      <c r="C10651" s="784" t="s">
        <v>4431</v>
      </c>
      <c r="D10651" s="784" t="s">
        <v>182</v>
      </c>
      <c r="E10651" s="784">
        <v>999999</v>
      </c>
      <c r="F10651" s="784" t="s">
        <v>3543</v>
      </c>
      <c r="G10651" s="784" t="s">
        <v>4431</v>
      </c>
      <c r="H10651" s="784" t="s">
        <v>4431</v>
      </c>
      <c r="I10651" s="784" t="s">
        <v>4431</v>
      </c>
    </row>
    <row r="10652" spans="1:9" hidden="1">
      <c r="A10652" t="str">
        <f>Table_wabobpsvr_AzureCalc_AzureCalcRateCard[[#This Row],[ServiceName]]&amp;Table_wabobpsvr_AzureCalc_AzureCalcRateCard[[#This Row],[Price_Level]]&amp;Table_wabobpsvr_AzureCalc_AzureCalcRateCard[[#This Row],[Region]]</f>
        <v>Studio Experiment Compute HoursC5</v>
      </c>
      <c r="B10652">
        <v>5</v>
      </c>
      <c r="C10652" t="s">
        <v>4431</v>
      </c>
      <c r="D10652" t="s">
        <v>184</v>
      </c>
      <c r="E10652">
        <v>999999</v>
      </c>
      <c r="F10652" t="s">
        <v>3543</v>
      </c>
      <c r="G10652" s="784" t="s">
        <v>4431</v>
      </c>
      <c r="H10652" s="784" t="s">
        <v>4431</v>
      </c>
      <c r="I10652" s="784" t="s">
        <v>4431</v>
      </c>
    </row>
    <row r="10653" spans="1:9" hidden="1">
      <c r="A10653" t="str">
        <f>Table_wabobpsvr_AzureCalc_AzureCalcRateCard[[#This Row],[ServiceName]]&amp;Table_wabobpsvr_AzureCalc_AzureCalcRateCard[[#This Row],[Price_Level]]&amp;Table_wabobpsvr_AzureCalc_AzureCalcRateCard[[#This Row],[Region]]</f>
        <v>Studio Experiment Compute HoursD5</v>
      </c>
      <c r="B10653">
        <v>5</v>
      </c>
      <c r="C10653" t="s">
        <v>4431</v>
      </c>
      <c r="D10653" t="s">
        <v>183</v>
      </c>
      <c r="E10653">
        <v>999999</v>
      </c>
      <c r="F10653" t="s">
        <v>3543</v>
      </c>
      <c r="G10653" s="784" t="s">
        <v>4431</v>
      </c>
      <c r="H10653" s="784" t="s">
        <v>4431</v>
      </c>
      <c r="I10653" s="784" t="s">
        <v>4431</v>
      </c>
    </row>
    <row r="10654" spans="1:9" hidden="1">
      <c r="A10654" t="str">
        <f>Table_wabobpsvr_AzureCalc_AzureCalcRateCard[[#This Row],[ServiceName]]&amp;Table_wabobpsvr_AzureCalc_AzureCalcRateCard[[#This Row],[Price_Level]]&amp;Table_wabobpsvr_AzureCalc_AzureCalcRateCard[[#This Row],[Region]]</f>
        <v>Studio Experiment Compute HoursMOSP4</v>
      </c>
      <c r="B10654">
        <v>4</v>
      </c>
      <c r="C10654" t="s">
        <v>4431</v>
      </c>
      <c r="D10654" t="s">
        <v>627</v>
      </c>
      <c r="E10654">
        <v>999999</v>
      </c>
      <c r="F10654" t="s">
        <v>3543</v>
      </c>
      <c r="G10654" s="784" t="s">
        <v>4431</v>
      </c>
      <c r="H10654" s="784" t="s">
        <v>4431</v>
      </c>
      <c r="I10654" s="784" t="s">
        <v>4431</v>
      </c>
    </row>
    <row r="10655" spans="1:9" hidden="1">
      <c r="A10655" t="str">
        <f>Table_wabobpsvr_AzureCalc_AzureCalcRateCard[[#This Row],[ServiceName]]&amp;Table_wabobpsvr_AzureCalc_AzureCalcRateCard[[#This Row],[Price_Level]]&amp;Table_wabobpsvr_AzureCalc_AzureCalcRateCard[[#This Row],[Region]]</f>
        <v>Studio Experiment Compute HoursA4</v>
      </c>
      <c r="B10655">
        <v>4</v>
      </c>
      <c r="C10655" t="s">
        <v>4431</v>
      </c>
      <c r="D10655" t="s">
        <v>181</v>
      </c>
      <c r="E10655">
        <v>999999</v>
      </c>
      <c r="F10655" t="s">
        <v>3543</v>
      </c>
      <c r="G10655" s="784" t="s">
        <v>4431</v>
      </c>
      <c r="H10655" s="784" t="s">
        <v>4431</v>
      </c>
      <c r="I10655" s="784" t="s">
        <v>4431</v>
      </c>
    </row>
    <row r="10656" spans="1:9" hidden="1">
      <c r="A10656" t="str">
        <f>Table_wabobpsvr_AzureCalc_AzureCalcRateCard[[#This Row],[ServiceName]]&amp;Table_wabobpsvr_AzureCalc_AzureCalcRateCard[[#This Row],[Price_Level]]&amp;Table_wabobpsvr_AzureCalc_AzureCalcRateCard[[#This Row],[Region]]</f>
        <v>Studio Experiment Compute HoursB4</v>
      </c>
      <c r="B10656">
        <v>4</v>
      </c>
      <c r="C10656" t="s">
        <v>4431</v>
      </c>
      <c r="D10656" t="s">
        <v>182</v>
      </c>
      <c r="E10656">
        <v>999999</v>
      </c>
      <c r="F10656" t="s">
        <v>3543</v>
      </c>
      <c r="G10656" s="784" t="s">
        <v>4431</v>
      </c>
      <c r="H10656" s="784" t="s">
        <v>4431</v>
      </c>
      <c r="I10656" s="784" t="s">
        <v>4431</v>
      </c>
    </row>
    <row r="10657" spans="1:9" hidden="1">
      <c r="A10657" t="str">
        <f>Table_wabobpsvr_AzureCalc_AzureCalcRateCard[[#This Row],[ServiceName]]&amp;Table_wabobpsvr_AzureCalc_AzureCalcRateCard[[#This Row],[Price_Level]]&amp;Table_wabobpsvr_AzureCalc_AzureCalcRateCard[[#This Row],[Region]]</f>
        <v>Studio Experiment Compute HoursC4</v>
      </c>
      <c r="B10657">
        <v>4</v>
      </c>
      <c r="C10657" t="s">
        <v>4431</v>
      </c>
      <c r="D10657" t="s">
        <v>184</v>
      </c>
      <c r="E10657">
        <v>999999</v>
      </c>
      <c r="F10657" t="s">
        <v>3543</v>
      </c>
      <c r="G10657" s="784" t="s">
        <v>4431</v>
      </c>
      <c r="H10657" s="784" t="s">
        <v>4431</v>
      </c>
      <c r="I10657" s="784" t="s">
        <v>4431</v>
      </c>
    </row>
    <row r="10658" spans="1:9" hidden="1">
      <c r="A10658" t="str">
        <f>Table_wabobpsvr_AzureCalc_AzureCalcRateCard[[#This Row],[ServiceName]]&amp;Table_wabobpsvr_AzureCalc_AzureCalcRateCard[[#This Row],[Price_Level]]&amp;Table_wabobpsvr_AzureCalc_AzureCalcRateCard[[#This Row],[Region]]</f>
        <v>Studio Experiment Compute HoursD4</v>
      </c>
      <c r="B10658">
        <v>4</v>
      </c>
      <c r="C10658" t="s">
        <v>4431</v>
      </c>
      <c r="D10658" t="s">
        <v>183</v>
      </c>
      <c r="E10658">
        <v>999999</v>
      </c>
      <c r="F10658" t="s">
        <v>3543</v>
      </c>
      <c r="G10658" s="784" t="s">
        <v>4431</v>
      </c>
      <c r="H10658" s="784" t="s">
        <v>4431</v>
      </c>
      <c r="I10658" s="784" t="s">
        <v>4431</v>
      </c>
    </row>
    <row r="10659" spans="1:9" hidden="1">
      <c r="A10659" s="784" t="str">
        <f>Table_wabobpsvr_AzureCalc_AzureCalcRateCard[[#This Row],[ServiceName]]&amp;Table_wabobpsvr_AzureCalc_AzureCalcRateCard[[#This Row],[Price_Level]]&amp;Table_wabobpsvr_AzureCalc_AzureCalcRateCard[[#This Row],[Region]]</f>
        <v>Studio Experiment Compute HoursMOSP3</v>
      </c>
      <c r="B10659" s="784">
        <v>3</v>
      </c>
      <c r="C10659" s="784" t="s">
        <v>4431</v>
      </c>
      <c r="D10659" s="784" t="s">
        <v>627</v>
      </c>
      <c r="E10659" s="784">
        <v>999999</v>
      </c>
      <c r="F10659" s="784" t="s">
        <v>3543</v>
      </c>
      <c r="G10659" s="784" t="s">
        <v>4431</v>
      </c>
      <c r="H10659" s="784" t="s">
        <v>4431</v>
      </c>
      <c r="I10659" s="784" t="s">
        <v>4431</v>
      </c>
    </row>
    <row r="10660" spans="1:9" hidden="1">
      <c r="A10660" s="784" t="str">
        <f>Table_wabobpsvr_AzureCalc_AzureCalcRateCard[[#This Row],[ServiceName]]&amp;Table_wabobpsvr_AzureCalc_AzureCalcRateCard[[#This Row],[Price_Level]]&amp;Table_wabobpsvr_AzureCalc_AzureCalcRateCard[[#This Row],[Region]]</f>
        <v>Studio Experiment Compute HoursA3</v>
      </c>
      <c r="B10660" s="784">
        <v>3</v>
      </c>
      <c r="C10660" s="784" t="s">
        <v>4431</v>
      </c>
      <c r="D10660" s="784" t="s">
        <v>181</v>
      </c>
      <c r="E10660" s="784">
        <v>999999</v>
      </c>
      <c r="F10660" s="784" t="s">
        <v>3543</v>
      </c>
      <c r="G10660" s="784" t="s">
        <v>4431</v>
      </c>
      <c r="H10660" s="784" t="s">
        <v>4431</v>
      </c>
      <c r="I10660" s="784" t="s">
        <v>4431</v>
      </c>
    </row>
    <row r="10661" spans="1:9" hidden="1">
      <c r="A10661" s="784" t="str">
        <f>Table_wabobpsvr_AzureCalc_AzureCalcRateCard[[#This Row],[ServiceName]]&amp;Table_wabobpsvr_AzureCalc_AzureCalcRateCard[[#This Row],[Price_Level]]&amp;Table_wabobpsvr_AzureCalc_AzureCalcRateCard[[#This Row],[Region]]</f>
        <v>Studio Experiment Compute HoursB3</v>
      </c>
      <c r="B10661" s="784">
        <v>3</v>
      </c>
      <c r="C10661" s="784" t="s">
        <v>4431</v>
      </c>
      <c r="D10661" s="784" t="s">
        <v>182</v>
      </c>
      <c r="E10661" s="784">
        <v>999999</v>
      </c>
      <c r="F10661" s="784" t="s">
        <v>3543</v>
      </c>
      <c r="G10661" s="784" t="s">
        <v>4431</v>
      </c>
      <c r="H10661" s="784" t="s">
        <v>4431</v>
      </c>
      <c r="I10661" s="784" t="s">
        <v>4431</v>
      </c>
    </row>
    <row r="10662" spans="1:9" hidden="1">
      <c r="A10662" t="str">
        <f>Table_wabobpsvr_AzureCalc_AzureCalcRateCard[[#This Row],[ServiceName]]&amp;Table_wabobpsvr_AzureCalc_AzureCalcRateCard[[#This Row],[Price_Level]]&amp;Table_wabobpsvr_AzureCalc_AzureCalcRateCard[[#This Row],[Region]]</f>
        <v>Studio Experiment Compute HoursC3</v>
      </c>
      <c r="B10662">
        <v>3</v>
      </c>
      <c r="C10662" t="s">
        <v>4431</v>
      </c>
      <c r="D10662" t="s">
        <v>184</v>
      </c>
      <c r="E10662">
        <v>999999</v>
      </c>
      <c r="F10662" t="s">
        <v>3543</v>
      </c>
      <c r="G10662" s="784" t="s">
        <v>4431</v>
      </c>
      <c r="H10662" s="784" t="s">
        <v>4431</v>
      </c>
      <c r="I10662" s="784" t="s">
        <v>4431</v>
      </c>
    </row>
    <row r="10663" spans="1:9" hidden="1">
      <c r="A10663" s="784" t="str">
        <f>Table_wabobpsvr_AzureCalc_AzureCalcRateCard[[#This Row],[ServiceName]]&amp;Table_wabobpsvr_AzureCalc_AzureCalcRateCard[[#This Row],[Price_Level]]&amp;Table_wabobpsvr_AzureCalc_AzureCalcRateCard[[#This Row],[Region]]</f>
        <v>Studio Experiment Compute HoursD3</v>
      </c>
      <c r="B10663" s="784">
        <v>3</v>
      </c>
      <c r="C10663" s="784" t="s">
        <v>4431</v>
      </c>
      <c r="D10663" s="784" t="s">
        <v>183</v>
      </c>
      <c r="E10663" s="784">
        <v>999999</v>
      </c>
      <c r="F10663" s="784" t="s">
        <v>3543</v>
      </c>
      <c r="G10663" s="784" t="s">
        <v>4431</v>
      </c>
      <c r="H10663" s="784" t="s">
        <v>4431</v>
      </c>
      <c r="I10663" s="784" t="s">
        <v>4431</v>
      </c>
    </row>
    <row r="10664" spans="1:9" hidden="1">
      <c r="A10664" t="str">
        <f>Table_wabobpsvr_AzureCalc_AzureCalcRateCard[[#This Row],[ServiceName]]&amp;Table_wabobpsvr_AzureCalc_AzureCalcRateCard[[#This Row],[Price_Level]]&amp;Table_wabobpsvr_AzureCalc_AzureCalcRateCard[[#This Row],[Region]]</f>
        <v>Studio Experiment Compute HoursMOSP2</v>
      </c>
      <c r="B10664">
        <v>2</v>
      </c>
      <c r="C10664" t="s">
        <v>4431</v>
      </c>
      <c r="D10664" t="s">
        <v>627</v>
      </c>
      <c r="E10664">
        <v>999999</v>
      </c>
      <c r="F10664" t="s">
        <v>3543</v>
      </c>
      <c r="G10664" s="784" t="s">
        <v>4431</v>
      </c>
      <c r="H10664" s="784" t="s">
        <v>4431</v>
      </c>
      <c r="I10664" s="784" t="s">
        <v>4431</v>
      </c>
    </row>
    <row r="10665" spans="1:9" hidden="1">
      <c r="A10665" t="str">
        <f>Table_wabobpsvr_AzureCalc_AzureCalcRateCard[[#This Row],[ServiceName]]&amp;Table_wabobpsvr_AzureCalc_AzureCalcRateCard[[#This Row],[Price_Level]]&amp;Table_wabobpsvr_AzureCalc_AzureCalcRateCard[[#This Row],[Region]]</f>
        <v>Studio Experiment Compute HoursA2</v>
      </c>
      <c r="B10665">
        <v>2</v>
      </c>
      <c r="C10665" t="s">
        <v>4431</v>
      </c>
      <c r="D10665" t="s">
        <v>181</v>
      </c>
      <c r="E10665">
        <v>999999</v>
      </c>
      <c r="F10665" t="s">
        <v>3543</v>
      </c>
      <c r="G10665" s="784" t="s">
        <v>4431</v>
      </c>
      <c r="H10665" s="784" t="s">
        <v>4431</v>
      </c>
      <c r="I10665" s="784" t="s">
        <v>4431</v>
      </c>
    </row>
    <row r="10666" spans="1:9" hidden="1">
      <c r="A10666" t="str">
        <f>Table_wabobpsvr_AzureCalc_AzureCalcRateCard[[#This Row],[ServiceName]]&amp;Table_wabobpsvr_AzureCalc_AzureCalcRateCard[[#This Row],[Price_Level]]&amp;Table_wabobpsvr_AzureCalc_AzureCalcRateCard[[#This Row],[Region]]</f>
        <v>Studio Experiment Compute HoursB2</v>
      </c>
      <c r="B10666">
        <v>2</v>
      </c>
      <c r="C10666" t="s">
        <v>4431</v>
      </c>
      <c r="D10666" t="s">
        <v>182</v>
      </c>
      <c r="E10666">
        <v>999999</v>
      </c>
      <c r="F10666" t="s">
        <v>3543</v>
      </c>
      <c r="G10666" s="784" t="s">
        <v>4431</v>
      </c>
      <c r="H10666" s="784" t="s">
        <v>4431</v>
      </c>
      <c r="I10666" s="784" t="s">
        <v>4431</v>
      </c>
    </row>
    <row r="10667" spans="1:9" hidden="1">
      <c r="A10667" s="784" t="str">
        <f>Table_wabobpsvr_AzureCalc_AzureCalcRateCard[[#This Row],[ServiceName]]&amp;Table_wabobpsvr_AzureCalc_AzureCalcRateCard[[#This Row],[Price_Level]]&amp;Table_wabobpsvr_AzureCalc_AzureCalcRateCard[[#This Row],[Region]]</f>
        <v>Studio Experiment Compute HoursC2</v>
      </c>
      <c r="B10667" s="784">
        <v>2</v>
      </c>
      <c r="C10667" s="784" t="s">
        <v>4431</v>
      </c>
      <c r="D10667" s="784" t="s">
        <v>184</v>
      </c>
      <c r="E10667" s="784">
        <v>999999</v>
      </c>
      <c r="F10667" s="784" t="s">
        <v>3543</v>
      </c>
      <c r="G10667" s="784" t="s">
        <v>4431</v>
      </c>
      <c r="H10667" s="784" t="s">
        <v>4431</v>
      </c>
      <c r="I10667" s="784" t="s">
        <v>4431</v>
      </c>
    </row>
    <row r="10668" spans="1:9" hidden="1">
      <c r="A10668" t="str">
        <f>Table_wabobpsvr_AzureCalc_AzureCalcRateCard[[#This Row],[ServiceName]]&amp;Table_wabobpsvr_AzureCalc_AzureCalcRateCard[[#This Row],[Price_Level]]&amp;Table_wabobpsvr_AzureCalc_AzureCalcRateCard[[#This Row],[Region]]</f>
        <v>Studio Experiment Compute HoursD2</v>
      </c>
      <c r="B10668">
        <v>2</v>
      </c>
      <c r="C10668" t="s">
        <v>4431</v>
      </c>
      <c r="D10668" t="s">
        <v>183</v>
      </c>
      <c r="E10668">
        <v>999999</v>
      </c>
      <c r="F10668" t="s">
        <v>3543</v>
      </c>
      <c r="G10668" s="784" t="s">
        <v>4431</v>
      </c>
      <c r="H10668" s="784" t="s">
        <v>4431</v>
      </c>
      <c r="I10668" s="784" t="s">
        <v>4431</v>
      </c>
    </row>
    <row r="10669" spans="1:9" hidden="1">
      <c r="A10669" t="str">
        <f>Table_wabobpsvr_AzureCalc_AzureCalcRateCard[[#This Row],[ServiceName]]&amp;Table_wabobpsvr_AzureCalc_AzureCalcRateCard[[#This Row],[Price_Level]]&amp;Table_wabobpsvr_AzureCalc_AzureCalcRateCard[[#This Row],[Region]]</f>
        <v>Active UsersMOSP2</v>
      </c>
      <c r="B10669">
        <v>2</v>
      </c>
      <c r="C10669" t="s">
        <v>4431</v>
      </c>
      <c r="D10669" t="s">
        <v>627</v>
      </c>
      <c r="E10669">
        <v>999999</v>
      </c>
      <c r="F10669" t="s">
        <v>3705</v>
      </c>
      <c r="G10669" s="784" t="s">
        <v>4431</v>
      </c>
      <c r="H10669" s="784" t="s">
        <v>4431</v>
      </c>
      <c r="I10669" s="784" t="s">
        <v>4431</v>
      </c>
    </row>
    <row r="10670" spans="1:9" hidden="1">
      <c r="A10670" t="str">
        <f>Table_wabobpsvr_AzureCalc_AzureCalcRateCard[[#This Row],[ServiceName]]&amp;Table_wabobpsvr_AzureCalc_AzureCalcRateCard[[#This Row],[Price_Level]]&amp;Table_wabobpsvr_AzureCalc_AzureCalcRateCard[[#This Row],[Region]]</f>
        <v>Active UsersA2</v>
      </c>
      <c r="B10670">
        <v>2</v>
      </c>
      <c r="C10670" t="s">
        <v>4431</v>
      </c>
      <c r="D10670" t="s">
        <v>181</v>
      </c>
      <c r="E10670">
        <v>999999</v>
      </c>
      <c r="F10670" t="s">
        <v>3705</v>
      </c>
      <c r="G10670" s="784" t="s">
        <v>4431</v>
      </c>
      <c r="H10670" s="784" t="s">
        <v>4431</v>
      </c>
      <c r="I10670" s="784" t="s">
        <v>4431</v>
      </c>
    </row>
    <row r="10671" spans="1:9" hidden="1">
      <c r="A10671" t="str">
        <f>Table_wabobpsvr_AzureCalc_AzureCalcRateCard[[#This Row],[ServiceName]]&amp;Table_wabobpsvr_AzureCalc_AzureCalcRateCard[[#This Row],[Price_Level]]&amp;Table_wabobpsvr_AzureCalc_AzureCalcRateCard[[#This Row],[Region]]</f>
        <v>Active UsersB2</v>
      </c>
      <c r="B10671">
        <v>2</v>
      </c>
      <c r="C10671" t="s">
        <v>4431</v>
      </c>
      <c r="D10671" t="s">
        <v>182</v>
      </c>
      <c r="E10671">
        <v>999999</v>
      </c>
      <c r="F10671" t="s">
        <v>3705</v>
      </c>
      <c r="G10671" s="784" t="s">
        <v>4431</v>
      </c>
      <c r="H10671" s="784" t="s">
        <v>4431</v>
      </c>
      <c r="I10671" s="784" t="s">
        <v>4431</v>
      </c>
    </row>
    <row r="10672" spans="1:9" hidden="1">
      <c r="A10672" t="str">
        <f>Table_wabobpsvr_AzureCalc_AzureCalcRateCard[[#This Row],[ServiceName]]&amp;Table_wabobpsvr_AzureCalc_AzureCalcRateCard[[#This Row],[Price_Level]]&amp;Table_wabobpsvr_AzureCalc_AzureCalcRateCard[[#This Row],[Region]]</f>
        <v>Active UsersC2</v>
      </c>
      <c r="B10672">
        <v>2</v>
      </c>
      <c r="C10672" t="s">
        <v>4431</v>
      </c>
      <c r="D10672" t="s">
        <v>184</v>
      </c>
      <c r="E10672">
        <v>999999</v>
      </c>
      <c r="F10672" t="s">
        <v>3705</v>
      </c>
      <c r="G10672" s="784" t="s">
        <v>4431</v>
      </c>
      <c r="H10672" s="784" t="s">
        <v>4431</v>
      </c>
      <c r="I10672" s="784" t="s">
        <v>4431</v>
      </c>
    </row>
    <row r="10673" spans="1:9" hidden="1">
      <c r="A10673" t="str">
        <f>Table_wabobpsvr_AzureCalc_AzureCalcRateCard[[#This Row],[ServiceName]]&amp;Table_wabobpsvr_AzureCalc_AzureCalcRateCard[[#This Row],[Price_Level]]&amp;Table_wabobpsvr_AzureCalc_AzureCalcRateCard[[#This Row],[Region]]</f>
        <v>Active UsersD2</v>
      </c>
      <c r="B10673">
        <v>2</v>
      </c>
      <c r="C10673" t="s">
        <v>4431</v>
      </c>
      <c r="D10673" t="s">
        <v>183</v>
      </c>
      <c r="E10673">
        <v>999999</v>
      </c>
      <c r="F10673" t="s">
        <v>3705</v>
      </c>
      <c r="G10673" s="784" t="s">
        <v>4431</v>
      </c>
      <c r="H10673" s="784" t="s">
        <v>4431</v>
      </c>
      <c r="I10673" s="784" t="s">
        <v>4431</v>
      </c>
    </row>
    <row r="10674" spans="1:9" hidden="1">
      <c r="A10674" t="str">
        <f>Table_wabobpsvr_AzureCalc_AzureCalcRateCard[[#This Row],[ServiceName]]&amp;Table_wabobpsvr_AzureCalc_AzureCalcRateCard[[#This Row],[Price_Level]]&amp;Table_wabobpsvr_AzureCalc_AzureCalcRateCard[[#This Row],[Region]]</f>
        <v>Active UsersMOSP1</v>
      </c>
      <c r="B10674">
        <v>1</v>
      </c>
      <c r="C10674" t="s">
        <v>4431</v>
      </c>
      <c r="D10674" t="s">
        <v>627</v>
      </c>
      <c r="E10674">
        <v>999999</v>
      </c>
      <c r="F10674" t="s">
        <v>3705</v>
      </c>
      <c r="G10674" s="784" t="s">
        <v>4431</v>
      </c>
      <c r="H10674" s="784" t="s">
        <v>4431</v>
      </c>
      <c r="I10674" s="784" t="s">
        <v>4431</v>
      </c>
    </row>
    <row r="10675" spans="1:9" hidden="1">
      <c r="A10675" t="str">
        <f>Table_wabobpsvr_AzureCalc_AzureCalcRateCard[[#This Row],[ServiceName]]&amp;Table_wabobpsvr_AzureCalc_AzureCalcRateCard[[#This Row],[Price_Level]]&amp;Table_wabobpsvr_AzureCalc_AzureCalcRateCard[[#This Row],[Region]]</f>
        <v>Active UsersA1</v>
      </c>
      <c r="B10675">
        <v>1</v>
      </c>
      <c r="C10675" t="s">
        <v>4431</v>
      </c>
      <c r="D10675" t="s">
        <v>181</v>
      </c>
      <c r="E10675">
        <v>999999</v>
      </c>
      <c r="F10675" t="s">
        <v>3705</v>
      </c>
      <c r="G10675" s="784" t="s">
        <v>4431</v>
      </c>
      <c r="H10675" s="784" t="s">
        <v>4431</v>
      </c>
      <c r="I10675" s="784" t="s">
        <v>4431</v>
      </c>
    </row>
    <row r="10676" spans="1:9" hidden="1">
      <c r="A10676" t="str">
        <f>Table_wabobpsvr_AzureCalc_AzureCalcRateCard[[#This Row],[ServiceName]]&amp;Table_wabobpsvr_AzureCalc_AzureCalcRateCard[[#This Row],[Price_Level]]&amp;Table_wabobpsvr_AzureCalc_AzureCalcRateCard[[#This Row],[Region]]</f>
        <v>Active UsersB1</v>
      </c>
      <c r="B10676">
        <v>1</v>
      </c>
      <c r="C10676" t="s">
        <v>4431</v>
      </c>
      <c r="D10676" t="s">
        <v>182</v>
      </c>
      <c r="E10676">
        <v>999999</v>
      </c>
      <c r="F10676" t="s">
        <v>3705</v>
      </c>
      <c r="G10676" s="784" t="s">
        <v>4431</v>
      </c>
      <c r="H10676" s="784" t="s">
        <v>4431</v>
      </c>
      <c r="I10676" s="784" t="s">
        <v>4431</v>
      </c>
    </row>
    <row r="10677" spans="1:9" hidden="1">
      <c r="A10677" t="str">
        <f>Table_wabobpsvr_AzureCalc_AzureCalcRateCard[[#This Row],[ServiceName]]&amp;Table_wabobpsvr_AzureCalc_AzureCalcRateCard[[#This Row],[Price_Level]]&amp;Table_wabobpsvr_AzureCalc_AzureCalcRateCard[[#This Row],[Region]]</f>
        <v>Active UsersC1</v>
      </c>
      <c r="B10677">
        <v>1</v>
      </c>
      <c r="C10677" t="s">
        <v>4431</v>
      </c>
      <c r="D10677" t="s">
        <v>184</v>
      </c>
      <c r="E10677">
        <v>999999</v>
      </c>
      <c r="F10677" t="s">
        <v>3705</v>
      </c>
      <c r="G10677" s="784" t="s">
        <v>4431</v>
      </c>
      <c r="H10677" s="784" t="s">
        <v>4431</v>
      </c>
      <c r="I10677" s="784" t="s">
        <v>4431</v>
      </c>
    </row>
    <row r="10678" spans="1:9" hidden="1">
      <c r="A10678" t="str">
        <f>Table_wabobpsvr_AzureCalc_AzureCalcRateCard[[#This Row],[ServiceName]]&amp;Table_wabobpsvr_AzureCalc_AzureCalcRateCard[[#This Row],[Price_Level]]&amp;Table_wabobpsvr_AzureCalc_AzureCalcRateCard[[#This Row],[Region]]</f>
        <v>Active UsersD1</v>
      </c>
      <c r="B10678">
        <v>1</v>
      </c>
      <c r="C10678" t="s">
        <v>4431</v>
      </c>
      <c r="D10678" t="s">
        <v>183</v>
      </c>
      <c r="E10678">
        <v>999999</v>
      </c>
      <c r="F10678" t="s">
        <v>3705</v>
      </c>
      <c r="G10678" s="784" t="s">
        <v>4431</v>
      </c>
      <c r="H10678" s="784" t="s">
        <v>4431</v>
      </c>
      <c r="I10678" s="784" t="s">
        <v>4431</v>
      </c>
    </row>
    <row r="10679" spans="1:9" hidden="1">
      <c r="A10679" t="str">
        <f>Table_wabobpsvr_AzureCalc_AzureCalcRateCard[[#This Row],[ServiceName]]&amp;Table_wabobpsvr_AzureCalc_AzureCalcRateCard[[#This Row],[Price_Level]]&amp;Table_wabobpsvr_AzureCalc_AzureCalcRateCard[[#This Row],[Region]]</f>
        <v>Active UsersMOSP4</v>
      </c>
      <c r="B10679">
        <v>4</v>
      </c>
      <c r="C10679" t="s">
        <v>4431</v>
      </c>
      <c r="D10679" t="s">
        <v>627</v>
      </c>
      <c r="E10679">
        <v>999999</v>
      </c>
      <c r="F10679" t="s">
        <v>3705</v>
      </c>
      <c r="G10679" s="784" t="s">
        <v>4431</v>
      </c>
      <c r="H10679" s="784" t="s">
        <v>4431</v>
      </c>
      <c r="I10679" s="784" t="s">
        <v>4431</v>
      </c>
    </row>
    <row r="10680" spans="1:9" hidden="1">
      <c r="A10680" t="str">
        <f>Table_wabobpsvr_AzureCalc_AzureCalcRateCard[[#This Row],[ServiceName]]&amp;Table_wabobpsvr_AzureCalc_AzureCalcRateCard[[#This Row],[Price_Level]]&amp;Table_wabobpsvr_AzureCalc_AzureCalcRateCard[[#This Row],[Region]]</f>
        <v>Active UsersA4</v>
      </c>
      <c r="B10680">
        <v>4</v>
      </c>
      <c r="C10680" t="s">
        <v>4431</v>
      </c>
      <c r="D10680" t="s">
        <v>181</v>
      </c>
      <c r="E10680">
        <v>999999</v>
      </c>
      <c r="F10680" t="s">
        <v>3705</v>
      </c>
      <c r="G10680" s="784" t="s">
        <v>4431</v>
      </c>
      <c r="H10680" s="784" t="s">
        <v>4431</v>
      </c>
      <c r="I10680" s="784" t="s">
        <v>4431</v>
      </c>
    </row>
    <row r="10681" spans="1:9" hidden="1">
      <c r="A10681" s="784" t="str">
        <f>Table_wabobpsvr_AzureCalc_AzureCalcRateCard[[#This Row],[ServiceName]]&amp;Table_wabobpsvr_AzureCalc_AzureCalcRateCard[[#This Row],[Price_Level]]&amp;Table_wabobpsvr_AzureCalc_AzureCalcRateCard[[#This Row],[Region]]</f>
        <v>Active UsersB4</v>
      </c>
      <c r="B10681" s="784">
        <v>4</v>
      </c>
      <c r="C10681" s="784" t="s">
        <v>4431</v>
      </c>
      <c r="D10681" s="784" t="s">
        <v>182</v>
      </c>
      <c r="E10681" s="784">
        <v>999999</v>
      </c>
      <c r="F10681" s="784" t="s">
        <v>3705</v>
      </c>
      <c r="G10681" s="784" t="s">
        <v>4431</v>
      </c>
      <c r="H10681" s="784" t="s">
        <v>4431</v>
      </c>
      <c r="I10681" s="784" t="s">
        <v>4431</v>
      </c>
    </row>
    <row r="10682" spans="1:9" hidden="1">
      <c r="A10682" t="str">
        <f>Table_wabobpsvr_AzureCalc_AzureCalcRateCard[[#This Row],[ServiceName]]&amp;Table_wabobpsvr_AzureCalc_AzureCalcRateCard[[#This Row],[Price_Level]]&amp;Table_wabobpsvr_AzureCalc_AzureCalcRateCard[[#This Row],[Region]]</f>
        <v>Active UsersC4</v>
      </c>
      <c r="B10682">
        <v>4</v>
      </c>
      <c r="C10682" t="s">
        <v>4431</v>
      </c>
      <c r="D10682" t="s">
        <v>184</v>
      </c>
      <c r="E10682">
        <v>999999</v>
      </c>
      <c r="F10682" t="s">
        <v>3705</v>
      </c>
      <c r="G10682" s="784" t="s">
        <v>4431</v>
      </c>
      <c r="H10682" s="784" t="s">
        <v>4431</v>
      </c>
      <c r="I10682" s="784" t="s">
        <v>4431</v>
      </c>
    </row>
    <row r="10683" spans="1:9" hidden="1">
      <c r="A10683" t="str">
        <f>Table_wabobpsvr_AzureCalc_AzureCalcRateCard[[#This Row],[ServiceName]]&amp;Table_wabobpsvr_AzureCalc_AzureCalcRateCard[[#This Row],[Price_Level]]&amp;Table_wabobpsvr_AzureCalc_AzureCalcRateCard[[#This Row],[Region]]</f>
        <v>Active UsersD4</v>
      </c>
      <c r="B10683">
        <v>4</v>
      </c>
      <c r="C10683" t="s">
        <v>4431</v>
      </c>
      <c r="D10683" t="s">
        <v>183</v>
      </c>
      <c r="E10683">
        <v>999999</v>
      </c>
      <c r="F10683" t="s">
        <v>3705</v>
      </c>
      <c r="G10683" s="784" t="s">
        <v>4431</v>
      </c>
      <c r="H10683" s="784" t="s">
        <v>4431</v>
      </c>
      <c r="I10683" s="784" t="s">
        <v>4431</v>
      </c>
    </row>
    <row r="10684" spans="1:9" hidden="1">
      <c r="A10684" t="str">
        <f>Table_wabobpsvr_AzureCalc_AzureCalcRateCard[[#This Row],[ServiceName]]&amp;Table_wabobpsvr_AzureCalc_AzureCalcRateCard[[#This Row],[Price_Level]]&amp;Table_wabobpsvr_AzureCalc_AzureCalcRateCard[[#This Row],[Region]]</f>
        <v>Active UsersMOSP5</v>
      </c>
      <c r="B10684">
        <v>5</v>
      </c>
      <c r="C10684" t="s">
        <v>4431</v>
      </c>
      <c r="D10684" t="s">
        <v>627</v>
      </c>
      <c r="E10684">
        <v>999999</v>
      </c>
      <c r="F10684" t="s">
        <v>3705</v>
      </c>
      <c r="G10684" s="784" t="s">
        <v>4431</v>
      </c>
      <c r="H10684" s="784" t="s">
        <v>4431</v>
      </c>
      <c r="I10684" s="784" t="s">
        <v>4431</v>
      </c>
    </row>
    <row r="10685" spans="1:9" hidden="1">
      <c r="A10685" t="str">
        <f>Table_wabobpsvr_AzureCalc_AzureCalcRateCard[[#This Row],[ServiceName]]&amp;Table_wabobpsvr_AzureCalc_AzureCalcRateCard[[#This Row],[Price_Level]]&amp;Table_wabobpsvr_AzureCalc_AzureCalcRateCard[[#This Row],[Region]]</f>
        <v>Active UsersA5</v>
      </c>
      <c r="B10685">
        <v>5</v>
      </c>
      <c r="C10685" t="s">
        <v>4431</v>
      </c>
      <c r="D10685" t="s">
        <v>181</v>
      </c>
      <c r="E10685">
        <v>999999</v>
      </c>
      <c r="F10685" t="s">
        <v>3705</v>
      </c>
      <c r="G10685" s="784" t="s">
        <v>4431</v>
      </c>
      <c r="H10685" s="784" t="s">
        <v>4431</v>
      </c>
      <c r="I10685" s="784" t="s">
        <v>4431</v>
      </c>
    </row>
    <row r="10686" spans="1:9" hidden="1">
      <c r="A10686" t="str">
        <f>Table_wabobpsvr_AzureCalc_AzureCalcRateCard[[#This Row],[ServiceName]]&amp;Table_wabobpsvr_AzureCalc_AzureCalcRateCard[[#This Row],[Price_Level]]&amp;Table_wabobpsvr_AzureCalc_AzureCalcRateCard[[#This Row],[Region]]</f>
        <v>Active UsersB5</v>
      </c>
      <c r="B10686">
        <v>5</v>
      </c>
      <c r="C10686" t="s">
        <v>4431</v>
      </c>
      <c r="D10686" t="s">
        <v>182</v>
      </c>
      <c r="E10686">
        <v>999999</v>
      </c>
      <c r="F10686" t="s">
        <v>3705</v>
      </c>
      <c r="G10686" s="784" t="s">
        <v>4431</v>
      </c>
      <c r="H10686" s="784" t="s">
        <v>4431</v>
      </c>
      <c r="I10686" s="784" t="s">
        <v>4431</v>
      </c>
    </row>
    <row r="10687" spans="1:9" hidden="1">
      <c r="A10687" t="str">
        <f>Table_wabobpsvr_AzureCalc_AzureCalcRateCard[[#This Row],[ServiceName]]&amp;Table_wabobpsvr_AzureCalc_AzureCalcRateCard[[#This Row],[Price_Level]]&amp;Table_wabobpsvr_AzureCalc_AzureCalcRateCard[[#This Row],[Region]]</f>
        <v>Active UsersC5</v>
      </c>
      <c r="B10687">
        <v>5</v>
      </c>
      <c r="C10687" t="s">
        <v>4431</v>
      </c>
      <c r="D10687" t="s">
        <v>184</v>
      </c>
      <c r="E10687">
        <v>999999</v>
      </c>
      <c r="F10687" t="s">
        <v>3705</v>
      </c>
      <c r="G10687" s="784" t="s">
        <v>4431</v>
      </c>
      <c r="H10687" s="784" t="s">
        <v>4431</v>
      </c>
      <c r="I10687" s="784" t="s">
        <v>4431</v>
      </c>
    </row>
    <row r="10688" spans="1:9" hidden="1">
      <c r="A10688" t="str">
        <f>Table_wabobpsvr_AzureCalc_AzureCalcRateCard[[#This Row],[ServiceName]]&amp;Table_wabobpsvr_AzureCalc_AzureCalcRateCard[[#This Row],[Price_Level]]&amp;Table_wabobpsvr_AzureCalc_AzureCalcRateCard[[#This Row],[Region]]</f>
        <v>Active UsersD5</v>
      </c>
      <c r="B10688">
        <v>5</v>
      </c>
      <c r="C10688" t="s">
        <v>4431</v>
      </c>
      <c r="D10688" t="s">
        <v>183</v>
      </c>
      <c r="E10688">
        <v>999999</v>
      </c>
      <c r="F10688" t="s">
        <v>3705</v>
      </c>
      <c r="G10688" s="784" t="s">
        <v>4431</v>
      </c>
      <c r="H10688" s="784" t="s">
        <v>4431</v>
      </c>
      <c r="I10688" s="784" t="s">
        <v>4431</v>
      </c>
    </row>
    <row r="10689" spans="1:9" hidden="1">
      <c r="A10689" t="str">
        <f>Table_wabobpsvr_AzureCalc_AzureCalcRateCard[[#This Row],[ServiceName]]&amp;Table_wabobpsvr_AzureCalc_AzureCalcRateCard[[#This Row],[Price_Level]]&amp;Table_wabobpsvr_AzureCalc_AzureCalcRateCard[[#This Row],[Region]]</f>
        <v>Active UsersMOSP6</v>
      </c>
      <c r="B10689">
        <v>6</v>
      </c>
      <c r="C10689" t="s">
        <v>4431</v>
      </c>
      <c r="D10689" t="s">
        <v>627</v>
      </c>
      <c r="E10689">
        <v>999999</v>
      </c>
      <c r="F10689" t="s">
        <v>3705</v>
      </c>
      <c r="G10689" s="784" t="s">
        <v>4431</v>
      </c>
      <c r="H10689" s="784" t="s">
        <v>4431</v>
      </c>
      <c r="I10689" s="784" t="s">
        <v>4431</v>
      </c>
    </row>
    <row r="10690" spans="1:9" hidden="1">
      <c r="A10690" t="str">
        <f>Table_wabobpsvr_AzureCalc_AzureCalcRateCard[[#This Row],[ServiceName]]&amp;Table_wabobpsvr_AzureCalc_AzureCalcRateCard[[#This Row],[Price_Level]]&amp;Table_wabobpsvr_AzureCalc_AzureCalcRateCard[[#This Row],[Region]]</f>
        <v>Active UsersA6</v>
      </c>
      <c r="B10690">
        <v>6</v>
      </c>
      <c r="C10690" t="s">
        <v>4431</v>
      </c>
      <c r="D10690" t="s">
        <v>181</v>
      </c>
      <c r="E10690">
        <v>999999</v>
      </c>
      <c r="F10690" t="s">
        <v>3705</v>
      </c>
      <c r="G10690" s="784" t="s">
        <v>4431</v>
      </c>
      <c r="H10690" s="784" t="s">
        <v>4431</v>
      </c>
      <c r="I10690" s="784" t="s">
        <v>4431</v>
      </c>
    </row>
    <row r="10691" spans="1:9" hidden="1">
      <c r="A10691" t="str">
        <f>Table_wabobpsvr_AzureCalc_AzureCalcRateCard[[#This Row],[ServiceName]]&amp;Table_wabobpsvr_AzureCalc_AzureCalcRateCard[[#This Row],[Price_Level]]&amp;Table_wabobpsvr_AzureCalc_AzureCalcRateCard[[#This Row],[Region]]</f>
        <v>Active UsersB6</v>
      </c>
      <c r="B10691">
        <v>6</v>
      </c>
      <c r="C10691" t="s">
        <v>4431</v>
      </c>
      <c r="D10691" t="s">
        <v>182</v>
      </c>
      <c r="E10691">
        <v>999999</v>
      </c>
      <c r="F10691" t="s">
        <v>3705</v>
      </c>
      <c r="G10691" s="784" t="s">
        <v>4431</v>
      </c>
      <c r="H10691" s="784" t="s">
        <v>4431</v>
      </c>
      <c r="I10691" s="784" t="s">
        <v>4431</v>
      </c>
    </row>
    <row r="10692" spans="1:9" hidden="1">
      <c r="A10692" t="str">
        <f>Table_wabobpsvr_AzureCalc_AzureCalcRateCard[[#This Row],[ServiceName]]&amp;Table_wabobpsvr_AzureCalc_AzureCalcRateCard[[#This Row],[Price_Level]]&amp;Table_wabobpsvr_AzureCalc_AzureCalcRateCard[[#This Row],[Region]]</f>
        <v>Active UsersC6</v>
      </c>
      <c r="B10692">
        <v>6</v>
      </c>
      <c r="C10692" t="s">
        <v>4431</v>
      </c>
      <c r="D10692" t="s">
        <v>184</v>
      </c>
      <c r="E10692">
        <v>999999</v>
      </c>
      <c r="F10692" t="s">
        <v>3705</v>
      </c>
      <c r="G10692" s="784" t="s">
        <v>4431</v>
      </c>
      <c r="H10692" s="784" t="s">
        <v>4431</v>
      </c>
      <c r="I10692" s="784" t="s">
        <v>4431</v>
      </c>
    </row>
    <row r="10693" spans="1:9" hidden="1">
      <c r="A10693" t="str">
        <f>Table_wabobpsvr_AzureCalc_AzureCalcRateCard[[#This Row],[ServiceName]]&amp;Table_wabobpsvr_AzureCalc_AzureCalcRateCard[[#This Row],[Price_Level]]&amp;Table_wabobpsvr_AzureCalc_AzureCalcRateCard[[#This Row],[Region]]</f>
        <v>Active UsersD6</v>
      </c>
      <c r="B10693">
        <v>6</v>
      </c>
      <c r="C10693" t="s">
        <v>4431</v>
      </c>
      <c r="D10693" t="s">
        <v>183</v>
      </c>
      <c r="E10693">
        <v>999999</v>
      </c>
      <c r="F10693" t="s">
        <v>3705</v>
      </c>
      <c r="G10693" s="784" t="s">
        <v>4431</v>
      </c>
      <c r="H10693" s="784" t="s">
        <v>4431</v>
      </c>
      <c r="I10693" s="784" t="s">
        <v>4431</v>
      </c>
    </row>
    <row r="10694" spans="1:9" hidden="1">
      <c r="A10694" t="str">
        <f>Table_wabobpsvr_AzureCalc_AzureCalcRateCard[[#This Row],[ServiceName]]&amp;Table_wabobpsvr_AzureCalc_AzureCalcRateCard[[#This Row],[Price_Level]]&amp;Table_wabobpsvr_AzureCalc_AzureCalcRateCard[[#This Row],[Region]]</f>
        <v>Active UsersMOSP7</v>
      </c>
      <c r="B10694">
        <v>7</v>
      </c>
      <c r="C10694" t="s">
        <v>4431</v>
      </c>
      <c r="D10694" t="s">
        <v>627</v>
      </c>
      <c r="E10694">
        <v>999999</v>
      </c>
      <c r="F10694" t="s">
        <v>3705</v>
      </c>
      <c r="G10694" s="784" t="s">
        <v>4431</v>
      </c>
      <c r="H10694" s="784" t="s">
        <v>4431</v>
      </c>
      <c r="I10694" s="784" t="s">
        <v>4431</v>
      </c>
    </row>
    <row r="10695" spans="1:9" hidden="1">
      <c r="A10695" t="str">
        <f>Table_wabobpsvr_AzureCalc_AzureCalcRateCard[[#This Row],[ServiceName]]&amp;Table_wabobpsvr_AzureCalc_AzureCalcRateCard[[#This Row],[Price_Level]]&amp;Table_wabobpsvr_AzureCalc_AzureCalcRateCard[[#This Row],[Region]]</f>
        <v>Active UsersA7</v>
      </c>
      <c r="B10695">
        <v>7</v>
      </c>
      <c r="C10695" t="s">
        <v>4431</v>
      </c>
      <c r="D10695" t="s">
        <v>181</v>
      </c>
      <c r="E10695">
        <v>999999</v>
      </c>
      <c r="F10695" t="s">
        <v>3705</v>
      </c>
      <c r="G10695" s="784" t="s">
        <v>4431</v>
      </c>
      <c r="H10695" s="784" t="s">
        <v>4431</v>
      </c>
      <c r="I10695" s="784" t="s">
        <v>4431</v>
      </c>
    </row>
    <row r="10696" spans="1:9" hidden="1">
      <c r="A10696" s="784" t="str">
        <f>Table_wabobpsvr_AzureCalc_AzureCalcRateCard[[#This Row],[ServiceName]]&amp;Table_wabobpsvr_AzureCalc_AzureCalcRateCard[[#This Row],[Price_Level]]&amp;Table_wabobpsvr_AzureCalc_AzureCalcRateCard[[#This Row],[Region]]</f>
        <v>Active UsersB7</v>
      </c>
      <c r="B10696" s="784">
        <v>7</v>
      </c>
      <c r="C10696" s="784" t="s">
        <v>4431</v>
      </c>
      <c r="D10696" s="784" t="s">
        <v>182</v>
      </c>
      <c r="E10696" s="784">
        <v>999999</v>
      </c>
      <c r="F10696" s="784" t="s">
        <v>3705</v>
      </c>
      <c r="G10696" s="784" t="s">
        <v>4431</v>
      </c>
      <c r="H10696" s="784" t="s">
        <v>4431</v>
      </c>
      <c r="I10696" s="784" t="s">
        <v>4431</v>
      </c>
    </row>
    <row r="10697" spans="1:9" hidden="1">
      <c r="A10697" s="784" t="str">
        <f>Table_wabobpsvr_AzureCalc_AzureCalcRateCard[[#This Row],[ServiceName]]&amp;Table_wabobpsvr_AzureCalc_AzureCalcRateCard[[#This Row],[Price_Level]]&amp;Table_wabobpsvr_AzureCalc_AzureCalcRateCard[[#This Row],[Region]]</f>
        <v>Active UsersC7</v>
      </c>
      <c r="B10697" s="784">
        <v>7</v>
      </c>
      <c r="C10697" s="784" t="s">
        <v>4431</v>
      </c>
      <c r="D10697" s="784" t="s">
        <v>184</v>
      </c>
      <c r="E10697" s="784">
        <v>999999</v>
      </c>
      <c r="F10697" s="784" t="s">
        <v>3705</v>
      </c>
      <c r="G10697" s="784" t="s">
        <v>4431</v>
      </c>
      <c r="H10697" s="784" t="s">
        <v>4431</v>
      </c>
      <c r="I10697" s="784" t="s">
        <v>4431</v>
      </c>
    </row>
    <row r="10698" spans="1:9" hidden="1">
      <c r="A10698" s="784" t="str">
        <f>Table_wabobpsvr_AzureCalc_AzureCalcRateCard[[#This Row],[ServiceName]]&amp;Table_wabobpsvr_AzureCalc_AzureCalcRateCard[[#This Row],[Price_Level]]&amp;Table_wabobpsvr_AzureCalc_AzureCalcRateCard[[#This Row],[Region]]</f>
        <v>Active UsersD7</v>
      </c>
      <c r="B10698" s="784">
        <v>7</v>
      </c>
      <c r="C10698" s="784" t="s">
        <v>4431</v>
      </c>
      <c r="D10698" s="784" t="s">
        <v>183</v>
      </c>
      <c r="E10698" s="784">
        <v>999999</v>
      </c>
      <c r="F10698" s="784" t="s">
        <v>3705</v>
      </c>
      <c r="G10698" s="784" t="s">
        <v>4431</v>
      </c>
      <c r="H10698" s="784" t="s">
        <v>4431</v>
      </c>
      <c r="I10698" s="784" t="s">
        <v>4431</v>
      </c>
    </row>
    <row r="10699" spans="1:9" hidden="1">
      <c r="A10699" s="784" t="str">
        <f>Table_wabobpsvr_AzureCalc_AzureCalcRateCard[[#This Row],[ServiceName]]&amp;Table_wabobpsvr_AzureCalc_AzureCalcRateCard[[#This Row],[Price_Level]]&amp;Table_wabobpsvr_AzureCalc_AzureCalcRateCard[[#This Row],[Region]]</f>
        <v>Active UsersMOSP9</v>
      </c>
      <c r="B10699" s="784">
        <v>9</v>
      </c>
      <c r="C10699" s="784" t="s">
        <v>4431</v>
      </c>
      <c r="D10699" s="784" t="s">
        <v>627</v>
      </c>
      <c r="E10699" s="784">
        <v>999999</v>
      </c>
      <c r="F10699" s="784" t="s">
        <v>3705</v>
      </c>
      <c r="G10699" s="784" t="s">
        <v>4431</v>
      </c>
      <c r="H10699" s="784" t="s">
        <v>4431</v>
      </c>
      <c r="I10699" s="784" t="s">
        <v>4431</v>
      </c>
    </row>
    <row r="10700" spans="1:9" hidden="1">
      <c r="A10700" s="784" t="str">
        <f>Table_wabobpsvr_AzureCalc_AzureCalcRateCard[[#This Row],[ServiceName]]&amp;Table_wabobpsvr_AzureCalc_AzureCalcRateCard[[#This Row],[Price_Level]]&amp;Table_wabobpsvr_AzureCalc_AzureCalcRateCard[[#This Row],[Region]]</f>
        <v>Active UsersA9</v>
      </c>
      <c r="B10700" s="784">
        <v>9</v>
      </c>
      <c r="C10700" s="784" t="s">
        <v>4431</v>
      </c>
      <c r="D10700" s="784" t="s">
        <v>181</v>
      </c>
      <c r="E10700" s="784">
        <v>999999</v>
      </c>
      <c r="F10700" s="784" t="s">
        <v>3705</v>
      </c>
      <c r="G10700" s="784" t="s">
        <v>4431</v>
      </c>
      <c r="H10700" s="784" t="s">
        <v>4431</v>
      </c>
      <c r="I10700" s="784" t="s">
        <v>4431</v>
      </c>
    </row>
    <row r="10701" spans="1:9" hidden="1">
      <c r="A10701" s="784" t="str">
        <f>Table_wabobpsvr_AzureCalc_AzureCalcRateCard[[#This Row],[ServiceName]]&amp;Table_wabobpsvr_AzureCalc_AzureCalcRateCard[[#This Row],[Price_Level]]&amp;Table_wabobpsvr_AzureCalc_AzureCalcRateCard[[#This Row],[Region]]</f>
        <v>Active UsersB9</v>
      </c>
      <c r="B10701" s="784">
        <v>9</v>
      </c>
      <c r="C10701" s="784" t="s">
        <v>4431</v>
      </c>
      <c r="D10701" s="784" t="s">
        <v>182</v>
      </c>
      <c r="E10701" s="784">
        <v>999999</v>
      </c>
      <c r="F10701" s="784" t="s">
        <v>3705</v>
      </c>
      <c r="G10701" s="784" t="s">
        <v>4431</v>
      </c>
      <c r="H10701" s="784" t="s">
        <v>4431</v>
      </c>
      <c r="I10701" s="784" t="s">
        <v>4431</v>
      </c>
    </row>
    <row r="10702" spans="1:9" hidden="1">
      <c r="A10702" s="784" t="str">
        <f>Table_wabobpsvr_AzureCalc_AzureCalcRateCard[[#This Row],[ServiceName]]&amp;Table_wabobpsvr_AzureCalc_AzureCalcRateCard[[#This Row],[Price_Level]]&amp;Table_wabobpsvr_AzureCalc_AzureCalcRateCard[[#This Row],[Region]]</f>
        <v>Active UsersC9</v>
      </c>
      <c r="B10702" s="784">
        <v>9</v>
      </c>
      <c r="C10702" s="784" t="s">
        <v>4431</v>
      </c>
      <c r="D10702" s="784" t="s">
        <v>184</v>
      </c>
      <c r="E10702" s="784">
        <v>999999</v>
      </c>
      <c r="F10702" s="784" t="s">
        <v>3705</v>
      </c>
      <c r="G10702" s="784" t="s">
        <v>4431</v>
      </c>
      <c r="H10702" s="784" t="s">
        <v>4431</v>
      </c>
      <c r="I10702" s="784" t="s">
        <v>4431</v>
      </c>
    </row>
    <row r="10703" spans="1:9" hidden="1">
      <c r="A10703" s="784" t="str">
        <f>Table_wabobpsvr_AzureCalc_AzureCalcRateCard[[#This Row],[ServiceName]]&amp;Table_wabobpsvr_AzureCalc_AzureCalcRateCard[[#This Row],[Price_Level]]&amp;Table_wabobpsvr_AzureCalc_AzureCalcRateCard[[#This Row],[Region]]</f>
        <v>Active UsersD9</v>
      </c>
      <c r="B10703" s="784">
        <v>9</v>
      </c>
      <c r="C10703" s="784" t="s">
        <v>4431</v>
      </c>
      <c r="D10703" s="784" t="s">
        <v>183</v>
      </c>
      <c r="E10703" s="784">
        <v>999999</v>
      </c>
      <c r="F10703" s="784" t="s">
        <v>3705</v>
      </c>
      <c r="G10703" s="784" t="s">
        <v>4431</v>
      </c>
      <c r="H10703" s="784" t="s">
        <v>4431</v>
      </c>
      <c r="I10703" s="784" t="s">
        <v>4431</v>
      </c>
    </row>
    <row r="10704" spans="1:9" hidden="1">
      <c r="A10704" s="784" t="str">
        <f>Table_wabobpsvr_AzureCalc_AzureCalcRateCard[[#This Row],[ServiceName]]&amp;Table_wabobpsvr_AzureCalc_AzureCalcRateCard[[#This Row],[Price_Level]]&amp;Table_wabobpsvr_AzureCalc_AzureCalcRateCard[[#This Row],[Region]]</f>
        <v>Active UsersMOSP10</v>
      </c>
      <c r="B10704" s="784">
        <v>10</v>
      </c>
      <c r="C10704" s="784" t="s">
        <v>4431</v>
      </c>
      <c r="D10704" s="784" t="s">
        <v>627</v>
      </c>
      <c r="E10704" s="784">
        <v>999999</v>
      </c>
      <c r="F10704" s="784" t="s">
        <v>3705</v>
      </c>
      <c r="G10704" s="784" t="s">
        <v>4431</v>
      </c>
      <c r="H10704" s="784" t="s">
        <v>4431</v>
      </c>
      <c r="I10704" s="784" t="s">
        <v>4431</v>
      </c>
    </row>
    <row r="10705" spans="1:9" hidden="1">
      <c r="A10705" s="784" t="str">
        <f>Table_wabobpsvr_AzureCalc_AzureCalcRateCard[[#This Row],[ServiceName]]&amp;Table_wabobpsvr_AzureCalc_AzureCalcRateCard[[#This Row],[Price_Level]]&amp;Table_wabobpsvr_AzureCalc_AzureCalcRateCard[[#This Row],[Region]]</f>
        <v>Active UsersA10</v>
      </c>
      <c r="B10705" s="784">
        <v>10</v>
      </c>
      <c r="C10705" s="784" t="s">
        <v>4431</v>
      </c>
      <c r="D10705" s="784" t="s">
        <v>181</v>
      </c>
      <c r="E10705" s="784">
        <v>999999</v>
      </c>
      <c r="F10705" s="784" t="s">
        <v>3705</v>
      </c>
      <c r="G10705" s="784" t="s">
        <v>4431</v>
      </c>
      <c r="H10705" s="784" t="s">
        <v>4431</v>
      </c>
      <c r="I10705" s="784" t="s">
        <v>4431</v>
      </c>
    </row>
    <row r="10706" spans="1:9" hidden="1">
      <c r="A10706" s="784" t="str">
        <f>Table_wabobpsvr_AzureCalc_AzureCalcRateCard[[#This Row],[ServiceName]]&amp;Table_wabobpsvr_AzureCalc_AzureCalcRateCard[[#This Row],[Price_Level]]&amp;Table_wabobpsvr_AzureCalc_AzureCalcRateCard[[#This Row],[Region]]</f>
        <v>Active UsersB10</v>
      </c>
      <c r="B10706" s="784">
        <v>10</v>
      </c>
      <c r="C10706" s="784" t="s">
        <v>4431</v>
      </c>
      <c r="D10706" s="784" t="s">
        <v>182</v>
      </c>
      <c r="E10706" s="784">
        <v>999999</v>
      </c>
      <c r="F10706" s="784" t="s">
        <v>3705</v>
      </c>
      <c r="G10706" s="784" t="s">
        <v>4431</v>
      </c>
      <c r="H10706" s="784" t="s">
        <v>4431</v>
      </c>
      <c r="I10706" s="784" t="s">
        <v>4431</v>
      </c>
    </row>
    <row r="10707" spans="1:9" hidden="1">
      <c r="A10707" s="784" t="str">
        <f>Table_wabobpsvr_AzureCalc_AzureCalcRateCard[[#This Row],[ServiceName]]&amp;Table_wabobpsvr_AzureCalc_AzureCalcRateCard[[#This Row],[Price_Level]]&amp;Table_wabobpsvr_AzureCalc_AzureCalcRateCard[[#This Row],[Region]]</f>
        <v>Active UsersC10</v>
      </c>
      <c r="B10707" s="784">
        <v>10</v>
      </c>
      <c r="C10707" s="784" t="s">
        <v>4431</v>
      </c>
      <c r="D10707" s="784" t="s">
        <v>184</v>
      </c>
      <c r="E10707" s="784">
        <v>999999</v>
      </c>
      <c r="F10707" s="784" t="s">
        <v>3705</v>
      </c>
      <c r="G10707" s="784" t="s">
        <v>4431</v>
      </c>
      <c r="H10707" s="784" t="s">
        <v>4431</v>
      </c>
      <c r="I10707" s="784" t="s">
        <v>4431</v>
      </c>
    </row>
    <row r="10708" spans="1:9" hidden="1">
      <c r="A10708" s="784" t="str">
        <f>Table_wabobpsvr_AzureCalc_AzureCalcRateCard[[#This Row],[ServiceName]]&amp;Table_wabobpsvr_AzureCalc_AzureCalcRateCard[[#This Row],[Price_Level]]&amp;Table_wabobpsvr_AzureCalc_AzureCalcRateCard[[#This Row],[Region]]</f>
        <v>Active UsersD10</v>
      </c>
      <c r="B10708" s="784">
        <v>10</v>
      </c>
      <c r="C10708" s="784" t="s">
        <v>4431</v>
      </c>
      <c r="D10708" s="784" t="s">
        <v>183</v>
      </c>
      <c r="E10708" s="784">
        <v>999999</v>
      </c>
      <c r="F10708" s="784" t="s">
        <v>3705</v>
      </c>
      <c r="G10708" s="784" t="s">
        <v>4431</v>
      </c>
      <c r="H10708" s="784" t="s">
        <v>4431</v>
      </c>
      <c r="I10708" s="784" t="s">
        <v>4431</v>
      </c>
    </row>
    <row r="10709" spans="1:9" hidden="1">
      <c r="A10709" t="str">
        <f>Table_wabobpsvr_AzureCalc_AzureCalcRateCard[[#This Row],[ServiceName]]&amp;Table_wabobpsvr_AzureCalc_AzureCalcRateCard[[#This Row],[Price_Level]]&amp;Table_wabobpsvr_AzureCalc_AzureCalcRateCard[[#This Row],[Region]]</f>
        <v>Active UsersMOSP11</v>
      </c>
      <c r="B10709">
        <v>11</v>
      </c>
      <c r="C10709" t="s">
        <v>4431</v>
      </c>
      <c r="D10709" t="s">
        <v>627</v>
      </c>
      <c r="E10709">
        <v>999999</v>
      </c>
      <c r="F10709" t="s">
        <v>3705</v>
      </c>
      <c r="G10709" s="784" t="s">
        <v>4431</v>
      </c>
      <c r="H10709" s="784" t="s">
        <v>4431</v>
      </c>
      <c r="I10709" s="784" t="s">
        <v>4431</v>
      </c>
    </row>
    <row r="10710" spans="1:9" hidden="1">
      <c r="A10710" t="str">
        <f>Table_wabobpsvr_AzureCalc_AzureCalcRateCard[[#This Row],[ServiceName]]&amp;Table_wabobpsvr_AzureCalc_AzureCalcRateCard[[#This Row],[Price_Level]]&amp;Table_wabobpsvr_AzureCalc_AzureCalcRateCard[[#This Row],[Region]]</f>
        <v>Active UsersA11</v>
      </c>
      <c r="B10710">
        <v>11</v>
      </c>
      <c r="C10710" t="s">
        <v>4431</v>
      </c>
      <c r="D10710" t="s">
        <v>181</v>
      </c>
      <c r="E10710">
        <v>999999</v>
      </c>
      <c r="F10710" t="s">
        <v>3705</v>
      </c>
      <c r="G10710" s="784" t="s">
        <v>4431</v>
      </c>
      <c r="H10710" s="784" t="s">
        <v>4431</v>
      </c>
      <c r="I10710" s="784" t="s">
        <v>4431</v>
      </c>
    </row>
    <row r="10711" spans="1:9" hidden="1">
      <c r="A10711" t="str">
        <f>Table_wabobpsvr_AzureCalc_AzureCalcRateCard[[#This Row],[ServiceName]]&amp;Table_wabobpsvr_AzureCalc_AzureCalcRateCard[[#This Row],[Price_Level]]&amp;Table_wabobpsvr_AzureCalc_AzureCalcRateCard[[#This Row],[Region]]</f>
        <v>Active UsersB11</v>
      </c>
      <c r="B10711">
        <v>11</v>
      </c>
      <c r="C10711" t="s">
        <v>4431</v>
      </c>
      <c r="D10711" t="s">
        <v>182</v>
      </c>
      <c r="E10711">
        <v>999999</v>
      </c>
      <c r="F10711" t="s">
        <v>3705</v>
      </c>
      <c r="G10711" s="784" t="s">
        <v>4431</v>
      </c>
      <c r="H10711" s="784" t="s">
        <v>4431</v>
      </c>
      <c r="I10711" s="784" t="s">
        <v>4431</v>
      </c>
    </row>
    <row r="10712" spans="1:9" hidden="1">
      <c r="A10712" t="str">
        <f>Table_wabobpsvr_AzureCalc_AzureCalcRateCard[[#This Row],[ServiceName]]&amp;Table_wabobpsvr_AzureCalc_AzureCalcRateCard[[#This Row],[Price_Level]]&amp;Table_wabobpsvr_AzureCalc_AzureCalcRateCard[[#This Row],[Region]]</f>
        <v>Active UsersC11</v>
      </c>
      <c r="B10712">
        <v>11</v>
      </c>
      <c r="C10712" t="s">
        <v>4431</v>
      </c>
      <c r="D10712" t="s">
        <v>184</v>
      </c>
      <c r="E10712">
        <v>999999</v>
      </c>
      <c r="F10712" t="s">
        <v>3705</v>
      </c>
      <c r="G10712" s="784" t="s">
        <v>4431</v>
      </c>
      <c r="H10712" s="784" t="s">
        <v>4431</v>
      </c>
      <c r="I10712" s="784" t="s">
        <v>4431</v>
      </c>
    </row>
    <row r="10713" spans="1:9" hidden="1">
      <c r="A10713" t="str">
        <f>Table_wabobpsvr_AzureCalc_AzureCalcRateCard[[#This Row],[ServiceName]]&amp;Table_wabobpsvr_AzureCalc_AzureCalcRateCard[[#This Row],[Price_Level]]&amp;Table_wabobpsvr_AzureCalc_AzureCalcRateCard[[#This Row],[Region]]</f>
        <v>Active UsersD11</v>
      </c>
      <c r="B10713">
        <v>11</v>
      </c>
      <c r="C10713" t="s">
        <v>4431</v>
      </c>
      <c r="D10713" t="s">
        <v>183</v>
      </c>
      <c r="E10713">
        <v>999999</v>
      </c>
      <c r="F10713" t="s">
        <v>3705</v>
      </c>
      <c r="G10713" s="784" t="s">
        <v>4431</v>
      </c>
      <c r="H10713" s="784" t="s">
        <v>4431</v>
      </c>
      <c r="I10713" s="784" t="s">
        <v>4431</v>
      </c>
    </row>
    <row r="10714" spans="1:9" hidden="1">
      <c r="A10714" t="str">
        <f>Table_wabobpsvr_AzureCalc_AzureCalcRateCard[[#This Row],[ServiceName]]&amp;Table_wabobpsvr_AzureCalc_AzureCalcRateCard[[#This Row],[Price_Level]]&amp;Table_wabobpsvr_AzureCalc_AzureCalcRateCard[[#This Row],[Region]]</f>
        <v>Active UsersMOSP12</v>
      </c>
      <c r="B10714">
        <v>12</v>
      </c>
      <c r="C10714" t="s">
        <v>4431</v>
      </c>
      <c r="D10714" t="s">
        <v>627</v>
      </c>
      <c r="E10714">
        <v>999999</v>
      </c>
      <c r="F10714" t="s">
        <v>3705</v>
      </c>
      <c r="G10714" s="784" t="s">
        <v>4431</v>
      </c>
      <c r="H10714" s="784" t="s">
        <v>4431</v>
      </c>
      <c r="I10714" s="784" t="s">
        <v>4431</v>
      </c>
    </row>
    <row r="10715" spans="1:9" hidden="1">
      <c r="A10715" t="str">
        <f>Table_wabobpsvr_AzureCalc_AzureCalcRateCard[[#This Row],[ServiceName]]&amp;Table_wabobpsvr_AzureCalc_AzureCalcRateCard[[#This Row],[Price_Level]]&amp;Table_wabobpsvr_AzureCalc_AzureCalcRateCard[[#This Row],[Region]]</f>
        <v>Active UsersA12</v>
      </c>
      <c r="B10715">
        <v>12</v>
      </c>
      <c r="C10715" t="s">
        <v>4431</v>
      </c>
      <c r="D10715" t="s">
        <v>181</v>
      </c>
      <c r="E10715">
        <v>999999</v>
      </c>
      <c r="F10715" t="s">
        <v>3705</v>
      </c>
      <c r="G10715" s="784" t="s">
        <v>4431</v>
      </c>
      <c r="H10715" s="784" t="s">
        <v>4431</v>
      </c>
      <c r="I10715" s="784" t="s">
        <v>4431</v>
      </c>
    </row>
    <row r="10716" spans="1:9" hidden="1">
      <c r="A10716" t="str">
        <f>Table_wabobpsvr_AzureCalc_AzureCalcRateCard[[#This Row],[ServiceName]]&amp;Table_wabobpsvr_AzureCalc_AzureCalcRateCard[[#This Row],[Price_Level]]&amp;Table_wabobpsvr_AzureCalc_AzureCalcRateCard[[#This Row],[Region]]</f>
        <v>Active UsersB12</v>
      </c>
      <c r="B10716">
        <v>12</v>
      </c>
      <c r="C10716" t="s">
        <v>4431</v>
      </c>
      <c r="D10716" t="s">
        <v>182</v>
      </c>
      <c r="E10716">
        <v>999999</v>
      </c>
      <c r="F10716" t="s">
        <v>3705</v>
      </c>
      <c r="G10716" s="784" t="s">
        <v>4431</v>
      </c>
      <c r="H10716" s="784" t="s">
        <v>4431</v>
      </c>
      <c r="I10716" s="784" t="s">
        <v>4431</v>
      </c>
    </row>
    <row r="10717" spans="1:9" hidden="1">
      <c r="A10717" t="str">
        <f>Table_wabobpsvr_AzureCalc_AzureCalcRateCard[[#This Row],[ServiceName]]&amp;Table_wabobpsvr_AzureCalc_AzureCalcRateCard[[#This Row],[Price_Level]]&amp;Table_wabobpsvr_AzureCalc_AzureCalcRateCard[[#This Row],[Region]]</f>
        <v>Active UsersC12</v>
      </c>
      <c r="B10717">
        <v>12</v>
      </c>
      <c r="C10717" t="s">
        <v>4431</v>
      </c>
      <c r="D10717" t="s">
        <v>184</v>
      </c>
      <c r="E10717">
        <v>999999</v>
      </c>
      <c r="F10717" t="s">
        <v>3705</v>
      </c>
      <c r="G10717" s="784" t="s">
        <v>4431</v>
      </c>
      <c r="H10717" s="784" t="s">
        <v>4431</v>
      </c>
      <c r="I10717" s="784" t="s">
        <v>4431</v>
      </c>
    </row>
    <row r="10718" spans="1:9" hidden="1">
      <c r="A10718" t="str">
        <f>Table_wabobpsvr_AzureCalc_AzureCalcRateCard[[#This Row],[ServiceName]]&amp;Table_wabobpsvr_AzureCalc_AzureCalcRateCard[[#This Row],[Price_Level]]&amp;Table_wabobpsvr_AzureCalc_AzureCalcRateCard[[#This Row],[Region]]</f>
        <v>Active UsersD12</v>
      </c>
      <c r="B10718">
        <v>12</v>
      </c>
      <c r="C10718" t="s">
        <v>4431</v>
      </c>
      <c r="D10718" t="s">
        <v>183</v>
      </c>
      <c r="E10718">
        <v>999999</v>
      </c>
      <c r="F10718" t="s">
        <v>3705</v>
      </c>
      <c r="G10718" s="784" t="s">
        <v>4431</v>
      </c>
      <c r="H10718" s="784" t="s">
        <v>4431</v>
      </c>
      <c r="I10718" s="784" t="s">
        <v>4431</v>
      </c>
    </row>
    <row r="10719" spans="1:9" hidden="1">
      <c r="A10719" s="784" t="str">
        <f>Table_wabobpsvr_AzureCalc_AzureCalcRateCard[[#This Row],[ServiceName]]&amp;Table_wabobpsvr_AzureCalc_AzureCalcRateCard[[#This Row],[Price_Level]]&amp;Table_wabobpsvr_AzureCalc_AzureCalcRateCard[[#This Row],[Region]]</f>
        <v>Active UsersMOSP14</v>
      </c>
      <c r="B10719" s="784">
        <v>14</v>
      </c>
      <c r="C10719" s="784" t="s">
        <v>4431</v>
      </c>
      <c r="D10719" s="784" t="s">
        <v>627</v>
      </c>
      <c r="E10719" s="784">
        <v>999999</v>
      </c>
      <c r="F10719" s="784" t="s">
        <v>3705</v>
      </c>
      <c r="G10719" s="784" t="s">
        <v>4431</v>
      </c>
      <c r="H10719" s="784" t="s">
        <v>4431</v>
      </c>
      <c r="I10719" s="784" t="s">
        <v>4431</v>
      </c>
    </row>
    <row r="10720" spans="1:9" hidden="1">
      <c r="A10720" s="784" t="str">
        <f>Table_wabobpsvr_AzureCalc_AzureCalcRateCard[[#This Row],[ServiceName]]&amp;Table_wabobpsvr_AzureCalc_AzureCalcRateCard[[#This Row],[Price_Level]]&amp;Table_wabobpsvr_AzureCalc_AzureCalcRateCard[[#This Row],[Region]]</f>
        <v>Active UsersA14</v>
      </c>
      <c r="B10720" s="784">
        <v>14</v>
      </c>
      <c r="C10720" s="784" t="s">
        <v>4431</v>
      </c>
      <c r="D10720" s="784" t="s">
        <v>181</v>
      </c>
      <c r="E10720" s="784">
        <v>999999</v>
      </c>
      <c r="F10720" s="784" t="s">
        <v>3705</v>
      </c>
      <c r="G10720" s="784" t="s">
        <v>4431</v>
      </c>
      <c r="H10720" s="784" t="s">
        <v>4431</v>
      </c>
      <c r="I10720" s="784" t="s">
        <v>4431</v>
      </c>
    </row>
    <row r="10721" spans="1:9" hidden="1">
      <c r="A10721" s="784" t="str">
        <f>Table_wabobpsvr_AzureCalc_AzureCalcRateCard[[#This Row],[ServiceName]]&amp;Table_wabobpsvr_AzureCalc_AzureCalcRateCard[[#This Row],[Price_Level]]&amp;Table_wabobpsvr_AzureCalc_AzureCalcRateCard[[#This Row],[Region]]</f>
        <v>Active UsersB14</v>
      </c>
      <c r="B10721" s="784">
        <v>14</v>
      </c>
      <c r="C10721" s="784" t="s">
        <v>4431</v>
      </c>
      <c r="D10721" s="784" t="s">
        <v>182</v>
      </c>
      <c r="E10721" s="784">
        <v>999999</v>
      </c>
      <c r="F10721" s="784" t="s">
        <v>3705</v>
      </c>
      <c r="G10721" s="784" t="s">
        <v>4431</v>
      </c>
      <c r="H10721" s="784" t="s">
        <v>4431</v>
      </c>
      <c r="I10721" s="784" t="s">
        <v>4431</v>
      </c>
    </row>
    <row r="10722" spans="1:9" hidden="1">
      <c r="A10722" s="784" t="str">
        <f>Table_wabobpsvr_AzureCalc_AzureCalcRateCard[[#This Row],[ServiceName]]&amp;Table_wabobpsvr_AzureCalc_AzureCalcRateCard[[#This Row],[Price_Level]]&amp;Table_wabobpsvr_AzureCalc_AzureCalcRateCard[[#This Row],[Region]]</f>
        <v>Active UsersC14</v>
      </c>
      <c r="B10722" s="784">
        <v>14</v>
      </c>
      <c r="C10722" s="784" t="s">
        <v>4431</v>
      </c>
      <c r="D10722" s="784" t="s">
        <v>184</v>
      </c>
      <c r="E10722" s="784">
        <v>999999</v>
      </c>
      <c r="F10722" s="784" t="s">
        <v>3705</v>
      </c>
      <c r="G10722" s="784" t="s">
        <v>4431</v>
      </c>
      <c r="H10722" s="784" t="s">
        <v>4431</v>
      </c>
      <c r="I10722" s="784" t="s">
        <v>4431</v>
      </c>
    </row>
    <row r="10723" spans="1:9" hidden="1">
      <c r="A10723" s="784" t="str">
        <f>Table_wabobpsvr_AzureCalc_AzureCalcRateCard[[#This Row],[ServiceName]]&amp;Table_wabobpsvr_AzureCalc_AzureCalcRateCard[[#This Row],[Price_Level]]&amp;Table_wabobpsvr_AzureCalc_AzureCalcRateCard[[#This Row],[Region]]</f>
        <v>Standard_D2 VM (Windows)MOSP16</v>
      </c>
      <c r="B10723" s="784">
        <v>16</v>
      </c>
      <c r="C10723" s="784" t="s">
        <v>701</v>
      </c>
      <c r="D10723" s="784" t="s">
        <v>627</v>
      </c>
      <c r="E10723" s="784">
        <v>0.45200000000000001</v>
      </c>
      <c r="F10723" s="784" t="s">
        <v>1171</v>
      </c>
      <c r="G10723" s="784" t="s">
        <v>4431</v>
      </c>
      <c r="H10723" s="784" t="s">
        <v>4431</v>
      </c>
      <c r="I10723" s="784" t="s">
        <v>4431</v>
      </c>
    </row>
    <row r="10724" spans="1:9" hidden="1">
      <c r="A10724" t="str">
        <f>Table_wabobpsvr_AzureCalc_AzureCalcRateCard[[#This Row],[ServiceName]]&amp;Table_wabobpsvr_AzureCalc_AzureCalcRateCard[[#This Row],[Price_Level]]&amp;Table_wabobpsvr_AzureCalc_AzureCalcRateCard[[#This Row],[Region]]</f>
        <v>D3 HDInsightC9</v>
      </c>
      <c r="B10724">
        <v>9</v>
      </c>
      <c r="C10724" t="s">
        <v>91</v>
      </c>
      <c r="D10724" t="s">
        <v>184</v>
      </c>
      <c r="E10724">
        <v>0.71</v>
      </c>
      <c r="F10724" t="s">
        <v>4272</v>
      </c>
      <c r="G10724" s="784" t="s">
        <v>4314</v>
      </c>
      <c r="H10724" s="784" t="s">
        <v>4315</v>
      </c>
      <c r="I10724" s="784" t="s">
        <v>6334</v>
      </c>
    </row>
    <row r="10725" spans="1:9" hidden="1">
      <c r="A10725" t="str">
        <f>Table_wabobpsvr_AzureCalc_AzureCalcRateCard[[#This Row],[ServiceName]]&amp;Table_wabobpsvr_AzureCalc_AzureCalcRateCard[[#This Row],[Price_Level]]&amp;Table_wabobpsvr_AzureCalc_AzureCalcRateCard[[#This Row],[Region]]</f>
        <v>D3 HDInsightD9</v>
      </c>
      <c r="B10725">
        <v>9</v>
      </c>
      <c r="C10725" t="s">
        <v>91</v>
      </c>
      <c r="D10725" t="s">
        <v>183</v>
      </c>
      <c r="E10725">
        <v>0.68600000000000005</v>
      </c>
      <c r="F10725" t="s">
        <v>4272</v>
      </c>
      <c r="G10725" s="784" t="s">
        <v>4314</v>
      </c>
      <c r="H10725" s="784" t="s">
        <v>4315</v>
      </c>
      <c r="I10725" s="784" t="s">
        <v>6334</v>
      </c>
    </row>
    <row r="10726" spans="1:9" hidden="1">
      <c r="A10726" t="str">
        <f>Table_wabobpsvr_AzureCalc_AzureCalcRateCard[[#This Row],[ServiceName]]&amp;Table_wabobpsvr_AzureCalc_AzureCalcRateCard[[#This Row],[Price_Level]]&amp;Table_wabobpsvr_AzureCalc_AzureCalcRateCard[[#This Row],[Region]]</f>
        <v>D3 HDInsightMOSP15</v>
      </c>
      <c r="B10726">
        <v>15</v>
      </c>
      <c r="C10726" t="s">
        <v>91</v>
      </c>
      <c r="D10726" t="s">
        <v>627</v>
      </c>
      <c r="E10726">
        <v>0.84799999999999998</v>
      </c>
      <c r="F10726" t="s">
        <v>4272</v>
      </c>
      <c r="G10726" s="784" t="s">
        <v>4431</v>
      </c>
      <c r="H10726" s="784" t="s">
        <v>4431</v>
      </c>
      <c r="I10726" s="784" t="s">
        <v>6516</v>
      </c>
    </row>
    <row r="10727" spans="1:9" hidden="1">
      <c r="A10727" t="str">
        <f>Table_wabobpsvr_AzureCalc_AzureCalcRateCard[[#This Row],[ServiceName]]&amp;Table_wabobpsvr_AzureCalc_AzureCalcRateCard[[#This Row],[Price_Level]]&amp;Table_wabobpsvr_AzureCalc_AzureCalcRateCard[[#This Row],[Region]]</f>
        <v>D3 HDInsightA15</v>
      </c>
      <c r="B10727">
        <v>15</v>
      </c>
      <c r="C10727" t="s">
        <v>91</v>
      </c>
      <c r="D10727" t="s">
        <v>181</v>
      </c>
      <c r="E10727">
        <v>0.82299999999999995</v>
      </c>
      <c r="F10727" t="s">
        <v>4272</v>
      </c>
      <c r="G10727" s="784" t="s">
        <v>4316</v>
      </c>
      <c r="H10727" s="784" t="s">
        <v>4317</v>
      </c>
      <c r="I10727" s="784" t="s">
        <v>6516</v>
      </c>
    </row>
    <row r="10728" spans="1:9" hidden="1">
      <c r="A10728" t="str">
        <f>Table_wabobpsvr_AzureCalc_AzureCalcRateCard[[#This Row],[ServiceName]]&amp;Table_wabobpsvr_AzureCalc_AzureCalcRateCard[[#This Row],[Price_Level]]&amp;Table_wabobpsvr_AzureCalc_AzureCalcRateCard[[#This Row],[Region]]</f>
        <v>D3 HDInsightB15</v>
      </c>
      <c r="B10728">
        <v>15</v>
      </c>
      <c r="C10728" t="s">
        <v>91</v>
      </c>
      <c r="D10728" t="s">
        <v>182</v>
      </c>
      <c r="E10728">
        <v>0.79700000000000004</v>
      </c>
      <c r="F10728" t="s">
        <v>4272</v>
      </c>
      <c r="G10728" s="784" t="s">
        <v>4316</v>
      </c>
      <c r="H10728" s="784" t="s">
        <v>4317</v>
      </c>
      <c r="I10728" s="784" t="s">
        <v>6516</v>
      </c>
    </row>
    <row r="10729" spans="1:9" hidden="1">
      <c r="A10729" s="784" t="str">
        <f>Table_wabobpsvr_AzureCalc_AzureCalcRateCard[[#This Row],[ServiceName]]&amp;Table_wabobpsvr_AzureCalc_AzureCalcRateCard[[#This Row],[Price_Level]]&amp;Table_wabobpsvr_AzureCalc_AzureCalcRateCard[[#This Row],[Region]]</f>
        <v>D3 HDInsightC15</v>
      </c>
      <c r="B10729" s="784">
        <v>15</v>
      </c>
      <c r="C10729" s="784" t="s">
        <v>91</v>
      </c>
      <c r="D10729" s="784" t="s">
        <v>184</v>
      </c>
      <c r="E10729" s="784">
        <v>0.77200000000000002</v>
      </c>
      <c r="F10729" s="784" t="s">
        <v>4272</v>
      </c>
      <c r="G10729" s="784" t="s">
        <v>4316</v>
      </c>
      <c r="H10729" s="784" t="s">
        <v>4317</v>
      </c>
      <c r="I10729" s="784" t="s">
        <v>6516</v>
      </c>
    </row>
    <row r="10730" spans="1:9" hidden="1">
      <c r="A10730" s="784" t="str">
        <f>Table_wabobpsvr_AzureCalc_AzureCalcRateCard[[#This Row],[ServiceName]]&amp;Table_wabobpsvr_AzureCalc_AzureCalcRateCard[[#This Row],[Price_Level]]&amp;Table_wabobpsvr_AzureCalc_AzureCalcRateCard[[#This Row],[Region]]</f>
        <v>D3 HDInsightD15</v>
      </c>
      <c r="B10730" s="784">
        <v>15</v>
      </c>
      <c r="C10730" s="784" t="s">
        <v>91</v>
      </c>
      <c r="D10730" s="784" t="s">
        <v>183</v>
      </c>
      <c r="E10730" s="784">
        <v>0.746</v>
      </c>
      <c r="F10730" s="784" t="s">
        <v>4272</v>
      </c>
      <c r="G10730" s="784" t="s">
        <v>4316</v>
      </c>
      <c r="H10730" s="784" t="s">
        <v>4317</v>
      </c>
      <c r="I10730" s="784" t="s">
        <v>6516</v>
      </c>
    </row>
    <row r="10731" spans="1:9" hidden="1">
      <c r="A10731" s="784" t="str">
        <f>Table_wabobpsvr_AzureCalc_AzureCalcRateCard[[#This Row],[ServiceName]]&amp;Table_wabobpsvr_AzureCalc_AzureCalcRateCard[[#This Row],[Price_Level]]&amp;Table_wabobpsvr_AzureCalc_AzureCalcRateCard[[#This Row],[Region]]</f>
        <v>D1 HDInsightA12</v>
      </c>
      <c r="B10731" s="784">
        <v>12</v>
      </c>
      <c r="C10731" s="784" t="s">
        <v>91</v>
      </c>
      <c r="D10731" s="784" t="s">
        <v>181</v>
      </c>
      <c r="E10731" s="784">
        <v>0.17749999999999999</v>
      </c>
      <c r="F10731" s="784" t="s">
        <v>4141</v>
      </c>
      <c r="G10731" s="784" t="s">
        <v>4142</v>
      </c>
      <c r="H10731" s="784" t="s">
        <v>4143</v>
      </c>
      <c r="I10731" s="784" t="s">
        <v>6010</v>
      </c>
    </row>
    <row r="10732" spans="1:9" hidden="1">
      <c r="A10732" s="784" t="str">
        <f>Table_wabobpsvr_AzureCalc_AzureCalcRateCard[[#This Row],[ServiceName]]&amp;Table_wabobpsvr_AzureCalc_AzureCalcRateCard[[#This Row],[Price_Level]]&amp;Table_wabobpsvr_AzureCalc_AzureCalcRateCard[[#This Row],[Region]]</f>
        <v>Premium Storage - Page Blob/P10 (Units)A9</v>
      </c>
      <c r="B10732" s="784">
        <v>9</v>
      </c>
      <c r="C10732" s="784" t="s">
        <v>91</v>
      </c>
      <c r="D10732" s="784" t="s">
        <v>181</v>
      </c>
      <c r="E10732" s="784">
        <v>19.12</v>
      </c>
      <c r="F10732" s="784" t="s">
        <v>3344</v>
      </c>
      <c r="G10732" s="784" t="s">
        <v>4521</v>
      </c>
      <c r="H10732" s="784" t="s">
        <v>4522</v>
      </c>
      <c r="I10732" s="784" t="s">
        <v>5894</v>
      </c>
    </row>
    <row r="10733" spans="1:9" hidden="1">
      <c r="A10733" s="784" t="str">
        <f>Table_wabobpsvr_AzureCalc_AzureCalcRateCard[[#This Row],[ServiceName]]&amp;Table_wabobpsvr_AzureCalc_AzureCalcRateCard[[#This Row],[Price_Level]]&amp;Table_wabobpsvr_AzureCalc_AzureCalcRateCard[[#This Row],[Region]]</f>
        <v>Premium P2 Secondary Active Geo Database DaysA</v>
      </c>
      <c r="B10733" s="784"/>
      <c r="C10733" s="784" t="s">
        <v>1119</v>
      </c>
      <c r="D10733" s="784" t="s">
        <v>181</v>
      </c>
      <c r="E10733" s="784">
        <v>32.01</v>
      </c>
      <c r="F10733" s="784" t="s">
        <v>1426</v>
      </c>
      <c r="G10733" s="784" t="s">
        <v>4431</v>
      </c>
      <c r="H10733" s="784" t="s">
        <v>2623</v>
      </c>
      <c r="I10733" s="784" t="s">
        <v>4431</v>
      </c>
    </row>
    <row r="10734" spans="1:9" hidden="1">
      <c r="A10734" s="784" t="str">
        <f>Table_wabobpsvr_AzureCalc_AzureCalcRateCard[[#This Row],[ServiceName]]&amp;Table_wabobpsvr_AzureCalc_AzureCalcRateCard[[#This Row],[Price_Level]]&amp;Table_wabobpsvr_AzureCalc_AzureCalcRateCard[[#This Row],[Region]]</f>
        <v>D13 HDInsightMOSP13</v>
      </c>
      <c r="B10734" s="784">
        <v>13</v>
      </c>
      <c r="C10734" s="784" t="s">
        <v>91</v>
      </c>
      <c r="D10734" s="784" t="s">
        <v>627</v>
      </c>
      <c r="E10734" s="784">
        <v>1.7929999999999999</v>
      </c>
      <c r="F10734" s="784" t="s">
        <v>4144</v>
      </c>
      <c r="G10734" s="784" t="s">
        <v>4431</v>
      </c>
      <c r="H10734" s="784" t="s">
        <v>4431</v>
      </c>
      <c r="I10734" s="784" t="s">
        <v>6517</v>
      </c>
    </row>
    <row r="10735" spans="1:9" hidden="1">
      <c r="A10735" s="784" t="str">
        <f>Table_wabobpsvr_AzureCalc_AzureCalcRateCard[[#This Row],[ServiceName]]&amp;Table_wabobpsvr_AzureCalc_AzureCalcRateCard[[#This Row],[Price_Level]]&amp;Table_wabobpsvr_AzureCalc_AzureCalcRateCard[[#This Row],[Region]]</f>
        <v>D13 HDInsightA13</v>
      </c>
      <c r="B10735" s="784">
        <v>13</v>
      </c>
      <c r="C10735" s="784" t="s">
        <v>91</v>
      </c>
      <c r="D10735" s="784" t="s">
        <v>181</v>
      </c>
      <c r="E10735" s="784">
        <v>1.7390000000000001</v>
      </c>
      <c r="F10735" s="784" t="s">
        <v>4144</v>
      </c>
      <c r="G10735" s="784" t="s">
        <v>4147</v>
      </c>
      <c r="H10735" s="784" t="s">
        <v>4148</v>
      </c>
      <c r="I10735" s="784" t="s">
        <v>6517</v>
      </c>
    </row>
    <row r="10736" spans="1:9" hidden="1">
      <c r="A10736" s="784" t="str">
        <f>Table_wabobpsvr_AzureCalc_AzureCalcRateCard[[#This Row],[ServiceName]]&amp;Table_wabobpsvr_AzureCalc_AzureCalcRateCard[[#This Row],[Price_Level]]&amp;Table_wabobpsvr_AzureCalc_AzureCalcRateCard[[#This Row],[Region]]</f>
        <v>D13 HDInsightB13</v>
      </c>
      <c r="B10736" s="784">
        <v>13</v>
      </c>
      <c r="C10736" s="784" t="s">
        <v>91</v>
      </c>
      <c r="D10736" s="784" t="s">
        <v>182</v>
      </c>
      <c r="E10736" s="784">
        <v>1.6850000000000001</v>
      </c>
      <c r="F10736" s="784" t="s">
        <v>4144</v>
      </c>
      <c r="G10736" s="784" t="s">
        <v>4147</v>
      </c>
      <c r="H10736" s="784" t="s">
        <v>4148</v>
      </c>
      <c r="I10736" s="784" t="s">
        <v>6517</v>
      </c>
    </row>
    <row r="10737" spans="1:9" hidden="1">
      <c r="A10737" s="784" t="str">
        <f>Table_wabobpsvr_AzureCalc_AzureCalcRateCard[[#This Row],[ServiceName]]&amp;Table_wabobpsvr_AzureCalc_AzureCalcRateCard[[#This Row],[Price_Level]]&amp;Table_wabobpsvr_AzureCalc_AzureCalcRateCard[[#This Row],[Region]]</f>
        <v>D13 HDInsightC13</v>
      </c>
      <c r="B10737" s="784">
        <v>13</v>
      </c>
      <c r="C10737" s="784" t="s">
        <v>91</v>
      </c>
      <c r="D10737" s="784" t="s">
        <v>184</v>
      </c>
      <c r="E10737" s="784">
        <v>1.6319999999999999</v>
      </c>
      <c r="F10737" s="784" t="s">
        <v>4144</v>
      </c>
      <c r="G10737" s="784" t="s">
        <v>4147</v>
      </c>
      <c r="H10737" s="784" t="s">
        <v>4148</v>
      </c>
      <c r="I10737" s="784" t="s">
        <v>6517</v>
      </c>
    </row>
    <row r="10738" spans="1:9" hidden="1">
      <c r="A10738" s="784" t="str">
        <f>Table_wabobpsvr_AzureCalc_AzureCalcRateCard[[#This Row],[ServiceName]]&amp;Table_wabobpsvr_AzureCalc_AzureCalcRateCard[[#This Row],[Price_Level]]&amp;Table_wabobpsvr_AzureCalc_AzureCalcRateCard[[#This Row],[Region]]</f>
        <v>D13 HDInsightD13</v>
      </c>
      <c r="B10738" s="784">
        <v>13</v>
      </c>
      <c r="C10738" s="784" t="s">
        <v>91</v>
      </c>
      <c r="D10738" s="784" t="s">
        <v>183</v>
      </c>
      <c r="E10738" s="784">
        <v>1.5780000000000001</v>
      </c>
      <c r="F10738" s="784" t="s">
        <v>4144</v>
      </c>
      <c r="G10738" s="784" t="s">
        <v>4147</v>
      </c>
      <c r="H10738" s="784" t="s">
        <v>4148</v>
      </c>
      <c r="I10738" s="784" t="s">
        <v>6517</v>
      </c>
    </row>
    <row r="10739" spans="1:9" hidden="1">
      <c r="A10739" s="784" t="str">
        <f>Table_wabobpsvr_AzureCalc_AzureCalcRateCard[[#This Row],[ServiceName]]&amp;Table_wabobpsvr_AzureCalc_AzureCalcRateCard[[#This Row],[Price_Level]]&amp;Table_wabobpsvr_AzureCalc_AzureCalcRateCard[[#This Row],[Region]]</f>
        <v>D13 HDInsightMOSP11</v>
      </c>
      <c r="B10739" s="784">
        <v>11</v>
      </c>
      <c r="C10739" s="784" t="s">
        <v>91</v>
      </c>
      <c r="D10739" s="784" t="s">
        <v>627</v>
      </c>
      <c r="E10739" s="784">
        <v>1.57</v>
      </c>
      <c r="F10739" s="784" t="s">
        <v>4144</v>
      </c>
      <c r="G10739" s="784" t="s">
        <v>4431</v>
      </c>
      <c r="H10739" s="784" t="s">
        <v>4431</v>
      </c>
      <c r="I10739" s="784" t="s">
        <v>6518</v>
      </c>
    </row>
    <row r="10740" spans="1:9" hidden="1">
      <c r="A10740" t="str">
        <f>Table_wabobpsvr_AzureCalc_AzureCalcRateCard[[#This Row],[ServiceName]]&amp;Table_wabobpsvr_AzureCalc_AzureCalcRateCard[[#This Row],[Price_Level]]&amp;Table_wabobpsvr_AzureCalc_AzureCalcRateCard[[#This Row],[Region]]</f>
        <v>D1 HDInsightB12</v>
      </c>
      <c r="B10740">
        <v>12</v>
      </c>
      <c r="C10740" t="s">
        <v>91</v>
      </c>
      <c r="D10740" t="s">
        <v>182</v>
      </c>
      <c r="E10740">
        <v>0.17199999999999999</v>
      </c>
      <c r="F10740" t="s">
        <v>4141</v>
      </c>
      <c r="G10740" s="784" t="s">
        <v>4142</v>
      </c>
      <c r="H10740" s="784" t="s">
        <v>4143</v>
      </c>
      <c r="I10740" s="784" t="s">
        <v>6010</v>
      </c>
    </row>
    <row r="10741" spans="1:9" hidden="1">
      <c r="A10741" t="str">
        <f>Table_wabobpsvr_AzureCalc_AzureCalcRateCard[[#This Row],[ServiceName]]&amp;Table_wabobpsvr_AzureCalc_AzureCalcRateCard[[#This Row],[Price_Level]]&amp;Table_wabobpsvr_AzureCalc_AzureCalcRateCard[[#This Row],[Region]]</f>
        <v>D13 HDInsightA11</v>
      </c>
      <c r="B10741">
        <v>11</v>
      </c>
      <c r="C10741" t="s">
        <v>91</v>
      </c>
      <c r="D10741" t="s">
        <v>181</v>
      </c>
      <c r="E10741">
        <v>1.5229999999999999</v>
      </c>
      <c r="F10741" t="s">
        <v>4144</v>
      </c>
      <c r="G10741" s="784" t="s">
        <v>4149</v>
      </c>
      <c r="H10741" s="784" t="s">
        <v>4150</v>
      </c>
      <c r="I10741" s="784" t="s">
        <v>6518</v>
      </c>
    </row>
    <row r="10742" spans="1:9" hidden="1">
      <c r="A10742" t="str">
        <f>Table_wabobpsvr_AzureCalc_AzureCalcRateCard[[#This Row],[ServiceName]]&amp;Table_wabobpsvr_AzureCalc_AzureCalcRateCard[[#This Row],[Price_Level]]&amp;Table_wabobpsvr_AzureCalc_AzureCalcRateCard[[#This Row],[Region]]</f>
        <v>D13 HDInsightB11</v>
      </c>
      <c r="B10742">
        <v>11</v>
      </c>
      <c r="C10742" t="s">
        <v>91</v>
      </c>
      <c r="D10742" t="s">
        <v>182</v>
      </c>
      <c r="E10742">
        <v>1.476</v>
      </c>
      <c r="F10742" t="s">
        <v>4144</v>
      </c>
      <c r="G10742" s="784" t="s">
        <v>4149</v>
      </c>
      <c r="H10742" s="784" t="s">
        <v>4150</v>
      </c>
      <c r="I10742" s="784" t="s">
        <v>6518</v>
      </c>
    </row>
    <row r="10743" spans="1:9" hidden="1">
      <c r="A10743" s="784" t="str">
        <f>Table_wabobpsvr_AzureCalc_AzureCalcRateCard[[#This Row],[ServiceName]]&amp;Table_wabobpsvr_AzureCalc_AzureCalcRateCard[[#This Row],[Price_Level]]&amp;Table_wabobpsvr_AzureCalc_AzureCalcRateCard[[#This Row],[Region]]</f>
        <v>D13 HDInsightC11</v>
      </c>
      <c r="B10743" s="784">
        <v>11</v>
      </c>
      <c r="C10743" s="784" t="s">
        <v>91</v>
      </c>
      <c r="D10743" s="784" t="s">
        <v>184</v>
      </c>
      <c r="E10743" s="784">
        <v>1.429</v>
      </c>
      <c r="F10743" s="784" t="s">
        <v>4144</v>
      </c>
      <c r="G10743" s="784" t="s">
        <v>4149</v>
      </c>
      <c r="H10743" s="784" t="s">
        <v>4150</v>
      </c>
      <c r="I10743" s="784" t="s">
        <v>6518</v>
      </c>
    </row>
    <row r="10744" spans="1:9" hidden="1">
      <c r="A10744" t="str">
        <f>Table_wabobpsvr_AzureCalc_AzureCalcRateCard[[#This Row],[ServiceName]]&amp;Table_wabobpsvr_AzureCalc_AzureCalcRateCard[[#This Row],[Price_Level]]&amp;Table_wabobpsvr_AzureCalc_AzureCalcRateCard[[#This Row],[Region]]</f>
        <v>D13 HDInsightD11</v>
      </c>
      <c r="B10744">
        <v>11</v>
      </c>
      <c r="C10744" t="s">
        <v>91</v>
      </c>
      <c r="D10744" t="s">
        <v>183</v>
      </c>
      <c r="E10744">
        <v>1.3819999999999999</v>
      </c>
      <c r="F10744" t="s">
        <v>4144</v>
      </c>
      <c r="G10744" s="784" t="s">
        <v>4149</v>
      </c>
      <c r="H10744" s="784" t="s">
        <v>4150</v>
      </c>
      <c r="I10744" s="784" t="s">
        <v>6518</v>
      </c>
    </row>
    <row r="10745" spans="1:9" hidden="1">
      <c r="A10745" t="str">
        <f>Table_wabobpsvr_AzureCalc_AzureCalcRateCard[[#This Row],[ServiceName]]&amp;Table_wabobpsvr_AzureCalc_AzureCalcRateCard[[#This Row],[Price_Level]]&amp;Table_wabobpsvr_AzureCalc_AzureCalcRateCard[[#This Row],[Region]]</f>
        <v>D13 HDInsightMOSP12</v>
      </c>
      <c r="B10745">
        <v>12</v>
      </c>
      <c r="C10745" t="s">
        <v>91</v>
      </c>
      <c r="D10745" t="s">
        <v>627</v>
      </c>
      <c r="E10745">
        <v>1.361</v>
      </c>
      <c r="F10745" t="s">
        <v>4144</v>
      </c>
      <c r="G10745" s="784" t="s">
        <v>4431</v>
      </c>
      <c r="H10745" s="784" t="s">
        <v>4431</v>
      </c>
      <c r="I10745" s="784" t="s">
        <v>6451</v>
      </c>
    </row>
    <row r="10746" spans="1:9" hidden="1">
      <c r="A10746" t="str">
        <f>Table_wabobpsvr_AzureCalc_AzureCalcRateCard[[#This Row],[ServiceName]]&amp;Table_wabobpsvr_AzureCalc_AzureCalcRateCard[[#This Row],[Price_Level]]&amp;Table_wabobpsvr_AzureCalc_AzureCalcRateCard[[#This Row],[Region]]</f>
        <v>D13 HDInsightA12</v>
      </c>
      <c r="B10746">
        <v>12</v>
      </c>
      <c r="C10746" t="s">
        <v>91</v>
      </c>
      <c r="D10746" t="s">
        <v>181</v>
      </c>
      <c r="E10746">
        <v>1.32</v>
      </c>
      <c r="F10746" t="s">
        <v>4144</v>
      </c>
      <c r="G10746" s="784" t="s">
        <v>4151</v>
      </c>
      <c r="H10746" s="784" t="s">
        <v>4152</v>
      </c>
      <c r="I10746" s="784" t="s">
        <v>6451</v>
      </c>
    </row>
    <row r="10747" spans="1:9" hidden="1">
      <c r="A10747" t="str">
        <f>Table_wabobpsvr_AzureCalc_AzureCalcRateCard[[#This Row],[ServiceName]]&amp;Table_wabobpsvr_AzureCalc_AzureCalcRateCard[[#This Row],[Price_Level]]&amp;Table_wabobpsvr_AzureCalc_AzureCalcRateCard[[#This Row],[Region]]</f>
        <v>D13 HDInsightB12</v>
      </c>
      <c r="B10747">
        <v>12</v>
      </c>
      <c r="C10747" t="s">
        <v>91</v>
      </c>
      <c r="D10747" t="s">
        <v>182</v>
      </c>
      <c r="E10747">
        <v>1.2789999999999999</v>
      </c>
      <c r="F10747" t="s">
        <v>4144</v>
      </c>
      <c r="G10747" s="784" t="s">
        <v>4151</v>
      </c>
      <c r="H10747" s="784" t="s">
        <v>4152</v>
      </c>
      <c r="I10747" s="784" t="s">
        <v>6451</v>
      </c>
    </row>
    <row r="10748" spans="1:9" hidden="1">
      <c r="A10748" t="str">
        <f>Table_wabobpsvr_AzureCalc_AzureCalcRateCard[[#This Row],[ServiceName]]&amp;Table_wabobpsvr_AzureCalc_AzureCalcRateCard[[#This Row],[Price_Level]]&amp;Table_wabobpsvr_AzureCalc_AzureCalcRateCard[[#This Row],[Region]]</f>
        <v>D13 HDInsightC12</v>
      </c>
      <c r="B10748">
        <v>12</v>
      </c>
      <c r="C10748" t="s">
        <v>91</v>
      </c>
      <c r="D10748" t="s">
        <v>184</v>
      </c>
      <c r="E10748">
        <v>1.2390000000000001</v>
      </c>
      <c r="F10748" t="s">
        <v>4144</v>
      </c>
      <c r="G10748" s="784" t="s">
        <v>4151</v>
      </c>
      <c r="H10748" s="784" t="s">
        <v>4152</v>
      </c>
      <c r="I10748" s="784" t="s">
        <v>6451</v>
      </c>
    </row>
    <row r="10749" spans="1:9" hidden="1">
      <c r="A10749" t="str">
        <f>Table_wabobpsvr_AzureCalc_AzureCalcRateCard[[#This Row],[ServiceName]]&amp;Table_wabobpsvr_AzureCalc_AzureCalcRateCard[[#This Row],[Price_Level]]&amp;Table_wabobpsvr_AzureCalc_AzureCalcRateCard[[#This Row],[Region]]</f>
        <v>D1 HDInsightC12</v>
      </c>
      <c r="B10749">
        <v>12</v>
      </c>
      <c r="C10749" t="s">
        <v>91</v>
      </c>
      <c r="D10749" t="s">
        <v>184</v>
      </c>
      <c r="E10749">
        <v>0.16650000000000001</v>
      </c>
      <c r="F10749" t="s">
        <v>4141</v>
      </c>
      <c r="G10749" s="784" t="s">
        <v>4142</v>
      </c>
      <c r="H10749" s="784" t="s">
        <v>4143</v>
      </c>
      <c r="I10749" s="784" t="s">
        <v>6010</v>
      </c>
    </row>
    <row r="10750" spans="1:9" hidden="1">
      <c r="A10750" t="str">
        <f>Table_wabobpsvr_AzureCalc_AzureCalcRateCard[[#This Row],[ServiceName]]&amp;Table_wabobpsvr_AzureCalc_AzureCalcRateCard[[#This Row],[Price_Level]]&amp;Table_wabobpsvr_AzureCalc_AzureCalcRateCard[[#This Row],[Region]]</f>
        <v>D3 HDInsightMOSP15</v>
      </c>
      <c r="B10750">
        <v>15</v>
      </c>
      <c r="C10750" t="s">
        <v>91</v>
      </c>
      <c r="D10750" t="s">
        <v>627</v>
      </c>
      <c r="E10750">
        <v>0.84799999999999998</v>
      </c>
      <c r="F10750" t="s">
        <v>4272</v>
      </c>
      <c r="G10750" s="784" t="s">
        <v>4431</v>
      </c>
      <c r="H10750" s="784" t="s">
        <v>4431</v>
      </c>
      <c r="I10750" s="784" t="s">
        <v>6516</v>
      </c>
    </row>
    <row r="10751" spans="1:9" hidden="1">
      <c r="A10751" t="str">
        <f>Table_wabobpsvr_AzureCalc_AzureCalcRateCard[[#This Row],[ServiceName]]&amp;Table_wabobpsvr_AzureCalc_AzureCalcRateCard[[#This Row],[Price_Level]]&amp;Table_wabobpsvr_AzureCalc_AzureCalcRateCard[[#This Row],[Region]]</f>
        <v>D3 HDInsightA15</v>
      </c>
      <c r="B10751">
        <v>15</v>
      </c>
      <c r="C10751" t="s">
        <v>91</v>
      </c>
      <c r="D10751" t="s">
        <v>181</v>
      </c>
      <c r="E10751">
        <v>0.82299999999999995</v>
      </c>
      <c r="F10751" t="s">
        <v>4272</v>
      </c>
      <c r="G10751" s="784" t="s">
        <v>4316</v>
      </c>
      <c r="H10751" s="784" t="s">
        <v>4317</v>
      </c>
      <c r="I10751" s="784" t="s">
        <v>6516</v>
      </c>
    </row>
    <row r="10752" spans="1:9" hidden="1">
      <c r="A10752" t="str">
        <f>Table_wabobpsvr_AzureCalc_AzureCalcRateCard[[#This Row],[ServiceName]]&amp;Table_wabobpsvr_AzureCalc_AzureCalcRateCard[[#This Row],[Price_Level]]&amp;Table_wabobpsvr_AzureCalc_AzureCalcRateCard[[#This Row],[Region]]</f>
        <v>D3 HDInsightB15</v>
      </c>
      <c r="B10752">
        <v>15</v>
      </c>
      <c r="C10752" t="s">
        <v>91</v>
      </c>
      <c r="D10752" t="s">
        <v>182</v>
      </c>
      <c r="E10752">
        <v>0.79700000000000004</v>
      </c>
      <c r="F10752" t="s">
        <v>4272</v>
      </c>
      <c r="G10752" s="784" t="s">
        <v>4316</v>
      </c>
      <c r="H10752" s="784" t="s">
        <v>4317</v>
      </c>
      <c r="I10752" s="784" t="s">
        <v>6516</v>
      </c>
    </row>
    <row r="10753" spans="1:9" hidden="1">
      <c r="A10753" t="str">
        <f>Table_wabobpsvr_AzureCalc_AzureCalcRateCard[[#This Row],[ServiceName]]&amp;Table_wabobpsvr_AzureCalc_AzureCalcRateCard[[#This Row],[Price_Level]]&amp;Table_wabobpsvr_AzureCalc_AzureCalcRateCard[[#This Row],[Region]]</f>
        <v>D3 HDInsightC15</v>
      </c>
      <c r="B10753">
        <v>15</v>
      </c>
      <c r="C10753" t="s">
        <v>91</v>
      </c>
      <c r="D10753" t="s">
        <v>184</v>
      </c>
      <c r="E10753">
        <v>0.77200000000000002</v>
      </c>
      <c r="F10753" t="s">
        <v>4272</v>
      </c>
      <c r="G10753" s="784" t="s">
        <v>4316</v>
      </c>
      <c r="H10753" s="784" t="s">
        <v>4317</v>
      </c>
      <c r="I10753" s="784" t="s">
        <v>6516</v>
      </c>
    </row>
    <row r="10754" spans="1:9" hidden="1">
      <c r="A10754" t="str">
        <f>Table_wabobpsvr_AzureCalc_AzureCalcRateCard[[#This Row],[ServiceName]]&amp;Table_wabobpsvr_AzureCalc_AzureCalcRateCard[[#This Row],[Price_Level]]&amp;Table_wabobpsvr_AzureCalc_AzureCalcRateCard[[#This Row],[Region]]</f>
        <v>D3 HDInsightD15</v>
      </c>
      <c r="B10754">
        <v>15</v>
      </c>
      <c r="C10754" t="s">
        <v>91</v>
      </c>
      <c r="D10754" t="s">
        <v>183</v>
      </c>
      <c r="E10754">
        <v>0.746</v>
      </c>
      <c r="F10754" t="s">
        <v>4272</v>
      </c>
      <c r="G10754" s="784" t="s">
        <v>4316</v>
      </c>
      <c r="H10754" s="784" t="s">
        <v>4317</v>
      </c>
      <c r="I10754" s="784" t="s">
        <v>6516</v>
      </c>
    </row>
    <row r="10755" spans="1:9" hidden="1">
      <c r="A10755" t="str">
        <f>Table_wabobpsvr_AzureCalc_AzureCalcRateCard[[#This Row],[ServiceName]]&amp;Table_wabobpsvr_AzureCalc_AzureCalcRateCard[[#This Row],[Price_Level]]&amp;Table_wabobpsvr_AzureCalc_AzureCalcRateCard[[#This Row],[Region]]</f>
        <v>Premium P2 Secondary Geo Database DaysC</v>
      </c>
      <c r="C10755" t="s">
        <v>1119</v>
      </c>
      <c r="D10755" t="s">
        <v>184</v>
      </c>
      <c r="E10755">
        <v>22.513400000000001</v>
      </c>
      <c r="F10755" t="s">
        <v>1427</v>
      </c>
      <c r="G10755" s="784" t="s">
        <v>4431</v>
      </c>
      <c r="H10755" s="784" t="s">
        <v>2623</v>
      </c>
      <c r="I10755" s="784" t="s">
        <v>4431</v>
      </c>
    </row>
    <row r="10756" spans="1:9" hidden="1">
      <c r="A10756" t="str">
        <f>Table_wabobpsvr_AzureCalc_AzureCalcRateCard[[#This Row],[ServiceName]]&amp;Table_wabobpsvr_AzureCalc_AzureCalcRateCard[[#This Row],[Price_Level]]&amp;Table_wabobpsvr_AzureCalc_AzureCalcRateCard[[#This Row],[Region]]</f>
        <v>Premium P3 Secondary Geo Database DaysB</v>
      </c>
      <c r="C10756" t="s">
        <v>1119</v>
      </c>
      <c r="D10756" t="s">
        <v>182</v>
      </c>
      <c r="E10756">
        <v>93.06</v>
      </c>
      <c r="F10756" t="s">
        <v>1429</v>
      </c>
      <c r="G10756" s="784" t="s">
        <v>4431</v>
      </c>
      <c r="H10756" s="784" t="s">
        <v>2623</v>
      </c>
      <c r="I10756" s="784" t="s">
        <v>4431</v>
      </c>
    </row>
    <row r="10757" spans="1:9" hidden="1">
      <c r="A10757" t="str">
        <f>Table_wabobpsvr_AzureCalc_AzureCalcRateCard[[#This Row],[ServiceName]]&amp;Table_wabobpsvr_AzureCalc_AzureCalcRateCard[[#This Row],[Price_Level]]&amp;Table_wabobpsvr_AzureCalc_AzureCalcRateCard[[#This Row],[Region]]</f>
        <v>Production API  Compute HoursC16</v>
      </c>
      <c r="B10757">
        <v>16</v>
      </c>
      <c r="C10757" t="s">
        <v>4431</v>
      </c>
      <c r="D10757" t="s">
        <v>184</v>
      </c>
      <c r="E10757">
        <v>999999</v>
      </c>
      <c r="F10757" t="s">
        <v>3708</v>
      </c>
      <c r="G10757" s="784" t="s">
        <v>4431</v>
      </c>
      <c r="H10757" s="784" t="s">
        <v>4431</v>
      </c>
      <c r="I10757" s="784" t="s">
        <v>4431</v>
      </c>
    </row>
    <row r="10758" spans="1:9" hidden="1">
      <c r="A10758" t="str">
        <f>Table_wabobpsvr_AzureCalc_AzureCalcRateCard[[#This Row],[ServiceName]]&amp;Table_wabobpsvr_AzureCalc_AzureCalcRateCard[[#This Row],[Price_Level]]&amp;Table_wabobpsvr_AzureCalc_AzureCalcRateCard[[#This Row],[Region]]</f>
        <v>D1 HDInsightD12</v>
      </c>
      <c r="B10758">
        <v>12</v>
      </c>
      <c r="C10758" t="s">
        <v>91</v>
      </c>
      <c r="D10758" t="s">
        <v>183</v>
      </c>
      <c r="E10758">
        <v>0.161</v>
      </c>
      <c r="F10758" t="s">
        <v>4141</v>
      </c>
      <c r="G10758" s="784" t="s">
        <v>4142</v>
      </c>
      <c r="H10758" s="784" t="s">
        <v>4143</v>
      </c>
      <c r="I10758" s="784" t="s">
        <v>6010</v>
      </c>
    </row>
    <row r="10759" spans="1:9" hidden="1">
      <c r="A10759" t="str">
        <f>Table_wabobpsvr_AzureCalc_AzureCalcRateCard[[#This Row],[ServiceName]]&amp;Table_wabobpsvr_AzureCalc_AzureCalcRateCard[[#This Row],[Price_Level]]&amp;Table_wabobpsvr_AzureCalc_AzureCalcRateCard[[#This Row],[Region]]</f>
        <v>Production API Transactions (in 1000s)C16</v>
      </c>
      <c r="B10759">
        <v>16</v>
      </c>
      <c r="C10759" t="s">
        <v>4431</v>
      </c>
      <c r="D10759" t="s">
        <v>184</v>
      </c>
      <c r="E10759">
        <v>999999</v>
      </c>
      <c r="F10759" t="s">
        <v>3557</v>
      </c>
      <c r="G10759" s="784" t="s">
        <v>4431</v>
      </c>
      <c r="H10759" s="784" t="s">
        <v>4431</v>
      </c>
      <c r="I10759" s="784" t="s">
        <v>4431</v>
      </c>
    </row>
    <row r="10760" spans="1:9" hidden="1">
      <c r="A10760" t="str">
        <f>Table_wabobpsvr_AzureCalc_AzureCalcRateCard[[#This Row],[ServiceName]]&amp;Table_wabobpsvr_AzureCalc_AzureCalcRateCard[[#This Row],[Price_Level]]&amp;Table_wabobpsvr_AzureCalc_AzureCalcRateCard[[#This Row],[Region]]</f>
        <v>A10 Cloud ServicesC2</v>
      </c>
      <c r="B10760">
        <v>2</v>
      </c>
      <c r="C10760" t="s">
        <v>701</v>
      </c>
      <c r="D10760" t="s">
        <v>184</v>
      </c>
      <c r="E10760">
        <v>1.492</v>
      </c>
      <c r="F10760" t="s">
        <v>1273</v>
      </c>
      <c r="G10760" s="784" t="s">
        <v>4519</v>
      </c>
      <c r="H10760" s="784" t="s">
        <v>4520</v>
      </c>
      <c r="I10760" s="784" t="s">
        <v>6515</v>
      </c>
    </row>
    <row r="10761" spans="1:9" hidden="1">
      <c r="A10761" t="str">
        <f>Table_wabobpsvr_AzureCalc_AzureCalcRateCard[[#This Row],[ServiceName]]&amp;Table_wabobpsvr_AzureCalc_AzureCalcRateCard[[#This Row],[Price_Level]]&amp;Table_wabobpsvr_AzureCalc_AzureCalcRateCard[[#This Row],[Region]]</f>
        <v>D3 HDInsightMOSP13</v>
      </c>
      <c r="B10761">
        <v>13</v>
      </c>
      <c r="C10761" t="s">
        <v>91</v>
      </c>
      <c r="D10761" t="s">
        <v>627</v>
      </c>
      <c r="E10761">
        <v>0.77200000000000002</v>
      </c>
      <c r="F10761" t="s">
        <v>4272</v>
      </c>
      <c r="G10761" s="784" t="s">
        <v>4431</v>
      </c>
      <c r="H10761" s="784" t="s">
        <v>4431</v>
      </c>
      <c r="I10761" s="784" t="s">
        <v>6519</v>
      </c>
    </row>
    <row r="10762" spans="1:9" hidden="1">
      <c r="A10762" t="str">
        <f>Table_wabobpsvr_AzureCalc_AzureCalcRateCard[[#This Row],[ServiceName]]&amp;Table_wabobpsvr_AzureCalc_AzureCalcRateCard[[#This Row],[Price_Level]]&amp;Table_wabobpsvr_AzureCalc_AzureCalcRateCard[[#This Row],[Region]]</f>
        <v>D3 HDInsightA13</v>
      </c>
      <c r="B10762">
        <v>13</v>
      </c>
      <c r="C10762" t="s">
        <v>91</v>
      </c>
      <c r="D10762" t="s">
        <v>181</v>
      </c>
      <c r="E10762">
        <v>0.749</v>
      </c>
      <c r="F10762" t="s">
        <v>4272</v>
      </c>
      <c r="G10762" s="784" t="s">
        <v>4320</v>
      </c>
      <c r="H10762" s="784" t="s">
        <v>4321</v>
      </c>
      <c r="I10762" s="784" t="s">
        <v>6519</v>
      </c>
    </row>
    <row r="10763" spans="1:9" hidden="1">
      <c r="A10763" t="str">
        <f>Table_wabobpsvr_AzureCalc_AzureCalcRateCard[[#This Row],[ServiceName]]&amp;Table_wabobpsvr_AzureCalc_AzureCalcRateCard[[#This Row],[Price_Level]]&amp;Table_wabobpsvr_AzureCalc_AzureCalcRateCard[[#This Row],[Region]]</f>
        <v>D3 HDInsightB13</v>
      </c>
      <c r="B10763">
        <v>13</v>
      </c>
      <c r="C10763" t="s">
        <v>91</v>
      </c>
      <c r="D10763" t="s">
        <v>182</v>
      </c>
      <c r="E10763">
        <v>0.72599999999999998</v>
      </c>
      <c r="F10763" t="s">
        <v>4272</v>
      </c>
      <c r="G10763" s="784" t="s">
        <v>4320</v>
      </c>
      <c r="H10763" s="784" t="s">
        <v>4321</v>
      </c>
      <c r="I10763" s="784" t="s">
        <v>6519</v>
      </c>
    </row>
    <row r="10764" spans="1:9" hidden="1">
      <c r="A10764" t="str">
        <f>Table_wabobpsvr_AzureCalc_AzureCalcRateCard[[#This Row],[ServiceName]]&amp;Table_wabobpsvr_AzureCalc_AzureCalcRateCard[[#This Row],[Price_Level]]&amp;Table_wabobpsvr_AzureCalc_AzureCalcRateCard[[#This Row],[Region]]</f>
        <v>D3 HDInsightC13</v>
      </c>
      <c r="B10764">
        <v>13</v>
      </c>
      <c r="C10764" t="s">
        <v>91</v>
      </c>
      <c r="D10764" t="s">
        <v>184</v>
      </c>
      <c r="E10764">
        <v>0.70299999999999996</v>
      </c>
      <c r="F10764" t="s">
        <v>4272</v>
      </c>
      <c r="G10764" s="784" t="s">
        <v>4320</v>
      </c>
      <c r="H10764" s="784" t="s">
        <v>4321</v>
      </c>
      <c r="I10764" s="784" t="s">
        <v>6519</v>
      </c>
    </row>
    <row r="10765" spans="1:9" hidden="1">
      <c r="A10765" t="str">
        <f>Table_wabobpsvr_AzureCalc_AzureCalcRateCard[[#This Row],[ServiceName]]&amp;Table_wabobpsvr_AzureCalc_AzureCalcRateCard[[#This Row],[Price_Level]]&amp;Table_wabobpsvr_AzureCalc_AzureCalcRateCard[[#This Row],[Region]]</f>
        <v>D3 HDInsightD13</v>
      </c>
      <c r="B10765">
        <v>13</v>
      </c>
      <c r="C10765" t="s">
        <v>91</v>
      </c>
      <c r="D10765" t="s">
        <v>183</v>
      </c>
      <c r="E10765">
        <v>0.67900000000000005</v>
      </c>
      <c r="F10765" t="s">
        <v>4272</v>
      </c>
      <c r="G10765" s="784" t="s">
        <v>4320</v>
      </c>
      <c r="H10765" s="784" t="s">
        <v>4321</v>
      </c>
      <c r="I10765" s="784" t="s">
        <v>6519</v>
      </c>
    </row>
    <row r="10766" spans="1:9" hidden="1">
      <c r="A10766" t="str">
        <f>Table_wabobpsvr_AzureCalc_AzureCalcRateCard[[#This Row],[ServiceName]]&amp;Table_wabobpsvr_AzureCalc_AzureCalcRateCard[[#This Row],[Price_Level]]&amp;Table_wabobpsvr_AzureCalc_AzureCalcRateCard[[#This Row],[Region]]</f>
        <v>D3 HDInsightMOSP11</v>
      </c>
      <c r="B10766">
        <v>11</v>
      </c>
      <c r="C10766" t="s">
        <v>91</v>
      </c>
      <c r="D10766" t="s">
        <v>627</v>
      </c>
      <c r="E10766">
        <v>0.84399999999999997</v>
      </c>
      <c r="F10766" t="s">
        <v>4272</v>
      </c>
      <c r="G10766" s="784" t="s">
        <v>4431</v>
      </c>
      <c r="H10766" s="784" t="s">
        <v>4431</v>
      </c>
      <c r="I10766" s="784" t="s">
        <v>6520</v>
      </c>
    </row>
    <row r="10767" spans="1:9" hidden="1">
      <c r="A10767" t="str">
        <f>Table_wabobpsvr_AzureCalc_AzureCalcRateCard[[#This Row],[ServiceName]]&amp;Table_wabobpsvr_AzureCalc_AzureCalcRateCard[[#This Row],[Price_Level]]&amp;Table_wabobpsvr_AzureCalc_AzureCalcRateCard[[#This Row],[Region]]</f>
        <v>D1 HDInsight (Non-Windows)MOSP10</v>
      </c>
      <c r="B10767">
        <v>10</v>
      </c>
      <c r="C10767" t="s">
        <v>91</v>
      </c>
      <c r="D10767" t="s">
        <v>627</v>
      </c>
      <c r="E10767">
        <v>0.112</v>
      </c>
      <c r="F10767" t="s">
        <v>4153</v>
      </c>
      <c r="G10767" s="784" t="s">
        <v>4431</v>
      </c>
      <c r="H10767" s="784" t="s">
        <v>4431</v>
      </c>
      <c r="I10767" s="784" t="s">
        <v>6521</v>
      </c>
    </row>
    <row r="10768" spans="1:9" hidden="1">
      <c r="A10768" t="str">
        <f>Table_wabobpsvr_AzureCalc_AzureCalcRateCard[[#This Row],[ServiceName]]&amp;Table_wabobpsvr_AzureCalc_AzureCalcRateCard[[#This Row],[Price_Level]]&amp;Table_wabobpsvr_AzureCalc_AzureCalcRateCard[[#This Row],[Region]]</f>
        <v>D1 HDInsight (Non-Windows)A10</v>
      </c>
      <c r="B10768">
        <v>10</v>
      </c>
      <c r="C10768" t="s">
        <v>91</v>
      </c>
      <c r="D10768" t="s">
        <v>181</v>
      </c>
      <c r="E10768">
        <v>0.1086</v>
      </c>
      <c r="F10768" t="s">
        <v>4153</v>
      </c>
      <c r="G10768" s="784" t="s">
        <v>4154</v>
      </c>
      <c r="H10768" s="784" t="s">
        <v>4155</v>
      </c>
      <c r="I10768" s="784" t="s">
        <v>6521</v>
      </c>
    </row>
    <row r="10769" spans="1:9" hidden="1">
      <c r="A10769" t="str">
        <f>Table_wabobpsvr_AzureCalc_AzureCalcRateCard[[#This Row],[ServiceName]]&amp;Table_wabobpsvr_AzureCalc_AzureCalcRateCard[[#This Row],[Price_Level]]&amp;Table_wabobpsvr_AzureCalc_AzureCalcRateCard[[#This Row],[Region]]</f>
        <v>D1 HDInsight (Non-Windows)B10</v>
      </c>
      <c r="B10769">
        <v>10</v>
      </c>
      <c r="C10769" t="s">
        <v>91</v>
      </c>
      <c r="D10769" t="s">
        <v>182</v>
      </c>
      <c r="E10769">
        <v>0.1053</v>
      </c>
      <c r="F10769" t="s">
        <v>4153</v>
      </c>
      <c r="G10769" s="784" t="s">
        <v>4154</v>
      </c>
      <c r="H10769" s="784" t="s">
        <v>4155</v>
      </c>
      <c r="I10769" s="784" t="s">
        <v>6521</v>
      </c>
    </row>
    <row r="10770" spans="1:9" hidden="1">
      <c r="A10770" t="str">
        <f>Table_wabobpsvr_AzureCalc_AzureCalcRateCard[[#This Row],[ServiceName]]&amp;Table_wabobpsvr_AzureCalc_AzureCalcRateCard[[#This Row],[Price_Level]]&amp;Table_wabobpsvr_AzureCalc_AzureCalcRateCard[[#This Row],[Region]]</f>
        <v>D1 HDInsight (Non-Windows)C10</v>
      </c>
      <c r="B10770">
        <v>10</v>
      </c>
      <c r="C10770" t="s">
        <v>91</v>
      </c>
      <c r="D10770" t="s">
        <v>184</v>
      </c>
      <c r="E10770">
        <v>0.1019</v>
      </c>
      <c r="F10770" t="s">
        <v>4153</v>
      </c>
      <c r="G10770" s="784" t="s">
        <v>4154</v>
      </c>
      <c r="H10770" s="784" t="s">
        <v>4155</v>
      </c>
      <c r="I10770" s="784" t="s">
        <v>6521</v>
      </c>
    </row>
    <row r="10771" spans="1:9" hidden="1">
      <c r="A10771" t="str">
        <f>Table_wabobpsvr_AzureCalc_AzureCalcRateCard[[#This Row],[ServiceName]]&amp;Table_wabobpsvr_AzureCalc_AzureCalcRateCard[[#This Row],[Price_Level]]&amp;Table_wabobpsvr_AzureCalc_AzureCalcRateCard[[#This Row],[Region]]</f>
        <v>D1 HDInsight (Non-Windows)D10</v>
      </c>
      <c r="B10771">
        <v>10</v>
      </c>
      <c r="C10771" t="s">
        <v>91</v>
      </c>
      <c r="D10771" t="s">
        <v>183</v>
      </c>
      <c r="E10771">
        <v>9.8599999999999993E-2</v>
      </c>
      <c r="F10771" t="s">
        <v>4153</v>
      </c>
      <c r="G10771" s="784" t="s">
        <v>4154</v>
      </c>
      <c r="H10771" s="784" t="s">
        <v>4155</v>
      </c>
      <c r="I10771" s="784" t="s">
        <v>6521</v>
      </c>
    </row>
    <row r="10772" spans="1:9" hidden="1">
      <c r="A10772" t="str">
        <f>Table_wabobpsvr_AzureCalc_AzureCalcRateCard[[#This Row],[ServiceName]]&amp;Table_wabobpsvr_AzureCalc_AzureCalcRateCard[[#This Row],[Price_Level]]&amp;Table_wabobpsvr_AzureCalc_AzureCalcRateCard[[#This Row],[Region]]</f>
        <v>D1 HDInsight (Non-Windows)MOSP9</v>
      </c>
      <c r="B10772">
        <v>9</v>
      </c>
      <c r="C10772" t="s">
        <v>91</v>
      </c>
      <c r="D10772" t="s">
        <v>627</v>
      </c>
      <c r="E10772">
        <v>9.8000000000000004E-2</v>
      </c>
      <c r="F10772" t="s">
        <v>4153</v>
      </c>
      <c r="G10772" s="784" t="s">
        <v>4431</v>
      </c>
      <c r="H10772" s="784" t="s">
        <v>4431</v>
      </c>
      <c r="I10772" s="784" t="s">
        <v>6522</v>
      </c>
    </row>
    <row r="10773" spans="1:9" hidden="1">
      <c r="A10773" t="str">
        <f>Table_wabobpsvr_AzureCalc_AzureCalcRateCard[[#This Row],[ServiceName]]&amp;Table_wabobpsvr_AzureCalc_AzureCalcRateCard[[#This Row],[Price_Level]]&amp;Table_wabobpsvr_AzureCalc_AzureCalcRateCard[[#This Row],[Region]]</f>
        <v>D1 HDInsight (Non-Windows)A9</v>
      </c>
      <c r="B10773">
        <v>9</v>
      </c>
      <c r="C10773" t="s">
        <v>91</v>
      </c>
      <c r="D10773" t="s">
        <v>181</v>
      </c>
      <c r="E10773">
        <v>9.5100000000000004E-2</v>
      </c>
      <c r="F10773" t="s">
        <v>4153</v>
      </c>
      <c r="G10773" s="784" t="s">
        <v>4156</v>
      </c>
      <c r="H10773" s="784" t="s">
        <v>4157</v>
      </c>
      <c r="I10773" s="784" t="s">
        <v>6522</v>
      </c>
    </row>
    <row r="10774" spans="1:9" hidden="1">
      <c r="A10774" t="str">
        <f>Table_wabobpsvr_AzureCalc_AzureCalcRateCard[[#This Row],[ServiceName]]&amp;Table_wabobpsvr_AzureCalc_AzureCalcRateCard[[#This Row],[Price_Level]]&amp;Table_wabobpsvr_AzureCalc_AzureCalcRateCard[[#This Row],[Region]]</f>
        <v>D1 HDInsight (Non-Windows)B9</v>
      </c>
      <c r="B10774">
        <v>9</v>
      </c>
      <c r="C10774" t="s">
        <v>91</v>
      </c>
      <c r="D10774" t="s">
        <v>182</v>
      </c>
      <c r="E10774">
        <v>9.2100000000000001E-2</v>
      </c>
      <c r="F10774" t="s">
        <v>4153</v>
      </c>
      <c r="G10774" s="784" t="s">
        <v>4156</v>
      </c>
      <c r="H10774" s="784" t="s">
        <v>4157</v>
      </c>
      <c r="I10774" s="784" t="s">
        <v>6522</v>
      </c>
    </row>
    <row r="10775" spans="1:9" hidden="1">
      <c r="A10775" s="784" t="str">
        <f>Table_wabobpsvr_AzureCalc_AzureCalcRateCard[[#This Row],[ServiceName]]&amp;Table_wabobpsvr_AzureCalc_AzureCalcRateCard[[#This Row],[Price_Level]]&amp;Table_wabobpsvr_AzureCalc_AzureCalcRateCard[[#This Row],[Region]]</f>
        <v>D1 HDInsight (Non-Windows)C9</v>
      </c>
      <c r="B10775" s="784">
        <v>9</v>
      </c>
      <c r="C10775" s="784" t="s">
        <v>91</v>
      </c>
      <c r="D10775" s="784" t="s">
        <v>184</v>
      </c>
      <c r="E10775" s="784">
        <v>8.9200000000000002E-2</v>
      </c>
      <c r="F10775" s="784" t="s">
        <v>4153</v>
      </c>
      <c r="G10775" s="784" t="s">
        <v>4156</v>
      </c>
      <c r="H10775" s="784" t="s">
        <v>4157</v>
      </c>
      <c r="I10775" s="784" t="s">
        <v>6522</v>
      </c>
    </row>
    <row r="10776" spans="1:9" hidden="1">
      <c r="A10776" s="784" t="str">
        <f>Table_wabobpsvr_AzureCalc_AzureCalcRateCard[[#This Row],[ServiceName]]&amp;Table_wabobpsvr_AzureCalc_AzureCalcRateCard[[#This Row],[Price_Level]]&amp;Table_wabobpsvr_AzureCalc_AzureCalcRateCard[[#This Row],[Region]]</f>
        <v>D1 HDInsight (Non-Windows)D9</v>
      </c>
      <c r="B10776" s="784">
        <v>9</v>
      </c>
      <c r="C10776" s="784" t="s">
        <v>91</v>
      </c>
      <c r="D10776" s="784" t="s">
        <v>183</v>
      </c>
      <c r="E10776" s="784">
        <v>8.6199999999999999E-2</v>
      </c>
      <c r="F10776" s="784" t="s">
        <v>4153</v>
      </c>
      <c r="G10776" s="784" t="s">
        <v>4156</v>
      </c>
      <c r="H10776" s="784" t="s">
        <v>4157</v>
      </c>
      <c r="I10776" s="784" t="s">
        <v>6522</v>
      </c>
    </row>
    <row r="10777" spans="1:9" hidden="1">
      <c r="A10777" s="784" t="str">
        <f>Table_wabobpsvr_AzureCalc_AzureCalcRateCard[[#This Row],[ServiceName]]&amp;Table_wabobpsvr_AzureCalc_AzureCalcRateCard[[#This Row],[Price_Level]]&amp;Table_wabobpsvr_AzureCalc_AzureCalcRateCard[[#This Row],[Region]]</f>
        <v>D11 HDInsightMOSP10</v>
      </c>
      <c r="B10777" s="784">
        <v>10</v>
      </c>
      <c r="C10777" s="784" t="s">
        <v>91</v>
      </c>
      <c r="D10777" s="784" t="s">
        <v>627</v>
      </c>
      <c r="E10777" s="784">
        <v>0.45300000000000001</v>
      </c>
      <c r="F10777" s="784" t="s">
        <v>4158</v>
      </c>
      <c r="G10777" s="784" t="s">
        <v>4431</v>
      </c>
      <c r="H10777" s="784" t="s">
        <v>4431</v>
      </c>
      <c r="I10777" s="784" t="s">
        <v>6523</v>
      </c>
    </row>
    <row r="10778" spans="1:9" hidden="1">
      <c r="A10778" s="784" t="str">
        <f>Table_wabobpsvr_AzureCalc_AzureCalcRateCard[[#This Row],[ServiceName]]&amp;Table_wabobpsvr_AzureCalc_AzureCalcRateCard[[#This Row],[Price_Level]]&amp;Table_wabobpsvr_AzureCalc_AzureCalcRateCard[[#This Row],[Region]]</f>
        <v>D11 HDInsightA10</v>
      </c>
      <c r="B10778" s="784">
        <v>10</v>
      </c>
      <c r="C10778" s="784" t="s">
        <v>91</v>
      </c>
      <c r="D10778" s="784" t="s">
        <v>181</v>
      </c>
      <c r="E10778" s="784">
        <v>0.439</v>
      </c>
      <c r="F10778" s="784" t="s">
        <v>4158</v>
      </c>
      <c r="G10778" s="784" t="s">
        <v>4159</v>
      </c>
      <c r="H10778" s="784" t="s">
        <v>4160</v>
      </c>
      <c r="I10778" s="784" t="s">
        <v>6523</v>
      </c>
    </row>
    <row r="10779" spans="1:9" hidden="1">
      <c r="A10779" t="str">
        <f>Table_wabobpsvr_AzureCalc_AzureCalcRateCard[[#This Row],[ServiceName]]&amp;Table_wabobpsvr_AzureCalc_AzureCalcRateCard[[#This Row],[Price_Level]]&amp;Table_wabobpsvr_AzureCalc_AzureCalcRateCard[[#This Row],[Region]]</f>
        <v>D11 HDInsightB10</v>
      </c>
      <c r="B10779">
        <v>10</v>
      </c>
      <c r="C10779" t="s">
        <v>91</v>
      </c>
      <c r="D10779" t="s">
        <v>182</v>
      </c>
      <c r="E10779">
        <v>0.42599999999999999</v>
      </c>
      <c r="F10779" t="s">
        <v>4158</v>
      </c>
      <c r="G10779" s="784" t="s">
        <v>4159</v>
      </c>
      <c r="H10779" s="784" t="s">
        <v>4160</v>
      </c>
      <c r="I10779" s="784" t="s">
        <v>6523</v>
      </c>
    </row>
    <row r="10780" spans="1:9" hidden="1">
      <c r="A10780" s="784" t="str">
        <f>Table_wabobpsvr_AzureCalc_AzureCalcRateCard[[#This Row],[ServiceName]]&amp;Table_wabobpsvr_AzureCalc_AzureCalcRateCard[[#This Row],[Price_Level]]&amp;Table_wabobpsvr_AzureCalc_AzureCalcRateCard[[#This Row],[Region]]</f>
        <v>D11 HDInsightC10</v>
      </c>
      <c r="B10780" s="784">
        <v>10</v>
      </c>
      <c r="C10780" s="784" t="s">
        <v>91</v>
      </c>
      <c r="D10780" s="784" t="s">
        <v>184</v>
      </c>
      <c r="E10780" s="784">
        <v>0.41199999999999998</v>
      </c>
      <c r="F10780" s="784" t="s">
        <v>4158</v>
      </c>
      <c r="G10780" s="784" t="s">
        <v>4159</v>
      </c>
      <c r="H10780" s="784" t="s">
        <v>4160</v>
      </c>
      <c r="I10780" s="784" t="s">
        <v>6523</v>
      </c>
    </row>
    <row r="10781" spans="1:9" hidden="1">
      <c r="A10781" t="str">
        <f>Table_wabobpsvr_AzureCalc_AzureCalcRateCard[[#This Row],[ServiceName]]&amp;Table_wabobpsvr_AzureCalc_AzureCalcRateCard[[#This Row],[Price_Level]]&amp;Table_wabobpsvr_AzureCalc_AzureCalcRateCard[[#This Row],[Region]]</f>
        <v>D11 HDInsightD10</v>
      </c>
      <c r="B10781">
        <v>10</v>
      </c>
      <c r="C10781" t="s">
        <v>91</v>
      </c>
      <c r="D10781" t="s">
        <v>183</v>
      </c>
      <c r="E10781">
        <v>0.39900000000000002</v>
      </c>
      <c r="F10781" t="s">
        <v>4158</v>
      </c>
      <c r="G10781" s="784" t="s">
        <v>4159</v>
      </c>
      <c r="H10781" s="784" t="s">
        <v>4160</v>
      </c>
      <c r="I10781" s="784" t="s">
        <v>6523</v>
      </c>
    </row>
    <row r="10782" spans="1:9" hidden="1">
      <c r="A10782" t="str">
        <f>Table_wabobpsvr_AzureCalc_AzureCalcRateCard[[#This Row],[ServiceName]]&amp;Table_wabobpsvr_AzureCalc_AzureCalcRateCard[[#This Row],[Price_Level]]&amp;Table_wabobpsvr_AzureCalc_AzureCalcRateCard[[#This Row],[Region]]</f>
        <v>D11 HDInsightMOSP9</v>
      </c>
      <c r="B10782">
        <v>9</v>
      </c>
      <c r="C10782" t="s">
        <v>91</v>
      </c>
      <c r="D10782" t="s">
        <v>627</v>
      </c>
      <c r="E10782">
        <v>0.39400000000000002</v>
      </c>
      <c r="F10782" t="s">
        <v>4158</v>
      </c>
      <c r="G10782" s="784" t="s">
        <v>4431</v>
      </c>
      <c r="H10782" s="784" t="s">
        <v>4431</v>
      </c>
      <c r="I10782" s="784" t="s">
        <v>6524</v>
      </c>
    </row>
    <row r="10783" spans="1:9" hidden="1">
      <c r="A10783" t="str">
        <f>Table_wabobpsvr_AzureCalc_AzureCalcRateCard[[#This Row],[ServiceName]]&amp;Table_wabobpsvr_AzureCalc_AzureCalcRateCard[[#This Row],[Price_Level]]&amp;Table_wabobpsvr_AzureCalc_AzureCalcRateCard[[#This Row],[Region]]</f>
        <v>D11 HDInsightA9</v>
      </c>
      <c r="B10783">
        <v>9</v>
      </c>
      <c r="C10783" t="s">
        <v>91</v>
      </c>
      <c r="D10783" t="s">
        <v>181</v>
      </c>
      <c r="E10783">
        <v>0.38200000000000001</v>
      </c>
      <c r="F10783" t="s">
        <v>4158</v>
      </c>
      <c r="G10783" s="784" t="s">
        <v>4161</v>
      </c>
      <c r="H10783" s="784" t="s">
        <v>4162</v>
      </c>
      <c r="I10783" s="784" t="s">
        <v>6524</v>
      </c>
    </row>
    <row r="10784" spans="1:9" hidden="1">
      <c r="A10784" s="784" t="str">
        <f>Table_wabobpsvr_AzureCalc_AzureCalcRateCard[[#This Row],[ServiceName]]&amp;Table_wabobpsvr_AzureCalc_AzureCalcRateCard[[#This Row],[Price_Level]]&amp;Table_wabobpsvr_AzureCalc_AzureCalcRateCard[[#This Row],[Region]]</f>
        <v>D11 HDInsightB9</v>
      </c>
      <c r="B10784" s="784">
        <v>9</v>
      </c>
      <c r="C10784" s="784" t="s">
        <v>91</v>
      </c>
      <c r="D10784" s="784" t="s">
        <v>182</v>
      </c>
      <c r="E10784" s="784">
        <v>0.37</v>
      </c>
      <c r="F10784" s="784" t="s">
        <v>4158</v>
      </c>
      <c r="G10784" s="784" t="s">
        <v>4161</v>
      </c>
      <c r="H10784" s="784" t="s">
        <v>4162</v>
      </c>
      <c r="I10784" s="784" t="s">
        <v>6524</v>
      </c>
    </row>
    <row r="10785" spans="1:9" hidden="1">
      <c r="A10785" t="str">
        <f>Table_wabobpsvr_AzureCalc_AzureCalcRateCard[[#This Row],[ServiceName]]&amp;Table_wabobpsvr_AzureCalc_AzureCalcRateCard[[#This Row],[Price_Level]]&amp;Table_wabobpsvr_AzureCalc_AzureCalcRateCard[[#This Row],[Region]]</f>
        <v>D11 HDInsightC9</v>
      </c>
      <c r="B10785">
        <v>9</v>
      </c>
      <c r="C10785" t="s">
        <v>91</v>
      </c>
      <c r="D10785" t="s">
        <v>184</v>
      </c>
      <c r="E10785">
        <v>0.35899999999999999</v>
      </c>
      <c r="F10785" t="s">
        <v>4158</v>
      </c>
      <c r="G10785" s="784" t="s">
        <v>4161</v>
      </c>
      <c r="H10785" s="784" t="s">
        <v>4162</v>
      </c>
      <c r="I10785" s="784" t="s">
        <v>6524</v>
      </c>
    </row>
    <row r="10786" spans="1:9" hidden="1">
      <c r="A10786" t="str">
        <f>Table_wabobpsvr_AzureCalc_AzureCalcRateCard[[#This Row],[ServiceName]]&amp;Table_wabobpsvr_AzureCalc_AzureCalcRateCard[[#This Row],[Price_Level]]&amp;Table_wabobpsvr_AzureCalc_AzureCalcRateCard[[#This Row],[Region]]</f>
        <v>D11 HDInsightD9</v>
      </c>
      <c r="B10786">
        <v>9</v>
      </c>
      <c r="C10786" t="s">
        <v>91</v>
      </c>
      <c r="D10786" t="s">
        <v>183</v>
      </c>
      <c r="E10786">
        <v>0.34699999999999998</v>
      </c>
      <c r="F10786" t="s">
        <v>4158</v>
      </c>
      <c r="G10786" s="784" t="s">
        <v>4161</v>
      </c>
      <c r="H10786" s="784" t="s">
        <v>4162</v>
      </c>
      <c r="I10786" s="784" t="s">
        <v>6524</v>
      </c>
    </row>
    <row r="10787" spans="1:9" hidden="1">
      <c r="A10787" t="str">
        <f>Table_wabobpsvr_AzureCalc_AzureCalcRateCard[[#This Row],[ServiceName]]&amp;Table_wabobpsvr_AzureCalc_AzureCalcRateCard[[#This Row],[Price_Level]]&amp;Table_wabobpsvr_AzureCalc_AzureCalcRateCard[[#This Row],[Region]]</f>
        <v>D11 HDInsightMOSP15</v>
      </c>
      <c r="B10787">
        <v>15</v>
      </c>
      <c r="C10787" t="s">
        <v>91</v>
      </c>
      <c r="D10787" t="s">
        <v>627</v>
      </c>
      <c r="E10787">
        <v>0.435</v>
      </c>
      <c r="F10787" t="s">
        <v>4158</v>
      </c>
      <c r="G10787" s="784" t="s">
        <v>4431</v>
      </c>
      <c r="H10787" s="784" t="s">
        <v>4431</v>
      </c>
      <c r="I10787" s="784" t="s">
        <v>6525</v>
      </c>
    </row>
    <row r="10788" spans="1:9" hidden="1">
      <c r="A10788" t="str">
        <f>Table_wabobpsvr_AzureCalc_AzureCalcRateCard[[#This Row],[ServiceName]]&amp;Table_wabobpsvr_AzureCalc_AzureCalcRateCard[[#This Row],[Price_Level]]&amp;Table_wabobpsvr_AzureCalc_AzureCalcRateCard[[#This Row],[Region]]</f>
        <v>D11 HDInsightA15</v>
      </c>
      <c r="B10788">
        <v>15</v>
      </c>
      <c r="C10788" t="s">
        <v>91</v>
      </c>
      <c r="D10788" t="s">
        <v>181</v>
      </c>
      <c r="E10788">
        <v>0.42199999999999999</v>
      </c>
      <c r="F10788" t="s">
        <v>4158</v>
      </c>
      <c r="G10788" s="784" t="s">
        <v>4163</v>
      </c>
      <c r="H10788" s="784" t="s">
        <v>4164</v>
      </c>
      <c r="I10788" s="784" t="s">
        <v>6525</v>
      </c>
    </row>
    <row r="10789" spans="1:9" hidden="1">
      <c r="A10789" t="str">
        <f>Table_wabobpsvr_AzureCalc_AzureCalcRateCard[[#This Row],[ServiceName]]&amp;Table_wabobpsvr_AzureCalc_AzureCalcRateCard[[#This Row],[Price_Level]]&amp;Table_wabobpsvr_AzureCalc_AzureCalcRateCard[[#This Row],[Region]]</f>
        <v>D11 HDInsightB15</v>
      </c>
      <c r="B10789">
        <v>15</v>
      </c>
      <c r="C10789" t="s">
        <v>91</v>
      </c>
      <c r="D10789" t="s">
        <v>182</v>
      </c>
      <c r="E10789">
        <v>0.40899999999999997</v>
      </c>
      <c r="F10789" t="s">
        <v>4158</v>
      </c>
      <c r="G10789" s="784" t="s">
        <v>4163</v>
      </c>
      <c r="H10789" s="784" t="s">
        <v>4164</v>
      </c>
      <c r="I10789" s="784" t="s">
        <v>6525</v>
      </c>
    </row>
    <row r="10790" spans="1:9" hidden="1">
      <c r="A10790" t="str">
        <f>Table_wabobpsvr_AzureCalc_AzureCalcRateCard[[#This Row],[ServiceName]]&amp;Table_wabobpsvr_AzureCalc_AzureCalcRateCard[[#This Row],[Price_Level]]&amp;Table_wabobpsvr_AzureCalc_AzureCalcRateCard[[#This Row],[Region]]</f>
        <v>D11 HDInsightC15</v>
      </c>
      <c r="B10790">
        <v>15</v>
      </c>
      <c r="C10790" t="s">
        <v>91</v>
      </c>
      <c r="D10790" t="s">
        <v>184</v>
      </c>
      <c r="E10790">
        <v>0.39600000000000002</v>
      </c>
      <c r="F10790" t="s">
        <v>4158</v>
      </c>
      <c r="G10790" s="784" t="s">
        <v>4163</v>
      </c>
      <c r="H10790" s="784" t="s">
        <v>4164</v>
      </c>
      <c r="I10790" s="784" t="s">
        <v>6525</v>
      </c>
    </row>
    <row r="10791" spans="1:9" hidden="1">
      <c r="A10791" t="str">
        <f>Table_wabobpsvr_AzureCalc_AzureCalcRateCard[[#This Row],[ServiceName]]&amp;Table_wabobpsvr_AzureCalc_AzureCalcRateCard[[#This Row],[Price_Level]]&amp;Table_wabobpsvr_AzureCalc_AzureCalcRateCard[[#This Row],[Region]]</f>
        <v>D11 HDInsightD15</v>
      </c>
      <c r="B10791">
        <v>15</v>
      </c>
      <c r="C10791" t="s">
        <v>91</v>
      </c>
      <c r="D10791" t="s">
        <v>183</v>
      </c>
      <c r="E10791">
        <v>0.38300000000000001</v>
      </c>
      <c r="F10791" t="s">
        <v>4158</v>
      </c>
      <c r="G10791" s="784" t="s">
        <v>4163</v>
      </c>
      <c r="H10791" s="784" t="s">
        <v>4164</v>
      </c>
      <c r="I10791" s="784" t="s">
        <v>6525</v>
      </c>
    </row>
    <row r="10792" spans="1:9" hidden="1">
      <c r="A10792" t="str">
        <f>Table_wabobpsvr_AzureCalc_AzureCalcRateCard[[#This Row],[ServiceName]]&amp;Table_wabobpsvr_AzureCalc_AzureCalcRateCard[[#This Row],[Price_Level]]&amp;Table_wabobpsvr_AzureCalc_AzureCalcRateCard[[#This Row],[Region]]</f>
        <v>A10 VM (Non-Windows)MOSP9</v>
      </c>
      <c r="B10792">
        <v>9</v>
      </c>
      <c r="C10792" t="s">
        <v>91</v>
      </c>
      <c r="D10792" t="s">
        <v>627</v>
      </c>
      <c r="E10792">
        <v>1.33</v>
      </c>
      <c r="F10792" t="s">
        <v>1283</v>
      </c>
      <c r="G10792" s="784" t="s">
        <v>4431</v>
      </c>
      <c r="H10792" s="784" t="s">
        <v>4431</v>
      </c>
      <c r="I10792" s="784" t="s">
        <v>6237</v>
      </c>
    </row>
    <row r="10793" spans="1:9" hidden="1">
      <c r="A10793" t="str">
        <f>Table_wabobpsvr_AzureCalc_AzureCalcRateCard[[#This Row],[ServiceName]]&amp;Table_wabobpsvr_AzureCalc_AzureCalcRateCard[[#This Row],[Price_Level]]&amp;Table_wabobpsvr_AzureCalc_AzureCalcRateCard[[#This Row],[Region]]</f>
        <v>Websites Basic LargeMOSP16</v>
      </c>
      <c r="B10793">
        <v>16</v>
      </c>
      <c r="C10793" t="s">
        <v>91</v>
      </c>
      <c r="D10793" t="s">
        <v>627</v>
      </c>
      <c r="E10793">
        <v>0.376</v>
      </c>
      <c r="F10793" t="s">
        <v>1293</v>
      </c>
      <c r="G10793" s="784" t="s">
        <v>4431</v>
      </c>
      <c r="H10793" s="784" t="s">
        <v>4431</v>
      </c>
      <c r="I10793" s="784" t="s">
        <v>4431</v>
      </c>
    </row>
    <row r="10794" spans="1:9" hidden="1">
      <c r="A10794" t="str">
        <f>Table_wabobpsvr_AzureCalc_AzureCalcRateCard[[#This Row],[ServiceName]]&amp;Table_wabobpsvr_AzureCalc_AzureCalcRateCard[[#This Row],[Price_Level]]&amp;Table_wabobpsvr_AzureCalc_AzureCalcRateCard[[#This Row],[Region]]</f>
        <v>Oracle Database Enterprise (2 core)D</v>
      </c>
      <c r="C10794" t="s">
        <v>701</v>
      </c>
      <c r="D10794" t="s">
        <v>183</v>
      </c>
      <c r="E10794">
        <v>2.52</v>
      </c>
      <c r="F10794" t="s">
        <v>742</v>
      </c>
      <c r="G10794" s="784" t="s">
        <v>1556</v>
      </c>
      <c r="H10794" s="784" t="s">
        <v>1557</v>
      </c>
      <c r="I10794" s="784" t="s">
        <v>5322</v>
      </c>
    </row>
    <row r="10795" spans="1:9" hidden="1">
      <c r="A10795" t="str">
        <f>Table_wabobpsvr_AzureCalc_AzureCalcRateCard[[#This Row],[ServiceName]]&amp;Table_wabobpsvr_AzureCalc_AzureCalcRateCard[[#This Row],[Price_Level]]&amp;Table_wabobpsvr_AzureCalc_AzureCalcRateCard[[#This Row],[Region]]</f>
        <v>Oracle Database Enterprise (4 core)MOSP</v>
      </c>
      <c r="C10795" t="s">
        <v>701</v>
      </c>
      <c r="D10795" t="s">
        <v>627</v>
      </c>
      <c r="E10795">
        <v>5.04</v>
      </c>
      <c r="F10795" t="s">
        <v>743</v>
      </c>
      <c r="G10795" s="784" t="s">
        <v>4431</v>
      </c>
      <c r="H10795" s="784" t="s">
        <v>4431</v>
      </c>
      <c r="I10795" s="784" t="s">
        <v>6526</v>
      </c>
    </row>
    <row r="10796" spans="1:9" hidden="1">
      <c r="A10796" t="str">
        <f>Table_wabobpsvr_AzureCalc_AzureCalcRateCard[[#This Row],[ServiceName]]&amp;Table_wabobpsvr_AzureCalc_AzureCalcRateCard[[#This Row],[Price_Level]]&amp;Table_wabobpsvr_AzureCalc_AzureCalcRateCard[[#This Row],[Region]]</f>
        <v>Oracle Database Enterprise (4 core)A</v>
      </c>
      <c r="C10796" t="s">
        <v>701</v>
      </c>
      <c r="D10796" t="s">
        <v>181</v>
      </c>
      <c r="E10796">
        <v>5.04</v>
      </c>
      <c r="F10796" t="s">
        <v>743</v>
      </c>
      <c r="G10796" s="784" t="s">
        <v>1560</v>
      </c>
      <c r="H10796" s="784" t="s">
        <v>1561</v>
      </c>
      <c r="I10796" s="784" t="s">
        <v>6526</v>
      </c>
    </row>
    <row r="10797" spans="1:9" hidden="1">
      <c r="A10797" t="str">
        <f>Table_wabobpsvr_AzureCalc_AzureCalcRateCard[[#This Row],[ServiceName]]&amp;Table_wabobpsvr_AzureCalc_AzureCalcRateCard[[#This Row],[Price_Level]]&amp;Table_wabobpsvr_AzureCalc_AzureCalcRateCard[[#This Row],[Region]]</f>
        <v>Oracle Database Enterprise (4 core)B</v>
      </c>
      <c r="C10797" t="s">
        <v>701</v>
      </c>
      <c r="D10797" t="s">
        <v>182</v>
      </c>
      <c r="E10797">
        <v>5.04</v>
      </c>
      <c r="F10797" t="s">
        <v>743</v>
      </c>
      <c r="G10797" s="784" t="s">
        <v>1560</v>
      </c>
      <c r="H10797" s="784" t="s">
        <v>1561</v>
      </c>
      <c r="I10797" s="784" t="s">
        <v>6526</v>
      </c>
    </row>
    <row r="10798" spans="1:9" hidden="1">
      <c r="A10798" t="str">
        <f>Table_wabobpsvr_AzureCalc_AzureCalcRateCard[[#This Row],[ServiceName]]&amp;Table_wabobpsvr_AzureCalc_AzureCalcRateCard[[#This Row],[Price_Level]]&amp;Table_wabobpsvr_AzureCalc_AzureCalcRateCard[[#This Row],[Region]]</f>
        <v>Oracle Database Enterprise (4 core)C</v>
      </c>
      <c r="C10798" t="s">
        <v>701</v>
      </c>
      <c r="D10798" t="s">
        <v>184</v>
      </c>
      <c r="E10798">
        <v>5.04</v>
      </c>
      <c r="F10798" t="s">
        <v>743</v>
      </c>
      <c r="G10798" s="784" t="s">
        <v>1560</v>
      </c>
      <c r="H10798" s="784" t="s">
        <v>1561</v>
      </c>
      <c r="I10798" s="784" t="s">
        <v>6526</v>
      </c>
    </row>
    <row r="10799" spans="1:9" hidden="1">
      <c r="A10799" t="str">
        <f>Table_wabobpsvr_AzureCalc_AzureCalcRateCard[[#This Row],[ServiceName]]&amp;Table_wabobpsvr_AzureCalc_AzureCalcRateCard[[#This Row],[Price_Level]]&amp;Table_wabobpsvr_AzureCalc_AzureCalcRateCard[[#This Row],[Region]]</f>
        <v>Oracle Database Enterprise (4 core)D</v>
      </c>
      <c r="C10799" t="s">
        <v>701</v>
      </c>
      <c r="D10799" t="s">
        <v>183</v>
      </c>
      <c r="E10799">
        <v>5.04</v>
      </c>
      <c r="F10799" t="s">
        <v>743</v>
      </c>
      <c r="G10799" s="784" t="s">
        <v>1560</v>
      </c>
      <c r="H10799" s="784" t="s">
        <v>1561</v>
      </c>
      <c r="I10799" s="784" t="s">
        <v>6526</v>
      </c>
    </row>
    <row r="10800" spans="1:9" hidden="1">
      <c r="A10800" t="str">
        <f>Table_wabobpsvr_AzureCalc_AzureCalcRateCard[[#This Row],[ServiceName]]&amp;Table_wabobpsvr_AzureCalc_AzureCalcRateCard[[#This Row],[Price_Level]]&amp;Table_wabobpsvr_AzureCalc_AzureCalcRateCard[[#This Row],[Region]]</f>
        <v>Oracle Database Enterprise (8 core)MOSP</v>
      </c>
      <c r="C10800" t="s">
        <v>701</v>
      </c>
      <c r="D10800" t="s">
        <v>627</v>
      </c>
      <c r="E10800">
        <v>10.08</v>
      </c>
      <c r="F10800" t="s">
        <v>744</v>
      </c>
      <c r="G10800" s="784" t="s">
        <v>4431</v>
      </c>
      <c r="H10800" s="784" t="s">
        <v>4431</v>
      </c>
      <c r="I10800" s="784" t="s">
        <v>6527</v>
      </c>
    </row>
    <row r="10801" spans="1:9" hidden="1">
      <c r="A10801" t="str">
        <f>Table_wabobpsvr_AzureCalc_AzureCalcRateCard[[#This Row],[ServiceName]]&amp;Table_wabobpsvr_AzureCalc_AzureCalcRateCard[[#This Row],[Price_Level]]&amp;Table_wabobpsvr_AzureCalc_AzureCalcRateCard[[#This Row],[Region]]</f>
        <v>Oracle Database Enterprise (8 core)A</v>
      </c>
      <c r="C10801" t="s">
        <v>701</v>
      </c>
      <c r="D10801" t="s">
        <v>181</v>
      </c>
      <c r="E10801">
        <v>10.08</v>
      </c>
      <c r="F10801" t="s">
        <v>744</v>
      </c>
      <c r="G10801" s="784" t="s">
        <v>1562</v>
      </c>
      <c r="H10801" s="784" t="s">
        <v>1563</v>
      </c>
      <c r="I10801" s="784" t="s">
        <v>6527</v>
      </c>
    </row>
    <row r="10802" spans="1:9" hidden="1">
      <c r="A10802" t="str">
        <f>Table_wabobpsvr_AzureCalc_AzureCalcRateCard[[#This Row],[ServiceName]]&amp;Table_wabobpsvr_AzureCalc_AzureCalcRateCard[[#This Row],[Price_Level]]&amp;Table_wabobpsvr_AzureCalc_AzureCalcRateCard[[#This Row],[Region]]</f>
        <v>Oracle Database Enterprise (8 core)B</v>
      </c>
      <c r="C10802" t="s">
        <v>701</v>
      </c>
      <c r="D10802" t="s">
        <v>182</v>
      </c>
      <c r="E10802">
        <v>10.08</v>
      </c>
      <c r="F10802" t="s">
        <v>744</v>
      </c>
      <c r="G10802" s="784" t="s">
        <v>1562</v>
      </c>
      <c r="H10802" s="784" t="s">
        <v>1563</v>
      </c>
      <c r="I10802" s="784" t="s">
        <v>6527</v>
      </c>
    </row>
    <row r="10803" spans="1:9" hidden="1">
      <c r="A10803" t="str">
        <f>Table_wabobpsvr_AzureCalc_AzureCalcRateCard[[#This Row],[ServiceName]]&amp;Table_wabobpsvr_AzureCalc_AzureCalcRateCard[[#This Row],[Price_Level]]&amp;Table_wabobpsvr_AzureCalc_AzureCalcRateCard[[#This Row],[Region]]</f>
        <v>Java Development Environment (4 core)B</v>
      </c>
      <c r="C10803" t="s">
        <v>701</v>
      </c>
      <c r="D10803" t="s">
        <v>182</v>
      </c>
      <c r="E10803">
        <v>0.32</v>
      </c>
      <c r="F10803" t="s">
        <v>740</v>
      </c>
      <c r="G10803" s="784" t="s">
        <v>1558</v>
      </c>
      <c r="H10803" s="784" t="s">
        <v>1559</v>
      </c>
      <c r="I10803" s="784" t="s">
        <v>5320</v>
      </c>
    </row>
    <row r="10804" spans="1:9" hidden="1">
      <c r="A10804" t="str">
        <f>Table_wabobpsvr_AzureCalc_AzureCalcRateCard[[#This Row],[ServiceName]]&amp;Table_wabobpsvr_AzureCalc_AzureCalcRateCard[[#This Row],[Price_Level]]&amp;Table_wabobpsvr_AzureCalc_AzureCalcRateCard[[#This Row],[Region]]</f>
        <v>Oracle Database Enterprise (8 core)C</v>
      </c>
      <c r="C10804" t="s">
        <v>701</v>
      </c>
      <c r="D10804" t="s">
        <v>184</v>
      </c>
      <c r="E10804">
        <v>10.08</v>
      </c>
      <c r="F10804" t="s">
        <v>744</v>
      </c>
      <c r="G10804" s="784" t="s">
        <v>1562</v>
      </c>
      <c r="H10804" s="784" t="s">
        <v>1563</v>
      </c>
      <c r="I10804" s="784" t="s">
        <v>6527</v>
      </c>
    </row>
    <row r="10805" spans="1:9" hidden="1">
      <c r="A10805" t="str">
        <f>Table_wabobpsvr_AzureCalc_AzureCalcRateCard[[#This Row],[ServiceName]]&amp;Table_wabobpsvr_AzureCalc_AzureCalcRateCard[[#This Row],[Price_Level]]&amp;Table_wabobpsvr_AzureCalc_AzureCalcRateCard[[#This Row],[Region]]</f>
        <v>Oracle Database Enterprise (8 core)D</v>
      </c>
      <c r="C10805" t="s">
        <v>701</v>
      </c>
      <c r="D10805" t="s">
        <v>183</v>
      </c>
      <c r="E10805">
        <v>10.08</v>
      </c>
      <c r="F10805" t="s">
        <v>744</v>
      </c>
      <c r="G10805" s="784" t="s">
        <v>1562</v>
      </c>
      <c r="H10805" s="784" t="s">
        <v>1563</v>
      </c>
      <c r="I10805" s="784" t="s">
        <v>6527</v>
      </c>
    </row>
    <row r="10806" spans="1:9" hidden="1">
      <c r="A10806" t="str">
        <f>Table_wabobpsvr_AzureCalc_AzureCalcRateCard[[#This Row],[ServiceName]]&amp;Table_wabobpsvr_AzureCalc_AzureCalcRateCard[[#This Row],[Price_Level]]&amp;Table_wabobpsvr_AzureCalc_AzureCalcRateCard[[#This Row],[Region]]</f>
        <v>Oracle Database Enterprise (16 core)MOSP</v>
      </c>
      <c r="C10806" t="s">
        <v>701</v>
      </c>
      <c r="D10806" t="s">
        <v>627</v>
      </c>
      <c r="E10806">
        <v>20.16</v>
      </c>
      <c r="F10806" t="s">
        <v>745</v>
      </c>
      <c r="G10806" s="784" t="s">
        <v>4431</v>
      </c>
      <c r="H10806" s="784" t="s">
        <v>4431</v>
      </c>
      <c r="I10806" s="784" t="s">
        <v>6528</v>
      </c>
    </row>
    <row r="10807" spans="1:9" hidden="1">
      <c r="A10807" t="str">
        <f>Table_wabobpsvr_AzureCalc_AzureCalcRateCard[[#This Row],[ServiceName]]&amp;Table_wabobpsvr_AzureCalc_AzureCalcRateCard[[#This Row],[Price_Level]]&amp;Table_wabobpsvr_AzureCalc_AzureCalcRateCard[[#This Row],[Region]]</f>
        <v>Oracle Database Enterprise (16 core)A</v>
      </c>
      <c r="C10807" t="s">
        <v>701</v>
      </c>
      <c r="D10807" t="s">
        <v>181</v>
      </c>
      <c r="E10807">
        <v>20.16</v>
      </c>
      <c r="F10807" t="s">
        <v>745</v>
      </c>
      <c r="G10807" s="784" t="s">
        <v>1564</v>
      </c>
      <c r="H10807" s="784" t="s">
        <v>1565</v>
      </c>
      <c r="I10807" s="784" t="s">
        <v>6528</v>
      </c>
    </row>
    <row r="10808" spans="1:9" hidden="1">
      <c r="A10808" s="784" t="str">
        <f>Table_wabobpsvr_AzureCalc_AzureCalcRateCard[[#This Row],[ServiceName]]&amp;Table_wabobpsvr_AzureCalc_AzureCalcRateCard[[#This Row],[Price_Level]]&amp;Table_wabobpsvr_AzureCalc_AzureCalcRateCard[[#This Row],[Region]]</f>
        <v>Oracle Database Enterprise (16 core)B</v>
      </c>
      <c r="B10808" s="784"/>
      <c r="C10808" s="784" t="s">
        <v>701</v>
      </c>
      <c r="D10808" s="784" t="s">
        <v>182</v>
      </c>
      <c r="E10808" s="784">
        <v>20.16</v>
      </c>
      <c r="F10808" s="784" t="s">
        <v>745</v>
      </c>
      <c r="G10808" s="784" t="s">
        <v>1564</v>
      </c>
      <c r="H10808" s="784" t="s">
        <v>1565</v>
      </c>
      <c r="I10808" s="784" t="s">
        <v>6528</v>
      </c>
    </row>
    <row r="10809" spans="1:9" hidden="1">
      <c r="A10809" t="str">
        <f>Table_wabobpsvr_AzureCalc_AzureCalcRateCard[[#This Row],[ServiceName]]&amp;Table_wabobpsvr_AzureCalc_AzureCalcRateCard[[#This Row],[Price_Level]]&amp;Table_wabobpsvr_AzureCalc_AzureCalcRateCard[[#This Row],[Region]]</f>
        <v>Oracle Database Enterprise (16 core)C</v>
      </c>
      <c r="C10809" t="s">
        <v>701</v>
      </c>
      <c r="D10809" t="s">
        <v>184</v>
      </c>
      <c r="E10809">
        <v>20.16</v>
      </c>
      <c r="F10809" t="s">
        <v>745</v>
      </c>
      <c r="G10809" s="784" t="s">
        <v>1564</v>
      </c>
      <c r="H10809" s="784" t="s">
        <v>1565</v>
      </c>
      <c r="I10809" s="784" t="s">
        <v>6528</v>
      </c>
    </row>
    <row r="10810" spans="1:9" hidden="1">
      <c r="A10810" t="str">
        <f>Table_wabobpsvr_AzureCalc_AzureCalcRateCard[[#This Row],[ServiceName]]&amp;Table_wabobpsvr_AzureCalc_AzureCalcRateCard[[#This Row],[Price_Level]]&amp;Table_wabobpsvr_AzureCalc_AzureCalcRateCard[[#This Row],[Region]]</f>
        <v>Oracle Database Enterprise (16 core)D</v>
      </c>
      <c r="C10810" t="s">
        <v>701</v>
      </c>
      <c r="D10810" t="s">
        <v>183</v>
      </c>
      <c r="E10810">
        <v>20.16</v>
      </c>
      <c r="F10810" t="s">
        <v>745</v>
      </c>
      <c r="G10810" s="784" t="s">
        <v>1564</v>
      </c>
      <c r="H10810" s="784" t="s">
        <v>1565</v>
      </c>
      <c r="I10810" s="784" t="s">
        <v>6528</v>
      </c>
    </row>
    <row r="10811" spans="1:9" hidden="1">
      <c r="A10811" t="str">
        <f>Table_wabobpsvr_AzureCalc_AzureCalcRateCard[[#This Row],[ServiceName]]&amp;Table_wabobpsvr_AzureCalc_AzureCalcRateCard[[#This Row],[Price_Level]]&amp;Table_wabobpsvr_AzureCalc_AzureCalcRateCard[[#This Row],[Region]]</f>
        <v>Oracle Database Standard (1 core)MOSP</v>
      </c>
      <c r="C10811" t="s">
        <v>701</v>
      </c>
      <c r="D10811" t="s">
        <v>627</v>
      </c>
      <c r="E10811">
        <v>1.1100000000000001</v>
      </c>
      <c r="F10811" t="s">
        <v>746</v>
      </c>
      <c r="G10811" s="784" t="s">
        <v>4431</v>
      </c>
      <c r="H10811" s="784" t="s">
        <v>4431</v>
      </c>
      <c r="I10811" s="784" t="s">
        <v>6529</v>
      </c>
    </row>
    <row r="10812" spans="1:9" hidden="1">
      <c r="A10812" t="str">
        <f>Table_wabobpsvr_AzureCalc_AzureCalcRateCard[[#This Row],[ServiceName]]&amp;Table_wabobpsvr_AzureCalc_AzureCalcRateCard[[#This Row],[Price_Level]]&amp;Table_wabobpsvr_AzureCalc_AzureCalcRateCard[[#This Row],[Region]]</f>
        <v>Oracle Database Standard (1 core)A</v>
      </c>
      <c r="C10812" t="s">
        <v>701</v>
      </c>
      <c r="D10812" t="s">
        <v>181</v>
      </c>
      <c r="E10812">
        <v>1.1100000000000001</v>
      </c>
      <c r="F10812" t="s">
        <v>746</v>
      </c>
      <c r="G10812" s="784" t="s">
        <v>1566</v>
      </c>
      <c r="H10812" s="784" t="s">
        <v>1567</v>
      </c>
      <c r="I10812" s="784" t="s">
        <v>6529</v>
      </c>
    </row>
    <row r="10813" spans="1:9" hidden="1">
      <c r="A10813" t="str">
        <f>Table_wabobpsvr_AzureCalc_AzureCalcRateCard[[#This Row],[ServiceName]]&amp;Table_wabobpsvr_AzureCalc_AzureCalcRateCard[[#This Row],[Price_Level]]&amp;Table_wabobpsvr_AzureCalc_AzureCalcRateCard[[#This Row],[Region]]</f>
        <v>Java Development Environment (4 core)C</v>
      </c>
      <c r="C10813" t="s">
        <v>701</v>
      </c>
      <c r="D10813" t="s">
        <v>184</v>
      </c>
      <c r="E10813">
        <v>0.32</v>
      </c>
      <c r="F10813" t="s">
        <v>740</v>
      </c>
      <c r="G10813" s="784" t="s">
        <v>1558</v>
      </c>
      <c r="H10813" s="784" t="s">
        <v>1559</v>
      </c>
      <c r="I10813" s="784" t="s">
        <v>5320</v>
      </c>
    </row>
    <row r="10814" spans="1:9" hidden="1">
      <c r="A10814" t="str">
        <f>Table_wabobpsvr_AzureCalc_AzureCalcRateCard[[#This Row],[ServiceName]]&amp;Table_wabobpsvr_AzureCalc_AzureCalcRateCard[[#This Row],[Price_Level]]&amp;Table_wabobpsvr_AzureCalc_AzureCalcRateCard[[#This Row],[Region]]</f>
        <v>Oracle Database Standard (1 core)B</v>
      </c>
      <c r="C10814" t="s">
        <v>701</v>
      </c>
      <c r="D10814" t="s">
        <v>182</v>
      </c>
      <c r="E10814">
        <v>1.1100000000000001</v>
      </c>
      <c r="F10814" t="s">
        <v>746</v>
      </c>
      <c r="G10814" s="784" t="s">
        <v>1566</v>
      </c>
      <c r="H10814" s="784" t="s">
        <v>1567</v>
      </c>
      <c r="I10814" s="784" t="s">
        <v>6529</v>
      </c>
    </row>
    <row r="10815" spans="1:9" hidden="1">
      <c r="A10815" t="str">
        <f>Table_wabobpsvr_AzureCalc_AzureCalcRateCard[[#This Row],[ServiceName]]&amp;Table_wabobpsvr_AzureCalc_AzureCalcRateCard[[#This Row],[Price_Level]]&amp;Table_wabobpsvr_AzureCalc_AzureCalcRateCard[[#This Row],[Region]]</f>
        <v>Oracle Database Standard (1 core)C</v>
      </c>
      <c r="C10815" t="s">
        <v>701</v>
      </c>
      <c r="D10815" t="s">
        <v>184</v>
      </c>
      <c r="E10815">
        <v>1.1100000000000001</v>
      </c>
      <c r="F10815" t="s">
        <v>746</v>
      </c>
      <c r="G10815" s="784" t="s">
        <v>1566</v>
      </c>
      <c r="H10815" s="784" t="s">
        <v>1567</v>
      </c>
      <c r="I10815" s="784" t="s">
        <v>6529</v>
      </c>
    </row>
    <row r="10816" spans="1:9" hidden="1">
      <c r="A10816" t="str">
        <f>Table_wabobpsvr_AzureCalc_AzureCalcRateCard[[#This Row],[ServiceName]]&amp;Table_wabobpsvr_AzureCalc_AzureCalcRateCard[[#This Row],[Price_Level]]&amp;Table_wabobpsvr_AzureCalc_AzureCalcRateCard[[#This Row],[Region]]</f>
        <v>Oracle Database Standard (1 core)D</v>
      </c>
      <c r="C10816" t="s">
        <v>701</v>
      </c>
      <c r="D10816" t="s">
        <v>183</v>
      </c>
      <c r="E10816">
        <v>1.1100000000000001</v>
      </c>
      <c r="F10816" t="s">
        <v>746</v>
      </c>
      <c r="G10816" s="784" t="s">
        <v>1566</v>
      </c>
      <c r="H10816" s="784" t="s">
        <v>1567</v>
      </c>
      <c r="I10816" s="784" t="s">
        <v>6529</v>
      </c>
    </row>
    <row r="10817" spans="1:9" hidden="1">
      <c r="A10817" t="str">
        <f>Table_wabobpsvr_AzureCalc_AzureCalcRateCard[[#This Row],[ServiceName]]&amp;Table_wabobpsvr_AzureCalc_AzureCalcRateCard[[#This Row],[Price_Level]]&amp;Table_wabobpsvr_AzureCalc_AzureCalcRateCard[[#This Row],[Region]]</f>
        <v>Oracle Database Standard (2 core)MOSP</v>
      </c>
      <c r="C10817" t="s">
        <v>701</v>
      </c>
      <c r="D10817" t="s">
        <v>627</v>
      </c>
      <c r="E10817">
        <v>1.1100000000000001</v>
      </c>
      <c r="F10817" t="s">
        <v>747</v>
      </c>
      <c r="G10817" s="784" t="s">
        <v>4431</v>
      </c>
      <c r="H10817" s="784" t="s">
        <v>4431</v>
      </c>
      <c r="I10817" s="784" t="s">
        <v>6530</v>
      </c>
    </row>
    <row r="10818" spans="1:9" hidden="1">
      <c r="A10818" t="str">
        <f>Table_wabobpsvr_AzureCalc_AzureCalcRateCard[[#This Row],[ServiceName]]&amp;Table_wabobpsvr_AzureCalc_AzureCalcRateCard[[#This Row],[Price_Level]]&amp;Table_wabobpsvr_AzureCalc_AzureCalcRateCard[[#This Row],[Region]]</f>
        <v>Oracle Database Standard (2 core)A</v>
      </c>
      <c r="C10818" t="s">
        <v>701</v>
      </c>
      <c r="D10818" t="s">
        <v>181</v>
      </c>
      <c r="E10818">
        <v>1.1100000000000001</v>
      </c>
      <c r="F10818" t="s">
        <v>747</v>
      </c>
      <c r="G10818" s="784" t="s">
        <v>1568</v>
      </c>
      <c r="H10818" s="784" t="s">
        <v>1569</v>
      </c>
      <c r="I10818" s="784" t="s">
        <v>6530</v>
      </c>
    </row>
    <row r="10819" spans="1:9" hidden="1">
      <c r="A10819" t="str">
        <f>Table_wabobpsvr_AzureCalc_AzureCalcRateCard[[#This Row],[ServiceName]]&amp;Table_wabobpsvr_AzureCalc_AzureCalcRateCard[[#This Row],[Price_Level]]&amp;Table_wabobpsvr_AzureCalc_AzureCalcRateCard[[#This Row],[Region]]</f>
        <v>Oracle Database Standard (2 core)B</v>
      </c>
      <c r="C10819" t="s">
        <v>701</v>
      </c>
      <c r="D10819" t="s">
        <v>182</v>
      </c>
      <c r="E10819">
        <v>1.1100000000000001</v>
      </c>
      <c r="F10819" t="s">
        <v>747</v>
      </c>
      <c r="G10819" s="784" t="s">
        <v>1568</v>
      </c>
      <c r="H10819" s="784" t="s">
        <v>1569</v>
      </c>
      <c r="I10819" s="784" t="s">
        <v>6530</v>
      </c>
    </row>
    <row r="10820" spans="1:9" hidden="1">
      <c r="A10820" t="str">
        <f>Table_wabobpsvr_AzureCalc_AzureCalcRateCard[[#This Row],[ServiceName]]&amp;Table_wabobpsvr_AzureCalc_AzureCalcRateCard[[#This Row],[Price_Level]]&amp;Table_wabobpsvr_AzureCalc_AzureCalcRateCard[[#This Row],[Region]]</f>
        <v>Oracle Database Standard (2 core)C</v>
      </c>
      <c r="C10820" t="s">
        <v>701</v>
      </c>
      <c r="D10820" t="s">
        <v>184</v>
      </c>
      <c r="E10820">
        <v>1.1100000000000001</v>
      </c>
      <c r="F10820" t="s">
        <v>747</v>
      </c>
      <c r="G10820" s="784" t="s">
        <v>1568</v>
      </c>
      <c r="H10820" s="784" t="s">
        <v>1569</v>
      </c>
      <c r="I10820" s="784" t="s">
        <v>6530</v>
      </c>
    </row>
    <row r="10821" spans="1:9" hidden="1">
      <c r="A10821" t="str">
        <f>Table_wabobpsvr_AzureCalc_AzureCalcRateCard[[#This Row],[ServiceName]]&amp;Table_wabobpsvr_AzureCalc_AzureCalcRateCard[[#This Row],[Price_Level]]&amp;Table_wabobpsvr_AzureCalc_AzureCalcRateCard[[#This Row],[Region]]</f>
        <v>Oracle Database Standard (2 core)D</v>
      </c>
      <c r="C10821" t="s">
        <v>701</v>
      </c>
      <c r="D10821" t="s">
        <v>183</v>
      </c>
      <c r="E10821">
        <v>1.1100000000000001</v>
      </c>
      <c r="F10821" t="s">
        <v>747</v>
      </c>
      <c r="G10821" s="784" t="s">
        <v>1568</v>
      </c>
      <c r="H10821" s="784" t="s">
        <v>1569</v>
      </c>
      <c r="I10821" s="784" t="s">
        <v>6530</v>
      </c>
    </row>
    <row r="10822" spans="1:9" hidden="1">
      <c r="A10822" t="str">
        <f>Table_wabobpsvr_AzureCalc_AzureCalcRateCard[[#This Row],[ServiceName]]&amp;Table_wabobpsvr_AzureCalc_AzureCalcRateCard[[#This Row],[Price_Level]]&amp;Table_wabobpsvr_AzureCalc_AzureCalcRateCard[[#This Row],[Region]]</f>
        <v>Oracle Database Standard (4 core)MOSP</v>
      </c>
      <c r="C10822" t="s">
        <v>701</v>
      </c>
      <c r="D10822" t="s">
        <v>627</v>
      </c>
      <c r="E10822">
        <v>1.28</v>
      </c>
      <c r="F10822" t="s">
        <v>748</v>
      </c>
      <c r="G10822" s="784" t="s">
        <v>4431</v>
      </c>
      <c r="H10822" s="784" t="s">
        <v>4431</v>
      </c>
      <c r="I10822" s="784" t="s">
        <v>6531</v>
      </c>
    </row>
    <row r="10823" spans="1:9" hidden="1">
      <c r="A10823" t="str">
        <f>Table_wabobpsvr_AzureCalc_AzureCalcRateCard[[#This Row],[ServiceName]]&amp;Table_wabobpsvr_AzureCalc_AzureCalcRateCard[[#This Row],[Price_Level]]&amp;Table_wabobpsvr_AzureCalc_AzureCalcRateCard[[#This Row],[Region]]</f>
        <v>Java Development Environment (4 core)D</v>
      </c>
      <c r="C10823" t="s">
        <v>701</v>
      </c>
      <c r="D10823" t="s">
        <v>183</v>
      </c>
      <c r="E10823">
        <v>0.32</v>
      </c>
      <c r="F10823" t="s">
        <v>740</v>
      </c>
      <c r="G10823" s="784" t="s">
        <v>1558</v>
      </c>
      <c r="H10823" s="784" t="s">
        <v>1559</v>
      </c>
      <c r="I10823" s="784" t="s">
        <v>5320</v>
      </c>
    </row>
    <row r="10824" spans="1:9" hidden="1">
      <c r="A10824" t="str">
        <f>Table_wabobpsvr_AzureCalc_AzureCalcRateCard[[#This Row],[ServiceName]]&amp;Table_wabobpsvr_AzureCalc_AzureCalcRateCard[[#This Row],[Price_Level]]&amp;Table_wabobpsvr_AzureCalc_AzureCalcRateCard[[#This Row],[Region]]</f>
        <v>Oracle Database Standard (4 core)A</v>
      </c>
      <c r="C10824" t="s">
        <v>701</v>
      </c>
      <c r="D10824" t="s">
        <v>181</v>
      </c>
      <c r="E10824">
        <v>1.28</v>
      </c>
      <c r="F10824" t="s">
        <v>748</v>
      </c>
      <c r="G10824" s="784" t="s">
        <v>1570</v>
      </c>
      <c r="H10824" s="784" t="s">
        <v>1571</v>
      </c>
      <c r="I10824" s="784" t="s">
        <v>6531</v>
      </c>
    </row>
    <row r="10825" spans="1:9" hidden="1">
      <c r="A10825" t="str">
        <f>Table_wabobpsvr_AzureCalc_AzureCalcRateCard[[#This Row],[ServiceName]]&amp;Table_wabobpsvr_AzureCalc_AzureCalcRateCard[[#This Row],[Price_Level]]&amp;Table_wabobpsvr_AzureCalc_AzureCalcRateCard[[#This Row],[Region]]</f>
        <v>Oracle Database Standard (4 core)B</v>
      </c>
      <c r="C10825" t="s">
        <v>701</v>
      </c>
      <c r="D10825" t="s">
        <v>182</v>
      </c>
      <c r="E10825">
        <v>1.28</v>
      </c>
      <c r="F10825" t="s">
        <v>748</v>
      </c>
      <c r="G10825" s="784" t="s">
        <v>1570</v>
      </c>
      <c r="H10825" s="784" t="s">
        <v>1571</v>
      </c>
      <c r="I10825" s="784" t="s">
        <v>6531</v>
      </c>
    </row>
    <row r="10826" spans="1:9" hidden="1">
      <c r="A10826" t="str">
        <f>Table_wabobpsvr_AzureCalc_AzureCalcRateCard[[#This Row],[ServiceName]]&amp;Table_wabobpsvr_AzureCalc_AzureCalcRateCard[[#This Row],[Price_Level]]&amp;Table_wabobpsvr_AzureCalc_AzureCalcRateCard[[#This Row],[Region]]</f>
        <v>Oracle Database Standard (4 core)C</v>
      </c>
      <c r="C10826" t="s">
        <v>701</v>
      </c>
      <c r="D10826" t="s">
        <v>184</v>
      </c>
      <c r="E10826">
        <v>1.28</v>
      </c>
      <c r="F10826" t="s">
        <v>748</v>
      </c>
      <c r="G10826" s="784" t="s">
        <v>1570</v>
      </c>
      <c r="H10826" s="784" t="s">
        <v>1571</v>
      </c>
      <c r="I10826" s="784" t="s">
        <v>6531</v>
      </c>
    </row>
    <row r="10827" spans="1:9" hidden="1">
      <c r="A10827" t="str">
        <f>Table_wabobpsvr_AzureCalc_AzureCalcRateCard[[#This Row],[ServiceName]]&amp;Table_wabobpsvr_AzureCalc_AzureCalcRateCard[[#This Row],[Price_Level]]&amp;Table_wabobpsvr_AzureCalc_AzureCalcRateCard[[#This Row],[Region]]</f>
        <v>Oracle Database Standard (4 core)D</v>
      </c>
      <c r="C10827" t="s">
        <v>701</v>
      </c>
      <c r="D10827" t="s">
        <v>183</v>
      </c>
      <c r="E10827">
        <v>1.28</v>
      </c>
      <c r="F10827" t="s">
        <v>748</v>
      </c>
      <c r="G10827" s="784" t="s">
        <v>1570</v>
      </c>
      <c r="H10827" s="784" t="s">
        <v>1571</v>
      </c>
      <c r="I10827" s="784" t="s">
        <v>6531</v>
      </c>
    </row>
    <row r="10828" spans="1:9" hidden="1">
      <c r="A10828" t="str">
        <f>Table_wabobpsvr_AzureCalc_AzureCalcRateCard[[#This Row],[ServiceName]]&amp;Table_wabobpsvr_AzureCalc_AzureCalcRateCard[[#This Row],[Price_Level]]&amp;Table_wabobpsvr_AzureCalc_AzureCalcRateCard[[#This Row],[Region]]</f>
        <v>Oracle Database Standard (8 core)MOSP</v>
      </c>
      <c r="C10828" t="s">
        <v>701</v>
      </c>
      <c r="D10828" t="s">
        <v>627</v>
      </c>
      <c r="E10828">
        <v>2.5499999999999998</v>
      </c>
      <c r="F10828" t="s">
        <v>749</v>
      </c>
      <c r="G10828" s="784" t="s">
        <v>4431</v>
      </c>
      <c r="H10828" s="784" t="s">
        <v>4431</v>
      </c>
      <c r="I10828" s="784" t="s">
        <v>6532</v>
      </c>
    </row>
    <row r="10829" spans="1:9" hidden="1">
      <c r="A10829" t="str">
        <f>Table_wabobpsvr_AzureCalc_AzureCalcRateCard[[#This Row],[ServiceName]]&amp;Table_wabobpsvr_AzureCalc_AzureCalcRateCard[[#This Row],[Price_Level]]&amp;Table_wabobpsvr_AzureCalc_AzureCalcRateCard[[#This Row],[Region]]</f>
        <v>Oracle Database Standard (8 core)A</v>
      </c>
      <c r="C10829" t="s">
        <v>701</v>
      </c>
      <c r="D10829" t="s">
        <v>181</v>
      </c>
      <c r="E10829">
        <v>2.5499999999999998</v>
      </c>
      <c r="F10829" t="s">
        <v>749</v>
      </c>
      <c r="G10829" s="784" t="s">
        <v>1572</v>
      </c>
      <c r="H10829" s="784" t="s">
        <v>1573</v>
      </c>
      <c r="I10829" s="784" t="s">
        <v>6532</v>
      </c>
    </row>
    <row r="10830" spans="1:9" hidden="1">
      <c r="A10830" t="str">
        <f>Table_wabobpsvr_AzureCalc_AzureCalcRateCard[[#This Row],[ServiceName]]&amp;Table_wabobpsvr_AzureCalc_AzureCalcRateCard[[#This Row],[Price_Level]]&amp;Table_wabobpsvr_AzureCalc_AzureCalcRateCard[[#This Row],[Region]]</f>
        <v>Oracle Database Standard (8 core)B</v>
      </c>
      <c r="C10830" t="s">
        <v>701</v>
      </c>
      <c r="D10830" t="s">
        <v>182</v>
      </c>
      <c r="E10830">
        <v>2.5499999999999998</v>
      </c>
      <c r="F10830" t="s">
        <v>749</v>
      </c>
      <c r="G10830" s="784" t="s">
        <v>1572</v>
      </c>
      <c r="H10830" s="784" t="s">
        <v>1573</v>
      </c>
      <c r="I10830" s="784" t="s">
        <v>6532</v>
      </c>
    </row>
    <row r="10831" spans="1:9" hidden="1">
      <c r="A10831" t="str">
        <f>Table_wabobpsvr_AzureCalc_AzureCalcRateCard[[#This Row],[ServiceName]]&amp;Table_wabobpsvr_AzureCalc_AzureCalcRateCard[[#This Row],[Price_Level]]&amp;Table_wabobpsvr_AzureCalc_AzureCalcRateCard[[#This Row],[Region]]</f>
        <v>Oracle Database Standard (8 core)C</v>
      </c>
      <c r="C10831" t="s">
        <v>701</v>
      </c>
      <c r="D10831" t="s">
        <v>184</v>
      </c>
      <c r="E10831">
        <v>2.5499999999999998</v>
      </c>
      <c r="F10831" t="s">
        <v>749</v>
      </c>
      <c r="G10831" s="784" t="s">
        <v>1572</v>
      </c>
      <c r="H10831" s="784" t="s">
        <v>1573</v>
      </c>
      <c r="I10831" s="784" t="s">
        <v>6532</v>
      </c>
    </row>
    <row r="10832" spans="1:9" hidden="1">
      <c r="A10832" t="str">
        <f>Table_wabobpsvr_AzureCalc_AzureCalcRateCard[[#This Row],[ServiceName]]&amp;Table_wabobpsvr_AzureCalc_AzureCalcRateCard[[#This Row],[Price_Level]]&amp;Table_wabobpsvr_AzureCalc_AzureCalcRateCard[[#This Row],[Region]]</f>
        <v>Oracle Database Standard (8 core)D</v>
      </c>
      <c r="C10832" t="s">
        <v>701</v>
      </c>
      <c r="D10832" t="s">
        <v>183</v>
      </c>
      <c r="E10832">
        <v>2.5499999999999998</v>
      </c>
      <c r="F10832" t="s">
        <v>749</v>
      </c>
      <c r="G10832" s="784" t="s">
        <v>1572</v>
      </c>
      <c r="H10832" s="784" t="s">
        <v>1573</v>
      </c>
      <c r="I10832" s="784" t="s">
        <v>6532</v>
      </c>
    </row>
    <row r="10833" spans="1:9" hidden="1">
      <c r="A10833" t="str">
        <f>Table_wabobpsvr_AzureCalc_AzureCalcRateCard[[#This Row],[ServiceName]]&amp;Table_wabobpsvr_AzureCalc_AzureCalcRateCard[[#This Row],[Price_Level]]&amp;Table_wabobpsvr_AzureCalc_AzureCalcRateCard[[#This Row],[Region]]</f>
        <v>Java Development Environment (8 core)MOSP</v>
      </c>
      <c r="C10833" t="s">
        <v>701</v>
      </c>
      <c r="D10833" t="s">
        <v>627</v>
      </c>
      <c r="E10833">
        <v>0.64</v>
      </c>
      <c r="F10833" t="s">
        <v>750</v>
      </c>
      <c r="G10833" s="784" t="s">
        <v>4431</v>
      </c>
      <c r="H10833" s="784" t="s">
        <v>4431</v>
      </c>
      <c r="I10833" s="784" t="s">
        <v>6533</v>
      </c>
    </row>
    <row r="10834" spans="1:9" hidden="1">
      <c r="A10834" t="str">
        <f>Table_wabobpsvr_AzureCalc_AzureCalcRateCard[[#This Row],[ServiceName]]&amp;Table_wabobpsvr_AzureCalc_AzureCalcRateCard[[#This Row],[Price_Level]]&amp;Table_wabobpsvr_AzureCalc_AzureCalcRateCard[[#This Row],[Region]]</f>
        <v>Monthly FeeD2</v>
      </c>
      <c r="B10834">
        <v>2</v>
      </c>
      <c r="C10834" t="s">
        <v>4431</v>
      </c>
      <c r="D10834" t="s">
        <v>183</v>
      </c>
      <c r="E10834">
        <v>999999</v>
      </c>
      <c r="F10834" t="s">
        <v>3556</v>
      </c>
      <c r="G10834" s="784" t="s">
        <v>4431</v>
      </c>
      <c r="H10834" s="784" t="s">
        <v>4431</v>
      </c>
      <c r="I10834" s="784" t="s">
        <v>4431</v>
      </c>
    </row>
    <row r="10835" spans="1:9" hidden="1">
      <c r="A10835" t="str">
        <f>Table_wabobpsvr_AzureCalc_AzureCalcRateCard[[#This Row],[ServiceName]]&amp;Table_wabobpsvr_AzureCalc_AzureCalcRateCard[[#This Row],[Price_Level]]&amp;Table_wabobpsvr_AzureCalc_AzureCalcRateCard[[#This Row],[Region]]</f>
        <v>Monthly FeeMOSP3</v>
      </c>
      <c r="B10835">
        <v>3</v>
      </c>
      <c r="C10835" t="s">
        <v>4431</v>
      </c>
      <c r="D10835" t="s">
        <v>627</v>
      </c>
      <c r="E10835">
        <v>999999</v>
      </c>
      <c r="F10835" t="s">
        <v>3556</v>
      </c>
      <c r="G10835" s="784" t="s">
        <v>4431</v>
      </c>
      <c r="H10835" s="784" t="s">
        <v>4431</v>
      </c>
      <c r="I10835" s="784" t="s">
        <v>4431</v>
      </c>
    </row>
    <row r="10836" spans="1:9" hidden="1">
      <c r="A10836" t="str">
        <f>Table_wabobpsvr_AzureCalc_AzureCalcRateCard[[#This Row],[ServiceName]]&amp;Table_wabobpsvr_AzureCalc_AzureCalcRateCard[[#This Row],[Price_Level]]&amp;Table_wabobpsvr_AzureCalc_AzureCalcRateCard[[#This Row],[Region]]</f>
        <v>Monthly FeeA3</v>
      </c>
      <c r="B10836">
        <v>3</v>
      </c>
      <c r="C10836" t="s">
        <v>4431</v>
      </c>
      <c r="D10836" t="s">
        <v>181</v>
      </c>
      <c r="E10836">
        <v>999999</v>
      </c>
      <c r="F10836" t="s">
        <v>3556</v>
      </c>
      <c r="G10836" s="784" t="s">
        <v>4431</v>
      </c>
      <c r="H10836" s="784" t="s">
        <v>4431</v>
      </c>
      <c r="I10836" s="784" t="s">
        <v>4431</v>
      </c>
    </row>
    <row r="10837" spans="1:9" hidden="1">
      <c r="A10837" t="str">
        <f>Table_wabobpsvr_AzureCalc_AzureCalcRateCard[[#This Row],[ServiceName]]&amp;Table_wabobpsvr_AzureCalc_AzureCalcRateCard[[#This Row],[Price_Level]]&amp;Table_wabobpsvr_AzureCalc_AzureCalcRateCard[[#This Row],[Region]]</f>
        <v>Monthly FeeB3</v>
      </c>
      <c r="B10837">
        <v>3</v>
      </c>
      <c r="C10837" t="s">
        <v>4431</v>
      </c>
      <c r="D10837" t="s">
        <v>182</v>
      </c>
      <c r="E10837">
        <v>999999</v>
      </c>
      <c r="F10837" t="s">
        <v>3556</v>
      </c>
      <c r="G10837" s="784" t="s">
        <v>4431</v>
      </c>
      <c r="H10837" s="784" t="s">
        <v>4431</v>
      </c>
      <c r="I10837" s="784" t="s">
        <v>4431</v>
      </c>
    </row>
    <row r="10838" spans="1:9" hidden="1">
      <c r="A10838" t="str">
        <f>Table_wabobpsvr_AzureCalc_AzureCalcRateCard[[#This Row],[ServiceName]]&amp;Table_wabobpsvr_AzureCalc_AzureCalcRateCard[[#This Row],[Price_Level]]&amp;Table_wabobpsvr_AzureCalc_AzureCalcRateCard[[#This Row],[Region]]</f>
        <v>Monthly FeeC3</v>
      </c>
      <c r="B10838">
        <v>3</v>
      </c>
      <c r="C10838" t="s">
        <v>4431</v>
      </c>
      <c r="D10838" t="s">
        <v>184</v>
      </c>
      <c r="E10838">
        <v>999999</v>
      </c>
      <c r="F10838" t="s">
        <v>3556</v>
      </c>
      <c r="G10838" s="784" t="s">
        <v>4431</v>
      </c>
      <c r="H10838" s="784" t="s">
        <v>4431</v>
      </c>
      <c r="I10838" s="784" t="s">
        <v>4431</v>
      </c>
    </row>
    <row r="10839" spans="1:9" hidden="1">
      <c r="A10839" t="str">
        <f>Table_wabobpsvr_AzureCalc_AzureCalcRateCard[[#This Row],[ServiceName]]&amp;Table_wabobpsvr_AzureCalc_AzureCalcRateCard[[#This Row],[Price_Level]]&amp;Table_wabobpsvr_AzureCalc_AzureCalcRateCard[[#This Row],[Region]]</f>
        <v>Monthly FeeD3</v>
      </c>
      <c r="B10839">
        <v>3</v>
      </c>
      <c r="C10839" t="s">
        <v>4431</v>
      </c>
      <c r="D10839" t="s">
        <v>183</v>
      </c>
      <c r="E10839">
        <v>999999</v>
      </c>
      <c r="F10839" t="s">
        <v>3556</v>
      </c>
      <c r="G10839" s="784" t="s">
        <v>4431</v>
      </c>
      <c r="H10839" s="784" t="s">
        <v>4431</v>
      </c>
      <c r="I10839" s="784" t="s">
        <v>4431</v>
      </c>
    </row>
    <row r="10840" spans="1:9" hidden="1">
      <c r="A10840" t="str">
        <f>Table_wabobpsvr_AzureCalc_AzureCalcRateCard[[#This Row],[ServiceName]]&amp;Table_wabobpsvr_AzureCalc_AzureCalcRateCard[[#This Row],[Price_Level]]&amp;Table_wabobpsvr_AzureCalc_AzureCalcRateCard[[#This Row],[Region]]</f>
        <v>Java Development Environment (8 core)A</v>
      </c>
      <c r="C10840" t="s">
        <v>701</v>
      </c>
      <c r="D10840" t="s">
        <v>181</v>
      </c>
      <c r="E10840">
        <v>0.64</v>
      </c>
      <c r="F10840" t="s">
        <v>750</v>
      </c>
      <c r="G10840" s="784" t="s">
        <v>1574</v>
      </c>
      <c r="H10840" s="784" t="s">
        <v>1575</v>
      </c>
      <c r="I10840" s="784" t="s">
        <v>6533</v>
      </c>
    </row>
    <row r="10841" spans="1:9" hidden="1">
      <c r="A10841" t="str">
        <f>Table_wabobpsvr_AzureCalc_AzureCalcRateCard[[#This Row],[ServiceName]]&amp;Table_wabobpsvr_AzureCalc_AzureCalcRateCard[[#This Row],[Price_Level]]&amp;Table_wabobpsvr_AzureCalc_AzureCalcRateCard[[#This Row],[Region]]</f>
        <v>Free Web SitesMOSP</v>
      </c>
      <c r="C10841" t="s">
        <v>701</v>
      </c>
      <c r="D10841" t="s">
        <v>627</v>
      </c>
      <c r="E10841">
        <v>0</v>
      </c>
      <c r="F10841" t="s">
        <v>752</v>
      </c>
      <c r="G10841" s="784" t="s">
        <v>4431</v>
      </c>
      <c r="H10841" s="784" t="s">
        <v>4431</v>
      </c>
      <c r="I10841" s="784" t="s">
        <v>6534</v>
      </c>
    </row>
    <row r="10842" spans="1:9" hidden="1">
      <c r="A10842" t="str">
        <f>Table_wabobpsvr_AzureCalc_AzureCalcRateCard[[#This Row],[ServiceName]]&amp;Table_wabobpsvr_AzureCalc_AzureCalcRateCard[[#This Row],[Price_Level]]&amp;Table_wabobpsvr_AzureCalc_AzureCalcRateCard[[#This Row],[Region]]</f>
        <v>Free Web SitesA</v>
      </c>
      <c r="C10842" t="s">
        <v>701</v>
      </c>
      <c r="D10842" t="s">
        <v>181</v>
      </c>
      <c r="E10842">
        <v>0</v>
      </c>
      <c r="F10842" t="s">
        <v>752</v>
      </c>
      <c r="G10842" s="784" t="s">
        <v>1576</v>
      </c>
      <c r="H10842" s="784" t="s">
        <v>1577</v>
      </c>
      <c r="I10842" s="784" t="s">
        <v>6534</v>
      </c>
    </row>
    <row r="10843" spans="1:9" hidden="1">
      <c r="A10843" t="str">
        <f>Table_wabobpsvr_AzureCalc_AzureCalcRateCard[[#This Row],[ServiceName]]&amp;Table_wabobpsvr_AzureCalc_AzureCalcRateCard[[#This Row],[Price_Level]]&amp;Table_wabobpsvr_AzureCalc_AzureCalcRateCard[[#This Row],[Region]]</f>
        <v>A8 HDInsight (Non-Windows)A9</v>
      </c>
      <c r="B10843">
        <v>9</v>
      </c>
      <c r="C10843" t="s">
        <v>91</v>
      </c>
      <c r="D10843" t="s">
        <v>181</v>
      </c>
      <c r="E10843">
        <v>3.577</v>
      </c>
      <c r="F10843" t="s">
        <v>3550</v>
      </c>
      <c r="G10843" s="784" t="s">
        <v>3611</v>
      </c>
      <c r="H10843" s="784" t="s">
        <v>3612</v>
      </c>
      <c r="I10843" s="784" t="s">
        <v>5312</v>
      </c>
    </row>
    <row r="10844" spans="1:9" hidden="1">
      <c r="A10844" t="str">
        <f>Table_wabobpsvr_AzureCalc_AzureCalcRateCard[[#This Row],[ServiceName]]&amp;Table_wabobpsvr_AzureCalc_AzureCalcRateCard[[#This Row],[Price_Level]]&amp;Table_wabobpsvr_AzureCalc_AzureCalcRateCard[[#This Row],[Region]]</f>
        <v>A8 HDInsight (Non-Windows)B9</v>
      </c>
      <c r="B10844">
        <v>9</v>
      </c>
      <c r="C10844" t="s">
        <v>91</v>
      </c>
      <c r="D10844" t="s">
        <v>182</v>
      </c>
      <c r="E10844">
        <v>3.43</v>
      </c>
      <c r="F10844" t="s">
        <v>3550</v>
      </c>
      <c r="G10844" s="784" t="s">
        <v>3611</v>
      </c>
      <c r="H10844" s="784" t="s">
        <v>3612</v>
      </c>
      <c r="I10844" s="784" t="s">
        <v>5312</v>
      </c>
    </row>
    <row r="10845" spans="1:9" hidden="1">
      <c r="A10845" t="str">
        <f>Table_wabobpsvr_AzureCalc_AzureCalcRateCard[[#This Row],[ServiceName]]&amp;Table_wabobpsvr_AzureCalc_AzureCalcRateCard[[#This Row],[Price_Level]]&amp;Table_wabobpsvr_AzureCalc_AzureCalcRateCard[[#This Row],[Region]]</f>
        <v>A8 HDInsight (Non-Windows)C9</v>
      </c>
      <c r="B10845">
        <v>9</v>
      </c>
      <c r="C10845" t="s">
        <v>91</v>
      </c>
      <c r="D10845" t="s">
        <v>184</v>
      </c>
      <c r="E10845">
        <v>3.2829999999999999</v>
      </c>
      <c r="F10845" t="s">
        <v>3550</v>
      </c>
      <c r="G10845" s="784" t="s">
        <v>3611</v>
      </c>
      <c r="H10845" s="784" t="s">
        <v>3612</v>
      </c>
      <c r="I10845" s="784" t="s">
        <v>5312</v>
      </c>
    </row>
    <row r="10846" spans="1:9" hidden="1">
      <c r="A10846" t="str">
        <f>Table_wabobpsvr_AzureCalc_AzureCalcRateCard[[#This Row],[ServiceName]]&amp;Table_wabobpsvr_AzureCalc_AzureCalcRateCard[[#This Row],[Price_Level]]&amp;Table_wabobpsvr_AzureCalc_AzureCalcRateCard[[#This Row],[Region]]</f>
        <v>A8 HDInsight (Non-Windows)D9</v>
      </c>
      <c r="B10846">
        <v>9</v>
      </c>
      <c r="C10846" t="s">
        <v>91</v>
      </c>
      <c r="D10846" t="s">
        <v>183</v>
      </c>
      <c r="E10846">
        <v>3.1360000000000001</v>
      </c>
      <c r="F10846" t="s">
        <v>3550</v>
      </c>
      <c r="G10846" s="784" t="s">
        <v>3611</v>
      </c>
      <c r="H10846" s="784" t="s">
        <v>3612</v>
      </c>
      <c r="I10846" s="784" t="s">
        <v>5312</v>
      </c>
    </row>
    <row r="10847" spans="1:9" hidden="1">
      <c r="A10847" t="str">
        <f>Table_wabobpsvr_AzureCalc_AzureCalcRateCard[[#This Row],[ServiceName]]&amp;Table_wabobpsvr_AzureCalc_AzureCalcRateCard[[#This Row],[Price_Level]]&amp;Table_wabobpsvr_AzureCalc_AzureCalcRateCard[[#This Row],[Region]]</f>
        <v>A8 HDInsight (Non-Windows)MOSP15</v>
      </c>
      <c r="B10847">
        <v>15</v>
      </c>
      <c r="C10847" t="s">
        <v>91</v>
      </c>
      <c r="D10847" t="s">
        <v>627</v>
      </c>
      <c r="E10847">
        <v>6.5170000000000003</v>
      </c>
      <c r="F10847" t="s">
        <v>3550</v>
      </c>
      <c r="G10847" s="784" t="s">
        <v>4431</v>
      </c>
      <c r="H10847" s="784" t="s">
        <v>4431</v>
      </c>
      <c r="I10847" s="784" t="s">
        <v>5879</v>
      </c>
    </row>
    <row r="10848" spans="1:9" hidden="1">
      <c r="A10848" t="str">
        <f>Table_wabobpsvr_AzureCalc_AzureCalcRateCard[[#This Row],[ServiceName]]&amp;Table_wabobpsvr_AzureCalc_AzureCalcRateCard[[#This Row],[Price_Level]]&amp;Table_wabobpsvr_AzureCalc_AzureCalcRateCard[[#This Row],[Region]]</f>
        <v>A8 HDInsight (Non-Windows)A15</v>
      </c>
      <c r="B10848">
        <v>15</v>
      </c>
      <c r="C10848" t="s">
        <v>91</v>
      </c>
      <c r="D10848" t="s">
        <v>181</v>
      </c>
      <c r="E10848">
        <v>4.7569999999999997</v>
      </c>
      <c r="F10848" t="s">
        <v>3550</v>
      </c>
      <c r="G10848" s="784" t="s">
        <v>3706</v>
      </c>
      <c r="H10848" s="784" t="s">
        <v>3707</v>
      </c>
      <c r="I10848" s="784" t="s">
        <v>5879</v>
      </c>
    </row>
    <row r="10849" spans="1:9" hidden="1">
      <c r="A10849" t="str">
        <f>Table_wabobpsvr_AzureCalc_AzureCalcRateCard[[#This Row],[ServiceName]]&amp;Table_wabobpsvr_AzureCalc_AzureCalcRateCard[[#This Row],[Price_Level]]&amp;Table_wabobpsvr_AzureCalc_AzureCalcRateCard[[#This Row],[Region]]</f>
        <v>A8 HDInsight (Non-Windows)B15</v>
      </c>
      <c r="B10849">
        <v>15</v>
      </c>
      <c r="C10849" t="s">
        <v>91</v>
      </c>
      <c r="D10849" t="s">
        <v>182</v>
      </c>
      <c r="E10849">
        <v>4.5620000000000003</v>
      </c>
      <c r="F10849" t="s">
        <v>3550</v>
      </c>
      <c r="G10849" s="784" t="s">
        <v>3706</v>
      </c>
      <c r="H10849" s="784" t="s">
        <v>3707</v>
      </c>
      <c r="I10849" s="784" t="s">
        <v>5879</v>
      </c>
    </row>
    <row r="10850" spans="1:9" hidden="1">
      <c r="A10850" t="str">
        <f>Table_wabobpsvr_AzureCalc_AzureCalcRateCard[[#This Row],[ServiceName]]&amp;Table_wabobpsvr_AzureCalc_AzureCalcRateCard[[#This Row],[Price_Level]]&amp;Table_wabobpsvr_AzureCalc_AzureCalcRateCard[[#This Row],[Region]]</f>
        <v>A8 HDInsight (Non-Windows)C15</v>
      </c>
      <c r="B10850">
        <v>15</v>
      </c>
      <c r="C10850" t="s">
        <v>91</v>
      </c>
      <c r="D10850" t="s">
        <v>184</v>
      </c>
      <c r="E10850">
        <v>4.3659999999999997</v>
      </c>
      <c r="F10850" t="s">
        <v>3550</v>
      </c>
      <c r="G10850" s="784" t="s">
        <v>3706</v>
      </c>
      <c r="H10850" s="784" t="s">
        <v>3707</v>
      </c>
      <c r="I10850" s="784" t="s">
        <v>5879</v>
      </c>
    </row>
    <row r="10851" spans="1:9" hidden="1">
      <c r="A10851" t="str">
        <f>Table_wabobpsvr_AzureCalc_AzureCalcRateCard[[#This Row],[ServiceName]]&amp;Table_wabobpsvr_AzureCalc_AzureCalcRateCard[[#This Row],[Price_Level]]&amp;Table_wabobpsvr_AzureCalc_AzureCalcRateCard[[#This Row],[Region]]</f>
        <v>A8 HDInsight (Non-Windows)D15</v>
      </c>
      <c r="B10851">
        <v>15</v>
      </c>
      <c r="C10851" t="s">
        <v>91</v>
      </c>
      <c r="D10851" t="s">
        <v>183</v>
      </c>
      <c r="E10851">
        <v>4.1710000000000003</v>
      </c>
      <c r="F10851" t="s">
        <v>3550</v>
      </c>
      <c r="G10851" s="784" t="s">
        <v>3706</v>
      </c>
      <c r="H10851" s="784" t="s">
        <v>3707</v>
      </c>
      <c r="I10851" s="784" t="s">
        <v>5879</v>
      </c>
    </row>
    <row r="10852" spans="1:9" hidden="1">
      <c r="A10852" t="str">
        <f>Table_wabobpsvr_AzureCalc_AzureCalcRateCard[[#This Row],[ServiceName]]&amp;Table_wabobpsvr_AzureCalc_AzureCalcRateCard[[#This Row],[Price_Level]]&amp;Table_wabobpsvr_AzureCalc_AzureCalcRateCard[[#This Row],[Region]]</f>
        <v>Monthly FeeD14</v>
      </c>
      <c r="B10852">
        <v>14</v>
      </c>
      <c r="C10852" t="s">
        <v>4431</v>
      </c>
      <c r="D10852" t="s">
        <v>183</v>
      </c>
      <c r="E10852">
        <v>999999</v>
      </c>
      <c r="F10852" t="s">
        <v>3556</v>
      </c>
      <c r="G10852" s="784" t="s">
        <v>4431</v>
      </c>
      <c r="H10852" s="784" t="s">
        <v>4431</v>
      </c>
      <c r="I10852" s="784" t="s">
        <v>4431</v>
      </c>
    </row>
    <row r="10853" spans="1:9" hidden="1">
      <c r="A10853" t="str">
        <f>Table_wabobpsvr_AzureCalc_AzureCalcRateCard[[#This Row],[ServiceName]]&amp;Table_wabobpsvr_AzureCalc_AzureCalcRateCard[[#This Row],[Price_Level]]&amp;Table_wabobpsvr_AzureCalc_AzureCalcRateCard[[#This Row],[Region]]</f>
        <v>Monthly FeeB15</v>
      </c>
      <c r="B10853">
        <v>15</v>
      </c>
      <c r="C10853" t="s">
        <v>4431</v>
      </c>
      <c r="D10853" t="s">
        <v>182</v>
      </c>
      <c r="E10853">
        <v>999999</v>
      </c>
      <c r="F10853" t="s">
        <v>3556</v>
      </c>
      <c r="G10853" s="784" t="s">
        <v>4431</v>
      </c>
      <c r="H10853" s="784" t="s">
        <v>4431</v>
      </c>
      <c r="I10853" s="784" t="s">
        <v>4431</v>
      </c>
    </row>
    <row r="10854" spans="1:9" hidden="1">
      <c r="A10854" t="str">
        <f>Table_wabobpsvr_AzureCalc_AzureCalcRateCard[[#This Row],[ServiceName]]&amp;Table_wabobpsvr_AzureCalc_AzureCalcRateCard[[#This Row],[Price_Level]]&amp;Table_wabobpsvr_AzureCalc_AzureCalcRateCard[[#This Row],[Region]]</f>
        <v>A9 HDInsight (Non-Windows)C</v>
      </c>
      <c r="C10854" t="s">
        <v>91</v>
      </c>
      <c r="D10854" t="s">
        <v>184</v>
      </c>
      <c r="E10854">
        <v>2.1840000000000002</v>
      </c>
      <c r="F10854" t="s">
        <v>3551</v>
      </c>
      <c r="G10854" s="784" t="s">
        <v>3615</v>
      </c>
      <c r="H10854" s="784" t="s">
        <v>3616</v>
      </c>
      <c r="I10854" s="784" t="s">
        <v>4431</v>
      </c>
    </row>
    <row r="10855" spans="1:9" hidden="1">
      <c r="A10855" t="str">
        <f>Table_wabobpsvr_AzureCalc_AzureCalcRateCard[[#This Row],[ServiceName]]&amp;Table_wabobpsvr_AzureCalc_AzureCalcRateCard[[#This Row],[Price_Level]]&amp;Table_wabobpsvr_AzureCalc_AzureCalcRateCard[[#This Row],[Region]]</f>
        <v>A9 HDInsight (Non-Windows)D</v>
      </c>
      <c r="C10855" t="s">
        <v>91</v>
      </c>
      <c r="D10855" t="s">
        <v>183</v>
      </c>
      <c r="E10855">
        <v>2.0859999999999999</v>
      </c>
      <c r="F10855" t="s">
        <v>3551</v>
      </c>
      <c r="G10855" s="784" t="s">
        <v>3615</v>
      </c>
      <c r="H10855" s="784" t="s">
        <v>3616</v>
      </c>
      <c r="I10855" s="784" t="s">
        <v>4431</v>
      </c>
    </row>
    <row r="10856" spans="1:9" hidden="1">
      <c r="A10856" t="str">
        <f>Table_wabobpsvr_AzureCalc_AzureCalcRateCard[[#This Row],[ServiceName]]&amp;Table_wabobpsvr_AzureCalc_AzureCalcRateCard[[#This Row],[Price_Level]]&amp;Table_wabobpsvr_AzureCalc_AzureCalcRateCard[[#This Row],[Region]]</f>
        <v>SQL Standard S2 Database DaysMOSP16</v>
      </c>
      <c r="B10856">
        <v>16</v>
      </c>
      <c r="C10856" t="s">
        <v>1119</v>
      </c>
      <c r="D10856" t="s">
        <v>627</v>
      </c>
      <c r="E10856">
        <v>2.68</v>
      </c>
      <c r="F10856" t="s">
        <v>773</v>
      </c>
      <c r="G10856" s="784" t="s">
        <v>4431</v>
      </c>
      <c r="H10856" s="784" t="s">
        <v>4431</v>
      </c>
      <c r="I10856" s="784" t="s">
        <v>4431</v>
      </c>
    </row>
    <row r="10857" spans="1:9" hidden="1">
      <c r="A10857" t="str">
        <f>Table_wabobpsvr_AzureCalc_AzureCalcRateCard[[#This Row],[ServiceName]]&amp;Table_wabobpsvr_AzureCalc_AzureCalcRateCard[[#This Row],[Price_Level]]&amp;Table_wabobpsvr_AzureCalc_AzureCalcRateCard[[#This Row],[Region]]</f>
        <v>A9 VM (Non-Windows)A16</v>
      </c>
      <c r="B10857">
        <v>16</v>
      </c>
      <c r="C10857" t="s">
        <v>91</v>
      </c>
      <c r="D10857" t="s">
        <v>181</v>
      </c>
      <c r="E10857">
        <v>3.2469999999999999</v>
      </c>
      <c r="F10857" t="s">
        <v>721</v>
      </c>
      <c r="G10857" s="784" t="s">
        <v>2795</v>
      </c>
      <c r="H10857" s="784" t="s">
        <v>2796</v>
      </c>
      <c r="I10857" s="784" t="s">
        <v>4431</v>
      </c>
    </row>
    <row r="10858" spans="1:9" hidden="1">
      <c r="A10858" t="str">
        <f>Table_wabobpsvr_AzureCalc_AzureCalcRateCard[[#This Row],[ServiceName]]&amp;Table_wabobpsvr_AzureCalc_AzureCalcRateCard[[#This Row],[Price_Level]]&amp;Table_wabobpsvr_AzureCalc_AzureCalcRateCard[[#This Row],[Region]]</f>
        <v>Production API  Compute HoursMOSP15</v>
      </c>
      <c r="B10858">
        <v>15</v>
      </c>
      <c r="C10858" t="s">
        <v>4431</v>
      </c>
      <c r="D10858" t="s">
        <v>627</v>
      </c>
      <c r="E10858">
        <v>999999</v>
      </c>
      <c r="F10858" t="s">
        <v>3708</v>
      </c>
      <c r="G10858" s="784" t="s">
        <v>4431</v>
      </c>
      <c r="H10858" s="784" t="s">
        <v>4431</v>
      </c>
      <c r="I10858" s="784" t="s">
        <v>4431</v>
      </c>
    </row>
    <row r="10859" spans="1:9" hidden="1">
      <c r="A10859" s="784" t="str">
        <f>Table_wabobpsvr_AzureCalc_AzureCalcRateCard[[#This Row],[ServiceName]]&amp;Table_wabobpsvr_AzureCalc_AzureCalcRateCard[[#This Row],[Price_Level]]&amp;Table_wabobpsvr_AzureCalc_AzureCalcRateCard[[#This Row],[Region]]</f>
        <v>Production API  Compute HoursC13</v>
      </c>
      <c r="B10859" s="784">
        <v>13</v>
      </c>
      <c r="C10859" s="784" t="s">
        <v>4431</v>
      </c>
      <c r="D10859" s="784" t="s">
        <v>184</v>
      </c>
      <c r="E10859" s="784">
        <v>999999</v>
      </c>
      <c r="F10859" s="784" t="s">
        <v>3708</v>
      </c>
      <c r="G10859" s="784" t="s">
        <v>4431</v>
      </c>
      <c r="H10859" s="784" t="s">
        <v>4431</v>
      </c>
      <c r="I10859" s="784" t="s">
        <v>4431</v>
      </c>
    </row>
    <row r="10860" spans="1:9" hidden="1">
      <c r="A10860" s="784" t="str">
        <f>Table_wabobpsvr_AzureCalc_AzureCalcRateCard[[#This Row],[ServiceName]]&amp;Table_wabobpsvr_AzureCalc_AzureCalcRateCard[[#This Row],[Price_Level]]&amp;Table_wabobpsvr_AzureCalc_AzureCalcRateCard[[#This Row],[Region]]</f>
        <v>Production API  Compute HoursD13</v>
      </c>
      <c r="B10860" s="784">
        <v>13</v>
      </c>
      <c r="C10860" s="784" t="s">
        <v>4431</v>
      </c>
      <c r="D10860" s="784" t="s">
        <v>183</v>
      </c>
      <c r="E10860" s="784">
        <v>999999</v>
      </c>
      <c r="F10860" s="784" t="s">
        <v>3708</v>
      </c>
      <c r="G10860" s="784" t="s">
        <v>4431</v>
      </c>
      <c r="H10860" s="784" t="s">
        <v>4431</v>
      </c>
      <c r="I10860" s="784" t="s">
        <v>4431</v>
      </c>
    </row>
    <row r="10861" spans="1:9" hidden="1">
      <c r="A10861" s="784" t="str">
        <f>Table_wabobpsvr_AzureCalc_AzureCalcRateCard[[#This Row],[ServiceName]]&amp;Table_wabobpsvr_AzureCalc_AzureCalcRateCard[[#This Row],[Price_Level]]&amp;Table_wabobpsvr_AzureCalc_AzureCalcRateCard[[#This Row],[Region]]</f>
        <v>Production API  Compute HoursB15</v>
      </c>
      <c r="B10861" s="784">
        <v>15</v>
      </c>
      <c r="C10861" s="784" t="s">
        <v>4431</v>
      </c>
      <c r="D10861" s="784" t="s">
        <v>182</v>
      </c>
      <c r="E10861" s="784">
        <v>999999</v>
      </c>
      <c r="F10861" s="784" t="s">
        <v>3708</v>
      </c>
      <c r="G10861" s="784" t="s">
        <v>4431</v>
      </c>
      <c r="H10861" s="784" t="s">
        <v>4431</v>
      </c>
      <c r="I10861" s="784" t="s">
        <v>4431</v>
      </c>
    </row>
    <row r="10862" spans="1:9" hidden="1">
      <c r="A10862" s="784" t="str">
        <f>Table_wabobpsvr_AzureCalc_AzureCalcRateCard[[#This Row],[ServiceName]]&amp;Table_wabobpsvr_AzureCalc_AzureCalcRateCard[[#This Row],[Price_Level]]&amp;Table_wabobpsvr_AzureCalc_AzureCalcRateCard[[#This Row],[Region]]</f>
        <v>Production API  Compute HoursMOSP12</v>
      </c>
      <c r="B10862" s="784">
        <v>12</v>
      </c>
      <c r="C10862" s="784" t="s">
        <v>4431</v>
      </c>
      <c r="D10862" s="784" t="s">
        <v>627</v>
      </c>
      <c r="E10862" s="784">
        <v>999999</v>
      </c>
      <c r="F10862" s="784" t="s">
        <v>3708</v>
      </c>
      <c r="G10862" s="784" t="s">
        <v>4431</v>
      </c>
      <c r="H10862" s="784" t="s">
        <v>4431</v>
      </c>
      <c r="I10862" s="784" t="s">
        <v>4431</v>
      </c>
    </row>
    <row r="10863" spans="1:9" hidden="1">
      <c r="A10863" s="784" t="str">
        <f>Table_wabobpsvr_AzureCalc_AzureCalcRateCard[[#This Row],[ServiceName]]&amp;Table_wabobpsvr_AzureCalc_AzureCalcRateCard[[#This Row],[Price_Level]]&amp;Table_wabobpsvr_AzureCalc_AzureCalcRateCard[[#This Row],[Region]]</f>
        <v>Production API  Compute HoursA12</v>
      </c>
      <c r="B10863" s="784">
        <v>12</v>
      </c>
      <c r="C10863" s="784" t="s">
        <v>4431</v>
      </c>
      <c r="D10863" s="784" t="s">
        <v>181</v>
      </c>
      <c r="E10863" s="784">
        <v>999999</v>
      </c>
      <c r="F10863" s="784" t="s">
        <v>3708</v>
      </c>
      <c r="G10863" s="784" t="s">
        <v>4431</v>
      </c>
      <c r="H10863" s="784" t="s">
        <v>4431</v>
      </c>
      <c r="I10863" s="784" t="s">
        <v>4431</v>
      </c>
    </row>
    <row r="10864" spans="1:9" hidden="1">
      <c r="A10864" t="str">
        <f>Table_wabobpsvr_AzureCalc_AzureCalcRateCard[[#This Row],[ServiceName]]&amp;Table_wabobpsvr_AzureCalc_AzureCalcRateCard[[#This Row],[Price_Level]]&amp;Table_wabobpsvr_AzureCalc_AzureCalcRateCard[[#This Row],[Region]]</f>
        <v>Production API  Compute HoursB12</v>
      </c>
      <c r="B10864">
        <v>12</v>
      </c>
      <c r="C10864" t="s">
        <v>4431</v>
      </c>
      <c r="D10864" t="s">
        <v>182</v>
      </c>
      <c r="E10864">
        <v>999999</v>
      </c>
      <c r="F10864" t="s">
        <v>3708</v>
      </c>
      <c r="G10864" s="784" t="s">
        <v>4431</v>
      </c>
      <c r="H10864" s="784" t="s">
        <v>4431</v>
      </c>
      <c r="I10864" s="784" t="s">
        <v>4431</v>
      </c>
    </row>
    <row r="10865" spans="1:9" hidden="1">
      <c r="A10865" t="str">
        <f>Table_wabobpsvr_AzureCalc_AzureCalcRateCard[[#This Row],[ServiceName]]&amp;Table_wabobpsvr_AzureCalc_AzureCalcRateCard[[#This Row],[Price_Level]]&amp;Table_wabobpsvr_AzureCalc_AzureCalcRateCard[[#This Row],[Region]]</f>
        <v>Production API  Compute HoursC12</v>
      </c>
      <c r="B10865">
        <v>12</v>
      </c>
      <c r="C10865" t="s">
        <v>4431</v>
      </c>
      <c r="D10865" t="s">
        <v>184</v>
      </c>
      <c r="E10865">
        <v>999999</v>
      </c>
      <c r="F10865" t="s">
        <v>3708</v>
      </c>
      <c r="G10865" s="784" t="s">
        <v>4431</v>
      </c>
      <c r="H10865" s="784" t="s">
        <v>4431</v>
      </c>
      <c r="I10865" s="784" t="s">
        <v>4431</v>
      </c>
    </row>
    <row r="10866" spans="1:9" hidden="1">
      <c r="A10866" t="str">
        <f>Table_wabobpsvr_AzureCalc_AzureCalcRateCard[[#This Row],[ServiceName]]&amp;Table_wabobpsvr_AzureCalc_AzureCalcRateCard[[#This Row],[Price_Level]]&amp;Table_wabobpsvr_AzureCalc_AzureCalcRateCard[[#This Row],[Region]]</f>
        <v>Production API  Compute HoursD12</v>
      </c>
      <c r="B10866">
        <v>12</v>
      </c>
      <c r="C10866" t="s">
        <v>4431</v>
      </c>
      <c r="D10866" t="s">
        <v>183</v>
      </c>
      <c r="E10866">
        <v>999999</v>
      </c>
      <c r="F10866" t="s">
        <v>3708</v>
      </c>
      <c r="G10866" s="784" t="s">
        <v>4431</v>
      </c>
      <c r="H10866" s="784" t="s">
        <v>4431</v>
      </c>
      <c r="I10866" s="784" t="s">
        <v>4431</v>
      </c>
    </row>
    <row r="10867" spans="1:9" hidden="1">
      <c r="A10867" t="str">
        <f>Table_wabobpsvr_AzureCalc_AzureCalcRateCard[[#This Row],[ServiceName]]&amp;Table_wabobpsvr_AzureCalc_AzureCalcRateCard[[#This Row],[Price_Level]]&amp;Table_wabobpsvr_AzureCalc_AzureCalcRateCard[[#This Row],[Region]]</f>
        <v>Production API  Compute HoursMOSP11</v>
      </c>
      <c r="B10867">
        <v>11</v>
      </c>
      <c r="C10867" t="s">
        <v>4431</v>
      </c>
      <c r="D10867" t="s">
        <v>627</v>
      </c>
      <c r="E10867">
        <v>999999</v>
      </c>
      <c r="F10867" t="s">
        <v>3708</v>
      </c>
      <c r="G10867" s="784" t="s">
        <v>4431</v>
      </c>
      <c r="H10867" s="784" t="s">
        <v>4431</v>
      </c>
      <c r="I10867" s="784" t="s">
        <v>4431</v>
      </c>
    </row>
    <row r="10868" spans="1:9" hidden="1">
      <c r="A10868" t="str">
        <f>Table_wabobpsvr_AzureCalc_AzureCalcRateCard[[#This Row],[ServiceName]]&amp;Table_wabobpsvr_AzureCalc_AzureCalcRateCard[[#This Row],[Price_Level]]&amp;Table_wabobpsvr_AzureCalc_AzureCalcRateCard[[#This Row],[Region]]</f>
        <v>Production API  Compute HoursA11</v>
      </c>
      <c r="B10868">
        <v>11</v>
      </c>
      <c r="C10868" t="s">
        <v>4431</v>
      </c>
      <c r="D10868" t="s">
        <v>181</v>
      </c>
      <c r="E10868">
        <v>999999</v>
      </c>
      <c r="F10868" t="s">
        <v>3708</v>
      </c>
      <c r="G10868" s="784" t="s">
        <v>4431</v>
      </c>
      <c r="H10868" s="784" t="s">
        <v>4431</v>
      </c>
      <c r="I10868" s="784" t="s">
        <v>4431</v>
      </c>
    </row>
    <row r="10869" spans="1:9" hidden="1">
      <c r="A10869" t="str">
        <f>Table_wabobpsvr_AzureCalc_AzureCalcRateCard[[#This Row],[ServiceName]]&amp;Table_wabobpsvr_AzureCalc_AzureCalcRateCard[[#This Row],[Price_Level]]&amp;Table_wabobpsvr_AzureCalc_AzureCalcRateCard[[#This Row],[Region]]</f>
        <v>Production API  Compute HoursB11</v>
      </c>
      <c r="B10869">
        <v>11</v>
      </c>
      <c r="C10869" t="s">
        <v>4431</v>
      </c>
      <c r="D10869" t="s">
        <v>182</v>
      </c>
      <c r="E10869">
        <v>999999</v>
      </c>
      <c r="F10869" t="s">
        <v>3708</v>
      </c>
      <c r="G10869" s="784" t="s">
        <v>4431</v>
      </c>
      <c r="H10869" s="784" t="s">
        <v>4431</v>
      </c>
      <c r="I10869" s="784" t="s">
        <v>4431</v>
      </c>
    </row>
    <row r="10870" spans="1:9" hidden="1">
      <c r="A10870" t="str">
        <f>Table_wabobpsvr_AzureCalc_AzureCalcRateCard[[#This Row],[ServiceName]]&amp;Table_wabobpsvr_AzureCalc_AzureCalcRateCard[[#This Row],[Price_Level]]&amp;Table_wabobpsvr_AzureCalc_AzureCalcRateCard[[#This Row],[Region]]</f>
        <v>A1 Cloud ServicesMOSP6</v>
      </c>
      <c r="B10870">
        <v>6</v>
      </c>
      <c r="C10870" t="s">
        <v>701</v>
      </c>
      <c r="D10870" t="s">
        <v>627</v>
      </c>
      <c r="E10870">
        <v>0.08</v>
      </c>
      <c r="F10870" t="s">
        <v>702</v>
      </c>
      <c r="G10870" s="784" t="s">
        <v>4431</v>
      </c>
      <c r="H10870" s="784" t="s">
        <v>4431</v>
      </c>
      <c r="I10870" s="784" t="s">
        <v>6535</v>
      </c>
    </row>
    <row r="10871" spans="1:9" hidden="1">
      <c r="A10871" t="str">
        <f>Table_wabobpsvr_AzureCalc_AzureCalcRateCard[[#This Row],[ServiceName]]&amp;Table_wabobpsvr_AzureCalc_AzureCalcRateCard[[#This Row],[Price_Level]]&amp;Table_wabobpsvr_AzureCalc_AzureCalcRateCard[[#This Row],[Region]]</f>
        <v>A1 Cloud ServicesA6</v>
      </c>
      <c r="B10871">
        <v>6</v>
      </c>
      <c r="C10871" t="s">
        <v>701</v>
      </c>
      <c r="D10871" t="s">
        <v>181</v>
      </c>
      <c r="E10871">
        <v>5.8400000000000001E-2</v>
      </c>
      <c r="F10871" t="s">
        <v>702</v>
      </c>
      <c r="G10871" s="784" t="s">
        <v>1578</v>
      </c>
      <c r="H10871" s="784" t="s">
        <v>1579</v>
      </c>
      <c r="I10871" s="784" t="s">
        <v>6535</v>
      </c>
    </row>
    <row r="10872" spans="1:9" hidden="1">
      <c r="A10872" t="str">
        <f>Table_wabobpsvr_AzureCalc_AzureCalcRateCard[[#This Row],[ServiceName]]&amp;Table_wabobpsvr_AzureCalc_AzureCalcRateCard[[#This Row],[Price_Level]]&amp;Table_wabobpsvr_AzureCalc_AzureCalcRateCard[[#This Row],[Region]]</f>
        <v>A1 Cloud ServicesB6</v>
      </c>
      <c r="B10872">
        <v>6</v>
      </c>
      <c r="C10872" t="s">
        <v>701</v>
      </c>
      <c r="D10872" t="s">
        <v>182</v>
      </c>
      <c r="E10872">
        <v>5.6000000000000001E-2</v>
      </c>
      <c r="F10872" t="s">
        <v>702</v>
      </c>
      <c r="G10872" s="784" t="s">
        <v>1578</v>
      </c>
      <c r="H10872" s="784" t="s">
        <v>1579</v>
      </c>
      <c r="I10872" s="784" t="s">
        <v>6535</v>
      </c>
    </row>
    <row r="10873" spans="1:9" hidden="1">
      <c r="A10873" t="str">
        <f>Table_wabobpsvr_AzureCalc_AzureCalcRateCard[[#This Row],[ServiceName]]&amp;Table_wabobpsvr_AzureCalc_AzureCalcRateCard[[#This Row],[Price_Level]]&amp;Table_wabobpsvr_AzureCalc_AzureCalcRateCard[[#This Row],[Region]]</f>
        <v>A1 Cloud ServicesC6</v>
      </c>
      <c r="B10873">
        <v>6</v>
      </c>
      <c r="C10873" t="s">
        <v>701</v>
      </c>
      <c r="D10873" t="s">
        <v>184</v>
      </c>
      <c r="E10873">
        <v>5.3600000000000002E-2</v>
      </c>
      <c r="F10873" t="s">
        <v>702</v>
      </c>
      <c r="G10873" s="784" t="s">
        <v>1578</v>
      </c>
      <c r="H10873" s="784" t="s">
        <v>1579</v>
      </c>
      <c r="I10873" s="784" t="s">
        <v>6535</v>
      </c>
    </row>
    <row r="10874" spans="1:9" hidden="1">
      <c r="A10874" t="str">
        <f>Table_wabobpsvr_AzureCalc_AzureCalcRateCard[[#This Row],[ServiceName]]&amp;Table_wabobpsvr_AzureCalc_AzureCalcRateCard[[#This Row],[Price_Level]]&amp;Table_wabobpsvr_AzureCalc_AzureCalcRateCard[[#This Row],[Region]]</f>
        <v>A1 Cloud ServicesD6</v>
      </c>
      <c r="B10874">
        <v>6</v>
      </c>
      <c r="C10874" t="s">
        <v>701</v>
      </c>
      <c r="D10874" t="s">
        <v>183</v>
      </c>
      <c r="E10874">
        <v>5.1200000000000002E-2</v>
      </c>
      <c r="F10874" t="s">
        <v>702</v>
      </c>
      <c r="G10874" s="784" t="s">
        <v>1578</v>
      </c>
      <c r="H10874" s="784" t="s">
        <v>1579</v>
      </c>
      <c r="I10874" s="784" t="s">
        <v>6535</v>
      </c>
    </row>
    <row r="10875" spans="1:9" hidden="1">
      <c r="A10875" t="str">
        <f>Table_wabobpsvr_AzureCalc_AzureCalcRateCard[[#This Row],[ServiceName]]&amp;Table_wabobpsvr_AzureCalc_AzureCalcRateCard[[#This Row],[Price_Level]]&amp;Table_wabobpsvr_AzureCalc_AzureCalcRateCard[[#This Row],[Region]]</f>
        <v>A1 Cloud ServicesMOSP4</v>
      </c>
      <c r="B10875">
        <v>4</v>
      </c>
      <c r="C10875" t="s">
        <v>701</v>
      </c>
      <c r="D10875" t="s">
        <v>627</v>
      </c>
      <c r="E10875">
        <v>0.08</v>
      </c>
      <c r="F10875" t="s">
        <v>702</v>
      </c>
      <c r="G10875" s="784" t="s">
        <v>4431</v>
      </c>
      <c r="H10875" s="784" t="s">
        <v>4431</v>
      </c>
      <c r="I10875" s="784" t="s">
        <v>6536</v>
      </c>
    </row>
    <row r="10876" spans="1:9" hidden="1">
      <c r="A10876" t="str">
        <f>Table_wabobpsvr_AzureCalc_AzureCalcRateCard[[#This Row],[ServiceName]]&amp;Table_wabobpsvr_AzureCalc_AzureCalcRateCard[[#This Row],[Price_Level]]&amp;Table_wabobpsvr_AzureCalc_AzureCalcRateCard[[#This Row],[Region]]</f>
        <v>A1 Cloud ServicesA4</v>
      </c>
      <c r="B10876">
        <v>4</v>
      </c>
      <c r="C10876" t="s">
        <v>701</v>
      </c>
      <c r="D10876" t="s">
        <v>181</v>
      </c>
      <c r="E10876">
        <v>5.8400000000000001E-2</v>
      </c>
      <c r="F10876" t="s">
        <v>702</v>
      </c>
      <c r="G10876" s="784" t="s">
        <v>1580</v>
      </c>
      <c r="H10876" s="784" t="s">
        <v>1581</v>
      </c>
      <c r="I10876" s="784" t="s">
        <v>6536</v>
      </c>
    </row>
    <row r="10877" spans="1:9" hidden="1">
      <c r="A10877" t="str">
        <f>Table_wabobpsvr_AzureCalc_AzureCalcRateCard[[#This Row],[ServiceName]]&amp;Table_wabobpsvr_AzureCalc_AzureCalcRateCard[[#This Row],[Price_Level]]&amp;Table_wabobpsvr_AzureCalc_AzureCalcRateCard[[#This Row],[Region]]</f>
        <v>A1 Cloud ServicesB4</v>
      </c>
      <c r="B10877">
        <v>4</v>
      </c>
      <c r="C10877" t="s">
        <v>701</v>
      </c>
      <c r="D10877" t="s">
        <v>182</v>
      </c>
      <c r="E10877">
        <v>5.6000000000000001E-2</v>
      </c>
      <c r="F10877" t="s">
        <v>702</v>
      </c>
      <c r="G10877" s="784" t="s">
        <v>1580</v>
      </c>
      <c r="H10877" s="784" t="s">
        <v>1581</v>
      </c>
      <c r="I10877" s="784" t="s">
        <v>6536</v>
      </c>
    </row>
    <row r="10878" spans="1:9" hidden="1">
      <c r="A10878" t="str">
        <f>Table_wabobpsvr_AzureCalc_AzureCalcRateCard[[#This Row],[ServiceName]]&amp;Table_wabobpsvr_AzureCalc_AzureCalcRateCard[[#This Row],[Price_Level]]&amp;Table_wabobpsvr_AzureCalc_AzureCalcRateCard[[#This Row],[Region]]</f>
        <v>A1 Cloud ServicesC4</v>
      </c>
      <c r="B10878">
        <v>4</v>
      </c>
      <c r="C10878" t="s">
        <v>701</v>
      </c>
      <c r="D10878" t="s">
        <v>184</v>
      </c>
      <c r="E10878">
        <v>5.3600000000000002E-2</v>
      </c>
      <c r="F10878" t="s">
        <v>702</v>
      </c>
      <c r="G10878" s="784" t="s">
        <v>1580</v>
      </c>
      <c r="H10878" s="784" t="s">
        <v>1581</v>
      </c>
      <c r="I10878" s="784" t="s">
        <v>6536</v>
      </c>
    </row>
    <row r="10879" spans="1:9" hidden="1">
      <c r="A10879" t="str">
        <f>Table_wabobpsvr_AzureCalc_AzureCalcRateCard[[#This Row],[ServiceName]]&amp;Table_wabobpsvr_AzureCalc_AzureCalcRateCard[[#This Row],[Price_Level]]&amp;Table_wabobpsvr_AzureCalc_AzureCalcRateCard[[#This Row],[Region]]</f>
        <v>A1 Cloud ServicesD4</v>
      </c>
      <c r="B10879">
        <v>4</v>
      </c>
      <c r="C10879" t="s">
        <v>701</v>
      </c>
      <c r="D10879" t="s">
        <v>183</v>
      </c>
      <c r="E10879">
        <v>5.1200000000000002E-2</v>
      </c>
      <c r="F10879" t="s">
        <v>702</v>
      </c>
      <c r="G10879" s="784" t="s">
        <v>1580</v>
      </c>
      <c r="H10879" s="784" t="s">
        <v>1581</v>
      </c>
      <c r="I10879" s="784" t="s">
        <v>6536</v>
      </c>
    </row>
    <row r="10880" spans="1:9" hidden="1">
      <c r="A10880" t="str">
        <f>Table_wabobpsvr_AzureCalc_AzureCalcRateCard[[#This Row],[ServiceName]]&amp;Table_wabobpsvr_AzureCalc_AzureCalcRateCard[[#This Row],[Price_Level]]&amp;Table_wabobpsvr_AzureCalc_AzureCalcRateCard[[#This Row],[Region]]</f>
        <v>A1 Cloud ServicesMOSP5</v>
      </c>
      <c r="B10880">
        <v>5</v>
      </c>
      <c r="C10880" t="s">
        <v>701</v>
      </c>
      <c r="D10880" t="s">
        <v>627</v>
      </c>
      <c r="E10880">
        <v>0.08</v>
      </c>
      <c r="F10880" t="s">
        <v>702</v>
      </c>
      <c r="G10880" s="784" t="s">
        <v>4431</v>
      </c>
      <c r="H10880" s="784" t="s">
        <v>4431</v>
      </c>
      <c r="I10880" s="784" t="s">
        <v>6537</v>
      </c>
    </row>
    <row r="10881" spans="1:9" hidden="1">
      <c r="A10881" t="str">
        <f>Table_wabobpsvr_AzureCalc_AzureCalcRateCard[[#This Row],[ServiceName]]&amp;Table_wabobpsvr_AzureCalc_AzureCalcRateCard[[#This Row],[Price_Level]]&amp;Table_wabobpsvr_AzureCalc_AzureCalcRateCard[[#This Row],[Region]]</f>
        <v>A1 Cloud ServicesA5</v>
      </c>
      <c r="B10881">
        <v>5</v>
      </c>
      <c r="C10881" t="s">
        <v>701</v>
      </c>
      <c r="D10881" t="s">
        <v>181</v>
      </c>
      <c r="E10881">
        <v>5.8400000000000001E-2</v>
      </c>
      <c r="F10881" t="s">
        <v>702</v>
      </c>
      <c r="G10881" s="784" t="s">
        <v>1582</v>
      </c>
      <c r="H10881" s="784" t="s">
        <v>1583</v>
      </c>
      <c r="I10881" s="784" t="s">
        <v>6537</v>
      </c>
    </row>
    <row r="10882" spans="1:9" hidden="1">
      <c r="A10882" t="str">
        <f>Table_wabobpsvr_AzureCalc_AzureCalcRateCard[[#This Row],[ServiceName]]&amp;Table_wabobpsvr_AzureCalc_AzureCalcRateCard[[#This Row],[Price_Level]]&amp;Table_wabobpsvr_AzureCalc_AzureCalcRateCard[[#This Row],[Region]]</f>
        <v>A1 Cloud ServicesB5</v>
      </c>
      <c r="B10882">
        <v>5</v>
      </c>
      <c r="C10882" t="s">
        <v>701</v>
      </c>
      <c r="D10882" t="s">
        <v>182</v>
      </c>
      <c r="E10882">
        <v>5.6000000000000001E-2</v>
      </c>
      <c r="F10882" t="s">
        <v>702</v>
      </c>
      <c r="G10882" s="784" t="s">
        <v>1582</v>
      </c>
      <c r="H10882" s="784" t="s">
        <v>1583</v>
      </c>
      <c r="I10882" s="784" t="s">
        <v>6537</v>
      </c>
    </row>
    <row r="10883" spans="1:9" hidden="1">
      <c r="A10883" t="str">
        <f>Table_wabobpsvr_AzureCalc_AzureCalcRateCard[[#This Row],[ServiceName]]&amp;Table_wabobpsvr_AzureCalc_AzureCalcRateCard[[#This Row],[Price_Level]]&amp;Table_wabobpsvr_AzureCalc_AzureCalcRateCard[[#This Row],[Region]]</f>
        <v>A1 Cloud ServicesC5</v>
      </c>
      <c r="B10883">
        <v>5</v>
      </c>
      <c r="C10883" t="s">
        <v>701</v>
      </c>
      <c r="D10883" t="s">
        <v>184</v>
      </c>
      <c r="E10883">
        <v>5.3600000000000002E-2</v>
      </c>
      <c r="F10883" t="s">
        <v>702</v>
      </c>
      <c r="G10883" s="784" t="s">
        <v>1582</v>
      </c>
      <c r="H10883" s="784" t="s">
        <v>1583</v>
      </c>
      <c r="I10883" s="784" t="s">
        <v>6537</v>
      </c>
    </row>
    <row r="10884" spans="1:9" hidden="1">
      <c r="A10884" t="str">
        <f>Table_wabobpsvr_AzureCalc_AzureCalcRateCard[[#This Row],[ServiceName]]&amp;Table_wabobpsvr_AzureCalc_AzureCalcRateCard[[#This Row],[Price_Level]]&amp;Table_wabobpsvr_AzureCalc_AzureCalcRateCard[[#This Row],[Region]]</f>
        <v>A1 Cloud ServicesD5</v>
      </c>
      <c r="B10884">
        <v>5</v>
      </c>
      <c r="C10884" t="s">
        <v>701</v>
      </c>
      <c r="D10884" t="s">
        <v>183</v>
      </c>
      <c r="E10884">
        <v>5.1200000000000002E-2</v>
      </c>
      <c r="F10884" t="s">
        <v>702</v>
      </c>
      <c r="G10884" s="784" t="s">
        <v>1582</v>
      </c>
      <c r="H10884" s="784" t="s">
        <v>1583</v>
      </c>
      <c r="I10884" s="784" t="s">
        <v>6537</v>
      </c>
    </row>
    <row r="10885" spans="1:9" hidden="1">
      <c r="A10885" t="str">
        <f>Table_wabobpsvr_AzureCalc_AzureCalcRateCard[[#This Row],[ServiceName]]&amp;Table_wabobpsvr_AzureCalc_AzureCalcRateCard[[#This Row],[Price_Level]]&amp;Table_wabobpsvr_AzureCalc_AzureCalcRateCard[[#This Row],[Region]]</f>
        <v>A1 Cloud ServicesMOSP1</v>
      </c>
      <c r="B10885">
        <v>1</v>
      </c>
      <c r="C10885" t="s">
        <v>701</v>
      </c>
      <c r="D10885" t="s">
        <v>627</v>
      </c>
      <c r="E10885">
        <v>0.08</v>
      </c>
      <c r="F10885" t="s">
        <v>702</v>
      </c>
      <c r="G10885" s="784" t="s">
        <v>4431</v>
      </c>
      <c r="H10885" s="784" t="s">
        <v>4431</v>
      </c>
      <c r="I10885" s="784" t="s">
        <v>6538</v>
      </c>
    </row>
    <row r="10886" spans="1:9" hidden="1">
      <c r="A10886" t="str">
        <f>Table_wabobpsvr_AzureCalc_AzureCalcRateCard[[#This Row],[ServiceName]]&amp;Table_wabobpsvr_AzureCalc_AzureCalcRateCard[[#This Row],[Price_Level]]&amp;Table_wabobpsvr_AzureCalc_AzureCalcRateCard[[#This Row],[Region]]</f>
        <v>A1 Cloud ServicesA1</v>
      </c>
      <c r="B10886">
        <v>1</v>
      </c>
      <c r="C10886" t="s">
        <v>701</v>
      </c>
      <c r="D10886" t="s">
        <v>181</v>
      </c>
      <c r="E10886">
        <v>5.8400000000000001E-2</v>
      </c>
      <c r="F10886" t="s">
        <v>702</v>
      </c>
      <c r="G10886" s="784" t="s">
        <v>1584</v>
      </c>
      <c r="H10886" s="784" t="s">
        <v>1585</v>
      </c>
      <c r="I10886" s="784" t="s">
        <v>6538</v>
      </c>
    </row>
    <row r="10887" spans="1:9" hidden="1">
      <c r="A10887" t="str">
        <f>Table_wabobpsvr_AzureCalc_AzureCalcRateCard[[#This Row],[ServiceName]]&amp;Table_wabobpsvr_AzureCalc_AzureCalcRateCard[[#This Row],[Price_Level]]&amp;Table_wabobpsvr_AzureCalc_AzureCalcRateCard[[#This Row],[Region]]</f>
        <v>A1 Cloud ServicesB1</v>
      </c>
      <c r="B10887">
        <v>1</v>
      </c>
      <c r="C10887" t="s">
        <v>701</v>
      </c>
      <c r="D10887" t="s">
        <v>182</v>
      </c>
      <c r="E10887">
        <v>5.6000000000000001E-2</v>
      </c>
      <c r="F10887" t="s">
        <v>702</v>
      </c>
      <c r="G10887" s="784" t="s">
        <v>1584</v>
      </c>
      <c r="H10887" s="784" t="s">
        <v>1585</v>
      </c>
      <c r="I10887" s="784" t="s">
        <v>6538</v>
      </c>
    </row>
    <row r="10888" spans="1:9" hidden="1">
      <c r="A10888" t="str">
        <f>Table_wabobpsvr_AzureCalc_AzureCalcRateCard[[#This Row],[ServiceName]]&amp;Table_wabobpsvr_AzureCalc_AzureCalcRateCard[[#This Row],[Price_Level]]&amp;Table_wabobpsvr_AzureCalc_AzureCalcRateCard[[#This Row],[Region]]</f>
        <v>A1 Cloud ServicesC1</v>
      </c>
      <c r="B10888">
        <v>1</v>
      </c>
      <c r="C10888" t="s">
        <v>701</v>
      </c>
      <c r="D10888" t="s">
        <v>184</v>
      </c>
      <c r="E10888">
        <v>5.3600000000000002E-2</v>
      </c>
      <c r="F10888" t="s">
        <v>702</v>
      </c>
      <c r="G10888" s="784" t="s">
        <v>1584</v>
      </c>
      <c r="H10888" s="784" t="s">
        <v>1585</v>
      </c>
      <c r="I10888" s="784" t="s">
        <v>6538</v>
      </c>
    </row>
    <row r="10889" spans="1:9" hidden="1">
      <c r="A10889" t="str">
        <f>Table_wabobpsvr_AzureCalc_AzureCalcRateCard[[#This Row],[ServiceName]]&amp;Table_wabobpsvr_AzureCalc_AzureCalcRateCard[[#This Row],[Price_Level]]&amp;Table_wabobpsvr_AzureCalc_AzureCalcRateCard[[#This Row],[Region]]</f>
        <v>A1 Cloud ServicesD1</v>
      </c>
      <c r="B10889">
        <v>1</v>
      </c>
      <c r="C10889" t="s">
        <v>701</v>
      </c>
      <c r="D10889" t="s">
        <v>183</v>
      </c>
      <c r="E10889">
        <v>5.1200000000000002E-2</v>
      </c>
      <c r="F10889" t="s">
        <v>702</v>
      </c>
      <c r="G10889" s="784" t="s">
        <v>1584</v>
      </c>
      <c r="H10889" s="784" t="s">
        <v>1585</v>
      </c>
      <c r="I10889" s="784" t="s">
        <v>6538</v>
      </c>
    </row>
    <row r="10890" spans="1:9" hidden="1">
      <c r="A10890" t="str">
        <f>Table_wabobpsvr_AzureCalc_AzureCalcRateCard[[#This Row],[ServiceName]]&amp;Table_wabobpsvr_AzureCalc_AzureCalcRateCard[[#This Row],[Price_Level]]&amp;Table_wabobpsvr_AzureCalc_AzureCalcRateCard[[#This Row],[Region]]</f>
        <v>A1 Cloud ServicesMOSP7</v>
      </c>
      <c r="B10890">
        <v>7</v>
      </c>
      <c r="C10890" t="s">
        <v>701</v>
      </c>
      <c r="D10890" t="s">
        <v>627</v>
      </c>
      <c r="E10890">
        <v>0.08</v>
      </c>
      <c r="F10890" t="s">
        <v>702</v>
      </c>
      <c r="G10890" s="784" t="s">
        <v>4431</v>
      </c>
      <c r="H10890" s="784" t="s">
        <v>4431</v>
      </c>
      <c r="I10890" s="784" t="s">
        <v>6539</v>
      </c>
    </row>
    <row r="10891" spans="1:9" hidden="1">
      <c r="A10891" t="str">
        <f>Table_wabobpsvr_AzureCalc_AzureCalcRateCard[[#This Row],[ServiceName]]&amp;Table_wabobpsvr_AzureCalc_AzureCalcRateCard[[#This Row],[Price_Level]]&amp;Table_wabobpsvr_AzureCalc_AzureCalcRateCard[[#This Row],[Region]]</f>
        <v>A1 Cloud ServicesA7</v>
      </c>
      <c r="B10891">
        <v>7</v>
      </c>
      <c r="C10891" t="s">
        <v>701</v>
      </c>
      <c r="D10891" t="s">
        <v>181</v>
      </c>
      <c r="E10891">
        <v>5.8400000000000001E-2</v>
      </c>
      <c r="F10891" t="s">
        <v>702</v>
      </c>
      <c r="G10891" s="784" t="s">
        <v>1586</v>
      </c>
      <c r="H10891" s="784" t="s">
        <v>1587</v>
      </c>
      <c r="I10891" s="784" t="s">
        <v>6539</v>
      </c>
    </row>
    <row r="10892" spans="1:9" hidden="1">
      <c r="A10892" t="str">
        <f>Table_wabobpsvr_AzureCalc_AzureCalcRateCard[[#This Row],[ServiceName]]&amp;Table_wabobpsvr_AzureCalc_AzureCalcRateCard[[#This Row],[Price_Level]]&amp;Table_wabobpsvr_AzureCalc_AzureCalcRateCard[[#This Row],[Region]]</f>
        <v>A1 Cloud ServicesB7</v>
      </c>
      <c r="B10892">
        <v>7</v>
      </c>
      <c r="C10892" t="s">
        <v>701</v>
      </c>
      <c r="D10892" t="s">
        <v>182</v>
      </c>
      <c r="E10892">
        <v>5.6000000000000001E-2</v>
      </c>
      <c r="F10892" t="s">
        <v>702</v>
      </c>
      <c r="G10892" s="784" t="s">
        <v>1586</v>
      </c>
      <c r="H10892" s="784" t="s">
        <v>1587</v>
      </c>
      <c r="I10892" s="784" t="s">
        <v>6539</v>
      </c>
    </row>
    <row r="10893" spans="1:9" hidden="1">
      <c r="A10893" t="str">
        <f>Table_wabobpsvr_AzureCalc_AzureCalcRateCard[[#This Row],[ServiceName]]&amp;Table_wabobpsvr_AzureCalc_AzureCalcRateCard[[#This Row],[Price_Level]]&amp;Table_wabobpsvr_AzureCalc_AzureCalcRateCard[[#This Row],[Region]]</f>
        <v>A1 Cloud ServicesC7</v>
      </c>
      <c r="B10893">
        <v>7</v>
      </c>
      <c r="C10893" t="s">
        <v>701</v>
      </c>
      <c r="D10893" t="s">
        <v>184</v>
      </c>
      <c r="E10893">
        <v>5.3600000000000002E-2</v>
      </c>
      <c r="F10893" t="s">
        <v>702</v>
      </c>
      <c r="G10893" s="784" t="s">
        <v>1586</v>
      </c>
      <c r="H10893" s="784" t="s">
        <v>1587</v>
      </c>
      <c r="I10893" s="784" t="s">
        <v>6539</v>
      </c>
    </row>
    <row r="10894" spans="1:9" hidden="1">
      <c r="A10894" t="str">
        <f>Table_wabobpsvr_AzureCalc_AzureCalcRateCard[[#This Row],[ServiceName]]&amp;Table_wabobpsvr_AzureCalc_AzureCalcRateCard[[#This Row],[Price_Level]]&amp;Table_wabobpsvr_AzureCalc_AzureCalcRateCard[[#This Row],[Region]]</f>
        <v>A1 Cloud ServicesD7</v>
      </c>
      <c r="B10894">
        <v>7</v>
      </c>
      <c r="C10894" t="s">
        <v>701</v>
      </c>
      <c r="D10894" t="s">
        <v>183</v>
      </c>
      <c r="E10894">
        <v>5.1200000000000002E-2</v>
      </c>
      <c r="F10894" t="s">
        <v>702</v>
      </c>
      <c r="G10894" s="784" t="s">
        <v>1586</v>
      </c>
      <c r="H10894" s="784" t="s">
        <v>1587</v>
      </c>
      <c r="I10894" s="784" t="s">
        <v>6539</v>
      </c>
    </row>
    <row r="10895" spans="1:9" hidden="1">
      <c r="A10895" t="str">
        <f>Table_wabobpsvr_AzureCalc_AzureCalcRateCard[[#This Row],[ServiceName]]&amp;Table_wabobpsvr_AzureCalc_AzureCalcRateCard[[#This Row],[Price_Level]]&amp;Table_wabobpsvr_AzureCalc_AzureCalcRateCard[[#This Row],[Region]]</f>
        <v>A1 Cloud ServicesMOSP8</v>
      </c>
      <c r="B10895">
        <v>8</v>
      </c>
      <c r="C10895" t="s">
        <v>701</v>
      </c>
      <c r="D10895" t="s">
        <v>627</v>
      </c>
      <c r="E10895">
        <v>0.08</v>
      </c>
      <c r="F10895" t="s">
        <v>702</v>
      </c>
      <c r="G10895" s="784" t="s">
        <v>4431</v>
      </c>
      <c r="H10895" s="784" t="s">
        <v>4431</v>
      </c>
      <c r="I10895" s="784" t="s">
        <v>6540</v>
      </c>
    </row>
    <row r="10896" spans="1:9" hidden="1">
      <c r="A10896" t="str">
        <f>Table_wabobpsvr_AzureCalc_AzureCalcRateCard[[#This Row],[ServiceName]]&amp;Table_wabobpsvr_AzureCalc_AzureCalcRateCard[[#This Row],[Price_Level]]&amp;Table_wabobpsvr_AzureCalc_AzureCalcRateCard[[#This Row],[Region]]</f>
        <v>A1 Cloud ServicesA8</v>
      </c>
      <c r="B10896">
        <v>8</v>
      </c>
      <c r="C10896" t="s">
        <v>701</v>
      </c>
      <c r="D10896" t="s">
        <v>181</v>
      </c>
      <c r="E10896">
        <v>5.8400000000000001E-2</v>
      </c>
      <c r="F10896" t="s">
        <v>702</v>
      </c>
      <c r="G10896" s="784" t="s">
        <v>1588</v>
      </c>
      <c r="H10896" s="784" t="s">
        <v>1589</v>
      </c>
      <c r="I10896" s="784" t="s">
        <v>6540</v>
      </c>
    </row>
    <row r="10897" spans="1:9" hidden="1">
      <c r="A10897" t="str">
        <f>Table_wabobpsvr_AzureCalc_AzureCalcRateCard[[#This Row],[ServiceName]]&amp;Table_wabobpsvr_AzureCalc_AzureCalcRateCard[[#This Row],[Price_Level]]&amp;Table_wabobpsvr_AzureCalc_AzureCalcRateCard[[#This Row],[Region]]</f>
        <v>A1 Cloud ServicesB8</v>
      </c>
      <c r="B10897">
        <v>8</v>
      </c>
      <c r="C10897" t="s">
        <v>701</v>
      </c>
      <c r="D10897" t="s">
        <v>182</v>
      </c>
      <c r="E10897">
        <v>5.6000000000000001E-2</v>
      </c>
      <c r="F10897" t="s">
        <v>702</v>
      </c>
      <c r="G10897" s="784" t="s">
        <v>1588</v>
      </c>
      <c r="H10897" s="784" t="s">
        <v>1589</v>
      </c>
      <c r="I10897" s="784" t="s">
        <v>6540</v>
      </c>
    </row>
    <row r="10898" spans="1:9" hidden="1">
      <c r="A10898" t="str">
        <f>Table_wabobpsvr_AzureCalc_AzureCalcRateCard[[#This Row],[ServiceName]]&amp;Table_wabobpsvr_AzureCalc_AzureCalcRateCard[[#This Row],[Price_Level]]&amp;Table_wabobpsvr_AzureCalc_AzureCalcRateCard[[#This Row],[Region]]</f>
        <v>A1 Cloud ServicesC8</v>
      </c>
      <c r="B10898">
        <v>8</v>
      </c>
      <c r="C10898" t="s">
        <v>701</v>
      </c>
      <c r="D10898" t="s">
        <v>184</v>
      </c>
      <c r="E10898">
        <v>5.3600000000000002E-2</v>
      </c>
      <c r="F10898" t="s">
        <v>702</v>
      </c>
      <c r="G10898" s="784" t="s">
        <v>1588</v>
      </c>
      <c r="H10898" s="784" t="s">
        <v>1589</v>
      </c>
      <c r="I10898" s="784" t="s">
        <v>6540</v>
      </c>
    </row>
    <row r="10899" spans="1:9" hidden="1">
      <c r="A10899" t="str">
        <f>Table_wabobpsvr_AzureCalc_AzureCalcRateCard[[#This Row],[ServiceName]]&amp;Table_wabobpsvr_AzureCalc_AzureCalcRateCard[[#This Row],[Price_Level]]&amp;Table_wabobpsvr_AzureCalc_AzureCalcRateCard[[#This Row],[Region]]</f>
        <v>A1 Cloud ServicesD8</v>
      </c>
      <c r="B10899">
        <v>8</v>
      </c>
      <c r="C10899" t="s">
        <v>701</v>
      </c>
      <c r="D10899" t="s">
        <v>183</v>
      </c>
      <c r="E10899">
        <v>5.1200000000000002E-2</v>
      </c>
      <c r="F10899" t="s">
        <v>702</v>
      </c>
      <c r="G10899" s="784" t="s">
        <v>1588</v>
      </c>
      <c r="H10899" s="784" t="s">
        <v>1589</v>
      </c>
      <c r="I10899" s="784" t="s">
        <v>6540</v>
      </c>
    </row>
    <row r="10900" spans="1:9" hidden="1">
      <c r="A10900" t="str">
        <f>Table_wabobpsvr_AzureCalc_AzureCalcRateCard[[#This Row],[ServiceName]]&amp;Table_wabobpsvr_AzureCalc_AzureCalcRateCard[[#This Row],[Price_Level]]&amp;Table_wabobpsvr_AzureCalc_AzureCalcRateCard[[#This Row],[Region]]</f>
        <v>A1 Cloud ServicesMOSP9</v>
      </c>
      <c r="B10900">
        <v>9</v>
      </c>
      <c r="C10900" t="s">
        <v>701</v>
      </c>
      <c r="D10900" t="s">
        <v>627</v>
      </c>
      <c r="E10900">
        <v>0.08</v>
      </c>
      <c r="F10900" t="s">
        <v>702</v>
      </c>
      <c r="G10900" s="784" t="s">
        <v>4431</v>
      </c>
      <c r="H10900" s="784" t="s">
        <v>4431</v>
      </c>
      <c r="I10900" s="784" t="s">
        <v>6541</v>
      </c>
    </row>
    <row r="10901" spans="1:9" hidden="1">
      <c r="A10901" t="str">
        <f>Table_wabobpsvr_AzureCalc_AzureCalcRateCard[[#This Row],[ServiceName]]&amp;Table_wabobpsvr_AzureCalc_AzureCalcRateCard[[#This Row],[Price_Level]]&amp;Table_wabobpsvr_AzureCalc_AzureCalcRateCard[[#This Row],[Region]]</f>
        <v>A1 Cloud ServicesA9</v>
      </c>
      <c r="B10901">
        <v>9</v>
      </c>
      <c r="C10901" t="s">
        <v>701</v>
      </c>
      <c r="D10901" t="s">
        <v>181</v>
      </c>
      <c r="E10901">
        <v>5.8400000000000001E-2</v>
      </c>
      <c r="F10901" t="s">
        <v>702</v>
      </c>
      <c r="G10901" s="784" t="s">
        <v>1590</v>
      </c>
      <c r="H10901" s="784" t="s">
        <v>1591</v>
      </c>
      <c r="I10901" s="784" t="s">
        <v>6541</v>
      </c>
    </row>
    <row r="10902" spans="1:9" hidden="1">
      <c r="A10902" t="str">
        <f>Table_wabobpsvr_AzureCalc_AzureCalcRateCard[[#This Row],[ServiceName]]&amp;Table_wabobpsvr_AzureCalc_AzureCalcRateCard[[#This Row],[Price_Level]]&amp;Table_wabobpsvr_AzureCalc_AzureCalcRateCard[[#This Row],[Region]]</f>
        <v>A1 Cloud ServicesB9</v>
      </c>
      <c r="B10902">
        <v>9</v>
      </c>
      <c r="C10902" t="s">
        <v>701</v>
      </c>
      <c r="D10902" t="s">
        <v>182</v>
      </c>
      <c r="E10902">
        <v>5.6000000000000001E-2</v>
      </c>
      <c r="F10902" t="s">
        <v>702</v>
      </c>
      <c r="G10902" s="784" t="s">
        <v>1590</v>
      </c>
      <c r="H10902" s="784" t="s">
        <v>1591</v>
      </c>
      <c r="I10902" s="784" t="s">
        <v>6541</v>
      </c>
    </row>
    <row r="10903" spans="1:9" hidden="1">
      <c r="A10903" t="str">
        <f>Table_wabobpsvr_AzureCalc_AzureCalcRateCard[[#This Row],[ServiceName]]&amp;Table_wabobpsvr_AzureCalc_AzureCalcRateCard[[#This Row],[Price_Level]]&amp;Table_wabobpsvr_AzureCalc_AzureCalcRateCard[[#This Row],[Region]]</f>
        <v>A1 Cloud ServicesC9</v>
      </c>
      <c r="B10903">
        <v>9</v>
      </c>
      <c r="C10903" t="s">
        <v>701</v>
      </c>
      <c r="D10903" t="s">
        <v>184</v>
      </c>
      <c r="E10903">
        <v>5.3600000000000002E-2</v>
      </c>
      <c r="F10903" t="s">
        <v>702</v>
      </c>
      <c r="G10903" s="784" t="s">
        <v>1590</v>
      </c>
      <c r="H10903" s="784" t="s">
        <v>1591</v>
      </c>
      <c r="I10903" s="784" t="s">
        <v>6541</v>
      </c>
    </row>
    <row r="10904" spans="1:9" hidden="1">
      <c r="A10904" t="str">
        <f>Table_wabobpsvr_AzureCalc_AzureCalcRateCard[[#This Row],[ServiceName]]&amp;Table_wabobpsvr_AzureCalc_AzureCalcRateCard[[#This Row],[Price_Level]]&amp;Table_wabobpsvr_AzureCalc_AzureCalcRateCard[[#This Row],[Region]]</f>
        <v>A1 Cloud ServicesD9</v>
      </c>
      <c r="B10904">
        <v>9</v>
      </c>
      <c r="C10904" t="s">
        <v>701</v>
      </c>
      <c r="D10904" t="s">
        <v>183</v>
      </c>
      <c r="E10904">
        <v>5.1200000000000002E-2</v>
      </c>
      <c r="F10904" t="s">
        <v>702</v>
      </c>
      <c r="G10904" s="784" t="s">
        <v>1590</v>
      </c>
      <c r="H10904" s="784" t="s">
        <v>1591</v>
      </c>
      <c r="I10904" s="784" t="s">
        <v>6541</v>
      </c>
    </row>
    <row r="10905" spans="1:9" hidden="1">
      <c r="A10905" t="str">
        <f>Table_wabobpsvr_AzureCalc_AzureCalcRateCard[[#This Row],[ServiceName]]&amp;Table_wabobpsvr_AzureCalc_AzureCalcRateCard[[#This Row],[Price_Level]]&amp;Table_wabobpsvr_AzureCalc_AzureCalcRateCard[[#This Row],[Region]]</f>
        <v>A1 Cloud ServicesMOSP10</v>
      </c>
      <c r="B10905">
        <v>10</v>
      </c>
      <c r="C10905" t="s">
        <v>701</v>
      </c>
      <c r="D10905" t="s">
        <v>627</v>
      </c>
      <c r="E10905">
        <v>0.08</v>
      </c>
      <c r="F10905" t="s">
        <v>702</v>
      </c>
      <c r="G10905" s="784" t="s">
        <v>4431</v>
      </c>
      <c r="H10905" s="784" t="s">
        <v>4431</v>
      </c>
      <c r="I10905" s="784" t="s">
        <v>6542</v>
      </c>
    </row>
    <row r="10906" spans="1:9" hidden="1">
      <c r="A10906" t="str">
        <f>Table_wabobpsvr_AzureCalc_AzureCalcRateCard[[#This Row],[ServiceName]]&amp;Table_wabobpsvr_AzureCalc_AzureCalcRateCard[[#This Row],[Price_Level]]&amp;Table_wabobpsvr_AzureCalc_AzureCalcRateCard[[#This Row],[Region]]</f>
        <v>A1 Cloud ServicesA10</v>
      </c>
      <c r="B10906">
        <v>10</v>
      </c>
      <c r="C10906" t="s">
        <v>701</v>
      </c>
      <c r="D10906" t="s">
        <v>181</v>
      </c>
      <c r="E10906">
        <v>5.8400000000000001E-2</v>
      </c>
      <c r="F10906" t="s">
        <v>702</v>
      </c>
      <c r="G10906" s="784" t="s">
        <v>1592</v>
      </c>
      <c r="H10906" s="784" t="s">
        <v>1593</v>
      </c>
      <c r="I10906" s="784" t="s">
        <v>6542</v>
      </c>
    </row>
    <row r="10907" spans="1:9" hidden="1">
      <c r="A10907" t="str">
        <f>Table_wabobpsvr_AzureCalc_AzureCalcRateCard[[#This Row],[ServiceName]]&amp;Table_wabobpsvr_AzureCalc_AzureCalcRateCard[[#This Row],[Price_Level]]&amp;Table_wabobpsvr_AzureCalc_AzureCalcRateCard[[#This Row],[Region]]</f>
        <v>A1 Cloud ServicesB10</v>
      </c>
      <c r="B10907">
        <v>10</v>
      </c>
      <c r="C10907" t="s">
        <v>701</v>
      </c>
      <c r="D10907" t="s">
        <v>182</v>
      </c>
      <c r="E10907">
        <v>5.6000000000000001E-2</v>
      </c>
      <c r="F10907" t="s">
        <v>702</v>
      </c>
      <c r="G10907" s="784" t="s">
        <v>1592</v>
      </c>
      <c r="H10907" s="784" t="s">
        <v>1593</v>
      </c>
      <c r="I10907" s="784" t="s">
        <v>6542</v>
      </c>
    </row>
    <row r="10908" spans="1:9" hidden="1">
      <c r="A10908" t="str">
        <f>Table_wabobpsvr_AzureCalc_AzureCalcRateCard[[#This Row],[ServiceName]]&amp;Table_wabobpsvr_AzureCalc_AzureCalcRateCard[[#This Row],[Price_Level]]&amp;Table_wabobpsvr_AzureCalc_AzureCalcRateCard[[#This Row],[Region]]</f>
        <v>A1 Cloud ServicesC10</v>
      </c>
      <c r="B10908">
        <v>10</v>
      </c>
      <c r="C10908" t="s">
        <v>701</v>
      </c>
      <c r="D10908" t="s">
        <v>184</v>
      </c>
      <c r="E10908">
        <v>5.3600000000000002E-2</v>
      </c>
      <c r="F10908" t="s">
        <v>702</v>
      </c>
      <c r="G10908" s="784" t="s">
        <v>1592</v>
      </c>
      <c r="H10908" s="784" t="s">
        <v>1593</v>
      </c>
      <c r="I10908" s="784" t="s">
        <v>6542</v>
      </c>
    </row>
    <row r="10909" spans="1:9" hidden="1">
      <c r="A10909" t="str">
        <f>Table_wabobpsvr_AzureCalc_AzureCalcRateCard[[#This Row],[ServiceName]]&amp;Table_wabobpsvr_AzureCalc_AzureCalcRateCard[[#This Row],[Price_Level]]&amp;Table_wabobpsvr_AzureCalc_AzureCalcRateCard[[#This Row],[Region]]</f>
        <v>A1 Cloud ServicesD10</v>
      </c>
      <c r="B10909">
        <v>10</v>
      </c>
      <c r="C10909" t="s">
        <v>701</v>
      </c>
      <c r="D10909" t="s">
        <v>183</v>
      </c>
      <c r="E10909">
        <v>5.1200000000000002E-2</v>
      </c>
      <c r="F10909" t="s">
        <v>702</v>
      </c>
      <c r="G10909" s="784" t="s">
        <v>1592</v>
      </c>
      <c r="H10909" s="784" t="s">
        <v>1593</v>
      </c>
      <c r="I10909" s="784" t="s">
        <v>6542</v>
      </c>
    </row>
    <row r="10910" spans="1:9" hidden="1">
      <c r="A10910" t="str">
        <f>Table_wabobpsvr_AzureCalc_AzureCalcRateCard[[#This Row],[ServiceName]]&amp;Table_wabobpsvr_AzureCalc_AzureCalcRateCard[[#This Row],[Price_Level]]&amp;Table_wabobpsvr_AzureCalc_AzureCalcRateCard[[#This Row],[Region]]</f>
        <v>A1 Cloud ServicesMOSP11</v>
      </c>
      <c r="B10910">
        <v>11</v>
      </c>
      <c r="C10910" t="s">
        <v>701</v>
      </c>
      <c r="D10910" t="s">
        <v>627</v>
      </c>
      <c r="E10910">
        <v>9.4E-2</v>
      </c>
      <c r="F10910" t="s">
        <v>702</v>
      </c>
      <c r="G10910" s="784" t="s">
        <v>4431</v>
      </c>
      <c r="H10910" s="784" t="s">
        <v>4431</v>
      </c>
      <c r="I10910" s="784" t="s">
        <v>6543</v>
      </c>
    </row>
    <row r="10911" spans="1:9" hidden="1">
      <c r="A10911" t="str">
        <f>Table_wabobpsvr_AzureCalc_AzureCalcRateCard[[#This Row],[ServiceName]]&amp;Table_wabobpsvr_AzureCalc_AzureCalcRateCard[[#This Row],[Price_Level]]&amp;Table_wabobpsvr_AzureCalc_AzureCalcRateCard[[#This Row],[Region]]</f>
        <v>A1 Cloud ServicesA11</v>
      </c>
      <c r="B10911">
        <v>11</v>
      </c>
      <c r="C10911" t="s">
        <v>701</v>
      </c>
      <c r="D10911" t="s">
        <v>181</v>
      </c>
      <c r="E10911">
        <v>6.862E-2</v>
      </c>
      <c r="F10911" t="s">
        <v>702</v>
      </c>
      <c r="G10911" s="784" t="s">
        <v>1594</v>
      </c>
      <c r="H10911" s="784" t="s">
        <v>1595</v>
      </c>
      <c r="I10911" s="784" t="s">
        <v>6543</v>
      </c>
    </row>
    <row r="10912" spans="1:9" hidden="1">
      <c r="A10912" t="str">
        <f>Table_wabobpsvr_AzureCalc_AzureCalcRateCard[[#This Row],[ServiceName]]&amp;Table_wabobpsvr_AzureCalc_AzureCalcRateCard[[#This Row],[Price_Level]]&amp;Table_wabobpsvr_AzureCalc_AzureCalcRateCard[[#This Row],[Region]]</f>
        <v>A1 Cloud ServicesB11</v>
      </c>
      <c r="B10912">
        <v>11</v>
      </c>
      <c r="C10912" t="s">
        <v>701</v>
      </c>
      <c r="D10912" t="s">
        <v>182</v>
      </c>
      <c r="E10912">
        <v>6.5799999999999997E-2</v>
      </c>
      <c r="F10912" t="s">
        <v>702</v>
      </c>
      <c r="G10912" s="784" t="s">
        <v>1594</v>
      </c>
      <c r="H10912" s="784" t="s">
        <v>1595</v>
      </c>
      <c r="I10912" s="784" t="s">
        <v>6543</v>
      </c>
    </row>
    <row r="10913" spans="1:9" hidden="1">
      <c r="A10913" t="str">
        <f>Table_wabobpsvr_AzureCalc_AzureCalcRateCard[[#This Row],[ServiceName]]&amp;Table_wabobpsvr_AzureCalc_AzureCalcRateCard[[#This Row],[Price_Level]]&amp;Table_wabobpsvr_AzureCalc_AzureCalcRateCard[[#This Row],[Region]]</f>
        <v>A1 Cloud ServicesC11</v>
      </c>
      <c r="B10913">
        <v>11</v>
      </c>
      <c r="C10913" t="s">
        <v>701</v>
      </c>
      <c r="D10913" t="s">
        <v>184</v>
      </c>
      <c r="E10913">
        <v>6.2979999999999994E-2</v>
      </c>
      <c r="F10913" t="s">
        <v>702</v>
      </c>
      <c r="G10913" s="784" t="s">
        <v>1594</v>
      </c>
      <c r="H10913" s="784" t="s">
        <v>1595</v>
      </c>
      <c r="I10913" s="784" t="s">
        <v>6543</v>
      </c>
    </row>
    <row r="10914" spans="1:9" hidden="1">
      <c r="A10914" t="str">
        <f>Table_wabobpsvr_AzureCalc_AzureCalcRateCard[[#This Row],[ServiceName]]&amp;Table_wabobpsvr_AzureCalc_AzureCalcRateCard[[#This Row],[Price_Level]]&amp;Table_wabobpsvr_AzureCalc_AzureCalcRateCard[[#This Row],[Region]]</f>
        <v>A1 Cloud ServicesD11</v>
      </c>
      <c r="B10914">
        <v>11</v>
      </c>
      <c r="C10914" t="s">
        <v>701</v>
      </c>
      <c r="D10914" t="s">
        <v>183</v>
      </c>
      <c r="E10914">
        <v>6.0159999999999998E-2</v>
      </c>
      <c r="F10914" t="s">
        <v>702</v>
      </c>
      <c r="G10914" s="784" t="s">
        <v>1594</v>
      </c>
      <c r="H10914" s="784" t="s">
        <v>1595</v>
      </c>
      <c r="I10914" s="784" t="s">
        <v>6543</v>
      </c>
    </row>
    <row r="10915" spans="1:9" hidden="1">
      <c r="A10915" t="str">
        <f>Table_wabobpsvr_AzureCalc_AzureCalcRateCard[[#This Row],[ServiceName]]&amp;Table_wabobpsvr_AzureCalc_AzureCalcRateCard[[#This Row],[Price_Level]]&amp;Table_wabobpsvr_AzureCalc_AzureCalcRateCard[[#This Row],[Region]]</f>
        <v>A1 Cloud ServicesMOSP12</v>
      </c>
      <c r="B10915">
        <v>12</v>
      </c>
      <c r="C10915" t="s">
        <v>701</v>
      </c>
      <c r="D10915" t="s">
        <v>627</v>
      </c>
      <c r="E10915">
        <v>8.5000000000000006E-2</v>
      </c>
      <c r="F10915" t="s">
        <v>702</v>
      </c>
      <c r="G10915" s="784" t="s">
        <v>4431</v>
      </c>
      <c r="H10915" s="784" t="s">
        <v>4431</v>
      </c>
      <c r="I10915" s="784" t="s">
        <v>6544</v>
      </c>
    </row>
    <row r="10916" spans="1:9" hidden="1">
      <c r="A10916" t="str">
        <f>Table_wabobpsvr_AzureCalc_AzureCalcRateCard[[#This Row],[ServiceName]]&amp;Table_wabobpsvr_AzureCalc_AzureCalcRateCard[[#This Row],[Price_Level]]&amp;Table_wabobpsvr_AzureCalc_AzureCalcRateCard[[#This Row],[Region]]</f>
        <v>A1 Cloud ServicesA12</v>
      </c>
      <c r="B10916">
        <v>12</v>
      </c>
      <c r="C10916" t="s">
        <v>701</v>
      </c>
      <c r="D10916" t="s">
        <v>181</v>
      </c>
      <c r="E10916">
        <v>6.2050000000000001E-2</v>
      </c>
      <c r="F10916" t="s">
        <v>702</v>
      </c>
      <c r="G10916" s="784" t="s">
        <v>1596</v>
      </c>
      <c r="H10916" s="784" t="s">
        <v>1597</v>
      </c>
      <c r="I10916" s="784" t="s">
        <v>6544</v>
      </c>
    </row>
    <row r="10917" spans="1:9" hidden="1">
      <c r="A10917" t="str">
        <f>Table_wabobpsvr_AzureCalc_AzureCalcRateCard[[#This Row],[ServiceName]]&amp;Table_wabobpsvr_AzureCalc_AzureCalcRateCard[[#This Row],[Price_Level]]&amp;Table_wabobpsvr_AzureCalc_AzureCalcRateCard[[#This Row],[Region]]</f>
        <v>A1 Cloud ServicesB12</v>
      </c>
      <c r="B10917">
        <v>12</v>
      </c>
      <c r="C10917" t="s">
        <v>701</v>
      </c>
      <c r="D10917" t="s">
        <v>182</v>
      </c>
      <c r="E10917">
        <v>5.9499999999999997E-2</v>
      </c>
      <c r="F10917" t="s">
        <v>702</v>
      </c>
      <c r="G10917" s="784" t="s">
        <v>1596</v>
      </c>
      <c r="H10917" s="784" t="s">
        <v>1597</v>
      </c>
      <c r="I10917" s="784" t="s">
        <v>6544</v>
      </c>
    </row>
    <row r="10918" spans="1:9" hidden="1">
      <c r="A10918" t="str">
        <f>Table_wabobpsvr_AzureCalc_AzureCalcRateCard[[#This Row],[ServiceName]]&amp;Table_wabobpsvr_AzureCalc_AzureCalcRateCard[[#This Row],[Price_Level]]&amp;Table_wabobpsvr_AzureCalc_AzureCalcRateCard[[#This Row],[Region]]</f>
        <v>A1 Cloud ServicesC12</v>
      </c>
      <c r="B10918">
        <v>12</v>
      </c>
      <c r="C10918" t="s">
        <v>701</v>
      </c>
      <c r="D10918" t="s">
        <v>184</v>
      </c>
      <c r="E10918">
        <v>5.6950000000000001E-2</v>
      </c>
      <c r="F10918" t="s">
        <v>702</v>
      </c>
      <c r="G10918" s="784" t="s">
        <v>1596</v>
      </c>
      <c r="H10918" s="784" t="s">
        <v>1597</v>
      </c>
      <c r="I10918" s="784" t="s">
        <v>6544</v>
      </c>
    </row>
    <row r="10919" spans="1:9" hidden="1">
      <c r="A10919" t="str">
        <f>Table_wabobpsvr_AzureCalc_AzureCalcRateCard[[#This Row],[ServiceName]]&amp;Table_wabobpsvr_AzureCalc_AzureCalcRateCard[[#This Row],[Price_Level]]&amp;Table_wabobpsvr_AzureCalc_AzureCalcRateCard[[#This Row],[Region]]</f>
        <v>Free Web SitesB</v>
      </c>
      <c r="C10919" t="s">
        <v>701</v>
      </c>
      <c r="D10919" t="s">
        <v>182</v>
      </c>
      <c r="E10919">
        <v>0</v>
      </c>
      <c r="F10919" t="s">
        <v>752</v>
      </c>
      <c r="G10919" s="784" t="s">
        <v>1576</v>
      </c>
      <c r="H10919" s="784" t="s">
        <v>1577</v>
      </c>
      <c r="I10919" s="784" t="s">
        <v>6534</v>
      </c>
    </row>
    <row r="10920" spans="1:9" hidden="1">
      <c r="A10920" t="str">
        <f>Table_wabobpsvr_AzureCalc_AzureCalcRateCard[[#This Row],[ServiceName]]&amp;Table_wabobpsvr_AzureCalc_AzureCalcRateCard[[#This Row],[Price_Level]]&amp;Table_wabobpsvr_AzureCalc_AzureCalcRateCard[[#This Row],[Region]]</f>
        <v>Free Web SitesC</v>
      </c>
      <c r="C10920" t="s">
        <v>701</v>
      </c>
      <c r="D10920" t="s">
        <v>184</v>
      </c>
      <c r="E10920">
        <v>0</v>
      </c>
      <c r="F10920" t="s">
        <v>752</v>
      </c>
      <c r="G10920" s="784" t="s">
        <v>1576</v>
      </c>
      <c r="H10920" s="784" t="s">
        <v>1577</v>
      </c>
      <c r="I10920" s="784" t="s">
        <v>6534</v>
      </c>
    </row>
    <row r="10921" spans="1:9" hidden="1">
      <c r="A10921" t="str">
        <f>Table_wabobpsvr_AzureCalc_AzureCalcRateCard[[#This Row],[ServiceName]]&amp;Table_wabobpsvr_AzureCalc_AzureCalcRateCard[[#This Row],[Price_Level]]&amp;Table_wabobpsvr_AzureCalc_AzureCalcRateCard[[#This Row],[Region]]</f>
        <v>Free Web SitesD</v>
      </c>
      <c r="C10921" t="s">
        <v>701</v>
      </c>
      <c r="D10921" t="s">
        <v>183</v>
      </c>
      <c r="E10921">
        <v>0</v>
      </c>
      <c r="F10921" t="s">
        <v>752</v>
      </c>
      <c r="G10921" s="784" t="s">
        <v>1576</v>
      </c>
      <c r="H10921" s="784" t="s">
        <v>1577</v>
      </c>
      <c r="I10921" s="784" t="s">
        <v>6534</v>
      </c>
    </row>
    <row r="10922" spans="1:9" hidden="1">
      <c r="A10922" t="str">
        <f>Table_wabobpsvr_AzureCalc_AzureCalcRateCard[[#This Row],[ServiceName]]&amp;Table_wabobpsvr_AzureCalc_AzureCalcRateCard[[#This Row],[Price_Level]]&amp;Table_wabobpsvr_AzureCalc_AzureCalcRateCard[[#This Row],[Region]]</f>
        <v>Read-Access Geo Redundant Storage Standard IO - Block Blob - Tier 6A13</v>
      </c>
      <c r="B10922">
        <v>13</v>
      </c>
      <c r="C10922" t="s">
        <v>785</v>
      </c>
      <c r="D10922" t="s">
        <v>181</v>
      </c>
      <c r="E10922">
        <v>7.7499999999999999E-2</v>
      </c>
      <c r="F10922" t="s">
        <v>902</v>
      </c>
      <c r="G10922" s="784" t="s">
        <v>1940</v>
      </c>
      <c r="H10922" s="784" t="s">
        <v>1941</v>
      </c>
      <c r="I10922" s="784" t="s">
        <v>5365</v>
      </c>
    </row>
    <row r="10923" spans="1:9" hidden="1">
      <c r="A10923" t="str">
        <f>Table_wabobpsvr_AzureCalc_AzureCalcRateCard[[#This Row],[ServiceName]]&amp;Table_wabobpsvr_AzureCalc_AzureCalcRateCard[[#This Row],[Price_Level]]&amp;Table_wabobpsvr_AzureCalc_AzureCalcRateCard[[#This Row],[Region]]</f>
        <v>Read-Access Geo Redundant Storage Standard IO - Block Blob - Tier 6B13</v>
      </c>
      <c r="B10923">
        <v>13</v>
      </c>
      <c r="C10923" t="s">
        <v>785</v>
      </c>
      <c r="D10923" t="s">
        <v>182</v>
      </c>
      <c r="E10923">
        <v>7.7499999999999999E-2</v>
      </c>
      <c r="F10923" t="s">
        <v>902</v>
      </c>
      <c r="G10923" s="784" t="s">
        <v>1940</v>
      </c>
      <c r="H10923" s="784" t="s">
        <v>1941</v>
      </c>
      <c r="I10923" s="784" t="s">
        <v>5365</v>
      </c>
    </row>
    <row r="10924" spans="1:9" hidden="1">
      <c r="A10924" t="str">
        <f>Table_wabobpsvr_AzureCalc_AzureCalcRateCard[[#This Row],[ServiceName]]&amp;Table_wabobpsvr_AzureCalc_AzureCalcRateCard[[#This Row],[Price_Level]]&amp;Table_wabobpsvr_AzureCalc_AzureCalcRateCard[[#This Row],[Region]]</f>
        <v>Read-Access Geo Redundant Storage Standard IO - Block Blob - Tier 6C13</v>
      </c>
      <c r="B10924">
        <v>13</v>
      </c>
      <c r="C10924" t="s">
        <v>785</v>
      </c>
      <c r="D10924" t="s">
        <v>184</v>
      </c>
      <c r="E10924">
        <v>7.7499999999999999E-2</v>
      </c>
      <c r="F10924" t="s">
        <v>902</v>
      </c>
      <c r="G10924" s="784" t="s">
        <v>1940</v>
      </c>
      <c r="H10924" s="784" t="s">
        <v>1941</v>
      </c>
      <c r="I10924" s="784" t="s">
        <v>5365</v>
      </c>
    </row>
    <row r="10925" spans="1:9" hidden="1">
      <c r="A10925" t="str">
        <f>Table_wabobpsvr_AzureCalc_AzureCalcRateCard[[#This Row],[ServiceName]]&amp;Table_wabobpsvr_AzureCalc_AzureCalcRateCard[[#This Row],[Price_Level]]&amp;Table_wabobpsvr_AzureCalc_AzureCalcRateCard[[#This Row],[Region]]</f>
        <v>Read-Access Geo Redundant Storage Standard IO - Block Blob - Tier 6D13</v>
      </c>
      <c r="B10925">
        <v>13</v>
      </c>
      <c r="C10925" t="s">
        <v>785</v>
      </c>
      <c r="D10925" t="s">
        <v>183</v>
      </c>
      <c r="E10925">
        <v>7.7499999999999999E-2</v>
      </c>
      <c r="F10925" t="s">
        <v>902</v>
      </c>
      <c r="G10925" s="784" t="s">
        <v>1940</v>
      </c>
      <c r="H10925" s="784" t="s">
        <v>1941</v>
      </c>
      <c r="I10925" s="784" t="s">
        <v>5365</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2MOSP13</v>
      </c>
      <c r="B10926">
        <v>13</v>
      </c>
      <c r="C10926" t="s">
        <v>785</v>
      </c>
      <c r="D10926" t="s">
        <v>627</v>
      </c>
      <c r="E10926">
        <v>0.12</v>
      </c>
      <c r="F10926" t="s">
        <v>978</v>
      </c>
      <c r="G10926" s="784" t="s">
        <v>4431</v>
      </c>
      <c r="H10926" s="784" t="s">
        <v>4431</v>
      </c>
      <c r="I10926" s="784" t="s">
        <v>5815</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2A13</v>
      </c>
      <c r="B10927">
        <v>13</v>
      </c>
      <c r="C10927" t="s">
        <v>785</v>
      </c>
      <c r="D10927" t="s">
        <v>181</v>
      </c>
      <c r="E10927">
        <v>0.115</v>
      </c>
      <c r="F10927" t="s">
        <v>978</v>
      </c>
      <c r="G10927" s="784" t="s">
        <v>2205</v>
      </c>
      <c r="H10927" s="784" t="s">
        <v>2206</v>
      </c>
      <c r="I10927" s="784" t="s">
        <v>5815</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2B13</v>
      </c>
      <c r="B10928">
        <v>13</v>
      </c>
      <c r="C10928" t="s">
        <v>785</v>
      </c>
      <c r="D10928" t="s">
        <v>182</v>
      </c>
      <c r="E10928">
        <v>0.115</v>
      </c>
      <c r="F10928" t="s">
        <v>978</v>
      </c>
      <c r="G10928" s="784" t="s">
        <v>2205</v>
      </c>
      <c r="H10928" s="784" t="s">
        <v>2206</v>
      </c>
      <c r="I10928" s="784" t="s">
        <v>5815</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2C13</v>
      </c>
      <c r="B10929" s="784">
        <v>13</v>
      </c>
      <c r="C10929" s="784" t="s">
        <v>785</v>
      </c>
      <c r="D10929" s="784" t="s">
        <v>184</v>
      </c>
      <c r="E10929" s="784">
        <v>0.115</v>
      </c>
      <c r="F10929" s="784" t="s">
        <v>978</v>
      </c>
      <c r="G10929" s="784" t="s">
        <v>2205</v>
      </c>
      <c r="H10929" s="784" t="s">
        <v>2206</v>
      </c>
      <c r="I10929" s="784" t="s">
        <v>5815</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2D13</v>
      </c>
      <c r="B10930">
        <v>13</v>
      </c>
      <c r="C10930" t="s">
        <v>785</v>
      </c>
      <c r="D10930" t="s">
        <v>183</v>
      </c>
      <c r="E10930">
        <v>0.115</v>
      </c>
      <c r="F10930" t="s">
        <v>978</v>
      </c>
      <c r="G10930" s="784" t="s">
        <v>2205</v>
      </c>
      <c r="H10930" s="784" t="s">
        <v>2206</v>
      </c>
      <c r="I10930" s="784" t="s">
        <v>5815</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3MOSP13</v>
      </c>
      <c r="B10931">
        <v>13</v>
      </c>
      <c r="C10931" t="s">
        <v>785</v>
      </c>
      <c r="D10931" t="s">
        <v>627</v>
      </c>
      <c r="E10931">
        <v>0.12</v>
      </c>
      <c r="F10931" t="s">
        <v>979</v>
      </c>
      <c r="G10931" s="784" t="s">
        <v>4431</v>
      </c>
      <c r="H10931" s="784" t="s">
        <v>4431</v>
      </c>
      <c r="I10931" s="784" t="s">
        <v>5815</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3A13</v>
      </c>
      <c r="B10932">
        <v>13</v>
      </c>
      <c r="C10932" t="s">
        <v>785</v>
      </c>
      <c r="D10932" t="s">
        <v>181</v>
      </c>
      <c r="E10932">
        <v>0.115</v>
      </c>
      <c r="F10932" t="s">
        <v>979</v>
      </c>
      <c r="G10932" s="784" t="s">
        <v>2205</v>
      </c>
      <c r="H10932" s="784" t="s">
        <v>2206</v>
      </c>
      <c r="I10932" s="784" t="s">
        <v>5815</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3B13</v>
      </c>
      <c r="B10933">
        <v>13</v>
      </c>
      <c r="C10933" t="s">
        <v>785</v>
      </c>
      <c r="D10933" t="s">
        <v>182</v>
      </c>
      <c r="E10933">
        <v>0.115</v>
      </c>
      <c r="F10933" t="s">
        <v>979</v>
      </c>
      <c r="G10933" s="784" t="s">
        <v>2205</v>
      </c>
      <c r="H10933" s="784" t="s">
        <v>2206</v>
      </c>
      <c r="I10933" s="784" t="s">
        <v>5815</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3C13</v>
      </c>
      <c r="B10934">
        <v>13</v>
      </c>
      <c r="C10934" t="s">
        <v>785</v>
      </c>
      <c r="D10934" t="s">
        <v>184</v>
      </c>
      <c r="E10934">
        <v>0.115</v>
      </c>
      <c r="F10934" t="s">
        <v>979</v>
      </c>
      <c r="G10934" s="784" t="s">
        <v>2205</v>
      </c>
      <c r="H10934" s="784" t="s">
        <v>2206</v>
      </c>
      <c r="I10934" s="784" t="s">
        <v>5815</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3D13</v>
      </c>
      <c r="B10935">
        <v>13</v>
      </c>
      <c r="C10935" t="s">
        <v>785</v>
      </c>
      <c r="D10935" t="s">
        <v>183</v>
      </c>
      <c r="E10935">
        <v>0.115</v>
      </c>
      <c r="F10935" t="s">
        <v>979</v>
      </c>
      <c r="G10935" s="784" t="s">
        <v>2205</v>
      </c>
      <c r="H10935" s="784" t="s">
        <v>2206</v>
      </c>
      <c r="I10935" s="784" t="s">
        <v>5815</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4MOSP13</v>
      </c>
      <c r="B10936">
        <v>13</v>
      </c>
      <c r="C10936" t="s">
        <v>785</v>
      </c>
      <c r="D10936" t="s">
        <v>627</v>
      </c>
      <c r="E10936">
        <v>0.12</v>
      </c>
      <c r="F10936" t="s">
        <v>980</v>
      </c>
      <c r="G10936" s="784" t="s">
        <v>4431</v>
      </c>
      <c r="H10936" s="784" t="s">
        <v>4431</v>
      </c>
      <c r="I10936" s="784" t="s">
        <v>5815</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4A13</v>
      </c>
      <c r="B10937">
        <v>13</v>
      </c>
      <c r="C10937" t="s">
        <v>785</v>
      </c>
      <c r="D10937" t="s">
        <v>181</v>
      </c>
      <c r="E10937">
        <v>0.115</v>
      </c>
      <c r="F10937" t="s">
        <v>980</v>
      </c>
      <c r="G10937" s="784" t="s">
        <v>2205</v>
      </c>
      <c r="H10937" s="784" t="s">
        <v>2206</v>
      </c>
      <c r="I10937" s="784" t="s">
        <v>5815</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4B13</v>
      </c>
      <c r="B10938">
        <v>13</v>
      </c>
      <c r="C10938" t="s">
        <v>785</v>
      </c>
      <c r="D10938" t="s">
        <v>182</v>
      </c>
      <c r="E10938">
        <v>0.115</v>
      </c>
      <c r="F10938" t="s">
        <v>980</v>
      </c>
      <c r="G10938" s="784" t="s">
        <v>2205</v>
      </c>
      <c r="H10938" s="784" t="s">
        <v>2206</v>
      </c>
      <c r="I10938" s="784" t="s">
        <v>5815</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4C13</v>
      </c>
      <c r="B10939">
        <v>13</v>
      </c>
      <c r="C10939" t="s">
        <v>785</v>
      </c>
      <c r="D10939" t="s">
        <v>184</v>
      </c>
      <c r="E10939">
        <v>0.115</v>
      </c>
      <c r="F10939" t="s">
        <v>980</v>
      </c>
      <c r="G10939" s="784" t="s">
        <v>2205</v>
      </c>
      <c r="H10939" s="784" t="s">
        <v>2206</v>
      </c>
      <c r="I10939" s="784" t="s">
        <v>5815</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4D13</v>
      </c>
      <c r="B10940">
        <v>13</v>
      </c>
      <c r="C10940" t="s">
        <v>785</v>
      </c>
      <c r="D10940" t="s">
        <v>183</v>
      </c>
      <c r="E10940">
        <v>0.115</v>
      </c>
      <c r="F10940" t="s">
        <v>980</v>
      </c>
      <c r="G10940" s="784" t="s">
        <v>2205</v>
      </c>
      <c r="H10940" s="784" t="s">
        <v>2206</v>
      </c>
      <c r="I10940" s="784" t="s">
        <v>5815</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5MOSP13</v>
      </c>
      <c r="B10941">
        <v>13</v>
      </c>
      <c r="C10941" t="s">
        <v>785</v>
      </c>
      <c r="D10941" t="s">
        <v>627</v>
      </c>
      <c r="E10941">
        <v>0.115</v>
      </c>
      <c r="F10941" t="s">
        <v>981</v>
      </c>
      <c r="G10941" s="784" t="s">
        <v>4431</v>
      </c>
      <c r="H10941" s="784" t="s">
        <v>4431</v>
      </c>
      <c r="I10941" s="784" t="s">
        <v>5815</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5A13</v>
      </c>
      <c r="B10942">
        <v>13</v>
      </c>
      <c r="C10942" t="s">
        <v>785</v>
      </c>
      <c r="D10942" t="s">
        <v>181</v>
      </c>
      <c r="E10942">
        <v>0.115</v>
      </c>
      <c r="F10942" t="s">
        <v>981</v>
      </c>
      <c r="G10942" s="784" t="s">
        <v>2205</v>
      </c>
      <c r="H10942" s="784" t="s">
        <v>2206</v>
      </c>
      <c r="I10942" s="784" t="s">
        <v>5815</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5B13</v>
      </c>
      <c r="B10943">
        <v>13</v>
      </c>
      <c r="C10943" t="s">
        <v>785</v>
      </c>
      <c r="D10943" t="s">
        <v>182</v>
      </c>
      <c r="E10943">
        <v>0.115</v>
      </c>
      <c r="F10943" t="s">
        <v>981</v>
      </c>
      <c r="G10943" s="784" t="s">
        <v>2205</v>
      </c>
      <c r="H10943" s="784" t="s">
        <v>2206</v>
      </c>
      <c r="I10943" s="784" t="s">
        <v>5815</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5C13</v>
      </c>
      <c r="B10944" s="784">
        <v>13</v>
      </c>
      <c r="C10944" s="784" t="s">
        <v>785</v>
      </c>
      <c r="D10944" s="784" t="s">
        <v>184</v>
      </c>
      <c r="E10944" s="784">
        <v>0.115</v>
      </c>
      <c r="F10944" s="784" t="s">
        <v>981</v>
      </c>
      <c r="G10944" s="784" t="s">
        <v>2205</v>
      </c>
      <c r="H10944" s="784" t="s">
        <v>2206</v>
      </c>
      <c r="I10944" s="784" t="s">
        <v>5815</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5D13</v>
      </c>
      <c r="B10945" s="784">
        <v>13</v>
      </c>
      <c r="C10945" s="784" t="s">
        <v>785</v>
      </c>
      <c r="D10945" s="784" t="s">
        <v>183</v>
      </c>
      <c r="E10945" s="784">
        <v>0.115</v>
      </c>
      <c r="F10945" s="784" t="s">
        <v>981</v>
      </c>
      <c r="G10945" s="784" t="s">
        <v>2205</v>
      </c>
      <c r="H10945" s="784" t="s">
        <v>2206</v>
      </c>
      <c r="I10945" s="784" t="s">
        <v>5815</v>
      </c>
    </row>
    <row r="10946" spans="1:9" hidden="1">
      <c r="A10946" s="784" t="str">
        <f>Table_wabobpsvr_AzureCalc_AzureCalcRateCard[[#This Row],[ServiceName]]&amp;Table_wabobpsvr_AzureCalc_AzureCalcRateCard[[#This Row],[Price_Level]]&amp;Table_wabobpsvr_AzureCalc_AzureCalcRateCard[[#This Row],[Region]]</f>
        <v>Locally Redundant Storage Standard IO - Page Blob/Disk - Tier 6MOSP13</v>
      </c>
      <c r="B10946" s="784">
        <v>13</v>
      </c>
      <c r="C10946" s="784" t="s">
        <v>785</v>
      </c>
      <c r="D10946" s="784" t="s">
        <v>627</v>
      </c>
      <c r="E10946" s="784">
        <v>0.11</v>
      </c>
      <c r="F10946" s="784" t="s">
        <v>982</v>
      </c>
      <c r="G10946" s="784" t="s">
        <v>4431</v>
      </c>
      <c r="H10946" s="784" t="s">
        <v>4431</v>
      </c>
      <c r="I10946" s="784" t="s">
        <v>5815</v>
      </c>
    </row>
    <row r="10947" spans="1:9" hidden="1">
      <c r="A10947" s="784" t="str">
        <f>Table_wabobpsvr_AzureCalc_AzureCalcRateCard[[#This Row],[ServiceName]]&amp;Table_wabobpsvr_AzureCalc_AzureCalcRateCard[[#This Row],[Price_Level]]&amp;Table_wabobpsvr_AzureCalc_AzureCalcRateCard[[#This Row],[Region]]</f>
        <v>Locally Redundant Storage Standard IO - Page Blob/Disk - Tier 6A13</v>
      </c>
      <c r="B10947" s="784">
        <v>13</v>
      </c>
      <c r="C10947" s="784" t="s">
        <v>785</v>
      </c>
      <c r="D10947" s="784" t="s">
        <v>181</v>
      </c>
      <c r="E10947" s="784">
        <v>0.115</v>
      </c>
      <c r="F10947" s="784" t="s">
        <v>982</v>
      </c>
      <c r="G10947" s="784" t="s">
        <v>2205</v>
      </c>
      <c r="H10947" s="784" t="s">
        <v>2206</v>
      </c>
      <c r="I10947" s="784" t="s">
        <v>5815</v>
      </c>
    </row>
    <row r="10948" spans="1:9" hidden="1">
      <c r="A10948" t="str">
        <f>Table_wabobpsvr_AzureCalc_AzureCalcRateCard[[#This Row],[ServiceName]]&amp;Table_wabobpsvr_AzureCalc_AzureCalcRateCard[[#This Row],[Price_Level]]&amp;Table_wabobpsvr_AzureCalc_AzureCalcRateCard[[#This Row],[Region]]</f>
        <v>Locally Redundant Storage Standard IO - Page Blob/Disk - Tier 6B13</v>
      </c>
      <c r="B10948">
        <v>13</v>
      </c>
      <c r="C10948" t="s">
        <v>785</v>
      </c>
      <c r="D10948" t="s">
        <v>182</v>
      </c>
      <c r="E10948">
        <v>0.115</v>
      </c>
      <c r="F10948" t="s">
        <v>982</v>
      </c>
      <c r="G10948" s="784" t="s">
        <v>2205</v>
      </c>
      <c r="H10948" s="784" t="s">
        <v>2206</v>
      </c>
      <c r="I10948" s="784" t="s">
        <v>5815</v>
      </c>
    </row>
    <row r="10949" spans="1:9" hidden="1">
      <c r="A10949" t="str">
        <f>Table_wabobpsvr_AzureCalc_AzureCalcRateCard[[#This Row],[ServiceName]]&amp;Table_wabobpsvr_AzureCalc_AzureCalcRateCard[[#This Row],[Price_Level]]&amp;Table_wabobpsvr_AzureCalc_AzureCalcRateCard[[#This Row],[Region]]</f>
        <v>Locally Redundant Storage Standard IO - Page Blob/Disk - Tier 6C13</v>
      </c>
      <c r="B10949">
        <v>13</v>
      </c>
      <c r="C10949" t="s">
        <v>785</v>
      </c>
      <c r="D10949" t="s">
        <v>184</v>
      </c>
      <c r="E10949">
        <v>0.115</v>
      </c>
      <c r="F10949" t="s">
        <v>982</v>
      </c>
      <c r="G10949" s="784" t="s">
        <v>2205</v>
      </c>
      <c r="H10949" s="784" t="s">
        <v>2206</v>
      </c>
      <c r="I10949" s="784" t="s">
        <v>5815</v>
      </c>
    </row>
    <row r="10950" spans="1:9" hidden="1">
      <c r="A10950" t="str">
        <f>Table_wabobpsvr_AzureCalc_AzureCalcRateCard[[#This Row],[ServiceName]]&amp;Table_wabobpsvr_AzureCalc_AzureCalcRateCard[[#This Row],[Price_Level]]&amp;Table_wabobpsvr_AzureCalc_AzureCalcRateCard[[#This Row],[Region]]</f>
        <v>Locally Redundant Storage Standard IO - Page Blob/Disk - Tier 6D13</v>
      </c>
      <c r="B10950">
        <v>13</v>
      </c>
      <c r="C10950" t="s">
        <v>785</v>
      </c>
      <c r="D10950" t="s">
        <v>183</v>
      </c>
      <c r="E10950">
        <v>0.115</v>
      </c>
      <c r="F10950" t="s">
        <v>982</v>
      </c>
      <c r="G10950" s="784" t="s">
        <v>2205</v>
      </c>
      <c r="H10950" s="784" t="s">
        <v>2206</v>
      </c>
      <c r="I10950" s="784" t="s">
        <v>5815</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2MOSP13</v>
      </c>
      <c r="B10951">
        <v>13</v>
      </c>
      <c r="C10951" t="s">
        <v>785</v>
      </c>
      <c r="D10951" t="s">
        <v>627</v>
      </c>
      <c r="E10951">
        <v>0.17</v>
      </c>
      <c r="F10951" t="s">
        <v>914</v>
      </c>
      <c r="G10951" s="784" t="s">
        <v>4431</v>
      </c>
      <c r="H10951" s="784" t="s">
        <v>4431</v>
      </c>
      <c r="I10951" s="784" t="s">
        <v>6545</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2A13</v>
      </c>
      <c r="B10952">
        <v>13</v>
      </c>
      <c r="C10952" t="s">
        <v>785</v>
      </c>
      <c r="D10952" t="s">
        <v>181</v>
      </c>
      <c r="E10952">
        <v>0.16500000000000001</v>
      </c>
      <c r="F10952" t="s">
        <v>914</v>
      </c>
      <c r="G10952" s="784" t="s">
        <v>2072</v>
      </c>
      <c r="H10952" s="784" t="s">
        <v>2073</v>
      </c>
      <c r="I10952" s="784" t="s">
        <v>6545</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2B13</v>
      </c>
      <c r="B10953">
        <v>13</v>
      </c>
      <c r="C10953" t="s">
        <v>785</v>
      </c>
      <c r="D10953" t="s">
        <v>182</v>
      </c>
      <c r="E10953">
        <v>0.16500000000000001</v>
      </c>
      <c r="F10953" t="s">
        <v>914</v>
      </c>
      <c r="G10953" s="784" t="s">
        <v>2072</v>
      </c>
      <c r="H10953" s="784" t="s">
        <v>2073</v>
      </c>
      <c r="I10953" s="784" t="s">
        <v>6545</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2C13</v>
      </c>
      <c r="B10954">
        <v>13</v>
      </c>
      <c r="C10954" t="s">
        <v>785</v>
      </c>
      <c r="D10954" t="s">
        <v>184</v>
      </c>
      <c r="E10954">
        <v>0.16500000000000001</v>
      </c>
      <c r="F10954" t="s">
        <v>914</v>
      </c>
      <c r="G10954" s="784" t="s">
        <v>2072</v>
      </c>
      <c r="H10954" s="784" t="s">
        <v>2073</v>
      </c>
      <c r="I10954" s="784" t="s">
        <v>6545</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2D13</v>
      </c>
      <c r="B10955">
        <v>13</v>
      </c>
      <c r="C10955" t="s">
        <v>785</v>
      </c>
      <c r="D10955" t="s">
        <v>183</v>
      </c>
      <c r="E10955">
        <v>0.16500000000000001</v>
      </c>
      <c r="F10955" t="s">
        <v>914</v>
      </c>
      <c r="G10955" s="784" t="s">
        <v>2072</v>
      </c>
      <c r="H10955" s="784" t="s">
        <v>2073</v>
      </c>
      <c r="I10955" s="784" t="s">
        <v>6545</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3MOSP13</v>
      </c>
      <c r="B10956">
        <v>13</v>
      </c>
      <c r="C10956" t="s">
        <v>785</v>
      </c>
      <c r="D10956" t="s">
        <v>627</v>
      </c>
      <c r="E10956">
        <v>0.17</v>
      </c>
      <c r="F10956" t="s">
        <v>915</v>
      </c>
      <c r="G10956" s="784" t="s">
        <v>4431</v>
      </c>
      <c r="H10956" s="784" t="s">
        <v>4431</v>
      </c>
      <c r="I10956" s="784" t="s">
        <v>6545</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3A13</v>
      </c>
      <c r="B10957">
        <v>13</v>
      </c>
      <c r="C10957" t="s">
        <v>785</v>
      </c>
      <c r="D10957" t="s">
        <v>181</v>
      </c>
      <c r="E10957">
        <v>0.16500000000000001</v>
      </c>
      <c r="F10957" t="s">
        <v>915</v>
      </c>
      <c r="G10957" s="784" t="s">
        <v>2072</v>
      </c>
      <c r="H10957" s="784" t="s">
        <v>2073</v>
      </c>
      <c r="I10957" s="784" t="s">
        <v>6545</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3B13</v>
      </c>
      <c r="B10958">
        <v>13</v>
      </c>
      <c r="C10958" t="s">
        <v>785</v>
      </c>
      <c r="D10958" t="s">
        <v>182</v>
      </c>
      <c r="E10958">
        <v>0.16500000000000001</v>
      </c>
      <c r="F10958" t="s">
        <v>915</v>
      </c>
      <c r="G10958" s="784" t="s">
        <v>2072</v>
      </c>
      <c r="H10958" s="784" t="s">
        <v>2073</v>
      </c>
      <c r="I10958" s="784" t="s">
        <v>6545</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3C13</v>
      </c>
      <c r="B10959" s="784">
        <v>13</v>
      </c>
      <c r="C10959" s="784" t="s">
        <v>785</v>
      </c>
      <c r="D10959" s="784" t="s">
        <v>184</v>
      </c>
      <c r="E10959" s="784">
        <v>0.16500000000000001</v>
      </c>
      <c r="F10959" s="784" t="s">
        <v>915</v>
      </c>
      <c r="G10959" s="784" t="s">
        <v>2072</v>
      </c>
      <c r="H10959" s="784" t="s">
        <v>2073</v>
      </c>
      <c r="I10959" s="784" t="s">
        <v>6545</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3D13</v>
      </c>
      <c r="B10960" s="784">
        <v>13</v>
      </c>
      <c r="C10960" s="784" t="s">
        <v>785</v>
      </c>
      <c r="D10960" s="784" t="s">
        <v>183</v>
      </c>
      <c r="E10960" s="784">
        <v>0.16500000000000001</v>
      </c>
      <c r="F10960" s="784" t="s">
        <v>915</v>
      </c>
      <c r="G10960" s="784" t="s">
        <v>2072</v>
      </c>
      <c r="H10960" s="784" t="s">
        <v>2073</v>
      </c>
      <c r="I10960" s="784" t="s">
        <v>6545</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4MOSP13</v>
      </c>
      <c r="B10961" s="784">
        <v>13</v>
      </c>
      <c r="C10961" s="784" t="s">
        <v>785</v>
      </c>
      <c r="D10961" s="784" t="s">
        <v>627</v>
      </c>
      <c r="E10961" s="784">
        <v>0.17</v>
      </c>
      <c r="F10961" s="784" t="s">
        <v>916</v>
      </c>
      <c r="G10961" s="784" t="s">
        <v>4431</v>
      </c>
      <c r="H10961" s="784" t="s">
        <v>4431</v>
      </c>
      <c r="I10961" s="784" t="s">
        <v>6545</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4A13</v>
      </c>
      <c r="B10962" s="784">
        <v>13</v>
      </c>
      <c r="C10962" s="784" t="s">
        <v>785</v>
      </c>
      <c r="D10962" s="784" t="s">
        <v>181</v>
      </c>
      <c r="E10962" s="784">
        <v>0.16500000000000001</v>
      </c>
      <c r="F10962" s="784" t="s">
        <v>916</v>
      </c>
      <c r="G10962" s="784" t="s">
        <v>2072</v>
      </c>
      <c r="H10962" s="784" t="s">
        <v>2073</v>
      </c>
      <c r="I10962" s="784" t="s">
        <v>6545</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4B13</v>
      </c>
      <c r="B10963" s="784">
        <v>13</v>
      </c>
      <c r="C10963" s="784" t="s">
        <v>785</v>
      </c>
      <c r="D10963" s="784" t="s">
        <v>182</v>
      </c>
      <c r="E10963" s="784">
        <v>0.16500000000000001</v>
      </c>
      <c r="F10963" s="784" t="s">
        <v>916</v>
      </c>
      <c r="G10963" s="784" t="s">
        <v>2072</v>
      </c>
      <c r="H10963" s="784" t="s">
        <v>2073</v>
      </c>
      <c r="I10963" s="784" t="s">
        <v>6545</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4C13</v>
      </c>
      <c r="B10964">
        <v>13</v>
      </c>
      <c r="C10964" t="s">
        <v>785</v>
      </c>
      <c r="D10964" t="s">
        <v>184</v>
      </c>
      <c r="E10964">
        <v>0.16500000000000001</v>
      </c>
      <c r="F10964" t="s">
        <v>916</v>
      </c>
      <c r="G10964" s="784" t="s">
        <v>2072</v>
      </c>
      <c r="H10964" s="784" t="s">
        <v>2073</v>
      </c>
      <c r="I10964" s="784" t="s">
        <v>6545</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4D13</v>
      </c>
      <c r="B10965">
        <v>13</v>
      </c>
      <c r="C10965" t="s">
        <v>785</v>
      </c>
      <c r="D10965" t="s">
        <v>183</v>
      </c>
      <c r="E10965">
        <v>0.16500000000000001</v>
      </c>
      <c r="F10965" t="s">
        <v>916</v>
      </c>
      <c r="G10965" s="784" t="s">
        <v>2072</v>
      </c>
      <c r="H10965" s="784" t="s">
        <v>2073</v>
      </c>
      <c r="I10965" s="784" t="s">
        <v>6545</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5MOSP13</v>
      </c>
      <c r="B10966">
        <v>13</v>
      </c>
      <c r="C10966" t="s">
        <v>785</v>
      </c>
      <c r="D10966" t="s">
        <v>627</v>
      </c>
      <c r="E10966">
        <v>0.16500000000000001</v>
      </c>
      <c r="F10966" t="s">
        <v>917</v>
      </c>
      <c r="G10966" s="784" t="s">
        <v>4431</v>
      </c>
      <c r="H10966" s="784" t="s">
        <v>4431</v>
      </c>
      <c r="I10966" s="784" t="s">
        <v>6545</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5A13</v>
      </c>
      <c r="B10967">
        <v>13</v>
      </c>
      <c r="C10967" t="s">
        <v>785</v>
      </c>
      <c r="D10967" t="s">
        <v>181</v>
      </c>
      <c r="E10967">
        <v>0.16500000000000001</v>
      </c>
      <c r="F10967" t="s">
        <v>917</v>
      </c>
      <c r="G10967" s="784" t="s">
        <v>2072</v>
      </c>
      <c r="H10967" s="784" t="s">
        <v>2073</v>
      </c>
      <c r="I10967" s="784" t="s">
        <v>6545</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5B13</v>
      </c>
      <c r="B10968">
        <v>13</v>
      </c>
      <c r="C10968" t="s">
        <v>785</v>
      </c>
      <c r="D10968" t="s">
        <v>182</v>
      </c>
      <c r="E10968">
        <v>0.16500000000000001</v>
      </c>
      <c r="F10968" t="s">
        <v>917</v>
      </c>
      <c r="G10968" s="784" t="s">
        <v>2072</v>
      </c>
      <c r="H10968" s="784" t="s">
        <v>2073</v>
      </c>
      <c r="I10968" s="784" t="s">
        <v>6545</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5C13</v>
      </c>
      <c r="B10969">
        <v>13</v>
      </c>
      <c r="C10969" t="s">
        <v>785</v>
      </c>
      <c r="D10969" t="s">
        <v>184</v>
      </c>
      <c r="E10969">
        <v>0.16500000000000001</v>
      </c>
      <c r="F10969" t="s">
        <v>917</v>
      </c>
      <c r="G10969" s="784" t="s">
        <v>2072</v>
      </c>
      <c r="H10969" s="784" t="s">
        <v>2073</v>
      </c>
      <c r="I10969" s="784" t="s">
        <v>6545</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5D13</v>
      </c>
      <c r="B10970">
        <v>13</v>
      </c>
      <c r="C10970" t="s">
        <v>785</v>
      </c>
      <c r="D10970" t="s">
        <v>183</v>
      </c>
      <c r="E10970">
        <v>0.16500000000000001</v>
      </c>
      <c r="F10970" t="s">
        <v>917</v>
      </c>
      <c r="G10970" s="784" t="s">
        <v>2072</v>
      </c>
      <c r="H10970" s="784" t="s">
        <v>2073</v>
      </c>
      <c r="I10970" s="784" t="s">
        <v>6545</v>
      </c>
    </row>
    <row r="10971" spans="1:9" hidden="1">
      <c r="A10971" t="str">
        <f>Table_wabobpsvr_AzureCalc_AzureCalcRateCard[[#This Row],[ServiceName]]&amp;Table_wabobpsvr_AzureCalc_AzureCalcRateCard[[#This Row],[Price_Level]]&amp;Table_wabobpsvr_AzureCalc_AzureCalcRateCard[[#This Row],[Region]]</f>
        <v>Geo Redundant Storage Standard IO - Page Blob/Disk - Tier 6MOSP13</v>
      </c>
      <c r="B10971">
        <v>13</v>
      </c>
      <c r="C10971" t="s">
        <v>785</v>
      </c>
      <c r="D10971" t="s">
        <v>627</v>
      </c>
      <c r="E10971">
        <v>0.16</v>
      </c>
      <c r="F10971" t="s">
        <v>918</v>
      </c>
      <c r="G10971" s="784" t="s">
        <v>4431</v>
      </c>
      <c r="H10971" s="784" t="s">
        <v>4431</v>
      </c>
      <c r="I10971" s="784" t="s">
        <v>6545</v>
      </c>
    </row>
    <row r="10972" spans="1:9" hidden="1">
      <c r="A10972" t="str">
        <f>Table_wabobpsvr_AzureCalc_AzureCalcRateCard[[#This Row],[ServiceName]]&amp;Table_wabobpsvr_AzureCalc_AzureCalcRateCard[[#This Row],[Price_Level]]&amp;Table_wabobpsvr_AzureCalc_AzureCalcRateCard[[#This Row],[Region]]</f>
        <v>Geo Redundant Storage Standard IO - Page Blob/Disk - Tier 6A13</v>
      </c>
      <c r="B10972">
        <v>13</v>
      </c>
      <c r="C10972" t="s">
        <v>785</v>
      </c>
      <c r="D10972" t="s">
        <v>181</v>
      </c>
      <c r="E10972">
        <v>0.16500000000000001</v>
      </c>
      <c r="F10972" t="s">
        <v>918</v>
      </c>
      <c r="G10972" s="784" t="s">
        <v>2072</v>
      </c>
      <c r="H10972" s="784" t="s">
        <v>2073</v>
      </c>
      <c r="I10972" s="784" t="s">
        <v>6545</v>
      </c>
    </row>
    <row r="10973" spans="1:9" hidden="1">
      <c r="A10973" t="str">
        <f>Table_wabobpsvr_AzureCalc_AzureCalcRateCard[[#This Row],[ServiceName]]&amp;Table_wabobpsvr_AzureCalc_AzureCalcRateCard[[#This Row],[Price_Level]]&amp;Table_wabobpsvr_AzureCalc_AzureCalcRateCard[[#This Row],[Region]]</f>
        <v>Geo Redundant Storage Standard IO - Page Blob/Disk - Tier 6B13</v>
      </c>
      <c r="B10973">
        <v>13</v>
      </c>
      <c r="C10973" t="s">
        <v>785</v>
      </c>
      <c r="D10973" t="s">
        <v>182</v>
      </c>
      <c r="E10973">
        <v>0.16500000000000001</v>
      </c>
      <c r="F10973" t="s">
        <v>918</v>
      </c>
      <c r="G10973" s="784" t="s">
        <v>2072</v>
      </c>
      <c r="H10973" s="784" t="s">
        <v>2073</v>
      </c>
      <c r="I10973" s="784" t="s">
        <v>6545</v>
      </c>
    </row>
    <row r="10974" spans="1:9" hidden="1">
      <c r="A10974" t="str">
        <f>Table_wabobpsvr_AzureCalc_AzureCalcRateCard[[#This Row],[ServiceName]]&amp;Table_wabobpsvr_AzureCalc_AzureCalcRateCard[[#This Row],[Price_Level]]&amp;Table_wabobpsvr_AzureCalc_AzureCalcRateCard[[#This Row],[Region]]</f>
        <v>Geo Redundant Storage Standard IO - Page Blob/Disk - Tier 6C13</v>
      </c>
      <c r="B10974">
        <v>13</v>
      </c>
      <c r="C10974" t="s">
        <v>785</v>
      </c>
      <c r="D10974" t="s">
        <v>184</v>
      </c>
      <c r="E10974">
        <v>0.16500000000000001</v>
      </c>
      <c r="F10974" t="s">
        <v>918</v>
      </c>
      <c r="G10974" s="784" t="s">
        <v>2072</v>
      </c>
      <c r="H10974" s="784" t="s">
        <v>2073</v>
      </c>
      <c r="I10974" s="784" t="s">
        <v>6545</v>
      </c>
    </row>
    <row r="10975" spans="1:9" hidden="1">
      <c r="A10975" t="str">
        <f>Table_wabobpsvr_AzureCalc_AzureCalcRateCard[[#This Row],[ServiceName]]&amp;Table_wabobpsvr_AzureCalc_AzureCalcRateCard[[#This Row],[Price_Level]]&amp;Table_wabobpsvr_AzureCalc_AzureCalcRateCard[[#This Row],[Region]]</f>
        <v>Geo Redundant Storage Standard IO - Page Blob/Disk - Tier 6D13</v>
      </c>
      <c r="B10975">
        <v>13</v>
      </c>
      <c r="C10975" t="s">
        <v>785</v>
      </c>
      <c r="D10975" t="s">
        <v>183</v>
      </c>
      <c r="E10975">
        <v>0.16500000000000001</v>
      </c>
      <c r="F10975" t="s">
        <v>918</v>
      </c>
      <c r="G10975" s="784" t="s">
        <v>2072</v>
      </c>
      <c r="H10975" s="784" t="s">
        <v>2073</v>
      </c>
      <c r="I10975" s="784" t="s">
        <v>6545</v>
      </c>
    </row>
    <row r="10976" spans="1:9" hidden="1">
      <c r="A10976"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6">
        <v>13</v>
      </c>
      <c r="C10976" t="s">
        <v>785</v>
      </c>
      <c r="D10976" t="s">
        <v>627</v>
      </c>
      <c r="E10976">
        <v>0.22</v>
      </c>
      <c r="F10976" t="s">
        <v>909</v>
      </c>
      <c r="G10976" s="784" t="s">
        <v>4431</v>
      </c>
      <c r="H10976" s="784" t="s">
        <v>4431</v>
      </c>
      <c r="I10976" s="784" t="s">
        <v>5881</v>
      </c>
    </row>
    <row r="10977" spans="1:9" hidden="1">
      <c r="A10977" t="str">
        <f>Table_wabobpsvr_AzureCalc_AzureCalcRateCard[[#This Row],[ServiceName]]&amp;Table_wabobpsvr_AzureCalc_AzureCalcRateCard[[#This Row],[Price_Level]]&amp;Table_wabobpsvr_AzureCalc_AzureCalcRateCard[[#This Row],[Region]]</f>
        <v>Basic.A0 VM (Windows)A6</v>
      </c>
      <c r="B10977">
        <v>6</v>
      </c>
      <c r="C10977" t="s">
        <v>701</v>
      </c>
      <c r="D10977" t="s">
        <v>181</v>
      </c>
      <c r="E10977">
        <v>1.3140000000000001E-2</v>
      </c>
      <c r="F10977" t="s">
        <v>727</v>
      </c>
      <c r="G10977" s="784" t="s">
        <v>2207</v>
      </c>
      <c r="H10977" s="784" t="s">
        <v>2208</v>
      </c>
      <c r="I10977" s="784" t="s">
        <v>5335</v>
      </c>
    </row>
    <row r="10978" spans="1:9" hidden="1">
      <c r="A10978" t="str">
        <f>Table_wabobpsvr_AzureCalc_AzureCalcRateCard[[#This Row],[ServiceName]]&amp;Table_wabobpsvr_AzureCalc_AzureCalcRateCard[[#This Row],[Price_Level]]&amp;Table_wabobpsvr_AzureCalc_AzureCalcRateCard[[#This Row],[Region]]</f>
        <v>A0 VM (Windows)D1</v>
      </c>
      <c r="B10978">
        <v>1</v>
      </c>
      <c r="C10978" t="s">
        <v>701</v>
      </c>
      <c r="D10978" t="s">
        <v>183</v>
      </c>
      <c r="E10978">
        <v>1.2800000000000001E-2</v>
      </c>
      <c r="F10978" t="s">
        <v>726</v>
      </c>
      <c r="G10978" s="784" t="s">
        <v>2157</v>
      </c>
      <c r="H10978" s="784" t="s">
        <v>2158</v>
      </c>
      <c r="I10978" s="784" t="s">
        <v>5327</v>
      </c>
    </row>
    <row r="10979" spans="1:9" hidden="1">
      <c r="A10979" t="str">
        <f>Table_wabobpsvr_AzureCalc_AzureCalcRateCard[[#This Row],[ServiceName]]&amp;Table_wabobpsvr_AzureCalc_AzureCalcRateCard[[#This Row],[Price_Level]]&amp;Table_wabobpsvr_AzureCalc_AzureCalcRateCard[[#This Row],[Region]]</f>
        <v>Basic.A0 VM (Windows)B6</v>
      </c>
      <c r="B10979">
        <v>6</v>
      </c>
      <c r="C10979" t="s">
        <v>701</v>
      </c>
      <c r="D10979" t="s">
        <v>182</v>
      </c>
      <c r="E10979">
        <v>1.26E-2</v>
      </c>
      <c r="F10979" t="s">
        <v>727</v>
      </c>
      <c r="G10979" s="784" t="s">
        <v>2207</v>
      </c>
      <c r="H10979" s="784" t="s">
        <v>2208</v>
      </c>
      <c r="I10979" s="784" t="s">
        <v>5335</v>
      </c>
    </row>
    <row r="10980" spans="1:9" hidden="1">
      <c r="A10980" t="str">
        <f>Table_wabobpsvr_AzureCalc_AzureCalcRateCard[[#This Row],[ServiceName]]&amp;Table_wabobpsvr_AzureCalc_AzureCalcRateCard[[#This Row],[Price_Level]]&amp;Table_wabobpsvr_AzureCalc_AzureCalcRateCard[[#This Row],[Region]]</f>
        <v>Basic.A0 VM (Windows)C6</v>
      </c>
      <c r="B10980">
        <v>6</v>
      </c>
      <c r="C10980" t="s">
        <v>701</v>
      </c>
      <c r="D10980" t="s">
        <v>184</v>
      </c>
      <c r="E10980">
        <v>1.206E-2</v>
      </c>
      <c r="F10980" t="s">
        <v>727</v>
      </c>
      <c r="G10980" s="784" t="s">
        <v>2207</v>
      </c>
      <c r="H10980" s="784" t="s">
        <v>2208</v>
      </c>
      <c r="I10980" s="784" t="s">
        <v>5335</v>
      </c>
    </row>
    <row r="10981" spans="1:9" hidden="1">
      <c r="A10981" t="str">
        <f>Table_wabobpsvr_AzureCalc_AzureCalcRateCard[[#This Row],[ServiceName]]&amp;Table_wabobpsvr_AzureCalc_AzureCalcRateCard[[#This Row],[Price_Level]]&amp;Table_wabobpsvr_AzureCalc_AzureCalcRateCard[[#This Row],[Region]]</f>
        <v>Basic.A0 VM (Windows)D6</v>
      </c>
      <c r="B10981">
        <v>6</v>
      </c>
      <c r="C10981" t="s">
        <v>701</v>
      </c>
      <c r="D10981" t="s">
        <v>183</v>
      </c>
      <c r="E10981">
        <v>1.1520000000000001E-2</v>
      </c>
      <c r="F10981" t="s">
        <v>727</v>
      </c>
      <c r="G10981" s="784" t="s">
        <v>2207</v>
      </c>
      <c r="H10981" s="784" t="s">
        <v>2208</v>
      </c>
      <c r="I10981" s="784" t="s">
        <v>5335</v>
      </c>
    </row>
    <row r="10982" spans="1:9" hidden="1">
      <c r="A10982" t="str">
        <f>Table_wabobpsvr_AzureCalc_AzureCalcRateCard[[#This Row],[ServiceName]]&amp;Table_wabobpsvr_AzureCalc_AzureCalcRateCard[[#This Row],[Price_Level]]&amp;Table_wabobpsvr_AzureCalc_AzureCalcRateCard[[#This Row],[Region]]</f>
        <v>Basic.A0 VM (Windows)MOSP4</v>
      </c>
      <c r="B10982">
        <v>4</v>
      </c>
      <c r="C10982" t="s">
        <v>701</v>
      </c>
      <c r="D10982" t="s">
        <v>627</v>
      </c>
      <c r="E10982">
        <v>1.7999999999999999E-2</v>
      </c>
      <c r="F10982" t="s">
        <v>727</v>
      </c>
      <c r="G10982" s="784" t="s">
        <v>4431</v>
      </c>
      <c r="H10982" s="784" t="s">
        <v>4431</v>
      </c>
      <c r="I10982" s="784" t="s">
        <v>6546</v>
      </c>
    </row>
    <row r="10983" spans="1:9" hidden="1">
      <c r="A10983" t="str">
        <f>Table_wabobpsvr_AzureCalc_AzureCalcRateCard[[#This Row],[ServiceName]]&amp;Table_wabobpsvr_AzureCalc_AzureCalcRateCard[[#This Row],[Price_Level]]&amp;Table_wabobpsvr_AzureCalc_AzureCalcRateCard[[#This Row],[Region]]</f>
        <v>Basic.A0 VM (Windows)A4</v>
      </c>
      <c r="B10983">
        <v>4</v>
      </c>
      <c r="C10983" t="s">
        <v>701</v>
      </c>
      <c r="D10983" t="s">
        <v>181</v>
      </c>
      <c r="E10983">
        <v>1.3140000000000001E-2</v>
      </c>
      <c r="F10983" t="s">
        <v>727</v>
      </c>
      <c r="G10983" s="784" t="s">
        <v>2209</v>
      </c>
      <c r="H10983" s="784" t="s">
        <v>2210</v>
      </c>
      <c r="I10983" s="784" t="s">
        <v>6546</v>
      </c>
    </row>
    <row r="10984" spans="1:9" hidden="1">
      <c r="A10984" t="str">
        <f>Table_wabobpsvr_AzureCalc_AzureCalcRateCard[[#This Row],[ServiceName]]&amp;Table_wabobpsvr_AzureCalc_AzureCalcRateCard[[#This Row],[Price_Level]]&amp;Table_wabobpsvr_AzureCalc_AzureCalcRateCard[[#This Row],[Region]]</f>
        <v>Basic.A0 VM (Windows)B4</v>
      </c>
      <c r="B10984">
        <v>4</v>
      </c>
      <c r="C10984" t="s">
        <v>701</v>
      </c>
      <c r="D10984" t="s">
        <v>182</v>
      </c>
      <c r="E10984">
        <v>1.26E-2</v>
      </c>
      <c r="F10984" t="s">
        <v>727</v>
      </c>
      <c r="G10984" s="784" t="s">
        <v>2209</v>
      </c>
      <c r="H10984" s="784" t="s">
        <v>2210</v>
      </c>
      <c r="I10984" s="784" t="s">
        <v>6546</v>
      </c>
    </row>
    <row r="10985" spans="1:9" hidden="1">
      <c r="A10985" t="str">
        <f>Table_wabobpsvr_AzureCalc_AzureCalcRateCard[[#This Row],[ServiceName]]&amp;Table_wabobpsvr_AzureCalc_AzureCalcRateCard[[#This Row],[Price_Level]]&amp;Table_wabobpsvr_AzureCalc_AzureCalcRateCard[[#This Row],[Region]]</f>
        <v>Basic.A0 VM (Windows)C4</v>
      </c>
      <c r="B10985">
        <v>4</v>
      </c>
      <c r="C10985" t="s">
        <v>701</v>
      </c>
      <c r="D10985" t="s">
        <v>184</v>
      </c>
      <c r="E10985">
        <v>1.206E-2</v>
      </c>
      <c r="F10985" t="s">
        <v>727</v>
      </c>
      <c r="G10985" s="784" t="s">
        <v>2209</v>
      </c>
      <c r="H10985" s="784" t="s">
        <v>2210</v>
      </c>
      <c r="I10985" s="784" t="s">
        <v>6546</v>
      </c>
    </row>
    <row r="10986" spans="1:9" hidden="1">
      <c r="A10986" t="str">
        <f>Table_wabobpsvr_AzureCalc_AzureCalcRateCard[[#This Row],[ServiceName]]&amp;Table_wabobpsvr_AzureCalc_AzureCalcRateCard[[#This Row],[Price_Level]]&amp;Table_wabobpsvr_AzureCalc_AzureCalcRateCard[[#This Row],[Region]]</f>
        <v>Basic.A0 VM (Windows)D4</v>
      </c>
      <c r="B10986">
        <v>4</v>
      </c>
      <c r="C10986" t="s">
        <v>701</v>
      </c>
      <c r="D10986" t="s">
        <v>183</v>
      </c>
      <c r="E10986">
        <v>1.1520000000000001E-2</v>
      </c>
      <c r="F10986" t="s">
        <v>727</v>
      </c>
      <c r="G10986" s="784" t="s">
        <v>2209</v>
      </c>
      <c r="H10986" s="784" t="s">
        <v>2210</v>
      </c>
      <c r="I10986" s="784" t="s">
        <v>6546</v>
      </c>
    </row>
    <row r="10987" spans="1:9" hidden="1">
      <c r="A10987" t="str">
        <f>Table_wabobpsvr_AzureCalc_AzureCalcRateCard[[#This Row],[ServiceName]]&amp;Table_wabobpsvr_AzureCalc_AzureCalcRateCard[[#This Row],[Price_Level]]&amp;Table_wabobpsvr_AzureCalc_AzureCalcRateCard[[#This Row],[Region]]</f>
        <v>Basic.A0 VM (Windows)MOSP5</v>
      </c>
      <c r="B10987">
        <v>5</v>
      </c>
      <c r="C10987" t="s">
        <v>701</v>
      </c>
      <c r="D10987" t="s">
        <v>627</v>
      </c>
      <c r="E10987">
        <v>1.7999999999999999E-2</v>
      </c>
      <c r="F10987" t="s">
        <v>727</v>
      </c>
      <c r="G10987" s="784" t="s">
        <v>4431</v>
      </c>
      <c r="H10987" s="784" t="s">
        <v>4431</v>
      </c>
      <c r="I10987" s="784" t="s">
        <v>6547</v>
      </c>
    </row>
    <row r="10988" spans="1:9" hidden="1">
      <c r="A10988" t="str">
        <f>Table_wabobpsvr_AzureCalc_AzureCalcRateCard[[#This Row],[ServiceName]]&amp;Table_wabobpsvr_AzureCalc_AzureCalcRateCard[[#This Row],[Price_Level]]&amp;Table_wabobpsvr_AzureCalc_AzureCalcRateCard[[#This Row],[Region]]</f>
        <v>A0 VM (Windows)MOSP7</v>
      </c>
      <c r="B10988">
        <v>7</v>
      </c>
      <c r="C10988" t="s">
        <v>701</v>
      </c>
      <c r="D10988" t="s">
        <v>627</v>
      </c>
      <c r="E10988">
        <v>0.02</v>
      </c>
      <c r="F10988" t="s">
        <v>726</v>
      </c>
      <c r="G10988" s="784" t="s">
        <v>4431</v>
      </c>
      <c r="H10988" s="784" t="s">
        <v>4431</v>
      </c>
      <c r="I10988" s="784" t="s">
        <v>6548</v>
      </c>
    </row>
    <row r="10989" spans="1:9" hidden="1">
      <c r="A10989" t="str">
        <f>Table_wabobpsvr_AzureCalc_AzureCalcRateCard[[#This Row],[ServiceName]]&amp;Table_wabobpsvr_AzureCalc_AzureCalcRateCard[[#This Row],[Price_Level]]&amp;Table_wabobpsvr_AzureCalc_AzureCalcRateCard[[#This Row],[Region]]</f>
        <v>Basic.A0 VM (Windows)A5</v>
      </c>
      <c r="B10989">
        <v>5</v>
      </c>
      <c r="C10989" t="s">
        <v>701</v>
      </c>
      <c r="D10989" t="s">
        <v>181</v>
      </c>
      <c r="E10989">
        <v>1.3140000000000001E-2</v>
      </c>
      <c r="F10989" t="s">
        <v>727</v>
      </c>
      <c r="G10989" s="784" t="s">
        <v>2211</v>
      </c>
      <c r="H10989" s="784" t="s">
        <v>2212</v>
      </c>
      <c r="I10989" s="784" t="s">
        <v>6547</v>
      </c>
    </row>
    <row r="10990" spans="1:9" hidden="1">
      <c r="A10990" t="str">
        <f>Table_wabobpsvr_AzureCalc_AzureCalcRateCard[[#This Row],[ServiceName]]&amp;Table_wabobpsvr_AzureCalc_AzureCalcRateCard[[#This Row],[Price_Level]]&amp;Table_wabobpsvr_AzureCalc_AzureCalcRateCard[[#This Row],[Region]]</f>
        <v>Basic.A0 VM (Windows)B5</v>
      </c>
      <c r="B10990">
        <v>5</v>
      </c>
      <c r="C10990" t="s">
        <v>701</v>
      </c>
      <c r="D10990" t="s">
        <v>182</v>
      </c>
      <c r="E10990">
        <v>1.26E-2</v>
      </c>
      <c r="F10990" t="s">
        <v>727</v>
      </c>
      <c r="G10990" s="784" t="s">
        <v>2211</v>
      </c>
      <c r="H10990" s="784" t="s">
        <v>2212</v>
      </c>
      <c r="I10990" s="784" t="s">
        <v>6547</v>
      </c>
    </row>
    <row r="10991" spans="1:9" hidden="1">
      <c r="A10991" t="str">
        <f>Table_wabobpsvr_AzureCalc_AzureCalcRateCard[[#This Row],[ServiceName]]&amp;Table_wabobpsvr_AzureCalc_AzureCalcRateCard[[#This Row],[Price_Level]]&amp;Table_wabobpsvr_AzureCalc_AzureCalcRateCard[[#This Row],[Region]]</f>
        <v>Basic.A0 VM (Windows)C5</v>
      </c>
      <c r="B10991">
        <v>5</v>
      </c>
      <c r="C10991" t="s">
        <v>701</v>
      </c>
      <c r="D10991" t="s">
        <v>184</v>
      </c>
      <c r="E10991">
        <v>1.206E-2</v>
      </c>
      <c r="F10991" t="s">
        <v>727</v>
      </c>
      <c r="G10991" s="784" t="s">
        <v>2211</v>
      </c>
      <c r="H10991" s="784" t="s">
        <v>2212</v>
      </c>
      <c r="I10991" s="784" t="s">
        <v>6547</v>
      </c>
    </row>
    <row r="10992" spans="1:9" hidden="1">
      <c r="A10992" t="str">
        <f>Table_wabobpsvr_AzureCalc_AzureCalcRateCard[[#This Row],[ServiceName]]&amp;Table_wabobpsvr_AzureCalc_AzureCalcRateCard[[#This Row],[Price_Level]]&amp;Table_wabobpsvr_AzureCalc_AzureCalcRateCard[[#This Row],[Region]]</f>
        <v>Basic.A0 VM (Windows)D5</v>
      </c>
      <c r="B10992">
        <v>5</v>
      </c>
      <c r="C10992" t="s">
        <v>701</v>
      </c>
      <c r="D10992" t="s">
        <v>183</v>
      </c>
      <c r="E10992">
        <v>1.1520000000000001E-2</v>
      </c>
      <c r="F10992" t="s">
        <v>727</v>
      </c>
      <c r="G10992" s="784" t="s">
        <v>2211</v>
      </c>
      <c r="H10992" s="784" t="s">
        <v>2212</v>
      </c>
      <c r="I10992" s="784" t="s">
        <v>6547</v>
      </c>
    </row>
    <row r="10993" spans="1:9" hidden="1">
      <c r="A10993" t="str">
        <f>Table_wabobpsvr_AzureCalc_AzureCalcRateCard[[#This Row],[ServiceName]]&amp;Table_wabobpsvr_AzureCalc_AzureCalcRateCard[[#This Row],[Price_Level]]&amp;Table_wabobpsvr_AzureCalc_AzureCalcRateCard[[#This Row],[Region]]</f>
        <v>Basic.A0 VM (Windows)MOSP1</v>
      </c>
      <c r="B10993">
        <v>1</v>
      </c>
      <c r="C10993" t="s">
        <v>701</v>
      </c>
      <c r="D10993" t="s">
        <v>627</v>
      </c>
      <c r="E10993">
        <v>1.7999999999999999E-2</v>
      </c>
      <c r="F10993" t="s">
        <v>727</v>
      </c>
      <c r="G10993" s="784" t="s">
        <v>4431</v>
      </c>
      <c r="H10993" s="784" t="s">
        <v>4431</v>
      </c>
      <c r="I10993" s="784" t="s">
        <v>6549</v>
      </c>
    </row>
    <row r="10994" spans="1:9" hidden="1">
      <c r="A10994" t="str">
        <f>Table_wabobpsvr_AzureCalc_AzureCalcRateCard[[#This Row],[ServiceName]]&amp;Table_wabobpsvr_AzureCalc_AzureCalcRateCard[[#This Row],[Price_Level]]&amp;Table_wabobpsvr_AzureCalc_AzureCalcRateCard[[#This Row],[Region]]</f>
        <v>Basic.A0 VM (Windows)A1</v>
      </c>
      <c r="B10994">
        <v>1</v>
      </c>
      <c r="C10994" t="s">
        <v>701</v>
      </c>
      <c r="D10994" t="s">
        <v>181</v>
      </c>
      <c r="E10994">
        <v>1.3140000000000001E-2</v>
      </c>
      <c r="F10994" t="s">
        <v>727</v>
      </c>
      <c r="G10994" s="784" t="s">
        <v>2213</v>
      </c>
      <c r="H10994" s="784" t="s">
        <v>2214</v>
      </c>
      <c r="I10994" s="784" t="s">
        <v>6549</v>
      </c>
    </row>
    <row r="10995" spans="1:9" hidden="1">
      <c r="A10995" t="str">
        <f>Table_wabobpsvr_AzureCalc_AzureCalcRateCard[[#This Row],[ServiceName]]&amp;Table_wabobpsvr_AzureCalc_AzureCalcRateCard[[#This Row],[Price_Level]]&amp;Table_wabobpsvr_AzureCalc_AzureCalcRateCard[[#This Row],[Region]]</f>
        <v>Basic.A0 VM (Windows)B1</v>
      </c>
      <c r="B10995">
        <v>1</v>
      </c>
      <c r="C10995" t="s">
        <v>701</v>
      </c>
      <c r="D10995" t="s">
        <v>182</v>
      </c>
      <c r="E10995">
        <v>1.26E-2</v>
      </c>
      <c r="F10995" t="s">
        <v>727</v>
      </c>
      <c r="G10995" s="784" t="s">
        <v>2213</v>
      </c>
      <c r="H10995" s="784" t="s">
        <v>2214</v>
      </c>
      <c r="I10995" s="784" t="s">
        <v>6549</v>
      </c>
    </row>
    <row r="10996" spans="1:9" hidden="1">
      <c r="A10996" t="str">
        <f>Table_wabobpsvr_AzureCalc_AzureCalcRateCard[[#This Row],[ServiceName]]&amp;Table_wabobpsvr_AzureCalc_AzureCalcRateCard[[#This Row],[Price_Level]]&amp;Table_wabobpsvr_AzureCalc_AzureCalcRateCard[[#This Row],[Region]]</f>
        <v>Basic.A0 VM (Windows)C1</v>
      </c>
      <c r="B10996">
        <v>1</v>
      </c>
      <c r="C10996" t="s">
        <v>701</v>
      </c>
      <c r="D10996" t="s">
        <v>184</v>
      </c>
      <c r="E10996">
        <v>1.206E-2</v>
      </c>
      <c r="F10996" t="s">
        <v>727</v>
      </c>
      <c r="G10996" s="784" t="s">
        <v>2213</v>
      </c>
      <c r="H10996" s="784" t="s">
        <v>2214</v>
      </c>
      <c r="I10996" s="784" t="s">
        <v>6549</v>
      </c>
    </row>
    <row r="10997" spans="1:9" hidden="1">
      <c r="A10997" t="str">
        <f>Table_wabobpsvr_AzureCalc_AzureCalcRateCard[[#This Row],[ServiceName]]&amp;Table_wabobpsvr_AzureCalc_AzureCalcRateCard[[#This Row],[Price_Level]]&amp;Table_wabobpsvr_AzureCalc_AzureCalcRateCard[[#This Row],[Region]]</f>
        <v>Basic.A0 VM (Windows)D1</v>
      </c>
      <c r="B10997">
        <v>1</v>
      </c>
      <c r="C10997" t="s">
        <v>701</v>
      </c>
      <c r="D10997" t="s">
        <v>183</v>
      </c>
      <c r="E10997">
        <v>1.1520000000000001E-2</v>
      </c>
      <c r="F10997" t="s">
        <v>727</v>
      </c>
      <c r="G10997" s="784" t="s">
        <v>2213</v>
      </c>
      <c r="H10997" s="784" t="s">
        <v>2214</v>
      </c>
      <c r="I10997" s="784" t="s">
        <v>6549</v>
      </c>
    </row>
    <row r="10998" spans="1:9" hidden="1">
      <c r="A10998" t="str">
        <f>Table_wabobpsvr_AzureCalc_AzureCalcRateCard[[#This Row],[ServiceName]]&amp;Table_wabobpsvr_AzureCalc_AzureCalcRateCard[[#This Row],[Price_Level]]&amp;Table_wabobpsvr_AzureCalc_AzureCalcRateCard[[#This Row],[Region]]</f>
        <v>A0 VM (Windows)A7</v>
      </c>
      <c r="B10998">
        <v>7</v>
      </c>
      <c r="C10998" t="s">
        <v>701</v>
      </c>
      <c r="D10998" t="s">
        <v>181</v>
      </c>
      <c r="E10998">
        <v>1.46E-2</v>
      </c>
      <c r="F10998" t="s">
        <v>726</v>
      </c>
      <c r="G10998" s="784" t="s">
        <v>2215</v>
      </c>
      <c r="H10998" s="784" t="s">
        <v>2216</v>
      </c>
      <c r="I10998" s="784" t="s">
        <v>6548</v>
      </c>
    </row>
    <row r="10999" spans="1:9" hidden="1">
      <c r="A10999" t="str">
        <f>Table_wabobpsvr_AzureCalc_AzureCalcRateCard[[#This Row],[ServiceName]]&amp;Table_wabobpsvr_AzureCalc_AzureCalcRateCard[[#This Row],[Price_Level]]&amp;Table_wabobpsvr_AzureCalc_AzureCalcRateCard[[#This Row],[Region]]</f>
        <v>Basic.A0 VM (Windows)MOSP7</v>
      </c>
      <c r="B10999">
        <v>7</v>
      </c>
      <c r="C10999" t="s">
        <v>701</v>
      </c>
      <c r="D10999" t="s">
        <v>627</v>
      </c>
      <c r="E10999">
        <v>1.7999999999999999E-2</v>
      </c>
      <c r="F10999" t="s">
        <v>727</v>
      </c>
      <c r="G10999" s="784" t="s">
        <v>4431</v>
      </c>
      <c r="H10999" s="784" t="s">
        <v>4431</v>
      </c>
      <c r="I10999" s="784" t="s">
        <v>6550</v>
      </c>
    </row>
    <row r="11000" spans="1:9" hidden="1">
      <c r="A11000" t="str">
        <f>Table_wabobpsvr_AzureCalc_AzureCalcRateCard[[#This Row],[ServiceName]]&amp;Table_wabobpsvr_AzureCalc_AzureCalcRateCard[[#This Row],[Price_Level]]&amp;Table_wabobpsvr_AzureCalc_AzureCalcRateCard[[#This Row],[Region]]</f>
        <v>Basic.A0 VM (Windows)A7</v>
      </c>
      <c r="B11000">
        <v>7</v>
      </c>
      <c r="C11000" t="s">
        <v>701</v>
      </c>
      <c r="D11000" t="s">
        <v>181</v>
      </c>
      <c r="E11000">
        <v>1.3140000000000001E-2</v>
      </c>
      <c r="F11000" t="s">
        <v>727</v>
      </c>
      <c r="G11000" s="784" t="s">
        <v>2217</v>
      </c>
      <c r="H11000" s="784" t="s">
        <v>2218</v>
      </c>
      <c r="I11000" s="784" t="s">
        <v>6550</v>
      </c>
    </row>
    <row r="11001" spans="1:9" hidden="1">
      <c r="A11001" t="str">
        <f>Table_wabobpsvr_AzureCalc_AzureCalcRateCard[[#This Row],[ServiceName]]&amp;Table_wabobpsvr_AzureCalc_AzureCalcRateCard[[#This Row],[Price_Level]]&amp;Table_wabobpsvr_AzureCalc_AzureCalcRateCard[[#This Row],[Region]]</f>
        <v>Basic.A0 VM (Windows)B7</v>
      </c>
      <c r="B11001">
        <v>7</v>
      </c>
      <c r="C11001" t="s">
        <v>701</v>
      </c>
      <c r="D11001" t="s">
        <v>182</v>
      </c>
      <c r="E11001">
        <v>1.26E-2</v>
      </c>
      <c r="F11001" t="s">
        <v>727</v>
      </c>
      <c r="G11001" s="784" t="s">
        <v>2217</v>
      </c>
      <c r="H11001" s="784" t="s">
        <v>2218</v>
      </c>
      <c r="I11001" s="784" t="s">
        <v>6550</v>
      </c>
    </row>
    <row r="11002" spans="1:9" hidden="1">
      <c r="A11002" t="str">
        <f>Table_wabobpsvr_AzureCalc_AzureCalcRateCard[[#This Row],[ServiceName]]&amp;Table_wabobpsvr_AzureCalc_AzureCalcRateCard[[#This Row],[Price_Level]]&amp;Table_wabobpsvr_AzureCalc_AzureCalcRateCard[[#This Row],[Region]]</f>
        <v>Basic.A0 VM (Windows)C7</v>
      </c>
      <c r="B11002">
        <v>7</v>
      </c>
      <c r="C11002" t="s">
        <v>701</v>
      </c>
      <c r="D11002" t="s">
        <v>184</v>
      </c>
      <c r="E11002">
        <v>1.206E-2</v>
      </c>
      <c r="F11002" t="s">
        <v>727</v>
      </c>
      <c r="G11002" s="784" t="s">
        <v>2217</v>
      </c>
      <c r="H11002" s="784" t="s">
        <v>2218</v>
      </c>
      <c r="I11002" s="784" t="s">
        <v>6550</v>
      </c>
    </row>
    <row r="11003" spans="1:9" hidden="1">
      <c r="A11003" t="str">
        <f>Table_wabobpsvr_AzureCalc_AzureCalcRateCard[[#This Row],[ServiceName]]&amp;Table_wabobpsvr_AzureCalc_AzureCalcRateCard[[#This Row],[Price_Level]]&amp;Table_wabobpsvr_AzureCalc_AzureCalcRateCard[[#This Row],[Region]]</f>
        <v>Basic.A0 VM (Windows)D7</v>
      </c>
      <c r="B11003">
        <v>7</v>
      </c>
      <c r="C11003" t="s">
        <v>701</v>
      </c>
      <c r="D11003" t="s">
        <v>183</v>
      </c>
      <c r="E11003">
        <v>1.1520000000000001E-2</v>
      </c>
      <c r="F11003" t="s">
        <v>727</v>
      </c>
      <c r="G11003" s="784" t="s">
        <v>2217</v>
      </c>
      <c r="H11003" s="784" t="s">
        <v>2218</v>
      </c>
      <c r="I11003" s="784" t="s">
        <v>6550</v>
      </c>
    </row>
    <row r="11004" spans="1:9" hidden="1">
      <c r="A11004" t="str">
        <f>Table_wabobpsvr_AzureCalc_AzureCalcRateCard[[#This Row],[ServiceName]]&amp;Table_wabobpsvr_AzureCalc_AzureCalcRateCard[[#This Row],[Price_Level]]&amp;Table_wabobpsvr_AzureCalc_AzureCalcRateCard[[#This Row],[Region]]</f>
        <v>Basic.A0 VM (Windows)MOSP8</v>
      </c>
      <c r="B11004">
        <v>8</v>
      </c>
      <c r="C11004" t="s">
        <v>701</v>
      </c>
      <c r="D11004" t="s">
        <v>627</v>
      </c>
      <c r="E11004">
        <v>1.7999999999999999E-2</v>
      </c>
      <c r="F11004" t="s">
        <v>727</v>
      </c>
      <c r="G11004" s="784" t="s">
        <v>4431</v>
      </c>
      <c r="H11004" s="784" t="s">
        <v>4431</v>
      </c>
      <c r="I11004" s="784" t="s">
        <v>6551</v>
      </c>
    </row>
    <row r="11005" spans="1:9" hidden="1">
      <c r="A11005" t="str">
        <f>Table_wabobpsvr_AzureCalc_AzureCalcRateCard[[#This Row],[ServiceName]]&amp;Table_wabobpsvr_AzureCalc_AzureCalcRateCard[[#This Row],[Price_Level]]&amp;Table_wabobpsvr_AzureCalc_AzureCalcRateCard[[#This Row],[Region]]</f>
        <v>Basic.A0 VM (Windows)A8</v>
      </c>
      <c r="B11005">
        <v>8</v>
      </c>
      <c r="C11005" t="s">
        <v>701</v>
      </c>
      <c r="D11005" t="s">
        <v>181</v>
      </c>
      <c r="E11005">
        <v>1.3140000000000001E-2</v>
      </c>
      <c r="F11005" t="s">
        <v>727</v>
      </c>
      <c r="G11005" s="784" t="s">
        <v>2219</v>
      </c>
      <c r="H11005" s="784" t="s">
        <v>2220</v>
      </c>
      <c r="I11005" s="784" t="s">
        <v>6551</v>
      </c>
    </row>
    <row r="11006" spans="1:9" hidden="1">
      <c r="A11006" t="str">
        <f>Table_wabobpsvr_AzureCalc_AzureCalcRateCard[[#This Row],[ServiceName]]&amp;Table_wabobpsvr_AzureCalc_AzureCalcRateCard[[#This Row],[Price_Level]]&amp;Table_wabobpsvr_AzureCalc_AzureCalcRateCard[[#This Row],[Region]]</f>
        <v>Basic.A0 VM (Windows)B8</v>
      </c>
      <c r="B11006">
        <v>8</v>
      </c>
      <c r="C11006" t="s">
        <v>701</v>
      </c>
      <c r="D11006" t="s">
        <v>182</v>
      </c>
      <c r="E11006">
        <v>1.26E-2</v>
      </c>
      <c r="F11006" t="s">
        <v>727</v>
      </c>
      <c r="G11006" s="784" t="s">
        <v>2219</v>
      </c>
      <c r="H11006" s="784" t="s">
        <v>2220</v>
      </c>
      <c r="I11006" s="784" t="s">
        <v>6551</v>
      </c>
    </row>
    <row r="11007" spans="1:9" hidden="1">
      <c r="A11007" t="str">
        <f>Table_wabobpsvr_AzureCalc_AzureCalcRateCard[[#This Row],[ServiceName]]&amp;Table_wabobpsvr_AzureCalc_AzureCalcRateCard[[#This Row],[Price_Level]]&amp;Table_wabobpsvr_AzureCalc_AzureCalcRateCard[[#This Row],[Region]]</f>
        <v>Basic.A0 VM (Windows)C8</v>
      </c>
      <c r="B11007">
        <v>8</v>
      </c>
      <c r="C11007" t="s">
        <v>701</v>
      </c>
      <c r="D11007" t="s">
        <v>184</v>
      </c>
      <c r="E11007">
        <v>1.206E-2</v>
      </c>
      <c r="F11007" t="s">
        <v>727</v>
      </c>
      <c r="G11007" s="784" t="s">
        <v>2219</v>
      </c>
      <c r="H11007" s="784" t="s">
        <v>2220</v>
      </c>
      <c r="I11007" s="784" t="s">
        <v>6551</v>
      </c>
    </row>
    <row r="11008" spans="1:9" hidden="1">
      <c r="A11008" t="str">
        <f>Table_wabobpsvr_AzureCalc_AzureCalcRateCard[[#This Row],[ServiceName]]&amp;Table_wabobpsvr_AzureCalc_AzureCalcRateCard[[#This Row],[Price_Level]]&amp;Table_wabobpsvr_AzureCalc_AzureCalcRateCard[[#This Row],[Region]]</f>
        <v>A0 VM (Windows)B7</v>
      </c>
      <c r="B11008">
        <v>7</v>
      </c>
      <c r="C11008" t="s">
        <v>701</v>
      </c>
      <c r="D11008" t="s">
        <v>182</v>
      </c>
      <c r="E11008">
        <v>1.4E-2</v>
      </c>
      <c r="F11008" t="s">
        <v>726</v>
      </c>
      <c r="G11008" s="784" t="s">
        <v>2215</v>
      </c>
      <c r="H11008" s="784" t="s">
        <v>2216</v>
      </c>
      <c r="I11008" s="784" t="s">
        <v>6548</v>
      </c>
    </row>
    <row r="11009" spans="1:9" hidden="1">
      <c r="A11009" t="str">
        <f>Table_wabobpsvr_AzureCalc_AzureCalcRateCard[[#This Row],[ServiceName]]&amp;Table_wabobpsvr_AzureCalc_AzureCalcRateCard[[#This Row],[Price_Level]]&amp;Table_wabobpsvr_AzureCalc_AzureCalcRateCard[[#This Row],[Region]]</f>
        <v>Basic.A0 VM (Windows)D8</v>
      </c>
      <c r="B11009">
        <v>8</v>
      </c>
      <c r="C11009" t="s">
        <v>701</v>
      </c>
      <c r="D11009" t="s">
        <v>183</v>
      </c>
      <c r="E11009">
        <v>1.1520000000000001E-2</v>
      </c>
      <c r="F11009" t="s">
        <v>727</v>
      </c>
      <c r="G11009" s="784" t="s">
        <v>2219</v>
      </c>
      <c r="H11009" s="784" t="s">
        <v>2220</v>
      </c>
      <c r="I11009" s="784" t="s">
        <v>6551</v>
      </c>
    </row>
    <row r="11010" spans="1:9" hidden="1">
      <c r="A11010" t="str">
        <f>Table_wabobpsvr_AzureCalc_AzureCalcRateCard[[#This Row],[ServiceName]]&amp;Table_wabobpsvr_AzureCalc_AzureCalcRateCard[[#This Row],[Price_Level]]&amp;Table_wabobpsvr_AzureCalc_AzureCalcRateCard[[#This Row],[Region]]</f>
        <v>Basic.A0 VM (Windows)MOSP9</v>
      </c>
      <c r="B11010">
        <v>9</v>
      </c>
      <c r="C11010" t="s">
        <v>701</v>
      </c>
      <c r="D11010" t="s">
        <v>627</v>
      </c>
      <c r="E11010">
        <v>1.7999999999999999E-2</v>
      </c>
      <c r="F11010" t="s">
        <v>727</v>
      </c>
      <c r="G11010" s="784" t="s">
        <v>4431</v>
      </c>
      <c r="H11010" s="784" t="s">
        <v>4431</v>
      </c>
      <c r="I11010" s="784" t="s">
        <v>6552</v>
      </c>
    </row>
    <row r="11011" spans="1:9" hidden="1">
      <c r="A11011" t="str">
        <f>Table_wabobpsvr_AzureCalc_AzureCalcRateCard[[#This Row],[ServiceName]]&amp;Table_wabobpsvr_AzureCalc_AzureCalcRateCard[[#This Row],[Price_Level]]&amp;Table_wabobpsvr_AzureCalc_AzureCalcRateCard[[#This Row],[Region]]</f>
        <v>Basic.A0 VM (Windows)A9</v>
      </c>
      <c r="B11011">
        <v>9</v>
      </c>
      <c r="C11011" t="s">
        <v>701</v>
      </c>
      <c r="D11011" t="s">
        <v>181</v>
      </c>
      <c r="E11011">
        <v>1.3140000000000001E-2</v>
      </c>
      <c r="F11011" t="s">
        <v>727</v>
      </c>
      <c r="G11011" s="784" t="s">
        <v>2221</v>
      </c>
      <c r="H11011" s="784" t="s">
        <v>2222</v>
      </c>
      <c r="I11011" s="784" t="s">
        <v>6552</v>
      </c>
    </row>
    <row r="11012" spans="1:9" hidden="1">
      <c r="A11012" t="str">
        <f>Table_wabobpsvr_AzureCalc_AzureCalcRateCard[[#This Row],[ServiceName]]&amp;Table_wabobpsvr_AzureCalc_AzureCalcRateCard[[#This Row],[Price_Level]]&amp;Table_wabobpsvr_AzureCalc_AzureCalcRateCard[[#This Row],[Region]]</f>
        <v>Basic.A0 VM (Windows)B9</v>
      </c>
      <c r="B11012">
        <v>9</v>
      </c>
      <c r="C11012" t="s">
        <v>701</v>
      </c>
      <c r="D11012" t="s">
        <v>182</v>
      </c>
      <c r="E11012">
        <v>1.26E-2</v>
      </c>
      <c r="F11012" t="s">
        <v>727</v>
      </c>
      <c r="G11012" s="784" t="s">
        <v>2221</v>
      </c>
      <c r="H11012" s="784" t="s">
        <v>2222</v>
      </c>
      <c r="I11012" s="784" t="s">
        <v>6552</v>
      </c>
    </row>
    <row r="11013" spans="1:9" hidden="1">
      <c r="A11013" t="str">
        <f>Table_wabobpsvr_AzureCalc_AzureCalcRateCard[[#This Row],[ServiceName]]&amp;Table_wabobpsvr_AzureCalc_AzureCalcRateCard[[#This Row],[Price_Level]]&amp;Table_wabobpsvr_AzureCalc_AzureCalcRateCard[[#This Row],[Region]]</f>
        <v>Basic.A0 VM (Windows)C9</v>
      </c>
      <c r="B11013">
        <v>9</v>
      </c>
      <c r="C11013" t="s">
        <v>701</v>
      </c>
      <c r="D11013" t="s">
        <v>184</v>
      </c>
      <c r="E11013">
        <v>1.206E-2</v>
      </c>
      <c r="F11013" t="s">
        <v>727</v>
      </c>
      <c r="G11013" s="784" t="s">
        <v>2221</v>
      </c>
      <c r="H11013" s="784" t="s">
        <v>2222</v>
      </c>
      <c r="I11013" s="784" t="s">
        <v>6552</v>
      </c>
    </row>
    <row r="11014" spans="1:9" hidden="1">
      <c r="A11014" s="784" t="str">
        <f>Table_wabobpsvr_AzureCalc_AzureCalcRateCard[[#This Row],[ServiceName]]&amp;Table_wabobpsvr_AzureCalc_AzureCalcRateCard[[#This Row],[Price_Level]]&amp;Table_wabobpsvr_AzureCalc_AzureCalcRateCard[[#This Row],[Region]]</f>
        <v>Basic.A0 VM (Windows)D9</v>
      </c>
      <c r="B11014" s="784">
        <v>9</v>
      </c>
      <c r="C11014" s="784" t="s">
        <v>701</v>
      </c>
      <c r="D11014" s="784" t="s">
        <v>183</v>
      </c>
      <c r="E11014" s="784">
        <v>1.1520000000000001E-2</v>
      </c>
      <c r="F11014" s="784" t="s">
        <v>727</v>
      </c>
      <c r="G11014" s="784" t="s">
        <v>2221</v>
      </c>
      <c r="H11014" s="784" t="s">
        <v>2222</v>
      </c>
      <c r="I11014" s="784" t="s">
        <v>6552</v>
      </c>
    </row>
    <row r="11015" spans="1:9" hidden="1">
      <c r="A11015" s="784" t="str">
        <f>Table_wabobpsvr_AzureCalc_AzureCalcRateCard[[#This Row],[ServiceName]]&amp;Table_wabobpsvr_AzureCalc_AzureCalcRateCard[[#This Row],[Price_Level]]&amp;Table_wabobpsvr_AzureCalc_AzureCalcRateCard[[#This Row],[Region]]</f>
        <v>Basic.A0 VM (Windows)MOSP10</v>
      </c>
      <c r="B11015" s="784">
        <v>10</v>
      </c>
      <c r="C11015" s="784" t="s">
        <v>701</v>
      </c>
      <c r="D11015" s="784" t="s">
        <v>627</v>
      </c>
      <c r="E11015" s="784">
        <v>1.7999999999999999E-2</v>
      </c>
      <c r="F11015" s="784" t="s">
        <v>727</v>
      </c>
      <c r="G11015" s="784" t="s">
        <v>4431</v>
      </c>
      <c r="H11015" s="784" t="s">
        <v>4431</v>
      </c>
      <c r="I11015" s="784" t="s">
        <v>6211</v>
      </c>
    </row>
    <row r="11016" spans="1:9" hidden="1">
      <c r="A11016" s="784" t="str">
        <f>Table_wabobpsvr_AzureCalc_AzureCalcRateCard[[#This Row],[ServiceName]]&amp;Table_wabobpsvr_AzureCalc_AzureCalcRateCard[[#This Row],[Price_Level]]&amp;Table_wabobpsvr_AzureCalc_AzureCalcRateCard[[#This Row],[Region]]</f>
        <v>Basic.A0 VM (Windows)A10</v>
      </c>
      <c r="B11016" s="784">
        <v>10</v>
      </c>
      <c r="C11016" s="784" t="s">
        <v>701</v>
      </c>
      <c r="D11016" s="784" t="s">
        <v>181</v>
      </c>
      <c r="E11016" s="784">
        <v>1.3140000000000001E-2</v>
      </c>
      <c r="F11016" s="784" t="s">
        <v>727</v>
      </c>
      <c r="G11016" s="784" t="s">
        <v>2223</v>
      </c>
      <c r="H11016" s="784" t="s">
        <v>2224</v>
      </c>
      <c r="I11016" s="784" t="s">
        <v>6211</v>
      </c>
    </row>
    <row r="11017" spans="1:9" hidden="1">
      <c r="A11017" s="784" t="str">
        <f>Table_wabobpsvr_AzureCalc_AzureCalcRateCard[[#This Row],[ServiceName]]&amp;Table_wabobpsvr_AzureCalc_AzureCalcRateCard[[#This Row],[Price_Level]]&amp;Table_wabobpsvr_AzureCalc_AzureCalcRateCard[[#This Row],[Region]]</f>
        <v>Basic.A0 VM (Windows)B10</v>
      </c>
      <c r="B11017" s="784">
        <v>10</v>
      </c>
      <c r="C11017" s="784" t="s">
        <v>701</v>
      </c>
      <c r="D11017" s="784" t="s">
        <v>182</v>
      </c>
      <c r="E11017" s="784">
        <v>1.26E-2</v>
      </c>
      <c r="F11017" s="784" t="s">
        <v>727</v>
      </c>
      <c r="G11017" s="784" t="s">
        <v>2223</v>
      </c>
      <c r="H11017" s="784" t="s">
        <v>2224</v>
      </c>
      <c r="I11017" s="784" t="s">
        <v>6211</v>
      </c>
    </row>
    <row r="11018" spans="1:9" hidden="1">
      <c r="A11018" s="784" t="str">
        <f>Table_wabobpsvr_AzureCalc_AzureCalcRateCard[[#This Row],[ServiceName]]&amp;Table_wabobpsvr_AzureCalc_AzureCalcRateCard[[#This Row],[Price_Level]]&amp;Table_wabobpsvr_AzureCalc_AzureCalcRateCard[[#This Row],[Region]]</f>
        <v>A0 VM (Windows)C7</v>
      </c>
      <c r="B11018" s="784">
        <v>7</v>
      </c>
      <c r="C11018" s="784" t="s">
        <v>701</v>
      </c>
      <c r="D11018" s="784" t="s">
        <v>184</v>
      </c>
      <c r="E11018" s="784">
        <v>1.34E-2</v>
      </c>
      <c r="F11018" s="784" t="s">
        <v>726</v>
      </c>
      <c r="G11018" s="784" t="s">
        <v>2215</v>
      </c>
      <c r="H11018" s="784" t="s">
        <v>2216</v>
      </c>
      <c r="I11018" s="784" t="s">
        <v>6548</v>
      </c>
    </row>
    <row r="11019" spans="1:9" hidden="1">
      <c r="A11019" t="str">
        <f>Table_wabobpsvr_AzureCalc_AzureCalcRateCard[[#This Row],[ServiceName]]&amp;Table_wabobpsvr_AzureCalc_AzureCalcRateCard[[#This Row],[Price_Level]]&amp;Table_wabobpsvr_AzureCalc_AzureCalcRateCard[[#This Row],[Region]]</f>
        <v>A0 VM (Windows)D7</v>
      </c>
      <c r="B11019">
        <v>7</v>
      </c>
      <c r="C11019" t="s">
        <v>701</v>
      </c>
      <c r="D11019" t="s">
        <v>183</v>
      </c>
      <c r="E11019">
        <v>1.2800000000000001E-2</v>
      </c>
      <c r="F11019" t="s">
        <v>726</v>
      </c>
      <c r="G11019" s="784" t="s">
        <v>2215</v>
      </c>
      <c r="H11019" s="784" t="s">
        <v>2216</v>
      </c>
      <c r="I11019" s="784" t="s">
        <v>6548</v>
      </c>
    </row>
    <row r="11020" spans="1:9" hidden="1">
      <c r="A11020" t="str">
        <f>Table_wabobpsvr_AzureCalc_AzureCalcRateCard[[#This Row],[ServiceName]]&amp;Table_wabobpsvr_AzureCalc_AzureCalcRateCard[[#This Row],[Price_Level]]&amp;Table_wabobpsvr_AzureCalc_AzureCalcRateCard[[#This Row],[Region]]</f>
        <v>A0 VM (Windows)MOSP8</v>
      </c>
      <c r="B11020">
        <v>8</v>
      </c>
      <c r="C11020" t="s">
        <v>701</v>
      </c>
      <c r="D11020" t="s">
        <v>627</v>
      </c>
      <c r="E11020">
        <v>0.02</v>
      </c>
      <c r="F11020" t="s">
        <v>726</v>
      </c>
      <c r="G11020" s="784" t="s">
        <v>4431</v>
      </c>
      <c r="H11020" s="784" t="s">
        <v>4431</v>
      </c>
      <c r="I11020" s="784" t="s">
        <v>6553</v>
      </c>
    </row>
    <row r="11021" spans="1:9" hidden="1">
      <c r="A11021" s="784" t="str">
        <f>Table_wabobpsvr_AzureCalc_AzureCalcRateCard[[#This Row],[ServiceName]]&amp;Table_wabobpsvr_AzureCalc_AzureCalcRateCard[[#This Row],[Price_Level]]&amp;Table_wabobpsvr_AzureCalc_AzureCalcRateCard[[#This Row],[Region]]</f>
        <v>A0 VM (Windows)A8</v>
      </c>
      <c r="B11021" s="784">
        <v>8</v>
      </c>
      <c r="C11021" s="784" t="s">
        <v>701</v>
      </c>
      <c r="D11021" s="784" t="s">
        <v>181</v>
      </c>
      <c r="E11021" s="784">
        <v>1.46E-2</v>
      </c>
      <c r="F11021" s="784" t="s">
        <v>726</v>
      </c>
      <c r="G11021" s="784" t="s">
        <v>2225</v>
      </c>
      <c r="H11021" s="784" t="s">
        <v>2226</v>
      </c>
      <c r="I11021" s="784" t="s">
        <v>6553</v>
      </c>
    </row>
    <row r="11022" spans="1:9" hidden="1">
      <c r="A11022" t="str">
        <f>Table_wabobpsvr_AzureCalc_AzureCalcRateCard[[#This Row],[ServiceName]]&amp;Table_wabobpsvr_AzureCalc_AzureCalcRateCard[[#This Row],[Price_Level]]&amp;Table_wabobpsvr_AzureCalc_AzureCalcRateCard[[#This Row],[Region]]</f>
        <v>A0 VM (Windows)B8</v>
      </c>
      <c r="B11022">
        <v>8</v>
      </c>
      <c r="C11022" t="s">
        <v>701</v>
      </c>
      <c r="D11022" t="s">
        <v>182</v>
      </c>
      <c r="E11022">
        <v>1.4E-2</v>
      </c>
      <c r="F11022" t="s">
        <v>726</v>
      </c>
      <c r="G11022" s="784" t="s">
        <v>2225</v>
      </c>
      <c r="H11022" s="784" t="s">
        <v>2226</v>
      </c>
      <c r="I11022" s="784" t="s">
        <v>6553</v>
      </c>
    </row>
    <row r="11023" spans="1:9" hidden="1">
      <c r="A11023" t="str">
        <f>Table_wabobpsvr_AzureCalc_AzureCalcRateCard[[#This Row],[ServiceName]]&amp;Table_wabobpsvr_AzureCalc_AzureCalcRateCard[[#This Row],[Price_Level]]&amp;Table_wabobpsvr_AzureCalc_AzureCalcRateCard[[#This Row],[Region]]</f>
        <v>A0 VM (Windows)C8</v>
      </c>
      <c r="B11023">
        <v>8</v>
      </c>
      <c r="C11023" t="s">
        <v>701</v>
      </c>
      <c r="D11023" t="s">
        <v>184</v>
      </c>
      <c r="E11023">
        <v>1.34E-2</v>
      </c>
      <c r="F11023" t="s">
        <v>726</v>
      </c>
      <c r="G11023" s="784" t="s">
        <v>2225</v>
      </c>
      <c r="H11023" s="784" t="s">
        <v>2226</v>
      </c>
      <c r="I11023" s="784" t="s">
        <v>6553</v>
      </c>
    </row>
    <row r="11024" spans="1:9" hidden="1">
      <c r="A11024" s="784" t="str">
        <f>Table_wabobpsvr_AzureCalc_AzureCalcRateCard[[#This Row],[ServiceName]]&amp;Table_wabobpsvr_AzureCalc_AzureCalcRateCard[[#This Row],[Price_Level]]&amp;Table_wabobpsvr_AzureCalc_AzureCalcRateCard[[#This Row],[Region]]</f>
        <v>A0 VM (Windows)D8</v>
      </c>
      <c r="B11024" s="784">
        <v>8</v>
      </c>
      <c r="C11024" s="784" t="s">
        <v>701</v>
      </c>
      <c r="D11024" s="784" t="s">
        <v>183</v>
      </c>
      <c r="E11024" s="784">
        <v>1.2800000000000001E-2</v>
      </c>
      <c r="F11024" s="784" t="s">
        <v>726</v>
      </c>
      <c r="G11024" s="784" t="s">
        <v>2225</v>
      </c>
      <c r="H11024" s="784" t="s">
        <v>2226</v>
      </c>
      <c r="I11024" s="784" t="s">
        <v>6553</v>
      </c>
    </row>
    <row r="11025" spans="1:9" hidden="1">
      <c r="A11025" s="784" t="str">
        <f>Table_wabobpsvr_AzureCalc_AzureCalcRateCard[[#This Row],[ServiceName]]&amp;Table_wabobpsvr_AzureCalc_AzureCalcRateCard[[#This Row],[Price_Level]]&amp;Table_wabobpsvr_AzureCalc_AzureCalcRateCard[[#This Row],[Region]]</f>
        <v>A0 VM (Windows)MOSP9</v>
      </c>
      <c r="B11025" s="784">
        <v>9</v>
      </c>
      <c r="C11025" s="784" t="s">
        <v>701</v>
      </c>
      <c r="D11025" s="784" t="s">
        <v>627</v>
      </c>
      <c r="E11025" s="784">
        <v>0.02</v>
      </c>
      <c r="F11025" s="784" t="s">
        <v>726</v>
      </c>
      <c r="G11025" s="784" t="s">
        <v>4431</v>
      </c>
      <c r="H11025" s="784" t="s">
        <v>4431</v>
      </c>
      <c r="I11025" s="784" t="s">
        <v>6554</v>
      </c>
    </row>
    <row r="11026" spans="1:9" hidden="1">
      <c r="A11026" s="784" t="str">
        <f>Table_wabobpsvr_AzureCalc_AzureCalcRateCard[[#This Row],[ServiceName]]&amp;Table_wabobpsvr_AzureCalc_AzureCalcRateCard[[#This Row],[Price_Level]]&amp;Table_wabobpsvr_AzureCalc_AzureCalcRateCard[[#This Row],[Region]]</f>
        <v>A0 VM (Windows)A9</v>
      </c>
      <c r="B11026" s="784">
        <v>9</v>
      </c>
      <c r="C11026" s="784" t="s">
        <v>701</v>
      </c>
      <c r="D11026" s="784" t="s">
        <v>181</v>
      </c>
      <c r="E11026" s="784">
        <v>1.46E-2</v>
      </c>
      <c r="F11026" s="784" t="s">
        <v>726</v>
      </c>
      <c r="G11026" s="784" t="s">
        <v>2227</v>
      </c>
      <c r="H11026" s="784" t="s">
        <v>2228</v>
      </c>
      <c r="I11026" s="784" t="s">
        <v>6554</v>
      </c>
    </row>
    <row r="11027" spans="1:9" hidden="1">
      <c r="A11027" s="784" t="str">
        <f>Table_wabobpsvr_AzureCalc_AzureCalcRateCard[[#This Row],[ServiceName]]&amp;Table_wabobpsvr_AzureCalc_AzureCalcRateCard[[#This Row],[Price_Level]]&amp;Table_wabobpsvr_AzureCalc_AzureCalcRateCard[[#This Row],[Region]]</f>
        <v>A0 VM (Windows)B9</v>
      </c>
      <c r="B11027" s="784">
        <v>9</v>
      </c>
      <c r="C11027" s="784" t="s">
        <v>701</v>
      </c>
      <c r="D11027" s="784" t="s">
        <v>182</v>
      </c>
      <c r="E11027" s="784">
        <v>1.4E-2</v>
      </c>
      <c r="F11027" s="784" t="s">
        <v>726</v>
      </c>
      <c r="G11027" s="784" t="s">
        <v>2227</v>
      </c>
      <c r="H11027" s="784" t="s">
        <v>2228</v>
      </c>
      <c r="I11027" s="784" t="s">
        <v>6554</v>
      </c>
    </row>
    <row r="11028" spans="1:9" hidden="1">
      <c r="A11028" s="784" t="str">
        <f>Table_wabobpsvr_AzureCalc_AzureCalcRateCard[[#This Row],[ServiceName]]&amp;Table_wabobpsvr_AzureCalc_AzureCalcRateCard[[#This Row],[Price_Level]]&amp;Table_wabobpsvr_AzureCalc_AzureCalcRateCard[[#This Row],[Region]]</f>
        <v>A0 VM (Windows)C9</v>
      </c>
      <c r="B11028" s="784">
        <v>9</v>
      </c>
      <c r="C11028" s="784" t="s">
        <v>701</v>
      </c>
      <c r="D11028" s="784" t="s">
        <v>184</v>
      </c>
      <c r="E11028" s="784">
        <v>1.34E-2</v>
      </c>
      <c r="F11028" s="784" t="s">
        <v>726</v>
      </c>
      <c r="G11028" s="784" t="s">
        <v>2227</v>
      </c>
      <c r="H11028" s="784" t="s">
        <v>2228</v>
      </c>
      <c r="I11028" s="784" t="s">
        <v>6554</v>
      </c>
    </row>
    <row r="11029" spans="1:9" hidden="1">
      <c r="A11029" s="784" t="str">
        <f>Table_wabobpsvr_AzureCalc_AzureCalcRateCard[[#This Row],[ServiceName]]&amp;Table_wabobpsvr_AzureCalc_AzureCalcRateCard[[#This Row],[Price_Level]]&amp;Table_wabobpsvr_AzureCalc_AzureCalcRateCard[[#This Row],[Region]]</f>
        <v>A0 VM (Windows)D9</v>
      </c>
      <c r="B11029" s="784">
        <v>9</v>
      </c>
      <c r="C11029" s="784" t="s">
        <v>701</v>
      </c>
      <c r="D11029" s="784" t="s">
        <v>183</v>
      </c>
      <c r="E11029" s="784">
        <v>1.2800000000000001E-2</v>
      </c>
      <c r="F11029" s="784" t="s">
        <v>726</v>
      </c>
      <c r="G11029" s="784" t="s">
        <v>2227</v>
      </c>
      <c r="H11029" s="784" t="s">
        <v>2228</v>
      </c>
      <c r="I11029" s="784" t="s">
        <v>6554</v>
      </c>
    </row>
    <row r="11030" spans="1:9" hidden="1">
      <c r="A11030" t="str">
        <f>Table_wabobpsvr_AzureCalc_AzureCalcRateCard[[#This Row],[ServiceName]]&amp;Table_wabobpsvr_AzureCalc_AzureCalcRateCard[[#This Row],[Price_Level]]&amp;Table_wabobpsvr_AzureCalc_AzureCalcRateCard[[#This Row],[Region]]</f>
        <v>A0 VM (Windows)MOSP10</v>
      </c>
      <c r="B11030">
        <v>10</v>
      </c>
      <c r="C11030" t="s">
        <v>701</v>
      </c>
      <c r="D11030" t="s">
        <v>627</v>
      </c>
      <c r="E11030">
        <v>0.02</v>
      </c>
      <c r="F11030" t="s">
        <v>726</v>
      </c>
      <c r="G11030" s="784" t="s">
        <v>4431</v>
      </c>
      <c r="H11030" s="784" t="s">
        <v>4431</v>
      </c>
      <c r="I11030" s="784" t="s">
        <v>6555</v>
      </c>
    </row>
    <row r="11031" spans="1:9" hidden="1">
      <c r="A11031" t="str">
        <f>Table_wabobpsvr_AzureCalc_AzureCalcRateCard[[#This Row],[ServiceName]]&amp;Table_wabobpsvr_AzureCalc_AzureCalcRateCard[[#This Row],[Price_Level]]&amp;Table_wabobpsvr_AzureCalc_AzureCalcRateCard[[#This Row],[Region]]</f>
        <v>A0 VM (Windows)A10</v>
      </c>
      <c r="B11031">
        <v>10</v>
      </c>
      <c r="C11031" t="s">
        <v>701</v>
      </c>
      <c r="D11031" t="s">
        <v>181</v>
      </c>
      <c r="E11031">
        <v>1.46E-2</v>
      </c>
      <c r="F11031" t="s">
        <v>726</v>
      </c>
      <c r="G11031" s="784" t="s">
        <v>2229</v>
      </c>
      <c r="H11031" s="784" t="s">
        <v>2230</v>
      </c>
      <c r="I11031" s="784" t="s">
        <v>6555</v>
      </c>
    </row>
    <row r="11032" spans="1:9" hidden="1">
      <c r="A11032" s="784" t="str">
        <f>Table_wabobpsvr_AzureCalc_AzureCalcRateCard[[#This Row],[ServiceName]]&amp;Table_wabobpsvr_AzureCalc_AzureCalcRateCard[[#This Row],[Price_Level]]&amp;Table_wabobpsvr_AzureCalc_AzureCalcRateCard[[#This Row],[Region]]</f>
        <v>A0 VM (Windows)B10</v>
      </c>
      <c r="B11032" s="784">
        <v>10</v>
      </c>
      <c r="C11032" s="784" t="s">
        <v>701</v>
      </c>
      <c r="D11032" s="784" t="s">
        <v>182</v>
      </c>
      <c r="E11032" s="784">
        <v>1.4E-2</v>
      </c>
      <c r="F11032" s="784" t="s">
        <v>726</v>
      </c>
      <c r="G11032" s="784" t="s">
        <v>2229</v>
      </c>
      <c r="H11032" s="784" t="s">
        <v>2230</v>
      </c>
      <c r="I11032" s="784" t="s">
        <v>6555</v>
      </c>
    </row>
    <row r="11033" spans="1:9" hidden="1">
      <c r="A11033" t="str">
        <f>Table_wabobpsvr_AzureCalc_AzureCalcRateCard[[#This Row],[ServiceName]]&amp;Table_wabobpsvr_AzureCalc_AzureCalcRateCard[[#This Row],[Price_Level]]&amp;Table_wabobpsvr_AzureCalc_AzureCalcRateCard[[#This Row],[Region]]</f>
        <v>A0 VM (Windows)C10</v>
      </c>
      <c r="B11033">
        <v>10</v>
      </c>
      <c r="C11033" t="s">
        <v>701</v>
      </c>
      <c r="D11033" t="s">
        <v>184</v>
      </c>
      <c r="E11033">
        <v>1.34E-2</v>
      </c>
      <c r="F11033" t="s">
        <v>726</v>
      </c>
      <c r="G11033" s="784" t="s">
        <v>2229</v>
      </c>
      <c r="H11033" s="784" t="s">
        <v>2230</v>
      </c>
      <c r="I11033" s="784" t="s">
        <v>6555</v>
      </c>
    </row>
    <row r="11034" spans="1:9" hidden="1">
      <c r="A11034" t="str">
        <f>Table_wabobpsvr_AzureCalc_AzureCalcRateCard[[#This Row],[ServiceName]]&amp;Table_wabobpsvr_AzureCalc_AzureCalcRateCard[[#This Row],[Price_Level]]&amp;Table_wabobpsvr_AzureCalc_AzureCalcRateCard[[#This Row],[Region]]</f>
        <v>A0 VM (Windows)D10</v>
      </c>
      <c r="B11034">
        <v>10</v>
      </c>
      <c r="C11034" t="s">
        <v>701</v>
      </c>
      <c r="D11034" t="s">
        <v>183</v>
      </c>
      <c r="E11034">
        <v>1.2800000000000001E-2</v>
      </c>
      <c r="F11034" t="s">
        <v>726</v>
      </c>
      <c r="G11034" s="784" t="s">
        <v>2229</v>
      </c>
      <c r="H11034" s="784" t="s">
        <v>2230</v>
      </c>
      <c r="I11034" s="784" t="s">
        <v>6555</v>
      </c>
    </row>
    <row r="11035" spans="1:9" hidden="1">
      <c r="A11035" s="784" t="str">
        <f>Table_wabobpsvr_AzureCalc_AzureCalcRateCard[[#This Row],[ServiceName]]&amp;Table_wabobpsvr_AzureCalc_AzureCalcRateCard[[#This Row],[Price_Level]]&amp;Table_wabobpsvr_AzureCalc_AzureCalcRateCard[[#This Row],[Region]]</f>
        <v>A0 VM (Windows)MOSP11</v>
      </c>
      <c r="B11035" s="784">
        <v>11</v>
      </c>
      <c r="C11035" s="784" t="s">
        <v>701</v>
      </c>
      <c r="D11035" s="784" t="s">
        <v>627</v>
      </c>
      <c r="E11035" s="784">
        <v>2.7E-2</v>
      </c>
      <c r="F11035" s="784" t="s">
        <v>726</v>
      </c>
      <c r="G11035" s="784" t="s">
        <v>4431</v>
      </c>
      <c r="H11035" s="784" t="s">
        <v>4431</v>
      </c>
      <c r="I11035" s="784" t="s">
        <v>6556</v>
      </c>
    </row>
    <row r="11036" spans="1:9" hidden="1">
      <c r="A11036" s="784" t="str">
        <f>Table_wabobpsvr_AzureCalc_AzureCalcRateCard[[#This Row],[ServiceName]]&amp;Table_wabobpsvr_AzureCalc_AzureCalcRateCard[[#This Row],[Price_Level]]&amp;Table_wabobpsvr_AzureCalc_AzureCalcRateCard[[#This Row],[Region]]</f>
        <v>A0 VM (Windows)A11</v>
      </c>
      <c r="B11036" s="784">
        <v>11</v>
      </c>
      <c r="C11036" s="784" t="s">
        <v>701</v>
      </c>
      <c r="D11036" s="784" t="s">
        <v>181</v>
      </c>
      <c r="E11036" s="784">
        <v>1.9709999999999998E-2</v>
      </c>
      <c r="F11036" s="784" t="s">
        <v>726</v>
      </c>
      <c r="G11036" s="784" t="s">
        <v>2231</v>
      </c>
      <c r="H11036" s="784" t="s">
        <v>2232</v>
      </c>
      <c r="I11036" s="784" t="s">
        <v>6556</v>
      </c>
    </row>
    <row r="11037" spans="1:9" hidden="1">
      <c r="A11037" s="784" t="str">
        <f>Table_wabobpsvr_AzureCalc_AzureCalcRateCard[[#This Row],[ServiceName]]&amp;Table_wabobpsvr_AzureCalc_AzureCalcRateCard[[#This Row],[Price_Level]]&amp;Table_wabobpsvr_AzureCalc_AzureCalcRateCard[[#This Row],[Region]]</f>
        <v>A0 VM (Windows)B11</v>
      </c>
      <c r="B11037" s="784">
        <v>11</v>
      </c>
      <c r="C11037" s="784" t="s">
        <v>701</v>
      </c>
      <c r="D11037" s="784" t="s">
        <v>182</v>
      </c>
      <c r="E11037" s="784">
        <v>1.89E-2</v>
      </c>
      <c r="F11037" s="784" t="s">
        <v>726</v>
      </c>
      <c r="G11037" s="784" t="s">
        <v>2231</v>
      </c>
      <c r="H11037" s="784" t="s">
        <v>2232</v>
      </c>
      <c r="I11037" s="784" t="s">
        <v>6556</v>
      </c>
    </row>
    <row r="11038" spans="1:9" hidden="1">
      <c r="A11038" s="784" t="str">
        <f>Table_wabobpsvr_AzureCalc_AzureCalcRateCard[[#This Row],[ServiceName]]&amp;Table_wabobpsvr_AzureCalc_AzureCalcRateCard[[#This Row],[Price_Level]]&amp;Table_wabobpsvr_AzureCalc_AzureCalcRateCard[[#This Row],[Region]]</f>
        <v>A0 VM (Windows)C11</v>
      </c>
      <c r="B11038" s="784">
        <v>11</v>
      </c>
      <c r="C11038" s="784" t="s">
        <v>701</v>
      </c>
      <c r="D11038" s="784" t="s">
        <v>184</v>
      </c>
      <c r="E11038" s="784">
        <v>1.8089999999999998E-2</v>
      </c>
      <c r="F11038" s="784" t="s">
        <v>726</v>
      </c>
      <c r="G11038" s="784" t="s">
        <v>2231</v>
      </c>
      <c r="H11038" s="784" t="s">
        <v>2232</v>
      </c>
      <c r="I11038" s="784" t="s">
        <v>6556</v>
      </c>
    </row>
    <row r="11039" spans="1:9" hidden="1">
      <c r="A11039" s="784" t="str">
        <f>Table_wabobpsvr_AzureCalc_AzureCalcRateCard[[#This Row],[ServiceName]]&amp;Table_wabobpsvr_AzureCalc_AzureCalcRateCard[[#This Row],[Price_Level]]&amp;Table_wabobpsvr_AzureCalc_AzureCalcRateCard[[#This Row],[Region]]</f>
        <v>A0 VM (Windows)D11</v>
      </c>
      <c r="B11039" s="784">
        <v>11</v>
      </c>
      <c r="C11039" s="784" t="s">
        <v>701</v>
      </c>
      <c r="D11039" s="784" t="s">
        <v>183</v>
      </c>
      <c r="E11039" s="784">
        <v>1.728E-2</v>
      </c>
      <c r="F11039" s="784" t="s">
        <v>726</v>
      </c>
      <c r="G11039" s="784" t="s">
        <v>2231</v>
      </c>
      <c r="H11039" s="784" t="s">
        <v>2232</v>
      </c>
      <c r="I11039" s="784" t="s">
        <v>6556</v>
      </c>
    </row>
    <row r="11040" spans="1:9" hidden="1">
      <c r="A11040" s="784" t="str">
        <f>Table_wabobpsvr_AzureCalc_AzureCalcRateCard[[#This Row],[ServiceName]]&amp;Table_wabobpsvr_AzureCalc_AzureCalcRateCard[[#This Row],[Price_Level]]&amp;Table_wabobpsvr_AzureCalc_AzureCalcRateCard[[#This Row],[Region]]</f>
        <v>A0 VM (Windows)MOSP12</v>
      </c>
      <c r="B11040" s="784">
        <v>12</v>
      </c>
      <c r="C11040" s="784" t="s">
        <v>701</v>
      </c>
      <c r="D11040" s="784" t="s">
        <v>627</v>
      </c>
      <c r="E11040" s="784">
        <v>2.4E-2</v>
      </c>
      <c r="F11040" s="784" t="s">
        <v>726</v>
      </c>
      <c r="G11040" s="784" t="s">
        <v>4431</v>
      </c>
      <c r="H11040" s="784" t="s">
        <v>4431</v>
      </c>
      <c r="I11040" s="784" t="s">
        <v>6557</v>
      </c>
    </row>
    <row r="11041" spans="1:9" hidden="1">
      <c r="A11041" t="str">
        <f>Table_wabobpsvr_AzureCalc_AzureCalcRateCard[[#This Row],[ServiceName]]&amp;Table_wabobpsvr_AzureCalc_AzureCalcRateCard[[#This Row],[Price_Level]]&amp;Table_wabobpsvr_AzureCalc_AzureCalcRateCard[[#This Row],[Region]]</f>
        <v>A0 VM (Windows)A12</v>
      </c>
      <c r="B11041">
        <v>12</v>
      </c>
      <c r="C11041" t="s">
        <v>701</v>
      </c>
      <c r="D11041" t="s">
        <v>181</v>
      </c>
      <c r="E11041">
        <v>1.7520000000000001E-2</v>
      </c>
      <c r="F11041" t="s">
        <v>726</v>
      </c>
      <c r="G11041" s="784" t="s">
        <v>2233</v>
      </c>
      <c r="H11041" s="784" t="s">
        <v>2234</v>
      </c>
      <c r="I11041" s="784" t="s">
        <v>6557</v>
      </c>
    </row>
    <row r="11042" spans="1:9" hidden="1">
      <c r="A11042" s="784" t="str">
        <f>Table_wabobpsvr_AzureCalc_AzureCalcRateCard[[#This Row],[ServiceName]]&amp;Table_wabobpsvr_AzureCalc_AzureCalcRateCard[[#This Row],[Price_Level]]&amp;Table_wabobpsvr_AzureCalc_AzureCalcRateCard[[#This Row],[Region]]</f>
        <v>A0 VM (Windows)B12</v>
      </c>
      <c r="B11042" s="784">
        <v>12</v>
      </c>
      <c r="C11042" s="784" t="s">
        <v>701</v>
      </c>
      <c r="D11042" s="784" t="s">
        <v>182</v>
      </c>
      <c r="E11042" s="784">
        <v>1.6799999999999999E-2</v>
      </c>
      <c r="F11042" s="784" t="s">
        <v>726</v>
      </c>
      <c r="G11042" s="784" t="s">
        <v>2233</v>
      </c>
      <c r="H11042" s="784" t="s">
        <v>2234</v>
      </c>
      <c r="I11042" s="784" t="s">
        <v>6557</v>
      </c>
    </row>
    <row r="11043" spans="1:9" hidden="1">
      <c r="A11043" s="784" t="str">
        <f>Table_wabobpsvr_AzureCalc_AzureCalcRateCard[[#This Row],[ServiceName]]&amp;Table_wabobpsvr_AzureCalc_AzureCalcRateCard[[#This Row],[Price_Level]]&amp;Table_wabobpsvr_AzureCalc_AzureCalcRateCard[[#This Row],[Region]]</f>
        <v>A0 VM (Windows)C12</v>
      </c>
      <c r="B11043" s="784">
        <v>12</v>
      </c>
      <c r="C11043" s="784" t="s">
        <v>701</v>
      </c>
      <c r="D11043" s="784" t="s">
        <v>184</v>
      </c>
      <c r="E11043" s="784">
        <v>1.6080000000000001E-2</v>
      </c>
      <c r="F11043" s="784" t="s">
        <v>726</v>
      </c>
      <c r="G11043" s="784" t="s">
        <v>2233</v>
      </c>
      <c r="H11043" s="784" t="s">
        <v>2234</v>
      </c>
      <c r="I11043" s="784" t="s">
        <v>6557</v>
      </c>
    </row>
    <row r="11044" spans="1:9" hidden="1">
      <c r="A11044" s="784" t="str">
        <f>Table_wabobpsvr_AzureCalc_AzureCalcRateCard[[#This Row],[ServiceName]]&amp;Table_wabobpsvr_AzureCalc_AzureCalcRateCard[[#This Row],[Price_Level]]&amp;Table_wabobpsvr_AzureCalc_AzureCalcRateCard[[#This Row],[Region]]</f>
        <v>A0 VM (Windows)D12</v>
      </c>
      <c r="B11044" s="784">
        <v>12</v>
      </c>
      <c r="C11044" s="784" t="s">
        <v>701</v>
      </c>
      <c r="D11044" s="784" t="s">
        <v>183</v>
      </c>
      <c r="E11044" s="784">
        <v>1.536E-2</v>
      </c>
      <c r="F11044" s="784" t="s">
        <v>726</v>
      </c>
      <c r="G11044" s="784" t="s">
        <v>2233</v>
      </c>
      <c r="H11044" s="784" t="s">
        <v>2234</v>
      </c>
      <c r="I11044" s="784" t="s">
        <v>6557</v>
      </c>
    </row>
    <row r="11045" spans="1:9" hidden="1">
      <c r="A11045" s="784" t="str">
        <f>Table_wabobpsvr_AzureCalc_AzureCalcRateCard[[#This Row],[ServiceName]]&amp;Table_wabobpsvr_AzureCalc_AzureCalcRateCard[[#This Row],[Price_Level]]&amp;Table_wabobpsvr_AzureCalc_AzureCalcRateCard[[#This Row],[Region]]</f>
        <v>A0 VM (Windows)MOSP13</v>
      </c>
      <c r="B11045" s="784">
        <v>13</v>
      </c>
      <c r="C11045" s="784" t="s">
        <v>701</v>
      </c>
      <c r="D11045" s="784" t="s">
        <v>627</v>
      </c>
      <c r="E11045" s="784">
        <v>2.8000000000000001E-2</v>
      </c>
      <c r="F11045" s="784" t="s">
        <v>726</v>
      </c>
      <c r="G11045" s="784" t="s">
        <v>4431</v>
      </c>
      <c r="H11045" s="784" t="s">
        <v>4431</v>
      </c>
      <c r="I11045" s="784" t="s">
        <v>6558</v>
      </c>
    </row>
    <row r="11046" spans="1:9" hidden="1">
      <c r="A11046" s="784" t="str">
        <f>Table_wabobpsvr_AzureCalc_AzureCalcRateCard[[#This Row],[ServiceName]]&amp;Table_wabobpsvr_AzureCalc_AzureCalcRateCard[[#This Row],[Price_Level]]&amp;Table_wabobpsvr_AzureCalc_AzureCalcRateCard[[#This Row],[Region]]</f>
        <v>A0 VM (Windows)A13</v>
      </c>
      <c r="B11046" s="784">
        <v>13</v>
      </c>
      <c r="C11046" s="784" t="s">
        <v>701</v>
      </c>
      <c r="D11046" s="784" t="s">
        <v>181</v>
      </c>
      <c r="E11046" s="784">
        <v>2.044E-2</v>
      </c>
      <c r="F11046" s="784" t="s">
        <v>726</v>
      </c>
      <c r="G11046" s="784" t="s">
        <v>2235</v>
      </c>
      <c r="H11046" s="784" t="s">
        <v>2236</v>
      </c>
      <c r="I11046" s="784" t="s">
        <v>6558</v>
      </c>
    </row>
    <row r="11047" spans="1:9" hidden="1">
      <c r="A11047" s="784" t="str">
        <f>Table_wabobpsvr_AzureCalc_AzureCalcRateCard[[#This Row],[ServiceName]]&amp;Table_wabobpsvr_AzureCalc_AzureCalcRateCard[[#This Row],[Price_Level]]&amp;Table_wabobpsvr_AzureCalc_AzureCalcRateCard[[#This Row],[Region]]</f>
        <v>A0 VM (Windows)B13</v>
      </c>
      <c r="B11047" s="784">
        <v>13</v>
      </c>
      <c r="C11047" s="784" t="s">
        <v>701</v>
      </c>
      <c r="D11047" s="784" t="s">
        <v>182</v>
      </c>
      <c r="E11047" s="784">
        <v>1.9599999999999999E-2</v>
      </c>
      <c r="F11047" s="784" t="s">
        <v>726</v>
      </c>
      <c r="G11047" s="784" t="s">
        <v>2235</v>
      </c>
      <c r="H11047" s="784" t="s">
        <v>2236</v>
      </c>
      <c r="I11047" s="784" t="s">
        <v>6558</v>
      </c>
    </row>
    <row r="11048" spans="1:9" hidden="1">
      <c r="A11048" s="784" t="str">
        <f>Table_wabobpsvr_AzureCalc_AzureCalcRateCard[[#This Row],[ServiceName]]&amp;Table_wabobpsvr_AzureCalc_AzureCalcRateCard[[#This Row],[Price_Level]]&amp;Table_wabobpsvr_AzureCalc_AzureCalcRateCard[[#This Row],[Region]]</f>
        <v>A0 VM (Windows)C13</v>
      </c>
      <c r="B11048" s="784">
        <v>13</v>
      </c>
      <c r="C11048" s="784" t="s">
        <v>701</v>
      </c>
      <c r="D11048" s="784" t="s">
        <v>184</v>
      </c>
      <c r="E11048" s="784">
        <v>1.8759999999999999E-2</v>
      </c>
      <c r="F11048" s="784" t="s">
        <v>726</v>
      </c>
      <c r="G11048" s="784" t="s">
        <v>2235</v>
      </c>
      <c r="H11048" s="784" t="s">
        <v>2236</v>
      </c>
      <c r="I11048" s="784" t="s">
        <v>6558</v>
      </c>
    </row>
    <row r="11049" spans="1:9" hidden="1">
      <c r="A11049" s="784" t="str">
        <f>Table_wabobpsvr_AzureCalc_AzureCalcRateCard[[#This Row],[ServiceName]]&amp;Table_wabobpsvr_AzureCalc_AzureCalcRateCard[[#This Row],[Price_Level]]&amp;Table_wabobpsvr_AzureCalc_AzureCalcRateCard[[#This Row],[Region]]</f>
        <v>A0 VM (Windows)D13</v>
      </c>
      <c r="B11049" s="784">
        <v>13</v>
      </c>
      <c r="C11049" s="784" t="s">
        <v>701</v>
      </c>
      <c r="D11049" s="784" t="s">
        <v>183</v>
      </c>
      <c r="E11049" s="784">
        <v>1.7919999999999998E-2</v>
      </c>
      <c r="F11049" s="784" t="s">
        <v>726</v>
      </c>
      <c r="G11049" s="784" t="s">
        <v>2235</v>
      </c>
      <c r="H11049" s="784" t="s">
        <v>2236</v>
      </c>
      <c r="I11049" s="784" t="s">
        <v>6558</v>
      </c>
    </row>
    <row r="11050" spans="1:9" hidden="1">
      <c r="A11050" s="784" t="str">
        <f>Table_wabobpsvr_AzureCalc_AzureCalcRateCard[[#This Row],[ServiceName]]&amp;Table_wabobpsvr_AzureCalc_AzureCalcRateCard[[#This Row],[Price_Level]]&amp;Table_wabobpsvr_AzureCalc_AzureCalcRateCard[[#This Row],[Region]]</f>
        <v>Basic.A0 VM (Non-Windows)MOSP6</v>
      </c>
      <c r="B11050" s="784">
        <v>6</v>
      </c>
      <c r="C11050" s="784" t="s">
        <v>701</v>
      </c>
      <c r="D11050" s="784" t="s">
        <v>627</v>
      </c>
      <c r="E11050" s="784">
        <v>1.7999999999999999E-2</v>
      </c>
      <c r="F11050" s="784" t="s">
        <v>722</v>
      </c>
      <c r="G11050" s="784" t="s">
        <v>4431</v>
      </c>
      <c r="H11050" s="784" t="s">
        <v>4431</v>
      </c>
      <c r="I11050" s="784" t="s">
        <v>6559</v>
      </c>
    </row>
    <row r="11051" spans="1:9" hidden="1">
      <c r="A11051" s="784" t="str">
        <f>Table_wabobpsvr_AzureCalc_AzureCalcRateCard[[#This Row],[ServiceName]]&amp;Table_wabobpsvr_AzureCalc_AzureCalcRateCard[[#This Row],[Price_Level]]&amp;Table_wabobpsvr_AzureCalc_AzureCalcRateCard[[#This Row],[Region]]</f>
        <v>Basic.A0 VM (Non-Windows)A6</v>
      </c>
      <c r="B11051" s="784">
        <v>6</v>
      </c>
      <c r="C11051" s="784" t="s">
        <v>701</v>
      </c>
      <c r="D11051" s="784" t="s">
        <v>181</v>
      </c>
      <c r="E11051" s="784">
        <v>1.3140000000000001E-2</v>
      </c>
      <c r="F11051" s="784" t="s">
        <v>722</v>
      </c>
      <c r="G11051" s="784" t="s">
        <v>2237</v>
      </c>
      <c r="H11051" s="784" t="s">
        <v>2238</v>
      </c>
      <c r="I11051" s="784" t="s">
        <v>6559</v>
      </c>
    </row>
    <row r="11052" spans="1:9" hidden="1">
      <c r="A11052" s="784" t="str">
        <f>Table_wabobpsvr_AzureCalc_AzureCalcRateCard[[#This Row],[ServiceName]]&amp;Table_wabobpsvr_AzureCalc_AzureCalcRateCard[[#This Row],[Price_Level]]&amp;Table_wabobpsvr_AzureCalc_AzureCalcRateCard[[#This Row],[Region]]</f>
        <v>Basic.A0 VM (Non-Windows)B6</v>
      </c>
      <c r="B11052" s="784">
        <v>6</v>
      </c>
      <c r="C11052" s="784" t="s">
        <v>701</v>
      </c>
      <c r="D11052" s="784" t="s">
        <v>182</v>
      </c>
      <c r="E11052" s="784">
        <v>1.26E-2</v>
      </c>
      <c r="F11052" s="784" t="s">
        <v>722</v>
      </c>
      <c r="G11052" s="784" t="s">
        <v>2237</v>
      </c>
      <c r="H11052" s="784" t="s">
        <v>2238</v>
      </c>
      <c r="I11052" s="784" t="s">
        <v>6559</v>
      </c>
    </row>
    <row r="11053" spans="1:9" hidden="1">
      <c r="A11053" s="784" t="str">
        <f>Table_wabobpsvr_AzureCalc_AzureCalcRateCard[[#This Row],[ServiceName]]&amp;Table_wabobpsvr_AzureCalc_AzureCalcRateCard[[#This Row],[Price_Level]]&amp;Table_wabobpsvr_AzureCalc_AzureCalcRateCard[[#This Row],[Region]]</f>
        <v>Basic.A0 VM (Non-Windows)C6</v>
      </c>
      <c r="B11053" s="784">
        <v>6</v>
      </c>
      <c r="C11053" s="784" t="s">
        <v>701</v>
      </c>
      <c r="D11053" s="784" t="s">
        <v>184</v>
      </c>
      <c r="E11053" s="784">
        <v>1.206E-2</v>
      </c>
      <c r="F11053" s="784" t="s">
        <v>722</v>
      </c>
      <c r="G11053" s="784" t="s">
        <v>2237</v>
      </c>
      <c r="H11053" s="784" t="s">
        <v>2238</v>
      </c>
      <c r="I11053" s="784" t="s">
        <v>6559</v>
      </c>
    </row>
    <row r="11054" spans="1:9" hidden="1">
      <c r="A11054" s="784" t="str">
        <f>Table_wabobpsvr_AzureCalc_AzureCalcRateCard[[#This Row],[ServiceName]]&amp;Table_wabobpsvr_AzureCalc_AzureCalcRateCard[[#This Row],[Price_Level]]&amp;Table_wabobpsvr_AzureCalc_AzureCalcRateCard[[#This Row],[Region]]</f>
        <v>Basic.A0 VM (Non-Windows)D6</v>
      </c>
      <c r="B11054" s="784">
        <v>6</v>
      </c>
      <c r="C11054" s="784" t="s">
        <v>701</v>
      </c>
      <c r="D11054" s="784" t="s">
        <v>183</v>
      </c>
      <c r="E11054" s="784">
        <v>1.1520000000000001E-2</v>
      </c>
      <c r="F11054" s="784" t="s">
        <v>722</v>
      </c>
      <c r="G11054" s="784" t="s">
        <v>2237</v>
      </c>
      <c r="H11054" s="784" t="s">
        <v>2238</v>
      </c>
      <c r="I11054" s="784" t="s">
        <v>6559</v>
      </c>
    </row>
    <row r="11055" spans="1:9" hidden="1">
      <c r="A11055" t="str">
        <f>Table_wabobpsvr_AzureCalc_AzureCalcRateCard[[#This Row],[ServiceName]]&amp;Table_wabobpsvr_AzureCalc_AzureCalcRateCard[[#This Row],[Price_Level]]&amp;Table_wabobpsvr_AzureCalc_AzureCalcRateCard[[#This Row],[Region]]</f>
        <v>Basic.A0 VM (Non-Windows)MOSP4</v>
      </c>
      <c r="B11055">
        <v>4</v>
      </c>
      <c r="C11055" t="s">
        <v>701</v>
      </c>
      <c r="D11055" t="s">
        <v>627</v>
      </c>
      <c r="E11055">
        <v>1.7999999999999999E-2</v>
      </c>
      <c r="F11055" t="s">
        <v>722</v>
      </c>
      <c r="G11055" s="784" t="s">
        <v>4431</v>
      </c>
      <c r="H11055" s="784" t="s">
        <v>4431</v>
      </c>
      <c r="I11055" s="784" t="s">
        <v>6033</v>
      </c>
    </row>
    <row r="11056" spans="1:9" hidden="1">
      <c r="A11056" s="784" t="str">
        <f>Table_wabobpsvr_AzureCalc_AzureCalcRateCard[[#This Row],[ServiceName]]&amp;Table_wabobpsvr_AzureCalc_AzureCalcRateCard[[#This Row],[Price_Level]]&amp;Table_wabobpsvr_AzureCalc_AzureCalcRateCard[[#This Row],[Region]]</f>
        <v>Basic.A0 VM (Non-Windows)A4</v>
      </c>
      <c r="B11056" s="784">
        <v>4</v>
      </c>
      <c r="C11056" s="784" t="s">
        <v>701</v>
      </c>
      <c r="D11056" s="784" t="s">
        <v>181</v>
      </c>
      <c r="E11056" s="784">
        <v>1.3140000000000001E-2</v>
      </c>
      <c r="F11056" s="784" t="s">
        <v>722</v>
      </c>
      <c r="G11056" s="784" t="s">
        <v>2239</v>
      </c>
      <c r="H11056" s="784" t="s">
        <v>2240</v>
      </c>
      <c r="I11056" s="784" t="s">
        <v>6033</v>
      </c>
    </row>
    <row r="11057" spans="1:9" hidden="1">
      <c r="A11057" s="784" t="str">
        <f>Table_wabobpsvr_AzureCalc_AzureCalcRateCard[[#This Row],[ServiceName]]&amp;Table_wabobpsvr_AzureCalc_AzureCalcRateCard[[#This Row],[Price_Level]]&amp;Table_wabobpsvr_AzureCalc_AzureCalcRateCard[[#This Row],[Region]]</f>
        <v>ExpressRoute (IXP) Data Transfer Out at 1 Gbps (GB) - Zone 1D</v>
      </c>
      <c r="B11057" s="784"/>
      <c r="C11057" s="784" t="s">
        <v>785</v>
      </c>
      <c r="D11057" s="784" t="s">
        <v>183</v>
      </c>
      <c r="E11057" s="784">
        <v>2.1999999999999999E-2</v>
      </c>
      <c r="F11057" s="784" t="s">
        <v>839</v>
      </c>
      <c r="G11057" s="784" t="s">
        <v>2203</v>
      </c>
      <c r="H11057" s="784" t="s">
        <v>2204</v>
      </c>
      <c r="I11057" s="784" t="s">
        <v>5363</v>
      </c>
    </row>
    <row r="11058" spans="1:9" hidden="1">
      <c r="A11058" s="784" t="str">
        <f>Table_wabobpsvr_AzureCalc_AzureCalcRateCard[[#This Row],[ServiceName]]&amp;Table_wabobpsvr_AzureCalc_AzureCalcRateCard[[#This Row],[Price_Level]]&amp;Table_wabobpsvr_AzureCalc_AzureCalcRateCard[[#This Row],[Region]]</f>
        <v>ExpressRoute (IXP) Data Transfer Out at 1 Gbps (GB) - Zone 2MOSP</v>
      </c>
      <c r="B11058" s="784"/>
      <c r="C11058" s="784" t="s">
        <v>785</v>
      </c>
      <c r="D11058" s="784" t="s">
        <v>627</v>
      </c>
      <c r="E11058" s="784">
        <v>0.05</v>
      </c>
      <c r="F11058" s="784" t="s">
        <v>840</v>
      </c>
      <c r="G11058" s="784" t="s">
        <v>4431</v>
      </c>
      <c r="H11058" s="784" t="s">
        <v>4431</v>
      </c>
      <c r="I11058" s="784" t="s">
        <v>6560</v>
      </c>
    </row>
    <row r="11059" spans="1:9" hidden="1">
      <c r="A11059" s="784" t="str">
        <f>Table_wabobpsvr_AzureCalc_AzureCalcRateCard[[#This Row],[ServiceName]]&amp;Table_wabobpsvr_AzureCalc_AzureCalcRateCard[[#This Row],[Price_Level]]&amp;Table_wabobpsvr_AzureCalc_AzureCalcRateCard[[#This Row],[Region]]</f>
        <v>ExpressRoute (IXP) Data Transfer Out at 1 Gbps (GB) - Zone 2A</v>
      </c>
      <c r="B11059" s="784"/>
      <c r="C11059" s="784" t="s">
        <v>785</v>
      </c>
      <c r="D11059" s="784" t="s">
        <v>181</v>
      </c>
      <c r="E11059" s="784">
        <v>4.8500000000000001E-2</v>
      </c>
      <c r="F11059" s="784" t="s">
        <v>840</v>
      </c>
      <c r="G11059" s="784" t="s">
        <v>2241</v>
      </c>
      <c r="H11059" s="784" t="s">
        <v>2242</v>
      </c>
      <c r="I11059" s="784" t="s">
        <v>6560</v>
      </c>
    </row>
    <row r="11060" spans="1:9" hidden="1">
      <c r="A11060" s="784" t="str">
        <f>Table_wabobpsvr_AzureCalc_AzureCalcRateCard[[#This Row],[ServiceName]]&amp;Table_wabobpsvr_AzureCalc_AzureCalcRateCard[[#This Row],[Price_Level]]&amp;Table_wabobpsvr_AzureCalc_AzureCalcRateCard[[#This Row],[Region]]</f>
        <v>A10 HDInsightA15</v>
      </c>
      <c r="B11060" s="784">
        <v>15</v>
      </c>
      <c r="C11060" s="784" t="s">
        <v>91</v>
      </c>
      <c r="D11060" s="784" t="s">
        <v>181</v>
      </c>
      <c r="E11060" s="784">
        <v>1.833</v>
      </c>
      <c r="F11060" s="784" t="s">
        <v>3854</v>
      </c>
      <c r="G11060" s="784" t="s">
        <v>3875</v>
      </c>
      <c r="H11060" s="784" t="s">
        <v>3876</v>
      </c>
      <c r="I11060" s="784" t="s">
        <v>5359</v>
      </c>
    </row>
    <row r="11061" spans="1:9" hidden="1">
      <c r="A11061" s="784" t="str">
        <f>Table_wabobpsvr_AzureCalc_AzureCalcRateCard[[#This Row],[ServiceName]]&amp;Table_wabobpsvr_AzureCalc_AzureCalcRateCard[[#This Row],[Price_Level]]&amp;Table_wabobpsvr_AzureCalc_AzureCalcRateCard[[#This Row],[Region]]</f>
        <v>A6 HDInsight (Non-Windows)D12</v>
      </c>
      <c r="B11061" s="784">
        <v>12</v>
      </c>
      <c r="C11061" s="784" t="s">
        <v>91</v>
      </c>
      <c r="D11061" s="784" t="s">
        <v>183</v>
      </c>
      <c r="E11061" s="784">
        <v>0.25540000000000002</v>
      </c>
      <c r="F11061" s="784" t="s">
        <v>3711</v>
      </c>
      <c r="G11061" s="784" t="s">
        <v>3873</v>
      </c>
      <c r="H11061" s="784" t="s">
        <v>3874</v>
      </c>
      <c r="I11061" s="784" t="s">
        <v>5362</v>
      </c>
    </row>
    <row r="11062" spans="1:9" hidden="1">
      <c r="A11062" t="str">
        <f>Table_wabobpsvr_AzureCalc_AzureCalcRateCard[[#This Row],[ServiceName]]&amp;Table_wabobpsvr_AzureCalc_AzureCalcRateCard[[#This Row],[Price_Level]]&amp;Table_wabobpsvr_AzureCalc_AzureCalcRateCard[[#This Row],[Region]]</f>
        <v>A7 HDInsightMOSP</v>
      </c>
      <c r="C11062" t="s">
        <v>91</v>
      </c>
      <c r="D11062" t="s">
        <v>627</v>
      </c>
      <c r="E11062">
        <v>1.41</v>
      </c>
      <c r="F11062" t="s">
        <v>3877</v>
      </c>
      <c r="G11062" s="784" t="s">
        <v>4431</v>
      </c>
      <c r="H11062" s="784" t="s">
        <v>4431</v>
      </c>
      <c r="I11062" s="784" t="s">
        <v>6561</v>
      </c>
    </row>
    <row r="11063" spans="1:9" hidden="1">
      <c r="A11063" s="784" t="str">
        <f>Table_wabobpsvr_AzureCalc_AzureCalcRateCard[[#This Row],[ServiceName]]&amp;Table_wabobpsvr_AzureCalc_AzureCalcRateCard[[#This Row],[Price_Level]]&amp;Table_wabobpsvr_AzureCalc_AzureCalcRateCard[[#This Row],[Region]]</f>
        <v>A7 HDInsightA</v>
      </c>
      <c r="B11063" s="784"/>
      <c r="C11063" s="784" t="s">
        <v>91</v>
      </c>
      <c r="D11063" s="784" t="s">
        <v>181</v>
      </c>
      <c r="E11063" s="784">
        <v>1.0293000000000001</v>
      </c>
      <c r="F11063" s="784" t="s">
        <v>3877</v>
      </c>
      <c r="G11063" s="784" t="s">
        <v>3878</v>
      </c>
      <c r="H11063" s="784" t="s">
        <v>3879</v>
      </c>
      <c r="I11063" s="784" t="s">
        <v>6561</v>
      </c>
    </row>
    <row r="11064" spans="1:9" hidden="1">
      <c r="A11064" s="784" t="str">
        <f>Table_wabobpsvr_AzureCalc_AzureCalcRateCard[[#This Row],[ServiceName]]&amp;Table_wabobpsvr_AzureCalc_AzureCalcRateCard[[#This Row],[Price_Level]]&amp;Table_wabobpsvr_AzureCalc_AzureCalcRateCard[[#This Row],[Region]]</f>
        <v>A7 HDInsightB</v>
      </c>
      <c r="B11064" s="784"/>
      <c r="C11064" s="784" t="s">
        <v>91</v>
      </c>
      <c r="D11064" s="784" t="s">
        <v>182</v>
      </c>
      <c r="E11064" s="784">
        <v>0.98699999999999999</v>
      </c>
      <c r="F11064" s="784" t="s">
        <v>3877</v>
      </c>
      <c r="G11064" s="784" t="s">
        <v>3878</v>
      </c>
      <c r="H11064" s="784" t="s">
        <v>3879</v>
      </c>
      <c r="I11064" s="784" t="s">
        <v>6561</v>
      </c>
    </row>
    <row r="11065" spans="1:9" hidden="1">
      <c r="A11065" s="784" t="str">
        <f>Table_wabobpsvr_AzureCalc_AzureCalcRateCard[[#This Row],[ServiceName]]&amp;Table_wabobpsvr_AzureCalc_AzureCalcRateCard[[#This Row],[Price_Level]]&amp;Table_wabobpsvr_AzureCalc_AzureCalcRateCard[[#This Row],[Region]]</f>
        <v>A7 HDInsightC</v>
      </c>
      <c r="B11065" s="784"/>
      <c r="C11065" s="784" t="s">
        <v>91</v>
      </c>
      <c r="D11065" s="784" t="s">
        <v>184</v>
      </c>
      <c r="E11065" s="784">
        <v>0.94469999999999998</v>
      </c>
      <c r="F11065" s="784" t="s">
        <v>3877</v>
      </c>
      <c r="G11065" s="784" t="s">
        <v>3878</v>
      </c>
      <c r="H11065" s="784" t="s">
        <v>3879</v>
      </c>
      <c r="I11065" s="784" t="s">
        <v>6561</v>
      </c>
    </row>
    <row r="11066" spans="1:9" hidden="1">
      <c r="A11066" s="784" t="str">
        <f>Table_wabobpsvr_AzureCalc_AzureCalcRateCard[[#This Row],[ServiceName]]&amp;Table_wabobpsvr_AzureCalc_AzureCalcRateCard[[#This Row],[Price_Level]]&amp;Table_wabobpsvr_AzureCalc_AzureCalcRateCard[[#This Row],[Region]]</f>
        <v>A7 HDInsightD</v>
      </c>
      <c r="B11066" s="784"/>
      <c r="C11066" s="784" t="s">
        <v>91</v>
      </c>
      <c r="D11066" s="784" t="s">
        <v>183</v>
      </c>
      <c r="E11066" s="784">
        <v>0.90239999999999998</v>
      </c>
      <c r="F11066" s="784" t="s">
        <v>3877</v>
      </c>
      <c r="G11066" s="784" t="s">
        <v>3878</v>
      </c>
      <c r="H11066" s="784" t="s">
        <v>3879</v>
      </c>
      <c r="I11066" s="784" t="s">
        <v>6561</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2B</v>
      </c>
      <c r="B11067" s="784"/>
      <c r="C11067" s="784" t="s">
        <v>785</v>
      </c>
      <c r="D11067" s="784" t="s">
        <v>182</v>
      </c>
      <c r="E11067" s="784">
        <v>4.7E-2</v>
      </c>
      <c r="F11067" s="784" t="s">
        <v>840</v>
      </c>
      <c r="G11067" s="784" t="s">
        <v>2241</v>
      </c>
      <c r="H11067" s="784" t="s">
        <v>2242</v>
      </c>
      <c r="I11067" s="784" t="s">
        <v>6560</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2C</v>
      </c>
      <c r="B11068" s="784"/>
      <c r="C11068" s="784" t="s">
        <v>785</v>
      </c>
      <c r="D11068" s="784" t="s">
        <v>184</v>
      </c>
      <c r="E11068" s="784">
        <v>4.5499999999999999E-2</v>
      </c>
      <c r="F11068" s="784" t="s">
        <v>840</v>
      </c>
      <c r="G11068" s="784" t="s">
        <v>2241</v>
      </c>
      <c r="H11068" s="784" t="s">
        <v>2242</v>
      </c>
      <c r="I11068" s="784" t="s">
        <v>6560</v>
      </c>
    </row>
    <row r="11069" spans="1:9" hidden="1">
      <c r="A11069" s="784" t="str">
        <f>Table_wabobpsvr_AzureCalc_AzureCalcRateCard[[#This Row],[ServiceName]]&amp;Table_wabobpsvr_AzureCalc_AzureCalcRateCard[[#This Row],[Price_Level]]&amp;Table_wabobpsvr_AzureCalc_AzureCalcRateCard[[#This Row],[Region]]</f>
        <v>ExpressRoute (IXP) Data Transfer Out at 1 Gbps (GB) - Zone 2D</v>
      </c>
      <c r="B11069" s="784"/>
      <c r="C11069" s="784" t="s">
        <v>785</v>
      </c>
      <c r="D11069" s="784" t="s">
        <v>183</v>
      </c>
      <c r="E11069" s="784">
        <v>4.3999999999999997E-2</v>
      </c>
      <c r="F11069" s="784" t="s">
        <v>840</v>
      </c>
      <c r="G11069" s="784" t="s">
        <v>2241</v>
      </c>
      <c r="H11069" s="784" t="s">
        <v>2242</v>
      </c>
      <c r="I11069" s="784" t="s">
        <v>6560</v>
      </c>
    </row>
    <row r="11070" spans="1:9" hidden="1">
      <c r="A11070" s="784" t="str">
        <f>Table_wabobpsvr_AzureCalc_AzureCalcRateCard[[#This Row],[ServiceName]]&amp;Table_wabobpsvr_AzureCalc_AzureCalcRateCard[[#This Row],[Price_Level]]&amp;Table_wabobpsvr_AzureCalc_AzureCalcRateCard[[#This Row],[Region]]</f>
        <v>ExpressRoute (IXP) Data Transfer Out at 1 Gbps (GB) - Zone 3MOSP</v>
      </c>
      <c r="B11070" s="784"/>
      <c r="C11070" s="784" t="s">
        <v>785</v>
      </c>
      <c r="D11070" s="784" t="s">
        <v>627</v>
      </c>
      <c r="E11070" s="784">
        <v>0.1</v>
      </c>
      <c r="F11070" s="784" t="s">
        <v>841</v>
      </c>
      <c r="G11070" s="784" t="s">
        <v>4431</v>
      </c>
      <c r="H11070" s="784" t="s">
        <v>4431</v>
      </c>
      <c r="I11070" s="784" t="s">
        <v>5632</v>
      </c>
    </row>
    <row r="11071" spans="1:9" hidden="1">
      <c r="A11071" s="784" t="str">
        <f>Table_wabobpsvr_AzureCalc_AzureCalcRateCard[[#This Row],[ServiceName]]&amp;Table_wabobpsvr_AzureCalc_AzureCalcRateCard[[#This Row],[Price_Level]]&amp;Table_wabobpsvr_AzureCalc_AzureCalcRateCard[[#This Row],[Region]]</f>
        <v>ExpressRoute (IXP) Data Transfer Out at 1 Gbps (GB) - Zone 3A</v>
      </c>
      <c r="B11071" s="784"/>
      <c r="C11071" s="784" t="s">
        <v>785</v>
      </c>
      <c r="D11071" s="784" t="s">
        <v>181</v>
      </c>
      <c r="E11071" s="784">
        <v>9.7000000000000003E-2</v>
      </c>
      <c r="F11071" s="784" t="s">
        <v>841</v>
      </c>
      <c r="G11071" s="784" t="s">
        <v>3617</v>
      </c>
      <c r="H11071" s="784" t="s">
        <v>3618</v>
      </c>
      <c r="I11071" s="784" t="s">
        <v>5632</v>
      </c>
    </row>
    <row r="11072" spans="1:9" hidden="1">
      <c r="A11072" s="784" t="str">
        <f>Table_wabobpsvr_AzureCalc_AzureCalcRateCard[[#This Row],[ServiceName]]&amp;Table_wabobpsvr_AzureCalc_AzureCalcRateCard[[#This Row],[Price_Level]]&amp;Table_wabobpsvr_AzureCalc_AzureCalcRateCard[[#This Row],[Region]]</f>
        <v>ExpressRoute (IXP) Data Transfer Out at 1 Gbps (GB) - Zone 3B</v>
      </c>
      <c r="B11072" s="784"/>
      <c r="C11072" s="784" t="s">
        <v>785</v>
      </c>
      <c r="D11072" s="784" t="s">
        <v>182</v>
      </c>
      <c r="E11072" s="784">
        <v>9.4E-2</v>
      </c>
      <c r="F11072" s="784" t="s">
        <v>841</v>
      </c>
      <c r="G11072" s="784" t="s">
        <v>3617</v>
      </c>
      <c r="H11072" s="784" t="s">
        <v>3618</v>
      </c>
      <c r="I11072" s="784" t="s">
        <v>5632</v>
      </c>
    </row>
    <row r="11073" spans="1:9" hidden="1">
      <c r="A11073" s="784" t="str">
        <f>Table_wabobpsvr_AzureCalc_AzureCalcRateCard[[#This Row],[ServiceName]]&amp;Table_wabobpsvr_AzureCalc_AzureCalcRateCard[[#This Row],[Price_Level]]&amp;Table_wabobpsvr_AzureCalc_AzureCalcRateCard[[#This Row],[Region]]</f>
        <v>ExpressRoute (IXP) Data Transfer Out at 1 Gbps (GB) - Zone 3C</v>
      </c>
      <c r="B11073" s="784"/>
      <c r="C11073" s="784" t="s">
        <v>785</v>
      </c>
      <c r="D11073" s="784" t="s">
        <v>184</v>
      </c>
      <c r="E11073" s="784">
        <v>9.0999999999999998E-2</v>
      </c>
      <c r="F11073" s="784" t="s">
        <v>841</v>
      </c>
      <c r="G11073" s="784" t="s">
        <v>3617</v>
      </c>
      <c r="H11073" s="784" t="s">
        <v>3618</v>
      </c>
      <c r="I11073" s="784" t="s">
        <v>5632</v>
      </c>
    </row>
    <row r="11074" spans="1:9" hidden="1">
      <c r="A11074" s="784" t="str">
        <f>Table_wabobpsvr_AzureCalc_AzureCalcRateCard[[#This Row],[ServiceName]]&amp;Table_wabobpsvr_AzureCalc_AzureCalcRateCard[[#This Row],[Price_Level]]&amp;Table_wabobpsvr_AzureCalc_AzureCalcRateCard[[#This Row],[Region]]</f>
        <v>A9 HDInsight (Non-Windows)A11</v>
      </c>
      <c r="B11074" s="784">
        <v>11</v>
      </c>
      <c r="C11074" s="784" t="s">
        <v>91</v>
      </c>
      <c r="D11074" s="784" t="s">
        <v>181</v>
      </c>
      <c r="E11074" s="784">
        <v>1.788</v>
      </c>
      <c r="F11074" s="784" t="s">
        <v>3551</v>
      </c>
      <c r="G11074" s="784" t="s">
        <v>3880</v>
      </c>
      <c r="H11074" s="784" t="s">
        <v>3881</v>
      </c>
      <c r="I11074" s="784" t="s">
        <v>6088</v>
      </c>
    </row>
    <row r="11075" spans="1:9" hidden="1">
      <c r="A11075" s="784" t="str">
        <f>Table_wabobpsvr_AzureCalc_AzureCalcRateCard[[#This Row],[ServiceName]]&amp;Table_wabobpsvr_AzureCalc_AzureCalcRateCard[[#This Row],[Price_Level]]&amp;Table_wabobpsvr_AzureCalc_AzureCalcRateCard[[#This Row],[Region]]</f>
        <v>A9 HDInsight (Non-Windows)B11</v>
      </c>
      <c r="B11075" s="784">
        <v>11</v>
      </c>
      <c r="C11075" s="784" t="s">
        <v>91</v>
      </c>
      <c r="D11075" s="784" t="s">
        <v>182</v>
      </c>
      <c r="E11075" s="784">
        <v>1.7150000000000001</v>
      </c>
      <c r="F11075" s="784" t="s">
        <v>3551</v>
      </c>
      <c r="G11075" s="784" t="s">
        <v>3880</v>
      </c>
      <c r="H11075" s="784" t="s">
        <v>3881</v>
      </c>
      <c r="I11075" s="784" t="s">
        <v>6088</v>
      </c>
    </row>
    <row r="11076" spans="1:9" hidden="1">
      <c r="A11076" s="784" t="str">
        <f>Table_wabobpsvr_AzureCalc_AzureCalcRateCard[[#This Row],[ServiceName]]&amp;Table_wabobpsvr_AzureCalc_AzureCalcRateCard[[#This Row],[Price_Level]]&amp;Table_wabobpsvr_AzureCalc_AzureCalcRateCard[[#This Row],[Region]]</f>
        <v>A9 HDInsight (Non-Windows)C11</v>
      </c>
      <c r="B11076" s="784">
        <v>11</v>
      </c>
      <c r="C11076" s="784" t="s">
        <v>91</v>
      </c>
      <c r="D11076" s="784" t="s">
        <v>184</v>
      </c>
      <c r="E11076" s="784">
        <v>1.641</v>
      </c>
      <c r="F11076" s="784" t="s">
        <v>3551</v>
      </c>
      <c r="G11076" s="784" t="s">
        <v>3880</v>
      </c>
      <c r="H11076" s="784" t="s">
        <v>3881</v>
      </c>
      <c r="I11076" s="784" t="s">
        <v>6088</v>
      </c>
    </row>
    <row r="11077" spans="1:9" hidden="1">
      <c r="A11077" s="784" t="str">
        <f>Table_wabobpsvr_AzureCalc_AzureCalcRateCard[[#This Row],[ServiceName]]&amp;Table_wabobpsvr_AzureCalc_AzureCalcRateCard[[#This Row],[Price_Level]]&amp;Table_wabobpsvr_AzureCalc_AzureCalcRateCard[[#This Row],[Region]]</f>
        <v>A9 HDInsight (Non-Windows)D11</v>
      </c>
      <c r="B11077" s="784">
        <v>11</v>
      </c>
      <c r="C11077" s="784" t="s">
        <v>91</v>
      </c>
      <c r="D11077" s="784" t="s">
        <v>183</v>
      </c>
      <c r="E11077" s="784">
        <v>1.5680000000000001</v>
      </c>
      <c r="F11077" s="784" t="s">
        <v>3551</v>
      </c>
      <c r="G11077" s="784" t="s">
        <v>3880</v>
      </c>
      <c r="H11077" s="784" t="s">
        <v>3881</v>
      </c>
      <c r="I11077" s="784" t="s">
        <v>6088</v>
      </c>
    </row>
    <row r="11078" spans="1:9" hidden="1">
      <c r="A11078" s="784" t="str">
        <f>Table_wabobpsvr_AzureCalc_AzureCalcRateCard[[#This Row],[ServiceName]]&amp;Table_wabobpsvr_AzureCalc_AzureCalcRateCard[[#This Row],[Price_Level]]&amp;Table_wabobpsvr_AzureCalc_AzureCalcRateCard[[#This Row],[Region]]</f>
        <v>A9 HDInsight (Non-Windows)MOSP12</v>
      </c>
      <c r="B11078" s="784">
        <v>12</v>
      </c>
      <c r="C11078" s="784" t="s">
        <v>91</v>
      </c>
      <c r="D11078" s="784" t="s">
        <v>627</v>
      </c>
      <c r="E11078" s="784">
        <v>2.4500000000000002</v>
      </c>
      <c r="F11078" s="784" t="s">
        <v>3551</v>
      </c>
      <c r="G11078" s="784" t="s">
        <v>4431</v>
      </c>
      <c r="H11078" s="784" t="s">
        <v>4431</v>
      </c>
      <c r="I11078" s="784" t="s">
        <v>6393</v>
      </c>
    </row>
    <row r="11079" spans="1:9" hidden="1">
      <c r="A11079" s="784" t="str">
        <f>Table_wabobpsvr_AzureCalc_AzureCalcRateCard[[#This Row],[ServiceName]]&amp;Table_wabobpsvr_AzureCalc_AzureCalcRateCard[[#This Row],[Price_Level]]&amp;Table_wabobpsvr_AzureCalc_AzureCalcRateCard[[#This Row],[Region]]</f>
        <v>A9 HDInsight (Non-Windows)A12</v>
      </c>
      <c r="B11079" s="784">
        <v>12</v>
      </c>
      <c r="C11079" s="784" t="s">
        <v>91</v>
      </c>
      <c r="D11079" s="784" t="s">
        <v>181</v>
      </c>
      <c r="E11079" s="784">
        <v>1.788</v>
      </c>
      <c r="F11079" s="784" t="s">
        <v>3551</v>
      </c>
      <c r="G11079" s="784" t="s">
        <v>3882</v>
      </c>
      <c r="H11079" s="784" t="s">
        <v>3883</v>
      </c>
      <c r="I11079" s="784" t="s">
        <v>6393</v>
      </c>
    </row>
    <row r="11080" spans="1:9" hidden="1">
      <c r="A11080" s="784" t="str">
        <f>Table_wabobpsvr_AzureCalc_AzureCalcRateCard[[#This Row],[ServiceName]]&amp;Table_wabobpsvr_AzureCalc_AzureCalcRateCard[[#This Row],[Price_Level]]&amp;Table_wabobpsvr_AzureCalc_AzureCalcRateCard[[#This Row],[Region]]</f>
        <v>A10 HDInsightB15</v>
      </c>
      <c r="B11080" s="784">
        <v>15</v>
      </c>
      <c r="C11080" s="784" t="s">
        <v>91</v>
      </c>
      <c r="D11080" s="784" t="s">
        <v>182</v>
      </c>
      <c r="E11080" s="784">
        <v>1.7769999999999999</v>
      </c>
      <c r="F11080" s="784" t="s">
        <v>3854</v>
      </c>
      <c r="G11080" s="784" t="s">
        <v>3875</v>
      </c>
      <c r="H11080" s="784" t="s">
        <v>3876</v>
      </c>
      <c r="I11080" s="784" t="s">
        <v>5359</v>
      </c>
    </row>
    <row r="11081" spans="1:9" hidden="1">
      <c r="A11081" t="str">
        <f>Table_wabobpsvr_AzureCalc_AzureCalcRateCard[[#This Row],[ServiceName]]&amp;Table_wabobpsvr_AzureCalc_AzureCalcRateCard[[#This Row],[Price_Level]]&amp;Table_wabobpsvr_AzureCalc_AzureCalcRateCard[[#This Row],[Region]]</f>
        <v>A10 HDInsightC15</v>
      </c>
      <c r="B11081">
        <v>15</v>
      </c>
      <c r="C11081" t="s">
        <v>91</v>
      </c>
      <c r="D11081" t="s">
        <v>184</v>
      </c>
      <c r="E11081">
        <v>1.72</v>
      </c>
      <c r="F11081" t="s">
        <v>3854</v>
      </c>
      <c r="G11081" s="784" t="s">
        <v>3875</v>
      </c>
      <c r="H11081" s="784" t="s">
        <v>3876</v>
      </c>
      <c r="I11081" s="784" t="s">
        <v>5359</v>
      </c>
    </row>
    <row r="11082" spans="1:9" hidden="1">
      <c r="A11082" t="str">
        <f>Table_wabobpsvr_AzureCalc_AzureCalcRateCard[[#This Row],[ServiceName]]&amp;Table_wabobpsvr_AzureCalc_AzureCalcRateCard[[#This Row],[Price_Level]]&amp;Table_wabobpsvr_AzureCalc_AzureCalcRateCard[[#This Row],[Region]]</f>
        <v>A10 HDInsightD15</v>
      </c>
      <c r="B11082">
        <v>15</v>
      </c>
      <c r="C11082" t="s">
        <v>91</v>
      </c>
      <c r="D11082" t="s">
        <v>183</v>
      </c>
      <c r="E11082">
        <v>1.663</v>
      </c>
      <c r="F11082" t="s">
        <v>3854</v>
      </c>
      <c r="G11082" s="784" t="s">
        <v>3875</v>
      </c>
      <c r="H11082" s="784" t="s">
        <v>3876</v>
      </c>
      <c r="I11082" s="784" t="s">
        <v>5359</v>
      </c>
    </row>
    <row r="11083" spans="1:9" hidden="1">
      <c r="A11083" t="str">
        <f>Table_wabobpsvr_AzureCalc_AzureCalcRateCard[[#This Row],[ServiceName]]&amp;Table_wabobpsvr_AzureCalc_AzureCalcRateCard[[#This Row],[Price_Level]]&amp;Table_wabobpsvr_AzureCalc_AzureCalcRateCard[[#This Row],[Region]]</f>
        <v>BizTalk Services Standard BizTalk UnitsA16</v>
      </c>
      <c r="B11083">
        <v>16</v>
      </c>
      <c r="C11083" t="s">
        <v>4431</v>
      </c>
      <c r="D11083" t="s">
        <v>181</v>
      </c>
      <c r="E11083">
        <v>999999</v>
      </c>
      <c r="F11083" t="s">
        <v>811</v>
      </c>
      <c r="G11083" s="784" t="s">
        <v>4431</v>
      </c>
      <c r="H11083" s="784" t="s">
        <v>4431</v>
      </c>
      <c r="I11083" s="784" t="s">
        <v>4431</v>
      </c>
    </row>
    <row r="11084" spans="1:9" hidden="1">
      <c r="A11084" t="str">
        <f>Table_wabobpsvr_AzureCalc_AzureCalcRateCard[[#This Row],[ServiceName]]&amp;Table_wabobpsvr_AzureCalc_AzureCalcRateCard[[#This Row],[Price_Level]]&amp;Table_wabobpsvr_AzureCalc_AzureCalcRateCard[[#This Row],[Region]]</f>
        <v>BizTalk Services Standard BizTalk UnitsB16</v>
      </c>
      <c r="B11084">
        <v>16</v>
      </c>
      <c r="C11084" t="s">
        <v>4431</v>
      </c>
      <c r="D11084" t="s">
        <v>182</v>
      </c>
      <c r="E11084">
        <v>999999</v>
      </c>
      <c r="F11084" t="s">
        <v>811</v>
      </c>
      <c r="G11084" s="784" t="s">
        <v>4431</v>
      </c>
      <c r="H11084" s="784" t="s">
        <v>4431</v>
      </c>
      <c r="I11084" s="784" t="s">
        <v>4431</v>
      </c>
    </row>
    <row r="11085" spans="1:9" hidden="1">
      <c r="A11085" t="str">
        <f>Table_wabobpsvr_AzureCalc_AzureCalcRateCard[[#This Row],[ServiceName]]&amp;Table_wabobpsvr_AzureCalc_AzureCalcRateCard[[#This Row],[Price_Level]]&amp;Table_wabobpsvr_AzureCalc_AzureCalcRateCard[[#This Row],[Region]]</f>
        <v>BizTalk Services Standard BizTalk UnitsC16</v>
      </c>
      <c r="B11085">
        <v>16</v>
      </c>
      <c r="C11085" t="s">
        <v>4431</v>
      </c>
      <c r="D11085" t="s">
        <v>184</v>
      </c>
      <c r="E11085">
        <v>999999</v>
      </c>
      <c r="F11085" t="s">
        <v>811</v>
      </c>
      <c r="G11085" s="784" t="s">
        <v>4431</v>
      </c>
      <c r="H11085" s="784" t="s">
        <v>4431</v>
      </c>
      <c r="I11085" s="784" t="s">
        <v>4431</v>
      </c>
    </row>
    <row r="11086" spans="1:9" hidden="1">
      <c r="A11086" s="784" t="str">
        <f>Table_wabobpsvr_AzureCalc_AzureCalcRateCard[[#This Row],[ServiceName]]&amp;Table_wabobpsvr_AzureCalc_AzureCalcRateCard[[#This Row],[Price_Level]]&amp;Table_wabobpsvr_AzureCalc_AzureCalcRateCard[[#This Row],[Region]]</f>
        <v>BizTalk Services Standard BizTalk UnitsD16</v>
      </c>
      <c r="B11086" s="784">
        <v>16</v>
      </c>
      <c r="C11086" s="784" t="s">
        <v>4431</v>
      </c>
      <c r="D11086" s="784" t="s">
        <v>183</v>
      </c>
      <c r="E11086" s="784">
        <v>999999</v>
      </c>
      <c r="F11086" s="784" t="s">
        <v>811</v>
      </c>
      <c r="G11086" s="784" t="s">
        <v>4431</v>
      </c>
      <c r="H11086" s="784" t="s">
        <v>4431</v>
      </c>
      <c r="I11086" s="784" t="s">
        <v>4431</v>
      </c>
    </row>
    <row r="11087" spans="1:9" hidden="1">
      <c r="A11087" s="784" t="str">
        <f>Table_wabobpsvr_AzureCalc_AzureCalcRateCard[[#This Row],[ServiceName]]&amp;Table_wabobpsvr_AzureCalc_AzureCalcRateCard[[#This Row],[Price_Level]]&amp;Table_wabobpsvr_AzureCalc_AzureCalcRateCard[[#This Row],[Region]]</f>
        <v>SQL Premium P3 Database DaysMOSP16</v>
      </c>
      <c r="B11087" s="784">
        <v>16</v>
      </c>
      <c r="C11087" s="784" t="s">
        <v>1119</v>
      </c>
      <c r="D11087" s="784" t="s">
        <v>627</v>
      </c>
      <c r="E11087" s="784">
        <v>132</v>
      </c>
      <c r="F11087" s="784" t="s">
        <v>783</v>
      </c>
      <c r="G11087" s="784" t="s">
        <v>4431</v>
      </c>
      <c r="H11087" s="784" t="s">
        <v>4431</v>
      </c>
      <c r="I11087" s="784" t="s">
        <v>4431</v>
      </c>
    </row>
    <row r="11088" spans="1:9" hidden="1">
      <c r="A11088" s="784" t="str">
        <f>Table_wabobpsvr_AzureCalc_AzureCalcRateCard[[#This Row],[ServiceName]]&amp;Table_wabobpsvr_AzureCalc_AzureCalcRateCard[[#This Row],[Price_Level]]&amp;Table_wabobpsvr_AzureCalc_AzureCalcRateCard[[#This Row],[Region]]</f>
        <v>A10 HDInsightMOSP13</v>
      </c>
      <c r="B11088" s="784">
        <v>13</v>
      </c>
      <c r="C11088" s="784" t="s">
        <v>91</v>
      </c>
      <c r="D11088" s="784" t="s">
        <v>627</v>
      </c>
      <c r="E11088" s="784">
        <v>2.21</v>
      </c>
      <c r="F11088" s="784" t="s">
        <v>3854</v>
      </c>
      <c r="G11088" s="784" t="s">
        <v>4431</v>
      </c>
      <c r="H11088" s="784" t="s">
        <v>4431</v>
      </c>
      <c r="I11088" s="784" t="s">
        <v>5880</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3B</v>
      </c>
      <c r="B11089" s="784"/>
      <c r="C11089" s="784" t="s">
        <v>785</v>
      </c>
      <c r="D11089" s="784" t="s">
        <v>182</v>
      </c>
      <c r="E11089" s="784">
        <v>5.6899999999999999E-2</v>
      </c>
      <c r="F11089" s="784" t="s">
        <v>899</v>
      </c>
      <c r="G11089" s="784" t="s">
        <v>1938</v>
      </c>
      <c r="H11089" s="784" t="s">
        <v>1939</v>
      </c>
      <c r="I11089" s="784" t="s">
        <v>5020</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3C</v>
      </c>
      <c r="B11090" s="784"/>
      <c r="C11090" s="784" t="s">
        <v>785</v>
      </c>
      <c r="D11090" s="784" t="s">
        <v>184</v>
      </c>
      <c r="E11090" s="784">
        <v>5.6899999999999999E-2</v>
      </c>
      <c r="F11090" s="784" t="s">
        <v>899</v>
      </c>
      <c r="G11090" s="784" t="s">
        <v>1938</v>
      </c>
      <c r="H11090" s="784" t="s">
        <v>1939</v>
      </c>
      <c r="I11090" s="784" t="s">
        <v>5020</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3D</v>
      </c>
      <c r="C11091" t="s">
        <v>785</v>
      </c>
      <c r="D11091" t="s">
        <v>183</v>
      </c>
      <c r="E11091">
        <v>5.6899999999999999E-2</v>
      </c>
      <c r="F11091" t="s">
        <v>899</v>
      </c>
      <c r="G11091" s="784" t="s">
        <v>1938</v>
      </c>
      <c r="H11091" s="784" t="s">
        <v>1939</v>
      </c>
      <c r="I11091" s="784" t="s">
        <v>5020</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4MOSP</v>
      </c>
      <c r="C11092" t="s">
        <v>785</v>
      </c>
      <c r="D11092" t="s">
        <v>627</v>
      </c>
      <c r="E11092">
        <v>5.79E-2</v>
      </c>
      <c r="F11092" t="s">
        <v>900</v>
      </c>
      <c r="G11092" s="784" t="s">
        <v>4431</v>
      </c>
      <c r="H11092" s="784" t="s">
        <v>4431</v>
      </c>
      <c r="I11092" s="784" t="s">
        <v>5020</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4A</v>
      </c>
      <c r="C11093" t="s">
        <v>785</v>
      </c>
      <c r="D11093" t="s">
        <v>181</v>
      </c>
      <c r="E11093">
        <v>5.6899999999999999E-2</v>
      </c>
      <c r="F11093" t="s">
        <v>900</v>
      </c>
      <c r="G11093" s="784" t="s">
        <v>1938</v>
      </c>
      <c r="H11093" s="784" t="s">
        <v>1939</v>
      </c>
      <c r="I11093" s="784" t="s">
        <v>5020</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4B</v>
      </c>
      <c r="C11094" t="s">
        <v>785</v>
      </c>
      <c r="D11094" t="s">
        <v>182</v>
      </c>
      <c r="E11094">
        <v>5.6899999999999999E-2</v>
      </c>
      <c r="F11094" t="s">
        <v>900</v>
      </c>
      <c r="G11094" s="784" t="s">
        <v>1938</v>
      </c>
      <c r="H11094" s="784" t="s">
        <v>1939</v>
      </c>
      <c r="I11094" s="784" t="s">
        <v>5020</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4C</v>
      </c>
      <c r="C11095" t="s">
        <v>785</v>
      </c>
      <c r="D11095" t="s">
        <v>184</v>
      </c>
      <c r="E11095">
        <v>5.6899999999999999E-2</v>
      </c>
      <c r="F11095" t="s">
        <v>900</v>
      </c>
      <c r="G11095" s="784" t="s">
        <v>1938</v>
      </c>
      <c r="H11095" s="784" t="s">
        <v>1939</v>
      </c>
      <c r="I11095" s="784" t="s">
        <v>5020</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4D</v>
      </c>
      <c r="C11096" t="s">
        <v>785</v>
      </c>
      <c r="D11096" t="s">
        <v>183</v>
      </c>
      <c r="E11096">
        <v>5.6899999999999999E-2</v>
      </c>
      <c r="F11096" t="s">
        <v>900</v>
      </c>
      <c r="G11096" s="784" t="s">
        <v>1938</v>
      </c>
      <c r="H11096" s="784" t="s">
        <v>1939</v>
      </c>
      <c r="I11096" s="784" t="s">
        <v>5020</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5MOSP</v>
      </c>
      <c r="C11097" t="s">
        <v>785</v>
      </c>
      <c r="D11097" t="s">
        <v>627</v>
      </c>
      <c r="E11097">
        <v>5.6899999999999999E-2</v>
      </c>
      <c r="F11097" t="s">
        <v>901</v>
      </c>
      <c r="G11097" s="784" t="s">
        <v>4431</v>
      </c>
      <c r="H11097" s="784" t="s">
        <v>4431</v>
      </c>
      <c r="I11097" s="784" t="s">
        <v>5020</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5A</v>
      </c>
      <c r="C11098" t="s">
        <v>785</v>
      </c>
      <c r="D11098" t="s">
        <v>181</v>
      </c>
      <c r="E11098">
        <v>5.6899999999999999E-2</v>
      </c>
      <c r="F11098" t="s">
        <v>901</v>
      </c>
      <c r="G11098" s="784" t="s">
        <v>1938</v>
      </c>
      <c r="H11098" s="784" t="s">
        <v>1939</v>
      </c>
      <c r="I11098" s="784" t="s">
        <v>5020</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5B</v>
      </c>
      <c r="C11099" t="s">
        <v>785</v>
      </c>
      <c r="D11099" t="s">
        <v>182</v>
      </c>
      <c r="E11099">
        <v>5.6899999999999999E-2</v>
      </c>
      <c r="F11099" t="s">
        <v>901</v>
      </c>
      <c r="G11099" s="784" t="s">
        <v>1938</v>
      </c>
      <c r="H11099" s="784" t="s">
        <v>1939</v>
      </c>
      <c r="I11099" s="784" t="s">
        <v>5020</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5C</v>
      </c>
      <c r="C11100" t="s">
        <v>785</v>
      </c>
      <c r="D11100" t="s">
        <v>184</v>
      </c>
      <c r="E11100">
        <v>5.6899999999999999E-2</v>
      </c>
      <c r="F11100" t="s">
        <v>901</v>
      </c>
      <c r="G11100" s="784" t="s">
        <v>1938</v>
      </c>
      <c r="H11100" s="784" t="s">
        <v>1939</v>
      </c>
      <c r="I11100" s="784" t="s">
        <v>5020</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5D</v>
      </c>
      <c r="C11101" t="s">
        <v>785</v>
      </c>
      <c r="D11101" t="s">
        <v>183</v>
      </c>
      <c r="E11101">
        <v>5.6899999999999999E-2</v>
      </c>
      <c r="F11101" t="s">
        <v>901</v>
      </c>
      <c r="G11101" s="784" t="s">
        <v>1938</v>
      </c>
      <c r="H11101" s="784" t="s">
        <v>1939</v>
      </c>
      <c r="I11101" s="784" t="s">
        <v>5020</v>
      </c>
    </row>
    <row r="11102" spans="1:9" hidden="1">
      <c r="A11102" t="str">
        <f>Table_wabobpsvr_AzureCalc_AzureCalcRateCard[[#This Row],[ServiceName]]&amp;Table_wabobpsvr_AzureCalc_AzureCalcRateCard[[#This Row],[Price_Level]]&amp;Table_wabobpsvr_AzureCalc_AzureCalcRateCard[[#This Row],[Region]]</f>
        <v>Read-Access Geo Redundant Storage Standard IO - Block Blob - Tier 6MOSP</v>
      </c>
      <c r="C11102" t="s">
        <v>785</v>
      </c>
      <c r="D11102" t="s">
        <v>627</v>
      </c>
      <c r="E11102">
        <v>5.6899999999999999E-2</v>
      </c>
      <c r="F11102" t="s">
        <v>902</v>
      </c>
      <c r="G11102" s="784" t="s">
        <v>4431</v>
      </c>
      <c r="H11102" s="784" t="s">
        <v>4431</v>
      </c>
      <c r="I11102" s="784" t="s">
        <v>5020</v>
      </c>
    </row>
    <row r="11103" spans="1:9" hidden="1">
      <c r="A11103" t="str">
        <f>Table_wabobpsvr_AzureCalc_AzureCalcRateCard[[#This Row],[ServiceName]]&amp;Table_wabobpsvr_AzureCalc_AzureCalcRateCard[[#This Row],[Price_Level]]&amp;Table_wabobpsvr_AzureCalc_AzureCalcRateCard[[#This Row],[Region]]</f>
        <v>Read-Access Geo Redundant Storage Standard IO - Block Blob - Tier 6A</v>
      </c>
      <c r="C11103" t="s">
        <v>785</v>
      </c>
      <c r="D11103" t="s">
        <v>181</v>
      </c>
      <c r="E11103">
        <v>5.6899999999999999E-2</v>
      </c>
      <c r="F11103" t="s">
        <v>902</v>
      </c>
      <c r="G11103" s="784" t="s">
        <v>1938</v>
      </c>
      <c r="H11103" s="784" t="s">
        <v>1939</v>
      </c>
      <c r="I11103" s="784" t="s">
        <v>5020</v>
      </c>
    </row>
    <row r="11104" spans="1:9" hidden="1">
      <c r="A11104" t="str">
        <f>Table_wabobpsvr_AzureCalc_AzureCalcRateCard[[#This Row],[ServiceName]]&amp;Table_wabobpsvr_AzureCalc_AzureCalcRateCard[[#This Row],[Price_Level]]&amp;Table_wabobpsvr_AzureCalc_AzureCalcRateCard[[#This Row],[Region]]</f>
        <v>Read-Access Geo Redundant Storage Standard IO - Block Blob - Tier 6B</v>
      </c>
      <c r="C11104" t="s">
        <v>785</v>
      </c>
      <c r="D11104" t="s">
        <v>182</v>
      </c>
      <c r="E11104">
        <v>5.6899999999999999E-2</v>
      </c>
      <c r="F11104" t="s">
        <v>902</v>
      </c>
      <c r="G11104" s="784" t="s">
        <v>1938</v>
      </c>
      <c r="H11104" s="784" t="s">
        <v>1939</v>
      </c>
      <c r="I11104" s="784" t="s">
        <v>5020</v>
      </c>
    </row>
    <row r="11105" spans="1:9" hidden="1">
      <c r="A11105" t="str">
        <f>Table_wabobpsvr_AzureCalc_AzureCalcRateCard[[#This Row],[ServiceName]]&amp;Table_wabobpsvr_AzureCalc_AzureCalcRateCard[[#This Row],[Price_Level]]&amp;Table_wabobpsvr_AzureCalc_AzureCalcRateCard[[#This Row],[Region]]</f>
        <v>Read-Access Geo Redundant Storage Standard IO - Block Blob - Tier 6C</v>
      </c>
      <c r="C11105" t="s">
        <v>785</v>
      </c>
      <c r="D11105" t="s">
        <v>184</v>
      </c>
      <c r="E11105">
        <v>5.6899999999999999E-2</v>
      </c>
      <c r="F11105" t="s">
        <v>902</v>
      </c>
      <c r="G11105" s="784" t="s">
        <v>1938</v>
      </c>
      <c r="H11105" s="784" t="s">
        <v>1939</v>
      </c>
      <c r="I11105" s="784" t="s">
        <v>5020</v>
      </c>
    </row>
    <row r="11106" spans="1:9" hidden="1">
      <c r="A11106" t="str">
        <f>Table_wabobpsvr_AzureCalc_AzureCalcRateCard[[#This Row],[ServiceName]]&amp;Table_wabobpsvr_AzureCalc_AzureCalcRateCard[[#This Row],[Price_Level]]&amp;Table_wabobpsvr_AzureCalc_AzureCalcRateCard[[#This Row],[Region]]</f>
        <v>Read-Access Geo Redundant Storage Standard IO - Block Blob - Tier 6D</v>
      </c>
      <c r="C11106" t="s">
        <v>785</v>
      </c>
      <c r="D11106" t="s">
        <v>183</v>
      </c>
      <c r="E11106">
        <v>5.6899999999999999E-2</v>
      </c>
      <c r="F11106" t="s">
        <v>902</v>
      </c>
      <c r="G11106" s="784" t="s">
        <v>1938</v>
      </c>
      <c r="H11106" s="784" t="s">
        <v>1939</v>
      </c>
      <c r="I11106" s="784" t="s">
        <v>5020</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2MOSP</v>
      </c>
      <c r="C11107" t="s">
        <v>785</v>
      </c>
      <c r="D11107" t="s">
        <v>627</v>
      </c>
      <c r="E11107">
        <v>0.05</v>
      </c>
      <c r="F11107" t="s">
        <v>978</v>
      </c>
      <c r="G11107" s="784" t="s">
        <v>4431</v>
      </c>
      <c r="H11107" s="784" t="s">
        <v>4431</v>
      </c>
      <c r="I11107" s="784" t="s">
        <v>5814</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2A</v>
      </c>
      <c r="C11108" t="s">
        <v>785</v>
      </c>
      <c r="D11108" t="s">
        <v>181</v>
      </c>
      <c r="E11108">
        <v>4.4999999999999998E-2</v>
      </c>
      <c r="F11108" t="s">
        <v>978</v>
      </c>
      <c r="G11108" s="784" t="s">
        <v>2078</v>
      </c>
      <c r="H11108" s="784" t="s">
        <v>2079</v>
      </c>
      <c r="I11108" s="784" t="s">
        <v>5814</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2B</v>
      </c>
      <c r="C11109" t="s">
        <v>785</v>
      </c>
      <c r="D11109" t="s">
        <v>182</v>
      </c>
      <c r="E11109">
        <v>4.4999999999999998E-2</v>
      </c>
      <c r="F11109" t="s">
        <v>978</v>
      </c>
      <c r="G11109" s="784" t="s">
        <v>2078</v>
      </c>
      <c r="H11109" s="784" t="s">
        <v>2079</v>
      </c>
      <c r="I11109" s="784" t="s">
        <v>5814</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2C</v>
      </c>
      <c r="C11110" t="s">
        <v>785</v>
      </c>
      <c r="D11110" t="s">
        <v>184</v>
      </c>
      <c r="E11110">
        <v>4.4999999999999998E-2</v>
      </c>
      <c r="F11110" t="s">
        <v>978</v>
      </c>
      <c r="G11110" s="784" t="s">
        <v>2078</v>
      </c>
      <c r="H11110" s="784" t="s">
        <v>2079</v>
      </c>
      <c r="I11110" s="784" t="s">
        <v>5814</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2D</v>
      </c>
      <c r="C11111" t="s">
        <v>785</v>
      </c>
      <c r="D11111" t="s">
        <v>183</v>
      </c>
      <c r="E11111">
        <v>4.4999999999999998E-2</v>
      </c>
      <c r="F11111" t="s">
        <v>978</v>
      </c>
      <c r="G11111" s="784" t="s">
        <v>2078</v>
      </c>
      <c r="H11111" s="784" t="s">
        <v>2079</v>
      </c>
      <c r="I11111" s="784" t="s">
        <v>5814</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3MOSP</v>
      </c>
      <c r="C11112" t="s">
        <v>785</v>
      </c>
      <c r="D11112" t="s">
        <v>627</v>
      </c>
      <c r="E11112">
        <v>0.05</v>
      </c>
      <c r="F11112" t="s">
        <v>979</v>
      </c>
      <c r="G11112" s="784" t="s">
        <v>4431</v>
      </c>
      <c r="H11112" s="784" t="s">
        <v>4431</v>
      </c>
      <c r="I11112" s="784" t="s">
        <v>5814</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3A</v>
      </c>
      <c r="C11113" t="s">
        <v>785</v>
      </c>
      <c r="D11113" t="s">
        <v>181</v>
      </c>
      <c r="E11113">
        <v>4.4999999999999998E-2</v>
      </c>
      <c r="F11113" t="s">
        <v>979</v>
      </c>
      <c r="G11113" s="784" t="s">
        <v>2078</v>
      </c>
      <c r="H11113" s="784" t="s">
        <v>2079</v>
      </c>
      <c r="I11113" s="784" t="s">
        <v>5814</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3B</v>
      </c>
      <c r="C11114" t="s">
        <v>785</v>
      </c>
      <c r="D11114" t="s">
        <v>182</v>
      </c>
      <c r="E11114">
        <v>4.4999999999999998E-2</v>
      </c>
      <c r="F11114" t="s">
        <v>979</v>
      </c>
      <c r="G11114" s="784" t="s">
        <v>2078</v>
      </c>
      <c r="H11114" s="784" t="s">
        <v>2079</v>
      </c>
      <c r="I11114" s="784" t="s">
        <v>5814</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3C</v>
      </c>
      <c r="C11115" t="s">
        <v>785</v>
      </c>
      <c r="D11115" t="s">
        <v>184</v>
      </c>
      <c r="E11115">
        <v>4.4999999999999998E-2</v>
      </c>
      <c r="F11115" t="s">
        <v>979</v>
      </c>
      <c r="G11115" s="784" t="s">
        <v>2078</v>
      </c>
      <c r="H11115" s="784" t="s">
        <v>2079</v>
      </c>
      <c r="I11115" s="784" t="s">
        <v>5814</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3D</v>
      </c>
      <c r="C11116" t="s">
        <v>785</v>
      </c>
      <c r="D11116" t="s">
        <v>183</v>
      </c>
      <c r="E11116">
        <v>4.4999999999999998E-2</v>
      </c>
      <c r="F11116" t="s">
        <v>979</v>
      </c>
      <c r="G11116" s="784" t="s">
        <v>2078</v>
      </c>
      <c r="H11116" s="784" t="s">
        <v>2079</v>
      </c>
      <c r="I11116" s="784" t="s">
        <v>5814</v>
      </c>
    </row>
    <row r="11117" spans="1:9" hidden="1">
      <c r="A11117" t="str">
        <f>Table_wabobpsvr_AzureCalc_AzureCalcRateCard[[#This Row],[ServiceName]]&amp;Table_wabobpsvr_AzureCalc_AzureCalcRateCard[[#This Row],[Price_Level]]&amp;Table_wabobpsvr_AzureCalc_AzureCalcRateCard[[#This Row],[Region]]</f>
        <v>Locally Redundant Storage Standard IO - Page Blob/Disk - Tier 4MOSP</v>
      </c>
      <c r="C11117" t="s">
        <v>785</v>
      </c>
      <c r="D11117" t="s">
        <v>627</v>
      </c>
      <c r="E11117">
        <v>0.05</v>
      </c>
      <c r="F11117" t="s">
        <v>980</v>
      </c>
      <c r="G11117" s="784" t="s">
        <v>4431</v>
      </c>
      <c r="H11117" s="784" t="s">
        <v>4431</v>
      </c>
      <c r="I11117" s="784" t="s">
        <v>5814</v>
      </c>
    </row>
    <row r="11118" spans="1:9" hidden="1">
      <c r="A11118" t="str">
        <f>Table_wabobpsvr_AzureCalc_AzureCalcRateCard[[#This Row],[ServiceName]]&amp;Table_wabobpsvr_AzureCalc_AzureCalcRateCard[[#This Row],[Price_Level]]&amp;Table_wabobpsvr_AzureCalc_AzureCalcRateCard[[#This Row],[Region]]</f>
        <v>Locally Redundant Storage Standard IO - Page Blob/Disk - Tier 4A</v>
      </c>
      <c r="C11118" t="s">
        <v>785</v>
      </c>
      <c r="D11118" t="s">
        <v>181</v>
      </c>
      <c r="E11118">
        <v>4.4999999999999998E-2</v>
      </c>
      <c r="F11118" t="s">
        <v>980</v>
      </c>
      <c r="G11118" s="784" t="s">
        <v>2078</v>
      </c>
      <c r="H11118" s="784" t="s">
        <v>2079</v>
      </c>
      <c r="I11118" s="784" t="s">
        <v>5814</v>
      </c>
    </row>
    <row r="11119" spans="1:9" hidden="1">
      <c r="A11119" t="str">
        <f>Table_wabobpsvr_AzureCalc_AzureCalcRateCard[[#This Row],[ServiceName]]&amp;Table_wabobpsvr_AzureCalc_AzureCalcRateCard[[#This Row],[Price_Level]]&amp;Table_wabobpsvr_AzureCalc_AzureCalcRateCard[[#This Row],[Region]]</f>
        <v>Locally Redundant Storage Standard IO - Page Blob/Disk - Tier 4B</v>
      </c>
      <c r="C11119" t="s">
        <v>785</v>
      </c>
      <c r="D11119" t="s">
        <v>182</v>
      </c>
      <c r="E11119">
        <v>4.4999999999999998E-2</v>
      </c>
      <c r="F11119" t="s">
        <v>980</v>
      </c>
      <c r="G11119" s="784" t="s">
        <v>2078</v>
      </c>
      <c r="H11119" s="784" t="s">
        <v>2079</v>
      </c>
      <c r="I11119" s="784" t="s">
        <v>5814</v>
      </c>
    </row>
    <row r="11120" spans="1:9" hidden="1">
      <c r="A11120" t="str">
        <f>Table_wabobpsvr_AzureCalc_AzureCalcRateCard[[#This Row],[ServiceName]]&amp;Table_wabobpsvr_AzureCalc_AzureCalcRateCard[[#This Row],[Price_Level]]&amp;Table_wabobpsvr_AzureCalc_AzureCalcRateCard[[#This Row],[Region]]</f>
        <v>Locally Redundant Storage Standard IO - Page Blob/Disk - Tier 4C</v>
      </c>
      <c r="C11120" t="s">
        <v>785</v>
      </c>
      <c r="D11120" t="s">
        <v>184</v>
      </c>
      <c r="E11120">
        <v>4.4999999999999998E-2</v>
      </c>
      <c r="F11120" t="s">
        <v>980</v>
      </c>
      <c r="G11120" s="784" t="s">
        <v>2078</v>
      </c>
      <c r="H11120" s="784" t="s">
        <v>2079</v>
      </c>
      <c r="I11120" s="784" t="s">
        <v>5814</v>
      </c>
    </row>
    <row r="11121" spans="1:9" hidden="1">
      <c r="A11121" t="str">
        <f>Table_wabobpsvr_AzureCalc_AzureCalcRateCard[[#This Row],[ServiceName]]&amp;Table_wabobpsvr_AzureCalc_AzureCalcRateCard[[#This Row],[Price_Level]]&amp;Table_wabobpsvr_AzureCalc_AzureCalcRateCard[[#This Row],[Region]]</f>
        <v>Locally Redundant Storage Standard IO - Page Blob/Disk - Tier 4D</v>
      </c>
      <c r="C11121" t="s">
        <v>785</v>
      </c>
      <c r="D11121" t="s">
        <v>183</v>
      </c>
      <c r="E11121">
        <v>4.4999999999999998E-2</v>
      </c>
      <c r="F11121" t="s">
        <v>980</v>
      </c>
      <c r="G11121" s="784" t="s">
        <v>2078</v>
      </c>
      <c r="H11121" s="784" t="s">
        <v>2079</v>
      </c>
      <c r="I11121" s="784" t="s">
        <v>5814</v>
      </c>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3D11</v>
      </c>
      <c r="B11122">
        <v>11</v>
      </c>
      <c r="C11122" t="s">
        <v>4431</v>
      </c>
      <c r="D11122" t="s">
        <v>183</v>
      </c>
      <c r="E11122">
        <v>999999</v>
      </c>
      <c r="F11122" t="s">
        <v>859</v>
      </c>
      <c r="G11122" s="784" t="s">
        <v>4431</v>
      </c>
      <c r="H11122" s="784" t="s">
        <v>4431</v>
      </c>
      <c r="I11122" s="784" t="s">
        <v>4431</v>
      </c>
    </row>
    <row r="11123" spans="1:9" hidden="1">
      <c r="A11123" t="str">
        <f>Table_wabobpsvr_AzureCalc_AzureCalcRateCard[[#This Row],[ServiceName]]&amp;Table_wabobpsvr_AzureCalc_AzureCalcRateCard[[#This Row],[Price_Level]]&amp;Table_wabobpsvr_AzureCalc_AzureCalcRateCard[[#This Row],[Region]]</f>
        <v>ExpressRoute (IXP) Data Transfer Out at 500 Mbps (GB) - Zone 3MOSP12</v>
      </c>
      <c r="B11123">
        <v>12</v>
      </c>
      <c r="C11123" t="s">
        <v>4431</v>
      </c>
      <c r="D11123" t="s">
        <v>627</v>
      </c>
      <c r="E11123">
        <v>999999</v>
      </c>
      <c r="F11123" t="s">
        <v>859</v>
      </c>
      <c r="G11123" s="784" t="s">
        <v>4431</v>
      </c>
      <c r="H11123" s="784" t="s">
        <v>4431</v>
      </c>
      <c r="I11123" s="784" t="s">
        <v>4431</v>
      </c>
    </row>
    <row r="11124" spans="1:9" hidden="1">
      <c r="A11124" t="str">
        <f>Table_wabobpsvr_AzureCalc_AzureCalcRateCard[[#This Row],[ServiceName]]&amp;Table_wabobpsvr_AzureCalc_AzureCalcRateCard[[#This Row],[Price_Level]]&amp;Table_wabobpsvr_AzureCalc_AzureCalcRateCard[[#This Row],[Region]]</f>
        <v>ExpressRoute (IXP) Data Transfer Out at 500 Mbps (GB) - Zone 3A12</v>
      </c>
      <c r="B11124">
        <v>12</v>
      </c>
      <c r="C11124" t="s">
        <v>4431</v>
      </c>
      <c r="D11124" t="s">
        <v>181</v>
      </c>
      <c r="E11124">
        <v>999999</v>
      </c>
      <c r="F11124" t="s">
        <v>859</v>
      </c>
      <c r="G11124" s="784" t="s">
        <v>4431</v>
      </c>
      <c r="H11124" s="784" t="s">
        <v>4431</v>
      </c>
      <c r="I11124" s="784" t="s">
        <v>4431</v>
      </c>
    </row>
    <row r="11125" spans="1:9" hidden="1">
      <c r="A11125" t="str">
        <f>Table_wabobpsvr_AzureCalc_AzureCalcRateCard[[#This Row],[ServiceName]]&amp;Table_wabobpsvr_AzureCalc_AzureCalcRateCard[[#This Row],[Price_Level]]&amp;Table_wabobpsvr_AzureCalc_AzureCalcRateCard[[#This Row],[Region]]</f>
        <v>ExpressRoute (IXP) Data Transfer Out at 500 Mbps (GB) - Zone 3B12</v>
      </c>
      <c r="B11125">
        <v>12</v>
      </c>
      <c r="C11125" t="s">
        <v>4431</v>
      </c>
      <c r="D11125" t="s">
        <v>182</v>
      </c>
      <c r="E11125">
        <v>999999</v>
      </c>
      <c r="F11125" t="s">
        <v>859</v>
      </c>
      <c r="G11125" s="784" t="s">
        <v>4431</v>
      </c>
      <c r="H11125" s="784" t="s">
        <v>4431</v>
      </c>
      <c r="I11125" s="784" t="s">
        <v>4431</v>
      </c>
    </row>
    <row r="11126" spans="1:9" hidden="1">
      <c r="A11126" t="str">
        <f>Table_wabobpsvr_AzureCalc_AzureCalcRateCard[[#This Row],[ServiceName]]&amp;Table_wabobpsvr_AzureCalc_AzureCalcRateCard[[#This Row],[Price_Level]]&amp;Table_wabobpsvr_AzureCalc_AzureCalcRateCard[[#This Row],[Region]]</f>
        <v>ExpressRoute (IXP) Data Transfer Out at 500 Mbps (GB) - Zone 3C12</v>
      </c>
      <c r="B11126">
        <v>12</v>
      </c>
      <c r="C11126" t="s">
        <v>4431</v>
      </c>
      <c r="D11126" t="s">
        <v>184</v>
      </c>
      <c r="E11126">
        <v>999999</v>
      </c>
      <c r="F11126" t="s">
        <v>859</v>
      </c>
      <c r="G11126" s="784" t="s">
        <v>4431</v>
      </c>
      <c r="H11126" s="784" t="s">
        <v>4431</v>
      </c>
      <c r="I11126" s="784" t="s">
        <v>4431</v>
      </c>
    </row>
    <row r="11127" spans="1:9" hidden="1">
      <c r="A11127" t="str">
        <f>Table_wabobpsvr_AzureCalc_AzureCalcRateCard[[#This Row],[ServiceName]]&amp;Table_wabobpsvr_AzureCalc_AzureCalcRateCard[[#This Row],[Price_Level]]&amp;Table_wabobpsvr_AzureCalc_AzureCalcRateCard[[#This Row],[Region]]</f>
        <v>ExpressRoute (IXP) Data Transfer Out at 500 Mbps (GB) - Zone 3D12</v>
      </c>
      <c r="B11127">
        <v>12</v>
      </c>
      <c r="C11127" t="s">
        <v>4431</v>
      </c>
      <c r="D11127" t="s">
        <v>183</v>
      </c>
      <c r="E11127">
        <v>999999</v>
      </c>
      <c r="F11127" t="s">
        <v>859</v>
      </c>
      <c r="G11127" s="784" t="s">
        <v>4431</v>
      </c>
      <c r="H11127" s="784" t="s">
        <v>4431</v>
      </c>
      <c r="I11127" s="784" t="s">
        <v>4431</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v>
      </c>
      <c r="C11128" t="s">
        <v>785</v>
      </c>
      <c r="D11128" t="s">
        <v>627</v>
      </c>
      <c r="E11128">
        <v>0.03</v>
      </c>
      <c r="F11128" t="s">
        <v>1029</v>
      </c>
      <c r="G11128" s="784" t="s">
        <v>4431</v>
      </c>
      <c r="H11128" s="784" t="s">
        <v>4431</v>
      </c>
      <c r="I11128" s="784" t="s">
        <v>5148</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BlobMOSP</v>
      </c>
      <c r="C11129" t="s">
        <v>785</v>
      </c>
      <c r="D11129" t="s">
        <v>627</v>
      </c>
      <c r="E11129">
        <v>0.03</v>
      </c>
      <c r="F11129" t="s">
        <v>1029</v>
      </c>
      <c r="G11129" s="784" t="s">
        <v>4431</v>
      </c>
      <c r="H11129" s="784" t="s">
        <v>4431</v>
      </c>
      <c r="I11129" s="784" t="s">
        <v>5148</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BlobA</v>
      </c>
      <c r="C11130" t="s">
        <v>785</v>
      </c>
      <c r="D11130" t="s">
        <v>181</v>
      </c>
      <c r="E11130">
        <v>2.8000000000000001E-2</v>
      </c>
      <c r="F11130" t="s">
        <v>1029</v>
      </c>
      <c r="G11130" s="784" t="s">
        <v>2699</v>
      </c>
      <c r="H11130" s="784" t="s">
        <v>2700</v>
      </c>
      <c r="I11130" s="784" t="s">
        <v>5148</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 - Tier 6C</v>
      </c>
      <c r="C11131" t="s">
        <v>785</v>
      </c>
      <c r="D11131" t="s">
        <v>184</v>
      </c>
      <c r="E11131">
        <v>2.8000000000000001E-2</v>
      </c>
      <c r="F11131" t="s">
        <v>1027</v>
      </c>
      <c r="G11131" s="784" t="s">
        <v>2699</v>
      </c>
      <c r="H11131" s="784" t="s">
        <v>2700</v>
      </c>
      <c r="I11131" s="784" t="s">
        <v>5148</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 - Tier 6D</v>
      </c>
      <c r="C11132" t="s">
        <v>785</v>
      </c>
      <c r="D11132" t="s">
        <v>183</v>
      </c>
      <c r="E11132">
        <v>2.8000000000000001E-2</v>
      </c>
      <c r="F11132" t="s">
        <v>1027</v>
      </c>
      <c r="G11132" s="784" t="s">
        <v>2699</v>
      </c>
      <c r="H11132" s="784" t="s">
        <v>2700</v>
      </c>
      <c r="I11132" s="784" t="s">
        <v>5148</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BlobMOSP13</v>
      </c>
      <c r="B11133">
        <v>13</v>
      </c>
      <c r="C11133" t="s">
        <v>785</v>
      </c>
      <c r="D11133" t="s">
        <v>627</v>
      </c>
      <c r="E11133">
        <v>4.0800000000000003E-2</v>
      </c>
      <c r="F11133" t="s">
        <v>1029</v>
      </c>
      <c r="G11133" s="784" t="s">
        <v>4431</v>
      </c>
      <c r="H11133" s="784" t="s">
        <v>4431</v>
      </c>
      <c r="I11133" s="784" t="s">
        <v>6562</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BlobA13</v>
      </c>
      <c r="B11134" s="784">
        <v>13</v>
      </c>
      <c r="C11134" s="784" t="s">
        <v>785</v>
      </c>
      <c r="D11134" s="784" t="s">
        <v>181</v>
      </c>
      <c r="E11134" s="784">
        <v>3.7999999999999999E-2</v>
      </c>
      <c r="F11134" s="784" t="s">
        <v>1029</v>
      </c>
      <c r="G11134" s="784" t="s">
        <v>2927</v>
      </c>
      <c r="H11134" s="784" t="s">
        <v>2928</v>
      </c>
      <c r="I11134" s="784" t="s">
        <v>6562</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BlobB13</v>
      </c>
      <c r="B11135">
        <v>13</v>
      </c>
      <c r="C11135" t="s">
        <v>785</v>
      </c>
      <c r="D11135" t="s">
        <v>182</v>
      </c>
      <c r="E11135">
        <v>3.7999999999999999E-2</v>
      </c>
      <c r="F11135" t="s">
        <v>1029</v>
      </c>
      <c r="G11135" s="784" t="s">
        <v>2927</v>
      </c>
      <c r="H11135" s="784" t="s">
        <v>2928</v>
      </c>
      <c r="I11135" s="784" t="s">
        <v>6562</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BlobC13</v>
      </c>
      <c r="B11136" s="784">
        <v>13</v>
      </c>
      <c r="C11136" s="784" t="s">
        <v>785</v>
      </c>
      <c r="D11136" s="784" t="s">
        <v>184</v>
      </c>
      <c r="E11136" s="784">
        <v>3.7999999999999999E-2</v>
      </c>
      <c r="F11136" s="784" t="s">
        <v>1029</v>
      </c>
      <c r="G11136" s="784" t="s">
        <v>2927</v>
      </c>
      <c r="H11136" s="784" t="s">
        <v>2928</v>
      </c>
      <c r="I11136" s="784" t="s">
        <v>6562</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BlobD13</v>
      </c>
      <c r="B11137" s="784">
        <v>13</v>
      </c>
      <c r="C11137" s="784" t="s">
        <v>785</v>
      </c>
      <c r="D11137" s="784" t="s">
        <v>183</v>
      </c>
      <c r="E11137" s="784">
        <v>3.7999999999999999E-2</v>
      </c>
      <c r="F11137" s="784" t="s">
        <v>1029</v>
      </c>
      <c r="G11137" s="784" t="s">
        <v>2927</v>
      </c>
      <c r="H11137" s="784" t="s">
        <v>2928</v>
      </c>
      <c r="I11137" s="784" t="s">
        <v>6562</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2MOSP13</v>
      </c>
      <c r="B11138" s="784">
        <v>13</v>
      </c>
      <c r="C11138" s="784" t="s">
        <v>785</v>
      </c>
      <c r="D11138" s="784" t="s">
        <v>627</v>
      </c>
      <c r="E11138" s="784">
        <v>4.0099999999999997E-2</v>
      </c>
      <c r="F11138" s="784" t="s">
        <v>1028</v>
      </c>
      <c r="G11138" s="784" t="s">
        <v>4431</v>
      </c>
      <c r="H11138" s="784" t="s">
        <v>4431</v>
      </c>
      <c r="I11138" s="784" t="s">
        <v>6562</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2A13</v>
      </c>
      <c r="B11139" s="784">
        <v>13</v>
      </c>
      <c r="C11139" s="784" t="s">
        <v>785</v>
      </c>
      <c r="D11139" s="784" t="s">
        <v>181</v>
      </c>
      <c r="E11139" s="784">
        <v>3.7999999999999999E-2</v>
      </c>
      <c r="F11139" s="784" t="s">
        <v>1028</v>
      </c>
      <c r="G11139" s="784" t="s">
        <v>2927</v>
      </c>
      <c r="H11139" s="784" t="s">
        <v>2928</v>
      </c>
      <c r="I11139" s="784" t="s">
        <v>6562</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2B13</v>
      </c>
      <c r="B11140" s="784">
        <v>13</v>
      </c>
      <c r="C11140" s="784" t="s">
        <v>785</v>
      </c>
      <c r="D11140" s="784" t="s">
        <v>182</v>
      </c>
      <c r="E11140" s="784">
        <v>3.7999999999999999E-2</v>
      </c>
      <c r="F11140" s="784" t="s">
        <v>1028</v>
      </c>
      <c r="G11140" s="784" t="s">
        <v>2927</v>
      </c>
      <c r="H11140" s="784" t="s">
        <v>2928</v>
      </c>
      <c r="I11140" s="784" t="s">
        <v>6562</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2C13</v>
      </c>
      <c r="B11141" s="784">
        <v>13</v>
      </c>
      <c r="C11141" s="784" t="s">
        <v>785</v>
      </c>
      <c r="D11141" s="784" t="s">
        <v>184</v>
      </c>
      <c r="E11141" s="784">
        <v>3.7999999999999999E-2</v>
      </c>
      <c r="F11141" s="784" t="s">
        <v>1028</v>
      </c>
      <c r="G11141" s="784" t="s">
        <v>2927</v>
      </c>
      <c r="H11141" s="784" t="s">
        <v>2928</v>
      </c>
      <c r="I11141" s="784" t="s">
        <v>6562</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2D13</v>
      </c>
      <c r="B11142" s="784">
        <v>13</v>
      </c>
      <c r="C11142" s="784" t="s">
        <v>785</v>
      </c>
      <c r="D11142" s="784" t="s">
        <v>183</v>
      </c>
      <c r="E11142" s="784">
        <v>3.7999999999999999E-2</v>
      </c>
      <c r="F11142" s="784" t="s">
        <v>1028</v>
      </c>
      <c r="G11142" s="784" t="s">
        <v>2927</v>
      </c>
      <c r="H11142" s="784" t="s">
        <v>2928</v>
      </c>
      <c r="I11142" s="784" t="s">
        <v>6562</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3MOSP13</v>
      </c>
      <c r="B11143">
        <v>13</v>
      </c>
      <c r="C11143" t="s">
        <v>785</v>
      </c>
      <c r="D11143" t="s">
        <v>627</v>
      </c>
      <c r="E11143">
        <v>3.9399999999999998E-2</v>
      </c>
      <c r="F11143" t="s">
        <v>1024</v>
      </c>
      <c r="G11143" s="784" t="s">
        <v>4431</v>
      </c>
      <c r="H11143" s="784" t="s">
        <v>4431</v>
      </c>
      <c r="I11143" s="784" t="s">
        <v>6562</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3A13</v>
      </c>
      <c r="B11144">
        <v>13</v>
      </c>
      <c r="C11144" t="s">
        <v>785</v>
      </c>
      <c r="D11144" t="s">
        <v>181</v>
      </c>
      <c r="E11144">
        <v>3.7999999999999999E-2</v>
      </c>
      <c r="F11144" t="s">
        <v>1024</v>
      </c>
      <c r="G11144" s="784" t="s">
        <v>2927</v>
      </c>
      <c r="H11144" s="784" t="s">
        <v>2928</v>
      </c>
      <c r="I11144" s="784" t="s">
        <v>6562</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3B13</v>
      </c>
      <c r="B11145">
        <v>13</v>
      </c>
      <c r="C11145" t="s">
        <v>785</v>
      </c>
      <c r="D11145" t="s">
        <v>182</v>
      </c>
      <c r="E11145">
        <v>3.7999999999999999E-2</v>
      </c>
      <c r="F11145" t="s">
        <v>1024</v>
      </c>
      <c r="G11145" s="784" t="s">
        <v>2927</v>
      </c>
      <c r="H11145" s="784" t="s">
        <v>2928</v>
      </c>
      <c r="I11145" s="784" t="s">
        <v>6562</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3C13</v>
      </c>
      <c r="B11146">
        <v>13</v>
      </c>
      <c r="C11146" t="s">
        <v>785</v>
      </c>
      <c r="D11146" t="s">
        <v>184</v>
      </c>
      <c r="E11146">
        <v>3.7999999999999999E-2</v>
      </c>
      <c r="F11146" t="s">
        <v>1024</v>
      </c>
      <c r="G11146" s="784" t="s">
        <v>2927</v>
      </c>
      <c r="H11146" s="784" t="s">
        <v>2928</v>
      </c>
      <c r="I11146" s="784" t="s">
        <v>6562</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3D13</v>
      </c>
      <c r="B11147">
        <v>13</v>
      </c>
      <c r="C11147" t="s">
        <v>785</v>
      </c>
      <c r="D11147" t="s">
        <v>183</v>
      </c>
      <c r="E11147">
        <v>3.7999999999999999E-2</v>
      </c>
      <c r="F11147" t="s">
        <v>1024</v>
      </c>
      <c r="G11147" s="784" t="s">
        <v>2927</v>
      </c>
      <c r="H11147" s="784" t="s">
        <v>2928</v>
      </c>
      <c r="I11147" s="784" t="s">
        <v>6562</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4MOSP13</v>
      </c>
      <c r="B11148">
        <v>13</v>
      </c>
      <c r="C11148" t="s">
        <v>785</v>
      </c>
      <c r="D11148" t="s">
        <v>627</v>
      </c>
      <c r="E11148">
        <v>3.8699999999999998E-2</v>
      </c>
      <c r="F11148" t="s">
        <v>1025</v>
      </c>
      <c r="G11148" s="784" t="s">
        <v>4431</v>
      </c>
      <c r="H11148" s="784" t="s">
        <v>4431</v>
      </c>
      <c r="I11148" s="784" t="s">
        <v>6562</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4A13</v>
      </c>
      <c r="B11149">
        <v>13</v>
      </c>
      <c r="C11149" t="s">
        <v>785</v>
      </c>
      <c r="D11149" t="s">
        <v>181</v>
      </c>
      <c r="E11149">
        <v>3.7999999999999999E-2</v>
      </c>
      <c r="F11149" t="s">
        <v>1025</v>
      </c>
      <c r="G11149" s="784" t="s">
        <v>2927</v>
      </c>
      <c r="H11149" s="784" t="s">
        <v>2928</v>
      </c>
      <c r="I11149" s="784" t="s">
        <v>6562</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4B13</v>
      </c>
      <c r="B11150">
        <v>13</v>
      </c>
      <c r="C11150" t="s">
        <v>785</v>
      </c>
      <c r="D11150" t="s">
        <v>182</v>
      </c>
      <c r="E11150">
        <v>3.7999999999999999E-2</v>
      </c>
      <c r="F11150" t="s">
        <v>1025</v>
      </c>
      <c r="G11150" s="784" t="s">
        <v>2927</v>
      </c>
      <c r="H11150" s="784" t="s">
        <v>2928</v>
      </c>
      <c r="I11150" s="784" t="s">
        <v>6562</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4C13</v>
      </c>
      <c r="B11151">
        <v>13</v>
      </c>
      <c r="C11151" t="s">
        <v>785</v>
      </c>
      <c r="D11151" t="s">
        <v>184</v>
      </c>
      <c r="E11151">
        <v>3.7999999999999999E-2</v>
      </c>
      <c r="F11151" t="s">
        <v>1025</v>
      </c>
      <c r="G11151" s="784" t="s">
        <v>2927</v>
      </c>
      <c r="H11151" s="784" t="s">
        <v>2928</v>
      </c>
      <c r="I11151" s="784" t="s">
        <v>6562</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4D13</v>
      </c>
      <c r="B11152">
        <v>13</v>
      </c>
      <c r="C11152" t="s">
        <v>785</v>
      </c>
      <c r="D11152" t="s">
        <v>183</v>
      </c>
      <c r="E11152">
        <v>3.7999999999999999E-2</v>
      </c>
      <c r="F11152" t="s">
        <v>1025</v>
      </c>
      <c r="G11152" s="784" t="s">
        <v>2927</v>
      </c>
      <c r="H11152" s="784" t="s">
        <v>2928</v>
      </c>
      <c r="I11152" s="784" t="s">
        <v>6562</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5MOSP13</v>
      </c>
      <c r="B11153">
        <v>13</v>
      </c>
      <c r="C11153" t="s">
        <v>785</v>
      </c>
      <c r="D11153" t="s">
        <v>627</v>
      </c>
      <c r="E11153">
        <v>3.7999999999999999E-2</v>
      </c>
      <c r="F11153" t="s">
        <v>1026</v>
      </c>
      <c r="G11153" s="784" t="s">
        <v>4431</v>
      </c>
      <c r="H11153" s="784" t="s">
        <v>4431</v>
      </c>
      <c r="I11153" s="784" t="s">
        <v>6562</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5A13</v>
      </c>
      <c r="B11154">
        <v>13</v>
      </c>
      <c r="C11154" t="s">
        <v>785</v>
      </c>
      <c r="D11154" t="s">
        <v>181</v>
      </c>
      <c r="E11154">
        <v>3.7999999999999999E-2</v>
      </c>
      <c r="F11154" t="s">
        <v>1026</v>
      </c>
      <c r="G11154" s="784" t="s">
        <v>2927</v>
      </c>
      <c r="H11154" s="784" t="s">
        <v>2928</v>
      </c>
      <c r="I11154" s="784" t="s">
        <v>6562</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5B13</v>
      </c>
      <c r="B11155">
        <v>13</v>
      </c>
      <c r="C11155" t="s">
        <v>785</v>
      </c>
      <c r="D11155" t="s">
        <v>182</v>
      </c>
      <c r="E11155">
        <v>3.7999999999999999E-2</v>
      </c>
      <c r="F11155" t="s">
        <v>1026</v>
      </c>
      <c r="G11155" s="784" t="s">
        <v>2927</v>
      </c>
      <c r="H11155" s="784" t="s">
        <v>2928</v>
      </c>
      <c r="I11155" s="784" t="s">
        <v>6562</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5C13</v>
      </c>
      <c r="B11156">
        <v>13</v>
      </c>
      <c r="C11156" t="s">
        <v>785</v>
      </c>
      <c r="D11156" t="s">
        <v>184</v>
      </c>
      <c r="E11156">
        <v>3.7999999999999999E-2</v>
      </c>
      <c r="F11156" t="s">
        <v>1026</v>
      </c>
      <c r="G11156" s="784" t="s">
        <v>2927</v>
      </c>
      <c r="H11156" s="784" t="s">
        <v>2928</v>
      </c>
      <c r="I11156" s="784" t="s">
        <v>6562</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5D13</v>
      </c>
      <c r="B11157">
        <v>13</v>
      </c>
      <c r="C11157" t="s">
        <v>785</v>
      </c>
      <c r="D11157" t="s">
        <v>183</v>
      </c>
      <c r="E11157">
        <v>3.7999999999999999E-2</v>
      </c>
      <c r="F11157" t="s">
        <v>1026</v>
      </c>
      <c r="G11157" s="784" t="s">
        <v>2927</v>
      </c>
      <c r="H11157" s="784" t="s">
        <v>2928</v>
      </c>
      <c r="I11157" s="784" t="s">
        <v>6562</v>
      </c>
    </row>
    <row r="11158" spans="1:9" hidden="1">
      <c r="A11158" t="str">
        <f>Table_wabobpsvr_AzureCalc_AzureCalcRateCard[[#This Row],[ServiceName]]&amp;Table_wabobpsvr_AzureCalc_AzureCalcRateCard[[#This Row],[Price_Level]]&amp;Table_wabobpsvr_AzureCalc_AzureCalcRateCard[[#This Row],[Region]]</f>
        <v>Zone Redundant Storage Standard IO - Block Blob - Tier 6MOSP13</v>
      </c>
      <c r="B11158">
        <v>13</v>
      </c>
      <c r="C11158" t="s">
        <v>785</v>
      </c>
      <c r="D11158" t="s">
        <v>627</v>
      </c>
      <c r="E11158">
        <v>3.7999999999999999E-2</v>
      </c>
      <c r="F11158" t="s">
        <v>1027</v>
      </c>
      <c r="G11158" s="784" t="s">
        <v>4431</v>
      </c>
      <c r="H11158" s="784" t="s">
        <v>4431</v>
      </c>
      <c r="I11158" s="784" t="s">
        <v>6562</v>
      </c>
    </row>
    <row r="11159" spans="1:9" hidden="1">
      <c r="A11159" t="str">
        <f>Table_wabobpsvr_AzureCalc_AzureCalcRateCard[[#This Row],[ServiceName]]&amp;Table_wabobpsvr_AzureCalc_AzureCalcRateCard[[#This Row],[Price_Level]]&amp;Table_wabobpsvr_AzureCalc_AzureCalcRateCard[[#This Row],[Region]]</f>
        <v>Zone Redundant Storage Standard IO - Block Blob - Tier 6A13</v>
      </c>
      <c r="B11159">
        <v>13</v>
      </c>
      <c r="C11159" t="s">
        <v>785</v>
      </c>
      <c r="D11159" t="s">
        <v>181</v>
      </c>
      <c r="E11159">
        <v>3.7999999999999999E-2</v>
      </c>
      <c r="F11159" t="s">
        <v>1027</v>
      </c>
      <c r="G11159" s="784" t="s">
        <v>2927</v>
      </c>
      <c r="H11159" s="784" t="s">
        <v>2928</v>
      </c>
      <c r="I11159" s="784" t="s">
        <v>6562</v>
      </c>
    </row>
    <row r="11160" spans="1:9" hidden="1">
      <c r="A11160" t="str">
        <f>Table_wabobpsvr_AzureCalc_AzureCalcRateCard[[#This Row],[ServiceName]]&amp;Table_wabobpsvr_AzureCalc_AzureCalcRateCard[[#This Row],[Price_Level]]&amp;Table_wabobpsvr_AzureCalc_AzureCalcRateCard[[#This Row],[Region]]</f>
        <v>Zone Redundant Storage Standard IO - Block Blob - Tier 6B13</v>
      </c>
      <c r="B11160">
        <v>13</v>
      </c>
      <c r="C11160" t="s">
        <v>785</v>
      </c>
      <c r="D11160" t="s">
        <v>182</v>
      </c>
      <c r="E11160">
        <v>3.7999999999999999E-2</v>
      </c>
      <c r="F11160" t="s">
        <v>1027</v>
      </c>
      <c r="G11160" s="784" t="s">
        <v>2927</v>
      </c>
      <c r="H11160" s="784" t="s">
        <v>2928</v>
      </c>
      <c r="I11160" s="784" t="s">
        <v>6562</v>
      </c>
    </row>
    <row r="11161" spans="1:9" hidden="1">
      <c r="A11161" t="str">
        <f>Table_wabobpsvr_AzureCalc_AzureCalcRateCard[[#This Row],[ServiceName]]&amp;Table_wabobpsvr_AzureCalc_AzureCalcRateCard[[#This Row],[Price_Level]]&amp;Table_wabobpsvr_AzureCalc_AzureCalcRateCard[[#This Row],[Region]]</f>
        <v>Zone Redundant Storage Standard IO - Block Blob - Tier 6C13</v>
      </c>
      <c r="B11161">
        <v>13</v>
      </c>
      <c r="C11161" t="s">
        <v>785</v>
      </c>
      <c r="D11161" t="s">
        <v>184</v>
      </c>
      <c r="E11161">
        <v>3.7999999999999999E-2</v>
      </c>
      <c r="F11161" t="s">
        <v>1027</v>
      </c>
      <c r="G11161" s="784" t="s">
        <v>2927</v>
      </c>
      <c r="H11161" s="784" t="s">
        <v>2928</v>
      </c>
      <c r="I11161" s="784" t="s">
        <v>6562</v>
      </c>
    </row>
    <row r="11162" spans="1:9" hidden="1">
      <c r="A11162" t="str">
        <f>Table_wabobpsvr_AzureCalc_AzureCalcRateCard[[#This Row],[ServiceName]]&amp;Table_wabobpsvr_AzureCalc_AzureCalcRateCard[[#This Row],[Price_Level]]&amp;Table_wabobpsvr_AzureCalc_AzureCalcRateCard[[#This Row],[Region]]</f>
        <v>Zone Redundant Storage Standard IO - Block Blob - Tier 6D13</v>
      </c>
      <c r="B11162">
        <v>13</v>
      </c>
      <c r="C11162" t="s">
        <v>785</v>
      </c>
      <c r="D11162" t="s">
        <v>183</v>
      </c>
      <c r="E11162">
        <v>3.7999999999999999E-2</v>
      </c>
      <c r="F11162" t="s">
        <v>1027</v>
      </c>
      <c r="G11162" s="784" t="s">
        <v>2927</v>
      </c>
      <c r="H11162" s="784" t="s">
        <v>2928</v>
      </c>
      <c r="I11162" s="784" t="s">
        <v>6562</v>
      </c>
    </row>
    <row r="11163" spans="1:9" hidden="1">
      <c r="A11163" t="str">
        <f>Table_wabobpsvr_AzureCalc_AzureCalcRateCard[[#This Row],[ServiceName]]&amp;Table_wabobpsvr_AzureCalc_AzureCalcRateCard[[#This Row],[Price_Level]]&amp;Table_wabobpsvr_AzureCalc_AzureCalcRateCard[[#This Row],[Region]]</f>
        <v>Premium Scheduler UnitsMOSP</v>
      </c>
      <c r="C11163" t="s">
        <v>594</v>
      </c>
      <c r="D11163" t="s">
        <v>627</v>
      </c>
      <c r="E11163">
        <v>139.99</v>
      </c>
      <c r="F11163" t="s">
        <v>1046</v>
      </c>
      <c r="G11163" s="784" t="s">
        <v>4431</v>
      </c>
      <c r="H11163" s="784" t="s">
        <v>4431</v>
      </c>
      <c r="I11163" s="784" t="s">
        <v>5307</v>
      </c>
    </row>
    <row r="11164" spans="1:9" hidden="1">
      <c r="A11164" t="str">
        <f>Table_wabobpsvr_AzureCalc_AzureCalcRateCard[[#This Row],[ServiceName]]&amp;Table_wabobpsvr_AzureCalc_AzureCalcRateCard[[#This Row],[Price_Level]]&amp;Table_wabobpsvr_AzureCalc_AzureCalcRateCard[[#This Row],[Region]]</f>
        <v>Premium Scheduler UnitsA</v>
      </c>
      <c r="C11164" t="s">
        <v>594</v>
      </c>
      <c r="D11164" t="s">
        <v>181</v>
      </c>
      <c r="E11164">
        <v>135.7903</v>
      </c>
      <c r="F11164" t="s">
        <v>1046</v>
      </c>
      <c r="G11164" s="784" t="s">
        <v>1540</v>
      </c>
      <c r="H11164" s="784" t="s">
        <v>1541</v>
      </c>
      <c r="I11164" s="784" t="s">
        <v>5307</v>
      </c>
    </row>
    <row r="11165" spans="1:9" hidden="1">
      <c r="A11165" t="str">
        <f>Table_wabobpsvr_AzureCalc_AzureCalcRateCard[[#This Row],[ServiceName]]&amp;Table_wabobpsvr_AzureCalc_AzureCalcRateCard[[#This Row],[Price_Level]]&amp;Table_wabobpsvr_AzureCalc_AzureCalcRateCard[[#This Row],[Region]]</f>
        <v>Premium Scheduler UnitsB</v>
      </c>
      <c r="C11165" t="s">
        <v>594</v>
      </c>
      <c r="D11165" t="s">
        <v>182</v>
      </c>
      <c r="E11165">
        <v>131.59059999999999</v>
      </c>
      <c r="F11165" t="s">
        <v>1046</v>
      </c>
      <c r="G11165" s="784" t="s">
        <v>1540</v>
      </c>
      <c r="H11165" s="784" t="s">
        <v>1541</v>
      </c>
      <c r="I11165" s="784" t="s">
        <v>5307</v>
      </c>
    </row>
    <row r="11166" spans="1:9" hidden="1">
      <c r="A11166" t="str">
        <f>Table_wabobpsvr_AzureCalc_AzureCalcRateCard[[#This Row],[ServiceName]]&amp;Table_wabobpsvr_AzureCalc_AzureCalcRateCard[[#This Row],[Price_Level]]&amp;Table_wabobpsvr_AzureCalc_AzureCalcRateCard[[#This Row],[Region]]</f>
        <v>Standard_D6 VM (Windows)MOSP7</v>
      </c>
      <c r="B11166">
        <v>7</v>
      </c>
      <c r="C11166" t="s">
        <v>701</v>
      </c>
      <c r="D11166" t="s">
        <v>627</v>
      </c>
      <c r="E11166">
        <v>4.4269999999999996</v>
      </c>
      <c r="F11166" t="s">
        <v>1183</v>
      </c>
      <c r="G11166" s="784" t="s">
        <v>4431</v>
      </c>
      <c r="H11166" s="784" t="s">
        <v>4431</v>
      </c>
      <c r="I11166" s="784" t="s">
        <v>6563</v>
      </c>
    </row>
    <row r="11167" spans="1:9" hidden="1">
      <c r="A11167" t="str">
        <f>Table_wabobpsvr_AzureCalc_AzureCalcRateCard[[#This Row],[ServiceName]]&amp;Table_wabobpsvr_AzureCalc_AzureCalcRateCard[[#This Row],[Price_Level]]&amp;Table_wabobpsvr_AzureCalc_AzureCalcRateCard[[#This Row],[Region]]</f>
        <v>Standard_D6 VM (Windows)A7</v>
      </c>
      <c r="B11167">
        <v>7</v>
      </c>
      <c r="C11167" t="s">
        <v>701</v>
      </c>
      <c r="D11167" t="s">
        <v>181</v>
      </c>
      <c r="E11167">
        <v>4.2941900000000004</v>
      </c>
      <c r="F11167" t="s">
        <v>1183</v>
      </c>
      <c r="G11167" s="784" t="s">
        <v>4431</v>
      </c>
      <c r="H11167" s="784" t="s">
        <v>4431</v>
      </c>
      <c r="I11167" s="784" t="s">
        <v>6563</v>
      </c>
    </row>
    <row r="11168" spans="1:9" hidden="1">
      <c r="A11168" t="str">
        <f>Table_wabobpsvr_AzureCalc_AzureCalcRateCard[[#This Row],[ServiceName]]&amp;Table_wabobpsvr_AzureCalc_AzureCalcRateCard[[#This Row],[Price_Level]]&amp;Table_wabobpsvr_AzureCalc_AzureCalcRateCard[[#This Row],[Region]]</f>
        <v>Standard_D6 VM (Windows)B7</v>
      </c>
      <c r="B11168">
        <v>7</v>
      </c>
      <c r="C11168" t="s">
        <v>701</v>
      </c>
      <c r="D11168" t="s">
        <v>182</v>
      </c>
      <c r="E11168">
        <v>4.1613800000000003</v>
      </c>
      <c r="F11168" t="s">
        <v>1183</v>
      </c>
      <c r="G11168" s="784" t="s">
        <v>4431</v>
      </c>
      <c r="H11168" s="784" t="s">
        <v>4431</v>
      </c>
      <c r="I11168" s="784" t="s">
        <v>6563</v>
      </c>
    </row>
    <row r="11169" spans="1:9" hidden="1">
      <c r="A11169" t="str">
        <f>Table_wabobpsvr_AzureCalc_AzureCalcRateCard[[#This Row],[ServiceName]]&amp;Table_wabobpsvr_AzureCalc_AzureCalcRateCard[[#This Row],[Price_Level]]&amp;Table_wabobpsvr_AzureCalc_AzureCalcRateCard[[#This Row],[Region]]</f>
        <v>Standard_D6 VM (Windows)C7</v>
      </c>
      <c r="B11169">
        <v>7</v>
      </c>
      <c r="C11169" t="s">
        <v>701</v>
      </c>
      <c r="D11169" t="s">
        <v>184</v>
      </c>
      <c r="E11169">
        <v>4.0285700000000002</v>
      </c>
      <c r="F11169" t="s">
        <v>1183</v>
      </c>
      <c r="G11169" s="784" t="s">
        <v>4431</v>
      </c>
      <c r="H11169" s="784" t="s">
        <v>4431</v>
      </c>
      <c r="I11169" s="784" t="s">
        <v>6563</v>
      </c>
    </row>
    <row r="11170" spans="1:9" hidden="1">
      <c r="A11170" t="str">
        <f>Table_wabobpsvr_AzureCalc_AzureCalcRateCard[[#This Row],[ServiceName]]&amp;Table_wabobpsvr_AzureCalc_AzureCalcRateCard[[#This Row],[Price_Level]]&amp;Table_wabobpsvr_AzureCalc_AzureCalcRateCard[[#This Row],[Region]]</f>
        <v>Standard_D6 VM (Windows)D7</v>
      </c>
      <c r="B11170">
        <v>7</v>
      </c>
      <c r="C11170" t="s">
        <v>701</v>
      </c>
      <c r="D11170" t="s">
        <v>183</v>
      </c>
      <c r="E11170">
        <v>3.8957600000000001</v>
      </c>
      <c r="F11170" t="s">
        <v>1183</v>
      </c>
      <c r="G11170" s="784" t="s">
        <v>4431</v>
      </c>
      <c r="H11170" s="784" t="s">
        <v>4431</v>
      </c>
      <c r="I11170" s="784" t="s">
        <v>6563</v>
      </c>
    </row>
    <row r="11171" spans="1:9" hidden="1">
      <c r="A11171" t="str">
        <f>Table_wabobpsvr_AzureCalc_AzureCalcRateCard[[#This Row],[ServiceName]]&amp;Table_wabobpsvr_AzureCalc_AzureCalcRateCard[[#This Row],[Price_Level]]&amp;Table_wabobpsvr_AzureCalc_AzureCalcRateCard[[#This Row],[Region]]</f>
        <v>Standard_D6 VM (Windows)MOSP8</v>
      </c>
      <c r="B11171">
        <v>8</v>
      </c>
      <c r="C11171" t="s">
        <v>701</v>
      </c>
      <c r="D11171" t="s">
        <v>627</v>
      </c>
      <c r="E11171">
        <v>4.7430000000000003</v>
      </c>
      <c r="F11171" t="s">
        <v>1183</v>
      </c>
      <c r="G11171" s="784" t="s">
        <v>4431</v>
      </c>
      <c r="H11171" s="784" t="s">
        <v>4431</v>
      </c>
      <c r="I11171" s="784" t="s">
        <v>6564</v>
      </c>
    </row>
    <row r="11172" spans="1:9" hidden="1">
      <c r="A11172" t="str">
        <f>Table_wabobpsvr_AzureCalc_AzureCalcRateCard[[#This Row],[ServiceName]]&amp;Table_wabobpsvr_AzureCalc_AzureCalcRateCard[[#This Row],[Price_Level]]&amp;Table_wabobpsvr_AzureCalc_AzureCalcRateCard[[#This Row],[Region]]</f>
        <v>Standard_D6 VM (Windows)A8</v>
      </c>
      <c r="B11172">
        <v>8</v>
      </c>
      <c r="C11172" t="s">
        <v>701</v>
      </c>
      <c r="D11172" t="s">
        <v>181</v>
      </c>
      <c r="E11172">
        <v>4.6007100000000003</v>
      </c>
      <c r="F11172" t="s">
        <v>1183</v>
      </c>
      <c r="G11172" s="784" t="s">
        <v>4431</v>
      </c>
      <c r="H11172" s="784" t="s">
        <v>4431</v>
      </c>
      <c r="I11172" s="784" t="s">
        <v>6564</v>
      </c>
    </row>
    <row r="11173" spans="1:9" hidden="1">
      <c r="A11173" s="784" t="str">
        <f>Table_wabobpsvr_AzureCalc_AzureCalcRateCard[[#This Row],[ServiceName]]&amp;Table_wabobpsvr_AzureCalc_AzureCalcRateCard[[#This Row],[Price_Level]]&amp;Table_wabobpsvr_AzureCalc_AzureCalcRateCard[[#This Row],[Region]]</f>
        <v>Standard_D6 VM (Windows)B8</v>
      </c>
      <c r="B11173" s="784">
        <v>8</v>
      </c>
      <c r="C11173" s="784" t="s">
        <v>701</v>
      </c>
      <c r="D11173" s="784" t="s">
        <v>182</v>
      </c>
      <c r="E11173" s="784">
        <v>4.4584200000000003</v>
      </c>
      <c r="F11173" s="784" t="s">
        <v>1183</v>
      </c>
      <c r="G11173" s="784" t="s">
        <v>4431</v>
      </c>
      <c r="H11173" s="784" t="s">
        <v>4431</v>
      </c>
      <c r="I11173" s="784" t="s">
        <v>6564</v>
      </c>
    </row>
    <row r="11174" spans="1:9" hidden="1">
      <c r="A11174" t="str">
        <f>Table_wabobpsvr_AzureCalc_AzureCalcRateCard[[#This Row],[ServiceName]]&amp;Table_wabobpsvr_AzureCalc_AzureCalcRateCard[[#This Row],[Price_Level]]&amp;Table_wabobpsvr_AzureCalc_AzureCalcRateCard[[#This Row],[Region]]</f>
        <v>Standard_D6 VM (Windows)C8</v>
      </c>
      <c r="B11174">
        <v>8</v>
      </c>
      <c r="C11174" t="s">
        <v>701</v>
      </c>
      <c r="D11174" t="s">
        <v>184</v>
      </c>
      <c r="E11174">
        <v>4.3161300000000002</v>
      </c>
      <c r="F11174" t="s">
        <v>1183</v>
      </c>
      <c r="G11174" s="784" t="s">
        <v>4431</v>
      </c>
      <c r="H11174" s="784" t="s">
        <v>4431</v>
      </c>
      <c r="I11174" s="784" t="s">
        <v>6564</v>
      </c>
    </row>
    <row r="11175" spans="1:9" hidden="1">
      <c r="A11175" t="str">
        <f>Table_wabobpsvr_AzureCalc_AzureCalcRateCard[[#This Row],[ServiceName]]&amp;Table_wabobpsvr_AzureCalc_AzureCalcRateCard[[#This Row],[Price_Level]]&amp;Table_wabobpsvr_AzureCalc_AzureCalcRateCard[[#This Row],[Region]]</f>
        <v>Standard_D6 VM (Windows)D8</v>
      </c>
      <c r="B11175">
        <v>8</v>
      </c>
      <c r="C11175" t="s">
        <v>701</v>
      </c>
      <c r="D11175" t="s">
        <v>183</v>
      </c>
      <c r="E11175">
        <v>4.1738400000000002</v>
      </c>
      <c r="F11175" t="s">
        <v>1183</v>
      </c>
      <c r="G11175" s="784" t="s">
        <v>4431</v>
      </c>
      <c r="H11175" s="784" t="s">
        <v>4431</v>
      </c>
      <c r="I11175" s="784" t="s">
        <v>6564</v>
      </c>
    </row>
    <row r="11176" spans="1:9" hidden="1">
      <c r="A11176" t="str">
        <f>Table_wabobpsvr_AzureCalc_AzureCalcRateCard[[#This Row],[ServiceName]]&amp;Table_wabobpsvr_AzureCalc_AzureCalcRateCard[[#This Row],[Price_Level]]&amp;Table_wabobpsvr_AzureCalc_AzureCalcRateCard[[#This Row],[Region]]</f>
        <v>Standard_D6 VM (Windows)MOSP11</v>
      </c>
      <c r="B11176">
        <v>11</v>
      </c>
      <c r="C11176" t="s">
        <v>701</v>
      </c>
      <c r="D11176" t="s">
        <v>627</v>
      </c>
      <c r="E11176">
        <v>5.4710000000000001</v>
      </c>
      <c r="F11176" t="s">
        <v>1183</v>
      </c>
      <c r="G11176" s="784" t="s">
        <v>4431</v>
      </c>
      <c r="H11176" s="784" t="s">
        <v>4431</v>
      </c>
      <c r="I11176" s="784" t="s">
        <v>6565</v>
      </c>
    </row>
    <row r="11177" spans="1:9" hidden="1">
      <c r="A11177" t="str">
        <f>Table_wabobpsvr_AzureCalc_AzureCalcRateCard[[#This Row],[ServiceName]]&amp;Table_wabobpsvr_AzureCalc_AzureCalcRateCard[[#This Row],[Price_Level]]&amp;Table_wabobpsvr_AzureCalc_AzureCalcRateCard[[#This Row],[Region]]</f>
        <v>Standard_D6 VM (Windows)A11</v>
      </c>
      <c r="B11177">
        <v>11</v>
      </c>
      <c r="C11177" t="s">
        <v>701</v>
      </c>
      <c r="D11177" t="s">
        <v>181</v>
      </c>
      <c r="E11177">
        <v>5.30687</v>
      </c>
      <c r="F11177" t="s">
        <v>1183</v>
      </c>
      <c r="G11177" s="784" t="s">
        <v>4431</v>
      </c>
      <c r="H11177" s="784" t="s">
        <v>4431</v>
      </c>
      <c r="I11177" s="784" t="s">
        <v>6565</v>
      </c>
    </row>
    <row r="11178" spans="1:9" hidden="1">
      <c r="A11178" t="str">
        <f>Table_wabobpsvr_AzureCalc_AzureCalcRateCard[[#This Row],[ServiceName]]&amp;Table_wabobpsvr_AzureCalc_AzureCalcRateCard[[#This Row],[Price_Level]]&amp;Table_wabobpsvr_AzureCalc_AzureCalcRateCard[[#This Row],[Region]]</f>
        <v>Standard_D6 VM (Windows)B11</v>
      </c>
      <c r="B11178">
        <v>11</v>
      </c>
      <c r="C11178" t="s">
        <v>701</v>
      </c>
      <c r="D11178" t="s">
        <v>182</v>
      </c>
      <c r="E11178">
        <v>5.1427399999999999</v>
      </c>
      <c r="F11178" t="s">
        <v>1183</v>
      </c>
      <c r="G11178" s="784" t="s">
        <v>4431</v>
      </c>
      <c r="H11178" s="784" t="s">
        <v>4431</v>
      </c>
      <c r="I11178" s="784" t="s">
        <v>6565</v>
      </c>
    </row>
    <row r="11179" spans="1:9" hidden="1">
      <c r="A11179" t="str">
        <f>Table_wabobpsvr_AzureCalc_AzureCalcRateCard[[#This Row],[ServiceName]]&amp;Table_wabobpsvr_AzureCalc_AzureCalcRateCard[[#This Row],[Price_Level]]&amp;Table_wabobpsvr_AzureCalc_AzureCalcRateCard[[#This Row],[Region]]</f>
        <v>Standard_D6 VM (Windows)C11</v>
      </c>
      <c r="B11179">
        <v>11</v>
      </c>
      <c r="C11179" t="s">
        <v>701</v>
      </c>
      <c r="D11179" t="s">
        <v>184</v>
      </c>
      <c r="E11179">
        <v>4.9786099999999998</v>
      </c>
      <c r="F11179" t="s">
        <v>1183</v>
      </c>
      <c r="G11179" s="784" t="s">
        <v>4431</v>
      </c>
      <c r="H11179" s="784" t="s">
        <v>4431</v>
      </c>
      <c r="I11179" s="784" t="s">
        <v>6565</v>
      </c>
    </row>
    <row r="11180" spans="1:9" hidden="1">
      <c r="A11180" t="str">
        <f>Table_wabobpsvr_AzureCalc_AzureCalcRateCard[[#This Row],[ServiceName]]&amp;Table_wabobpsvr_AzureCalc_AzureCalcRateCard[[#This Row],[Price_Level]]&amp;Table_wabobpsvr_AzureCalc_AzureCalcRateCard[[#This Row],[Region]]</f>
        <v>Standard_D6 VM (Windows)D11</v>
      </c>
      <c r="B11180">
        <v>11</v>
      </c>
      <c r="C11180" t="s">
        <v>701</v>
      </c>
      <c r="D11180" t="s">
        <v>183</v>
      </c>
      <c r="E11180">
        <v>4.8144799999999996</v>
      </c>
      <c r="F11180" t="s">
        <v>1183</v>
      </c>
      <c r="G11180" s="784" t="s">
        <v>4431</v>
      </c>
      <c r="H11180" s="784" t="s">
        <v>4431</v>
      </c>
      <c r="I11180" s="784" t="s">
        <v>6565</v>
      </c>
    </row>
    <row r="11181" spans="1:9" hidden="1">
      <c r="A11181" t="str">
        <f>Table_wabobpsvr_AzureCalc_AzureCalcRateCard[[#This Row],[ServiceName]]&amp;Table_wabobpsvr_AzureCalc_AzureCalcRateCard[[#This Row],[Price_Level]]&amp;Table_wabobpsvr_AzureCalc_AzureCalcRateCard[[#This Row],[Region]]</f>
        <v>Standard_D6 VM (Windows)MOSP12</v>
      </c>
      <c r="B11181">
        <v>12</v>
      </c>
      <c r="C11181" t="s">
        <v>701</v>
      </c>
      <c r="D11181" t="s">
        <v>627</v>
      </c>
      <c r="E11181">
        <v>4.7430000000000003</v>
      </c>
      <c r="F11181" t="s">
        <v>1183</v>
      </c>
      <c r="G11181" s="784" t="s">
        <v>4431</v>
      </c>
      <c r="H11181" s="784" t="s">
        <v>4431</v>
      </c>
      <c r="I11181" s="784" t="s">
        <v>6566</v>
      </c>
    </row>
    <row r="11182" spans="1:9" hidden="1">
      <c r="A11182" t="str">
        <f>Table_wabobpsvr_AzureCalc_AzureCalcRateCard[[#This Row],[ServiceName]]&amp;Table_wabobpsvr_AzureCalc_AzureCalcRateCard[[#This Row],[Price_Level]]&amp;Table_wabobpsvr_AzureCalc_AzureCalcRateCard[[#This Row],[Region]]</f>
        <v>Standard_D6 VM (Windows)A12</v>
      </c>
      <c r="B11182">
        <v>12</v>
      </c>
      <c r="C11182" t="s">
        <v>701</v>
      </c>
      <c r="D11182" t="s">
        <v>181</v>
      </c>
      <c r="E11182">
        <v>4.6007100000000003</v>
      </c>
      <c r="F11182" t="s">
        <v>1183</v>
      </c>
      <c r="G11182" s="784" t="s">
        <v>4431</v>
      </c>
      <c r="H11182" s="784" t="s">
        <v>4431</v>
      </c>
      <c r="I11182" s="784" t="s">
        <v>6566</v>
      </c>
    </row>
    <row r="11183" spans="1:9" hidden="1">
      <c r="A11183" t="str">
        <f>Table_wabobpsvr_AzureCalc_AzureCalcRateCard[[#This Row],[ServiceName]]&amp;Table_wabobpsvr_AzureCalc_AzureCalcRateCard[[#This Row],[Price_Level]]&amp;Table_wabobpsvr_AzureCalc_AzureCalcRateCard[[#This Row],[Region]]</f>
        <v>Standard_D6 VM (Windows)B12</v>
      </c>
      <c r="B11183">
        <v>12</v>
      </c>
      <c r="C11183" t="s">
        <v>701</v>
      </c>
      <c r="D11183" t="s">
        <v>182</v>
      </c>
      <c r="E11183">
        <v>4.4584200000000003</v>
      </c>
      <c r="F11183" t="s">
        <v>1183</v>
      </c>
      <c r="G11183" s="784" t="s">
        <v>4431</v>
      </c>
      <c r="H11183" s="784" t="s">
        <v>4431</v>
      </c>
      <c r="I11183" s="784" t="s">
        <v>6566</v>
      </c>
    </row>
    <row r="11184" spans="1:9" hidden="1">
      <c r="A11184" t="str">
        <f>Table_wabobpsvr_AzureCalc_AzureCalcRateCard[[#This Row],[ServiceName]]&amp;Table_wabobpsvr_AzureCalc_AzureCalcRateCard[[#This Row],[Price_Level]]&amp;Table_wabobpsvr_AzureCalc_AzureCalcRateCard[[#This Row],[Region]]</f>
        <v>Standard_D6 VM (Windows)C12</v>
      </c>
      <c r="B11184">
        <v>12</v>
      </c>
      <c r="C11184" t="s">
        <v>701</v>
      </c>
      <c r="D11184" t="s">
        <v>184</v>
      </c>
      <c r="E11184">
        <v>4.3161300000000002</v>
      </c>
      <c r="F11184" t="s">
        <v>1183</v>
      </c>
      <c r="G11184" s="784" t="s">
        <v>4431</v>
      </c>
      <c r="H11184" s="784" t="s">
        <v>4431</v>
      </c>
      <c r="I11184" s="784" t="s">
        <v>6566</v>
      </c>
    </row>
    <row r="11185" spans="1:9" hidden="1">
      <c r="A11185" t="str">
        <f>Table_wabobpsvr_AzureCalc_AzureCalcRateCard[[#This Row],[ServiceName]]&amp;Table_wabobpsvr_AzureCalc_AzureCalcRateCard[[#This Row],[Price_Level]]&amp;Table_wabobpsvr_AzureCalc_AzureCalcRateCard[[#This Row],[Region]]</f>
        <v>Standard_D6 VM (Windows)D12</v>
      </c>
      <c r="B11185">
        <v>12</v>
      </c>
      <c r="C11185" t="s">
        <v>701</v>
      </c>
      <c r="D11185" t="s">
        <v>183</v>
      </c>
      <c r="E11185">
        <v>4.1738400000000002</v>
      </c>
      <c r="F11185" t="s">
        <v>1183</v>
      </c>
      <c r="G11185" s="784" t="s">
        <v>4431</v>
      </c>
      <c r="H11185" s="784" t="s">
        <v>4431</v>
      </c>
      <c r="I11185" s="784" t="s">
        <v>6566</v>
      </c>
    </row>
    <row r="11186" spans="1:9" hidden="1">
      <c r="A11186" t="str">
        <f>Table_wabobpsvr_AzureCalc_AzureCalcRateCard[[#This Row],[ServiceName]]&amp;Table_wabobpsvr_AzureCalc_AzureCalcRateCard[[#This Row],[Price_Level]]&amp;Table_wabobpsvr_AzureCalc_AzureCalcRateCard[[#This Row],[Region]]</f>
        <v>Standard_D6 VM (Windows)MOSP3</v>
      </c>
      <c r="B11186">
        <v>3</v>
      </c>
      <c r="C11186" t="s">
        <v>701</v>
      </c>
      <c r="D11186" t="s">
        <v>627</v>
      </c>
      <c r="E11186">
        <v>4.4269999999999996</v>
      </c>
      <c r="F11186" t="s">
        <v>1183</v>
      </c>
      <c r="G11186" s="784" t="s">
        <v>4431</v>
      </c>
      <c r="H11186" s="784" t="s">
        <v>4431</v>
      </c>
      <c r="I11186" s="784" t="s">
        <v>6567</v>
      </c>
    </row>
    <row r="11187" spans="1:9" hidden="1">
      <c r="A11187" t="str">
        <f>Table_wabobpsvr_AzureCalc_AzureCalcRateCard[[#This Row],[ServiceName]]&amp;Table_wabobpsvr_AzureCalc_AzureCalcRateCard[[#This Row],[Price_Level]]&amp;Table_wabobpsvr_AzureCalc_AzureCalcRateCard[[#This Row],[Region]]</f>
        <v>Standard_D6 VM (Windows)A3</v>
      </c>
      <c r="B11187">
        <v>3</v>
      </c>
      <c r="C11187" t="s">
        <v>701</v>
      </c>
      <c r="D11187" t="s">
        <v>181</v>
      </c>
      <c r="E11187">
        <v>4.2941900000000004</v>
      </c>
      <c r="F11187" t="s">
        <v>1183</v>
      </c>
      <c r="G11187" s="784" t="s">
        <v>4431</v>
      </c>
      <c r="H11187" s="784" t="s">
        <v>4431</v>
      </c>
      <c r="I11187" s="784" t="s">
        <v>6567</v>
      </c>
    </row>
    <row r="11188" spans="1:9" hidden="1">
      <c r="A11188" t="str">
        <f>Table_wabobpsvr_AzureCalc_AzureCalcRateCard[[#This Row],[ServiceName]]&amp;Table_wabobpsvr_AzureCalc_AzureCalcRateCard[[#This Row],[Price_Level]]&amp;Table_wabobpsvr_AzureCalc_AzureCalcRateCard[[#This Row],[Region]]</f>
        <v>Standard_D6 VM (Windows)B3</v>
      </c>
      <c r="B11188">
        <v>3</v>
      </c>
      <c r="C11188" t="s">
        <v>701</v>
      </c>
      <c r="D11188" t="s">
        <v>182</v>
      </c>
      <c r="E11188">
        <v>4.1613800000000003</v>
      </c>
      <c r="F11188" t="s">
        <v>1183</v>
      </c>
      <c r="G11188" s="784" t="s">
        <v>4431</v>
      </c>
      <c r="H11188" s="784" t="s">
        <v>4431</v>
      </c>
      <c r="I11188" s="784" t="s">
        <v>6567</v>
      </c>
    </row>
    <row r="11189" spans="1:9" hidden="1">
      <c r="A11189" t="str">
        <f>Table_wabobpsvr_AzureCalc_AzureCalcRateCard[[#This Row],[ServiceName]]&amp;Table_wabobpsvr_AzureCalc_AzureCalcRateCard[[#This Row],[Price_Level]]&amp;Table_wabobpsvr_AzureCalc_AzureCalcRateCard[[#This Row],[Region]]</f>
        <v>Standard_D6 VM (Windows)C3</v>
      </c>
      <c r="B11189">
        <v>3</v>
      </c>
      <c r="C11189" t="s">
        <v>701</v>
      </c>
      <c r="D11189" t="s">
        <v>184</v>
      </c>
      <c r="E11189">
        <v>4.0285700000000002</v>
      </c>
      <c r="F11189" t="s">
        <v>1183</v>
      </c>
      <c r="G11189" s="784" t="s">
        <v>4431</v>
      </c>
      <c r="H11189" s="784" t="s">
        <v>4431</v>
      </c>
      <c r="I11189" s="784" t="s">
        <v>6567</v>
      </c>
    </row>
    <row r="11190" spans="1:9" hidden="1">
      <c r="A11190" t="str">
        <f>Table_wabobpsvr_AzureCalc_AzureCalcRateCard[[#This Row],[ServiceName]]&amp;Table_wabobpsvr_AzureCalc_AzureCalcRateCard[[#This Row],[Price_Level]]&amp;Table_wabobpsvr_AzureCalc_AzureCalcRateCard[[#This Row],[Region]]</f>
        <v>Standard_D6 VM (Windows)D3</v>
      </c>
      <c r="B11190">
        <v>3</v>
      </c>
      <c r="C11190" t="s">
        <v>701</v>
      </c>
      <c r="D11190" t="s">
        <v>183</v>
      </c>
      <c r="E11190">
        <v>3.8957600000000001</v>
      </c>
      <c r="F11190" t="s">
        <v>1183</v>
      </c>
      <c r="G11190" s="784" t="s">
        <v>4431</v>
      </c>
      <c r="H11190" s="784" t="s">
        <v>4431</v>
      </c>
      <c r="I11190" s="784" t="s">
        <v>6567</v>
      </c>
    </row>
    <row r="11191" spans="1:9" hidden="1">
      <c r="A11191" t="str">
        <f>Table_wabobpsvr_AzureCalc_AzureCalcRateCard[[#This Row],[ServiceName]]&amp;Table_wabobpsvr_AzureCalc_AzureCalcRateCard[[#This Row],[Price_Level]]&amp;Table_wabobpsvr_AzureCalc_AzureCalcRateCard[[#This Row],[Region]]</f>
        <v>Standard_D6 VM (Windows)MOSP6</v>
      </c>
      <c r="B11191">
        <v>6</v>
      </c>
      <c r="C11191" t="s">
        <v>701</v>
      </c>
      <c r="D11191" t="s">
        <v>627</v>
      </c>
      <c r="E11191">
        <v>4.4269999999999996</v>
      </c>
      <c r="F11191" t="s">
        <v>1183</v>
      </c>
      <c r="G11191" s="784" t="s">
        <v>4431</v>
      </c>
      <c r="H11191" s="784" t="s">
        <v>4431</v>
      </c>
      <c r="I11191" s="784" t="s">
        <v>6568</v>
      </c>
    </row>
    <row r="11192" spans="1:9" hidden="1">
      <c r="A11192" t="str">
        <f>Table_wabobpsvr_AzureCalc_AzureCalcRateCard[[#This Row],[ServiceName]]&amp;Table_wabobpsvr_AzureCalc_AzureCalcRateCard[[#This Row],[Price_Level]]&amp;Table_wabobpsvr_AzureCalc_AzureCalcRateCard[[#This Row],[Region]]</f>
        <v>Standard_D6 VM (Windows)A6</v>
      </c>
      <c r="B11192">
        <v>6</v>
      </c>
      <c r="C11192" t="s">
        <v>701</v>
      </c>
      <c r="D11192" t="s">
        <v>181</v>
      </c>
      <c r="E11192">
        <v>4.2941900000000004</v>
      </c>
      <c r="F11192" t="s">
        <v>1183</v>
      </c>
      <c r="G11192" s="784" t="s">
        <v>4431</v>
      </c>
      <c r="H11192" s="784" t="s">
        <v>4431</v>
      </c>
      <c r="I11192" s="784" t="s">
        <v>6568</v>
      </c>
    </row>
    <row r="11193" spans="1:9" hidden="1">
      <c r="A11193" t="str">
        <f>Table_wabobpsvr_AzureCalc_AzureCalcRateCard[[#This Row],[ServiceName]]&amp;Table_wabobpsvr_AzureCalc_AzureCalcRateCard[[#This Row],[Price_Level]]&amp;Table_wabobpsvr_AzureCalc_AzureCalcRateCard[[#This Row],[Region]]</f>
        <v>Standard_D6 VM (Windows)B6</v>
      </c>
      <c r="B11193">
        <v>6</v>
      </c>
      <c r="C11193" t="s">
        <v>701</v>
      </c>
      <c r="D11193" t="s">
        <v>182</v>
      </c>
      <c r="E11193">
        <v>4.1613800000000003</v>
      </c>
      <c r="F11193" t="s">
        <v>1183</v>
      </c>
      <c r="G11193" s="784" t="s">
        <v>4431</v>
      </c>
      <c r="H11193" s="784" t="s">
        <v>4431</v>
      </c>
      <c r="I11193" s="784" t="s">
        <v>6568</v>
      </c>
    </row>
    <row r="11194" spans="1:9" hidden="1">
      <c r="A11194" s="784" t="str">
        <f>Table_wabobpsvr_AzureCalc_AzureCalcRateCard[[#This Row],[ServiceName]]&amp;Table_wabobpsvr_AzureCalc_AzureCalcRateCard[[#This Row],[Price_Level]]&amp;Table_wabobpsvr_AzureCalc_AzureCalcRateCard[[#This Row],[Region]]</f>
        <v>Standard_D6 VM (Windows)C6</v>
      </c>
      <c r="B11194" s="784">
        <v>6</v>
      </c>
      <c r="C11194" s="784" t="s">
        <v>701</v>
      </c>
      <c r="D11194" s="784" t="s">
        <v>184</v>
      </c>
      <c r="E11194" s="784">
        <v>4.0285700000000002</v>
      </c>
      <c r="F11194" s="784" t="s">
        <v>1183</v>
      </c>
      <c r="G11194" s="784" t="s">
        <v>4431</v>
      </c>
      <c r="H11194" s="784" t="s">
        <v>4431</v>
      </c>
      <c r="I11194" s="784" t="s">
        <v>6568</v>
      </c>
    </row>
    <row r="11195" spans="1:9" hidden="1">
      <c r="A11195" t="str">
        <f>Table_wabobpsvr_AzureCalc_AzureCalcRateCard[[#This Row],[ServiceName]]&amp;Table_wabobpsvr_AzureCalc_AzureCalcRateCard[[#This Row],[Price_Level]]&amp;Table_wabobpsvr_AzureCalc_AzureCalcRateCard[[#This Row],[Region]]</f>
        <v>Standard_D6 VM (Windows)D6</v>
      </c>
      <c r="B11195">
        <v>6</v>
      </c>
      <c r="C11195" t="s">
        <v>701</v>
      </c>
      <c r="D11195" t="s">
        <v>183</v>
      </c>
      <c r="E11195">
        <v>3.8957600000000001</v>
      </c>
      <c r="F11195" t="s">
        <v>1183</v>
      </c>
      <c r="G11195" s="784" t="s">
        <v>4431</v>
      </c>
      <c r="H11195" s="784" t="s">
        <v>4431</v>
      </c>
      <c r="I11195" s="784" t="s">
        <v>6568</v>
      </c>
    </row>
    <row r="11196" spans="1:9" hidden="1">
      <c r="A11196" t="str">
        <f>Table_wabobpsvr_AzureCalc_AzureCalcRateCard[[#This Row],[ServiceName]]&amp;Table_wabobpsvr_AzureCalc_AzureCalcRateCard[[#This Row],[Price_Level]]&amp;Table_wabobpsvr_AzureCalc_AzureCalcRateCard[[#This Row],[Region]]</f>
        <v>Standard_D6 VM (Windows)MOSP2</v>
      </c>
      <c r="B11196">
        <v>2</v>
      </c>
      <c r="C11196" t="s">
        <v>701</v>
      </c>
      <c r="D11196" t="s">
        <v>627</v>
      </c>
      <c r="E11196">
        <v>4.1100000000000003</v>
      </c>
      <c r="F11196" t="s">
        <v>1183</v>
      </c>
      <c r="G11196" s="784" t="s">
        <v>4431</v>
      </c>
      <c r="H11196" s="784" t="s">
        <v>4431</v>
      </c>
      <c r="I11196" s="784" t="s">
        <v>6569</v>
      </c>
    </row>
    <row r="11197" spans="1:9" hidden="1">
      <c r="A11197" s="784" t="str">
        <f>Table_wabobpsvr_AzureCalc_AzureCalcRateCard[[#This Row],[ServiceName]]&amp;Table_wabobpsvr_AzureCalc_AzureCalcRateCard[[#This Row],[Price_Level]]&amp;Table_wabobpsvr_AzureCalc_AzureCalcRateCard[[#This Row],[Region]]</f>
        <v>Standard_D6 VM (Windows)A2</v>
      </c>
      <c r="B11197" s="784">
        <v>2</v>
      </c>
      <c r="C11197" s="784" t="s">
        <v>701</v>
      </c>
      <c r="D11197" s="784" t="s">
        <v>181</v>
      </c>
      <c r="E11197" s="784">
        <v>3.9866999999999999</v>
      </c>
      <c r="F11197" s="784" t="s">
        <v>1183</v>
      </c>
      <c r="G11197" s="784" t="s">
        <v>4431</v>
      </c>
      <c r="H11197" s="784" t="s">
        <v>4431</v>
      </c>
      <c r="I11197" s="784" t="s">
        <v>6569</v>
      </c>
    </row>
    <row r="11198" spans="1:9" hidden="1">
      <c r="A11198" s="784" t="str">
        <f>Table_wabobpsvr_AzureCalc_AzureCalcRateCard[[#This Row],[ServiceName]]&amp;Table_wabobpsvr_AzureCalc_AzureCalcRateCard[[#This Row],[Price_Level]]&amp;Table_wabobpsvr_AzureCalc_AzureCalcRateCard[[#This Row],[Region]]</f>
        <v>Standard_D6 VM (Windows)B2</v>
      </c>
      <c r="B11198" s="784">
        <v>2</v>
      </c>
      <c r="C11198" s="784" t="s">
        <v>701</v>
      </c>
      <c r="D11198" s="784" t="s">
        <v>182</v>
      </c>
      <c r="E11198" s="784">
        <v>3.8633999999999999</v>
      </c>
      <c r="F11198" s="784" t="s">
        <v>1183</v>
      </c>
      <c r="G11198" s="784" t="s">
        <v>4431</v>
      </c>
      <c r="H11198" s="784" t="s">
        <v>4431</v>
      </c>
      <c r="I11198" s="784" t="s">
        <v>6569</v>
      </c>
    </row>
    <row r="11199" spans="1:9" hidden="1">
      <c r="A11199" s="784" t="str">
        <f>Table_wabobpsvr_AzureCalc_AzureCalcRateCard[[#This Row],[ServiceName]]&amp;Table_wabobpsvr_AzureCalc_AzureCalcRateCard[[#This Row],[Price_Level]]&amp;Table_wabobpsvr_AzureCalc_AzureCalcRateCard[[#This Row],[Region]]</f>
        <v>Standard_D6 VM (Windows)C2</v>
      </c>
      <c r="B11199" s="784">
        <v>2</v>
      </c>
      <c r="C11199" s="784" t="s">
        <v>701</v>
      </c>
      <c r="D11199" s="784" t="s">
        <v>184</v>
      </c>
      <c r="E11199" s="784">
        <v>3.7401</v>
      </c>
      <c r="F11199" s="784" t="s">
        <v>1183</v>
      </c>
      <c r="G11199" s="784" t="s">
        <v>4431</v>
      </c>
      <c r="H11199" s="784" t="s">
        <v>4431</v>
      </c>
      <c r="I11199" s="784" t="s">
        <v>6569</v>
      </c>
    </row>
    <row r="11200" spans="1:9" hidden="1">
      <c r="A11200" t="str">
        <f>Table_wabobpsvr_AzureCalc_AzureCalcRateCard[[#This Row],[ServiceName]]&amp;Table_wabobpsvr_AzureCalc_AzureCalcRateCard[[#This Row],[Price_Level]]&amp;Table_wabobpsvr_AzureCalc_AzureCalcRateCard[[#This Row],[Region]]</f>
        <v>Standard_D6 VM (Windows)D2</v>
      </c>
      <c r="B11200">
        <v>2</v>
      </c>
      <c r="C11200" t="s">
        <v>701</v>
      </c>
      <c r="D11200" t="s">
        <v>183</v>
      </c>
      <c r="E11200">
        <v>3.6168</v>
      </c>
      <c r="F11200" t="s">
        <v>1183</v>
      </c>
      <c r="G11200" s="784" t="s">
        <v>4431</v>
      </c>
      <c r="H11200" s="784" t="s">
        <v>4431</v>
      </c>
      <c r="I11200" s="784" t="s">
        <v>6569</v>
      </c>
    </row>
    <row r="11201" spans="1:9" hidden="1">
      <c r="A11201" t="str">
        <f>Table_wabobpsvr_AzureCalc_AzureCalcRateCard[[#This Row],[ServiceName]]&amp;Table_wabobpsvr_AzureCalc_AzureCalcRateCard[[#This Row],[Price_Level]]&amp;Table_wabobpsvr_AzureCalc_AzureCalcRateCard[[#This Row],[Region]]</f>
        <v>Standard_D6 VM (Windows)MOSP5</v>
      </c>
      <c r="B11201">
        <v>5</v>
      </c>
      <c r="C11201" t="s">
        <v>701</v>
      </c>
      <c r="D11201" t="s">
        <v>627</v>
      </c>
      <c r="E11201">
        <v>4.4269999999999996</v>
      </c>
      <c r="F11201" t="s">
        <v>1183</v>
      </c>
      <c r="G11201" s="784" t="s">
        <v>4431</v>
      </c>
      <c r="H11201" s="784" t="s">
        <v>4431</v>
      </c>
      <c r="I11201" s="784" t="s">
        <v>6570</v>
      </c>
    </row>
    <row r="11202" spans="1:9" hidden="1">
      <c r="A11202" t="str">
        <f>Table_wabobpsvr_AzureCalc_AzureCalcRateCard[[#This Row],[ServiceName]]&amp;Table_wabobpsvr_AzureCalc_AzureCalcRateCard[[#This Row],[Price_Level]]&amp;Table_wabobpsvr_AzureCalc_AzureCalcRateCard[[#This Row],[Region]]</f>
        <v>Standard_D6 VM (Windows)A5</v>
      </c>
      <c r="B11202">
        <v>5</v>
      </c>
      <c r="C11202" t="s">
        <v>701</v>
      </c>
      <c r="D11202" t="s">
        <v>181</v>
      </c>
      <c r="E11202">
        <v>4.2941900000000004</v>
      </c>
      <c r="F11202" t="s">
        <v>1183</v>
      </c>
      <c r="G11202" s="784" t="s">
        <v>4431</v>
      </c>
      <c r="H11202" s="784" t="s">
        <v>4431</v>
      </c>
      <c r="I11202" s="784" t="s">
        <v>6570</v>
      </c>
    </row>
    <row r="11203" spans="1:9" hidden="1">
      <c r="A11203" t="str">
        <f>Table_wabobpsvr_AzureCalc_AzureCalcRateCard[[#This Row],[ServiceName]]&amp;Table_wabobpsvr_AzureCalc_AzureCalcRateCard[[#This Row],[Price_Level]]&amp;Table_wabobpsvr_AzureCalc_AzureCalcRateCard[[#This Row],[Region]]</f>
        <v>Standard_D6 VM (Windows)B5</v>
      </c>
      <c r="B11203">
        <v>5</v>
      </c>
      <c r="C11203" t="s">
        <v>701</v>
      </c>
      <c r="D11203" t="s">
        <v>182</v>
      </c>
      <c r="E11203">
        <v>4.1613800000000003</v>
      </c>
      <c r="F11203" t="s">
        <v>1183</v>
      </c>
      <c r="G11203" s="784" t="s">
        <v>4431</v>
      </c>
      <c r="H11203" s="784" t="s">
        <v>4431</v>
      </c>
      <c r="I11203" s="784" t="s">
        <v>6570</v>
      </c>
    </row>
    <row r="11204" spans="1:9" hidden="1">
      <c r="A11204" t="str">
        <f>Table_wabobpsvr_AzureCalc_AzureCalcRateCard[[#This Row],[ServiceName]]&amp;Table_wabobpsvr_AzureCalc_AzureCalcRateCard[[#This Row],[Price_Level]]&amp;Table_wabobpsvr_AzureCalc_AzureCalcRateCard[[#This Row],[Region]]</f>
        <v>Standard_D6 VM (Windows)C5</v>
      </c>
      <c r="B11204">
        <v>5</v>
      </c>
      <c r="C11204" t="s">
        <v>701</v>
      </c>
      <c r="D11204" t="s">
        <v>184</v>
      </c>
      <c r="E11204">
        <v>4.0285700000000002</v>
      </c>
      <c r="F11204" t="s">
        <v>1183</v>
      </c>
      <c r="G11204" s="784" t="s">
        <v>4431</v>
      </c>
      <c r="H11204" s="784" t="s">
        <v>4431</v>
      </c>
      <c r="I11204" s="784" t="s">
        <v>6570</v>
      </c>
    </row>
    <row r="11205" spans="1:9" hidden="1">
      <c r="A11205" t="str">
        <f>Table_wabobpsvr_AzureCalc_AzureCalcRateCard[[#This Row],[ServiceName]]&amp;Table_wabobpsvr_AzureCalc_AzureCalcRateCard[[#This Row],[Price_Level]]&amp;Table_wabobpsvr_AzureCalc_AzureCalcRateCard[[#This Row],[Region]]</f>
        <v>Standard_D6 VM (Windows)D5</v>
      </c>
      <c r="B11205">
        <v>5</v>
      </c>
      <c r="C11205" t="s">
        <v>701</v>
      </c>
      <c r="D11205" t="s">
        <v>183</v>
      </c>
      <c r="E11205">
        <v>3.8957600000000001</v>
      </c>
      <c r="F11205" t="s">
        <v>1183</v>
      </c>
      <c r="G11205" s="784" t="s">
        <v>4431</v>
      </c>
      <c r="H11205" s="784" t="s">
        <v>4431</v>
      </c>
      <c r="I11205" s="784" t="s">
        <v>6570</v>
      </c>
    </row>
    <row r="11206" spans="1:9" hidden="1">
      <c r="A11206" t="str">
        <f>Table_wabobpsvr_AzureCalc_AzureCalcRateCard[[#This Row],[ServiceName]]&amp;Table_wabobpsvr_AzureCalc_AzureCalcRateCard[[#This Row],[Price_Level]]&amp;Table_wabobpsvr_AzureCalc_AzureCalcRateCard[[#This Row],[Region]]</f>
        <v>Standard_D6 VM (Windows)MOSP1</v>
      </c>
      <c r="B11206">
        <v>1</v>
      </c>
      <c r="C11206" t="s">
        <v>701</v>
      </c>
      <c r="D11206" t="s">
        <v>627</v>
      </c>
      <c r="E11206">
        <v>4.1109999999999998</v>
      </c>
      <c r="F11206" t="s">
        <v>1183</v>
      </c>
      <c r="G11206" s="784" t="s">
        <v>4431</v>
      </c>
      <c r="H11206" s="784" t="s">
        <v>4431</v>
      </c>
      <c r="I11206" s="784" t="s">
        <v>6571</v>
      </c>
    </row>
    <row r="11207" spans="1:9" hidden="1">
      <c r="A11207" t="str">
        <f>Table_wabobpsvr_AzureCalc_AzureCalcRateCard[[#This Row],[ServiceName]]&amp;Table_wabobpsvr_AzureCalc_AzureCalcRateCard[[#This Row],[Price_Level]]&amp;Table_wabobpsvr_AzureCalc_AzureCalcRateCard[[#This Row],[Region]]</f>
        <v>Standard_D6 VM (Windows)A1</v>
      </c>
      <c r="B11207">
        <v>1</v>
      </c>
      <c r="C11207" t="s">
        <v>701</v>
      </c>
      <c r="D11207" t="s">
        <v>181</v>
      </c>
      <c r="E11207">
        <v>3.98767</v>
      </c>
      <c r="F11207" t="s">
        <v>1183</v>
      </c>
      <c r="G11207" s="784" t="s">
        <v>4431</v>
      </c>
      <c r="H11207" s="784" t="s">
        <v>4431</v>
      </c>
      <c r="I11207" s="784" t="s">
        <v>6571</v>
      </c>
    </row>
    <row r="11208" spans="1:9" hidden="1">
      <c r="A11208" t="str">
        <f>Table_wabobpsvr_AzureCalc_AzureCalcRateCard[[#This Row],[ServiceName]]&amp;Table_wabobpsvr_AzureCalc_AzureCalcRateCard[[#This Row],[Price_Level]]&amp;Table_wabobpsvr_AzureCalc_AzureCalcRateCard[[#This Row],[Region]]</f>
        <v>Standard_D6 VM (Windows)B1</v>
      </c>
      <c r="B11208">
        <v>1</v>
      </c>
      <c r="C11208" t="s">
        <v>701</v>
      </c>
      <c r="D11208" t="s">
        <v>182</v>
      </c>
      <c r="E11208">
        <v>3.8643399999999999</v>
      </c>
      <c r="F11208" t="s">
        <v>1183</v>
      </c>
      <c r="G11208" s="784" t="s">
        <v>4431</v>
      </c>
      <c r="H11208" s="784" t="s">
        <v>4431</v>
      </c>
      <c r="I11208" s="784" t="s">
        <v>6571</v>
      </c>
    </row>
    <row r="11209" spans="1:9" hidden="1">
      <c r="A11209" t="str">
        <f>Table_wabobpsvr_AzureCalc_AzureCalcRateCard[[#This Row],[ServiceName]]&amp;Table_wabobpsvr_AzureCalc_AzureCalcRateCard[[#This Row],[Price_Level]]&amp;Table_wabobpsvr_AzureCalc_AzureCalcRateCard[[#This Row],[Region]]</f>
        <v>Standard_D6 VM (Windows)C1</v>
      </c>
      <c r="B11209">
        <v>1</v>
      </c>
      <c r="C11209" t="s">
        <v>701</v>
      </c>
      <c r="D11209" t="s">
        <v>184</v>
      </c>
      <c r="E11209">
        <v>3.7410100000000002</v>
      </c>
      <c r="F11209" t="s">
        <v>1183</v>
      </c>
      <c r="G11209" s="784" t="s">
        <v>4431</v>
      </c>
      <c r="H11209" s="784" t="s">
        <v>4431</v>
      </c>
      <c r="I11209" s="784" t="s">
        <v>6571</v>
      </c>
    </row>
    <row r="11210" spans="1:9" hidden="1">
      <c r="A11210" t="str">
        <f>Table_wabobpsvr_AzureCalc_AzureCalcRateCard[[#This Row],[ServiceName]]&amp;Table_wabobpsvr_AzureCalc_AzureCalcRateCard[[#This Row],[Price_Level]]&amp;Table_wabobpsvr_AzureCalc_AzureCalcRateCard[[#This Row],[Region]]</f>
        <v>Standard_D6 VM (Windows)D1</v>
      </c>
      <c r="B11210">
        <v>1</v>
      </c>
      <c r="C11210" t="s">
        <v>701</v>
      </c>
      <c r="D11210" t="s">
        <v>183</v>
      </c>
      <c r="E11210">
        <v>3.61768</v>
      </c>
      <c r="F11210" t="s">
        <v>1183</v>
      </c>
      <c r="G11210" s="784" t="s">
        <v>4431</v>
      </c>
      <c r="H11210" s="784" t="s">
        <v>4431</v>
      </c>
      <c r="I11210" s="784" t="s">
        <v>6571</v>
      </c>
    </row>
    <row r="11211" spans="1:9" hidden="1">
      <c r="A11211" s="784" t="str">
        <f>Table_wabobpsvr_AzureCalc_AzureCalcRateCard[[#This Row],[ServiceName]]&amp;Table_wabobpsvr_AzureCalc_AzureCalcRateCard[[#This Row],[Price_Level]]&amp;Table_wabobpsvr_AzureCalc_AzureCalcRateCard[[#This Row],[Region]]</f>
        <v>Standard_D6 VM (Windows)MOSP4</v>
      </c>
      <c r="B11211" s="784">
        <v>4</v>
      </c>
      <c r="C11211" s="784" t="s">
        <v>701</v>
      </c>
      <c r="D11211" s="784" t="s">
        <v>627</v>
      </c>
      <c r="E11211" s="784">
        <v>4.4269999999999996</v>
      </c>
      <c r="F11211" s="784" t="s">
        <v>1183</v>
      </c>
      <c r="G11211" s="784" t="s">
        <v>4431</v>
      </c>
      <c r="H11211" s="784" t="s">
        <v>4431</v>
      </c>
      <c r="I11211" s="784" t="s">
        <v>6572</v>
      </c>
    </row>
    <row r="11212" spans="1:9" hidden="1">
      <c r="A11212" s="784" t="str">
        <f>Table_wabobpsvr_AzureCalc_AzureCalcRateCard[[#This Row],[ServiceName]]&amp;Table_wabobpsvr_AzureCalc_AzureCalcRateCard[[#This Row],[Price_Level]]&amp;Table_wabobpsvr_AzureCalc_AzureCalcRateCard[[#This Row],[Region]]</f>
        <v>Standard_D6 VM (Windows)A4</v>
      </c>
      <c r="B11212" s="784">
        <v>4</v>
      </c>
      <c r="C11212" s="784" t="s">
        <v>701</v>
      </c>
      <c r="D11212" s="784" t="s">
        <v>181</v>
      </c>
      <c r="E11212" s="784">
        <v>4.2941900000000004</v>
      </c>
      <c r="F11212" s="784" t="s">
        <v>1183</v>
      </c>
      <c r="G11212" s="784" t="s">
        <v>4431</v>
      </c>
      <c r="H11212" s="784" t="s">
        <v>4431</v>
      </c>
      <c r="I11212" s="784" t="s">
        <v>6572</v>
      </c>
    </row>
    <row r="11213" spans="1:9" hidden="1">
      <c r="A11213" s="784" t="str">
        <f>Table_wabobpsvr_AzureCalc_AzureCalcRateCard[[#This Row],[ServiceName]]&amp;Table_wabobpsvr_AzureCalc_AzureCalcRateCard[[#This Row],[Price_Level]]&amp;Table_wabobpsvr_AzureCalc_AzureCalcRateCard[[#This Row],[Region]]</f>
        <v>Standard_D6 VM (Windows)B4</v>
      </c>
      <c r="B11213" s="784">
        <v>4</v>
      </c>
      <c r="C11213" s="784" t="s">
        <v>701</v>
      </c>
      <c r="D11213" s="784" t="s">
        <v>182</v>
      </c>
      <c r="E11213" s="784">
        <v>4.1613800000000003</v>
      </c>
      <c r="F11213" s="784" t="s">
        <v>1183</v>
      </c>
      <c r="G11213" s="784" t="s">
        <v>4431</v>
      </c>
      <c r="H11213" s="784" t="s">
        <v>4431</v>
      </c>
      <c r="I11213" s="784" t="s">
        <v>6572</v>
      </c>
    </row>
    <row r="11214" spans="1:9" hidden="1">
      <c r="A11214" s="784" t="str">
        <f>Table_wabobpsvr_AzureCalc_AzureCalcRateCard[[#This Row],[ServiceName]]&amp;Table_wabobpsvr_AzureCalc_AzureCalcRateCard[[#This Row],[Price_Level]]&amp;Table_wabobpsvr_AzureCalc_AzureCalcRateCard[[#This Row],[Region]]</f>
        <v>Standard_D6 VM (Windows)C4</v>
      </c>
      <c r="B11214" s="784">
        <v>4</v>
      </c>
      <c r="C11214" s="784" t="s">
        <v>701</v>
      </c>
      <c r="D11214" s="784" t="s">
        <v>184</v>
      </c>
      <c r="E11214" s="784">
        <v>4.0285700000000002</v>
      </c>
      <c r="F11214" s="784" t="s">
        <v>1183</v>
      </c>
      <c r="G11214" s="784" t="s">
        <v>4431</v>
      </c>
      <c r="H11214" s="784" t="s">
        <v>4431</v>
      </c>
      <c r="I11214" s="784" t="s">
        <v>6572</v>
      </c>
    </row>
    <row r="11215" spans="1:9" hidden="1">
      <c r="A11215" s="784" t="str">
        <f>Table_wabobpsvr_AzureCalc_AzureCalcRateCard[[#This Row],[ServiceName]]&amp;Table_wabobpsvr_AzureCalc_AzureCalcRateCard[[#This Row],[Price_Level]]&amp;Table_wabobpsvr_AzureCalc_AzureCalcRateCard[[#This Row],[Region]]</f>
        <v>Standard_D6 VM (Windows)D4</v>
      </c>
      <c r="B11215" s="784">
        <v>4</v>
      </c>
      <c r="C11215" s="784" t="s">
        <v>701</v>
      </c>
      <c r="D11215" s="784" t="s">
        <v>183</v>
      </c>
      <c r="E11215" s="784">
        <v>3.8957600000000001</v>
      </c>
      <c r="F11215" s="784" t="s">
        <v>1183</v>
      </c>
      <c r="G11215" s="784" t="s">
        <v>4431</v>
      </c>
      <c r="H11215" s="784" t="s">
        <v>4431</v>
      </c>
      <c r="I11215" s="784" t="s">
        <v>6572</v>
      </c>
    </row>
    <row r="11216" spans="1:9" hidden="1">
      <c r="A11216" s="784" t="str">
        <f>Table_wabobpsvr_AzureCalc_AzureCalcRateCard[[#This Row],[ServiceName]]&amp;Table_wabobpsvr_AzureCalc_AzureCalcRateCard[[#This Row],[Price_Level]]&amp;Table_wabobpsvr_AzureCalc_AzureCalcRateCard[[#This Row],[Region]]</f>
        <v>Standard_D6 VM (Windows)MOSP14</v>
      </c>
      <c r="B11216" s="784">
        <v>14</v>
      </c>
      <c r="C11216" s="784" t="s">
        <v>701</v>
      </c>
      <c r="D11216" s="784" t="s">
        <v>627</v>
      </c>
      <c r="E11216" s="784">
        <v>999999</v>
      </c>
      <c r="F11216" s="784" t="s">
        <v>1183</v>
      </c>
      <c r="G11216" s="784" t="s">
        <v>4431</v>
      </c>
      <c r="H11216" s="784" t="s">
        <v>4431</v>
      </c>
      <c r="I11216" s="784" t="s">
        <v>6573</v>
      </c>
    </row>
    <row r="11217" spans="1:9" hidden="1">
      <c r="A11217" s="784" t="str">
        <f>Table_wabobpsvr_AzureCalc_AzureCalcRateCard[[#This Row],[ServiceName]]&amp;Table_wabobpsvr_AzureCalc_AzureCalcRateCard[[#This Row],[Price_Level]]&amp;Table_wabobpsvr_AzureCalc_AzureCalcRateCard[[#This Row],[Region]]</f>
        <v>Standard_D6 VM (Windows)A14</v>
      </c>
      <c r="B11217" s="784">
        <v>14</v>
      </c>
      <c r="C11217" s="784" t="s">
        <v>701</v>
      </c>
      <c r="D11217" s="784" t="s">
        <v>181</v>
      </c>
      <c r="E11217" s="784">
        <v>6.1682300000000003</v>
      </c>
      <c r="F11217" s="784" t="s">
        <v>1183</v>
      </c>
      <c r="G11217" s="784" t="s">
        <v>4431</v>
      </c>
      <c r="H11217" s="784" t="s">
        <v>4431</v>
      </c>
      <c r="I11217" s="784" t="s">
        <v>6573</v>
      </c>
    </row>
    <row r="11218" spans="1:9" hidden="1">
      <c r="A11218" s="784" t="str">
        <f>Table_wabobpsvr_AzureCalc_AzureCalcRateCard[[#This Row],[ServiceName]]&amp;Table_wabobpsvr_AzureCalc_AzureCalcRateCard[[#This Row],[Price_Level]]&amp;Table_wabobpsvr_AzureCalc_AzureCalcRateCard[[#This Row],[Region]]</f>
        <v>Standard_D6 VM (Windows)B14</v>
      </c>
      <c r="B11218" s="784">
        <v>14</v>
      </c>
      <c r="C11218" s="784" t="s">
        <v>701</v>
      </c>
      <c r="D11218" s="784" t="s">
        <v>182</v>
      </c>
      <c r="E11218" s="784">
        <v>5.9774599999999998</v>
      </c>
      <c r="F11218" s="784" t="s">
        <v>1183</v>
      </c>
      <c r="G11218" s="784" t="s">
        <v>4431</v>
      </c>
      <c r="H11218" s="784" t="s">
        <v>4431</v>
      </c>
      <c r="I11218" s="784" t="s">
        <v>6573</v>
      </c>
    </row>
    <row r="11219" spans="1:9" hidden="1">
      <c r="A11219" s="784" t="str">
        <f>Table_wabobpsvr_AzureCalc_AzureCalcRateCard[[#This Row],[ServiceName]]&amp;Table_wabobpsvr_AzureCalc_AzureCalcRateCard[[#This Row],[Price_Level]]&amp;Table_wabobpsvr_AzureCalc_AzureCalcRateCard[[#This Row],[Region]]</f>
        <v>Standard_D6 VM (Windows)C14</v>
      </c>
      <c r="B11219" s="784">
        <v>14</v>
      </c>
      <c r="C11219" s="784" t="s">
        <v>701</v>
      </c>
      <c r="D11219" s="784" t="s">
        <v>184</v>
      </c>
      <c r="E11219" s="784">
        <v>5.7866900000000001</v>
      </c>
      <c r="F11219" s="784" t="s">
        <v>1183</v>
      </c>
      <c r="G11219" s="784" t="s">
        <v>4431</v>
      </c>
      <c r="H11219" s="784" t="s">
        <v>4431</v>
      </c>
      <c r="I11219" s="784" t="s">
        <v>6573</v>
      </c>
    </row>
    <row r="11220" spans="1:9" hidden="1">
      <c r="A11220" s="784" t="str">
        <f>Table_wabobpsvr_AzureCalc_AzureCalcRateCard[[#This Row],[ServiceName]]&amp;Table_wabobpsvr_AzureCalc_AzureCalcRateCard[[#This Row],[Price_Level]]&amp;Table_wabobpsvr_AzureCalc_AzureCalcRateCard[[#This Row],[Region]]</f>
        <v>Standard_D6 VM (Windows)D14</v>
      </c>
      <c r="B11220" s="784">
        <v>14</v>
      </c>
      <c r="C11220" s="784" t="s">
        <v>701</v>
      </c>
      <c r="D11220" s="784" t="s">
        <v>183</v>
      </c>
      <c r="E11220" s="784">
        <v>5.5959199999999996</v>
      </c>
      <c r="F11220" s="784" t="s">
        <v>1183</v>
      </c>
      <c r="G11220" s="784" t="s">
        <v>4431</v>
      </c>
      <c r="H11220" s="784" t="s">
        <v>4431</v>
      </c>
      <c r="I11220" s="784" t="s">
        <v>6573</v>
      </c>
    </row>
    <row r="11221" spans="1:9" hidden="1">
      <c r="A11221" s="784" t="str">
        <f>Table_wabobpsvr_AzureCalc_AzureCalcRateCard[[#This Row],[ServiceName]]&amp;Table_wabobpsvr_AzureCalc_AzureCalcRateCard[[#This Row],[Price_Level]]&amp;Table_wabobpsvr_AzureCalc_AzureCalcRateCard[[#This Row],[Region]]</f>
        <v>Standard_D6 VM (Windows)MOSP</v>
      </c>
      <c r="B11221" s="784"/>
      <c r="C11221" s="784" t="s">
        <v>701</v>
      </c>
      <c r="D11221" s="784" t="s">
        <v>627</v>
      </c>
      <c r="E11221" s="784">
        <v>4.1109999999999998</v>
      </c>
      <c r="F11221" s="784" t="s">
        <v>1183</v>
      </c>
      <c r="G11221" s="784" t="s">
        <v>4431</v>
      </c>
      <c r="H11221" s="784" t="s">
        <v>4431</v>
      </c>
      <c r="I11221" s="784" t="s">
        <v>6574</v>
      </c>
    </row>
    <row r="11222" spans="1:9" hidden="1">
      <c r="A11222" s="784" t="str">
        <f>Table_wabobpsvr_AzureCalc_AzureCalcRateCard[[#This Row],[ServiceName]]&amp;Table_wabobpsvr_AzureCalc_AzureCalcRateCard[[#This Row],[Price_Level]]&amp;Table_wabobpsvr_AzureCalc_AzureCalcRateCard[[#This Row],[Region]]</f>
        <v>Standard_D6 VM (Windows)A</v>
      </c>
      <c r="B11222" s="784"/>
      <c r="C11222" s="784" t="s">
        <v>701</v>
      </c>
      <c r="D11222" s="784" t="s">
        <v>181</v>
      </c>
      <c r="E11222" s="784">
        <v>3.98767</v>
      </c>
      <c r="F11222" s="784" t="s">
        <v>1183</v>
      </c>
      <c r="G11222" s="784" t="s">
        <v>3972</v>
      </c>
      <c r="H11222" s="784" t="s">
        <v>3973</v>
      </c>
      <c r="I11222" s="784" t="s">
        <v>6574</v>
      </c>
    </row>
    <row r="11223" spans="1:9" hidden="1">
      <c r="A11223" t="str">
        <f>Table_wabobpsvr_AzureCalc_AzureCalcRateCard[[#This Row],[ServiceName]]&amp;Table_wabobpsvr_AzureCalc_AzureCalcRateCard[[#This Row],[Price_Level]]&amp;Table_wabobpsvr_AzureCalc_AzureCalcRateCard[[#This Row],[Region]]</f>
        <v>Standard_D6 VM (Windows)B</v>
      </c>
      <c r="C11223" t="s">
        <v>701</v>
      </c>
      <c r="D11223" t="s">
        <v>182</v>
      </c>
      <c r="E11223">
        <v>3.8643399999999999</v>
      </c>
      <c r="F11223" t="s">
        <v>1183</v>
      </c>
      <c r="G11223" s="784" t="s">
        <v>3972</v>
      </c>
      <c r="H11223" s="784" t="s">
        <v>3973</v>
      </c>
      <c r="I11223" s="784" t="s">
        <v>6574</v>
      </c>
    </row>
    <row r="11224" spans="1:9" hidden="1">
      <c r="A11224" s="784" t="str">
        <f>Table_wabobpsvr_AzureCalc_AzureCalcRateCard[[#This Row],[ServiceName]]&amp;Table_wabobpsvr_AzureCalc_AzureCalcRateCard[[#This Row],[Price_Level]]&amp;Table_wabobpsvr_AzureCalc_AzureCalcRateCard[[#This Row],[Region]]</f>
        <v>Standard_D6 VM (Windows)C</v>
      </c>
      <c r="B11224" s="784"/>
      <c r="C11224" s="784" t="s">
        <v>701</v>
      </c>
      <c r="D11224" s="784" t="s">
        <v>184</v>
      </c>
      <c r="E11224" s="784">
        <v>3.7410100000000002</v>
      </c>
      <c r="F11224" s="784" t="s">
        <v>1183</v>
      </c>
      <c r="G11224" s="784" t="s">
        <v>3972</v>
      </c>
      <c r="H11224" s="784" t="s">
        <v>3973</v>
      </c>
      <c r="I11224" s="784" t="s">
        <v>6574</v>
      </c>
    </row>
    <row r="11225" spans="1:9" hidden="1">
      <c r="A11225" s="784" t="str">
        <f>Table_wabobpsvr_AzureCalc_AzureCalcRateCard[[#This Row],[ServiceName]]&amp;Table_wabobpsvr_AzureCalc_AzureCalcRateCard[[#This Row],[Price_Level]]&amp;Table_wabobpsvr_AzureCalc_AzureCalcRateCard[[#This Row],[Region]]</f>
        <v>Standard_D6 VM (Windows)D</v>
      </c>
      <c r="B11225" s="784"/>
      <c r="C11225" s="784" t="s">
        <v>701</v>
      </c>
      <c r="D11225" s="784" t="s">
        <v>183</v>
      </c>
      <c r="E11225" s="784">
        <v>3.61768</v>
      </c>
      <c r="F11225" s="784" t="s">
        <v>1183</v>
      </c>
      <c r="G11225" s="784" t="s">
        <v>3972</v>
      </c>
      <c r="H11225" s="784" t="s">
        <v>3973</v>
      </c>
      <c r="I11225" s="784" t="s">
        <v>6574</v>
      </c>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HoursC2</v>
      </c>
      <c r="B11226">
        <v>2</v>
      </c>
      <c r="C11226" t="s">
        <v>4431</v>
      </c>
      <c r="D11226" t="s">
        <v>184</v>
      </c>
      <c r="E11226">
        <v>999999</v>
      </c>
      <c r="F11226" t="s">
        <v>1130</v>
      </c>
      <c r="G11226" s="784" t="s">
        <v>4431</v>
      </c>
      <c r="H11226" s="784" t="s">
        <v>4431</v>
      </c>
      <c r="I11226" s="784" t="s">
        <v>4431</v>
      </c>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HoursD2</v>
      </c>
      <c r="B11227">
        <v>2</v>
      </c>
      <c r="C11227" t="s">
        <v>4431</v>
      </c>
      <c r="D11227" t="s">
        <v>183</v>
      </c>
      <c r="E11227">
        <v>999999</v>
      </c>
      <c r="F11227" t="s">
        <v>1130</v>
      </c>
      <c r="G11227" s="784" t="s">
        <v>4431</v>
      </c>
      <c r="H11227" s="784" t="s">
        <v>4431</v>
      </c>
      <c r="I11227" s="784" t="s">
        <v>4431</v>
      </c>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HoursMOSP3</v>
      </c>
      <c r="B11228">
        <v>3</v>
      </c>
      <c r="C11228" t="s">
        <v>4431</v>
      </c>
      <c r="D11228" t="s">
        <v>627</v>
      </c>
      <c r="E11228">
        <v>999999</v>
      </c>
      <c r="F11228" t="s">
        <v>1130</v>
      </c>
      <c r="G11228" s="784" t="s">
        <v>4431</v>
      </c>
      <c r="H11228" s="784" t="s">
        <v>4431</v>
      </c>
      <c r="I11228" s="784" t="s">
        <v>4431</v>
      </c>
    </row>
    <row r="11229" spans="1:9" hidden="1">
      <c r="A11229" t="str">
        <f>Table_wabobpsvr_AzureCalc_AzureCalcRateCard[[#This Row],[ServiceName]]&amp;Table_wabobpsvr_AzureCalc_AzureCalcRateCard[[#This Row],[Price_Level]]&amp;Table_wabobpsvr_AzureCalc_AzureCalcRateCard[[#This Row],[Region]]</f>
        <v>Machine Learning API Service Prediction HoursA3</v>
      </c>
      <c r="B11229">
        <v>3</v>
      </c>
      <c r="C11229" t="s">
        <v>4431</v>
      </c>
      <c r="D11229" t="s">
        <v>181</v>
      </c>
      <c r="E11229">
        <v>999999</v>
      </c>
      <c r="F11229" t="s">
        <v>1130</v>
      </c>
      <c r="G11229" s="784" t="s">
        <v>4431</v>
      </c>
      <c r="H11229" s="784" t="s">
        <v>4431</v>
      </c>
      <c r="I11229" s="784" t="s">
        <v>4431</v>
      </c>
    </row>
    <row r="11230" spans="1:9" hidden="1">
      <c r="A11230" t="str">
        <f>Table_wabobpsvr_AzureCalc_AzureCalcRateCard[[#This Row],[ServiceName]]&amp;Table_wabobpsvr_AzureCalc_AzureCalcRateCard[[#This Row],[Price_Level]]&amp;Table_wabobpsvr_AzureCalc_AzureCalcRateCard[[#This Row],[Region]]</f>
        <v>Machine Learning API Service Prediction HoursB3</v>
      </c>
      <c r="B11230">
        <v>3</v>
      </c>
      <c r="C11230" t="s">
        <v>4431</v>
      </c>
      <c r="D11230" t="s">
        <v>182</v>
      </c>
      <c r="E11230">
        <v>999999</v>
      </c>
      <c r="F11230" t="s">
        <v>1130</v>
      </c>
      <c r="G11230" s="784" t="s">
        <v>4431</v>
      </c>
      <c r="H11230" s="784" t="s">
        <v>4431</v>
      </c>
      <c r="I11230" s="784" t="s">
        <v>4431</v>
      </c>
    </row>
    <row r="11231" spans="1:9" hidden="1">
      <c r="A11231" t="str">
        <f>Table_wabobpsvr_AzureCalc_AzureCalcRateCard[[#This Row],[ServiceName]]&amp;Table_wabobpsvr_AzureCalc_AzureCalcRateCard[[#This Row],[Price_Level]]&amp;Table_wabobpsvr_AzureCalc_AzureCalcRateCard[[#This Row],[Region]]</f>
        <v>Machine Learning API Service Prediction HoursC3</v>
      </c>
      <c r="B11231">
        <v>3</v>
      </c>
      <c r="C11231" t="s">
        <v>4431</v>
      </c>
      <c r="D11231" t="s">
        <v>184</v>
      </c>
      <c r="E11231">
        <v>999999</v>
      </c>
      <c r="F11231" t="s">
        <v>1130</v>
      </c>
      <c r="G11231" s="784" t="s">
        <v>4431</v>
      </c>
      <c r="H11231" s="784" t="s">
        <v>4431</v>
      </c>
      <c r="I11231" s="784" t="s">
        <v>4431</v>
      </c>
    </row>
    <row r="11232" spans="1:9" hidden="1">
      <c r="A11232" t="str">
        <f>Table_wabobpsvr_AzureCalc_AzureCalcRateCard[[#This Row],[ServiceName]]&amp;Table_wabobpsvr_AzureCalc_AzureCalcRateCard[[#This Row],[Price_Level]]&amp;Table_wabobpsvr_AzureCalc_AzureCalcRateCard[[#This Row],[Region]]</f>
        <v>Machine Learning API Service Prediction HoursD3</v>
      </c>
      <c r="B11232">
        <v>3</v>
      </c>
      <c r="C11232" t="s">
        <v>4431</v>
      </c>
      <c r="D11232" t="s">
        <v>183</v>
      </c>
      <c r="E11232">
        <v>999999</v>
      </c>
      <c r="F11232" t="s">
        <v>1130</v>
      </c>
      <c r="G11232" s="784" t="s">
        <v>4431</v>
      </c>
      <c r="H11232" s="784" t="s">
        <v>4431</v>
      </c>
      <c r="I11232" s="784" t="s">
        <v>4431</v>
      </c>
    </row>
    <row r="11233" spans="1:9" hidden="1">
      <c r="A11233" t="str">
        <f>Table_wabobpsvr_AzureCalc_AzureCalcRateCard[[#This Row],[ServiceName]]&amp;Table_wabobpsvr_AzureCalc_AzureCalcRateCard[[#This Row],[Price_Level]]&amp;Table_wabobpsvr_AzureCalc_AzureCalcRateCard[[#This Row],[Region]]</f>
        <v>Machine Learning API Service Prediction HoursMOSP4</v>
      </c>
      <c r="B11233">
        <v>4</v>
      </c>
      <c r="C11233" t="s">
        <v>4431</v>
      </c>
      <c r="D11233" t="s">
        <v>627</v>
      </c>
      <c r="E11233">
        <v>999999</v>
      </c>
      <c r="F11233" t="s">
        <v>1130</v>
      </c>
      <c r="G11233" s="784" t="s">
        <v>4431</v>
      </c>
      <c r="H11233" s="784" t="s">
        <v>4431</v>
      </c>
      <c r="I11233" s="784" t="s">
        <v>4431</v>
      </c>
    </row>
    <row r="11234" spans="1:9" hidden="1">
      <c r="A11234" t="str">
        <f>Table_wabobpsvr_AzureCalc_AzureCalcRateCard[[#This Row],[ServiceName]]&amp;Table_wabobpsvr_AzureCalc_AzureCalcRateCard[[#This Row],[Price_Level]]&amp;Table_wabobpsvr_AzureCalc_AzureCalcRateCard[[#This Row],[Region]]</f>
        <v>Basic UsersD14</v>
      </c>
      <c r="B11234">
        <v>14</v>
      </c>
      <c r="C11234" t="s">
        <v>4431</v>
      </c>
      <c r="D11234" t="s">
        <v>183</v>
      </c>
      <c r="E11234">
        <v>999999</v>
      </c>
      <c r="F11234" t="s">
        <v>3317</v>
      </c>
      <c r="G11234" s="784" t="s">
        <v>4431</v>
      </c>
      <c r="H11234" s="784" t="s">
        <v>4431</v>
      </c>
      <c r="I11234" s="784" t="s">
        <v>4431</v>
      </c>
    </row>
    <row r="11235" spans="1:9" hidden="1">
      <c r="A11235" t="str">
        <f>Table_wabobpsvr_AzureCalc_AzureCalcRateCard[[#This Row],[ServiceName]]&amp;Table_wabobpsvr_AzureCalc_AzureCalcRateCard[[#This Row],[Price_Level]]&amp;Table_wabobpsvr_AzureCalc_AzureCalcRateCard[[#This Row],[Region]]</f>
        <v>Premium Storage - Snapshots (GB)D4</v>
      </c>
      <c r="B11235">
        <v>4</v>
      </c>
      <c r="C11235" t="s">
        <v>10</v>
      </c>
      <c r="D11235" t="s">
        <v>183</v>
      </c>
      <c r="E11235">
        <v>0.1162</v>
      </c>
      <c r="F11235" t="s">
        <v>3357</v>
      </c>
      <c r="G11235" s="784" t="s">
        <v>3428</v>
      </c>
      <c r="H11235" s="784" t="s">
        <v>3429</v>
      </c>
      <c r="I11235" s="784" t="s">
        <v>5561</v>
      </c>
    </row>
    <row r="11236" spans="1:9" hidden="1">
      <c r="A11236" t="str">
        <f>Table_wabobpsvr_AzureCalc_AzureCalcRateCard[[#This Row],[ServiceName]]&amp;Table_wabobpsvr_AzureCalc_AzureCalcRateCard[[#This Row],[Price_Level]]&amp;Table_wabobpsvr_AzureCalc_AzureCalcRateCard[[#This Row],[Region]]</f>
        <v>Basic Event Hubs Throughput UnitsMOSP</v>
      </c>
      <c r="C11236" t="s">
        <v>701</v>
      </c>
      <c r="D11236" t="s">
        <v>627</v>
      </c>
      <c r="E11236">
        <v>1.4999999999999999E-2</v>
      </c>
      <c r="F11236" t="s">
        <v>1207</v>
      </c>
      <c r="G11236" s="784" t="s">
        <v>4431</v>
      </c>
      <c r="H11236" s="784" t="s">
        <v>4431</v>
      </c>
      <c r="I11236" s="784" t="s">
        <v>6575</v>
      </c>
    </row>
    <row r="11237" spans="1:9" hidden="1">
      <c r="A11237" t="str">
        <f>Table_wabobpsvr_AzureCalc_AzureCalcRateCard[[#This Row],[ServiceName]]&amp;Table_wabobpsvr_AzureCalc_AzureCalcRateCard[[#This Row],[Price_Level]]&amp;Table_wabobpsvr_AzureCalc_AzureCalcRateCard[[#This Row],[Region]]</f>
        <v>Basic Event Hubs Throughput UnitsA</v>
      </c>
      <c r="C11237" t="s">
        <v>701</v>
      </c>
      <c r="D11237" t="s">
        <v>181</v>
      </c>
      <c r="E11237">
        <v>1.4500000000000001E-2</v>
      </c>
      <c r="F11237" t="s">
        <v>1207</v>
      </c>
      <c r="G11237" s="784" t="s">
        <v>2935</v>
      </c>
      <c r="H11237" s="784" t="s">
        <v>2936</v>
      </c>
      <c r="I11237" s="784" t="s">
        <v>6575</v>
      </c>
    </row>
    <row r="11238" spans="1:9" hidden="1">
      <c r="A11238" t="str">
        <f>Table_wabobpsvr_AzureCalc_AzureCalcRateCard[[#This Row],[ServiceName]]&amp;Table_wabobpsvr_AzureCalc_AzureCalcRateCard[[#This Row],[Price_Level]]&amp;Table_wabobpsvr_AzureCalc_AzureCalcRateCard[[#This Row],[Region]]</f>
        <v>Basic Event Hubs Throughput UnitsB</v>
      </c>
      <c r="C11238" t="s">
        <v>701</v>
      </c>
      <c r="D11238" t="s">
        <v>182</v>
      </c>
      <c r="E11238">
        <v>1.41E-2</v>
      </c>
      <c r="F11238" t="s">
        <v>1207</v>
      </c>
      <c r="G11238" s="784" t="s">
        <v>2935</v>
      </c>
      <c r="H11238" s="784" t="s">
        <v>2936</v>
      </c>
      <c r="I11238" s="784" t="s">
        <v>6575</v>
      </c>
    </row>
    <row r="11239" spans="1:9" hidden="1">
      <c r="A11239" t="str">
        <f>Table_wabobpsvr_AzureCalc_AzureCalcRateCard[[#This Row],[ServiceName]]&amp;Table_wabobpsvr_AzureCalc_AzureCalcRateCard[[#This Row],[Price_Level]]&amp;Table_wabobpsvr_AzureCalc_AzureCalcRateCard[[#This Row],[Region]]</f>
        <v>Basic Event Hubs Throughput UnitsC</v>
      </c>
      <c r="C11239" t="s">
        <v>701</v>
      </c>
      <c r="D11239" t="s">
        <v>184</v>
      </c>
      <c r="E11239">
        <v>1.3599999999999999E-2</v>
      </c>
      <c r="F11239" t="s">
        <v>1207</v>
      </c>
      <c r="G11239" s="784" t="s">
        <v>2935</v>
      </c>
      <c r="H11239" s="784" t="s">
        <v>2936</v>
      </c>
      <c r="I11239" s="784" t="s">
        <v>6575</v>
      </c>
    </row>
    <row r="11240" spans="1:9" hidden="1">
      <c r="A11240" t="str">
        <f>Table_wabobpsvr_AzureCalc_AzureCalcRateCard[[#This Row],[ServiceName]]&amp;Table_wabobpsvr_AzureCalc_AzureCalcRateCard[[#This Row],[Price_Level]]&amp;Table_wabobpsvr_AzureCalc_AzureCalcRateCard[[#This Row],[Region]]</f>
        <v>Basic Event Hubs Throughput UnitsD</v>
      </c>
      <c r="C11240" t="s">
        <v>701</v>
      </c>
      <c r="D11240" t="s">
        <v>183</v>
      </c>
      <c r="E11240">
        <v>1.32E-2</v>
      </c>
      <c r="F11240" t="s">
        <v>1207</v>
      </c>
      <c r="G11240" s="784" t="s">
        <v>2935</v>
      </c>
      <c r="H11240" s="784" t="s">
        <v>2936</v>
      </c>
      <c r="I11240" s="784" t="s">
        <v>6575</v>
      </c>
    </row>
    <row r="11241" spans="1:9" hidden="1">
      <c r="A11241" s="784" t="str">
        <f>Table_wabobpsvr_AzureCalc_AzureCalcRateCard[[#This Row],[ServiceName]]&amp;Table_wabobpsvr_AzureCalc_AzureCalcRateCard[[#This Row],[Price_Level]]&amp;Table_wabobpsvr_AzureCalc_AzureCalcRateCard[[#This Row],[Region]]</f>
        <v>Standard Event Hubs Ingress EventsMOSP</v>
      </c>
      <c r="B11241" s="784"/>
      <c r="C11241" s="784" t="s">
        <v>1206</v>
      </c>
      <c r="D11241" s="784" t="s">
        <v>627</v>
      </c>
      <c r="E11241" s="784">
        <v>2.8000000000000001E-2</v>
      </c>
      <c r="F11241" s="784" t="s">
        <v>1122</v>
      </c>
      <c r="G11241" s="784" t="s">
        <v>4431</v>
      </c>
      <c r="H11241" s="784" t="s">
        <v>4431</v>
      </c>
      <c r="I11241" s="784" t="s">
        <v>6576</v>
      </c>
    </row>
    <row r="11242" spans="1:9" hidden="1">
      <c r="A11242" s="784" t="str">
        <f>Table_wabobpsvr_AzureCalc_AzureCalcRateCard[[#This Row],[ServiceName]]&amp;Table_wabobpsvr_AzureCalc_AzureCalcRateCard[[#This Row],[Price_Level]]&amp;Table_wabobpsvr_AzureCalc_AzureCalcRateCard[[#This Row],[Region]]</f>
        <v>Standard Event Hubs Ingress EventsA</v>
      </c>
      <c r="B11242" s="784"/>
      <c r="C11242" s="784" t="s">
        <v>1206</v>
      </c>
      <c r="D11242" s="784" t="s">
        <v>181</v>
      </c>
      <c r="E11242" s="784">
        <v>2.7199999999999998E-2</v>
      </c>
      <c r="F11242" s="784" t="s">
        <v>1122</v>
      </c>
      <c r="G11242" s="784" t="s">
        <v>2937</v>
      </c>
      <c r="H11242" s="784" t="s">
        <v>2938</v>
      </c>
      <c r="I11242" s="784" t="s">
        <v>6576</v>
      </c>
    </row>
    <row r="11243" spans="1:9" hidden="1">
      <c r="A11243" s="784" t="str">
        <f>Table_wabobpsvr_AzureCalc_AzureCalcRateCard[[#This Row],[ServiceName]]&amp;Table_wabobpsvr_AzureCalc_AzureCalcRateCard[[#This Row],[Price_Level]]&amp;Table_wabobpsvr_AzureCalc_AzureCalcRateCard[[#This Row],[Region]]</f>
        <v>Standard Event Hubs Ingress EventsB</v>
      </c>
      <c r="B11243" s="784"/>
      <c r="C11243" s="784" t="s">
        <v>1206</v>
      </c>
      <c r="D11243" s="784" t="s">
        <v>182</v>
      </c>
      <c r="E11243" s="784">
        <v>2.63E-2</v>
      </c>
      <c r="F11243" s="784" t="s">
        <v>1122</v>
      </c>
      <c r="G11243" s="784" t="s">
        <v>2937</v>
      </c>
      <c r="H11243" s="784" t="s">
        <v>2938</v>
      </c>
      <c r="I11243" s="784" t="s">
        <v>6576</v>
      </c>
    </row>
    <row r="11244" spans="1:9" hidden="1">
      <c r="A11244" s="784" t="str">
        <f>Table_wabobpsvr_AzureCalc_AzureCalcRateCard[[#This Row],[ServiceName]]&amp;Table_wabobpsvr_AzureCalc_AzureCalcRateCard[[#This Row],[Price_Level]]&amp;Table_wabobpsvr_AzureCalc_AzureCalcRateCard[[#This Row],[Region]]</f>
        <v>Standard Event Hubs Ingress EventsC</v>
      </c>
      <c r="B11244" s="784"/>
      <c r="C11244" s="784" t="s">
        <v>1206</v>
      </c>
      <c r="D11244" s="784" t="s">
        <v>184</v>
      </c>
      <c r="E11244" s="784">
        <v>2.5499999999999998E-2</v>
      </c>
      <c r="F11244" s="784" t="s">
        <v>1122</v>
      </c>
      <c r="G11244" s="784" t="s">
        <v>2937</v>
      </c>
      <c r="H11244" s="784" t="s">
        <v>2938</v>
      </c>
      <c r="I11244" s="784" t="s">
        <v>6576</v>
      </c>
    </row>
    <row r="11245" spans="1:9" hidden="1">
      <c r="A11245" s="784" t="str">
        <f>Table_wabobpsvr_AzureCalc_AzureCalcRateCard[[#This Row],[ServiceName]]&amp;Table_wabobpsvr_AzureCalc_AzureCalcRateCard[[#This Row],[Price_Level]]&amp;Table_wabobpsvr_AzureCalc_AzureCalcRateCard[[#This Row],[Region]]</f>
        <v>Standard Event Hubs Ingress EventsD</v>
      </c>
      <c r="B11245" s="784"/>
      <c r="C11245" s="784" t="s">
        <v>1206</v>
      </c>
      <c r="D11245" s="784" t="s">
        <v>183</v>
      </c>
      <c r="E11245" s="784">
        <v>2.46E-2</v>
      </c>
      <c r="F11245" s="784" t="s">
        <v>1122</v>
      </c>
      <c r="G11245" s="784" t="s">
        <v>2937</v>
      </c>
      <c r="H11245" s="784" t="s">
        <v>2938</v>
      </c>
      <c r="I11245" s="784" t="s">
        <v>6576</v>
      </c>
    </row>
    <row r="11246" spans="1:9" hidden="1">
      <c r="A11246" s="784" t="str">
        <f>Table_wabobpsvr_AzureCalc_AzureCalcRateCard[[#This Row],[ServiceName]]&amp;Table_wabobpsvr_AzureCalc_AzureCalcRateCard[[#This Row],[Price_Level]]&amp;Table_wabobpsvr_AzureCalc_AzureCalcRateCard[[#This Row],[Region]]</f>
        <v>Standard Event Hubs Throughput UnitsMOSP</v>
      </c>
      <c r="B11246" s="784"/>
      <c r="C11246" s="784" t="s">
        <v>701</v>
      </c>
      <c r="D11246" s="784" t="s">
        <v>627</v>
      </c>
      <c r="E11246" s="784">
        <v>0.03</v>
      </c>
      <c r="F11246" s="784" t="s">
        <v>1208</v>
      </c>
      <c r="G11246" s="784" t="s">
        <v>4431</v>
      </c>
      <c r="H11246" s="784" t="s">
        <v>4431</v>
      </c>
      <c r="I11246" s="784" t="s">
        <v>6577</v>
      </c>
    </row>
    <row r="11247" spans="1:9" hidden="1">
      <c r="A11247" s="784" t="str">
        <f>Table_wabobpsvr_AzureCalc_AzureCalcRateCard[[#This Row],[ServiceName]]&amp;Table_wabobpsvr_AzureCalc_AzureCalcRateCard[[#This Row],[Price_Level]]&amp;Table_wabobpsvr_AzureCalc_AzureCalcRateCard[[#This Row],[Region]]</f>
        <v>Standard Event Hubs Throughput UnitsA</v>
      </c>
      <c r="B11247" s="784"/>
      <c r="C11247" s="784" t="s">
        <v>701</v>
      </c>
      <c r="D11247" s="784" t="s">
        <v>181</v>
      </c>
      <c r="E11247" s="784">
        <v>2.9100000000000001E-2</v>
      </c>
      <c r="F11247" s="784" t="s">
        <v>1208</v>
      </c>
      <c r="G11247" s="784" t="s">
        <v>2939</v>
      </c>
      <c r="H11247" s="784" t="s">
        <v>2940</v>
      </c>
      <c r="I11247" s="784" t="s">
        <v>6577</v>
      </c>
    </row>
    <row r="11248" spans="1:9" hidden="1">
      <c r="A11248" s="784" t="str">
        <f>Table_wabobpsvr_AzureCalc_AzureCalcRateCard[[#This Row],[ServiceName]]&amp;Table_wabobpsvr_AzureCalc_AzureCalcRateCard[[#This Row],[Price_Level]]&amp;Table_wabobpsvr_AzureCalc_AzureCalcRateCard[[#This Row],[Region]]</f>
        <v>Standard Event Hubs Throughput UnitsB</v>
      </c>
      <c r="B11248" s="784"/>
      <c r="C11248" s="784" t="s">
        <v>701</v>
      </c>
      <c r="D11248" s="784" t="s">
        <v>182</v>
      </c>
      <c r="E11248" s="784">
        <v>2.8199999999999999E-2</v>
      </c>
      <c r="F11248" s="784" t="s">
        <v>1208</v>
      </c>
      <c r="G11248" s="784" t="s">
        <v>2939</v>
      </c>
      <c r="H11248" s="784" t="s">
        <v>2940</v>
      </c>
      <c r="I11248" s="784" t="s">
        <v>6577</v>
      </c>
    </row>
    <row r="11249" spans="1:9" hidden="1">
      <c r="A11249" s="784" t="str">
        <f>Table_wabobpsvr_AzureCalc_AzureCalcRateCard[[#This Row],[ServiceName]]&amp;Table_wabobpsvr_AzureCalc_AzureCalcRateCard[[#This Row],[Price_Level]]&amp;Table_wabobpsvr_AzureCalc_AzureCalcRateCard[[#This Row],[Region]]</f>
        <v>Standard Event Hubs Throughput UnitsC</v>
      </c>
      <c r="B11249" s="784"/>
      <c r="C11249" s="784" t="s">
        <v>701</v>
      </c>
      <c r="D11249" s="784" t="s">
        <v>184</v>
      </c>
      <c r="E11249" s="784">
        <v>2.7300000000000001E-2</v>
      </c>
      <c r="F11249" s="784" t="s">
        <v>1208</v>
      </c>
      <c r="G11249" s="784" t="s">
        <v>2939</v>
      </c>
      <c r="H11249" s="784" t="s">
        <v>2940</v>
      </c>
      <c r="I11249" s="784" t="s">
        <v>6577</v>
      </c>
    </row>
    <row r="11250" spans="1:9" hidden="1">
      <c r="A11250" s="784" t="str">
        <f>Table_wabobpsvr_AzureCalc_AzureCalcRateCard[[#This Row],[ServiceName]]&amp;Table_wabobpsvr_AzureCalc_AzureCalcRateCard[[#This Row],[Price_Level]]&amp;Table_wabobpsvr_AzureCalc_AzureCalcRateCard[[#This Row],[Region]]</f>
        <v>Standard Event Hubs Throughput UnitsD</v>
      </c>
      <c r="B11250" s="784"/>
      <c r="C11250" s="784" t="s">
        <v>701</v>
      </c>
      <c r="D11250" s="784" t="s">
        <v>183</v>
      </c>
      <c r="E11250" s="784">
        <v>2.64E-2</v>
      </c>
      <c r="F11250" s="784" t="s">
        <v>1208</v>
      </c>
      <c r="G11250" s="784" t="s">
        <v>2939</v>
      </c>
      <c r="H11250" s="784" t="s">
        <v>2940</v>
      </c>
      <c r="I11250" s="784" t="s">
        <v>6577</v>
      </c>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HoursB4</v>
      </c>
      <c r="B11251">
        <v>4</v>
      </c>
      <c r="C11251" t="s">
        <v>4431</v>
      </c>
      <c r="D11251" t="s">
        <v>182</v>
      </c>
      <c r="E11251">
        <v>999999</v>
      </c>
      <c r="F11251" t="s">
        <v>1130</v>
      </c>
      <c r="G11251" s="784" t="s">
        <v>4431</v>
      </c>
      <c r="H11251" s="784" t="s">
        <v>4431</v>
      </c>
      <c r="I11251" s="784" t="s">
        <v>4431</v>
      </c>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HoursMOSP7</v>
      </c>
      <c r="B11252">
        <v>7</v>
      </c>
      <c r="C11252" t="s">
        <v>4431</v>
      </c>
      <c r="D11252" t="s">
        <v>627</v>
      </c>
      <c r="E11252">
        <v>999999</v>
      </c>
      <c r="F11252" t="s">
        <v>1130</v>
      </c>
      <c r="G11252" s="784" t="s">
        <v>4431</v>
      </c>
      <c r="H11252" s="784" t="s">
        <v>4431</v>
      </c>
      <c r="I11252" s="784" t="s">
        <v>4431</v>
      </c>
    </row>
    <row r="11253" spans="1:9" hidden="1">
      <c r="A11253" t="str">
        <f>Table_wabobpsvr_AzureCalc_AzureCalcRateCard[[#This Row],[ServiceName]]&amp;Table_wabobpsvr_AzureCalc_AzureCalcRateCard[[#This Row],[Price_Level]]&amp;Table_wabobpsvr_AzureCalc_AzureCalcRateCard[[#This Row],[Region]]</f>
        <v>Machine Learning API Service Prediction HoursA7</v>
      </c>
      <c r="B11253">
        <v>7</v>
      </c>
      <c r="C11253" t="s">
        <v>4431</v>
      </c>
      <c r="D11253" t="s">
        <v>181</v>
      </c>
      <c r="E11253">
        <v>999999</v>
      </c>
      <c r="F11253" t="s">
        <v>1130</v>
      </c>
      <c r="G11253" s="784" t="s">
        <v>4431</v>
      </c>
      <c r="H11253" s="784" t="s">
        <v>4431</v>
      </c>
      <c r="I11253" s="784" t="s">
        <v>4431</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HoursB7</v>
      </c>
      <c r="B11254">
        <v>7</v>
      </c>
      <c r="C11254" t="s">
        <v>4431</v>
      </c>
      <c r="D11254" t="s">
        <v>182</v>
      </c>
      <c r="E11254">
        <v>999999</v>
      </c>
      <c r="F11254" t="s">
        <v>1130</v>
      </c>
      <c r="G11254" s="784" t="s">
        <v>4431</v>
      </c>
      <c r="H11254" s="784" t="s">
        <v>4431</v>
      </c>
      <c r="I11254" s="784" t="s">
        <v>4431</v>
      </c>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HoursC7</v>
      </c>
      <c r="B11255">
        <v>7</v>
      </c>
      <c r="C11255" t="s">
        <v>4431</v>
      </c>
      <c r="D11255" t="s">
        <v>184</v>
      </c>
      <c r="E11255">
        <v>999999</v>
      </c>
      <c r="F11255" t="s">
        <v>1130</v>
      </c>
      <c r="G11255" s="784" t="s">
        <v>4431</v>
      </c>
      <c r="H11255" s="784" t="s">
        <v>4431</v>
      </c>
      <c r="I11255" s="784" t="s">
        <v>4431</v>
      </c>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HoursD7</v>
      </c>
      <c r="B11256">
        <v>7</v>
      </c>
      <c r="C11256" t="s">
        <v>4431</v>
      </c>
      <c r="D11256" t="s">
        <v>183</v>
      </c>
      <c r="E11256">
        <v>999999</v>
      </c>
      <c r="F11256" t="s">
        <v>1130</v>
      </c>
      <c r="G11256" s="784" t="s">
        <v>4431</v>
      </c>
      <c r="H11256" s="784" t="s">
        <v>4431</v>
      </c>
      <c r="I11256" s="784" t="s">
        <v>4431</v>
      </c>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HoursMOSP8</v>
      </c>
      <c r="B11257">
        <v>8</v>
      </c>
      <c r="C11257" t="s">
        <v>4431</v>
      </c>
      <c r="D11257" t="s">
        <v>627</v>
      </c>
      <c r="E11257">
        <v>999999</v>
      </c>
      <c r="F11257" t="s">
        <v>1130</v>
      </c>
      <c r="G11257" s="784" t="s">
        <v>4431</v>
      </c>
      <c r="H11257" s="784" t="s">
        <v>4431</v>
      </c>
      <c r="I11257" s="784" t="s">
        <v>4431</v>
      </c>
    </row>
    <row r="11258" spans="1:9" hidden="1">
      <c r="A11258" t="str">
        <f>Table_wabobpsvr_AzureCalc_AzureCalcRateCard[[#This Row],[ServiceName]]&amp;Table_wabobpsvr_AzureCalc_AzureCalcRateCard[[#This Row],[Price_Level]]&amp;Table_wabobpsvr_AzureCalc_AzureCalcRateCard[[#This Row],[Region]]</f>
        <v>Standard Notification Hubs Pushes - Tier 2C</v>
      </c>
      <c r="C11258" t="s">
        <v>1203</v>
      </c>
      <c r="D11258" t="s">
        <v>184</v>
      </c>
      <c r="E11258">
        <v>9.1</v>
      </c>
      <c r="F11258" t="s">
        <v>1205</v>
      </c>
      <c r="G11258" s="784" t="s">
        <v>2688</v>
      </c>
      <c r="H11258" s="784" t="s">
        <v>2689</v>
      </c>
      <c r="I11258" s="784" t="s">
        <v>5153</v>
      </c>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HoursA8</v>
      </c>
      <c r="B11259">
        <v>8</v>
      </c>
      <c r="C11259" t="s">
        <v>4431</v>
      </c>
      <c r="D11259" t="s">
        <v>181</v>
      </c>
      <c r="E11259">
        <v>999999</v>
      </c>
      <c r="F11259" t="s">
        <v>1130</v>
      </c>
      <c r="G11259" s="784" t="s">
        <v>4431</v>
      </c>
      <c r="H11259" s="784" t="s">
        <v>4431</v>
      </c>
      <c r="I11259" s="784" t="s">
        <v>4431</v>
      </c>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HoursB8</v>
      </c>
      <c r="B11260">
        <v>8</v>
      </c>
      <c r="C11260" t="s">
        <v>4431</v>
      </c>
      <c r="D11260" t="s">
        <v>182</v>
      </c>
      <c r="E11260">
        <v>999999</v>
      </c>
      <c r="F11260" t="s">
        <v>1130</v>
      </c>
      <c r="G11260" s="784" t="s">
        <v>4431</v>
      </c>
      <c r="H11260" s="784" t="s">
        <v>4431</v>
      </c>
      <c r="I11260" s="784" t="s">
        <v>4431</v>
      </c>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HoursC8</v>
      </c>
      <c r="B11261">
        <v>8</v>
      </c>
      <c r="C11261" t="s">
        <v>4431</v>
      </c>
      <c r="D11261" t="s">
        <v>184</v>
      </c>
      <c r="E11261">
        <v>999999</v>
      </c>
      <c r="F11261" t="s">
        <v>1130</v>
      </c>
      <c r="G11261" s="784" t="s">
        <v>4431</v>
      </c>
      <c r="H11261" s="784" t="s">
        <v>4431</v>
      </c>
      <c r="I11261" s="784" t="s">
        <v>4431</v>
      </c>
    </row>
    <row r="11262" spans="1:9" hidden="1">
      <c r="A11262" t="str">
        <f>Table_wabobpsvr_AzureCalc_AzureCalcRateCard[[#This Row],[ServiceName]]&amp;Table_wabobpsvr_AzureCalc_AzureCalcRateCard[[#This Row],[Price_Level]]&amp;Table_wabobpsvr_AzureCalc_AzureCalcRateCard[[#This Row],[Region]]</f>
        <v>Machine Learning API Service Prediction HoursD8</v>
      </c>
      <c r="B11262">
        <v>8</v>
      </c>
      <c r="C11262" t="s">
        <v>4431</v>
      </c>
      <c r="D11262" t="s">
        <v>183</v>
      </c>
      <c r="E11262">
        <v>999999</v>
      </c>
      <c r="F11262" t="s">
        <v>1130</v>
      </c>
      <c r="G11262" s="784" t="s">
        <v>4431</v>
      </c>
      <c r="H11262" s="784" t="s">
        <v>4431</v>
      </c>
      <c r="I11262" s="784" t="s">
        <v>4431</v>
      </c>
    </row>
    <row r="11263" spans="1:9" hidden="1">
      <c r="A11263" t="str">
        <f>Table_wabobpsvr_AzureCalc_AzureCalcRateCard[[#This Row],[ServiceName]]&amp;Table_wabobpsvr_AzureCalc_AzureCalcRateCard[[#This Row],[Price_Level]]&amp;Table_wabobpsvr_AzureCalc_AzureCalcRateCard[[#This Row],[Region]]</f>
        <v>Machine Learning API Service Prediction HoursMOSP9</v>
      </c>
      <c r="B11263">
        <v>9</v>
      </c>
      <c r="C11263" t="s">
        <v>4431</v>
      </c>
      <c r="D11263" t="s">
        <v>627</v>
      </c>
      <c r="E11263">
        <v>999999</v>
      </c>
      <c r="F11263" t="s">
        <v>1130</v>
      </c>
      <c r="G11263" s="784" t="s">
        <v>4431</v>
      </c>
      <c r="H11263" s="784" t="s">
        <v>4431</v>
      </c>
      <c r="I11263" s="784" t="s">
        <v>4431</v>
      </c>
    </row>
    <row r="11264" spans="1:9" hidden="1">
      <c r="A11264" t="str">
        <f>Table_wabobpsvr_AzureCalc_AzureCalcRateCard[[#This Row],[ServiceName]]&amp;Table_wabobpsvr_AzureCalc_AzureCalcRateCard[[#This Row],[Price_Level]]&amp;Table_wabobpsvr_AzureCalc_AzureCalcRateCard[[#This Row],[Region]]</f>
        <v>Machine Learning API Service Prediction HoursA9</v>
      </c>
      <c r="B11264">
        <v>9</v>
      </c>
      <c r="C11264" t="s">
        <v>4431</v>
      </c>
      <c r="D11264" t="s">
        <v>181</v>
      </c>
      <c r="E11264">
        <v>999999</v>
      </c>
      <c r="F11264" t="s">
        <v>1130</v>
      </c>
      <c r="G11264" s="784" t="s">
        <v>4431</v>
      </c>
      <c r="H11264" s="784" t="s">
        <v>4431</v>
      </c>
      <c r="I11264" s="784" t="s">
        <v>4431</v>
      </c>
    </row>
    <row r="11265" spans="1:9" hidden="1">
      <c r="A11265" t="str">
        <f>Table_wabobpsvr_AzureCalc_AzureCalcRateCard[[#This Row],[ServiceName]]&amp;Table_wabobpsvr_AzureCalc_AzureCalcRateCard[[#This Row],[Price_Level]]&amp;Table_wabobpsvr_AzureCalc_AzureCalcRateCard[[#This Row],[Region]]</f>
        <v>Machine Learning API Service Prediction HoursB9</v>
      </c>
      <c r="B11265">
        <v>9</v>
      </c>
      <c r="C11265" t="s">
        <v>4431</v>
      </c>
      <c r="D11265" t="s">
        <v>182</v>
      </c>
      <c r="E11265">
        <v>999999</v>
      </c>
      <c r="F11265" t="s">
        <v>1130</v>
      </c>
      <c r="G11265" s="784" t="s">
        <v>4431</v>
      </c>
      <c r="H11265" s="784" t="s">
        <v>4431</v>
      </c>
      <c r="I11265" s="784" t="s">
        <v>4431</v>
      </c>
    </row>
    <row r="11266" spans="1:9" hidden="1">
      <c r="A11266" t="str">
        <f>Table_wabobpsvr_AzureCalc_AzureCalcRateCard[[#This Row],[ServiceName]]&amp;Table_wabobpsvr_AzureCalc_AzureCalcRateCard[[#This Row],[Price_Level]]&amp;Table_wabobpsvr_AzureCalc_AzureCalcRateCard[[#This Row],[Region]]</f>
        <v>Machine Learning API Service Prediction HoursC9</v>
      </c>
      <c r="B11266">
        <v>9</v>
      </c>
      <c r="C11266" t="s">
        <v>4431</v>
      </c>
      <c r="D11266" t="s">
        <v>184</v>
      </c>
      <c r="E11266">
        <v>999999</v>
      </c>
      <c r="F11266" t="s">
        <v>1130</v>
      </c>
      <c r="G11266" s="784" t="s">
        <v>4431</v>
      </c>
      <c r="H11266" s="784" t="s">
        <v>4431</v>
      </c>
      <c r="I11266" s="784" t="s">
        <v>4431</v>
      </c>
    </row>
    <row r="11267" spans="1:9" hidden="1">
      <c r="A11267" t="str">
        <f>Table_wabobpsvr_AzureCalc_AzureCalcRateCard[[#This Row],[ServiceName]]&amp;Table_wabobpsvr_AzureCalc_AzureCalcRateCard[[#This Row],[Price_Level]]&amp;Table_wabobpsvr_AzureCalc_AzureCalcRateCard[[#This Row],[Region]]</f>
        <v>Standard Notification Hubs Pushes - Tier 2D</v>
      </c>
      <c r="C11267" t="s">
        <v>1203</v>
      </c>
      <c r="D11267" t="s">
        <v>183</v>
      </c>
      <c r="E11267">
        <v>8.8000000000000007</v>
      </c>
      <c r="F11267" t="s">
        <v>1205</v>
      </c>
      <c r="G11267" s="784" t="s">
        <v>2688</v>
      </c>
      <c r="H11267" s="784" t="s">
        <v>2689</v>
      </c>
      <c r="I11267" s="784" t="s">
        <v>5153</v>
      </c>
    </row>
    <row r="11268" spans="1:9" hidden="1">
      <c r="A11268" t="str">
        <f>Table_wabobpsvr_AzureCalc_AzureCalcRateCard[[#This Row],[ServiceName]]&amp;Table_wabobpsvr_AzureCalc_AzureCalcRateCard[[#This Row],[Price_Level]]&amp;Table_wabobpsvr_AzureCalc_AzureCalcRateCard[[#This Row],[Region]]</f>
        <v>Basic Notification Hubs PushesMOSP</v>
      </c>
      <c r="C11268" t="s">
        <v>1203</v>
      </c>
      <c r="D11268" t="s">
        <v>627</v>
      </c>
      <c r="E11268">
        <v>1</v>
      </c>
      <c r="F11268" t="s">
        <v>1209</v>
      </c>
      <c r="G11268" s="784" t="s">
        <v>4431</v>
      </c>
      <c r="H11268" s="784" t="s">
        <v>4431</v>
      </c>
      <c r="I11268" s="784" t="s">
        <v>6578</v>
      </c>
    </row>
    <row r="11269" spans="1:9" hidden="1">
      <c r="A11269" t="str">
        <f>Table_wabobpsvr_AzureCalc_AzureCalcRateCard[[#This Row],[ServiceName]]&amp;Table_wabobpsvr_AzureCalc_AzureCalcRateCard[[#This Row],[Price_Level]]&amp;Table_wabobpsvr_AzureCalc_AzureCalcRateCard[[#This Row],[Region]]</f>
        <v>Basic Notification Hubs PushesA</v>
      </c>
      <c r="C11269" t="s">
        <v>1203</v>
      </c>
      <c r="D11269" t="s">
        <v>181</v>
      </c>
      <c r="E11269">
        <v>0.97</v>
      </c>
      <c r="F11269" t="s">
        <v>1209</v>
      </c>
      <c r="G11269" s="784" t="s">
        <v>2941</v>
      </c>
      <c r="H11269" s="784" t="s">
        <v>2942</v>
      </c>
      <c r="I11269" s="784" t="s">
        <v>6578</v>
      </c>
    </row>
    <row r="11270" spans="1:9" hidden="1">
      <c r="A11270" t="str">
        <f>Table_wabobpsvr_AzureCalc_AzureCalcRateCard[[#This Row],[ServiceName]]&amp;Table_wabobpsvr_AzureCalc_AzureCalcRateCard[[#This Row],[Price_Level]]&amp;Table_wabobpsvr_AzureCalc_AzureCalcRateCard[[#This Row],[Region]]</f>
        <v>Basic Notification Hubs PushesB</v>
      </c>
      <c r="C11270" t="s">
        <v>1203</v>
      </c>
      <c r="D11270" t="s">
        <v>182</v>
      </c>
      <c r="E11270">
        <v>0.94</v>
      </c>
      <c r="F11270" t="s">
        <v>1209</v>
      </c>
      <c r="G11270" s="784" t="s">
        <v>2941</v>
      </c>
      <c r="H11270" s="784" t="s">
        <v>2942</v>
      </c>
      <c r="I11270" s="784" t="s">
        <v>6578</v>
      </c>
    </row>
    <row r="11271" spans="1:9" hidden="1">
      <c r="A11271" t="str">
        <f>Table_wabobpsvr_AzureCalc_AzureCalcRateCard[[#This Row],[ServiceName]]&amp;Table_wabobpsvr_AzureCalc_AzureCalcRateCard[[#This Row],[Price_Level]]&amp;Table_wabobpsvr_AzureCalc_AzureCalcRateCard[[#This Row],[Region]]</f>
        <v>Basic Notification Hubs PushesC</v>
      </c>
      <c r="C11271" t="s">
        <v>1203</v>
      </c>
      <c r="D11271" t="s">
        <v>184</v>
      </c>
      <c r="E11271">
        <v>0.91</v>
      </c>
      <c r="F11271" t="s">
        <v>1209</v>
      </c>
      <c r="G11271" s="784" t="s">
        <v>2941</v>
      </c>
      <c r="H11271" s="784" t="s">
        <v>2942</v>
      </c>
      <c r="I11271" s="784" t="s">
        <v>6578</v>
      </c>
    </row>
    <row r="11272" spans="1:9" hidden="1">
      <c r="A11272" t="str">
        <f>Table_wabobpsvr_AzureCalc_AzureCalcRateCard[[#This Row],[ServiceName]]&amp;Table_wabobpsvr_AzureCalc_AzureCalcRateCard[[#This Row],[Price_Level]]&amp;Table_wabobpsvr_AzureCalc_AzureCalcRateCard[[#This Row],[Region]]</f>
        <v>Basic Notification Hubs PushesD</v>
      </c>
      <c r="C11272" t="s">
        <v>1203</v>
      </c>
      <c r="D11272" t="s">
        <v>183</v>
      </c>
      <c r="E11272">
        <v>0.88</v>
      </c>
      <c r="F11272" t="s">
        <v>1209</v>
      </c>
      <c r="G11272" s="784" t="s">
        <v>2941</v>
      </c>
      <c r="H11272" s="784" t="s">
        <v>2942</v>
      </c>
      <c r="I11272" s="784" t="s">
        <v>6578</v>
      </c>
    </row>
    <row r="11273" spans="1:9" hidden="1">
      <c r="A11273" t="str">
        <f>Table_wabobpsvr_AzureCalc_AzureCalcRateCard[[#This Row],[ServiceName]]&amp;Table_wabobpsvr_AzureCalc_AzureCalcRateCard[[#This Row],[Price_Level]]&amp;Table_wabobpsvr_AzureCalc_AzureCalcRateCard[[#This Row],[Region]]</f>
        <v>Standard Notification Hubs Base UnitMOSP</v>
      </c>
      <c r="C11273" t="s">
        <v>594</v>
      </c>
      <c r="D11273" t="s">
        <v>627</v>
      </c>
      <c r="E11273">
        <v>200</v>
      </c>
      <c r="F11273" t="s">
        <v>1210</v>
      </c>
      <c r="G11273" s="784" t="s">
        <v>4431</v>
      </c>
      <c r="H11273" s="784" t="s">
        <v>4431</v>
      </c>
      <c r="I11273" s="784" t="s">
        <v>6579</v>
      </c>
    </row>
    <row r="11274" spans="1:9" hidden="1">
      <c r="A11274" s="784" t="str">
        <f>Table_wabobpsvr_AzureCalc_AzureCalcRateCard[[#This Row],[ServiceName]]&amp;Table_wabobpsvr_AzureCalc_AzureCalcRateCard[[#This Row],[Price_Level]]&amp;Table_wabobpsvr_AzureCalc_AzureCalcRateCard[[#This Row],[Region]]</f>
        <v>Standard Notification Hubs Base UnitA</v>
      </c>
      <c r="B11274" s="784"/>
      <c r="C11274" s="784" t="s">
        <v>594</v>
      </c>
      <c r="D11274" s="784" t="s">
        <v>181</v>
      </c>
      <c r="E11274" s="784">
        <v>194</v>
      </c>
      <c r="F11274" s="784" t="s">
        <v>1210</v>
      </c>
      <c r="G11274" s="784" t="s">
        <v>2943</v>
      </c>
      <c r="H11274" s="784" t="s">
        <v>2944</v>
      </c>
      <c r="I11274" s="784" t="s">
        <v>6579</v>
      </c>
    </row>
    <row r="11275" spans="1:9" hidden="1">
      <c r="A11275" t="str">
        <f>Table_wabobpsvr_AzureCalc_AzureCalcRateCard[[#This Row],[ServiceName]]&amp;Table_wabobpsvr_AzureCalc_AzureCalcRateCard[[#This Row],[Price_Level]]&amp;Table_wabobpsvr_AzureCalc_AzureCalcRateCard[[#This Row],[Region]]</f>
        <v>Standard Notification Hubs Base UnitB</v>
      </c>
      <c r="C11275" t="s">
        <v>594</v>
      </c>
      <c r="D11275" t="s">
        <v>182</v>
      </c>
      <c r="E11275">
        <v>188</v>
      </c>
      <c r="F11275" t="s">
        <v>1210</v>
      </c>
      <c r="G11275" s="784" t="s">
        <v>2943</v>
      </c>
      <c r="H11275" s="784" t="s">
        <v>2944</v>
      </c>
      <c r="I11275" s="784" t="s">
        <v>6579</v>
      </c>
    </row>
    <row r="11276" spans="1:9" hidden="1">
      <c r="A11276" t="str">
        <f>Table_wabobpsvr_AzureCalc_AzureCalcRateCard[[#This Row],[ServiceName]]&amp;Table_wabobpsvr_AzureCalc_AzureCalcRateCard[[#This Row],[Price_Level]]&amp;Table_wabobpsvr_AzureCalc_AzureCalcRateCard[[#This Row],[Region]]</f>
        <v>Standard Notification Hubs Base UnitC</v>
      </c>
      <c r="C11276" t="s">
        <v>594</v>
      </c>
      <c r="D11276" t="s">
        <v>184</v>
      </c>
      <c r="E11276">
        <v>182</v>
      </c>
      <c r="F11276" t="s">
        <v>1210</v>
      </c>
      <c r="G11276" s="784" t="s">
        <v>2943</v>
      </c>
      <c r="H11276" s="784" t="s">
        <v>2944</v>
      </c>
      <c r="I11276" s="784" t="s">
        <v>6579</v>
      </c>
    </row>
    <row r="11277" spans="1:9" hidden="1">
      <c r="A11277" s="784" t="str">
        <f>Table_wabobpsvr_AzureCalc_AzureCalcRateCard[[#This Row],[ServiceName]]&amp;Table_wabobpsvr_AzureCalc_AzureCalcRateCard[[#This Row],[Price_Level]]&amp;Table_wabobpsvr_AzureCalc_AzureCalcRateCard[[#This Row],[Region]]</f>
        <v>Standard Notification Hubs Base UnitD</v>
      </c>
      <c r="B11277" s="784"/>
      <c r="C11277" s="784" t="s">
        <v>594</v>
      </c>
      <c r="D11277" s="784" t="s">
        <v>183</v>
      </c>
      <c r="E11277" s="784">
        <v>176</v>
      </c>
      <c r="F11277" s="784" t="s">
        <v>1210</v>
      </c>
      <c r="G11277" s="784" t="s">
        <v>2943</v>
      </c>
      <c r="H11277" s="784" t="s">
        <v>2944</v>
      </c>
      <c r="I11277" s="784" t="s">
        <v>6579</v>
      </c>
    </row>
    <row r="11278" spans="1:9" hidden="1">
      <c r="A11278" s="784" t="str">
        <f>Table_wabobpsvr_AzureCalc_AzureCalcRateCard[[#This Row],[ServiceName]]&amp;Table_wabobpsvr_AzureCalc_AzureCalcRateCard[[#This Row],[Price_Level]]&amp;Table_wabobpsvr_AzureCalc_AzureCalcRateCard[[#This Row],[Region]]</f>
        <v>Basic Notification Hubs Base UnitMOSP</v>
      </c>
      <c r="B11278" s="784"/>
      <c r="C11278" s="784" t="s">
        <v>594</v>
      </c>
      <c r="D11278" s="784" t="s">
        <v>627</v>
      </c>
      <c r="E11278" s="784">
        <v>10</v>
      </c>
      <c r="F11278" s="784" t="s">
        <v>1211</v>
      </c>
      <c r="G11278" s="784" t="s">
        <v>4431</v>
      </c>
      <c r="H11278" s="784" t="s">
        <v>4431</v>
      </c>
      <c r="I11278" s="784" t="s">
        <v>6580</v>
      </c>
    </row>
    <row r="11279" spans="1:9" hidden="1">
      <c r="A11279" s="784" t="str">
        <f>Table_wabobpsvr_AzureCalc_AzureCalcRateCard[[#This Row],[ServiceName]]&amp;Table_wabobpsvr_AzureCalc_AzureCalcRateCard[[#This Row],[Price_Level]]&amp;Table_wabobpsvr_AzureCalc_AzureCalcRateCard[[#This Row],[Region]]</f>
        <v>Basic Notification Hubs Base UnitA</v>
      </c>
      <c r="B11279" s="784"/>
      <c r="C11279" s="784" t="s">
        <v>594</v>
      </c>
      <c r="D11279" s="784" t="s">
        <v>181</v>
      </c>
      <c r="E11279" s="784">
        <v>9.6999999999999993</v>
      </c>
      <c r="F11279" s="784" t="s">
        <v>1211</v>
      </c>
      <c r="G11279" s="784" t="s">
        <v>2945</v>
      </c>
      <c r="H11279" s="784" t="s">
        <v>2946</v>
      </c>
      <c r="I11279" s="784" t="s">
        <v>6580</v>
      </c>
    </row>
    <row r="11280" spans="1:9" hidden="1">
      <c r="A11280" t="str">
        <f>Table_wabobpsvr_AzureCalc_AzureCalcRateCard[[#This Row],[ServiceName]]&amp;Table_wabobpsvr_AzureCalc_AzureCalcRateCard[[#This Row],[Price_Level]]&amp;Table_wabobpsvr_AzureCalc_AzureCalcRateCard[[#This Row],[Region]]</f>
        <v>Basic Notification Hubs Base UnitB</v>
      </c>
      <c r="C11280" t="s">
        <v>594</v>
      </c>
      <c r="D11280" t="s">
        <v>182</v>
      </c>
      <c r="E11280">
        <v>9.4</v>
      </c>
      <c r="F11280" t="s">
        <v>1211</v>
      </c>
      <c r="G11280" s="784" t="s">
        <v>2945</v>
      </c>
      <c r="H11280" s="784" t="s">
        <v>2946</v>
      </c>
      <c r="I11280" s="784" t="s">
        <v>6580</v>
      </c>
    </row>
    <row r="11281" spans="1:9" hidden="1">
      <c r="A11281" s="784" t="str">
        <f>Table_wabobpsvr_AzureCalc_AzureCalcRateCard[[#This Row],[ServiceName]]&amp;Table_wabobpsvr_AzureCalc_AzureCalcRateCard[[#This Row],[Price_Level]]&amp;Table_wabobpsvr_AzureCalc_AzureCalcRateCard[[#This Row],[Region]]</f>
        <v>Basic Notification Hubs Base UnitC</v>
      </c>
      <c r="B11281" s="784"/>
      <c r="C11281" s="784" t="s">
        <v>594</v>
      </c>
      <c r="D11281" s="784" t="s">
        <v>184</v>
      </c>
      <c r="E11281" s="784">
        <v>9.1</v>
      </c>
      <c r="F11281" s="784" t="s">
        <v>1211</v>
      </c>
      <c r="G11281" s="784" t="s">
        <v>2945</v>
      </c>
      <c r="H11281" s="784" t="s">
        <v>2946</v>
      </c>
      <c r="I11281" s="784" t="s">
        <v>6580</v>
      </c>
    </row>
    <row r="11282" spans="1:9" hidden="1">
      <c r="A11282" s="784" t="str">
        <f>Table_wabobpsvr_AzureCalc_AzureCalcRateCard[[#This Row],[ServiceName]]&amp;Table_wabobpsvr_AzureCalc_AzureCalcRateCard[[#This Row],[Price_Level]]&amp;Table_wabobpsvr_AzureCalc_AzureCalcRateCard[[#This Row],[Region]]</f>
        <v>Basic Notification Hubs Base UnitD</v>
      </c>
      <c r="B11282" s="784"/>
      <c r="C11282" s="784" t="s">
        <v>594</v>
      </c>
      <c r="D11282" s="784" t="s">
        <v>183</v>
      </c>
      <c r="E11282" s="784">
        <v>8.8000000000000007</v>
      </c>
      <c r="F11282" s="784" t="s">
        <v>1211</v>
      </c>
      <c r="G11282" s="784" t="s">
        <v>2945</v>
      </c>
      <c r="H11282" s="784" t="s">
        <v>2946</v>
      </c>
      <c r="I11282" s="784" t="s">
        <v>6580</v>
      </c>
    </row>
    <row r="11283" spans="1:9" hidden="1">
      <c r="A11283" s="784" t="str">
        <f>Table_wabobpsvr_AzureCalc_AzureCalcRateCard[[#This Row],[ServiceName]]&amp;Table_wabobpsvr_AzureCalc_AzureCalcRateCard[[#This Row],[Price_Level]]&amp;Table_wabobpsvr_AzureCalc_AzureCalcRateCard[[#This Row],[Region]]</f>
        <v>Machine Learning API Service Prediction HoursD9</v>
      </c>
      <c r="B11283" s="784">
        <v>9</v>
      </c>
      <c r="C11283" s="784" t="s">
        <v>4431</v>
      </c>
      <c r="D11283" s="784" t="s">
        <v>183</v>
      </c>
      <c r="E11283" s="784">
        <v>999999</v>
      </c>
      <c r="F11283" s="784" t="s">
        <v>1130</v>
      </c>
      <c r="G11283" s="784" t="s">
        <v>4431</v>
      </c>
      <c r="H11283" s="784" t="s">
        <v>4431</v>
      </c>
      <c r="I11283" s="784" t="s">
        <v>4431</v>
      </c>
    </row>
    <row r="11284" spans="1:9" hidden="1">
      <c r="A11284" s="784" t="str">
        <f>Table_wabobpsvr_AzureCalc_AzureCalcRateCard[[#This Row],[ServiceName]]&amp;Table_wabobpsvr_AzureCalc_AzureCalcRateCard[[#This Row],[Price_Level]]&amp;Table_wabobpsvr_AzureCalc_AzureCalcRateCard[[#This Row],[Region]]</f>
        <v>Machine Learning API Service Prediction HoursMOSP10</v>
      </c>
      <c r="B11284" s="784">
        <v>10</v>
      </c>
      <c r="C11284" s="784" t="s">
        <v>4431</v>
      </c>
      <c r="D11284" s="784" t="s">
        <v>627</v>
      </c>
      <c r="E11284" s="784">
        <v>999999</v>
      </c>
      <c r="F11284" s="784" t="s">
        <v>1130</v>
      </c>
      <c r="G11284" s="784" t="s">
        <v>4431</v>
      </c>
      <c r="H11284" s="784" t="s">
        <v>4431</v>
      </c>
      <c r="I11284" s="784" t="s">
        <v>4431</v>
      </c>
    </row>
    <row r="11285" spans="1:9" hidden="1">
      <c r="A11285" s="784" t="str">
        <f>Table_wabobpsvr_AzureCalc_AzureCalcRateCard[[#This Row],[ServiceName]]&amp;Table_wabobpsvr_AzureCalc_AzureCalcRateCard[[#This Row],[Price_Level]]&amp;Table_wabobpsvr_AzureCalc_AzureCalcRateCard[[#This Row],[Region]]</f>
        <v>A10 HDInsight (Non-Windows)D13</v>
      </c>
      <c r="B11285" s="784">
        <v>13</v>
      </c>
      <c r="C11285" s="784" t="s">
        <v>91</v>
      </c>
      <c r="D11285" s="784" t="s">
        <v>183</v>
      </c>
      <c r="E11285" s="784">
        <v>0.97199999999999998</v>
      </c>
      <c r="F11285" s="784" t="s">
        <v>3694</v>
      </c>
      <c r="G11285" s="784" t="s">
        <v>3968</v>
      </c>
      <c r="H11285" s="784" t="s">
        <v>3969</v>
      </c>
      <c r="I11285" s="784" t="s">
        <v>4995</v>
      </c>
    </row>
    <row r="11286" spans="1:9" hidden="1">
      <c r="A11286" t="str">
        <f>Table_wabobpsvr_AzureCalc_AzureCalcRateCard[[#This Row],[ServiceName]]&amp;Table_wabobpsvr_AzureCalc_AzureCalcRateCard[[#This Row],[Price_Level]]&amp;Table_wabobpsvr_AzureCalc_AzureCalcRateCard[[#This Row],[Region]]</f>
        <v>A1 Cloud ServicesC15</v>
      </c>
      <c r="B11286">
        <v>15</v>
      </c>
      <c r="C11286" t="s">
        <v>91</v>
      </c>
      <c r="D11286" t="s">
        <v>184</v>
      </c>
      <c r="E11286">
        <v>7.571E-2</v>
      </c>
      <c r="F11286" t="s">
        <v>702</v>
      </c>
      <c r="G11286" s="784" t="s">
        <v>2611</v>
      </c>
      <c r="H11286" s="784" t="s">
        <v>2612</v>
      </c>
      <c r="I11286" s="784" t="s">
        <v>6398</v>
      </c>
    </row>
    <row r="11287" spans="1:9" hidden="1">
      <c r="A11287" t="str">
        <f>Table_wabobpsvr_AzureCalc_AzureCalcRateCard[[#This Row],[ServiceName]]&amp;Table_wabobpsvr_AzureCalc_AzureCalcRateCard[[#This Row],[Price_Level]]&amp;Table_wabobpsvr_AzureCalc_AzureCalcRateCard[[#This Row],[Region]]</f>
        <v>A1 Cloud ServicesD15</v>
      </c>
      <c r="B11287">
        <v>15</v>
      </c>
      <c r="C11287" t="s">
        <v>91</v>
      </c>
      <c r="D11287" t="s">
        <v>183</v>
      </c>
      <c r="E11287">
        <v>7.2319999999999995E-2</v>
      </c>
      <c r="F11287" t="s">
        <v>702</v>
      </c>
      <c r="G11287" s="784" t="s">
        <v>2611</v>
      </c>
      <c r="H11287" s="784" t="s">
        <v>2612</v>
      </c>
      <c r="I11287" s="784" t="s">
        <v>6398</v>
      </c>
    </row>
    <row r="11288" spans="1:9" hidden="1">
      <c r="A11288" t="str">
        <f>Table_wabobpsvr_AzureCalc_AzureCalcRateCard[[#This Row],[ServiceName]]&amp;Table_wabobpsvr_AzureCalc_AzureCalcRateCard[[#This Row],[Price_Level]]&amp;Table_wabobpsvr_AzureCalc_AzureCalcRateCard[[#This Row],[Region]]</f>
        <v>A10 Cloud ServicesMOSP15</v>
      </c>
      <c r="B11288">
        <v>15</v>
      </c>
      <c r="C11288" t="s">
        <v>91</v>
      </c>
      <c r="D11288" t="s">
        <v>627</v>
      </c>
      <c r="E11288">
        <v>1.89</v>
      </c>
      <c r="F11288" t="s">
        <v>1273</v>
      </c>
      <c r="G11288" s="784" t="s">
        <v>4431</v>
      </c>
      <c r="H11288" s="784" t="s">
        <v>4431</v>
      </c>
      <c r="I11288" s="784" t="s">
        <v>6581</v>
      </c>
    </row>
    <row r="11289" spans="1:9" hidden="1">
      <c r="A11289" t="str">
        <f>Table_wabobpsvr_AzureCalc_AzureCalcRateCard[[#This Row],[ServiceName]]&amp;Table_wabobpsvr_AzureCalc_AzureCalcRateCard[[#This Row],[Price_Level]]&amp;Table_wabobpsvr_AzureCalc_AzureCalcRateCard[[#This Row],[Region]]</f>
        <v>A10 Cloud ServicesA15</v>
      </c>
      <c r="B11289">
        <v>15</v>
      </c>
      <c r="C11289" t="s">
        <v>91</v>
      </c>
      <c r="D11289" t="s">
        <v>181</v>
      </c>
      <c r="E11289">
        <v>1.8332999999999999</v>
      </c>
      <c r="F11289" t="s">
        <v>1273</v>
      </c>
      <c r="G11289" s="784" t="s">
        <v>3974</v>
      </c>
      <c r="H11289" s="784" t="s">
        <v>3975</v>
      </c>
      <c r="I11289" s="784" t="s">
        <v>6581</v>
      </c>
    </row>
    <row r="11290" spans="1:9" hidden="1">
      <c r="A11290" t="str">
        <f>Table_wabobpsvr_AzureCalc_AzureCalcRateCard[[#This Row],[ServiceName]]&amp;Table_wabobpsvr_AzureCalc_AzureCalcRateCard[[#This Row],[Price_Level]]&amp;Table_wabobpsvr_AzureCalc_AzureCalcRateCard[[#This Row],[Region]]</f>
        <v>A10 Cloud ServicesB15</v>
      </c>
      <c r="B11290">
        <v>15</v>
      </c>
      <c r="C11290" t="s">
        <v>91</v>
      </c>
      <c r="D11290" t="s">
        <v>182</v>
      </c>
      <c r="E11290">
        <v>1.7766</v>
      </c>
      <c r="F11290" t="s">
        <v>1273</v>
      </c>
      <c r="G11290" s="784" t="s">
        <v>3974</v>
      </c>
      <c r="H11290" s="784" t="s">
        <v>3975</v>
      </c>
      <c r="I11290" s="784" t="s">
        <v>6581</v>
      </c>
    </row>
    <row r="11291" spans="1:9" hidden="1">
      <c r="A11291" t="str">
        <f>Table_wabobpsvr_AzureCalc_AzureCalcRateCard[[#This Row],[ServiceName]]&amp;Table_wabobpsvr_AzureCalc_AzureCalcRateCard[[#This Row],[Price_Level]]&amp;Table_wabobpsvr_AzureCalc_AzureCalcRateCard[[#This Row],[Region]]</f>
        <v>A10 Cloud ServicesC15</v>
      </c>
      <c r="B11291">
        <v>15</v>
      </c>
      <c r="C11291" t="s">
        <v>91</v>
      </c>
      <c r="D11291" t="s">
        <v>184</v>
      </c>
      <c r="E11291">
        <v>1.7199</v>
      </c>
      <c r="F11291" t="s">
        <v>1273</v>
      </c>
      <c r="G11291" s="784" t="s">
        <v>3974</v>
      </c>
      <c r="H11291" s="784" t="s">
        <v>3975</v>
      </c>
      <c r="I11291" s="784" t="s">
        <v>6581</v>
      </c>
    </row>
    <row r="11292" spans="1:9" hidden="1">
      <c r="A11292" t="str">
        <f>Table_wabobpsvr_AzureCalc_AzureCalcRateCard[[#This Row],[ServiceName]]&amp;Table_wabobpsvr_AzureCalc_AzureCalcRateCard[[#This Row],[Price_Level]]&amp;Table_wabobpsvr_AzureCalc_AzureCalcRateCard[[#This Row],[Region]]</f>
        <v>A10 Cloud ServicesD15</v>
      </c>
      <c r="B11292">
        <v>15</v>
      </c>
      <c r="C11292" t="s">
        <v>91</v>
      </c>
      <c r="D11292" t="s">
        <v>183</v>
      </c>
      <c r="E11292">
        <v>1.6632</v>
      </c>
      <c r="F11292" t="s">
        <v>1273</v>
      </c>
      <c r="G11292" s="784" t="s">
        <v>3974</v>
      </c>
      <c r="H11292" s="784" t="s">
        <v>3975</v>
      </c>
      <c r="I11292" s="784" t="s">
        <v>6581</v>
      </c>
    </row>
    <row r="11293" spans="1:9" hidden="1">
      <c r="A11293" t="str">
        <f>Table_wabobpsvr_AzureCalc_AzureCalcRateCard[[#This Row],[ServiceName]]&amp;Table_wabobpsvr_AzureCalc_AzureCalcRateCard[[#This Row],[Price_Level]]&amp;Table_wabobpsvr_AzureCalc_AzureCalcRateCard[[#This Row],[Region]]</f>
        <v>A11 Cloud ServicesMOSP15</v>
      </c>
      <c r="B11293">
        <v>15</v>
      </c>
      <c r="C11293" t="s">
        <v>91</v>
      </c>
      <c r="D11293" t="s">
        <v>627</v>
      </c>
      <c r="E11293">
        <v>3.5</v>
      </c>
      <c r="F11293" t="s">
        <v>1266</v>
      </c>
      <c r="G11293" s="784" t="s">
        <v>4431</v>
      </c>
      <c r="H11293" s="784" t="s">
        <v>4431</v>
      </c>
      <c r="I11293" s="784" t="s">
        <v>5703</v>
      </c>
    </row>
    <row r="11294" spans="1:9" hidden="1">
      <c r="A11294" t="str">
        <f>Table_wabobpsvr_AzureCalc_AzureCalcRateCard[[#This Row],[ServiceName]]&amp;Table_wabobpsvr_AzureCalc_AzureCalcRateCard[[#This Row],[Price_Level]]&amp;Table_wabobpsvr_AzureCalc_AzureCalcRateCard[[#This Row],[Region]]</f>
        <v>A11 Cloud ServicesA15</v>
      </c>
      <c r="B11294">
        <v>15</v>
      </c>
      <c r="C11294" t="s">
        <v>91</v>
      </c>
      <c r="D11294" t="s">
        <v>181</v>
      </c>
      <c r="E11294">
        <v>3.395</v>
      </c>
      <c r="F11294" t="s">
        <v>1266</v>
      </c>
      <c r="G11294" s="784" t="s">
        <v>3976</v>
      </c>
      <c r="H11294" s="784" t="s">
        <v>3977</v>
      </c>
      <c r="I11294" s="784" t="s">
        <v>5703</v>
      </c>
    </row>
    <row r="11295" spans="1:9" hidden="1">
      <c r="A11295" t="str">
        <f>Table_wabobpsvr_AzureCalc_AzureCalcRateCard[[#This Row],[ServiceName]]&amp;Table_wabobpsvr_AzureCalc_AzureCalcRateCard[[#This Row],[Price_Level]]&amp;Table_wabobpsvr_AzureCalc_AzureCalcRateCard[[#This Row],[Region]]</f>
        <v>Standard_D4 Cloud ServicesA15</v>
      </c>
      <c r="B11295">
        <v>15</v>
      </c>
      <c r="C11295" t="s">
        <v>91</v>
      </c>
      <c r="D11295" t="s">
        <v>181</v>
      </c>
      <c r="E11295">
        <v>1.5238700000000001</v>
      </c>
      <c r="F11295" t="s">
        <v>1175</v>
      </c>
      <c r="G11295" s="784" t="s">
        <v>2947</v>
      </c>
      <c r="H11295" s="784" t="s">
        <v>2948</v>
      </c>
      <c r="I11295" s="784" t="s">
        <v>6582</v>
      </c>
    </row>
    <row r="11296" spans="1:9" hidden="1">
      <c r="A11296" s="784" t="str">
        <f>Table_wabobpsvr_AzureCalc_AzureCalcRateCard[[#This Row],[ServiceName]]&amp;Table_wabobpsvr_AzureCalc_AzureCalcRateCard[[#This Row],[Price_Level]]&amp;Table_wabobpsvr_AzureCalc_AzureCalcRateCard[[#This Row],[Region]]</f>
        <v>Standard_D4 Cloud ServicesB15</v>
      </c>
      <c r="B11296" s="784">
        <v>15</v>
      </c>
      <c r="C11296" s="784" t="s">
        <v>91</v>
      </c>
      <c r="D11296" s="784" t="s">
        <v>182</v>
      </c>
      <c r="E11296" s="784">
        <v>1.4767399999999999</v>
      </c>
      <c r="F11296" s="784" t="s">
        <v>1175</v>
      </c>
      <c r="G11296" s="784" t="s">
        <v>2947</v>
      </c>
      <c r="H11296" s="784" t="s">
        <v>2948</v>
      </c>
      <c r="I11296" s="784" t="s">
        <v>6582</v>
      </c>
    </row>
    <row r="11297" spans="1:9" hidden="1">
      <c r="A11297" s="784" t="str">
        <f>Table_wabobpsvr_AzureCalc_AzureCalcRateCard[[#This Row],[ServiceName]]&amp;Table_wabobpsvr_AzureCalc_AzureCalcRateCard[[#This Row],[Price_Level]]&amp;Table_wabobpsvr_AzureCalc_AzureCalcRateCard[[#This Row],[Region]]</f>
        <v>Standard_D4 Cloud ServicesC15</v>
      </c>
      <c r="B11297" s="784">
        <v>15</v>
      </c>
      <c r="C11297" s="784" t="s">
        <v>91</v>
      </c>
      <c r="D11297" s="784" t="s">
        <v>184</v>
      </c>
      <c r="E11297" s="784">
        <v>1.42961</v>
      </c>
      <c r="F11297" s="784" t="s">
        <v>1175</v>
      </c>
      <c r="G11297" s="784" t="s">
        <v>2947</v>
      </c>
      <c r="H11297" s="784" t="s">
        <v>2948</v>
      </c>
      <c r="I11297" s="784" t="s">
        <v>6582</v>
      </c>
    </row>
    <row r="11298" spans="1:9" hidden="1">
      <c r="A11298" s="784" t="str">
        <f>Table_wabobpsvr_AzureCalc_AzureCalcRateCard[[#This Row],[ServiceName]]&amp;Table_wabobpsvr_AzureCalc_AzureCalcRateCard[[#This Row],[Price_Level]]&amp;Table_wabobpsvr_AzureCalc_AzureCalcRateCard[[#This Row],[Region]]</f>
        <v>Standard_D4 Cloud ServicesD15</v>
      </c>
      <c r="B11298" s="784">
        <v>15</v>
      </c>
      <c r="C11298" s="784" t="s">
        <v>91</v>
      </c>
      <c r="D11298" s="784" t="s">
        <v>183</v>
      </c>
      <c r="E11298" s="784">
        <v>1.3824799999999999</v>
      </c>
      <c r="F11298" s="784" t="s">
        <v>1175</v>
      </c>
      <c r="G11298" s="784" t="s">
        <v>2947</v>
      </c>
      <c r="H11298" s="784" t="s">
        <v>2948</v>
      </c>
      <c r="I11298" s="784" t="s">
        <v>6582</v>
      </c>
    </row>
    <row r="11299" spans="1:9" hidden="1">
      <c r="A11299" s="784" t="str">
        <f>Table_wabobpsvr_AzureCalc_AzureCalcRateCard[[#This Row],[ServiceName]]&amp;Table_wabobpsvr_AzureCalc_AzureCalcRateCard[[#This Row],[Price_Level]]&amp;Table_wabobpsvr_AzureCalc_AzureCalcRateCard[[#This Row],[Region]]</f>
        <v>Standard_D5 Cloud ServicesA15</v>
      </c>
      <c r="B11299" s="784">
        <v>15</v>
      </c>
      <c r="C11299" s="784" t="s">
        <v>91</v>
      </c>
      <c r="D11299" s="784" t="s">
        <v>181</v>
      </c>
      <c r="E11299" s="784">
        <v>3.0487099999999998</v>
      </c>
      <c r="F11299" s="784" t="s">
        <v>1178</v>
      </c>
      <c r="G11299" s="784" t="s">
        <v>2949</v>
      </c>
      <c r="H11299" s="784" t="s">
        <v>2950</v>
      </c>
      <c r="I11299" s="784" t="s">
        <v>6583</v>
      </c>
    </row>
    <row r="11300" spans="1:9" hidden="1">
      <c r="A11300" s="784" t="str">
        <f>Table_wabobpsvr_AzureCalc_AzureCalcRateCard[[#This Row],[ServiceName]]&amp;Table_wabobpsvr_AzureCalc_AzureCalcRateCard[[#This Row],[Price_Level]]&amp;Table_wabobpsvr_AzureCalc_AzureCalcRateCard[[#This Row],[Region]]</f>
        <v>Standard_D5 Cloud ServicesB15</v>
      </c>
      <c r="B11300" s="784">
        <v>15</v>
      </c>
      <c r="C11300" s="784" t="s">
        <v>91</v>
      </c>
      <c r="D11300" s="784" t="s">
        <v>182</v>
      </c>
      <c r="E11300" s="784">
        <v>2.9544199999999998</v>
      </c>
      <c r="F11300" s="784" t="s">
        <v>1178</v>
      </c>
      <c r="G11300" s="784" t="s">
        <v>2949</v>
      </c>
      <c r="H11300" s="784" t="s">
        <v>2950</v>
      </c>
      <c r="I11300" s="784" t="s">
        <v>6583</v>
      </c>
    </row>
    <row r="11301" spans="1:9" hidden="1">
      <c r="A11301" t="str">
        <f>Table_wabobpsvr_AzureCalc_AzureCalcRateCard[[#This Row],[ServiceName]]&amp;Table_wabobpsvr_AzureCalc_AzureCalcRateCard[[#This Row],[Price_Level]]&amp;Table_wabobpsvr_AzureCalc_AzureCalcRateCard[[#This Row],[Region]]</f>
        <v>Standard_D5 Cloud ServicesC15</v>
      </c>
      <c r="B11301">
        <v>15</v>
      </c>
      <c r="C11301" t="s">
        <v>91</v>
      </c>
      <c r="D11301" t="s">
        <v>184</v>
      </c>
      <c r="E11301">
        <v>2.8601299999999998</v>
      </c>
      <c r="F11301" t="s">
        <v>1178</v>
      </c>
      <c r="G11301" s="784" t="s">
        <v>2949</v>
      </c>
      <c r="H11301" s="784" t="s">
        <v>2950</v>
      </c>
      <c r="I11301" s="784" t="s">
        <v>6583</v>
      </c>
    </row>
    <row r="11302" spans="1:9" hidden="1">
      <c r="A11302" t="str">
        <f>Table_wabobpsvr_AzureCalc_AzureCalcRateCard[[#This Row],[ServiceName]]&amp;Table_wabobpsvr_AzureCalc_AzureCalcRateCard[[#This Row],[Price_Level]]&amp;Table_wabobpsvr_AzureCalc_AzureCalcRateCard[[#This Row],[Region]]</f>
        <v>SQL DB Premium P3 Secondary Geo Database HoursA15</v>
      </c>
      <c r="B11302">
        <v>15</v>
      </c>
      <c r="C11302" t="s">
        <v>91</v>
      </c>
      <c r="D11302" t="s">
        <v>181</v>
      </c>
      <c r="E11302">
        <v>4.1349159999999996</v>
      </c>
      <c r="F11302" t="s">
        <v>1093</v>
      </c>
      <c r="G11302" s="784" t="s">
        <v>3978</v>
      </c>
      <c r="H11302" s="784" t="s">
        <v>3979</v>
      </c>
      <c r="I11302" s="784" t="s">
        <v>6584</v>
      </c>
    </row>
    <row r="11303" spans="1:9" hidden="1">
      <c r="A11303" t="str">
        <f>Table_wabobpsvr_AzureCalc_AzureCalcRateCard[[#This Row],[ServiceName]]&amp;Table_wabobpsvr_AzureCalc_AzureCalcRateCard[[#This Row],[Price_Level]]&amp;Table_wabobpsvr_AzureCalc_AzureCalcRateCard[[#This Row],[Region]]</f>
        <v>SQL DB Premium P3 Secondary Geo Database HoursB15</v>
      </c>
      <c r="B11303">
        <v>15</v>
      </c>
      <c r="C11303" t="s">
        <v>91</v>
      </c>
      <c r="D11303" t="s">
        <v>182</v>
      </c>
      <c r="E11303">
        <v>4.0070319999999997</v>
      </c>
      <c r="F11303" t="s">
        <v>1093</v>
      </c>
      <c r="G11303" s="784" t="s">
        <v>3978</v>
      </c>
      <c r="H11303" s="784" t="s">
        <v>3979</v>
      </c>
      <c r="I11303" s="784" t="s">
        <v>6584</v>
      </c>
    </row>
    <row r="11304" spans="1:9" hidden="1">
      <c r="A11304" t="str">
        <f>Table_wabobpsvr_AzureCalc_AzureCalcRateCard[[#This Row],[ServiceName]]&amp;Table_wabobpsvr_AzureCalc_AzureCalcRateCard[[#This Row],[Price_Level]]&amp;Table_wabobpsvr_AzureCalc_AzureCalcRateCard[[#This Row],[Region]]</f>
        <v>SQL DB Premium P3 Secondary Geo Database HoursC15</v>
      </c>
      <c r="B11304">
        <v>15</v>
      </c>
      <c r="C11304" t="s">
        <v>91</v>
      </c>
      <c r="D11304" t="s">
        <v>184</v>
      </c>
      <c r="E11304">
        <v>3.8791479999999998</v>
      </c>
      <c r="F11304" t="s">
        <v>1093</v>
      </c>
      <c r="G11304" s="784" t="s">
        <v>3978</v>
      </c>
      <c r="H11304" s="784" t="s">
        <v>3979</v>
      </c>
      <c r="I11304" s="784" t="s">
        <v>6584</v>
      </c>
    </row>
    <row r="11305" spans="1:9" hidden="1">
      <c r="A11305" t="str">
        <f>Table_wabobpsvr_AzureCalc_AzureCalcRateCard[[#This Row],[ServiceName]]&amp;Table_wabobpsvr_AzureCalc_AzureCalcRateCard[[#This Row],[Price_Level]]&amp;Table_wabobpsvr_AzureCalc_AzureCalcRateCard[[#This Row],[Region]]</f>
        <v>SQL DB Premium P3 Secondary Geo Database HoursD15</v>
      </c>
      <c r="B11305">
        <v>15</v>
      </c>
      <c r="C11305" t="s">
        <v>91</v>
      </c>
      <c r="D11305" t="s">
        <v>183</v>
      </c>
      <c r="E11305">
        <v>3.7512639999999999</v>
      </c>
      <c r="F11305" t="s">
        <v>1093</v>
      </c>
      <c r="G11305" s="784" t="s">
        <v>3978</v>
      </c>
      <c r="H11305" s="784" t="s">
        <v>3979</v>
      </c>
      <c r="I11305" s="784" t="s">
        <v>6584</v>
      </c>
    </row>
    <row r="11306" spans="1:9" hidden="1">
      <c r="A11306" t="str">
        <f>Table_wabobpsvr_AzureCalc_AzureCalcRateCard[[#This Row],[ServiceName]]&amp;Table_wabobpsvr_AzureCalc_AzureCalcRateCard[[#This Row],[Price_Level]]&amp;Table_wabobpsvr_AzureCalc_AzureCalcRateCard[[#This Row],[Region]]</f>
        <v>SQL DB Standard S0 Database HoursMOSP15</v>
      </c>
      <c r="B11306">
        <v>15</v>
      </c>
      <c r="C11306" t="s">
        <v>91</v>
      </c>
      <c r="D11306" t="s">
        <v>627</v>
      </c>
      <c r="E11306">
        <v>2.29E-2</v>
      </c>
      <c r="F11306" t="s">
        <v>1094</v>
      </c>
      <c r="G11306" s="784" t="s">
        <v>4431</v>
      </c>
      <c r="H11306" s="784" t="s">
        <v>4431</v>
      </c>
      <c r="I11306" s="784" t="s">
        <v>6585</v>
      </c>
    </row>
    <row r="11307" spans="1:9" hidden="1">
      <c r="A11307" t="str">
        <f>Table_wabobpsvr_AzureCalc_AzureCalcRateCard[[#This Row],[ServiceName]]&amp;Table_wabobpsvr_AzureCalc_AzureCalcRateCard[[#This Row],[Price_Level]]&amp;Table_wabobpsvr_AzureCalc_AzureCalcRateCard[[#This Row],[Region]]</f>
        <v>SQL DB Standard S0 Database HoursA15</v>
      </c>
      <c r="B11307">
        <v>15</v>
      </c>
      <c r="C11307" t="s">
        <v>91</v>
      </c>
      <c r="D11307" t="s">
        <v>181</v>
      </c>
      <c r="E11307">
        <v>2.2213E-2</v>
      </c>
      <c r="F11307" t="s">
        <v>1094</v>
      </c>
      <c r="G11307" s="784" t="s">
        <v>2628</v>
      </c>
      <c r="H11307" s="784" t="s">
        <v>2629</v>
      </c>
      <c r="I11307" s="784" t="s">
        <v>6585</v>
      </c>
    </row>
    <row r="11308" spans="1:9" hidden="1">
      <c r="A11308" t="str">
        <f>Table_wabobpsvr_AzureCalc_AzureCalcRateCard[[#This Row],[ServiceName]]&amp;Table_wabobpsvr_AzureCalc_AzureCalcRateCard[[#This Row],[Price_Level]]&amp;Table_wabobpsvr_AzureCalc_AzureCalcRateCard[[#This Row],[Region]]</f>
        <v>SQL DB Standard S0 Database HoursB15</v>
      </c>
      <c r="B11308">
        <v>15</v>
      </c>
      <c r="C11308" t="s">
        <v>91</v>
      </c>
      <c r="D11308" t="s">
        <v>182</v>
      </c>
      <c r="E11308">
        <v>2.1526E-2</v>
      </c>
      <c r="F11308" t="s">
        <v>1094</v>
      </c>
      <c r="G11308" s="784" t="s">
        <v>2628</v>
      </c>
      <c r="H11308" s="784" t="s">
        <v>2629</v>
      </c>
      <c r="I11308" s="784" t="s">
        <v>6585</v>
      </c>
    </row>
    <row r="11309" spans="1:9" hidden="1">
      <c r="A11309" t="str">
        <f>Table_wabobpsvr_AzureCalc_AzureCalcRateCard[[#This Row],[ServiceName]]&amp;Table_wabobpsvr_AzureCalc_AzureCalcRateCard[[#This Row],[Price_Level]]&amp;Table_wabobpsvr_AzureCalc_AzureCalcRateCard[[#This Row],[Region]]</f>
        <v>SQL DB Standard S0 Database HoursC15</v>
      </c>
      <c r="B11309">
        <v>15</v>
      </c>
      <c r="C11309" t="s">
        <v>91</v>
      </c>
      <c r="D11309" t="s">
        <v>184</v>
      </c>
      <c r="E11309">
        <v>2.0839E-2</v>
      </c>
      <c r="F11309" t="s">
        <v>1094</v>
      </c>
      <c r="G11309" s="784" t="s">
        <v>2628</v>
      </c>
      <c r="H11309" s="784" t="s">
        <v>2629</v>
      </c>
      <c r="I11309" s="784" t="s">
        <v>6585</v>
      </c>
    </row>
    <row r="11310" spans="1:9" hidden="1">
      <c r="A11310" t="str">
        <f>Table_wabobpsvr_AzureCalc_AzureCalcRateCard[[#This Row],[ServiceName]]&amp;Table_wabobpsvr_AzureCalc_AzureCalcRateCard[[#This Row],[Price_Level]]&amp;Table_wabobpsvr_AzureCalc_AzureCalcRateCard[[#This Row],[Region]]</f>
        <v>SQL DB Standard S0 Database HoursD15</v>
      </c>
      <c r="B11310">
        <v>15</v>
      </c>
      <c r="C11310" t="s">
        <v>91</v>
      </c>
      <c r="D11310" t="s">
        <v>183</v>
      </c>
      <c r="E11310">
        <v>2.0152E-2</v>
      </c>
      <c r="F11310" t="s">
        <v>1094</v>
      </c>
      <c r="G11310" s="784" t="s">
        <v>2628</v>
      </c>
      <c r="H11310" s="784" t="s">
        <v>2629</v>
      </c>
      <c r="I11310" s="784" t="s">
        <v>6585</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Block BlobB15</v>
      </c>
      <c r="B11311" s="784">
        <v>15</v>
      </c>
      <c r="C11311" s="784" t="s">
        <v>10</v>
      </c>
      <c r="D11311" s="784" t="s">
        <v>182</v>
      </c>
      <c r="E11311" s="784">
        <v>2.4816000000000001E-2</v>
      </c>
      <c r="F11311" s="784" t="s">
        <v>903</v>
      </c>
      <c r="G11311" s="784" t="s">
        <v>2951</v>
      </c>
      <c r="H11311" s="784" t="s">
        <v>2952</v>
      </c>
      <c r="I11311" s="784" t="s">
        <v>5830</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Block BlobC15</v>
      </c>
      <c r="B11312">
        <v>15</v>
      </c>
      <c r="C11312" t="s">
        <v>10</v>
      </c>
      <c r="D11312" t="s">
        <v>184</v>
      </c>
      <c r="E11312">
        <v>2.4024E-2</v>
      </c>
      <c r="F11312" t="s">
        <v>903</v>
      </c>
      <c r="G11312" s="784" t="s">
        <v>2951</v>
      </c>
      <c r="H11312" s="784" t="s">
        <v>2952</v>
      </c>
      <c r="I11312" s="784" t="s">
        <v>5830</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Block BlobD15</v>
      </c>
      <c r="B11313">
        <v>15</v>
      </c>
      <c r="C11313" t="s">
        <v>10</v>
      </c>
      <c r="D11313" t="s">
        <v>183</v>
      </c>
      <c r="E11313">
        <v>2.3231999999999999E-2</v>
      </c>
      <c r="F11313" t="s">
        <v>903</v>
      </c>
      <c r="G11313" s="784" t="s">
        <v>2951</v>
      </c>
      <c r="H11313" s="784" t="s">
        <v>2952</v>
      </c>
      <c r="I11313" s="784" t="s">
        <v>5830</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FilesMOSP15</v>
      </c>
      <c r="B11314">
        <v>15</v>
      </c>
      <c r="C11314" t="s">
        <v>10</v>
      </c>
      <c r="D11314" t="s">
        <v>627</v>
      </c>
      <c r="E11314">
        <v>8.7999999999999995E-2</v>
      </c>
      <c r="F11314" t="s">
        <v>1067</v>
      </c>
      <c r="G11314" s="784" t="s">
        <v>4431</v>
      </c>
      <c r="H11314" s="784" t="s">
        <v>4431</v>
      </c>
      <c r="I11314" s="784" t="s">
        <v>6586</v>
      </c>
    </row>
    <row r="11315" spans="1:9" hidden="1">
      <c r="A11315" t="str">
        <f>Table_wabobpsvr_AzureCalc_AzureCalcRateCard[[#This Row],[ServiceName]]&amp;Table_wabobpsvr_AzureCalc_AzureCalcRateCard[[#This Row],[Price_Level]]&amp;Table_wabobpsvr_AzureCalc_AzureCalcRateCard[[#This Row],[Region]]</f>
        <v>Locally Redundant Storage Standard IO - FilesA15</v>
      </c>
      <c r="B11315">
        <v>15</v>
      </c>
      <c r="C11315" t="s">
        <v>10</v>
      </c>
      <c r="D11315" t="s">
        <v>181</v>
      </c>
      <c r="E11315">
        <v>8.5360000000000005E-2</v>
      </c>
      <c r="F11315" t="s">
        <v>1067</v>
      </c>
      <c r="G11315" s="784" t="s">
        <v>2953</v>
      </c>
      <c r="H11315" s="784" t="s">
        <v>2954</v>
      </c>
      <c r="I11315" s="784" t="s">
        <v>6586</v>
      </c>
    </row>
    <row r="11316" spans="1:9" hidden="1">
      <c r="A11316" s="784" t="str">
        <f>Table_wabobpsvr_AzureCalc_AzureCalcRateCard[[#This Row],[ServiceName]]&amp;Table_wabobpsvr_AzureCalc_AzureCalcRateCard[[#This Row],[Price_Level]]&amp;Table_wabobpsvr_AzureCalc_AzureCalcRateCard[[#This Row],[Region]]</f>
        <v>Locally Redundant Storage Standard IO - FilesB15</v>
      </c>
      <c r="B11316" s="784">
        <v>15</v>
      </c>
      <c r="C11316" s="784" t="s">
        <v>10</v>
      </c>
      <c r="D11316" s="784" t="s">
        <v>182</v>
      </c>
      <c r="E11316" s="784">
        <v>8.2720000000000002E-2</v>
      </c>
      <c r="F11316" s="784" t="s">
        <v>1067</v>
      </c>
      <c r="G11316" s="784" t="s">
        <v>2953</v>
      </c>
      <c r="H11316" s="784" t="s">
        <v>2954</v>
      </c>
      <c r="I11316" s="784" t="s">
        <v>6586</v>
      </c>
    </row>
    <row r="11317" spans="1:9" hidden="1">
      <c r="A11317" s="784" t="str">
        <f>Table_wabobpsvr_AzureCalc_AzureCalcRateCard[[#This Row],[ServiceName]]&amp;Table_wabobpsvr_AzureCalc_AzureCalcRateCard[[#This Row],[Price_Level]]&amp;Table_wabobpsvr_AzureCalc_AzureCalcRateCard[[#This Row],[Region]]</f>
        <v>Locally Redundant Storage Standard IO - FilesC15</v>
      </c>
      <c r="B11317" s="784">
        <v>15</v>
      </c>
      <c r="C11317" s="784" t="s">
        <v>10</v>
      </c>
      <c r="D11317" s="784" t="s">
        <v>184</v>
      </c>
      <c r="E11317" s="784">
        <v>8.0079999999999998E-2</v>
      </c>
      <c r="F11317" s="784" t="s">
        <v>1067</v>
      </c>
      <c r="G11317" s="784" t="s">
        <v>2953</v>
      </c>
      <c r="H11317" s="784" t="s">
        <v>2954</v>
      </c>
      <c r="I11317" s="784" t="s">
        <v>6586</v>
      </c>
    </row>
    <row r="11318" spans="1:9" hidden="1">
      <c r="A11318" s="784" t="str">
        <f>Table_wabobpsvr_AzureCalc_AzureCalcRateCard[[#This Row],[ServiceName]]&amp;Table_wabobpsvr_AzureCalc_AzureCalcRateCard[[#This Row],[Price_Level]]&amp;Table_wabobpsvr_AzureCalc_AzureCalcRateCard[[#This Row],[Region]]</f>
        <v>Locally Redundant Storage Standard IO - FilesD15</v>
      </c>
      <c r="B11318" s="784">
        <v>15</v>
      </c>
      <c r="C11318" s="784" t="s">
        <v>10</v>
      </c>
      <c r="D11318" s="784" t="s">
        <v>183</v>
      </c>
      <c r="E11318" s="784">
        <v>7.7439999999999995E-2</v>
      </c>
      <c r="F11318" s="784" t="s">
        <v>1067</v>
      </c>
      <c r="G11318" s="784" t="s">
        <v>2953</v>
      </c>
      <c r="H11318" s="784" t="s">
        <v>2954</v>
      </c>
      <c r="I11318" s="784" t="s">
        <v>6586</v>
      </c>
    </row>
    <row r="11319" spans="1:9" hidden="1">
      <c r="A11319" s="784" t="str">
        <f>Table_wabobpsvr_AzureCalc_AzureCalcRateCard[[#This Row],[ServiceName]]&amp;Table_wabobpsvr_AzureCalc_AzureCalcRateCard[[#This Row],[Price_Level]]&amp;Table_wabobpsvr_AzureCalc_AzureCalcRateCard[[#This Row],[Region]]</f>
        <v>Locally Redundant Storage Standard IO - Page Blob/DiskMOSP15</v>
      </c>
      <c r="B11319" s="784">
        <v>15</v>
      </c>
      <c r="C11319" s="784" t="s">
        <v>10</v>
      </c>
      <c r="D11319" s="784" t="s">
        <v>627</v>
      </c>
      <c r="E11319" s="784">
        <v>0.08</v>
      </c>
      <c r="F11319" s="784" t="s">
        <v>977</v>
      </c>
      <c r="G11319" s="784" t="s">
        <v>4431</v>
      </c>
      <c r="H11319" s="784" t="s">
        <v>4431</v>
      </c>
      <c r="I11319" s="784" t="s">
        <v>5831</v>
      </c>
    </row>
    <row r="11320" spans="1:9" hidden="1">
      <c r="A11320" s="784" t="str">
        <f>Table_wabobpsvr_AzureCalc_AzureCalcRateCard[[#This Row],[ServiceName]]&amp;Table_wabobpsvr_AzureCalc_AzureCalcRateCard[[#This Row],[Price_Level]]&amp;Table_wabobpsvr_AzureCalc_AzureCalcRateCard[[#This Row],[Region]]</f>
        <v>A11 VM (Windows)C15</v>
      </c>
      <c r="B11320" s="784">
        <v>15</v>
      </c>
      <c r="C11320" s="784" t="s">
        <v>91</v>
      </c>
      <c r="D11320" s="784" t="s">
        <v>184</v>
      </c>
      <c r="E11320" s="784">
        <v>3.1850000000000001</v>
      </c>
      <c r="F11320" s="784" t="s">
        <v>1274</v>
      </c>
      <c r="G11320" s="784" t="s">
        <v>3833</v>
      </c>
      <c r="H11320" s="784" t="s">
        <v>3834</v>
      </c>
      <c r="I11320" s="784" t="s">
        <v>6351</v>
      </c>
    </row>
    <row r="11321" spans="1:9" hidden="1">
      <c r="A11321" s="784" t="str">
        <f>Table_wabobpsvr_AzureCalc_AzureCalcRateCard[[#This Row],[ServiceName]]&amp;Table_wabobpsvr_AzureCalc_AzureCalcRateCard[[#This Row],[Price_Level]]&amp;Table_wabobpsvr_AzureCalc_AzureCalcRateCard[[#This Row],[Region]]</f>
        <v>A5 VM (Non-Windows)MOSP15</v>
      </c>
      <c r="B11321" s="784">
        <v>15</v>
      </c>
      <c r="C11321" s="784" t="s">
        <v>91</v>
      </c>
      <c r="D11321" s="784" t="s">
        <v>627</v>
      </c>
      <c r="E11321" s="784">
        <v>0.27800000000000002</v>
      </c>
      <c r="F11321" s="784" t="s">
        <v>710</v>
      </c>
      <c r="G11321" s="784" t="s">
        <v>4431</v>
      </c>
      <c r="H11321" s="784" t="s">
        <v>4431</v>
      </c>
      <c r="I11321" s="784" t="s">
        <v>6587</v>
      </c>
    </row>
    <row r="11322" spans="1:9" hidden="1">
      <c r="A11322" s="784" t="str">
        <f>Table_wabobpsvr_AzureCalc_AzureCalcRateCard[[#This Row],[ServiceName]]&amp;Table_wabobpsvr_AzureCalc_AzureCalcRateCard[[#This Row],[Price_Level]]&amp;Table_wabobpsvr_AzureCalc_AzureCalcRateCard[[#This Row],[Region]]</f>
        <v>A5 VM (Non-Windows)A15</v>
      </c>
      <c r="B11322" s="784">
        <v>15</v>
      </c>
      <c r="C11322" s="784" t="s">
        <v>91</v>
      </c>
      <c r="D11322" s="784" t="s">
        <v>181</v>
      </c>
      <c r="E11322" s="784">
        <v>0.20294000000000001</v>
      </c>
      <c r="F11322" s="784" t="s">
        <v>710</v>
      </c>
      <c r="G11322" s="784" t="s">
        <v>2955</v>
      </c>
      <c r="H11322" s="784" t="s">
        <v>2956</v>
      </c>
      <c r="I11322" s="784" t="s">
        <v>6587</v>
      </c>
    </row>
    <row r="11323" spans="1:9" hidden="1">
      <c r="A11323" s="784" t="str">
        <f>Table_wabobpsvr_AzureCalc_AzureCalcRateCard[[#This Row],[ServiceName]]&amp;Table_wabobpsvr_AzureCalc_AzureCalcRateCard[[#This Row],[Price_Level]]&amp;Table_wabobpsvr_AzureCalc_AzureCalcRateCard[[#This Row],[Region]]</f>
        <v>A5 VM (Non-Windows)B15</v>
      </c>
      <c r="B11323" s="784">
        <v>15</v>
      </c>
      <c r="C11323" s="784" t="s">
        <v>91</v>
      </c>
      <c r="D11323" s="784" t="s">
        <v>182</v>
      </c>
      <c r="E11323" s="784">
        <v>0.1946</v>
      </c>
      <c r="F11323" s="784" t="s">
        <v>710</v>
      </c>
      <c r="G11323" s="784" t="s">
        <v>2955</v>
      </c>
      <c r="H11323" s="784" t="s">
        <v>2956</v>
      </c>
      <c r="I11323" s="784" t="s">
        <v>6587</v>
      </c>
    </row>
    <row r="11324" spans="1:9" hidden="1">
      <c r="A11324" s="784" t="str">
        <f>Table_wabobpsvr_AzureCalc_AzureCalcRateCard[[#This Row],[ServiceName]]&amp;Table_wabobpsvr_AzureCalc_AzureCalcRateCard[[#This Row],[Price_Level]]&amp;Table_wabobpsvr_AzureCalc_AzureCalcRateCard[[#This Row],[Region]]</f>
        <v>A5 VM (Non-Windows)C15</v>
      </c>
      <c r="B11324" s="784">
        <v>15</v>
      </c>
      <c r="C11324" s="784" t="s">
        <v>91</v>
      </c>
      <c r="D11324" s="784" t="s">
        <v>184</v>
      </c>
      <c r="E11324" s="784">
        <v>0.18626000000000001</v>
      </c>
      <c r="F11324" s="784" t="s">
        <v>710</v>
      </c>
      <c r="G11324" s="784" t="s">
        <v>2955</v>
      </c>
      <c r="H11324" s="784" t="s">
        <v>2956</v>
      </c>
      <c r="I11324" s="784" t="s">
        <v>6587</v>
      </c>
    </row>
    <row r="11325" spans="1:9" hidden="1">
      <c r="A11325" s="784" t="str">
        <f>Table_wabobpsvr_AzureCalc_AzureCalcRateCard[[#This Row],[ServiceName]]&amp;Table_wabobpsvr_AzureCalc_AzureCalcRateCard[[#This Row],[Price_Level]]&amp;Table_wabobpsvr_AzureCalc_AzureCalcRateCard[[#This Row],[Region]]</f>
        <v>A5 VM (Non-Windows)D15</v>
      </c>
      <c r="B11325" s="784">
        <v>15</v>
      </c>
      <c r="C11325" s="784" t="s">
        <v>91</v>
      </c>
      <c r="D11325" s="784" t="s">
        <v>183</v>
      </c>
      <c r="E11325" s="784">
        <v>0.17791999999999999</v>
      </c>
      <c r="F11325" s="784" t="s">
        <v>710</v>
      </c>
      <c r="G11325" s="784" t="s">
        <v>2955</v>
      </c>
      <c r="H11325" s="784" t="s">
        <v>2956</v>
      </c>
      <c r="I11325" s="784" t="s">
        <v>6587</v>
      </c>
    </row>
    <row r="11326" spans="1:9" hidden="1">
      <c r="A11326" s="784" t="str">
        <f>Table_wabobpsvr_AzureCalc_AzureCalcRateCard[[#This Row],[ServiceName]]&amp;Table_wabobpsvr_AzureCalc_AzureCalcRateCard[[#This Row],[Price_Level]]&amp;Table_wabobpsvr_AzureCalc_AzureCalcRateCard[[#This Row],[Region]]</f>
        <v>A5 VM (Windows)MOSP15</v>
      </c>
      <c r="B11326" s="784">
        <v>15</v>
      </c>
      <c r="C11326" s="784" t="s">
        <v>91</v>
      </c>
      <c r="D11326" s="784" t="s">
        <v>627</v>
      </c>
      <c r="E11326" s="784">
        <v>0.34899999999999998</v>
      </c>
      <c r="F11326" s="784" t="s">
        <v>711</v>
      </c>
      <c r="G11326" s="784" t="s">
        <v>4431</v>
      </c>
      <c r="H11326" s="784" t="s">
        <v>4431</v>
      </c>
      <c r="I11326" s="784" t="s">
        <v>5844</v>
      </c>
    </row>
    <row r="11327" spans="1:9" hidden="1">
      <c r="A11327" s="784" t="str">
        <f>Table_wabobpsvr_AzureCalc_AzureCalcRateCard[[#This Row],[ServiceName]]&amp;Table_wabobpsvr_AzureCalc_AzureCalcRateCard[[#This Row],[Price_Level]]&amp;Table_wabobpsvr_AzureCalc_AzureCalcRateCard[[#This Row],[Region]]</f>
        <v>A5 VM (Windows)A15</v>
      </c>
      <c r="B11327" s="784">
        <v>15</v>
      </c>
      <c r="C11327" s="784" t="s">
        <v>91</v>
      </c>
      <c r="D11327" s="784" t="s">
        <v>181</v>
      </c>
      <c r="E11327" s="784">
        <v>0.25477</v>
      </c>
      <c r="F11327" s="784" t="s">
        <v>711</v>
      </c>
      <c r="G11327" s="784" t="s">
        <v>2957</v>
      </c>
      <c r="H11327" s="784" t="s">
        <v>2958</v>
      </c>
      <c r="I11327" s="784" t="s">
        <v>5844</v>
      </c>
    </row>
    <row r="11328" spans="1:9" hidden="1">
      <c r="A11328" s="784" t="str">
        <f>Table_wabobpsvr_AzureCalc_AzureCalcRateCard[[#This Row],[ServiceName]]&amp;Table_wabobpsvr_AzureCalc_AzureCalcRateCard[[#This Row],[Price_Level]]&amp;Table_wabobpsvr_AzureCalc_AzureCalcRateCard[[#This Row],[Region]]</f>
        <v>BASIC.A5 VM (Windows)D15</v>
      </c>
      <c r="B11328" s="784">
        <v>15</v>
      </c>
      <c r="C11328" s="784" t="s">
        <v>91</v>
      </c>
      <c r="D11328" s="784" t="s">
        <v>183</v>
      </c>
      <c r="E11328" s="784">
        <v>0.18304000000000001</v>
      </c>
      <c r="F11328" s="784" t="s">
        <v>1275</v>
      </c>
      <c r="G11328" s="784" t="s">
        <v>2959</v>
      </c>
      <c r="H11328" s="784" t="s">
        <v>2960</v>
      </c>
      <c r="I11328" s="784" t="s">
        <v>5857</v>
      </c>
    </row>
    <row r="11329" spans="1:9" hidden="1">
      <c r="A11329" s="784" t="str">
        <f>Table_wabobpsvr_AzureCalc_AzureCalcRateCard[[#This Row],[ServiceName]]&amp;Table_wabobpsvr_AzureCalc_AzureCalcRateCard[[#This Row],[Price_Level]]&amp;Table_wabobpsvr_AzureCalc_AzureCalcRateCard[[#This Row],[Region]]</f>
        <v>BASIC.A6 VM (Non-Windows)MOSP15</v>
      </c>
      <c r="B11329" s="784">
        <v>15</v>
      </c>
      <c r="C11329" s="784" t="s">
        <v>91</v>
      </c>
      <c r="D11329" s="784" t="s">
        <v>627</v>
      </c>
      <c r="E11329" s="784">
        <v>0.45600000000000002</v>
      </c>
      <c r="F11329" s="784" t="s">
        <v>1276</v>
      </c>
      <c r="G11329" s="784" t="s">
        <v>4431</v>
      </c>
      <c r="H11329" s="784" t="s">
        <v>4431</v>
      </c>
      <c r="I11329" s="784" t="s">
        <v>6588</v>
      </c>
    </row>
    <row r="11330" spans="1:9" hidden="1">
      <c r="A11330" s="784" t="str">
        <f>Table_wabobpsvr_AzureCalc_AzureCalcRateCard[[#This Row],[ServiceName]]&amp;Table_wabobpsvr_AzureCalc_AzureCalcRateCard[[#This Row],[Price_Level]]&amp;Table_wabobpsvr_AzureCalc_AzureCalcRateCard[[#This Row],[Region]]</f>
        <v>BASIC.A6 VM (Non-Windows)A15</v>
      </c>
      <c r="B11330" s="784">
        <v>15</v>
      </c>
      <c r="C11330" s="784" t="s">
        <v>91</v>
      </c>
      <c r="D11330" s="784" t="s">
        <v>181</v>
      </c>
      <c r="E11330" s="784">
        <v>0.33288000000000001</v>
      </c>
      <c r="F11330" s="784" t="s">
        <v>1276</v>
      </c>
      <c r="G11330" s="784" t="s">
        <v>2961</v>
      </c>
      <c r="H11330" s="784" t="s">
        <v>2962</v>
      </c>
      <c r="I11330" s="784" t="s">
        <v>6588</v>
      </c>
    </row>
    <row r="11331" spans="1:9" hidden="1">
      <c r="A11331" s="784" t="str">
        <f>Table_wabobpsvr_AzureCalc_AzureCalcRateCard[[#This Row],[ServiceName]]&amp;Table_wabobpsvr_AzureCalc_AzureCalcRateCard[[#This Row],[Price_Level]]&amp;Table_wabobpsvr_AzureCalc_AzureCalcRateCard[[#This Row],[Region]]</f>
        <v>BASIC.A6 VM (Non-Windows)B15</v>
      </c>
      <c r="B11331" s="784">
        <v>15</v>
      </c>
      <c r="C11331" s="784" t="s">
        <v>91</v>
      </c>
      <c r="D11331" s="784" t="s">
        <v>182</v>
      </c>
      <c r="E11331" s="784">
        <v>0.31919999999999998</v>
      </c>
      <c r="F11331" s="784" t="s">
        <v>1276</v>
      </c>
      <c r="G11331" s="784" t="s">
        <v>2961</v>
      </c>
      <c r="H11331" s="784" t="s">
        <v>2962</v>
      </c>
      <c r="I11331" s="784" t="s">
        <v>6588</v>
      </c>
    </row>
    <row r="11332" spans="1:9" hidden="1">
      <c r="A11332" s="784" t="str">
        <f>Table_wabobpsvr_AzureCalc_AzureCalcRateCard[[#This Row],[ServiceName]]&amp;Table_wabobpsvr_AzureCalc_AzureCalcRateCard[[#This Row],[Price_Level]]&amp;Table_wabobpsvr_AzureCalc_AzureCalcRateCard[[#This Row],[Region]]</f>
        <v>BASIC.A6 VM (Non-Windows)C15</v>
      </c>
      <c r="B11332" s="784">
        <v>15</v>
      </c>
      <c r="C11332" s="784" t="s">
        <v>91</v>
      </c>
      <c r="D11332" s="784" t="s">
        <v>184</v>
      </c>
      <c r="E11332" s="784">
        <v>0.30552000000000001</v>
      </c>
      <c r="F11332" s="784" t="s">
        <v>1276</v>
      </c>
      <c r="G11332" s="784" t="s">
        <v>2961</v>
      </c>
      <c r="H11332" s="784" t="s">
        <v>2962</v>
      </c>
      <c r="I11332" s="784" t="s">
        <v>6588</v>
      </c>
    </row>
    <row r="11333" spans="1:9" hidden="1">
      <c r="A11333" s="784" t="str">
        <f>Table_wabobpsvr_AzureCalc_AzureCalcRateCard[[#This Row],[ServiceName]]&amp;Table_wabobpsvr_AzureCalc_AzureCalcRateCard[[#This Row],[Price_Level]]&amp;Table_wabobpsvr_AzureCalc_AzureCalcRateCard[[#This Row],[Region]]</f>
        <v>BASIC.A6 VM (Non-Windows)D15</v>
      </c>
      <c r="B11333" s="784">
        <v>15</v>
      </c>
      <c r="C11333" s="784" t="s">
        <v>91</v>
      </c>
      <c r="D11333" s="784" t="s">
        <v>183</v>
      </c>
      <c r="E11333" s="784">
        <v>0.29183999999999999</v>
      </c>
      <c r="F11333" s="784" t="s">
        <v>1276</v>
      </c>
      <c r="G11333" s="784" t="s">
        <v>2961</v>
      </c>
      <c r="H11333" s="784" t="s">
        <v>2962</v>
      </c>
      <c r="I11333" s="784" t="s">
        <v>6588</v>
      </c>
    </row>
    <row r="11334" spans="1:9" hidden="1">
      <c r="A11334" s="784" t="str">
        <f>Table_wabobpsvr_AzureCalc_AzureCalcRateCard[[#This Row],[ServiceName]]&amp;Table_wabobpsvr_AzureCalc_AzureCalcRateCard[[#This Row],[Price_Level]]&amp;Table_wabobpsvr_AzureCalc_AzureCalcRateCard[[#This Row],[Region]]</f>
        <v>BASIC.A6 VM (Windows)MOSP15</v>
      </c>
      <c r="B11334" s="784">
        <v>15</v>
      </c>
      <c r="C11334" s="784" t="s">
        <v>91</v>
      </c>
      <c r="D11334" s="784" t="s">
        <v>627</v>
      </c>
      <c r="E11334" s="784">
        <v>0.57199999999999995</v>
      </c>
      <c r="F11334" s="784" t="s">
        <v>1277</v>
      </c>
      <c r="G11334" s="784" t="s">
        <v>4431</v>
      </c>
      <c r="H11334" s="784" t="s">
        <v>4431</v>
      </c>
      <c r="I11334" s="784" t="s">
        <v>5858</v>
      </c>
    </row>
    <row r="11335" spans="1:9" hidden="1">
      <c r="A11335" s="784" t="str">
        <f>Table_wabobpsvr_AzureCalc_AzureCalcRateCard[[#This Row],[ServiceName]]&amp;Table_wabobpsvr_AzureCalc_AzureCalcRateCard[[#This Row],[Price_Level]]&amp;Table_wabobpsvr_AzureCalc_AzureCalcRateCard[[#This Row],[Region]]</f>
        <v>BASIC.A6 VM (Windows)A15</v>
      </c>
      <c r="B11335" s="784">
        <v>15</v>
      </c>
      <c r="C11335" s="784" t="s">
        <v>91</v>
      </c>
      <c r="D11335" s="784" t="s">
        <v>181</v>
      </c>
      <c r="E11335" s="784">
        <v>0.41755999999999999</v>
      </c>
      <c r="F11335" s="784" t="s">
        <v>1277</v>
      </c>
      <c r="G11335" s="784" t="s">
        <v>2963</v>
      </c>
      <c r="H11335" s="784" t="s">
        <v>2964</v>
      </c>
      <c r="I11335" s="784" t="s">
        <v>5858</v>
      </c>
    </row>
    <row r="11336" spans="1:9" hidden="1">
      <c r="A11336" s="784" t="str">
        <f>Table_wabobpsvr_AzureCalc_AzureCalcRateCard[[#This Row],[ServiceName]]&amp;Table_wabobpsvr_AzureCalc_AzureCalcRateCard[[#This Row],[Price_Level]]&amp;Table_wabobpsvr_AzureCalc_AzureCalcRateCard[[#This Row],[Region]]</f>
        <v>BASIC.A6 VM (Windows)B15</v>
      </c>
      <c r="B11336" s="784">
        <v>15</v>
      </c>
      <c r="C11336" s="784" t="s">
        <v>91</v>
      </c>
      <c r="D11336" s="784" t="s">
        <v>182</v>
      </c>
      <c r="E11336" s="784">
        <v>0.40039999999999998</v>
      </c>
      <c r="F11336" s="784" t="s">
        <v>1277</v>
      </c>
      <c r="G11336" s="784" t="s">
        <v>2963</v>
      </c>
      <c r="H11336" s="784" t="s">
        <v>2964</v>
      </c>
      <c r="I11336" s="784" t="s">
        <v>5858</v>
      </c>
    </row>
    <row r="11337" spans="1:9" hidden="1">
      <c r="A11337" s="784" t="str">
        <f>Table_wabobpsvr_AzureCalc_AzureCalcRateCard[[#This Row],[ServiceName]]&amp;Table_wabobpsvr_AzureCalc_AzureCalcRateCard[[#This Row],[Price_Level]]&amp;Table_wabobpsvr_AzureCalc_AzureCalcRateCard[[#This Row],[Region]]</f>
        <v>Standard_D5 Cloud ServicesD15</v>
      </c>
      <c r="B11337" s="784">
        <v>15</v>
      </c>
      <c r="C11337" s="784" t="s">
        <v>91</v>
      </c>
      <c r="D11337" s="784" t="s">
        <v>183</v>
      </c>
      <c r="E11337" s="784">
        <v>2.7658399999999999</v>
      </c>
      <c r="F11337" s="784" t="s">
        <v>1178</v>
      </c>
      <c r="G11337" s="784" t="s">
        <v>2949</v>
      </c>
      <c r="H11337" s="784" t="s">
        <v>2950</v>
      </c>
      <c r="I11337" s="784" t="s">
        <v>6583</v>
      </c>
    </row>
    <row r="11338" spans="1:9" hidden="1">
      <c r="A11338" s="784" t="str">
        <f>Table_wabobpsvr_AzureCalc_AzureCalcRateCard[[#This Row],[ServiceName]]&amp;Table_wabobpsvr_AzureCalc_AzureCalcRateCard[[#This Row],[Price_Level]]&amp;Table_wabobpsvr_AzureCalc_AzureCalcRateCard[[#This Row],[Region]]</f>
        <v>Standard_D6 Cloud ServicesA15</v>
      </c>
      <c r="B11338" s="784">
        <v>15</v>
      </c>
      <c r="C11338" s="784" t="s">
        <v>91</v>
      </c>
      <c r="D11338" s="784" t="s">
        <v>181</v>
      </c>
      <c r="E11338" s="784">
        <v>6.0964499999999999</v>
      </c>
      <c r="F11338" s="784" t="s">
        <v>1181</v>
      </c>
      <c r="G11338" s="784" t="s">
        <v>2965</v>
      </c>
      <c r="H11338" s="784" t="s">
        <v>2966</v>
      </c>
      <c r="I11338" s="784" t="s">
        <v>6589</v>
      </c>
    </row>
    <row r="11339" spans="1:9" hidden="1">
      <c r="A11339" s="784" t="str">
        <f>Table_wabobpsvr_AzureCalc_AzureCalcRateCard[[#This Row],[ServiceName]]&amp;Table_wabobpsvr_AzureCalc_AzureCalcRateCard[[#This Row],[Price_Level]]&amp;Table_wabobpsvr_AzureCalc_AzureCalcRateCard[[#This Row],[Region]]</f>
        <v>Standard_D6 Cloud ServicesB15</v>
      </c>
      <c r="B11339" s="784">
        <v>15</v>
      </c>
      <c r="C11339" s="784" t="s">
        <v>91</v>
      </c>
      <c r="D11339" s="784" t="s">
        <v>182</v>
      </c>
      <c r="E11339" s="784">
        <v>5.9078999999999997</v>
      </c>
      <c r="F11339" s="784" t="s">
        <v>1181</v>
      </c>
      <c r="G11339" s="784" t="s">
        <v>2965</v>
      </c>
      <c r="H11339" s="784" t="s">
        <v>2966</v>
      </c>
      <c r="I11339" s="784" t="s">
        <v>6589</v>
      </c>
    </row>
    <row r="11340" spans="1:9" hidden="1">
      <c r="A11340" s="784" t="str">
        <f>Table_wabobpsvr_AzureCalc_AzureCalcRateCard[[#This Row],[ServiceName]]&amp;Table_wabobpsvr_AzureCalc_AzureCalcRateCard[[#This Row],[Price_Level]]&amp;Table_wabobpsvr_AzureCalc_AzureCalcRateCard[[#This Row],[Region]]</f>
        <v>Standard_D6 Cloud ServicesC15</v>
      </c>
      <c r="B11340" s="784">
        <v>15</v>
      </c>
      <c r="C11340" s="784" t="s">
        <v>91</v>
      </c>
      <c r="D11340" s="784" t="s">
        <v>184</v>
      </c>
      <c r="E11340" s="784">
        <v>5.7193500000000004</v>
      </c>
      <c r="F11340" s="784" t="s">
        <v>1181</v>
      </c>
      <c r="G11340" s="784" t="s">
        <v>2965</v>
      </c>
      <c r="H11340" s="784" t="s">
        <v>2966</v>
      </c>
      <c r="I11340" s="784" t="s">
        <v>6589</v>
      </c>
    </row>
    <row r="11341" spans="1:9" hidden="1">
      <c r="A11341" s="784" t="str">
        <f>Table_wabobpsvr_AzureCalc_AzureCalcRateCard[[#This Row],[ServiceName]]&amp;Table_wabobpsvr_AzureCalc_AzureCalcRateCard[[#This Row],[Price_Level]]&amp;Table_wabobpsvr_AzureCalc_AzureCalcRateCard[[#This Row],[Region]]</f>
        <v>Standard_D6 Cloud ServicesD15</v>
      </c>
      <c r="B11341" s="784">
        <v>15</v>
      </c>
      <c r="C11341" s="784" t="s">
        <v>91</v>
      </c>
      <c r="D11341" s="784" t="s">
        <v>183</v>
      </c>
      <c r="E11341" s="784">
        <v>5.5308000000000002</v>
      </c>
      <c r="F11341" s="784" t="s">
        <v>1181</v>
      </c>
      <c r="G11341" s="784" t="s">
        <v>2965</v>
      </c>
      <c r="H11341" s="784" t="s">
        <v>2966</v>
      </c>
      <c r="I11341" s="784" t="s">
        <v>6589</v>
      </c>
    </row>
    <row r="11342" spans="1:9" hidden="1">
      <c r="A11342" s="784" t="str">
        <f>Table_wabobpsvr_AzureCalc_AzureCalcRateCard[[#This Row],[ServiceName]]&amp;Table_wabobpsvr_AzureCalc_AzureCalcRateCard[[#This Row],[Price_Level]]&amp;Table_wabobpsvr_AzureCalc_AzureCalcRateCard[[#This Row],[Region]]</f>
        <v>SQL Basic Database DaysMOSP15</v>
      </c>
      <c r="B11342" s="784">
        <v>15</v>
      </c>
      <c r="C11342" s="784" t="s">
        <v>1119</v>
      </c>
      <c r="D11342" s="784" t="s">
        <v>627</v>
      </c>
      <c r="E11342" s="784">
        <v>0.17710000000000001</v>
      </c>
      <c r="F11342" s="784" t="s">
        <v>779</v>
      </c>
      <c r="G11342" s="784" t="s">
        <v>4431</v>
      </c>
      <c r="H11342" s="784" t="s">
        <v>4431</v>
      </c>
      <c r="I11342" s="784" t="s">
        <v>6590</v>
      </c>
    </row>
    <row r="11343" spans="1:9" hidden="1">
      <c r="A11343" s="784" t="str">
        <f>Table_wabobpsvr_AzureCalc_AzureCalcRateCard[[#This Row],[ServiceName]]&amp;Table_wabobpsvr_AzureCalc_AzureCalcRateCard[[#This Row],[Price_Level]]&amp;Table_wabobpsvr_AzureCalc_AzureCalcRateCard[[#This Row],[Region]]</f>
        <v>SQL Basic Database DaysA15</v>
      </c>
      <c r="B11343" s="784">
        <v>15</v>
      </c>
      <c r="C11343" s="784" t="s">
        <v>1119</v>
      </c>
      <c r="D11343" s="784" t="s">
        <v>181</v>
      </c>
      <c r="E11343" s="784">
        <v>0.171787</v>
      </c>
      <c r="F11343" s="784" t="s">
        <v>779</v>
      </c>
      <c r="G11343" s="784" t="s">
        <v>4431</v>
      </c>
      <c r="H11343" s="784" t="s">
        <v>2623</v>
      </c>
      <c r="I11343" s="784" t="s">
        <v>6590</v>
      </c>
    </row>
    <row r="11344" spans="1:9" hidden="1">
      <c r="A11344" s="784" t="str">
        <f>Table_wabobpsvr_AzureCalc_AzureCalcRateCard[[#This Row],[ServiceName]]&amp;Table_wabobpsvr_AzureCalc_AzureCalcRateCard[[#This Row],[Price_Level]]&amp;Table_wabobpsvr_AzureCalc_AzureCalcRateCard[[#This Row],[Region]]</f>
        <v>SQL Basic Database DaysB15</v>
      </c>
      <c r="B11344" s="784">
        <v>15</v>
      </c>
      <c r="C11344" s="784" t="s">
        <v>1119</v>
      </c>
      <c r="D11344" s="784" t="s">
        <v>182</v>
      </c>
      <c r="E11344" s="784">
        <v>0.16647400000000001</v>
      </c>
      <c r="F11344" s="784" t="s">
        <v>779</v>
      </c>
      <c r="G11344" s="784" t="s">
        <v>4431</v>
      </c>
      <c r="H11344" s="784" t="s">
        <v>2623</v>
      </c>
      <c r="I11344" s="784" t="s">
        <v>6590</v>
      </c>
    </row>
    <row r="11345" spans="1:9" hidden="1">
      <c r="A11345" s="784" t="str">
        <f>Table_wabobpsvr_AzureCalc_AzureCalcRateCard[[#This Row],[ServiceName]]&amp;Table_wabobpsvr_AzureCalc_AzureCalcRateCard[[#This Row],[Price_Level]]&amp;Table_wabobpsvr_AzureCalc_AzureCalcRateCard[[#This Row],[Region]]</f>
        <v>SQL Basic Database DaysC15</v>
      </c>
      <c r="B11345" s="784">
        <v>15</v>
      </c>
      <c r="C11345" s="784" t="s">
        <v>1119</v>
      </c>
      <c r="D11345" s="784" t="s">
        <v>184</v>
      </c>
      <c r="E11345" s="784">
        <v>0.161161</v>
      </c>
      <c r="F11345" s="784" t="s">
        <v>779</v>
      </c>
      <c r="G11345" s="784" t="s">
        <v>4431</v>
      </c>
      <c r="H11345" s="784" t="s">
        <v>2623</v>
      </c>
      <c r="I11345" s="784" t="s">
        <v>6590</v>
      </c>
    </row>
    <row r="11346" spans="1:9" hidden="1">
      <c r="A11346" s="784" t="str">
        <f>Table_wabobpsvr_AzureCalc_AzureCalcRateCard[[#This Row],[ServiceName]]&amp;Table_wabobpsvr_AzureCalc_AzureCalcRateCard[[#This Row],[Price_Level]]&amp;Table_wabobpsvr_AzureCalc_AzureCalcRateCard[[#This Row],[Region]]</f>
        <v>SQL Basic Database DaysD15</v>
      </c>
      <c r="B11346" s="784">
        <v>15</v>
      </c>
      <c r="C11346" s="784" t="s">
        <v>1119</v>
      </c>
      <c r="D11346" s="784" t="s">
        <v>183</v>
      </c>
      <c r="E11346" s="784">
        <v>0.15584799999999999</v>
      </c>
      <c r="F11346" s="784" t="s">
        <v>779</v>
      </c>
      <c r="G11346" s="784" t="s">
        <v>4431</v>
      </c>
      <c r="H11346" s="784" t="s">
        <v>2623</v>
      </c>
      <c r="I11346" s="784" t="s">
        <v>6590</v>
      </c>
    </row>
    <row r="11347" spans="1:9" hidden="1">
      <c r="A11347" s="784" t="str">
        <f>Table_wabobpsvr_AzureCalc_AzureCalcRateCard[[#This Row],[ServiceName]]&amp;Table_wabobpsvr_AzureCalc_AzureCalcRateCard[[#This Row],[Price_Level]]&amp;Table_wabobpsvr_AzureCalc_AzureCalcRateCard[[#This Row],[Region]]</f>
        <v>SQL DB Basic Database HoursMOSP15</v>
      </c>
      <c r="B11347" s="784">
        <v>15</v>
      </c>
      <c r="C11347" s="784" t="s">
        <v>91</v>
      </c>
      <c r="D11347" s="784" t="s">
        <v>627</v>
      </c>
      <c r="E11347" s="784">
        <v>7.6E-3</v>
      </c>
      <c r="F11347" s="784" t="s">
        <v>1079</v>
      </c>
      <c r="G11347" s="784" t="s">
        <v>4431</v>
      </c>
      <c r="H11347" s="784" t="s">
        <v>4431</v>
      </c>
      <c r="I11347" s="784" t="s">
        <v>6591</v>
      </c>
    </row>
    <row r="11348" spans="1:9" hidden="1">
      <c r="A11348" s="784" t="str">
        <f>Table_wabobpsvr_AzureCalc_AzureCalcRateCard[[#This Row],[ServiceName]]&amp;Table_wabobpsvr_AzureCalc_AzureCalcRateCard[[#This Row],[Price_Level]]&amp;Table_wabobpsvr_AzureCalc_AzureCalcRateCard[[#This Row],[Region]]</f>
        <v>SQL DB Basic Database HoursA15</v>
      </c>
      <c r="B11348" s="784">
        <v>15</v>
      </c>
      <c r="C11348" s="784" t="s">
        <v>91</v>
      </c>
      <c r="D11348" s="784" t="s">
        <v>181</v>
      </c>
      <c r="E11348" s="784">
        <v>7.3720000000000001E-3</v>
      </c>
      <c r="F11348" s="784" t="s">
        <v>1079</v>
      </c>
      <c r="G11348" s="784" t="s">
        <v>3326</v>
      </c>
      <c r="H11348" s="784" t="s">
        <v>3327</v>
      </c>
      <c r="I11348" s="784" t="s">
        <v>6591</v>
      </c>
    </row>
    <row r="11349" spans="1:9" hidden="1">
      <c r="A11349" s="784" t="str">
        <f>Table_wabobpsvr_AzureCalc_AzureCalcRateCard[[#This Row],[ServiceName]]&amp;Table_wabobpsvr_AzureCalc_AzureCalcRateCard[[#This Row],[Price_Level]]&amp;Table_wabobpsvr_AzureCalc_AzureCalcRateCard[[#This Row],[Region]]</f>
        <v>SQL DB Basic Database HoursB15</v>
      </c>
      <c r="B11349" s="784">
        <v>15</v>
      </c>
      <c r="C11349" s="784" t="s">
        <v>91</v>
      </c>
      <c r="D11349" s="784" t="s">
        <v>182</v>
      </c>
      <c r="E11349" s="784">
        <v>7.1440000000000002E-3</v>
      </c>
      <c r="F11349" s="784" t="s">
        <v>1079</v>
      </c>
      <c r="G11349" s="784" t="s">
        <v>3326</v>
      </c>
      <c r="H11349" s="784" t="s">
        <v>3327</v>
      </c>
      <c r="I11349" s="784" t="s">
        <v>6591</v>
      </c>
    </row>
    <row r="11350" spans="1:9" hidden="1">
      <c r="A11350" s="784" t="str">
        <f>Table_wabobpsvr_AzureCalc_AzureCalcRateCard[[#This Row],[ServiceName]]&amp;Table_wabobpsvr_AzureCalc_AzureCalcRateCard[[#This Row],[Price_Level]]&amp;Table_wabobpsvr_AzureCalc_AzureCalcRateCard[[#This Row],[Region]]</f>
        <v>SQL DB Basic Database HoursC15</v>
      </c>
      <c r="B11350" s="784">
        <v>15</v>
      </c>
      <c r="C11350" s="784" t="s">
        <v>91</v>
      </c>
      <c r="D11350" s="784" t="s">
        <v>184</v>
      </c>
      <c r="E11350" s="784">
        <v>6.9160000000000003E-3</v>
      </c>
      <c r="F11350" s="784" t="s">
        <v>1079</v>
      </c>
      <c r="G11350" s="784" t="s">
        <v>3326</v>
      </c>
      <c r="H11350" s="784" t="s">
        <v>3327</v>
      </c>
      <c r="I11350" s="784" t="s">
        <v>6591</v>
      </c>
    </row>
    <row r="11351" spans="1:9" hidden="1">
      <c r="A11351" s="784" t="str">
        <f>Table_wabobpsvr_AzureCalc_AzureCalcRateCard[[#This Row],[ServiceName]]&amp;Table_wabobpsvr_AzureCalc_AzureCalcRateCard[[#This Row],[Price_Level]]&amp;Table_wabobpsvr_AzureCalc_AzureCalcRateCard[[#This Row],[Region]]</f>
        <v>SQL DB Basic Database HoursD15</v>
      </c>
      <c r="B11351" s="784">
        <v>15</v>
      </c>
      <c r="C11351" s="784" t="s">
        <v>91</v>
      </c>
      <c r="D11351" s="784" t="s">
        <v>183</v>
      </c>
      <c r="E11351" s="784">
        <v>6.6880000000000004E-3</v>
      </c>
      <c r="F11351" s="784" t="s">
        <v>1079</v>
      </c>
      <c r="G11351" s="784" t="s">
        <v>3326</v>
      </c>
      <c r="H11351" s="784" t="s">
        <v>3327</v>
      </c>
      <c r="I11351" s="784" t="s">
        <v>6591</v>
      </c>
    </row>
    <row r="11352" spans="1:9" hidden="1">
      <c r="A11352" s="784" t="str">
        <f>Table_wabobpsvr_AzureCalc_AzureCalcRateCard[[#This Row],[ServiceName]]&amp;Table_wabobpsvr_AzureCalc_AzureCalcRateCard[[#This Row],[Price_Level]]&amp;Table_wabobpsvr_AzureCalc_AzureCalcRateCard[[#This Row],[Region]]</f>
        <v>Production API  Compute HoursMOSP16</v>
      </c>
      <c r="B11352" s="784">
        <v>16</v>
      </c>
      <c r="C11352" s="784" t="s">
        <v>4431</v>
      </c>
      <c r="D11352" s="784" t="s">
        <v>627</v>
      </c>
      <c r="E11352" s="784">
        <v>999999</v>
      </c>
      <c r="F11352" s="784" t="s">
        <v>3708</v>
      </c>
      <c r="G11352" s="784" t="s">
        <v>4431</v>
      </c>
      <c r="H11352" s="784" t="s">
        <v>4431</v>
      </c>
      <c r="I11352" s="784" t="s">
        <v>4431</v>
      </c>
    </row>
    <row r="11353" spans="1:9" hidden="1">
      <c r="A11353" s="784" t="str">
        <f>Table_wabobpsvr_AzureCalc_AzureCalcRateCard[[#This Row],[ServiceName]]&amp;Table_wabobpsvr_AzureCalc_AzureCalcRateCard[[#This Row],[Price_Level]]&amp;Table_wabobpsvr_AzureCalc_AzureCalcRateCard[[#This Row],[Region]]</f>
        <v>SQL DB Standard S2 Database HoursB16</v>
      </c>
      <c r="B11353" s="784">
        <v>16</v>
      </c>
      <c r="C11353" s="784" t="s">
        <v>91</v>
      </c>
      <c r="D11353" s="784" t="s">
        <v>182</v>
      </c>
      <c r="E11353" s="784">
        <v>0.107724</v>
      </c>
      <c r="F11353" s="784" t="s">
        <v>1087</v>
      </c>
      <c r="G11353" s="784" t="s">
        <v>3289</v>
      </c>
      <c r="H11353" s="784" t="s">
        <v>3290</v>
      </c>
      <c r="I11353" s="784" t="s">
        <v>4431</v>
      </c>
    </row>
    <row r="11354" spans="1:9" hidden="1">
      <c r="A11354" s="784" t="str">
        <f>Table_wabobpsvr_AzureCalc_AzureCalcRateCard[[#This Row],[ServiceName]]&amp;Table_wabobpsvr_AzureCalc_AzureCalcRateCard[[#This Row],[Price_Level]]&amp;Table_wabobpsvr_AzureCalc_AzureCalcRateCard[[#This Row],[Region]]</f>
        <v>SQL DB Standard S2 Database HoursC16</v>
      </c>
      <c r="B11354" s="784">
        <v>16</v>
      </c>
      <c r="C11354" s="784" t="s">
        <v>91</v>
      </c>
      <c r="D11354" s="784" t="s">
        <v>184</v>
      </c>
      <c r="E11354" s="784">
        <v>0.104286</v>
      </c>
      <c r="F11354" s="784" t="s">
        <v>1087</v>
      </c>
      <c r="G11354" s="784" t="s">
        <v>3289</v>
      </c>
      <c r="H11354" s="784" t="s">
        <v>3290</v>
      </c>
      <c r="I11354" s="784" t="s">
        <v>4431</v>
      </c>
    </row>
    <row r="11355" spans="1:9" hidden="1">
      <c r="A11355" s="784" t="str">
        <f>Table_wabobpsvr_AzureCalc_AzureCalcRateCard[[#This Row],[ServiceName]]&amp;Table_wabobpsvr_AzureCalc_AzureCalcRateCard[[#This Row],[Price_Level]]&amp;Table_wabobpsvr_AzureCalc_AzureCalcRateCard[[#This Row],[Region]]</f>
        <v>SQL DB Premium P1 Database HoursMOSP15</v>
      </c>
      <c r="B11355" s="784">
        <v>15</v>
      </c>
      <c r="C11355" s="784" t="s">
        <v>91</v>
      </c>
      <c r="D11355" s="784" t="s">
        <v>627</v>
      </c>
      <c r="E11355" s="784">
        <v>0.71040000000000003</v>
      </c>
      <c r="F11355" s="784" t="s">
        <v>1080</v>
      </c>
      <c r="G11355" s="784" t="s">
        <v>4431</v>
      </c>
      <c r="H11355" s="784" t="s">
        <v>4431</v>
      </c>
      <c r="I11355" s="784" t="s">
        <v>6592</v>
      </c>
    </row>
    <row r="11356" spans="1:9" hidden="1">
      <c r="A11356" s="784" t="str">
        <f>Table_wabobpsvr_AzureCalc_AzureCalcRateCard[[#This Row],[ServiceName]]&amp;Table_wabobpsvr_AzureCalc_AzureCalcRateCard[[#This Row],[Price_Level]]&amp;Table_wabobpsvr_AzureCalc_AzureCalcRateCard[[#This Row],[Region]]</f>
        <v>SQL DB Premium P1 Database HoursA15</v>
      </c>
      <c r="B11356" s="784">
        <v>15</v>
      </c>
      <c r="C11356" s="784" t="s">
        <v>91</v>
      </c>
      <c r="D11356" s="784" t="s">
        <v>181</v>
      </c>
      <c r="E11356" s="784">
        <v>0.68908800000000003</v>
      </c>
      <c r="F11356" s="784" t="s">
        <v>1080</v>
      </c>
      <c r="G11356" s="784" t="s">
        <v>3328</v>
      </c>
      <c r="H11356" s="784" t="s">
        <v>3329</v>
      </c>
      <c r="I11356" s="784" t="s">
        <v>6592</v>
      </c>
    </row>
    <row r="11357" spans="1:9" hidden="1">
      <c r="A11357" s="784" t="str">
        <f>Table_wabobpsvr_AzureCalc_AzureCalcRateCard[[#This Row],[ServiceName]]&amp;Table_wabobpsvr_AzureCalc_AzureCalcRateCard[[#This Row],[Price_Level]]&amp;Table_wabobpsvr_AzureCalc_AzureCalcRateCard[[#This Row],[Region]]</f>
        <v>SQL DB Premium P1 Database HoursB15</v>
      </c>
      <c r="B11357" s="784">
        <v>15</v>
      </c>
      <c r="C11357" s="784" t="s">
        <v>91</v>
      </c>
      <c r="D11357" s="784" t="s">
        <v>182</v>
      </c>
      <c r="E11357" s="784">
        <v>0.66777600000000004</v>
      </c>
      <c r="F11357" s="784" t="s">
        <v>1080</v>
      </c>
      <c r="G11357" s="784" t="s">
        <v>3328</v>
      </c>
      <c r="H11357" s="784" t="s">
        <v>3329</v>
      </c>
      <c r="I11357" s="784" t="s">
        <v>6592</v>
      </c>
    </row>
    <row r="11358" spans="1:9" hidden="1">
      <c r="A11358" s="784" t="str">
        <f>Table_wabobpsvr_AzureCalc_AzureCalcRateCard[[#This Row],[ServiceName]]&amp;Table_wabobpsvr_AzureCalc_AzureCalcRateCard[[#This Row],[Price_Level]]&amp;Table_wabobpsvr_AzureCalc_AzureCalcRateCard[[#This Row],[Region]]</f>
        <v>SQL DB Premium P1 Database HoursC15</v>
      </c>
      <c r="B11358" s="784">
        <v>15</v>
      </c>
      <c r="C11358" s="784" t="s">
        <v>91</v>
      </c>
      <c r="D11358" s="784" t="s">
        <v>184</v>
      </c>
      <c r="E11358" s="784">
        <v>0.64646400000000004</v>
      </c>
      <c r="F11358" s="784" t="s">
        <v>1080</v>
      </c>
      <c r="G11358" s="784" t="s">
        <v>3328</v>
      </c>
      <c r="H11358" s="784" t="s">
        <v>3329</v>
      </c>
      <c r="I11358" s="784" t="s">
        <v>6592</v>
      </c>
    </row>
    <row r="11359" spans="1:9" hidden="1">
      <c r="A11359" s="784" t="str">
        <f>Table_wabobpsvr_AzureCalc_AzureCalcRateCard[[#This Row],[ServiceName]]&amp;Table_wabobpsvr_AzureCalc_AzureCalcRateCard[[#This Row],[Price_Level]]&amp;Table_wabobpsvr_AzureCalc_AzureCalcRateCard[[#This Row],[Region]]</f>
        <v>SQL DB Premium P1 Database HoursD15</v>
      </c>
      <c r="B11359" s="784">
        <v>15</v>
      </c>
      <c r="C11359" s="784" t="s">
        <v>91</v>
      </c>
      <c r="D11359" s="784" t="s">
        <v>183</v>
      </c>
      <c r="E11359" s="784">
        <v>0.62515200000000004</v>
      </c>
      <c r="F11359" s="784" t="s">
        <v>1080</v>
      </c>
      <c r="G11359" s="784" t="s">
        <v>3328</v>
      </c>
      <c r="H11359" s="784" t="s">
        <v>3329</v>
      </c>
      <c r="I11359" s="784" t="s">
        <v>6592</v>
      </c>
    </row>
    <row r="11360" spans="1:9" hidden="1">
      <c r="A11360" s="784" t="str">
        <f>Table_wabobpsvr_AzureCalc_AzureCalcRateCard[[#This Row],[ServiceName]]&amp;Table_wabobpsvr_AzureCalc_AzureCalcRateCard[[#This Row],[Price_Level]]&amp;Table_wabobpsvr_AzureCalc_AzureCalcRateCard[[#This Row],[Region]]</f>
        <v>SQL DB Premium P1 Secondary Active Geo Database HoursMOSP15</v>
      </c>
      <c r="B11360" s="784">
        <v>15</v>
      </c>
      <c r="C11360" s="784" t="s">
        <v>91</v>
      </c>
      <c r="D11360" s="784" t="s">
        <v>627</v>
      </c>
      <c r="E11360" s="784">
        <v>0.71040000000000003</v>
      </c>
      <c r="F11360" s="784" t="s">
        <v>1083</v>
      </c>
      <c r="G11360" s="784" t="s">
        <v>4431</v>
      </c>
      <c r="H11360" s="784" t="s">
        <v>4431</v>
      </c>
      <c r="I11360" s="784" t="s">
        <v>6593</v>
      </c>
    </row>
    <row r="11361" spans="1:9" hidden="1">
      <c r="A11361" t="str">
        <f>Table_wabobpsvr_AzureCalc_AzureCalcRateCard[[#This Row],[ServiceName]]&amp;Table_wabobpsvr_AzureCalc_AzureCalcRateCard[[#This Row],[Price_Level]]&amp;Table_wabobpsvr_AzureCalc_AzureCalcRateCard[[#This Row],[Region]]</f>
        <v>SQL DB Premium P1 Secondary Active Geo Database HoursA15</v>
      </c>
      <c r="B11361">
        <v>15</v>
      </c>
      <c r="C11361" t="s">
        <v>91</v>
      </c>
      <c r="D11361" t="s">
        <v>181</v>
      </c>
      <c r="E11361">
        <v>0.68908800000000003</v>
      </c>
      <c r="F11361" t="s">
        <v>1083</v>
      </c>
      <c r="G11361" s="784" t="s">
        <v>3817</v>
      </c>
      <c r="H11361" s="784" t="s">
        <v>3636</v>
      </c>
      <c r="I11361" s="784" t="s">
        <v>6593</v>
      </c>
    </row>
    <row r="11362" spans="1:9" hidden="1">
      <c r="A11362" t="str">
        <f>Table_wabobpsvr_AzureCalc_AzureCalcRateCard[[#This Row],[ServiceName]]&amp;Table_wabobpsvr_AzureCalc_AzureCalcRateCard[[#This Row],[Price_Level]]&amp;Table_wabobpsvr_AzureCalc_AzureCalcRateCard[[#This Row],[Region]]</f>
        <v>SQL DB Premium P1 Secondary Active Geo Database HoursB15</v>
      </c>
      <c r="B11362">
        <v>15</v>
      </c>
      <c r="C11362" t="s">
        <v>91</v>
      </c>
      <c r="D11362" t="s">
        <v>182</v>
      </c>
      <c r="E11362">
        <v>0.66777600000000004</v>
      </c>
      <c r="F11362" t="s">
        <v>1083</v>
      </c>
      <c r="G11362" s="784" t="s">
        <v>3817</v>
      </c>
      <c r="H11362" s="784" t="s">
        <v>3636</v>
      </c>
      <c r="I11362" s="784" t="s">
        <v>6593</v>
      </c>
    </row>
    <row r="11363" spans="1:9" hidden="1">
      <c r="A11363" t="str">
        <f>Table_wabobpsvr_AzureCalc_AzureCalcRateCard[[#This Row],[ServiceName]]&amp;Table_wabobpsvr_AzureCalc_AzureCalcRateCard[[#This Row],[Price_Level]]&amp;Table_wabobpsvr_AzureCalc_AzureCalcRateCard[[#This Row],[Region]]</f>
        <v>SQL DB Premium P1 Secondary Active Geo Database HoursC15</v>
      </c>
      <c r="B11363">
        <v>15</v>
      </c>
      <c r="C11363" t="s">
        <v>91</v>
      </c>
      <c r="D11363" t="s">
        <v>184</v>
      </c>
      <c r="E11363">
        <v>0.64646400000000004</v>
      </c>
      <c r="F11363" t="s">
        <v>1083</v>
      </c>
      <c r="G11363" s="784" t="s">
        <v>3817</v>
      </c>
      <c r="H11363" s="784" t="s">
        <v>3636</v>
      </c>
      <c r="I11363" s="784" t="s">
        <v>6593</v>
      </c>
    </row>
    <row r="11364" spans="1:9" hidden="1">
      <c r="A11364" t="str">
        <f>Table_wabobpsvr_AzureCalc_AzureCalcRateCard[[#This Row],[ServiceName]]&amp;Table_wabobpsvr_AzureCalc_AzureCalcRateCard[[#This Row],[Price_Level]]&amp;Table_wabobpsvr_AzureCalc_AzureCalcRateCard[[#This Row],[Region]]</f>
        <v>SQL DB Premium P1 Secondary Active Geo Database HoursD15</v>
      </c>
      <c r="B11364">
        <v>15</v>
      </c>
      <c r="C11364" t="s">
        <v>91</v>
      </c>
      <c r="D11364" t="s">
        <v>183</v>
      </c>
      <c r="E11364">
        <v>0.62515200000000004</v>
      </c>
      <c r="F11364" t="s">
        <v>1083</v>
      </c>
      <c r="G11364" s="784" t="s">
        <v>3817</v>
      </c>
      <c r="H11364" s="784" t="s">
        <v>3636</v>
      </c>
      <c r="I11364" s="784" t="s">
        <v>6593</v>
      </c>
    </row>
    <row r="11365" spans="1:9" hidden="1">
      <c r="A11365" t="str">
        <f>Table_wabobpsvr_AzureCalc_AzureCalcRateCard[[#This Row],[ServiceName]]&amp;Table_wabobpsvr_AzureCalc_AzureCalcRateCard[[#This Row],[Price_Level]]&amp;Table_wabobpsvr_AzureCalc_AzureCalcRateCard[[#This Row],[Region]]</f>
        <v>SQL DB Premium P1 Secondary Geo Database HoursMOSP15</v>
      </c>
      <c r="B11365">
        <v>15</v>
      </c>
      <c r="C11365" t="s">
        <v>91</v>
      </c>
      <c r="D11365" t="s">
        <v>627</v>
      </c>
      <c r="E11365">
        <v>0.53280000000000005</v>
      </c>
      <c r="F11365" t="s">
        <v>1084</v>
      </c>
      <c r="G11365" s="784" t="s">
        <v>4431</v>
      </c>
      <c r="H11365" s="784" t="s">
        <v>4431</v>
      </c>
      <c r="I11365" s="784" t="s">
        <v>6594</v>
      </c>
    </row>
    <row r="11366" spans="1:9" hidden="1">
      <c r="A11366" t="str">
        <f>Table_wabobpsvr_AzureCalc_AzureCalcRateCard[[#This Row],[ServiceName]]&amp;Table_wabobpsvr_AzureCalc_AzureCalcRateCard[[#This Row],[Price_Level]]&amp;Table_wabobpsvr_AzureCalc_AzureCalcRateCard[[#This Row],[Region]]</f>
        <v>SQL DB Premium P1 Secondary Geo Database HoursA15</v>
      </c>
      <c r="B11366">
        <v>15</v>
      </c>
      <c r="C11366" t="s">
        <v>91</v>
      </c>
      <c r="D11366" t="s">
        <v>181</v>
      </c>
      <c r="E11366">
        <v>0.51681600000000005</v>
      </c>
      <c r="F11366" t="s">
        <v>1084</v>
      </c>
      <c r="G11366" s="784" t="s">
        <v>3980</v>
      </c>
      <c r="H11366" s="784" t="s">
        <v>3981</v>
      </c>
      <c r="I11366" s="784" t="s">
        <v>6594</v>
      </c>
    </row>
    <row r="11367" spans="1:9" hidden="1">
      <c r="A11367" t="str">
        <f>Table_wabobpsvr_AzureCalc_AzureCalcRateCard[[#This Row],[ServiceName]]&amp;Table_wabobpsvr_AzureCalc_AzureCalcRateCard[[#This Row],[Price_Level]]&amp;Table_wabobpsvr_AzureCalc_AzureCalcRateCard[[#This Row],[Region]]</f>
        <v>SQL DB Premium P1 Secondary Geo Database HoursB15</v>
      </c>
      <c r="B11367">
        <v>15</v>
      </c>
      <c r="C11367" t="s">
        <v>91</v>
      </c>
      <c r="D11367" t="s">
        <v>182</v>
      </c>
      <c r="E11367">
        <v>0.50083200000000005</v>
      </c>
      <c r="F11367" t="s">
        <v>1084</v>
      </c>
      <c r="G11367" s="784" t="s">
        <v>3980</v>
      </c>
      <c r="H11367" s="784" t="s">
        <v>3981</v>
      </c>
      <c r="I11367" s="784" t="s">
        <v>6594</v>
      </c>
    </row>
    <row r="11368" spans="1:9" hidden="1">
      <c r="A11368" s="784" t="str">
        <f>Table_wabobpsvr_AzureCalc_AzureCalcRateCard[[#This Row],[ServiceName]]&amp;Table_wabobpsvr_AzureCalc_AzureCalcRateCard[[#This Row],[Price_Level]]&amp;Table_wabobpsvr_AzureCalc_AzureCalcRateCard[[#This Row],[Region]]</f>
        <v>SQL DB Premium P1 Secondary Geo Database HoursC15</v>
      </c>
      <c r="B11368" s="784">
        <v>15</v>
      </c>
      <c r="C11368" s="784" t="s">
        <v>91</v>
      </c>
      <c r="D11368" s="784" t="s">
        <v>184</v>
      </c>
      <c r="E11368" s="784">
        <v>0.484848</v>
      </c>
      <c r="F11368" s="784" t="s">
        <v>1084</v>
      </c>
      <c r="G11368" s="784" t="s">
        <v>3980</v>
      </c>
      <c r="H11368" s="784" t="s">
        <v>3981</v>
      </c>
      <c r="I11368" s="784" t="s">
        <v>6594</v>
      </c>
    </row>
    <row r="11369" spans="1:9" hidden="1">
      <c r="A11369" s="784" t="str">
        <f>Table_wabobpsvr_AzureCalc_AzureCalcRateCard[[#This Row],[ServiceName]]&amp;Table_wabobpsvr_AzureCalc_AzureCalcRateCard[[#This Row],[Price_Level]]&amp;Table_wabobpsvr_AzureCalc_AzureCalcRateCard[[#This Row],[Region]]</f>
        <v>SQL DB Premium P1 Secondary Geo Database HoursD15</v>
      </c>
      <c r="B11369" s="784">
        <v>15</v>
      </c>
      <c r="C11369" s="784" t="s">
        <v>91</v>
      </c>
      <c r="D11369" s="784" t="s">
        <v>183</v>
      </c>
      <c r="E11369" s="784">
        <v>0.468864</v>
      </c>
      <c r="F11369" s="784" t="s">
        <v>1084</v>
      </c>
      <c r="G11369" s="784" t="s">
        <v>3980</v>
      </c>
      <c r="H11369" s="784" t="s">
        <v>3981</v>
      </c>
      <c r="I11369" s="784" t="s">
        <v>6594</v>
      </c>
    </row>
    <row r="11370" spans="1:9" hidden="1">
      <c r="A11370" t="str">
        <f>Table_wabobpsvr_AzureCalc_AzureCalcRateCard[[#This Row],[ServiceName]]&amp;Table_wabobpsvr_AzureCalc_AzureCalcRateCard[[#This Row],[Price_Level]]&amp;Table_wabobpsvr_AzureCalc_AzureCalcRateCard[[#This Row],[Region]]</f>
        <v>SQL DB Premium P2 Database HoursMOSP15</v>
      </c>
      <c r="B11370">
        <v>15</v>
      </c>
      <c r="C11370" t="s">
        <v>91</v>
      </c>
      <c r="D11370" t="s">
        <v>627</v>
      </c>
      <c r="E11370">
        <v>1.4212</v>
      </c>
      <c r="F11370" t="s">
        <v>1085</v>
      </c>
      <c r="G11370" s="784" t="s">
        <v>4431</v>
      </c>
      <c r="H11370" s="784" t="s">
        <v>4431</v>
      </c>
      <c r="I11370" s="784" t="s">
        <v>6595</v>
      </c>
    </row>
    <row r="11371" spans="1:9" hidden="1">
      <c r="A11371" t="str">
        <f>Table_wabobpsvr_AzureCalc_AzureCalcRateCard[[#This Row],[ServiceName]]&amp;Table_wabobpsvr_AzureCalc_AzureCalcRateCard[[#This Row],[Price_Level]]&amp;Table_wabobpsvr_AzureCalc_AzureCalcRateCard[[#This Row],[Region]]</f>
        <v>SQL DB Premium P2 Database HoursA15</v>
      </c>
      <c r="B11371">
        <v>15</v>
      </c>
      <c r="C11371" t="s">
        <v>91</v>
      </c>
      <c r="D11371" t="s">
        <v>181</v>
      </c>
      <c r="E11371">
        <v>1.3785639999999999</v>
      </c>
      <c r="F11371" t="s">
        <v>1085</v>
      </c>
      <c r="G11371" s="784" t="s">
        <v>3330</v>
      </c>
      <c r="H11371" s="784" t="s">
        <v>3331</v>
      </c>
      <c r="I11371" s="784" t="s">
        <v>6595</v>
      </c>
    </row>
    <row r="11372" spans="1:9" hidden="1">
      <c r="A11372" t="str">
        <f>Table_wabobpsvr_AzureCalc_AzureCalcRateCard[[#This Row],[ServiceName]]&amp;Table_wabobpsvr_AzureCalc_AzureCalcRateCard[[#This Row],[Price_Level]]&amp;Table_wabobpsvr_AzureCalc_AzureCalcRateCard[[#This Row],[Region]]</f>
        <v>SQL DB Premium P2 Database HoursB15</v>
      </c>
      <c r="B11372">
        <v>15</v>
      </c>
      <c r="C11372" t="s">
        <v>91</v>
      </c>
      <c r="D11372" t="s">
        <v>182</v>
      </c>
      <c r="E11372">
        <v>1.335928</v>
      </c>
      <c r="F11372" t="s">
        <v>1085</v>
      </c>
      <c r="G11372" s="784" t="s">
        <v>3330</v>
      </c>
      <c r="H11372" s="784" t="s">
        <v>3331</v>
      </c>
      <c r="I11372" s="784" t="s">
        <v>6595</v>
      </c>
    </row>
    <row r="11373" spans="1:9" hidden="1">
      <c r="A11373" s="784" t="str">
        <f>Table_wabobpsvr_AzureCalc_AzureCalcRateCard[[#This Row],[ServiceName]]&amp;Table_wabobpsvr_AzureCalc_AzureCalcRateCard[[#This Row],[Price_Level]]&amp;Table_wabobpsvr_AzureCalc_AzureCalcRateCard[[#This Row],[Region]]</f>
        <v>SQL DB Premium P2 Database HoursC15</v>
      </c>
      <c r="B11373" s="784">
        <v>15</v>
      </c>
      <c r="C11373" s="784" t="s">
        <v>91</v>
      </c>
      <c r="D11373" s="784" t="s">
        <v>184</v>
      </c>
      <c r="E11373" s="784">
        <v>1.2932920000000001</v>
      </c>
      <c r="F11373" s="784" t="s">
        <v>1085</v>
      </c>
      <c r="G11373" s="784" t="s">
        <v>3330</v>
      </c>
      <c r="H11373" s="784" t="s">
        <v>3331</v>
      </c>
      <c r="I11373" s="784" t="s">
        <v>6595</v>
      </c>
    </row>
    <row r="11374" spans="1:9" hidden="1">
      <c r="A11374" t="str">
        <f>Table_wabobpsvr_AzureCalc_AzureCalcRateCard[[#This Row],[ServiceName]]&amp;Table_wabobpsvr_AzureCalc_AzureCalcRateCard[[#This Row],[Price_Level]]&amp;Table_wabobpsvr_AzureCalc_AzureCalcRateCard[[#This Row],[Region]]</f>
        <v>SQL DB Premium P2 Database HoursD15</v>
      </c>
      <c r="B11374">
        <v>15</v>
      </c>
      <c r="C11374" t="s">
        <v>91</v>
      </c>
      <c r="D11374" t="s">
        <v>183</v>
      </c>
      <c r="E11374">
        <v>1.250656</v>
      </c>
      <c r="F11374" t="s">
        <v>1085</v>
      </c>
      <c r="G11374" s="784" t="s">
        <v>3330</v>
      </c>
      <c r="H11374" s="784" t="s">
        <v>3331</v>
      </c>
      <c r="I11374" s="784" t="s">
        <v>6595</v>
      </c>
    </row>
    <row r="11375" spans="1:9" hidden="1">
      <c r="A11375" t="str">
        <f>Table_wabobpsvr_AzureCalc_AzureCalcRateCard[[#This Row],[ServiceName]]&amp;Table_wabobpsvr_AzureCalc_AzureCalcRateCard[[#This Row],[Price_Level]]&amp;Table_wabobpsvr_AzureCalc_AzureCalcRateCard[[#This Row],[Region]]</f>
        <v>SQL DB Premium P2 Secondary Active Geo Database HoursMOSP15</v>
      </c>
      <c r="B11375">
        <v>15</v>
      </c>
      <c r="C11375" t="s">
        <v>91</v>
      </c>
      <c r="D11375" t="s">
        <v>627</v>
      </c>
      <c r="E11375">
        <v>1.4212</v>
      </c>
      <c r="F11375" t="s">
        <v>1086</v>
      </c>
      <c r="G11375" s="784" t="s">
        <v>4431</v>
      </c>
      <c r="H11375" s="784" t="s">
        <v>4431</v>
      </c>
      <c r="I11375" s="784" t="s">
        <v>6596</v>
      </c>
    </row>
    <row r="11376" spans="1:9" hidden="1">
      <c r="A11376" t="str">
        <f>Table_wabobpsvr_AzureCalc_AzureCalcRateCard[[#This Row],[ServiceName]]&amp;Table_wabobpsvr_AzureCalc_AzureCalcRateCard[[#This Row],[Price_Level]]&amp;Table_wabobpsvr_AzureCalc_AzureCalcRateCard[[#This Row],[Region]]</f>
        <v>SQL DB Premium P2 Secondary Active Geo Database HoursA15</v>
      </c>
      <c r="B11376">
        <v>15</v>
      </c>
      <c r="C11376" t="s">
        <v>91</v>
      </c>
      <c r="D11376" t="s">
        <v>181</v>
      </c>
      <c r="E11376">
        <v>1.3785639999999999</v>
      </c>
      <c r="F11376" t="s">
        <v>1086</v>
      </c>
      <c r="G11376" s="784" t="s">
        <v>3982</v>
      </c>
      <c r="H11376" s="784" t="s">
        <v>3983</v>
      </c>
      <c r="I11376" s="784" t="s">
        <v>6596</v>
      </c>
    </row>
    <row r="11377" spans="1:9" hidden="1">
      <c r="A11377" t="str">
        <f>Table_wabobpsvr_AzureCalc_AzureCalcRateCard[[#This Row],[ServiceName]]&amp;Table_wabobpsvr_AzureCalc_AzureCalcRateCard[[#This Row],[Price_Level]]&amp;Table_wabobpsvr_AzureCalc_AzureCalcRateCard[[#This Row],[Region]]</f>
        <v>SQL DB Premium P2 Secondary Active Geo Database HoursB15</v>
      </c>
      <c r="B11377">
        <v>15</v>
      </c>
      <c r="C11377" t="s">
        <v>91</v>
      </c>
      <c r="D11377" t="s">
        <v>182</v>
      </c>
      <c r="E11377">
        <v>1.335928</v>
      </c>
      <c r="F11377" t="s">
        <v>1086</v>
      </c>
      <c r="G11377" s="784" t="s">
        <v>3982</v>
      </c>
      <c r="H11377" s="784" t="s">
        <v>3983</v>
      </c>
      <c r="I11377" s="784" t="s">
        <v>6596</v>
      </c>
    </row>
    <row r="11378" spans="1:9" hidden="1">
      <c r="A11378" s="784" t="str">
        <f>Table_wabobpsvr_AzureCalc_AzureCalcRateCard[[#This Row],[ServiceName]]&amp;Table_wabobpsvr_AzureCalc_AzureCalcRateCard[[#This Row],[Price_Level]]&amp;Table_wabobpsvr_AzureCalc_AzureCalcRateCard[[#This Row],[Region]]</f>
        <v>SQL DB Premium P2 Secondary Active Geo Database HoursC15</v>
      </c>
      <c r="B11378" s="784">
        <v>15</v>
      </c>
      <c r="C11378" s="784" t="s">
        <v>91</v>
      </c>
      <c r="D11378" s="784" t="s">
        <v>184</v>
      </c>
      <c r="E11378" s="784">
        <v>1.2932920000000001</v>
      </c>
      <c r="F11378" s="784" t="s">
        <v>1086</v>
      </c>
      <c r="G11378" s="784" t="s">
        <v>3982</v>
      </c>
      <c r="H11378" s="784" t="s">
        <v>3983</v>
      </c>
      <c r="I11378" s="784" t="s">
        <v>6596</v>
      </c>
    </row>
    <row r="11379" spans="1:9" hidden="1">
      <c r="A11379" s="784" t="str">
        <f>Table_wabobpsvr_AzureCalc_AzureCalcRateCard[[#This Row],[ServiceName]]&amp;Table_wabobpsvr_AzureCalc_AzureCalcRateCard[[#This Row],[Price_Level]]&amp;Table_wabobpsvr_AzureCalc_AzureCalcRateCard[[#This Row],[Region]]</f>
        <v>SQL DB Premium P2 Secondary Active Geo Database HoursD15</v>
      </c>
      <c r="B11379" s="784">
        <v>15</v>
      </c>
      <c r="C11379" s="784" t="s">
        <v>91</v>
      </c>
      <c r="D11379" s="784" t="s">
        <v>183</v>
      </c>
      <c r="E11379" s="784">
        <v>1.250656</v>
      </c>
      <c r="F11379" s="784" t="s">
        <v>1086</v>
      </c>
      <c r="G11379" s="784" t="s">
        <v>3982</v>
      </c>
      <c r="H11379" s="784" t="s">
        <v>3983</v>
      </c>
      <c r="I11379" s="784" t="s">
        <v>6596</v>
      </c>
    </row>
    <row r="11380" spans="1:9" hidden="1">
      <c r="A11380" s="784" t="str">
        <f>Table_wabobpsvr_AzureCalc_AzureCalcRateCard[[#This Row],[ServiceName]]&amp;Table_wabobpsvr_AzureCalc_AzureCalcRateCard[[#This Row],[Price_Level]]&amp;Table_wabobpsvr_AzureCalc_AzureCalcRateCard[[#This Row],[Region]]</f>
        <v>SQL DB Premium P2 Secondary Geo Database HoursMOSP15</v>
      </c>
      <c r="B11380" s="784">
        <v>15</v>
      </c>
      <c r="C11380" s="784" t="s">
        <v>91</v>
      </c>
      <c r="D11380" s="784" t="s">
        <v>627</v>
      </c>
      <c r="E11380" s="784">
        <v>1.0659000000000001</v>
      </c>
      <c r="F11380" s="784" t="s">
        <v>1081</v>
      </c>
      <c r="G11380" s="784" t="s">
        <v>4431</v>
      </c>
      <c r="H11380" s="784" t="s">
        <v>4431</v>
      </c>
      <c r="I11380" s="784" t="s">
        <v>6597</v>
      </c>
    </row>
    <row r="11381" spans="1:9" hidden="1">
      <c r="A11381" s="784" t="str">
        <f>Table_wabobpsvr_AzureCalc_AzureCalcRateCard[[#This Row],[ServiceName]]&amp;Table_wabobpsvr_AzureCalc_AzureCalcRateCard[[#This Row],[Price_Level]]&amp;Table_wabobpsvr_AzureCalc_AzureCalcRateCard[[#This Row],[Region]]</f>
        <v>SQL DB Premium P2 Secondary Geo Database HoursA15</v>
      </c>
      <c r="B11381" s="784">
        <v>15</v>
      </c>
      <c r="C11381" s="784" t="s">
        <v>91</v>
      </c>
      <c r="D11381" s="784" t="s">
        <v>181</v>
      </c>
      <c r="E11381" s="784">
        <v>1.0339229999999999</v>
      </c>
      <c r="F11381" s="784" t="s">
        <v>1081</v>
      </c>
      <c r="G11381" s="784" t="s">
        <v>3678</v>
      </c>
      <c r="H11381" s="784" t="s">
        <v>3679</v>
      </c>
      <c r="I11381" s="784" t="s">
        <v>6597</v>
      </c>
    </row>
    <row r="11382" spans="1:9" hidden="1">
      <c r="A11382" s="784" t="str">
        <f>Table_wabobpsvr_AzureCalc_AzureCalcRateCard[[#This Row],[ServiceName]]&amp;Table_wabobpsvr_AzureCalc_AzureCalcRateCard[[#This Row],[Price_Level]]&amp;Table_wabobpsvr_AzureCalc_AzureCalcRateCard[[#This Row],[Region]]</f>
        <v>SQL DB Premium P2 Secondary Geo Database HoursB15</v>
      </c>
      <c r="B11382" s="784">
        <v>15</v>
      </c>
      <c r="C11382" s="784" t="s">
        <v>91</v>
      </c>
      <c r="D11382" s="784" t="s">
        <v>182</v>
      </c>
      <c r="E11382" s="784">
        <v>1.001946</v>
      </c>
      <c r="F11382" s="784" t="s">
        <v>1081</v>
      </c>
      <c r="G11382" s="784" t="s">
        <v>3678</v>
      </c>
      <c r="H11382" s="784" t="s">
        <v>3679</v>
      </c>
      <c r="I11382" s="784" t="s">
        <v>6597</v>
      </c>
    </row>
    <row r="11383" spans="1:9" hidden="1">
      <c r="A11383" s="784" t="str">
        <f>Table_wabobpsvr_AzureCalc_AzureCalcRateCard[[#This Row],[ServiceName]]&amp;Table_wabobpsvr_AzureCalc_AzureCalcRateCard[[#This Row],[Price_Level]]&amp;Table_wabobpsvr_AzureCalc_AzureCalcRateCard[[#This Row],[Region]]</f>
        <v>SQL DB Premium P2 Secondary Geo Database HoursC15</v>
      </c>
      <c r="B11383" s="784">
        <v>15</v>
      </c>
      <c r="C11383" s="784" t="s">
        <v>91</v>
      </c>
      <c r="D11383" s="784" t="s">
        <v>184</v>
      </c>
      <c r="E11383" s="784">
        <v>0.96996899999999997</v>
      </c>
      <c r="F11383" s="784" t="s">
        <v>1081</v>
      </c>
      <c r="G11383" s="784" t="s">
        <v>3678</v>
      </c>
      <c r="H11383" s="784" t="s">
        <v>3679</v>
      </c>
      <c r="I11383" s="784" t="s">
        <v>6597</v>
      </c>
    </row>
    <row r="11384" spans="1:9" hidden="1">
      <c r="A11384" s="784" t="str">
        <f>Table_wabobpsvr_AzureCalc_AzureCalcRateCard[[#This Row],[ServiceName]]&amp;Table_wabobpsvr_AzureCalc_AzureCalcRateCard[[#This Row],[Price_Level]]&amp;Table_wabobpsvr_AzureCalc_AzureCalcRateCard[[#This Row],[Region]]</f>
        <v>SQL DB Premium P2 Secondary Geo Database HoursD15</v>
      </c>
      <c r="B11384" s="784">
        <v>15</v>
      </c>
      <c r="C11384" s="784" t="s">
        <v>91</v>
      </c>
      <c r="D11384" s="784" t="s">
        <v>183</v>
      </c>
      <c r="E11384" s="784">
        <v>0.93799200000000005</v>
      </c>
      <c r="F11384" s="784" t="s">
        <v>1081</v>
      </c>
      <c r="G11384" s="784" t="s">
        <v>3678</v>
      </c>
      <c r="H11384" s="784" t="s">
        <v>3679</v>
      </c>
      <c r="I11384" s="784" t="s">
        <v>6597</v>
      </c>
    </row>
    <row r="11385" spans="1:9" hidden="1">
      <c r="A11385" s="784" t="str">
        <f>Table_wabobpsvr_AzureCalc_AzureCalcRateCard[[#This Row],[ServiceName]]&amp;Table_wabobpsvr_AzureCalc_AzureCalcRateCard[[#This Row],[Price_Level]]&amp;Table_wabobpsvr_AzureCalc_AzureCalcRateCard[[#This Row],[Region]]</f>
        <v>SQL DB Premium P3 Database Hours MOSP15</v>
      </c>
      <c r="B11385" s="784">
        <v>15</v>
      </c>
      <c r="C11385" s="784" t="s">
        <v>91</v>
      </c>
      <c r="D11385" s="784" t="s">
        <v>627</v>
      </c>
      <c r="E11385" s="784">
        <v>5.6837</v>
      </c>
      <c r="F11385" s="784" t="s">
        <v>1278</v>
      </c>
      <c r="G11385" s="784" t="s">
        <v>4431</v>
      </c>
      <c r="H11385" s="784" t="s">
        <v>4431</v>
      </c>
      <c r="I11385" s="784" t="s">
        <v>6598</v>
      </c>
    </row>
    <row r="11386" spans="1:9" hidden="1">
      <c r="A11386" s="784" t="str">
        <f>Table_wabobpsvr_AzureCalc_AzureCalcRateCard[[#This Row],[ServiceName]]&amp;Table_wabobpsvr_AzureCalc_AzureCalcRateCard[[#This Row],[Price_Level]]&amp;Table_wabobpsvr_AzureCalc_AzureCalcRateCard[[#This Row],[Region]]</f>
        <v>SQL DB Premium P3 Database Hours A15</v>
      </c>
      <c r="B11386" s="784">
        <v>15</v>
      </c>
      <c r="C11386" s="784" t="s">
        <v>91</v>
      </c>
      <c r="D11386" s="784" t="s">
        <v>181</v>
      </c>
      <c r="E11386" s="784">
        <v>5.5131889999999997</v>
      </c>
      <c r="F11386" s="784" t="s">
        <v>1278</v>
      </c>
      <c r="G11386" s="784" t="s">
        <v>3332</v>
      </c>
      <c r="H11386" s="784" t="s">
        <v>3333</v>
      </c>
      <c r="I11386" s="784" t="s">
        <v>6598</v>
      </c>
    </row>
    <row r="11387" spans="1:9" hidden="1">
      <c r="A11387" s="784" t="str">
        <f>Table_wabobpsvr_AzureCalc_AzureCalcRateCard[[#This Row],[ServiceName]]&amp;Table_wabobpsvr_AzureCalc_AzureCalcRateCard[[#This Row],[Price_Level]]&amp;Table_wabobpsvr_AzureCalc_AzureCalcRateCard[[#This Row],[Region]]</f>
        <v>SQL DB Premium P3 Database Hours B15</v>
      </c>
      <c r="B11387" s="784">
        <v>15</v>
      </c>
      <c r="C11387" s="784" t="s">
        <v>91</v>
      </c>
      <c r="D11387" s="784" t="s">
        <v>182</v>
      </c>
      <c r="E11387" s="784">
        <v>5.3426780000000003</v>
      </c>
      <c r="F11387" s="784" t="s">
        <v>1278</v>
      </c>
      <c r="G11387" s="784" t="s">
        <v>3332</v>
      </c>
      <c r="H11387" s="784" t="s">
        <v>3333</v>
      </c>
      <c r="I11387" s="784" t="s">
        <v>6598</v>
      </c>
    </row>
    <row r="11388" spans="1:9" hidden="1">
      <c r="A11388" s="784" t="str">
        <f>Table_wabobpsvr_AzureCalc_AzureCalcRateCard[[#This Row],[ServiceName]]&amp;Table_wabobpsvr_AzureCalc_AzureCalcRateCard[[#This Row],[Price_Level]]&amp;Table_wabobpsvr_AzureCalc_AzureCalcRateCard[[#This Row],[Region]]</f>
        <v>SQL DB Premium P3 Database Hours C15</v>
      </c>
      <c r="B11388" s="784">
        <v>15</v>
      </c>
      <c r="C11388" s="784" t="s">
        <v>91</v>
      </c>
      <c r="D11388" s="784" t="s">
        <v>184</v>
      </c>
      <c r="E11388" s="784">
        <v>5.172167</v>
      </c>
      <c r="F11388" s="784" t="s">
        <v>1278</v>
      </c>
      <c r="G11388" s="784" t="s">
        <v>3332</v>
      </c>
      <c r="H11388" s="784" t="s">
        <v>3333</v>
      </c>
      <c r="I11388" s="784" t="s">
        <v>6598</v>
      </c>
    </row>
    <row r="11389" spans="1:9" hidden="1">
      <c r="A11389" s="784" t="str">
        <f>Table_wabobpsvr_AzureCalc_AzureCalcRateCard[[#This Row],[ServiceName]]&amp;Table_wabobpsvr_AzureCalc_AzureCalcRateCard[[#This Row],[Price_Level]]&amp;Table_wabobpsvr_AzureCalc_AzureCalcRateCard[[#This Row],[Region]]</f>
        <v>SQL DB Premium P3 Database Hours D15</v>
      </c>
      <c r="B11389" s="784">
        <v>15</v>
      </c>
      <c r="C11389" s="784" t="s">
        <v>91</v>
      </c>
      <c r="D11389" s="784" t="s">
        <v>183</v>
      </c>
      <c r="E11389" s="784">
        <v>5.0016559999999997</v>
      </c>
      <c r="F11389" s="784" t="s">
        <v>1278</v>
      </c>
      <c r="G11389" s="784" t="s">
        <v>3332</v>
      </c>
      <c r="H11389" s="784" t="s">
        <v>3333</v>
      </c>
      <c r="I11389" s="784" t="s">
        <v>6598</v>
      </c>
    </row>
    <row r="11390" spans="1:9" hidden="1">
      <c r="A11390" s="784" t="str">
        <f>Table_wabobpsvr_AzureCalc_AzureCalcRateCard[[#This Row],[ServiceName]]&amp;Table_wabobpsvr_AzureCalc_AzureCalcRateCard[[#This Row],[Price_Level]]&amp;Table_wabobpsvr_AzureCalc_AzureCalcRateCard[[#This Row],[Region]]</f>
        <v>SQL Premium P1 Database DaysMOSP15</v>
      </c>
      <c r="B11390" s="784">
        <v>15</v>
      </c>
      <c r="C11390" s="784" t="s">
        <v>1119</v>
      </c>
      <c r="D11390" s="784" t="s">
        <v>627</v>
      </c>
      <c r="E11390" s="784">
        <v>16.5</v>
      </c>
      <c r="F11390" s="784" t="s">
        <v>781</v>
      </c>
      <c r="G11390" s="784" t="s">
        <v>4431</v>
      </c>
      <c r="H11390" s="784" t="s">
        <v>4431</v>
      </c>
      <c r="I11390" s="784" t="s">
        <v>6599</v>
      </c>
    </row>
    <row r="11391" spans="1:9" hidden="1">
      <c r="A11391" s="784" t="str">
        <f>Table_wabobpsvr_AzureCalc_AzureCalcRateCard[[#This Row],[ServiceName]]&amp;Table_wabobpsvr_AzureCalc_AzureCalcRateCard[[#This Row],[Price_Level]]&amp;Table_wabobpsvr_AzureCalc_AzureCalcRateCard[[#This Row],[Region]]</f>
        <v>SQL Premium P1 Database DaysA15</v>
      </c>
      <c r="B11391" s="784">
        <v>15</v>
      </c>
      <c r="C11391" s="784" t="s">
        <v>1119</v>
      </c>
      <c r="D11391" s="784" t="s">
        <v>181</v>
      </c>
      <c r="E11391" s="784">
        <v>16.004999999999999</v>
      </c>
      <c r="F11391" s="784" t="s">
        <v>781</v>
      </c>
      <c r="G11391" s="784" t="s">
        <v>3328</v>
      </c>
      <c r="H11391" s="784" t="s">
        <v>3329</v>
      </c>
      <c r="I11391" s="784" t="s">
        <v>6599</v>
      </c>
    </row>
    <row r="11392" spans="1:9" hidden="1">
      <c r="A11392" s="784" t="str">
        <f>Table_wabobpsvr_AzureCalc_AzureCalcRateCard[[#This Row],[ServiceName]]&amp;Table_wabobpsvr_AzureCalc_AzureCalcRateCard[[#This Row],[Price_Level]]&amp;Table_wabobpsvr_AzureCalc_AzureCalcRateCard[[#This Row],[Region]]</f>
        <v>SQL Premium P1 Database DaysB15</v>
      </c>
      <c r="B11392" s="784">
        <v>15</v>
      </c>
      <c r="C11392" s="784" t="s">
        <v>1119</v>
      </c>
      <c r="D11392" s="784" t="s">
        <v>182</v>
      </c>
      <c r="E11392" s="784">
        <v>15.51</v>
      </c>
      <c r="F11392" s="784" t="s">
        <v>781</v>
      </c>
      <c r="G11392" s="784" t="s">
        <v>3328</v>
      </c>
      <c r="H11392" s="784" t="s">
        <v>3329</v>
      </c>
      <c r="I11392" s="784" t="s">
        <v>6599</v>
      </c>
    </row>
    <row r="11393" spans="1:9" hidden="1">
      <c r="A11393" s="784" t="str">
        <f>Table_wabobpsvr_AzureCalc_AzureCalcRateCard[[#This Row],[ServiceName]]&amp;Table_wabobpsvr_AzureCalc_AzureCalcRateCard[[#This Row],[Price_Level]]&amp;Table_wabobpsvr_AzureCalc_AzureCalcRateCard[[#This Row],[Region]]</f>
        <v>SQL Premium P1 Database DaysC15</v>
      </c>
      <c r="B11393" s="784">
        <v>15</v>
      </c>
      <c r="C11393" s="784" t="s">
        <v>1119</v>
      </c>
      <c r="D11393" s="784" t="s">
        <v>184</v>
      </c>
      <c r="E11393" s="784">
        <v>15.015000000000001</v>
      </c>
      <c r="F11393" s="784" t="s">
        <v>781</v>
      </c>
      <c r="G11393" s="784" t="s">
        <v>3328</v>
      </c>
      <c r="H11393" s="784" t="s">
        <v>3329</v>
      </c>
      <c r="I11393" s="784" t="s">
        <v>6599</v>
      </c>
    </row>
    <row r="11394" spans="1:9" hidden="1">
      <c r="A11394" s="784" t="str">
        <f>Table_wabobpsvr_AzureCalc_AzureCalcRateCard[[#This Row],[ServiceName]]&amp;Table_wabobpsvr_AzureCalc_AzureCalcRateCard[[#This Row],[Price_Level]]&amp;Table_wabobpsvr_AzureCalc_AzureCalcRateCard[[#This Row],[Region]]</f>
        <v>SQL Premium P1 Database DaysD15</v>
      </c>
      <c r="B11394" s="784">
        <v>15</v>
      </c>
      <c r="C11394" s="784" t="s">
        <v>1119</v>
      </c>
      <c r="D11394" s="784" t="s">
        <v>183</v>
      </c>
      <c r="E11394" s="784">
        <v>14.52</v>
      </c>
      <c r="F11394" s="784" t="s">
        <v>781</v>
      </c>
      <c r="G11394" s="784" t="s">
        <v>3328</v>
      </c>
      <c r="H11394" s="784" t="s">
        <v>3329</v>
      </c>
      <c r="I11394" s="784" t="s">
        <v>6599</v>
      </c>
    </row>
    <row r="11395" spans="1:9" hidden="1">
      <c r="A11395" s="784" t="str">
        <f>Table_wabobpsvr_AzureCalc_AzureCalcRateCard[[#This Row],[ServiceName]]&amp;Table_wabobpsvr_AzureCalc_AzureCalcRateCard[[#This Row],[Price_Level]]&amp;Table_wabobpsvr_AzureCalc_AzureCalcRateCard[[#This Row],[Region]]</f>
        <v>SQL DB Premium P3 Secondary Active Geo Database HoursMOSP15</v>
      </c>
      <c r="B11395" s="784">
        <v>15</v>
      </c>
      <c r="C11395" s="784" t="s">
        <v>91</v>
      </c>
      <c r="D11395" s="784" t="s">
        <v>627</v>
      </c>
      <c r="E11395" s="784">
        <v>5.6837</v>
      </c>
      <c r="F11395" s="784" t="s">
        <v>1092</v>
      </c>
      <c r="G11395" s="784" t="s">
        <v>4431</v>
      </c>
      <c r="H11395" s="784" t="s">
        <v>4431</v>
      </c>
      <c r="I11395" s="784" t="s">
        <v>6600</v>
      </c>
    </row>
    <row r="11396" spans="1:9" hidden="1">
      <c r="A11396" s="784" t="str">
        <f>Table_wabobpsvr_AzureCalc_AzureCalcRateCard[[#This Row],[ServiceName]]&amp;Table_wabobpsvr_AzureCalc_AzureCalcRateCard[[#This Row],[Price_Level]]&amp;Table_wabobpsvr_AzureCalc_AzureCalcRateCard[[#This Row],[Region]]</f>
        <v>SQL DB Premium P3 Secondary Active Geo Database HoursA15</v>
      </c>
      <c r="B11396" s="784">
        <v>15</v>
      </c>
      <c r="C11396" s="784" t="s">
        <v>91</v>
      </c>
      <c r="D11396" s="784" t="s">
        <v>181</v>
      </c>
      <c r="E11396" s="784">
        <v>5.5131889999999997</v>
      </c>
      <c r="F11396" s="784" t="s">
        <v>1092</v>
      </c>
      <c r="G11396" s="784" t="s">
        <v>3984</v>
      </c>
      <c r="H11396" s="784" t="s">
        <v>3985</v>
      </c>
      <c r="I11396" s="784" t="s">
        <v>6600</v>
      </c>
    </row>
    <row r="11397" spans="1:9" hidden="1">
      <c r="A11397" s="784" t="str">
        <f>Table_wabobpsvr_AzureCalc_AzureCalcRateCard[[#This Row],[ServiceName]]&amp;Table_wabobpsvr_AzureCalc_AzureCalcRateCard[[#This Row],[Price_Level]]&amp;Table_wabobpsvr_AzureCalc_AzureCalcRateCard[[#This Row],[Region]]</f>
        <v>SQL DB Premium P3 Secondary Active Geo Database HoursB15</v>
      </c>
      <c r="B11397" s="784">
        <v>15</v>
      </c>
      <c r="C11397" s="784" t="s">
        <v>91</v>
      </c>
      <c r="D11397" s="784" t="s">
        <v>182</v>
      </c>
      <c r="E11397" s="784">
        <v>5.3426780000000003</v>
      </c>
      <c r="F11397" s="784" t="s">
        <v>1092</v>
      </c>
      <c r="G11397" s="784" t="s">
        <v>3984</v>
      </c>
      <c r="H11397" s="784" t="s">
        <v>3985</v>
      </c>
      <c r="I11397" s="784" t="s">
        <v>6600</v>
      </c>
    </row>
    <row r="11398" spans="1:9" hidden="1">
      <c r="A11398" t="str">
        <f>Table_wabobpsvr_AzureCalc_AzureCalcRateCard[[#This Row],[ServiceName]]&amp;Table_wabobpsvr_AzureCalc_AzureCalcRateCard[[#This Row],[Price_Level]]&amp;Table_wabobpsvr_AzureCalc_AzureCalcRateCard[[#This Row],[Region]]</f>
        <v>SQL DB Premium P3 Secondary Active Geo Database HoursC15</v>
      </c>
      <c r="B11398">
        <v>15</v>
      </c>
      <c r="C11398" t="s">
        <v>91</v>
      </c>
      <c r="D11398" t="s">
        <v>184</v>
      </c>
      <c r="E11398">
        <v>5.172167</v>
      </c>
      <c r="F11398" t="s">
        <v>1092</v>
      </c>
      <c r="G11398" s="784" t="s">
        <v>3984</v>
      </c>
      <c r="H11398" s="784" t="s">
        <v>3985</v>
      </c>
      <c r="I11398" s="784" t="s">
        <v>6600</v>
      </c>
    </row>
    <row r="11399" spans="1:9" hidden="1">
      <c r="A11399" t="str">
        <f>Table_wabobpsvr_AzureCalc_AzureCalcRateCard[[#This Row],[ServiceName]]&amp;Table_wabobpsvr_AzureCalc_AzureCalcRateCard[[#This Row],[Price_Level]]&amp;Table_wabobpsvr_AzureCalc_AzureCalcRateCard[[#This Row],[Region]]</f>
        <v>SQL DB Premium P3 Secondary Active Geo Database HoursD15</v>
      </c>
      <c r="B11399">
        <v>15</v>
      </c>
      <c r="C11399" t="s">
        <v>91</v>
      </c>
      <c r="D11399" t="s">
        <v>183</v>
      </c>
      <c r="E11399">
        <v>5.0016559999999997</v>
      </c>
      <c r="F11399" t="s">
        <v>1092</v>
      </c>
      <c r="G11399" s="784" t="s">
        <v>3984</v>
      </c>
      <c r="H11399" s="784" t="s">
        <v>3985</v>
      </c>
      <c r="I11399" s="784" t="s">
        <v>6600</v>
      </c>
    </row>
    <row r="11400" spans="1:9" hidden="1">
      <c r="A11400" t="str">
        <f>Table_wabobpsvr_AzureCalc_AzureCalcRateCard[[#This Row],[ServiceName]]&amp;Table_wabobpsvr_AzureCalc_AzureCalcRateCard[[#This Row],[Price_Level]]&amp;Table_wabobpsvr_AzureCalc_AzureCalcRateCard[[#This Row],[Region]]</f>
        <v>SQL DB Standard S1 Secondary Database HoursC16</v>
      </c>
      <c r="B11400">
        <v>16</v>
      </c>
      <c r="C11400" t="s">
        <v>91</v>
      </c>
      <c r="D11400" t="s">
        <v>184</v>
      </c>
      <c r="E11400">
        <v>3.1303999999999998E-2</v>
      </c>
      <c r="F11400" t="s">
        <v>1097</v>
      </c>
      <c r="G11400" s="784" t="s">
        <v>3606</v>
      </c>
      <c r="H11400" s="784" t="s">
        <v>3607</v>
      </c>
      <c r="I11400" s="784" t="s">
        <v>4431</v>
      </c>
    </row>
    <row r="11401" spans="1:9" hidden="1">
      <c r="A11401" t="str">
        <f>Table_wabobpsvr_AzureCalc_AzureCalcRateCard[[#This Row],[ServiceName]]&amp;Table_wabobpsvr_AzureCalc_AzureCalcRateCard[[#This Row],[Price_Level]]&amp;Table_wabobpsvr_AzureCalc_AzureCalcRateCard[[#This Row],[Region]]</f>
        <v>SQL DB Standard S1 Secondary Database HoursD16</v>
      </c>
      <c r="B11401">
        <v>16</v>
      </c>
      <c r="C11401" t="s">
        <v>91</v>
      </c>
      <c r="D11401" t="s">
        <v>183</v>
      </c>
      <c r="E11401">
        <v>3.0272E-2</v>
      </c>
      <c r="F11401" t="s">
        <v>1097</v>
      </c>
      <c r="G11401" s="784" t="s">
        <v>3606</v>
      </c>
      <c r="H11401" s="784" t="s">
        <v>3607</v>
      </c>
      <c r="I11401" s="784" t="s">
        <v>4431</v>
      </c>
    </row>
    <row r="11402" spans="1:9" hidden="1">
      <c r="A11402" t="str">
        <f>Table_wabobpsvr_AzureCalc_AzureCalcRateCard[[#This Row],[ServiceName]]&amp;Table_wabobpsvr_AzureCalc_AzureCalcRateCard[[#This Row],[Price_Level]]&amp;Table_wabobpsvr_AzureCalc_AzureCalcRateCard[[#This Row],[Region]]</f>
        <v>SQL DB Premium P1 Secondary Geo Database HoursMOSP16</v>
      </c>
      <c r="B11402">
        <v>16</v>
      </c>
      <c r="C11402" t="s">
        <v>91</v>
      </c>
      <c r="D11402" t="s">
        <v>627</v>
      </c>
      <c r="E11402">
        <v>0.53280000000000005</v>
      </c>
      <c r="F11402" t="s">
        <v>1084</v>
      </c>
      <c r="G11402" s="784" t="s">
        <v>4431</v>
      </c>
      <c r="H11402" s="784" t="s">
        <v>4431</v>
      </c>
      <c r="I11402" s="784" t="s">
        <v>4431</v>
      </c>
    </row>
    <row r="11403" spans="1:9" hidden="1">
      <c r="A11403" s="784" t="str">
        <f>Table_wabobpsvr_AzureCalc_AzureCalcRateCard[[#This Row],[ServiceName]]&amp;Table_wabobpsvr_AzureCalc_AzureCalcRateCard[[#This Row],[Price_Level]]&amp;Table_wabobpsvr_AzureCalc_AzureCalcRateCard[[#This Row],[Region]]</f>
        <v>A11 Cloud ServicesC1</v>
      </c>
      <c r="B11403" s="784">
        <v>1</v>
      </c>
      <c r="C11403" s="784" t="s">
        <v>701</v>
      </c>
      <c r="D11403" s="784" t="s">
        <v>184</v>
      </c>
      <c r="E11403" s="784">
        <v>2.766</v>
      </c>
      <c r="F11403" s="784" t="s">
        <v>1266</v>
      </c>
      <c r="G11403" s="784" t="s">
        <v>4474</v>
      </c>
      <c r="H11403" s="784" t="s">
        <v>4475</v>
      </c>
      <c r="I11403" s="784" t="s">
        <v>5009</v>
      </c>
    </row>
    <row r="11404" spans="1:9" hidden="1">
      <c r="A11404" t="str">
        <f>Table_wabobpsvr_AzureCalc_AzureCalcRateCard[[#This Row],[ServiceName]]&amp;Table_wabobpsvr_AzureCalc_AzureCalcRateCard[[#This Row],[Price_Level]]&amp;Table_wabobpsvr_AzureCalc_AzureCalcRateCard[[#This Row],[Region]]</f>
        <v>SQL DB Premium P3 Secondary Geo Database HoursMOSP15</v>
      </c>
      <c r="B11404">
        <v>15</v>
      </c>
      <c r="C11404" t="s">
        <v>91</v>
      </c>
      <c r="D11404" t="s">
        <v>627</v>
      </c>
      <c r="E11404">
        <v>4.2628000000000004</v>
      </c>
      <c r="F11404" t="s">
        <v>1093</v>
      </c>
      <c r="G11404" s="784" t="s">
        <v>4431</v>
      </c>
      <c r="H11404" s="784" t="s">
        <v>4431</v>
      </c>
      <c r="I11404" s="784" t="s">
        <v>6584</v>
      </c>
    </row>
    <row r="11405" spans="1:9" hidden="1">
      <c r="A11405" t="str">
        <f>Table_wabobpsvr_AzureCalc_AzureCalcRateCard[[#This Row],[ServiceName]]&amp;Table_wabobpsvr_AzureCalc_AzureCalcRateCard[[#This Row],[Price_Level]]&amp;Table_wabobpsvr_AzureCalc_AzureCalcRateCard[[#This Row],[Region]]</f>
        <v>SQL Database Web - Tier 0C14</v>
      </c>
      <c r="B11405">
        <v>14</v>
      </c>
      <c r="C11405" t="s">
        <v>4431</v>
      </c>
      <c r="D11405" t="s">
        <v>184</v>
      </c>
      <c r="E11405">
        <v>999999</v>
      </c>
      <c r="F11405" t="s">
        <v>983</v>
      </c>
      <c r="G11405" s="784" t="s">
        <v>4431</v>
      </c>
      <c r="H11405" s="784" t="s">
        <v>4431</v>
      </c>
      <c r="I11405" s="784" t="s">
        <v>4431</v>
      </c>
    </row>
    <row r="11406" spans="1:9" hidden="1">
      <c r="A11406" t="str">
        <f>Table_wabobpsvr_AzureCalc_AzureCalcRateCard[[#This Row],[ServiceName]]&amp;Table_wabobpsvr_AzureCalc_AzureCalcRateCard[[#This Row],[Price_Level]]&amp;Table_wabobpsvr_AzureCalc_AzureCalcRateCard[[#This Row],[Region]]</f>
        <v>SQL Database Web - Tier 0D14</v>
      </c>
      <c r="B11406">
        <v>14</v>
      </c>
      <c r="C11406" t="s">
        <v>4431</v>
      </c>
      <c r="D11406" t="s">
        <v>183</v>
      </c>
      <c r="E11406">
        <v>999999</v>
      </c>
      <c r="F11406" t="s">
        <v>983</v>
      </c>
      <c r="G11406" s="784" t="s">
        <v>4431</v>
      </c>
      <c r="H11406" s="784" t="s">
        <v>4431</v>
      </c>
      <c r="I11406" s="784" t="s">
        <v>4431</v>
      </c>
    </row>
    <row r="11407" spans="1:9" hidden="1">
      <c r="A11407" t="str">
        <f>Table_wabobpsvr_AzureCalc_AzureCalcRateCard[[#This Row],[ServiceName]]&amp;Table_wabobpsvr_AzureCalc_AzureCalcRateCard[[#This Row],[Price_Level]]&amp;Table_wabobpsvr_AzureCalc_AzureCalcRateCard[[#This Row],[Region]]</f>
        <v>SQL Database Web - Tier 2MOSP14</v>
      </c>
      <c r="B11407">
        <v>14</v>
      </c>
      <c r="C11407" t="s">
        <v>4431</v>
      </c>
      <c r="D11407" t="s">
        <v>627</v>
      </c>
      <c r="E11407">
        <v>999999</v>
      </c>
      <c r="F11407" t="s">
        <v>984</v>
      </c>
      <c r="G11407" s="784" t="s">
        <v>4431</v>
      </c>
      <c r="H11407" s="784" t="s">
        <v>4431</v>
      </c>
      <c r="I11407" s="784" t="s">
        <v>4431</v>
      </c>
    </row>
    <row r="11408" spans="1:9" hidden="1">
      <c r="A11408" t="str">
        <f>Table_wabobpsvr_AzureCalc_AzureCalcRateCard[[#This Row],[ServiceName]]&amp;Table_wabobpsvr_AzureCalc_AzureCalcRateCard[[#This Row],[Price_Level]]&amp;Table_wabobpsvr_AzureCalc_AzureCalcRateCard[[#This Row],[Region]]</f>
        <v>SQL Database Web - Tier 2A14</v>
      </c>
      <c r="B11408">
        <v>14</v>
      </c>
      <c r="C11408" t="s">
        <v>4431</v>
      </c>
      <c r="D11408" t="s">
        <v>181</v>
      </c>
      <c r="E11408">
        <v>999999</v>
      </c>
      <c r="F11408" t="s">
        <v>984</v>
      </c>
      <c r="G11408" s="784" t="s">
        <v>4431</v>
      </c>
      <c r="H11408" s="784" t="s">
        <v>4431</v>
      </c>
      <c r="I11408" s="784" t="s">
        <v>4431</v>
      </c>
    </row>
    <row r="11409" spans="1:9" hidden="1">
      <c r="A11409" t="str">
        <f>Table_wabobpsvr_AzureCalc_AzureCalcRateCard[[#This Row],[ServiceName]]&amp;Table_wabobpsvr_AzureCalc_AzureCalcRateCard[[#This Row],[Price_Level]]&amp;Table_wabobpsvr_AzureCalc_AzureCalcRateCard[[#This Row],[Region]]</f>
        <v>SQL Database Web - Tier 2B14</v>
      </c>
      <c r="B11409">
        <v>14</v>
      </c>
      <c r="C11409" t="s">
        <v>4431</v>
      </c>
      <c r="D11409" t="s">
        <v>182</v>
      </c>
      <c r="E11409">
        <v>999999</v>
      </c>
      <c r="F11409" t="s">
        <v>984</v>
      </c>
      <c r="G11409" s="784" t="s">
        <v>4431</v>
      </c>
      <c r="H11409" s="784" t="s">
        <v>4431</v>
      </c>
      <c r="I11409" s="784" t="s">
        <v>4431</v>
      </c>
    </row>
    <row r="11410" spans="1:9" hidden="1">
      <c r="A11410" t="str">
        <f>Table_wabobpsvr_AzureCalc_AzureCalcRateCard[[#This Row],[ServiceName]]&amp;Table_wabobpsvr_AzureCalc_AzureCalcRateCard[[#This Row],[Price_Level]]&amp;Table_wabobpsvr_AzureCalc_AzureCalcRateCard[[#This Row],[Region]]</f>
        <v>A11 Cloud ServicesD1</v>
      </c>
      <c r="B11410">
        <v>1</v>
      </c>
      <c r="C11410" t="s">
        <v>701</v>
      </c>
      <c r="D11410" t="s">
        <v>183</v>
      </c>
      <c r="E11410">
        <v>2.6749999999999998</v>
      </c>
      <c r="F11410" t="s">
        <v>1266</v>
      </c>
      <c r="G11410" s="784" t="s">
        <v>4474</v>
      </c>
      <c r="H11410" s="784" t="s">
        <v>4475</v>
      </c>
      <c r="I11410" s="784" t="s">
        <v>5009</v>
      </c>
    </row>
    <row r="11411" spans="1:9" hidden="1">
      <c r="A11411" t="str">
        <f>Table_wabobpsvr_AzureCalc_AzureCalcRateCard[[#This Row],[ServiceName]]&amp;Table_wabobpsvr_AzureCalc_AzureCalcRateCard[[#This Row],[Price_Level]]&amp;Table_wabobpsvr_AzureCalc_AzureCalcRateCard[[#This Row],[Region]]</f>
        <v>A11 Cloud ServicesMOSP4</v>
      </c>
      <c r="B11411">
        <v>4</v>
      </c>
      <c r="C11411" t="s">
        <v>701</v>
      </c>
      <c r="D11411" t="s">
        <v>627</v>
      </c>
      <c r="E11411">
        <v>3.04</v>
      </c>
      <c r="F11411" t="s">
        <v>1266</v>
      </c>
      <c r="G11411" s="784" t="s">
        <v>4431</v>
      </c>
      <c r="H11411" s="784" t="s">
        <v>4431</v>
      </c>
      <c r="I11411" s="784" t="s">
        <v>5007</v>
      </c>
    </row>
    <row r="11412" spans="1:9" hidden="1">
      <c r="A11412" t="str">
        <f>Table_wabobpsvr_AzureCalc_AzureCalcRateCard[[#This Row],[ServiceName]]&amp;Table_wabobpsvr_AzureCalc_AzureCalcRateCard[[#This Row],[Price_Level]]&amp;Table_wabobpsvr_AzureCalc_AzureCalcRateCard[[#This Row],[Region]]</f>
        <v>A10 Cloud ServicesD8</v>
      </c>
      <c r="B11412">
        <v>8</v>
      </c>
      <c r="C11412" t="s">
        <v>701</v>
      </c>
      <c r="D11412" t="s">
        <v>183</v>
      </c>
      <c r="E11412">
        <v>1.663</v>
      </c>
      <c r="F11412" t="s">
        <v>1273</v>
      </c>
      <c r="G11412" s="784" t="s">
        <v>4535</v>
      </c>
      <c r="H11412" s="784" t="s">
        <v>4536</v>
      </c>
      <c r="I11412" s="784" t="s">
        <v>4987</v>
      </c>
    </row>
    <row r="11413" spans="1:9" hidden="1">
      <c r="A11413" s="784" t="str">
        <f>Table_wabobpsvr_AzureCalc_AzureCalcRateCard[[#This Row],[ServiceName]]&amp;Table_wabobpsvr_AzureCalc_AzureCalcRateCard[[#This Row],[Price_Level]]&amp;Table_wabobpsvr_AzureCalc_AzureCalcRateCard[[#This Row],[Region]]</f>
        <v>A10 Cloud ServicesMOSP11</v>
      </c>
      <c r="B11413" s="784">
        <v>11</v>
      </c>
      <c r="C11413" s="784" t="s">
        <v>701</v>
      </c>
      <c r="D11413" s="784" t="s">
        <v>627</v>
      </c>
      <c r="E11413" s="784">
        <v>2.13</v>
      </c>
      <c r="F11413" s="784" t="s">
        <v>1273</v>
      </c>
      <c r="G11413" s="784" t="s">
        <v>4431</v>
      </c>
      <c r="H11413" s="784" t="s">
        <v>4431</v>
      </c>
      <c r="I11413" s="784" t="s">
        <v>6601</v>
      </c>
    </row>
    <row r="11414" spans="1:9" hidden="1">
      <c r="A11414" s="784" t="str">
        <f>Table_wabobpsvr_AzureCalc_AzureCalcRateCard[[#This Row],[ServiceName]]&amp;Table_wabobpsvr_AzureCalc_AzureCalcRateCard[[#This Row],[Price_Level]]&amp;Table_wabobpsvr_AzureCalc_AzureCalcRateCard[[#This Row],[Region]]</f>
        <v>A10 Cloud ServicesA11</v>
      </c>
      <c r="B11414" s="784">
        <v>11</v>
      </c>
      <c r="C11414" s="784" t="s">
        <v>701</v>
      </c>
      <c r="D11414" s="784" t="s">
        <v>181</v>
      </c>
      <c r="E11414" s="784">
        <v>2.0659999999999998</v>
      </c>
      <c r="F11414" s="784" t="s">
        <v>1273</v>
      </c>
      <c r="G11414" s="784" t="s">
        <v>4537</v>
      </c>
      <c r="H11414" s="784" t="s">
        <v>4538</v>
      </c>
      <c r="I11414" s="784" t="s">
        <v>6601</v>
      </c>
    </row>
    <row r="11415" spans="1:9" hidden="1">
      <c r="A11415" s="784" t="str">
        <f>Table_wabobpsvr_AzureCalc_AzureCalcRateCard[[#This Row],[ServiceName]]&amp;Table_wabobpsvr_AzureCalc_AzureCalcRateCard[[#This Row],[Price_Level]]&amp;Table_wabobpsvr_AzureCalc_AzureCalcRateCard[[#This Row],[Region]]</f>
        <v>A10 Cloud ServicesB11</v>
      </c>
      <c r="B11415" s="784">
        <v>11</v>
      </c>
      <c r="C11415" s="784" t="s">
        <v>701</v>
      </c>
      <c r="D11415" s="784" t="s">
        <v>182</v>
      </c>
      <c r="E11415" s="784">
        <v>2.0019999999999998</v>
      </c>
      <c r="F11415" s="784" t="s">
        <v>1273</v>
      </c>
      <c r="G11415" s="784" t="s">
        <v>4537</v>
      </c>
      <c r="H11415" s="784" t="s">
        <v>4538</v>
      </c>
      <c r="I11415" s="784" t="s">
        <v>6601</v>
      </c>
    </row>
    <row r="11416" spans="1:9" hidden="1">
      <c r="A11416" s="784" t="str">
        <f>Table_wabobpsvr_AzureCalc_AzureCalcRateCard[[#This Row],[ServiceName]]&amp;Table_wabobpsvr_AzureCalc_AzureCalcRateCard[[#This Row],[Price_Level]]&amp;Table_wabobpsvr_AzureCalc_AzureCalcRateCard[[#This Row],[Region]]</f>
        <v>A10 Cloud ServicesC11</v>
      </c>
      <c r="B11416" s="784">
        <v>11</v>
      </c>
      <c r="C11416" s="784" t="s">
        <v>701</v>
      </c>
      <c r="D11416" s="784" t="s">
        <v>184</v>
      </c>
      <c r="E11416" s="784">
        <v>1.9379999999999999</v>
      </c>
      <c r="F11416" s="784" t="s">
        <v>1273</v>
      </c>
      <c r="G11416" s="784" t="s">
        <v>4537</v>
      </c>
      <c r="H11416" s="784" t="s">
        <v>4538</v>
      </c>
      <c r="I11416" s="784" t="s">
        <v>6601</v>
      </c>
    </row>
    <row r="11417" spans="1:9" hidden="1">
      <c r="A11417" s="784" t="str">
        <f>Table_wabobpsvr_AzureCalc_AzureCalcRateCard[[#This Row],[ServiceName]]&amp;Table_wabobpsvr_AzureCalc_AzureCalcRateCard[[#This Row],[Price_Level]]&amp;Table_wabobpsvr_AzureCalc_AzureCalcRateCard[[#This Row],[Region]]</f>
        <v>A10 Cloud ServicesD11</v>
      </c>
      <c r="B11417" s="784">
        <v>11</v>
      </c>
      <c r="C11417" s="784" t="s">
        <v>701</v>
      </c>
      <c r="D11417" s="784" t="s">
        <v>183</v>
      </c>
      <c r="E11417" s="784">
        <v>1.8740000000000001</v>
      </c>
      <c r="F11417" s="784" t="s">
        <v>1273</v>
      </c>
      <c r="G11417" s="784" t="s">
        <v>4537</v>
      </c>
      <c r="H11417" s="784" t="s">
        <v>4538</v>
      </c>
      <c r="I11417" s="784" t="s">
        <v>6601</v>
      </c>
    </row>
    <row r="11418" spans="1:9" hidden="1">
      <c r="A11418" t="str">
        <f>Table_wabobpsvr_AzureCalc_AzureCalcRateCard[[#This Row],[ServiceName]]&amp;Table_wabobpsvr_AzureCalc_AzureCalcRateCard[[#This Row],[Price_Level]]&amp;Table_wabobpsvr_AzureCalc_AzureCalcRateCard[[#This Row],[Region]]</f>
        <v>SQL Database Web - Tier 2C14</v>
      </c>
      <c r="B11418">
        <v>14</v>
      </c>
      <c r="C11418" t="s">
        <v>4431</v>
      </c>
      <c r="D11418" t="s">
        <v>184</v>
      </c>
      <c r="E11418">
        <v>999999</v>
      </c>
      <c r="F11418" t="s">
        <v>984</v>
      </c>
      <c r="G11418" s="784" t="s">
        <v>4431</v>
      </c>
      <c r="H11418" s="784" t="s">
        <v>4431</v>
      </c>
      <c r="I11418" s="784" t="s">
        <v>4431</v>
      </c>
    </row>
    <row r="11419" spans="1:9" hidden="1">
      <c r="A11419" t="str">
        <f>Table_wabobpsvr_AzureCalc_AzureCalcRateCard[[#This Row],[ServiceName]]&amp;Table_wabobpsvr_AzureCalc_AzureCalcRateCard[[#This Row],[Price_Level]]&amp;Table_wabobpsvr_AzureCalc_AzureCalcRateCard[[#This Row],[Region]]</f>
        <v>SQL Database Web - Tier 2D14</v>
      </c>
      <c r="B11419">
        <v>14</v>
      </c>
      <c r="C11419" t="s">
        <v>4431</v>
      </c>
      <c r="D11419" t="s">
        <v>183</v>
      </c>
      <c r="E11419">
        <v>999999</v>
      </c>
      <c r="F11419" t="s">
        <v>984</v>
      </c>
      <c r="G11419" s="784" t="s">
        <v>4431</v>
      </c>
      <c r="H11419" s="784" t="s">
        <v>4431</v>
      </c>
      <c r="I11419" s="784" t="s">
        <v>4431</v>
      </c>
    </row>
    <row r="11420" spans="1:9" hidden="1">
      <c r="A11420" t="str">
        <f>Table_wabobpsvr_AzureCalc_AzureCalcRateCard[[#This Row],[ServiceName]]&amp;Table_wabobpsvr_AzureCalc_AzureCalcRateCard[[#This Row],[Price_Level]]&amp;Table_wabobpsvr_AzureCalc_AzureCalcRateCard[[#This Row],[Region]]</f>
        <v>SQL Database Web - Tier 2 OverageMOSP14</v>
      </c>
      <c r="B11420">
        <v>14</v>
      </c>
      <c r="C11420" t="s">
        <v>4431</v>
      </c>
      <c r="D11420" t="s">
        <v>627</v>
      </c>
      <c r="E11420">
        <v>999999</v>
      </c>
      <c r="F11420" t="s">
        <v>985</v>
      </c>
      <c r="G11420" s="784" t="s">
        <v>4431</v>
      </c>
      <c r="H11420" s="784" t="s">
        <v>4431</v>
      </c>
      <c r="I11420" s="784" t="s">
        <v>4431</v>
      </c>
    </row>
    <row r="11421" spans="1:9" hidden="1">
      <c r="A11421" t="str">
        <f>Table_wabobpsvr_AzureCalc_AzureCalcRateCard[[#This Row],[ServiceName]]&amp;Table_wabobpsvr_AzureCalc_AzureCalcRateCard[[#This Row],[Price_Level]]&amp;Table_wabobpsvr_AzureCalc_AzureCalcRateCard[[#This Row],[Region]]</f>
        <v>SQL Database Web - Tier 2 OverageA14</v>
      </c>
      <c r="B11421">
        <v>14</v>
      </c>
      <c r="C11421" t="s">
        <v>4431</v>
      </c>
      <c r="D11421" t="s">
        <v>181</v>
      </c>
      <c r="E11421">
        <v>999999</v>
      </c>
      <c r="F11421" t="s">
        <v>985</v>
      </c>
      <c r="G11421" s="784" t="s">
        <v>4431</v>
      </c>
      <c r="H11421" s="784" t="s">
        <v>4431</v>
      </c>
      <c r="I11421" s="784" t="s">
        <v>4431</v>
      </c>
    </row>
    <row r="11422" spans="1:9" hidden="1">
      <c r="A11422" s="784" t="str">
        <f>Table_wabobpsvr_AzureCalc_AzureCalcRateCard[[#This Row],[ServiceName]]&amp;Table_wabobpsvr_AzureCalc_AzureCalcRateCard[[#This Row],[Price_Level]]&amp;Table_wabobpsvr_AzureCalc_AzureCalcRateCard[[#This Row],[Region]]</f>
        <v>SQL Database Web - Tier 2 OverageB14</v>
      </c>
      <c r="B11422" s="784">
        <v>14</v>
      </c>
      <c r="C11422" s="784" t="s">
        <v>4431</v>
      </c>
      <c r="D11422" s="784" t="s">
        <v>182</v>
      </c>
      <c r="E11422" s="784">
        <v>999999</v>
      </c>
      <c r="F11422" s="784" t="s">
        <v>985</v>
      </c>
      <c r="G11422" s="784" t="s">
        <v>4431</v>
      </c>
      <c r="H11422" s="784" t="s">
        <v>4431</v>
      </c>
      <c r="I11422" s="784" t="s">
        <v>4431</v>
      </c>
    </row>
    <row r="11423" spans="1:9" hidden="1">
      <c r="A11423" s="784" t="str">
        <f>Table_wabobpsvr_AzureCalc_AzureCalcRateCard[[#This Row],[ServiceName]]&amp;Table_wabobpsvr_AzureCalc_AzureCalcRateCard[[#This Row],[Price_Level]]&amp;Table_wabobpsvr_AzureCalc_AzureCalcRateCard[[#This Row],[Region]]</f>
        <v>SQL Database Web - Tier 2 OverageC14</v>
      </c>
      <c r="B11423" s="784">
        <v>14</v>
      </c>
      <c r="C11423" s="784" t="s">
        <v>4431</v>
      </c>
      <c r="D11423" s="784" t="s">
        <v>184</v>
      </c>
      <c r="E11423" s="784">
        <v>999999</v>
      </c>
      <c r="F11423" s="784" t="s">
        <v>985</v>
      </c>
      <c r="G11423" s="784" t="s">
        <v>4431</v>
      </c>
      <c r="H11423" s="784" t="s">
        <v>4431</v>
      </c>
      <c r="I11423" s="784" t="s">
        <v>4431</v>
      </c>
    </row>
    <row r="11424" spans="1:9" hidden="1">
      <c r="A11424" s="784" t="str">
        <f>Table_wabobpsvr_AzureCalc_AzureCalcRateCard[[#This Row],[ServiceName]]&amp;Table_wabobpsvr_AzureCalc_AzureCalcRateCard[[#This Row],[Price_Level]]&amp;Table_wabobpsvr_AzureCalc_AzureCalcRateCard[[#This Row],[Region]]</f>
        <v>SQL Database Web - Tier 2 OverageD14</v>
      </c>
      <c r="B11424" s="784">
        <v>14</v>
      </c>
      <c r="C11424" s="784" t="s">
        <v>4431</v>
      </c>
      <c r="D11424" s="784" t="s">
        <v>183</v>
      </c>
      <c r="E11424" s="784">
        <v>999999</v>
      </c>
      <c r="F11424" s="784" t="s">
        <v>985</v>
      </c>
      <c r="G11424" s="784" t="s">
        <v>4431</v>
      </c>
      <c r="H11424" s="784" t="s">
        <v>4431</v>
      </c>
      <c r="I11424" s="784" t="s">
        <v>4431</v>
      </c>
    </row>
    <row r="11425" spans="1:9" hidden="1">
      <c r="A11425" s="784" t="str">
        <f>Table_wabobpsvr_AzureCalc_AzureCalcRateCard[[#This Row],[ServiceName]]&amp;Table_wabobpsvr_AzureCalc_AzureCalcRateCard[[#This Row],[Price_Level]]&amp;Table_wabobpsvr_AzureCalc_AzureCalcRateCard[[#This Row],[Region]]</f>
        <v>SQL Database Web - Tier 3MOSP14</v>
      </c>
      <c r="B11425" s="784">
        <v>14</v>
      </c>
      <c r="C11425" s="784" t="s">
        <v>4431</v>
      </c>
      <c r="D11425" s="784" t="s">
        <v>627</v>
      </c>
      <c r="E11425" s="784">
        <v>999999</v>
      </c>
      <c r="F11425" s="784" t="s">
        <v>986</v>
      </c>
      <c r="G11425" s="784" t="s">
        <v>4431</v>
      </c>
      <c r="H11425" s="784" t="s">
        <v>4431</v>
      </c>
      <c r="I11425" s="784" t="s">
        <v>4431</v>
      </c>
    </row>
    <row r="11426" spans="1:9" hidden="1">
      <c r="A11426" s="784" t="str">
        <f>Table_wabobpsvr_AzureCalc_AzureCalcRateCard[[#This Row],[ServiceName]]&amp;Table_wabobpsvr_AzureCalc_AzureCalcRateCard[[#This Row],[Price_Level]]&amp;Table_wabobpsvr_AzureCalc_AzureCalcRateCard[[#This Row],[Region]]</f>
        <v>SQL Database Web - Tier 3A14</v>
      </c>
      <c r="B11426" s="784">
        <v>14</v>
      </c>
      <c r="C11426" s="784" t="s">
        <v>4431</v>
      </c>
      <c r="D11426" s="784" t="s">
        <v>181</v>
      </c>
      <c r="E11426" s="784">
        <v>999999</v>
      </c>
      <c r="F11426" s="784" t="s">
        <v>986</v>
      </c>
      <c r="G11426" s="784" t="s">
        <v>4431</v>
      </c>
      <c r="H11426" s="784" t="s">
        <v>4431</v>
      </c>
      <c r="I11426" s="784" t="s">
        <v>4431</v>
      </c>
    </row>
    <row r="11427" spans="1:9" hidden="1">
      <c r="A11427" s="784" t="str">
        <f>Table_wabobpsvr_AzureCalc_AzureCalcRateCard[[#This Row],[ServiceName]]&amp;Table_wabobpsvr_AzureCalc_AzureCalcRateCard[[#This Row],[Price_Level]]&amp;Table_wabobpsvr_AzureCalc_AzureCalcRateCard[[#This Row],[Region]]</f>
        <v>SQL DB Basic Database HoursC</v>
      </c>
      <c r="B11427" s="784"/>
      <c r="C11427" s="784" t="s">
        <v>701</v>
      </c>
      <c r="D11427" s="784" t="s">
        <v>184</v>
      </c>
      <c r="E11427" s="784">
        <v>6.2789999999999999E-3</v>
      </c>
      <c r="F11427" s="784" t="s">
        <v>1079</v>
      </c>
      <c r="G11427" s="784" t="s">
        <v>1870</v>
      </c>
      <c r="H11427" s="784" t="s">
        <v>3309</v>
      </c>
      <c r="I11427" s="784" t="s">
        <v>5060</v>
      </c>
    </row>
    <row r="11428" spans="1:9" hidden="1">
      <c r="A11428" s="784" t="str">
        <f>Table_wabobpsvr_AzureCalc_AzureCalcRateCard[[#This Row],[ServiceName]]&amp;Table_wabobpsvr_AzureCalc_AzureCalcRateCard[[#This Row],[Price_Level]]&amp;Table_wabobpsvr_AzureCalc_AzureCalcRateCard[[#This Row],[Region]]</f>
        <v>SQL DB Basic Database HoursD</v>
      </c>
      <c r="B11428" s="784"/>
      <c r="C11428" s="784" t="s">
        <v>701</v>
      </c>
      <c r="D11428" s="784" t="s">
        <v>183</v>
      </c>
      <c r="E11428" s="784">
        <v>6.0720000000000001E-3</v>
      </c>
      <c r="F11428" s="784" t="s">
        <v>1079</v>
      </c>
      <c r="G11428" s="784" t="s">
        <v>1870</v>
      </c>
      <c r="H11428" s="784" t="s">
        <v>3309</v>
      </c>
      <c r="I11428" s="784" t="s">
        <v>5060</v>
      </c>
    </row>
    <row r="11429" spans="1:9" hidden="1">
      <c r="A11429" s="784" t="str">
        <f>Table_wabobpsvr_AzureCalc_AzureCalcRateCard[[#This Row],[ServiceName]]&amp;Table_wabobpsvr_AzureCalc_AzureCalcRateCard[[#This Row],[Price_Level]]&amp;Table_wabobpsvr_AzureCalc_AzureCalcRateCard[[#This Row],[Region]]</f>
        <v>SQL DB Basic Database HoursMOSP13</v>
      </c>
      <c r="B11429" s="784">
        <v>13</v>
      </c>
      <c r="C11429" s="784" t="s">
        <v>701</v>
      </c>
      <c r="D11429" s="784" t="s">
        <v>627</v>
      </c>
      <c r="E11429" s="784">
        <v>8.3000000000000001E-3</v>
      </c>
      <c r="F11429" s="784" t="s">
        <v>1079</v>
      </c>
      <c r="G11429" s="784" t="s">
        <v>4431</v>
      </c>
      <c r="H11429" s="784" t="s">
        <v>4431</v>
      </c>
      <c r="I11429" s="784" t="s">
        <v>6602</v>
      </c>
    </row>
    <row r="11430" spans="1:9" hidden="1">
      <c r="A11430" s="784" t="str">
        <f>Table_wabobpsvr_AzureCalc_AzureCalcRateCard[[#This Row],[ServiceName]]&amp;Table_wabobpsvr_AzureCalc_AzureCalcRateCard[[#This Row],[Price_Level]]&amp;Table_wabobpsvr_AzureCalc_AzureCalcRateCard[[#This Row],[Region]]</f>
        <v>SQL DB Basic Database HoursA13</v>
      </c>
      <c r="B11430" s="784">
        <v>13</v>
      </c>
      <c r="C11430" s="784" t="s">
        <v>701</v>
      </c>
      <c r="D11430" s="784" t="s">
        <v>181</v>
      </c>
      <c r="E11430" s="784">
        <v>8.0510000000000009E-3</v>
      </c>
      <c r="F11430" s="784" t="s">
        <v>1079</v>
      </c>
      <c r="G11430" s="784" t="s">
        <v>1880</v>
      </c>
      <c r="H11430" s="784" t="s">
        <v>3334</v>
      </c>
      <c r="I11430" s="784" t="s">
        <v>6602</v>
      </c>
    </row>
    <row r="11431" spans="1:9" hidden="1">
      <c r="A11431" s="784" t="str">
        <f>Table_wabobpsvr_AzureCalc_AzureCalcRateCard[[#This Row],[ServiceName]]&amp;Table_wabobpsvr_AzureCalc_AzureCalcRateCard[[#This Row],[Price_Level]]&amp;Table_wabobpsvr_AzureCalc_AzureCalcRateCard[[#This Row],[Region]]</f>
        <v>SQL DB Basic Database HoursB13</v>
      </c>
      <c r="B11431" s="784">
        <v>13</v>
      </c>
      <c r="C11431" s="784" t="s">
        <v>701</v>
      </c>
      <c r="D11431" s="784" t="s">
        <v>182</v>
      </c>
      <c r="E11431" s="784">
        <v>7.8019999999999999E-3</v>
      </c>
      <c r="F11431" s="784" t="s">
        <v>1079</v>
      </c>
      <c r="G11431" s="784" t="s">
        <v>1880</v>
      </c>
      <c r="H11431" s="784" t="s">
        <v>3334</v>
      </c>
      <c r="I11431" s="784" t="s">
        <v>6602</v>
      </c>
    </row>
    <row r="11432" spans="1:9" hidden="1">
      <c r="A11432" s="784" t="str">
        <f>Table_wabobpsvr_AzureCalc_AzureCalcRateCard[[#This Row],[ServiceName]]&amp;Table_wabobpsvr_AzureCalc_AzureCalcRateCard[[#This Row],[Price_Level]]&amp;Table_wabobpsvr_AzureCalc_AzureCalcRateCard[[#This Row],[Region]]</f>
        <v>SQL DB Basic Database HoursC13</v>
      </c>
      <c r="B11432" s="784">
        <v>13</v>
      </c>
      <c r="C11432" s="784" t="s">
        <v>701</v>
      </c>
      <c r="D11432" s="784" t="s">
        <v>184</v>
      </c>
      <c r="E11432" s="784">
        <v>7.5529999999999998E-3</v>
      </c>
      <c r="F11432" s="784" t="s">
        <v>1079</v>
      </c>
      <c r="G11432" s="784" t="s">
        <v>1880</v>
      </c>
      <c r="H11432" s="784" t="s">
        <v>3334</v>
      </c>
      <c r="I11432" s="784" t="s">
        <v>6602</v>
      </c>
    </row>
    <row r="11433" spans="1:9" hidden="1">
      <c r="A11433" t="str">
        <f>Table_wabobpsvr_AzureCalc_AzureCalcRateCard[[#This Row],[ServiceName]]&amp;Table_wabobpsvr_AzureCalc_AzureCalcRateCard[[#This Row],[Price_Level]]&amp;Table_wabobpsvr_AzureCalc_AzureCalcRateCard[[#This Row],[Region]]</f>
        <v>SQL DB Basic Database HoursD13</v>
      </c>
      <c r="B11433">
        <v>13</v>
      </c>
      <c r="C11433" t="s">
        <v>701</v>
      </c>
      <c r="D11433" t="s">
        <v>183</v>
      </c>
      <c r="E11433">
        <v>7.3039999999999997E-3</v>
      </c>
      <c r="F11433" t="s">
        <v>1079</v>
      </c>
      <c r="G11433" s="784" t="s">
        <v>1880</v>
      </c>
      <c r="H11433" s="784" t="s">
        <v>3334</v>
      </c>
      <c r="I11433" s="784" t="s">
        <v>6602</v>
      </c>
    </row>
    <row r="11434" spans="1:9" hidden="1">
      <c r="A11434" t="str">
        <f>Table_wabobpsvr_AzureCalc_AzureCalcRateCard[[#This Row],[ServiceName]]&amp;Table_wabobpsvr_AzureCalc_AzureCalcRateCard[[#This Row],[Price_Level]]&amp;Table_wabobpsvr_AzureCalc_AzureCalcRateCard[[#This Row],[Region]]</f>
        <v>SQL DB Basic Database HoursMOSP11</v>
      </c>
      <c r="B11434">
        <v>11</v>
      </c>
      <c r="C11434" t="s">
        <v>701</v>
      </c>
      <c r="D11434" t="s">
        <v>627</v>
      </c>
      <c r="E11434">
        <v>7.7999999999999996E-3</v>
      </c>
      <c r="F11434" t="s">
        <v>1079</v>
      </c>
      <c r="G11434" s="784" t="s">
        <v>4431</v>
      </c>
      <c r="H11434" s="784" t="s">
        <v>4431</v>
      </c>
      <c r="I11434" s="784" t="s">
        <v>6603</v>
      </c>
    </row>
    <row r="11435" spans="1:9" hidden="1">
      <c r="A11435" t="str">
        <f>Table_wabobpsvr_AzureCalc_AzureCalcRateCard[[#This Row],[ServiceName]]&amp;Table_wabobpsvr_AzureCalc_AzureCalcRateCard[[#This Row],[Price_Level]]&amp;Table_wabobpsvr_AzureCalc_AzureCalcRateCard[[#This Row],[Region]]</f>
        <v>SQL Database Web - Tier 3B14</v>
      </c>
      <c r="B11435">
        <v>14</v>
      </c>
      <c r="C11435" t="s">
        <v>4431</v>
      </c>
      <c r="D11435" t="s">
        <v>182</v>
      </c>
      <c r="E11435">
        <v>999999</v>
      </c>
      <c r="F11435" t="s">
        <v>986</v>
      </c>
      <c r="G11435" s="784" t="s">
        <v>4431</v>
      </c>
      <c r="H11435" s="784" t="s">
        <v>4431</v>
      </c>
      <c r="I11435" s="784" t="s">
        <v>4431</v>
      </c>
    </row>
    <row r="11436" spans="1:9" hidden="1">
      <c r="A11436" t="str">
        <f>Table_wabobpsvr_AzureCalc_AzureCalcRateCard[[#This Row],[ServiceName]]&amp;Table_wabobpsvr_AzureCalc_AzureCalcRateCard[[#This Row],[Price_Level]]&amp;Table_wabobpsvr_AzureCalc_AzureCalcRateCard[[#This Row],[Region]]</f>
        <v>SQL DB Basic Database HoursA11</v>
      </c>
      <c r="B11436">
        <v>11</v>
      </c>
      <c r="C11436" t="s">
        <v>701</v>
      </c>
      <c r="D11436" t="s">
        <v>181</v>
      </c>
      <c r="E11436">
        <v>7.5659999999999998E-3</v>
      </c>
      <c r="F11436" t="s">
        <v>1079</v>
      </c>
      <c r="G11436" s="784" t="s">
        <v>1876</v>
      </c>
      <c r="H11436" s="784" t="s">
        <v>3335</v>
      </c>
      <c r="I11436" s="784" t="s">
        <v>6603</v>
      </c>
    </row>
    <row r="11437" spans="1:9" hidden="1">
      <c r="A11437" t="str">
        <f>Table_wabobpsvr_AzureCalc_AzureCalcRateCard[[#This Row],[ServiceName]]&amp;Table_wabobpsvr_AzureCalc_AzureCalcRateCard[[#This Row],[Price_Level]]&amp;Table_wabobpsvr_AzureCalc_AzureCalcRateCard[[#This Row],[Region]]</f>
        <v>SQL DB Basic Database HoursB11</v>
      </c>
      <c r="B11437">
        <v>11</v>
      </c>
      <c r="C11437" t="s">
        <v>701</v>
      </c>
      <c r="D11437" t="s">
        <v>182</v>
      </c>
      <c r="E11437">
        <v>7.332E-3</v>
      </c>
      <c r="F11437" t="s">
        <v>1079</v>
      </c>
      <c r="G11437" s="784" t="s">
        <v>1876</v>
      </c>
      <c r="H11437" s="784" t="s">
        <v>3335</v>
      </c>
      <c r="I11437" s="784" t="s">
        <v>6603</v>
      </c>
    </row>
    <row r="11438" spans="1:9" hidden="1">
      <c r="A11438" t="str">
        <f>Table_wabobpsvr_AzureCalc_AzureCalcRateCard[[#This Row],[ServiceName]]&amp;Table_wabobpsvr_AzureCalc_AzureCalcRateCard[[#This Row],[Price_Level]]&amp;Table_wabobpsvr_AzureCalc_AzureCalcRateCard[[#This Row],[Region]]</f>
        <v>SQL DB Basic Database HoursC11</v>
      </c>
      <c r="B11438">
        <v>11</v>
      </c>
      <c r="C11438" t="s">
        <v>701</v>
      </c>
      <c r="D11438" t="s">
        <v>184</v>
      </c>
      <c r="E11438">
        <v>7.0980000000000001E-3</v>
      </c>
      <c r="F11438" t="s">
        <v>1079</v>
      </c>
      <c r="G11438" s="784" t="s">
        <v>1876</v>
      </c>
      <c r="H11438" s="784" t="s">
        <v>3335</v>
      </c>
      <c r="I11438" s="784" t="s">
        <v>6603</v>
      </c>
    </row>
    <row r="11439" spans="1:9" hidden="1">
      <c r="A11439" t="str">
        <f>Table_wabobpsvr_AzureCalc_AzureCalcRateCard[[#This Row],[ServiceName]]&amp;Table_wabobpsvr_AzureCalc_AzureCalcRateCard[[#This Row],[Price_Level]]&amp;Table_wabobpsvr_AzureCalc_AzureCalcRateCard[[#This Row],[Region]]</f>
        <v>SQL DB Basic Database HoursD11</v>
      </c>
      <c r="B11439">
        <v>11</v>
      </c>
      <c r="C11439" t="s">
        <v>701</v>
      </c>
      <c r="D11439" t="s">
        <v>183</v>
      </c>
      <c r="E11439">
        <v>6.8640000000000003E-3</v>
      </c>
      <c r="F11439" t="s">
        <v>1079</v>
      </c>
      <c r="G11439" s="784" t="s">
        <v>1876</v>
      </c>
      <c r="H11439" s="784" t="s">
        <v>3335</v>
      </c>
      <c r="I11439" s="784" t="s">
        <v>6603</v>
      </c>
    </row>
    <row r="11440" spans="1:9" hidden="1">
      <c r="A11440" t="str">
        <f>Table_wabobpsvr_AzureCalc_AzureCalcRateCard[[#This Row],[ServiceName]]&amp;Table_wabobpsvr_AzureCalc_AzureCalcRateCard[[#This Row],[Price_Level]]&amp;Table_wabobpsvr_AzureCalc_AzureCalcRateCard[[#This Row],[Region]]</f>
        <v>SQL DB Basic Database HoursMOSP12</v>
      </c>
      <c r="B11440">
        <v>12</v>
      </c>
      <c r="C11440" t="s">
        <v>701</v>
      </c>
      <c r="D11440" t="s">
        <v>627</v>
      </c>
      <c r="E11440">
        <v>7.7999999999999996E-3</v>
      </c>
      <c r="F11440" t="s">
        <v>1079</v>
      </c>
      <c r="G11440" s="784" t="s">
        <v>4431</v>
      </c>
      <c r="H11440" s="784" t="s">
        <v>4431</v>
      </c>
      <c r="I11440" s="784" t="s">
        <v>6016</v>
      </c>
    </row>
    <row r="11441" spans="1:9" hidden="1">
      <c r="A11441" t="str">
        <f>Table_wabobpsvr_AzureCalc_AzureCalcRateCard[[#This Row],[ServiceName]]&amp;Table_wabobpsvr_AzureCalc_AzureCalcRateCard[[#This Row],[Price_Level]]&amp;Table_wabobpsvr_AzureCalc_AzureCalcRateCard[[#This Row],[Region]]</f>
        <v>SQL DB Basic Database HoursA12</v>
      </c>
      <c r="B11441">
        <v>12</v>
      </c>
      <c r="C11441" t="s">
        <v>701</v>
      </c>
      <c r="D11441" t="s">
        <v>181</v>
      </c>
      <c r="E11441">
        <v>7.5659999999999998E-3</v>
      </c>
      <c r="F11441" t="s">
        <v>1079</v>
      </c>
      <c r="G11441" s="784" t="s">
        <v>1878</v>
      </c>
      <c r="H11441" s="784" t="s">
        <v>3336</v>
      </c>
      <c r="I11441" s="784" t="s">
        <v>6016</v>
      </c>
    </row>
    <row r="11442" spans="1:9" hidden="1">
      <c r="A11442" t="str">
        <f>Table_wabobpsvr_AzureCalc_AzureCalcRateCard[[#This Row],[ServiceName]]&amp;Table_wabobpsvr_AzureCalc_AzureCalcRateCard[[#This Row],[Price_Level]]&amp;Table_wabobpsvr_AzureCalc_AzureCalcRateCard[[#This Row],[Region]]</f>
        <v>SQL DB Basic Database HoursB12</v>
      </c>
      <c r="B11442">
        <v>12</v>
      </c>
      <c r="C11442" t="s">
        <v>701</v>
      </c>
      <c r="D11442" t="s">
        <v>182</v>
      </c>
      <c r="E11442">
        <v>7.332E-3</v>
      </c>
      <c r="F11442" t="s">
        <v>1079</v>
      </c>
      <c r="G11442" s="784" t="s">
        <v>1878</v>
      </c>
      <c r="H11442" s="784" t="s">
        <v>3336</v>
      </c>
      <c r="I11442" s="784" t="s">
        <v>6016</v>
      </c>
    </row>
    <row r="11443" spans="1:9" hidden="1">
      <c r="A11443" t="str">
        <f>Table_wabobpsvr_AzureCalc_AzureCalcRateCard[[#This Row],[ServiceName]]&amp;Table_wabobpsvr_AzureCalc_AzureCalcRateCard[[#This Row],[Price_Level]]&amp;Table_wabobpsvr_AzureCalc_AzureCalcRateCard[[#This Row],[Region]]</f>
        <v>A6 VM (Non-Windows)MOSP14</v>
      </c>
      <c r="B11443">
        <v>14</v>
      </c>
      <c r="C11443" t="s">
        <v>701</v>
      </c>
      <c r="D11443" t="s">
        <v>627</v>
      </c>
      <c r="E11443">
        <v>999999</v>
      </c>
      <c r="F11443" t="s">
        <v>713</v>
      </c>
      <c r="G11443" s="784" t="s">
        <v>4431</v>
      </c>
      <c r="H11443" s="784" t="s">
        <v>4431</v>
      </c>
      <c r="I11443" s="784" t="s">
        <v>6604</v>
      </c>
    </row>
    <row r="11444" spans="1:9" hidden="1">
      <c r="A11444" t="str">
        <f>Table_wabobpsvr_AzureCalc_AzureCalcRateCard[[#This Row],[ServiceName]]&amp;Table_wabobpsvr_AzureCalc_AzureCalcRateCard[[#This Row],[Price_Level]]&amp;Table_wabobpsvr_AzureCalc_AzureCalcRateCard[[#This Row],[Region]]</f>
        <v>A6 VM (Non-Windows)A14</v>
      </c>
      <c r="B11444">
        <v>14</v>
      </c>
      <c r="C11444" t="s">
        <v>701</v>
      </c>
      <c r="D11444" t="s">
        <v>181</v>
      </c>
      <c r="E11444">
        <v>0.38896999999999998</v>
      </c>
      <c r="F11444" t="s">
        <v>713</v>
      </c>
      <c r="G11444" s="784" t="s">
        <v>2967</v>
      </c>
      <c r="H11444" s="784" t="s">
        <v>2968</v>
      </c>
      <c r="I11444" s="784" t="s">
        <v>6604</v>
      </c>
    </row>
    <row r="11445" spans="1:9" hidden="1">
      <c r="A11445" t="str">
        <f>Table_wabobpsvr_AzureCalc_AzureCalcRateCard[[#This Row],[ServiceName]]&amp;Table_wabobpsvr_AzureCalc_AzureCalcRateCard[[#This Row],[Price_Level]]&amp;Table_wabobpsvr_AzureCalc_AzureCalcRateCard[[#This Row],[Region]]</f>
        <v>A6 VM (Non-Windows)B14</v>
      </c>
      <c r="B11445">
        <v>14</v>
      </c>
      <c r="C11445" t="s">
        <v>701</v>
      </c>
      <c r="D11445" t="s">
        <v>182</v>
      </c>
      <c r="E11445">
        <v>0.37694</v>
      </c>
      <c r="F11445" t="s">
        <v>713</v>
      </c>
      <c r="G11445" s="784" t="s">
        <v>2967</v>
      </c>
      <c r="H11445" s="784" t="s">
        <v>2968</v>
      </c>
      <c r="I11445" s="784" t="s">
        <v>6604</v>
      </c>
    </row>
    <row r="11446" spans="1:9" hidden="1">
      <c r="A11446" t="str">
        <f>Table_wabobpsvr_AzureCalc_AzureCalcRateCard[[#This Row],[ServiceName]]&amp;Table_wabobpsvr_AzureCalc_AzureCalcRateCard[[#This Row],[Price_Level]]&amp;Table_wabobpsvr_AzureCalc_AzureCalcRateCard[[#This Row],[Region]]</f>
        <v>A6 VM (Non-Windows)C14</v>
      </c>
      <c r="B11446">
        <v>14</v>
      </c>
      <c r="C11446" t="s">
        <v>701</v>
      </c>
      <c r="D11446" t="s">
        <v>184</v>
      </c>
      <c r="E11446">
        <v>0.36491000000000001</v>
      </c>
      <c r="F11446" t="s">
        <v>713</v>
      </c>
      <c r="G11446" s="784" t="s">
        <v>2967</v>
      </c>
      <c r="H11446" s="784" t="s">
        <v>2968</v>
      </c>
      <c r="I11446" s="784" t="s">
        <v>6604</v>
      </c>
    </row>
    <row r="11447" spans="1:9" hidden="1">
      <c r="A11447" t="str">
        <f>Table_wabobpsvr_AzureCalc_AzureCalcRateCard[[#This Row],[ServiceName]]&amp;Table_wabobpsvr_AzureCalc_AzureCalcRateCard[[#This Row],[Price_Level]]&amp;Table_wabobpsvr_AzureCalc_AzureCalcRateCard[[#This Row],[Region]]</f>
        <v>A6 VM (Non-Windows)D14</v>
      </c>
      <c r="B11447">
        <v>14</v>
      </c>
      <c r="C11447" t="s">
        <v>701</v>
      </c>
      <c r="D11447" t="s">
        <v>183</v>
      </c>
      <c r="E11447">
        <v>0.35288000000000003</v>
      </c>
      <c r="F11447" t="s">
        <v>713</v>
      </c>
      <c r="G11447" s="784" t="s">
        <v>2967</v>
      </c>
      <c r="H11447" s="784" t="s">
        <v>2968</v>
      </c>
      <c r="I11447" s="784" t="s">
        <v>6604</v>
      </c>
    </row>
    <row r="11448" spans="1:9" hidden="1">
      <c r="A11448" s="784" t="str">
        <f>Table_wabobpsvr_AzureCalc_AzureCalcRateCard[[#This Row],[ServiceName]]&amp;Table_wabobpsvr_AzureCalc_AzureCalcRateCard[[#This Row],[Price_Level]]&amp;Table_wabobpsvr_AzureCalc_AzureCalcRateCard[[#This Row],[Region]]</f>
        <v>A6 VM (Windows)MOSP14</v>
      </c>
      <c r="B11448" s="784">
        <v>14</v>
      </c>
      <c r="C11448" s="784" t="s">
        <v>701</v>
      </c>
      <c r="D11448" s="784" t="s">
        <v>627</v>
      </c>
      <c r="E11448" s="784">
        <v>999999</v>
      </c>
      <c r="F11448" s="784" t="s">
        <v>714</v>
      </c>
      <c r="G11448" s="784" t="s">
        <v>4431</v>
      </c>
      <c r="H11448" s="784" t="s">
        <v>4431</v>
      </c>
      <c r="I11448" s="784" t="s">
        <v>6605</v>
      </c>
    </row>
    <row r="11449" spans="1:9" hidden="1">
      <c r="A11449" s="784" t="str">
        <f>Table_wabobpsvr_AzureCalc_AzureCalcRateCard[[#This Row],[ServiceName]]&amp;Table_wabobpsvr_AzureCalc_AzureCalcRateCard[[#This Row],[Price_Level]]&amp;Table_wabobpsvr_AzureCalc_AzureCalcRateCard[[#This Row],[Region]]</f>
        <v>A6 VM (Windows)A14</v>
      </c>
      <c r="B11449" s="784">
        <v>14</v>
      </c>
      <c r="C11449" s="784" t="s">
        <v>701</v>
      </c>
      <c r="D11449" s="784" t="s">
        <v>181</v>
      </c>
      <c r="E11449" s="784">
        <v>0.52864999999999995</v>
      </c>
      <c r="F11449" s="784" t="s">
        <v>714</v>
      </c>
      <c r="G11449" s="784" t="s">
        <v>2969</v>
      </c>
      <c r="H11449" s="784" t="s">
        <v>2970</v>
      </c>
      <c r="I11449" s="784" t="s">
        <v>6605</v>
      </c>
    </row>
    <row r="11450" spans="1:9" hidden="1">
      <c r="A11450" s="784" t="str">
        <f>Table_wabobpsvr_AzureCalc_AzureCalcRateCard[[#This Row],[ServiceName]]&amp;Table_wabobpsvr_AzureCalc_AzureCalcRateCard[[#This Row],[Price_Level]]&amp;Table_wabobpsvr_AzureCalc_AzureCalcRateCard[[#This Row],[Region]]</f>
        <v>A6 VM (Windows)B14</v>
      </c>
      <c r="B11450" s="784">
        <v>14</v>
      </c>
      <c r="C11450" s="784" t="s">
        <v>701</v>
      </c>
      <c r="D11450" s="784" t="s">
        <v>182</v>
      </c>
      <c r="E11450" s="784">
        <v>0.51229999999999998</v>
      </c>
      <c r="F11450" s="784" t="s">
        <v>714</v>
      </c>
      <c r="G11450" s="784" t="s">
        <v>2969</v>
      </c>
      <c r="H11450" s="784" t="s">
        <v>2970</v>
      </c>
      <c r="I11450" s="784" t="s">
        <v>6605</v>
      </c>
    </row>
    <row r="11451" spans="1:9" hidden="1">
      <c r="A11451" s="784" t="str">
        <f>Table_wabobpsvr_AzureCalc_AzureCalcRateCard[[#This Row],[ServiceName]]&amp;Table_wabobpsvr_AzureCalc_AzureCalcRateCard[[#This Row],[Price_Level]]&amp;Table_wabobpsvr_AzureCalc_AzureCalcRateCard[[#This Row],[Region]]</f>
        <v>A6 VM (Windows)C14</v>
      </c>
      <c r="B11451" s="784">
        <v>14</v>
      </c>
      <c r="C11451" s="784" t="s">
        <v>701</v>
      </c>
      <c r="D11451" s="784" t="s">
        <v>184</v>
      </c>
      <c r="E11451" s="784">
        <v>0.49595</v>
      </c>
      <c r="F11451" s="784" t="s">
        <v>714</v>
      </c>
      <c r="G11451" s="784" t="s">
        <v>2969</v>
      </c>
      <c r="H11451" s="784" t="s">
        <v>2970</v>
      </c>
      <c r="I11451" s="784" t="s">
        <v>6605</v>
      </c>
    </row>
    <row r="11452" spans="1:9" hidden="1">
      <c r="A11452" s="784" t="str">
        <f>Table_wabobpsvr_AzureCalc_AzureCalcRateCard[[#This Row],[ServiceName]]&amp;Table_wabobpsvr_AzureCalc_AzureCalcRateCard[[#This Row],[Price_Level]]&amp;Table_wabobpsvr_AzureCalc_AzureCalcRateCard[[#This Row],[Region]]</f>
        <v>A6 VM (Windows)D14</v>
      </c>
      <c r="B11452" s="784">
        <v>14</v>
      </c>
      <c r="C11452" s="784" t="s">
        <v>701</v>
      </c>
      <c r="D11452" s="784" t="s">
        <v>183</v>
      </c>
      <c r="E11452" s="784">
        <v>0.47960000000000003</v>
      </c>
      <c r="F11452" s="784" t="s">
        <v>714</v>
      </c>
      <c r="G11452" s="784" t="s">
        <v>2969</v>
      </c>
      <c r="H11452" s="784" t="s">
        <v>2970</v>
      </c>
      <c r="I11452" s="784" t="s">
        <v>6605</v>
      </c>
    </row>
    <row r="11453" spans="1:9" hidden="1">
      <c r="A11453" t="str">
        <f>Table_wabobpsvr_AzureCalc_AzureCalcRateCard[[#This Row],[ServiceName]]&amp;Table_wabobpsvr_AzureCalc_AzureCalcRateCard[[#This Row],[Price_Level]]&amp;Table_wabobpsvr_AzureCalc_AzureCalcRateCard[[#This Row],[Region]]</f>
        <v>A7 VM (Non-Windows)MOSP14</v>
      </c>
      <c r="B11453">
        <v>14</v>
      </c>
      <c r="C11453" t="s">
        <v>701</v>
      </c>
      <c r="D11453" t="s">
        <v>627</v>
      </c>
      <c r="E11453">
        <v>999999</v>
      </c>
      <c r="F11453" t="s">
        <v>712</v>
      </c>
      <c r="G11453" s="784" t="s">
        <v>4431</v>
      </c>
      <c r="H11453" s="784" t="s">
        <v>4431</v>
      </c>
      <c r="I11453" s="784" t="s">
        <v>6606</v>
      </c>
    </row>
    <row r="11454" spans="1:9" hidden="1">
      <c r="A11454" t="str">
        <f>Table_wabobpsvr_AzureCalc_AzureCalcRateCard[[#This Row],[ServiceName]]&amp;Table_wabobpsvr_AzureCalc_AzureCalcRateCard[[#This Row],[Price_Level]]&amp;Table_wabobpsvr_AzureCalc_AzureCalcRateCard[[#This Row],[Region]]</f>
        <v>A7 VM (Non-Windows)A14</v>
      </c>
      <c r="B11454">
        <v>14</v>
      </c>
      <c r="C11454" t="s">
        <v>701</v>
      </c>
      <c r="D11454" t="s">
        <v>181</v>
      </c>
      <c r="E11454">
        <v>0.77600000000000002</v>
      </c>
      <c r="F11454" t="s">
        <v>712</v>
      </c>
      <c r="G11454" s="784" t="s">
        <v>2971</v>
      </c>
      <c r="H11454" s="784" t="s">
        <v>2972</v>
      </c>
      <c r="I11454" s="784" t="s">
        <v>6606</v>
      </c>
    </row>
    <row r="11455" spans="1:9" hidden="1">
      <c r="A11455" t="str">
        <f>Table_wabobpsvr_AzureCalc_AzureCalcRateCard[[#This Row],[ServiceName]]&amp;Table_wabobpsvr_AzureCalc_AzureCalcRateCard[[#This Row],[Price_Level]]&amp;Table_wabobpsvr_AzureCalc_AzureCalcRateCard[[#This Row],[Region]]</f>
        <v>A7 VM (Non-Windows)B14</v>
      </c>
      <c r="B11455">
        <v>14</v>
      </c>
      <c r="C11455" t="s">
        <v>701</v>
      </c>
      <c r="D11455" t="s">
        <v>182</v>
      </c>
      <c r="E11455">
        <v>0.752</v>
      </c>
      <c r="F11455" t="s">
        <v>712</v>
      </c>
      <c r="G11455" s="784" t="s">
        <v>2971</v>
      </c>
      <c r="H11455" s="784" t="s">
        <v>2972</v>
      </c>
      <c r="I11455" s="784" t="s">
        <v>6606</v>
      </c>
    </row>
    <row r="11456" spans="1:9" hidden="1">
      <c r="A11456" t="str">
        <f>Table_wabobpsvr_AzureCalc_AzureCalcRateCard[[#This Row],[ServiceName]]&amp;Table_wabobpsvr_AzureCalc_AzureCalcRateCard[[#This Row],[Price_Level]]&amp;Table_wabobpsvr_AzureCalc_AzureCalcRateCard[[#This Row],[Region]]</f>
        <v>A7 VM (Non-Windows)C14</v>
      </c>
      <c r="B11456">
        <v>14</v>
      </c>
      <c r="C11456" t="s">
        <v>701</v>
      </c>
      <c r="D11456" t="s">
        <v>184</v>
      </c>
      <c r="E11456">
        <v>0.72799999999999998</v>
      </c>
      <c r="F11456" t="s">
        <v>712</v>
      </c>
      <c r="G11456" s="784" t="s">
        <v>2971</v>
      </c>
      <c r="H11456" s="784" t="s">
        <v>2972</v>
      </c>
      <c r="I11456" s="784" t="s">
        <v>6606</v>
      </c>
    </row>
    <row r="11457" spans="1:9" hidden="1">
      <c r="A11457" t="str">
        <f>Table_wabobpsvr_AzureCalc_AzureCalcRateCard[[#This Row],[ServiceName]]&amp;Table_wabobpsvr_AzureCalc_AzureCalcRateCard[[#This Row],[Price_Level]]&amp;Table_wabobpsvr_AzureCalc_AzureCalcRateCard[[#This Row],[Region]]</f>
        <v>A7 VM (Non-Windows)D14</v>
      </c>
      <c r="B11457">
        <v>14</v>
      </c>
      <c r="C11457" t="s">
        <v>701</v>
      </c>
      <c r="D11457" t="s">
        <v>183</v>
      </c>
      <c r="E11457">
        <v>0.70399999999999996</v>
      </c>
      <c r="F11457" t="s">
        <v>712</v>
      </c>
      <c r="G11457" s="784" t="s">
        <v>2971</v>
      </c>
      <c r="H11457" s="784" t="s">
        <v>2972</v>
      </c>
      <c r="I11457" s="784" t="s">
        <v>6606</v>
      </c>
    </row>
    <row r="11458" spans="1:9" hidden="1">
      <c r="A11458" t="str">
        <f>Table_wabobpsvr_AzureCalc_AzureCalcRateCard[[#This Row],[ServiceName]]&amp;Table_wabobpsvr_AzureCalc_AzureCalcRateCard[[#This Row],[Price_Level]]&amp;Table_wabobpsvr_AzureCalc_AzureCalcRateCard[[#This Row],[Region]]</f>
        <v>A7 VM (Windows)MOSP14</v>
      </c>
      <c r="B11458">
        <v>14</v>
      </c>
      <c r="C11458" t="s">
        <v>701</v>
      </c>
      <c r="D11458" t="s">
        <v>627</v>
      </c>
      <c r="E11458">
        <v>999999</v>
      </c>
      <c r="F11458" t="s">
        <v>715</v>
      </c>
      <c r="G11458" s="784" t="s">
        <v>4431</v>
      </c>
      <c r="H11458" s="784" t="s">
        <v>4431</v>
      </c>
      <c r="I11458" s="784" t="s">
        <v>6607</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2973</v>
      </c>
      <c r="H11459" s="784" t="s">
        <v>2974</v>
      </c>
      <c r="I11459" s="784" t="s">
        <v>6607</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2973</v>
      </c>
      <c r="H11460" s="784" t="s">
        <v>2974</v>
      </c>
      <c r="I11460" s="784" t="s">
        <v>6607</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2973</v>
      </c>
      <c r="H11461" s="784" t="s">
        <v>2974</v>
      </c>
      <c r="I11461" s="784" t="s">
        <v>6607</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2973</v>
      </c>
      <c r="H11462" s="784" t="s">
        <v>2974</v>
      </c>
      <c r="I11462" s="784" t="s">
        <v>6607</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t="s">
        <v>4431</v>
      </c>
      <c r="H11463" s="784" t="s">
        <v>4431</v>
      </c>
      <c r="I11463" s="784" t="s">
        <v>6607</v>
      </c>
    </row>
    <row r="11464" spans="1:9" hidden="1">
      <c r="A11464" s="784" t="str">
        <f>Table_wabobpsvr_AzureCalc_AzureCalcRateCard[[#This Row],[ServiceName]]&amp;Table_wabobpsvr_AzureCalc_AzureCalcRateCard[[#This Row],[Price_Level]]&amp;Table_wabobpsvr_AzureCalc_AzureCalcRateCard[[#This Row],[Region]]</f>
        <v>A7 VM (Windows)A14</v>
      </c>
      <c r="B11464" s="784">
        <v>14</v>
      </c>
      <c r="C11464" s="784" t="s">
        <v>701</v>
      </c>
      <c r="D11464" s="784" t="s">
        <v>181</v>
      </c>
      <c r="E11464" s="784">
        <v>1.05827</v>
      </c>
      <c r="F11464" s="784" t="s">
        <v>715</v>
      </c>
      <c r="G11464" s="784" t="s">
        <v>2973</v>
      </c>
      <c r="H11464" s="784" t="s">
        <v>2974</v>
      </c>
      <c r="I11464" s="784" t="s">
        <v>6607</v>
      </c>
    </row>
    <row r="11465" spans="1:9" hidden="1">
      <c r="A11465" s="784" t="str">
        <f>Table_wabobpsvr_AzureCalc_AzureCalcRateCard[[#This Row],[ServiceName]]&amp;Table_wabobpsvr_AzureCalc_AzureCalcRateCard[[#This Row],[Price_Level]]&amp;Table_wabobpsvr_AzureCalc_AzureCalcRateCard[[#This Row],[Region]]</f>
        <v>A7 VM (Windows)B14</v>
      </c>
      <c r="B11465" s="784">
        <v>14</v>
      </c>
      <c r="C11465" s="784" t="s">
        <v>701</v>
      </c>
      <c r="D11465" s="784" t="s">
        <v>182</v>
      </c>
      <c r="E11465" s="784">
        <v>1.0255399999999999</v>
      </c>
      <c r="F11465" s="784" t="s">
        <v>715</v>
      </c>
      <c r="G11465" s="784" t="s">
        <v>2973</v>
      </c>
      <c r="H11465" s="784" t="s">
        <v>2974</v>
      </c>
      <c r="I11465" s="784" t="s">
        <v>6607</v>
      </c>
    </row>
    <row r="11466" spans="1:9" hidden="1">
      <c r="A11466" s="784" t="str">
        <f>Table_wabobpsvr_AzureCalc_AzureCalcRateCard[[#This Row],[ServiceName]]&amp;Table_wabobpsvr_AzureCalc_AzureCalcRateCard[[#This Row],[Price_Level]]&amp;Table_wabobpsvr_AzureCalc_AzureCalcRateCard[[#This Row],[Region]]</f>
        <v>A7 VM (Windows)C14</v>
      </c>
      <c r="B11466" s="784">
        <v>14</v>
      </c>
      <c r="C11466" s="784" t="s">
        <v>701</v>
      </c>
      <c r="D11466" s="784" t="s">
        <v>184</v>
      </c>
      <c r="E11466" s="784">
        <v>0.99280999999999997</v>
      </c>
      <c r="F11466" s="784" t="s">
        <v>715</v>
      </c>
      <c r="G11466" s="784" t="s">
        <v>2973</v>
      </c>
      <c r="H11466" s="784" t="s">
        <v>2974</v>
      </c>
      <c r="I11466" s="784" t="s">
        <v>6607</v>
      </c>
    </row>
    <row r="11467" spans="1:9" hidden="1">
      <c r="A11467" s="784" t="str">
        <f>Table_wabobpsvr_AzureCalc_AzureCalcRateCard[[#This Row],[ServiceName]]&amp;Table_wabobpsvr_AzureCalc_AzureCalcRateCard[[#This Row],[Price_Level]]&amp;Table_wabobpsvr_AzureCalc_AzureCalcRateCard[[#This Row],[Region]]</f>
        <v>A7 VM (Windows)D14</v>
      </c>
      <c r="B11467" s="784">
        <v>14</v>
      </c>
      <c r="C11467" s="784" t="s">
        <v>701</v>
      </c>
      <c r="D11467" s="784" t="s">
        <v>183</v>
      </c>
      <c r="E11467" s="784">
        <v>0.96008000000000004</v>
      </c>
      <c r="F11467" s="784" t="s">
        <v>715</v>
      </c>
      <c r="G11467" s="784" t="s">
        <v>2973</v>
      </c>
      <c r="H11467" s="784" t="s">
        <v>2974</v>
      </c>
      <c r="I11467" s="784" t="s">
        <v>6607</v>
      </c>
    </row>
    <row r="11468" spans="1:9" hidden="1">
      <c r="A11468" s="784" t="str">
        <f>Table_wabobpsvr_AzureCalc_AzureCalcRateCard[[#This Row],[ServiceName]]&amp;Table_wabobpsvr_AzureCalc_AzureCalcRateCard[[#This Row],[Price_Level]]&amp;Table_wabobpsvr_AzureCalc_AzureCalcRateCard[[#This Row],[Region]]</f>
        <v>A8 VM (Non-Windows)MOSP14</v>
      </c>
      <c r="B11468" s="784">
        <v>14</v>
      </c>
      <c r="C11468" s="784" t="s">
        <v>701</v>
      </c>
      <c r="D11468" s="784" t="s">
        <v>627</v>
      </c>
      <c r="E11468" s="784">
        <v>999999</v>
      </c>
      <c r="F11468" s="784" t="s">
        <v>717</v>
      </c>
      <c r="G11468" s="784" t="s">
        <v>4431</v>
      </c>
      <c r="H11468" s="784" t="s">
        <v>4431</v>
      </c>
      <c r="I11468" s="784" t="s">
        <v>6608</v>
      </c>
    </row>
    <row r="11469" spans="1:9" hidden="1">
      <c r="A11469" s="784" t="str">
        <f>Table_wabobpsvr_AzureCalc_AzureCalcRateCard[[#This Row],[ServiceName]]&amp;Table_wabobpsvr_AzureCalc_AzureCalcRateCard[[#This Row],[Price_Level]]&amp;Table_wabobpsvr_AzureCalc_AzureCalcRateCard[[#This Row],[Region]]</f>
        <v>A8 VM (Non-Windows)A14</v>
      </c>
      <c r="B11469" s="784">
        <v>14</v>
      </c>
      <c r="C11469" s="784" t="s">
        <v>701</v>
      </c>
      <c r="D11469" s="784" t="s">
        <v>181</v>
      </c>
      <c r="E11469" s="784">
        <v>999999</v>
      </c>
      <c r="F11469" s="784" t="s">
        <v>717</v>
      </c>
      <c r="G11469" s="784" t="s">
        <v>4431</v>
      </c>
      <c r="H11469" s="784" t="s">
        <v>4431</v>
      </c>
      <c r="I11469" s="784" t="s">
        <v>6608</v>
      </c>
    </row>
    <row r="11470" spans="1:9" hidden="1">
      <c r="A11470" s="784" t="str">
        <f>Table_wabobpsvr_AzureCalc_AzureCalcRateCard[[#This Row],[ServiceName]]&amp;Table_wabobpsvr_AzureCalc_AzureCalcRateCard[[#This Row],[Price_Level]]&amp;Table_wabobpsvr_AzureCalc_AzureCalcRateCard[[#This Row],[Region]]</f>
        <v>A8 VM (Non-Windows)B14</v>
      </c>
      <c r="B11470" s="784">
        <v>14</v>
      </c>
      <c r="C11470" s="784" t="s">
        <v>701</v>
      </c>
      <c r="D11470" s="784" t="s">
        <v>182</v>
      </c>
      <c r="E11470" s="784">
        <v>999999</v>
      </c>
      <c r="F11470" s="784" t="s">
        <v>717</v>
      </c>
      <c r="G11470" s="784" t="s">
        <v>4431</v>
      </c>
      <c r="H11470" s="784" t="s">
        <v>4431</v>
      </c>
      <c r="I11470" s="784" t="s">
        <v>6608</v>
      </c>
    </row>
    <row r="11471" spans="1:9" hidden="1">
      <c r="A11471" t="str">
        <f>Table_wabobpsvr_AzureCalc_AzureCalcRateCard[[#This Row],[ServiceName]]&amp;Table_wabobpsvr_AzureCalc_AzureCalcRateCard[[#This Row],[Price_Level]]&amp;Table_wabobpsvr_AzureCalc_AzureCalcRateCard[[#This Row],[Region]]</f>
        <v>Premium Storage - Snapshots (GB)A11</v>
      </c>
      <c r="B11471">
        <v>11</v>
      </c>
      <c r="C11471" t="s">
        <v>10</v>
      </c>
      <c r="D11471" t="s">
        <v>181</v>
      </c>
      <c r="E11471">
        <v>14.744</v>
      </c>
      <c r="F11471" t="s">
        <v>3357</v>
      </c>
      <c r="G11471" s="784" t="s">
        <v>6130</v>
      </c>
      <c r="H11471" s="784" t="s">
        <v>6131</v>
      </c>
      <c r="I11471" s="784" t="s">
        <v>5808</v>
      </c>
    </row>
    <row r="11472" spans="1:9" hidden="1">
      <c r="A11472" t="str">
        <f>Table_wabobpsvr_AzureCalc_AzureCalcRateCard[[#This Row],[ServiceName]]&amp;Table_wabobpsvr_AzureCalc_AzureCalcRateCard[[#This Row],[Price_Level]]&amp;Table_wabobpsvr_AzureCalc_AzureCalcRateCard[[#This Row],[Region]]</f>
        <v>A8 VM (Non-Windows)C14</v>
      </c>
      <c r="B11472">
        <v>14</v>
      </c>
      <c r="C11472" t="s">
        <v>701</v>
      </c>
      <c r="D11472" t="s">
        <v>184</v>
      </c>
      <c r="E11472">
        <v>999999</v>
      </c>
      <c r="F11472" t="s">
        <v>717</v>
      </c>
      <c r="G11472" s="784" t="s">
        <v>4431</v>
      </c>
      <c r="H11472" s="784" t="s">
        <v>4431</v>
      </c>
      <c r="I11472" s="784" t="s">
        <v>6608</v>
      </c>
    </row>
    <row r="11473" spans="1:9" hidden="1">
      <c r="A11473" t="str">
        <f>Table_wabobpsvr_AzureCalc_AzureCalcRateCard[[#This Row],[ServiceName]]&amp;Table_wabobpsvr_AzureCalc_AzureCalcRateCard[[#This Row],[Price_Level]]&amp;Table_wabobpsvr_AzureCalc_AzureCalcRateCard[[#This Row],[Region]]</f>
        <v>A8 VM (Non-Windows)D14</v>
      </c>
      <c r="B11473">
        <v>14</v>
      </c>
      <c r="C11473" t="s">
        <v>701</v>
      </c>
      <c r="D11473" t="s">
        <v>183</v>
      </c>
      <c r="E11473">
        <v>999999</v>
      </c>
      <c r="F11473" t="s">
        <v>717</v>
      </c>
      <c r="G11473" s="784" t="s">
        <v>4431</v>
      </c>
      <c r="H11473" s="784" t="s">
        <v>4431</v>
      </c>
      <c r="I11473" s="784" t="s">
        <v>6608</v>
      </c>
    </row>
    <row r="11474" spans="1:9" hidden="1">
      <c r="A11474" t="str">
        <f>Table_wabobpsvr_AzureCalc_AzureCalcRateCard[[#This Row],[ServiceName]]&amp;Table_wabobpsvr_AzureCalc_AzureCalcRateCard[[#This Row],[Price_Level]]&amp;Table_wabobpsvr_AzureCalc_AzureCalcRateCard[[#This Row],[Region]]</f>
        <v>A8 VM (Windows)MOSP14</v>
      </c>
      <c r="B11474">
        <v>14</v>
      </c>
      <c r="C11474" t="s">
        <v>701</v>
      </c>
      <c r="D11474" t="s">
        <v>627</v>
      </c>
      <c r="E11474">
        <v>999999</v>
      </c>
      <c r="F11474" t="s">
        <v>719</v>
      </c>
      <c r="G11474" s="784" t="s">
        <v>4431</v>
      </c>
      <c r="H11474" s="784" t="s">
        <v>4431</v>
      </c>
      <c r="I11474" s="784" t="s">
        <v>6609</v>
      </c>
    </row>
    <row r="11475" spans="1:9" hidden="1">
      <c r="A11475" t="str">
        <f>Table_wabobpsvr_AzureCalc_AzureCalcRateCard[[#This Row],[ServiceName]]&amp;Table_wabobpsvr_AzureCalc_AzureCalcRateCard[[#This Row],[Price_Level]]&amp;Table_wabobpsvr_AzureCalc_AzureCalcRateCard[[#This Row],[Region]]</f>
        <v>A8 VM (Windows)A14</v>
      </c>
      <c r="B11475">
        <v>14</v>
      </c>
      <c r="C11475" t="s">
        <v>701</v>
      </c>
      <c r="D11475" t="s">
        <v>181</v>
      </c>
      <c r="E11475">
        <v>999999</v>
      </c>
      <c r="F11475" t="s">
        <v>719</v>
      </c>
      <c r="G11475" s="784" t="s">
        <v>4431</v>
      </c>
      <c r="H11475" s="784" t="s">
        <v>4431</v>
      </c>
      <c r="I11475" s="784" t="s">
        <v>6609</v>
      </c>
    </row>
    <row r="11476" spans="1:9" hidden="1">
      <c r="A11476" t="str">
        <f>Table_wabobpsvr_AzureCalc_AzureCalcRateCard[[#This Row],[ServiceName]]&amp;Table_wabobpsvr_AzureCalc_AzureCalcRateCard[[#This Row],[Price_Level]]&amp;Table_wabobpsvr_AzureCalc_AzureCalcRateCard[[#This Row],[Region]]</f>
        <v>A8 VM (Windows)B14</v>
      </c>
      <c r="B11476">
        <v>14</v>
      </c>
      <c r="C11476" t="s">
        <v>701</v>
      </c>
      <c r="D11476" t="s">
        <v>182</v>
      </c>
      <c r="E11476">
        <v>999999</v>
      </c>
      <c r="F11476" t="s">
        <v>719</v>
      </c>
      <c r="G11476" s="784" t="s">
        <v>4431</v>
      </c>
      <c r="H11476" s="784" t="s">
        <v>4431</v>
      </c>
      <c r="I11476" s="784" t="s">
        <v>6609</v>
      </c>
    </row>
    <row r="11477" spans="1:9" hidden="1">
      <c r="A11477" t="str">
        <f>Table_wabobpsvr_AzureCalc_AzureCalcRateCard[[#This Row],[ServiceName]]&amp;Table_wabobpsvr_AzureCalc_AzureCalcRateCard[[#This Row],[Price_Level]]&amp;Table_wabobpsvr_AzureCalc_AzureCalcRateCard[[#This Row],[Region]]</f>
        <v>A8 VM (Windows)C14</v>
      </c>
      <c r="B11477">
        <v>14</v>
      </c>
      <c r="C11477" t="s">
        <v>701</v>
      </c>
      <c r="D11477" t="s">
        <v>184</v>
      </c>
      <c r="E11477">
        <v>999999</v>
      </c>
      <c r="F11477" t="s">
        <v>719</v>
      </c>
      <c r="G11477" s="784" t="s">
        <v>4431</v>
      </c>
      <c r="H11477" s="784" t="s">
        <v>4431</v>
      </c>
      <c r="I11477" s="784" t="s">
        <v>6609</v>
      </c>
    </row>
    <row r="11478" spans="1:9" hidden="1">
      <c r="A11478" t="str">
        <f>Table_wabobpsvr_AzureCalc_AzureCalcRateCard[[#This Row],[ServiceName]]&amp;Table_wabobpsvr_AzureCalc_AzureCalcRateCard[[#This Row],[Price_Level]]&amp;Table_wabobpsvr_AzureCalc_AzureCalcRateCard[[#This Row],[Region]]</f>
        <v>A8 VM (Windows)D14</v>
      </c>
      <c r="B11478">
        <v>14</v>
      </c>
      <c r="C11478" t="s">
        <v>701</v>
      </c>
      <c r="D11478" t="s">
        <v>183</v>
      </c>
      <c r="E11478">
        <v>999999</v>
      </c>
      <c r="F11478" t="s">
        <v>719</v>
      </c>
      <c r="G11478" s="784" t="s">
        <v>4431</v>
      </c>
      <c r="H11478" s="784" t="s">
        <v>4431</v>
      </c>
      <c r="I11478" s="784" t="s">
        <v>6609</v>
      </c>
    </row>
    <row r="11479" spans="1:9" hidden="1">
      <c r="A11479" t="str">
        <f>Table_wabobpsvr_AzureCalc_AzureCalcRateCard[[#This Row],[ServiceName]]&amp;Table_wabobpsvr_AzureCalc_AzureCalcRateCard[[#This Row],[Price_Level]]&amp;Table_wabobpsvr_AzureCalc_AzureCalcRateCard[[#This Row],[Region]]</f>
        <v>A9 VM (Non-Windows)MOSP14</v>
      </c>
      <c r="B11479">
        <v>14</v>
      </c>
      <c r="C11479" t="s">
        <v>701</v>
      </c>
      <c r="D11479" t="s">
        <v>627</v>
      </c>
      <c r="E11479">
        <v>999999</v>
      </c>
      <c r="F11479" t="s">
        <v>721</v>
      </c>
      <c r="G11479" s="784" t="s">
        <v>4431</v>
      </c>
      <c r="H11479" s="784" t="s">
        <v>4431</v>
      </c>
      <c r="I11479" s="784" t="s">
        <v>6610</v>
      </c>
    </row>
    <row r="11480" spans="1:9" hidden="1">
      <c r="A11480" t="str">
        <f>Table_wabobpsvr_AzureCalc_AzureCalcRateCard[[#This Row],[ServiceName]]&amp;Table_wabobpsvr_AzureCalc_AzureCalcRateCard[[#This Row],[Price_Level]]&amp;Table_wabobpsvr_AzureCalc_AzureCalcRateCard[[#This Row],[Region]]</f>
        <v>A9 VM (Non-Windows)A14</v>
      </c>
      <c r="B11480">
        <v>14</v>
      </c>
      <c r="C11480" t="s">
        <v>701</v>
      </c>
      <c r="D11480" t="s">
        <v>181</v>
      </c>
      <c r="E11480">
        <v>999999</v>
      </c>
      <c r="F11480" t="s">
        <v>721</v>
      </c>
      <c r="G11480" s="784" t="s">
        <v>4431</v>
      </c>
      <c r="H11480" s="784" t="s">
        <v>4431</v>
      </c>
      <c r="I11480" s="784" t="s">
        <v>6610</v>
      </c>
    </row>
    <row r="11481" spans="1:9" hidden="1">
      <c r="A11481" t="str">
        <f>Table_wabobpsvr_AzureCalc_AzureCalcRateCard[[#This Row],[ServiceName]]&amp;Table_wabobpsvr_AzureCalc_AzureCalcRateCard[[#This Row],[Price_Level]]&amp;Table_wabobpsvr_AzureCalc_AzureCalcRateCard[[#This Row],[Region]]</f>
        <v>A9 VM (Non-Windows)B14</v>
      </c>
      <c r="B11481">
        <v>14</v>
      </c>
      <c r="C11481" t="s">
        <v>701</v>
      </c>
      <c r="D11481" t="s">
        <v>182</v>
      </c>
      <c r="E11481">
        <v>999999</v>
      </c>
      <c r="F11481" t="s">
        <v>721</v>
      </c>
      <c r="G11481" s="784" t="s">
        <v>4431</v>
      </c>
      <c r="H11481" s="784" t="s">
        <v>4431</v>
      </c>
      <c r="I11481" s="784" t="s">
        <v>6610</v>
      </c>
    </row>
    <row r="11482" spans="1:9" hidden="1">
      <c r="A11482" t="str">
        <f>Table_wabobpsvr_AzureCalc_AzureCalcRateCard[[#This Row],[ServiceName]]&amp;Table_wabobpsvr_AzureCalc_AzureCalcRateCard[[#This Row],[Price_Level]]&amp;Table_wabobpsvr_AzureCalc_AzureCalcRateCard[[#This Row],[Region]]</f>
        <v>A9 VM (Non-Windows)C14</v>
      </c>
      <c r="B11482">
        <v>14</v>
      </c>
      <c r="C11482" t="s">
        <v>701</v>
      </c>
      <c r="D11482" t="s">
        <v>184</v>
      </c>
      <c r="E11482">
        <v>999999</v>
      </c>
      <c r="F11482" t="s">
        <v>721</v>
      </c>
      <c r="G11482" s="784" t="s">
        <v>4431</v>
      </c>
      <c r="H11482" s="784" t="s">
        <v>4431</v>
      </c>
      <c r="I11482" s="784" t="s">
        <v>6610</v>
      </c>
    </row>
    <row r="11483" spans="1:9" hidden="1">
      <c r="A11483" t="str">
        <f>Table_wabobpsvr_AzureCalc_AzureCalcRateCard[[#This Row],[ServiceName]]&amp;Table_wabobpsvr_AzureCalc_AzureCalcRateCard[[#This Row],[Price_Level]]&amp;Table_wabobpsvr_AzureCalc_AzureCalcRateCard[[#This Row],[Region]]</f>
        <v>A9 VM (Non-Windows)D14</v>
      </c>
      <c r="B11483">
        <v>14</v>
      </c>
      <c r="C11483" t="s">
        <v>701</v>
      </c>
      <c r="D11483" t="s">
        <v>183</v>
      </c>
      <c r="E11483">
        <v>999999</v>
      </c>
      <c r="F11483" t="s">
        <v>721</v>
      </c>
      <c r="G11483" s="784" t="s">
        <v>4431</v>
      </c>
      <c r="H11483" s="784" t="s">
        <v>4431</v>
      </c>
      <c r="I11483" s="784" t="s">
        <v>6610</v>
      </c>
    </row>
    <row r="11484" spans="1:9" hidden="1">
      <c r="A11484" t="str">
        <f>Table_wabobpsvr_AzureCalc_AzureCalcRateCard[[#This Row],[ServiceName]]&amp;Table_wabobpsvr_AzureCalc_AzureCalcRateCard[[#This Row],[Price_Level]]&amp;Table_wabobpsvr_AzureCalc_AzureCalcRateCard[[#This Row],[Region]]</f>
        <v>A9 VM (Windows)MOSP14</v>
      </c>
      <c r="B11484">
        <v>14</v>
      </c>
      <c r="C11484" t="s">
        <v>701</v>
      </c>
      <c r="D11484" t="s">
        <v>627</v>
      </c>
      <c r="E11484">
        <v>999999</v>
      </c>
      <c r="F11484" t="s">
        <v>706</v>
      </c>
      <c r="G11484" s="784" t="s">
        <v>4431</v>
      </c>
      <c r="H11484" s="784" t="s">
        <v>4431</v>
      </c>
      <c r="I11484" s="784" t="s">
        <v>6611</v>
      </c>
    </row>
    <row r="11485" spans="1:9" hidden="1">
      <c r="A11485" t="str">
        <f>Table_wabobpsvr_AzureCalc_AzureCalcRateCard[[#This Row],[ServiceName]]&amp;Table_wabobpsvr_AzureCalc_AzureCalcRateCard[[#This Row],[Price_Level]]&amp;Table_wabobpsvr_AzureCalc_AzureCalcRateCard[[#This Row],[Region]]</f>
        <v>A9 VM (Windows)A14</v>
      </c>
      <c r="B11485">
        <v>14</v>
      </c>
      <c r="C11485" t="s">
        <v>701</v>
      </c>
      <c r="D11485" t="s">
        <v>181</v>
      </c>
      <c r="E11485">
        <v>999999</v>
      </c>
      <c r="F11485" t="s">
        <v>706</v>
      </c>
      <c r="G11485" s="784" t="s">
        <v>4431</v>
      </c>
      <c r="H11485" s="784" t="s">
        <v>4431</v>
      </c>
      <c r="I11485" s="784" t="s">
        <v>6611</v>
      </c>
    </row>
    <row r="11486" spans="1:9" hidden="1">
      <c r="A11486" t="str">
        <f>Table_wabobpsvr_AzureCalc_AzureCalcRateCard[[#This Row],[ServiceName]]&amp;Table_wabobpsvr_AzureCalc_AzureCalcRateCard[[#This Row],[Price_Level]]&amp;Table_wabobpsvr_AzureCalc_AzureCalcRateCard[[#This Row],[Region]]</f>
        <v>A9 VM (Windows)B14</v>
      </c>
      <c r="B11486">
        <v>14</v>
      </c>
      <c r="C11486" t="s">
        <v>701</v>
      </c>
      <c r="D11486" t="s">
        <v>182</v>
      </c>
      <c r="E11486">
        <v>999999</v>
      </c>
      <c r="F11486" t="s">
        <v>706</v>
      </c>
      <c r="G11486" s="784" t="s">
        <v>4431</v>
      </c>
      <c r="H11486" s="784" t="s">
        <v>4431</v>
      </c>
      <c r="I11486" s="784" t="s">
        <v>6611</v>
      </c>
    </row>
    <row r="11487" spans="1:9" hidden="1">
      <c r="A11487" t="str">
        <f>Table_wabobpsvr_AzureCalc_AzureCalcRateCard[[#This Row],[ServiceName]]&amp;Table_wabobpsvr_AzureCalc_AzureCalcRateCard[[#This Row],[Price_Level]]&amp;Table_wabobpsvr_AzureCalc_AzureCalcRateCard[[#This Row],[Region]]</f>
        <v>A9 VM (Windows)C14</v>
      </c>
      <c r="B11487">
        <v>14</v>
      </c>
      <c r="C11487" t="s">
        <v>701</v>
      </c>
      <c r="D11487" t="s">
        <v>184</v>
      </c>
      <c r="E11487">
        <v>999999</v>
      </c>
      <c r="F11487" t="s">
        <v>706</v>
      </c>
      <c r="G11487" s="784" t="s">
        <v>4431</v>
      </c>
      <c r="H11487" s="784" t="s">
        <v>4431</v>
      </c>
      <c r="I11487" s="784" t="s">
        <v>6611</v>
      </c>
    </row>
    <row r="11488" spans="1:9" hidden="1">
      <c r="A11488" t="str">
        <f>Table_wabobpsvr_AzureCalc_AzureCalcRateCard[[#This Row],[ServiceName]]&amp;Table_wabobpsvr_AzureCalc_AzureCalcRateCard[[#This Row],[Price_Level]]&amp;Table_wabobpsvr_AzureCalc_AzureCalcRateCard[[#This Row],[Region]]</f>
        <v>A9 VM (Windows)D14</v>
      </c>
      <c r="B11488">
        <v>14</v>
      </c>
      <c r="C11488" t="s">
        <v>701</v>
      </c>
      <c r="D11488" t="s">
        <v>183</v>
      </c>
      <c r="E11488">
        <v>999999</v>
      </c>
      <c r="F11488" t="s">
        <v>706</v>
      </c>
      <c r="G11488" s="784" t="s">
        <v>4431</v>
      </c>
      <c r="H11488" s="784" t="s">
        <v>4431</v>
      </c>
      <c r="I11488" s="784" t="s">
        <v>6611</v>
      </c>
    </row>
    <row r="11489" spans="1:9" hidden="1">
      <c r="A11489" t="str">
        <f>Table_wabobpsvr_AzureCalc_AzureCalcRateCard[[#This Row],[ServiceName]]&amp;Table_wabobpsvr_AzureCalc_AzureCalcRateCard[[#This Row],[Price_Level]]&amp;Table_wabobpsvr_AzureCalc_AzureCalcRateCard[[#This Row],[Region]]</f>
        <v>Basic.A0 VM (Non-Windows)MOSP14</v>
      </c>
      <c r="B11489">
        <v>14</v>
      </c>
      <c r="C11489" t="s">
        <v>701</v>
      </c>
      <c r="D11489" t="s">
        <v>627</v>
      </c>
      <c r="E11489">
        <v>999999</v>
      </c>
      <c r="F11489" t="s">
        <v>722</v>
      </c>
      <c r="G11489" s="784" t="s">
        <v>4431</v>
      </c>
      <c r="H11489" s="784" t="s">
        <v>4431</v>
      </c>
      <c r="I11489" s="784" t="s">
        <v>6612</v>
      </c>
    </row>
    <row r="11490" spans="1:9" hidden="1">
      <c r="A11490" t="str">
        <f>Table_wabobpsvr_AzureCalc_AzureCalcRateCard[[#This Row],[ServiceName]]&amp;Table_wabobpsvr_AzureCalc_AzureCalcRateCard[[#This Row],[Price_Level]]&amp;Table_wabobpsvr_AzureCalc_AzureCalcRateCard[[#This Row],[Region]]</f>
        <v>Basic.A0 VM (Non-Windows)A14</v>
      </c>
      <c r="B11490">
        <v>14</v>
      </c>
      <c r="C11490" t="s">
        <v>701</v>
      </c>
      <c r="D11490" t="s">
        <v>181</v>
      </c>
      <c r="E11490">
        <v>1.6490000000000001E-2</v>
      </c>
      <c r="F11490" t="s">
        <v>722</v>
      </c>
      <c r="G11490" s="784" t="s">
        <v>2975</v>
      </c>
      <c r="H11490" s="784" t="s">
        <v>2976</v>
      </c>
      <c r="I11490" s="784" t="s">
        <v>6612</v>
      </c>
    </row>
    <row r="11491" spans="1:9" hidden="1">
      <c r="A11491" t="str">
        <f>Table_wabobpsvr_AzureCalc_AzureCalcRateCard[[#This Row],[ServiceName]]&amp;Table_wabobpsvr_AzureCalc_AzureCalcRateCard[[#This Row],[Price_Level]]&amp;Table_wabobpsvr_AzureCalc_AzureCalcRateCard[[#This Row],[Region]]</f>
        <v>Basic.A0 VM (Non-Windows)B14</v>
      </c>
      <c r="B11491">
        <v>14</v>
      </c>
      <c r="C11491" t="s">
        <v>701</v>
      </c>
      <c r="D11491" t="s">
        <v>182</v>
      </c>
      <c r="E11491">
        <v>1.5980000000000001E-2</v>
      </c>
      <c r="F11491" t="s">
        <v>722</v>
      </c>
      <c r="G11491" s="784" t="s">
        <v>2975</v>
      </c>
      <c r="H11491" s="784" t="s">
        <v>2976</v>
      </c>
      <c r="I11491" s="784" t="s">
        <v>6612</v>
      </c>
    </row>
    <row r="11492" spans="1:9" hidden="1">
      <c r="A11492" t="str">
        <f>Table_wabobpsvr_AzureCalc_AzureCalcRateCard[[#This Row],[ServiceName]]&amp;Table_wabobpsvr_AzureCalc_AzureCalcRateCard[[#This Row],[Price_Level]]&amp;Table_wabobpsvr_AzureCalc_AzureCalcRateCard[[#This Row],[Region]]</f>
        <v>Basic.A0 VM (Non-Windows)C14</v>
      </c>
      <c r="B11492">
        <v>14</v>
      </c>
      <c r="C11492" t="s">
        <v>701</v>
      </c>
      <c r="D11492" t="s">
        <v>184</v>
      </c>
      <c r="E11492">
        <v>1.5469999999999999E-2</v>
      </c>
      <c r="F11492" t="s">
        <v>722</v>
      </c>
      <c r="G11492" s="784" t="s">
        <v>2975</v>
      </c>
      <c r="H11492" s="784" t="s">
        <v>2976</v>
      </c>
      <c r="I11492" s="784" t="s">
        <v>6612</v>
      </c>
    </row>
    <row r="11493" spans="1:9" hidden="1">
      <c r="A11493" t="str">
        <f>Table_wabobpsvr_AzureCalc_AzureCalcRateCard[[#This Row],[ServiceName]]&amp;Table_wabobpsvr_AzureCalc_AzureCalcRateCard[[#This Row],[Price_Level]]&amp;Table_wabobpsvr_AzureCalc_AzureCalcRateCard[[#This Row],[Region]]</f>
        <v>Basic.A0 VM (Non-Windows)D14</v>
      </c>
      <c r="B11493">
        <v>14</v>
      </c>
      <c r="C11493" t="s">
        <v>701</v>
      </c>
      <c r="D11493" t="s">
        <v>183</v>
      </c>
      <c r="E11493">
        <v>1.4959999999999999E-2</v>
      </c>
      <c r="F11493" t="s">
        <v>722</v>
      </c>
      <c r="G11493" s="784" t="s">
        <v>2975</v>
      </c>
      <c r="H11493" s="784" t="s">
        <v>2976</v>
      </c>
      <c r="I11493" s="784" t="s">
        <v>6612</v>
      </c>
    </row>
    <row r="11494" spans="1:9" hidden="1">
      <c r="A11494" t="str">
        <f>Table_wabobpsvr_AzureCalc_AzureCalcRateCard[[#This Row],[ServiceName]]&amp;Table_wabobpsvr_AzureCalc_AzureCalcRateCard[[#This Row],[Price_Level]]&amp;Table_wabobpsvr_AzureCalc_AzureCalcRateCard[[#This Row],[Region]]</f>
        <v>Basic.A0 VM (Windows)MOSP14</v>
      </c>
      <c r="B11494">
        <v>14</v>
      </c>
      <c r="C11494" t="s">
        <v>701</v>
      </c>
      <c r="D11494" t="s">
        <v>627</v>
      </c>
      <c r="E11494">
        <v>999999</v>
      </c>
      <c r="F11494" t="s">
        <v>727</v>
      </c>
      <c r="G11494" s="784" t="s">
        <v>4431</v>
      </c>
      <c r="H11494" s="784" t="s">
        <v>4431</v>
      </c>
      <c r="I11494" s="784" t="s">
        <v>6613</v>
      </c>
    </row>
    <row r="11495" spans="1:9" hidden="1">
      <c r="A11495" t="str">
        <f>Table_wabobpsvr_AzureCalc_AzureCalcRateCard[[#This Row],[ServiceName]]&amp;Table_wabobpsvr_AzureCalc_AzureCalcRateCard[[#This Row],[Price_Level]]&amp;Table_wabobpsvr_AzureCalc_AzureCalcRateCard[[#This Row],[Region]]</f>
        <v>Basic.A0 VM (Windows)A14</v>
      </c>
      <c r="B11495">
        <v>14</v>
      </c>
      <c r="C11495" t="s">
        <v>701</v>
      </c>
      <c r="D11495" t="s">
        <v>181</v>
      </c>
      <c r="E11495">
        <v>1.6490000000000001E-2</v>
      </c>
      <c r="F11495" t="s">
        <v>727</v>
      </c>
      <c r="G11495" s="784" t="s">
        <v>2977</v>
      </c>
      <c r="H11495" s="784" t="s">
        <v>2978</v>
      </c>
      <c r="I11495" s="784" t="s">
        <v>6613</v>
      </c>
    </row>
    <row r="11496" spans="1:9" hidden="1">
      <c r="A11496" t="str">
        <f>Table_wabobpsvr_AzureCalc_AzureCalcRateCard[[#This Row],[ServiceName]]&amp;Table_wabobpsvr_AzureCalc_AzureCalcRateCard[[#This Row],[Price_Level]]&amp;Table_wabobpsvr_AzureCalc_AzureCalcRateCard[[#This Row],[Region]]</f>
        <v>Basic.A0 VM (Windows)B14</v>
      </c>
      <c r="B11496">
        <v>14</v>
      </c>
      <c r="C11496" t="s">
        <v>701</v>
      </c>
      <c r="D11496" t="s">
        <v>182</v>
      </c>
      <c r="E11496">
        <v>1.5980000000000001E-2</v>
      </c>
      <c r="F11496" t="s">
        <v>727</v>
      </c>
      <c r="G11496" s="784" t="s">
        <v>2977</v>
      </c>
      <c r="H11496" s="784" t="s">
        <v>2978</v>
      </c>
      <c r="I11496" s="784" t="s">
        <v>6613</v>
      </c>
    </row>
    <row r="11497" spans="1:9" hidden="1">
      <c r="A11497" t="str">
        <f>Table_wabobpsvr_AzureCalc_AzureCalcRateCard[[#This Row],[ServiceName]]&amp;Table_wabobpsvr_AzureCalc_AzureCalcRateCard[[#This Row],[Price_Level]]&amp;Table_wabobpsvr_AzureCalc_AzureCalcRateCard[[#This Row],[Region]]</f>
        <v>Basic.A0 VM (Windows)C14</v>
      </c>
      <c r="B11497">
        <v>14</v>
      </c>
      <c r="C11497" t="s">
        <v>701</v>
      </c>
      <c r="D11497" t="s">
        <v>184</v>
      </c>
      <c r="E11497">
        <v>1.5469999999999999E-2</v>
      </c>
      <c r="F11497" t="s">
        <v>727</v>
      </c>
      <c r="G11497" s="784" t="s">
        <v>2977</v>
      </c>
      <c r="H11497" s="784" t="s">
        <v>2978</v>
      </c>
      <c r="I11497" s="784" t="s">
        <v>6613</v>
      </c>
    </row>
    <row r="11498" spans="1:9" hidden="1">
      <c r="A11498" t="str">
        <f>Table_wabobpsvr_AzureCalc_AzureCalcRateCard[[#This Row],[ServiceName]]&amp;Table_wabobpsvr_AzureCalc_AzureCalcRateCard[[#This Row],[Price_Level]]&amp;Table_wabobpsvr_AzureCalc_AzureCalcRateCard[[#This Row],[Region]]</f>
        <v>Basic.A0 VM (Windows)D14</v>
      </c>
      <c r="B11498">
        <v>14</v>
      </c>
      <c r="C11498" t="s">
        <v>701</v>
      </c>
      <c r="D11498" t="s">
        <v>183</v>
      </c>
      <c r="E11498">
        <v>1.4959999999999999E-2</v>
      </c>
      <c r="F11498" t="s">
        <v>727</v>
      </c>
      <c r="G11498" s="784" t="s">
        <v>2977</v>
      </c>
      <c r="H11498" s="784" t="s">
        <v>2978</v>
      </c>
      <c r="I11498" s="784" t="s">
        <v>6613</v>
      </c>
    </row>
    <row r="11499" spans="1:9" hidden="1">
      <c r="A11499" t="str">
        <f>Table_wabobpsvr_AzureCalc_AzureCalcRateCard[[#This Row],[ServiceName]]&amp;Table_wabobpsvr_AzureCalc_AzureCalcRateCard[[#This Row],[Price_Level]]&amp;Table_wabobpsvr_AzureCalc_AzureCalcRateCard[[#This Row],[Region]]</f>
        <v>Basic.A1 VM (Non-Windows)MOSP14</v>
      </c>
      <c r="B11499">
        <v>14</v>
      </c>
      <c r="C11499" t="s">
        <v>701</v>
      </c>
      <c r="D11499" t="s">
        <v>627</v>
      </c>
      <c r="E11499">
        <v>999999</v>
      </c>
      <c r="F11499" t="s">
        <v>707</v>
      </c>
      <c r="G11499" s="784" t="s">
        <v>4431</v>
      </c>
      <c r="H11499" s="784" t="s">
        <v>4431</v>
      </c>
      <c r="I11499" s="784" t="s">
        <v>6445</v>
      </c>
    </row>
    <row r="11500" spans="1:9" hidden="1">
      <c r="A11500" t="str">
        <f>Table_wabobpsvr_AzureCalc_AzureCalcRateCard[[#This Row],[ServiceName]]&amp;Table_wabobpsvr_AzureCalc_AzureCalcRateCard[[#This Row],[Price_Level]]&amp;Table_wabobpsvr_AzureCalc_AzureCalcRateCard[[#This Row],[Region]]</f>
        <v>Basic.A5 VM (Non-Windows)B2</v>
      </c>
      <c r="B11500">
        <v>2</v>
      </c>
      <c r="C11500" t="s">
        <v>701</v>
      </c>
      <c r="D11500" t="s">
        <v>182</v>
      </c>
      <c r="E11500">
        <v>0.13300000000000001</v>
      </c>
      <c r="F11500" t="s">
        <v>728</v>
      </c>
      <c r="G11500" s="784" t="s">
        <v>2923</v>
      </c>
      <c r="H11500" s="784" t="s">
        <v>2924</v>
      </c>
      <c r="I11500" s="784" t="s">
        <v>4998</v>
      </c>
    </row>
    <row r="11501" spans="1:9" hidden="1">
      <c r="A11501" t="str">
        <f>Table_wabobpsvr_AzureCalc_AzureCalcRateCard[[#This Row],[ServiceName]]&amp;Table_wabobpsvr_AzureCalc_AzureCalcRateCard[[#This Row],[Price_Level]]&amp;Table_wabobpsvr_AzureCalc_AzureCalcRateCard[[#This Row],[Region]]</f>
        <v>Basic.A5 VM (Non-Windows)C2</v>
      </c>
      <c r="B11501">
        <v>2</v>
      </c>
      <c r="C11501" t="s">
        <v>701</v>
      </c>
      <c r="D11501" t="s">
        <v>184</v>
      </c>
      <c r="E11501">
        <v>0.1273</v>
      </c>
      <c r="F11501" t="s">
        <v>728</v>
      </c>
      <c r="G11501" s="784" t="s">
        <v>2923</v>
      </c>
      <c r="H11501" s="784" t="s">
        <v>2924</v>
      </c>
      <c r="I11501" s="784" t="s">
        <v>4998</v>
      </c>
    </row>
    <row r="11502" spans="1:9" hidden="1">
      <c r="A11502" t="str">
        <f>Table_wabobpsvr_AzureCalc_AzureCalcRateCard[[#This Row],[ServiceName]]&amp;Table_wabobpsvr_AzureCalc_AzureCalcRateCard[[#This Row],[Price_Level]]&amp;Table_wabobpsvr_AzureCalc_AzureCalcRateCard[[#This Row],[Region]]</f>
        <v>Basic.A5 VM (Non-Windows)D2</v>
      </c>
      <c r="B11502">
        <v>2</v>
      </c>
      <c r="C11502" t="s">
        <v>701</v>
      </c>
      <c r="D11502" t="s">
        <v>183</v>
      </c>
      <c r="E11502">
        <v>0.1216</v>
      </c>
      <c r="F11502" t="s">
        <v>728</v>
      </c>
      <c r="G11502" s="784" t="s">
        <v>2923</v>
      </c>
      <c r="H11502" s="784" t="s">
        <v>2924</v>
      </c>
      <c r="I11502" s="784" t="s">
        <v>4998</v>
      </c>
    </row>
    <row r="11503" spans="1:9" hidden="1">
      <c r="A11503" t="str">
        <f>Table_wabobpsvr_AzureCalc_AzureCalcRateCard[[#This Row],[ServiceName]]&amp;Table_wabobpsvr_AzureCalc_AzureCalcRateCard[[#This Row],[Price_Level]]&amp;Table_wabobpsvr_AzureCalc_AzureCalcRateCard[[#This Row],[Region]]</f>
        <v>SQL ReportingMOSP</v>
      </c>
      <c r="C11503" t="s">
        <v>701</v>
      </c>
      <c r="D11503" t="s">
        <v>627</v>
      </c>
      <c r="E11503">
        <v>0.16</v>
      </c>
      <c r="F11503" t="s">
        <v>69</v>
      </c>
      <c r="G11503" s="784" t="s">
        <v>4431</v>
      </c>
      <c r="H11503" s="784" t="s">
        <v>4431</v>
      </c>
      <c r="I11503" s="784" t="s">
        <v>6614</v>
      </c>
    </row>
    <row r="11504" spans="1:9" hidden="1">
      <c r="A11504" t="str">
        <f>Table_wabobpsvr_AzureCalc_AzureCalcRateCard[[#This Row],[ServiceName]]&amp;Table_wabobpsvr_AzureCalc_AzureCalcRateCard[[#This Row],[Price_Level]]&amp;Table_wabobpsvr_AzureCalc_AzureCalcRateCard[[#This Row],[Region]]</f>
        <v>SQL ReportingA</v>
      </c>
      <c r="C11504" t="s">
        <v>701</v>
      </c>
      <c r="D11504" t="s">
        <v>181</v>
      </c>
      <c r="E11504">
        <v>0.11700000000000001</v>
      </c>
      <c r="F11504" t="s">
        <v>69</v>
      </c>
      <c r="G11504" s="784" t="s">
        <v>2979</v>
      </c>
      <c r="H11504" s="784" t="s">
        <v>2980</v>
      </c>
      <c r="I11504" s="784" t="s">
        <v>6614</v>
      </c>
    </row>
    <row r="11505" spans="1:9" hidden="1">
      <c r="A11505" t="str">
        <f>Table_wabobpsvr_AzureCalc_AzureCalcRateCard[[#This Row],[ServiceName]]&amp;Table_wabobpsvr_AzureCalc_AzureCalcRateCard[[#This Row],[Price_Level]]&amp;Table_wabobpsvr_AzureCalc_AzureCalcRateCard[[#This Row],[Region]]</f>
        <v>SQL ReportingB</v>
      </c>
      <c r="C11505" t="s">
        <v>701</v>
      </c>
      <c r="D11505" t="s">
        <v>182</v>
      </c>
      <c r="E11505">
        <v>0.112</v>
      </c>
      <c r="F11505" t="s">
        <v>69</v>
      </c>
      <c r="G11505" s="784" t="s">
        <v>2979</v>
      </c>
      <c r="H11505" s="784" t="s">
        <v>2980</v>
      </c>
      <c r="I11505" s="784" t="s">
        <v>6614</v>
      </c>
    </row>
    <row r="11506" spans="1:9" hidden="1">
      <c r="A11506" t="str">
        <f>Table_wabobpsvr_AzureCalc_AzureCalcRateCard[[#This Row],[ServiceName]]&amp;Table_wabobpsvr_AzureCalc_AzureCalcRateCard[[#This Row],[Price_Level]]&amp;Table_wabobpsvr_AzureCalc_AzureCalcRateCard[[#This Row],[Region]]</f>
        <v>SQL ReportingC</v>
      </c>
      <c r="C11506" t="s">
        <v>701</v>
      </c>
      <c r="D11506" t="s">
        <v>184</v>
      </c>
      <c r="E11506">
        <v>0.107</v>
      </c>
      <c r="F11506" t="s">
        <v>69</v>
      </c>
      <c r="G11506" s="784" t="s">
        <v>2979</v>
      </c>
      <c r="H11506" s="784" t="s">
        <v>2980</v>
      </c>
      <c r="I11506" s="784" t="s">
        <v>6614</v>
      </c>
    </row>
    <row r="11507" spans="1:9" hidden="1">
      <c r="A11507" t="str">
        <f>Table_wabobpsvr_AzureCalc_AzureCalcRateCard[[#This Row],[ServiceName]]&amp;Table_wabobpsvr_AzureCalc_AzureCalcRateCard[[#This Row],[Price_Level]]&amp;Table_wabobpsvr_AzureCalc_AzureCalcRateCard[[#This Row],[Region]]</f>
        <v>SQL ReportingD</v>
      </c>
      <c r="C11507" t="s">
        <v>701</v>
      </c>
      <c r="D11507" t="s">
        <v>183</v>
      </c>
      <c r="E11507">
        <v>0.10199999999999999</v>
      </c>
      <c r="F11507" t="s">
        <v>69</v>
      </c>
      <c r="G11507" s="784" t="s">
        <v>2979</v>
      </c>
      <c r="H11507" s="784" t="s">
        <v>2980</v>
      </c>
      <c r="I11507" s="784" t="s">
        <v>6614</v>
      </c>
    </row>
    <row r="11508" spans="1:9" hidden="1">
      <c r="A11508" t="str">
        <f>Table_wabobpsvr_AzureCalc_AzureCalcRateCard[[#This Row],[ServiceName]]&amp;Table_wabobpsvr_AzureCalc_AzureCalcRateCard[[#This Row],[Price_Level]]&amp;Table_wabobpsvr_AzureCalc_AzureCalcRateCard[[#This Row],[Region]]</f>
        <v>Locally Redundant Storage Standard IO - Table/Queue - Tier 2MOSP</v>
      </c>
      <c r="C11508" t="s">
        <v>785</v>
      </c>
      <c r="D11508" t="s">
        <v>627</v>
      </c>
      <c r="E11508">
        <v>6.5000000000000002E-2</v>
      </c>
      <c r="F11508" t="s">
        <v>930</v>
      </c>
      <c r="G11508" s="784" t="s">
        <v>4431</v>
      </c>
      <c r="H11508" s="784" t="s">
        <v>4431</v>
      </c>
      <c r="I11508" s="784" t="s">
        <v>4990</v>
      </c>
    </row>
    <row r="11509" spans="1:9" hidden="1">
      <c r="A11509" t="str">
        <f>Table_wabobpsvr_AzureCalc_AzureCalcRateCard[[#This Row],[ServiceName]]&amp;Table_wabobpsvr_AzureCalc_AzureCalcRateCard[[#This Row],[Price_Level]]&amp;Table_wabobpsvr_AzureCalc_AzureCalcRateCard[[#This Row],[Region]]</f>
        <v>Locally Redundant Storage Standard IO - Table/Queue - Tier 2A</v>
      </c>
      <c r="C11509" t="s">
        <v>785</v>
      </c>
      <c r="D11509" t="s">
        <v>181</v>
      </c>
      <c r="E11509">
        <v>4.4999999999999998E-2</v>
      </c>
      <c r="F11509" t="s">
        <v>930</v>
      </c>
      <c r="G11509" s="784" t="s">
        <v>2917</v>
      </c>
      <c r="H11509" s="784" t="s">
        <v>2918</v>
      </c>
      <c r="I11509" s="784" t="s">
        <v>4990</v>
      </c>
    </row>
    <row r="11510" spans="1:9" hidden="1">
      <c r="A11510" t="str">
        <f>Table_wabobpsvr_AzureCalc_AzureCalcRateCard[[#This Row],[ServiceName]]&amp;Table_wabobpsvr_AzureCalc_AzureCalcRateCard[[#This Row],[Price_Level]]&amp;Table_wabobpsvr_AzureCalc_AzureCalcRateCard[[#This Row],[Region]]</f>
        <v>A7 HDInsightB12</v>
      </c>
      <c r="B11510">
        <v>12</v>
      </c>
      <c r="C11510" t="s">
        <v>91</v>
      </c>
      <c r="D11510" t="s">
        <v>182</v>
      </c>
      <c r="E11510">
        <v>1.1157999999999999</v>
      </c>
      <c r="F11510" t="s">
        <v>3877</v>
      </c>
      <c r="G11510" s="784" t="s">
        <v>3966</v>
      </c>
      <c r="H11510" s="784" t="s">
        <v>3967</v>
      </c>
      <c r="I11510" s="784" t="s">
        <v>4994</v>
      </c>
    </row>
    <row r="11511" spans="1:9" hidden="1">
      <c r="A11511" t="str">
        <f>Table_wabobpsvr_AzureCalc_AzureCalcRateCard[[#This Row],[ServiceName]]&amp;Table_wabobpsvr_AzureCalc_AzureCalcRateCard[[#This Row],[Price_Level]]&amp;Table_wabobpsvr_AzureCalc_AzureCalcRateCard[[#This Row],[Region]]</f>
        <v>A9 HDInsightMOSP13</v>
      </c>
      <c r="B11511">
        <v>13</v>
      </c>
      <c r="C11511" t="s">
        <v>91</v>
      </c>
      <c r="D11511" t="s">
        <v>627</v>
      </c>
      <c r="E11511">
        <v>5.98</v>
      </c>
      <c r="F11511" t="s">
        <v>3585</v>
      </c>
      <c r="G11511" s="784" t="s">
        <v>4431</v>
      </c>
      <c r="H11511" s="784" t="s">
        <v>4431</v>
      </c>
      <c r="I11511" s="784" t="s">
        <v>5471</v>
      </c>
    </row>
    <row r="11512" spans="1:9" hidden="1">
      <c r="A11512" t="str">
        <f>Table_wabobpsvr_AzureCalc_AzureCalcRateCard[[#This Row],[ServiceName]]&amp;Table_wabobpsvr_AzureCalc_AzureCalcRateCard[[#This Row],[Price_Level]]&amp;Table_wabobpsvr_AzureCalc_AzureCalcRateCard[[#This Row],[Region]]</f>
        <v>A9 HDInsightA13</v>
      </c>
      <c r="B11512">
        <v>13</v>
      </c>
      <c r="C11512" t="s">
        <v>91</v>
      </c>
      <c r="D11512" t="s">
        <v>181</v>
      </c>
      <c r="E11512">
        <v>4.3650000000000002</v>
      </c>
      <c r="F11512" t="s">
        <v>3585</v>
      </c>
      <c r="G11512" s="784" t="s">
        <v>3723</v>
      </c>
      <c r="H11512" s="784" t="s">
        <v>3724</v>
      </c>
      <c r="I11512" s="784" t="s">
        <v>5471</v>
      </c>
    </row>
    <row r="11513" spans="1:9" hidden="1">
      <c r="A11513" t="str">
        <f>Table_wabobpsvr_AzureCalc_AzureCalcRateCard[[#This Row],[ServiceName]]&amp;Table_wabobpsvr_AzureCalc_AzureCalcRateCard[[#This Row],[Price_Level]]&amp;Table_wabobpsvr_AzureCalc_AzureCalcRateCard[[#This Row],[Region]]</f>
        <v>A9 HDInsightB13</v>
      </c>
      <c r="B11513">
        <v>13</v>
      </c>
      <c r="C11513" t="s">
        <v>91</v>
      </c>
      <c r="D11513" t="s">
        <v>182</v>
      </c>
      <c r="E11513">
        <v>4.1859999999999999</v>
      </c>
      <c r="F11513" t="s">
        <v>3585</v>
      </c>
      <c r="G11513" s="784" t="s">
        <v>3723</v>
      </c>
      <c r="H11513" s="784" t="s">
        <v>3724</v>
      </c>
      <c r="I11513" s="784" t="s">
        <v>5471</v>
      </c>
    </row>
    <row r="11514" spans="1:9" hidden="1">
      <c r="A11514" t="str">
        <f>Table_wabobpsvr_AzureCalc_AzureCalcRateCard[[#This Row],[ServiceName]]&amp;Table_wabobpsvr_AzureCalc_AzureCalcRateCard[[#This Row],[Price_Level]]&amp;Table_wabobpsvr_AzureCalc_AzureCalcRateCard[[#This Row],[Region]]</f>
        <v>A9 HDInsightC13</v>
      </c>
      <c r="B11514">
        <v>13</v>
      </c>
      <c r="C11514" t="s">
        <v>91</v>
      </c>
      <c r="D11514" t="s">
        <v>184</v>
      </c>
      <c r="E11514">
        <v>4.0069999999999997</v>
      </c>
      <c r="F11514" t="s">
        <v>3585</v>
      </c>
      <c r="G11514" s="784" t="s">
        <v>3723</v>
      </c>
      <c r="H11514" s="784" t="s">
        <v>3724</v>
      </c>
      <c r="I11514" s="784" t="s">
        <v>5471</v>
      </c>
    </row>
    <row r="11515" spans="1:9" hidden="1">
      <c r="A11515" t="str">
        <f>Table_wabobpsvr_AzureCalc_AzureCalcRateCard[[#This Row],[ServiceName]]&amp;Table_wabobpsvr_AzureCalc_AzureCalcRateCard[[#This Row],[Price_Level]]&amp;Table_wabobpsvr_AzureCalc_AzureCalcRateCard[[#This Row],[Region]]</f>
        <v>A9 HDInsightD13</v>
      </c>
      <c r="B11515">
        <v>13</v>
      </c>
      <c r="C11515" t="s">
        <v>91</v>
      </c>
      <c r="D11515" t="s">
        <v>183</v>
      </c>
      <c r="E11515">
        <v>3.827</v>
      </c>
      <c r="F11515" t="s">
        <v>3585</v>
      </c>
      <c r="G11515" s="784" t="s">
        <v>3723</v>
      </c>
      <c r="H11515" s="784" t="s">
        <v>3724</v>
      </c>
      <c r="I11515" s="784" t="s">
        <v>5471</v>
      </c>
    </row>
    <row r="11516" spans="1:9" hidden="1">
      <c r="A11516" t="str">
        <f>Table_wabobpsvr_AzureCalc_AzureCalcRateCard[[#This Row],[ServiceName]]&amp;Table_wabobpsvr_AzureCalc_AzureCalcRateCard[[#This Row],[Price_Level]]&amp;Table_wabobpsvr_AzureCalc_AzureCalcRateCard[[#This Row],[Region]]</f>
        <v>A7 HDInsightC12</v>
      </c>
      <c r="B11516">
        <v>12</v>
      </c>
      <c r="C11516" t="s">
        <v>91</v>
      </c>
      <c r="D11516" t="s">
        <v>184</v>
      </c>
      <c r="E11516">
        <v>1.0680000000000001</v>
      </c>
      <c r="F11516" t="s">
        <v>3877</v>
      </c>
      <c r="G11516" s="784" t="s">
        <v>3966</v>
      </c>
      <c r="H11516" s="784" t="s">
        <v>3967</v>
      </c>
      <c r="I11516" s="784" t="s">
        <v>4994</v>
      </c>
    </row>
    <row r="11517" spans="1:9" hidden="1">
      <c r="A11517" t="str">
        <f>Table_wabobpsvr_AzureCalc_AzureCalcRateCard[[#This Row],[ServiceName]]&amp;Table_wabobpsvr_AzureCalc_AzureCalcRateCard[[#This Row],[Price_Level]]&amp;Table_wabobpsvr_AzureCalc_AzureCalcRateCard[[#This Row],[Region]]</f>
        <v>A7 HDInsightD12</v>
      </c>
      <c r="B11517">
        <v>12</v>
      </c>
      <c r="C11517" t="s">
        <v>91</v>
      </c>
      <c r="D11517" t="s">
        <v>183</v>
      </c>
      <c r="E11517">
        <v>1.0202</v>
      </c>
      <c r="F11517" t="s">
        <v>3877</v>
      </c>
      <c r="G11517" s="784" t="s">
        <v>3966</v>
      </c>
      <c r="H11517" s="784" t="s">
        <v>3967</v>
      </c>
      <c r="I11517" s="784" t="s">
        <v>4994</v>
      </c>
    </row>
    <row r="11518" spans="1:9" hidden="1">
      <c r="A11518" t="str">
        <f>Table_wabobpsvr_AzureCalc_AzureCalcRateCard[[#This Row],[ServiceName]]&amp;Table_wabobpsvr_AzureCalc_AzureCalcRateCard[[#This Row],[Price_Level]]&amp;Table_wabobpsvr_AzureCalc_AzureCalcRateCard[[#This Row],[Region]]</f>
        <v>A7 HDInsight (Non-Windows)MOSP10</v>
      </c>
      <c r="B11518">
        <v>10</v>
      </c>
      <c r="C11518" t="s">
        <v>91</v>
      </c>
      <c r="D11518" t="s">
        <v>627</v>
      </c>
      <c r="E11518">
        <v>0.72</v>
      </c>
      <c r="F11518" t="s">
        <v>3957</v>
      </c>
      <c r="G11518" s="784" t="s">
        <v>4431</v>
      </c>
      <c r="H11518" s="784" t="s">
        <v>4431</v>
      </c>
      <c r="I11518" s="784" t="s">
        <v>6615</v>
      </c>
    </row>
    <row r="11519" spans="1:9" hidden="1">
      <c r="A11519" t="str">
        <f>Table_wabobpsvr_AzureCalc_AzureCalcRateCard[[#This Row],[ServiceName]]&amp;Table_wabobpsvr_AzureCalc_AzureCalcRateCard[[#This Row],[Price_Level]]&amp;Table_wabobpsvr_AzureCalc_AzureCalcRateCard[[#This Row],[Region]]</f>
        <v>A7 HDInsight (Non-Windows)A10</v>
      </c>
      <c r="B11519">
        <v>10</v>
      </c>
      <c r="C11519" t="s">
        <v>91</v>
      </c>
      <c r="D11519" t="s">
        <v>181</v>
      </c>
      <c r="E11519">
        <v>0.52559999999999996</v>
      </c>
      <c r="F11519" t="s">
        <v>3957</v>
      </c>
      <c r="G11519" s="784" t="s">
        <v>3986</v>
      </c>
      <c r="H11519" s="784" t="s">
        <v>3987</v>
      </c>
      <c r="I11519" s="784" t="s">
        <v>6615</v>
      </c>
    </row>
    <row r="11520" spans="1:9" hidden="1">
      <c r="A11520" t="str">
        <f>Table_wabobpsvr_AzureCalc_AzureCalcRateCard[[#This Row],[ServiceName]]&amp;Table_wabobpsvr_AzureCalc_AzureCalcRateCard[[#This Row],[Price_Level]]&amp;Table_wabobpsvr_AzureCalc_AzureCalcRateCard[[#This Row],[Region]]</f>
        <v>A7 HDInsight (Non-Windows)B10</v>
      </c>
      <c r="B11520">
        <v>10</v>
      </c>
      <c r="C11520" t="s">
        <v>91</v>
      </c>
      <c r="D11520" t="s">
        <v>182</v>
      </c>
      <c r="E11520">
        <v>0.504</v>
      </c>
      <c r="F11520" t="s">
        <v>3957</v>
      </c>
      <c r="G11520" s="784" t="s">
        <v>3986</v>
      </c>
      <c r="H11520" s="784" t="s">
        <v>3987</v>
      </c>
      <c r="I11520" s="784" t="s">
        <v>6615</v>
      </c>
    </row>
    <row r="11521" spans="1:9" hidden="1">
      <c r="A11521" t="str">
        <f>Table_wabobpsvr_AzureCalc_AzureCalcRateCard[[#This Row],[ServiceName]]&amp;Table_wabobpsvr_AzureCalc_AzureCalcRateCard[[#This Row],[Price_Level]]&amp;Table_wabobpsvr_AzureCalc_AzureCalcRateCard[[#This Row],[Region]]</f>
        <v>A7 HDInsight (Non-Windows)C10</v>
      </c>
      <c r="B11521">
        <v>10</v>
      </c>
      <c r="C11521" t="s">
        <v>91</v>
      </c>
      <c r="D11521" t="s">
        <v>184</v>
      </c>
      <c r="E11521">
        <v>0.4824</v>
      </c>
      <c r="F11521" t="s">
        <v>3957</v>
      </c>
      <c r="G11521" s="784" t="s">
        <v>3986</v>
      </c>
      <c r="H11521" s="784" t="s">
        <v>3987</v>
      </c>
      <c r="I11521" s="784" t="s">
        <v>6615</v>
      </c>
    </row>
    <row r="11522" spans="1:9" hidden="1">
      <c r="A11522" t="str">
        <f>Table_wabobpsvr_AzureCalc_AzureCalcRateCard[[#This Row],[ServiceName]]&amp;Table_wabobpsvr_AzureCalc_AzureCalcRateCard[[#This Row],[Price_Level]]&amp;Table_wabobpsvr_AzureCalc_AzureCalcRateCard[[#This Row],[Region]]</f>
        <v>A7 HDInsight (Non-Windows)D10</v>
      </c>
      <c r="B11522">
        <v>10</v>
      </c>
      <c r="C11522" t="s">
        <v>91</v>
      </c>
      <c r="D11522" t="s">
        <v>183</v>
      </c>
      <c r="E11522">
        <v>0.46079999999999999</v>
      </c>
      <c r="F11522" t="s">
        <v>3957</v>
      </c>
      <c r="G11522" s="784" t="s">
        <v>3986</v>
      </c>
      <c r="H11522" s="784" t="s">
        <v>3987</v>
      </c>
      <c r="I11522" s="784" t="s">
        <v>6615</v>
      </c>
    </row>
    <row r="11523" spans="1:9" hidden="1">
      <c r="A11523" t="str">
        <f>Table_wabobpsvr_AzureCalc_AzureCalcRateCard[[#This Row],[ServiceName]]&amp;Table_wabobpsvr_AzureCalc_AzureCalcRateCard[[#This Row],[Price_Level]]&amp;Table_wabobpsvr_AzureCalc_AzureCalcRateCard[[#This Row],[Region]]</f>
        <v>A7 HDInsight (Non-Windows)MOSP9</v>
      </c>
      <c r="B11523">
        <v>9</v>
      </c>
      <c r="C11523" t="s">
        <v>91</v>
      </c>
      <c r="D11523" t="s">
        <v>627</v>
      </c>
      <c r="E11523">
        <v>0.64</v>
      </c>
      <c r="F11523" t="s">
        <v>3957</v>
      </c>
      <c r="G11523" s="784" t="s">
        <v>4431</v>
      </c>
      <c r="H11523" s="784" t="s">
        <v>4431</v>
      </c>
      <c r="I11523" s="784" t="s">
        <v>6616</v>
      </c>
    </row>
    <row r="11524" spans="1:9" hidden="1">
      <c r="A11524" t="str">
        <f>Table_wabobpsvr_AzureCalc_AzureCalcRateCard[[#This Row],[ServiceName]]&amp;Table_wabobpsvr_AzureCalc_AzureCalcRateCard[[#This Row],[Price_Level]]&amp;Table_wabobpsvr_AzureCalc_AzureCalcRateCard[[#This Row],[Region]]</f>
        <v>A7 HDInsight (Non-Windows)A9</v>
      </c>
      <c r="B11524">
        <v>9</v>
      </c>
      <c r="C11524" t="s">
        <v>91</v>
      </c>
      <c r="D11524" t="s">
        <v>181</v>
      </c>
      <c r="E11524">
        <v>0.4672</v>
      </c>
      <c r="F11524" t="s">
        <v>3957</v>
      </c>
      <c r="G11524" s="784" t="s">
        <v>3988</v>
      </c>
      <c r="H11524" s="784" t="s">
        <v>3989</v>
      </c>
      <c r="I11524" s="784" t="s">
        <v>6616</v>
      </c>
    </row>
    <row r="11525" spans="1:9" hidden="1">
      <c r="A11525" t="str">
        <f>Table_wabobpsvr_AzureCalc_AzureCalcRateCard[[#This Row],[ServiceName]]&amp;Table_wabobpsvr_AzureCalc_AzureCalcRateCard[[#This Row],[Price_Level]]&amp;Table_wabobpsvr_AzureCalc_AzureCalcRateCard[[#This Row],[Region]]</f>
        <v>A10 HDInsight (Non-Windows)MOSP15</v>
      </c>
      <c r="B11525">
        <v>15</v>
      </c>
      <c r="C11525" t="s">
        <v>91</v>
      </c>
      <c r="D11525" t="s">
        <v>627</v>
      </c>
      <c r="E11525">
        <v>0.94499999999999995</v>
      </c>
      <c r="F11525" t="s">
        <v>3694</v>
      </c>
      <c r="G11525" s="784" t="s">
        <v>4431</v>
      </c>
      <c r="H11525" s="784" t="s">
        <v>4431</v>
      </c>
      <c r="I11525" s="784" t="s">
        <v>6617</v>
      </c>
    </row>
    <row r="11526" spans="1:9" hidden="1">
      <c r="A11526" t="str">
        <f>Table_wabobpsvr_AzureCalc_AzureCalcRateCard[[#This Row],[ServiceName]]&amp;Table_wabobpsvr_AzureCalc_AzureCalcRateCard[[#This Row],[Price_Level]]&amp;Table_wabobpsvr_AzureCalc_AzureCalcRateCard[[#This Row],[Region]]</f>
        <v>A10 HDInsight (Non-Windows)A15</v>
      </c>
      <c r="B11526">
        <v>15</v>
      </c>
      <c r="C11526" t="s">
        <v>91</v>
      </c>
      <c r="D11526" t="s">
        <v>181</v>
      </c>
      <c r="E11526">
        <v>0.91700000000000004</v>
      </c>
      <c r="F11526" t="s">
        <v>3694</v>
      </c>
      <c r="G11526" s="784" t="s">
        <v>3990</v>
      </c>
      <c r="H11526" s="784" t="s">
        <v>3991</v>
      </c>
      <c r="I11526" s="784" t="s">
        <v>6617</v>
      </c>
    </row>
    <row r="11527" spans="1:9" hidden="1">
      <c r="A11527" t="str">
        <f>Table_wabobpsvr_AzureCalc_AzureCalcRateCard[[#This Row],[ServiceName]]&amp;Table_wabobpsvr_AzureCalc_AzureCalcRateCard[[#This Row],[Price_Level]]&amp;Table_wabobpsvr_AzureCalc_AzureCalcRateCard[[#This Row],[Region]]</f>
        <v>A10 HDInsight (Non-Windows)B15</v>
      </c>
      <c r="B11527">
        <v>15</v>
      </c>
      <c r="C11527" t="s">
        <v>91</v>
      </c>
      <c r="D11527" t="s">
        <v>182</v>
      </c>
      <c r="E11527">
        <v>0.88800000000000001</v>
      </c>
      <c r="F11527" t="s">
        <v>3694</v>
      </c>
      <c r="G11527" s="784" t="s">
        <v>3990</v>
      </c>
      <c r="H11527" s="784" t="s">
        <v>3991</v>
      </c>
      <c r="I11527" s="784" t="s">
        <v>6617</v>
      </c>
    </row>
    <row r="11528" spans="1:9" hidden="1">
      <c r="A11528" t="str">
        <f>Table_wabobpsvr_AzureCalc_AzureCalcRateCard[[#This Row],[ServiceName]]&amp;Table_wabobpsvr_AzureCalc_AzureCalcRateCard[[#This Row],[Price_Level]]&amp;Table_wabobpsvr_AzureCalc_AzureCalcRateCard[[#This Row],[Region]]</f>
        <v>A10 HDInsight (Non-Windows)C15</v>
      </c>
      <c r="B11528">
        <v>15</v>
      </c>
      <c r="C11528" t="s">
        <v>91</v>
      </c>
      <c r="D11528" t="s">
        <v>184</v>
      </c>
      <c r="E11528">
        <v>0.86</v>
      </c>
      <c r="F11528" t="s">
        <v>3694</v>
      </c>
      <c r="G11528" s="784" t="s">
        <v>3990</v>
      </c>
      <c r="H11528" s="784" t="s">
        <v>3991</v>
      </c>
      <c r="I11528" s="784" t="s">
        <v>6617</v>
      </c>
    </row>
    <row r="11529" spans="1:9" hidden="1">
      <c r="A11529" t="str">
        <f>Table_wabobpsvr_AzureCalc_AzureCalcRateCard[[#This Row],[ServiceName]]&amp;Table_wabobpsvr_AzureCalc_AzureCalcRateCard[[#This Row],[Price_Level]]&amp;Table_wabobpsvr_AzureCalc_AzureCalcRateCard[[#This Row],[Region]]</f>
        <v>A10 HDInsight (Non-Windows)D15</v>
      </c>
      <c r="B11529">
        <v>15</v>
      </c>
      <c r="C11529" t="s">
        <v>91</v>
      </c>
      <c r="D11529" t="s">
        <v>183</v>
      </c>
      <c r="E11529">
        <v>0.83199999999999996</v>
      </c>
      <c r="F11529" t="s">
        <v>3694</v>
      </c>
      <c r="G11529" s="784" t="s">
        <v>3990</v>
      </c>
      <c r="H11529" s="784" t="s">
        <v>3991</v>
      </c>
      <c r="I11529" s="784" t="s">
        <v>6617</v>
      </c>
    </row>
    <row r="11530" spans="1:9" hidden="1">
      <c r="A11530" t="str">
        <f>Table_wabobpsvr_AzureCalc_AzureCalcRateCard[[#This Row],[ServiceName]]&amp;Table_wabobpsvr_AzureCalc_AzureCalcRateCard[[#This Row],[Price_Level]]&amp;Table_wabobpsvr_AzureCalc_AzureCalcRateCard[[#This Row],[Region]]</f>
        <v>Premium P2 Secondary Geo Database DaysMOSP16</v>
      </c>
      <c r="B11530">
        <v>16</v>
      </c>
      <c r="C11530" t="s">
        <v>1119</v>
      </c>
      <c r="D11530" t="s">
        <v>627</v>
      </c>
      <c r="E11530">
        <v>24.74</v>
      </c>
      <c r="F11530" t="s">
        <v>1427</v>
      </c>
      <c r="G11530" s="784" t="s">
        <v>4431</v>
      </c>
      <c r="H11530" s="784" t="s">
        <v>4431</v>
      </c>
      <c r="I11530" s="784" t="s">
        <v>4431</v>
      </c>
    </row>
    <row r="11531" spans="1:9" hidden="1">
      <c r="A11531" s="784" t="str">
        <f>Table_wabobpsvr_AzureCalc_AzureCalcRateCard[[#This Row],[ServiceName]]&amp;Table_wabobpsvr_AzureCalc_AzureCalcRateCard[[#This Row],[Price_Level]]&amp;Table_wabobpsvr_AzureCalc_AzureCalcRateCard[[#This Row],[Region]]</f>
        <v>Basic Memory Intensive Batch InstancesA16</v>
      </c>
      <c r="B11531" s="784">
        <v>16</v>
      </c>
      <c r="C11531" s="784" t="s">
        <v>4431</v>
      </c>
      <c r="D11531" s="784" t="s">
        <v>181</v>
      </c>
      <c r="E11531" s="784">
        <v>999999</v>
      </c>
      <c r="F11531" s="784" t="s">
        <v>1351</v>
      </c>
      <c r="G11531" s="784" t="s">
        <v>4431</v>
      </c>
      <c r="H11531" s="784" t="s">
        <v>4431</v>
      </c>
      <c r="I11531" s="784" t="s">
        <v>4431</v>
      </c>
    </row>
    <row r="11532" spans="1:9" hidden="1">
      <c r="A11532" s="784" t="str">
        <f>Table_wabobpsvr_AzureCalc_AzureCalcRateCard[[#This Row],[ServiceName]]&amp;Table_wabobpsvr_AzureCalc_AzureCalcRateCard[[#This Row],[Price_Level]]&amp;Table_wabobpsvr_AzureCalc_AzureCalcRateCard[[#This Row],[Region]]</f>
        <v>Basic Memory Intensive Batch InstancesB16</v>
      </c>
      <c r="B11532" s="784">
        <v>16</v>
      </c>
      <c r="C11532" s="784" t="s">
        <v>4431</v>
      </c>
      <c r="D11532" s="784" t="s">
        <v>182</v>
      </c>
      <c r="E11532" s="784">
        <v>999999</v>
      </c>
      <c r="F11532" s="784" t="s">
        <v>1351</v>
      </c>
      <c r="G11532" s="784" t="s">
        <v>4431</v>
      </c>
      <c r="H11532" s="784" t="s">
        <v>4431</v>
      </c>
      <c r="I11532" s="784" t="s">
        <v>4431</v>
      </c>
    </row>
    <row r="11533" spans="1:9" hidden="1">
      <c r="A11533" s="784" t="str">
        <f>Table_wabobpsvr_AzureCalc_AzureCalcRateCard[[#This Row],[ServiceName]]&amp;Table_wabobpsvr_AzureCalc_AzureCalcRateCard[[#This Row],[Price_Level]]&amp;Table_wabobpsvr_AzureCalc_AzureCalcRateCard[[#This Row],[Region]]</f>
        <v>Basic Memory Intensive Batch InstancesC16</v>
      </c>
      <c r="B11533" s="784">
        <v>16</v>
      </c>
      <c r="C11533" s="784" t="s">
        <v>4431</v>
      </c>
      <c r="D11533" s="784" t="s">
        <v>184</v>
      </c>
      <c r="E11533" s="784">
        <v>999999</v>
      </c>
      <c r="F11533" s="784" t="s">
        <v>1351</v>
      </c>
      <c r="G11533" s="784" t="s">
        <v>4431</v>
      </c>
      <c r="H11533" s="784" t="s">
        <v>4431</v>
      </c>
      <c r="I11533" s="784" t="s">
        <v>4431</v>
      </c>
    </row>
    <row r="11534" spans="1:9" hidden="1">
      <c r="A11534" s="784" t="str">
        <f>Table_wabobpsvr_AzureCalc_AzureCalcRateCard[[#This Row],[ServiceName]]&amp;Table_wabobpsvr_AzureCalc_AzureCalcRateCard[[#This Row],[Price_Level]]&amp;Table_wabobpsvr_AzureCalc_AzureCalcRateCard[[#This Row],[Region]]</f>
        <v>D1 HDInsightB13</v>
      </c>
      <c r="B11534" s="784">
        <v>13</v>
      </c>
      <c r="C11534" s="784" t="s">
        <v>91</v>
      </c>
      <c r="D11534" s="784" t="s">
        <v>182</v>
      </c>
      <c r="E11534" s="784">
        <v>0.18140000000000001</v>
      </c>
      <c r="F11534" s="784" t="s">
        <v>4141</v>
      </c>
      <c r="G11534" s="784" t="s">
        <v>4171</v>
      </c>
      <c r="H11534" s="784" t="s">
        <v>4172</v>
      </c>
      <c r="I11534" s="784" t="s">
        <v>6618</v>
      </c>
    </row>
    <row r="11535" spans="1:9" hidden="1">
      <c r="A11535" s="784" t="str">
        <f>Table_wabobpsvr_AzureCalc_AzureCalcRateCard[[#This Row],[ServiceName]]&amp;Table_wabobpsvr_AzureCalc_AzureCalcRateCard[[#This Row],[Price_Level]]&amp;Table_wabobpsvr_AzureCalc_AzureCalcRateCard[[#This Row],[Region]]</f>
        <v>D1 HDInsightC13</v>
      </c>
      <c r="B11535" s="784">
        <v>13</v>
      </c>
      <c r="C11535" s="784" t="s">
        <v>91</v>
      </c>
      <c r="D11535" s="784" t="s">
        <v>184</v>
      </c>
      <c r="E11535" s="784">
        <v>0.17560000000000001</v>
      </c>
      <c r="F11535" s="784" t="s">
        <v>4141</v>
      </c>
      <c r="G11535" s="784" t="s">
        <v>4171</v>
      </c>
      <c r="H11535" s="784" t="s">
        <v>4172</v>
      </c>
      <c r="I11535" s="784" t="s">
        <v>6618</v>
      </c>
    </row>
    <row r="11536" spans="1:9" hidden="1">
      <c r="A11536" t="str">
        <f>Table_wabobpsvr_AzureCalc_AzureCalcRateCard[[#This Row],[ServiceName]]&amp;Table_wabobpsvr_AzureCalc_AzureCalcRateCard[[#This Row],[Price_Level]]&amp;Table_wabobpsvr_AzureCalc_AzureCalcRateCard[[#This Row],[Region]]</f>
        <v>D1 HDInsightD13</v>
      </c>
      <c r="B11536">
        <v>13</v>
      </c>
      <c r="C11536" t="s">
        <v>91</v>
      </c>
      <c r="D11536" t="s">
        <v>183</v>
      </c>
      <c r="E11536">
        <v>0.16980000000000001</v>
      </c>
      <c r="F11536" t="s">
        <v>4141</v>
      </c>
      <c r="G11536" s="784" t="s">
        <v>4171</v>
      </c>
      <c r="H11536" s="784" t="s">
        <v>4172</v>
      </c>
      <c r="I11536" s="784" t="s">
        <v>6618</v>
      </c>
    </row>
    <row r="11537" spans="1:9" hidden="1">
      <c r="A11537" t="str">
        <f>Table_wabobpsvr_AzureCalc_AzureCalcRateCard[[#This Row],[ServiceName]]&amp;Table_wabobpsvr_AzureCalc_AzureCalcRateCard[[#This Row],[Price_Level]]&amp;Table_wabobpsvr_AzureCalc_AzureCalcRateCard[[#This Row],[Region]]</f>
        <v>D1 HDInsightMOSP11</v>
      </c>
      <c r="B11537">
        <v>11</v>
      </c>
      <c r="C11537" t="s">
        <v>91</v>
      </c>
      <c r="D11537" t="s">
        <v>627</v>
      </c>
      <c r="E11537">
        <v>0.21099999999999999</v>
      </c>
      <c r="F11537" t="s">
        <v>4141</v>
      </c>
      <c r="G11537" s="784" t="s">
        <v>4431</v>
      </c>
      <c r="H11537" s="784" t="s">
        <v>4431</v>
      </c>
      <c r="I11537" s="784" t="s">
        <v>6009</v>
      </c>
    </row>
    <row r="11538" spans="1:9" hidden="1">
      <c r="A11538" t="str">
        <f>Table_wabobpsvr_AzureCalc_AzureCalcRateCard[[#This Row],[ServiceName]]&amp;Table_wabobpsvr_AzureCalc_AzureCalcRateCard[[#This Row],[Price_Level]]&amp;Table_wabobpsvr_AzureCalc_AzureCalcRateCard[[#This Row],[Region]]</f>
        <v>D1 HDInsightA11</v>
      </c>
      <c r="B11538">
        <v>11</v>
      </c>
      <c r="C11538" t="s">
        <v>91</v>
      </c>
      <c r="D11538" t="s">
        <v>181</v>
      </c>
      <c r="E11538">
        <v>0.20469999999999999</v>
      </c>
      <c r="F11538" t="s">
        <v>4141</v>
      </c>
      <c r="G11538" s="784" t="s">
        <v>4173</v>
      </c>
      <c r="H11538" s="784" t="s">
        <v>4174</v>
      </c>
      <c r="I11538" s="784" t="s">
        <v>6009</v>
      </c>
    </row>
    <row r="11539" spans="1:9" hidden="1">
      <c r="A11539" t="str">
        <f>Table_wabobpsvr_AzureCalc_AzureCalcRateCard[[#This Row],[ServiceName]]&amp;Table_wabobpsvr_AzureCalc_AzureCalcRateCard[[#This Row],[Price_Level]]&amp;Table_wabobpsvr_AzureCalc_AzureCalcRateCard[[#This Row],[Region]]</f>
        <v>Standard_D2 Cloud ServicesD12</v>
      </c>
      <c r="B11539">
        <v>12</v>
      </c>
      <c r="C11539" t="s">
        <v>701</v>
      </c>
      <c r="D11539" t="s">
        <v>183</v>
      </c>
      <c r="E11539">
        <v>0.32207999999999998</v>
      </c>
      <c r="F11539" t="s">
        <v>1169</v>
      </c>
      <c r="G11539" s="784" t="s">
        <v>4431</v>
      </c>
      <c r="H11539" s="784" t="s">
        <v>4431</v>
      </c>
      <c r="I11539" s="784" t="s">
        <v>6119</v>
      </c>
    </row>
    <row r="11540" spans="1:9" hidden="1">
      <c r="A11540" t="str">
        <f>Table_wabobpsvr_AzureCalc_AzureCalcRateCard[[#This Row],[ServiceName]]&amp;Table_wabobpsvr_AzureCalc_AzureCalcRateCard[[#This Row],[Price_Level]]&amp;Table_wabobpsvr_AzureCalc_AzureCalcRateCard[[#This Row],[Region]]</f>
        <v>Standard_D2 Cloud ServicesMOSP3</v>
      </c>
      <c r="B11540">
        <v>3</v>
      </c>
      <c r="C11540" t="s">
        <v>701</v>
      </c>
      <c r="D11540" t="s">
        <v>627</v>
      </c>
      <c r="E11540">
        <v>0.34200000000000003</v>
      </c>
      <c r="F11540" t="s">
        <v>1169</v>
      </c>
      <c r="G11540" s="784" t="s">
        <v>4431</v>
      </c>
      <c r="H11540" s="784" t="s">
        <v>4431</v>
      </c>
      <c r="I11540" s="784" t="s">
        <v>6619</v>
      </c>
    </row>
    <row r="11541" spans="1:9" hidden="1">
      <c r="A11541" t="str">
        <f>Table_wabobpsvr_AzureCalc_AzureCalcRateCard[[#This Row],[ServiceName]]&amp;Table_wabobpsvr_AzureCalc_AzureCalcRateCard[[#This Row],[Price_Level]]&amp;Table_wabobpsvr_AzureCalc_AzureCalcRateCard[[#This Row],[Region]]</f>
        <v>Standard_D2 Cloud ServicesA3</v>
      </c>
      <c r="B11541">
        <v>3</v>
      </c>
      <c r="C11541" t="s">
        <v>701</v>
      </c>
      <c r="D11541" t="s">
        <v>181</v>
      </c>
      <c r="E11541">
        <v>0.33173999999999998</v>
      </c>
      <c r="F11541" t="s">
        <v>1169</v>
      </c>
      <c r="G11541" s="784" t="s">
        <v>4431</v>
      </c>
      <c r="H11541" s="784" t="s">
        <v>4431</v>
      </c>
      <c r="I11541" s="784" t="s">
        <v>6619</v>
      </c>
    </row>
    <row r="11542" spans="1:9" hidden="1">
      <c r="A11542" t="str">
        <f>Table_wabobpsvr_AzureCalc_AzureCalcRateCard[[#This Row],[ServiceName]]&amp;Table_wabobpsvr_AzureCalc_AzureCalcRateCard[[#This Row],[Price_Level]]&amp;Table_wabobpsvr_AzureCalc_AzureCalcRateCard[[#This Row],[Region]]</f>
        <v>Standard_D2 Cloud ServicesB3</v>
      </c>
      <c r="B11542">
        <v>3</v>
      </c>
      <c r="C11542" t="s">
        <v>701</v>
      </c>
      <c r="D11542" t="s">
        <v>182</v>
      </c>
      <c r="E11542">
        <v>0.32147999999999999</v>
      </c>
      <c r="F11542" t="s">
        <v>1169</v>
      </c>
      <c r="G11542" s="784" t="s">
        <v>4431</v>
      </c>
      <c r="H11542" s="784" t="s">
        <v>4431</v>
      </c>
      <c r="I11542" s="784" t="s">
        <v>6619</v>
      </c>
    </row>
    <row r="11543" spans="1:9" hidden="1">
      <c r="A11543" t="str">
        <f>Table_wabobpsvr_AzureCalc_AzureCalcRateCard[[#This Row],[ServiceName]]&amp;Table_wabobpsvr_AzureCalc_AzureCalcRateCard[[#This Row],[Price_Level]]&amp;Table_wabobpsvr_AzureCalc_AzureCalcRateCard[[#This Row],[Region]]</f>
        <v>Standard_D2 Cloud ServicesC3</v>
      </c>
      <c r="B11543">
        <v>3</v>
      </c>
      <c r="C11543" t="s">
        <v>701</v>
      </c>
      <c r="D11543" t="s">
        <v>184</v>
      </c>
      <c r="E11543">
        <v>0.31122</v>
      </c>
      <c r="F11543" t="s">
        <v>1169</v>
      </c>
      <c r="G11543" s="784" t="s">
        <v>4431</v>
      </c>
      <c r="H11543" s="784" t="s">
        <v>4431</v>
      </c>
      <c r="I11543" s="784" t="s">
        <v>6619</v>
      </c>
    </row>
    <row r="11544" spans="1:9" hidden="1">
      <c r="A11544" s="784" t="str">
        <f>Table_wabobpsvr_AzureCalc_AzureCalcRateCard[[#This Row],[ServiceName]]&amp;Table_wabobpsvr_AzureCalc_AzureCalcRateCard[[#This Row],[Price_Level]]&amp;Table_wabobpsvr_AzureCalc_AzureCalcRateCard[[#This Row],[Region]]</f>
        <v>Standard_D2 Cloud ServicesD3</v>
      </c>
      <c r="B11544" s="784">
        <v>3</v>
      </c>
      <c r="C11544" s="784" t="s">
        <v>701</v>
      </c>
      <c r="D11544" s="784" t="s">
        <v>183</v>
      </c>
      <c r="E11544" s="784">
        <v>0.30096000000000001</v>
      </c>
      <c r="F11544" s="784" t="s">
        <v>1169</v>
      </c>
      <c r="G11544" s="784" t="s">
        <v>4431</v>
      </c>
      <c r="H11544" s="784" t="s">
        <v>4431</v>
      </c>
      <c r="I11544" s="784" t="s">
        <v>6619</v>
      </c>
    </row>
    <row r="11545" spans="1:9" hidden="1">
      <c r="A11545" s="784" t="str">
        <f>Table_wabobpsvr_AzureCalc_AzureCalcRateCard[[#This Row],[ServiceName]]&amp;Table_wabobpsvr_AzureCalc_AzureCalcRateCard[[#This Row],[Price_Level]]&amp;Table_wabobpsvr_AzureCalc_AzureCalcRateCard[[#This Row],[Region]]</f>
        <v>Standard_D2 Cloud ServicesMOSP6</v>
      </c>
      <c r="B11545" s="784">
        <v>6</v>
      </c>
      <c r="C11545" s="784" t="s">
        <v>701</v>
      </c>
      <c r="D11545" s="784" t="s">
        <v>627</v>
      </c>
      <c r="E11545" s="784">
        <v>0.34200000000000003</v>
      </c>
      <c r="F11545" s="784" t="s">
        <v>1169</v>
      </c>
      <c r="G11545" s="784" t="s">
        <v>4431</v>
      </c>
      <c r="H11545" s="784" t="s">
        <v>4431</v>
      </c>
      <c r="I11545" s="784" t="s">
        <v>6620</v>
      </c>
    </row>
    <row r="11546" spans="1:9" hidden="1">
      <c r="A11546" s="784" t="str">
        <f>Table_wabobpsvr_AzureCalc_AzureCalcRateCard[[#This Row],[ServiceName]]&amp;Table_wabobpsvr_AzureCalc_AzureCalcRateCard[[#This Row],[Price_Level]]&amp;Table_wabobpsvr_AzureCalc_AzureCalcRateCard[[#This Row],[Region]]</f>
        <v>Standard_D2 Cloud ServicesA6</v>
      </c>
      <c r="B11546" s="784">
        <v>6</v>
      </c>
      <c r="C11546" s="784" t="s">
        <v>701</v>
      </c>
      <c r="D11546" s="784" t="s">
        <v>181</v>
      </c>
      <c r="E11546" s="784">
        <v>0.33173999999999998</v>
      </c>
      <c r="F11546" s="784" t="s">
        <v>1169</v>
      </c>
      <c r="G11546" s="784" t="s">
        <v>4431</v>
      </c>
      <c r="H11546" s="784" t="s">
        <v>4431</v>
      </c>
      <c r="I11546" s="784" t="s">
        <v>6620</v>
      </c>
    </row>
    <row r="11547" spans="1:9" hidden="1">
      <c r="A11547" s="784" t="str">
        <f>Table_wabobpsvr_AzureCalc_AzureCalcRateCard[[#This Row],[ServiceName]]&amp;Table_wabobpsvr_AzureCalc_AzureCalcRateCard[[#This Row],[Price_Level]]&amp;Table_wabobpsvr_AzureCalc_AzureCalcRateCard[[#This Row],[Region]]</f>
        <v>Standard_D2 Cloud ServicesB6</v>
      </c>
      <c r="B11547" s="784">
        <v>6</v>
      </c>
      <c r="C11547" s="784" t="s">
        <v>701</v>
      </c>
      <c r="D11547" s="784" t="s">
        <v>182</v>
      </c>
      <c r="E11547" s="784">
        <v>0.32147999999999999</v>
      </c>
      <c r="F11547" s="784" t="s">
        <v>1169</v>
      </c>
      <c r="G11547" s="784" t="s">
        <v>4431</v>
      </c>
      <c r="H11547" s="784" t="s">
        <v>4431</v>
      </c>
      <c r="I11547" s="784" t="s">
        <v>6620</v>
      </c>
    </row>
    <row r="11548" spans="1:9" hidden="1">
      <c r="A11548" s="784" t="str">
        <f>Table_wabobpsvr_AzureCalc_AzureCalcRateCard[[#This Row],[ServiceName]]&amp;Table_wabobpsvr_AzureCalc_AzureCalcRateCard[[#This Row],[Price_Level]]&amp;Table_wabobpsvr_AzureCalc_AzureCalcRateCard[[#This Row],[Region]]</f>
        <v>Standard_D2 Cloud ServicesC6</v>
      </c>
      <c r="B11548" s="784">
        <v>6</v>
      </c>
      <c r="C11548" s="784" t="s">
        <v>701</v>
      </c>
      <c r="D11548" s="784" t="s">
        <v>184</v>
      </c>
      <c r="E11548" s="784">
        <v>0.31122</v>
      </c>
      <c r="F11548" s="784" t="s">
        <v>1169</v>
      </c>
      <c r="G11548" s="784" t="s">
        <v>4431</v>
      </c>
      <c r="H11548" s="784" t="s">
        <v>4431</v>
      </c>
      <c r="I11548" s="784" t="s">
        <v>6620</v>
      </c>
    </row>
    <row r="11549" spans="1:9" hidden="1">
      <c r="A11549" s="784" t="str">
        <f>Table_wabobpsvr_AzureCalc_AzureCalcRateCard[[#This Row],[ServiceName]]&amp;Table_wabobpsvr_AzureCalc_AzureCalcRateCard[[#This Row],[Price_Level]]&amp;Table_wabobpsvr_AzureCalc_AzureCalcRateCard[[#This Row],[Region]]</f>
        <v>Standard_D2 Cloud ServicesD6</v>
      </c>
      <c r="B11549" s="784">
        <v>6</v>
      </c>
      <c r="C11549" s="784" t="s">
        <v>701</v>
      </c>
      <c r="D11549" s="784" t="s">
        <v>183</v>
      </c>
      <c r="E11549" s="784">
        <v>0.30096000000000001</v>
      </c>
      <c r="F11549" s="784" t="s">
        <v>1169</v>
      </c>
      <c r="G11549" s="784" t="s">
        <v>4431</v>
      </c>
      <c r="H11549" s="784" t="s">
        <v>4431</v>
      </c>
      <c r="I11549" s="784" t="s">
        <v>6620</v>
      </c>
    </row>
    <row r="11550" spans="1:9" hidden="1">
      <c r="A11550" s="784" t="str">
        <f>Table_wabobpsvr_AzureCalc_AzureCalcRateCard[[#This Row],[ServiceName]]&amp;Table_wabobpsvr_AzureCalc_AzureCalcRateCard[[#This Row],[Price_Level]]&amp;Table_wabobpsvr_AzureCalc_AzureCalcRateCard[[#This Row],[Region]]</f>
        <v>Standard_D2 Cloud ServicesMOSP2</v>
      </c>
      <c r="B11550" s="784">
        <v>2</v>
      </c>
      <c r="C11550" s="784" t="s">
        <v>701</v>
      </c>
      <c r="D11550" s="784" t="s">
        <v>627</v>
      </c>
      <c r="E11550" s="784">
        <v>0.318</v>
      </c>
      <c r="F11550" s="784" t="s">
        <v>1169</v>
      </c>
      <c r="G11550" s="784" t="s">
        <v>4431</v>
      </c>
      <c r="H11550" s="784" t="s">
        <v>4431</v>
      </c>
      <c r="I11550" s="784" t="s">
        <v>6621</v>
      </c>
    </row>
    <row r="11551" spans="1:9" hidden="1">
      <c r="A11551" s="784" t="str">
        <f>Table_wabobpsvr_AzureCalc_AzureCalcRateCard[[#This Row],[ServiceName]]&amp;Table_wabobpsvr_AzureCalc_AzureCalcRateCard[[#This Row],[Price_Level]]&amp;Table_wabobpsvr_AzureCalc_AzureCalcRateCard[[#This Row],[Region]]</f>
        <v>Standard_D2 Cloud ServicesA2</v>
      </c>
      <c r="B11551" s="784">
        <v>2</v>
      </c>
      <c r="C11551" s="784" t="s">
        <v>701</v>
      </c>
      <c r="D11551" s="784" t="s">
        <v>181</v>
      </c>
      <c r="E11551" s="784">
        <v>0.30846000000000001</v>
      </c>
      <c r="F11551" s="784" t="s">
        <v>1169</v>
      </c>
      <c r="G11551" s="784" t="s">
        <v>4431</v>
      </c>
      <c r="H11551" s="784" t="s">
        <v>4431</v>
      </c>
      <c r="I11551" s="784" t="s">
        <v>6621</v>
      </c>
    </row>
    <row r="11552" spans="1:9" hidden="1">
      <c r="A11552" s="784" t="str">
        <f>Table_wabobpsvr_AzureCalc_AzureCalcRateCard[[#This Row],[ServiceName]]&amp;Table_wabobpsvr_AzureCalc_AzureCalcRateCard[[#This Row],[Price_Level]]&amp;Table_wabobpsvr_AzureCalc_AzureCalcRateCard[[#This Row],[Region]]</f>
        <v>Standard_D2 Cloud ServicesB2</v>
      </c>
      <c r="B11552" s="784">
        <v>2</v>
      </c>
      <c r="C11552" s="784" t="s">
        <v>701</v>
      </c>
      <c r="D11552" s="784" t="s">
        <v>182</v>
      </c>
      <c r="E11552" s="784">
        <v>0.29892000000000002</v>
      </c>
      <c r="F11552" s="784" t="s">
        <v>1169</v>
      </c>
      <c r="G11552" s="784" t="s">
        <v>4431</v>
      </c>
      <c r="H11552" s="784" t="s">
        <v>4431</v>
      </c>
      <c r="I11552" s="784" t="s">
        <v>6621</v>
      </c>
    </row>
    <row r="11553" spans="1:9" hidden="1">
      <c r="A11553" s="784" t="str">
        <f>Table_wabobpsvr_AzureCalc_AzureCalcRateCard[[#This Row],[ServiceName]]&amp;Table_wabobpsvr_AzureCalc_AzureCalcRateCard[[#This Row],[Price_Level]]&amp;Table_wabobpsvr_AzureCalc_AzureCalcRateCard[[#This Row],[Region]]</f>
        <v>Standard_D2 Cloud ServicesC2</v>
      </c>
      <c r="B11553" s="784">
        <v>2</v>
      </c>
      <c r="C11553" s="784" t="s">
        <v>701</v>
      </c>
      <c r="D11553" s="784" t="s">
        <v>184</v>
      </c>
      <c r="E11553" s="784">
        <v>0.28938000000000003</v>
      </c>
      <c r="F11553" s="784" t="s">
        <v>1169</v>
      </c>
      <c r="G11553" s="784" t="s">
        <v>4431</v>
      </c>
      <c r="H11553" s="784" t="s">
        <v>4431</v>
      </c>
      <c r="I11553" s="784" t="s">
        <v>6621</v>
      </c>
    </row>
    <row r="11554" spans="1:9" hidden="1">
      <c r="A11554" t="str">
        <f>Table_wabobpsvr_AzureCalc_AzureCalcRateCard[[#This Row],[ServiceName]]&amp;Table_wabobpsvr_AzureCalc_AzureCalcRateCard[[#This Row],[Price_Level]]&amp;Table_wabobpsvr_AzureCalc_AzureCalcRateCard[[#This Row],[Region]]</f>
        <v>Standard_D2 Cloud ServicesD2</v>
      </c>
      <c r="B11554">
        <v>2</v>
      </c>
      <c r="C11554" t="s">
        <v>701</v>
      </c>
      <c r="D11554" t="s">
        <v>183</v>
      </c>
      <c r="E11554">
        <v>0.27983999999999998</v>
      </c>
      <c r="F11554" t="s">
        <v>1169</v>
      </c>
      <c r="G11554" s="784" t="s">
        <v>4431</v>
      </c>
      <c r="H11554" s="784" t="s">
        <v>4431</v>
      </c>
      <c r="I11554" s="784" t="s">
        <v>6621</v>
      </c>
    </row>
    <row r="11555" spans="1:9" hidden="1">
      <c r="A11555" s="784" t="str">
        <f>Table_wabobpsvr_AzureCalc_AzureCalcRateCard[[#This Row],[ServiceName]]&amp;Table_wabobpsvr_AzureCalc_AzureCalcRateCard[[#This Row],[Price_Level]]&amp;Table_wabobpsvr_AzureCalc_AzureCalcRateCard[[#This Row],[Region]]</f>
        <v>Standard_D2 Cloud ServicesMOSP5</v>
      </c>
      <c r="B11555" s="784">
        <v>5</v>
      </c>
      <c r="C11555" s="784" t="s">
        <v>701</v>
      </c>
      <c r="D11555" s="784" t="s">
        <v>627</v>
      </c>
      <c r="E11555" s="784">
        <v>0.34200000000000003</v>
      </c>
      <c r="F11555" s="784" t="s">
        <v>1169</v>
      </c>
      <c r="G11555" s="784" t="s">
        <v>4431</v>
      </c>
      <c r="H11555" s="784" t="s">
        <v>4431</v>
      </c>
      <c r="I11555" s="784" t="s">
        <v>6622</v>
      </c>
    </row>
    <row r="11556" spans="1:9" hidden="1">
      <c r="A11556" t="str">
        <f>Table_wabobpsvr_AzureCalc_AzureCalcRateCard[[#This Row],[ServiceName]]&amp;Table_wabobpsvr_AzureCalc_AzureCalcRateCard[[#This Row],[Price_Level]]&amp;Table_wabobpsvr_AzureCalc_AzureCalcRateCard[[#This Row],[Region]]</f>
        <v>Standard_D2 Cloud ServicesA5</v>
      </c>
      <c r="B11556">
        <v>5</v>
      </c>
      <c r="C11556" t="s">
        <v>701</v>
      </c>
      <c r="D11556" t="s">
        <v>181</v>
      </c>
      <c r="E11556">
        <v>0.33173999999999998</v>
      </c>
      <c r="F11556" t="s">
        <v>1169</v>
      </c>
      <c r="G11556" s="784" t="s">
        <v>4431</v>
      </c>
      <c r="H11556" s="784" t="s">
        <v>4431</v>
      </c>
      <c r="I11556" s="784" t="s">
        <v>6622</v>
      </c>
    </row>
    <row r="11557" spans="1:9" hidden="1">
      <c r="A11557" s="784" t="str">
        <f>Table_wabobpsvr_AzureCalc_AzureCalcRateCard[[#This Row],[ServiceName]]&amp;Table_wabobpsvr_AzureCalc_AzureCalcRateCard[[#This Row],[Price_Level]]&amp;Table_wabobpsvr_AzureCalc_AzureCalcRateCard[[#This Row],[Region]]</f>
        <v>Standard_D2 Cloud ServicesB5</v>
      </c>
      <c r="B11557" s="784">
        <v>5</v>
      </c>
      <c r="C11557" s="784" t="s">
        <v>701</v>
      </c>
      <c r="D11557" s="784" t="s">
        <v>182</v>
      </c>
      <c r="E11557" s="784">
        <v>0.32147999999999999</v>
      </c>
      <c r="F11557" s="784" t="s">
        <v>1169</v>
      </c>
      <c r="G11557" s="784" t="s">
        <v>4431</v>
      </c>
      <c r="H11557" s="784" t="s">
        <v>4431</v>
      </c>
      <c r="I11557" s="784" t="s">
        <v>6622</v>
      </c>
    </row>
    <row r="11558" spans="1:9" hidden="1">
      <c r="A11558" s="784" t="str">
        <f>Table_wabobpsvr_AzureCalc_AzureCalcRateCard[[#This Row],[ServiceName]]&amp;Table_wabobpsvr_AzureCalc_AzureCalcRateCard[[#This Row],[Price_Level]]&amp;Table_wabobpsvr_AzureCalc_AzureCalcRateCard[[#This Row],[Region]]</f>
        <v>Standard_D2 Cloud ServicesC5</v>
      </c>
      <c r="B11558" s="784">
        <v>5</v>
      </c>
      <c r="C11558" s="784" t="s">
        <v>701</v>
      </c>
      <c r="D11558" s="784" t="s">
        <v>184</v>
      </c>
      <c r="E11558" s="784">
        <v>0.31122</v>
      </c>
      <c r="F11558" s="784" t="s">
        <v>1169</v>
      </c>
      <c r="G11558" s="784" t="s">
        <v>4431</v>
      </c>
      <c r="H11558" s="784" t="s">
        <v>4431</v>
      </c>
      <c r="I11558" s="784" t="s">
        <v>6622</v>
      </c>
    </row>
    <row r="11559" spans="1:9" hidden="1">
      <c r="A11559" s="784" t="str">
        <f>Table_wabobpsvr_AzureCalc_AzureCalcRateCard[[#This Row],[ServiceName]]&amp;Table_wabobpsvr_AzureCalc_AzureCalcRateCard[[#This Row],[Price_Level]]&amp;Table_wabobpsvr_AzureCalc_AzureCalcRateCard[[#This Row],[Region]]</f>
        <v>Standard_D2 Cloud ServicesD5</v>
      </c>
      <c r="B11559" s="784">
        <v>5</v>
      </c>
      <c r="C11559" s="784" t="s">
        <v>701</v>
      </c>
      <c r="D11559" s="784" t="s">
        <v>183</v>
      </c>
      <c r="E11559" s="784">
        <v>0.30096000000000001</v>
      </c>
      <c r="F11559" s="784" t="s">
        <v>1169</v>
      </c>
      <c r="G11559" s="784" t="s">
        <v>4431</v>
      </c>
      <c r="H11559" s="784" t="s">
        <v>4431</v>
      </c>
      <c r="I11559" s="784" t="s">
        <v>6622</v>
      </c>
    </row>
    <row r="11560" spans="1:9" hidden="1">
      <c r="A11560" s="784" t="str">
        <f>Table_wabobpsvr_AzureCalc_AzureCalcRateCard[[#This Row],[ServiceName]]&amp;Table_wabobpsvr_AzureCalc_AzureCalcRateCard[[#This Row],[Price_Level]]&amp;Table_wabobpsvr_AzureCalc_AzureCalcRateCard[[#This Row],[Region]]</f>
        <v>Standard_D2 Cloud ServicesMOSP1</v>
      </c>
      <c r="B11560" s="784">
        <v>1</v>
      </c>
      <c r="C11560" s="784" t="s">
        <v>701</v>
      </c>
      <c r="D11560" s="784" t="s">
        <v>627</v>
      </c>
      <c r="E11560" s="784">
        <v>0.318</v>
      </c>
      <c r="F11560" s="784" t="s">
        <v>1169</v>
      </c>
      <c r="G11560" s="784" t="s">
        <v>4431</v>
      </c>
      <c r="H11560" s="784" t="s">
        <v>4431</v>
      </c>
      <c r="I11560" s="784" t="s">
        <v>6623</v>
      </c>
    </row>
    <row r="11561" spans="1:9" hidden="1">
      <c r="A11561" s="784" t="str">
        <f>Table_wabobpsvr_AzureCalc_AzureCalcRateCard[[#This Row],[ServiceName]]&amp;Table_wabobpsvr_AzureCalc_AzureCalcRateCard[[#This Row],[Price_Level]]&amp;Table_wabobpsvr_AzureCalc_AzureCalcRateCard[[#This Row],[Region]]</f>
        <v>Standard_D2 Cloud ServicesA1</v>
      </c>
      <c r="B11561" s="784">
        <v>1</v>
      </c>
      <c r="C11561" s="784" t="s">
        <v>701</v>
      </c>
      <c r="D11561" s="784" t="s">
        <v>181</v>
      </c>
      <c r="E11561" s="784">
        <v>0.30846000000000001</v>
      </c>
      <c r="F11561" s="784" t="s">
        <v>1169</v>
      </c>
      <c r="G11561" s="784" t="s">
        <v>4431</v>
      </c>
      <c r="H11561" s="784" t="s">
        <v>4431</v>
      </c>
      <c r="I11561" s="784" t="s">
        <v>6623</v>
      </c>
    </row>
    <row r="11562" spans="1:9" hidden="1">
      <c r="A11562" t="str">
        <f>Table_wabobpsvr_AzureCalc_AzureCalcRateCard[[#This Row],[ServiceName]]&amp;Table_wabobpsvr_AzureCalc_AzureCalcRateCard[[#This Row],[Price_Level]]&amp;Table_wabobpsvr_AzureCalc_AzureCalcRateCard[[#This Row],[Region]]</f>
        <v>Standard_D2 Cloud ServicesB1</v>
      </c>
      <c r="B11562">
        <v>1</v>
      </c>
      <c r="C11562" t="s">
        <v>701</v>
      </c>
      <c r="D11562" t="s">
        <v>182</v>
      </c>
      <c r="E11562">
        <v>0.29892000000000002</v>
      </c>
      <c r="F11562" t="s">
        <v>1169</v>
      </c>
      <c r="G11562" s="784" t="s">
        <v>4431</v>
      </c>
      <c r="H11562" s="784" t="s">
        <v>4431</v>
      </c>
      <c r="I11562" s="784" t="s">
        <v>6623</v>
      </c>
    </row>
    <row r="11563" spans="1:9" hidden="1">
      <c r="A11563" s="784" t="str">
        <f>Table_wabobpsvr_AzureCalc_AzureCalcRateCard[[#This Row],[ServiceName]]&amp;Table_wabobpsvr_AzureCalc_AzureCalcRateCard[[#This Row],[Price_Level]]&amp;Table_wabobpsvr_AzureCalc_AzureCalcRateCard[[#This Row],[Region]]</f>
        <v>Standard_D2 Cloud ServicesC1</v>
      </c>
      <c r="B11563" s="784">
        <v>1</v>
      </c>
      <c r="C11563" s="784" t="s">
        <v>701</v>
      </c>
      <c r="D11563" s="784" t="s">
        <v>184</v>
      </c>
      <c r="E11563" s="784">
        <v>0.28938000000000003</v>
      </c>
      <c r="F11563" s="784" t="s">
        <v>1169</v>
      </c>
      <c r="G11563" s="784" t="s">
        <v>4431</v>
      </c>
      <c r="H11563" s="784" t="s">
        <v>4431</v>
      </c>
      <c r="I11563" s="784" t="s">
        <v>6623</v>
      </c>
    </row>
    <row r="11564" spans="1:9" hidden="1">
      <c r="A11564" s="784" t="str">
        <f>Table_wabobpsvr_AzureCalc_AzureCalcRateCard[[#This Row],[ServiceName]]&amp;Table_wabobpsvr_AzureCalc_AzureCalcRateCard[[#This Row],[Price_Level]]&amp;Table_wabobpsvr_AzureCalc_AzureCalcRateCard[[#This Row],[Region]]</f>
        <v>Standard_D2 Cloud ServicesD1</v>
      </c>
      <c r="B11564" s="784">
        <v>1</v>
      </c>
      <c r="C11564" s="784" t="s">
        <v>701</v>
      </c>
      <c r="D11564" s="784" t="s">
        <v>183</v>
      </c>
      <c r="E11564" s="784">
        <v>0.27983999999999998</v>
      </c>
      <c r="F11564" s="784" t="s">
        <v>1169</v>
      </c>
      <c r="G11564" s="784" t="s">
        <v>4431</v>
      </c>
      <c r="H11564" s="784" t="s">
        <v>4431</v>
      </c>
      <c r="I11564" s="784" t="s">
        <v>6623</v>
      </c>
    </row>
    <row r="11565" spans="1:9" hidden="1">
      <c r="A11565" s="784" t="str">
        <f>Table_wabobpsvr_AzureCalc_AzureCalcRateCard[[#This Row],[ServiceName]]&amp;Table_wabobpsvr_AzureCalc_AzureCalcRateCard[[#This Row],[Price_Level]]&amp;Table_wabobpsvr_AzureCalc_AzureCalcRateCard[[#This Row],[Region]]</f>
        <v>Standard_D2 Cloud ServicesMOSP4</v>
      </c>
      <c r="B11565" s="784">
        <v>4</v>
      </c>
      <c r="C11565" s="784" t="s">
        <v>701</v>
      </c>
      <c r="D11565" s="784" t="s">
        <v>627</v>
      </c>
      <c r="E11565" s="784">
        <v>0.34200000000000003</v>
      </c>
      <c r="F11565" s="784" t="s">
        <v>1169</v>
      </c>
      <c r="G11565" s="784" t="s">
        <v>4431</v>
      </c>
      <c r="H11565" s="784" t="s">
        <v>4431</v>
      </c>
      <c r="I11565" s="784" t="s">
        <v>5786</v>
      </c>
    </row>
    <row r="11566" spans="1:9" hidden="1">
      <c r="A11566" s="784" t="str">
        <f>Table_wabobpsvr_AzureCalc_AzureCalcRateCard[[#This Row],[ServiceName]]&amp;Table_wabobpsvr_AzureCalc_AzureCalcRateCard[[#This Row],[Price_Level]]&amp;Table_wabobpsvr_AzureCalc_AzureCalcRateCard[[#This Row],[Region]]</f>
        <v>Standard_D2 Cloud ServicesA4</v>
      </c>
      <c r="B11566" s="784">
        <v>4</v>
      </c>
      <c r="C11566" s="784" t="s">
        <v>701</v>
      </c>
      <c r="D11566" s="784" t="s">
        <v>181</v>
      </c>
      <c r="E11566" s="784">
        <v>0.33173999999999998</v>
      </c>
      <c r="F11566" s="784" t="s">
        <v>1169</v>
      </c>
      <c r="G11566" s="784" t="s">
        <v>4431</v>
      </c>
      <c r="H11566" s="784" t="s">
        <v>4431</v>
      </c>
      <c r="I11566" s="784" t="s">
        <v>5786</v>
      </c>
    </row>
    <row r="11567" spans="1:9" hidden="1">
      <c r="A11567" s="784" t="str">
        <f>Table_wabobpsvr_AzureCalc_AzureCalcRateCard[[#This Row],[ServiceName]]&amp;Table_wabobpsvr_AzureCalc_AzureCalcRateCard[[#This Row],[Price_Level]]&amp;Table_wabobpsvr_AzureCalc_AzureCalcRateCard[[#This Row],[Region]]</f>
        <v>Standard_D2 Cloud ServicesB4</v>
      </c>
      <c r="B11567" s="784">
        <v>4</v>
      </c>
      <c r="C11567" s="784" t="s">
        <v>701</v>
      </c>
      <c r="D11567" s="784" t="s">
        <v>182</v>
      </c>
      <c r="E11567" s="784">
        <v>0.32147999999999999</v>
      </c>
      <c r="F11567" s="784" t="s">
        <v>1169</v>
      </c>
      <c r="G11567" s="784" t="s">
        <v>4431</v>
      </c>
      <c r="H11567" s="784" t="s">
        <v>4431</v>
      </c>
      <c r="I11567" s="784" t="s">
        <v>5786</v>
      </c>
    </row>
    <row r="11568" spans="1:9" hidden="1">
      <c r="A11568" s="784" t="str">
        <f>Table_wabobpsvr_AzureCalc_AzureCalcRateCard[[#This Row],[ServiceName]]&amp;Table_wabobpsvr_AzureCalc_AzureCalcRateCard[[#This Row],[Price_Level]]&amp;Table_wabobpsvr_AzureCalc_AzureCalcRateCard[[#This Row],[Region]]</f>
        <v>CDN Data Transfer - Zone 2 - Tier 2B3</v>
      </c>
      <c r="B11568" s="784">
        <v>3</v>
      </c>
      <c r="C11568" s="784" t="s">
        <v>4431</v>
      </c>
      <c r="D11568" s="784" t="s">
        <v>182</v>
      </c>
      <c r="E11568" s="784">
        <v>999999</v>
      </c>
      <c r="F11568" s="784" t="s">
        <v>960</v>
      </c>
      <c r="G11568" s="784" t="s">
        <v>4431</v>
      </c>
      <c r="H11568" s="784" t="s">
        <v>4431</v>
      </c>
      <c r="I11568" s="784" t="s">
        <v>4431</v>
      </c>
    </row>
    <row r="11569" spans="1:9" hidden="1">
      <c r="A11569" t="str">
        <f>Table_wabobpsvr_AzureCalc_AzureCalcRateCard[[#This Row],[ServiceName]]&amp;Table_wabobpsvr_AzureCalc_AzureCalcRateCard[[#This Row],[Price_Level]]&amp;Table_wabobpsvr_AzureCalc_AzureCalcRateCard[[#This Row],[Region]]</f>
        <v>CDN Data Transfer - Zone 2 - Tier 2C3</v>
      </c>
      <c r="B11569">
        <v>3</v>
      </c>
      <c r="C11569" t="s">
        <v>4431</v>
      </c>
      <c r="D11569" t="s">
        <v>184</v>
      </c>
      <c r="E11569">
        <v>999999</v>
      </c>
      <c r="F11569" t="s">
        <v>960</v>
      </c>
      <c r="G11569" s="784" t="s">
        <v>4431</v>
      </c>
      <c r="H11569" s="784" t="s">
        <v>4431</v>
      </c>
      <c r="I11569" s="784" t="s">
        <v>4431</v>
      </c>
    </row>
    <row r="11570" spans="1:9" hidden="1">
      <c r="A11570" t="str">
        <f>Table_wabobpsvr_AzureCalc_AzureCalcRateCard[[#This Row],[ServiceName]]&amp;Table_wabobpsvr_AzureCalc_AzureCalcRateCard[[#This Row],[Price_Level]]&amp;Table_wabobpsvr_AzureCalc_AzureCalcRateCard[[#This Row],[Region]]</f>
        <v>CDN Data Transfer - Zone 2 - Tier 2D3</v>
      </c>
      <c r="B11570">
        <v>3</v>
      </c>
      <c r="C11570" t="s">
        <v>4431</v>
      </c>
      <c r="D11570" t="s">
        <v>183</v>
      </c>
      <c r="E11570">
        <v>999999</v>
      </c>
      <c r="F11570" t="s">
        <v>960</v>
      </c>
      <c r="G11570" s="784" t="s">
        <v>4431</v>
      </c>
      <c r="H11570" s="784" t="s">
        <v>4431</v>
      </c>
      <c r="I11570" s="784" t="s">
        <v>4431</v>
      </c>
    </row>
    <row r="11571" spans="1:9" hidden="1">
      <c r="A11571" t="str">
        <f>Table_wabobpsvr_AzureCalc_AzureCalcRateCard[[#This Row],[ServiceName]]&amp;Table_wabobpsvr_AzureCalc_AzureCalcRateCard[[#This Row],[Price_Level]]&amp;Table_wabobpsvr_AzureCalc_AzureCalcRateCard[[#This Row],[Region]]</f>
        <v>CDN Data Transfer - Zone 2 - Tier 2MOSP2</v>
      </c>
      <c r="B11571">
        <v>2</v>
      </c>
      <c r="C11571" t="s">
        <v>4431</v>
      </c>
      <c r="D11571" t="s">
        <v>627</v>
      </c>
      <c r="E11571">
        <v>999999</v>
      </c>
      <c r="F11571" t="s">
        <v>960</v>
      </c>
      <c r="G11571" s="784" t="s">
        <v>4431</v>
      </c>
      <c r="H11571" s="784" t="s">
        <v>4431</v>
      </c>
      <c r="I11571" s="784" t="s">
        <v>4431</v>
      </c>
    </row>
    <row r="11572" spans="1:9" hidden="1">
      <c r="A11572" t="str">
        <f>Table_wabobpsvr_AzureCalc_AzureCalcRateCard[[#This Row],[ServiceName]]&amp;Table_wabobpsvr_AzureCalc_AzureCalcRateCard[[#This Row],[Price_Level]]&amp;Table_wabobpsvr_AzureCalc_AzureCalcRateCard[[#This Row],[Region]]</f>
        <v>CDN Data Transfer - Zone 2 - Tier 2A2</v>
      </c>
      <c r="B11572">
        <v>2</v>
      </c>
      <c r="C11572" t="s">
        <v>4431</v>
      </c>
      <c r="D11572" t="s">
        <v>181</v>
      </c>
      <c r="E11572">
        <v>999999</v>
      </c>
      <c r="F11572" t="s">
        <v>960</v>
      </c>
      <c r="G11572" s="784" t="s">
        <v>4431</v>
      </c>
      <c r="H11572" s="784" t="s">
        <v>4431</v>
      </c>
      <c r="I11572" s="784" t="s">
        <v>4431</v>
      </c>
    </row>
    <row r="11573" spans="1:9" hidden="1">
      <c r="A11573" t="str">
        <f>Table_wabobpsvr_AzureCalc_AzureCalcRateCard[[#This Row],[ServiceName]]&amp;Table_wabobpsvr_AzureCalc_AzureCalcRateCard[[#This Row],[Price_Level]]&amp;Table_wabobpsvr_AzureCalc_AzureCalcRateCard[[#This Row],[Region]]</f>
        <v>CDN Data Transfer - Zone 2 - Tier 2B2</v>
      </c>
      <c r="B11573">
        <v>2</v>
      </c>
      <c r="C11573" t="s">
        <v>4431</v>
      </c>
      <c r="D11573" t="s">
        <v>182</v>
      </c>
      <c r="E11573">
        <v>999999</v>
      </c>
      <c r="F11573" t="s">
        <v>960</v>
      </c>
      <c r="G11573" s="784" t="s">
        <v>4431</v>
      </c>
      <c r="H11573" s="784" t="s">
        <v>4431</v>
      </c>
      <c r="I11573" s="784" t="s">
        <v>4431</v>
      </c>
    </row>
    <row r="11574" spans="1:9" hidden="1">
      <c r="A11574" t="str">
        <f>Table_wabobpsvr_AzureCalc_AzureCalcRateCard[[#This Row],[ServiceName]]&amp;Table_wabobpsvr_AzureCalc_AzureCalcRateCard[[#This Row],[Price_Level]]&amp;Table_wabobpsvr_AzureCalc_AzureCalcRateCard[[#This Row],[Region]]</f>
        <v>CDN Data Transfer - Zone 2 - Tier 2C2</v>
      </c>
      <c r="B11574">
        <v>2</v>
      </c>
      <c r="C11574" t="s">
        <v>4431</v>
      </c>
      <c r="D11574" t="s">
        <v>184</v>
      </c>
      <c r="E11574">
        <v>999999</v>
      </c>
      <c r="F11574" t="s">
        <v>960</v>
      </c>
      <c r="G11574" s="784" t="s">
        <v>4431</v>
      </c>
      <c r="H11574" s="784" t="s">
        <v>4431</v>
      </c>
      <c r="I11574" s="784" t="s">
        <v>4431</v>
      </c>
    </row>
    <row r="11575" spans="1:9" hidden="1">
      <c r="A11575" t="str">
        <f>Table_wabobpsvr_AzureCalc_AzureCalcRateCard[[#This Row],[ServiceName]]&amp;Table_wabobpsvr_AzureCalc_AzureCalcRateCard[[#This Row],[Price_Level]]&amp;Table_wabobpsvr_AzureCalc_AzureCalcRateCard[[#This Row],[Region]]</f>
        <v>CDN Data Transfer - Zone 2 - Tier 2D2</v>
      </c>
      <c r="B11575">
        <v>2</v>
      </c>
      <c r="C11575" t="s">
        <v>4431</v>
      </c>
      <c r="D11575" t="s">
        <v>183</v>
      </c>
      <c r="E11575">
        <v>999999</v>
      </c>
      <c r="F11575" t="s">
        <v>960</v>
      </c>
      <c r="G11575" s="784" t="s">
        <v>4431</v>
      </c>
      <c r="H11575" s="784" t="s">
        <v>4431</v>
      </c>
      <c r="I11575" s="784" t="s">
        <v>4431</v>
      </c>
    </row>
    <row r="11576" spans="1:9" hidden="1">
      <c r="A11576" t="str">
        <f>Table_wabobpsvr_AzureCalc_AzureCalcRateCard[[#This Row],[ServiceName]]&amp;Table_wabobpsvr_AzureCalc_AzureCalcRateCard[[#This Row],[Price_Level]]&amp;Table_wabobpsvr_AzureCalc_AzureCalcRateCard[[#This Row],[Region]]</f>
        <v>CDN Data Transfer - Zone 2 - Tier 3MOSP2</v>
      </c>
      <c r="B11576">
        <v>2</v>
      </c>
      <c r="C11576" t="s">
        <v>4431</v>
      </c>
      <c r="D11576" t="s">
        <v>627</v>
      </c>
      <c r="E11576">
        <v>999999</v>
      </c>
      <c r="F11576" t="s">
        <v>961</v>
      </c>
      <c r="G11576" s="784" t="s">
        <v>4431</v>
      </c>
      <c r="H11576" s="784" t="s">
        <v>4431</v>
      </c>
      <c r="I11576" s="784" t="s">
        <v>4431</v>
      </c>
    </row>
    <row r="11577" spans="1:9" hidden="1">
      <c r="A11577" t="str">
        <f>Table_wabobpsvr_AzureCalc_AzureCalcRateCard[[#This Row],[ServiceName]]&amp;Table_wabobpsvr_AzureCalc_AzureCalcRateCard[[#This Row],[Price_Level]]&amp;Table_wabobpsvr_AzureCalc_AzureCalcRateCard[[#This Row],[Region]]</f>
        <v>CDN Data Transfer - Zone 2 - Tier 3A2</v>
      </c>
      <c r="B11577">
        <v>2</v>
      </c>
      <c r="C11577" t="s">
        <v>4431</v>
      </c>
      <c r="D11577" t="s">
        <v>181</v>
      </c>
      <c r="E11577">
        <v>999999</v>
      </c>
      <c r="F11577" t="s">
        <v>961</v>
      </c>
      <c r="G11577" s="784" t="s">
        <v>4431</v>
      </c>
      <c r="H11577" s="784" t="s">
        <v>4431</v>
      </c>
      <c r="I11577" s="784" t="s">
        <v>4431</v>
      </c>
    </row>
    <row r="11578" spans="1:9" hidden="1">
      <c r="A11578" t="str">
        <f>Table_wabobpsvr_AzureCalc_AzureCalcRateCard[[#This Row],[ServiceName]]&amp;Table_wabobpsvr_AzureCalc_AzureCalcRateCard[[#This Row],[Price_Level]]&amp;Table_wabobpsvr_AzureCalc_AzureCalcRateCard[[#This Row],[Region]]</f>
        <v>CDN Data Transfer - Zone 2 - Tier 3B2</v>
      </c>
      <c r="B11578">
        <v>2</v>
      </c>
      <c r="C11578" t="s">
        <v>4431</v>
      </c>
      <c r="D11578" t="s">
        <v>182</v>
      </c>
      <c r="E11578">
        <v>999999</v>
      </c>
      <c r="F11578" t="s">
        <v>961</v>
      </c>
      <c r="G11578" s="784" t="s">
        <v>4431</v>
      </c>
      <c r="H11578" s="784" t="s">
        <v>4431</v>
      </c>
      <c r="I11578" s="784" t="s">
        <v>4431</v>
      </c>
    </row>
    <row r="11579" spans="1:9" hidden="1">
      <c r="A11579" t="str">
        <f>Table_wabobpsvr_AzureCalc_AzureCalcRateCard[[#This Row],[ServiceName]]&amp;Table_wabobpsvr_AzureCalc_AzureCalcRateCard[[#This Row],[Price_Level]]&amp;Table_wabobpsvr_AzureCalc_AzureCalcRateCard[[#This Row],[Region]]</f>
        <v>CDN Data Transfer - Zone 2 - Tier 3C2</v>
      </c>
      <c r="B11579">
        <v>2</v>
      </c>
      <c r="C11579" t="s">
        <v>4431</v>
      </c>
      <c r="D11579" t="s">
        <v>184</v>
      </c>
      <c r="E11579">
        <v>999999</v>
      </c>
      <c r="F11579" t="s">
        <v>961</v>
      </c>
      <c r="G11579" s="784" t="s">
        <v>4431</v>
      </c>
      <c r="H11579" s="784" t="s">
        <v>4431</v>
      </c>
      <c r="I11579" s="784" t="s">
        <v>4431</v>
      </c>
    </row>
    <row r="11580" spans="1:9" hidden="1">
      <c r="A11580" t="str">
        <f>Table_wabobpsvr_AzureCalc_AzureCalcRateCard[[#This Row],[ServiceName]]&amp;Table_wabobpsvr_AzureCalc_AzureCalcRateCard[[#This Row],[Price_Level]]&amp;Table_wabobpsvr_AzureCalc_AzureCalcRateCard[[#This Row],[Region]]</f>
        <v>CDN Data Transfer - Zone 2 - Tier 3D2</v>
      </c>
      <c r="B11580">
        <v>2</v>
      </c>
      <c r="C11580" t="s">
        <v>4431</v>
      </c>
      <c r="D11580" t="s">
        <v>183</v>
      </c>
      <c r="E11580">
        <v>999999</v>
      </c>
      <c r="F11580" t="s">
        <v>961</v>
      </c>
      <c r="G11580" s="784" t="s">
        <v>4431</v>
      </c>
      <c r="H11580" s="784" t="s">
        <v>4431</v>
      </c>
      <c r="I11580" s="784" t="s">
        <v>4431</v>
      </c>
    </row>
    <row r="11581" spans="1:9" hidden="1">
      <c r="A11581" t="str">
        <f>Table_wabobpsvr_AzureCalc_AzureCalcRateCard[[#This Row],[ServiceName]]&amp;Table_wabobpsvr_AzureCalc_AzureCalcRateCard[[#This Row],[Price_Level]]&amp;Table_wabobpsvr_AzureCalc_AzureCalcRateCard[[#This Row],[Region]]</f>
        <v>CDN Data Transfer - Zone 2 - Tier 3MOSP3</v>
      </c>
      <c r="B11581">
        <v>3</v>
      </c>
      <c r="C11581" t="s">
        <v>4431</v>
      </c>
      <c r="D11581" t="s">
        <v>627</v>
      </c>
      <c r="E11581">
        <v>999999</v>
      </c>
      <c r="F11581" t="s">
        <v>961</v>
      </c>
      <c r="G11581" s="784" t="s">
        <v>4431</v>
      </c>
      <c r="H11581" s="784" t="s">
        <v>4431</v>
      </c>
      <c r="I11581" s="784" t="s">
        <v>4431</v>
      </c>
    </row>
    <row r="11582" spans="1:9" hidden="1">
      <c r="A11582" t="str">
        <f>Table_wabobpsvr_AzureCalc_AzureCalcRateCard[[#This Row],[ServiceName]]&amp;Table_wabobpsvr_AzureCalc_AzureCalcRateCard[[#This Row],[Price_Level]]&amp;Table_wabobpsvr_AzureCalc_AzureCalcRateCard[[#This Row],[Region]]</f>
        <v>CDN Data Transfer - Zone 2 - Tier 3A3</v>
      </c>
      <c r="B11582">
        <v>3</v>
      </c>
      <c r="C11582" t="s">
        <v>4431</v>
      </c>
      <c r="D11582" t="s">
        <v>181</v>
      </c>
      <c r="E11582">
        <v>999999</v>
      </c>
      <c r="F11582" t="s">
        <v>961</v>
      </c>
      <c r="G11582" s="784" t="s">
        <v>4431</v>
      </c>
      <c r="H11582" s="784" t="s">
        <v>4431</v>
      </c>
      <c r="I11582" s="784" t="s">
        <v>4431</v>
      </c>
    </row>
    <row r="11583" spans="1:9" hidden="1">
      <c r="A11583" t="str">
        <f>Table_wabobpsvr_AzureCalc_AzureCalcRateCard[[#This Row],[ServiceName]]&amp;Table_wabobpsvr_AzureCalc_AzureCalcRateCard[[#This Row],[Price_Level]]&amp;Table_wabobpsvr_AzureCalc_AzureCalcRateCard[[#This Row],[Region]]</f>
        <v>CDN Data Transfer - Zone 2 - Tier 3B3</v>
      </c>
      <c r="B11583">
        <v>3</v>
      </c>
      <c r="C11583" t="s">
        <v>4431</v>
      </c>
      <c r="D11583" t="s">
        <v>182</v>
      </c>
      <c r="E11583">
        <v>999999</v>
      </c>
      <c r="F11583" t="s">
        <v>961</v>
      </c>
      <c r="G11583" s="784" t="s">
        <v>4431</v>
      </c>
      <c r="H11583" s="784" t="s">
        <v>4431</v>
      </c>
      <c r="I11583" s="784" t="s">
        <v>4431</v>
      </c>
    </row>
    <row r="11584" spans="1:9" hidden="1">
      <c r="A11584" t="str">
        <f>Table_wabobpsvr_AzureCalc_AzureCalcRateCard[[#This Row],[ServiceName]]&amp;Table_wabobpsvr_AzureCalc_AzureCalcRateCard[[#This Row],[Price_Level]]&amp;Table_wabobpsvr_AzureCalc_AzureCalcRateCard[[#This Row],[Region]]</f>
        <v>CDN Data Transfer - Zone 2 - Tier 3C3</v>
      </c>
      <c r="B11584">
        <v>3</v>
      </c>
      <c r="C11584" t="s">
        <v>4431</v>
      </c>
      <c r="D11584" t="s">
        <v>184</v>
      </c>
      <c r="E11584">
        <v>999999</v>
      </c>
      <c r="F11584" t="s">
        <v>961</v>
      </c>
      <c r="G11584" s="784" t="s">
        <v>4431</v>
      </c>
      <c r="H11584" s="784" t="s">
        <v>4431</v>
      </c>
      <c r="I11584" s="784" t="s">
        <v>4431</v>
      </c>
    </row>
    <row r="11585" spans="1:9" hidden="1">
      <c r="A11585" t="str">
        <f>Table_wabobpsvr_AzureCalc_AzureCalcRateCard[[#This Row],[ServiceName]]&amp;Table_wabobpsvr_AzureCalc_AzureCalcRateCard[[#This Row],[Price_Level]]&amp;Table_wabobpsvr_AzureCalc_AzureCalcRateCard[[#This Row],[Region]]</f>
        <v>CDN Data Transfer - Zone 2 - Tier 3D3</v>
      </c>
      <c r="B11585">
        <v>3</v>
      </c>
      <c r="C11585" t="s">
        <v>4431</v>
      </c>
      <c r="D11585" t="s">
        <v>183</v>
      </c>
      <c r="E11585">
        <v>999999</v>
      </c>
      <c r="F11585" t="s">
        <v>961</v>
      </c>
      <c r="G11585" s="784" t="s">
        <v>4431</v>
      </c>
      <c r="H11585" s="784" t="s">
        <v>4431</v>
      </c>
      <c r="I11585" s="784" t="s">
        <v>4431</v>
      </c>
    </row>
    <row r="11586" spans="1:9" hidden="1">
      <c r="A11586" t="str">
        <f>Table_wabobpsvr_AzureCalc_AzureCalcRateCard[[#This Row],[ServiceName]]&amp;Table_wabobpsvr_AzureCalc_AzureCalcRateCard[[#This Row],[Price_Level]]&amp;Table_wabobpsvr_AzureCalc_AzureCalcRateCard[[#This Row],[Region]]</f>
        <v>CDN Data Transfer - Zone 2 - Tier 3MOSP13</v>
      </c>
      <c r="B11586">
        <v>13</v>
      </c>
      <c r="C11586" t="s">
        <v>4431</v>
      </c>
      <c r="D11586" t="s">
        <v>627</v>
      </c>
      <c r="E11586">
        <v>999999</v>
      </c>
      <c r="F11586" t="s">
        <v>961</v>
      </c>
      <c r="G11586" s="784" t="s">
        <v>4431</v>
      </c>
      <c r="H11586" s="784" t="s">
        <v>4431</v>
      </c>
      <c r="I11586" s="784" t="s">
        <v>4431</v>
      </c>
    </row>
    <row r="11587" spans="1:9" hidden="1">
      <c r="A11587" t="str">
        <f>Table_wabobpsvr_AzureCalc_AzureCalcRateCard[[#This Row],[ServiceName]]&amp;Table_wabobpsvr_AzureCalc_AzureCalcRateCard[[#This Row],[Price_Level]]&amp;Table_wabobpsvr_AzureCalc_AzureCalcRateCard[[#This Row],[Region]]</f>
        <v>CDN Data Transfer - Zone 2 - Tier 3A13</v>
      </c>
      <c r="B11587">
        <v>13</v>
      </c>
      <c r="C11587" t="s">
        <v>4431</v>
      </c>
      <c r="D11587" t="s">
        <v>181</v>
      </c>
      <c r="E11587">
        <v>999999</v>
      </c>
      <c r="F11587" t="s">
        <v>961</v>
      </c>
      <c r="G11587" s="784" t="s">
        <v>4431</v>
      </c>
      <c r="H11587" s="784" t="s">
        <v>4431</v>
      </c>
      <c r="I11587" s="784" t="s">
        <v>4431</v>
      </c>
    </row>
    <row r="11588" spans="1:9" hidden="1">
      <c r="A11588" t="str">
        <f>Table_wabobpsvr_AzureCalc_AzureCalcRateCard[[#This Row],[ServiceName]]&amp;Table_wabobpsvr_AzureCalc_AzureCalcRateCard[[#This Row],[Price_Level]]&amp;Table_wabobpsvr_AzureCalc_AzureCalcRateCard[[#This Row],[Region]]</f>
        <v>CDN Data Transfer - Zone 2 - Tier 3B13</v>
      </c>
      <c r="B11588">
        <v>13</v>
      </c>
      <c r="C11588" t="s">
        <v>4431</v>
      </c>
      <c r="D11588" t="s">
        <v>182</v>
      </c>
      <c r="E11588">
        <v>999999</v>
      </c>
      <c r="F11588" t="s">
        <v>961</v>
      </c>
      <c r="G11588" s="784" t="s">
        <v>4431</v>
      </c>
      <c r="H11588" s="784" t="s">
        <v>4431</v>
      </c>
      <c r="I11588" s="784" t="s">
        <v>4431</v>
      </c>
    </row>
    <row r="11589" spans="1:9" hidden="1">
      <c r="A11589" t="str">
        <f>Table_wabobpsvr_AzureCalc_AzureCalcRateCard[[#This Row],[ServiceName]]&amp;Table_wabobpsvr_AzureCalc_AzureCalcRateCard[[#This Row],[Price_Level]]&amp;Table_wabobpsvr_AzureCalc_AzureCalcRateCard[[#This Row],[Region]]</f>
        <v>CDN Data Transfer - Zone 2 - Tier 3C13</v>
      </c>
      <c r="B11589">
        <v>13</v>
      </c>
      <c r="C11589" t="s">
        <v>4431</v>
      </c>
      <c r="D11589" t="s">
        <v>184</v>
      </c>
      <c r="E11589">
        <v>999999</v>
      </c>
      <c r="F11589" t="s">
        <v>961</v>
      </c>
      <c r="G11589" s="784" t="s">
        <v>4431</v>
      </c>
      <c r="H11589" s="784" t="s">
        <v>4431</v>
      </c>
      <c r="I11589" s="784" t="s">
        <v>4431</v>
      </c>
    </row>
    <row r="11590" spans="1:9" hidden="1">
      <c r="A11590" t="str">
        <f>Table_wabobpsvr_AzureCalc_AzureCalcRateCard[[#This Row],[ServiceName]]&amp;Table_wabobpsvr_AzureCalc_AzureCalcRateCard[[#This Row],[Price_Level]]&amp;Table_wabobpsvr_AzureCalc_AzureCalcRateCard[[#This Row],[Region]]</f>
        <v>CDN Data Transfer - Zone 2 - Tier 3D13</v>
      </c>
      <c r="B11590">
        <v>13</v>
      </c>
      <c r="C11590" t="s">
        <v>4431</v>
      </c>
      <c r="D11590" t="s">
        <v>183</v>
      </c>
      <c r="E11590">
        <v>999999</v>
      </c>
      <c r="F11590" t="s">
        <v>961</v>
      </c>
      <c r="G11590" s="784" t="s">
        <v>4431</v>
      </c>
      <c r="H11590" s="784" t="s">
        <v>4431</v>
      </c>
      <c r="I11590" s="784" t="s">
        <v>4431</v>
      </c>
    </row>
    <row r="11591" spans="1:9" hidden="1">
      <c r="A11591" t="str">
        <f>Table_wabobpsvr_AzureCalc_AzureCalcRateCard[[#This Row],[ServiceName]]&amp;Table_wabobpsvr_AzureCalc_AzureCalcRateCard[[#This Row],[Price_Level]]&amp;Table_wabobpsvr_AzureCalc_AzureCalcRateCard[[#This Row],[Region]]</f>
        <v>CDN Data Transfer - Zone 2 - Tier 4MOSP13</v>
      </c>
      <c r="B11591">
        <v>13</v>
      </c>
      <c r="C11591" t="s">
        <v>4431</v>
      </c>
      <c r="D11591" t="s">
        <v>627</v>
      </c>
      <c r="E11591">
        <v>999999</v>
      </c>
      <c r="F11591" t="s">
        <v>962</v>
      </c>
      <c r="G11591" s="784" t="s">
        <v>4431</v>
      </c>
      <c r="H11591" s="784" t="s">
        <v>4431</v>
      </c>
      <c r="I11591" s="784" t="s">
        <v>4431</v>
      </c>
    </row>
    <row r="11592" spans="1:9" hidden="1">
      <c r="A11592" t="str">
        <f>Table_wabobpsvr_AzureCalc_AzureCalcRateCard[[#This Row],[ServiceName]]&amp;Table_wabobpsvr_AzureCalc_AzureCalcRateCard[[#This Row],[Price_Level]]&amp;Table_wabobpsvr_AzureCalc_AzureCalcRateCard[[#This Row],[Region]]</f>
        <v>CDN Data Transfer - Zone 2 - Tier 4A13</v>
      </c>
      <c r="B11592">
        <v>13</v>
      </c>
      <c r="C11592" t="s">
        <v>4431</v>
      </c>
      <c r="D11592" t="s">
        <v>181</v>
      </c>
      <c r="E11592">
        <v>999999</v>
      </c>
      <c r="F11592" t="s">
        <v>962</v>
      </c>
      <c r="G11592" s="784" t="s">
        <v>4431</v>
      </c>
      <c r="H11592" s="784" t="s">
        <v>4431</v>
      </c>
      <c r="I11592" s="784" t="s">
        <v>4431</v>
      </c>
    </row>
    <row r="11593" spans="1:9" hidden="1">
      <c r="A11593" t="str">
        <f>Table_wabobpsvr_AzureCalc_AzureCalcRateCard[[#This Row],[ServiceName]]&amp;Table_wabobpsvr_AzureCalc_AzureCalcRateCard[[#This Row],[Price_Level]]&amp;Table_wabobpsvr_AzureCalc_AzureCalcRateCard[[#This Row],[Region]]</f>
        <v>CDN Data Transfer - Zone 2 - Tier 4B13</v>
      </c>
      <c r="B11593">
        <v>13</v>
      </c>
      <c r="C11593" t="s">
        <v>4431</v>
      </c>
      <c r="D11593" t="s">
        <v>182</v>
      </c>
      <c r="E11593">
        <v>999999</v>
      </c>
      <c r="F11593" t="s">
        <v>962</v>
      </c>
      <c r="G11593" s="784" t="s">
        <v>4431</v>
      </c>
      <c r="H11593" s="784" t="s">
        <v>4431</v>
      </c>
      <c r="I11593" s="784" t="s">
        <v>4431</v>
      </c>
    </row>
    <row r="11594" spans="1:9" hidden="1">
      <c r="A11594" t="str">
        <f>Table_wabobpsvr_AzureCalc_AzureCalcRateCard[[#This Row],[ServiceName]]&amp;Table_wabobpsvr_AzureCalc_AzureCalcRateCard[[#This Row],[Price_Level]]&amp;Table_wabobpsvr_AzureCalc_AzureCalcRateCard[[#This Row],[Region]]</f>
        <v>CDN Data Transfer - Zone 2 - Tier 4C13</v>
      </c>
      <c r="B11594">
        <v>13</v>
      </c>
      <c r="C11594" t="s">
        <v>4431</v>
      </c>
      <c r="D11594" t="s">
        <v>184</v>
      </c>
      <c r="E11594">
        <v>999999</v>
      </c>
      <c r="F11594" t="s">
        <v>962</v>
      </c>
      <c r="G11594" s="784" t="s">
        <v>4431</v>
      </c>
      <c r="H11594" s="784" t="s">
        <v>4431</v>
      </c>
      <c r="I11594" s="784" t="s">
        <v>4431</v>
      </c>
    </row>
    <row r="11595" spans="1:9" hidden="1">
      <c r="A11595" t="str">
        <f>Table_wabobpsvr_AzureCalc_AzureCalcRateCard[[#This Row],[ServiceName]]&amp;Table_wabobpsvr_AzureCalc_AzureCalcRateCard[[#This Row],[Price_Level]]&amp;Table_wabobpsvr_AzureCalc_AzureCalcRateCard[[#This Row],[Region]]</f>
        <v>CDN Data Transfer - Zone 2 - Tier 4D13</v>
      </c>
      <c r="B11595">
        <v>13</v>
      </c>
      <c r="C11595" t="s">
        <v>4431</v>
      </c>
      <c r="D11595" t="s">
        <v>183</v>
      </c>
      <c r="E11595">
        <v>999999</v>
      </c>
      <c r="F11595" t="s">
        <v>962</v>
      </c>
      <c r="G11595" s="784" t="s">
        <v>4431</v>
      </c>
      <c r="H11595" s="784" t="s">
        <v>4431</v>
      </c>
      <c r="I11595" s="784" t="s">
        <v>4431</v>
      </c>
    </row>
    <row r="11596" spans="1:9" hidden="1">
      <c r="A11596" t="str">
        <f>Table_wabobpsvr_AzureCalc_AzureCalcRateCard[[#This Row],[ServiceName]]&amp;Table_wabobpsvr_AzureCalc_AzureCalcRateCard[[#This Row],[Price_Level]]&amp;Table_wabobpsvr_AzureCalc_AzureCalcRateCard[[#This Row],[Region]]</f>
        <v>CDN Data Transfer - Zone 2 - Tier 4MOSP3</v>
      </c>
      <c r="B11596">
        <v>3</v>
      </c>
      <c r="C11596" t="s">
        <v>4431</v>
      </c>
      <c r="D11596" t="s">
        <v>627</v>
      </c>
      <c r="E11596">
        <v>999999</v>
      </c>
      <c r="F11596" t="s">
        <v>962</v>
      </c>
      <c r="G11596" s="784" t="s">
        <v>4431</v>
      </c>
      <c r="H11596" s="784" t="s">
        <v>4431</v>
      </c>
      <c r="I11596" s="784" t="s">
        <v>4431</v>
      </c>
    </row>
    <row r="11597" spans="1:9" hidden="1">
      <c r="A11597" t="str">
        <f>Table_wabobpsvr_AzureCalc_AzureCalcRateCard[[#This Row],[ServiceName]]&amp;Table_wabobpsvr_AzureCalc_AzureCalcRateCard[[#This Row],[Price_Level]]&amp;Table_wabobpsvr_AzureCalc_AzureCalcRateCard[[#This Row],[Region]]</f>
        <v>CDN Data Transfer - Zone 2 - Tier 4A3</v>
      </c>
      <c r="B11597">
        <v>3</v>
      </c>
      <c r="C11597" t="s">
        <v>4431</v>
      </c>
      <c r="D11597" t="s">
        <v>181</v>
      </c>
      <c r="E11597">
        <v>999999</v>
      </c>
      <c r="F11597" t="s">
        <v>962</v>
      </c>
      <c r="G11597" s="784" t="s">
        <v>4431</v>
      </c>
      <c r="H11597" s="784" t="s">
        <v>4431</v>
      </c>
      <c r="I11597" s="784" t="s">
        <v>4431</v>
      </c>
    </row>
    <row r="11598" spans="1:9" hidden="1">
      <c r="A11598" t="str">
        <f>Table_wabobpsvr_AzureCalc_AzureCalcRateCard[[#This Row],[ServiceName]]&amp;Table_wabobpsvr_AzureCalc_AzureCalcRateCard[[#This Row],[Price_Level]]&amp;Table_wabobpsvr_AzureCalc_AzureCalcRateCard[[#This Row],[Region]]</f>
        <v>CDN Data Transfer - Zone 2 - Tier 4B3</v>
      </c>
      <c r="B11598">
        <v>3</v>
      </c>
      <c r="C11598" t="s">
        <v>4431</v>
      </c>
      <c r="D11598" t="s">
        <v>182</v>
      </c>
      <c r="E11598">
        <v>999999</v>
      </c>
      <c r="F11598" t="s">
        <v>962</v>
      </c>
      <c r="G11598" s="784" t="s">
        <v>4431</v>
      </c>
      <c r="H11598" s="784" t="s">
        <v>4431</v>
      </c>
      <c r="I11598" s="784" t="s">
        <v>4431</v>
      </c>
    </row>
    <row r="11599" spans="1:9" hidden="1">
      <c r="A11599" s="784" t="str">
        <f>Table_wabobpsvr_AzureCalc_AzureCalcRateCard[[#This Row],[ServiceName]]&amp;Table_wabobpsvr_AzureCalc_AzureCalcRateCard[[#This Row],[Price_Level]]&amp;Table_wabobpsvr_AzureCalc_AzureCalcRateCard[[#This Row],[Region]]</f>
        <v>CDN Data Transfer - Zone 2 - Tier 4C3</v>
      </c>
      <c r="B11599" s="784">
        <v>3</v>
      </c>
      <c r="C11599" s="784" t="s">
        <v>4431</v>
      </c>
      <c r="D11599" s="784" t="s">
        <v>184</v>
      </c>
      <c r="E11599" s="784">
        <v>999999</v>
      </c>
      <c r="F11599" s="784" t="s">
        <v>962</v>
      </c>
      <c r="G11599" s="784" t="s">
        <v>4431</v>
      </c>
      <c r="H11599" s="784" t="s">
        <v>4431</v>
      </c>
      <c r="I11599" s="784" t="s">
        <v>4431</v>
      </c>
    </row>
    <row r="11600" spans="1:9" hidden="1">
      <c r="A11600" s="784" t="str">
        <f>Table_wabobpsvr_AzureCalc_AzureCalcRateCard[[#This Row],[ServiceName]]&amp;Table_wabobpsvr_AzureCalc_AzureCalcRateCard[[#This Row],[Price_Level]]&amp;Table_wabobpsvr_AzureCalc_AzureCalcRateCard[[#This Row],[Region]]</f>
        <v>CDN Data Transfer - Zone 2 - Tier 4D3</v>
      </c>
      <c r="B11600" s="784">
        <v>3</v>
      </c>
      <c r="C11600" s="784" t="s">
        <v>4431</v>
      </c>
      <c r="D11600" s="784" t="s">
        <v>183</v>
      </c>
      <c r="E11600" s="784">
        <v>999999</v>
      </c>
      <c r="F11600" s="784" t="s">
        <v>962</v>
      </c>
      <c r="G11600" s="784" t="s">
        <v>4431</v>
      </c>
      <c r="H11600" s="784" t="s">
        <v>4431</v>
      </c>
      <c r="I11600" s="784" t="s">
        <v>4431</v>
      </c>
    </row>
    <row r="11601" spans="1:9" hidden="1">
      <c r="A11601" s="784" t="str">
        <f>Table_wabobpsvr_AzureCalc_AzureCalcRateCard[[#This Row],[ServiceName]]&amp;Table_wabobpsvr_AzureCalc_AzureCalcRateCard[[#This Row],[Price_Level]]&amp;Table_wabobpsvr_AzureCalc_AzureCalcRateCard[[#This Row],[Region]]</f>
        <v>Basic_D12 VM (Non-Windows)A1</v>
      </c>
      <c r="B11601" s="784">
        <v>1</v>
      </c>
      <c r="C11601" s="784" t="s">
        <v>701</v>
      </c>
      <c r="D11601" s="784" t="s">
        <v>181</v>
      </c>
      <c r="E11601" s="784">
        <v>0.33950000000000002</v>
      </c>
      <c r="F11601" s="784" t="s">
        <v>1138</v>
      </c>
      <c r="G11601" s="784" t="s">
        <v>4431</v>
      </c>
      <c r="H11601" s="784" t="s">
        <v>4431</v>
      </c>
      <c r="I11601" s="784" t="s">
        <v>6095</v>
      </c>
    </row>
    <row r="11602" spans="1:9" hidden="1">
      <c r="A11602" s="784" t="str">
        <f>Table_wabobpsvr_AzureCalc_AzureCalcRateCard[[#This Row],[ServiceName]]&amp;Table_wabobpsvr_AzureCalc_AzureCalcRateCard[[#This Row],[Price_Level]]&amp;Table_wabobpsvr_AzureCalc_AzureCalcRateCard[[#This Row],[Region]]</f>
        <v>Basic_D12 VM (Non-Windows)B1</v>
      </c>
      <c r="B11602" s="784">
        <v>1</v>
      </c>
      <c r="C11602" s="784" t="s">
        <v>701</v>
      </c>
      <c r="D11602" s="784" t="s">
        <v>182</v>
      </c>
      <c r="E11602" s="784">
        <v>0.32900000000000001</v>
      </c>
      <c r="F11602" s="784" t="s">
        <v>1138</v>
      </c>
      <c r="G11602" s="784" t="s">
        <v>4431</v>
      </c>
      <c r="H11602" s="784" t="s">
        <v>4431</v>
      </c>
      <c r="I11602" s="784" t="s">
        <v>6095</v>
      </c>
    </row>
    <row r="11603" spans="1:9" hidden="1">
      <c r="A11603" s="784" t="str">
        <f>Table_wabobpsvr_AzureCalc_AzureCalcRateCard[[#This Row],[ServiceName]]&amp;Table_wabobpsvr_AzureCalc_AzureCalcRateCard[[#This Row],[Price_Level]]&amp;Table_wabobpsvr_AzureCalc_AzureCalcRateCard[[#This Row],[Region]]</f>
        <v>Basic_D12 VM (Non-Windows)C1</v>
      </c>
      <c r="B11603" s="784">
        <v>1</v>
      </c>
      <c r="C11603" s="784" t="s">
        <v>701</v>
      </c>
      <c r="D11603" s="784" t="s">
        <v>184</v>
      </c>
      <c r="E11603" s="784">
        <v>0.31850000000000001</v>
      </c>
      <c r="F11603" s="784" t="s">
        <v>1138</v>
      </c>
      <c r="G11603" s="784" t="s">
        <v>4431</v>
      </c>
      <c r="H11603" s="784" t="s">
        <v>4431</v>
      </c>
      <c r="I11603" s="784" t="s">
        <v>6095</v>
      </c>
    </row>
    <row r="11604" spans="1:9" hidden="1">
      <c r="A11604" s="784" t="str">
        <f>Table_wabobpsvr_AzureCalc_AzureCalcRateCard[[#This Row],[ServiceName]]&amp;Table_wabobpsvr_AzureCalc_AzureCalcRateCard[[#This Row],[Price_Level]]&amp;Table_wabobpsvr_AzureCalc_AzureCalcRateCard[[#This Row],[Region]]</f>
        <v>Basic_D12 VM (Non-Windows)D1</v>
      </c>
      <c r="B11604" s="784">
        <v>1</v>
      </c>
      <c r="C11604" s="784" t="s">
        <v>701</v>
      </c>
      <c r="D11604" s="784" t="s">
        <v>183</v>
      </c>
      <c r="E11604" s="784">
        <v>0.308</v>
      </c>
      <c r="F11604" s="784" t="s">
        <v>1138</v>
      </c>
      <c r="G11604" s="784" t="s">
        <v>4431</v>
      </c>
      <c r="H11604" s="784" t="s">
        <v>4431</v>
      </c>
      <c r="I11604" s="784" t="s">
        <v>6095</v>
      </c>
    </row>
    <row r="11605" spans="1:9" hidden="1">
      <c r="A11605" s="784" t="str">
        <f>Table_wabobpsvr_AzureCalc_AzureCalcRateCard[[#This Row],[ServiceName]]&amp;Table_wabobpsvr_AzureCalc_AzureCalcRateCard[[#This Row],[Price_Level]]&amp;Table_wabobpsvr_AzureCalc_AzureCalcRateCard[[#This Row],[Region]]</f>
        <v>Basic_D12 VM (Non-Windows)MOSP4</v>
      </c>
      <c r="B11605" s="784">
        <v>4</v>
      </c>
      <c r="C11605" s="784" t="s">
        <v>701</v>
      </c>
      <c r="D11605" s="784" t="s">
        <v>627</v>
      </c>
      <c r="E11605" s="784">
        <v>0.39</v>
      </c>
      <c r="F11605" s="784" t="s">
        <v>1138</v>
      </c>
      <c r="G11605" s="784" t="s">
        <v>4431</v>
      </c>
      <c r="H11605" s="784" t="s">
        <v>4431</v>
      </c>
      <c r="I11605" s="784" t="s">
        <v>6624</v>
      </c>
    </row>
    <row r="11606" spans="1:9" hidden="1">
      <c r="A11606" s="784" t="str">
        <f>Table_wabobpsvr_AzureCalc_AzureCalcRateCard[[#This Row],[ServiceName]]&amp;Table_wabobpsvr_AzureCalc_AzureCalcRateCard[[#This Row],[Price_Level]]&amp;Table_wabobpsvr_AzureCalc_AzureCalcRateCard[[#This Row],[Region]]</f>
        <v>Basic_D12 VM (Non-Windows)A4</v>
      </c>
      <c r="B11606" s="784">
        <v>4</v>
      </c>
      <c r="C11606" s="784" t="s">
        <v>701</v>
      </c>
      <c r="D11606" s="784" t="s">
        <v>181</v>
      </c>
      <c r="E11606" s="784">
        <v>0.37830000000000003</v>
      </c>
      <c r="F11606" s="784" t="s">
        <v>1138</v>
      </c>
      <c r="G11606" s="784" t="s">
        <v>4431</v>
      </c>
      <c r="H11606" s="784" t="s">
        <v>4431</v>
      </c>
      <c r="I11606" s="784" t="s">
        <v>6624</v>
      </c>
    </row>
    <row r="11607" spans="1:9" hidden="1">
      <c r="A11607" s="784" t="str">
        <f>Table_wabobpsvr_AzureCalc_AzureCalcRateCard[[#This Row],[ServiceName]]&amp;Table_wabobpsvr_AzureCalc_AzureCalcRateCard[[#This Row],[Price_Level]]&amp;Table_wabobpsvr_AzureCalc_AzureCalcRateCard[[#This Row],[Region]]</f>
        <v>Basic_D12 VM (Non-Windows)B4</v>
      </c>
      <c r="B11607" s="784">
        <v>4</v>
      </c>
      <c r="C11607" s="784" t="s">
        <v>701</v>
      </c>
      <c r="D11607" s="784" t="s">
        <v>182</v>
      </c>
      <c r="E11607" s="784">
        <v>0.36659999999999998</v>
      </c>
      <c r="F11607" s="784" t="s">
        <v>1138</v>
      </c>
      <c r="G11607" s="784" t="s">
        <v>4431</v>
      </c>
      <c r="H11607" s="784" t="s">
        <v>4431</v>
      </c>
      <c r="I11607" s="784" t="s">
        <v>6624</v>
      </c>
    </row>
    <row r="11608" spans="1:9" hidden="1">
      <c r="A11608" s="784" t="str">
        <f>Table_wabobpsvr_AzureCalc_AzureCalcRateCard[[#This Row],[ServiceName]]&amp;Table_wabobpsvr_AzureCalc_AzureCalcRateCard[[#This Row],[Price_Level]]&amp;Table_wabobpsvr_AzureCalc_AzureCalcRateCard[[#This Row],[Region]]</f>
        <v>Basic_D12 VM (Non-Windows)C4</v>
      </c>
      <c r="B11608" s="784">
        <v>4</v>
      </c>
      <c r="C11608" s="784" t="s">
        <v>701</v>
      </c>
      <c r="D11608" s="784" t="s">
        <v>184</v>
      </c>
      <c r="E11608" s="784">
        <v>0.35489999999999999</v>
      </c>
      <c r="F11608" s="784" t="s">
        <v>1138</v>
      </c>
      <c r="G11608" s="784" t="s">
        <v>4431</v>
      </c>
      <c r="H11608" s="784" t="s">
        <v>4431</v>
      </c>
      <c r="I11608" s="784" t="s">
        <v>6624</v>
      </c>
    </row>
    <row r="11609" spans="1:9" hidden="1">
      <c r="A11609" s="784" t="str">
        <f>Table_wabobpsvr_AzureCalc_AzureCalcRateCard[[#This Row],[ServiceName]]&amp;Table_wabobpsvr_AzureCalc_AzureCalcRateCard[[#This Row],[Price_Level]]&amp;Table_wabobpsvr_AzureCalc_AzureCalcRateCard[[#This Row],[Region]]</f>
        <v>Basic_D12 VM (Non-Windows)D4</v>
      </c>
      <c r="B11609" s="784">
        <v>4</v>
      </c>
      <c r="C11609" s="784" t="s">
        <v>701</v>
      </c>
      <c r="D11609" s="784" t="s">
        <v>183</v>
      </c>
      <c r="E11609" s="784">
        <v>0.34320000000000001</v>
      </c>
      <c r="F11609" s="784" t="s">
        <v>1138</v>
      </c>
      <c r="G11609" s="784" t="s">
        <v>4431</v>
      </c>
      <c r="H11609" s="784" t="s">
        <v>4431</v>
      </c>
      <c r="I11609" s="784" t="s">
        <v>6624</v>
      </c>
    </row>
    <row r="11610" spans="1:9" hidden="1">
      <c r="A11610" s="784" t="str">
        <f>Table_wabobpsvr_AzureCalc_AzureCalcRateCard[[#This Row],[ServiceName]]&amp;Table_wabobpsvr_AzureCalc_AzureCalcRateCard[[#This Row],[Price_Level]]&amp;Table_wabobpsvr_AzureCalc_AzureCalcRateCard[[#This Row],[Region]]</f>
        <v>Basic_D12 VM (Non-Windows)MOSP14</v>
      </c>
      <c r="B11610" s="784">
        <v>14</v>
      </c>
      <c r="C11610" s="784" t="s">
        <v>701</v>
      </c>
      <c r="D11610" s="784" t="s">
        <v>627</v>
      </c>
      <c r="E11610" s="784">
        <v>999999</v>
      </c>
      <c r="F11610" s="784" t="s">
        <v>1138</v>
      </c>
      <c r="G11610" s="784" t="s">
        <v>4431</v>
      </c>
      <c r="H11610" s="784" t="s">
        <v>4431</v>
      </c>
      <c r="I11610" s="784" t="s">
        <v>6625</v>
      </c>
    </row>
    <row r="11611" spans="1:9" hidden="1">
      <c r="A11611" s="784" t="str">
        <f>Table_wabobpsvr_AzureCalc_AzureCalcRateCard[[#This Row],[ServiceName]]&amp;Table_wabobpsvr_AzureCalc_AzureCalcRateCard[[#This Row],[Price_Level]]&amp;Table_wabobpsvr_AzureCalc_AzureCalcRateCard[[#This Row],[Region]]</f>
        <v>Basic_D12 VM (Non-Windows)A14</v>
      </c>
      <c r="B11611" s="784">
        <v>14</v>
      </c>
      <c r="C11611" s="784" t="s">
        <v>701</v>
      </c>
      <c r="D11611" s="784" t="s">
        <v>181</v>
      </c>
      <c r="E11611" s="784">
        <v>0.42486000000000002</v>
      </c>
      <c r="F11611" s="784" t="s">
        <v>1138</v>
      </c>
      <c r="G11611" s="784" t="s">
        <v>4431</v>
      </c>
      <c r="H11611" s="784" t="s">
        <v>4431</v>
      </c>
      <c r="I11611" s="784" t="s">
        <v>6625</v>
      </c>
    </row>
    <row r="11612" spans="1:9" hidden="1">
      <c r="A11612" s="784" t="str">
        <f>Table_wabobpsvr_AzureCalc_AzureCalcRateCard[[#This Row],[ServiceName]]&amp;Table_wabobpsvr_AzureCalc_AzureCalcRateCard[[#This Row],[Price_Level]]&amp;Table_wabobpsvr_AzureCalc_AzureCalcRateCard[[#This Row],[Region]]</f>
        <v>Basic_D12 VM (Non-Windows)B14</v>
      </c>
      <c r="B11612" s="784">
        <v>14</v>
      </c>
      <c r="C11612" s="784" t="s">
        <v>701</v>
      </c>
      <c r="D11612" s="784" t="s">
        <v>182</v>
      </c>
      <c r="E11612" s="784">
        <v>0.41171999999999997</v>
      </c>
      <c r="F11612" s="784" t="s">
        <v>1138</v>
      </c>
      <c r="G11612" s="784" t="s">
        <v>4431</v>
      </c>
      <c r="H11612" s="784" t="s">
        <v>4431</v>
      </c>
      <c r="I11612" s="784" t="s">
        <v>6625</v>
      </c>
    </row>
    <row r="11613" spans="1:9" hidden="1">
      <c r="A11613" t="str">
        <f>Table_wabobpsvr_AzureCalc_AzureCalcRateCard[[#This Row],[ServiceName]]&amp;Table_wabobpsvr_AzureCalc_AzureCalcRateCard[[#This Row],[Price_Level]]&amp;Table_wabobpsvr_AzureCalc_AzureCalcRateCard[[#This Row],[Region]]</f>
        <v>Basic_D12 VM (Non-Windows)C14</v>
      </c>
      <c r="B11613">
        <v>14</v>
      </c>
      <c r="C11613" t="s">
        <v>701</v>
      </c>
      <c r="D11613" t="s">
        <v>184</v>
      </c>
      <c r="E11613">
        <v>0.39857999999999999</v>
      </c>
      <c r="F11613" t="s">
        <v>1138</v>
      </c>
      <c r="G11613" s="784" t="s">
        <v>4431</v>
      </c>
      <c r="H11613" s="784" t="s">
        <v>4431</v>
      </c>
      <c r="I11613" s="784" t="s">
        <v>6625</v>
      </c>
    </row>
    <row r="11614" spans="1:9" hidden="1">
      <c r="A11614" t="str">
        <f>Table_wabobpsvr_AzureCalc_AzureCalcRateCard[[#This Row],[ServiceName]]&amp;Table_wabobpsvr_AzureCalc_AzureCalcRateCard[[#This Row],[Price_Level]]&amp;Table_wabobpsvr_AzureCalc_AzureCalcRateCard[[#This Row],[Region]]</f>
        <v>Basic_D12 VM (Non-Windows)D14</v>
      </c>
      <c r="B11614">
        <v>14</v>
      </c>
      <c r="C11614" t="s">
        <v>701</v>
      </c>
      <c r="D11614" t="s">
        <v>183</v>
      </c>
      <c r="E11614">
        <v>0.38544</v>
      </c>
      <c r="F11614" t="s">
        <v>1138</v>
      </c>
      <c r="G11614" s="784" t="s">
        <v>4431</v>
      </c>
      <c r="H11614" s="784" t="s">
        <v>4431</v>
      </c>
      <c r="I11614" s="784" t="s">
        <v>6625</v>
      </c>
    </row>
    <row r="11615" spans="1:9" hidden="1">
      <c r="A11615" t="str">
        <f>Table_wabobpsvr_AzureCalc_AzureCalcRateCard[[#This Row],[ServiceName]]&amp;Table_wabobpsvr_AzureCalc_AzureCalcRateCard[[#This Row],[Price_Level]]&amp;Table_wabobpsvr_AzureCalc_AzureCalcRateCard[[#This Row],[Region]]</f>
        <v>Basic_D12 VM (Non-Windows)MOSP</v>
      </c>
      <c r="C11615" t="s">
        <v>701</v>
      </c>
      <c r="D11615" t="s">
        <v>627</v>
      </c>
      <c r="E11615">
        <v>0.35</v>
      </c>
      <c r="F11615" t="s">
        <v>1138</v>
      </c>
      <c r="G11615" s="784" t="s">
        <v>4431</v>
      </c>
      <c r="H11615" s="784" t="s">
        <v>4431</v>
      </c>
      <c r="I11615" s="784" t="s">
        <v>6626</v>
      </c>
    </row>
    <row r="11616" spans="1:9" hidden="1">
      <c r="A11616" t="str">
        <f>Table_wabobpsvr_AzureCalc_AzureCalcRateCard[[#This Row],[ServiceName]]&amp;Table_wabobpsvr_AzureCalc_AzureCalcRateCard[[#This Row],[Price_Level]]&amp;Table_wabobpsvr_AzureCalc_AzureCalcRateCard[[#This Row],[Region]]</f>
        <v>Basic_D12 VM (Non-Windows)A</v>
      </c>
      <c r="C11616" t="s">
        <v>701</v>
      </c>
      <c r="D11616" t="s">
        <v>181</v>
      </c>
      <c r="E11616">
        <v>0.33950000000000002</v>
      </c>
      <c r="F11616" t="s">
        <v>1138</v>
      </c>
      <c r="G11616" s="784" t="s">
        <v>3805</v>
      </c>
      <c r="H11616" s="784" t="s">
        <v>3806</v>
      </c>
      <c r="I11616" s="784" t="s">
        <v>6626</v>
      </c>
    </row>
    <row r="11617" spans="1:9" hidden="1">
      <c r="A11617" t="str">
        <f>Table_wabobpsvr_AzureCalc_AzureCalcRateCard[[#This Row],[ServiceName]]&amp;Table_wabobpsvr_AzureCalc_AzureCalcRateCard[[#This Row],[Price_Level]]&amp;Table_wabobpsvr_AzureCalc_AzureCalcRateCard[[#This Row],[Region]]</f>
        <v>Basic_D12 VM (Non-Windows)B</v>
      </c>
      <c r="C11617" t="s">
        <v>701</v>
      </c>
      <c r="D11617" t="s">
        <v>182</v>
      </c>
      <c r="E11617">
        <v>0.32900000000000001</v>
      </c>
      <c r="F11617" t="s">
        <v>1138</v>
      </c>
      <c r="G11617" s="784" t="s">
        <v>3805</v>
      </c>
      <c r="H11617" s="784" t="s">
        <v>3806</v>
      </c>
      <c r="I11617" s="784" t="s">
        <v>6626</v>
      </c>
    </row>
    <row r="11618" spans="1:9" hidden="1">
      <c r="A11618" t="str">
        <f>Table_wabobpsvr_AzureCalc_AzureCalcRateCard[[#This Row],[ServiceName]]&amp;Table_wabobpsvr_AzureCalc_AzureCalcRateCard[[#This Row],[Price_Level]]&amp;Table_wabobpsvr_AzureCalc_AzureCalcRateCard[[#This Row],[Region]]</f>
        <v>Basic_D12 VM (Non-Windows)C</v>
      </c>
      <c r="C11618" t="s">
        <v>701</v>
      </c>
      <c r="D11618" t="s">
        <v>184</v>
      </c>
      <c r="E11618">
        <v>0.31850000000000001</v>
      </c>
      <c r="F11618" t="s">
        <v>1138</v>
      </c>
      <c r="G11618" s="784" t="s">
        <v>3805</v>
      </c>
      <c r="H11618" s="784" t="s">
        <v>3806</v>
      </c>
      <c r="I11618" s="784" t="s">
        <v>6626</v>
      </c>
    </row>
    <row r="11619" spans="1:9" hidden="1">
      <c r="A11619" t="str">
        <f>Table_wabobpsvr_AzureCalc_AzureCalcRateCard[[#This Row],[ServiceName]]&amp;Table_wabobpsvr_AzureCalc_AzureCalcRateCard[[#This Row],[Price_Level]]&amp;Table_wabobpsvr_AzureCalc_AzureCalcRateCard[[#This Row],[Region]]</f>
        <v>Basic_D12 VM (Non-Windows)D</v>
      </c>
      <c r="C11619" t="s">
        <v>701</v>
      </c>
      <c r="D11619" t="s">
        <v>183</v>
      </c>
      <c r="E11619">
        <v>0.308</v>
      </c>
      <c r="F11619" t="s">
        <v>1138</v>
      </c>
      <c r="G11619" s="784" t="s">
        <v>3805</v>
      </c>
      <c r="H11619" s="784" t="s">
        <v>3806</v>
      </c>
      <c r="I11619" s="784" t="s">
        <v>6626</v>
      </c>
    </row>
    <row r="11620" spans="1:9" hidden="1">
      <c r="A11620" t="str">
        <f>Table_wabobpsvr_AzureCalc_AzureCalcRateCard[[#This Row],[ServiceName]]&amp;Table_wabobpsvr_AzureCalc_AzureCalcRateCard[[#This Row],[Price_Level]]&amp;Table_wabobpsvr_AzureCalc_AzureCalcRateCard[[#This Row],[Region]]</f>
        <v>Media Services E1 Encoding Daily Reserved UnitsB2</v>
      </c>
      <c r="B11620">
        <v>2</v>
      </c>
      <c r="C11620" t="s">
        <v>4431</v>
      </c>
      <c r="D11620" t="s">
        <v>182</v>
      </c>
      <c r="E11620">
        <v>999999</v>
      </c>
      <c r="F11620" t="s">
        <v>807</v>
      </c>
      <c r="G11620" s="784" t="s">
        <v>4431</v>
      </c>
      <c r="H11620" s="784" t="s">
        <v>4431</v>
      </c>
      <c r="I11620" s="784" t="s">
        <v>4431</v>
      </c>
    </row>
    <row r="11621" spans="1:9" hidden="1">
      <c r="A11621" t="str">
        <f>Table_wabobpsvr_AzureCalc_AzureCalcRateCard[[#This Row],[ServiceName]]&amp;Table_wabobpsvr_AzureCalc_AzureCalcRateCard[[#This Row],[Price_Level]]&amp;Table_wabobpsvr_AzureCalc_AzureCalcRateCard[[#This Row],[Region]]</f>
        <v>Media Services E1 Encoding Daily Reserved UnitsC2</v>
      </c>
      <c r="B11621">
        <v>2</v>
      </c>
      <c r="C11621" t="s">
        <v>4431</v>
      </c>
      <c r="D11621" t="s">
        <v>184</v>
      </c>
      <c r="E11621">
        <v>999999</v>
      </c>
      <c r="F11621" t="s">
        <v>807</v>
      </c>
      <c r="G11621" s="784" t="s">
        <v>4431</v>
      </c>
      <c r="H11621" s="784" t="s">
        <v>4431</v>
      </c>
      <c r="I11621" s="784" t="s">
        <v>4431</v>
      </c>
    </row>
    <row r="11622" spans="1:9" hidden="1">
      <c r="A11622" t="str">
        <f>Table_wabobpsvr_AzureCalc_AzureCalcRateCard[[#This Row],[ServiceName]]&amp;Table_wabobpsvr_AzureCalc_AzureCalcRateCard[[#This Row],[Price_Level]]&amp;Table_wabobpsvr_AzureCalc_AzureCalcRateCard[[#This Row],[Region]]</f>
        <v>Media Services E1 Encoding Daily Reserved UnitsD2</v>
      </c>
      <c r="B11622">
        <v>2</v>
      </c>
      <c r="C11622" t="s">
        <v>4431</v>
      </c>
      <c r="D11622" t="s">
        <v>183</v>
      </c>
      <c r="E11622">
        <v>999999</v>
      </c>
      <c r="F11622" t="s">
        <v>807</v>
      </c>
      <c r="G11622" s="784" t="s">
        <v>4431</v>
      </c>
      <c r="H11622" s="784" t="s">
        <v>4431</v>
      </c>
      <c r="I11622" s="784" t="s">
        <v>4431</v>
      </c>
    </row>
    <row r="11623" spans="1:9" hidden="1">
      <c r="A11623" t="str">
        <f>Table_wabobpsvr_AzureCalc_AzureCalcRateCard[[#This Row],[ServiceName]]&amp;Table_wabobpsvr_AzureCalc_AzureCalcRateCard[[#This Row],[Price_Level]]&amp;Table_wabobpsvr_AzureCalc_AzureCalcRateCard[[#This Row],[Region]]</f>
        <v>Media Services E1 Encoding Daily Reserved UnitsMOSP3</v>
      </c>
      <c r="B11623">
        <v>3</v>
      </c>
      <c r="C11623" t="s">
        <v>4431</v>
      </c>
      <c r="D11623" t="s">
        <v>627</v>
      </c>
      <c r="E11623">
        <v>999999</v>
      </c>
      <c r="F11623" t="s">
        <v>807</v>
      </c>
      <c r="G11623" s="784" t="s">
        <v>4431</v>
      </c>
      <c r="H11623" s="784" t="s">
        <v>4431</v>
      </c>
      <c r="I11623" s="784" t="s">
        <v>4431</v>
      </c>
    </row>
    <row r="11624" spans="1:9" hidden="1">
      <c r="A11624" t="str">
        <f>Table_wabobpsvr_AzureCalc_AzureCalcRateCard[[#This Row],[ServiceName]]&amp;Table_wabobpsvr_AzureCalc_AzureCalcRateCard[[#This Row],[Price_Level]]&amp;Table_wabobpsvr_AzureCalc_AzureCalcRateCard[[#This Row],[Region]]</f>
        <v>Media Services E1 Encoding Daily Reserved UnitsA3</v>
      </c>
      <c r="B11624">
        <v>3</v>
      </c>
      <c r="C11624" t="s">
        <v>4431</v>
      </c>
      <c r="D11624" t="s">
        <v>181</v>
      </c>
      <c r="E11624">
        <v>999999</v>
      </c>
      <c r="F11624" t="s">
        <v>807</v>
      </c>
      <c r="G11624" s="784" t="s">
        <v>4431</v>
      </c>
      <c r="H11624" s="784" t="s">
        <v>4431</v>
      </c>
      <c r="I11624" s="784" t="s">
        <v>4431</v>
      </c>
    </row>
    <row r="11625" spans="1:9" hidden="1">
      <c r="A11625" t="str">
        <f>Table_wabobpsvr_AzureCalc_AzureCalcRateCard[[#This Row],[ServiceName]]&amp;Table_wabobpsvr_AzureCalc_AzureCalcRateCard[[#This Row],[Price_Level]]&amp;Table_wabobpsvr_AzureCalc_AzureCalcRateCard[[#This Row],[Region]]</f>
        <v>Media Services E1 Encoding Daily Reserved UnitsB3</v>
      </c>
      <c r="B11625">
        <v>3</v>
      </c>
      <c r="C11625" t="s">
        <v>4431</v>
      </c>
      <c r="D11625" t="s">
        <v>182</v>
      </c>
      <c r="E11625">
        <v>999999</v>
      </c>
      <c r="F11625" t="s">
        <v>807</v>
      </c>
      <c r="G11625" s="784" t="s">
        <v>4431</v>
      </c>
      <c r="H11625" s="784" t="s">
        <v>4431</v>
      </c>
      <c r="I11625" s="784" t="s">
        <v>4431</v>
      </c>
    </row>
    <row r="11626" spans="1:9" hidden="1">
      <c r="A11626" t="str">
        <f>Table_wabobpsvr_AzureCalc_AzureCalcRateCard[[#This Row],[ServiceName]]&amp;Table_wabobpsvr_AzureCalc_AzureCalcRateCard[[#This Row],[Price_Level]]&amp;Table_wabobpsvr_AzureCalc_AzureCalcRateCard[[#This Row],[Region]]</f>
        <v>Media Services E1 Encoding Daily Reserved UnitsC3</v>
      </c>
      <c r="B11626">
        <v>3</v>
      </c>
      <c r="C11626" t="s">
        <v>4431</v>
      </c>
      <c r="D11626" t="s">
        <v>184</v>
      </c>
      <c r="E11626">
        <v>999999</v>
      </c>
      <c r="F11626" t="s">
        <v>807</v>
      </c>
      <c r="G11626" s="784" t="s">
        <v>4431</v>
      </c>
      <c r="H11626" s="784" t="s">
        <v>4431</v>
      </c>
      <c r="I11626" s="784" t="s">
        <v>4431</v>
      </c>
    </row>
    <row r="11627" spans="1:9" hidden="1">
      <c r="A11627" s="784" t="str">
        <f>Table_wabobpsvr_AzureCalc_AzureCalcRateCard[[#This Row],[ServiceName]]&amp;Table_wabobpsvr_AzureCalc_AzureCalcRateCard[[#This Row],[Price_Level]]&amp;Table_wabobpsvr_AzureCalc_AzureCalcRateCard[[#This Row],[Region]]</f>
        <v>Media Services E1 Encoding Daily Reserved UnitsD3</v>
      </c>
      <c r="B11627" s="784">
        <v>3</v>
      </c>
      <c r="C11627" s="784" t="s">
        <v>4431</v>
      </c>
      <c r="D11627" s="784" t="s">
        <v>183</v>
      </c>
      <c r="E11627" s="784">
        <v>999999</v>
      </c>
      <c r="F11627" s="784" t="s">
        <v>807</v>
      </c>
      <c r="G11627" s="784" t="s">
        <v>4431</v>
      </c>
      <c r="H11627" s="784" t="s">
        <v>4431</v>
      </c>
      <c r="I11627" s="784" t="s">
        <v>4431</v>
      </c>
    </row>
    <row r="11628" spans="1:9" hidden="1">
      <c r="A11628" s="784" t="str">
        <f>Table_wabobpsvr_AzureCalc_AzureCalcRateCard[[#This Row],[ServiceName]]&amp;Table_wabobpsvr_AzureCalc_AzureCalcRateCard[[#This Row],[Price_Level]]&amp;Table_wabobpsvr_AzureCalc_AzureCalcRateCard[[#This Row],[Region]]</f>
        <v>Media Services E1 Encoding Daily Reserved UnitsMOSP13</v>
      </c>
      <c r="B11628" s="784">
        <v>13</v>
      </c>
      <c r="C11628" s="784" t="s">
        <v>4431</v>
      </c>
      <c r="D11628" s="784" t="s">
        <v>627</v>
      </c>
      <c r="E11628" s="784">
        <v>999999</v>
      </c>
      <c r="F11628" s="784" t="s">
        <v>807</v>
      </c>
      <c r="G11628" s="784" t="s">
        <v>4431</v>
      </c>
      <c r="H11628" s="784" t="s">
        <v>4431</v>
      </c>
      <c r="I11628" s="784" t="s">
        <v>4431</v>
      </c>
    </row>
    <row r="11629" spans="1:9" hidden="1">
      <c r="A11629" s="784" t="str">
        <f>Table_wabobpsvr_AzureCalc_AzureCalcRateCard[[#This Row],[ServiceName]]&amp;Table_wabobpsvr_AzureCalc_AzureCalcRateCard[[#This Row],[Price_Level]]&amp;Table_wabobpsvr_AzureCalc_AzureCalcRateCard[[#This Row],[Region]]</f>
        <v>SQL DB Premium P1 Database HoursMOSP16</v>
      </c>
      <c r="B11629" s="784">
        <v>16</v>
      </c>
      <c r="C11629" s="784" t="s">
        <v>91</v>
      </c>
      <c r="D11629" s="784" t="s">
        <v>627</v>
      </c>
      <c r="E11629" s="784">
        <v>0.71040000000000003</v>
      </c>
      <c r="F11629" s="784" t="s">
        <v>1080</v>
      </c>
      <c r="G11629" s="784" t="s">
        <v>4431</v>
      </c>
      <c r="H11629" s="784" t="s">
        <v>4431</v>
      </c>
      <c r="I11629" s="784" t="s">
        <v>4431</v>
      </c>
    </row>
    <row r="11630" spans="1:9" hidden="1">
      <c r="A11630" s="784" t="str">
        <f>Table_wabobpsvr_AzureCalc_AzureCalcRateCard[[#This Row],[ServiceName]]&amp;Table_wabobpsvr_AzureCalc_AzureCalcRateCard[[#This Row],[Price_Level]]&amp;Table_wabobpsvr_AzureCalc_AzureCalcRateCard[[#This Row],[Region]]</f>
        <v>Media Services E1 Encoding Daily Reserved UnitsMOSP1</v>
      </c>
      <c r="B11630" s="784">
        <v>1</v>
      </c>
      <c r="C11630" s="784" t="s">
        <v>4431</v>
      </c>
      <c r="D11630" s="784" t="s">
        <v>627</v>
      </c>
      <c r="E11630" s="784">
        <v>999999</v>
      </c>
      <c r="F11630" s="784" t="s">
        <v>807</v>
      </c>
      <c r="G11630" s="784" t="s">
        <v>4431</v>
      </c>
      <c r="H11630" s="784" t="s">
        <v>4431</v>
      </c>
      <c r="I11630" s="784" t="s">
        <v>4431</v>
      </c>
    </row>
    <row r="11631" spans="1:9" hidden="1">
      <c r="A11631" s="784" t="str">
        <f>Table_wabobpsvr_AzureCalc_AzureCalcRateCard[[#This Row],[ServiceName]]&amp;Table_wabobpsvr_AzureCalc_AzureCalcRateCard[[#This Row],[Price_Level]]&amp;Table_wabobpsvr_AzureCalc_AzureCalcRateCard[[#This Row],[Region]]</f>
        <v>Media Services E1 Encoding Daily Reserved UnitsA1</v>
      </c>
      <c r="B11631" s="784">
        <v>1</v>
      </c>
      <c r="C11631" s="784" t="s">
        <v>4431</v>
      </c>
      <c r="D11631" s="784" t="s">
        <v>181</v>
      </c>
      <c r="E11631" s="784">
        <v>999999</v>
      </c>
      <c r="F11631" s="784" t="s">
        <v>807</v>
      </c>
      <c r="G11631" s="784" t="s">
        <v>4431</v>
      </c>
      <c r="H11631" s="784" t="s">
        <v>4431</v>
      </c>
      <c r="I11631" s="784" t="s">
        <v>4431</v>
      </c>
    </row>
    <row r="11632" spans="1:9" hidden="1">
      <c r="A11632" s="784" t="str">
        <f>Table_wabobpsvr_AzureCalc_AzureCalcRateCard[[#This Row],[ServiceName]]&amp;Table_wabobpsvr_AzureCalc_AzureCalcRateCard[[#This Row],[Price_Level]]&amp;Table_wabobpsvr_AzureCalc_AzureCalcRateCard[[#This Row],[Region]]</f>
        <v>Media Services E1 Encoding Daily Reserved UnitsB1</v>
      </c>
      <c r="B11632" s="784">
        <v>1</v>
      </c>
      <c r="C11632" s="784" t="s">
        <v>4431</v>
      </c>
      <c r="D11632" s="784" t="s">
        <v>182</v>
      </c>
      <c r="E11632" s="784">
        <v>999999</v>
      </c>
      <c r="F11632" s="784" t="s">
        <v>807</v>
      </c>
      <c r="G11632" s="784" t="s">
        <v>4431</v>
      </c>
      <c r="H11632" s="784" t="s">
        <v>4431</v>
      </c>
      <c r="I11632" s="784" t="s">
        <v>4431</v>
      </c>
    </row>
    <row r="11633" spans="1:9" hidden="1">
      <c r="A11633" s="784" t="str">
        <f>Table_wabobpsvr_AzureCalc_AzureCalcRateCard[[#This Row],[ServiceName]]&amp;Table_wabobpsvr_AzureCalc_AzureCalcRateCard[[#This Row],[Price_Level]]&amp;Table_wabobpsvr_AzureCalc_AzureCalcRateCard[[#This Row],[Region]]</f>
        <v>Media Services E1 Encoding Daily Reserved UnitsC1</v>
      </c>
      <c r="B11633" s="784">
        <v>1</v>
      </c>
      <c r="C11633" s="784" t="s">
        <v>4431</v>
      </c>
      <c r="D11633" s="784" t="s">
        <v>184</v>
      </c>
      <c r="E11633" s="784">
        <v>999999</v>
      </c>
      <c r="F11633" s="784" t="s">
        <v>807</v>
      </c>
      <c r="G11633" s="784" t="s">
        <v>4431</v>
      </c>
      <c r="H11633" s="784" t="s">
        <v>4431</v>
      </c>
      <c r="I11633" s="784" t="s">
        <v>4431</v>
      </c>
    </row>
    <row r="11634" spans="1:9" hidden="1">
      <c r="A11634" s="784" t="str">
        <f>Table_wabobpsvr_AzureCalc_AzureCalcRateCard[[#This Row],[ServiceName]]&amp;Table_wabobpsvr_AzureCalc_AzureCalcRateCard[[#This Row],[Price_Level]]&amp;Table_wabobpsvr_AzureCalc_AzureCalcRateCard[[#This Row],[Region]]</f>
        <v>Media Services E1 Encoding Daily Reserved UnitsD1</v>
      </c>
      <c r="B11634" s="784">
        <v>1</v>
      </c>
      <c r="C11634" s="784" t="s">
        <v>4431</v>
      </c>
      <c r="D11634" s="784" t="s">
        <v>183</v>
      </c>
      <c r="E11634" s="784">
        <v>999999</v>
      </c>
      <c r="F11634" s="784" t="s">
        <v>807</v>
      </c>
      <c r="G11634" s="784" t="s">
        <v>4431</v>
      </c>
      <c r="H11634" s="784" t="s">
        <v>4431</v>
      </c>
      <c r="I11634" s="784" t="s">
        <v>4431</v>
      </c>
    </row>
    <row r="11635" spans="1:9" hidden="1">
      <c r="A11635" s="784" t="str">
        <f>Table_wabobpsvr_AzureCalc_AzureCalcRateCard[[#This Row],[ServiceName]]&amp;Table_wabobpsvr_AzureCalc_AzureCalcRateCard[[#This Row],[Price_Level]]&amp;Table_wabobpsvr_AzureCalc_AzureCalcRateCard[[#This Row],[Region]]</f>
        <v>Media Services E1 Encoding Daily Reserved UnitsMOSP2</v>
      </c>
      <c r="B11635" s="784">
        <v>2</v>
      </c>
      <c r="C11635" s="784" t="s">
        <v>4431</v>
      </c>
      <c r="D11635" s="784" t="s">
        <v>627</v>
      </c>
      <c r="E11635" s="784">
        <v>999999</v>
      </c>
      <c r="F11635" s="784" t="s">
        <v>807</v>
      </c>
      <c r="G11635" s="784" t="s">
        <v>4431</v>
      </c>
      <c r="H11635" s="784" t="s">
        <v>4431</v>
      </c>
      <c r="I11635" s="784" t="s">
        <v>4431</v>
      </c>
    </row>
    <row r="11636" spans="1:9" hidden="1">
      <c r="A11636" t="str">
        <f>Table_wabobpsvr_AzureCalc_AzureCalcRateCard[[#This Row],[ServiceName]]&amp;Table_wabobpsvr_AzureCalc_AzureCalcRateCard[[#This Row],[Price_Level]]&amp;Table_wabobpsvr_AzureCalc_AzureCalcRateCard[[#This Row],[Region]]</f>
        <v>Media Services E1 Encoding Daily Reserved UnitsA2</v>
      </c>
      <c r="B11636">
        <v>2</v>
      </c>
      <c r="C11636" t="s">
        <v>4431</v>
      </c>
      <c r="D11636" t="s">
        <v>181</v>
      </c>
      <c r="E11636">
        <v>999999</v>
      </c>
      <c r="F11636" t="s">
        <v>807</v>
      </c>
      <c r="G11636" s="784" t="s">
        <v>4431</v>
      </c>
      <c r="H11636" s="784" t="s">
        <v>4431</v>
      </c>
      <c r="I11636" s="784" t="s">
        <v>4431</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UnitsA13</v>
      </c>
      <c r="B11637">
        <v>13</v>
      </c>
      <c r="C11637" t="s">
        <v>4431</v>
      </c>
      <c r="D11637" t="s">
        <v>181</v>
      </c>
      <c r="E11637">
        <v>999999</v>
      </c>
      <c r="F11637" t="s">
        <v>807</v>
      </c>
      <c r="G11637" s="784" t="s">
        <v>4431</v>
      </c>
      <c r="H11637" s="784" t="s">
        <v>4431</v>
      </c>
      <c r="I11637" s="784" t="s">
        <v>4431</v>
      </c>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UnitsB13</v>
      </c>
      <c r="B11638" s="784">
        <v>13</v>
      </c>
      <c r="C11638" s="784" t="s">
        <v>4431</v>
      </c>
      <c r="D11638" s="784" t="s">
        <v>182</v>
      </c>
      <c r="E11638" s="784">
        <v>999999</v>
      </c>
      <c r="F11638" s="784" t="s">
        <v>807</v>
      </c>
      <c r="G11638" s="784" t="s">
        <v>4431</v>
      </c>
      <c r="H11638" s="784" t="s">
        <v>4431</v>
      </c>
      <c r="I11638" s="784" t="s">
        <v>4431</v>
      </c>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UnitsC13</v>
      </c>
      <c r="B11639">
        <v>13</v>
      </c>
      <c r="C11639" t="s">
        <v>4431</v>
      </c>
      <c r="D11639" t="s">
        <v>184</v>
      </c>
      <c r="E11639">
        <v>999999</v>
      </c>
      <c r="F11639" t="s">
        <v>807</v>
      </c>
      <c r="G11639" s="784" t="s">
        <v>4431</v>
      </c>
      <c r="H11639" s="784" t="s">
        <v>4431</v>
      </c>
      <c r="I11639" s="784" t="s">
        <v>4431</v>
      </c>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UnitsD13</v>
      </c>
      <c r="B11640" s="784">
        <v>13</v>
      </c>
      <c r="C11640" s="784" t="s">
        <v>4431</v>
      </c>
      <c r="D11640" s="784" t="s">
        <v>183</v>
      </c>
      <c r="E11640" s="784">
        <v>999999</v>
      </c>
      <c r="F11640" s="784" t="s">
        <v>807</v>
      </c>
      <c r="G11640" s="784" t="s">
        <v>4431</v>
      </c>
      <c r="H11640" s="784" t="s">
        <v>4431</v>
      </c>
      <c r="I11640" s="784" t="s">
        <v>4431</v>
      </c>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UnitsMOSP5</v>
      </c>
      <c r="B11641" s="784">
        <v>5</v>
      </c>
      <c r="C11641" s="784" t="s">
        <v>4431</v>
      </c>
      <c r="D11641" s="784" t="s">
        <v>627</v>
      </c>
      <c r="E11641" s="784">
        <v>999999</v>
      </c>
      <c r="F11641" s="784" t="s">
        <v>807</v>
      </c>
      <c r="G11641" s="784" t="s">
        <v>4431</v>
      </c>
      <c r="H11641" s="784" t="s">
        <v>4431</v>
      </c>
      <c r="I11641" s="784" t="s">
        <v>4431</v>
      </c>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UnitsA5</v>
      </c>
      <c r="B11642" s="784">
        <v>5</v>
      </c>
      <c r="C11642" s="784" t="s">
        <v>4431</v>
      </c>
      <c r="D11642" s="784" t="s">
        <v>181</v>
      </c>
      <c r="E11642" s="784">
        <v>999999</v>
      </c>
      <c r="F11642" s="784" t="s">
        <v>807</v>
      </c>
      <c r="G11642" s="784" t="s">
        <v>4431</v>
      </c>
      <c r="H11642" s="784" t="s">
        <v>4431</v>
      </c>
      <c r="I11642" s="784" t="s">
        <v>4431</v>
      </c>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UnitsB5</v>
      </c>
      <c r="B11643" s="784">
        <v>5</v>
      </c>
      <c r="C11643" s="784" t="s">
        <v>4431</v>
      </c>
      <c r="D11643" s="784" t="s">
        <v>182</v>
      </c>
      <c r="E11643" s="784">
        <v>999999</v>
      </c>
      <c r="F11643" s="784" t="s">
        <v>807</v>
      </c>
      <c r="G11643" s="784" t="s">
        <v>4431</v>
      </c>
      <c r="H11643" s="784" t="s">
        <v>4431</v>
      </c>
      <c r="I11643" s="784" t="s">
        <v>4431</v>
      </c>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UnitsC5</v>
      </c>
      <c r="B11644" s="784">
        <v>5</v>
      </c>
      <c r="C11644" s="784" t="s">
        <v>4431</v>
      </c>
      <c r="D11644" s="784" t="s">
        <v>184</v>
      </c>
      <c r="E11644" s="784">
        <v>999999</v>
      </c>
      <c r="F11644" s="784" t="s">
        <v>807</v>
      </c>
      <c r="G11644" s="784" t="s">
        <v>4431</v>
      </c>
      <c r="H11644" s="784" t="s">
        <v>4431</v>
      </c>
      <c r="I11644" s="784" t="s">
        <v>4431</v>
      </c>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UnitsD5</v>
      </c>
      <c r="B11645" s="784">
        <v>5</v>
      </c>
      <c r="C11645" s="784" t="s">
        <v>4431</v>
      </c>
      <c r="D11645" s="784" t="s">
        <v>183</v>
      </c>
      <c r="E11645" s="784">
        <v>999999</v>
      </c>
      <c r="F11645" s="784" t="s">
        <v>807</v>
      </c>
      <c r="G11645" s="784" t="s">
        <v>4431</v>
      </c>
      <c r="H11645" s="784" t="s">
        <v>4431</v>
      </c>
      <c r="I11645" s="784" t="s">
        <v>4431</v>
      </c>
    </row>
    <row r="11646" spans="1:9" hidden="1">
      <c r="A11646" s="784" t="str">
        <f>Table_wabobpsvr_AzureCalc_AzureCalcRateCard[[#This Row],[ServiceName]]&amp;Table_wabobpsvr_AzureCalc_AzureCalcRateCard[[#This Row],[Price_Level]]&amp;Table_wabobpsvr_AzureCalc_AzureCalcRateCard[[#This Row],[Region]]</f>
        <v>Basic_D14 VM (Windows)A7</v>
      </c>
      <c r="B11646" s="784">
        <v>7</v>
      </c>
      <c r="C11646" s="784" t="s">
        <v>701</v>
      </c>
      <c r="D11646" s="784" t="s">
        <v>181</v>
      </c>
      <c r="E11646" s="784">
        <v>1.88568</v>
      </c>
      <c r="F11646" s="784" t="s">
        <v>1143</v>
      </c>
      <c r="G11646" s="784" t="s">
        <v>4431</v>
      </c>
      <c r="H11646" s="784" t="s">
        <v>4431</v>
      </c>
      <c r="I11646" s="784" t="s">
        <v>6415</v>
      </c>
    </row>
    <row r="11647" spans="1:9" hidden="1">
      <c r="A11647" s="784" t="str">
        <f>Table_wabobpsvr_AzureCalc_AzureCalcRateCard[[#This Row],[ServiceName]]&amp;Table_wabobpsvr_AzureCalc_AzureCalcRateCard[[#This Row],[Price_Level]]&amp;Table_wabobpsvr_AzureCalc_AzureCalcRateCard[[#This Row],[Region]]</f>
        <v>Basic_D14 VM (Windows)B7</v>
      </c>
      <c r="B11647" s="784">
        <v>7</v>
      </c>
      <c r="C11647" s="784" t="s">
        <v>701</v>
      </c>
      <c r="D11647" s="784" t="s">
        <v>182</v>
      </c>
      <c r="E11647" s="784">
        <v>1.8273600000000001</v>
      </c>
      <c r="F11647" s="784" t="s">
        <v>1143</v>
      </c>
      <c r="G11647" s="784" t="s">
        <v>4431</v>
      </c>
      <c r="H11647" s="784" t="s">
        <v>4431</v>
      </c>
      <c r="I11647" s="784" t="s">
        <v>6415</v>
      </c>
    </row>
    <row r="11648" spans="1:9" hidden="1">
      <c r="A11648" s="784" t="str">
        <f>Table_wabobpsvr_AzureCalc_AzureCalcRateCard[[#This Row],[ServiceName]]&amp;Table_wabobpsvr_AzureCalc_AzureCalcRateCard[[#This Row],[Price_Level]]&amp;Table_wabobpsvr_AzureCalc_AzureCalcRateCard[[#This Row],[Region]]</f>
        <v>Basic_D14 VM (Windows)C7</v>
      </c>
      <c r="B11648" s="784">
        <v>7</v>
      </c>
      <c r="C11648" s="784" t="s">
        <v>701</v>
      </c>
      <c r="D11648" s="784" t="s">
        <v>184</v>
      </c>
      <c r="E11648" s="784">
        <v>1.7690399999999999</v>
      </c>
      <c r="F11648" s="784" t="s">
        <v>1143</v>
      </c>
      <c r="G11648" s="784" t="s">
        <v>4431</v>
      </c>
      <c r="H11648" s="784" t="s">
        <v>4431</v>
      </c>
      <c r="I11648" s="784" t="s">
        <v>6415</v>
      </c>
    </row>
    <row r="11649" spans="1:9" hidden="1">
      <c r="A11649" s="784" t="str">
        <f>Table_wabobpsvr_AzureCalc_AzureCalcRateCard[[#This Row],[ServiceName]]&amp;Table_wabobpsvr_AzureCalc_AzureCalcRateCard[[#This Row],[Price_Level]]&amp;Table_wabobpsvr_AzureCalc_AzureCalcRateCard[[#This Row],[Region]]</f>
        <v>Basic_D14 VM (Windows)D7</v>
      </c>
      <c r="B11649" s="784">
        <v>7</v>
      </c>
      <c r="C11649" s="784" t="s">
        <v>701</v>
      </c>
      <c r="D11649" s="784" t="s">
        <v>183</v>
      </c>
      <c r="E11649" s="784">
        <v>1.71072</v>
      </c>
      <c r="F11649" s="784" t="s">
        <v>1143</v>
      </c>
      <c r="G11649" s="784" t="s">
        <v>4431</v>
      </c>
      <c r="H11649" s="784" t="s">
        <v>4431</v>
      </c>
      <c r="I11649" s="784" t="s">
        <v>6415</v>
      </c>
    </row>
    <row r="11650" spans="1:9" hidden="1">
      <c r="A11650" s="784" t="str">
        <f>Table_wabobpsvr_AzureCalc_AzureCalcRateCard[[#This Row],[ServiceName]]&amp;Table_wabobpsvr_AzureCalc_AzureCalcRateCard[[#This Row],[Price_Level]]&amp;Table_wabobpsvr_AzureCalc_AzureCalcRateCard[[#This Row],[Region]]</f>
        <v>Basic_D14 VM (Windows)MOSP8</v>
      </c>
      <c r="B11650" s="784">
        <v>8</v>
      </c>
      <c r="C11650" s="784" t="s">
        <v>701</v>
      </c>
      <c r="D11650" s="784" t="s">
        <v>627</v>
      </c>
      <c r="E11650" s="784">
        <v>2.2360000000000002</v>
      </c>
      <c r="F11650" s="784" t="s">
        <v>1143</v>
      </c>
      <c r="G11650" s="784" t="s">
        <v>4431</v>
      </c>
      <c r="H11650" s="784" t="s">
        <v>4431</v>
      </c>
      <c r="I11650" s="784" t="s">
        <v>6627</v>
      </c>
    </row>
    <row r="11651" spans="1:9" hidden="1">
      <c r="A11651" s="784" t="str">
        <f>Table_wabobpsvr_AzureCalc_AzureCalcRateCard[[#This Row],[ServiceName]]&amp;Table_wabobpsvr_AzureCalc_AzureCalcRateCard[[#This Row],[Price_Level]]&amp;Table_wabobpsvr_AzureCalc_AzureCalcRateCard[[#This Row],[Region]]</f>
        <v>Basic_D14 VM (Windows)A8</v>
      </c>
      <c r="B11651" s="784">
        <v>8</v>
      </c>
      <c r="C11651" s="784" t="s">
        <v>701</v>
      </c>
      <c r="D11651" s="784" t="s">
        <v>181</v>
      </c>
      <c r="E11651" s="784">
        <v>2.16892</v>
      </c>
      <c r="F11651" s="784" t="s">
        <v>1143</v>
      </c>
      <c r="G11651" s="784" t="s">
        <v>4431</v>
      </c>
      <c r="H11651" s="784" t="s">
        <v>4431</v>
      </c>
      <c r="I11651" s="784" t="s">
        <v>6627</v>
      </c>
    </row>
    <row r="11652" spans="1:9" hidden="1">
      <c r="A11652" t="str">
        <f>Table_wabobpsvr_AzureCalc_AzureCalcRateCard[[#This Row],[ServiceName]]&amp;Table_wabobpsvr_AzureCalc_AzureCalcRateCard[[#This Row],[Price_Level]]&amp;Table_wabobpsvr_AzureCalc_AzureCalcRateCard[[#This Row],[Region]]</f>
        <v>Basic_D14 VM (Windows)B8</v>
      </c>
      <c r="B11652">
        <v>8</v>
      </c>
      <c r="C11652" t="s">
        <v>701</v>
      </c>
      <c r="D11652" t="s">
        <v>182</v>
      </c>
      <c r="E11652">
        <v>2.1018400000000002</v>
      </c>
      <c r="F11652" t="s">
        <v>1143</v>
      </c>
      <c r="G11652" s="784" t="s">
        <v>4431</v>
      </c>
      <c r="H11652" s="784" t="s">
        <v>4431</v>
      </c>
      <c r="I11652" s="784" t="s">
        <v>6627</v>
      </c>
    </row>
    <row r="11653" spans="1:9" hidden="1">
      <c r="A11653" t="str">
        <f>Table_wabobpsvr_AzureCalc_AzureCalcRateCard[[#This Row],[ServiceName]]&amp;Table_wabobpsvr_AzureCalc_AzureCalcRateCard[[#This Row],[Price_Level]]&amp;Table_wabobpsvr_AzureCalc_AzureCalcRateCard[[#This Row],[Region]]</f>
        <v>Basic_D14 VM (Windows)C8</v>
      </c>
      <c r="B11653">
        <v>8</v>
      </c>
      <c r="C11653" t="s">
        <v>701</v>
      </c>
      <c r="D11653" t="s">
        <v>184</v>
      </c>
      <c r="E11653">
        <v>2.0347599999999999</v>
      </c>
      <c r="F11653" t="s">
        <v>1143</v>
      </c>
      <c r="G11653" s="784" t="s">
        <v>4431</v>
      </c>
      <c r="H11653" s="784" t="s">
        <v>4431</v>
      </c>
      <c r="I11653" s="784" t="s">
        <v>6627</v>
      </c>
    </row>
    <row r="11654" spans="1:9" hidden="1">
      <c r="A11654" t="str">
        <f>Table_wabobpsvr_AzureCalc_AzureCalcRateCard[[#This Row],[ServiceName]]&amp;Table_wabobpsvr_AzureCalc_AzureCalcRateCard[[#This Row],[Price_Level]]&amp;Table_wabobpsvr_AzureCalc_AzureCalcRateCard[[#This Row],[Region]]</f>
        <v>Basic_D14 VM (Windows)D8</v>
      </c>
      <c r="B11654">
        <v>8</v>
      </c>
      <c r="C11654" t="s">
        <v>701</v>
      </c>
      <c r="D11654" t="s">
        <v>183</v>
      </c>
      <c r="E11654">
        <v>1.9676800000000001</v>
      </c>
      <c r="F11654" t="s">
        <v>1143</v>
      </c>
      <c r="G11654" s="784" t="s">
        <v>4431</v>
      </c>
      <c r="H11654" s="784" t="s">
        <v>4431</v>
      </c>
      <c r="I11654" s="784" t="s">
        <v>6627</v>
      </c>
    </row>
    <row r="11655" spans="1:9" hidden="1">
      <c r="A11655" t="str">
        <f>Table_wabobpsvr_AzureCalc_AzureCalcRateCard[[#This Row],[ServiceName]]&amp;Table_wabobpsvr_AzureCalc_AzureCalcRateCard[[#This Row],[Price_Level]]&amp;Table_wabobpsvr_AzureCalc_AzureCalcRateCard[[#This Row],[Region]]</f>
        <v>Basic_D14 VM (Windows)MOSP11</v>
      </c>
      <c r="B11655">
        <v>11</v>
      </c>
      <c r="C11655" t="s">
        <v>701</v>
      </c>
      <c r="D11655" t="s">
        <v>627</v>
      </c>
      <c r="E11655">
        <v>2.617</v>
      </c>
      <c r="F11655" t="s">
        <v>1143</v>
      </c>
      <c r="G11655" s="784" t="s">
        <v>4431</v>
      </c>
      <c r="H11655" s="784" t="s">
        <v>4431</v>
      </c>
      <c r="I11655" s="784" t="s">
        <v>6628</v>
      </c>
    </row>
    <row r="11656" spans="1:9" hidden="1">
      <c r="A11656" t="str">
        <f>Table_wabobpsvr_AzureCalc_AzureCalcRateCard[[#This Row],[ServiceName]]&amp;Table_wabobpsvr_AzureCalc_AzureCalcRateCard[[#This Row],[Price_Level]]&amp;Table_wabobpsvr_AzureCalc_AzureCalcRateCard[[#This Row],[Region]]</f>
        <v>Basic_D14 VM (Windows)A11</v>
      </c>
      <c r="B11656">
        <v>11</v>
      </c>
      <c r="C11656" t="s">
        <v>701</v>
      </c>
      <c r="D11656" t="s">
        <v>181</v>
      </c>
      <c r="E11656">
        <v>2.5384899999999999</v>
      </c>
      <c r="F11656" t="s">
        <v>1143</v>
      </c>
      <c r="G11656" s="784" t="s">
        <v>4431</v>
      </c>
      <c r="H11656" s="784" t="s">
        <v>4431</v>
      </c>
      <c r="I11656" s="784" t="s">
        <v>6628</v>
      </c>
    </row>
    <row r="11657" spans="1:9" hidden="1">
      <c r="A11657" t="str">
        <f>Table_wabobpsvr_AzureCalc_AzureCalcRateCard[[#This Row],[ServiceName]]&amp;Table_wabobpsvr_AzureCalc_AzureCalcRateCard[[#This Row],[Price_Level]]&amp;Table_wabobpsvr_AzureCalc_AzureCalcRateCard[[#This Row],[Region]]</f>
        <v>Basic_D14 VM (Windows)B11</v>
      </c>
      <c r="B11657">
        <v>11</v>
      </c>
      <c r="C11657" t="s">
        <v>701</v>
      </c>
      <c r="D11657" t="s">
        <v>182</v>
      </c>
      <c r="E11657">
        <v>2.4599799999999998</v>
      </c>
      <c r="F11657" t="s">
        <v>1143</v>
      </c>
      <c r="G11657" s="784" t="s">
        <v>4431</v>
      </c>
      <c r="H11657" s="784" t="s">
        <v>4431</v>
      </c>
      <c r="I11657" s="784" t="s">
        <v>6628</v>
      </c>
    </row>
    <row r="11658" spans="1:9" hidden="1">
      <c r="A11658" t="str">
        <f>Table_wabobpsvr_AzureCalc_AzureCalcRateCard[[#This Row],[ServiceName]]&amp;Table_wabobpsvr_AzureCalc_AzureCalcRateCard[[#This Row],[Price_Level]]&amp;Table_wabobpsvr_AzureCalc_AzureCalcRateCard[[#This Row],[Region]]</f>
        <v>Basic_D14 VM (Windows)C11</v>
      </c>
      <c r="B11658">
        <v>11</v>
      </c>
      <c r="C11658" t="s">
        <v>701</v>
      </c>
      <c r="D11658" t="s">
        <v>184</v>
      </c>
      <c r="E11658">
        <v>2.3814700000000002</v>
      </c>
      <c r="F11658" t="s">
        <v>1143</v>
      </c>
      <c r="G11658" s="784" t="s">
        <v>4431</v>
      </c>
      <c r="H11658" s="784" t="s">
        <v>4431</v>
      </c>
      <c r="I11658" s="784" t="s">
        <v>6628</v>
      </c>
    </row>
    <row r="11659" spans="1:9" hidden="1">
      <c r="A11659" t="str">
        <f>Table_wabobpsvr_AzureCalc_AzureCalcRateCard[[#This Row],[ServiceName]]&amp;Table_wabobpsvr_AzureCalc_AzureCalcRateCard[[#This Row],[Price_Level]]&amp;Table_wabobpsvr_AzureCalc_AzureCalcRateCard[[#This Row],[Region]]</f>
        <v>Basic_D14 VM (Windows)D11</v>
      </c>
      <c r="B11659">
        <v>11</v>
      </c>
      <c r="C11659" t="s">
        <v>701</v>
      </c>
      <c r="D11659" t="s">
        <v>183</v>
      </c>
      <c r="E11659">
        <v>2.3029600000000001</v>
      </c>
      <c r="F11659" t="s">
        <v>1143</v>
      </c>
      <c r="G11659" s="784" t="s">
        <v>4431</v>
      </c>
      <c r="H11659" s="784" t="s">
        <v>4431</v>
      </c>
      <c r="I11659" s="784" t="s">
        <v>6628</v>
      </c>
    </row>
    <row r="11660" spans="1:9" hidden="1">
      <c r="A11660" t="str">
        <f>Table_wabobpsvr_AzureCalc_AzureCalcRateCard[[#This Row],[ServiceName]]&amp;Table_wabobpsvr_AzureCalc_AzureCalcRateCard[[#This Row],[Price_Level]]&amp;Table_wabobpsvr_AzureCalc_AzureCalcRateCard[[#This Row],[Region]]</f>
        <v>Basic_D14 VM (Windows)MOSP12</v>
      </c>
      <c r="B11660">
        <v>12</v>
      </c>
      <c r="C11660" t="s">
        <v>701</v>
      </c>
      <c r="D11660" t="s">
        <v>627</v>
      </c>
      <c r="E11660">
        <v>2.2759999999999998</v>
      </c>
      <c r="F11660" t="s">
        <v>1143</v>
      </c>
      <c r="G11660" s="784" t="s">
        <v>4431</v>
      </c>
      <c r="H11660" s="784" t="s">
        <v>4431</v>
      </c>
      <c r="I11660" s="784" t="s">
        <v>6629</v>
      </c>
    </row>
    <row r="11661" spans="1:9" hidden="1">
      <c r="A11661" t="str">
        <f>Table_wabobpsvr_AzureCalc_AzureCalcRateCard[[#This Row],[ServiceName]]&amp;Table_wabobpsvr_AzureCalc_AzureCalcRateCard[[#This Row],[Price_Level]]&amp;Table_wabobpsvr_AzureCalc_AzureCalcRateCard[[#This Row],[Region]]</f>
        <v>Basic_D14 VM (Windows)A12</v>
      </c>
      <c r="B11661">
        <v>12</v>
      </c>
      <c r="C11661" t="s">
        <v>701</v>
      </c>
      <c r="D11661" t="s">
        <v>181</v>
      </c>
      <c r="E11661">
        <v>2.2077200000000001</v>
      </c>
      <c r="F11661" t="s">
        <v>1143</v>
      </c>
      <c r="G11661" s="784" t="s">
        <v>4431</v>
      </c>
      <c r="H11661" s="784" t="s">
        <v>4431</v>
      </c>
      <c r="I11661" s="784" t="s">
        <v>6629</v>
      </c>
    </row>
    <row r="11662" spans="1:9" hidden="1">
      <c r="A11662" t="str">
        <f>Table_wabobpsvr_AzureCalc_AzureCalcRateCard[[#This Row],[ServiceName]]&amp;Table_wabobpsvr_AzureCalc_AzureCalcRateCard[[#This Row],[Price_Level]]&amp;Table_wabobpsvr_AzureCalc_AzureCalcRateCard[[#This Row],[Region]]</f>
        <v>Basic_D14 VM (Windows)B12</v>
      </c>
      <c r="B11662">
        <v>12</v>
      </c>
      <c r="C11662" t="s">
        <v>701</v>
      </c>
      <c r="D11662" t="s">
        <v>182</v>
      </c>
      <c r="E11662">
        <v>2.13944</v>
      </c>
      <c r="F11662" t="s">
        <v>1143</v>
      </c>
      <c r="G11662" s="784" t="s">
        <v>4431</v>
      </c>
      <c r="H11662" s="784" t="s">
        <v>4431</v>
      </c>
      <c r="I11662" s="784" t="s">
        <v>6629</v>
      </c>
    </row>
    <row r="11663" spans="1:9" hidden="1">
      <c r="A11663" t="str">
        <f>Table_wabobpsvr_AzureCalc_AzureCalcRateCard[[#This Row],[ServiceName]]&amp;Table_wabobpsvr_AzureCalc_AzureCalcRateCard[[#This Row],[Price_Level]]&amp;Table_wabobpsvr_AzureCalc_AzureCalcRateCard[[#This Row],[Region]]</f>
        <v>Basic_D14 VM (Windows)C12</v>
      </c>
      <c r="B11663">
        <v>12</v>
      </c>
      <c r="C11663" t="s">
        <v>701</v>
      </c>
      <c r="D11663" t="s">
        <v>184</v>
      </c>
      <c r="E11663">
        <v>2.0711599999999999</v>
      </c>
      <c r="F11663" t="s">
        <v>1143</v>
      </c>
      <c r="G11663" s="784" t="s">
        <v>4431</v>
      </c>
      <c r="H11663" s="784" t="s">
        <v>4431</v>
      </c>
      <c r="I11663" s="784" t="s">
        <v>6629</v>
      </c>
    </row>
    <row r="11664" spans="1:9" hidden="1">
      <c r="A11664" t="str">
        <f>Table_wabobpsvr_AzureCalc_AzureCalcRateCard[[#This Row],[ServiceName]]&amp;Table_wabobpsvr_AzureCalc_AzureCalcRateCard[[#This Row],[Price_Level]]&amp;Table_wabobpsvr_AzureCalc_AzureCalcRateCard[[#This Row],[Region]]</f>
        <v>Basic_D14 VM (Windows)D12</v>
      </c>
      <c r="B11664">
        <v>12</v>
      </c>
      <c r="C11664" t="s">
        <v>701</v>
      </c>
      <c r="D11664" t="s">
        <v>183</v>
      </c>
      <c r="E11664">
        <v>2.0028800000000002</v>
      </c>
      <c r="F11664" t="s">
        <v>1143</v>
      </c>
      <c r="G11664" s="784" t="s">
        <v>4431</v>
      </c>
      <c r="H11664" s="784" t="s">
        <v>4431</v>
      </c>
      <c r="I11664" s="784" t="s">
        <v>6629</v>
      </c>
    </row>
    <row r="11665" spans="1:9" hidden="1">
      <c r="A11665" t="str">
        <f>Table_wabobpsvr_AzureCalc_AzureCalcRateCard[[#This Row],[ServiceName]]&amp;Table_wabobpsvr_AzureCalc_AzureCalcRateCard[[#This Row],[Price_Level]]&amp;Table_wabobpsvr_AzureCalc_AzureCalcRateCard[[#This Row],[Region]]</f>
        <v>Basic_D14 VM (Windows)MOSP3</v>
      </c>
      <c r="B11665">
        <v>3</v>
      </c>
      <c r="C11665" t="s">
        <v>701</v>
      </c>
      <c r="D11665" t="s">
        <v>627</v>
      </c>
      <c r="E11665">
        <v>2.1379999999999999</v>
      </c>
      <c r="F11665" t="s">
        <v>1143</v>
      </c>
      <c r="G11665" s="784" t="s">
        <v>4431</v>
      </c>
      <c r="H11665" s="784" t="s">
        <v>4431</v>
      </c>
      <c r="I11665" s="784" t="s">
        <v>6630</v>
      </c>
    </row>
    <row r="11666" spans="1:9" hidden="1">
      <c r="A11666" t="str">
        <f>Table_wabobpsvr_AzureCalc_AzureCalcRateCard[[#This Row],[ServiceName]]&amp;Table_wabobpsvr_AzureCalc_AzureCalcRateCard[[#This Row],[Price_Level]]&amp;Table_wabobpsvr_AzureCalc_AzureCalcRateCard[[#This Row],[Region]]</f>
        <v>Basic_D14 VM (Windows)A3</v>
      </c>
      <c r="B11666">
        <v>3</v>
      </c>
      <c r="C11666" t="s">
        <v>701</v>
      </c>
      <c r="D11666" t="s">
        <v>181</v>
      </c>
      <c r="E11666">
        <v>2.0738599999999998</v>
      </c>
      <c r="F11666" t="s">
        <v>1143</v>
      </c>
      <c r="G11666" s="784" t="s">
        <v>4431</v>
      </c>
      <c r="H11666" s="784" t="s">
        <v>4431</v>
      </c>
      <c r="I11666" s="784" t="s">
        <v>6630</v>
      </c>
    </row>
    <row r="11667" spans="1:9" hidden="1">
      <c r="A11667" t="str">
        <f>Table_wabobpsvr_AzureCalc_AzureCalcRateCard[[#This Row],[ServiceName]]&amp;Table_wabobpsvr_AzureCalc_AzureCalcRateCard[[#This Row],[Price_Level]]&amp;Table_wabobpsvr_AzureCalc_AzureCalcRateCard[[#This Row],[Region]]</f>
        <v>Basic_D14 VM (Windows)B3</v>
      </c>
      <c r="B11667">
        <v>3</v>
      </c>
      <c r="C11667" t="s">
        <v>701</v>
      </c>
      <c r="D11667" t="s">
        <v>182</v>
      </c>
      <c r="E11667">
        <v>2.0097200000000002</v>
      </c>
      <c r="F11667" t="s">
        <v>1143</v>
      </c>
      <c r="G11667" s="784" t="s">
        <v>4431</v>
      </c>
      <c r="H11667" s="784" t="s">
        <v>4431</v>
      </c>
      <c r="I11667" s="784" t="s">
        <v>6630</v>
      </c>
    </row>
    <row r="11668" spans="1:9" hidden="1">
      <c r="A11668" t="str">
        <f>Table_wabobpsvr_AzureCalc_AzureCalcRateCard[[#This Row],[ServiceName]]&amp;Table_wabobpsvr_AzureCalc_AzureCalcRateCard[[#This Row],[Price_Level]]&amp;Table_wabobpsvr_AzureCalc_AzureCalcRateCard[[#This Row],[Region]]</f>
        <v>Basic_D14 VM (Windows)C3</v>
      </c>
      <c r="B11668">
        <v>3</v>
      </c>
      <c r="C11668" t="s">
        <v>701</v>
      </c>
      <c r="D11668" t="s">
        <v>184</v>
      </c>
      <c r="E11668">
        <v>1.9455800000000001</v>
      </c>
      <c r="F11668" t="s">
        <v>1143</v>
      </c>
      <c r="G11668" s="784" t="s">
        <v>4431</v>
      </c>
      <c r="H11668" s="784" t="s">
        <v>4431</v>
      </c>
      <c r="I11668" s="784" t="s">
        <v>6630</v>
      </c>
    </row>
    <row r="11669" spans="1:9" hidden="1">
      <c r="A11669" t="str">
        <f>Table_wabobpsvr_AzureCalc_AzureCalcRateCard[[#This Row],[ServiceName]]&amp;Table_wabobpsvr_AzureCalc_AzureCalcRateCard[[#This Row],[Price_Level]]&amp;Table_wabobpsvr_AzureCalc_AzureCalcRateCard[[#This Row],[Region]]</f>
        <v>Basic_D14 VM (Windows)D3</v>
      </c>
      <c r="B11669">
        <v>3</v>
      </c>
      <c r="C11669" t="s">
        <v>701</v>
      </c>
      <c r="D11669" t="s">
        <v>183</v>
      </c>
      <c r="E11669">
        <v>1.88144</v>
      </c>
      <c r="F11669" t="s">
        <v>1143</v>
      </c>
      <c r="G11669" s="784" t="s">
        <v>4431</v>
      </c>
      <c r="H11669" s="784" t="s">
        <v>4431</v>
      </c>
      <c r="I11669" s="784" t="s">
        <v>6630</v>
      </c>
    </row>
    <row r="11670" spans="1:9" hidden="1">
      <c r="A11670" t="str">
        <f>Table_wabobpsvr_AzureCalc_AzureCalcRateCard[[#This Row],[ServiceName]]&amp;Table_wabobpsvr_AzureCalc_AzureCalcRateCard[[#This Row],[Price_Level]]&amp;Table_wabobpsvr_AzureCalc_AzureCalcRateCard[[#This Row],[Region]]</f>
        <v>Basic_D14 VM (Windows)MOSP6</v>
      </c>
      <c r="B11670">
        <v>6</v>
      </c>
      <c r="C11670" t="s">
        <v>701</v>
      </c>
      <c r="D11670" t="s">
        <v>627</v>
      </c>
      <c r="E11670">
        <v>2.1379999999999999</v>
      </c>
      <c r="F11670" t="s">
        <v>1143</v>
      </c>
      <c r="G11670" s="784" t="s">
        <v>4431</v>
      </c>
      <c r="H11670" s="784" t="s">
        <v>4431</v>
      </c>
      <c r="I11670" s="784" t="s">
        <v>6631</v>
      </c>
    </row>
    <row r="11671" spans="1:9" hidden="1">
      <c r="A11671" t="str">
        <f>Table_wabobpsvr_AzureCalc_AzureCalcRateCard[[#This Row],[ServiceName]]&amp;Table_wabobpsvr_AzureCalc_AzureCalcRateCard[[#This Row],[Price_Level]]&amp;Table_wabobpsvr_AzureCalc_AzureCalcRateCard[[#This Row],[Region]]</f>
        <v>Basic_D14 VM (Windows)A6</v>
      </c>
      <c r="B11671">
        <v>6</v>
      </c>
      <c r="C11671" t="s">
        <v>701</v>
      </c>
      <c r="D11671" t="s">
        <v>181</v>
      </c>
      <c r="E11671">
        <v>2.0738599999999998</v>
      </c>
      <c r="F11671" t="s">
        <v>1143</v>
      </c>
      <c r="G11671" s="784" t="s">
        <v>4431</v>
      </c>
      <c r="H11671" s="784" t="s">
        <v>4431</v>
      </c>
      <c r="I11671" s="784" t="s">
        <v>6631</v>
      </c>
    </row>
    <row r="11672" spans="1:9" hidden="1">
      <c r="A11672" t="str">
        <f>Table_wabobpsvr_AzureCalc_AzureCalcRateCard[[#This Row],[ServiceName]]&amp;Table_wabobpsvr_AzureCalc_AzureCalcRateCard[[#This Row],[Price_Level]]&amp;Table_wabobpsvr_AzureCalc_AzureCalcRateCard[[#This Row],[Region]]</f>
        <v>Basic_D14 VM (Windows)B6</v>
      </c>
      <c r="B11672">
        <v>6</v>
      </c>
      <c r="C11672" t="s">
        <v>701</v>
      </c>
      <c r="D11672" t="s">
        <v>182</v>
      </c>
      <c r="E11672">
        <v>2.0097200000000002</v>
      </c>
      <c r="F11672" t="s">
        <v>1143</v>
      </c>
      <c r="G11672" s="784" t="s">
        <v>4431</v>
      </c>
      <c r="H11672" s="784" t="s">
        <v>4431</v>
      </c>
      <c r="I11672" s="784" t="s">
        <v>6631</v>
      </c>
    </row>
    <row r="11673" spans="1:9" hidden="1">
      <c r="A11673" t="str">
        <f>Table_wabobpsvr_AzureCalc_AzureCalcRateCard[[#This Row],[ServiceName]]&amp;Table_wabobpsvr_AzureCalc_AzureCalcRateCard[[#This Row],[Price_Level]]&amp;Table_wabobpsvr_AzureCalc_AzureCalcRateCard[[#This Row],[Region]]</f>
        <v>Basic_D14 VM (Windows)C6</v>
      </c>
      <c r="B11673">
        <v>6</v>
      </c>
      <c r="C11673" t="s">
        <v>701</v>
      </c>
      <c r="D11673" t="s">
        <v>184</v>
      </c>
      <c r="E11673">
        <v>1.9455800000000001</v>
      </c>
      <c r="F11673" t="s">
        <v>1143</v>
      </c>
      <c r="G11673" s="784" t="s">
        <v>4431</v>
      </c>
      <c r="H11673" s="784" t="s">
        <v>4431</v>
      </c>
      <c r="I11673" s="784" t="s">
        <v>6631</v>
      </c>
    </row>
    <row r="11674" spans="1:9" hidden="1">
      <c r="A11674" t="str">
        <f>Table_wabobpsvr_AzureCalc_AzureCalcRateCard[[#This Row],[ServiceName]]&amp;Table_wabobpsvr_AzureCalc_AzureCalcRateCard[[#This Row],[Price_Level]]&amp;Table_wabobpsvr_AzureCalc_AzureCalcRateCard[[#This Row],[Region]]</f>
        <v>Basic_D14 VM (Windows)D6</v>
      </c>
      <c r="B11674">
        <v>6</v>
      </c>
      <c r="C11674" t="s">
        <v>701</v>
      </c>
      <c r="D11674" t="s">
        <v>183</v>
      </c>
      <c r="E11674">
        <v>1.88144</v>
      </c>
      <c r="F11674" t="s">
        <v>1143</v>
      </c>
      <c r="G11674" s="784" t="s">
        <v>4431</v>
      </c>
      <c r="H11674" s="784" t="s">
        <v>4431</v>
      </c>
      <c r="I11674" s="784" t="s">
        <v>6631</v>
      </c>
    </row>
    <row r="11675" spans="1:9" hidden="1">
      <c r="A11675" t="str">
        <f>Table_wabobpsvr_AzureCalc_AzureCalcRateCard[[#This Row],[ServiceName]]&amp;Table_wabobpsvr_AzureCalc_AzureCalcRateCard[[#This Row],[Price_Level]]&amp;Table_wabobpsvr_AzureCalc_AzureCalcRateCard[[#This Row],[Region]]</f>
        <v>Basic_D14 VM (Windows)MOSP2</v>
      </c>
      <c r="B11675">
        <v>2</v>
      </c>
      <c r="C11675" t="s">
        <v>701</v>
      </c>
      <c r="D11675" t="s">
        <v>627</v>
      </c>
      <c r="E11675">
        <v>1.944</v>
      </c>
      <c r="F11675" t="s">
        <v>1143</v>
      </c>
      <c r="G11675" s="784" t="s">
        <v>4431</v>
      </c>
      <c r="H11675" s="784" t="s">
        <v>4431</v>
      </c>
      <c r="I11675" s="784" t="s">
        <v>6632</v>
      </c>
    </row>
    <row r="11676" spans="1:9" hidden="1">
      <c r="A11676" t="str">
        <f>Table_wabobpsvr_AzureCalc_AzureCalcRateCard[[#This Row],[ServiceName]]&amp;Table_wabobpsvr_AzureCalc_AzureCalcRateCard[[#This Row],[Price_Level]]&amp;Table_wabobpsvr_AzureCalc_AzureCalcRateCard[[#This Row],[Region]]</f>
        <v>Basic_D14 VM (Windows)A2</v>
      </c>
      <c r="B11676">
        <v>2</v>
      </c>
      <c r="C11676" t="s">
        <v>701</v>
      </c>
      <c r="D11676" t="s">
        <v>181</v>
      </c>
      <c r="E11676">
        <v>1.88568</v>
      </c>
      <c r="F11676" t="s">
        <v>1143</v>
      </c>
      <c r="G11676" s="784" t="s">
        <v>4431</v>
      </c>
      <c r="H11676" s="784" t="s">
        <v>4431</v>
      </c>
      <c r="I11676" s="784" t="s">
        <v>6632</v>
      </c>
    </row>
    <row r="11677" spans="1:9" hidden="1">
      <c r="A11677" t="str">
        <f>Table_wabobpsvr_AzureCalc_AzureCalcRateCard[[#This Row],[ServiceName]]&amp;Table_wabobpsvr_AzureCalc_AzureCalcRateCard[[#This Row],[Price_Level]]&amp;Table_wabobpsvr_AzureCalc_AzureCalcRateCard[[#This Row],[Region]]</f>
        <v>Basic_D14 VM (Windows)B2</v>
      </c>
      <c r="B11677">
        <v>2</v>
      </c>
      <c r="C11677" t="s">
        <v>701</v>
      </c>
      <c r="D11677" t="s">
        <v>182</v>
      </c>
      <c r="E11677">
        <v>1.8273600000000001</v>
      </c>
      <c r="F11677" t="s">
        <v>1143</v>
      </c>
      <c r="G11677" s="784" t="s">
        <v>4431</v>
      </c>
      <c r="H11677" s="784" t="s">
        <v>4431</v>
      </c>
      <c r="I11677" s="784" t="s">
        <v>6632</v>
      </c>
    </row>
    <row r="11678" spans="1:9" hidden="1">
      <c r="A11678" t="str">
        <f>Table_wabobpsvr_AzureCalc_AzureCalcRateCard[[#This Row],[ServiceName]]&amp;Table_wabobpsvr_AzureCalc_AzureCalcRateCard[[#This Row],[Price_Level]]&amp;Table_wabobpsvr_AzureCalc_AzureCalcRateCard[[#This Row],[Region]]</f>
        <v>Basic_D14 VM (Windows)C2</v>
      </c>
      <c r="B11678">
        <v>2</v>
      </c>
      <c r="C11678" t="s">
        <v>701</v>
      </c>
      <c r="D11678" t="s">
        <v>184</v>
      </c>
      <c r="E11678">
        <v>1.7690399999999999</v>
      </c>
      <c r="F11678" t="s">
        <v>1143</v>
      </c>
      <c r="G11678" s="784" t="s">
        <v>4431</v>
      </c>
      <c r="H11678" s="784" t="s">
        <v>4431</v>
      </c>
      <c r="I11678" s="784" t="s">
        <v>6632</v>
      </c>
    </row>
    <row r="11679" spans="1:9" hidden="1">
      <c r="A11679" t="str">
        <f>Table_wabobpsvr_AzureCalc_AzureCalcRateCard[[#This Row],[ServiceName]]&amp;Table_wabobpsvr_AzureCalc_AzureCalcRateCard[[#This Row],[Price_Level]]&amp;Table_wabobpsvr_AzureCalc_AzureCalcRateCard[[#This Row],[Region]]</f>
        <v>Basic_D14 VM (Windows)D2</v>
      </c>
      <c r="B11679">
        <v>2</v>
      </c>
      <c r="C11679" t="s">
        <v>701</v>
      </c>
      <c r="D11679" t="s">
        <v>183</v>
      </c>
      <c r="E11679">
        <v>1.71072</v>
      </c>
      <c r="F11679" t="s">
        <v>1143</v>
      </c>
      <c r="G11679" s="784" t="s">
        <v>4431</v>
      </c>
      <c r="H11679" s="784" t="s">
        <v>4431</v>
      </c>
      <c r="I11679" s="784" t="s">
        <v>6632</v>
      </c>
    </row>
    <row r="11680" spans="1:9" hidden="1">
      <c r="A11680" t="str">
        <f>Table_wabobpsvr_AzureCalc_AzureCalcRateCard[[#This Row],[ServiceName]]&amp;Table_wabobpsvr_AzureCalc_AzureCalcRateCard[[#This Row],[Price_Level]]&amp;Table_wabobpsvr_AzureCalc_AzureCalcRateCard[[#This Row],[Region]]</f>
        <v>Basic_D14 VM (Windows)MOSP5</v>
      </c>
      <c r="B11680">
        <v>5</v>
      </c>
      <c r="C11680" t="s">
        <v>701</v>
      </c>
      <c r="D11680" t="s">
        <v>627</v>
      </c>
      <c r="E11680">
        <v>2.1379999999999999</v>
      </c>
      <c r="F11680" t="s">
        <v>1143</v>
      </c>
      <c r="G11680" s="784" t="s">
        <v>4431</v>
      </c>
      <c r="H11680" s="784" t="s">
        <v>4431</v>
      </c>
      <c r="I11680" s="784" t="s">
        <v>6633</v>
      </c>
    </row>
    <row r="11681" spans="1:9" hidden="1">
      <c r="A11681" t="str">
        <f>Table_wabobpsvr_AzureCalc_AzureCalcRateCard[[#This Row],[ServiceName]]&amp;Table_wabobpsvr_AzureCalc_AzureCalcRateCard[[#This Row],[Price_Level]]&amp;Table_wabobpsvr_AzureCalc_AzureCalcRateCard[[#This Row],[Region]]</f>
        <v>Basic_D14 VM (Windows)A5</v>
      </c>
      <c r="B11681">
        <v>5</v>
      </c>
      <c r="C11681" t="s">
        <v>701</v>
      </c>
      <c r="D11681" t="s">
        <v>181</v>
      </c>
      <c r="E11681">
        <v>2.0738599999999998</v>
      </c>
      <c r="F11681" t="s">
        <v>1143</v>
      </c>
      <c r="G11681" s="784" t="s">
        <v>4431</v>
      </c>
      <c r="H11681" s="784" t="s">
        <v>4431</v>
      </c>
      <c r="I11681" s="784" t="s">
        <v>6633</v>
      </c>
    </row>
    <row r="11682" spans="1:9" hidden="1">
      <c r="A11682" s="784" t="str">
        <f>Table_wabobpsvr_AzureCalc_AzureCalcRateCard[[#This Row],[ServiceName]]&amp;Table_wabobpsvr_AzureCalc_AzureCalcRateCard[[#This Row],[Price_Level]]&amp;Table_wabobpsvr_AzureCalc_AzureCalcRateCard[[#This Row],[Region]]</f>
        <v>Basic_D14 VM (Windows)B5</v>
      </c>
      <c r="B11682" s="784">
        <v>5</v>
      </c>
      <c r="C11682" s="784" t="s">
        <v>701</v>
      </c>
      <c r="D11682" s="784" t="s">
        <v>182</v>
      </c>
      <c r="E11682" s="784">
        <v>2.0097200000000002</v>
      </c>
      <c r="F11682" s="784" t="s">
        <v>1143</v>
      </c>
      <c r="G11682" s="784" t="s">
        <v>4431</v>
      </c>
      <c r="H11682" s="784" t="s">
        <v>4431</v>
      </c>
      <c r="I11682" s="784" t="s">
        <v>6633</v>
      </c>
    </row>
    <row r="11683" spans="1:9" hidden="1">
      <c r="A11683" s="784" t="str">
        <f>Table_wabobpsvr_AzureCalc_AzureCalcRateCard[[#This Row],[ServiceName]]&amp;Table_wabobpsvr_AzureCalc_AzureCalcRateCard[[#This Row],[Price_Level]]&amp;Table_wabobpsvr_AzureCalc_AzureCalcRateCard[[#This Row],[Region]]</f>
        <v>Basic_D14 VM (Windows)C5</v>
      </c>
      <c r="B11683" s="784">
        <v>5</v>
      </c>
      <c r="C11683" s="784" t="s">
        <v>701</v>
      </c>
      <c r="D11683" s="784" t="s">
        <v>184</v>
      </c>
      <c r="E11683" s="784">
        <v>1.9455800000000001</v>
      </c>
      <c r="F11683" s="784" t="s">
        <v>1143</v>
      </c>
      <c r="G11683" s="784" t="s">
        <v>4431</v>
      </c>
      <c r="H11683" s="784" t="s">
        <v>4431</v>
      </c>
      <c r="I11683" s="784" t="s">
        <v>6633</v>
      </c>
    </row>
    <row r="11684" spans="1:9" hidden="1">
      <c r="A11684" s="784" t="str">
        <f>Table_wabobpsvr_AzureCalc_AzureCalcRateCard[[#This Row],[ServiceName]]&amp;Table_wabobpsvr_AzureCalc_AzureCalcRateCard[[#This Row],[Price_Level]]&amp;Table_wabobpsvr_AzureCalc_AzureCalcRateCard[[#This Row],[Region]]</f>
        <v>Basic_D14 VM (Windows)D5</v>
      </c>
      <c r="B11684" s="784">
        <v>5</v>
      </c>
      <c r="C11684" s="784" t="s">
        <v>701</v>
      </c>
      <c r="D11684" s="784" t="s">
        <v>183</v>
      </c>
      <c r="E11684" s="784">
        <v>1.88144</v>
      </c>
      <c r="F11684" s="784" t="s">
        <v>1143</v>
      </c>
      <c r="G11684" s="784" t="s">
        <v>4431</v>
      </c>
      <c r="H11684" s="784" t="s">
        <v>4431</v>
      </c>
      <c r="I11684" s="784" t="s">
        <v>6633</v>
      </c>
    </row>
    <row r="11685" spans="1:9" hidden="1">
      <c r="A11685" s="784" t="str">
        <f>Table_wabobpsvr_AzureCalc_AzureCalcRateCard[[#This Row],[ServiceName]]&amp;Table_wabobpsvr_AzureCalc_AzureCalcRateCard[[#This Row],[Price_Level]]&amp;Table_wabobpsvr_AzureCalc_AzureCalcRateCard[[#This Row],[Region]]</f>
        <v>Basic_D14 VM (Windows)MOSP1</v>
      </c>
      <c r="B11685" s="784">
        <v>1</v>
      </c>
      <c r="C11685" s="784" t="s">
        <v>701</v>
      </c>
      <c r="D11685" s="784" t="s">
        <v>627</v>
      </c>
      <c r="E11685" s="784">
        <v>1.944</v>
      </c>
      <c r="F11685" s="784" t="s">
        <v>1143</v>
      </c>
      <c r="G11685" s="784" t="s">
        <v>4431</v>
      </c>
      <c r="H11685" s="784" t="s">
        <v>4431</v>
      </c>
      <c r="I11685" s="784" t="s">
        <v>6634</v>
      </c>
    </row>
    <row r="11686" spans="1:9" hidden="1">
      <c r="A11686" s="784" t="str">
        <f>Table_wabobpsvr_AzureCalc_AzureCalcRateCard[[#This Row],[ServiceName]]&amp;Table_wabobpsvr_AzureCalc_AzureCalcRateCard[[#This Row],[Price_Level]]&amp;Table_wabobpsvr_AzureCalc_AzureCalcRateCard[[#This Row],[Region]]</f>
        <v>Basic_D14 VM (Windows)A1</v>
      </c>
      <c r="B11686" s="784">
        <v>1</v>
      </c>
      <c r="C11686" s="784" t="s">
        <v>701</v>
      </c>
      <c r="D11686" s="784" t="s">
        <v>181</v>
      </c>
      <c r="E11686" s="784">
        <v>1.88568</v>
      </c>
      <c r="F11686" s="784" t="s">
        <v>1143</v>
      </c>
      <c r="G11686" s="784" t="s">
        <v>4431</v>
      </c>
      <c r="H11686" s="784" t="s">
        <v>4431</v>
      </c>
      <c r="I11686" s="784" t="s">
        <v>6634</v>
      </c>
    </row>
    <row r="11687" spans="1:9" hidden="1">
      <c r="A11687" t="str">
        <f>Table_wabobpsvr_AzureCalc_AzureCalcRateCard[[#This Row],[ServiceName]]&amp;Table_wabobpsvr_AzureCalc_AzureCalcRateCard[[#This Row],[Price_Level]]&amp;Table_wabobpsvr_AzureCalc_AzureCalcRateCard[[#This Row],[Region]]</f>
        <v>Basic_D14 VM (Windows)B1</v>
      </c>
      <c r="B11687">
        <v>1</v>
      </c>
      <c r="C11687" t="s">
        <v>701</v>
      </c>
      <c r="D11687" t="s">
        <v>182</v>
      </c>
      <c r="E11687">
        <v>1.8273600000000001</v>
      </c>
      <c r="F11687" t="s">
        <v>1143</v>
      </c>
      <c r="G11687" s="784" t="s">
        <v>4431</v>
      </c>
      <c r="H11687" s="784" t="s">
        <v>4431</v>
      </c>
      <c r="I11687" s="784" t="s">
        <v>6634</v>
      </c>
    </row>
    <row r="11688" spans="1:9" hidden="1">
      <c r="A11688" t="str">
        <f>Table_wabobpsvr_AzureCalc_AzureCalcRateCard[[#This Row],[ServiceName]]&amp;Table_wabobpsvr_AzureCalc_AzureCalcRateCard[[#This Row],[Price_Level]]&amp;Table_wabobpsvr_AzureCalc_AzureCalcRateCard[[#This Row],[Region]]</f>
        <v>Basic_D14 VM (Windows)C1</v>
      </c>
      <c r="B11688">
        <v>1</v>
      </c>
      <c r="C11688" t="s">
        <v>701</v>
      </c>
      <c r="D11688" t="s">
        <v>184</v>
      </c>
      <c r="E11688">
        <v>1.7690399999999999</v>
      </c>
      <c r="F11688" t="s">
        <v>1143</v>
      </c>
      <c r="G11688" s="784" t="s">
        <v>4431</v>
      </c>
      <c r="H11688" s="784" t="s">
        <v>4431</v>
      </c>
      <c r="I11688" s="784" t="s">
        <v>6634</v>
      </c>
    </row>
    <row r="11689" spans="1:9" hidden="1">
      <c r="A11689" t="str">
        <f>Table_wabobpsvr_AzureCalc_AzureCalcRateCard[[#This Row],[ServiceName]]&amp;Table_wabobpsvr_AzureCalc_AzureCalcRateCard[[#This Row],[Price_Level]]&amp;Table_wabobpsvr_AzureCalc_AzureCalcRateCard[[#This Row],[Region]]</f>
        <v>Basic_D14 VM (Windows)D1</v>
      </c>
      <c r="B11689">
        <v>1</v>
      </c>
      <c r="C11689" t="s">
        <v>701</v>
      </c>
      <c r="D11689" t="s">
        <v>183</v>
      </c>
      <c r="E11689">
        <v>1.71072</v>
      </c>
      <c r="F11689" t="s">
        <v>1143</v>
      </c>
      <c r="G11689" s="784" t="s">
        <v>4431</v>
      </c>
      <c r="H11689" s="784" t="s">
        <v>4431</v>
      </c>
      <c r="I11689" s="784" t="s">
        <v>6634</v>
      </c>
    </row>
    <row r="11690" spans="1:9" hidden="1">
      <c r="A11690" t="str">
        <f>Table_wabobpsvr_AzureCalc_AzureCalcRateCard[[#This Row],[ServiceName]]&amp;Table_wabobpsvr_AzureCalc_AzureCalcRateCard[[#This Row],[Price_Level]]&amp;Table_wabobpsvr_AzureCalc_AzureCalcRateCard[[#This Row],[Region]]</f>
        <v>Basic_D14 VM (Windows)MOSP4</v>
      </c>
      <c r="B11690">
        <v>4</v>
      </c>
      <c r="C11690" t="s">
        <v>701</v>
      </c>
      <c r="D11690" t="s">
        <v>627</v>
      </c>
      <c r="E11690">
        <v>2.1379999999999999</v>
      </c>
      <c r="F11690" t="s">
        <v>1143</v>
      </c>
      <c r="G11690" s="784" t="s">
        <v>4431</v>
      </c>
      <c r="H11690" s="784" t="s">
        <v>4431</v>
      </c>
      <c r="I11690" s="784" t="s">
        <v>6635</v>
      </c>
    </row>
    <row r="11691" spans="1:9" hidden="1">
      <c r="A11691" s="784" t="str">
        <f>Table_wabobpsvr_AzureCalc_AzureCalcRateCard[[#This Row],[ServiceName]]&amp;Table_wabobpsvr_AzureCalc_AzureCalcRateCard[[#This Row],[Price_Level]]&amp;Table_wabobpsvr_AzureCalc_AzureCalcRateCard[[#This Row],[Region]]</f>
        <v>Basic_D14 VM (Windows)A4</v>
      </c>
      <c r="B11691" s="784">
        <v>4</v>
      </c>
      <c r="C11691" s="784" t="s">
        <v>701</v>
      </c>
      <c r="D11691" s="784" t="s">
        <v>181</v>
      </c>
      <c r="E11691" s="784">
        <v>2.0738599999999998</v>
      </c>
      <c r="F11691" s="784" t="s">
        <v>1143</v>
      </c>
      <c r="G11691" s="784" t="s">
        <v>4431</v>
      </c>
      <c r="H11691" s="784" t="s">
        <v>4431</v>
      </c>
      <c r="I11691" s="784" t="s">
        <v>6635</v>
      </c>
    </row>
    <row r="11692" spans="1:9" hidden="1">
      <c r="A11692" s="784" t="str">
        <f>Table_wabobpsvr_AzureCalc_AzureCalcRateCard[[#This Row],[ServiceName]]&amp;Table_wabobpsvr_AzureCalc_AzureCalcRateCard[[#This Row],[Price_Level]]&amp;Table_wabobpsvr_AzureCalc_AzureCalcRateCard[[#This Row],[Region]]</f>
        <v>Basic_D14 VM (Windows)B4</v>
      </c>
      <c r="B11692" s="784">
        <v>4</v>
      </c>
      <c r="C11692" s="784" t="s">
        <v>701</v>
      </c>
      <c r="D11692" s="784" t="s">
        <v>182</v>
      </c>
      <c r="E11692" s="784">
        <v>2.0097200000000002</v>
      </c>
      <c r="F11692" s="784" t="s">
        <v>1143</v>
      </c>
      <c r="G11692" s="784" t="s">
        <v>4431</v>
      </c>
      <c r="H11692" s="784" t="s">
        <v>4431</v>
      </c>
      <c r="I11692" s="784" t="s">
        <v>6635</v>
      </c>
    </row>
    <row r="11693" spans="1:9" hidden="1">
      <c r="A11693" s="784" t="str">
        <f>Table_wabobpsvr_AzureCalc_AzureCalcRateCard[[#This Row],[ServiceName]]&amp;Table_wabobpsvr_AzureCalc_AzureCalcRateCard[[#This Row],[Price_Level]]&amp;Table_wabobpsvr_AzureCalc_AzureCalcRateCard[[#This Row],[Region]]</f>
        <v>Basic_D14 VM (Windows)C4</v>
      </c>
      <c r="B11693" s="784">
        <v>4</v>
      </c>
      <c r="C11693" s="784" t="s">
        <v>701</v>
      </c>
      <c r="D11693" s="784" t="s">
        <v>184</v>
      </c>
      <c r="E11693" s="784">
        <v>1.9455800000000001</v>
      </c>
      <c r="F11693" s="784" t="s">
        <v>1143</v>
      </c>
      <c r="G11693" s="784" t="s">
        <v>4431</v>
      </c>
      <c r="H11693" s="784" t="s">
        <v>4431</v>
      </c>
      <c r="I11693" s="784" t="s">
        <v>6635</v>
      </c>
    </row>
    <row r="11694" spans="1:9" hidden="1">
      <c r="A11694" s="784" t="str">
        <f>Table_wabobpsvr_AzureCalc_AzureCalcRateCard[[#This Row],[ServiceName]]&amp;Table_wabobpsvr_AzureCalc_AzureCalcRateCard[[#This Row],[Price_Level]]&amp;Table_wabobpsvr_AzureCalc_AzureCalcRateCard[[#This Row],[Region]]</f>
        <v>Basic_D14 VM (Windows)D4</v>
      </c>
      <c r="B11694" s="784">
        <v>4</v>
      </c>
      <c r="C11694" s="784" t="s">
        <v>701</v>
      </c>
      <c r="D11694" s="784" t="s">
        <v>183</v>
      </c>
      <c r="E11694" s="784">
        <v>1.88144</v>
      </c>
      <c r="F11694" s="784" t="s">
        <v>1143</v>
      </c>
      <c r="G11694" s="784" t="s">
        <v>4431</v>
      </c>
      <c r="H11694" s="784" t="s">
        <v>4431</v>
      </c>
      <c r="I11694" s="784" t="s">
        <v>6635</v>
      </c>
    </row>
    <row r="11695" spans="1:9" hidden="1">
      <c r="A11695" s="784" t="str">
        <f>Table_wabobpsvr_AzureCalc_AzureCalcRateCard[[#This Row],[ServiceName]]&amp;Table_wabobpsvr_AzureCalc_AzureCalcRateCard[[#This Row],[Price_Level]]&amp;Table_wabobpsvr_AzureCalc_AzureCalcRateCard[[#This Row],[Region]]</f>
        <v>Basic_D14 VM (Windows)MOSP14</v>
      </c>
      <c r="B11695" s="784">
        <v>14</v>
      </c>
      <c r="C11695" s="784" t="s">
        <v>701</v>
      </c>
      <c r="D11695" s="784" t="s">
        <v>627</v>
      </c>
      <c r="E11695" s="784">
        <v>999999</v>
      </c>
      <c r="F11695" s="784" t="s">
        <v>1143</v>
      </c>
      <c r="G11695" s="784" t="s">
        <v>4431</v>
      </c>
      <c r="H11695" s="784" t="s">
        <v>4431</v>
      </c>
      <c r="I11695" s="784" t="s">
        <v>6636</v>
      </c>
    </row>
    <row r="11696" spans="1:9" hidden="1">
      <c r="A11696" s="784" t="str">
        <f>Table_wabobpsvr_AzureCalc_AzureCalcRateCard[[#This Row],[ServiceName]]&amp;Table_wabobpsvr_AzureCalc_AzureCalcRateCard[[#This Row],[Price_Level]]&amp;Table_wabobpsvr_AzureCalc_AzureCalcRateCard[[#This Row],[Region]]</f>
        <v>Basic_D14 VM (Windows)A14</v>
      </c>
      <c r="B11696" s="784">
        <v>14</v>
      </c>
      <c r="C11696" s="784" t="s">
        <v>701</v>
      </c>
      <c r="D11696" s="784" t="s">
        <v>181</v>
      </c>
      <c r="E11696" s="784">
        <v>2.3580700000000001</v>
      </c>
      <c r="F11696" s="784" t="s">
        <v>1143</v>
      </c>
      <c r="G11696" s="784" t="s">
        <v>4431</v>
      </c>
      <c r="H11696" s="784" t="s">
        <v>4431</v>
      </c>
      <c r="I11696" s="784" t="s">
        <v>6636</v>
      </c>
    </row>
    <row r="11697" spans="1:9" hidden="1">
      <c r="A11697" t="str">
        <f>Table_wabobpsvr_AzureCalc_AzureCalcRateCard[[#This Row],[ServiceName]]&amp;Table_wabobpsvr_AzureCalc_AzureCalcRateCard[[#This Row],[Price_Level]]&amp;Table_wabobpsvr_AzureCalc_AzureCalcRateCard[[#This Row],[Region]]</f>
        <v>Basic_D14 VM (Windows)B14</v>
      </c>
      <c r="B11697">
        <v>14</v>
      </c>
      <c r="C11697" t="s">
        <v>701</v>
      </c>
      <c r="D11697" t="s">
        <v>182</v>
      </c>
      <c r="E11697">
        <v>2.2851400000000002</v>
      </c>
      <c r="F11697" t="s">
        <v>1143</v>
      </c>
      <c r="G11697" s="784" t="s">
        <v>4431</v>
      </c>
      <c r="H11697" s="784" t="s">
        <v>4431</v>
      </c>
      <c r="I11697" s="784" t="s">
        <v>6636</v>
      </c>
    </row>
    <row r="11698" spans="1:9" hidden="1">
      <c r="A11698" t="str">
        <f>Table_wabobpsvr_AzureCalc_AzureCalcRateCard[[#This Row],[ServiceName]]&amp;Table_wabobpsvr_AzureCalc_AzureCalcRateCard[[#This Row],[Price_Level]]&amp;Table_wabobpsvr_AzureCalc_AzureCalcRateCard[[#This Row],[Region]]</f>
        <v>Basic_D14 VM (Windows)C14</v>
      </c>
      <c r="B11698">
        <v>14</v>
      </c>
      <c r="C11698" t="s">
        <v>701</v>
      </c>
      <c r="D11698" t="s">
        <v>184</v>
      </c>
      <c r="E11698">
        <v>2.2122099999999998</v>
      </c>
      <c r="F11698" t="s">
        <v>1143</v>
      </c>
      <c r="G11698" s="784" t="s">
        <v>4431</v>
      </c>
      <c r="H11698" s="784" t="s">
        <v>4431</v>
      </c>
      <c r="I11698" s="784" t="s">
        <v>6636</v>
      </c>
    </row>
    <row r="11699" spans="1:9" hidden="1">
      <c r="A11699" t="str">
        <f>Table_wabobpsvr_AzureCalc_AzureCalcRateCard[[#This Row],[ServiceName]]&amp;Table_wabobpsvr_AzureCalc_AzureCalcRateCard[[#This Row],[Price_Level]]&amp;Table_wabobpsvr_AzureCalc_AzureCalcRateCard[[#This Row],[Region]]</f>
        <v>Basic_D14 VM (Windows)D14</v>
      </c>
      <c r="B11699">
        <v>14</v>
      </c>
      <c r="C11699" t="s">
        <v>701</v>
      </c>
      <c r="D11699" t="s">
        <v>183</v>
      </c>
      <c r="E11699">
        <v>2.1392799999999998</v>
      </c>
      <c r="F11699" t="s">
        <v>1143</v>
      </c>
      <c r="G11699" s="784" t="s">
        <v>4431</v>
      </c>
      <c r="H11699" s="784" t="s">
        <v>4431</v>
      </c>
      <c r="I11699" s="784" t="s">
        <v>6636</v>
      </c>
    </row>
    <row r="11700" spans="1:9" hidden="1">
      <c r="A11700" t="str">
        <f>Table_wabobpsvr_AzureCalc_AzureCalcRateCard[[#This Row],[ServiceName]]&amp;Table_wabobpsvr_AzureCalc_AzureCalcRateCard[[#This Row],[Price_Level]]&amp;Table_wabobpsvr_AzureCalc_AzureCalcRateCard[[#This Row],[Region]]</f>
        <v>Basic_D14 VM (Windows)MOSP</v>
      </c>
      <c r="C11700" t="s">
        <v>701</v>
      </c>
      <c r="D11700" t="s">
        <v>627</v>
      </c>
      <c r="E11700">
        <v>1.944</v>
      </c>
      <c r="F11700" t="s">
        <v>1143</v>
      </c>
      <c r="G11700" s="784" t="s">
        <v>4431</v>
      </c>
      <c r="H11700" s="784" t="s">
        <v>4431</v>
      </c>
      <c r="I11700" s="784" t="s">
        <v>6637</v>
      </c>
    </row>
    <row r="11701" spans="1:9" hidden="1">
      <c r="A11701" t="str">
        <f>Table_wabobpsvr_AzureCalc_AzureCalcRateCard[[#This Row],[ServiceName]]&amp;Table_wabobpsvr_AzureCalc_AzureCalcRateCard[[#This Row],[Price_Level]]&amp;Table_wabobpsvr_AzureCalc_AzureCalcRateCard[[#This Row],[Region]]</f>
        <v>Basic_D14 VM (Windows)A</v>
      </c>
      <c r="C11701" t="s">
        <v>701</v>
      </c>
      <c r="D11701" t="s">
        <v>181</v>
      </c>
      <c r="E11701">
        <v>1.88568</v>
      </c>
      <c r="F11701" t="s">
        <v>1143</v>
      </c>
      <c r="G11701" s="784" t="s">
        <v>3910</v>
      </c>
      <c r="H11701" s="784" t="s">
        <v>3911</v>
      </c>
      <c r="I11701" s="784" t="s">
        <v>6637</v>
      </c>
    </row>
    <row r="11702" spans="1:9" hidden="1">
      <c r="A11702" t="str">
        <f>Table_wabobpsvr_AzureCalc_AzureCalcRateCard[[#This Row],[ServiceName]]&amp;Table_wabobpsvr_AzureCalc_AzureCalcRateCard[[#This Row],[Price_Level]]&amp;Table_wabobpsvr_AzureCalc_AzureCalcRateCard[[#This Row],[Region]]</f>
        <v>Basic_D14 VM (Windows)B</v>
      </c>
      <c r="C11702" t="s">
        <v>701</v>
      </c>
      <c r="D11702" t="s">
        <v>182</v>
      </c>
      <c r="E11702">
        <v>1.8273600000000001</v>
      </c>
      <c r="F11702" t="s">
        <v>1143</v>
      </c>
      <c r="G11702" s="784" t="s">
        <v>3910</v>
      </c>
      <c r="H11702" s="784" t="s">
        <v>3911</v>
      </c>
      <c r="I11702" s="784" t="s">
        <v>6637</v>
      </c>
    </row>
    <row r="11703" spans="1:9" hidden="1">
      <c r="A11703" t="str">
        <f>Table_wabobpsvr_AzureCalc_AzureCalcRateCard[[#This Row],[ServiceName]]&amp;Table_wabobpsvr_AzureCalc_AzureCalcRateCard[[#This Row],[Price_Level]]&amp;Table_wabobpsvr_AzureCalc_AzureCalcRateCard[[#This Row],[Region]]</f>
        <v>Basic_D14 VM (Windows)C</v>
      </c>
      <c r="C11703" t="s">
        <v>701</v>
      </c>
      <c r="D11703" t="s">
        <v>184</v>
      </c>
      <c r="E11703">
        <v>1.7690399999999999</v>
      </c>
      <c r="F11703" t="s">
        <v>1143</v>
      </c>
      <c r="G11703" s="784" t="s">
        <v>3910</v>
      </c>
      <c r="H11703" s="784" t="s">
        <v>3911</v>
      </c>
      <c r="I11703" s="784" t="s">
        <v>6637</v>
      </c>
    </row>
    <row r="11704" spans="1:9" hidden="1">
      <c r="A11704" s="784" t="str">
        <f>Table_wabobpsvr_AzureCalc_AzureCalcRateCard[[#This Row],[ServiceName]]&amp;Table_wabobpsvr_AzureCalc_AzureCalcRateCard[[#This Row],[Price_Level]]&amp;Table_wabobpsvr_AzureCalc_AzureCalcRateCard[[#This Row],[Region]]</f>
        <v>Basic_D14 VM (Windows)D</v>
      </c>
      <c r="B11704" s="784"/>
      <c r="C11704" s="784" t="s">
        <v>701</v>
      </c>
      <c r="D11704" s="784" t="s">
        <v>183</v>
      </c>
      <c r="E11704" s="784">
        <v>1.71072</v>
      </c>
      <c r="F11704" s="784" t="s">
        <v>1143</v>
      </c>
      <c r="G11704" s="784" t="s">
        <v>3910</v>
      </c>
      <c r="H11704" s="784" t="s">
        <v>3911</v>
      </c>
      <c r="I11704" s="784" t="s">
        <v>6637</v>
      </c>
    </row>
    <row r="11705" spans="1:9" hidden="1">
      <c r="A11705" t="str">
        <f>Table_wabobpsvr_AzureCalc_AzureCalcRateCard[[#This Row],[ServiceName]]&amp;Table_wabobpsvr_AzureCalc_AzureCalcRateCard[[#This Row],[Price_Level]]&amp;Table_wabobpsvr_AzureCalc_AzureCalcRateCard[[#This Row],[Region]]</f>
        <v>Basic_D2 VM (Non-Windows)MOSP10</v>
      </c>
      <c r="B11705">
        <v>10</v>
      </c>
      <c r="C11705" t="s">
        <v>701</v>
      </c>
      <c r="D11705" t="s">
        <v>627</v>
      </c>
      <c r="E11705">
        <v>0.22600000000000001</v>
      </c>
      <c r="F11705" t="s">
        <v>1144</v>
      </c>
      <c r="G11705" s="784" t="s">
        <v>4431</v>
      </c>
      <c r="H11705" s="784" t="s">
        <v>4431</v>
      </c>
      <c r="I11705" s="784" t="s">
        <v>6638</v>
      </c>
    </row>
    <row r="11706" spans="1:9" hidden="1">
      <c r="A11706" t="str">
        <f>Table_wabobpsvr_AzureCalc_AzureCalcRateCard[[#This Row],[ServiceName]]&amp;Table_wabobpsvr_AzureCalc_AzureCalcRateCard[[#This Row],[Price_Level]]&amp;Table_wabobpsvr_AzureCalc_AzureCalcRateCard[[#This Row],[Region]]</f>
        <v>Basic_D2 VM (Non-Windows)A10</v>
      </c>
      <c r="B11706">
        <v>10</v>
      </c>
      <c r="C11706" t="s">
        <v>701</v>
      </c>
      <c r="D11706" t="s">
        <v>181</v>
      </c>
      <c r="E11706">
        <v>0.21922</v>
      </c>
      <c r="F11706" t="s">
        <v>1144</v>
      </c>
      <c r="G11706" s="784" t="s">
        <v>4431</v>
      </c>
      <c r="H11706" s="784" t="s">
        <v>4431</v>
      </c>
      <c r="I11706" s="784" t="s">
        <v>6638</v>
      </c>
    </row>
    <row r="11707" spans="1:9" hidden="1">
      <c r="A11707" t="str">
        <f>Table_wabobpsvr_AzureCalc_AzureCalcRateCard[[#This Row],[ServiceName]]&amp;Table_wabobpsvr_AzureCalc_AzureCalcRateCard[[#This Row],[Price_Level]]&amp;Table_wabobpsvr_AzureCalc_AzureCalcRateCard[[#This Row],[Region]]</f>
        <v>Basic_D2 VM (Non-Windows)B10</v>
      </c>
      <c r="B11707">
        <v>10</v>
      </c>
      <c r="C11707" t="s">
        <v>701</v>
      </c>
      <c r="D11707" t="s">
        <v>182</v>
      </c>
      <c r="E11707">
        <v>0.21243999999999999</v>
      </c>
      <c r="F11707" t="s">
        <v>1144</v>
      </c>
      <c r="G11707" s="784" t="s">
        <v>4431</v>
      </c>
      <c r="H11707" s="784" t="s">
        <v>4431</v>
      </c>
      <c r="I11707" s="784" t="s">
        <v>6638</v>
      </c>
    </row>
    <row r="11708" spans="1:9" hidden="1">
      <c r="A11708" t="str">
        <f>Table_wabobpsvr_AzureCalc_AzureCalcRateCard[[#This Row],[ServiceName]]&amp;Table_wabobpsvr_AzureCalc_AzureCalcRateCard[[#This Row],[Price_Level]]&amp;Table_wabobpsvr_AzureCalc_AzureCalcRateCard[[#This Row],[Region]]</f>
        <v>Basic_D2 VM (Non-Windows)C10</v>
      </c>
      <c r="B11708">
        <v>10</v>
      </c>
      <c r="C11708" t="s">
        <v>701</v>
      </c>
      <c r="D11708" t="s">
        <v>184</v>
      </c>
      <c r="E11708">
        <v>0.20566000000000001</v>
      </c>
      <c r="F11708" t="s">
        <v>1144</v>
      </c>
      <c r="G11708" s="784" t="s">
        <v>4431</v>
      </c>
      <c r="H11708" s="784" t="s">
        <v>4431</v>
      </c>
      <c r="I11708" s="784" t="s">
        <v>6638</v>
      </c>
    </row>
    <row r="11709" spans="1:9" hidden="1">
      <c r="A11709" t="str">
        <f>Table_wabobpsvr_AzureCalc_AzureCalcRateCard[[#This Row],[ServiceName]]&amp;Table_wabobpsvr_AzureCalc_AzureCalcRateCard[[#This Row],[Price_Level]]&amp;Table_wabobpsvr_AzureCalc_AzureCalcRateCard[[#This Row],[Region]]</f>
        <v>Basic_D2 VM (Non-Windows)D10</v>
      </c>
      <c r="B11709">
        <v>10</v>
      </c>
      <c r="C11709" t="s">
        <v>701</v>
      </c>
      <c r="D11709" t="s">
        <v>183</v>
      </c>
      <c r="E11709">
        <v>0.19888</v>
      </c>
      <c r="F11709" t="s">
        <v>1144</v>
      </c>
      <c r="G11709" s="784" t="s">
        <v>4431</v>
      </c>
      <c r="H11709" s="784" t="s">
        <v>4431</v>
      </c>
      <c r="I11709" s="784" t="s">
        <v>6638</v>
      </c>
    </row>
    <row r="11710" spans="1:9" hidden="1">
      <c r="A11710" s="784" t="str">
        <f>Table_wabobpsvr_AzureCalc_AzureCalcRateCard[[#This Row],[ServiceName]]&amp;Table_wabobpsvr_AzureCalc_AzureCalcRateCard[[#This Row],[Price_Level]]&amp;Table_wabobpsvr_AzureCalc_AzureCalcRateCard[[#This Row],[Region]]</f>
        <v>Basic_D2 VM (Non-Windows)MOSP9</v>
      </c>
      <c r="B11710" s="784">
        <v>9</v>
      </c>
      <c r="C11710" s="784" t="s">
        <v>701</v>
      </c>
      <c r="D11710" s="784" t="s">
        <v>627</v>
      </c>
      <c r="E11710" s="784">
        <v>0.19600000000000001</v>
      </c>
      <c r="F11710" s="784" t="s">
        <v>1144</v>
      </c>
      <c r="G11710" s="784" t="s">
        <v>4431</v>
      </c>
      <c r="H11710" s="784" t="s">
        <v>4431</v>
      </c>
      <c r="I11710" s="784" t="s">
        <v>6639</v>
      </c>
    </row>
    <row r="11711" spans="1:9" hidden="1">
      <c r="A11711" s="784" t="str">
        <f>Table_wabobpsvr_AzureCalc_AzureCalcRateCard[[#This Row],[ServiceName]]&amp;Table_wabobpsvr_AzureCalc_AzureCalcRateCard[[#This Row],[Price_Level]]&amp;Table_wabobpsvr_AzureCalc_AzureCalcRateCard[[#This Row],[Region]]</f>
        <v>Basic_D2 VM (Non-Windows)A9</v>
      </c>
      <c r="B11711" s="784">
        <v>9</v>
      </c>
      <c r="C11711" s="784" t="s">
        <v>701</v>
      </c>
      <c r="D11711" s="784" t="s">
        <v>181</v>
      </c>
      <c r="E11711" s="784">
        <v>0.19012000000000001</v>
      </c>
      <c r="F11711" s="784" t="s">
        <v>1144</v>
      </c>
      <c r="G11711" s="784" t="s">
        <v>4431</v>
      </c>
      <c r="H11711" s="784" t="s">
        <v>4431</v>
      </c>
      <c r="I11711" s="784" t="s">
        <v>6639</v>
      </c>
    </row>
    <row r="11712" spans="1:9" hidden="1">
      <c r="A11712" s="784" t="str">
        <f>Table_wabobpsvr_AzureCalc_AzureCalcRateCard[[#This Row],[ServiceName]]&amp;Table_wabobpsvr_AzureCalc_AzureCalcRateCard[[#This Row],[Price_Level]]&amp;Table_wabobpsvr_AzureCalc_AzureCalcRateCard[[#This Row],[Region]]</f>
        <v>Basic_D2 VM (Non-Windows)B9</v>
      </c>
      <c r="B11712" s="784">
        <v>9</v>
      </c>
      <c r="C11712" s="784" t="s">
        <v>701</v>
      </c>
      <c r="D11712" s="784" t="s">
        <v>182</v>
      </c>
      <c r="E11712" s="784">
        <v>0.18423999999999999</v>
      </c>
      <c r="F11712" s="784" t="s">
        <v>1144</v>
      </c>
      <c r="G11712" s="784" t="s">
        <v>4431</v>
      </c>
      <c r="H11712" s="784" t="s">
        <v>4431</v>
      </c>
      <c r="I11712" s="784" t="s">
        <v>6639</v>
      </c>
    </row>
    <row r="11713" spans="1:9" hidden="1">
      <c r="A11713" s="784" t="str">
        <f>Table_wabobpsvr_AzureCalc_AzureCalcRateCard[[#This Row],[ServiceName]]&amp;Table_wabobpsvr_AzureCalc_AzureCalcRateCard[[#This Row],[Price_Level]]&amp;Table_wabobpsvr_AzureCalc_AzureCalcRateCard[[#This Row],[Region]]</f>
        <v>Basic_D2 VM (Non-Windows)C9</v>
      </c>
      <c r="B11713" s="784">
        <v>9</v>
      </c>
      <c r="C11713" s="784" t="s">
        <v>701</v>
      </c>
      <c r="D11713" s="784" t="s">
        <v>184</v>
      </c>
      <c r="E11713" s="784">
        <v>0.17835999999999999</v>
      </c>
      <c r="F11713" s="784" t="s">
        <v>1144</v>
      </c>
      <c r="G11713" s="784" t="s">
        <v>4431</v>
      </c>
      <c r="H11713" s="784" t="s">
        <v>4431</v>
      </c>
      <c r="I11713" s="784" t="s">
        <v>6639</v>
      </c>
    </row>
    <row r="11714" spans="1:9" hidden="1">
      <c r="A11714" s="784" t="str">
        <f>Table_wabobpsvr_AzureCalc_AzureCalcRateCard[[#This Row],[ServiceName]]&amp;Table_wabobpsvr_AzureCalc_AzureCalcRateCard[[#This Row],[Price_Level]]&amp;Table_wabobpsvr_AzureCalc_AzureCalcRateCard[[#This Row],[Region]]</f>
        <v>Basic_D2 VM (Non-Windows)D9</v>
      </c>
      <c r="B11714" s="784">
        <v>9</v>
      </c>
      <c r="C11714" s="784" t="s">
        <v>701</v>
      </c>
      <c r="D11714" s="784" t="s">
        <v>183</v>
      </c>
      <c r="E11714" s="784">
        <v>0.17247999999999999</v>
      </c>
      <c r="F11714" s="784" t="s">
        <v>1144</v>
      </c>
      <c r="G11714" s="784" t="s">
        <v>4431</v>
      </c>
      <c r="H11714" s="784" t="s">
        <v>4431</v>
      </c>
      <c r="I11714" s="784" t="s">
        <v>6639</v>
      </c>
    </row>
    <row r="11715" spans="1:9" hidden="1">
      <c r="A11715" s="784" t="str">
        <f>Table_wabobpsvr_AzureCalc_AzureCalcRateCard[[#This Row],[ServiceName]]&amp;Table_wabobpsvr_AzureCalc_AzureCalcRateCard[[#This Row],[Price_Level]]&amp;Table_wabobpsvr_AzureCalc_AzureCalcRateCard[[#This Row],[Region]]</f>
        <v>Standard_G5 VM (Non-Windows)C4</v>
      </c>
      <c r="B11715" s="784">
        <v>4</v>
      </c>
      <c r="C11715" s="784" t="s">
        <v>91</v>
      </c>
      <c r="D11715" s="784" t="s">
        <v>184</v>
      </c>
      <c r="E11715" s="784">
        <v>7.9080000000000004</v>
      </c>
      <c r="F11715" s="784" t="s">
        <v>3222</v>
      </c>
      <c r="G11715" s="784" t="s">
        <v>3223</v>
      </c>
      <c r="H11715" s="784" t="s">
        <v>3224</v>
      </c>
      <c r="I11715" s="784" t="s">
        <v>6424</v>
      </c>
    </row>
    <row r="11716" spans="1:9" hidden="1">
      <c r="A11716" s="784" t="str">
        <f>Table_wabobpsvr_AzureCalc_AzureCalcRateCard[[#This Row],[ServiceName]]&amp;Table_wabobpsvr_AzureCalc_AzureCalcRateCard[[#This Row],[Price_Level]]&amp;Table_wabobpsvr_AzureCalc_AzureCalcRateCard[[#This Row],[Region]]</f>
        <v>Standard_G5 VM (Non-Windows)D4</v>
      </c>
      <c r="B11716" s="784">
        <v>4</v>
      </c>
      <c r="C11716" s="784" t="s">
        <v>91</v>
      </c>
      <c r="D11716" s="784" t="s">
        <v>183</v>
      </c>
      <c r="E11716" s="784">
        <v>7.6470000000000002</v>
      </c>
      <c r="F11716" s="784" t="s">
        <v>3222</v>
      </c>
      <c r="G11716" s="784" t="s">
        <v>3223</v>
      </c>
      <c r="H11716" s="784" t="s">
        <v>3224</v>
      </c>
      <c r="I11716" s="784" t="s">
        <v>6424</v>
      </c>
    </row>
    <row r="11717" spans="1:9" hidden="1">
      <c r="A11717" s="784" t="str">
        <f>Table_wabobpsvr_AzureCalc_AzureCalcRateCard[[#This Row],[ServiceName]]&amp;Table_wabobpsvr_AzureCalc_AzureCalcRateCard[[#This Row],[Price_Level]]&amp;Table_wabobpsvr_AzureCalc_AzureCalcRateCard[[#This Row],[Region]]</f>
        <v>Basic_D2 VM (Non-Windows)MOSP13</v>
      </c>
      <c r="B11717" s="784">
        <v>13</v>
      </c>
      <c r="C11717" s="784" t="s">
        <v>701</v>
      </c>
      <c r="D11717" s="784" t="s">
        <v>627</v>
      </c>
      <c r="E11717" s="784">
        <v>0.19</v>
      </c>
      <c r="F11717" s="784" t="s">
        <v>1144</v>
      </c>
      <c r="G11717" s="784" t="s">
        <v>4431</v>
      </c>
      <c r="H11717" s="784" t="s">
        <v>4431</v>
      </c>
      <c r="I11717" s="784" t="s">
        <v>5072</v>
      </c>
    </row>
    <row r="11718" spans="1:9" hidden="1">
      <c r="A11718" s="784" t="str">
        <f>Table_wabobpsvr_AzureCalc_AzureCalcRateCard[[#This Row],[ServiceName]]&amp;Table_wabobpsvr_AzureCalc_AzureCalcRateCard[[#This Row],[Price_Level]]&amp;Table_wabobpsvr_AzureCalc_AzureCalcRateCard[[#This Row],[Region]]</f>
        <v>Basic_D4 VM (Non-Windows)B3</v>
      </c>
      <c r="B11718" s="784">
        <v>3</v>
      </c>
      <c r="C11718" s="784" t="s">
        <v>701</v>
      </c>
      <c r="D11718" s="784" t="s">
        <v>182</v>
      </c>
      <c r="E11718" s="784">
        <v>0.57904</v>
      </c>
      <c r="F11718" s="784" t="s">
        <v>1148</v>
      </c>
      <c r="G11718" s="784" t="s">
        <v>4431</v>
      </c>
      <c r="H11718" s="784" t="s">
        <v>4431</v>
      </c>
      <c r="I11718" s="784" t="s">
        <v>6430</v>
      </c>
    </row>
    <row r="11719" spans="1:9" hidden="1">
      <c r="A11719" s="784" t="str">
        <f>Table_wabobpsvr_AzureCalc_AzureCalcRateCard[[#This Row],[ServiceName]]&amp;Table_wabobpsvr_AzureCalc_AzureCalcRateCard[[#This Row],[Price_Level]]&amp;Table_wabobpsvr_AzureCalc_AzureCalcRateCard[[#This Row],[Region]]</f>
        <v>Basic_D4 VM (Non-Windows)C3</v>
      </c>
      <c r="B11719" s="784">
        <v>3</v>
      </c>
      <c r="C11719" s="784" t="s">
        <v>701</v>
      </c>
      <c r="D11719" s="784" t="s">
        <v>184</v>
      </c>
      <c r="E11719" s="784">
        <v>0.56055999999999995</v>
      </c>
      <c r="F11719" s="784" t="s">
        <v>1148</v>
      </c>
      <c r="G11719" s="784" t="s">
        <v>4431</v>
      </c>
      <c r="H11719" s="784" t="s">
        <v>4431</v>
      </c>
      <c r="I11719" s="784" t="s">
        <v>6430</v>
      </c>
    </row>
    <row r="11720" spans="1:9" hidden="1">
      <c r="A11720" t="str">
        <f>Table_wabobpsvr_AzureCalc_AzureCalcRateCard[[#This Row],[ServiceName]]&amp;Table_wabobpsvr_AzureCalc_AzureCalcRateCard[[#This Row],[Price_Level]]&amp;Table_wabobpsvr_AzureCalc_AzureCalcRateCard[[#This Row],[Region]]</f>
        <v>Basic_D4 VM (Non-Windows)D3</v>
      </c>
      <c r="B11720">
        <v>3</v>
      </c>
      <c r="C11720" t="s">
        <v>701</v>
      </c>
      <c r="D11720" t="s">
        <v>183</v>
      </c>
      <c r="E11720">
        <v>0.54208000000000001</v>
      </c>
      <c r="F11720" t="s">
        <v>1148</v>
      </c>
      <c r="G11720" s="784" t="s">
        <v>4431</v>
      </c>
      <c r="H11720" s="784" t="s">
        <v>4431</v>
      </c>
      <c r="I11720" s="784" t="s">
        <v>6430</v>
      </c>
    </row>
    <row r="11721" spans="1:9" hidden="1">
      <c r="A11721" t="str">
        <f>Table_wabobpsvr_AzureCalc_AzureCalcRateCard[[#This Row],[ServiceName]]&amp;Table_wabobpsvr_AzureCalc_AzureCalcRateCard[[#This Row],[Price_Level]]&amp;Table_wabobpsvr_AzureCalc_AzureCalcRateCard[[#This Row],[Region]]</f>
        <v>Basic_D4 VM (Non-Windows)MOSP6</v>
      </c>
      <c r="B11721">
        <v>6</v>
      </c>
      <c r="C11721" t="s">
        <v>701</v>
      </c>
      <c r="D11721" t="s">
        <v>627</v>
      </c>
      <c r="E11721">
        <v>0.61599999999999999</v>
      </c>
      <c r="F11721" t="s">
        <v>1148</v>
      </c>
      <c r="G11721" s="784" t="s">
        <v>4431</v>
      </c>
      <c r="H11721" s="784" t="s">
        <v>4431</v>
      </c>
      <c r="I11721" s="784" t="s">
        <v>6640</v>
      </c>
    </row>
    <row r="11722" spans="1:9" hidden="1">
      <c r="A11722" t="str">
        <f>Table_wabobpsvr_AzureCalc_AzureCalcRateCard[[#This Row],[ServiceName]]&amp;Table_wabobpsvr_AzureCalc_AzureCalcRateCard[[#This Row],[Price_Level]]&amp;Table_wabobpsvr_AzureCalc_AzureCalcRateCard[[#This Row],[Region]]</f>
        <v>Basic_D4 VM (Non-Windows)A6</v>
      </c>
      <c r="B11722">
        <v>6</v>
      </c>
      <c r="C11722" t="s">
        <v>701</v>
      </c>
      <c r="D11722" t="s">
        <v>181</v>
      </c>
      <c r="E11722">
        <v>0.59752000000000005</v>
      </c>
      <c r="F11722" t="s">
        <v>1148</v>
      </c>
      <c r="G11722" s="784" t="s">
        <v>4431</v>
      </c>
      <c r="H11722" s="784" t="s">
        <v>4431</v>
      </c>
      <c r="I11722" s="784" t="s">
        <v>6640</v>
      </c>
    </row>
    <row r="11723" spans="1:9" hidden="1">
      <c r="A11723" t="str">
        <f>Table_wabobpsvr_AzureCalc_AzureCalcRateCard[[#This Row],[ServiceName]]&amp;Table_wabobpsvr_AzureCalc_AzureCalcRateCard[[#This Row],[Price_Level]]&amp;Table_wabobpsvr_AzureCalc_AzureCalcRateCard[[#This Row],[Region]]</f>
        <v>Basic_D4 VM (Non-Windows)B6</v>
      </c>
      <c r="B11723">
        <v>6</v>
      </c>
      <c r="C11723" t="s">
        <v>701</v>
      </c>
      <c r="D11723" t="s">
        <v>182</v>
      </c>
      <c r="E11723">
        <v>0.57904</v>
      </c>
      <c r="F11723" t="s">
        <v>1148</v>
      </c>
      <c r="G11723" s="784" t="s">
        <v>4431</v>
      </c>
      <c r="H11723" s="784" t="s">
        <v>4431</v>
      </c>
      <c r="I11723" s="784" t="s">
        <v>6640</v>
      </c>
    </row>
    <row r="11724" spans="1:9" hidden="1">
      <c r="A11724" t="str">
        <f>Table_wabobpsvr_AzureCalc_AzureCalcRateCard[[#This Row],[ServiceName]]&amp;Table_wabobpsvr_AzureCalc_AzureCalcRateCard[[#This Row],[Price_Level]]&amp;Table_wabobpsvr_AzureCalc_AzureCalcRateCard[[#This Row],[Region]]</f>
        <v>Basic_D4 VM (Non-Windows)C6</v>
      </c>
      <c r="B11724">
        <v>6</v>
      </c>
      <c r="C11724" t="s">
        <v>701</v>
      </c>
      <c r="D11724" t="s">
        <v>184</v>
      </c>
      <c r="E11724">
        <v>0.56055999999999995</v>
      </c>
      <c r="F11724" t="s">
        <v>1148</v>
      </c>
      <c r="G11724" s="784" t="s">
        <v>4431</v>
      </c>
      <c r="H11724" s="784" t="s">
        <v>4431</v>
      </c>
      <c r="I11724" s="784" t="s">
        <v>6640</v>
      </c>
    </row>
    <row r="11725" spans="1:9" hidden="1">
      <c r="A11725" s="784" t="str">
        <f>Table_wabobpsvr_AzureCalc_AzureCalcRateCard[[#This Row],[ServiceName]]&amp;Table_wabobpsvr_AzureCalc_AzureCalcRateCard[[#This Row],[Price_Level]]&amp;Table_wabobpsvr_AzureCalc_AzureCalcRateCard[[#This Row],[Region]]</f>
        <v>Basic_D4 VM (Non-Windows)D6</v>
      </c>
      <c r="B11725" s="784">
        <v>6</v>
      </c>
      <c r="C11725" s="784" t="s">
        <v>701</v>
      </c>
      <c r="D11725" s="784" t="s">
        <v>183</v>
      </c>
      <c r="E11725" s="784">
        <v>0.54208000000000001</v>
      </c>
      <c r="F11725" s="784" t="s">
        <v>1148</v>
      </c>
      <c r="G11725" s="784" t="s">
        <v>4431</v>
      </c>
      <c r="H11725" s="784" t="s">
        <v>4431</v>
      </c>
      <c r="I11725" s="784" t="s">
        <v>6640</v>
      </c>
    </row>
    <row r="11726" spans="1:9" hidden="1">
      <c r="A11726" s="784" t="str">
        <f>Table_wabobpsvr_AzureCalc_AzureCalcRateCard[[#This Row],[ServiceName]]&amp;Table_wabobpsvr_AzureCalc_AzureCalcRateCard[[#This Row],[Price_Level]]&amp;Table_wabobpsvr_AzureCalc_AzureCalcRateCard[[#This Row],[Region]]</f>
        <v>Basic_D4 VM (Non-Windows)MOSP2</v>
      </c>
      <c r="B11726" s="784">
        <v>2</v>
      </c>
      <c r="C11726" s="784" t="s">
        <v>701</v>
      </c>
      <c r="D11726" s="784" t="s">
        <v>627</v>
      </c>
      <c r="E11726" s="784">
        <v>0.56000000000000005</v>
      </c>
      <c r="F11726" s="784" t="s">
        <v>1148</v>
      </c>
      <c r="G11726" s="784" t="s">
        <v>4431</v>
      </c>
      <c r="H11726" s="784" t="s">
        <v>4431</v>
      </c>
      <c r="I11726" s="784" t="s">
        <v>6641</v>
      </c>
    </row>
    <row r="11727" spans="1:9" hidden="1">
      <c r="A11727" s="784" t="str">
        <f>Table_wabobpsvr_AzureCalc_AzureCalcRateCard[[#This Row],[ServiceName]]&amp;Table_wabobpsvr_AzureCalc_AzureCalcRateCard[[#This Row],[Price_Level]]&amp;Table_wabobpsvr_AzureCalc_AzureCalcRateCard[[#This Row],[Region]]</f>
        <v>Basic_D4 VM (Non-Windows)A2</v>
      </c>
      <c r="B11727" s="784">
        <v>2</v>
      </c>
      <c r="C11727" s="784" t="s">
        <v>701</v>
      </c>
      <c r="D11727" s="784" t="s">
        <v>181</v>
      </c>
      <c r="E11727" s="784">
        <v>0.54320000000000002</v>
      </c>
      <c r="F11727" s="784" t="s">
        <v>1148</v>
      </c>
      <c r="G11727" s="784" t="s">
        <v>4431</v>
      </c>
      <c r="H11727" s="784" t="s">
        <v>4431</v>
      </c>
      <c r="I11727" s="784" t="s">
        <v>6641</v>
      </c>
    </row>
    <row r="11728" spans="1:9" hidden="1">
      <c r="A11728" s="784" t="str">
        <f>Table_wabobpsvr_AzureCalc_AzureCalcRateCard[[#This Row],[ServiceName]]&amp;Table_wabobpsvr_AzureCalc_AzureCalcRateCard[[#This Row],[Price_Level]]&amp;Table_wabobpsvr_AzureCalc_AzureCalcRateCard[[#This Row],[Region]]</f>
        <v>Basic_D4 VM (Non-Windows)B2</v>
      </c>
      <c r="B11728" s="784">
        <v>2</v>
      </c>
      <c r="C11728" s="784" t="s">
        <v>701</v>
      </c>
      <c r="D11728" s="784" t="s">
        <v>182</v>
      </c>
      <c r="E11728" s="784">
        <v>0.52639999999999998</v>
      </c>
      <c r="F11728" s="784" t="s">
        <v>1148</v>
      </c>
      <c r="G11728" s="784" t="s">
        <v>4431</v>
      </c>
      <c r="H11728" s="784" t="s">
        <v>4431</v>
      </c>
      <c r="I11728" s="784" t="s">
        <v>6641</v>
      </c>
    </row>
    <row r="11729" spans="1:9" hidden="1">
      <c r="A11729" s="784" t="str">
        <f>Table_wabobpsvr_AzureCalc_AzureCalcRateCard[[#This Row],[ServiceName]]&amp;Table_wabobpsvr_AzureCalc_AzureCalcRateCard[[#This Row],[Price_Level]]&amp;Table_wabobpsvr_AzureCalc_AzureCalcRateCard[[#This Row],[Region]]</f>
        <v>Basic_D4 VM (Non-Windows)C2</v>
      </c>
      <c r="B11729" s="784">
        <v>2</v>
      </c>
      <c r="C11729" s="784" t="s">
        <v>701</v>
      </c>
      <c r="D11729" s="784" t="s">
        <v>184</v>
      </c>
      <c r="E11729" s="784">
        <v>0.50960000000000005</v>
      </c>
      <c r="F11729" s="784" t="s">
        <v>1148</v>
      </c>
      <c r="G11729" s="784" t="s">
        <v>4431</v>
      </c>
      <c r="H11729" s="784" t="s">
        <v>4431</v>
      </c>
      <c r="I11729" s="784" t="s">
        <v>6641</v>
      </c>
    </row>
    <row r="11730" spans="1:9" hidden="1">
      <c r="A11730" t="str">
        <f>Table_wabobpsvr_AzureCalc_AzureCalcRateCard[[#This Row],[ServiceName]]&amp;Table_wabobpsvr_AzureCalc_AzureCalcRateCard[[#This Row],[Price_Level]]&amp;Table_wabobpsvr_AzureCalc_AzureCalcRateCard[[#This Row],[Region]]</f>
        <v>Basic_D4 VM (Non-Windows)D2</v>
      </c>
      <c r="B11730">
        <v>2</v>
      </c>
      <c r="C11730" t="s">
        <v>701</v>
      </c>
      <c r="D11730" t="s">
        <v>183</v>
      </c>
      <c r="E11730">
        <v>0.49280000000000002</v>
      </c>
      <c r="F11730" t="s">
        <v>1148</v>
      </c>
      <c r="G11730" s="784" t="s">
        <v>4431</v>
      </c>
      <c r="H11730" s="784" t="s">
        <v>4431</v>
      </c>
      <c r="I11730" s="784" t="s">
        <v>6641</v>
      </c>
    </row>
    <row r="11731" spans="1:9" hidden="1">
      <c r="A11731" t="str">
        <f>Table_wabobpsvr_AzureCalc_AzureCalcRateCard[[#This Row],[ServiceName]]&amp;Table_wabobpsvr_AzureCalc_AzureCalcRateCard[[#This Row],[Price_Level]]&amp;Table_wabobpsvr_AzureCalc_AzureCalcRateCard[[#This Row],[Region]]</f>
        <v>Basic_D4 VM (Non-Windows)MOSP5</v>
      </c>
      <c r="B11731">
        <v>5</v>
      </c>
      <c r="C11731" t="s">
        <v>701</v>
      </c>
      <c r="D11731" t="s">
        <v>627</v>
      </c>
      <c r="E11731">
        <v>0.61599999999999999</v>
      </c>
      <c r="F11731" t="s">
        <v>1148</v>
      </c>
      <c r="G11731" s="784" t="s">
        <v>4431</v>
      </c>
      <c r="H11731" s="784" t="s">
        <v>4431</v>
      </c>
      <c r="I11731" s="784" t="s">
        <v>6642</v>
      </c>
    </row>
    <row r="11732" spans="1:9" hidden="1">
      <c r="A11732" t="str">
        <f>Table_wabobpsvr_AzureCalc_AzureCalcRateCard[[#This Row],[ServiceName]]&amp;Table_wabobpsvr_AzureCalc_AzureCalcRateCard[[#This Row],[Price_Level]]&amp;Table_wabobpsvr_AzureCalc_AzureCalcRateCard[[#This Row],[Region]]</f>
        <v>Basic_D4 VM (Non-Windows)A5</v>
      </c>
      <c r="B11732">
        <v>5</v>
      </c>
      <c r="C11732" t="s">
        <v>701</v>
      </c>
      <c r="D11732" t="s">
        <v>181</v>
      </c>
      <c r="E11732">
        <v>0.59752000000000005</v>
      </c>
      <c r="F11732" t="s">
        <v>1148</v>
      </c>
      <c r="G11732" s="784" t="s">
        <v>4431</v>
      </c>
      <c r="H11732" s="784" t="s">
        <v>4431</v>
      </c>
      <c r="I11732" s="784" t="s">
        <v>6642</v>
      </c>
    </row>
    <row r="11733" spans="1:9" hidden="1">
      <c r="A11733" t="str">
        <f>Table_wabobpsvr_AzureCalc_AzureCalcRateCard[[#This Row],[ServiceName]]&amp;Table_wabobpsvr_AzureCalc_AzureCalcRateCard[[#This Row],[Price_Level]]&amp;Table_wabobpsvr_AzureCalc_AzureCalcRateCard[[#This Row],[Region]]</f>
        <v>Basic_D4 VM (Non-Windows)B5</v>
      </c>
      <c r="B11733">
        <v>5</v>
      </c>
      <c r="C11733" t="s">
        <v>701</v>
      </c>
      <c r="D11733" t="s">
        <v>182</v>
      </c>
      <c r="E11733">
        <v>0.57904</v>
      </c>
      <c r="F11733" t="s">
        <v>1148</v>
      </c>
      <c r="G11733" s="784" t="s">
        <v>4431</v>
      </c>
      <c r="H11733" s="784" t="s">
        <v>4431</v>
      </c>
      <c r="I11733" s="784" t="s">
        <v>6642</v>
      </c>
    </row>
    <row r="11734" spans="1:9" hidden="1">
      <c r="A11734" t="str">
        <f>Table_wabobpsvr_AzureCalc_AzureCalcRateCard[[#This Row],[ServiceName]]&amp;Table_wabobpsvr_AzureCalc_AzureCalcRateCard[[#This Row],[Price_Level]]&amp;Table_wabobpsvr_AzureCalc_AzureCalcRateCard[[#This Row],[Region]]</f>
        <v>Basic_D4 VM (Non-Windows)C5</v>
      </c>
      <c r="B11734">
        <v>5</v>
      </c>
      <c r="C11734" t="s">
        <v>701</v>
      </c>
      <c r="D11734" t="s">
        <v>184</v>
      </c>
      <c r="E11734">
        <v>0.56055999999999995</v>
      </c>
      <c r="F11734" t="s">
        <v>1148</v>
      </c>
      <c r="G11734" s="784" t="s">
        <v>4431</v>
      </c>
      <c r="H11734" s="784" t="s">
        <v>4431</v>
      </c>
      <c r="I11734" s="784" t="s">
        <v>6642</v>
      </c>
    </row>
    <row r="11735" spans="1:9" hidden="1">
      <c r="A11735" t="str">
        <f>Table_wabobpsvr_AzureCalc_AzureCalcRateCard[[#This Row],[ServiceName]]&amp;Table_wabobpsvr_AzureCalc_AzureCalcRateCard[[#This Row],[Price_Level]]&amp;Table_wabobpsvr_AzureCalc_AzureCalcRateCard[[#This Row],[Region]]</f>
        <v>Basic_D4 VM (Non-Windows)D5</v>
      </c>
      <c r="B11735">
        <v>5</v>
      </c>
      <c r="C11735" t="s">
        <v>701</v>
      </c>
      <c r="D11735" t="s">
        <v>183</v>
      </c>
      <c r="E11735">
        <v>0.54208000000000001</v>
      </c>
      <c r="F11735" t="s">
        <v>1148</v>
      </c>
      <c r="G11735" s="784" t="s">
        <v>4431</v>
      </c>
      <c r="H11735" s="784" t="s">
        <v>4431</v>
      </c>
      <c r="I11735" s="784" t="s">
        <v>6642</v>
      </c>
    </row>
    <row r="11736" spans="1:9" hidden="1">
      <c r="A11736" t="str">
        <f>Table_wabobpsvr_AzureCalc_AzureCalcRateCard[[#This Row],[ServiceName]]&amp;Table_wabobpsvr_AzureCalc_AzureCalcRateCard[[#This Row],[Price_Level]]&amp;Table_wabobpsvr_AzureCalc_AzureCalcRateCard[[#This Row],[Region]]</f>
        <v>Basic_D4 VM (Non-Windows)MOSP1</v>
      </c>
      <c r="B11736">
        <v>1</v>
      </c>
      <c r="C11736" t="s">
        <v>701</v>
      </c>
      <c r="D11736" t="s">
        <v>627</v>
      </c>
      <c r="E11736">
        <v>0.56000000000000005</v>
      </c>
      <c r="F11736" t="s">
        <v>1148</v>
      </c>
      <c r="G11736" s="784" t="s">
        <v>4431</v>
      </c>
      <c r="H11736" s="784" t="s">
        <v>4431</v>
      </c>
      <c r="I11736" s="784" t="s">
        <v>6643</v>
      </c>
    </row>
    <row r="11737" spans="1:9" hidden="1">
      <c r="A11737" t="str">
        <f>Table_wabobpsvr_AzureCalc_AzureCalcRateCard[[#This Row],[ServiceName]]&amp;Table_wabobpsvr_AzureCalc_AzureCalcRateCard[[#This Row],[Price_Level]]&amp;Table_wabobpsvr_AzureCalc_AzureCalcRateCard[[#This Row],[Region]]</f>
        <v>Basic_D4 VM (Non-Windows)A1</v>
      </c>
      <c r="B11737">
        <v>1</v>
      </c>
      <c r="C11737" t="s">
        <v>701</v>
      </c>
      <c r="D11737" t="s">
        <v>181</v>
      </c>
      <c r="E11737">
        <v>0.54320000000000002</v>
      </c>
      <c r="F11737" t="s">
        <v>1148</v>
      </c>
      <c r="G11737" s="784" t="s">
        <v>4431</v>
      </c>
      <c r="H11737" s="784" t="s">
        <v>4431</v>
      </c>
      <c r="I11737" s="784" t="s">
        <v>6643</v>
      </c>
    </row>
    <row r="11738" spans="1:9" hidden="1">
      <c r="A11738" t="str">
        <f>Table_wabobpsvr_AzureCalc_AzureCalcRateCard[[#This Row],[ServiceName]]&amp;Table_wabobpsvr_AzureCalc_AzureCalcRateCard[[#This Row],[Price_Level]]&amp;Table_wabobpsvr_AzureCalc_AzureCalcRateCard[[#This Row],[Region]]</f>
        <v>Basic_D4 VM (Non-Windows)B1</v>
      </c>
      <c r="B11738">
        <v>1</v>
      </c>
      <c r="C11738" t="s">
        <v>701</v>
      </c>
      <c r="D11738" t="s">
        <v>182</v>
      </c>
      <c r="E11738">
        <v>0.52639999999999998</v>
      </c>
      <c r="F11738" t="s">
        <v>1148</v>
      </c>
      <c r="G11738" s="784" t="s">
        <v>4431</v>
      </c>
      <c r="H11738" s="784" t="s">
        <v>4431</v>
      </c>
      <c r="I11738" s="784" t="s">
        <v>6643</v>
      </c>
    </row>
    <row r="11739" spans="1:9" hidden="1">
      <c r="A11739" t="str">
        <f>Table_wabobpsvr_AzureCalc_AzureCalcRateCard[[#This Row],[ServiceName]]&amp;Table_wabobpsvr_AzureCalc_AzureCalcRateCard[[#This Row],[Price_Level]]&amp;Table_wabobpsvr_AzureCalc_AzureCalcRateCard[[#This Row],[Region]]</f>
        <v>Basic_D4 VM (Non-Windows)C1</v>
      </c>
      <c r="B11739">
        <v>1</v>
      </c>
      <c r="C11739" t="s">
        <v>701</v>
      </c>
      <c r="D11739" t="s">
        <v>184</v>
      </c>
      <c r="E11739">
        <v>0.50960000000000005</v>
      </c>
      <c r="F11739" t="s">
        <v>1148</v>
      </c>
      <c r="G11739" s="784" t="s">
        <v>4431</v>
      </c>
      <c r="H11739" s="784" t="s">
        <v>4431</v>
      </c>
      <c r="I11739" s="784" t="s">
        <v>6643</v>
      </c>
    </row>
    <row r="11740" spans="1:9" hidden="1">
      <c r="A11740" t="str">
        <f>Table_wabobpsvr_AzureCalc_AzureCalcRateCard[[#This Row],[ServiceName]]&amp;Table_wabobpsvr_AzureCalc_AzureCalcRateCard[[#This Row],[Price_Level]]&amp;Table_wabobpsvr_AzureCalc_AzureCalcRateCard[[#This Row],[Region]]</f>
        <v>Basic_D4 VM (Non-Windows)D1</v>
      </c>
      <c r="B11740">
        <v>1</v>
      </c>
      <c r="C11740" t="s">
        <v>701</v>
      </c>
      <c r="D11740" t="s">
        <v>183</v>
      </c>
      <c r="E11740">
        <v>0.49280000000000002</v>
      </c>
      <c r="F11740" t="s">
        <v>1148</v>
      </c>
      <c r="G11740" s="784" t="s">
        <v>4431</v>
      </c>
      <c r="H11740" s="784" t="s">
        <v>4431</v>
      </c>
      <c r="I11740" s="784" t="s">
        <v>6643</v>
      </c>
    </row>
    <row r="11741" spans="1:9" hidden="1">
      <c r="A11741" t="str">
        <f>Table_wabobpsvr_AzureCalc_AzureCalcRateCard[[#This Row],[ServiceName]]&amp;Table_wabobpsvr_AzureCalc_AzureCalcRateCard[[#This Row],[Price_Level]]&amp;Table_wabobpsvr_AzureCalc_AzureCalcRateCard[[#This Row],[Region]]</f>
        <v>Basic_D4 VM (Non-Windows)MOSP4</v>
      </c>
      <c r="B11741">
        <v>4</v>
      </c>
      <c r="C11741" t="s">
        <v>701</v>
      </c>
      <c r="D11741" t="s">
        <v>627</v>
      </c>
      <c r="E11741">
        <v>0.61599999999999999</v>
      </c>
      <c r="F11741" t="s">
        <v>1148</v>
      </c>
      <c r="G11741" s="784" t="s">
        <v>4431</v>
      </c>
      <c r="H11741" s="784" t="s">
        <v>4431</v>
      </c>
      <c r="I11741" s="784" t="s">
        <v>6644</v>
      </c>
    </row>
    <row r="11742" spans="1:9" hidden="1">
      <c r="A11742" t="str">
        <f>Table_wabobpsvr_AzureCalc_AzureCalcRateCard[[#This Row],[ServiceName]]&amp;Table_wabobpsvr_AzureCalc_AzureCalcRateCard[[#This Row],[Price_Level]]&amp;Table_wabobpsvr_AzureCalc_AzureCalcRateCard[[#This Row],[Region]]</f>
        <v>Basic_D4 VM (Non-Windows)A4</v>
      </c>
      <c r="B11742">
        <v>4</v>
      </c>
      <c r="C11742" t="s">
        <v>701</v>
      </c>
      <c r="D11742" t="s">
        <v>181</v>
      </c>
      <c r="E11742">
        <v>0.59752000000000005</v>
      </c>
      <c r="F11742" t="s">
        <v>1148</v>
      </c>
      <c r="G11742" s="784" t="s">
        <v>4431</v>
      </c>
      <c r="H11742" s="784" t="s">
        <v>4431</v>
      </c>
      <c r="I11742" s="784" t="s">
        <v>6644</v>
      </c>
    </row>
    <row r="11743" spans="1:9" hidden="1">
      <c r="A11743" t="str">
        <f>Table_wabobpsvr_AzureCalc_AzureCalcRateCard[[#This Row],[ServiceName]]&amp;Table_wabobpsvr_AzureCalc_AzureCalcRateCard[[#This Row],[Price_Level]]&amp;Table_wabobpsvr_AzureCalc_AzureCalcRateCard[[#This Row],[Region]]</f>
        <v>Basic_D4 VM (Non-Windows)B4</v>
      </c>
      <c r="B11743">
        <v>4</v>
      </c>
      <c r="C11743" t="s">
        <v>701</v>
      </c>
      <c r="D11743" t="s">
        <v>182</v>
      </c>
      <c r="E11743">
        <v>0.57904</v>
      </c>
      <c r="F11743" t="s">
        <v>1148</v>
      </c>
      <c r="G11743" s="784" t="s">
        <v>4431</v>
      </c>
      <c r="H11743" s="784" t="s">
        <v>4431</v>
      </c>
      <c r="I11743" s="784" t="s">
        <v>6644</v>
      </c>
    </row>
    <row r="11744" spans="1:9" hidden="1">
      <c r="A11744" t="str">
        <f>Table_wabobpsvr_AzureCalc_AzureCalcRateCard[[#This Row],[ServiceName]]&amp;Table_wabobpsvr_AzureCalc_AzureCalcRateCard[[#This Row],[Price_Level]]&amp;Table_wabobpsvr_AzureCalc_AzureCalcRateCard[[#This Row],[Region]]</f>
        <v>Basic_D4 VM (Non-Windows)C4</v>
      </c>
      <c r="B11744">
        <v>4</v>
      </c>
      <c r="C11744" t="s">
        <v>701</v>
      </c>
      <c r="D11744" t="s">
        <v>184</v>
      </c>
      <c r="E11744">
        <v>0.56055999999999995</v>
      </c>
      <c r="F11744" t="s">
        <v>1148</v>
      </c>
      <c r="G11744" s="784" t="s">
        <v>4431</v>
      </c>
      <c r="H11744" s="784" t="s">
        <v>4431</v>
      </c>
      <c r="I11744" s="784" t="s">
        <v>6644</v>
      </c>
    </row>
    <row r="11745" spans="1:9" hidden="1">
      <c r="A11745" t="str">
        <f>Table_wabobpsvr_AzureCalc_AzureCalcRateCard[[#This Row],[ServiceName]]&amp;Table_wabobpsvr_AzureCalc_AzureCalcRateCard[[#This Row],[Price_Level]]&amp;Table_wabobpsvr_AzureCalc_AzureCalcRateCard[[#This Row],[Region]]</f>
        <v>Basic_D4 VM (Non-Windows)D4</v>
      </c>
      <c r="B11745">
        <v>4</v>
      </c>
      <c r="C11745" t="s">
        <v>701</v>
      </c>
      <c r="D11745" t="s">
        <v>183</v>
      </c>
      <c r="E11745">
        <v>0.54208000000000001</v>
      </c>
      <c r="F11745" t="s">
        <v>1148</v>
      </c>
      <c r="G11745" s="784" t="s">
        <v>4431</v>
      </c>
      <c r="H11745" s="784" t="s">
        <v>4431</v>
      </c>
      <c r="I11745" s="784" t="s">
        <v>6644</v>
      </c>
    </row>
    <row r="11746" spans="1:9" hidden="1">
      <c r="A11746" t="str">
        <f>Table_wabobpsvr_AzureCalc_AzureCalcRateCard[[#This Row],[ServiceName]]&amp;Table_wabobpsvr_AzureCalc_AzureCalcRateCard[[#This Row],[Price_Level]]&amp;Table_wabobpsvr_AzureCalc_AzureCalcRateCard[[#This Row],[Region]]</f>
        <v>Basic_D4 VM (Non-Windows)MOSP14</v>
      </c>
      <c r="B11746">
        <v>14</v>
      </c>
      <c r="C11746" t="s">
        <v>701</v>
      </c>
      <c r="D11746" t="s">
        <v>627</v>
      </c>
      <c r="E11746">
        <v>999999</v>
      </c>
      <c r="F11746" t="s">
        <v>1148</v>
      </c>
      <c r="G11746" s="784" t="s">
        <v>4431</v>
      </c>
      <c r="H11746" s="784" t="s">
        <v>4431</v>
      </c>
      <c r="I11746" s="784" t="s">
        <v>6645</v>
      </c>
    </row>
    <row r="11747" spans="1:9" hidden="1">
      <c r="A11747" t="str">
        <f>Table_wabobpsvr_AzureCalc_AzureCalcRateCard[[#This Row],[ServiceName]]&amp;Table_wabobpsvr_AzureCalc_AzureCalcRateCard[[#This Row],[Price_Level]]&amp;Table_wabobpsvr_AzureCalc_AzureCalcRateCard[[#This Row],[Region]]</f>
        <v>Basic_D4 VM (Non-Windows)A14</v>
      </c>
      <c r="B11747">
        <v>14</v>
      </c>
      <c r="C11747" t="s">
        <v>701</v>
      </c>
      <c r="D11747" t="s">
        <v>181</v>
      </c>
      <c r="E11747">
        <v>0.67900000000000005</v>
      </c>
      <c r="F11747" t="s">
        <v>1148</v>
      </c>
      <c r="G11747" s="784" t="s">
        <v>4431</v>
      </c>
      <c r="H11747" s="784" t="s">
        <v>4431</v>
      </c>
      <c r="I11747" s="784" t="s">
        <v>6645</v>
      </c>
    </row>
    <row r="11748" spans="1:9" hidden="1">
      <c r="A11748" t="str">
        <f>Table_wabobpsvr_AzureCalc_AzureCalcRateCard[[#This Row],[ServiceName]]&amp;Table_wabobpsvr_AzureCalc_AzureCalcRateCard[[#This Row],[Price_Level]]&amp;Table_wabobpsvr_AzureCalc_AzureCalcRateCard[[#This Row],[Region]]</f>
        <v>Basic_D4 VM (Non-Windows)B14</v>
      </c>
      <c r="B11748">
        <v>14</v>
      </c>
      <c r="C11748" t="s">
        <v>701</v>
      </c>
      <c r="D11748" t="s">
        <v>182</v>
      </c>
      <c r="E11748">
        <v>0.65800000000000003</v>
      </c>
      <c r="F11748" t="s">
        <v>1148</v>
      </c>
      <c r="G11748" s="784" t="s">
        <v>4431</v>
      </c>
      <c r="H11748" s="784" t="s">
        <v>4431</v>
      </c>
      <c r="I11748" s="784" t="s">
        <v>6645</v>
      </c>
    </row>
    <row r="11749" spans="1:9" hidden="1">
      <c r="A11749" s="784" t="str">
        <f>Table_wabobpsvr_AzureCalc_AzureCalcRateCard[[#This Row],[ServiceName]]&amp;Table_wabobpsvr_AzureCalc_AzureCalcRateCard[[#This Row],[Price_Level]]&amp;Table_wabobpsvr_AzureCalc_AzureCalcRateCard[[#This Row],[Region]]</f>
        <v>Basic_D4 VM (Non-Windows)C14</v>
      </c>
      <c r="B11749" s="784">
        <v>14</v>
      </c>
      <c r="C11749" s="784" t="s">
        <v>701</v>
      </c>
      <c r="D11749" s="784" t="s">
        <v>184</v>
      </c>
      <c r="E11749" s="784">
        <v>0.63700000000000001</v>
      </c>
      <c r="F11749" s="784" t="s">
        <v>1148</v>
      </c>
      <c r="G11749" s="784" t="s">
        <v>4431</v>
      </c>
      <c r="H11749" s="784" t="s">
        <v>4431</v>
      </c>
      <c r="I11749" s="784" t="s">
        <v>6645</v>
      </c>
    </row>
    <row r="11750" spans="1:9" hidden="1">
      <c r="A11750" t="str">
        <f>Table_wabobpsvr_AzureCalc_AzureCalcRateCard[[#This Row],[ServiceName]]&amp;Table_wabobpsvr_AzureCalc_AzureCalcRateCard[[#This Row],[Price_Level]]&amp;Table_wabobpsvr_AzureCalc_AzureCalcRateCard[[#This Row],[Region]]</f>
        <v>Basic_D4 VM (Non-Windows)D14</v>
      </c>
      <c r="B11750">
        <v>14</v>
      </c>
      <c r="C11750" t="s">
        <v>701</v>
      </c>
      <c r="D11750" t="s">
        <v>183</v>
      </c>
      <c r="E11750">
        <v>0.61599999999999999</v>
      </c>
      <c r="F11750" t="s">
        <v>1148</v>
      </c>
      <c r="G11750" s="784" t="s">
        <v>4431</v>
      </c>
      <c r="H11750" s="784" t="s">
        <v>4431</v>
      </c>
      <c r="I11750" s="784" t="s">
        <v>6645</v>
      </c>
    </row>
    <row r="11751" spans="1:9" hidden="1">
      <c r="A11751" t="str">
        <f>Table_wabobpsvr_AzureCalc_AzureCalcRateCard[[#This Row],[ServiceName]]&amp;Table_wabobpsvr_AzureCalc_AzureCalcRateCard[[#This Row],[Price_Level]]&amp;Table_wabobpsvr_AzureCalc_AzureCalcRateCard[[#This Row],[Region]]</f>
        <v>Basic_D4 VM (Non-Windows)MOSP</v>
      </c>
      <c r="C11751" t="s">
        <v>701</v>
      </c>
      <c r="D11751" t="s">
        <v>627</v>
      </c>
      <c r="E11751">
        <v>0.56000000000000005</v>
      </c>
      <c r="F11751" t="s">
        <v>1148</v>
      </c>
      <c r="G11751" s="784" t="s">
        <v>4431</v>
      </c>
      <c r="H11751" s="784" t="s">
        <v>4431</v>
      </c>
      <c r="I11751" s="784" t="s">
        <v>6646</v>
      </c>
    </row>
    <row r="11752" spans="1:9" hidden="1">
      <c r="A11752" t="str">
        <f>Table_wabobpsvr_AzureCalc_AzureCalcRateCard[[#This Row],[ServiceName]]&amp;Table_wabobpsvr_AzureCalc_AzureCalcRateCard[[#This Row],[Price_Level]]&amp;Table_wabobpsvr_AzureCalc_AzureCalcRateCard[[#This Row],[Region]]</f>
        <v>Basic_D4 VM (Non-Windows)A</v>
      </c>
      <c r="C11752" t="s">
        <v>701</v>
      </c>
      <c r="D11752" t="s">
        <v>181</v>
      </c>
      <c r="E11752">
        <v>0.54320000000000002</v>
      </c>
      <c r="F11752" t="s">
        <v>1148</v>
      </c>
      <c r="G11752" s="784" t="s">
        <v>3912</v>
      </c>
      <c r="H11752" s="784" t="s">
        <v>3913</v>
      </c>
      <c r="I11752" s="784" t="s">
        <v>6646</v>
      </c>
    </row>
    <row r="11753" spans="1:9" hidden="1">
      <c r="A11753" t="str">
        <f>Table_wabobpsvr_AzureCalc_AzureCalcRateCard[[#This Row],[ServiceName]]&amp;Table_wabobpsvr_AzureCalc_AzureCalcRateCard[[#This Row],[Price_Level]]&amp;Table_wabobpsvr_AzureCalc_AzureCalcRateCard[[#This Row],[Region]]</f>
        <v>Basic_D4 VM (Non-Windows)B</v>
      </c>
      <c r="C11753" t="s">
        <v>701</v>
      </c>
      <c r="D11753" t="s">
        <v>182</v>
      </c>
      <c r="E11753">
        <v>0.52639999999999998</v>
      </c>
      <c r="F11753" t="s">
        <v>1148</v>
      </c>
      <c r="G11753" s="784" t="s">
        <v>3912</v>
      </c>
      <c r="H11753" s="784" t="s">
        <v>3913</v>
      </c>
      <c r="I11753" s="784" t="s">
        <v>6646</v>
      </c>
    </row>
    <row r="11754" spans="1:9" hidden="1">
      <c r="A11754" t="str">
        <f>Table_wabobpsvr_AzureCalc_AzureCalcRateCard[[#This Row],[ServiceName]]&amp;Table_wabobpsvr_AzureCalc_AzureCalcRateCard[[#This Row],[Price_Level]]&amp;Table_wabobpsvr_AzureCalc_AzureCalcRateCard[[#This Row],[Region]]</f>
        <v>Basic_D4 VM (Non-Windows)C</v>
      </c>
      <c r="C11754" t="s">
        <v>701</v>
      </c>
      <c r="D11754" t="s">
        <v>184</v>
      </c>
      <c r="E11754">
        <v>0.50960000000000005</v>
      </c>
      <c r="F11754" t="s">
        <v>1148</v>
      </c>
      <c r="G11754" s="784" t="s">
        <v>3912</v>
      </c>
      <c r="H11754" s="784" t="s">
        <v>3913</v>
      </c>
      <c r="I11754" s="784" t="s">
        <v>6646</v>
      </c>
    </row>
    <row r="11755" spans="1:9" hidden="1">
      <c r="A11755" t="str">
        <f>Table_wabobpsvr_AzureCalc_AzureCalcRateCard[[#This Row],[ServiceName]]&amp;Table_wabobpsvr_AzureCalc_AzureCalcRateCard[[#This Row],[Price_Level]]&amp;Table_wabobpsvr_AzureCalc_AzureCalcRateCard[[#This Row],[Region]]</f>
        <v>Basic_D4 VM (Non-Windows)D</v>
      </c>
      <c r="C11755" t="s">
        <v>701</v>
      </c>
      <c r="D11755" t="s">
        <v>183</v>
      </c>
      <c r="E11755">
        <v>0.49280000000000002</v>
      </c>
      <c r="F11755" t="s">
        <v>1148</v>
      </c>
      <c r="G11755" s="784" t="s">
        <v>3912</v>
      </c>
      <c r="H11755" s="784" t="s">
        <v>3913</v>
      </c>
      <c r="I11755" s="784" t="s">
        <v>6646</v>
      </c>
    </row>
    <row r="11756" spans="1:9" hidden="1">
      <c r="A11756" t="str">
        <f>Table_wabobpsvr_AzureCalc_AzureCalcRateCard[[#This Row],[ServiceName]]&amp;Table_wabobpsvr_AzureCalc_AzureCalcRateCard[[#This Row],[Price_Level]]&amp;Table_wabobpsvr_AzureCalc_AzureCalcRateCard[[#This Row],[Region]]</f>
        <v>Basic_D4 VM (Windows)MOSP10</v>
      </c>
      <c r="B11756">
        <v>10</v>
      </c>
      <c r="C11756" t="s">
        <v>701</v>
      </c>
      <c r="D11756" t="s">
        <v>627</v>
      </c>
      <c r="E11756">
        <v>1.472</v>
      </c>
      <c r="F11756" t="s">
        <v>1149</v>
      </c>
      <c r="G11756" s="784" t="s">
        <v>4431</v>
      </c>
      <c r="H11756" s="784" t="s">
        <v>4431</v>
      </c>
      <c r="I11756" s="784" t="s">
        <v>6647</v>
      </c>
    </row>
    <row r="11757" spans="1:9" hidden="1">
      <c r="A11757" t="str">
        <f>Table_wabobpsvr_AzureCalc_AzureCalcRateCard[[#This Row],[ServiceName]]&amp;Table_wabobpsvr_AzureCalc_AzureCalcRateCard[[#This Row],[Price_Level]]&amp;Table_wabobpsvr_AzureCalc_AzureCalcRateCard[[#This Row],[Region]]</f>
        <v>Basic_D4 VM (Windows)A10</v>
      </c>
      <c r="B11757">
        <v>10</v>
      </c>
      <c r="C11757" t="s">
        <v>701</v>
      </c>
      <c r="D11757" t="s">
        <v>181</v>
      </c>
      <c r="E11757">
        <v>1.42784</v>
      </c>
      <c r="F11757" t="s">
        <v>1149</v>
      </c>
      <c r="G11757" s="784" t="s">
        <v>4431</v>
      </c>
      <c r="H11757" s="784" t="s">
        <v>4431</v>
      </c>
      <c r="I11757" s="784" t="s">
        <v>6647</v>
      </c>
    </row>
    <row r="11758" spans="1:9" hidden="1">
      <c r="A11758" t="str">
        <f>Table_wabobpsvr_AzureCalc_AzureCalcRateCard[[#This Row],[ServiceName]]&amp;Table_wabobpsvr_AzureCalc_AzureCalcRateCard[[#This Row],[Price_Level]]&amp;Table_wabobpsvr_AzureCalc_AzureCalcRateCard[[#This Row],[Region]]</f>
        <v>Basic_D4 VM (Windows)B10</v>
      </c>
      <c r="B11758">
        <v>10</v>
      </c>
      <c r="C11758" t="s">
        <v>701</v>
      </c>
      <c r="D11758" t="s">
        <v>182</v>
      </c>
      <c r="E11758">
        <v>1.38368</v>
      </c>
      <c r="F11758" t="s">
        <v>1149</v>
      </c>
      <c r="G11758" s="784" t="s">
        <v>4431</v>
      </c>
      <c r="H11758" s="784" t="s">
        <v>4431</v>
      </c>
      <c r="I11758" s="784" t="s">
        <v>6647</v>
      </c>
    </row>
    <row r="11759" spans="1:9" hidden="1">
      <c r="A11759" t="str">
        <f>Table_wabobpsvr_AzureCalc_AzureCalcRateCard[[#This Row],[ServiceName]]&amp;Table_wabobpsvr_AzureCalc_AzureCalcRateCard[[#This Row],[Price_Level]]&amp;Table_wabobpsvr_AzureCalc_AzureCalcRateCard[[#This Row],[Region]]</f>
        <v>Basic_D4 VM (Windows)C10</v>
      </c>
      <c r="B11759">
        <v>10</v>
      </c>
      <c r="C11759" t="s">
        <v>701</v>
      </c>
      <c r="D11759" t="s">
        <v>184</v>
      </c>
      <c r="E11759">
        <v>1.33952</v>
      </c>
      <c r="F11759" t="s">
        <v>1149</v>
      </c>
      <c r="G11759" s="784" t="s">
        <v>4431</v>
      </c>
      <c r="H11759" s="784" t="s">
        <v>4431</v>
      </c>
      <c r="I11759" s="784" t="s">
        <v>6647</v>
      </c>
    </row>
    <row r="11760" spans="1:9" hidden="1">
      <c r="A11760" t="str">
        <f>Table_wabobpsvr_AzureCalc_AzureCalcRateCard[[#This Row],[ServiceName]]&amp;Table_wabobpsvr_AzureCalc_AzureCalcRateCard[[#This Row],[Price_Level]]&amp;Table_wabobpsvr_AzureCalc_AzureCalcRateCard[[#This Row],[Region]]</f>
        <v>Basic_D4 VM (Windows)D10</v>
      </c>
      <c r="B11760">
        <v>10</v>
      </c>
      <c r="C11760" t="s">
        <v>701</v>
      </c>
      <c r="D11760" t="s">
        <v>183</v>
      </c>
      <c r="E11760">
        <v>1.2953600000000001</v>
      </c>
      <c r="F11760" t="s">
        <v>1149</v>
      </c>
      <c r="G11760" s="784" t="s">
        <v>4431</v>
      </c>
      <c r="H11760" s="784" t="s">
        <v>4431</v>
      </c>
      <c r="I11760" s="784" t="s">
        <v>6647</v>
      </c>
    </row>
    <row r="11761" spans="1:9" hidden="1">
      <c r="A11761" t="str">
        <f>Table_wabobpsvr_AzureCalc_AzureCalcRateCard[[#This Row],[ServiceName]]&amp;Table_wabobpsvr_AzureCalc_AzureCalcRateCard[[#This Row],[Price_Level]]&amp;Table_wabobpsvr_AzureCalc_AzureCalcRateCard[[#This Row],[Region]]</f>
        <v>Basic_D4 VM (Windows)MOSP9</v>
      </c>
      <c r="B11761">
        <v>9</v>
      </c>
      <c r="C11761" t="s">
        <v>701</v>
      </c>
      <c r="D11761" t="s">
        <v>627</v>
      </c>
      <c r="E11761">
        <v>1.28</v>
      </c>
      <c r="F11761" t="s">
        <v>1149</v>
      </c>
      <c r="G11761" s="784" t="s">
        <v>4431</v>
      </c>
      <c r="H11761" s="784" t="s">
        <v>4431</v>
      </c>
      <c r="I11761" s="784" t="s">
        <v>6648</v>
      </c>
    </row>
    <row r="11762" spans="1:9" hidden="1">
      <c r="A11762" t="str">
        <f>Table_wabobpsvr_AzureCalc_AzureCalcRateCard[[#This Row],[ServiceName]]&amp;Table_wabobpsvr_AzureCalc_AzureCalcRateCard[[#This Row],[Price_Level]]&amp;Table_wabobpsvr_AzureCalc_AzureCalcRateCard[[#This Row],[Region]]</f>
        <v>Basic_D4 VM (Windows)A9</v>
      </c>
      <c r="B11762">
        <v>9</v>
      </c>
      <c r="C11762" t="s">
        <v>701</v>
      </c>
      <c r="D11762" t="s">
        <v>181</v>
      </c>
      <c r="E11762">
        <v>1.2416</v>
      </c>
      <c r="F11762" t="s">
        <v>1149</v>
      </c>
      <c r="G11762" s="784" t="s">
        <v>4431</v>
      </c>
      <c r="H11762" s="784" t="s">
        <v>4431</v>
      </c>
      <c r="I11762" s="784" t="s">
        <v>6648</v>
      </c>
    </row>
    <row r="11763" spans="1:9" hidden="1">
      <c r="A11763" t="str">
        <f>Table_wabobpsvr_AzureCalc_AzureCalcRateCard[[#This Row],[ServiceName]]&amp;Table_wabobpsvr_AzureCalc_AzureCalcRateCard[[#This Row],[Price_Level]]&amp;Table_wabobpsvr_AzureCalc_AzureCalcRateCard[[#This Row],[Region]]</f>
        <v>Basic_D4 VM (Windows)B9</v>
      </c>
      <c r="B11763">
        <v>9</v>
      </c>
      <c r="C11763" t="s">
        <v>701</v>
      </c>
      <c r="D11763" t="s">
        <v>182</v>
      </c>
      <c r="E11763">
        <v>1.2032</v>
      </c>
      <c r="F11763" t="s">
        <v>1149</v>
      </c>
      <c r="G11763" s="784" t="s">
        <v>4431</v>
      </c>
      <c r="H11763" s="784" t="s">
        <v>4431</v>
      </c>
      <c r="I11763" s="784" t="s">
        <v>6648</v>
      </c>
    </row>
    <row r="11764" spans="1:9" hidden="1">
      <c r="A11764" t="str">
        <f>Table_wabobpsvr_AzureCalc_AzureCalcRateCard[[#This Row],[ServiceName]]&amp;Table_wabobpsvr_AzureCalc_AzureCalcRateCard[[#This Row],[Price_Level]]&amp;Table_wabobpsvr_AzureCalc_AzureCalcRateCard[[#This Row],[Region]]</f>
        <v>Basic_D4 VM (Windows)C9</v>
      </c>
      <c r="B11764">
        <v>9</v>
      </c>
      <c r="C11764" t="s">
        <v>701</v>
      </c>
      <c r="D11764" t="s">
        <v>184</v>
      </c>
      <c r="E11764">
        <v>1.1648000000000001</v>
      </c>
      <c r="F11764" t="s">
        <v>1149</v>
      </c>
      <c r="G11764" s="784" t="s">
        <v>4431</v>
      </c>
      <c r="H11764" s="784" t="s">
        <v>4431</v>
      </c>
      <c r="I11764" s="784" t="s">
        <v>6648</v>
      </c>
    </row>
    <row r="11765" spans="1:9" hidden="1">
      <c r="A11765" t="str">
        <f>Table_wabobpsvr_AzureCalc_AzureCalcRateCard[[#This Row],[ServiceName]]&amp;Table_wabobpsvr_AzureCalc_AzureCalcRateCard[[#This Row],[Price_Level]]&amp;Table_wabobpsvr_AzureCalc_AzureCalcRateCard[[#This Row],[Region]]</f>
        <v>Basic_D4 VM (Windows)D9</v>
      </c>
      <c r="B11765">
        <v>9</v>
      </c>
      <c r="C11765" t="s">
        <v>701</v>
      </c>
      <c r="D11765" t="s">
        <v>183</v>
      </c>
      <c r="E11765">
        <v>1.1264000000000001</v>
      </c>
      <c r="F11765" t="s">
        <v>1149</v>
      </c>
      <c r="G11765" s="784" t="s">
        <v>4431</v>
      </c>
      <c r="H11765" s="784" t="s">
        <v>4431</v>
      </c>
      <c r="I11765" s="784" t="s">
        <v>6648</v>
      </c>
    </row>
    <row r="11766" spans="1:9" hidden="1">
      <c r="A11766" t="str">
        <f>Table_wabobpsvr_AzureCalc_AzureCalcRateCard[[#This Row],[ServiceName]]&amp;Table_wabobpsvr_AzureCalc_AzureCalcRateCard[[#This Row],[Price_Level]]&amp;Table_wabobpsvr_AzureCalc_AzureCalcRateCard[[#This Row],[Region]]</f>
        <v>D1 HDInsightB</v>
      </c>
      <c r="C11766" t="s">
        <v>91</v>
      </c>
      <c r="D11766" t="s">
        <v>182</v>
      </c>
      <c r="E11766">
        <v>0.1993</v>
      </c>
      <c r="F11766" t="s">
        <v>4141</v>
      </c>
      <c r="G11766" s="784" t="s">
        <v>4169</v>
      </c>
      <c r="H11766" s="784" t="s">
        <v>4237</v>
      </c>
      <c r="I11766" s="784" t="s">
        <v>4431</v>
      </c>
    </row>
    <row r="11767" spans="1:9" hidden="1">
      <c r="A11767" t="str">
        <f>Table_wabobpsvr_AzureCalc_AzureCalcRateCard[[#This Row],[ServiceName]]&amp;Table_wabobpsvr_AzureCalc_AzureCalcRateCard[[#This Row],[Price_Level]]&amp;Table_wabobpsvr_AzureCalc_AzureCalcRateCard[[#This Row],[Region]]</f>
        <v>D1 HDInsightC</v>
      </c>
      <c r="C11767" t="s">
        <v>91</v>
      </c>
      <c r="D11767" t="s">
        <v>184</v>
      </c>
      <c r="E11767">
        <v>0.19289999999999999</v>
      </c>
      <c r="F11767" t="s">
        <v>4141</v>
      </c>
      <c r="G11767" s="784" t="s">
        <v>4169</v>
      </c>
      <c r="H11767" s="784" t="s">
        <v>4237</v>
      </c>
      <c r="I11767" s="784" t="s">
        <v>4431</v>
      </c>
    </row>
    <row r="11768" spans="1:9" hidden="1">
      <c r="A11768" t="str">
        <f>Table_wabobpsvr_AzureCalc_AzureCalcRateCard[[#This Row],[ServiceName]]&amp;Table_wabobpsvr_AzureCalc_AzureCalcRateCard[[#This Row],[Price_Level]]&amp;Table_wabobpsvr_AzureCalc_AzureCalcRateCard[[#This Row],[Region]]</f>
        <v>D1 HDInsightD</v>
      </c>
      <c r="C11768" t="s">
        <v>91</v>
      </c>
      <c r="D11768" t="s">
        <v>183</v>
      </c>
      <c r="E11768">
        <v>0.18659999999999999</v>
      </c>
      <c r="F11768" t="s">
        <v>4141</v>
      </c>
      <c r="G11768" s="784" t="s">
        <v>4169</v>
      </c>
      <c r="H11768" s="784" t="s">
        <v>4237</v>
      </c>
      <c r="I11768" s="784" t="s">
        <v>4431</v>
      </c>
    </row>
    <row r="11769" spans="1:9" hidden="1">
      <c r="A11769" t="str">
        <f>Table_wabobpsvr_AzureCalc_AzureCalcRateCard[[#This Row],[ServiceName]]&amp;Table_wabobpsvr_AzureCalc_AzureCalcRateCard[[#This Row],[Price_Level]]&amp;Table_wabobpsvr_AzureCalc_AzureCalcRateCard[[#This Row],[Region]]</f>
        <v>Read-Access Geo Redundant Storage Standard IO - Block BlobMOSP16</v>
      </c>
      <c r="B11769">
        <v>16</v>
      </c>
      <c r="C11769" t="s">
        <v>10</v>
      </c>
      <c r="D11769" t="s">
        <v>627</v>
      </c>
      <c r="E11769">
        <v>6.7100000000000007E-2</v>
      </c>
      <c r="F11769" t="s">
        <v>792</v>
      </c>
      <c r="G11769" s="784" t="s">
        <v>4431</v>
      </c>
      <c r="H11769" s="784" t="s">
        <v>4431</v>
      </c>
      <c r="I11769" s="784" t="s">
        <v>4431</v>
      </c>
    </row>
    <row r="11770" spans="1:9" hidden="1">
      <c r="A11770" t="str">
        <f>Table_wabobpsvr_AzureCalc_AzureCalcRateCard[[#This Row],[ServiceName]]&amp;Table_wabobpsvr_AzureCalc_AzureCalcRateCard[[#This Row],[Price_Level]]&amp;Table_wabobpsvr_AzureCalc_AzureCalcRateCard[[#This Row],[Region]]</f>
        <v>Basic_D4 VM (Windows)MOSP13</v>
      </c>
      <c r="B11770">
        <v>13</v>
      </c>
      <c r="C11770" t="s">
        <v>701</v>
      </c>
      <c r="D11770" t="s">
        <v>627</v>
      </c>
      <c r="E11770">
        <v>1.264</v>
      </c>
      <c r="F11770" t="s">
        <v>1149</v>
      </c>
      <c r="G11770" s="784" t="s">
        <v>4431</v>
      </c>
      <c r="H11770" s="784" t="s">
        <v>4431</v>
      </c>
      <c r="I11770" s="784" t="s">
        <v>6649</v>
      </c>
    </row>
    <row r="11771" spans="1:9" hidden="1">
      <c r="A11771" t="str">
        <f>Table_wabobpsvr_AzureCalc_AzureCalcRateCard[[#This Row],[ServiceName]]&amp;Table_wabobpsvr_AzureCalc_AzureCalcRateCard[[#This Row],[Price_Level]]&amp;Table_wabobpsvr_AzureCalc_AzureCalcRateCard[[#This Row],[Region]]</f>
        <v>Basic_D4 VM (Windows)A13</v>
      </c>
      <c r="B11771">
        <v>13</v>
      </c>
      <c r="C11771" t="s">
        <v>701</v>
      </c>
      <c r="D11771" t="s">
        <v>181</v>
      </c>
      <c r="E11771">
        <v>1.2260800000000001</v>
      </c>
      <c r="F11771" t="s">
        <v>1149</v>
      </c>
      <c r="G11771" s="784" t="s">
        <v>4431</v>
      </c>
      <c r="H11771" s="784" t="s">
        <v>4431</v>
      </c>
      <c r="I11771" s="784" t="s">
        <v>6649</v>
      </c>
    </row>
    <row r="11772" spans="1:9" hidden="1">
      <c r="A11772" t="str">
        <f>Table_wabobpsvr_AzureCalc_AzureCalcRateCard[[#This Row],[ServiceName]]&amp;Table_wabobpsvr_AzureCalc_AzureCalcRateCard[[#This Row],[Price_Level]]&amp;Table_wabobpsvr_AzureCalc_AzureCalcRateCard[[#This Row],[Region]]</f>
        <v>Basic_D4 VM (Windows)B13</v>
      </c>
      <c r="B11772">
        <v>13</v>
      </c>
      <c r="C11772" t="s">
        <v>701</v>
      </c>
      <c r="D11772" t="s">
        <v>182</v>
      </c>
      <c r="E11772">
        <v>1.1881600000000001</v>
      </c>
      <c r="F11772" t="s">
        <v>1149</v>
      </c>
      <c r="G11772" s="784" t="s">
        <v>4431</v>
      </c>
      <c r="H11772" s="784" t="s">
        <v>4431</v>
      </c>
      <c r="I11772" s="784" t="s">
        <v>6649</v>
      </c>
    </row>
    <row r="11773" spans="1:9" hidden="1">
      <c r="A11773" t="str">
        <f>Table_wabobpsvr_AzureCalc_AzureCalcRateCard[[#This Row],[ServiceName]]&amp;Table_wabobpsvr_AzureCalc_AzureCalcRateCard[[#This Row],[Price_Level]]&amp;Table_wabobpsvr_AzureCalc_AzureCalcRateCard[[#This Row],[Region]]</f>
        <v>Basic_D4 VM (Windows)C13</v>
      </c>
      <c r="B11773">
        <v>13</v>
      </c>
      <c r="C11773" t="s">
        <v>701</v>
      </c>
      <c r="D11773" t="s">
        <v>184</v>
      </c>
      <c r="E11773">
        <v>1.1502399999999999</v>
      </c>
      <c r="F11773" t="s">
        <v>1149</v>
      </c>
      <c r="G11773" s="784" t="s">
        <v>4431</v>
      </c>
      <c r="H11773" s="784" t="s">
        <v>4431</v>
      </c>
      <c r="I11773" s="784" t="s">
        <v>6649</v>
      </c>
    </row>
    <row r="11774" spans="1:9" hidden="1">
      <c r="A11774" t="str">
        <f>Table_wabobpsvr_AzureCalc_AzureCalcRateCard[[#This Row],[ServiceName]]&amp;Table_wabobpsvr_AzureCalc_AzureCalcRateCard[[#This Row],[Price_Level]]&amp;Table_wabobpsvr_AzureCalc_AzureCalcRateCard[[#This Row],[Region]]</f>
        <v>Basic_D4 VM (Windows)D13</v>
      </c>
      <c r="B11774">
        <v>13</v>
      </c>
      <c r="C11774" t="s">
        <v>701</v>
      </c>
      <c r="D11774" t="s">
        <v>183</v>
      </c>
      <c r="E11774">
        <v>1.11232</v>
      </c>
      <c r="F11774" t="s">
        <v>1149</v>
      </c>
      <c r="G11774" s="784" t="s">
        <v>4431</v>
      </c>
      <c r="H11774" s="784" t="s">
        <v>4431</v>
      </c>
      <c r="I11774" s="784" t="s">
        <v>6649</v>
      </c>
    </row>
    <row r="11775" spans="1:9" hidden="1">
      <c r="A11775" s="784" t="str">
        <f>Table_wabobpsvr_AzureCalc_AzureCalcRateCard[[#This Row],[ServiceName]]&amp;Table_wabobpsvr_AzureCalc_AzureCalcRateCard[[#This Row],[Price_Level]]&amp;Table_wabobpsvr_AzureCalc_AzureCalcRateCard[[#This Row],[Region]]</f>
        <v>Basic_D4 VM (Windows)MOSP7</v>
      </c>
      <c r="B11775" s="784">
        <v>7</v>
      </c>
      <c r="C11775" s="784" t="s">
        <v>701</v>
      </c>
      <c r="D11775" s="784" t="s">
        <v>627</v>
      </c>
      <c r="E11775" s="784">
        <v>1.04</v>
      </c>
      <c r="F11775" s="784" t="s">
        <v>1149</v>
      </c>
      <c r="G11775" s="784" t="s">
        <v>4431</v>
      </c>
      <c r="H11775" s="784" t="s">
        <v>4431</v>
      </c>
      <c r="I11775" s="784" t="s">
        <v>6650</v>
      </c>
    </row>
    <row r="11776" spans="1:9" hidden="1">
      <c r="A11776" s="784" t="str">
        <f>Table_wabobpsvr_AzureCalc_AzureCalcRateCard[[#This Row],[ServiceName]]&amp;Table_wabobpsvr_AzureCalc_AzureCalcRateCard[[#This Row],[Price_Level]]&amp;Table_wabobpsvr_AzureCalc_AzureCalcRateCard[[#This Row],[Region]]</f>
        <v>Basic_D4 VM (Windows)A7</v>
      </c>
      <c r="B11776" s="784">
        <v>7</v>
      </c>
      <c r="C11776" s="784" t="s">
        <v>701</v>
      </c>
      <c r="D11776" s="784" t="s">
        <v>181</v>
      </c>
      <c r="E11776" s="784">
        <v>1.0087999999999999</v>
      </c>
      <c r="F11776" s="784" t="s">
        <v>1149</v>
      </c>
      <c r="G11776" s="784" t="s">
        <v>4431</v>
      </c>
      <c r="H11776" s="784" t="s">
        <v>4431</v>
      </c>
      <c r="I11776" s="784" t="s">
        <v>6650</v>
      </c>
    </row>
    <row r="11777" spans="1:9" hidden="1">
      <c r="A11777" s="784" t="str">
        <f>Table_wabobpsvr_AzureCalc_AzureCalcRateCard[[#This Row],[ServiceName]]&amp;Table_wabobpsvr_AzureCalc_AzureCalcRateCard[[#This Row],[Price_Level]]&amp;Table_wabobpsvr_AzureCalc_AzureCalcRateCard[[#This Row],[Region]]</f>
        <v>Basic_D4 VM (Windows)B7</v>
      </c>
      <c r="B11777" s="784">
        <v>7</v>
      </c>
      <c r="C11777" s="784" t="s">
        <v>701</v>
      </c>
      <c r="D11777" s="784" t="s">
        <v>182</v>
      </c>
      <c r="E11777" s="784">
        <v>0.97760000000000002</v>
      </c>
      <c r="F11777" s="784" t="s">
        <v>1149</v>
      </c>
      <c r="G11777" s="784" t="s">
        <v>4431</v>
      </c>
      <c r="H11777" s="784" t="s">
        <v>4431</v>
      </c>
      <c r="I11777" s="784" t="s">
        <v>6650</v>
      </c>
    </row>
    <row r="11778" spans="1:9" hidden="1">
      <c r="A11778" s="784" t="str">
        <f>Table_wabobpsvr_AzureCalc_AzureCalcRateCard[[#This Row],[ServiceName]]&amp;Table_wabobpsvr_AzureCalc_AzureCalcRateCard[[#This Row],[Price_Level]]&amp;Table_wabobpsvr_AzureCalc_AzureCalcRateCard[[#This Row],[Region]]</f>
        <v>Basic_D4 VM (Windows)C7</v>
      </c>
      <c r="B11778" s="784">
        <v>7</v>
      </c>
      <c r="C11778" s="784" t="s">
        <v>701</v>
      </c>
      <c r="D11778" s="784" t="s">
        <v>184</v>
      </c>
      <c r="E11778" s="784">
        <v>0.94640000000000002</v>
      </c>
      <c r="F11778" s="784" t="s">
        <v>1149</v>
      </c>
      <c r="G11778" s="784" t="s">
        <v>4431</v>
      </c>
      <c r="H11778" s="784" t="s">
        <v>4431</v>
      </c>
      <c r="I11778" s="784" t="s">
        <v>6650</v>
      </c>
    </row>
    <row r="11779" spans="1:9" hidden="1">
      <c r="A11779" s="784" t="str">
        <f>Table_wabobpsvr_AzureCalc_AzureCalcRateCard[[#This Row],[ServiceName]]&amp;Table_wabobpsvr_AzureCalc_AzureCalcRateCard[[#This Row],[Price_Level]]&amp;Table_wabobpsvr_AzureCalc_AzureCalcRateCard[[#This Row],[Region]]</f>
        <v>Basic_D4 VM (Windows)D7</v>
      </c>
      <c r="B11779" s="784">
        <v>7</v>
      </c>
      <c r="C11779" s="784" t="s">
        <v>701</v>
      </c>
      <c r="D11779" s="784" t="s">
        <v>183</v>
      </c>
      <c r="E11779" s="784">
        <v>0.91520000000000001</v>
      </c>
      <c r="F11779" s="784" t="s">
        <v>1149</v>
      </c>
      <c r="G11779" s="784" t="s">
        <v>4431</v>
      </c>
      <c r="H11779" s="784" t="s">
        <v>4431</v>
      </c>
      <c r="I11779" s="784" t="s">
        <v>6650</v>
      </c>
    </row>
    <row r="11780" spans="1:9" hidden="1">
      <c r="A11780" s="784" t="str">
        <f>Table_wabobpsvr_AzureCalc_AzureCalcRateCard[[#This Row],[ServiceName]]&amp;Table_wabobpsvr_AzureCalc_AzureCalcRateCard[[#This Row],[Price_Level]]&amp;Table_wabobpsvr_AzureCalc_AzureCalcRateCard[[#This Row],[Region]]</f>
        <v>Basic_D4 VM (Windows)MOSP8</v>
      </c>
      <c r="B11780" s="784">
        <v>8</v>
      </c>
      <c r="C11780" s="784" t="s">
        <v>701</v>
      </c>
      <c r="D11780" s="784" t="s">
        <v>627</v>
      </c>
      <c r="E11780" s="784">
        <v>1.2</v>
      </c>
      <c r="F11780" s="784" t="s">
        <v>1149</v>
      </c>
      <c r="G11780" s="784" t="s">
        <v>4431</v>
      </c>
      <c r="H11780" s="784" t="s">
        <v>4431</v>
      </c>
      <c r="I11780" s="784" t="s">
        <v>6651</v>
      </c>
    </row>
    <row r="11781" spans="1:9" hidden="1">
      <c r="A11781" s="784" t="str">
        <f>Table_wabobpsvr_AzureCalc_AzureCalcRateCard[[#This Row],[ServiceName]]&amp;Table_wabobpsvr_AzureCalc_AzureCalcRateCard[[#This Row],[Price_Level]]&amp;Table_wabobpsvr_AzureCalc_AzureCalcRateCard[[#This Row],[Region]]</f>
        <v>Basic_D4 VM (Windows)A8</v>
      </c>
      <c r="B11781" s="784">
        <v>8</v>
      </c>
      <c r="C11781" s="784" t="s">
        <v>701</v>
      </c>
      <c r="D11781" s="784" t="s">
        <v>181</v>
      </c>
      <c r="E11781" s="784">
        <v>1.1639999999999999</v>
      </c>
      <c r="F11781" s="784" t="s">
        <v>1149</v>
      </c>
      <c r="G11781" s="784" t="s">
        <v>4431</v>
      </c>
      <c r="H11781" s="784" t="s">
        <v>4431</v>
      </c>
      <c r="I11781" s="784" t="s">
        <v>6651</v>
      </c>
    </row>
    <row r="11782" spans="1:9" hidden="1">
      <c r="A11782" s="784" t="str">
        <f>Table_wabobpsvr_AzureCalc_AzureCalcRateCard[[#This Row],[ServiceName]]&amp;Table_wabobpsvr_AzureCalc_AzureCalcRateCard[[#This Row],[Price_Level]]&amp;Table_wabobpsvr_AzureCalc_AzureCalcRateCard[[#This Row],[Region]]</f>
        <v>Basic_D4 VM (Windows)B8</v>
      </c>
      <c r="B11782" s="784">
        <v>8</v>
      </c>
      <c r="C11782" s="784" t="s">
        <v>701</v>
      </c>
      <c r="D11782" s="784" t="s">
        <v>182</v>
      </c>
      <c r="E11782" s="784">
        <v>1.1279999999999999</v>
      </c>
      <c r="F11782" s="784" t="s">
        <v>1149</v>
      </c>
      <c r="G11782" s="784" t="s">
        <v>4431</v>
      </c>
      <c r="H11782" s="784" t="s">
        <v>4431</v>
      </c>
      <c r="I11782" s="784" t="s">
        <v>6651</v>
      </c>
    </row>
    <row r="11783" spans="1:9" hidden="1">
      <c r="A11783" s="784" t="str">
        <f>Table_wabobpsvr_AzureCalc_AzureCalcRateCard[[#This Row],[ServiceName]]&amp;Table_wabobpsvr_AzureCalc_AzureCalcRateCard[[#This Row],[Price_Level]]&amp;Table_wabobpsvr_AzureCalc_AzureCalcRateCard[[#This Row],[Region]]</f>
        <v>Basic_D4 VM (Windows)C8</v>
      </c>
      <c r="B11783" s="784">
        <v>8</v>
      </c>
      <c r="C11783" s="784" t="s">
        <v>701</v>
      </c>
      <c r="D11783" s="784" t="s">
        <v>184</v>
      </c>
      <c r="E11783" s="784">
        <v>1.0920000000000001</v>
      </c>
      <c r="F11783" s="784" t="s">
        <v>1149</v>
      </c>
      <c r="G11783" s="784" t="s">
        <v>4431</v>
      </c>
      <c r="H11783" s="784" t="s">
        <v>4431</v>
      </c>
      <c r="I11783" s="784" t="s">
        <v>6651</v>
      </c>
    </row>
    <row r="11784" spans="1:9" hidden="1">
      <c r="A11784" s="784" t="str">
        <f>Table_wabobpsvr_AzureCalc_AzureCalcRateCard[[#This Row],[ServiceName]]&amp;Table_wabobpsvr_AzureCalc_AzureCalcRateCard[[#This Row],[Price_Level]]&amp;Table_wabobpsvr_AzureCalc_AzureCalcRateCard[[#This Row],[Region]]</f>
        <v>Basic_D4 VM (Windows)D8</v>
      </c>
      <c r="B11784" s="784">
        <v>8</v>
      </c>
      <c r="C11784" s="784" t="s">
        <v>701</v>
      </c>
      <c r="D11784" s="784" t="s">
        <v>183</v>
      </c>
      <c r="E11784" s="784">
        <v>1.056</v>
      </c>
      <c r="F11784" s="784" t="s">
        <v>1149</v>
      </c>
      <c r="G11784" s="784" t="s">
        <v>4431</v>
      </c>
      <c r="H11784" s="784" t="s">
        <v>4431</v>
      </c>
      <c r="I11784" s="784" t="s">
        <v>6651</v>
      </c>
    </row>
    <row r="11785" spans="1:9" hidden="1">
      <c r="A11785" t="str">
        <f>Table_wabobpsvr_AzureCalc_AzureCalcRateCard[[#This Row],[ServiceName]]&amp;Table_wabobpsvr_AzureCalc_AzureCalcRateCard[[#This Row],[Price_Level]]&amp;Table_wabobpsvr_AzureCalc_AzureCalcRateCard[[#This Row],[Region]]</f>
        <v>Basic_D4 VM (Windows)MOSP11</v>
      </c>
      <c r="B11785">
        <v>11</v>
      </c>
      <c r="C11785" t="s">
        <v>701</v>
      </c>
      <c r="D11785" t="s">
        <v>627</v>
      </c>
      <c r="E11785">
        <v>1.3839999999999999</v>
      </c>
      <c r="F11785" t="s">
        <v>1149</v>
      </c>
      <c r="G11785" s="784" t="s">
        <v>4431</v>
      </c>
      <c r="H11785" s="784" t="s">
        <v>4431</v>
      </c>
      <c r="I11785" s="784" t="s">
        <v>6652</v>
      </c>
    </row>
    <row r="11786" spans="1:9" hidden="1">
      <c r="A11786" t="str">
        <f>Table_wabobpsvr_AzureCalc_AzureCalcRateCard[[#This Row],[ServiceName]]&amp;Table_wabobpsvr_AzureCalc_AzureCalcRateCard[[#This Row],[Price_Level]]&amp;Table_wabobpsvr_AzureCalc_AzureCalcRateCard[[#This Row],[Region]]</f>
        <v>Basic_D4 VM (Windows)A11</v>
      </c>
      <c r="B11786">
        <v>11</v>
      </c>
      <c r="C11786" t="s">
        <v>701</v>
      </c>
      <c r="D11786" t="s">
        <v>181</v>
      </c>
      <c r="E11786">
        <v>1.3424799999999999</v>
      </c>
      <c r="F11786" t="s">
        <v>1149</v>
      </c>
      <c r="G11786" s="784" t="s">
        <v>4431</v>
      </c>
      <c r="H11786" s="784" t="s">
        <v>4431</v>
      </c>
      <c r="I11786" s="784" t="s">
        <v>6652</v>
      </c>
    </row>
    <row r="11787" spans="1:9" hidden="1">
      <c r="A11787" t="str">
        <f>Table_wabobpsvr_AzureCalc_AzureCalcRateCard[[#This Row],[ServiceName]]&amp;Table_wabobpsvr_AzureCalc_AzureCalcRateCard[[#This Row],[Price_Level]]&amp;Table_wabobpsvr_AzureCalc_AzureCalcRateCard[[#This Row],[Region]]</f>
        <v>Basic_D4 VM (Windows)B11</v>
      </c>
      <c r="B11787">
        <v>11</v>
      </c>
      <c r="C11787" t="s">
        <v>701</v>
      </c>
      <c r="D11787" t="s">
        <v>182</v>
      </c>
      <c r="E11787">
        <v>1.3009599999999999</v>
      </c>
      <c r="F11787" t="s">
        <v>1149</v>
      </c>
      <c r="G11787" s="784" t="s">
        <v>4431</v>
      </c>
      <c r="H11787" s="784" t="s">
        <v>4431</v>
      </c>
      <c r="I11787" s="784" t="s">
        <v>6652</v>
      </c>
    </row>
    <row r="11788" spans="1:9" hidden="1">
      <c r="A11788" s="784" t="str">
        <f>Table_wabobpsvr_AzureCalc_AzureCalcRateCard[[#This Row],[ServiceName]]&amp;Table_wabobpsvr_AzureCalc_AzureCalcRateCard[[#This Row],[Price_Level]]&amp;Table_wabobpsvr_AzureCalc_AzureCalcRateCard[[#This Row],[Region]]</f>
        <v>Basic_D4 VM (Windows)C11</v>
      </c>
      <c r="B11788" s="784">
        <v>11</v>
      </c>
      <c r="C11788" s="784" t="s">
        <v>701</v>
      </c>
      <c r="D11788" s="784" t="s">
        <v>184</v>
      </c>
      <c r="E11788" s="784">
        <v>1.2594399999999999</v>
      </c>
      <c r="F11788" s="784" t="s">
        <v>1149</v>
      </c>
      <c r="G11788" s="784" t="s">
        <v>4431</v>
      </c>
      <c r="H11788" s="784" t="s">
        <v>4431</v>
      </c>
      <c r="I11788" s="784" t="s">
        <v>6652</v>
      </c>
    </row>
    <row r="11789" spans="1:9" hidden="1">
      <c r="A11789" t="str">
        <f>Table_wabobpsvr_AzureCalc_AzureCalcRateCard[[#This Row],[ServiceName]]&amp;Table_wabobpsvr_AzureCalc_AzureCalcRateCard[[#This Row],[Price_Level]]&amp;Table_wabobpsvr_AzureCalc_AzureCalcRateCard[[#This Row],[Region]]</f>
        <v>Basic_D4 VM (Windows)D11</v>
      </c>
      <c r="B11789">
        <v>11</v>
      </c>
      <c r="C11789" t="s">
        <v>701</v>
      </c>
      <c r="D11789" t="s">
        <v>183</v>
      </c>
      <c r="E11789">
        <v>1.2179199999999999</v>
      </c>
      <c r="F11789" t="s">
        <v>1149</v>
      </c>
      <c r="G11789" s="784" t="s">
        <v>4431</v>
      </c>
      <c r="H11789" s="784" t="s">
        <v>4431</v>
      </c>
      <c r="I11789" s="784" t="s">
        <v>6652</v>
      </c>
    </row>
    <row r="11790" spans="1:9" hidden="1">
      <c r="A11790" t="str">
        <f>Table_wabobpsvr_AzureCalc_AzureCalcRateCard[[#This Row],[ServiceName]]&amp;Table_wabobpsvr_AzureCalc_AzureCalcRateCard[[#This Row],[Price_Level]]&amp;Table_wabobpsvr_AzureCalc_AzureCalcRateCard[[#This Row],[Region]]</f>
        <v>Basic_D4 VM (Windows)MOSP12</v>
      </c>
      <c r="B11790">
        <v>12</v>
      </c>
      <c r="C11790" t="s">
        <v>701</v>
      </c>
      <c r="D11790" t="s">
        <v>627</v>
      </c>
      <c r="E11790">
        <v>1.2</v>
      </c>
      <c r="F11790" t="s">
        <v>1149</v>
      </c>
      <c r="G11790" s="784" t="s">
        <v>4431</v>
      </c>
      <c r="H11790" s="784" t="s">
        <v>4431</v>
      </c>
      <c r="I11790" s="784" t="s">
        <v>5088</v>
      </c>
    </row>
    <row r="11791" spans="1:9" hidden="1">
      <c r="A11791" t="str">
        <f>Table_wabobpsvr_AzureCalc_AzureCalcRateCard[[#This Row],[ServiceName]]&amp;Table_wabobpsvr_AzureCalc_AzureCalcRateCard[[#This Row],[Price_Level]]&amp;Table_wabobpsvr_AzureCalc_AzureCalcRateCard[[#This Row],[Region]]</f>
        <v>Basic_D4 VM (Windows)A12</v>
      </c>
      <c r="B11791">
        <v>12</v>
      </c>
      <c r="C11791" t="s">
        <v>701</v>
      </c>
      <c r="D11791" t="s">
        <v>181</v>
      </c>
      <c r="E11791">
        <v>1.1639999999999999</v>
      </c>
      <c r="F11791" t="s">
        <v>1149</v>
      </c>
      <c r="G11791" s="784" t="s">
        <v>4431</v>
      </c>
      <c r="H11791" s="784" t="s">
        <v>4431</v>
      </c>
      <c r="I11791" s="784" t="s">
        <v>5088</v>
      </c>
    </row>
    <row r="11792" spans="1:9" hidden="1">
      <c r="A11792" t="str">
        <f>Table_wabobpsvr_AzureCalc_AzureCalcRateCard[[#This Row],[ServiceName]]&amp;Table_wabobpsvr_AzureCalc_AzureCalcRateCard[[#This Row],[Price_Level]]&amp;Table_wabobpsvr_AzureCalc_AzureCalcRateCard[[#This Row],[Region]]</f>
        <v>Standard_D1 Cloud ServicesA11</v>
      </c>
      <c r="B11792">
        <v>11</v>
      </c>
      <c r="C11792" t="s">
        <v>701</v>
      </c>
      <c r="D11792" t="s">
        <v>181</v>
      </c>
      <c r="E11792">
        <v>0.20466999999999999</v>
      </c>
      <c r="F11792" t="s">
        <v>1154</v>
      </c>
      <c r="G11792" s="784" t="s">
        <v>4431</v>
      </c>
      <c r="H11792" s="784" t="s">
        <v>4431</v>
      </c>
      <c r="I11792" s="784" t="s">
        <v>6444</v>
      </c>
    </row>
    <row r="11793" spans="1:9" hidden="1">
      <c r="A11793" s="784" t="str">
        <f>Table_wabobpsvr_AzureCalc_AzureCalcRateCard[[#This Row],[ServiceName]]&amp;Table_wabobpsvr_AzureCalc_AzureCalcRateCard[[#This Row],[Price_Level]]&amp;Table_wabobpsvr_AzureCalc_AzureCalcRateCard[[#This Row],[Region]]</f>
        <v>Standard_D1 Cloud ServicesB11</v>
      </c>
      <c r="B11793" s="784">
        <v>11</v>
      </c>
      <c r="C11793" s="784" t="s">
        <v>701</v>
      </c>
      <c r="D11793" s="784" t="s">
        <v>182</v>
      </c>
      <c r="E11793" s="784">
        <v>0.19833999999999999</v>
      </c>
      <c r="F11793" s="784" t="s">
        <v>1154</v>
      </c>
      <c r="G11793" s="784" t="s">
        <v>4431</v>
      </c>
      <c r="H11793" s="784" t="s">
        <v>4431</v>
      </c>
      <c r="I11793" s="784" t="s">
        <v>6444</v>
      </c>
    </row>
    <row r="11794" spans="1:9" hidden="1">
      <c r="A11794" s="784" t="str">
        <f>Table_wabobpsvr_AzureCalc_AzureCalcRateCard[[#This Row],[ServiceName]]&amp;Table_wabobpsvr_AzureCalc_AzureCalcRateCard[[#This Row],[Price_Level]]&amp;Table_wabobpsvr_AzureCalc_AzureCalcRateCard[[#This Row],[Region]]</f>
        <v>Standard_D1 Cloud ServicesC11</v>
      </c>
      <c r="B11794" s="784">
        <v>11</v>
      </c>
      <c r="C11794" s="784" t="s">
        <v>701</v>
      </c>
      <c r="D11794" s="784" t="s">
        <v>184</v>
      </c>
      <c r="E11794" s="784">
        <v>0.19200999999999999</v>
      </c>
      <c r="F11794" s="784" t="s">
        <v>1154</v>
      </c>
      <c r="G11794" s="784" t="s">
        <v>4431</v>
      </c>
      <c r="H11794" s="784" t="s">
        <v>4431</v>
      </c>
      <c r="I11794" s="784" t="s">
        <v>6444</v>
      </c>
    </row>
    <row r="11795" spans="1:9" hidden="1">
      <c r="A11795" s="784" t="str">
        <f>Table_wabobpsvr_AzureCalc_AzureCalcRateCard[[#This Row],[ServiceName]]&amp;Table_wabobpsvr_AzureCalc_AzureCalcRateCard[[#This Row],[Price_Level]]&amp;Table_wabobpsvr_AzureCalc_AzureCalcRateCard[[#This Row],[Region]]</f>
        <v>Standard_D1 Cloud ServicesD11</v>
      </c>
      <c r="B11795" s="784">
        <v>11</v>
      </c>
      <c r="C11795" s="784" t="s">
        <v>701</v>
      </c>
      <c r="D11795" s="784" t="s">
        <v>183</v>
      </c>
      <c r="E11795" s="784">
        <v>0.18568000000000001</v>
      </c>
      <c r="F11795" s="784" t="s">
        <v>1154</v>
      </c>
      <c r="G11795" s="784" t="s">
        <v>4431</v>
      </c>
      <c r="H11795" s="784" t="s">
        <v>4431</v>
      </c>
      <c r="I11795" s="784" t="s">
        <v>6444</v>
      </c>
    </row>
    <row r="11796" spans="1:9" hidden="1">
      <c r="A11796" s="784" t="str">
        <f>Table_wabobpsvr_AzureCalc_AzureCalcRateCard[[#This Row],[ServiceName]]&amp;Table_wabobpsvr_AzureCalc_AzureCalcRateCard[[#This Row],[Price_Level]]&amp;Table_wabobpsvr_AzureCalc_AzureCalcRateCard[[#This Row],[Region]]</f>
        <v>Standard_D1 Cloud ServicesMOSP12</v>
      </c>
      <c r="B11796" s="784">
        <v>12</v>
      </c>
      <c r="C11796" s="784" t="s">
        <v>701</v>
      </c>
      <c r="D11796" s="784" t="s">
        <v>627</v>
      </c>
      <c r="E11796" s="784">
        <v>0.183</v>
      </c>
      <c r="F11796" s="784" t="s">
        <v>1154</v>
      </c>
      <c r="G11796" s="784" t="s">
        <v>4431</v>
      </c>
      <c r="H11796" s="784" t="s">
        <v>4431</v>
      </c>
      <c r="I11796" s="784" t="s">
        <v>6258</v>
      </c>
    </row>
    <row r="11797" spans="1:9" hidden="1">
      <c r="A11797" s="784" t="str">
        <f>Table_wabobpsvr_AzureCalc_AzureCalcRateCard[[#This Row],[ServiceName]]&amp;Table_wabobpsvr_AzureCalc_AzureCalcRateCard[[#This Row],[Price_Level]]&amp;Table_wabobpsvr_AzureCalc_AzureCalcRateCard[[#This Row],[Region]]</f>
        <v>Standard_D14 Cloud ServicesMOSP13</v>
      </c>
      <c r="B11797" s="784">
        <v>13</v>
      </c>
      <c r="C11797" s="784" t="s">
        <v>701</v>
      </c>
      <c r="D11797" s="784" t="s">
        <v>627</v>
      </c>
      <c r="E11797" s="784">
        <v>3.2269999999999999</v>
      </c>
      <c r="F11797" s="784" t="s">
        <v>1166</v>
      </c>
      <c r="G11797" s="784" t="s">
        <v>4431</v>
      </c>
      <c r="H11797" s="784" t="s">
        <v>4431</v>
      </c>
      <c r="I11797" s="784" t="s">
        <v>6653</v>
      </c>
    </row>
    <row r="11798" spans="1:9" hidden="1">
      <c r="A11798" s="784" t="str">
        <f>Table_wabobpsvr_AzureCalc_AzureCalcRateCard[[#This Row],[ServiceName]]&amp;Table_wabobpsvr_AzureCalc_AzureCalcRateCard[[#This Row],[Price_Level]]&amp;Table_wabobpsvr_AzureCalc_AzureCalcRateCard[[#This Row],[Region]]</f>
        <v>Standard_D14 Cloud ServicesA13</v>
      </c>
      <c r="B11798" s="784">
        <v>13</v>
      </c>
      <c r="C11798" s="784" t="s">
        <v>701</v>
      </c>
      <c r="D11798" s="784" t="s">
        <v>181</v>
      </c>
      <c r="E11798" s="784">
        <v>3.1301899999999998</v>
      </c>
      <c r="F11798" s="784" t="s">
        <v>1166</v>
      </c>
      <c r="G11798" s="784" t="s">
        <v>4431</v>
      </c>
      <c r="H11798" s="784" t="s">
        <v>4431</v>
      </c>
      <c r="I11798" s="784" t="s">
        <v>6653</v>
      </c>
    </row>
    <row r="11799" spans="1:9" hidden="1">
      <c r="A11799" s="784" t="str">
        <f>Table_wabobpsvr_AzureCalc_AzureCalcRateCard[[#This Row],[ServiceName]]&amp;Table_wabobpsvr_AzureCalc_AzureCalcRateCard[[#This Row],[Price_Level]]&amp;Table_wabobpsvr_AzureCalc_AzureCalcRateCard[[#This Row],[Region]]</f>
        <v>Standard_D14 Cloud ServicesB13</v>
      </c>
      <c r="B11799" s="784">
        <v>13</v>
      </c>
      <c r="C11799" s="784" t="s">
        <v>701</v>
      </c>
      <c r="D11799" s="784" t="s">
        <v>182</v>
      </c>
      <c r="E11799" s="784">
        <v>3.0333800000000002</v>
      </c>
      <c r="F11799" s="784" t="s">
        <v>1166</v>
      </c>
      <c r="G11799" s="784" t="s">
        <v>4431</v>
      </c>
      <c r="H11799" s="784" t="s">
        <v>4431</v>
      </c>
      <c r="I11799" s="784" t="s">
        <v>6653</v>
      </c>
    </row>
    <row r="11800" spans="1:9" hidden="1">
      <c r="A11800" s="784" t="str">
        <f>Table_wabobpsvr_AzureCalc_AzureCalcRateCard[[#This Row],[ServiceName]]&amp;Table_wabobpsvr_AzureCalc_AzureCalcRateCard[[#This Row],[Price_Level]]&amp;Table_wabobpsvr_AzureCalc_AzureCalcRateCard[[#This Row],[Region]]</f>
        <v>Standard_D14 Cloud ServicesC13</v>
      </c>
      <c r="B11800" s="784">
        <v>13</v>
      </c>
      <c r="C11800" s="784" t="s">
        <v>701</v>
      </c>
      <c r="D11800" s="784" t="s">
        <v>184</v>
      </c>
      <c r="E11800" s="784">
        <v>2.9365700000000001</v>
      </c>
      <c r="F11800" s="784" t="s">
        <v>1166</v>
      </c>
      <c r="G11800" s="784" t="s">
        <v>4431</v>
      </c>
      <c r="H11800" s="784" t="s">
        <v>4431</v>
      </c>
      <c r="I11800" s="784" t="s">
        <v>6653</v>
      </c>
    </row>
    <row r="11801" spans="1:9" hidden="1">
      <c r="A11801" s="784" t="str">
        <f>Table_wabobpsvr_AzureCalc_AzureCalcRateCard[[#This Row],[ServiceName]]&amp;Table_wabobpsvr_AzureCalc_AzureCalcRateCard[[#This Row],[Price_Level]]&amp;Table_wabobpsvr_AzureCalc_AzureCalcRateCard[[#This Row],[Region]]</f>
        <v>Standard_D14 Cloud ServicesD13</v>
      </c>
      <c r="B11801" s="784">
        <v>13</v>
      </c>
      <c r="C11801" s="784" t="s">
        <v>701</v>
      </c>
      <c r="D11801" s="784" t="s">
        <v>183</v>
      </c>
      <c r="E11801" s="784">
        <v>2.8397600000000001</v>
      </c>
      <c r="F11801" s="784" t="s">
        <v>1166</v>
      </c>
      <c r="G11801" s="784" t="s">
        <v>4431</v>
      </c>
      <c r="H11801" s="784" t="s">
        <v>4431</v>
      </c>
      <c r="I11801" s="784" t="s">
        <v>6653</v>
      </c>
    </row>
    <row r="11802" spans="1:9" hidden="1">
      <c r="A11802" s="784" t="str">
        <f>Table_wabobpsvr_AzureCalc_AzureCalcRateCard[[#This Row],[ServiceName]]&amp;Table_wabobpsvr_AzureCalc_AzureCalcRateCard[[#This Row],[Price_Level]]&amp;Table_wabobpsvr_AzureCalc_AzureCalcRateCard[[#This Row],[Region]]</f>
        <v>Standard_D14 Cloud ServicesMOSP7</v>
      </c>
      <c r="B11802" s="784">
        <v>7</v>
      </c>
      <c r="C11802" s="784" t="s">
        <v>701</v>
      </c>
      <c r="D11802" s="784" t="s">
        <v>627</v>
      </c>
      <c r="E11802" s="784">
        <v>2.3719999999999999</v>
      </c>
      <c r="F11802" s="784" t="s">
        <v>1166</v>
      </c>
      <c r="G11802" s="784" t="s">
        <v>4431</v>
      </c>
      <c r="H11802" s="784" t="s">
        <v>4431</v>
      </c>
      <c r="I11802" s="784" t="s">
        <v>6654</v>
      </c>
    </row>
    <row r="11803" spans="1:9" hidden="1">
      <c r="A11803" s="784" t="str">
        <f>Table_wabobpsvr_AzureCalc_AzureCalcRateCard[[#This Row],[ServiceName]]&amp;Table_wabobpsvr_AzureCalc_AzureCalcRateCard[[#This Row],[Price_Level]]&amp;Table_wabobpsvr_AzureCalc_AzureCalcRateCard[[#This Row],[Region]]</f>
        <v>Standard_D14 Cloud ServicesA7</v>
      </c>
      <c r="B11803" s="784">
        <v>7</v>
      </c>
      <c r="C11803" s="784" t="s">
        <v>701</v>
      </c>
      <c r="D11803" s="784" t="s">
        <v>181</v>
      </c>
      <c r="E11803" s="784">
        <v>2.30084</v>
      </c>
      <c r="F11803" s="784" t="s">
        <v>1166</v>
      </c>
      <c r="G11803" s="784" t="s">
        <v>4431</v>
      </c>
      <c r="H11803" s="784" t="s">
        <v>4431</v>
      </c>
      <c r="I11803" s="784" t="s">
        <v>6654</v>
      </c>
    </row>
    <row r="11804" spans="1:9" hidden="1">
      <c r="A11804" s="784" t="str">
        <f>Table_wabobpsvr_AzureCalc_AzureCalcRateCard[[#This Row],[ServiceName]]&amp;Table_wabobpsvr_AzureCalc_AzureCalcRateCard[[#This Row],[Price_Level]]&amp;Table_wabobpsvr_AzureCalc_AzureCalcRateCard[[#This Row],[Region]]</f>
        <v>Standard_D14 Cloud ServicesB7</v>
      </c>
      <c r="B11804" s="784">
        <v>7</v>
      </c>
      <c r="C11804" s="784" t="s">
        <v>701</v>
      </c>
      <c r="D11804" s="784" t="s">
        <v>182</v>
      </c>
      <c r="E11804" s="784">
        <v>2.2296800000000001</v>
      </c>
      <c r="F11804" s="784" t="s">
        <v>1166</v>
      </c>
      <c r="G11804" s="784" t="s">
        <v>4431</v>
      </c>
      <c r="H11804" s="784" t="s">
        <v>4431</v>
      </c>
      <c r="I11804" s="784" t="s">
        <v>6654</v>
      </c>
    </row>
    <row r="11805" spans="1:9" hidden="1">
      <c r="A11805" s="784" t="str">
        <f>Table_wabobpsvr_AzureCalc_AzureCalcRateCard[[#This Row],[ServiceName]]&amp;Table_wabobpsvr_AzureCalc_AzureCalcRateCard[[#This Row],[Price_Level]]&amp;Table_wabobpsvr_AzureCalc_AzureCalcRateCard[[#This Row],[Region]]</f>
        <v>Standard_D14 Cloud ServicesC7</v>
      </c>
      <c r="B11805" s="784">
        <v>7</v>
      </c>
      <c r="C11805" s="784" t="s">
        <v>701</v>
      </c>
      <c r="D11805" s="784" t="s">
        <v>184</v>
      </c>
      <c r="E11805" s="784">
        <v>2.1585200000000002</v>
      </c>
      <c r="F11805" s="784" t="s">
        <v>1166</v>
      </c>
      <c r="G11805" s="784" t="s">
        <v>4431</v>
      </c>
      <c r="H11805" s="784" t="s">
        <v>4431</v>
      </c>
      <c r="I11805" s="784" t="s">
        <v>6654</v>
      </c>
    </row>
    <row r="11806" spans="1:9" hidden="1">
      <c r="A11806" s="784" t="str">
        <f>Table_wabobpsvr_AzureCalc_AzureCalcRateCard[[#This Row],[ServiceName]]&amp;Table_wabobpsvr_AzureCalc_AzureCalcRateCard[[#This Row],[Price_Level]]&amp;Table_wabobpsvr_AzureCalc_AzureCalcRateCard[[#This Row],[Region]]</f>
        <v>Standard_D14 Cloud ServicesD7</v>
      </c>
      <c r="B11806" s="784">
        <v>7</v>
      </c>
      <c r="C11806" s="784" t="s">
        <v>701</v>
      </c>
      <c r="D11806" s="784" t="s">
        <v>183</v>
      </c>
      <c r="E11806" s="784">
        <v>2.0873599999999999</v>
      </c>
      <c r="F11806" s="784" t="s">
        <v>1166</v>
      </c>
      <c r="G11806" s="784" t="s">
        <v>4431</v>
      </c>
      <c r="H11806" s="784" t="s">
        <v>4431</v>
      </c>
      <c r="I11806" s="784" t="s">
        <v>6654</v>
      </c>
    </row>
    <row r="11807" spans="1:9" hidden="1">
      <c r="A11807" s="784" t="str">
        <f>Table_wabobpsvr_AzureCalc_AzureCalcRateCard[[#This Row],[ServiceName]]&amp;Table_wabobpsvr_AzureCalc_AzureCalcRateCard[[#This Row],[Price_Level]]&amp;Table_wabobpsvr_AzureCalc_AzureCalcRateCard[[#This Row],[Region]]</f>
        <v>Standard_D14 Cloud ServicesMOSP8</v>
      </c>
      <c r="B11807" s="784">
        <v>8</v>
      </c>
      <c r="C11807" s="784" t="s">
        <v>701</v>
      </c>
      <c r="D11807" s="784" t="s">
        <v>627</v>
      </c>
      <c r="E11807" s="784">
        <v>2.7280000000000002</v>
      </c>
      <c r="F11807" s="784" t="s">
        <v>1166</v>
      </c>
      <c r="G11807" s="784" t="s">
        <v>4431</v>
      </c>
      <c r="H11807" s="784" t="s">
        <v>4431</v>
      </c>
      <c r="I11807" s="784" t="s">
        <v>6655</v>
      </c>
    </row>
    <row r="11808" spans="1:9" hidden="1">
      <c r="A11808" t="str">
        <f>Table_wabobpsvr_AzureCalc_AzureCalcRateCard[[#This Row],[ServiceName]]&amp;Table_wabobpsvr_AzureCalc_AzureCalcRateCard[[#This Row],[Price_Level]]&amp;Table_wabobpsvr_AzureCalc_AzureCalcRateCard[[#This Row],[Region]]</f>
        <v>Standard_D14 Cloud ServicesA8</v>
      </c>
      <c r="B11808">
        <v>8</v>
      </c>
      <c r="C11808" t="s">
        <v>701</v>
      </c>
      <c r="D11808" t="s">
        <v>181</v>
      </c>
      <c r="E11808">
        <v>2.6461600000000001</v>
      </c>
      <c r="F11808" t="s">
        <v>1166</v>
      </c>
      <c r="G11808" s="784" t="s">
        <v>4431</v>
      </c>
      <c r="H11808" s="784" t="s">
        <v>4431</v>
      </c>
      <c r="I11808" s="784" t="s">
        <v>6655</v>
      </c>
    </row>
    <row r="11809" spans="1:9" hidden="1">
      <c r="A11809" t="str">
        <f>Table_wabobpsvr_AzureCalc_AzureCalcRateCard[[#This Row],[ServiceName]]&amp;Table_wabobpsvr_AzureCalc_AzureCalcRateCard[[#This Row],[Price_Level]]&amp;Table_wabobpsvr_AzureCalc_AzureCalcRateCard[[#This Row],[Region]]</f>
        <v>Standard_D14 Cloud ServicesB8</v>
      </c>
      <c r="B11809">
        <v>8</v>
      </c>
      <c r="C11809" t="s">
        <v>701</v>
      </c>
      <c r="D11809" t="s">
        <v>182</v>
      </c>
      <c r="E11809">
        <v>2.5643199999999999</v>
      </c>
      <c r="F11809" t="s">
        <v>1166</v>
      </c>
      <c r="G11809" s="784" t="s">
        <v>4431</v>
      </c>
      <c r="H11809" s="784" t="s">
        <v>4431</v>
      </c>
      <c r="I11809" s="784" t="s">
        <v>6655</v>
      </c>
    </row>
    <row r="11810" spans="1:9" hidden="1">
      <c r="A11810" t="str">
        <f>Table_wabobpsvr_AzureCalc_AzureCalcRateCard[[#This Row],[ServiceName]]&amp;Table_wabobpsvr_AzureCalc_AzureCalcRateCard[[#This Row],[Price_Level]]&amp;Table_wabobpsvr_AzureCalc_AzureCalcRateCard[[#This Row],[Region]]</f>
        <v>Standard_D14 Cloud ServicesC8</v>
      </c>
      <c r="B11810">
        <v>8</v>
      </c>
      <c r="C11810" t="s">
        <v>701</v>
      </c>
      <c r="D11810" t="s">
        <v>184</v>
      </c>
      <c r="E11810">
        <v>2.4824799999999998</v>
      </c>
      <c r="F11810" t="s">
        <v>1166</v>
      </c>
      <c r="G11810" s="784" t="s">
        <v>4431</v>
      </c>
      <c r="H11810" s="784" t="s">
        <v>4431</v>
      </c>
      <c r="I11810" s="784" t="s">
        <v>6655</v>
      </c>
    </row>
    <row r="11811" spans="1:9" hidden="1">
      <c r="A11811" t="str">
        <f>Table_wabobpsvr_AzureCalc_AzureCalcRateCard[[#This Row],[ServiceName]]&amp;Table_wabobpsvr_AzureCalc_AzureCalcRateCard[[#This Row],[Price_Level]]&amp;Table_wabobpsvr_AzureCalc_AzureCalcRateCard[[#This Row],[Region]]</f>
        <v>Standard_D14 Cloud ServicesD8</v>
      </c>
      <c r="B11811">
        <v>8</v>
      </c>
      <c r="C11811" t="s">
        <v>701</v>
      </c>
      <c r="D11811" t="s">
        <v>183</v>
      </c>
      <c r="E11811">
        <v>2.4006400000000001</v>
      </c>
      <c r="F11811" t="s">
        <v>1166</v>
      </c>
      <c r="G11811" s="784" t="s">
        <v>4431</v>
      </c>
      <c r="H11811" s="784" t="s">
        <v>4431</v>
      </c>
      <c r="I11811" s="784" t="s">
        <v>6655</v>
      </c>
    </row>
    <row r="11812" spans="1:9" hidden="1">
      <c r="A11812" t="str">
        <f>Table_wabobpsvr_AzureCalc_AzureCalcRateCard[[#This Row],[ServiceName]]&amp;Table_wabobpsvr_AzureCalc_AzureCalcRateCard[[#This Row],[Price_Level]]&amp;Table_wabobpsvr_AzureCalc_AzureCalcRateCard[[#This Row],[Region]]</f>
        <v>Standard_D14 Cloud ServicesMOSP11</v>
      </c>
      <c r="B11812">
        <v>11</v>
      </c>
      <c r="C11812" t="s">
        <v>701</v>
      </c>
      <c r="D11812" t="s">
        <v>627</v>
      </c>
      <c r="E11812">
        <v>2.8250000000000002</v>
      </c>
      <c r="F11812" t="s">
        <v>1166</v>
      </c>
      <c r="G11812" s="784" t="s">
        <v>4431</v>
      </c>
      <c r="H11812" s="784" t="s">
        <v>4431</v>
      </c>
      <c r="I11812" s="784" t="s">
        <v>6656</v>
      </c>
    </row>
    <row r="11813" spans="1:9" hidden="1">
      <c r="A11813" s="784" t="str">
        <f>Table_wabobpsvr_AzureCalc_AzureCalcRateCard[[#This Row],[ServiceName]]&amp;Table_wabobpsvr_AzureCalc_AzureCalcRateCard[[#This Row],[Price_Level]]&amp;Table_wabobpsvr_AzureCalc_AzureCalcRateCard[[#This Row],[Region]]</f>
        <v>Standard_D14 Cloud ServicesA11</v>
      </c>
      <c r="B11813" s="784">
        <v>11</v>
      </c>
      <c r="C11813" s="784" t="s">
        <v>701</v>
      </c>
      <c r="D11813" s="784" t="s">
        <v>181</v>
      </c>
      <c r="E11813" s="784">
        <v>2.7402500000000001</v>
      </c>
      <c r="F11813" s="784" t="s">
        <v>1166</v>
      </c>
      <c r="G11813" s="784" t="s">
        <v>4431</v>
      </c>
      <c r="H11813" s="784" t="s">
        <v>4431</v>
      </c>
      <c r="I11813" s="784" t="s">
        <v>6656</v>
      </c>
    </row>
    <row r="11814" spans="1:9" hidden="1">
      <c r="A11814" s="784" t="str">
        <f>Table_wabobpsvr_AzureCalc_AzureCalcRateCard[[#This Row],[ServiceName]]&amp;Table_wabobpsvr_AzureCalc_AzureCalcRateCard[[#This Row],[Price_Level]]&amp;Table_wabobpsvr_AzureCalc_AzureCalcRateCard[[#This Row],[Region]]</f>
        <v>Standard_D14 Cloud ServicesB11</v>
      </c>
      <c r="B11814" s="784">
        <v>11</v>
      </c>
      <c r="C11814" s="784" t="s">
        <v>701</v>
      </c>
      <c r="D11814" s="784" t="s">
        <v>182</v>
      </c>
      <c r="E11814" s="784">
        <v>2.6555</v>
      </c>
      <c r="F11814" s="784" t="s">
        <v>1166</v>
      </c>
      <c r="G11814" s="784" t="s">
        <v>4431</v>
      </c>
      <c r="H11814" s="784" t="s">
        <v>4431</v>
      </c>
      <c r="I11814" s="784" t="s">
        <v>6656</v>
      </c>
    </row>
    <row r="11815" spans="1:9" hidden="1">
      <c r="A11815" s="784" t="str">
        <f>Table_wabobpsvr_AzureCalc_AzureCalcRateCard[[#This Row],[ServiceName]]&amp;Table_wabobpsvr_AzureCalc_AzureCalcRateCard[[#This Row],[Price_Level]]&amp;Table_wabobpsvr_AzureCalc_AzureCalcRateCard[[#This Row],[Region]]</f>
        <v>Standard_D14 Cloud ServicesC11</v>
      </c>
      <c r="B11815" s="784">
        <v>11</v>
      </c>
      <c r="C11815" s="784" t="s">
        <v>701</v>
      </c>
      <c r="D11815" s="784" t="s">
        <v>184</v>
      </c>
      <c r="E11815" s="784">
        <v>2.5707499999999999</v>
      </c>
      <c r="F11815" s="784" t="s">
        <v>1166</v>
      </c>
      <c r="G11815" s="784" t="s">
        <v>4431</v>
      </c>
      <c r="H11815" s="784" t="s">
        <v>4431</v>
      </c>
      <c r="I11815" s="784" t="s">
        <v>6656</v>
      </c>
    </row>
    <row r="11816" spans="1:9" hidden="1">
      <c r="A11816" s="784" t="str">
        <f>Table_wabobpsvr_AzureCalc_AzureCalcRateCard[[#This Row],[ServiceName]]&amp;Table_wabobpsvr_AzureCalc_AzureCalcRateCard[[#This Row],[Price_Level]]&amp;Table_wabobpsvr_AzureCalc_AzureCalcRateCard[[#This Row],[Region]]</f>
        <v>Standard_D14 Cloud ServicesD11</v>
      </c>
      <c r="B11816" s="784">
        <v>11</v>
      </c>
      <c r="C11816" s="784" t="s">
        <v>701</v>
      </c>
      <c r="D11816" s="784" t="s">
        <v>183</v>
      </c>
      <c r="E11816" s="784">
        <v>2.4860000000000002</v>
      </c>
      <c r="F11816" s="784" t="s">
        <v>1166</v>
      </c>
      <c r="G11816" s="784" t="s">
        <v>4431</v>
      </c>
      <c r="H11816" s="784" t="s">
        <v>4431</v>
      </c>
      <c r="I11816" s="784" t="s">
        <v>6656</v>
      </c>
    </row>
    <row r="11817" spans="1:9" hidden="1">
      <c r="A11817" s="784" t="str">
        <f>Table_wabobpsvr_AzureCalc_AzureCalcRateCard[[#This Row],[ServiceName]]&amp;Table_wabobpsvr_AzureCalc_AzureCalcRateCard[[#This Row],[Price_Level]]&amp;Table_wabobpsvr_AzureCalc_AzureCalcRateCard[[#This Row],[Region]]</f>
        <v>Standard_D14 Cloud ServicesMOSP12</v>
      </c>
      <c r="B11817" s="784">
        <v>12</v>
      </c>
      <c r="C11817" s="784" t="s">
        <v>701</v>
      </c>
      <c r="D11817" s="784" t="s">
        <v>627</v>
      </c>
      <c r="E11817" s="784">
        <v>2.4489999999999998</v>
      </c>
      <c r="F11817" s="784" t="s">
        <v>1166</v>
      </c>
      <c r="G11817" s="784" t="s">
        <v>4431</v>
      </c>
      <c r="H11817" s="784" t="s">
        <v>4431</v>
      </c>
      <c r="I11817" s="784" t="s">
        <v>6657</v>
      </c>
    </row>
    <row r="11818" spans="1:9" hidden="1">
      <c r="A11818" t="str">
        <f>Table_wabobpsvr_AzureCalc_AzureCalcRateCard[[#This Row],[ServiceName]]&amp;Table_wabobpsvr_AzureCalc_AzureCalcRateCard[[#This Row],[Price_Level]]&amp;Table_wabobpsvr_AzureCalc_AzureCalcRateCard[[#This Row],[Region]]</f>
        <v>Standard_D14 Cloud ServicesA12</v>
      </c>
      <c r="B11818">
        <v>12</v>
      </c>
      <c r="C11818" t="s">
        <v>701</v>
      </c>
      <c r="D11818" t="s">
        <v>181</v>
      </c>
      <c r="E11818">
        <v>2.3755299999999999</v>
      </c>
      <c r="F11818" t="s">
        <v>1166</v>
      </c>
      <c r="G11818" s="784" t="s">
        <v>4431</v>
      </c>
      <c r="H11818" s="784" t="s">
        <v>4431</v>
      </c>
      <c r="I11818" s="784" t="s">
        <v>6657</v>
      </c>
    </row>
    <row r="11819" spans="1:9" hidden="1">
      <c r="A11819" t="str">
        <f>Table_wabobpsvr_AzureCalc_AzureCalcRateCard[[#This Row],[ServiceName]]&amp;Table_wabobpsvr_AzureCalc_AzureCalcRateCard[[#This Row],[Price_Level]]&amp;Table_wabobpsvr_AzureCalc_AzureCalcRateCard[[#This Row],[Region]]</f>
        <v>Standard_D14 Cloud ServicesB12</v>
      </c>
      <c r="B11819">
        <v>12</v>
      </c>
      <c r="C11819" t="s">
        <v>701</v>
      </c>
      <c r="D11819" t="s">
        <v>182</v>
      </c>
      <c r="E11819">
        <v>2.30206</v>
      </c>
      <c r="F11819" t="s">
        <v>1166</v>
      </c>
      <c r="G11819" s="784" t="s">
        <v>4431</v>
      </c>
      <c r="H11819" s="784" t="s">
        <v>4431</v>
      </c>
      <c r="I11819" s="784" t="s">
        <v>6657</v>
      </c>
    </row>
    <row r="11820" spans="1:9" hidden="1">
      <c r="A11820" t="str">
        <f>Table_wabobpsvr_AzureCalc_AzureCalcRateCard[[#This Row],[ServiceName]]&amp;Table_wabobpsvr_AzureCalc_AzureCalcRateCard[[#This Row],[Price_Level]]&amp;Table_wabobpsvr_AzureCalc_AzureCalcRateCard[[#This Row],[Region]]</f>
        <v>Standard_D14 Cloud ServicesC12</v>
      </c>
      <c r="B11820">
        <v>12</v>
      </c>
      <c r="C11820" t="s">
        <v>701</v>
      </c>
      <c r="D11820" t="s">
        <v>184</v>
      </c>
      <c r="E11820">
        <v>2.2285900000000001</v>
      </c>
      <c r="F11820" t="s">
        <v>1166</v>
      </c>
      <c r="G11820" s="784" t="s">
        <v>4431</v>
      </c>
      <c r="H11820" s="784" t="s">
        <v>4431</v>
      </c>
      <c r="I11820" s="784" t="s">
        <v>6657</v>
      </c>
    </row>
    <row r="11821" spans="1:9" hidden="1">
      <c r="A11821" t="str">
        <f>Table_wabobpsvr_AzureCalc_AzureCalcRateCard[[#This Row],[ServiceName]]&amp;Table_wabobpsvr_AzureCalc_AzureCalcRateCard[[#This Row],[Price_Level]]&amp;Table_wabobpsvr_AzureCalc_AzureCalcRateCard[[#This Row],[Region]]</f>
        <v>Standard_D14 Cloud ServicesD12</v>
      </c>
      <c r="B11821">
        <v>12</v>
      </c>
      <c r="C11821" t="s">
        <v>701</v>
      </c>
      <c r="D11821" t="s">
        <v>183</v>
      </c>
      <c r="E11821">
        <v>2.1551200000000001</v>
      </c>
      <c r="F11821" t="s">
        <v>1166</v>
      </c>
      <c r="G11821" s="784" t="s">
        <v>4431</v>
      </c>
      <c r="H11821" s="784" t="s">
        <v>4431</v>
      </c>
      <c r="I11821" s="784" t="s">
        <v>6657</v>
      </c>
    </row>
    <row r="11822" spans="1:9" hidden="1">
      <c r="A11822" t="str">
        <f>Table_wabobpsvr_AzureCalc_AzureCalcRateCard[[#This Row],[ServiceName]]&amp;Table_wabobpsvr_AzureCalc_AzureCalcRateCard[[#This Row],[Price_Level]]&amp;Table_wabobpsvr_AzureCalc_AzureCalcRateCard[[#This Row],[Region]]</f>
        <v>Standard_D14 Cloud ServicesMOSP3</v>
      </c>
      <c r="B11822">
        <v>3</v>
      </c>
      <c r="C11822" t="s">
        <v>701</v>
      </c>
      <c r="D11822" t="s">
        <v>627</v>
      </c>
      <c r="E11822">
        <v>2.6110000000000002</v>
      </c>
      <c r="F11822" t="s">
        <v>1166</v>
      </c>
      <c r="G11822" s="784" t="s">
        <v>4431</v>
      </c>
      <c r="H11822" s="784" t="s">
        <v>4431</v>
      </c>
      <c r="I11822" s="784" t="s">
        <v>6658</v>
      </c>
    </row>
    <row r="11823" spans="1:9" hidden="1">
      <c r="A11823" t="str">
        <f>Table_wabobpsvr_AzureCalc_AzureCalcRateCard[[#This Row],[ServiceName]]&amp;Table_wabobpsvr_AzureCalc_AzureCalcRateCard[[#This Row],[Price_Level]]&amp;Table_wabobpsvr_AzureCalc_AzureCalcRateCard[[#This Row],[Region]]</f>
        <v>Standard_D14 Cloud ServicesA3</v>
      </c>
      <c r="B11823">
        <v>3</v>
      </c>
      <c r="C11823" t="s">
        <v>701</v>
      </c>
      <c r="D11823" t="s">
        <v>181</v>
      </c>
      <c r="E11823">
        <v>2.53267</v>
      </c>
      <c r="F11823" t="s">
        <v>1166</v>
      </c>
      <c r="G11823" s="784" t="s">
        <v>4431</v>
      </c>
      <c r="H11823" s="784" t="s">
        <v>4431</v>
      </c>
      <c r="I11823" s="784" t="s">
        <v>6658</v>
      </c>
    </row>
    <row r="11824" spans="1:9" hidden="1">
      <c r="A11824" t="str">
        <f>Table_wabobpsvr_AzureCalc_AzureCalcRateCard[[#This Row],[ServiceName]]&amp;Table_wabobpsvr_AzureCalc_AzureCalcRateCard[[#This Row],[Price_Level]]&amp;Table_wabobpsvr_AzureCalc_AzureCalcRateCard[[#This Row],[Region]]</f>
        <v>Standard_D14 Cloud ServicesB3</v>
      </c>
      <c r="B11824">
        <v>3</v>
      </c>
      <c r="C11824" t="s">
        <v>701</v>
      </c>
      <c r="D11824" t="s">
        <v>182</v>
      </c>
      <c r="E11824">
        <v>2.4543400000000002</v>
      </c>
      <c r="F11824" t="s">
        <v>1166</v>
      </c>
      <c r="G11824" s="784" t="s">
        <v>4431</v>
      </c>
      <c r="H11824" s="784" t="s">
        <v>4431</v>
      </c>
      <c r="I11824" s="784" t="s">
        <v>6658</v>
      </c>
    </row>
    <row r="11825" spans="1:9" hidden="1">
      <c r="A11825" t="str">
        <f>Table_wabobpsvr_AzureCalc_AzureCalcRateCard[[#This Row],[ServiceName]]&amp;Table_wabobpsvr_AzureCalc_AzureCalcRateCard[[#This Row],[Price_Level]]&amp;Table_wabobpsvr_AzureCalc_AzureCalcRateCard[[#This Row],[Region]]</f>
        <v>Standard_D14 Cloud ServicesC3</v>
      </c>
      <c r="B11825">
        <v>3</v>
      </c>
      <c r="C11825" t="s">
        <v>701</v>
      </c>
      <c r="D11825" t="s">
        <v>184</v>
      </c>
      <c r="E11825">
        <v>2.37601</v>
      </c>
      <c r="F11825" t="s">
        <v>1166</v>
      </c>
      <c r="G11825" s="784" t="s">
        <v>4431</v>
      </c>
      <c r="H11825" s="784" t="s">
        <v>4431</v>
      </c>
      <c r="I11825" s="784" t="s">
        <v>6658</v>
      </c>
    </row>
    <row r="11826" spans="1:9" hidden="1">
      <c r="A11826" t="str">
        <f>Table_wabobpsvr_AzureCalc_AzureCalcRateCard[[#This Row],[ServiceName]]&amp;Table_wabobpsvr_AzureCalc_AzureCalcRateCard[[#This Row],[Price_Level]]&amp;Table_wabobpsvr_AzureCalc_AzureCalcRateCard[[#This Row],[Region]]</f>
        <v>Standard_D14 Cloud ServicesD3</v>
      </c>
      <c r="B11826">
        <v>3</v>
      </c>
      <c r="C11826" t="s">
        <v>701</v>
      </c>
      <c r="D11826" t="s">
        <v>183</v>
      </c>
      <c r="E11826">
        <v>2.2976800000000002</v>
      </c>
      <c r="F11826" t="s">
        <v>1166</v>
      </c>
      <c r="G11826" s="784" t="s">
        <v>4431</v>
      </c>
      <c r="H11826" s="784" t="s">
        <v>4431</v>
      </c>
      <c r="I11826" s="784" t="s">
        <v>6658</v>
      </c>
    </row>
    <row r="11827" spans="1:9" hidden="1">
      <c r="A11827" t="str">
        <f>Table_wabobpsvr_AzureCalc_AzureCalcRateCard[[#This Row],[ServiceName]]&amp;Table_wabobpsvr_AzureCalc_AzureCalcRateCard[[#This Row],[Price_Level]]&amp;Table_wabobpsvr_AzureCalc_AzureCalcRateCard[[#This Row],[Region]]</f>
        <v>Standard_D14 Cloud ServicesMOSP6</v>
      </c>
      <c r="B11827">
        <v>6</v>
      </c>
      <c r="C11827" t="s">
        <v>701</v>
      </c>
      <c r="D11827" t="s">
        <v>627</v>
      </c>
      <c r="E11827">
        <v>2.6110000000000002</v>
      </c>
      <c r="F11827" t="s">
        <v>1166</v>
      </c>
      <c r="G11827" s="784" t="s">
        <v>4431</v>
      </c>
      <c r="H11827" s="784" t="s">
        <v>4431</v>
      </c>
      <c r="I11827" s="784" t="s">
        <v>6659</v>
      </c>
    </row>
    <row r="11828" spans="1:9" hidden="1">
      <c r="A11828" t="str">
        <f>Table_wabobpsvr_AzureCalc_AzureCalcRateCard[[#This Row],[ServiceName]]&amp;Table_wabobpsvr_AzureCalc_AzureCalcRateCard[[#This Row],[Price_Level]]&amp;Table_wabobpsvr_AzureCalc_AzureCalcRateCard[[#This Row],[Region]]</f>
        <v>Standard_D14 Cloud ServicesA6</v>
      </c>
      <c r="B11828">
        <v>6</v>
      </c>
      <c r="C11828" t="s">
        <v>701</v>
      </c>
      <c r="D11828" t="s">
        <v>181</v>
      </c>
      <c r="E11828">
        <v>2.53267</v>
      </c>
      <c r="F11828" t="s">
        <v>1166</v>
      </c>
      <c r="G11828" s="784" t="s">
        <v>4431</v>
      </c>
      <c r="H11828" s="784" t="s">
        <v>4431</v>
      </c>
      <c r="I11828" s="784" t="s">
        <v>6659</v>
      </c>
    </row>
    <row r="11829" spans="1:9" hidden="1">
      <c r="A11829" t="str">
        <f>Table_wabobpsvr_AzureCalc_AzureCalcRateCard[[#This Row],[ServiceName]]&amp;Table_wabobpsvr_AzureCalc_AzureCalcRateCard[[#This Row],[Price_Level]]&amp;Table_wabobpsvr_AzureCalc_AzureCalcRateCard[[#This Row],[Region]]</f>
        <v>Standard_D14 Cloud ServicesB6</v>
      </c>
      <c r="B11829">
        <v>6</v>
      </c>
      <c r="C11829" t="s">
        <v>701</v>
      </c>
      <c r="D11829" t="s">
        <v>182</v>
      </c>
      <c r="E11829">
        <v>2.4543400000000002</v>
      </c>
      <c r="F11829" t="s">
        <v>1166</v>
      </c>
      <c r="G11829" s="784" t="s">
        <v>4431</v>
      </c>
      <c r="H11829" s="784" t="s">
        <v>4431</v>
      </c>
      <c r="I11829" s="784" t="s">
        <v>6659</v>
      </c>
    </row>
    <row r="11830" spans="1:9" hidden="1">
      <c r="A11830" t="str">
        <f>Table_wabobpsvr_AzureCalc_AzureCalcRateCard[[#This Row],[ServiceName]]&amp;Table_wabobpsvr_AzureCalc_AzureCalcRateCard[[#This Row],[Price_Level]]&amp;Table_wabobpsvr_AzureCalc_AzureCalcRateCard[[#This Row],[Region]]</f>
        <v>Standard_D14 Cloud ServicesC6</v>
      </c>
      <c r="B11830">
        <v>6</v>
      </c>
      <c r="C11830" t="s">
        <v>701</v>
      </c>
      <c r="D11830" t="s">
        <v>184</v>
      </c>
      <c r="E11830">
        <v>2.37601</v>
      </c>
      <c r="F11830" t="s">
        <v>1166</v>
      </c>
      <c r="G11830" s="784" t="s">
        <v>4431</v>
      </c>
      <c r="H11830" s="784" t="s">
        <v>4431</v>
      </c>
      <c r="I11830" s="784" t="s">
        <v>6659</v>
      </c>
    </row>
    <row r="11831" spans="1:9" hidden="1">
      <c r="A11831" t="str">
        <f>Table_wabobpsvr_AzureCalc_AzureCalcRateCard[[#This Row],[ServiceName]]&amp;Table_wabobpsvr_AzureCalc_AzureCalcRateCard[[#This Row],[Price_Level]]&amp;Table_wabobpsvr_AzureCalc_AzureCalcRateCard[[#This Row],[Region]]</f>
        <v>Standard_D14 Cloud ServicesD6</v>
      </c>
      <c r="B11831">
        <v>6</v>
      </c>
      <c r="C11831" t="s">
        <v>701</v>
      </c>
      <c r="D11831" t="s">
        <v>183</v>
      </c>
      <c r="E11831">
        <v>2.2976800000000002</v>
      </c>
      <c r="F11831" t="s">
        <v>1166</v>
      </c>
      <c r="G11831" s="784" t="s">
        <v>4431</v>
      </c>
      <c r="H11831" s="784" t="s">
        <v>4431</v>
      </c>
      <c r="I11831" s="784" t="s">
        <v>6659</v>
      </c>
    </row>
    <row r="11832" spans="1:9" hidden="1">
      <c r="A11832" t="str">
        <f>Table_wabobpsvr_AzureCalc_AzureCalcRateCard[[#This Row],[ServiceName]]&amp;Table_wabobpsvr_AzureCalc_AzureCalcRateCard[[#This Row],[Price_Level]]&amp;Table_wabobpsvr_AzureCalc_AzureCalcRateCard[[#This Row],[Region]]</f>
        <v>Standard_D14 Cloud ServicesMOSP2</v>
      </c>
      <c r="B11832">
        <v>2</v>
      </c>
      <c r="C11832" t="s">
        <v>701</v>
      </c>
      <c r="D11832" t="s">
        <v>627</v>
      </c>
      <c r="E11832">
        <v>2.3719999999999999</v>
      </c>
      <c r="F11832" t="s">
        <v>1166</v>
      </c>
      <c r="G11832" s="784" t="s">
        <v>4431</v>
      </c>
      <c r="H11832" s="784" t="s">
        <v>4431</v>
      </c>
      <c r="I11832" s="784" t="s">
        <v>6660</v>
      </c>
    </row>
    <row r="11833" spans="1:9" hidden="1">
      <c r="A11833" t="str">
        <f>Table_wabobpsvr_AzureCalc_AzureCalcRateCard[[#This Row],[ServiceName]]&amp;Table_wabobpsvr_AzureCalc_AzureCalcRateCard[[#This Row],[Price_Level]]&amp;Table_wabobpsvr_AzureCalc_AzureCalcRateCard[[#This Row],[Region]]</f>
        <v>Standard_D14 Cloud ServicesA2</v>
      </c>
      <c r="B11833">
        <v>2</v>
      </c>
      <c r="C11833" t="s">
        <v>701</v>
      </c>
      <c r="D11833" t="s">
        <v>181</v>
      </c>
      <c r="E11833">
        <v>2.30084</v>
      </c>
      <c r="F11833" t="s">
        <v>1166</v>
      </c>
      <c r="G11833" s="784" t="s">
        <v>4431</v>
      </c>
      <c r="H11833" s="784" t="s">
        <v>4431</v>
      </c>
      <c r="I11833" s="784" t="s">
        <v>6660</v>
      </c>
    </row>
    <row r="11834" spans="1:9" hidden="1">
      <c r="A11834" t="str">
        <f>Table_wabobpsvr_AzureCalc_AzureCalcRateCard[[#This Row],[ServiceName]]&amp;Table_wabobpsvr_AzureCalc_AzureCalcRateCard[[#This Row],[Price_Level]]&amp;Table_wabobpsvr_AzureCalc_AzureCalcRateCard[[#This Row],[Region]]</f>
        <v>Standard_D14 Cloud ServicesB2</v>
      </c>
      <c r="B11834">
        <v>2</v>
      </c>
      <c r="C11834" t="s">
        <v>701</v>
      </c>
      <c r="D11834" t="s">
        <v>182</v>
      </c>
      <c r="E11834">
        <v>2.2296800000000001</v>
      </c>
      <c r="F11834" t="s">
        <v>1166</v>
      </c>
      <c r="G11834" s="784" t="s">
        <v>4431</v>
      </c>
      <c r="H11834" s="784" t="s">
        <v>4431</v>
      </c>
      <c r="I11834" s="784" t="s">
        <v>6660</v>
      </c>
    </row>
    <row r="11835" spans="1:9" hidden="1">
      <c r="A11835" t="str">
        <f>Table_wabobpsvr_AzureCalc_AzureCalcRateCard[[#This Row],[ServiceName]]&amp;Table_wabobpsvr_AzureCalc_AzureCalcRateCard[[#This Row],[Price_Level]]&amp;Table_wabobpsvr_AzureCalc_AzureCalcRateCard[[#This Row],[Region]]</f>
        <v>Standard_D14 Cloud ServicesC2</v>
      </c>
      <c r="B11835">
        <v>2</v>
      </c>
      <c r="C11835" t="s">
        <v>701</v>
      </c>
      <c r="D11835" t="s">
        <v>184</v>
      </c>
      <c r="E11835">
        <v>2.1585200000000002</v>
      </c>
      <c r="F11835" t="s">
        <v>1166</v>
      </c>
      <c r="G11835" s="784" t="s">
        <v>4431</v>
      </c>
      <c r="H11835" s="784" t="s">
        <v>4431</v>
      </c>
      <c r="I11835" s="784" t="s">
        <v>6660</v>
      </c>
    </row>
    <row r="11836" spans="1:9" hidden="1">
      <c r="A11836" t="str">
        <f>Table_wabobpsvr_AzureCalc_AzureCalcRateCard[[#This Row],[ServiceName]]&amp;Table_wabobpsvr_AzureCalc_AzureCalcRateCard[[#This Row],[Price_Level]]&amp;Table_wabobpsvr_AzureCalc_AzureCalcRateCard[[#This Row],[Region]]</f>
        <v>Standard_D14 Cloud ServicesD2</v>
      </c>
      <c r="B11836">
        <v>2</v>
      </c>
      <c r="C11836" t="s">
        <v>701</v>
      </c>
      <c r="D11836" t="s">
        <v>183</v>
      </c>
      <c r="E11836">
        <v>2.0873599999999999</v>
      </c>
      <c r="F11836" t="s">
        <v>1166</v>
      </c>
      <c r="G11836" s="784" t="s">
        <v>4431</v>
      </c>
      <c r="H11836" s="784" t="s">
        <v>4431</v>
      </c>
      <c r="I11836" s="784" t="s">
        <v>6660</v>
      </c>
    </row>
    <row r="11837" spans="1:9" hidden="1">
      <c r="A11837" t="str">
        <f>Table_wabobpsvr_AzureCalc_AzureCalcRateCard[[#This Row],[ServiceName]]&amp;Table_wabobpsvr_AzureCalc_AzureCalcRateCard[[#This Row],[Price_Level]]&amp;Table_wabobpsvr_AzureCalc_AzureCalcRateCard[[#This Row],[Region]]</f>
        <v>Standard_D14 Cloud ServicesMOSP5</v>
      </c>
      <c r="B11837">
        <v>5</v>
      </c>
      <c r="C11837" t="s">
        <v>701</v>
      </c>
      <c r="D11837" t="s">
        <v>627</v>
      </c>
      <c r="E11837">
        <v>2.6110000000000002</v>
      </c>
      <c r="F11837" t="s">
        <v>1166</v>
      </c>
      <c r="G11837" s="784" t="s">
        <v>4431</v>
      </c>
      <c r="H11837" s="784" t="s">
        <v>4431</v>
      </c>
      <c r="I11837" s="784" t="s">
        <v>6661</v>
      </c>
    </row>
    <row r="11838" spans="1:9" hidden="1">
      <c r="A11838" t="str">
        <f>Table_wabobpsvr_AzureCalc_AzureCalcRateCard[[#This Row],[ServiceName]]&amp;Table_wabobpsvr_AzureCalc_AzureCalcRateCard[[#This Row],[Price_Level]]&amp;Table_wabobpsvr_AzureCalc_AzureCalcRateCard[[#This Row],[Region]]</f>
        <v>Standard_D14 Cloud ServicesA5</v>
      </c>
      <c r="B11838">
        <v>5</v>
      </c>
      <c r="C11838" t="s">
        <v>701</v>
      </c>
      <c r="D11838" t="s">
        <v>181</v>
      </c>
      <c r="E11838">
        <v>2.53267</v>
      </c>
      <c r="F11838" t="s">
        <v>1166</v>
      </c>
      <c r="G11838" s="784" t="s">
        <v>4431</v>
      </c>
      <c r="H11838" s="784" t="s">
        <v>4431</v>
      </c>
      <c r="I11838" s="784" t="s">
        <v>6661</v>
      </c>
    </row>
    <row r="11839" spans="1:9" hidden="1">
      <c r="A11839" t="str">
        <f>Table_wabobpsvr_AzureCalc_AzureCalcRateCard[[#This Row],[ServiceName]]&amp;Table_wabobpsvr_AzureCalc_AzureCalcRateCard[[#This Row],[Price_Level]]&amp;Table_wabobpsvr_AzureCalc_AzureCalcRateCard[[#This Row],[Region]]</f>
        <v>Standard_D14 Cloud ServicesB5</v>
      </c>
      <c r="B11839">
        <v>5</v>
      </c>
      <c r="C11839" t="s">
        <v>701</v>
      </c>
      <c r="D11839" t="s">
        <v>182</v>
      </c>
      <c r="E11839">
        <v>2.4543400000000002</v>
      </c>
      <c r="F11839" t="s">
        <v>1166</v>
      </c>
      <c r="G11839" s="784" t="s">
        <v>4431</v>
      </c>
      <c r="H11839" s="784" t="s">
        <v>4431</v>
      </c>
      <c r="I11839" s="784" t="s">
        <v>6661</v>
      </c>
    </row>
    <row r="11840" spans="1:9" hidden="1">
      <c r="A11840" t="str">
        <f>Table_wabobpsvr_AzureCalc_AzureCalcRateCard[[#This Row],[ServiceName]]&amp;Table_wabobpsvr_AzureCalc_AzureCalcRateCard[[#This Row],[Price_Level]]&amp;Table_wabobpsvr_AzureCalc_AzureCalcRateCard[[#This Row],[Region]]</f>
        <v>Standard_D14 Cloud ServicesC5</v>
      </c>
      <c r="B11840">
        <v>5</v>
      </c>
      <c r="C11840" t="s">
        <v>701</v>
      </c>
      <c r="D11840" t="s">
        <v>184</v>
      </c>
      <c r="E11840">
        <v>2.37601</v>
      </c>
      <c r="F11840" t="s">
        <v>1166</v>
      </c>
      <c r="G11840" s="784" t="s">
        <v>4431</v>
      </c>
      <c r="H11840" s="784" t="s">
        <v>4431</v>
      </c>
      <c r="I11840" s="784" t="s">
        <v>6661</v>
      </c>
    </row>
    <row r="11841" spans="1:9" hidden="1">
      <c r="A11841" t="str">
        <f>Table_wabobpsvr_AzureCalc_AzureCalcRateCard[[#This Row],[ServiceName]]&amp;Table_wabobpsvr_AzureCalc_AzureCalcRateCard[[#This Row],[Price_Level]]&amp;Table_wabobpsvr_AzureCalc_AzureCalcRateCard[[#This Row],[Region]]</f>
        <v>Standard_D14 Cloud ServicesD5</v>
      </c>
      <c r="B11841">
        <v>5</v>
      </c>
      <c r="C11841" t="s">
        <v>701</v>
      </c>
      <c r="D11841" t="s">
        <v>183</v>
      </c>
      <c r="E11841">
        <v>2.2976800000000002</v>
      </c>
      <c r="F11841" t="s">
        <v>1166</v>
      </c>
      <c r="G11841" s="784" t="s">
        <v>4431</v>
      </c>
      <c r="H11841" s="784" t="s">
        <v>4431</v>
      </c>
      <c r="I11841" s="784" t="s">
        <v>6661</v>
      </c>
    </row>
    <row r="11842" spans="1:9" hidden="1">
      <c r="A11842" t="str">
        <f>Table_wabobpsvr_AzureCalc_AzureCalcRateCard[[#This Row],[ServiceName]]&amp;Table_wabobpsvr_AzureCalc_AzureCalcRateCard[[#This Row],[Price_Level]]&amp;Table_wabobpsvr_AzureCalc_AzureCalcRateCard[[#This Row],[Region]]</f>
        <v>Standard_D14 Cloud ServicesMOSP1</v>
      </c>
      <c r="B11842">
        <v>1</v>
      </c>
      <c r="C11842" t="s">
        <v>701</v>
      </c>
      <c r="D11842" t="s">
        <v>627</v>
      </c>
      <c r="E11842">
        <v>2.3719999999999999</v>
      </c>
      <c r="F11842" t="s">
        <v>1166</v>
      </c>
      <c r="G11842" s="784" t="s">
        <v>4431</v>
      </c>
      <c r="H11842" s="784" t="s">
        <v>4431</v>
      </c>
      <c r="I11842" s="784" t="s">
        <v>6662</v>
      </c>
    </row>
    <row r="11843" spans="1:9" hidden="1">
      <c r="A11843" t="str">
        <f>Table_wabobpsvr_AzureCalc_AzureCalcRateCard[[#This Row],[ServiceName]]&amp;Table_wabobpsvr_AzureCalc_AzureCalcRateCard[[#This Row],[Price_Level]]&amp;Table_wabobpsvr_AzureCalc_AzureCalcRateCard[[#This Row],[Region]]</f>
        <v>Standard_D14 Cloud ServicesA1</v>
      </c>
      <c r="B11843">
        <v>1</v>
      </c>
      <c r="C11843" t="s">
        <v>701</v>
      </c>
      <c r="D11843" t="s">
        <v>181</v>
      </c>
      <c r="E11843">
        <v>2.30084</v>
      </c>
      <c r="F11843" t="s">
        <v>1166</v>
      </c>
      <c r="G11843" s="784" t="s">
        <v>4431</v>
      </c>
      <c r="H11843" s="784" t="s">
        <v>4431</v>
      </c>
      <c r="I11843" s="784" t="s">
        <v>6662</v>
      </c>
    </row>
    <row r="11844" spans="1:9" hidden="1">
      <c r="A11844" t="str">
        <f>Table_wabobpsvr_AzureCalc_AzureCalcRateCard[[#This Row],[ServiceName]]&amp;Table_wabobpsvr_AzureCalc_AzureCalcRateCard[[#This Row],[Price_Level]]&amp;Table_wabobpsvr_AzureCalc_AzureCalcRateCard[[#This Row],[Region]]</f>
        <v>Standard_D14 Cloud ServicesB1</v>
      </c>
      <c r="B11844">
        <v>1</v>
      </c>
      <c r="C11844" t="s">
        <v>701</v>
      </c>
      <c r="D11844" t="s">
        <v>182</v>
      </c>
      <c r="E11844">
        <v>2.2296800000000001</v>
      </c>
      <c r="F11844" t="s">
        <v>1166</v>
      </c>
      <c r="G11844" s="784" t="s">
        <v>4431</v>
      </c>
      <c r="H11844" s="784" t="s">
        <v>4431</v>
      </c>
      <c r="I11844" s="784" t="s">
        <v>6662</v>
      </c>
    </row>
    <row r="11845" spans="1:9" hidden="1">
      <c r="A11845" t="str">
        <f>Table_wabobpsvr_AzureCalc_AzureCalcRateCard[[#This Row],[ServiceName]]&amp;Table_wabobpsvr_AzureCalc_AzureCalcRateCard[[#This Row],[Price_Level]]&amp;Table_wabobpsvr_AzureCalc_AzureCalcRateCard[[#This Row],[Region]]</f>
        <v>Standard_D14 Cloud ServicesC1</v>
      </c>
      <c r="B11845">
        <v>1</v>
      </c>
      <c r="C11845" t="s">
        <v>701</v>
      </c>
      <c r="D11845" t="s">
        <v>184</v>
      </c>
      <c r="E11845">
        <v>2.1585200000000002</v>
      </c>
      <c r="F11845" t="s">
        <v>1166</v>
      </c>
      <c r="G11845" s="784" t="s">
        <v>4431</v>
      </c>
      <c r="H11845" s="784" t="s">
        <v>4431</v>
      </c>
      <c r="I11845" s="784" t="s">
        <v>6662</v>
      </c>
    </row>
    <row r="11846" spans="1:9" hidden="1">
      <c r="A11846" t="str">
        <f>Table_wabobpsvr_AzureCalc_AzureCalcRateCard[[#This Row],[ServiceName]]&amp;Table_wabobpsvr_AzureCalc_AzureCalcRateCard[[#This Row],[Price_Level]]&amp;Table_wabobpsvr_AzureCalc_AzureCalcRateCard[[#This Row],[Region]]</f>
        <v>Standard_D14 Cloud ServicesD1</v>
      </c>
      <c r="B11846">
        <v>1</v>
      </c>
      <c r="C11846" t="s">
        <v>701</v>
      </c>
      <c r="D11846" t="s">
        <v>183</v>
      </c>
      <c r="E11846">
        <v>2.0873599999999999</v>
      </c>
      <c r="F11846" t="s">
        <v>1166</v>
      </c>
      <c r="G11846" s="784" t="s">
        <v>4431</v>
      </c>
      <c r="H11846" s="784" t="s">
        <v>4431</v>
      </c>
      <c r="I11846" s="784" t="s">
        <v>6662</v>
      </c>
    </row>
    <row r="11847" spans="1:9" hidden="1">
      <c r="A11847" t="str">
        <f>Table_wabobpsvr_AzureCalc_AzureCalcRateCard[[#This Row],[ServiceName]]&amp;Table_wabobpsvr_AzureCalc_AzureCalcRateCard[[#This Row],[Price_Level]]&amp;Table_wabobpsvr_AzureCalc_AzureCalcRateCard[[#This Row],[Region]]</f>
        <v>Standard_D14 Cloud ServicesMOSP4</v>
      </c>
      <c r="B11847">
        <v>4</v>
      </c>
      <c r="C11847" t="s">
        <v>701</v>
      </c>
      <c r="D11847" t="s">
        <v>627</v>
      </c>
      <c r="E11847">
        <v>2.6110000000000002</v>
      </c>
      <c r="F11847" t="s">
        <v>1166</v>
      </c>
      <c r="G11847" s="784" t="s">
        <v>4431</v>
      </c>
      <c r="H11847" s="784" t="s">
        <v>4431</v>
      </c>
      <c r="I11847" s="784" t="s">
        <v>6663</v>
      </c>
    </row>
    <row r="11848" spans="1:9" hidden="1">
      <c r="A11848" t="str">
        <f>Table_wabobpsvr_AzureCalc_AzureCalcRateCard[[#This Row],[ServiceName]]&amp;Table_wabobpsvr_AzureCalc_AzureCalcRateCard[[#This Row],[Price_Level]]&amp;Table_wabobpsvr_AzureCalc_AzureCalcRateCard[[#This Row],[Region]]</f>
        <v>Standard_D14 Cloud ServicesA4</v>
      </c>
      <c r="B11848">
        <v>4</v>
      </c>
      <c r="C11848" t="s">
        <v>701</v>
      </c>
      <c r="D11848" t="s">
        <v>181</v>
      </c>
      <c r="E11848">
        <v>2.53267</v>
      </c>
      <c r="F11848" t="s">
        <v>1166</v>
      </c>
      <c r="G11848" s="784" t="s">
        <v>4431</v>
      </c>
      <c r="H11848" s="784" t="s">
        <v>4431</v>
      </c>
      <c r="I11848" s="784" t="s">
        <v>6663</v>
      </c>
    </row>
    <row r="11849" spans="1:9" hidden="1">
      <c r="A11849" t="str">
        <f>Table_wabobpsvr_AzureCalc_AzureCalcRateCard[[#This Row],[ServiceName]]&amp;Table_wabobpsvr_AzureCalc_AzureCalcRateCard[[#This Row],[Price_Level]]&amp;Table_wabobpsvr_AzureCalc_AzureCalcRateCard[[#This Row],[Region]]</f>
        <v>Standard_D14 Cloud ServicesB4</v>
      </c>
      <c r="B11849">
        <v>4</v>
      </c>
      <c r="C11849" t="s">
        <v>701</v>
      </c>
      <c r="D11849" t="s">
        <v>182</v>
      </c>
      <c r="E11849">
        <v>2.4543400000000002</v>
      </c>
      <c r="F11849" t="s">
        <v>1166</v>
      </c>
      <c r="G11849" s="784" t="s">
        <v>4431</v>
      </c>
      <c r="H11849" s="784" t="s">
        <v>4431</v>
      </c>
      <c r="I11849" s="784" t="s">
        <v>6663</v>
      </c>
    </row>
    <row r="11850" spans="1:9" hidden="1">
      <c r="A11850" t="str">
        <f>Table_wabobpsvr_AzureCalc_AzureCalcRateCard[[#This Row],[ServiceName]]&amp;Table_wabobpsvr_AzureCalc_AzureCalcRateCard[[#This Row],[Price_Level]]&amp;Table_wabobpsvr_AzureCalc_AzureCalcRateCard[[#This Row],[Region]]</f>
        <v>Standard_D14 Cloud ServicesC4</v>
      </c>
      <c r="B11850">
        <v>4</v>
      </c>
      <c r="C11850" t="s">
        <v>701</v>
      </c>
      <c r="D11850" t="s">
        <v>184</v>
      </c>
      <c r="E11850">
        <v>2.37601</v>
      </c>
      <c r="F11850" t="s">
        <v>1166</v>
      </c>
      <c r="G11850" s="784" t="s">
        <v>4431</v>
      </c>
      <c r="H11850" s="784" t="s">
        <v>4431</v>
      </c>
      <c r="I11850" s="784" t="s">
        <v>6663</v>
      </c>
    </row>
    <row r="11851" spans="1:9" hidden="1">
      <c r="A11851" t="str">
        <f>Table_wabobpsvr_AzureCalc_AzureCalcRateCard[[#This Row],[ServiceName]]&amp;Table_wabobpsvr_AzureCalc_AzureCalcRateCard[[#This Row],[Price_Level]]&amp;Table_wabobpsvr_AzureCalc_AzureCalcRateCard[[#This Row],[Region]]</f>
        <v>Standard_D14 Cloud ServicesD4</v>
      </c>
      <c r="B11851">
        <v>4</v>
      </c>
      <c r="C11851" t="s">
        <v>701</v>
      </c>
      <c r="D11851" t="s">
        <v>183</v>
      </c>
      <c r="E11851">
        <v>2.2976800000000002</v>
      </c>
      <c r="F11851" t="s">
        <v>1166</v>
      </c>
      <c r="G11851" s="784" t="s">
        <v>4431</v>
      </c>
      <c r="H11851" s="784" t="s">
        <v>4431</v>
      </c>
      <c r="I11851" s="784" t="s">
        <v>6663</v>
      </c>
    </row>
    <row r="11852" spans="1:9" hidden="1">
      <c r="A11852" t="str">
        <f>Table_wabobpsvr_AzureCalc_AzureCalcRateCard[[#This Row],[ServiceName]]&amp;Table_wabobpsvr_AzureCalc_AzureCalcRateCard[[#This Row],[Price_Level]]&amp;Table_wabobpsvr_AzureCalc_AzureCalcRateCard[[#This Row],[Region]]</f>
        <v>Standard_D14 Cloud ServicesMOSP14</v>
      </c>
      <c r="B11852">
        <v>14</v>
      </c>
      <c r="C11852" t="s">
        <v>701</v>
      </c>
      <c r="D11852" t="s">
        <v>627</v>
      </c>
      <c r="E11852">
        <v>999999</v>
      </c>
      <c r="F11852" t="s">
        <v>1166</v>
      </c>
      <c r="G11852" s="784" t="s">
        <v>4431</v>
      </c>
      <c r="H11852" s="784" t="s">
        <v>4431</v>
      </c>
      <c r="I11852" s="784" t="s">
        <v>6664</v>
      </c>
    </row>
    <row r="11853" spans="1:9" hidden="1">
      <c r="A11853" t="str">
        <f>Table_wabobpsvr_AzureCalc_AzureCalcRateCard[[#This Row],[ServiceName]]&amp;Table_wabobpsvr_AzureCalc_AzureCalcRateCard[[#This Row],[Price_Level]]&amp;Table_wabobpsvr_AzureCalc_AzureCalcRateCard[[#This Row],[Region]]</f>
        <v>Standard_D14 Cloud ServicesA14</v>
      </c>
      <c r="B11853">
        <v>14</v>
      </c>
      <c r="C11853" t="s">
        <v>701</v>
      </c>
      <c r="D11853" t="s">
        <v>181</v>
      </c>
      <c r="E11853">
        <v>2.8760500000000002</v>
      </c>
      <c r="F11853" t="s">
        <v>1166</v>
      </c>
      <c r="G11853" s="784" t="s">
        <v>4431</v>
      </c>
      <c r="H11853" s="784" t="s">
        <v>4431</v>
      </c>
      <c r="I11853" s="784" t="s">
        <v>6664</v>
      </c>
    </row>
    <row r="11854" spans="1:9" hidden="1">
      <c r="A11854" t="str">
        <f>Table_wabobpsvr_AzureCalc_AzureCalcRateCard[[#This Row],[ServiceName]]&amp;Table_wabobpsvr_AzureCalc_AzureCalcRateCard[[#This Row],[Price_Level]]&amp;Table_wabobpsvr_AzureCalc_AzureCalcRateCard[[#This Row],[Region]]</f>
        <v>Standard_D14 Cloud ServicesB14</v>
      </c>
      <c r="B11854">
        <v>14</v>
      </c>
      <c r="C11854" t="s">
        <v>701</v>
      </c>
      <c r="D11854" t="s">
        <v>182</v>
      </c>
      <c r="E11854">
        <v>2.7871000000000001</v>
      </c>
      <c r="F11854" t="s">
        <v>1166</v>
      </c>
      <c r="G11854" s="784" t="s">
        <v>4431</v>
      </c>
      <c r="H11854" s="784" t="s">
        <v>4431</v>
      </c>
      <c r="I11854" s="784" t="s">
        <v>6664</v>
      </c>
    </row>
    <row r="11855" spans="1:9" hidden="1">
      <c r="A11855" t="str">
        <f>Table_wabobpsvr_AzureCalc_AzureCalcRateCard[[#This Row],[ServiceName]]&amp;Table_wabobpsvr_AzureCalc_AzureCalcRateCard[[#This Row],[Price_Level]]&amp;Table_wabobpsvr_AzureCalc_AzureCalcRateCard[[#This Row],[Region]]</f>
        <v>Standard_D14 Cloud ServicesC14</v>
      </c>
      <c r="B11855">
        <v>14</v>
      </c>
      <c r="C11855" t="s">
        <v>701</v>
      </c>
      <c r="D11855" t="s">
        <v>184</v>
      </c>
      <c r="E11855">
        <v>2.69815</v>
      </c>
      <c r="F11855" t="s">
        <v>1166</v>
      </c>
      <c r="G11855" s="784" t="s">
        <v>4431</v>
      </c>
      <c r="H11855" s="784" t="s">
        <v>4431</v>
      </c>
      <c r="I11855" s="784" t="s">
        <v>6664</v>
      </c>
    </row>
    <row r="11856" spans="1:9" hidden="1">
      <c r="A11856" t="str">
        <f>Table_wabobpsvr_AzureCalc_AzureCalcRateCard[[#This Row],[ServiceName]]&amp;Table_wabobpsvr_AzureCalc_AzureCalcRateCard[[#This Row],[Price_Level]]&amp;Table_wabobpsvr_AzureCalc_AzureCalcRateCard[[#This Row],[Region]]</f>
        <v>Standard_D14 Cloud ServicesD14</v>
      </c>
      <c r="B11856">
        <v>14</v>
      </c>
      <c r="C11856" t="s">
        <v>701</v>
      </c>
      <c r="D11856" t="s">
        <v>183</v>
      </c>
      <c r="E11856">
        <v>2.6092</v>
      </c>
      <c r="F11856" t="s">
        <v>1166</v>
      </c>
      <c r="G11856" s="784" t="s">
        <v>4431</v>
      </c>
      <c r="H11856" s="784" t="s">
        <v>4431</v>
      </c>
      <c r="I11856" s="784" t="s">
        <v>6664</v>
      </c>
    </row>
    <row r="11857" spans="1:9" hidden="1">
      <c r="A11857" t="str">
        <f>Table_wabobpsvr_AzureCalc_AzureCalcRateCard[[#This Row],[ServiceName]]&amp;Table_wabobpsvr_AzureCalc_AzureCalcRateCard[[#This Row],[Price_Level]]&amp;Table_wabobpsvr_AzureCalc_AzureCalcRateCard[[#This Row],[Region]]</f>
        <v>Standard_D14 Cloud ServicesMOSP</v>
      </c>
      <c r="C11857" t="s">
        <v>701</v>
      </c>
      <c r="D11857" t="s">
        <v>627</v>
      </c>
      <c r="E11857">
        <v>2.3719999999999999</v>
      </c>
      <c r="F11857" t="s">
        <v>1166</v>
      </c>
      <c r="G11857" s="784" t="s">
        <v>4431</v>
      </c>
      <c r="H11857" s="784" t="s">
        <v>4431</v>
      </c>
      <c r="I11857" s="784" t="s">
        <v>6665</v>
      </c>
    </row>
    <row r="11858" spans="1:9" hidden="1">
      <c r="A11858" t="str">
        <f>Table_wabobpsvr_AzureCalc_AzureCalcRateCard[[#This Row],[ServiceName]]&amp;Table_wabobpsvr_AzureCalc_AzureCalcRateCard[[#This Row],[Price_Level]]&amp;Table_wabobpsvr_AzureCalc_AzureCalcRateCard[[#This Row],[Region]]</f>
        <v>Standard_D14 Cloud ServicesA</v>
      </c>
      <c r="C11858" t="s">
        <v>701</v>
      </c>
      <c r="D11858" t="s">
        <v>181</v>
      </c>
      <c r="E11858">
        <v>2.30084</v>
      </c>
      <c r="F11858" t="s">
        <v>1166</v>
      </c>
      <c r="G11858" s="784" t="s">
        <v>3914</v>
      </c>
      <c r="H11858" s="784" t="s">
        <v>3915</v>
      </c>
      <c r="I11858" s="784" t="s">
        <v>6665</v>
      </c>
    </row>
    <row r="11859" spans="1:9" hidden="1">
      <c r="A11859" t="str">
        <f>Table_wabobpsvr_AzureCalc_AzureCalcRateCard[[#This Row],[ServiceName]]&amp;Table_wabobpsvr_AzureCalc_AzureCalcRateCard[[#This Row],[Price_Level]]&amp;Table_wabobpsvr_AzureCalc_AzureCalcRateCard[[#This Row],[Region]]</f>
        <v>Standard_D14 Cloud ServicesB</v>
      </c>
      <c r="C11859" t="s">
        <v>701</v>
      </c>
      <c r="D11859" t="s">
        <v>182</v>
      </c>
      <c r="E11859">
        <v>2.2296800000000001</v>
      </c>
      <c r="F11859" t="s">
        <v>1166</v>
      </c>
      <c r="G11859" s="784" t="s">
        <v>3914</v>
      </c>
      <c r="H11859" s="784" t="s">
        <v>3915</v>
      </c>
      <c r="I11859" s="784" t="s">
        <v>6665</v>
      </c>
    </row>
    <row r="11860" spans="1:9" hidden="1">
      <c r="A11860" t="str">
        <f>Table_wabobpsvr_AzureCalc_AzureCalcRateCard[[#This Row],[ServiceName]]&amp;Table_wabobpsvr_AzureCalc_AzureCalcRateCard[[#This Row],[Price_Level]]&amp;Table_wabobpsvr_AzureCalc_AzureCalcRateCard[[#This Row],[Region]]</f>
        <v>Standard_D14 Cloud ServicesC</v>
      </c>
      <c r="C11860" t="s">
        <v>701</v>
      </c>
      <c r="D11860" t="s">
        <v>184</v>
      </c>
      <c r="E11860">
        <v>2.1585200000000002</v>
      </c>
      <c r="F11860" t="s">
        <v>1166</v>
      </c>
      <c r="G11860" s="784" t="s">
        <v>3914</v>
      </c>
      <c r="H11860" s="784" t="s">
        <v>3915</v>
      </c>
      <c r="I11860" s="784" t="s">
        <v>6665</v>
      </c>
    </row>
    <row r="11861" spans="1:9" hidden="1">
      <c r="A11861" s="784" t="str">
        <f>Table_wabobpsvr_AzureCalc_AzureCalcRateCard[[#This Row],[ServiceName]]&amp;Table_wabobpsvr_AzureCalc_AzureCalcRateCard[[#This Row],[Price_Level]]&amp;Table_wabobpsvr_AzureCalc_AzureCalcRateCard[[#This Row],[Region]]</f>
        <v>Standard_D14 Cloud ServicesD</v>
      </c>
      <c r="B11861" s="784"/>
      <c r="C11861" s="784" t="s">
        <v>701</v>
      </c>
      <c r="D11861" s="784" t="s">
        <v>183</v>
      </c>
      <c r="E11861" s="784">
        <v>2.0873599999999999</v>
      </c>
      <c r="F11861" s="784" t="s">
        <v>1166</v>
      </c>
      <c r="G11861" s="784" t="s">
        <v>3914</v>
      </c>
      <c r="H11861" s="784" t="s">
        <v>3915</v>
      </c>
      <c r="I11861" s="784" t="s">
        <v>6665</v>
      </c>
    </row>
    <row r="11862" spans="1:9" hidden="1">
      <c r="A11862" t="str">
        <f>Table_wabobpsvr_AzureCalc_AzureCalcRateCard[[#This Row],[ServiceName]]&amp;Table_wabobpsvr_AzureCalc_AzureCalcRateCard[[#This Row],[Price_Level]]&amp;Table_wabobpsvr_AzureCalc_AzureCalcRateCard[[#This Row],[Region]]</f>
        <v>Standard_D14 VM (Non-Windows)MOSP10</v>
      </c>
      <c r="B11862">
        <v>10</v>
      </c>
      <c r="C11862" t="s">
        <v>701</v>
      </c>
      <c r="D11862" t="s">
        <v>627</v>
      </c>
      <c r="E11862">
        <v>1.9319999999999999</v>
      </c>
      <c r="F11862" t="s">
        <v>1167</v>
      </c>
      <c r="G11862" s="784" t="s">
        <v>4431</v>
      </c>
      <c r="H11862" s="784" t="s">
        <v>4431</v>
      </c>
      <c r="I11862" s="784" t="s">
        <v>5730</v>
      </c>
    </row>
    <row r="11863" spans="1:9" hidden="1">
      <c r="A11863" t="str">
        <f>Table_wabobpsvr_AzureCalc_AzureCalcRateCard[[#This Row],[ServiceName]]&amp;Table_wabobpsvr_AzureCalc_AzureCalcRateCard[[#This Row],[Price_Level]]&amp;Table_wabobpsvr_AzureCalc_AzureCalcRateCard[[#This Row],[Region]]</f>
        <v>Standard_D14 VM (Non-Windows)A10</v>
      </c>
      <c r="B11863">
        <v>10</v>
      </c>
      <c r="C11863" t="s">
        <v>701</v>
      </c>
      <c r="D11863" t="s">
        <v>181</v>
      </c>
      <c r="E11863">
        <v>1.8740399999999999</v>
      </c>
      <c r="F11863" t="s">
        <v>1167</v>
      </c>
      <c r="G11863" s="784" t="s">
        <v>4431</v>
      </c>
      <c r="H11863" s="784" t="s">
        <v>4431</v>
      </c>
      <c r="I11863" s="784" t="s">
        <v>5730</v>
      </c>
    </row>
    <row r="11864" spans="1:9" hidden="1">
      <c r="A11864" t="str">
        <f>Table_wabobpsvr_AzureCalc_AzureCalcRateCard[[#This Row],[ServiceName]]&amp;Table_wabobpsvr_AzureCalc_AzureCalcRateCard[[#This Row],[Price_Level]]&amp;Table_wabobpsvr_AzureCalc_AzureCalcRateCard[[#This Row],[Region]]</f>
        <v>Standard_D14 VM (Non-Windows)B10</v>
      </c>
      <c r="B11864">
        <v>10</v>
      </c>
      <c r="C11864" t="s">
        <v>701</v>
      </c>
      <c r="D11864" t="s">
        <v>182</v>
      </c>
      <c r="E11864">
        <v>1.8160799999999999</v>
      </c>
      <c r="F11864" t="s">
        <v>1167</v>
      </c>
      <c r="G11864" s="784" t="s">
        <v>4431</v>
      </c>
      <c r="H11864" s="784" t="s">
        <v>4431</v>
      </c>
      <c r="I11864" s="784" t="s">
        <v>5730</v>
      </c>
    </row>
    <row r="11865" spans="1:9" hidden="1">
      <c r="A11865" t="str">
        <f>Table_wabobpsvr_AzureCalc_AzureCalcRateCard[[#This Row],[ServiceName]]&amp;Table_wabobpsvr_AzureCalc_AzureCalcRateCard[[#This Row],[Price_Level]]&amp;Table_wabobpsvr_AzureCalc_AzureCalcRateCard[[#This Row],[Region]]</f>
        <v>Streaming UnitsMOSP4</v>
      </c>
      <c r="B11865">
        <v>4</v>
      </c>
      <c r="C11865" t="s">
        <v>4431</v>
      </c>
      <c r="D11865" t="s">
        <v>627</v>
      </c>
      <c r="E11865">
        <v>999999</v>
      </c>
      <c r="F11865" t="s">
        <v>1361</v>
      </c>
      <c r="G11865" s="784" t="s">
        <v>4431</v>
      </c>
      <c r="H11865" s="784" t="s">
        <v>4431</v>
      </c>
      <c r="I11865" s="784" t="s">
        <v>4431</v>
      </c>
    </row>
    <row r="11866" spans="1:9" hidden="1">
      <c r="A11866" t="str">
        <f>Table_wabobpsvr_AzureCalc_AzureCalcRateCard[[#This Row],[ServiceName]]&amp;Table_wabobpsvr_AzureCalc_AzureCalcRateCard[[#This Row],[Price_Level]]&amp;Table_wabobpsvr_AzureCalc_AzureCalcRateCard[[#This Row],[Region]]</f>
        <v>Streaming UnitsA4</v>
      </c>
      <c r="B11866">
        <v>4</v>
      </c>
      <c r="C11866" t="s">
        <v>4431</v>
      </c>
      <c r="D11866" t="s">
        <v>181</v>
      </c>
      <c r="E11866">
        <v>999999</v>
      </c>
      <c r="F11866" t="s">
        <v>1361</v>
      </c>
      <c r="G11866" s="784" t="s">
        <v>4431</v>
      </c>
      <c r="H11866" s="784" t="s">
        <v>4431</v>
      </c>
      <c r="I11866" s="784" t="s">
        <v>4431</v>
      </c>
    </row>
    <row r="11867" spans="1:9" hidden="1">
      <c r="A11867" t="str">
        <f>Table_wabobpsvr_AzureCalc_AzureCalcRateCard[[#This Row],[ServiceName]]&amp;Table_wabobpsvr_AzureCalc_AzureCalcRateCard[[#This Row],[Price_Level]]&amp;Table_wabobpsvr_AzureCalc_AzureCalcRateCard[[#This Row],[Region]]</f>
        <v>Streaming UnitsB4</v>
      </c>
      <c r="B11867">
        <v>4</v>
      </c>
      <c r="C11867" t="s">
        <v>4431</v>
      </c>
      <c r="D11867" t="s">
        <v>182</v>
      </c>
      <c r="E11867">
        <v>999999</v>
      </c>
      <c r="F11867" t="s">
        <v>1361</v>
      </c>
      <c r="G11867" s="784" t="s">
        <v>4431</v>
      </c>
      <c r="H11867" s="784" t="s">
        <v>4431</v>
      </c>
      <c r="I11867" s="784" t="s">
        <v>4431</v>
      </c>
    </row>
    <row r="11868" spans="1:9" hidden="1">
      <c r="A11868" t="str">
        <f>Table_wabobpsvr_AzureCalc_AzureCalcRateCard[[#This Row],[ServiceName]]&amp;Table_wabobpsvr_AzureCalc_AzureCalcRateCard[[#This Row],[Price_Level]]&amp;Table_wabobpsvr_AzureCalc_AzureCalcRateCard[[#This Row],[Region]]</f>
        <v>Streaming UnitsC4</v>
      </c>
      <c r="B11868">
        <v>4</v>
      </c>
      <c r="C11868" t="s">
        <v>4431</v>
      </c>
      <c r="D11868" t="s">
        <v>184</v>
      </c>
      <c r="E11868">
        <v>999999</v>
      </c>
      <c r="F11868" t="s">
        <v>1361</v>
      </c>
      <c r="G11868" s="784" t="s">
        <v>4431</v>
      </c>
      <c r="H11868" s="784" t="s">
        <v>4431</v>
      </c>
      <c r="I11868" s="784" t="s">
        <v>4431</v>
      </c>
    </row>
    <row r="11869" spans="1:9" hidden="1">
      <c r="A11869" t="str">
        <f>Table_wabobpsvr_AzureCalc_AzureCalcRateCard[[#This Row],[ServiceName]]&amp;Table_wabobpsvr_AzureCalc_AzureCalcRateCard[[#This Row],[Price_Level]]&amp;Table_wabobpsvr_AzureCalc_AzureCalcRateCard[[#This Row],[Region]]</f>
        <v>Streaming UnitsD4</v>
      </c>
      <c r="B11869">
        <v>4</v>
      </c>
      <c r="C11869" t="s">
        <v>4431</v>
      </c>
      <c r="D11869" t="s">
        <v>183</v>
      </c>
      <c r="E11869">
        <v>999999</v>
      </c>
      <c r="F11869" t="s">
        <v>1361</v>
      </c>
      <c r="G11869" s="784" t="s">
        <v>4431</v>
      </c>
      <c r="H11869" s="784" t="s">
        <v>4431</v>
      </c>
      <c r="I11869" s="784" t="s">
        <v>4431</v>
      </c>
    </row>
    <row r="11870" spans="1:9" hidden="1">
      <c r="A11870" t="str">
        <f>Table_wabobpsvr_AzureCalc_AzureCalcRateCard[[#This Row],[ServiceName]]&amp;Table_wabobpsvr_AzureCalc_AzureCalcRateCard[[#This Row],[Price_Level]]&amp;Table_wabobpsvr_AzureCalc_AzureCalcRateCard[[#This Row],[Region]]</f>
        <v>Streaming UnitsMOSP5</v>
      </c>
      <c r="B11870">
        <v>5</v>
      </c>
      <c r="C11870" t="s">
        <v>4431</v>
      </c>
      <c r="D11870" t="s">
        <v>627</v>
      </c>
      <c r="E11870">
        <v>999999</v>
      </c>
      <c r="F11870" t="s">
        <v>1361</v>
      </c>
      <c r="G11870" s="784" t="s">
        <v>4431</v>
      </c>
      <c r="H11870" s="784" t="s">
        <v>4431</v>
      </c>
      <c r="I11870" s="784" t="s">
        <v>4431</v>
      </c>
    </row>
    <row r="11871" spans="1:9" hidden="1">
      <c r="A11871" t="str">
        <f>Table_wabobpsvr_AzureCalc_AzureCalcRateCard[[#This Row],[ServiceName]]&amp;Table_wabobpsvr_AzureCalc_AzureCalcRateCard[[#This Row],[Price_Level]]&amp;Table_wabobpsvr_AzureCalc_AzureCalcRateCard[[#This Row],[Region]]</f>
        <v>Streaming UnitsA5</v>
      </c>
      <c r="B11871">
        <v>5</v>
      </c>
      <c r="C11871" t="s">
        <v>4431</v>
      </c>
      <c r="D11871" t="s">
        <v>181</v>
      </c>
      <c r="E11871">
        <v>999999</v>
      </c>
      <c r="F11871" t="s">
        <v>1361</v>
      </c>
      <c r="G11871" s="784" t="s">
        <v>4431</v>
      </c>
      <c r="H11871" s="784" t="s">
        <v>4431</v>
      </c>
      <c r="I11871" s="784" t="s">
        <v>4431</v>
      </c>
    </row>
    <row r="11872" spans="1:9" hidden="1">
      <c r="A11872" t="str">
        <f>Table_wabobpsvr_AzureCalc_AzureCalcRateCard[[#This Row],[ServiceName]]&amp;Table_wabobpsvr_AzureCalc_AzureCalcRateCard[[#This Row],[Price_Level]]&amp;Table_wabobpsvr_AzureCalc_AzureCalcRateCard[[#This Row],[Region]]</f>
        <v>Streaming UnitsB5</v>
      </c>
      <c r="B11872" s="33">
        <v>5</v>
      </c>
      <c r="C11872" s="33" t="s">
        <v>4431</v>
      </c>
      <c r="D11872" s="33" t="s">
        <v>182</v>
      </c>
      <c r="E11872" s="33">
        <v>999999</v>
      </c>
      <c r="F11872" s="33" t="s">
        <v>1361</v>
      </c>
      <c r="G11872" s="828" t="s">
        <v>4431</v>
      </c>
      <c r="H11872" s="828" t="s">
        <v>4431</v>
      </c>
      <c r="I11872" s="828" t="s">
        <v>4431</v>
      </c>
    </row>
    <row r="11873" spans="1:9" hidden="1">
      <c r="A11873" t="str">
        <f>Table_wabobpsvr_AzureCalc_AzureCalcRateCard[[#This Row],[ServiceName]]&amp;Table_wabobpsvr_AzureCalc_AzureCalcRateCard[[#This Row],[Price_Level]]&amp;Table_wabobpsvr_AzureCalc_AzureCalcRateCard[[#This Row],[Region]]</f>
        <v>Streaming UnitsC5</v>
      </c>
      <c r="B11873">
        <v>5</v>
      </c>
      <c r="C11873" t="s">
        <v>4431</v>
      </c>
      <c r="D11873" t="s">
        <v>184</v>
      </c>
      <c r="E11873">
        <v>999999</v>
      </c>
      <c r="F11873" t="s">
        <v>1361</v>
      </c>
      <c r="G11873" s="784" t="s">
        <v>4431</v>
      </c>
      <c r="H11873" s="784" t="s">
        <v>4431</v>
      </c>
      <c r="I11873" s="784" t="s">
        <v>4431</v>
      </c>
    </row>
    <row r="11874" spans="1:9" hidden="1">
      <c r="A11874" t="str">
        <f>Table_wabobpsvr_AzureCalc_AzureCalcRateCard[[#This Row],[ServiceName]]&amp;Table_wabobpsvr_AzureCalc_AzureCalcRateCard[[#This Row],[Price_Level]]&amp;Table_wabobpsvr_AzureCalc_AzureCalcRateCard[[#This Row],[Region]]</f>
        <v>Standard S3 Database DaysMOSP</v>
      </c>
      <c r="C11874" t="s">
        <v>91</v>
      </c>
      <c r="D11874" t="s">
        <v>627</v>
      </c>
      <c r="E11874">
        <v>0.2016</v>
      </c>
      <c r="F11874" t="s">
        <v>3249</v>
      </c>
      <c r="G11874" s="784" t="s">
        <v>4431</v>
      </c>
      <c r="H11874" s="784" t="s">
        <v>4431</v>
      </c>
      <c r="I11874" s="784" t="s">
        <v>6666</v>
      </c>
    </row>
    <row r="11875" spans="1:9" hidden="1">
      <c r="A11875" t="str">
        <f>Table_wabobpsvr_AzureCalc_AzureCalcRateCard[[#This Row],[ServiceName]]&amp;Table_wabobpsvr_AzureCalc_AzureCalcRateCard[[#This Row],[Price_Level]]&amp;Table_wabobpsvr_AzureCalc_AzureCalcRateCard[[#This Row],[Region]]</f>
        <v>Standard S3 Database DaysA</v>
      </c>
      <c r="C11875" t="s">
        <v>91</v>
      </c>
      <c r="D11875" t="s">
        <v>181</v>
      </c>
      <c r="E11875">
        <v>0.1956</v>
      </c>
      <c r="F11875" t="s">
        <v>3249</v>
      </c>
      <c r="G11875" s="784" t="s">
        <v>3250</v>
      </c>
      <c r="H11875" s="784" t="s">
        <v>3251</v>
      </c>
      <c r="I11875" s="784" t="s">
        <v>6666</v>
      </c>
    </row>
    <row r="11876" spans="1:9" hidden="1">
      <c r="A11876" s="784" t="str">
        <f>Table_wabobpsvr_AzureCalc_AzureCalcRateCard[[#This Row],[ServiceName]]&amp;Table_wabobpsvr_AzureCalc_AzureCalcRateCard[[#This Row],[Price_Level]]&amp;Table_wabobpsvr_AzureCalc_AzureCalcRateCard[[#This Row],[Region]]</f>
        <v>Standard S3 Database DaysB</v>
      </c>
      <c r="B11876" s="784"/>
      <c r="C11876" s="784" t="s">
        <v>91</v>
      </c>
      <c r="D11876" s="784" t="s">
        <v>182</v>
      </c>
      <c r="E11876" s="784">
        <v>0.18959999999999999</v>
      </c>
      <c r="F11876" s="784" t="s">
        <v>3249</v>
      </c>
      <c r="G11876" s="784" t="s">
        <v>3250</v>
      </c>
      <c r="H11876" s="784" t="s">
        <v>3251</v>
      </c>
      <c r="I11876" s="784" t="s">
        <v>6666</v>
      </c>
    </row>
    <row r="11877" spans="1:9" hidden="1">
      <c r="A11877" s="784" t="str">
        <f>Table_wabobpsvr_AzureCalc_AzureCalcRateCard[[#This Row],[ServiceName]]&amp;Table_wabobpsvr_AzureCalc_AzureCalcRateCard[[#This Row],[Price_Level]]&amp;Table_wabobpsvr_AzureCalc_AzureCalcRateCard[[#This Row],[Region]]</f>
        <v>Standard S3 Database DaysC</v>
      </c>
      <c r="B11877" s="784"/>
      <c r="C11877" s="784" t="s">
        <v>91</v>
      </c>
      <c r="D11877" s="784" t="s">
        <v>184</v>
      </c>
      <c r="E11877" s="784">
        <v>0.1835</v>
      </c>
      <c r="F11877" s="784" t="s">
        <v>3249</v>
      </c>
      <c r="G11877" s="784" t="s">
        <v>3250</v>
      </c>
      <c r="H11877" s="784" t="s">
        <v>3251</v>
      </c>
      <c r="I11877" s="784" t="s">
        <v>6666</v>
      </c>
    </row>
    <row r="11878" spans="1:9" hidden="1">
      <c r="A11878" s="784" t="str">
        <f>Table_wabobpsvr_AzureCalc_AzureCalcRateCard[[#This Row],[ServiceName]]&amp;Table_wabobpsvr_AzureCalc_AzureCalcRateCard[[#This Row],[Price_Level]]&amp;Table_wabobpsvr_AzureCalc_AzureCalcRateCard[[#This Row],[Region]]</f>
        <v>Standard S3 Database DaysD</v>
      </c>
      <c r="B11878" s="784"/>
      <c r="C11878" s="784" t="s">
        <v>91</v>
      </c>
      <c r="D11878" s="784" t="s">
        <v>183</v>
      </c>
      <c r="E11878" s="784">
        <v>0.17749999999999999</v>
      </c>
      <c r="F11878" s="784" t="s">
        <v>3249</v>
      </c>
      <c r="G11878" s="784" t="s">
        <v>3250</v>
      </c>
      <c r="H11878" s="784" t="s">
        <v>3251</v>
      </c>
      <c r="I11878" s="784" t="s">
        <v>6666</v>
      </c>
    </row>
    <row r="11879" spans="1:9" hidden="1">
      <c r="A11879" s="784" t="str">
        <f>Table_wabobpsvr_AzureCalc_AzureCalcRateCard[[#This Row],[ServiceName]]&amp;Table_wabobpsvr_AzureCalc_AzureCalcRateCard[[#This Row],[Price_Level]]&amp;Table_wabobpsvr_AzureCalc_AzureCalcRateCard[[#This Row],[Region]]</f>
        <v>Standard S3 Database DaysMOSP15</v>
      </c>
      <c r="B11879" s="784">
        <v>15</v>
      </c>
      <c r="C11879" s="784" t="s">
        <v>91</v>
      </c>
      <c r="D11879" s="784" t="s">
        <v>627</v>
      </c>
      <c r="E11879" s="784">
        <v>0.22320000000000001</v>
      </c>
      <c r="F11879" s="784" t="s">
        <v>3249</v>
      </c>
      <c r="G11879" s="784" t="s">
        <v>4431</v>
      </c>
      <c r="H11879" s="784" t="s">
        <v>4431</v>
      </c>
      <c r="I11879" s="784" t="s">
        <v>4943</v>
      </c>
    </row>
    <row r="11880" spans="1:9" hidden="1">
      <c r="A11880" s="784" t="str">
        <f>Table_wabobpsvr_AzureCalc_AzureCalcRateCard[[#This Row],[ServiceName]]&amp;Table_wabobpsvr_AzureCalc_AzureCalcRateCard[[#This Row],[Price_Level]]&amp;Table_wabobpsvr_AzureCalc_AzureCalcRateCard[[#This Row],[Region]]</f>
        <v>Standard S3 Database DaysA15</v>
      </c>
      <c r="B11880" s="784">
        <v>15</v>
      </c>
      <c r="C11880" s="784" t="s">
        <v>91</v>
      </c>
      <c r="D11880" s="784" t="s">
        <v>181</v>
      </c>
      <c r="E11880" s="784">
        <v>0.21659999999999999</v>
      </c>
      <c r="F11880" s="784" t="s">
        <v>3249</v>
      </c>
      <c r="G11880" s="784" t="s">
        <v>3252</v>
      </c>
      <c r="H11880" s="784" t="s">
        <v>3253</v>
      </c>
      <c r="I11880" s="784" t="s">
        <v>4943</v>
      </c>
    </row>
    <row r="11881" spans="1:9" hidden="1">
      <c r="A11881" s="784" t="str">
        <f>Table_wabobpsvr_AzureCalc_AzureCalcRateCard[[#This Row],[ServiceName]]&amp;Table_wabobpsvr_AzureCalc_AzureCalcRateCard[[#This Row],[Price_Level]]&amp;Table_wabobpsvr_AzureCalc_AzureCalcRateCard[[#This Row],[Region]]</f>
        <v>Standard S3 Database DaysB15</v>
      </c>
      <c r="B11881" s="784">
        <v>15</v>
      </c>
      <c r="C11881" s="784" t="s">
        <v>91</v>
      </c>
      <c r="D11881" s="784" t="s">
        <v>182</v>
      </c>
      <c r="E11881" s="784">
        <v>0.2099</v>
      </c>
      <c r="F11881" s="784" t="s">
        <v>3249</v>
      </c>
      <c r="G11881" s="784" t="s">
        <v>3252</v>
      </c>
      <c r="H11881" s="784" t="s">
        <v>3253</v>
      </c>
      <c r="I11881" s="784" t="s">
        <v>4943</v>
      </c>
    </row>
    <row r="11882" spans="1:9" hidden="1">
      <c r="A11882" s="784" t="str">
        <f>Table_wabobpsvr_AzureCalc_AzureCalcRateCard[[#This Row],[ServiceName]]&amp;Table_wabobpsvr_AzureCalc_AzureCalcRateCard[[#This Row],[Price_Level]]&amp;Table_wabobpsvr_AzureCalc_AzureCalcRateCard[[#This Row],[Region]]</f>
        <v>Standard S3 Database DaysC15</v>
      </c>
      <c r="B11882" s="784">
        <v>15</v>
      </c>
      <c r="C11882" s="784" t="s">
        <v>91</v>
      </c>
      <c r="D11882" s="784" t="s">
        <v>184</v>
      </c>
      <c r="E11882" s="784">
        <v>0.20319999999999999</v>
      </c>
      <c r="F11882" s="784" t="s">
        <v>3249</v>
      </c>
      <c r="G11882" s="784" t="s">
        <v>3252</v>
      </c>
      <c r="H11882" s="784" t="s">
        <v>3253</v>
      </c>
      <c r="I11882" s="784" t="s">
        <v>4943</v>
      </c>
    </row>
    <row r="11883" spans="1:9" hidden="1">
      <c r="A11883" s="784" t="str">
        <f>Table_wabobpsvr_AzureCalc_AzureCalcRateCard[[#This Row],[ServiceName]]&amp;Table_wabobpsvr_AzureCalc_AzureCalcRateCard[[#This Row],[Price_Level]]&amp;Table_wabobpsvr_AzureCalc_AzureCalcRateCard[[#This Row],[Region]]</f>
        <v>Machine Learning API Service Prediction HoursMOSP14</v>
      </c>
      <c r="B11883" s="784">
        <v>14</v>
      </c>
      <c r="C11883" s="784" t="s">
        <v>4431</v>
      </c>
      <c r="D11883" s="784" t="s">
        <v>627</v>
      </c>
      <c r="E11883" s="784">
        <v>999999</v>
      </c>
      <c r="F11883" s="784" t="s">
        <v>1130</v>
      </c>
      <c r="G11883" s="784" t="s">
        <v>4431</v>
      </c>
      <c r="H11883" s="784" t="s">
        <v>4431</v>
      </c>
      <c r="I11883" s="784" t="s">
        <v>4431</v>
      </c>
    </row>
    <row r="11884" spans="1:9" hidden="1">
      <c r="A11884" s="784" t="str">
        <f>Table_wabobpsvr_AzureCalc_AzureCalcRateCard[[#This Row],[ServiceName]]&amp;Table_wabobpsvr_AzureCalc_AzureCalcRateCard[[#This Row],[Price_Level]]&amp;Table_wabobpsvr_AzureCalc_AzureCalcRateCard[[#This Row],[Region]]</f>
        <v>Machine Learning API Service Prediction HoursA14</v>
      </c>
      <c r="B11884" s="784">
        <v>14</v>
      </c>
      <c r="C11884" s="784" t="s">
        <v>4431</v>
      </c>
      <c r="D11884" s="784" t="s">
        <v>181</v>
      </c>
      <c r="E11884" s="784">
        <v>999999</v>
      </c>
      <c r="F11884" s="784" t="s">
        <v>1130</v>
      </c>
      <c r="G11884" s="784" t="s">
        <v>4431</v>
      </c>
      <c r="H11884" s="784" t="s">
        <v>4431</v>
      </c>
      <c r="I11884" s="784" t="s">
        <v>4431</v>
      </c>
    </row>
    <row r="11885" spans="1:9" hidden="1">
      <c r="A11885" t="str">
        <f>Table_wabobpsvr_AzureCalc_AzureCalcRateCard[[#This Row],[ServiceName]]&amp;Table_wabobpsvr_AzureCalc_AzureCalcRateCard[[#This Row],[Price_Level]]&amp;Table_wabobpsvr_AzureCalc_AzureCalcRateCard[[#This Row],[Region]]</f>
        <v>Machine Learning API Service Prediction HoursB14</v>
      </c>
      <c r="B11885">
        <v>14</v>
      </c>
      <c r="C11885" t="s">
        <v>4431</v>
      </c>
      <c r="D11885" t="s">
        <v>182</v>
      </c>
      <c r="E11885">
        <v>999999</v>
      </c>
      <c r="F11885" t="s">
        <v>1130</v>
      </c>
      <c r="G11885" s="784" t="s">
        <v>4431</v>
      </c>
      <c r="H11885" s="784" t="s">
        <v>4431</v>
      </c>
      <c r="I11885" s="784" t="s">
        <v>4431</v>
      </c>
    </row>
    <row r="11886" spans="1:9" hidden="1">
      <c r="A11886" s="784" t="str">
        <f>Table_wabobpsvr_AzureCalc_AzureCalcRateCard[[#This Row],[ServiceName]]&amp;Table_wabobpsvr_AzureCalc_AzureCalcRateCard[[#This Row],[Price_Level]]&amp;Table_wabobpsvr_AzureCalc_AzureCalcRateCard[[#This Row],[Region]]</f>
        <v>Machine Learning API Service Prediction HoursC14</v>
      </c>
      <c r="B11886" s="784">
        <v>14</v>
      </c>
      <c r="C11886" s="784" t="s">
        <v>4431</v>
      </c>
      <c r="D11886" s="784" t="s">
        <v>184</v>
      </c>
      <c r="E11886" s="784">
        <v>999999</v>
      </c>
      <c r="F11886" s="784" t="s">
        <v>1130</v>
      </c>
      <c r="G11886" s="784" t="s">
        <v>4431</v>
      </c>
      <c r="H11886" s="784" t="s">
        <v>4431</v>
      </c>
      <c r="I11886" s="784" t="s">
        <v>4431</v>
      </c>
    </row>
    <row r="11887" spans="1:9" hidden="1">
      <c r="A11887" s="784" t="str">
        <f>Table_wabobpsvr_AzureCalc_AzureCalcRateCard[[#This Row],[ServiceName]]&amp;Table_wabobpsvr_AzureCalc_AzureCalcRateCard[[#This Row],[Price_Level]]&amp;Table_wabobpsvr_AzureCalc_AzureCalcRateCard[[#This Row],[Region]]</f>
        <v>Machine Learning API Service Prediction HoursD14</v>
      </c>
      <c r="B11887" s="784">
        <v>14</v>
      </c>
      <c r="C11887" s="784" t="s">
        <v>4431</v>
      </c>
      <c r="D11887" s="784" t="s">
        <v>183</v>
      </c>
      <c r="E11887" s="784">
        <v>999999</v>
      </c>
      <c r="F11887" s="784" t="s">
        <v>1130</v>
      </c>
      <c r="G11887" s="784" t="s">
        <v>4431</v>
      </c>
      <c r="H11887" s="784" t="s">
        <v>4431</v>
      </c>
      <c r="I11887" s="784" t="s">
        <v>4431</v>
      </c>
    </row>
    <row r="11888" spans="1:9" hidden="1">
      <c r="A11888" s="784" t="str">
        <f>Table_wabobpsvr_AzureCalc_AzureCalcRateCard[[#This Row],[ServiceName]]&amp;Table_wabobpsvr_AzureCalc_AzureCalcRateCard[[#This Row],[Price_Level]]&amp;Table_wabobpsvr_AzureCalc_AzureCalcRateCard[[#This Row],[Region]]</f>
        <v>Machine Learning API Service PredictionsMOSP6</v>
      </c>
      <c r="B11888" s="784">
        <v>6</v>
      </c>
      <c r="C11888" s="784" t="s">
        <v>4431</v>
      </c>
      <c r="D11888" s="784" t="s">
        <v>627</v>
      </c>
      <c r="E11888" s="784">
        <v>999999</v>
      </c>
      <c r="F11888" s="784" t="s">
        <v>1131</v>
      </c>
      <c r="G11888" s="784" t="s">
        <v>4431</v>
      </c>
      <c r="H11888" s="784" t="s">
        <v>4431</v>
      </c>
      <c r="I11888" s="784" t="s">
        <v>4431</v>
      </c>
    </row>
    <row r="11889" spans="1:9" hidden="1">
      <c r="A11889" s="784" t="str">
        <f>Table_wabobpsvr_AzureCalc_AzureCalcRateCard[[#This Row],[ServiceName]]&amp;Table_wabobpsvr_AzureCalc_AzureCalcRateCard[[#This Row],[Price_Level]]&amp;Table_wabobpsvr_AzureCalc_AzureCalcRateCard[[#This Row],[Region]]</f>
        <v>Machine Learning API Service PredictionsA6</v>
      </c>
      <c r="B11889" s="784">
        <v>6</v>
      </c>
      <c r="C11889" s="784" t="s">
        <v>4431</v>
      </c>
      <c r="D11889" s="784" t="s">
        <v>181</v>
      </c>
      <c r="E11889" s="784">
        <v>999999</v>
      </c>
      <c r="F11889" s="784" t="s">
        <v>1131</v>
      </c>
      <c r="G11889" s="784" t="s">
        <v>4431</v>
      </c>
      <c r="H11889" s="784" t="s">
        <v>4431</v>
      </c>
      <c r="I11889" s="784" t="s">
        <v>4431</v>
      </c>
    </row>
    <row r="11890" spans="1:9" hidden="1">
      <c r="A11890" s="784" t="str">
        <f>Table_wabobpsvr_AzureCalc_AzureCalcRateCard[[#This Row],[ServiceName]]&amp;Table_wabobpsvr_AzureCalc_AzureCalcRateCard[[#This Row],[Price_Level]]&amp;Table_wabobpsvr_AzureCalc_AzureCalcRateCard[[#This Row],[Region]]</f>
        <v>Machine Learning API Service PredictionsB6</v>
      </c>
      <c r="B11890" s="784">
        <v>6</v>
      </c>
      <c r="C11890" s="784" t="s">
        <v>4431</v>
      </c>
      <c r="D11890" s="784" t="s">
        <v>182</v>
      </c>
      <c r="E11890" s="784">
        <v>999999</v>
      </c>
      <c r="F11890" s="784" t="s">
        <v>1131</v>
      </c>
      <c r="G11890" s="784" t="s">
        <v>4431</v>
      </c>
      <c r="H11890" s="784" t="s">
        <v>4431</v>
      </c>
      <c r="I11890" s="784" t="s">
        <v>4431</v>
      </c>
    </row>
    <row r="11891" spans="1:9" hidden="1">
      <c r="A11891" s="784" t="str">
        <f>Table_wabobpsvr_AzureCalc_AzureCalcRateCard[[#This Row],[ServiceName]]&amp;Table_wabobpsvr_AzureCalc_AzureCalcRateCard[[#This Row],[Price_Level]]&amp;Table_wabobpsvr_AzureCalc_AzureCalcRateCard[[#This Row],[Region]]</f>
        <v>Machine Learning API Service PredictionsC6</v>
      </c>
      <c r="B11891" s="784">
        <v>6</v>
      </c>
      <c r="C11891" s="784" t="s">
        <v>4431</v>
      </c>
      <c r="D11891" s="784" t="s">
        <v>184</v>
      </c>
      <c r="E11891" s="784">
        <v>999999</v>
      </c>
      <c r="F11891" s="784" t="s">
        <v>1131</v>
      </c>
      <c r="G11891" s="784" t="s">
        <v>4431</v>
      </c>
      <c r="H11891" s="784" t="s">
        <v>4431</v>
      </c>
      <c r="I11891" s="784" t="s">
        <v>4431</v>
      </c>
    </row>
    <row r="11892" spans="1:9" hidden="1">
      <c r="A11892" s="784" t="str">
        <f>Table_wabobpsvr_AzureCalc_AzureCalcRateCard[[#This Row],[ServiceName]]&amp;Table_wabobpsvr_AzureCalc_AzureCalcRateCard[[#This Row],[Price_Level]]&amp;Table_wabobpsvr_AzureCalc_AzureCalcRateCard[[#This Row],[Region]]</f>
        <v>Machine Learning API Service PredictionsD6</v>
      </c>
      <c r="B11892" s="784">
        <v>6</v>
      </c>
      <c r="C11892" s="784" t="s">
        <v>4431</v>
      </c>
      <c r="D11892" s="784" t="s">
        <v>183</v>
      </c>
      <c r="E11892" s="784">
        <v>999999</v>
      </c>
      <c r="F11892" s="784" t="s">
        <v>1131</v>
      </c>
      <c r="G11892" s="784" t="s">
        <v>4431</v>
      </c>
      <c r="H11892" s="784" t="s">
        <v>4431</v>
      </c>
      <c r="I11892" s="784" t="s">
        <v>4431</v>
      </c>
    </row>
    <row r="11893" spans="1:9" hidden="1">
      <c r="A11893" t="str">
        <f>Table_wabobpsvr_AzureCalc_AzureCalcRateCard[[#This Row],[ServiceName]]&amp;Table_wabobpsvr_AzureCalc_AzureCalcRateCard[[#This Row],[Price_Level]]&amp;Table_wabobpsvr_AzureCalc_AzureCalcRateCard[[#This Row],[Region]]</f>
        <v>Media Services AES KeysMOSP</v>
      </c>
      <c r="C11893" t="s">
        <v>1256</v>
      </c>
      <c r="D11893" t="s">
        <v>627</v>
      </c>
      <c r="E11893">
        <v>0.1</v>
      </c>
      <c r="F11893" t="s">
        <v>1253</v>
      </c>
      <c r="G11893" s="784" t="s">
        <v>4431</v>
      </c>
      <c r="H11893" s="784" t="s">
        <v>4431</v>
      </c>
      <c r="I11893" s="784" t="s">
        <v>6667</v>
      </c>
    </row>
    <row r="11894" spans="1:9" hidden="1">
      <c r="A11894" s="784" t="str">
        <f>Table_wabobpsvr_AzureCalc_AzureCalcRateCard[[#This Row],[ServiceName]]&amp;Table_wabobpsvr_AzureCalc_AzureCalcRateCard[[#This Row],[Price_Level]]&amp;Table_wabobpsvr_AzureCalc_AzureCalcRateCard[[#This Row],[Region]]</f>
        <v>Media Services AES KeysA</v>
      </c>
      <c r="B11894" s="784"/>
      <c r="C11894" s="784" t="s">
        <v>1256</v>
      </c>
      <c r="D11894" s="784" t="s">
        <v>181</v>
      </c>
      <c r="E11894" s="784">
        <v>9.7000000000000003E-2</v>
      </c>
      <c r="F11894" s="784" t="s">
        <v>1253</v>
      </c>
      <c r="G11894" s="784" t="s">
        <v>2737</v>
      </c>
      <c r="H11894" s="784" t="s">
        <v>2738</v>
      </c>
      <c r="I11894" s="784" t="s">
        <v>6667</v>
      </c>
    </row>
    <row r="11895" spans="1:9" hidden="1">
      <c r="A11895" s="784" t="str">
        <f>Table_wabobpsvr_AzureCalc_AzureCalcRateCard[[#This Row],[ServiceName]]&amp;Table_wabobpsvr_AzureCalc_AzureCalcRateCard[[#This Row],[Price_Level]]&amp;Table_wabobpsvr_AzureCalc_AzureCalcRateCard[[#This Row],[Region]]</f>
        <v>Media Services AES KeysB</v>
      </c>
      <c r="B11895" s="784"/>
      <c r="C11895" s="784" t="s">
        <v>1256</v>
      </c>
      <c r="D11895" s="784" t="s">
        <v>182</v>
      </c>
      <c r="E11895" s="784">
        <v>9.4E-2</v>
      </c>
      <c r="F11895" s="784" t="s">
        <v>1253</v>
      </c>
      <c r="G11895" s="784" t="s">
        <v>2737</v>
      </c>
      <c r="H11895" s="784" t="s">
        <v>2738</v>
      </c>
      <c r="I11895" s="784" t="s">
        <v>6667</v>
      </c>
    </row>
    <row r="11896" spans="1:9" hidden="1">
      <c r="A11896" s="784" t="str">
        <f>Table_wabobpsvr_AzureCalc_AzureCalcRateCard[[#This Row],[ServiceName]]&amp;Table_wabobpsvr_AzureCalc_AzureCalcRateCard[[#This Row],[Price_Level]]&amp;Table_wabobpsvr_AzureCalc_AzureCalcRateCard[[#This Row],[Region]]</f>
        <v>Media Services AES KeysC</v>
      </c>
      <c r="B11896" s="784"/>
      <c r="C11896" s="784" t="s">
        <v>1256</v>
      </c>
      <c r="D11896" s="784" t="s">
        <v>184</v>
      </c>
      <c r="E11896" s="784">
        <v>9.0999999999999998E-2</v>
      </c>
      <c r="F11896" s="784" t="s">
        <v>1253</v>
      </c>
      <c r="G11896" s="784" t="s">
        <v>2737</v>
      </c>
      <c r="H11896" s="784" t="s">
        <v>2738</v>
      </c>
      <c r="I11896" s="784" t="s">
        <v>6667</v>
      </c>
    </row>
    <row r="11897" spans="1:9" hidden="1">
      <c r="A11897" s="784" t="str">
        <f>Table_wabobpsvr_AzureCalc_AzureCalcRateCard[[#This Row],[ServiceName]]&amp;Table_wabobpsvr_AzureCalc_AzureCalcRateCard[[#This Row],[Price_Level]]&amp;Table_wabobpsvr_AzureCalc_AzureCalcRateCard[[#This Row],[Region]]</f>
        <v>Media Services AES KeysD</v>
      </c>
      <c r="B11897" s="784"/>
      <c r="C11897" s="784" t="s">
        <v>1256</v>
      </c>
      <c r="D11897" s="784" t="s">
        <v>183</v>
      </c>
      <c r="E11897" s="784">
        <v>8.7999999999999995E-2</v>
      </c>
      <c r="F11897" s="784" t="s">
        <v>1253</v>
      </c>
      <c r="G11897" s="784" t="s">
        <v>2737</v>
      </c>
      <c r="H11897" s="784" t="s">
        <v>2738</v>
      </c>
      <c r="I11897" s="784" t="s">
        <v>6667</v>
      </c>
    </row>
    <row r="11898" spans="1:9" hidden="1">
      <c r="A11898" s="784" t="str">
        <f>Table_wabobpsvr_AzureCalc_AzureCalcRateCard[[#This Row],[ServiceName]]&amp;Table_wabobpsvr_AzureCalc_AzureCalcRateCard[[#This Row],[Price_Level]]&amp;Table_wabobpsvr_AzureCalc_AzureCalcRateCard[[#This Row],[Region]]</f>
        <v>Media Services Live Channel HoursMOSP2</v>
      </c>
      <c r="B11898" s="784">
        <v>2</v>
      </c>
      <c r="C11898" s="784" t="s">
        <v>4431</v>
      </c>
      <c r="D11898" s="784" t="s">
        <v>627</v>
      </c>
      <c r="E11898" s="784">
        <v>999999</v>
      </c>
      <c r="F11898" s="784" t="s">
        <v>1102</v>
      </c>
      <c r="G11898" s="784" t="s">
        <v>4431</v>
      </c>
      <c r="H11898" s="784" t="s">
        <v>4431</v>
      </c>
      <c r="I11898" s="784" t="s">
        <v>4431</v>
      </c>
    </row>
    <row r="11899" spans="1:9" hidden="1">
      <c r="A11899" s="784" t="str">
        <f>Table_wabobpsvr_AzureCalc_AzureCalcRateCard[[#This Row],[ServiceName]]&amp;Table_wabobpsvr_AzureCalc_AzureCalcRateCard[[#This Row],[Price_Level]]&amp;Table_wabobpsvr_AzureCalc_AzureCalcRateCard[[#This Row],[Region]]</f>
        <v>Media Services Live Channel HoursA2</v>
      </c>
      <c r="B11899" s="784">
        <v>2</v>
      </c>
      <c r="C11899" s="784" t="s">
        <v>4431</v>
      </c>
      <c r="D11899" s="784" t="s">
        <v>181</v>
      </c>
      <c r="E11899" s="784">
        <v>999999</v>
      </c>
      <c r="F11899" s="784" t="s">
        <v>1102</v>
      </c>
      <c r="G11899" s="784" t="s">
        <v>4431</v>
      </c>
      <c r="H11899" s="784" t="s">
        <v>4431</v>
      </c>
      <c r="I11899" s="784" t="s">
        <v>4431</v>
      </c>
    </row>
    <row r="11900" spans="1:9" hidden="1">
      <c r="A11900" s="784" t="str">
        <f>Table_wabobpsvr_AzureCalc_AzureCalcRateCard[[#This Row],[ServiceName]]&amp;Table_wabobpsvr_AzureCalc_AzureCalcRateCard[[#This Row],[Price_Level]]&amp;Table_wabobpsvr_AzureCalc_AzureCalcRateCard[[#This Row],[Region]]</f>
        <v>Media Services Live Channel HoursB2</v>
      </c>
      <c r="B11900" s="784">
        <v>2</v>
      </c>
      <c r="C11900" s="784" t="s">
        <v>4431</v>
      </c>
      <c r="D11900" s="784" t="s">
        <v>182</v>
      </c>
      <c r="E11900" s="784">
        <v>999999</v>
      </c>
      <c r="F11900" s="784" t="s">
        <v>1102</v>
      </c>
      <c r="G11900" s="784" t="s">
        <v>4431</v>
      </c>
      <c r="H11900" s="784" t="s">
        <v>4431</v>
      </c>
      <c r="I11900" s="784" t="s">
        <v>4431</v>
      </c>
    </row>
    <row r="11901" spans="1:9" hidden="1">
      <c r="A11901" t="str">
        <f>Table_wabobpsvr_AzureCalc_AzureCalcRateCard[[#This Row],[ServiceName]]&amp;Table_wabobpsvr_AzureCalc_AzureCalcRateCard[[#This Row],[Price_Level]]&amp;Table_wabobpsvr_AzureCalc_AzureCalcRateCard[[#This Row],[Region]]</f>
        <v>Machine Learning API Service PredictionsMOSP2</v>
      </c>
      <c r="B11901">
        <v>2</v>
      </c>
      <c r="C11901" t="s">
        <v>4431</v>
      </c>
      <c r="D11901" t="s">
        <v>627</v>
      </c>
      <c r="E11901">
        <v>999999</v>
      </c>
      <c r="F11901" t="s">
        <v>1131</v>
      </c>
      <c r="G11901" s="784" t="s">
        <v>4431</v>
      </c>
      <c r="H11901" s="784" t="s">
        <v>4431</v>
      </c>
      <c r="I11901" s="784" t="s">
        <v>4431</v>
      </c>
    </row>
    <row r="11902" spans="1:9" hidden="1">
      <c r="A11902" t="str">
        <f>Table_wabobpsvr_AzureCalc_AzureCalcRateCard[[#This Row],[ServiceName]]&amp;Table_wabobpsvr_AzureCalc_AzureCalcRateCard[[#This Row],[Price_Level]]&amp;Table_wabobpsvr_AzureCalc_AzureCalcRateCard[[#This Row],[Region]]</f>
        <v>Media Services Live Channel HoursC2</v>
      </c>
      <c r="B11902">
        <v>2</v>
      </c>
      <c r="C11902" t="s">
        <v>4431</v>
      </c>
      <c r="D11902" t="s">
        <v>184</v>
      </c>
      <c r="E11902">
        <v>999999</v>
      </c>
      <c r="F11902" t="s">
        <v>1102</v>
      </c>
      <c r="G11902" s="784" t="s">
        <v>4431</v>
      </c>
      <c r="H11902" s="784" t="s">
        <v>4431</v>
      </c>
      <c r="I11902" s="784" t="s">
        <v>4431</v>
      </c>
    </row>
    <row r="11903" spans="1:9" hidden="1">
      <c r="A11903" t="str">
        <f>Table_wabobpsvr_AzureCalc_AzureCalcRateCard[[#This Row],[ServiceName]]&amp;Table_wabobpsvr_AzureCalc_AzureCalcRateCard[[#This Row],[Price_Level]]&amp;Table_wabobpsvr_AzureCalc_AzureCalcRateCard[[#This Row],[Region]]</f>
        <v>Media Services Live Channel HoursD2</v>
      </c>
      <c r="B11903">
        <v>2</v>
      </c>
      <c r="C11903" t="s">
        <v>4431</v>
      </c>
      <c r="D11903" t="s">
        <v>183</v>
      </c>
      <c r="E11903">
        <v>999999</v>
      </c>
      <c r="F11903" t="s">
        <v>1102</v>
      </c>
      <c r="G11903" s="784" t="s">
        <v>4431</v>
      </c>
      <c r="H11903" s="784" t="s">
        <v>4431</v>
      </c>
      <c r="I11903" s="784" t="s">
        <v>4431</v>
      </c>
    </row>
    <row r="11904" spans="1:9" hidden="1">
      <c r="A11904" t="str">
        <f>Table_wabobpsvr_AzureCalc_AzureCalcRateCard[[#This Row],[ServiceName]]&amp;Table_wabobpsvr_AzureCalc_AzureCalcRateCard[[#This Row],[Price_Level]]&amp;Table_wabobpsvr_AzureCalc_AzureCalcRateCard[[#This Row],[Region]]</f>
        <v>Media Services Live Channel HoursMOSP3</v>
      </c>
      <c r="B11904">
        <v>3</v>
      </c>
      <c r="C11904" t="s">
        <v>4431</v>
      </c>
      <c r="D11904" t="s">
        <v>627</v>
      </c>
      <c r="E11904">
        <v>999999</v>
      </c>
      <c r="F11904" t="s">
        <v>1102</v>
      </c>
      <c r="G11904" s="784" t="s">
        <v>4431</v>
      </c>
      <c r="H11904" s="784" t="s">
        <v>4431</v>
      </c>
      <c r="I11904" s="784" t="s">
        <v>4431</v>
      </c>
    </row>
    <row r="11905" spans="1:9" hidden="1">
      <c r="A11905" t="str">
        <f>Table_wabobpsvr_AzureCalc_AzureCalcRateCard[[#This Row],[ServiceName]]&amp;Table_wabobpsvr_AzureCalc_AzureCalcRateCard[[#This Row],[Price_Level]]&amp;Table_wabobpsvr_AzureCalc_AzureCalcRateCard[[#This Row],[Region]]</f>
        <v>Media Services Live Channel HoursA3</v>
      </c>
      <c r="B11905">
        <v>3</v>
      </c>
      <c r="C11905" t="s">
        <v>4431</v>
      </c>
      <c r="D11905" t="s">
        <v>181</v>
      </c>
      <c r="E11905">
        <v>999999</v>
      </c>
      <c r="F11905" t="s">
        <v>1102</v>
      </c>
      <c r="G11905" s="784" t="s">
        <v>4431</v>
      </c>
      <c r="H11905" s="784" t="s">
        <v>4431</v>
      </c>
      <c r="I11905" s="784" t="s">
        <v>4431</v>
      </c>
    </row>
    <row r="11906" spans="1:9" hidden="1">
      <c r="A11906" t="str">
        <f>Table_wabobpsvr_AzureCalc_AzureCalcRateCard[[#This Row],[ServiceName]]&amp;Table_wabobpsvr_AzureCalc_AzureCalcRateCard[[#This Row],[Price_Level]]&amp;Table_wabobpsvr_AzureCalc_AzureCalcRateCard[[#This Row],[Region]]</f>
        <v>Media Services Live Channel HoursB3</v>
      </c>
      <c r="B11906">
        <v>3</v>
      </c>
      <c r="C11906" t="s">
        <v>4431</v>
      </c>
      <c r="D11906" t="s">
        <v>182</v>
      </c>
      <c r="E11906">
        <v>999999</v>
      </c>
      <c r="F11906" t="s">
        <v>1102</v>
      </c>
      <c r="G11906" s="784" t="s">
        <v>4431</v>
      </c>
      <c r="H11906" s="784" t="s">
        <v>4431</v>
      </c>
      <c r="I11906" s="784" t="s">
        <v>4431</v>
      </c>
    </row>
    <row r="11907" spans="1:9" hidden="1">
      <c r="A11907" t="str">
        <f>Table_wabobpsvr_AzureCalc_AzureCalcRateCard[[#This Row],[ServiceName]]&amp;Table_wabobpsvr_AzureCalc_AzureCalcRateCard[[#This Row],[Price_Level]]&amp;Table_wabobpsvr_AzureCalc_AzureCalcRateCard[[#This Row],[Region]]</f>
        <v>Media Services Live Channel HoursC3</v>
      </c>
      <c r="B11907">
        <v>3</v>
      </c>
      <c r="C11907" t="s">
        <v>4431</v>
      </c>
      <c r="D11907" t="s">
        <v>184</v>
      </c>
      <c r="E11907">
        <v>999999</v>
      </c>
      <c r="F11907" t="s">
        <v>1102</v>
      </c>
      <c r="G11907" s="784" t="s">
        <v>4431</v>
      </c>
      <c r="H11907" s="784" t="s">
        <v>4431</v>
      </c>
      <c r="I11907" s="784" t="s">
        <v>4431</v>
      </c>
    </row>
    <row r="11908" spans="1:9" hidden="1">
      <c r="A11908" t="str">
        <f>Table_wabobpsvr_AzureCalc_AzureCalcRateCard[[#This Row],[ServiceName]]&amp;Table_wabobpsvr_AzureCalc_AzureCalcRateCard[[#This Row],[Price_Level]]&amp;Table_wabobpsvr_AzureCalc_AzureCalcRateCard[[#This Row],[Region]]</f>
        <v>Media Services Live Channel HoursD3</v>
      </c>
      <c r="B11908">
        <v>3</v>
      </c>
      <c r="C11908" t="s">
        <v>4431</v>
      </c>
      <c r="D11908" t="s">
        <v>183</v>
      </c>
      <c r="E11908">
        <v>999999</v>
      </c>
      <c r="F11908" t="s">
        <v>1102</v>
      </c>
      <c r="G11908" s="784" t="s">
        <v>4431</v>
      </c>
      <c r="H11908" s="784" t="s">
        <v>4431</v>
      </c>
      <c r="I11908" s="784" t="s">
        <v>4431</v>
      </c>
    </row>
    <row r="11909" spans="1:9" hidden="1">
      <c r="A11909" t="str">
        <f>Table_wabobpsvr_AzureCalc_AzureCalcRateCard[[#This Row],[ServiceName]]&amp;Table_wabobpsvr_AzureCalc_AzureCalcRateCard[[#This Row],[Price_Level]]&amp;Table_wabobpsvr_AzureCalc_AzureCalcRateCard[[#This Row],[Region]]</f>
        <v>Media Services Live Channel HoursMOSP5</v>
      </c>
      <c r="B11909">
        <v>5</v>
      </c>
      <c r="C11909" t="s">
        <v>4431</v>
      </c>
      <c r="D11909" t="s">
        <v>627</v>
      </c>
      <c r="E11909">
        <v>999999</v>
      </c>
      <c r="F11909" t="s">
        <v>1102</v>
      </c>
      <c r="G11909" s="784" t="s">
        <v>4431</v>
      </c>
      <c r="H11909" s="784" t="s">
        <v>4431</v>
      </c>
      <c r="I11909" s="784" t="s">
        <v>4431</v>
      </c>
    </row>
    <row r="11910" spans="1:9" hidden="1">
      <c r="A11910" t="str">
        <f>Table_wabobpsvr_AzureCalc_AzureCalcRateCard[[#This Row],[ServiceName]]&amp;Table_wabobpsvr_AzureCalc_AzureCalcRateCard[[#This Row],[Price_Level]]&amp;Table_wabobpsvr_AzureCalc_AzureCalcRateCard[[#This Row],[Region]]</f>
        <v>SQL DB Standard S1 Secondary Database HoursMOSP13</v>
      </c>
      <c r="B11910">
        <v>13</v>
      </c>
      <c r="C11910" t="s">
        <v>701</v>
      </c>
      <c r="D11910" t="s">
        <v>627</v>
      </c>
      <c r="E11910">
        <v>3.7900000000000003E-2</v>
      </c>
      <c r="F11910" t="s">
        <v>1097</v>
      </c>
      <c r="G11910" s="784" t="s">
        <v>4431</v>
      </c>
      <c r="H11910" s="784" t="s">
        <v>4431</v>
      </c>
      <c r="I11910" s="784" t="s">
        <v>6668</v>
      </c>
    </row>
    <row r="11911" spans="1:9" hidden="1">
      <c r="A11911" t="str">
        <f>Table_wabobpsvr_AzureCalc_AzureCalcRateCard[[#This Row],[ServiceName]]&amp;Table_wabobpsvr_AzureCalc_AzureCalcRateCard[[#This Row],[Price_Level]]&amp;Table_wabobpsvr_AzureCalc_AzureCalcRateCard[[#This Row],[Region]]</f>
        <v>SQL DB Standard S1 Secondary Database HoursA13</v>
      </c>
      <c r="B11911">
        <v>13</v>
      </c>
      <c r="C11911" t="s">
        <v>701</v>
      </c>
      <c r="D11911" t="s">
        <v>181</v>
      </c>
      <c r="E11911">
        <v>3.6762999999999997E-2</v>
      </c>
      <c r="F11911" t="s">
        <v>1097</v>
      </c>
      <c r="G11911" s="784" t="s">
        <v>3916</v>
      </c>
      <c r="H11911" s="784" t="s">
        <v>3917</v>
      </c>
      <c r="I11911" s="784" t="s">
        <v>6668</v>
      </c>
    </row>
    <row r="11912" spans="1:9" hidden="1">
      <c r="A11912" t="str">
        <f>Table_wabobpsvr_AzureCalc_AzureCalcRateCard[[#This Row],[ServiceName]]&amp;Table_wabobpsvr_AzureCalc_AzureCalcRateCard[[#This Row],[Price_Level]]&amp;Table_wabobpsvr_AzureCalc_AzureCalcRateCard[[#This Row],[Region]]</f>
        <v>SQL DB Standard S1 Secondary Database HoursB13</v>
      </c>
      <c r="B11912">
        <v>13</v>
      </c>
      <c r="C11912" t="s">
        <v>701</v>
      </c>
      <c r="D11912" t="s">
        <v>182</v>
      </c>
      <c r="E11912">
        <v>3.5625999999999998E-2</v>
      </c>
      <c r="F11912" t="s">
        <v>1097</v>
      </c>
      <c r="G11912" s="784" t="s">
        <v>3916</v>
      </c>
      <c r="H11912" s="784" t="s">
        <v>3917</v>
      </c>
      <c r="I11912" s="784" t="s">
        <v>6668</v>
      </c>
    </row>
    <row r="11913" spans="1:9" hidden="1">
      <c r="A11913" t="str">
        <f>Table_wabobpsvr_AzureCalc_AzureCalcRateCard[[#This Row],[ServiceName]]&amp;Table_wabobpsvr_AzureCalc_AzureCalcRateCard[[#This Row],[Price_Level]]&amp;Table_wabobpsvr_AzureCalc_AzureCalcRateCard[[#This Row],[Region]]</f>
        <v>SQL DB Standard S1 Secondary Database HoursC13</v>
      </c>
      <c r="B11913">
        <v>13</v>
      </c>
      <c r="C11913" t="s">
        <v>701</v>
      </c>
      <c r="D11913" t="s">
        <v>184</v>
      </c>
      <c r="E11913">
        <v>3.4488999999999999E-2</v>
      </c>
      <c r="F11913" t="s">
        <v>1097</v>
      </c>
      <c r="G11913" s="784" t="s">
        <v>3916</v>
      </c>
      <c r="H11913" s="784" t="s">
        <v>3917</v>
      </c>
      <c r="I11913" s="784" t="s">
        <v>6668</v>
      </c>
    </row>
    <row r="11914" spans="1:9" hidden="1">
      <c r="A11914" t="str">
        <f>Table_wabobpsvr_AzureCalc_AzureCalcRateCard[[#This Row],[ServiceName]]&amp;Table_wabobpsvr_AzureCalc_AzureCalcRateCard[[#This Row],[Price_Level]]&amp;Table_wabobpsvr_AzureCalc_AzureCalcRateCard[[#This Row],[Region]]</f>
        <v>SQL DB Standard S1 Secondary Database HoursD13</v>
      </c>
      <c r="B11914">
        <v>13</v>
      </c>
      <c r="C11914" t="s">
        <v>701</v>
      </c>
      <c r="D11914" t="s">
        <v>183</v>
      </c>
      <c r="E11914">
        <v>3.3352E-2</v>
      </c>
      <c r="F11914" t="s">
        <v>1097</v>
      </c>
      <c r="G11914" s="784" t="s">
        <v>3916</v>
      </c>
      <c r="H11914" s="784" t="s">
        <v>3917</v>
      </c>
      <c r="I11914" s="784" t="s">
        <v>6668</v>
      </c>
    </row>
    <row r="11915" spans="1:9" hidden="1">
      <c r="A11915" t="str">
        <f>Table_wabobpsvr_AzureCalc_AzureCalcRateCard[[#This Row],[ServiceName]]&amp;Table_wabobpsvr_AzureCalc_AzureCalcRateCard[[#This Row],[Price_Level]]&amp;Table_wabobpsvr_AzureCalc_AzureCalcRateCard[[#This Row],[Region]]</f>
        <v>SQL DB Standard S1 Secondary Database HoursMOSP11</v>
      </c>
      <c r="B11915">
        <v>11</v>
      </c>
      <c r="C11915" t="s">
        <v>701</v>
      </c>
      <c r="D11915" t="s">
        <v>627</v>
      </c>
      <c r="E11915">
        <v>3.5400000000000001E-2</v>
      </c>
      <c r="F11915" t="s">
        <v>1097</v>
      </c>
      <c r="G11915" s="784" t="s">
        <v>4431</v>
      </c>
      <c r="H11915" s="784" t="s">
        <v>4431</v>
      </c>
      <c r="I11915" s="784" t="s">
        <v>6669</v>
      </c>
    </row>
    <row r="11916" spans="1:9" hidden="1">
      <c r="A11916" t="str">
        <f>Table_wabobpsvr_AzureCalc_AzureCalcRateCard[[#This Row],[ServiceName]]&amp;Table_wabobpsvr_AzureCalc_AzureCalcRateCard[[#This Row],[Price_Level]]&amp;Table_wabobpsvr_AzureCalc_AzureCalcRateCard[[#This Row],[Region]]</f>
        <v>SQL DB Standard S1 Secondary Database HoursA11</v>
      </c>
      <c r="B11916">
        <v>11</v>
      </c>
      <c r="C11916" t="s">
        <v>701</v>
      </c>
      <c r="D11916" t="s">
        <v>181</v>
      </c>
      <c r="E11916">
        <v>3.4338E-2</v>
      </c>
      <c r="F11916" t="s">
        <v>1097</v>
      </c>
      <c r="G11916" s="784" t="s">
        <v>3918</v>
      </c>
      <c r="H11916" s="784" t="s">
        <v>3919</v>
      </c>
      <c r="I11916" s="784" t="s">
        <v>6669</v>
      </c>
    </row>
    <row r="11917" spans="1:9" hidden="1">
      <c r="A11917" t="str">
        <f>Table_wabobpsvr_AzureCalc_AzureCalcRateCard[[#This Row],[ServiceName]]&amp;Table_wabobpsvr_AzureCalc_AzureCalcRateCard[[#This Row],[Price_Level]]&amp;Table_wabobpsvr_AzureCalc_AzureCalcRateCard[[#This Row],[Region]]</f>
        <v>SQL DB Standard S1 Secondary Database HoursB11</v>
      </c>
      <c r="B11917">
        <v>11</v>
      </c>
      <c r="C11917" t="s">
        <v>701</v>
      </c>
      <c r="D11917" t="s">
        <v>182</v>
      </c>
      <c r="E11917">
        <v>3.3276E-2</v>
      </c>
      <c r="F11917" t="s">
        <v>1097</v>
      </c>
      <c r="G11917" s="784" t="s">
        <v>3918</v>
      </c>
      <c r="H11917" s="784" t="s">
        <v>3919</v>
      </c>
      <c r="I11917" s="784" t="s">
        <v>6669</v>
      </c>
    </row>
    <row r="11918" spans="1:9" hidden="1">
      <c r="A11918" t="str">
        <f>Table_wabobpsvr_AzureCalc_AzureCalcRateCard[[#This Row],[ServiceName]]&amp;Table_wabobpsvr_AzureCalc_AzureCalcRateCard[[#This Row],[Price_Level]]&amp;Table_wabobpsvr_AzureCalc_AzureCalcRateCard[[#This Row],[Region]]</f>
        <v>SQL DB Standard S1 Secondary Database HoursC11</v>
      </c>
      <c r="B11918">
        <v>11</v>
      </c>
      <c r="C11918" t="s">
        <v>701</v>
      </c>
      <c r="D11918" t="s">
        <v>184</v>
      </c>
      <c r="E11918">
        <v>3.2214E-2</v>
      </c>
      <c r="F11918" t="s">
        <v>1097</v>
      </c>
      <c r="G11918" s="784" t="s">
        <v>3918</v>
      </c>
      <c r="H11918" s="784" t="s">
        <v>3919</v>
      </c>
      <c r="I11918" s="784" t="s">
        <v>6669</v>
      </c>
    </row>
    <row r="11919" spans="1:9" hidden="1">
      <c r="A11919" t="str">
        <f>Table_wabobpsvr_AzureCalc_AzureCalcRateCard[[#This Row],[ServiceName]]&amp;Table_wabobpsvr_AzureCalc_AzureCalcRateCard[[#This Row],[Price_Level]]&amp;Table_wabobpsvr_AzureCalc_AzureCalcRateCard[[#This Row],[Region]]</f>
        <v>SQL DB Standard S1 Secondary Database HoursD11</v>
      </c>
      <c r="B11919">
        <v>11</v>
      </c>
      <c r="C11919" t="s">
        <v>701</v>
      </c>
      <c r="D11919" t="s">
        <v>183</v>
      </c>
      <c r="E11919">
        <v>3.1151999999999999E-2</v>
      </c>
      <c r="F11919" t="s">
        <v>1097</v>
      </c>
      <c r="G11919" s="784" t="s">
        <v>3918</v>
      </c>
      <c r="H11919" s="784" t="s">
        <v>3919</v>
      </c>
      <c r="I11919" s="784" t="s">
        <v>6669</v>
      </c>
    </row>
    <row r="11920" spans="1:9" hidden="1">
      <c r="A11920" t="str">
        <f>Table_wabobpsvr_AzureCalc_AzureCalcRateCard[[#This Row],[ServiceName]]&amp;Table_wabobpsvr_AzureCalc_AzureCalcRateCard[[#This Row],[Price_Level]]&amp;Table_wabobpsvr_AzureCalc_AzureCalcRateCard[[#This Row],[Region]]</f>
        <v>SQL DB Standard S1 Secondary Database HoursMOSP12</v>
      </c>
      <c r="B11920">
        <v>12</v>
      </c>
      <c r="C11920" t="s">
        <v>701</v>
      </c>
      <c r="D11920" t="s">
        <v>627</v>
      </c>
      <c r="E11920">
        <v>3.5400000000000001E-2</v>
      </c>
      <c r="F11920" t="s">
        <v>1097</v>
      </c>
      <c r="G11920" s="784" t="s">
        <v>4431</v>
      </c>
      <c r="H11920" s="784" t="s">
        <v>4431</v>
      </c>
      <c r="I11920" s="784" t="s">
        <v>6670</v>
      </c>
    </row>
    <row r="11921" spans="1:9" hidden="1">
      <c r="A11921" t="str">
        <f>Table_wabobpsvr_AzureCalc_AzureCalcRateCard[[#This Row],[ServiceName]]&amp;Table_wabobpsvr_AzureCalc_AzureCalcRateCard[[#This Row],[Price_Level]]&amp;Table_wabobpsvr_AzureCalc_AzureCalcRateCard[[#This Row],[Region]]</f>
        <v>SQL DB Standard S1 Secondary Database HoursA12</v>
      </c>
      <c r="B11921">
        <v>12</v>
      </c>
      <c r="C11921" t="s">
        <v>701</v>
      </c>
      <c r="D11921" t="s">
        <v>181</v>
      </c>
      <c r="E11921">
        <v>3.4338E-2</v>
      </c>
      <c r="F11921" t="s">
        <v>1097</v>
      </c>
      <c r="G11921" s="784" t="s">
        <v>3920</v>
      </c>
      <c r="H11921" s="784" t="s">
        <v>3921</v>
      </c>
      <c r="I11921" s="784" t="s">
        <v>6670</v>
      </c>
    </row>
    <row r="11922" spans="1:9" hidden="1">
      <c r="A11922" t="str">
        <f>Table_wabobpsvr_AzureCalc_AzureCalcRateCard[[#This Row],[ServiceName]]&amp;Table_wabobpsvr_AzureCalc_AzureCalcRateCard[[#This Row],[Price_Level]]&amp;Table_wabobpsvr_AzureCalc_AzureCalcRateCard[[#This Row],[Region]]</f>
        <v>SQL DB Standard S1 Secondary Database HoursB12</v>
      </c>
      <c r="B11922">
        <v>12</v>
      </c>
      <c r="C11922" t="s">
        <v>701</v>
      </c>
      <c r="D11922" t="s">
        <v>182</v>
      </c>
      <c r="E11922">
        <v>3.3276E-2</v>
      </c>
      <c r="F11922" t="s">
        <v>1097</v>
      </c>
      <c r="G11922" s="784" t="s">
        <v>3920</v>
      </c>
      <c r="H11922" s="784" t="s">
        <v>3921</v>
      </c>
      <c r="I11922" s="784" t="s">
        <v>6670</v>
      </c>
    </row>
    <row r="11923" spans="1:9" hidden="1">
      <c r="A11923" t="str">
        <f>Table_wabobpsvr_AzureCalc_AzureCalcRateCard[[#This Row],[ServiceName]]&amp;Table_wabobpsvr_AzureCalc_AzureCalcRateCard[[#This Row],[Price_Level]]&amp;Table_wabobpsvr_AzureCalc_AzureCalcRateCard[[#This Row],[Region]]</f>
        <v>SQL DB Standard S1 Secondary Database HoursC12</v>
      </c>
      <c r="B11923">
        <v>12</v>
      </c>
      <c r="C11923" t="s">
        <v>701</v>
      </c>
      <c r="D11923" t="s">
        <v>184</v>
      </c>
      <c r="E11923">
        <v>3.2214E-2</v>
      </c>
      <c r="F11923" t="s">
        <v>1097</v>
      </c>
      <c r="G11923" s="784" t="s">
        <v>3920</v>
      </c>
      <c r="H11923" s="784" t="s">
        <v>3921</v>
      </c>
      <c r="I11923" s="784" t="s">
        <v>6670</v>
      </c>
    </row>
    <row r="11924" spans="1:9" hidden="1">
      <c r="A11924" t="str">
        <f>Table_wabobpsvr_AzureCalc_AzureCalcRateCard[[#This Row],[ServiceName]]&amp;Table_wabobpsvr_AzureCalc_AzureCalcRateCard[[#This Row],[Price_Level]]&amp;Table_wabobpsvr_AzureCalc_AzureCalcRateCard[[#This Row],[Region]]</f>
        <v>SQL DB Standard S1 Secondary Database HoursD12</v>
      </c>
      <c r="B11924">
        <v>12</v>
      </c>
      <c r="C11924" t="s">
        <v>701</v>
      </c>
      <c r="D11924" t="s">
        <v>183</v>
      </c>
      <c r="E11924">
        <v>3.1151999999999999E-2</v>
      </c>
      <c r="F11924" t="s">
        <v>1097</v>
      </c>
      <c r="G11924" s="784" t="s">
        <v>3920</v>
      </c>
      <c r="H11924" s="784" t="s">
        <v>3921</v>
      </c>
      <c r="I11924" s="784" t="s">
        <v>6670</v>
      </c>
    </row>
    <row r="11925" spans="1:9" hidden="1">
      <c r="A11925" t="str">
        <f>Table_wabobpsvr_AzureCalc_AzureCalcRateCard[[#This Row],[ServiceName]]&amp;Table_wabobpsvr_AzureCalc_AzureCalcRateCard[[#This Row],[Price_Level]]&amp;Table_wabobpsvr_AzureCalc_AzureCalcRateCard[[#This Row],[Region]]</f>
        <v>SQL DB Standard S1 Secondary Database HoursMOSP14</v>
      </c>
      <c r="B11925">
        <v>14</v>
      </c>
      <c r="C11925" t="s">
        <v>701</v>
      </c>
      <c r="D11925" t="s">
        <v>627</v>
      </c>
      <c r="E11925">
        <v>999999</v>
      </c>
      <c r="F11925" t="s">
        <v>1097</v>
      </c>
      <c r="G11925" s="784" t="s">
        <v>4431</v>
      </c>
      <c r="H11925" s="784" t="s">
        <v>4431</v>
      </c>
      <c r="I11925" s="784" t="s">
        <v>6671</v>
      </c>
    </row>
    <row r="11926" spans="1:9" hidden="1">
      <c r="A11926" t="str">
        <f>Table_wabobpsvr_AzureCalc_AzureCalcRateCard[[#This Row],[ServiceName]]&amp;Table_wabobpsvr_AzureCalc_AzureCalcRateCard[[#This Row],[Price_Level]]&amp;Table_wabobpsvr_AzureCalc_AzureCalcRateCard[[#This Row],[Region]]</f>
        <v>SQL DB Standard S1 Secondary Database HoursA14</v>
      </c>
      <c r="B11926">
        <v>14</v>
      </c>
      <c r="C11926" t="s">
        <v>701</v>
      </c>
      <c r="D11926" t="s">
        <v>181</v>
      </c>
      <c r="E11926">
        <v>3.6779167000000001E-2</v>
      </c>
      <c r="F11926" t="s">
        <v>1097</v>
      </c>
      <c r="G11926" s="784" t="s">
        <v>3922</v>
      </c>
      <c r="H11926" s="784" t="s">
        <v>3923</v>
      </c>
      <c r="I11926" s="784" t="s">
        <v>6671</v>
      </c>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HoursB14</v>
      </c>
      <c r="B11927">
        <v>14</v>
      </c>
      <c r="C11927" t="s">
        <v>701</v>
      </c>
      <c r="D11927" t="s">
        <v>182</v>
      </c>
      <c r="E11927">
        <v>3.5641667000000002E-2</v>
      </c>
      <c r="F11927" t="s">
        <v>1097</v>
      </c>
      <c r="G11927" s="784" t="s">
        <v>3922</v>
      </c>
      <c r="H11927" s="784" t="s">
        <v>3923</v>
      </c>
      <c r="I11927" s="784" t="s">
        <v>6671</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HoursC14</v>
      </c>
      <c r="B11928">
        <v>14</v>
      </c>
      <c r="C11928" t="s">
        <v>701</v>
      </c>
      <c r="D11928" t="s">
        <v>184</v>
      </c>
      <c r="E11928">
        <v>3.4504167000000002E-2</v>
      </c>
      <c r="F11928" t="s">
        <v>1097</v>
      </c>
      <c r="G11928" s="784" t="s">
        <v>3922</v>
      </c>
      <c r="H11928" s="784" t="s">
        <v>3923</v>
      </c>
      <c r="I11928" s="784" t="s">
        <v>6671</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HoursD14</v>
      </c>
      <c r="B11929">
        <v>14</v>
      </c>
      <c r="C11929" t="s">
        <v>701</v>
      </c>
      <c r="D11929" t="s">
        <v>183</v>
      </c>
      <c r="E11929">
        <v>3.3366667000000003E-2</v>
      </c>
      <c r="F11929" t="s">
        <v>1097</v>
      </c>
      <c r="G11929" s="784" t="s">
        <v>3922</v>
      </c>
      <c r="H11929" s="784" t="s">
        <v>3923</v>
      </c>
      <c r="I11929" s="784" t="s">
        <v>6671</v>
      </c>
    </row>
    <row r="11930" spans="1:9" hidden="1">
      <c r="A11930" t="str">
        <f>Table_wabobpsvr_AzureCalc_AzureCalcRateCard[[#This Row],[ServiceName]]&amp;Table_wabobpsvr_AzureCalc_AzureCalcRateCard[[#This Row],[Price_Level]]&amp;Table_wabobpsvr_AzureCalc_AzureCalcRateCard[[#This Row],[Region]]</f>
        <v>SQL DB Standard S2 Database HoursMOSP</v>
      </c>
      <c r="C11930" t="s">
        <v>701</v>
      </c>
      <c r="D11930" t="s">
        <v>627</v>
      </c>
      <c r="E11930">
        <v>0.1042</v>
      </c>
      <c r="F11930" t="s">
        <v>1087</v>
      </c>
      <c r="G11930" s="784" t="s">
        <v>4431</v>
      </c>
      <c r="H11930" s="784" t="s">
        <v>4431</v>
      </c>
      <c r="I11930" s="784" t="s">
        <v>6672</v>
      </c>
    </row>
    <row r="11931" spans="1:9" hidden="1">
      <c r="A11931" s="784" t="str">
        <f>Table_wabobpsvr_AzureCalc_AzureCalcRateCard[[#This Row],[ServiceName]]&amp;Table_wabobpsvr_AzureCalc_AzureCalcRateCard[[#This Row],[Price_Level]]&amp;Table_wabobpsvr_AzureCalc_AzureCalcRateCard[[#This Row],[Region]]</f>
        <v>SQL DB Standard S2 Database HoursA</v>
      </c>
      <c r="B11931" s="784"/>
      <c r="C11931" s="784" t="s">
        <v>701</v>
      </c>
      <c r="D11931" s="784" t="s">
        <v>181</v>
      </c>
      <c r="E11931" s="784">
        <v>0.101074</v>
      </c>
      <c r="F11931" s="784" t="s">
        <v>1087</v>
      </c>
      <c r="G11931" s="784" t="s">
        <v>1762</v>
      </c>
      <c r="H11931" s="784" t="s">
        <v>3254</v>
      </c>
      <c r="I11931" s="784" t="s">
        <v>6672</v>
      </c>
    </row>
    <row r="11932" spans="1:9" hidden="1">
      <c r="A11932" s="784" t="str">
        <f>Table_wabobpsvr_AzureCalc_AzureCalcRateCard[[#This Row],[ServiceName]]&amp;Table_wabobpsvr_AzureCalc_AzureCalcRateCard[[#This Row],[Price_Level]]&amp;Table_wabobpsvr_AzureCalc_AzureCalcRateCard[[#This Row],[Region]]</f>
        <v>SQL DB Standard S2 Database HoursB</v>
      </c>
      <c r="B11932" s="784"/>
      <c r="C11932" s="784" t="s">
        <v>701</v>
      </c>
      <c r="D11932" s="784" t="s">
        <v>182</v>
      </c>
      <c r="E11932" s="784">
        <v>9.7947999999999993E-2</v>
      </c>
      <c r="F11932" s="784" t="s">
        <v>1087</v>
      </c>
      <c r="G11932" s="784" t="s">
        <v>1762</v>
      </c>
      <c r="H11932" s="784" t="s">
        <v>3254</v>
      </c>
      <c r="I11932" s="784" t="s">
        <v>6672</v>
      </c>
    </row>
    <row r="11933" spans="1:9" hidden="1">
      <c r="A11933" s="784" t="str">
        <f>Table_wabobpsvr_AzureCalc_AzureCalcRateCard[[#This Row],[ServiceName]]&amp;Table_wabobpsvr_AzureCalc_AzureCalcRateCard[[#This Row],[Price_Level]]&amp;Table_wabobpsvr_AzureCalc_AzureCalcRateCard[[#This Row],[Region]]</f>
        <v>SQL DB Standard S2 Database HoursC</v>
      </c>
      <c r="B11933" s="784"/>
      <c r="C11933" s="784" t="s">
        <v>701</v>
      </c>
      <c r="D11933" s="784" t="s">
        <v>184</v>
      </c>
      <c r="E11933" s="784">
        <v>9.4822000000000004E-2</v>
      </c>
      <c r="F11933" s="784" t="s">
        <v>1087</v>
      </c>
      <c r="G11933" s="784" t="s">
        <v>1762</v>
      </c>
      <c r="H11933" s="784" t="s">
        <v>3254</v>
      </c>
      <c r="I11933" s="784" t="s">
        <v>6672</v>
      </c>
    </row>
    <row r="11934" spans="1:9" hidden="1">
      <c r="A11934" s="784" t="str">
        <f>Table_wabobpsvr_AzureCalc_AzureCalcRateCard[[#This Row],[ServiceName]]&amp;Table_wabobpsvr_AzureCalc_AzureCalcRateCard[[#This Row],[Price_Level]]&amp;Table_wabobpsvr_AzureCalc_AzureCalcRateCard[[#This Row],[Region]]</f>
        <v>SQL DB Standard S2 Database HoursD</v>
      </c>
      <c r="B11934" s="784"/>
      <c r="C11934" s="784" t="s">
        <v>701</v>
      </c>
      <c r="D11934" s="784" t="s">
        <v>183</v>
      </c>
      <c r="E11934" s="784">
        <v>9.1696E-2</v>
      </c>
      <c r="F11934" s="784" t="s">
        <v>1087</v>
      </c>
      <c r="G11934" s="784" t="s">
        <v>1762</v>
      </c>
      <c r="H11934" s="784" t="s">
        <v>3254</v>
      </c>
      <c r="I11934" s="784" t="s">
        <v>6672</v>
      </c>
    </row>
    <row r="11935" spans="1:9" hidden="1">
      <c r="A11935" s="784" t="str">
        <f>Table_wabobpsvr_AzureCalc_AzureCalcRateCard[[#This Row],[ServiceName]]&amp;Table_wabobpsvr_AzureCalc_AzureCalcRateCard[[#This Row],[Price_Level]]&amp;Table_wabobpsvr_AzureCalc_AzureCalcRateCard[[#This Row],[Region]]</f>
        <v>SQL DB Standard S2 Database HoursMOSP13</v>
      </c>
      <c r="B11935" s="784">
        <v>13</v>
      </c>
      <c r="C11935" s="784" t="s">
        <v>701</v>
      </c>
      <c r="D11935" s="784" t="s">
        <v>627</v>
      </c>
      <c r="E11935" s="784">
        <v>0.12609999999999999</v>
      </c>
      <c r="F11935" s="784" t="s">
        <v>1087</v>
      </c>
      <c r="G11935" s="784" t="s">
        <v>4431</v>
      </c>
      <c r="H11935" s="784" t="s">
        <v>4431</v>
      </c>
      <c r="I11935" s="784" t="s">
        <v>5011</v>
      </c>
    </row>
    <row r="11936" spans="1:9" hidden="1">
      <c r="A11936" s="784" t="str">
        <f>Table_wabobpsvr_AzureCalc_AzureCalcRateCard[[#This Row],[ServiceName]]&amp;Table_wabobpsvr_AzureCalc_AzureCalcRateCard[[#This Row],[Price_Level]]&amp;Table_wabobpsvr_AzureCalc_AzureCalcRateCard[[#This Row],[Region]]</f>
        <v>SQL DB Standard S2 Database HoursMOSP14</v>
      </c>
      <c r="B11936" s="784">
        <v>14</v>
      </c>
      <c r="C11936" s="784" t="s">
        <v>701</v>
      </c>
      <c r="D11936" s="784" t="s">
        <v>627</v>
      </c>
      <c r="E11936" s="784">
        <v>999999</v>
      </c>
      <c r="F11936" s="784" t="s">
        <v>1087</v>
      </c>
      <c r="G11936" s="784" t="s">
        <v>4431</v>
      </c>
      <c r="H11936" s="784" t="s">
        <v>4431</v>
      </c>
      <c r="I11936" s="784" t="s">
        <v>6673</v>
      </c>
    </row>
    <row r="11937" spans="1:9" hidden="1">
      <c r="A11937" s="784" t="str">
        <f>Table_wabobpsvr_AzureCalc_AzureCalcRateCard[[#This Row],[ServiceName]]&amp;Table_wabobpsvr_AzureCalc_AzureCalcRateCard[[#This Row],[Price_Level]]&amp;Table_wabobpsvr_AzureCalc_AzureCalcRateCard[[#This Row],[Region]]</f>
        <v>SQL DB Standard S2 Database HoursA14</v>
      </c>
      <c r="B11937" s="784">
        <v>14</v>
      </c>
      <c r="C11937" s="784" t="s">
        <v>701</v>
      </c>
      <c r="D11937" s="784" t="s">
        <v>181</v>
      </c>
      <c r="E11937" s="784">
        <v>0.122058333</v>
      </c>
      <c r="F11937" s="784" t="s">
        <v>1087</v>
      </c>
      <c r="G11937" s="784" t="s">
        <v>3255</v>
      </c>
      <c r="H11937" s="784" t="s">
        <v>3256</v>
      </c>
      <c r="I11937" s="784" t="s">
        <v>6673</v>
      </c>
    </row>
    <row r="11938" spans="1:9" hidden="1">
      <c r="A11938" s="784" t="str">
        <f>Table_wabobpsvr_AzureCalc_AzureCalcRateCard[[#This Row],[ServiceName]]&amp;Table_wabobpsvr_AzureCalc_AzureCalcRateCard[[#This Row],[Price_Level]]&amp;Table_wabobpsvr_AzureCalc_AzureCalcRateCard[[#This Row],[Region]]</f>
        <v>SQL DB Standard S2 Database HoursB14</v>
      </c>
      <c r="B11938" s="784">
        <v>14</v>
      </c>
      <c r="C11938" s="784" t="s">
        <v>701</v>
      </c>
      <c r="D11938" s="784" t="s">
        <v>182</v>
      </c>
      <c r="E11938" s="784">
        <v>0.118283333</v>
      </c>
      <c r="F11938" s="784" t="s">
        <v>1087</v>
      </c>
      <c r="G11938" s="784" t="s">
        <v>3255</v>
      </c>
      <c r="H11938" s="784" t="s">
        <v>3256</v>
      </c>
      <c r="I11938" s="784" t="s">
        <v>6673</v>
      </c>
    </row>
    <row r="11939" spans="1:9" hidden="1">
      <c r="A11939" s="784" t="str">
        <f>Table_wabobpsvr_AzureCalc_AzureCalcRateCard[[#This Row],[ServiceName]]&amp;Table_wabobpsvr_AzureCalc_AzureCalcRateCard[[#This Row],[Price_Level]]&amp;Table_wabobpsvr_AzureCalc_AzureCalcRateCard[[#This Row],[Region]]</f>
        <v>SQL DB Standard S2 Database HoursC14</v>
      </c>
      <c r="B11939" s="784">
        <v>14</v>
      </c>
      <c r="C11939" s="784" t="s">
        <v>701</v>
      </c>
      <c r="D11939" s="784" t="s">
        <v>184</v>
      </c>
      <c r="E11939" s="784">
        <v>0.114508333</v>
      </c>
      <c r="F11939" s="784" t="s">
        <v>1087</v>
      </c>
      <c r="G11939" s="784" t="s">
        <v>3255</v>
      </c>
      <c r="H11939" s="784" t="s">
        <v>3256</v>
      </c>
      <c r="I11939" s="784" t="s">
        <v>6673</v>
      </c>
    </row>
    <row r="11940" spans="1:9" hidden="1">
      <c r="A11940" s="784" t="str">
        <f>Table_wabobpsvr_AzureCalc_AzureCalcRateCard[[#This Row],[ServiceName]]&amp;Table_wabobpsvr_AzureCalc_AzureCalcRateCard[[#This Row],[Price_Level]]&amp;Table_wabobpsvr_AzureCalc_AzureCalcRateCard[[#This Row],[Region]]</f>
        <v>SQL DB Standard S2 Database HoursD14</v>
      </c>
      <c r="B11940" s="784">
        <v>14</v>
      </c>
      <c r="C11940" s="784" t="s">
        <v>701</v>
      </c>
      <c r="D11940" s="784" t="s">
        <v>183</v>
      </c>
      <c r="E11940" s="784">
        <v>0.110733333</v>
      </c>
      <c r="F11940" s="784" t="s">
        <v>1087</v>
      </c>
      <c r="G11940" s="784" t="s">
        <v>3255</v>
      </c>
      <c r="H11940" s="784" t="s">
        <v>3256</v>
      </c>
      <c r="I11940" s="784" t="s">
        <v>6673</v>
      </c>
    </row>
    <row r="11941" spans="1:9" hidden="1">
      <c r="A11941" s="784" t="str">
        <f>Table_wabobpsvr_AzureCalc_AzureCalcRateCard[[#This Row],[ServiceName]]&amp;Table_wabobpsvr_AzureCalc_AzureCalcRateCard[[#This Row],[Price_Level]]&amp;Table_wabobpsvr_AzureCalc_AzureCalcRateCard[[#This Row],[Region]]</f>
        <v>SQL DB Standard S2 Secondary Database HoursMOSP</v>
      </c>
      <c r="B11941" s="784"/>
      <c r="C11941" s="784" t="s">
        <v>701</v>
      </c>
      <c r="D11941" s="784" t="s">
        <v>627</v>
      </c>
      <c r="E11941" s="784">
        <v>7.8200000000000006E-2</v>
      </c>
      <c r="F11941" s="784" t="s">
        <v>1098</v>
      </c>
      <c r="G11941" s="784" t="s">
        <v>4431</v>
      </c>
      <c r="H11941" s="784" t="s">
        <v>4431</v>
      </c>
      <c r="I11941" s="784" t="s">
        <v>6674</v>
      </c>
    </row>
    <row r="11942" spans="1:9" hidden="1">
      <c r="A11942" s="784" t="str">
        <f>Table_wabobpsvr_AzureCalc_AzureCalcRateCard[[#This Row],[ServiceName]]&amp;Table_wabobpsvr_AzureCalc_AzureCalcRateCard[[#This Row],[Price_Level]]&amp;Table_wabobpsvr_AzureCalc_AzureCalcRateCard[[#This Row],[Region]]</f>
        <v>SQL DB Standard S2 Secondary Database HoursA</v>
      </c>
      <c r="B11942" s="784"/>
      <c r="C11942" s="784" t="s">
        <v>701</v>
      </c>
      <c r="D11942" s="784" t="s">
        <v>181</v>
      </c>
      <c r="E11942" s="784">
        <v>7.5854000000000005E-2</v>
      </c>
      <c r="F11942" s="784" t="s">
        <v>1098</v>
      </c>
      <c r="G11942" s="784" t="s">
        <v>3924</v>
      </c>
      <c r="H11942" s="784" t="s">
        <v>3925</v>
      </c>
      <c r="I11942" s="784" t="s">
        <v>6674</v>
      </c>
    </row>
    <row r="11943" spans="1:9" hidden="1">
      <c r="A11943" s="784" t="str">
        <f>Table_wabobpsvr_AzureCalc_AzureCalcRateCard[[#This Row],[ServiceName]]&amp;Table_wabobpsvr_AzureCalc_AzureCalcRateCard[[#This Row],[Price_Level]]&amp;Table_wabobpsvr_AzureCalc_AzureCalcRateCard[[#This Row],[Region]]</f>
        <v>SQL DB Standard S2 Secondary Database HoursB</v>
      </c>
      <c r="B11943" s="784"/>
      <c r="C11943" s="784" t="s">
        <v>701</v>
      </c>
      <c r="D11943" s="784" t="s">
        <v>182</v>
      </c>
      <c r="E11943" s="784">
        <v>7.3508000000000004E-2</v>
      </c>
      <c r="F11943" s="784" t="s">
        <v>1098</v>
      </c>
      <c r="G11943" s="784" t="s">
        <v>3924</v>
      </c>
      <c r="H11943" s="784" t="s">
        <v>3925</v>
      </c>
      <c r="I11943" s="784" t="s">
        <v>6674</v>
      </c>
    </row>
    <row r="11944" spans="1:9" hidden="1">
      <c r="A11944" s="784" t="str">
        <f>Table_wabobpsvr_AzureCalc_AzureCalcRateCard[[#This Row],[ServiceName]]&amp;Table_wabobpsvr_AzureCalc_AzureCalcRateCard[[#This Row],[Price_Level]]&amp;Table_wabobpsvr_AzureCalc_AzureCalcRateCard[[#This Row],[Region]]</f>
        <v>SQL DB Standard S2 Secondary Database HoursC</v>
      </c>
      <c r="B11944" s="784"/>
      <c r="C11944" s="784" t="s">
        <v>701</v>
      </c>
      <c r="D11944" s="784" t="s">
        <v>184</v>
      </c>
      <c r="E11944" s="784">
        <v>7.1162000000000003E-2</v>
      </c>
      <c r="F11944" s="784" t="s">
        <v>1098</v>
      </c>
      <c r="G11944" s="784" t="s">
        <v>3924</v>
      </c>
      <c r="H11944" s="784" t="s">
        <v>3925</v>
      </c>
      <c r="I11944" s="784" t="s">
        <v>6674</v>
      </c>
    </row>
    <row r="11945" spans="1:9" hidden="1">
      <c r="A11945" s="784" t="str">
        <f>Table_wabobpsvr_AzureCalc_AzureCalcRateCard[[#This Row],[ServiceName]]&amp;Table_wabobpsvr_AzureCalc_AzureCalcRateCard[[#This Row],[Price_Level]]&amp;Table_wabobpsvr_AzureCalc_AzureCalcRateCard[[#This Row],[Region]]</f>
        <v>SQL DB Standard S2 Secondary Database HoursD</v>
      </c>
      <c r="B11945" s="784"/>
      <c r="C11945" s="784" t="s">
        <v>701</v>
      </c>
      <c r="D11945" s="784" t="s">
        <v>183</v>
      </c>
      <c r="E11945" s="784">
        <v>6.8816000000000002E-2</v>
      </c>
      <c r="F11945" s="784" t="s">
        <v>1098</v>
      </c>
      <c r="G11945" s="784" t="s">
        <v>3924</v>
      </c>
      <c r="H11945" s="784" t="s">
        <v>3925</v>
      </c>
      <c r="I11945" s="784" t="s">
        <v>6674</v>
      </c>
    </row>
    <row r="11946" spans="1:9" hidden="1">
      <c r="A11946" t="str">
        <f>Table_wabobpsvr_AzureCalc_AzureCalcRateCard[[#This Row],[ServiceName]]&amp;Table_wabobpsvr_AzureCalc_AzureCalcRateCard[[#This Row],[Price_Level]]&amp;Table_wabobpsvr_AzureCalc_AzureCalcRateCard[[#This Row],[Region]]</f>
        <v>SQL DB Standard S2 Secondary Database HoursMOSP13</v>
      </c>
      <c r="B11946">
        <v>13</v>
      </c>
      <c r="C11946" t="s">
        <v>701</v>
      </c>
      <c r="D11946" t="s">
        <v>627</v>
      </c>
      <c r="E11946">
        <v>9.4600000000000004E-2</v>
      </c>
      <c r="F11946" t="s">
        <v>1098</v>
      </c>
      <c r="G11946" s="784" t="s">
        <v>4431</v>
      </c>
      <c r="H11946" s="784" t="s">
        <v>4431</v>
      </c>
      <c r="I11946" s="784" t="s">
        <v>6675</v>
      </c>
    </row>
    <row r="11947" spans="1:9" hidden="1">
      <c r="A11947" t="str">
        <f>Table_wabobpsvr_AzureCalc_AzureCalcRateCard[[#This Row],[ServiceName]]&amp;Table_wabobpsvr_AzureCalc_AzureCalcRateCard[[#This Row],[Price_Level]]&amp;Table_wabobpsvr_AzureCalc_AzureCalcRateCard[[#This Row],[Region]]</f>
        <v>SQL DB Standard S2 Secondary Database HoursA13</v>
      </c>
      <c r="B11947">
        <v>13</v>
      </c>
      <c r="C11947" t="s">
        <v>701</v>
      </c>
      <c r="D11947" t="s">
        <v>181</v>
      </c>
      <c r="E11947">
        <v>9.1761999999999996E-2</v>
      </c>
      <c r="F11947" t="s">
        <v>1098</v>
      </c>
      <c r="G11947" s="784" t="s">
        <v>3926</v>
      </c>
      <c r="H11947" s="784" t="s">
        <v>3927</v>
      </c>
      <c r="I11947" s="784" t="s">
        <v>6675</v>
      </c>
    </row>
    <row r="11948" spans="1:9" hidden="1">
      <c r="A11948" t="str">
        <f>Table_wabobpsvr_AzureCalc_AzureCalcRateCard[[#This Row],[ServiceName]]&amp;Table_wabobpsvr_AzureCalc_AzureCalcRateCard[[#This Row],[Price_Level]]&amp;Table_wabobpsvr_AzureCalc_AzureCalcRateCard[[#This Row],[Region]]</f>
        <v>SQL DB Standard S2 Secondary Database HoursB13</v>
      </c>
      <c r="B11948">
        <v>13</v>
      </c>
      <c r="C11948" t="s">
        <v>701</v>
      </c>
      <c r="D11948" t="s">
        <v>182</v>
      </c>
      <c r="E11948">
        <v>8.8924000000000003E-2</v>
      </c>
      <c r="F11948" t="s">
        <v>1098</v>
      </c>
      <c r="G11948" s="784" t="s">
        <v>3926</v>
      </c>
      <c r="H11948" s="784" t="s">
        <v>3927</v>
      </c>
      <c r="I11948" s="784" t="s">
        <v>6675</v>
      </c>
    </row>
    <row r="11949" spans="1:9" hidden="1">
      <c r="A11949" t="str">
        <f>Table_wabobpsvr_AzureCalc_AzureCalcRateCard[[#This Row],[ServiceName]]&amp;Table_wabobpsvr_AzureCalc_AzureCalcRateCard[[#This Row],[Price_Level]]&amp;Table_wabobpsvr_AzureCalc_AzureCalcRateCard[[#This Row],[Region]]</f>
        <v>SQL DB Standard S2 Secondary Database HoursC13</v>
      </c>
      <c r="B11949">
        <v>13</v>
      </c>
      <c r="C11949" t="s">
        <v>701</v>
      </c>
      <c r="D11949" t="s">
        <v>184</v>
      </c>
      <c r="E11949">
        <v>8.6085999999999996E-2</v>
      </c>
      <c r="F11949" t="s">
        <v>1098</v>
      </c>
      <c r="G11949" s="784" t="s">
        <v>3926</v>
      </c>
      <c r="H11949" s="784" t="s">
        <v>3927</v>
      </c>
      <c r="I11949" s="784" t="s">
        <v>6675</v>
      </c>
    </row>
    <row r="11950" spans="1:9" hidden="1">
      <c r="A11950" t="str">
        <f>Table_wabobpsvr_AzureCalc_AzureCalcRateCard[[#This Row],[ServiceName]]&amp;Table_wabobpsvr_AzureCalc_AzureCalcRateCard[[#This Row],[Price_Level]]&amp;Table_wabobpsvr_AzureCalc_AzureCalcRateCard[[#This Row],[Region]]</f>
        <v>SQL DB Standard S2 Secondary Database HoursD13</v>
      </c>
      <c r="B11950">
        <v>13</v>
      </c>
      <c r="C11950" t="s">
        <v>701</v>
      </c>
      <c r="D11950" t="s">
        <v>183</v>
      </c>
      <c r="E11950">
        <v>8.3248000000000003E-2</v>
      </c>
      <c r="F11950" t="s">
        <v>1098</v>
      </c>
      <c r="G11950" s="784" t="s">
        <v>3926</v>
      </c>
      <c r="H11950" s="784" t="s">
        <v>3927</v>
      </c>
      <c r="I11950" s="784" t="s">
        <v>6675</v>
      </c>
    </row>
    <row r="11951" spans="1:9" hidden="1">
      <c r="A11951" t="str">
        <f>Table_wabobpsvr_AzureCalc_AzureCalcRateCard[[#This Row],[ServiceName]]&amp;Table_wabobpsvr_AzureCalc_AzureCalcRateCard[[#This Row],[Price_Level]]&amp;Table_wabobpsvr_AzureCalc_AzureCalcRateCard[[#This Row],[Region]]</f>
        <v>SQL DB Standard S2 Secondary Database HoursMOSP11</v>
      </c>
      <c r="B11951">
        <v>11</v>
      </c>
      <c r="C11951" t="s">
        <v>701</v>
      </c>
      <c r="D11951" t="s">
        <v>627</v>
      </c>
      <c r="E11951">
        <v>8.8400000000000006E-2</v>
      </c>
      <c r="F11951" t="s">
        <v>1098</v>
      </c>
      <c r="G11951" s="784" t="s">
        <v>4431</v>
      </c>
      <c r="H11951" s="784" t="s">
        <v>4431</v>
      </c>
      <c r="I11951" s="784" t="s">
        <v>5750</v>
      </c>
    </row>
    <row r="11952" spans="1:9" hidden="1">
      <c r="A11952" t="str">
        <f>Table_wabobpsvr_AzureCalc_AzureCalcRateCard[[#This Row],[ServiceName]]&amp;Table_wabobpsvr_AzureCalc_AzureCalcRateCard[[#This Row],[Price_Level]]&amp;Table_wabobpsvr_AzureCalc_AzureCalcRateCard[[#This Row],[Region]]</f>
        <v>SQL DB Standard S2 Secondary Database HoursA11</v>
      </c>
      <c r="B11952">
        <v>11</v>
      </c>
      <c r="C11952" t="s">
        <v>701</v>
      </c>
      <c r="D11952" t="s">
        <v>181</v>
      </c>
      <c r="E11952">
        <v>8.5748000000000005E-2</v>
      </c>
      <c r="F11952" t="s">
        <v>1098</v>
      </c>
      <c r="G11952" s="784" t="s">
        <v>3928</v>
      </c>
      <c r="H11952" s="784" t="s">
        <v>3929</v>
      </c>
      <c r="I11952" s="784" t="s">
        <v>5750</v>
      </c>
    </row>
    <row r="11953" spans="1:9" hidden="1">
      <c r="A11953" t="str">
        <f>Table_wabobpsvr_AzureCalc_AzureCalcRateCard[[#This Row],[ServiceName]]&amp;Table_wabobpsvr_AzureCalc_AzureCalcRateCard[[#This Row],[Price_Level]]&amp;Table_wabobpsvr_AzureCalc_AzureCalcRateCard[[#This Row],[Region]]</f>
        <v>SQL DB Standard S2 Secondary Database HoursB11</v>
      </c>
      <c r="B11953">
        <v>11</v>
      </c>
      <c r="C11953" t="s">
        <v>701</v>
      </c>
      <c r="D11953" t="s">
        <v>182</v>
      </c>
      <c r="E11953">
        <v>8.3096000000000003E-2</v>
      </c>
      <c r="F11953" t="s">
        <v>1098</v>
      </c>
      <c r="G11953" s="784" t="s">
        <v>3928</v>
      </c>
      <c r="H11953" s="784" t="s">
        <v>3929</v>
      </c>
      <c r="I11953" s="784" t="s">
        <v>5750</v>
      </c>
    </row>
    <row r="11954" spans="1:9" hidden="1">
      <c r="A11954" t="str">
        <f>Table_wabobpsvr_AzureCalc_AzureCalcRateCard[[#This Row],[ServiceName]]&amp;Table_wabobpsvr_AzureCalc_AzureCalcRateCard[[#This Row],[Price_Level]]&amp;Table_wabobpsvr_AzureCalc_AzureCalcRateCard[[#This Row],[Region]]</f>
        <v>SQL DB Standard S2 Secondary Database HoursC11</v>
      </c>
      <c r="B11954">
        <v>11</v>
      </c>
      <c r="C11954" t="s">
        <v>701</v>
      </c>
      <c r="D11954" t="s">
        <v>184</v>
      </c>
      <c r="E11954">
        <v>8.0444000000000002E-2</v>
      </c>
      <c r="F11954" t="s">
        <v>1098</v>
      </c>
      <c r="G11954" s="784" t="s">
        <v>3928</v>
      </c>
      <c r="H11954" s="784" t="s">
        <v>3929</v>
      </c>
      <c r="I11954" s="784" t="s">
        <v>5750</v>
      </c>
    </row>
    <row r="11955" spans="1:9" hidden="1">
      <c r="A11955" t="str">
        <f>Table_wabobpsvr_AzureCalc_AzureCalcRateCard[[#This Row],[ServiceName]]&amp;Table_wabobpsvr_AzureCalc_AzureCalcRateCard[[#This Row],[Price_Level]]&amp;Table_wabobpsvr_AzureCalc_AzureCalcRateCard[[#This Row],[Region]]</f>
        <v>Traffic Manager DNS Queries - Tier 2MOSP3</v>
      </c>
      <c r="B11955">
        <v>3</v>
      </c>
      <c r="C11955" t="s">
        <v>4431</v>
      </c>
      <c r="D11955" t="s">
        <v>627</v>
      </c>
      <c r="E11955">
        <v>999999</v>
      </c>
      <c r="F11955" t="s">
        <v>966</v>
      </c>
      <c r="G11955" s="784" t="s">
        <v>4431</v>
      </c>
      <c r="H11955" s="784" t="s">
        <v>4431</v>
      </c>
      <c r="I11955" s="784" t="s">
        <v>4431</v>
      </c>
    </row>
    <row r="11956" spans="1:9" hidden="1">
      <c r="A11956" t="str">
        <f>Table_wabobpsvr_AzureCalc_AzureCalcRateCard[[#This Row],[ServiceName]]&amp;Table_wabobpsvr_AzureCalc_AzureCalcRateCard[[#This Row],[Price_Level]]&amp;Table_wabobpsvr_AzureCalc_AzureCalcRateCard[[#This Row],[Region]]</f>
        <v>Traffic Manager DNS Queries - Tier 2A3</v>
      </c>
      <c r="B11956">
        <v>3</v>
      </c>
      <c r="C11956" t="s">
        <v>4431</v>
      </c>
      <c r="D11956" t="s">
        <v>181</v>
      </c>
      <c r="E11956">
        <v>999999</v>
      </c>
      <c r="F11956" t="s">
        <v>966</v>
      </c>
      <c r="G11956" s="784" t="s">
        <v>4431</v>
      </c>
      <c r="H11956" s="784" t="s">
        <v>4431</v>
      </c>
      <c r="I11956" s="784" t="s">
        <v>4431</v>
      </c>
    </row>
    <row r="11957" spans="1:9" hidden="1">
      <c r="A11957" t="str">
        <f>Table_wabobpsvr_AzureCalc_AzureCalcRateCard[[#This Row],[ServiceName]]&amp;Table_wabobpsvr_AzureCalc_AzureCalcRateCard[[#This Row],[Price_Level]]&amp;Table_wabobpsvr_AzureCalc_AzureCalcRateCard[[#This Row],[Region]]</f>
        <v>Traffic Manager DNS Queries - Tier 2B3</v>
      </c>
      <c r="B11957">
        <v>3</v>
      </c>
      <c r="C11957" t="s">
        <v>4431</v>
      </c>
      <c r="D11957" t="s">
        <v>182</v>
      </c>
      <c r="E11957">
        <v>999999</v>
      </c>
      <c r="F11957" t="s">
        <v>966</v>
      </c>
      <c r="G11957" s="784" t="s">
        <v>4431</v>
      </c>
      <c r="H11957" s="784" t="s">
        <v>4431</v>
      </c>
      <c r="I11957" s="784" t="s">
        <v>4431</v>
      </c>
    </row>
    <row r="11958" spans="1:9" hidden="1">
      <c r="A11958" t="str">
        <f>Table_wabobpsvr_AzureCalc_AzureCalcRateCard[[#This Row],[ServiceName]]&amp;Table_wabobpsvr_AzureCalc_AzureCalcRateCard[[#This Row],[Price_Level]]&amp;Table_wabobpsvr_AzureCalc_AzureCalcRateCard[[#This Row],[Region]]</f>
        <v>Traffic Manager DNS Queries - Tier 2C3</v>
      </c>
      <c r="B11958">
        <v>3</v>
      </c>
      <c r="C11958" t="s">
        <v>4431</v>
      </c>
      <c r="D11958" t="s">
        <v>184</v>
      </c>
      <c r="E11958">
        <v>999999</v>
      </c>
      <c r="F11958" t="s">
        <v>966</v>
      </c>
      <c r="G11958" s="784" t="s">
        <v>4431</v>
      </c>
      <c r="H11958" s="784" t="s">
        <v>4431</v>
      </c>
      <c r="I11958" s="784" t="s">
        <v>4431</v>
      </c>
    </row>
    <row r="11959" spans="1:9" hidden="1">
      <c r="A11959" s="784" t="str">
        <f>Table_wabobpsvr_AzureCalc_AzureCalcRateCard[[#This Row],[ServiceName]]&amp;Table_wabobpsvr_AzureCalc_AzureCalcRateCard[[#This Row],[Price_Level]]&amp;Table_wabobpsvr_AzureCalc_AzureCalcRateCard[[#This Row],[Region]]</f>
        <v>Traffic Manager DNS Queries - Tier 2D3</v>
      </c>
      <c r="B11959" s="784">
        <v>3</v>
      </c>
      <c r="C11959" s="784" t="s">
        <v>4431</v>
      </c>
      <c r="D11959" s="784" t="s">
        <v>183</v>
      </c>
      <c r="E11959" s="784">
        <v>999999</v>
      </c>
      <c r="F11959" s="784" t="s">
        <v>966</v>
      </c>
      <c r="G11959" s="784" t="s">
        <v>4431</v>
      </c>
      <c r="H11959" s="784" t="s">
        <v>4431</v>
      </c>
      <c r="I11959" s="784" t="s">
        <v>4431</v>
      </c>
    </row>
    <row r="11960" spans="1:9" hidden="1">
      <c r="A11960" s="784" t="str">
        <f>Table_wabobpsvr_AzureCalc_AzureCalcRateCard[[#This Row],[ServiceName]]&amp;Table_wabobpsvr_AzureCalc_AzureCalcRateCard[[#This Row],[Price_Level]]&amp;Table_wabobpsvr_AzureCalc_AzureCalcRateCard[[#This Row],[Region]]</f>
        <v>Traffic Manager External EndpointsMOSP3</v>
      </c>
      <c r="B11960" s="784">
        <v>3</v>
      </c>
      <c r="C11960" s="784" t="s">
        <v>4431</v>
      </c>
      <c r="D11960" s="784" t="s">
        <v>627</v>
      </c>
      <c r="E11960" s="784">
        <v>999999</v>
      </c>
      <c r="F11960" s="784" t="s">
        <v>863</v>
      </c>
      <c r="G11960" s="784" t="s">
        <v>4431</v>
      </c>
      <c r="H11960" s="784" t="s">
        <v>4431</v>
      </c>
      <c r="I11960" s="784" t="s">
        <v>4431</v>
      </c>
    </row>
    <row r="11961" spans="1:9" hidden="1">
      <c r="A11961" s="784" t="str">
        <f>Table_wabobpsvr_AzureCalc_AzureCalcRateCard[[#This Row],[ServiceName]]&amp;Table_wabobpsvr_AzureCalc_AzureCalcRateCard[[#This Row],[Price_Level]]&amp;Table_wabobpsvr_AzureCalc_AzureCalcRateCard[[#This Row],[Region]]</f>
        <v>Traffic Manager External EndpointsA3</v>
      </c>
      <c r="B11961" s="784">
        <v>3</v>
      </c>
      <c r="C11961" s="784" t="s">
        <v>4431</v>
      </c>
      <c r="D11961" s="784" t="s">
        <v>181</v>
      </c>
      <c r="E11961" s="784">
        <v>999999</v>
      </c>
      <c r="F11961" s="784" t="s">
        <v>863</v>
      </c>
      <c r="G11961" s="784" t="s">
        <v>4431</v>
      </c>
      <c r="H11961" s="784" t="s">
        <v>4431</v>
      </c>
      <c r="I11961" s="784" t="s">
        <v>4431</v>
      </c>
    </row>
    <row r="11962" spans="1:9" hidden="1">
      <c r="A11962" s="784" t="str">
        <f>Table_wabobpsvr_AzureCalc_AzureCalcRateCard[[#This Row],[ServiceName]]&amp;Table_wabobpsvr_AzureCalc_AzureCalcRateCard[[#This Row],[Price_Level]]&amp;Table_wabobpsvr_AzureCalc_AzureCalcRateCard[[#This Row],[Region]]</f>
        <v>Traffic Manager External EndpointsB3</v>
      </c>
      <c r="B11962" s="784">
        <v>3</v>
      </c>
      <c r="C11962" s="784" t="s">
        <v>4431</v>
      </c>
      <c r="D11962" s="784" t="s">
        <v>182</v>
      </c>
      <c r="E11962" s="784">
        <v>999999</v>
      </c>
      <c r="F11962" s="784" t="s">
        <v>863</v>
      </c>
      <c r="G11962" s="784" t="s">
        <v>4431</v>
      </c>
      <c r="H11962" s="784" t="s">
        <v>4431</v>
      </c>
      <c r="I11962" s="784" t="s">
        <v>4431</v>
      </c>
    </row>
    <row r="11963" spans="1:9" hidden="1">
      <c r="A11963" s="784" t="str">
        <f>Table_wabobpsvr_AzureCalc_AzureCalcRateCard[[#This Row],[ServiceName]]&amp;Table_wabobpsvr_AzureCalc_AzureCalcRateCard[[#This Row],[Price_Level]]&amp;Table_wabobpsvr_AzureCalc_AzureCalcRateCard[[#This Row],[Region]]</f>
        <v>Traffic Manager External EndpointsC3</v>
      </c>
      <c r="B11963" s="784">
        <v>3</v>
      </c>
      <c r="C11963" s="784" t="s">
        <v>4431</v>
      </c>
      <c r="D11963" s="784" t="s">
        <v>184</v>
      </c>
      <c r="E11963" s="784">
        <v>999999</v>
      </c>
      <c r="F11963" s="784" t="s">
        <v>863</v>
      </c>
      <c r="G11963" s="784" t="s">
        <v>4431</v>
      </c>
      <c r="H11963" s="784" t="s">
        <v>4431</v>
      </c>
      <c r="I11963" s="784" t="s">
        <v>4431</v>
      </c>
    </row>
    <row r="11964" spans="1:9" hidden="1">
      <c r="A11964" s="784" t="str">
        <f>Table_wabobpsvr_AzureCalc_AzureCalcRateCard[[#This Row],[ServiceName]]&amp;Table_wabobpsvr_AzureCalc_AzureCalcRateCard[[#This Row],[Price_Level]]&amp;Table_wabobpsvr_AzureCalc_AzureCalcRateCard[[#This Row],[Region]]</f>
        <v>Traffic Manager External EndpointsD3</v>
      </c>
      <c r="B11964" s="784">
        <v>3</v>
      </c>
      <c r="C11964" s="784" t="s">
        <v>4431</v>
      </c>
      <c r="D11964" s="784" t="s">
        <v>183</v>
      </c>
      <c r="E11964" s="784">
        <v>999999</v>
      </c>
      <c r="F11964" s="784" t="s">
        <v>863</v>
      </c>
      <c r="G11964" s="784" t="s">
        <v>4431</v>
      </c>
      <c r="H11964" s="784" t="s">
        <v>4431</v>
      </c>
      <c r="I11964" s="784" t="s">
        <v>4431</v>
      </c>
    </row>
    <row r="11965" spans="1:9" hidden="1">
      <c r="A11965" s="784" t="str">
        <f>Table_wabobpsvr_AzureCalc_AzureCalcRateCard[[#This Row],[ServiceName]]&amp;Table_wabobpsvr_AzureCalc_AzureCalcRateCard[[#This Row],[Price_Level]]&amp;Table_wabobpsvr_AzureCalc_AzureCalcRateCard[[#This Row],[Region]]</f>
        <v>Traffic Manager External EndpointsMOSP2</v>
      </c>
      <c r="B11965" s="784">
        <v>2</v>
      </c>
      <c r="C11965" s="784" t="s">
        <v>4431</v>
      </c>
      <c r="D11965" s="784" t="s">
        <v>627</v>
      </c>
      <c r="E11965" s="784">
        <v>999999</v>
      </c>
      <c r="F11965" s="784" t="s">
        <v>863</v>
      </c>
      <c r="G11965" s="784" t="s">
        <v>4431</v>
      </c>
      <c r="H11965" s="784" t="s">
        <v>4431</v>
      </c>
      <c r="I11965" s="784" t="s">
        <v>4431</v>
      </c>
    </row>
    <row r="11966" spans="1:9" hidden="1">
      <c r="A11966" s="784" t="str">
        <f>Table_wabobpsvr_AzureCalc_AzureCalcRateCard[[#This Row],[ServiceName]]&amp;Table_wabobpsvr_AzureCalc_AzureCalcRateCard[[#This Row],[Price_Level]]&amp;Table_wabobpsvr_AzureCalc_AzureCalcRateCard[[#This Row],[Region]]</f>
        <v>Traffic Manager External EndpointsA2</v>
      </c>
      <c r="B11966" s="784">
        <v>2</v>
      </c>
      <c r="C11966" s="784" t="s">
        <v>4431</v>
      </c>
      <c r="D11966" s="784" t="s">
        <v>181</v>
      </c>
      <c r="E11966" s="784">
        <v>999999</v>
      </c>
      <c r="F11966" s="784" t="s">
        <v>863</v>
      </c>
      <c r="G11966" s="784" t="s">
        <v>4431</v>
      </c>
      <c r="H11966" s="784" t="s">
        <v>4431</v>
      </c>
      <c r="I11966" s="784" t="s">
        <v>4431</v>
      </c>
    </row>
    <row r="11967" spans="1:9" hidden="1">
      <c r="A11967" s="784" t="str">
        <f>Table_wabobpsvr_AzureCalc_AzureCalcRateCard[[#This Row],[ServiceName]]&amp;Table_wabobpsvr_AzureCalc_AzureCalcRateCard[[#This Row],[Price_Level]]&amp;Table_wabobpsvr_AzureCalc_AzureCalcRateCard[[#This Row],[Region]]</f>
        <v>Traffic Manager External EndpointsB2</v>
      </c>
      <c r="B11967" s="784">
        <v>2</v>
      </c>
      <c r="C11967" s="784" t="s">
        <v>4431</v>
      </c>
      <c r="D11967" s="784" t="s">
        <v>182</v>
      </c>
      <c r="E11967" s="784">
        <v>999999</v>
      </c>
      <c r="F11967" s="784" t="s">
        <v>863</v>
      </c>
      <c r="G11967" s="784" t="s">
        <v>4431</v>
      </c>
      <c r="H11967" s="784" t="s">
        <v>4431</v>
      </c>
      <c r="I11967" s="784" t="s">
        <v>4431</v>
      </c>
    </row>
    <row r="11968" spans="1:9" hidden="1">
      <c r="A11968" s="784" t="str">
        <f>Table_wabobpsvr_AzureCalc_AzureCalcRateCard[[#This Row],[ServiceName]]&amp;Table_wabobpsvr_AzureCalc_AzureCalcRateCard[[#This Row],[Price_Level]]&amp;Table_wabobpsvr_AzureCalc_AzureCalcRateCard[[#This Row],[Region]]</f>
        <v>Traffic Manager External EndpointsC2</v>
      </c>
      <c r="B11968" s="784">
        <v>2</v>
      </c>
      <c r="C11968" s="784" t="s">
        <v>4431</v>
      </c>
      <c r="D11968" s="784" t="s">
        <v>184</v>
      </c>
      <c r="E11968" s="784">
        <v>999999</v>
      </c>
      <c r="F11968" s="784" t="s">
        <v>863</v>
      </c>
      <c r="G11968" s="784" t="s">
        <v>4431</v>
      </c>
      <c r="H11968" s="784" t="s">
        <v>4431</v>
      </c>
      <c r="I11968" s="784" t="s">
        <v>4431</v>
      </c>
    </row>
    <row r="11969" spans="1:9" hidden="1">
      <c r="A11969" s="784" t="str">
        <f>Table_wabobpsvr_AzureCalc_AzureCalcRateCard[[#This Row],[ServiceName]]&amp;Table_wabobpsvr_AzureCalc_AzureCalcRateCard[[#This Row],[Price_Level]]&amp;Table_wabobpsvr_AzureCalc_AzureCalcRateCard[[#This Row],[Region]]</f>
        <v>Traffic Manager External EndpointsD2</v>
      </c>
      <c r="B11969" s="784">
        <v>2</v>
      </c>
      <c r="C11969" s="784" t="s">
        <v>4431</v>
      </c>
      <c r="D11969" s="784" t="s">
        <v>183</v>
      </c>
      <c r="E11969" s="784">
        <v>999999</v>
      </c>
      <c r="F11969" s="784" t="s">
        <v>863</v>
      </c>
      <c r="G11969" s="784" t="s">
        <v>4431</v>
      </c>
      <c r="H11969" s="784" t="s">
        <v>4431</v>
      </c>
      <c r="I11969" s="784" t="s">
        <v>4431</v>
      </c>
    </row>
    <row r="11970" spans="1:9" hidden="1">
      <c r="A11970" s="784" t="str">
        <f>Table_wabobpsvr_AzureCalc_AzureCalcRateCard[[#This Row],[ServiceName]]&amp;Table_wabobpsvr_AzureCalc_AzureCalcRateCard[[#This Row],[Price_Level]]&amp;Table_wabobpsvr_AzureCalc_AzureCalcRateCard[[#This Row],[Region]]</f>
        <v>ExpressRoute (Carrier) 1 Gbps ConnectionsMOSP11</v>
      </c>
      <c r="B11970" s="784">
        <v>11</v>
      </c>
      <c r="C11970" s="784" t="s">
        <v>4431</v>
      </c>
      <c r="D11970" s="784" t="s">
        <v>627</v>
      </c>
      <c r="E11970" s="784">
        <v>999999</v>
      </c>
      <c r="F11970" s="784" t="s">
        <v>843</v>
      </c>
      <c r="G11970" s="784" t="s">
        <v>4431</v>
      </c>
      <c r="H11970" s="784" t="s">
        <v>4431</v>
      </c>
      <c r="I11970" s="784" t="s">
        <v>4431</v>
      </c>
    </row>
    <row r="11971" spans="1:9" hidden="1">
      <c r="A11971" s="784" t="str">
        <f>Table_wabobpsvr_AzureCalc_AzureCalcRateCard[[#This Row],[ServiceName]]&amp;Table_wabobpsvr_AzureCalc_AzureCalcRateCard[[#This Row],[Price_Level]]&amp;Table_wabobpsvr_AzureCalc_AzureCalcRateCard[[#This Row],[Region]]</f>
        <v>ExpressRoute (Carrier) 1 Gbps ConnectionsA11</v>
      </c>
      <c r="B11971" s="784">
        <v>11</v>
      </c>
      <c r="C11971" s="784" t="s">
        <v>4431</v>
      </c>
      <c r="D11971" s="784" t="s">
        <v>181</v>
      </c>
      <c r="E11971" s="784">
        <v>999999</v>
      </c>
      <c r="F11971" s="784" t="s">
        <v>843</v>
      </c>
      <c r="G11971" s="784" t="s">
        <v>4431</v>
      </c>
      <c r="H11971" s="784" t="s">
        <v>4431</v>
      </c>
      <c r="I11971" s="784" t="s">
        <v>4431</v>
      </c>
    </row>
    <row r="11972" spans="1:9" hidden="1">
      <c r="A11972" s="784" t="str">
        <f>Table_wabobpsvr_AzureCalc_AzureCalcRateCard[[#This Row],[ServiceName]]&amp;Table_wabobpsvr_AzureCalc_AzureCalcRateCard[[#This Row],[Price_Level]]&amp;Table_wabobpsvr_AzureCalc_AzureCalcRateCard[[#This Row],[Region]]</f>
        <v>ExpressRoute (Carrier) 1 Gbps ConnectionsB11</v>
      </c>
      <c r="B11972" s="784">
        <v>11</v>
      </c>
      <c r="C11972" s="784" t="s">
        <v>4431</v>
      </c>
      <c r="D11972" s="784" t="s">
        <v>182</v>
      </c>
      <c r="E11972" s="784">
        <v>999999</v>
      </c>
      <c r="F11972" s="784" t="s">
        <v>843</v>
      </c>
      <c r="G11972" s="784" t="s">
        <v>4431</v>
      </c>
      <c r="H11972" s="784" t="s">
        <v>4431</v>
      </c>
      <c r="I11972" s="784" t="s">
        <v>4431</v>
      </c>
    </row>
    <row r="11973" spans="1:9" hidden="1">
      <c r="A11973" s="784" t="str">
        <f>Table_wabobpsvr_AzureCalc_AzureCalcRateCard[[#This Row],[ServiceName]]&amp;Table_wabobpsvr_AzureCalc_AzureCalcRateCard[[#This Row],[Price_Level]]&amp;Table_wabobpsvr_AzureCalc_AzureCalcRateCard[[#This Row],[Region]]</f>
        <v>ExpressRoute (Carrier) 1 Gbps ConnectionsC11</v>
      </c>
      <c r="B11973" s="784">
        <v>11</v>
      </c>
      <c r="C11973" s="784" t="s">
        <v>4431</v>
      </c>
      <c r="D11973" s="784" t="s">
        <v>184</v>
      </c>
      <c r="E11973" s="784">
        <v>999999</v>
      </c>
      <c r="F11973" s="784" t="s">
        <v>843</v>
      </c>
      <c r="G11973" s="784" t="s">
        <v>4431</v>
      </c>
      <c r="H11973" s="784" t="s">
        <v>4431</v>
      </c>
      <c r="I11973" s="784" t="s">
        <v>4431</v>
      </c>
    </row>
    <row r="11974" spans="1:9" hidden="1">
      <c r="A11974" t="str">
        <f>Table_wabobpsvr_AzureCalc_AzureCalcRateCard[[#This Row],[ServiceName]]&amp;Table_wabobpsvr_AzureCalc_AzureCalcRateCard[[#This Row],[Price_Level]]&amp;Table_wabobpsvr_AzureCalc_AzureCalcRateCard[[#This Row],[Region]]</f>
        <v>ExpressRoute (Carrier) 1 Gbps ConnectionsD11</v>
      </c>
      <c r="B11974">
        <v>11</v>
      </c>
      <c r="C11974" t="s">
        <v>4431</v>
      </c>
      <c r="D11974" t="s">
        <v>183</v>
      </c>
      <c r="E11974">
        <v>999999</v>
      </c>
      <c r="F11974" t="s">
        <v>843</v>
      </c>
      <c r="G11974" s="784" t="s">
        <v>4431</v>
      </c>
      <c r="H11974" s="784" t="s">
        <v>4431</v>
      </c>
      <c r="I11974" s="784" t="s">
        <v>4431</v>
      </c>
    </row>
    <row r="11975" spans="1:9" hidden="1">
      <c r="A11975" s="784" t="str">
        <f>Table_wabobpsvr_AzureCalc_AzureCalcRateCard[[#This Row],[ServiceName]]&amp;Table_wabobpsvr_AzureCalc_AzureCalcRateCard[[#This Row],[Price_Level]]&amp;Table_wabobpsvr_AzureCalc_AzureCalcRateCard[[#This Row],[Region]]</f>
        <v>ExpressRoute (Carrier) 1 Gbps ConnectionsMOSP12</v>
      </c>
      <c r="B11975" s="784">
        <v>12</v>
      </c>
      <c r="C11975" s="784" t="s">
        <v>4431</v>
      </c>
      <c r="D11975" s="784" t="s">
        <v>627</v>
      </c>
      <c r="E11975" s="784">
        <v>999999</v>
      </c>
      <c r="F11975" s="784" t="s">
        <v>843</v>
      </c>
      <c r="G11975" s="784" t="s">
        <v>4431</v>
      </c>
      <c r="H11975" s="784" t="s">
        <v>4431</v>
      </c>
      <c r="I11975" s="784" t="s">
        <v>4431</v>
      </c>
    </row>
    <row r="11976" spans="1:9" hidden="1">
      <c r="A11976" s="784" t="str">
        <f>Table_wabobpsvr_AzureCalc_AzureCalcRateCard[[#This Row],[ServiceName]]&amp;Table_wabobpsvr_AzureCalc_AzureCalcRateCard[[#This Row],[Price_Level]]&amp;Table_wabobpsvr_AzureCalc_AzureCalcRateCard[[#This Row],[Region]]</f>
        <v>ExpressRoute (Carrier) 1 Gbps ConnectionsA12</v>
      </c>
      <c r="B11976" s="784">
        <v>12</v>
      </c>
      <c r="C11976" s="784" t="s">
        <v>4431</v>
      </c>
      <c r="D11976" s="784" t="s">
        <v>181</v>
      </c>
      <c r="E11976" s="784">
        <v>999999</v>
      </c>
      <c r="F11976" s="784" t="s">
        <v>843</v>
      </c>
      <c r="G11976" s="784" t="s">
        <v>4431</v>
      </c>
      <c r="H11976" s="784" t="s">
        <v>4431</v>
      </c>
      <c r="I11976" s="784" t="s">
        <v>4431</v>
      </c>
    </row>
    <row r="11977" spans="1:9" hidden="1">
      <c r="A11977" s="784" t="str">
        <f>Table_wabobpsvr_AzureCalc_AzureCalcRateCard[[#This Row],[ServiceName]]&amp;Table_wabobpsvr_AzureCalc_AzureCalcRateCard[[#This Row],[Price_Level]]&amp;Table_wabobpsvr_AzureCalc_AzureCalcRateCard[[#This Row],[Region]]</f>
        <v>ExpressRoute (Carrier) 1 Gbps ConnectionsB12</v>
      </c>
      <c r="B11977" s="784">
        <v>12</v>
      </c>
      <c r="C11977" s="784" t="s">
        <v>4431</v>
      </c>
      <c r="D11977" s="784" t="s">
        <v>182</v>
      </c>
      <c r="E11977" s="784">
        <v>999999</v>
      </c>
      <c r="F11977" s="784" t="s">
        <v>843</v>
      </c>
      <c r="G11977" s="784" t="s">
        <v>4431</v>
      </c>
      <c r="H11977" s="784" t="s">
        <v>4431</v>
      </c>
      <c r="I11977" s="784" t="s">
        <v>4431</v>
      </c>
    </row>
    <row r="11978" spans="1:9" hidden="1">
      <c r="A11978" s="784" t="str">
        <f>Table_wabobpsvr_AzureCalc_AzureCalcRateCard[[#This Row],[ServiceName]]&amp;Table_wabobpsvr_AzureCalc_AzureCalcRateCard[[#This Row],[Price_Level]]&amp;Table_wabobpsvr_AzureCalc_AzureCalcRateCard[[#This Row],[Region]]</f>
        <v>ExpressRoute (Carrier) 1 Gbps ConnectionsC12</v>
      </c>
      <c r="B11978" s="784">
        <v>12</v>
      </c>
      <c r="C11978" s="784" t="s">
        <v>4431</v>
      </c>
      <c r="D11978" s="784" t="s">
        <v>184</v>
      </c>
      <c r="E11978" s="784">
        <v>999999</v>
      </c>
      <c r="F11978" s="784" t="s">
        <v>843</v>
      </c>
      <c r="G11978" s="784" t="s">
        <v>4431</v>
      </c>
      <c r="H11978" s="784" t="s">
        <v>4431</v>
      </c>
      <c r="I11978" s="784" t="s">
        <v>4431</v>
      </c>
    </row>
    <row r="11979" spans="1:9" hidden="1">
      <c r="A11979" t="str">
        <f>Table_wabobpsvr_AzureCalc_AzureCalcRateCard[[#This Row],[ServiceName]]&amp;Table_wabobpsvr_AzureCalc_AzureCalcRateCard[[#This Row],[Price_Level]]&amp;Table_wabobpsvr_AzureCalc_AzureCalcRateCard[[#This Row],[Region]]</f>
        <v>ExpressRoute (Carrier) 1 Gbps ConnectionsD12</v>
      </c>
      <c r="B11979">
        <v>12</v>
      </c>
      <c r="C11979" t="s">
        <v>4431</v>
      </c>
      <c r="D11979" t="s">
        <v>183</v>
      </c>
      <c r="E11979">
        <v>999999</v>
      </c>
      <c r="F11979" t="s">
        <v>843</v>
      </c>
      <c r="G11979" s="784" t="s">
        <v>4431</v>
      </c>
      <c r="H11979" s="784" t="s">
        <v>4431</v>
      </c>
      <c r="I11979" s="784" t="s">
        <v>4431</v>
      </c>
    </row>
    <row r="11980" spans="1:9" hidden="1">
      <c r="A11980" t="str">
        <f>Table_wabobpsvr_AzureCalc_AzureCalcRateCard[[#This Row],[ServiceName]]&amp;Table_wabobpsvr_AzureCalc_AzureCalcRateCard[[#This Row],[Price_Level]]&amp;Table_wabobpsvr_AzureCalc_AzureCalcRateCard[[#This Row],[Region]]</f>
        <v>Streaming UnitsD5</v>
      </c>
      <c r="B11980">
        <v>5</v>
      </c>
      <c r="C11980" t="s">
        <v>4431</v>
      </c>
      <c r="D11980" t="s">
        <v>183</v>
      </c>
      <c r="E11980">
        <v>999999</v>
      </c>
      <c r="F11980" t="s">
        <v>1361</v>
      </c>
      <c r="G11980" s="784" t="s">
        <v>4431</v>
      </c>
      <c r="H11980" s="784" t="s">
        <v>4431</v>
      </c>
      <c r="I11980" s="784" t="s">
        <v>4431</v>
      </c>
    </row>
    <row r="11981" spans="1:9" hidden="1">
      <c r="A11981" t="str">
        <f>Table_wabobpsvr_AzureCalc_AzureCalcRateCard[[#This Row],[ServiceName]]&amp;Table_wabobpsvr_AzureCalc_AzureCalcRateCard[[#This Row],[Price_Level]]&amp;Table_wabobpsvr_AzureCalc_AzureCalcRateCard[[#This Row],[Region]]</f>
        <v>ExpressRoute (Carrier) 10 Mbps ConnectionsMOSP12</v>
      </c>
      <c r="B11981">
        <v>12</v>
      </c>
      <c r="C11981" t="s">
        <v>4431</v>
      </c>
      <c r="D11981" t="s">
        <v>627</v>
      </c>
      <c r="E11981">
        <v>999999</v>
      </c>
      <c r="F11981" t="s">
        <v>845</v>
      </c>
      <c r="G11981" s="784" t="s">
        <v>4431</v>
      </c>
      <c r="H11981" s="784" t="s">
        <v>4431</v>
      </c>
      <c r="I11981" s="784" t="s">
        <v>4431</v>
      </c>
    </row>
    <row r="11982" spans="1:9" hidden="1">
      <c r="A11982" t="str">
        <f>Table_wabobpsvr_AzureCalc_AzureCalcRateCard[[#This Row],[ServiceName]]&amp;Table_wabobpsvr_AzureCalc_AzureCalcRateCard[[#This Row],[Price_Level]]&amp;Table_wabobpsvr_AzureCalc_AzureCalcRateCard[[#This Row],[Region]]</f>
        <v>ExpressRoute (Carrier) 10 Mbps ConnectionsA12</v>
      </c>
      <c r="B11982">
        <v>12</v>
      </c>
      <c r="C11982" t="s">
        <v>4431</v>
      </c>
      <c r="D11982" t="s">
        <v>181</v>
      </c>
      <c r="E11982">
        <v>999999</v>
      </c>
      <c r="F11982" t="s">
        <v>845</v>
      </c>
      <c r="G11982" s="784" t="s">
        <v>4431</v>
      </c>
      <c r="H11982" s="784" t="s">
        <v>4431</v>
      </c>
      <c r="I11982" s="784" t="s">
        <v>4431</v>
      </c>
    </row>
    <row r="11983" spans="1:9" hidden="1">
      <c r="A11983" t="str">
        <f>Table_wabobpsvr_AzureCalc_AzureCalcRateCard[[#This Row],[ServiceName]]&amp;Table_wabobpsvr_AzureCalc_AzureCalcRateCard[[#This Row],[Price_Level]]&amp;Table_wabobpsvr_AzureCalc_AzureCalcRateCard[[#This Row],[Region]]</f>
        <v>ExpressRoute (Carrier) 10 Mbps ConnectionsB12</v>
      </c>
      <c r="B11983">
        <v>12</v>
      </c>
      <c r="C11983" t="s">
        <v>4431</v>
      </c>
      <c r="D11983" t="s">
        <v>182</v>
      </c>
      <c r="E11983">
        <v>999999</v>
      </c>
      <c r="F11983" t="s">
        <v>845</v>
      </c>
      <c r="G11983" s="784" t="s">
        <v>4431</v>
      </c>
      <c r="H11983" s="784" t="s">
        <v>4431</v>
      </c>
      <c r="I11983" s="784" t="s">
        <v>4431</v>
      </c>
    </row>
    <row r="11984" spans="1:9" hidden="1">
      <c r="A11984" t="str">
        <f>Table_wabobpsvr_AzureCalc_AzureCalcRateCard[[#This Row],[ServiceName]]&amp;Table_wabobpsvr_AzureCalc_AzureCalcRateCard[[#This Row],[Price_Level]]&amp;Table_wabobpsvr_AzureCalc_AzureCalcRateCard[[#This Row],[Region]]</f>
        <v>ExpressRoute (Carrier) 10 Mbps ConnectionsC12</v>
      </c>
      <c r="B11984">
        <v>12</v>
      </c>
      <c r="C11984" t="s">
        <v>4431</v>
      </c>
      <c r="D11984" t="s">
        <v>184</v>
      </c>
      <c r="E11984">
        <v>999999</v>
      </c>
      <c r="F11984" t="s">
        <v>845</v>
      </c>
      <c r="G11984" s="784" t="s">
        <v>4431</v>
      </c>
      <c r="H11984" s="784" t="s">
        <v>4431</v>
      </c>
      <c r="I11984" s="784" t="s">
        <v>4431</v>
      </c>
    </row>
    <row r="11985" spans="1:9" hidden="1">
      <c r="A11985" t="str">
        <f>Table_wabobpsvr_AzureCalc_AzureCalcRateCard[[#This Row],[ServiceName]]&amp;Table_wabobpsvr_AzureCalc_AzureCalcRateCard[[#This Row],[Price_Level]]&amp;Table_wabobpsvr_AzureCalc_AzureCalcRateCard[[#This Row],[Region]]</f>
        <v>ExpressRoute (Carrier) 10 Mbps ConnectionsD12</v>
      </c>
      <c r="B11985">
        <v>12</v>
      </c>
      <c r="C11985" t="s">
        <v>4431</v>
      </c>
      <c r="D11985" t="s">
        <v>183</v>
      </c>
      <c r="E11985">
        <v>999999</v>
      </c>
      <c r="F11985" t="s">
        <v>845</v>
      </c>
      <c r="G11985" s="784" t="s">
        <v>4431</v>
      </c>
      <c r="H11985" s="784" t="s">
        <v>4431</v>
      </c>
      <c r="I11985" s="784" t="s">
        <v>4431</v>
      </c>
    </row>
    <row r="11986" spans="1:9" hidden="1">
      <c r="A11986" t="str">
        <f>Table_wabobpsvr_AzureCalc_AzureCalcRateCard[[#This Row],[ServiceName]]&amp;Table_wabobpsvr_AzureCalc_AzureCalcRateCard[[#This Row],[Price_Level]]&amp;Table_wabobpsvr_AzureCalc_AzureCalcRateCard[[#This Row],[Region]]</f>
        <v>ExpressRoute (Carrier) 10 Mbps ConnectionsMOSP11</v>
      </c>
      <c r="B11986">
        <v>11</v>
      </c>
      <c r="C11986" t="s">
        <v>4431</v>
      </c>
      <c r="D11986" t="s">
        <v>627</v>
      </c>
      <c r="E11986">
        <v>999999</v>
      </c>
      <c r="F11986" t="s">
        <v>845</v>
      </c>
      <c r="G11986" s="784" t="s">
        <v>4431</v>
      </c>
      <c r="H11986" s="784" t="s">
        <v>4431</v>
      </c>
      <c r="I11986" s="784" t="s">
        <v>4431</v>
      </c>
    </row>
    <row r="11987" spans="1:9" hidden="1">
      <c r="A11987" t="str">
        <f>Table_wabobpsvr_AzureCalc_AzureCalcRateCard[[#This Row],[ServiceName]]&amp;Table_wabobpsvr_AzureCalc_AzureCalcRateCard[[#This Row],[Price_Level]]&amp;Table_wabobpsvr_AzureCalc_AzureCalcRateCard[[#This Row],[Region]]</f>
        <v>ExpressRoute (Carrier) 10 Mbps ConnectionsA11</v>
      </c>
      <c r="B11987">
        <v>11</v>
      </c>
      <c r="C11987" t="s">
        <v>4431</v>
      </c>
      <c r="D11987" t="s">
        <v>181</v>
      </c>
      <c r="E11987">
        <v>999999</v>
      </c>
      <c r="F11987" t="s">
        <v>845</v>
      </c>
      <c r="G11987" s="784" t="s">
        <v>4431</v>
      </c>
      <c r="H11987" s="784" t="s">
        <v>4431</v>
      </c>
      <c r="I11987" s="784" t="s">
        <v>4431</v>
      </c>
    </row>
    <row r="11988" spans="1:9" hidden="1">
      <c r="A11988" t="str">
        <f>Table_wabobpsvr_AzureCalc_AzureCalcRateCard[[#This Row],[ServiceName]]&amp;Table_wabobpsvr_AzureCalc_AzureCalcRateCard[[#This Row],[Price_Level]]&amp;Table_wabobpsvr_AzureCalc_AzureCalcRateCard[[#This Row],[Region]]</f>
        <v>ExpressRoute (Carrier) 10 Mbps ConnectionsB11</v>
      </c>
      <c r="B11988">
        <v>11</v>
      </c>
      <c r="C11988" t="s">
        <v>4431</v>
      </c>
      <c r="D11988" t="s">
        <v>182</v>
      </c>
      <c r="E11988">
        <v>999999</v>
      </c>
      <c r="F11988" t="s">
        <v>845</v>
      </c>
      <c r="G11988" s="784" t="s">
        <v>4431</v>
      </c>
      <c r="H11988" s="784" t="s">
        <v>4431</v>
      </c>
      <c r="I11988" s="784" t="s">
        <v>4431</v>
      </c>
    </row>
    <row r="11989" spans="1:9" hidden="1">
      <c r="A11989" t="str">
        <f>Table_wabobpsvr_AzureCalc_AzureCalcRateCard[[#This Row],[ServiceName]]&amp;Table_wabobpsvr_AzureCalc_AzureCalcRateCard[[#This Row],[Price_Level]]&amp;Table_wabobpsvr_AzureCalc_AzureCalcRateCard[[#This Row],[Region]]</f>
        <v>ExpressRoute (Carrier) 10 Mbps ConnectionsC11</v>
      </c>
      <c r="B11989">
        <v>11</v>
      </c>
      <c r="C11989" t="s">
        <v>4431</v>
      </c>
      <c r="D11989" t="s">
        <v>184</v>
      </c>
      <c r="E11989">
        <v>999999</v>
      </c>
      <c r="F11989" t="s">
        <v>845</v>
      </c>
      <c r="G11989" s="784" t="s">
        <v>4431</v>
      </c>
      <c r="H11989" s="784" t="s">
        <v>4431</v>
      </c>
      <c r="I11989" s="784" t="s">
        <v>4431</v>
      </c>
    </row>
    <row r="11990" spans="1:9" hidden="1">
      <c r="A11990" t="str">
        <f>Table_wabobpsvr_AzureCalc_AzureCalcRateCard[[#This Row],[ServiceName]]&amp;Table_wabobpsvr_AzureCalc_AzureCalcRateCard[[#This Row],[Price_Level]]&amp;Table_wabobpsvr_AzureCalc_AzureCalcRateCard[[#This Row],[Region]]</f>
        <v>ExpressRoute (Carrier) 10 Mbps ConnectionsD11</v>
      </c>
      <c r="B11990">
        <v>11</v>
      </c>
      <c r="C11990" t="s">
        <v>4431</v>
      </c>
      <c r="D11990" t="s">
        <v>183</v>
      </c>
      <c r="E11990">
        <v>999999</v>
      </c>
      <c r="F11990" t="s">
        <v>845</v>
      </c>
      <c r="G11990" s="784" t="s">
        <v>4431</v>
      </c>
      <c r="H11990" s="784" t="s">
        <v>4431</v>
      </c>
      <c r="I11990" s="784" t="s">
        <v>4431</v>
      </c>
    </row>
    <row r="11991" spans="1:9" hidden="1">
      <c r="A11991" t="str">
        <f>Table_wabobpsvr_AzureCalc_AzureCalcRateCard[[#This Row],[ServiceName]]&amp;Table_wabobpsvr_AzureCalc_AzureCalcRateCard[[#This Row],[Price_Level]]&amp;Table_wabobpsvr_AzureCalc_AzureCalcRateCard[[#This Row],[Region]]</f>
        <v>ExpressRoute (Carrier) 100 Mbps ConnectionsMOSP11</v>
      </c>
      <c r="B11991">
        <v>11</v>
      </c>
      <c r="C11991" t="s">
        <v>4431</v>
      </c>
      <c r="D11991" t="s">
        <v>627</v>
      </c>
      <c r="E11991">
        <v>999999</v>
      </c>
      <c r="F11991" t="s">
        <v>834</v>
      </c>
      <c r="G11991" s="784" t="s">
        <v>4431</v>
      </c>
      <c r="H11991" s="784" t="s">
        <v>4431</v>
      </c>
      <c r="I11991" s="784" t="s">
        <v>4431</v>
      </c>
    </row>
    <row r="11992" spans="1:9" hidden="1">
      <c r="A11992" t="str">
        <f>Table_wabobpsvr_AzureCalc_AzureCalcRateCard[[#This Row],[ServiceName]]&amp;Table_wabobpsvr_AzureCalc_AzureCalcRateCard[[#This Row],[Price_Level]]&amp;Table_wabobpsvr_AzureCalc_AzureCalcRateCard[[#This Row],[Region]]</f>
        <v>ExpressRoute (Carrier) 100 Mbps ConnectionsA11</v>
      </c>
      <c r="B11992">
        <v>11</v>
      </c>
      <c r="C11992" t="s">
        <v>4431</v>
      </c>
      <c r="D11992" t="s">
        <v>181</v>
      </c>
      <c r="E11992">
        <v>999999</v>
      </c>
      <c r="F11992" t="s">
        <v>834</v>
      </c>
      <c r="G11992" s="784" t="s">
        <v>4431</v>
      </c>
      <c r="H11992" s="784" t="s">
        <v>4431</v>
      </c>
      <c r="I11992" s="784" t="s">
        <v>4431</v>
      </c>
    </row>
    <row r="11993" spans="1:9" hidden="1">
      <c r="A11993" t="str">
        <f>Table_wabobpsvr_AzureCalc_AzureCalcRateCard[[#This Row],[ServiceName]]&amp;Table_wabobpsvr_AzureCalc_AzureCalcRateCard[[#This Row],[Price_Level]]&amp;Table_wabobpsvr_AzureCalc_AzureCalcRateCard[[#This Row],[Region]]</f>
        <v>ExpressRoute (Carrier) 100 Mbps ConnectionsB11</v>
      </c>
      <c r="B11993">
        <v>11</v>
      </c>
      <c r="C11993" t="s">
        <v>4431</v>
      </c>
      <c r="D11993" t="s">
        <v>182</v>
      </c>
      <c r="E11993">
        <v>999999</v>
      </c>
      <c r="F11993" t="s">
        <v>834</v>
      </c>
      <c r="G11993" s="784" t="s">
        <v>4431</v>
      </c>
      <c r="H11993" s="784" t="s">
        <v>4431</v>
      </c>
      <c r="I11993" s="784" t="s">
        <v>4431</v>
      </c>
    </row>
    <row r="11994" spans="1:9" hidden="1">
      <c r="A11994" t="str">
        <f>Table_wabobpsvr_AzureCalc_AzureCalcRateCard[[#This Row],[ServiceName]]&amp;Table_wabobpsvr_AzureCalc_AzureCalcRateCard[[#This Row],[Price_Level]]&amp;Table_wabobpsvr_AzureCalc_AzureCalcRateCard[[#This Row],[Region]]</f>
        <v>ExpressRoute (Carrier) 100 Mbps ConnectionsC11</v>
      </c>
      <c r="B11994">
        <v>11</v>
      </c>
      <c r="C11994" t="s">
        <v>4431</v>
      </c>
      <c r="D11994" t="s">
        <v>184</v>
      </c>
      <c r="E11994">
        <v>999999</v>
      </c>
      <c r="F11994" t="s">
        <v>834</v>
      </c>
      <c r="G11994" s="784" t="s">
        <v>4431</v>
      </c>
      <c r="H11994" s="784" t="s">
        <v>4431</v>
      </c>
      <c r="I11994" s="784" t="s">
        <v>4431</v>
      </c>
    </row>
    <row r="11995" spans="1:9" hidden="1">
      <c r="A11995" s="784" t="str">
        <f>Table_wabobpsvr_AzureCalc_AzureCalcRateCard[[#This Row],[ServiceName]]&amp;Table_wabobpsvr_AzureCalc_AzureCalcRateCard[[#This Row],[Price_Level]]&amp;Table_wabobpsvr_AzureCalc_AzureCalcRateCard[[#This Row],[Region]]</f>
        <v>ExpressRoute (Carrier) 100 Mbps ConnectionsD11</v>
      </c>
      <c r="B11995" s="784">
        <v>11</v>
      </c>
      <c r="C11995" s="784" t="s">
        <v>4431</v>
      </c>
      <c r="D11995" s="784" t="s">
        <v>183</v>
      </c>
      <c r="E11995" s="784">
        <v>999999</v>
      </c>
      <c r="F11995" s="784" t="s">
        <v>834</v>
      </c>
      <c r="G11995" s="784" t="s">
        <v>4431</v>
      </c>
      <c r="H11995" s="784" t="s">
        <v>4431</v>
      </c>
      <c r="I11995" s="784" t="s">
        <v>4431</v>
      </c>
    </row>
    <row r="11996" spans="1:9" hidden="1">
      <c r="A11996" t="str">
        <f>Table_wabobpsvr_AzureCalc_AzureCalcRateCard[[#This Row],[ServiceName]]&amp;Table_wabobpsvr_AzureCalc_AzureCalcRateCard[[#This Row],[Price_Level]]&amp;Table_wabobpsvr_AzureCalc_AzureCalcRateCard[[#This Row],[Region]]</f>
        <v>ExpressRoute (Carrier) 100 Mbps ConnectionsMOSP12</v>
      </c>
      <c r="B11996">
        <v>12</v>
      </c>
      <c r="C11996" t="s">
        <v>4431</v>
      </c>
      <c r="D11996" t="s">
        <v>627</v>
      </c>
      <c r="E11996">
        <v>999999</v>
      </c>
      <c r="F11996" t="s">
        <v>834</v>
      </c>
      <c r="G11996" s="784" t="s">
        <v>4431</v>
      </c>
      <c r="H11996" s="784" t="s">
        <v>4431</v>
      </c>
      <c r="I11996" s="784" t="s">
        <v>4431</v>
      </c>
    </row>
    <row r="11997" spans="1:9" hidden="1">
      <c r="A11997" t="str">
        <f>Table_wabobpsvr_AzureCalc_AzureCalcRateCard[[#This Row],[ServiceName]]&amp;Table_wabobpsvr_AzureCalc_AzureCalcRateCard[[#This Row],[Price_Level]]&amp;Table_wabobpsvr_AzureCalc_AzureCalcRateCard[[#This Row],[Region]]</f>
        <v>ExpressRoute (Carrier) 100 Mbps ConnectionsA12</v>
      </c>
      <c r="B11997">
        <v>12</v>
      </c>
      <c r="C11997" t="s">
        <v>4431</v>
      </c>
      <c r="D11997" t="s">
        <v>181</v>
      </c>
      <c r="E11997">
        <v>999999</v>
      </c>
      <c r="F11997" t="s">
        <v>834</v>
      </c>
      <c r="G11997" s="784" t="s">
        <v>4431</v>
      </c>
      <c r="H11997" s="784" t="s">
        <v>4431</v>
      </c>
      <c r="I11997" s="784" t="s">
        <v>4431</v>
      </c>
    </row>
    <row r="11998" spans="1:9" hidden="1">
      <c r="A11998" t="str">
        <f>Table_wabobpsvr_AzureCalc_AzureCalcRateCard[[#This Row],[ServiceName]]&amp;Table_wabobpsvr_AzureCalc_AzureCalcRateCard[[#This Row],[Price_Level]]&amp;Table_wabobpsvr_AzureCalc_AzureCalcRateCard[[#This Row],[Region]]</f>
        <v>ExpressRoute (Carrier) 100 Mbps ConnectionsB12</v>
      </c>
      <c r="B11998">
        <v>12</v>
      </c>
      <c r="C11998" t="s">
        <v>4431</v>
      </c>
      <c r="D11998" t="s">
        <v>182</v>
      </c>
      <c r="E11998">
        <v>999999</v>
      </c>
      <c r="F11998" t="s">
        <v>834</v>
      </c>
      <c r="G11998" s="784" t="s">
        <v>4431</v>
      </c>
      <c r="H11998" s="784" t="s">
        <v>4431</v>
      </c>
      <c r="I11998" s="784" t="s">
        <v>4431</v>
      </c>
    </row>
    <row r="11999" spans="1:9" hidden="1">
      <c r="A11999" t="str">
        <f>Table_wabobpsvr_AzureCalc_AzureCalcRateCard[[#This Row],[ServiceName]]&amp;Table_wabobpsvr_AzureCalc_AzureCalcRateCard[[#This Row],[Price_Level]]&amp;Table_wabobpsvr_AzureCalc_AzureCalcRateCard[[#This Row],[Region]]</f>
        <v>ExpressRoute (Carrier) 100 Mbps ConnectionsC12</v>
      </c>
      <c r="B11999">
        <v>12</v>
      </c>
      <c r="C11999" t="s">
        <v>4431</v>
      </c>
      <c r="D11999" t="s">
        <v>184</v>
      </c>
      <c r="E11999">
        <v>999999</v>
      </c>
      <c r="F11999" t="s">
        <v>834</v>
      </c>
      <c r="G11999" s="784" t="s">
        <v>4431</v>
      </c>
      <c r="H11999" s="784" t="s">
        <v>4431</v>
      </c>
      <c r="I11999" s="784" t="s">
        <v>4431</v>
      </c>
    </row>
    <row r="12000" spans="1:9" hidden="1">
      <c r="A12000" t="str">
        <f>Table_wabobpsvr_AzureCalc_AzureCalcRateCard[[#This Row],[ServiceName]]&amp;Table_wabobpsvr_AzureCalc_AzureCalcRateCard[[#This Row],[Price_Level]]&amp;Table_wabobpsvr_AzureCalc_AzureCalcRateCard[[#This Row],[Region]]</f>
        <v>ExpressRoute (Carrier) 100 Mbps ConnectionsD12</v>
      </c>
      <c r="B12000">
        <v>12</v>
      </c>
      <c r="C12000" t="s">
        <v>4431</v>
      </c>
      <c r="D12000" t="s">
        <v>183</v>
      </c>
      <c r="E12000">
        <v>999999</v>
      </c>
      <c r="F12000" t="s">
        <v>834</v>
      </c>
      <c r="G12000" s="784" t="s">
        <v>4431</v>
      </c>
      <c r="H12000" s="784" t="s">
        <v>4431</v>
      </c>
      <c r="I12000" s="784" t="s">
        <v>4431</v>
      </c>
    </row>
    <row r="12001" spans="1:9" hidden="1">
      <c r="A12001" t="str">
        <f>Table_wabobpsvr_AzureCalc_AzureCalcRateCard[[#This Row],[ServiceName]]&amp;Table_wabobpsvr_AzureCalc_AzureCalcRateCard[[#This Row],[Price_Level]]&amp;Table_wabobpsvr_AzureCalc_AzureCalcRateCard[[#This Row],[Region]]</f>
        <v>Premium Storage - Files (GB)MOSP2</v>
      </c>
      <c r="B12001">
        <v>2</v>
      </c>
      <c r="C12001" t="s">
        <v>10</v>
      </c>
      <c r="D12001" t="s">
        <v>627</v>
      </c>
      <c r="E12001">
        <v>0.51039999999999996</v>
      </c>
      <c r="F12001" t="s">
        <v>4746</v>
      </c>
      <c r="G12001" s="784" t="s">
        <v>4431</v>
      </c>
      <c r="H12001" s="784" t="s">
        <v>4431</v>
      </c>
      <c r="I12001" s="784" t="s">
        <v>4895</v>
      </c>
    </row>
    <row r="12002" spans="1:9" hidden="1">
      <c r="A12002" t="str">
        <f>Table_wabobpsvr_AzureCalc_AzureCalcRateCard[[#This Row],[ServiceName]]&amp;Table_wabobpsvr_AzureCalc_AzureCalcRateCard[[#This Row],[Price_Level]]&amp;Table_wabobpsvr_AzureCalc_AzureCalcRateCard[[#This Row],[Region]]</f>
        <v>Streaming UnitsA6</v>
      </c>
      <c r="B12002">
        <v>6</v>
      </c>
      <c r="C12002" t="s">
        <v>4431</v>
      </c>
      <c r="D12002" t="s">
        <v>181</v>
      </c>
      <c r="E12002">
        <v>999999</v>
      </c>
      <c r="F12002" t="s">
        <v>1361</v>
      </c>
      <c r="G12002" s="784" t="s">
        <v>4431</v>
      </c>
      <c r="H12002" s="784" t="s">
        <v>4431</v>
      </c>
      <c r="I12002" s="784" t="s">
        <v>4431</v>
      </c>
    </row>
    <row r="12003" spans="1:9" hidden="1">
      <c r="A12003" t="str">
        <f>Table_wabobpsvr_AzureCalc_AzureCalcRateCard[[#This Row],[ServiceName]]&amp;Table_wabobpsvr_AzureCalc_AzureCalcRateCard[[#This Row],[Price_Level]]&amp;Table_wabobpsvr_AzureCalc_AzureCalcRateCard[[#This Row],[Region]]</f>
        <v>Streaming UnitsC6</v>
      </c>
      <c r="B12003">
        <v>6</v>
      </c>
      <c r="C12003" t="s">
        <v>4431</v>
      </c>
      <c r="D12003" t="s">
        <v>184</v>
      </c>
      <c r="E12003">
        <v>999999</v>
      </c>
      <c r="F12003" t="s">
        <v>1361</v>
      </c>
      <c r="G12003" s="784" t="s">
        <v>4431</v>
      </c>
      <c r="H12003" s="784" t="s">
        <v>4431</v>
      </c>
      <c r="I12003" s="784" t="s">
        <v>4431</v>
      </c>
    </row>
    <row r="12004" spans="1:9" hidden="1">
      <c r="A12004" t="str">
        <f>Table_wabobpsvr_AzureCalc_AzureCalcRateCard[[#This Row],[ServiceName]]&amp;Table_wabobpsvr_AzureCalc_AzureCalcRateCard[[#This Row],[Price_Level]]&amp;Table_wabobpsvr_AzureCalc_AzureCalcRateCard[[#This Row],[Region]]</f>
        <v>ExpressRoute (Carrier) 50 Mbps ConnectionsMOSP12</v>
      </c>
      <c r="B12004">
        <v>12</v>
      </c>
      <c r="C12004" t="s">
        <v>4431</v>
      </c>
      <c r="D12004" t="s">
        <v>627</v>
      </c>
      <c r="E12004">
        <v>999999</v>
      </c>
      <c r="F12004" t="s">
        <v>835</v>
      </c>
      <c r="G12004" s="784" t="s">
        <v>4431</v>
      </c>
      <c r="H12004" s="784" t="s">
        <v>4431</v>
      </c>
      <c r="I12004" s="784" t="s">
        <v>4431</v>
      </c>
    </row>
    <row r="12005" spans="1:9" hidden="1">
      <c r="A12005" t="str">
        <f>Table_wabobpsvr_AzureCalc_AzureCalcRateCard[[#This Row],[ServiceName]]&amp;Table_wabobpsvr_AzureCalc_AzureCalcRateCard[[#This Row],[Price_Level]]&amp;Table_wabobpsvr_AzureCalc_AzureCalcRateCard[[#This Row],[Region]]</f>
        <v>ExpressRoute (Carrier) 50 Mbps ConnectionsA12</v>
      </c>
      <c r="B12005">
        <v>12</v>
      </c>
      <c r="C12005" t="s">
        <v>4431</v>
      </c>
      <c r="D12005" t="s">
        <v>181</v>
      </c>
      <c r="E12005">
        <v>999999</v>
      </c>
      <c r="F12005" t="s">
        <v>835</v>
      </c>
      <c r="G12005" s="784" t="s">
        <v>4431</v>
      </c>
      <c r="H12005" s="784" t="s">
        <v>4431</v>
      </c>
      <c r="I12005" s="784" t="s">
        <v>4431</v>
      </c>
    </row>
    <row r="12006" spans="1:9" hidden="1">
      <c r="A12006" t="str">
        <f>Table_wabobpsvr_AzureCalc_AzureCalcRateCard[[#This Row],[ServiceName]]&amp;Table_wabobpsvr_AzureCalc_AzureCalcRateCard[[#This Row],[Price_Level]]&amp;Table_wabobpsvr_AzureCalc_AzureCalcRateCard[[#This Row],[Region]]</f>
        <v>ExpressRoute (Carrier) 50 Mbps ConnectionsB12</v>
      </c>
      <c r="B12006">
        <v>12</v>
      </c>
      <c r="C12006" t="s">
        <v>4431</v>
      </c>
      <c r="D12006" t="s">
        <v>182</v>
      </c>
      <c r="E12006">
        <v>999999</v>
      </c>
      <c r="F12006" t="s">
        <v>835</v>
      </c>
      <c r="G12006" s="784" t="s">
        <v>4431</v>
      </c>
      <c r="H12006" s="784" t="s">
        <v>4431</v>
      </c>
      <c r="I12006" s="784" t="s">
        <v>4431</v>
      </c>
    </row>
    <row r="12007" spans="1:9" hidden="1">
      <c r="A12007" t="str">
        <f>Table_wabobpsvr_AzureCalc_AzureCalcRateCard[[#This Row],[ServiceName]]&amp;Table_wabobpsvr_AzureCalc_AzureCalcRateCard[[#This Row],[Price_Level]]&amp;Table_wabobpsvr_AzureCalc_AzureCalcRateCard[[#This Row],[Region]]</f>
        <v>ExpressRoute (Carrier) 50 Mbps ConnectionsC12</v>
      </c>
      <c r="B12007">
        <v>12</v>
      </c>
      <c r="C12007" t="s">
        <v>4431</v>
      </c>
      <c r="D12007" t="s">
        <v>184</v>
      </c>
      <c r="E12007">
        <v>999999</v>
      </c>
      <c r="F12007" t="s">
        <v>835</v>
      </c>
      <c r="G12007" s="784" t="s">
        <v>4431</v>
      </c>
      <c r="H12007" s="784" t="s">
        <v>4431</v>
      </c>
      <c r="I12007" s="784" t="s">
        <v>4431</v>
      </c>
    </row>
    <row r="12008" spans="1:9" hidden="1">
      <c r="A12008" t="str">
        <f>Table_wabobpsvr_AzureCalc_AzureCalcRateCard[[#This Row],[ServiceName]]&amp;Table_wabobpsvr_AzureCalc_AzureCalcRateCard[[#This Row],[Price_Level]]&amp;Table_wabobpsvr_AzureCalc_AzureCalcRateCard[[#This Row],[Region]]</f>
        <v>ExpressRoute (Carrier) 50 Mbps ConnectionsD12</v>
      </c>
      <c r="B12008">
        <v>12</v>
      </c>
      <c r="C12008" t="s">
        <v>4431</v>
      </c>
      <c r="D12008" t="s">
        <v>183</v>
      </c>
      <c r="E12008">
        <v>999999</v>
      </c>
      <c r="F12008" t="s">
        <v>835</v>
      </c>
      <c r="G12008" s="784" t="s">
        <v>4431</v>
      </c>
      <c r="H12008" s="784" t="s">
        <v>4431</v>
      </c>
      <c r="I12008" s="784" t="s">
        <v>4431</v>
      </c>
    </row>
    <row r="12009" spans="1:9" hidden="1">
      <c r="A12009" t="str">
        <f>Table_wabobpsvr_AzureCalc_AzureCalcRateCard[[#This Row],[ServiceName]]&amp;Table_wabobpsvr_AzureCalc_AzureCalcRateCard[[#This Row],[Price_Level]]&amp;Table_wabobpsvr_AzureCalc_AzureCalcRateCard[[#This Row],[Region]]</f>
        <v>ExpressRoute (Carrier) 50 Mbps ConnectionsMOSP11</v>
      </c>
      <c r="B12009">
        <v>11</v>
      </c>
      <c r="C12009" t="s">
        <v>4431</v>
      </c>
      <c r="D12009" t="s">
        <v>627</v>
      </c>
      <c r="E12009">
        <v>999999</v>
      </c>
      <c r="F12009" t="s">
        <v>835</v>
      </c>
      <c r="G12009" s="784" t="s">
        <v>4431</v>
      </c>
      <c r="H12009" s="784" t="s">
        <v>4431</v>
      </c>
      <c r="I12009" s="784" t="s">
        <v>4431</v>
      </c>
    </row>
    <row r="12010" spans="1:9" hidden="1">
      <c r="A12010" t="str">
        <f>Table_wabobpsvr_AzureCalc_AzureCalcRateCard[[#This Row],[ServiceName]]&amp;Table_wabobpsvr_AzureCalc_AzureCalcRateCard[[#This Row],[Price_Level]]&amp;Table_wabobpsvr_AzureCalc_AzureCalcRateCard[[#This Row],[Region]]</f>
        <v>ExpressRoute (Carrier) 50 Mbps ConnectionsA11</v>
      </c>
      <c r="B12010">
        <v>11</v>
      </c>
      <c r="C12010" t="s">
        <v>4431</v>
      </c>
      <c r="D12010" t="s">
        <v>181</v>
      </c>
      <c r="E12010">
        <v>999999</v>
      </c>
      <c r="F12010" t="s">
        <v>835</v>
      </c>
      <c r="G12010" s="784" t="s">
        <v>4431</v>
      </c>
      <c r="H12010" s="784" t="s">
        <v>4431</v>
      </c>
      <c r="I12010" s="784" t="s">
        <v>4431</v>
      </c>
    </row>
    <row r="12011" spans="1:9" hidden="1">
      <c r="A12011" t="str">
        <f>Table_wabobpsvr_AzureCalc_AzureCalcRateCard[[#This Row],[ServiceName]]&amp;Table_wabobpsvr_AzureCalc_AzureCalcRateCard[[#This Row],[Price_Level]]&amp;Table_wabobpsvr_AzureCalc_AzureCalcRateCard[[#This Row],[Region]]</f>
        <v>ExpressRoute (Carrier) 50 Mbps ConnectionsB11</v>
      </c>
      <c r="B12011">
        <v>11</v>
      </c>
      <c r="C12011" t="s">
        <v>4431</v>
      </c>
      <c r="D12011" t="s">
        <v>182</v>
      </c>
      <c r="E12011">
        <v>999999</v>
      </c>
      <c r="F12011" t="s">
        <v>835</v>
      </c>
      <c r="G12011" s="784" t="s">
        <v>4431</v>
      </c>
      <c r="H12011" s="784" t="s">
        <v>4431</v>
      </c>
      <c r="I12011" s="784" t="s">
        <v>4431</v>
      </c>
    </row>
    <row r="12012" spans="1:9" hidden="1">
      <c r="A12012" t="str">
        <f>Table_wabobpsvr_AzureCalc_AzureCalcRateCard[[#This Row],[ServiceName]]&amp;Table_wabobpsvr_AzureCalc_AzureCalcRateCard[[#This Row],[Price_Level]]&amp;Table_wabobpsvr_AzureCalc_AzureCalcRateCard[[#This Row],[Region]]</f>
        <v>ExpressRoute (Carrier) 50 Mbps ConnectionsC11</v>
      </c>
      <c r="B12012">
        <v>11</v>
      </c>
      <c r="C12012" t="s">
        <v>4431</v>
      </c>
      <c r="D12012" t="s">
        <v>184</v>
      </c>
      <c r="E12012">
        <v>999999</v>
      </c>
      <c r="F12012" t="s">
        <v>835</v>
      </c>
      <c r="G12012" s="784" t="s">
        <v>4431</v>
      </c>
      <c r="H12012" s="784" t="s">
        <v>4431</v>
      </c>
      <c r="I12012" s="784" t="s">
        <v>4431</v>
      </c>
    </row>
    <row r="12013" spans="1:9" hidden="1">
      <c r="A12013" t="str">
        <f>Table_wabobpsvr_AzureCalc_AzureCalcRateCard[[#This Row],[ServiceName]]&amp;Table_wabobpsvr_AzureCalc_AzureCalcRateCard[[#This Row],[Price_Level]]&amp;Table_wabobpsvr_AzureCalc_AzureCalcRateCard[[#This Row],[Region]]</f>
        <v>ExpressRoute (Carrier) 50 Mbps ConnectionsD11</v>
      </c>
      <c r="B12013">
        <v>11</v>
      </c>
      <c r="C12013" t="s">
        <v>4431</v>
      </c>
      <c r="D12013" t="s">
        <v>183</v>
      </c>
      <c r="E12013">
        <v>999999</v>
      </c>
      <c r="F12013" t="s">
        <v>835</v>
      </c>
      <c r="G12013" s="784" t="s">
        <v>4431</v>
      </c>
      <c r="H12013" s="784" t="s">
        <v>4431</v>
      </c>
      <c r="I12013" s="784" t="s">
        <v>4431</v>
      </c>
    </row>
    <row r="12014" spans="1:9" hidden="1">
      <c r="A12014" s="784" t="str">
        <f>Table_wabobpsvr_AzureCalc_AzureCalcRateCard[[#This Row],[ServiceName]]&amp;Table_wabobpsvr_AzureCalc_AzureCalcRateCard[[#This Row],[Price_Level]]&amp;Table_wabobpsvr_AzureCalc_AzureCalcRateCard[[#This Row],[Region]]</f>
        <v>ExpressRoute (Carrier) 500 Mbps ConnectionsMOSP11</v>
      </c>
      <c r="B12014" s="784">
        <v>11</v>
      </c>
      <c r="C12014" s="784" t="s">
        <v>4431</v>
      </c>
      <c r="D12014" s="784" t="s">
        <v>627</v>
      </c>
      <c r="E12014" s="784">
        <v>999999</v>
      </c>
      <c r="F12014" s="784" t="s">
        <v>819</v>
      </c>
      <c r="G12014" s="784" t="s">
        <v>4431</v>
      </c>
      <c r="H12014" s="784" t="s">
        <v>4431</v>
      </c>
      <c r="I12014" s="784" t="s">
        <v>4431</v>
      </c>
    </row>
    <row r="12015" spans="1:9" hidden="1">
      <c r="A12015" s="784" t="str">
        <f>Table_wabobpsvr_AzureCalc_AzureCalcRateCard[[#This Row],[ServiceName]]&amp;Table_wabobpsvr_AzureCalc_AzureCalcRateCard[[#This Row],[Price_Level]]&amp;Table_wabobpsvr_AzureCalc_AzureCalcRateCard[[#This Row],[Region]]</f>
        <v>ExpressRoute (Carrier) 500 Mbps ConnectionsA11</v>
      </c>
      <c r="B12015" s="784">
        <v>11</v>
      </c>
      <c r="C12015" s="784" t="s">
        <v>4431</v>
      </c>
      <c r="D12015" s="784" t="s">
        <v>181</v>
      </c>
      <c r="E12015" s="784">
        <v>999999</v>
      </c>
      <c r="F12015" s="784" t="s">
        <v>819</v>
      </c>
      <c r="G12015" s="784" t="s">
        <v>4431</v>
      </c>
      <c r="H12015" s="784" t="s">
        <v>4431</v>
      </c>
      <c r="I12015" s="784" t="s">
        <v>4431</v>
      </c>
    </row>
    <row r="12016" spans="1:9" hidden="1">
      <c r="A12016" s="784" t="str">
        <f>Table_wabobpsvr_AzureCalc_AzureCalcRateCard[[#This Row],[ServiceName]]&amp;Table_wabobpsvr_AzureCalc_AzureCalcRateCard[[#This Row],[Price_Level]]&amp;Table_wabobpsvr_AzureCalc_AzureCalcRateCard[[#This Row],[Region]]</f>
        <v>ExpressRoute (Carrier) 500 Mbps ConnectionsB11</v>
      </c>
      <c r="B12016" s="784">
        <v>11</v>
      </c>
      <c r="C12016" s="784" t="s">
        <v>4431</v>
      </c>
      <c r="D12016" s="784" t="s">
        <v>182</v>
      </c>
      <c r="E12016" s="784">
        <v>999999</v>
      </c>
      <c r="F12016" s="784" t="s">
        <v>819</v>
      </c>
      <c r="G12016" s="784" t="s">
        <v>4431</v>
      </c>
      <c r="H12016" s="784" t="s">
        <v>4431</v>
      </c>
      <c r="I12016" s="784" t="s">
        <v>4431</v>
      </c>
    </row>
    <row r="12017" spans="1:9" hidden="1">
      <c r="A12017" s="784" t="str">
        <f>Table_wabobpsvr_AzureCalc_AzureCalcRateCard[[#This Row],[ServiceName]]&amp;Table_wabobpsvr_AzureCalc_AzureCalcRateCard[[#This Row],[Price_Level]]&amp;Table_wabobpsvr_AzureCalc_AzureCalcRateCard[[#This Row],[Region]]</f>
        <v>ExpressRoute (Carrier) 500 Mbps ConnectionsC11</v>
      </c>
      <c r="B12017" s="784">
        <v>11</v>
      </c>
      <c r="C12017" s="784" t="s">
        <v>4431</v>
      </c>
      <c r="D12017" s="784" t="s">
        <v>184</v>
      </c>
      <c r="E12017" s="784">
        <v>999999</v>
      </c>
      <c r="F12017" s="784" t="s">
        <v>819</v>
      </c>
      <c r="G12017" s="784" t="s">
        <v>4431</v>
      </c>
      <c r="H12017" s="784" t="s">
        <v>4431</v>
      </c>
      <c r="I12017" s="784" t="s">
        <v>4431</v>
      </c>
    </row>
    <row r="12018" spans="1:9" hidden="1">
      <c r="A12018" s="784" t="str">
        <f>Table_wabobpsvr_AzureCalc_AzureCalcRateCard[[#This Row],[ServiceName]]&amp;Table_wabobpsvr_AzureCalc_AzureCalcRateCard[[#This Row],[Price_Level]]&amp;Table_wabobpsvr_AzureCalc_AzureCalcRateCard[[#This Row],[Region]]</f>
        <v>Standard_D2 VM (Non-Windows)C1</v>
      </c>
      <c r="B12018" s="784">
        <v>1</v>
      </c>
      <c r="C12018" s="784" t="s">
        <v>701</v>
      </c>
      <c r="D12018" s="784" t="s">
        <v>184</v>
      </c>
      <c r="E12018" s="784">
        <v>0.12194000000000001</v>
      </c>
      <c r="F12018" s="784" t="s">
        <v>1170</v>
      </c>
      <c r="G12018" s="784" t="s">
        <v>4431</v>
      </c>
      <c r="H12018" s="784" t="s">
        <v>4431</v>
      </c>
      <c r="I12018" s="784" t="s">
        <v>5026</v>
      </c>
    </row>
    <row r="12019" spans="1:9" hidden="1">
      <c r="A12019" t="str">
        <f>Table_wabobpsvr_AzureCalc_AzureCalcRateCard[[#This Row],[ServiceName]]&amp;Table_wabobpsvr_AzureCalc_AzureCalcRateCard[[#This Row],[Price_Level]]&amp;Table_wabobpsvr_AzureCalc_AzureCalcRateCard[[#This Row],[Region]]</f>
        <v>Standard_D2 VM (Non-Windows)D1</v>
      </c>
      <c r="B12019">
        <v>1</v>
      </c>
      <c r="C12019" t="s">
        <v>701</v>
      </c>
      <c r="D12019" t="s">
        <v>183</v>
      </c>
      <c r="E12019">
        <v>0.11792</v>
      </c>
      <c r="F12019" t="s">
        <v>1170</v>
      </c>
      <c r="G12019" s="784" t="s">
        <v>4431</v>
      </c>
      <c r="H12019" s="784" t="s">
        <v>4431</v>
      </c>
      <c r="I12019" s="784" t="s">
        <v>5026</v>
      </c>
    </row>
    <row r="12020" spans="1:9" hidden="1">
      <c r="A12020" t="str">
        <f>Table_wabobpsvr_AzureCalc_AzureCalcRateCard[[#This Row],[ServiceName]]&amp;Table_wabobpsvr_AzureCalc_AzureCalcRateCard[[#This Row],[Price_Level]]&amp;Table_wabobpsvr_AzureCalc_AzureCalcRateCard[[#This Row],[Region]]</f>
        <v>Standard_D2 VM (Non-Windows)MOSP4</v>
      </c>
      <c r="B12020">
        <v>4</v>
      </c>
      <c r="C12020" t="s">
        <v>701</v>
      </c>
      <c r="D12020" t="s">
        <v>627</v>
      </c>
      <c r="E12020">
        <v>0.154</v>
      </c>
      <c r="F12020" t="s">
        <v>1170</v>
      </c>
      <c r="G12020" s="784" t="s">
        <v>4431</v>
      </c>
      <c r="H12020" s="784" t="s">
        <v>4431</v>
      </c>
      <c r="I12020" s="784" t="s">
        <v>6676</v>
      </c>
    </row>
    <row r="12021" spans="1:9" hidden="1">
      <c r="A12021" t="str">
        <f>Table_wabobpsvr_AzureCalc_AzureCalcRateCard[[#This Row],[ServiceName]]&amp;Table_wabobpsvr_AzureCalc_AzureCalcRateCard[[#This Row],[Price_Level]]&amp;Table_wabobpsvr_AzureCalc_AzureCalcRateCard[[#This Row],[Region]]</f>
        <v>Standard_D2 VM (Non-Windows)A4</v>
      </c>
      <c r="B12021">
        <v>4</v>
      </c>
      <c r="C12021" t="s">
        <v>701</v>
      </c>
      <c r="D12021" t="s">
        <v>181</v>
      </c>
      <c r="E12021">
        <v>0.14938000000000001</v>
      </c>
      <c r="F12021" t="s">
        <v>1170</v>
      </c>
      <c r="G12021" s="784" t="s">
        <v>4431</v>
      </c>
      <c r="H12021" s="784" t="s">
        <v>4431</v>
      </c>
      <c r="I12021" s="784" t="s">
        <v>6676</v>
      </c>
    </row>
    <row r="12022" spans="1:9" hidden="1">
      <c r="A12022" t="str">
        <f>Table_wabobpsvr_AzureCalc_AzureCalcRateCard[[#This Row],[ServiceName]]&amp;Table_wabobpsvr_AzureCalc_AzureCalcRateCard[[#This Row],[Price_Level]]&amp;Table_wabobpsvr_AzureCalc_AzureCalcRateCard[[#This Row],[Region]]</f>
        <v>Standard_D2 VM (Non-Windows)B4</v>
      </c>
      <c r="B12022">
        <v>4</v>
      </c>
      <c r="C12022" t="s">
        <v>701</v>
      </c>
      <c r="D12022" t="s">
        <v>182</v>
      </c>
      <c r="E12022">
        <v>0.14476</v>
      </c>
      <c r="F12022" t="s">
        <v>1170</v>
      </c>
      <c r="G12022" s="784" t="s">
        <v>4431</v>
      </c>
      <c r="H12022" s="784" t="s">
        <v>4431</v>
      </c>
      <c r="I12022" s="784" t="s">
        <v>6676</v>
      </c>
    </row>
    <row r="12023" spans="1:9" hidden="1">
      <c r="A12023" t="str">
        <f>Table_wabobpsvr_AzureCalc_AzureCalcRateCard[[#This Row],[ServiceName]]&amp;Table_wabobpsvr_AzureCalc_AzureCalcRateCard[[#This Row],[Price_Level]]&amp;Table_wabobpsvr_AzureCalc_AzureCalcRateCard[[#This Row],[Region]]</f>
        <v>Standard_D2 VM (Non-Windows)C4</v>
      </c>
      <c r="B12023">
        <v>4</v>
      </c>
      <c r="C12023" t="s">
        <v>701</v>
      </c>
      <c r="D12023" t="s">
        <v>184</v>
      </c>
      <c r="E12023">
        <v>0.14013999999999999</v>
      </c>
      <c r="F12023" t="s">
        <v>1170</v>
      </c>
      <c r="G12023" s="784" t="s">
        <v>4431</v>
      </c>
      <c r="H12023" s="784" t="s">
        <v>4431</v>
      </c>
      <c r="I12023" s="784" t="s">
        <v>6676</v>
      </c>
    </row>
    <row r="12024" spans="1:9" hidden="1">
      <c r="A12024" s="784" t="str">
        <f>Table_wabobpsvr_AzureCalc_AzureCalcRateCard[[#This Row],[ServiceName]]&amp;Table_wabobpsvr_AzureCalc_AzureCalcRateCard[[#This Row],[Price_Level]]&amp;Table_wabobpsvr_AzureCalc_AzureCalcRateCard[[#This Row],[Region]]</f>
        <v>Standard_D2 VM (Non-Windows)D4</v>
      </c>
      <c r="B12024" s="784">
        <v>4</v>
      </c>
      <c r="C12024" s="784" t="s">
        <v>701</v>
      </c>
      <c r="D12024" s="784" t="s">
        <v>183</v>
      </c>
      <c r="E12024" s="784">
        <v>0.13552</v>
      </c>
      <c r="F12024" s="784" t="s">
        <v>1170</v>
      </c>
      <c r="G12024" s="784" t="s">
        <v>4431</v>
      </c>
      <c r="H12024" s="784" t="s">
        <v>4431</v>
      </c>
      <c r="I12024" s="784" t="s">
        <v>6676</v>
      </c>
    </row>
    <row r="12025" spans="1:9" hidden="1">
      <c r="A12025" s="784" t="str">
        <f>Table_wabobpsvr_AzureCalc_AzureCalcRateCard[[#This Row],[ServiceName]]&amp;Table_wabobpsvr_AzureCalc_AzureCalcRateCard[[#This Row],[Price_Level]]&amp;Table_wabobpsvr_AzureCalc_AzureCalcRateCard[[#This Row],[Region]]</f>
        <v>Standard_D2 VM (Non-Windows)MOSP14</v>
      </c>
      <c r="B12025" s="784">
        <v>14</v>
      </c>
      <c r="C12025" s="784" t="s">
        <v>701</v>
      </c>
      <c r="D12025" s="784" t="s">
        <v>627</v>
      </c>
      <c r="E12025" s="784">
        <v>0.16800000000000001</v>
      </c>
      <c r="F12025" s="784" t="s">
        <v>1170</v>
      </c>
      <c r="G12025" s="784" t="s">
        <v>4431</v>
      </c>
      <c r="H12025" s="784" t="s">
        <v>4431</v>
      </c>
      <c r="I12025" s="784" t="s">
        <v>6677</v>
      </c>
    </row>
    <row r="12026" spans="1:9" hidden="1">
      <c r="A12026" s="784" t="str">
        <f>Table_wabobpsvr_AzureCalc_AzureCalcRateCard[[#This Row],[ServiceName]]&amp;Table_wabobpsvr_AzureCalc_AzureCalcRateCard[[#This Row],[Price_Level]]&amp;Table_wabobpsvr_AzureCalc_AzureCalcRateCard[[#This Row],[Region]]</f>
        <v>Standard_D2 VM (Non-Windows)A14</v>
      </c>
      <c r="B12026" s="784">
        <v>14</v>
      </c>
      <c r="C12026" s="784" t="s">
        <v>701</v>
      </c>
      <c r="D12026" s="784" t="s">
        <v>181</v>
      </c>
      <c r="E12026" s="784">
        <v>0.16295999999999999</v>
      </c>
      <c r="F12026" s="784" t="s">
        <v>1170</v>
      </c>
      <c r="G12026" s="784" t="s">
        <v>4431</v>
      </c>
      <c r="H12026" s="784" t="s">
        <v>4431</v>
      </c>
      <c r="I12026" s="784" t="s">
        <v>6677</v>
      </c>
    </row>
    <row r="12027" spans="1:9" hidden="1">
      <c r="A12027" s="784" t="str">
        <f>Table_wabobpsvr_AzureCalc_AzureCalcRateCard[[#This Row],[ServiceName]]&amp;Table_wabobpsvr_AzureCalc_AzureCalcRateCard[[#This Row],[Price_Level]]&amp;Table_wabobpsvr_AzureCalc_AzureCalcRateCard[[#This Row],[Region]]</f>
        <v>Standard_D2 VM (Non-Windows)B14</v>
      </c>
      <c r="B12027" s="784">
        <v>14</v>
      </c>
      <c r="C12027" s="784" t="s">
        <v>701</v>
      </c>
      <c r="D12027" s="784" t="s">
        <v>182</v>
      </c>
      <c r="E12027" s="784">
        <v>0.15792</v>
      </c>
      <c r="F12027" s="784" t="s">
        <v>1170</v>
      </c>
      <c r="G12027" s="784" t="s">
        <v>4431</v>
      </c>
      <c r="H12027" s="784" t="s">
        <v>4431</v>
      </c>
      <c r="I12027" s="784" t="s">
        <v>6677</v>
      </c>
    </row>
    <row r="12028" spans="1:9" hidden="1">
      <c r="A12028" s="784" t="str">
        <f>Table_wabobpsvr_AzureCalc_AzureCalcRateCard[[#This Row],[ServiceName]]&amp;Table_wabobpsvr_AzureCalc_AzureCalcRateCard[[#This Row],[Price_Level]]&amp;Table_wabobpsvr_AzureCalc_AzureCalcRateCard[[#This Row],[Region]]</f>
        <v>Standard_D2 VM (Non-Windows)C14</v>
      </c>
      <c r="B12028" s="784">
        <v>14</v>
      </c>
      <c r="C12028" s="784" t="s">
        <v>701</v>
      </c>
      <c r="D12028" s="784" t="s">
        <v>184</v>
      </c>
      <c r="E12028" s="784">
        <v>0.15287999999999999</v>
      </c>
      <c r="F12028" s="784" t="s">
        <v>1170</v>
      </c>
      <c r="G12028" s="784" t="s">
        <v>4431</v>
      </c>
      <c r="H12028" s="784" t="s">
        <v>4431</v>
      </c>
      <c r="I12028" s="784" t="s">
        <v>6677</v>
      </c>
    </row>
    <row r="12029" spans="1:9" hidden="1">
      <c r="A12029" t="str">
        <f>Table_wabobpsvr_AzureCalc_AzureCalcRateCard[[#This Row],[ServiceName]]&amp;Table_wabobpsvr_AzureCalc_AzureCalcRateCard[[#This Row],[Price_Level]]&amp;Table_wabobpsvr_AzureCalc_AzureCalcRateCard[[#This Row],[Region]]</f>
        <v>Standard_D2 VM (Non-Windows)D14</v>
      </c>
      <c r="B12029">
        <v>14</v>
      </c>
      <c r="C12029" t="s">
        <v>701</v>
      </c>
      <c r="D12029" t="s">
        <v>183</v>
      </c>
      <c r="E12029">
        <v>0.14784</v>
      </c>
      <c r="F12029" t="s">
        <v>1170</v>
      </c>
      <c r="G12029" s="784" t="s">
        <v>4431</v>
      </c>
      <c r="H12029" s="784" t="s">
        <v>4431</v>
      </c>
      <c r="I12029" s="784" t="s">
        <v>6677</v>
      </c>
    </row>
    <row r="12030" spans="1:9" hidden="1">
      <c r="A12030" t="str">
        <f>Table_wabobpsvr_AzureCalc_AzureCalcRateCard[[#This Row],[ServiceName]]&amp;Table_wabobpsvr_AzureCalc_AzureCalcRateCard[[#This Row],[Price_Level]]&amp;Table_wabobpsvr_AzureCalc_AzureCalcRateCard[[#This Row],[Region]]</f>
        <v>Standard_D2 VM (Non-Windows)MOSP</v>
      </c>
      <c r="C12030" t="s">
        <v>701</v>
      </c>
      <c r="D12030" t="s">
        <v>627</v>
      </c>
      <c r="E12030">
        <v>0.13400000000000001</v>
      </c>
      <c r="F12030" t="s">
        <v>1170</v>
      </c>
      <c r="G12030" s="784" t="s">
        <v>4431</v>
      </c>
      <c r="H12030" s="784" t="s">
        <v>4431</v>
      </c>
      <c r="I12030" s="784" t="s">
        <v>6678</v>
      </c>
    </row>
    <row r="12031" spans="1:9" hidden="1">
      <c r="A12031" t="str">
        <f>Table_wabobpsvr_AzureCalc_AzureCalcRateCard[[#This Row],[ServiceName]]&amp;Table_wabobpsvr_AzureCalc_AzureCalcRateCard[[#This Row],[Price_Level]]&amp;Table_wabobpsvr_AzureCalc_AzureCalcRateCard[[#This Row],[Region]]</f>
        <v>Standard_D2 VM (Non-Windows)A</v>
      </c>
      <c r="C12031" t="s">
        <v>701</v>
      </c>
      <c r="D12031" t="s">
        <v>181</v>
      </c>
      <c r="E12031">
        <v>0.12998000000000001</v>
      </c>
      <c r="F12031" t="s">
        <v>1170</v>
      </c>
      <c r="G12031" s="784" t="s">
        <v>3930</v>
      </c>
      <c r="H12031" s="784" t="s">
        <v>3931</v>
      </c>
      <c r="I12031" s="784" t="s">
        <v>6678</v>
      </c>
    </row>
    <row r="12032" spans="1:9" hidden="1">
      <c r="A12032" t="str">
        <f>Table_wabobpsvr_AzureCalc_AzureCalcRateCard[[#This Row],[ServiceName]]&amp;Table_wabobpsvr_AzureCalc_AzureCalcRateCard[[#This Row],[Price_Level]]&amp;Table_wabobpsvr_AzureCalc_AzureCalcRateCard[[#This Row],[Region]]</f>
        <v>Standard_D2 VM (Non-Windows)B</v>
      </c>
      <c r="C12032" t="s">
        <v>701</v>
      </c>
      <c r="D12032" t="s">
        <v>182</v>
      </c>
      <c r="E12032">
        <v>0.12595999999999999</v>
      </c>
      <c r="F12032" t="s">
        <v>1170</v>
      </c>
      <c r="G12032" s="784" t="s">
        <v>3930</v>
      </c>
      <c r="H12032" s="784" t="s">
        <v>3931</v>
      </c>
      <c r="I12032" s="784" t="s">
        <v>6678</v>
      </c>
    </row>
    <row r="12033" spans="1:9" hidden="1">
      <c r="A12033" t="str">
        <f>Table_wabobpsvr_AzureCalc_AzureCalcRateCard[[#This Row],[ServiceName]]&amp;Table_wabobpsvr_AzureCalc_AzureCalcRateCard[[#This Row],[Price_Level]]&amp;Table_wabobpsvr_AzureCalc_AzureCalcRateCard[[#This Row],[Region]]</f>
        <v>Standard_D2 VM (Non-Windows)C</v>
      </c>
      <c r="C12033" t="s">
        <v>701</v>
      </c>
      <c r="D12033" t="s">
        <v>184</v>
      </c>
      <c r="E12033">
        <v>0.12194000000000001</v>
      </c>
      <c r="F12033" t="s">
        <v>1170</v>
      </c>
      <c r="G12033" s="784" t="s">
        <v>3930</v>
      </c>
      <c r="H12033" s="784" t="s">
        <v>3931</v>
      </c>
      <c r="I12033" s="784" t="s">
        <v>6678</v>
      </c>
    </row>
    <row r="12034" spans="1:9" hidden="1">
      <c r="A12034" t="str">
        <f>Table_wabobpsvr_AzureCalc_AzureCalcRateCard[[#This Row],[ServiceName]]&amp;Table_wabobpsvr_AzureCalc_AzureCalcRateCard[[#This Row],[Price_Level]]&amp;Table_wabobpsvr_AzureCalc_AzureCalcRateCard[[#This Row],[Region]]</f>
        <v>Standard_D2 VM (Non-Windows)D</v>
      </c>
      <c r="C12034" t="s">
        <v>701</v>
      </c>
      <c r="D12034" t="s">
        <v>183</v>
      </c>
      <c r="E12034">
        <v>0.11792</v>
      </c>
      <c r="F12034" t="s">
        <v>1170</v>
      </c>
      <c r="G12034" s="784" t="s">
        <v>3930</v>
      </c>
      <c r="H12034" s="784" t="s">
        <v>3931</v>
      </c>
      <c r="I12034" s="784" t="s">
        <v>6678</v>
      </c>
    </row>
    <row r="12035" spans="1:9" hidden="1">
      <c r="A12035" t="str">
        <f>Table_wabobpsvr_AzureCalc_AzureCalcRateCard[[#This Row],[ServiceName]]&amp;Table_wabobpsvr_AzureCalc_AzureCalcRateCard[[#This Row],[Price_Level]]&amp;Table_wabobpsvr_AzureCalc_AzureCalcRateCard[[#This Row],[Region]]</f>
        <v>Standard_D2 VM (Windows)MOSP10</v>
      </c>
      <c r="B12035">
        <v>10</v>
      </c>
      <c r="C12035" t="s">
        <v>701</v>
      </c>
      <c r="D12035" t="s">
        <v>627</v>
      </c>
      <c r="E12035">
        <v>0.37</v>
      </c>
      <c r="F12035" t="s">
        <v>1171</v>
      </c>
      <c r="G12035" s="784" t="s">
        <v>4431</v>
      </c>
      <c r="H12035" s="784" t="s">
        <v>4431</v>
      </c>
      <c r="I12035" s="784" t="s">
        <v>6679</v>
      </c>
    </row>
    <row r="12036" spans="1:9" hidden="1">
      <c r="A12036" t="str">
        <f>Table_wabobpsvr_AzureCalc_AzureCalcRateCard[[#This Row],[ServiceName]]&amp;Table_wabobpsvr_AzureCalc_AzureCalcRateCard[[#This Row],[Price_Level]]&amp;Table_wabobpsvr_AzureCalc_AzureCalcRateCard[[#This Row],[Region]]</f>
        <v>Standard_D2 VM (Windows)A10</v>
      </c>
      <c r="B12036">
        <v>10</v>
      </c>
      <c r="C12036" t="s">
        <v>701</v>
      </c>
      <c r="D12036" t="s">
        <v>181</v>
      </c>
      <c r="E12036">
        <v>0.3589</v>
      </c>
      <c r="F12036" t="s">
        <v>1171</v>
      </c>
      <c r="G12036" s="784" t="s">
        <v>4431</v>
      </c>
      <c r="H12036" s="784" t="s">
        <v>4431</v>
      </c>
      <c r="I12036" s="784" t="s">
        <v>6679</v>
      </c>
    </row>
    <row r="12037" spans="1:9" hidden="1">
      <c r="A12037" t="str">
        <f>Table_wabobpsvr_AzureCalc_AzureCalcRateCard[[#This Row],[ServiceName]]&amp;Table_wabobpsvr_AzureCalc_AzureCalcRateCard[[#This Row],[Price_Level]]&amp;Table_wabobpsvr_AzureCalc_AzureCalcRateCard[[#This Row],[Region]]</f>
        <v>Standard_D2 VM (Windows)B10</v>
      </c>
      <c r="B12037">
        <v>10</v>
      </c>
      <c r="C12037" t="s">
        <v>701</v>
      </c>
      <c r="D12037" t="s">
        <v>182</v>
      </c>
      <c r="E12037">
        <v>0.3478</v>
      </c>
      <c r="F12037" t="s">
        <v>1171</v>
      </c>
      <c r="G12037" s="784" t="s">
        <v>4431</v>
      </c>
      <c r="H12037" s="784" t="s">
        <v>4431</v>
      </c>
      <c r="I12037" s="784" t="s">
        <v>6679</v>
      </c>
    </row>
    <row r="12038" spans="1:9" hidden="1">
      <c r="A12038" t="str">
        <f>Table_wabobpsvr_AzureCalc_AzureCalcRateCard[[#This Row],[ServiceName]]&amp;Table_wabobpsvr_AzureCalc_AzureCalcRateCard[[#This Row],[Price_Level]]&amp;Table_wabobpsvr_AzureCalc_AzureCalcRateCard[[#This Row],[Region]]</f>
        <v>Standard_D2 VM (Windows)C10</v>
      </c>
      <c r="B12038">
        <v>10</v>
      </c>
      <c r="C12038" t="s">
        <v>701</v>
      </c>
      <c r="D12038" t="s">
        <v>184</v>
      </c>
      <c r="E12038">
        <v>0.3367</v>
      </c>
      <c r="F12038" t="s">
        <v>1171</v>
      </c>
      <c r="G12038" s="784" t="s">
        <v>4431</v>
      </c>
      <c r="H12038" s="784" t="s">
        <v>4431</v>
      </c>
      <c r="I12038" s="784" t="s">
        <v>6679</v>
      </c>
    </row>
    <row r="12039" spans="1:9" hidden="1">
      <c r="A12039" t="str">
        <f>Table_wabobpsvr_AzureCalc_AzureCalcRateCard[[#This Row],[ServiceName]]&amp;Table_wabobpsvr_AzureCalc_AzureCalcRateCard[[#This Row],[Price_Level]]&amp;Table_wabobpsvr_AzureCalc_AzureCalcRateCard[[#This Row],[Region]]</f>
        <v>Standard_D2 VM (Windows)D10</v>
      </c>
      <c r="B12039">
        <v>10</v>
      </c>
      <c r="C12039" t="s">
        <v>701</v>
      </c>
      <c r="D12039" t="s">
        <v>183</v>
      </c>
      <c r="E12039">
        <v>0.3256</v>
      </c>
      <c r="F12039" t="s">
        <v>1171</v>
      </c>
      <c r="G12039" s="784" t="s">
        <v>4431</v>
      </c>
      <c r="H12039" s="784" t="s">
        <v>4431</v>
      </c>
      <c r="I12039" s="784" t="s">
        <v>6679</v>
      </c>
    </row>
    <row r="12040" spans="1:9" hidden="1">
      <c r="A12040" t="str">
        <f>Table_wabobpsvr_AzureCalc_AzureCalcRateCard[[#This Row],[ServiceName]]&amp;Table_wabobpsvr_AzureCalc_AzureCalcRateCard[[#This Row],[Price_Level]]&amp;Table_wabobpsvr_AzureCalc_AzureCalcRateCard[[#This Row],[Region]]</f>
        <v>Standard_D2 VM (Windows)MOSP9</v>
      </c>
      <c r="B12040">
        <v>9</v>
      </c>
      <c r="C12040" t="s">
        <v>701</v>
      </c>
      <c r="D12040" t="s">
        <v>627</v>
      </c>
      <c r="E12040">
        <v>0.32200000000000001</v>
      </c>
      <c r="F12040" t="s">
        <v>1171</v>
      </c>
      <c r="G12040" s="784" t="s">
        <v>4431</v>
      </c>
      <c r="H12040" s="784" t="s">
        <v>4431</v>
      </c>
      <c r="I12040" s="784" t="s">
        <v>6680</v>
      </c>
    </row>
    <row r="12041" spans="1:9" hidden="1">
      <c r="A12041" t="str">
        <f>Table_wabobpsvr_AzureCalc_AzureCalcRateCard[[#This Row],[ServiceName]]&amp;Table_wabobpsvr_AzureCalc_AzureCalcRateCard[[#This Row],[Price_Level]]&amp;Table_wabobpsvr_AzureCalc_AzureCalcRateCard[[#This Row],[Region]]</f>
        <v>Standard_D2 VM (Windows)A9</v>
      </c>
      <c r="B12041">
        <v>9</v>
      </c>
      <c r="C12041" t="s">
        <v>701</v>
      </c>
      <c r="D12041" t="s">
        <v>181</v>
      </c>
      <c r="E12041">
        <v>0.31234000000000001</v>
      </c>
      <c r="F12041" t="s">
        <v>1171</v>
      </c>
      <c r="G12041" s="784" t="s">
        <v>4431</v>
      </c>
      <c r="H12041" s="784" t="s">
        <v>4431</v>
      </c>
      <c r="I12041" s="784" t="s">
        <v>6680</v>
      </c>
    </row>
    <row r="12042" spans="1:9" hidden="1">
      <c r="A12042" s="784" t="str">
        <f>Table_wabobpsvr_AzureCalc_AzureCalcRateCard[[#This Row],[ServiceName]]&amp;Table_wabobpsvr_AzureCalc_AzureCalcRateCard[[#This Row],[Price_Level]]&amp;Table_wabobpsvr_AzureCalc_AzureCalcRateCard[[#This Row],[Region]]</f>
        <v>Standard_D2 VM (Windows)B9</v>
      </c>
      <c r="B12042" s="784">
        <v>9</v>
      </c>
      <c r="C12042" s="784" t="s">
        <v>701</v>
      </c>
      <c r="D12042" s="784" t="s">
        <v>182</v>
      </c>
      <c r="E12042" s="784">
        <v>0.30268</v>
      </c>
      <c r="F12042" s="784" t="s">
        <v>1171</v>
      </c>
      <c r="G12042" s="784" t="s">
        <v>4431</v>
      </c>
      <c r="H12042" s="784" t="s">
        <v>4431</v>
      </c>
      <c r="I12042" s="784" t="s">
        <v>6680</v>
      </c>
    </row>
    <row r="12043" spans="1:9" hidden="1">
      <c r="A12043" s="784" t="str">
        <f>Table_wabobpsvr_AzureCalc_AzureCalcRateCard[[#This Row],[ServiceName]]&amp;Table_wabobpsvr_AzureCalc_AzureCalcRateCard[[#This Row],[Price_Level]]&amp;Table_wabobpsvr_AzureCalc_AzureCalcRateCard[[#This Row],[Region]]</f>
        <v>Standard_D2 VM (Windows)C9</v>
      </c>
      <c r="B12043" s="784">
        <v>9</v>
      </c>
      <c r="C12043" s="784" t="s">
        <v>701</v>
      </c>
      <c r="D12043" s="784" t="s">
        <v>184</v>
      </c>
      <c r="E12043" s="784">
        <v>0.29302</v>
      </c>
      <c r="F12043" s="784" t="s">
        <v>1171</v>
      </c>
      <c r="G12043" s="784" t="s">
        <v>4431</v>
      </c>
      <c r="H12043" s="784" t="s">
        <v>4431</v>
      </c>
      <c r="I12043" s="784" t="s">
        <v>6680</v>
      </c>
    </row>
    <row r="12044" spans="1:9" hidden="1">
      <c r="A12044" s="784" t="str">
        <f>Table_wabobpsvr_AzureCalc_AzureCalcRateCard[[#This Row],[ServiceName]]&amp;Table_wabobpsvr_AzureCalc_AzureCalcRateCard[[#This Row],[Price_Level]]&amp;Table_wabobpsvr_AzureCalc_AzureCalcRateCard[[#This Row],[Region]]</f>
        <v>Standard_D2 VM (Windows)D9</v>
      </c>
      <c r="B12044" s="784">
        <v>9</v>
      </c>
      <c r="C12044" s="784" t="s">
        <v>701</v>
      </c>
      <c r="D12044" s="784" t="s">
        <v>183</v>
      </c>
      <c r="E12044" s="784">
        <v>0.28336</v>
      </c>
      <c r="F12044" s="784" t="s">
        <v>1171</v>
      </c>
      <c r="G12044" s="784" t="s">
        <v>4431</v>
      </c>
      <c r="H12044" s="784" t="s">
        <v>4431</v>
      </c>
      <c r="I12044" s="784" t="s">
        <v>6680</v>
      </c>
    </row>
    <row r="12045" spans="1:9" hidden="1">
      <c r="A12045" s="784" t="str">
        <f>Table_wabobpsvr_AzureCalc_AzureCalcRateCard[[#This Row],[ServiceName]]&amp;Table_wabobpsvr_AzureCalc_AzureCalcRateCard[[#This Row],[Price_Level]]&amp;Table_wabobpsvr_AzureCalc_AzureCalcRateCard[[#This Row],[Region]]</f>
        <v>Standard_D2 VM (Windows)MOSP15</v>
      </c>
      <c r="B12045" s="784">
        <v>15</v>
      </c>
      <c r="C12045" s="784" t="s">
        <v>701</v>
      </c>
      <c r="D12045" s="784" t="s">
        <v>627</v>
      </c>
      <c r="E12045" s="784">
        <v>0.312</v>
      </c>
      <c r="F12045" s="784" t="s">
        <v>1171</v>
      </c>
      <c r="G12045" s="784" t="s">
        <v>4431</v>
      </c>
      <c r="H12045" s="784" t="s">
        <v>4431</v>
      </c>
      <c r="I12045" s="784" t="s">
        <v>6681</v>
      </c>
    </row>
    <row r="12046" spans="1:9" hidden="1">
      <c r="A12046" s="784" t="str">
        <f>Table_wabobpsvr_AzureCalc_AzureCalcRateCard[[#This Row],[ServiceName]]&amp;Table_wabobpsvr_AzureCalc_AzureCalcRateCard[[#This Row],[Price_Level]]&amp;Table_wabobpsvr_AzureCalc_AzureCalcRateCard[[#This Row],[Region]]</f>
        <v>Standard_D2 VM (Windows)A15</v>
      </c>
      <c r="B12046" s="784">
        <v>15</v>
      </c>
      <c r="C12046" s="784" t="s">
        <v>701</v>
      </c>
      <c r="D12046" s="784" t="s">
        <v>181</v>
      </c>
      <c r="E12046" s="784">
        <v>0.30264000000000002</v>
      </c>
      <c r="F12046" s="784" t="s">
        <v>1171</v>
      </c>
      <c r="G12046" s="784" t="s">
        <v>4431</v>
      </c>
      <c r="H12046" s="784" t="s">
        <v>4431</v>
      </c>
      <c r="I12046" s="784" t="s">
        <v>6681</v>
      </c>
    </row>
    <row r="12047" spans="1:9" hidden="1">
      <c r="A12047" t="str">
        <f>Table_wabobpsvr_AzureCalc_AzureCalcRateCard[[#This Row],[ServiceName]]&amp;Table_wabobpsvr_AzureCalc_AzureCalcRateCard[[#This Row],[Price_Level]]&amp;Table_wabobpsvr_AzureCalc_AzureCalcRateCard[[#This Row],[Region]]</f>
        <v>Standard_D2 VM (Windows)B15</v>
      </c>
      <c r="B12047">
        <v>15</v>
      </c>
      <c r="C12047" t="s">
        <v>701</v>
      </c>
      <c r="D12047" t="s">
        <v>182</v>
      </c>
      <c r="E12047">
        <v>0.29327999999999999</v>
      </c>
      <c r="F12047" t="s">
        <v>1171</v>
      </c>
      <c r="G12047" s="784" t="s">
        <v>4431</v>
      </c>
      <c r="H12047" s="784" t="s">
        <v>4431</v>
      </c>
      <c r="I12047" s="784" t="s">
        <v>6681</v>
      </c>
    </row>
    <row r="12048" spans="1:9" hidden="1">
      <c r="A12048" t="str">
        <f>Table_wabobpsvr_AzureCalc_AzureCalcRateCard[[#This Row],[ServiceName]]&amp;Table_wabobpsvr_AzureCalc_AzureCalcRateCard[[#This Row],[Price_Level]]&amp;Table_wabobpsvr_AzureCalc_AzureCalcRateCard[[#This Row],[Region]]</f>
        <v>Standard_D2 VM (Windows)C15</v>
      </c>
      <c r="B12048">
        <v>15</v>
      </c>
      <c r="C12048" t="s">
        <v>701</v>
      </c>
      <c r="D12048" t="s">
        <v>184</v>
      </c>
      <c r="E12048">
        <v>0.28392000000000001</v>
      </c>
      <c r="F12048" t="s">
        <v>1171</v>
      </c>
      <c r="G12048" s="784" t="s">
        <v>4431</v>
      </c>
      <c r="H12048" s="784" t="s">
        <v>4431</v>
      </c>
      <c r="I12048" s="784" t="s">
        <v>6681</v>
      </c>
    </row>
    <row r="12049" spans="1:9" hidden="1">
      <c r="A12049" t="str">
        <f>Table_wabobpsvr_AzureCalc_AzureCalcRateCard[[#This Row],[ServiceName]]&amp;Table_wabobpsvr_AzureCalc_AzureCalcRateCard[[#This Row],[Price_Level]]&amp;Table_wabobpsvr_AzureCalc_AzureCalcRateCard[[#This Row],[Region]]</f>
        <v>Standard_D2 VM (Windows)D15</v>
      </c>
      <c r="B12049">
        <v>15</v>
      </c>
      <c r="C12049" t="s">
        <v>701</v>
      </c>
      <c r="D12049" t="s">
        <v>183</v>
      </c>
      <c r="E12049">
        <v>0.27456000000000003</v>
      </c>
      <c r="F12049" t="s">
        <v>1171</v>
      </c>
      <c r="G12049" s="784" t="s">
        <v>4431</v>
      </c>
      <c r="H12049" s="784" t="s">
        <v>4431</v>
      </c>
      <c r="I12049" s="784" t="s">
        <v>6681</v>
      </c>
    </row>
    <row r="12050" spans="1:9" hidden="1">
      <c r="A12050" t="str">
        <f>Table_wabobpsvr_AzureCalc_AzureCalcRateCard[[#This Row],[ServiceName]]&amp;Table_wabobpsvr_AzureCalc_AzureCalcRateCard[[#This Row],[Price_Level]]&amp;Table_wabobpsvr_AzureCalc_AzureCalcRateCard[[#This Row],[Region]]</f>
        <v>Basic Compute Intensive Batch InstancesC16</v>
      </c>
      <c r="B12050">
        <v>16</v>
      </c>
      <c r="C12050" t="s">
        <v>4431</v>
      </c>
      <c r="D12050" t="s">
        <v>184</v>
      </c>
      <c r="E12050">
        <v>999999</v>
      </c>
      <c r="F12050" t="s">
        <v>1350</v>
      </c>
      <c r="G12050" s="784" t="s">
        <v>4431</v>
      </c>
      <c r="H12050" s="784" t="s">
        <v>4431</v>
      </c>
      <c r="I12050" s="784" t="s">
        <v>4431</v>
      </c>
    </row>
    <row r="12051" spans="1:9" hidden="1">
      <c r="A12051" t="str">
        <f>Table_wabobpsvr_AzureCalc_AzureCalcRateCard[[#This Row],[ServiceName]]&amp;Table_wabobpsvr_AzureCalc_AzureCalcRateCard[[#This Row],[Price_Level]]&amp;Table_wabobpsvr_AzureCalc_AzureCalcRateCard[[#This Row],[Region]]</f>
        <v>Basic Compute Intensive Batch InstancesD16</v>
      </c>
      <c r="B12051">
        <v>16</v>
      </c>
      <c r="C12051" t="s">
        <v>4431</v>
      </c>
      <c r="D12051" t="s">
        <v>183</v>
      </c>
      <c r="E12051">
        <v>999999</v>
      </c>
      <c r="F12051" t="s">
        <v>1350</v>
      </c>
      <c r="G12051" s="784" t="s">
        <v>4431</v>
      </c>
      <c r="H12051" s="784" t="s">
        <v>4431</v>
      </c>
      <c r="I12051" s="784" t="s">
        <v>4431</v>
      </c>
    </row>
    <row r="12052" spans="1:9" hidden="1">
      <c r="A12052" t="str">
        <f>Table_wabobpsvr_AzureCalc_AzureCalcRateCard[[#This Row],[ServiceName]]&amp;Table_wabobpsvr_AzureCalc_AzureCalcRateCard[[#This Row],[Price_Level]]&amp;Table_wabobpsvr_AzureCalc_AzureCalcRateCard[[#This Row],[Region]]</f>
        <v>Standard_D2 VM (Windows)MOSP13</v>
      </c>
      <c r="B12052">
        <v>13</v>
      </c>
      <c r="C12052" t="s">
        <v>701</v>
      </c>
      <c r="D12052" t="s">
        <v>627</v>
      </c>
      <c r="E12052">
        <v>0.316</v>
      </c>
      <c r="F12052" t="s">
        <v>1171</v>
      </c>
      <c r="G12052" s="784" t="s">
        <v>4431</v>
      </c>
      <c r="H12052" s="784" t="s">
        <v>4431</v>
      </c>
      <c r="I12052" s="784" t="s">
        <v>6682</v>
      </c>
    </row>
    <row r="12053" spans="1:9" hidden="1">
      <c r="A12053" t="str">
        <f>Table_wabobpsvr_AzureCalc_AzureCalcRateCard[[#This Row],[ServiceName]]&amp;Table_wabobpsvr_AzureCalc_AzureCalcRateCard[[#This Row],[Price_Level]]&amp;Table_wabobpsvr_AzureCalc_AzureCalcRateCard[[#This Row],[Region]]</f>
        <v>Standard_D2 VM (Windows)A13</v>
      </c>
      <c r="B12053">
        <v>13</v>
      </c>
      <c r="C12053" t="s">
        <v>701</v>
      </c>
      <c r="D12053" t="s">
        <v>181</v>
      </c>
      <c r="E12053">
        <v>0.30652000000000001</v>
      </c>
      <c r="F12053" t="s">
        <v>1171</v>
      </c>
      <c r="G12053" s="784" t="s">
        <v>4431</v>
      </c>
      <c r="H12053" s="784" t="s">
        <v>4431</v>
      </c>
      <c r="I12053" s="784" t="s">
        <v>6682</v>
      </c>
    </row>
    <row r="12054" spans="1:9" hidden="1">
      <c r="A12054" t="str">
        <f>Table_wabobpsvr_AzureCalc_AzureCalcRateCard[[#This Row],[ServiceName]]&amp;Table_wabobpsvr_AzureCalc_AzureCalcRateCard[[#This Row],[Price_Level]]&amp;Table_wabobpsvr_AzureCalc_AzureCalcRateCard[[#This Row],[Region]]</f>
        <v>Standard_D2 VM (Windows)B13</v>
      </c>
      <c r="B12054">
        <v>13</v>
      </c>
      <c r="C12054" t="s">
        <v>701</v>
      </c>
      <c r="D12054" t="s">
        <v>182</v>
      </c>
      <c r="E12054">
        <v>0.29704000000000003</v>
      </c>
      <c r="F12054" t="s">
        <v>1171</v>
      </c>
      <c r="G12054" s="784" t="s">
        <v>4431</v>
      </c>
      <c r="H12054" s="784" t="s">
        <v>4431</v>
      </c>
      <c r="I12054" s="784" t="s">
        <v>6682</v>
      </c>
    </row>
    <row r="12055" spans="1:9" hidden="1">
      <c r="A12055" t="str">
        <f>Table_wabobpsvr_AzureCalc_AzureCalcRateCard[[#This Row],[ServiceName]]&amp;Table_wabobpsvr_AzureCalc_AzureCalcRateCard[[#This Row],[Price_Level]]&amp;Table_wabobpsvr_AzureCalc_AzureCalcRateCard[[#This Row],[Region]]</f>
        <v>Standard_D2 VM (Windows)C13</v>
      </c>
      <c r="B12055">
        <v>13</v>
      </c>
      <c r="C12055" t="s">
        <v>701</v>
      </c>
      <c r="D12055" t="s">
        <v>184</v>
      </c>
      <c r="E12055">
        <v>0.28755999999999998</v>
      </c>
      <c r="F12055" t="s">
        <v>1171</v>
      </c>
      <c r="G12055" s="784" t="s">
        <v>4431</v>
      </c>
      <c r="H12055" s="784" t="s">
        <v>4431</v>
      </c>
      <c r="I12055" s="784" t="s">
        <v>6682</v>
      </c>
    </row>
    <row r="12056" spans="1:9" hidden="1">
      <c r="A12056" t="str">
        <f>Table_wabobpsvr_AzureCalc_AzureCalcRateCard[[#This Row],[ServiceName]]&amp;Table_wabobpsvr_AzureCalc_AzureCalcRateCard[[#This Row],[Price_Level]]&amp;Table_wabobpsvr_AzureCalc_AzureCalcRateCard[[#This Row],[Region]]</f>
        <v>Standard_D2 VM (Windows)D13</v>
      </c>
      <c r="B12056">
        <v>13</v>
      </c>
      <c r="C12056" t="s">
        <v>701</v>
      </c>
      <c r="D12056" t="s">
        <v>183</v>
      </c>
      <c r="E12056">
        <v>0.27807999999999999</v>
      </c>
      <c r="F12056" t="s">
        <v>1171</v>
      </c>
      <c r="G12056" s="784" t="s">
        <v>4431</v>
      </c>
      <c r="H12056" s="784" t="s">
        <v>4431</v>
      </c>
      <c r="I12056" s="784" t="s">
        <v>6682</v>
      </c>
    </row>
    <row r="12057" spans="1:9" hidden="1">
      <c r="A12057" t="str">
        <f>Table_wabobpsvr_AzureCalc_AzureCalcRateCard[[#This Row],[ServiceName]]&amp;Table_wabobpsvr_AzureCalc_AzureCalcRateCard[[#This Row],[Price_Level]]&amp;Table_wabobpsvr_AzureCalc_AzureCalcRateCard[[#This Row],[Region]]</f>
        <v>Standard_D2 VM (Windows)MOSP7</v>
      </c>
      <c r="B12057">
        <v>7</v>
      </c>
      <c r="C12057" t="s">
        <v>701</v>
      </c>
      <c r="D12057" t="s">
        <v>627</v>
      </c>
      <c r="E12057">
        <v>0.25800000000000001</v>
      </c>
      <c r="F12057" t="s">
        <v>1171</v>
      </c>
      <c r="G12057" s="784" t="s">
        <v>4431</v>
      </c>
      <c r="H12057" s="784" t="s">
        <v>4431</v>
      </c>
      <c r="I12057" s="784" t="s">
        <v>6683</v>
      </c>
    </row>
    <row r="12058" spans="1:9" hidden="1">
      <c r="A12058" t="str">
        <f>Table_wabobpsvr_AzureCalc_AzureCalcRateCard[[#This Row],[ServiceName]]&amp;Table_wabobpsvr_AzureCalc_AzureCalcRateCard[[#This Row],[Price_Level]]&amp;Table_wabobpsvr_AzureCalc_AzureCalcRateCard[[#This Row],[Region]]</f>
        <v>Standard_D2 VM (Windows)A7</v>
      </c>
      <c r="B12058">
        <v>7</v>
      </c>
      <c r="C12058" t="s">
        <v>701</v>
      </c>
      <c r="D12058" t="s">
        <v>181</v>
      </c>
      <c r="E12058">
        <v>0.25025999999999998</v>
      </c>
      <c r="F12058" t="s">
        <v>1171</v>
      </c>
      <c r="G12058" s="784" t="s">
        <v>4431</v>
      </c>
      <c r="H12058" s="784" t="s">
        <v>4431</v>
      </c>
      <c r="I12058" s="784" t="s">
        <v>6683</v>
      </c>
    </row>
    <row r="12059" spans="1:9" hidden="1">
      <c r="A12059" t="str">
        <f>Table_wabobpsvr_AzureCalc_AzureCalcRateCard[[#This Row],[ServiceName]]&amp;Table_wabobpsvr_AzureCalc_AzureCalcRateCard[[#This Row],[Price_Level]]&amp;Table_wabobpsvr_AzureCalc_AzureCalcRateCard[[#This Row],[Region]]</f>
        <v>Standard_D2 VM (Windows)B7</v>
      </c>
      <c r="B12059">
        <v>7</v>
      </c>
      <c r="C12059" t="s">
        <v>701</v>
      </c>
      <c r="D12059" t="s">
        <v>182</v>
      </c>
      <c r="E12059">
        <v>0.24252000000000001</v>
      </c>
      <c r="F12059" t="s">
        <v>1171</v>
      </c>
      <c r="G12059" s="784" t="s">
        <v>4431</v>
      </c>
      <c r="H12059" s="784" t="s">
        <v>4431</v>
      </c>
      <c r="I12059" s="784" t="s">
        <v>6683</v>
      </c>
    </row>
    <row r="12060" spans="1:9" hidden="1">
      <c r="A12060" t="str">
        <f>Table_wabobpsvr_AzureCalc_AzureCalcRateCard[[#This Row],[ServiceName]]&amp;Table_wabobpsvr_AzureCalc_AzureCalcRateCard[[#This Row],[Price_Level]]&amp;Table_wabobpsvr_AzureCalc_AzureCalcRateCard[[#This Row],[Region]]</f>
        <v>Standard_D2 VM (Windows)C7</v>
      </c>
      <c r="B12060">
        <v>7</v>
      </c>
      <c r="C12060" t="s">
        <v>701</v>
      </c>
      <c r="D12060" t="s">
        <v>184</v>
      </c>
      <c r="E12060">
        <v>0.23477999999999999</v>
      </c>
      <c r="F12060" t="s">
        <v>1171</v>
      </c>
      <c r="G12060" s="784" t="s">
        <v>4431</v>
      </c>
      <c r="H12060" s="784" t="s">
        <v>4431</v>
      </c>
      <c r="I12060" s="784" t="s">
        <v>6683</v>
      </c>
    </row>
    <row r="12061" spans="1:9" hidden="1">
      <c r="A12061" t="str">
        <f>Table_wabobpsvr_AzureCalc_AzureCalcRateCard[[#This Row],[ServiceName]]&amp;Table_wabobpsvr_AzureCalc_AzureCalcRateCard[[#This Row],[Price_Level]]&amp;Table_wabobpsvr_AzureCalc_AzureCalcRateCard[[#This Row],[Region]]</f>
        <v>Standard_D2 VM (Windows)D7</v>
      </c>
      <c r="B12061">
        <v>7</v>
      </c>
      <c r="C12061" t="s">
        <v>701</v>
      </c>
      <c r="D12061" t="s">
        <v>183</v>
      </c>
      <c r="E12061">
        <v>0.22703999999999999</v>
      </c>
      <c r="F12061" t="s">
        <v>1171</v>
      </c>
      <c r="G12061" s="784" t="s">
        <v>4431</v>
      </c>
      <c r="H12061" s="784" t="s">
        <v>4431</v>
      </c>
      <c r="I12061" s="784" t="s">
        <v>6683</v>
      </c>
    </row>
    <row r="12062" spans="1:9" hidden="1">
      <c r="A12062" s="784" t="str">
        <f>Table_wabobpsvr_AzureCalc_AzureCalcRateCard[[#This Row],[ServiceName]]&amp;Table_wabobpsvr_AzureCalc_AzureCalcRateCard[[#This Row],[Price_Level]]&amp;Table_wabobpsvr_AzureCalc_AzureCalcRateCard[[#This Row],[Region]]</f>
        <v>Standard_D2 VM (Windows)MOSP8</v>
      </c>
      <c r="B12062" s="784">
        <v>8</v>
      </c>
      <c r="C12062" s="784" t="s">
        <v>701</v>
      </c>
      <c r="D12062" s="784" t="s">
        <v>627</v>
      </c>
      <c r="E12062" s="784">
        <v>0.29699999999999999</v>
      </c>
      <c r="F12062" s="784" t="s">
        <v>1171</v>
      </c>
      <c r="G12062" s="784" t="s">
        <v>4431</v>
      </c>
      <c r="H12062" s="784" t="s">
        <v>4431</v>
      </c>
      <c r="I12062" s="784" t="s">
        <v>6684</v>
      </c>
    </row>
    <row r="12063" spans="1:9" hidden="1">
      <c r="A12063" s="784" t="str">
        <f>Table_wabobpsvr_AzureCalc_AzureCalcRateCard[[#This Row],[ServiceName]]&amp;Table_wabobpsvr_AzureCalc_AzureCalcRateCard[[#This Row],[Price_Level]]&amp;Table_wabobpsvr_AzureCalc_AzureCalcRateCard[[#This Row],[Region]]</f>
        <v>Standard_D2 VM (Windows)A8</v>
      </c>
      <c r="B12063" s="784">
        <v>8</v>
      </c>
      <c r="C12063" s="784" t="s">
        <v>701</v>
      </c>
      <c r="D12063" s="784" t="s">
        <v>181</v>
      </c>
      <c r="E12063" s="784">
        <v>0.28809000000000001</v>
      </c>
      <c r="F12063" s="784" t="s">
        <v>1171</v>
      </c>
      <c r="G12063" s="784" t="s">
        <v>4431</v>
      </c>
      <c r="H12063" s="784" t="s">
        <v>4431</v>
      </c>
      <c r="I12063" s="784" t="s">
        <v>6684</v>
      </c>
    </row>
    <row r="12064" spans="1:9" hidden="1">
      <c r="A12064" s="784" t="str">
        <f>Table_wabobpsvr_AzureCalc_AzureCalcRateCard[[#This Row],[ServiceName]]&amp;Table_wabobpsvr_AzureCalc_AzureCalcRateCard[[#This Row],[Price_Level]]&amp;Table_wabobpsvr_AzureCalc_AzureCalcRateCard[[#This Row],[Region]]</f>
        <v>Standard_D2 VM (Windows)B8</v>
      </c>
      <c r="B12064" s="784">
        <v>8</v>
      </c>
      <c r="C12064" s="784" t="s">
        <v>701</v>
      </c>
      <c r="D12064" s="784" t="s">
        <v>182</v>
      </c>
      <c r="E12064" s="784">
        <v>0.27917999999999998</v>
      </c>
      <c r="F12064" s="784" t="s">
        <v>1171</v>
      </c>
      <c r="G12064" s="784" t="s">
        <v>4431</v>
      </c>
      <c r="H12064" s="784" t="s">
        <v>4431</v>
      </c>
      <c r="I12064" s="784" t="s">
        <v>6684</v>
      </c>
    </row>
    <row r="12065" spans="1:9" hidden="1">
      <c r="A12065" s="784" t="str">
        <f>Table_wabobpsvr_AzureCalc_AzureCalcRateCard[[#This Row],[ServiceName]]&amp;Table_wabobpsvr_AzureCalc_AzureCalcRateCard[[#This Row],[Price_Level]]&amp;Table_wabobpsvr_AzureCalc_AzureCalcRateCard[[#This Row],[Region]]</f>
        <v>Standard_D2 VM (Windows)C8</v>
      </c>
      <c r="B12065" s="784">
        <v>8</v>
      </c>
      <c r="C12065" s="784" t="s">
        <v>701</v>
      </c>
      <c r="D12065" s="784" t="s">
        <v>184</v>
      </c>
      <c r="E12065" s="784">
        <v>0.27027000000000001</v>
      </c>
      <c r="F12065" s="784" t="s">
        <v>1171</v>
      </c>
      <c r="G12065" s="784" t="s">
        <v>4431</v>
      </c>
      <c r="H12065" s="784" t="s">
        <v>4431</v>
      </c>
      <c r="I12065" s="784" t="s">
        <v>6684</v>
      </c>
    </row>
    <row r="12066" spans="1:9" hidden="1">
      <c r="A12066" s="784" t="str">
        <f>Table_wabobpsvr_AzureCalc_AzureCalcRateCard[[#This Row],[ServiceName]]&amp;Table_wabobpsvr_AzureCalc_AzureCalcRateCard[[#This Row],[Price_Level]]&amp;Table_wabobpsvr_AzureCalc_AzureCalcRateCard[[#This Row],[Region]]</f>
        <v>Standard_D2 VM (Windows)D8</v>
      </c>
      <c r="B12066" s="784">
        <v>8</v>
      </c>
      <c r="C12066" s="784" t="s">
        <v>701</v>
      </c>
      <c r="D12066" s="784" t="s">
        <v>183</v>
      </c>
      <c r="E12066" s="784">
        <v>0.26135999999999998</v>
      </c>
      <c r="F12066" s="784" t="s">
        <v>1171</v>
      </c>
      <c r="G12066" s="784" t="s">
        <v>4431</v>
      </c>
      <c r="H12066" s="784" t="s">
        <v>4431</v>
      </c>
      <c r="I12066" s="784" t="s">
        <v>6684</v>
      </c>
    </row>
    <row r="12067" spans="1:9" hidden="1">
      <c r="A12067" s="784" t="str">
        <f>Table_wabobpsvr_AzureCalc_AzureCalcRateCard[[#This Row],[ServiceName]]&amp;Table_wabobpsvr_AzureCalc_AzureCalcRateCard[[#This Row],[Price_Level]]&amp;Table_wabobpsvr_AzureCalc_AzureCalcRateCard[[#This Row],[Region]]</f>
        <v>Standard_D2 VM (Windows)MOSP11</v>
      </c>
      <c r="B12067" s="784">
        <v>11</v>
      </c>
      <c r="C12067" s="784" t="s">
        <v>701</v>
      </c>
      <c r="D12067" s="784" t="s">
        <v>627</v>
      </c>
      <c r="E12067" s="784">
        <v>0.33600000000000002</v>
      </c>
      <c r="F12067" s="784" t="s">
        <v>1171</v>
      </c>
      <c r="G12067" s="784" t="s">
        <v>4431</v>
      </c>
      <c r="H12067" s="784" t="s">
        <v>4431</v>
      </c>
      <c r="I12067" s="784" t="s">
        <v>6685</v>
      </c>
    </row>
    <row r="12068" spans="1:9" hidden="1">
      <c r="A12068" s="784" t="str">
        <f>Table_wabobpsvr_AzureCalc_AzureCalcRateCard[[#This Row],[ServiceName]]&amp;Table_wabobpsvr_AzureCalc_AzureCalcRateCard[[#This Row],[Price_Level]]&amp;Table_wabobpsvr_AzureCalc_AzureCalcRateCard[[#This Row],[Region]]</f>
        <v>Standard_D2 VM (Windows)A11</v>
      </c>
      <c r="B12068" s="784">
        <v>11</v>
      </c>
      <c r="C12068" s="784" t="s">
        <v>701</v>
      </c>
      <c r="D12068" s="784" t="s">
        <v>181</v>
      </c>
      <c r="E12068" s="784">
        <v>0.32591999999999999</v>
      </c>
      <c r="F12068" s="784" t="s">
        <v>1171</v>
      </c>
      <c r="G12068" s="784" t="s">
        <v>4431</v>
      </c>
      <c r="H12068" s="784" t="s">
        <v>4431</v>
      </c>
      <c r="I12068" s="784" t="s">
        <v>6685</v>
      </c>
    </row>
    <row r="12069" spans="1:9" hidden="1">
      <c r="A12069" s="784" t="str">
        <f>Table_wabobpsvr_AzureCalc_AzureCalcRateCard[[#This Row],[ServiceName]]&amp;Table_wabobpsvr_AzureCalc_AzureCalcRateCard[[#This Row],[Price_Level]]&amp;Table_wabobpsvr_AzureCalc_AzureCalcRateCard[[#This Row],[Region]]</f>
        <v>Standard_D2 VM (Windows)B11</v>
      </c>
      <c r="B12069" s="784">
        <v>11</v>
      </c>
      <c r="C12069" s="784" t="s">
        <v>701</v>
      </c>
      <c r="D12069" s="784" t="s">
        <v>182</v>
      </c>
      <c r="E12069" s="784">
        <v>0.31584000000000001</v>
      </c>
      <c r="F12069" s="784" t="s">
        <v>1171</v>
      </c>
      <c r="G12069" s="784" t="s">
        <v>4431</v>
      </c>
      <c r="H12069" s="784" t="s">
        <v>4431</v>
      </c>
      <c r="I12069" s="784" t="s">
        <v>6685</v>
      </c>
    </row>
    <row r="12070" spans="1:9" hidden="1">
      <c r="A12070" s="784" t="str">
        <f>Table_wabobpsvr_AzureCalc_AzureCalcRateCard[[#This Row],[ServiceName]]&amp;Table_wabobpsvr_AzureCalc_AzureCalcRateCard[[#This Row],[Price_Level]]&amp;Table_wabobpsvr_AzureCalc_AzureCalcRateCard[[#This Row],[Region]]</f>
        <v>Standard_D2 VM (Windows)C11</v>
      </c>
      <c r="B12070" s="784">
        <v>11</v>
      </c>
      <c r="C12070" s="784" t="s">
        <v>701</v>
      </c>
      <c r="D12070" s="784" t="s">
        <v>184</v>
      </c>
      <c r="E12070" s="784">
        <v>0.30575999999999998</v>
      </c>
      <c r="F12070" s="784" t="s">
        <v>1171</v>
      </c>
      <c r="G12070" s="784" t="s">
        <v>4431</v>
      </c>
      <c r="H12070" s="784" t="s">
        <v>4431</v>
      </c>
      <c r="I12070" s="784" t="s">
        <v>6685</v>
      </c>
    </row>
    <row r="12071" spans="1:9" hidden="1">
      <c r="A12071" s="784" t="str">
        <f>Table_wabobpsvr_AzureCalc_AzureCalcRateCard[[#This Row],[ServiceName]]&amp;Table_wabobpsvr_AzureCalc_AzureCalcRateCard[[#This Row],[Price_Level]]&amp;Table_wabobpsvr_AzureCalc_AzureCalcRateCard[[#This Row],[Region]]</f>
        <v>Standard_D2 VM (Windows)D11</v>
      </c>
      <c r="B12071" s="784">
        <v>11</v>
      </c>
      <c r="C12071" s="784" t="s">
        <v>701</v>
      </c>
      <c r="D12071" s="784" t="s">
        <v>183</v>
      </c>
      <c r="E12071" s="784">
        <v>0.29568</v>
      </c>
      <c r="F12071" s="784" t="s">
        <v>1171</v>
      </c>
      <c r="G12071" s="784" t="s">
        <v>4431</v>
      </c>
      <c r="H12071" s="784" t="s">
        <v>4431</v>
      </c>
      <c r="I12071" s="784" t="s">
        <v>6685</v>
      </c>
    </row>
    <row r="12072" spans="1:9" hidden="1">
      <c r="A12072" s="784" t="str">
        <f>Table_wabobpsvr_AzureCalc_AzureCalcRateCard[[#This Row],[ServiceName]]&amp;Table_wabobpsvr_AzureCalc_AzureCalcRateCard[[#This Row],[Price_Level]]&amp;Table_wabobpsvr_AzureCalc_AzureCalcRateCard[[#This Row],[Region]]</f>
        <v>Standard_D2 VM (Windows)MOSP12</v>
      </c>
      <c r="B12072" s="784">
        <v>12</v>
      </c>
      <c r="C12072" s="784" t="s">
        <v>701</v>
      </c>
      <c r="D12072" s="784" t="s">
        <v>627</v>
      </c>
      <c r="E12072" s="784">
        <v>0.29199999999999998</v>
      </c>
      <c r="F12072" s="784" t="s">
        <v>1171</v>
      </c>
      <c r="G12072" s="784" t="s">
        <v>4431</v>
      </c>
      <c r="H12072" s="784" t="s">
        <v>4431</v>
      </c>
      <c r="I12072" s="784" t="s">
        <v>6686</v>
      </c>
    </row>
    <row r="12073" spans="1:9" hidden="1">
      <c r="A12073" s="784" t="str">
        <f>Table_wabobpsvr_AzureCalc_AzureCalcRateCard[[#This Row],[ServiceName]]&amp;Table_wabobpsvr_AzureCalc_AzureCalcRateCard[[#This Row],[Price_Level]]&amp;Table_wabobpsvr_AzureCalc_AzureCalcRateCard[[#This Row],[Region]]</f>
        <v>Standard_D2 VM (Windows)A12</v>
      </c>
      <c r="B12073" s="784">
        <v>12</v>
      </c>
      <c r="C12073" s="784" t="s">
        <v>701</v>
      </c>
      <c r="D12073" s="784" t="s">
        <v>181</v>
      </c>
      <c r="E12073" s="784">
        <v>0.28323999999999999</v>
      </c>
      <c r="F12073" s="784" t="s">
        <v>1171</v>
      </c>
      <c r="G12073" s="784" t="s">
        <v>4431</v>
      </c>
      <c r="H12073" s="784" t="s">
        <v>4431</v>
      </c>
      <c r="I12073" s="784" t="s">
        <v>6686</v>
      </c>
    </row>
    <row r="12074" spans="1:9" hidden="1">
      <c r="A12074" s="784" t="str">
        <f>Table_wabobpsvr_AzureCalc_AzureCalcRateCard[[#This Row],[ServiceName]]&amp;Table_wabobpsvr_AzureCalc_AzureCalcRateCard[[#This Row],[Price_Level]]&amp;Table_wabobpsvr_AzureCalc_AzureCalcRateCard[[#This Row],[Region]]</f>
        <v>Standard_D2 VM (Windows)B12</v>
      </c>
      <c r="B12074" s="784">
        <v>12</v>
      </c>
      <c r="C12074" s="784" t="s">
        <v>701</v>
      </c>
      <c r="D12074" s="784" t="s">
        <v>182</v>
      </c>
      <c r="E12074" s="784">
        <v>0.27448</v>
      </c>
      <c r="F12074" s="784" t="s">
        <v>1171</v>
      </c>
      <c r="G12074" s="784" t="s">
        <v>4431</v>
      </c>
      <c r="H12074" s="784" t="s">
        <v>4431</v>
      </c>
      <c r="I12074" s="784" t="s">
        <v>6686</v>
      </c>
    </row>
    <row r="12075" spans="1:9" hidden="1">
      <c r="A12075" s="784" t="str">
        <f>Table_wabobpsvr_AzureCalc_AzureCalcRateCard[[#This Row],[ServiceName]]&amp;Table_wabobpsvr_AzureCalc_AzureCalcRateCard[[#This Row],[Price_Level]]&amp;Table_wabobpsvr_AzureCalc_AzureCalcRateCard[[#This Row],[Region]]</f>
        <v>Standard_D2 VM (Windows)C12</v>
      </c>
      <c r="B12075" s="784">
        <v>12</v>
      </c>
      <c r="C12075" s="784" t="s">
        <v>701</v>
      </c>
      <c r="D12075" s="784" t="s">
        <v>184</v>
      </c>
      <c r="E12075" s="784">
        <v>0.26572000000000001</v>
      </c>
      <c r="F12075" s="784" t="s">
        <v>1171</v>
      </c>
      <c r="G12075" s="784" t="s">
        <v>4431</v>
      </c>
      <c r="H12075" s="784" t="s">
        <v>4431</v>
      </c>
      <c r="I12075" s="784" t="s">
        <v>6686</v>
      </c>
    </row>
    <row r="12076" spans="1:9" hidden="1">
      <c r="A12076" s="784" t="str">
        <f>Table_wabobpsvr_AzureCalc_AzureCalcRateCard[[#This Row],[ServiceName]]&amp;Table_wabobpsvr_AzureCalc_AzureCalcRateCard[[#This Row],[Price_Level]]&amp;Table_wabobpsvr_AzureCalc_AzureCalcRateCard[[#This Row],[Region]]</f>
        <v>Standard_D2 VM (Windows)D12</v>
      </c>
      <c r="B12076" s="784">
        <v>12</v>
      </c>
      <c r="C12076" s="784" t="s">
        <v>701</v>
      </c>
      <c r="D12076" s="784" t="s">
        <v>183</v>
      </c>
      <c r="E12076" s="784">
        <v>0.25696000000000002</v>
      </c>
      <c r="F12076" s="784" t="s">
        <v>1171</v>
      </c>
      <c r="G12076" s="784" t="s">
        <v>4431</v>
      </c>
      <c r="H12076" s="784" t="s">
        <v>4431</v>
      </c>
      <c r="I12076" s="784" t="s">
        <v>6686</v>
      </c>
    </row>
    <row r="12077" spans="1:9" hidden="1">
      <c r="A12077" t="str">
        <f>Table_wabobpsvr_AzureCalc_AzureCalcRateCard[[#This Row],[ServiceName]]&amp;Table_wabobpsvr_AzureCalc_AzureCalcRateCard[[#This Row],[Price_Level]]&amp;Table_wabobpsvr_AzureCalc_AzureCalcRateCard[[#This Row],[Region]]</f>
        <v>Standard_D2 VM (Windows)MOSP3</v>
      </c>
      <c r="B12077">
        <v>3</v>
      </c>
      <c r="C12077" t="s">
        <v>701</v>
      </c>
      <c r="D12077" t="s">
        <v>627</v>
      </c>
      <c r="E12077">
        <v>0.28000000000000003</v>
      </c>
      <c r="F12077" t="s">
        <v>1171</v>
      </c>
      <c r="G12077" s="784" t="s">
        <v>4431</v>
      </c>
      <c r="H12077" s="784" t="s">
        <v>4431</v>
      </c>
      <c r="I12077" s="784" t="s">
        <v>6687</v>
      </c>
    </row>
    <row r="12078" spans="1:9" hidden="1">
      <c r="A12078" t="str">
        <f>Table_wabobpsvr_AzureCalc_AzureCalcRateCard[[#This Row],[ServiceName]]&amp;Table_wabobpsvr_AzureCalc_AzureCalcRateCard[[#This Row],[Price_Level]]&amp;Table_wabobpsvr_AzureCalc_AzureCalcRateCard[[#This Row],[Region]]</f>
        <v>Standard_D2 VM (Windows)A3</v>
      </c>
      <c r="B12078">
        <v>3</v>
      </c>
      <c r="C12078" t="s">
        <v>701</v>
      </c>
      <c r="D12078" t="s">
        <v>181</v>
      </c>
      <c r="E12078">
        <v>0.27160000000000001</v>
      </c>
      <c r="F12078" t="s">
        <v>1171</v>
      </c>
      <c r="G12078" s="784" t="s">
        <v>4431</v>
      </c>
      <c r="H12078" s="784" t="s">
        <v>4431</v>
      </c>
      <c r="I12078" s="784" t="s">
        <v>6687</v>
      </c>
    </row>
    <row r="12079" spans="1:9" hidden="1">
      <c r="A12079" t="str">
        <f>Table_wabobpsvr_AzureCalc_AzureCalcRateCard[[#This Row],[ServiceName]]&amp;Table_wabobpsvr_AzureCalc_AzureCalcRateCard[[#This Row],[Price_Level]]&amp;Table_wabobpsvr_AzureCalc_AzureCalcRateCard[[#This Row],[Region]]</f>
        <v>Standard_D2 VM (Windows)B3</v>
      </c>
      <c r="B12079">
        <v>3</v>
      </c>
      <c r="C12079" t="s">
        <v>701</v>
      </c>
      <c r="D12079" t="s">
        <v>182</v>
      </c>
      <c r="E12079">
        <v>0.26319999999999999</v>
      </c>
      <c r="F12079" t="s">
        <v>1171</v>
      </c>
      <c r="G12079" s="784" t="s">
        <v>4431</v>
      </c>
      <c r="H12079" s="784" t="s">
        <v>4431</v>
      </c>
      <c r="I12079" s="784" t="s">
        <v>6687</v>
      </c>
    </row>
    <row r="12080" spans="1:9" hidden="1">
      <c r="A12080" t="str">
        <f>Table_wabobpsvr_AzureCalc_AzureCalcRateCard[[#This Row],[ServiceName]]&amp;Table_wabobpsvr_AzureCalc_AzureCalcRateCard[[#This Row],[Price_Level]]&amp;Table_wabobpsvr_AzureCalc_AzureCalcRateCard[[#This Row],[Region]]</f>
        <v>Standard_D2 VM (Windows)C3</v>
      </c>
      <c r="B12080">
        <v>3</v>
      </c>
      <c r="C12080" t="s">
        <v>701</v>
      </c>
      <c r="D12080" t="s">
        <v>184</v>
      </c>
      <c r="E12080">
        <v>0.25480000000000003</v>
      </c>
      <c r="F12080" t="s">
        <v>1171</v>
      </c>
      <c r="G12080" s="784" t="s">
        <v>4431</v>
      </c>
      <c r="H12080" s="784" t="s">
        <v>4431</v>
      </c>
      <c r="I12080" s="784" t="s">
        <v>6687</v>
      </c>
    </row>
    <row r="12081" spans="1:9" hidden="1">
      <c r="A12081" t="str">
        <f>Table_wabobpsvr_AzureCalc_AzureCalcRateCard[[#This Row],[ServiceName]]&amp;Table_wabobpsvr_AzureCalc_AzureCalcRateCard[[#This Row],[Price_Level]]&amp;Table_wabobpsvr_AzureCalc_AzureCalcRateCard[[#This Row],[Region]]</f>
        <v>Standard_D2 VM (Windows)D3</v>
      </c>
      <c r="B12081">
        <v>3</v>
      </c>
      <c r="C12081" t="s">
        <v>701</v>
      </c>
      <c r="D12081" t="s">
        <v>183</v>
      </c>
      <c r="E12081">
        <v>0.24640000000000001</v>
      </c>
      <c r="F12081" t="s">
        <v>1171</v>
      </c>
      <c r="G12081" s="784" t="s">
        <v>4431</v>
      </c>
      <c r="H12081" s="784" t="s">
        <v>4431</v>
      </c>
      <c r="I12081" s="784" t="s">
        <v>6687</v>
      </c>
    </row>
    <row r="12082" spans="1:9" hidden="1">
      <c r="A12082" t="str">
        <f>Table_wabobpsvr_AzureCalc_AzureCalcRateCard[[#This Row],[ServiceName]]&amp;Table_wabobpsvr_AzureCalc_AzureCalcRateCard[[#This Row],[Price_Level]]&amp;Table_wabobpsvr_AzureCalc_AzureCalcRateCard[[#This Row],[Region]]</f>
        <v>Standard_D2 VM (Windows)MOSP6</v>
      </c>
      <c r="B12082">
        <v>6</v>
      </c>
      <c r="C12082" t="s">
        <v>701</v>
      </c>
      <c r="D12082" t="s">
        <v>627</v>
      </c>
      <c r="E12082">
        <v>0.28000000000000003</v>
      </c>
      <c r="F12082" t="s">
        <v>1171</v>
      </c>
      <c r="G12082" s="784" t="s">
        <v>4431</v>
      </c>
      <c r="H12082" s="784" t="s">
        <v>4431</v>
      </c>
      <c r="I12082" s="784" t="s">
        <v>6688</v>
      </c>
    </row>
    <row r="12083" spans="1:9" hidden="1">
      <c r="A12083" t="str">
        <f>Table_wabobpsvr_AzureCalc_AzureCalcRateCard[[#This Row],[ServiceName]]&amp;Table_wabobpsvr_AzureCalc_AzureCalcRateCard[[#This Row],[Price_Level]]&amp;Table_wabobpsvr_AzureCalc_AzureCalcRateCard[[#This Row],[Region]]</f>
        <v>Standard_D2 VM (Windows)A6</v>
      </c>
      <c r="B12083">
        <v>6</v>
      </c>
      <c r="C12083" t="s">
        <v>701</v>
      </c>
      <c r="D12083" t="s">
        <v>181</v>
      </c>
      <c r="E12083">
        <v>0.27160000000000001</v>
      </c>
      <c r="F12083" t="s">
        <v>1171</v>
      </c>
      <c r="G12083" s="784" t="s">
        <v>4431</v>
      </c>
      <c r="H12083" s="784" t="s">
        <v>4431</v>
      </c>
      <c r="I12083" s="784" t="s">
        <v>6688</v>
      </c>
    </row>
    <row r="12084" spans="1:9" hidden="1">
      <c r="A12084" t="str">
        <f>Table_wabobpsvr_AzureCalc_AzureCalcRateCard[[#This Row],[ServiceName]]&amp;Table_wabobpsvr_AzureCalc_AzureCalcRateCard[[#This Row],[Price_Level]]&amp;Table_wabobpsvr_AzureCalc_AzureCalcRateCard[[#This Row],[Region]]</f>
        <v>Standard_D2 VM (Windows)B6</v>
      </c>
      <c r="B12084">
        <v>6</v>
      </c>
      <c r="C12084" t="s">
        <v>701</v>
      </c>
      <c r="D12084" t="s">
        <v>182</v>
      </c>
      <c r="E12084">
        <v>0.26319999999999999</v>
      </c>
      <c r="F12084" t="s">
        <v>1171</v>
      </c>
      <c r="G12084" s="784" t="s">
        <v>4431</v>
      </c>
      <c r="H12084" s="784" t="s">
        <v>4431</v>
      </c>
      <c r="I12084" s="784" t="s">
        <v>6688</v>
      </c>
    </row>
    <row r="12085" spans="1:9" hidden="1">
      <c r="A12085" t="str">
        <f>Table_wabobpsvr_AzureCalc_AzureCalcRateCard[[#This Row],[ServiceName]]&amp;Table_wabobpsvr_AzureCalc_AzureCalcRateCard[[#This Row],[Price_Level]]&amp;Table_wabobpsvr_AzureCalc_AzureCalcRateCard[[#This Row],[Region]]</f>
        <v>Standard_D2 VM (Windows)C6</v>
      </c>
      <c r="B12085">
        <v>6</v>
      </c>
      <c r="C12085" t="s">
        <v>701</v>
      </c>
      <c r="D12085" t="s">
        <v>184</v>
      </c>
      <c r="E12085">
        <v>0.25480000000000003</v>
      </c>
      <c r="F12085" t="s">
        <v>1171</v>
      </c>
      <c r="G12085" s="784" t="s">
        <v>4431</v>
      </c>
      <c r="H12085" s="784" t="s">
        <v>4431</v>
      </c>
      <c r="I12085" s="784" t="s">
        <v>6688</v>
      </c>
    </row>
    <row r="12086" spans="1:9" hidden="1">
      <c r="A12086" t="str">
        <f>Table_wabobpsvr_AzureCalc_AzureCalcRateCard[[#This Row],[ServiceName]]&amp;Table_wabobpsvr_AzureCalc_AzureCalcRateCard[[#This Row],[Price_Level]]&amp;Table_wabobpsvr_AzureCalc_AzureCalcRateCard[[#This Row],[Region]]</f>
        <v>Standard_D2 VM (Windows)D6</v>
      </c>
      <c r="B12086">
        <v>6</v>
      </c>
      <c r="C12086" t="s">
        <v>701</v>
      </c>
      <c r="D12086" t="s">
        <v>183</v>
      </c>
      <c r="E12086">
        <v>0.24640000000000001</v>
      </c>
      <c r="F12086" t="s">
        <v>1171</v>
      </c>
      <c r="G12086" s="784" t="s">
        <v>4431</v>
      </c>
      <c r="H12086" s="784" t="s">
        <v>4431</v>
      </c>
      <c r="I12086" s="784" t="s">
        <v>6688</v>
      </c>
    </row>
    <row r="12087" spans="1:9" hidden="1">
      <c r="A12087" t="str">
        <f>Table_wabobpsvr_AzureCalc_AzureCalcRateCard[[#This Row],[ServiceName]]&amp;Table_wabobpsvr_AzureCalc_AzureCalcRateCard[[#This Row],[Price_Level]]&amp;Table_wabobpsvr_AzureCalc_AzureCalcRateCard[[#This Row],[Region]]</f>
        <v>Standard_D2 VM (Windows)MOSP2</v>
      </c>
      <c r="B12087">
        <v>2</v>
      </c>
      <c r="C12087" t="s">
        <v>701</v>
      </c>
      <c r="D12087" t="s">
        <v>627</v>
      </c>
      <c r="E12087">
        <v>0.26</v>
      </c>
      <c r="F12087" t="s">
        <v>1171</v>
      </c>
      <c r="G12087" s="784" t="s">
        <v>4431</v>
      </c>
      <c r="H12087" s="784" t="s">
        <v>4431</v>
      </c>
      <c r="I12087" s="784" t="s">
        <v>6689</v>
      </c>
    </row>
    <row r="12088" spans="1:9" hidden="1">
      <c r="A12088" t="str">
        <f>Table_wabobpsvr_AzureCalc_AzureCalcRateCard[[#This Row],[ServiceName]]&amp;Table_wabobpsvr_AzureCalc_AzureCalcRateCard[[#This Row],[Price_Level]]&amp;Table_wabobpsvr_AzureCalc_AzureCalcRateCard[[#This Row],[Region]]</f>
        <v>Standard_D2 VM (Windows)A2</v>
      </c>
      <c r="B12088">
        <v>2</v>
      </c>
      <c r="C12088" t="s">
        <v>701</v>
      </c>
      <c r="D12088" t="s">
        <v>181</v>
      </c>
      <c r="E12088">
        <v>0.25219999999999998</v>
      </c>
      <c r="F12088" t="s">
        <v>1171</v>
      </c>
      <c r="G12088" s="784" t="s">
        <v>4431</v>
      </c>
      <c r="H12088" s="784" t="s">
        <v>4431</v>
      </c>
      <c r="I12088" s="784" t="s">
        <v>6689</v>
      </c>
    </row>
    <row r="12089" spans="1:9" hidden="1">
      <c r="A12089" t="str">
        <f>Table_wabobpsvr_AzureCalc_AzureCalcRateCard[[#This Row],[ServiceName]]&amp;Table_wabobpsvr_AzureCalc_AzureCalcRateCard[[#This Row],[Price_Level]]&amp;Table_wabobpsvr_AzureCalc_AzureCalcRateCard[[#This Row],[Region]]</f>
        <v>Standard_D2 VM (Windows)B2</v>
      </c>
      <c r="B12089">
        <v>2</v>
      </c>
      <c r="C12089" t="s">
        <v>701</v>
      </c>
      <c r="D12089" t="s">
        <v>182</v>
      </c>
      <c r="E12089">
        <v>0.24440000000000001</v>
      </c>
      <c r="F12089" t="s">
        <v>1171</v>
      </c>
      <c r="G12089" s="784" t="s">
        <v>4431</v>
      </c>
      <c r="H12089" s="784" t="s">
        <v>4431</v>
      </c>
      <c r="I12089" s="784" t="s">
        <v>6689</v>
      </c>
    </row>
    <row r="12090" spans="1:9" hidden="1">
      <c r="A12090" t="str">
        <f>Table_wabobpsvr_AzureCalc_AzureCalcRateCard[[#This Row],[ServiceName]]&amp;Table_wabobpsvr_AzureCalc_AzureCalcRateCard[[#This Row],[Price_Level]]&amp;Table_wabobpsvr_AzureCalc_AzureCalcRateCard[[#This Row],[Region]]</f>
        <v>Standard_D2 VM (Windows)C2</v>
      </c>
      <c r="B12090">
        <v>2</v>
      </c>
      <c r="C12090" t="s">
        <v>701</v>
      </c>
      <c r="D12090" t="s">
        <v>184</v>
      </c>
      <c r="E12090">
        <v>0.2366</v>
      </c>
      <c r="F12090" t="s">
        <v>1171</v>
      </c>
      <c r="G12090" s="784" t="s">
        <v>4431</v>
      </c>
      <c r="H12090" s="784" t="s">
        <v>4431</v>
      </c>
      <c r="I12090" s="784" t="s">
        <v>6689</v>
      </c>
    </row>
    <row r="12091" spans="1:9" hidden="1">
      <c r="A12091" t="str">
        <f>Table_wabobpsvr_AzureCalc_AzureCalcRateCard[[#This Row],[ServiceName]]&amp;Table_wabobpsvr_AzureCalc_AzureCalcRateCard[[#This Row],[Price_Level]]&amp;Table_wabobpsvr_AzureCalc_AzureCalcRateCard[[#This Row],[Region]]</f>
        <v>Standard_D2 VM (Windows)D2</v>
      </c>
      <c r="B12091">
        <v>2</v>
      </c>
      <c r="C12091" t="s">
        <v>701</v>
      </c>
      <c r="D12091" t="s">
        <v>183</v>
      </c>
      <c r="E12091">
        <v>0.2288</v>
      </c>
      <c r="F12091" t="s">
        <v>1171</v>
      </c>
      <c r="G12091" s="784" t="s">
        <v>4431</v>
      </c>
      <c r="H12091" s="784" t="s">
        <v>4431</v>
      </c>
      <c r="I12091" s="784" t="s">
        <v>6689</v>
      </c>
    </row>
    <row r="12092" spans="1:9" hidden="1">
      <c r="A12092" t="str">
        <f>Table_wabobpsvr_AzureCalc_AzureCalcRateCard[[#This Row],[ServiceName]]&amp;Table_wabobpsvr_AzureCalc_AzureCalcRateCard[[#This Row],[Price_Level]]&amp;Table_wabobpsvr_AzureCalc_AzureCalcRateCard[[#This Row],[Region]]</f>
        <v>Standard_D2 VM (Windows)MOSP5</v>
      </c>
      <c r="B12092">
        <v>5</v>
      </c>
      <c r="C12092" t="s">
        <v>701</v>
      </c>
      <c r="D12092" t="s">
        <v>627</v>
      </c>
      <c r="E12092">
        <v>0.28000000000000003</v>
      </c>
      <c r="F12092" t="s">
        <v>1171</v>
      </c>
      <c r="G12092" s="784" t="s">
        <v>4431</v>
      </c>
      <c r="H12092" s="784" t="s">
        <v>4431</v>
      </c>
      <c r="I12092" s="784" t="s">
        <v>4969</v>
      </c>
    </row>
    <row r="12093" spans="1:9" hidden="1">
      <c r="A12093" t="str">
        <f>Table_wabobpsvr_AzureCalc_AzureCalcRateCard[[#This Row],[ServiceName]]&amp;Table_wabobpsvr_AzureCalc_AzureCalcRateCard[[#This Row],[Price_Level]]&amp;Table_wabobpsvr_AzureCalc_AzureCalcRateCard[[#This Row],[Region]]</f>
        <v>Standard_D2 VM (Windows)A5</v>
      </c>
      <c r="B12093">
        <v>5</v>
      </c>
      <c r="C12093" t="s">
        <v>701</v>
      </c>
      <c r="D12093" t="s">
        <v>181</v>
      </c>
      <c r="E12093">
        <v>0.27160000000000001</v>
      </c>
      <c r="F12093" t="s">
        <v>1171</v>
      </c>
      <c r="G12093" s="784" t="s">
        <v>4431</v>
      </c>
      <c r="H12093" s="784" t="s">
        <v>4431</v>
      </c>
      <c r="I12093" s="784" t="s">
        <v>4969</v>
      </c>
    </row>
    <row r="12094" spans="1:9" hidden="1">
      <c r="A12094" t="str">
        <f>Table_wabobpsvr_AzureCalc_AzureCalcRateCard[[#This Row],[ServiceName]]&amp;Table_wabobpsvr_AzureCalc_AzureCalcRateCard[[#This Row],[Price_Level]]&amp;Table_wabobpsvr_AzureCalc_AzureCalcRateCard[[#This Row],[Region]]</f>
        <v>Standard_D2 VM (Windows)B5</v>
      </c>
      <c r="B12094">
        <v>5</v>
      </c>
      <c r="C12094" t="s">
        <v>701</v>
      </c>
      <c r="D12094" t="s">
        <v>182</v>
      </c>
      <c r="E12094">
        <v>0.26319999999999999</v>
      </c>
      <c r="F12094" t="s">
        <v>1171</v>
      </c>
      <c r="G12094" s="784" t="s">
        <v>4431</v>
      </c>
      <c r="H12094" s="784" t="s">
        <v>4431</v>
      </c>
      <c r="I12094" s="784" t="s">
        <v>4969</v>
      </c>
    </row>
    <row r="12095" spans="1:9" hidden="1">
      <c r="A12095" t="str">
        <f>Table_wabobpsvr_AzureCalc_AzureCalcRateCard[[#This Row],[ServiceName]]&amp;Table_wabobpsvr_AzureCalc_AzureCalcRateCard[[#This Row],[Price_Level]]&amp;Table_wabobpsvr_AzureCalc_AzureCalcRateCard[[#This Row],[Region]]</f>
        <v>Basic_D13 VM (Non-Windows)B8</v>
      </c>
      <c r="B12095">
        <v>8</v>
      </c>
      <c r="C12095" t="s">
        <v>701</v>
      </c>
      <c r="D12095" t="s">
        <v>182</v>
      </c>
      <c r="E12095">
        <v>0.75763999999999998</v>
      </c>
      <c r="F12095" t="s">
        <v>1140</v>
      </c>
      <c r="G12095" s="784" t="s">
        <v>4431</v>
      </c>
      <c r="H12095" s="784" t="s">
        <v>4431</v>
      </c>
      <c r="I12095" s="784" t="s">
        <v>5042</v>
      </c>
    </row>
    <row r="12096" spans="1:9" hidden="1">
      <c r="A12096" t="str">
        <f>Table_wabobpsvr_AzureCalc_AzureCalcRateCard[[#This Row],[ServiceName]]&amp;Table_wabobpsvr_AzureCalc_AzureCalcRateCard[[#This Row],[Price_Level]]&amp;Table_wabobpsvr_AzureCalc_AzureCalcRateCard[[#This Row],[Region]]</f>
        <v>Basic_D13 VM (Non-Windows)C8</v>
      </c>
      <c r="B12096">
        <v>8</v>
      </c>
      <c r="C12096" t="s">
        <v>701</v>
      </c>
      <c r="D12096" t="s">
        <v>184</v>
      </c>
      <c r="E12096">
        <v>0.73346</v>
      </c>
      <c r="F12096" t="s">
        <v>1140</v>
      </c>
      <c r="G12096" s="784" t="s">
        <v>4431</v>
      </c>
      <c r="H12096" s="784" t="s">
        <v>4431</v>
      </c>
      <c r="I12096" s="784" t="s">
        <v>5042</v>
      </c>
    </row>
    <row r="12097" spans="1:9" hidden="1">
      <c r="A12097" t="str">
        <f>Table_wabobpsvr_AzureCalc_AzureCalcRateCard[[#This Row],[ServiceName]]&amp;Table_wabobpsvr_AzureCalc_AzureCalcRateCard[[#This Row],[Price_Level]]&amp;Table_wabobpsvr_AzureCalc_AzureCalcRateCard[[#This Row],[Region]]</f>
        <v>Basic_D13 VM (Non-Windows)D8</v>
      </c>
      <c r="B12097">
        <v>8</v>
      </c>
      <c r="C12097" t="s">
        <v>701</v>
      </c>
      <c r="D12097" t="s">
        <v>183</v>
      </c>
      <c r="E12097">
        <v>0.70928000000000002</v>
      </c>
      <c r="F12097" t="s">
        <v>1140</v>
      </c>
      <c r="G12097" s="784" t="s">
        <v>4431</v>
      </c>
      <c r="H12097" s="784" t="s">
        <v>4431</v>
      </c>
      <c r="I12097" s="784" t="s">
        <v>5042</v>
      </c>
    </row>
    <row r="12098" spans="1:9" hidden="1">
      <c r="A12098" t="str">
        <f>Table_wabobpsvr_AzureCalc_AzureCalcRateCard[[#This Row],[ServiceName]]&amp;Table_wabobpsvr_AzureCalc_AzureCalcRateCard[[#This Row],[Price_Level]]&amp;Table_wabobpsvr_AzureCalc_AzureCalcRateCard[[#This Row],[Region]]</f>
        <v>Basic_D13 VM (Non-Windows)MOSP11</v>
      </c>
      <c r="B12098">
        <v>11</v>
      </c>
      <c r="C12098" t="s">
        <v>701</v>
      </c>
      <c r="D12098" t="s">
        <v>627</v>
      </c>
      <c r="E12098">
        <v>0.96599999999999997</v>
      </c>
      <c r="F12098" t="s">
        <v>1140</v>
      </c>
      <c r="G12098" s="784" t="s">
        <v>4431</v>
      </c>
      <c r="H12098" s="784" t="s">
        <v>4431</v>
      </c>
      <c r="I12098" s="784" t="s">
        <v>6690</v>
      </c>
    </row>
    <row r="12099" spans="1:9" hidden="1">
      <c r="A12099" s="784" t="str">
        <f>Table_wabobpsvr_AzureCalc_AzureCalcRateCard[[#This Row],[ServiceName]]&amp;Table_wabobpsvr_AzureCalc_AzureCalcRateCard[[#This Row],[Price_Level]]&amp;Table_wabobpsvr_AzureCalc_AzureCalcRateCard[[#This Row],[Region]]</f>
        <v>Basic_D13 VM (Non-Windows)A11</v>
      </c>
      <c r="B12099" s="784">
        <v>11</v>
      </c>
      <c r="C12099" s="784" t="s">
        <v>701</v>
      </c>
      <c r="D12099" s="784" t="s">
        <v>181</v>
      </c>
      <c r="E12099" s="784">
        <v>0.93701999999999996</v>
      </c>
      <c r="F12099" s="784" t="s">
        <v>1140</v>
      </c>
      <c r="G12099" s="784" t="s">
        <v>4431</v>
      </c>
      <c r="H12099" s="784" t="s">
        <v>4431</v>
      </c>
      <c r="I12099" s="784" t="s">
        <v>6690</v>
      </c>
    </row>
    <row r="12100" spans="1:9" hidden="1">
      <c r="A12100" t="str">
        <f>Table_wabobpsvr_AzureCalc_AzureCalcRateCard[[#This Row],[ServiceName]]&amp;Table_wabobpsvr_AzureCalc_AzureCalcRateCard[[#This Row],[Price_Level]]&amp;Table_wabobpsvr_AzureCalc_AzureCalcRateCard[[#This Row],[Region]]</f>
        <v>Basic_D13 VM (Non-Windows)B11</v>
      </c>
      <c r="B12100">
        <v>11</v>
      </c>
      <c r="C12100" t="s">
        <v>701</v>
      </c>
      <c r="D12100" t="s">
        <v>182</v>
      </c>
      <c r="E12100">
        <v>0.90803999999999996</v>
      </c>
      <c r="F12100" t="s">
        <v>1140</v>
      </c>
      <c r="G12100" s="784" t="s">
        <v>4431</v>
      </c>
      <c r="H12100" s="784" t="s">
        <v>4431</v>
      </c>
      <c r="I12100" s="784" t="s">
        <v>6690</v>
      </c>
    </row>
    <row r="12101" spans="1:9" hidden="1">
      <c r="A12101" t="str">
        <f>Table_wabobpsvr_AzureCalc_AzureCalcRateCard[[#This Row],[ServiceName]]&amp;Table_wabobpsvr_AzureCalc_AzureCalcRateCard[[#This Row],[Price_Level]]&amp;Table_wabobpsvr_AzureCalc_AzureCalcRateCard[[#This Row],[Region]]</f>
        <v>Basic_D13 VM (Non-Windows)C11</v>
      </c>
      <c r="B12101">
        <v>11</v>
      </c>
      <c r="C12101" t="s">
        <v>701</v>
      </c>
      <c r="D12101" t="s">
        <v>184</v>
      </c>
      <c r="E12101">
        <v>0.87905999999999995</v>
      </c>
      <c r="F12101" t="s">
        <v>1140</v>
      </c>
      <c r="G12101" s="784" t="s">
        <v>4431</v>
      </c>
      <c r="H12101" s="784" t="s">
        <v>4431</v>
      </c>
      <c r="I12101" s="784" t="s">
        <v>6690</v>
      </c>
    </row>
    <row r="12102" spans="1:9" hidden="1">
      <c r="A12102" s="784" t="str">
        <f>Table_wabobpsvr_AzureCalc_AzureCalcRateCard[[#This Row],[ServiceName]]&amp;Table_wabobpsvr_AzureCalc_AzureCalcRateCard[[#This Row],[Price_Level]]&amp;Table_wabobpsvr_AzureCalc_AzureCalcRateCard[[#This Row],[Region]]</f>
        <v>Basic_D13 VM (Non-Windows)D11</v>
      </c>
      <c r="B12102" s="784">
        <v>11</v>
      </c>
      <c r="C12102" s="784" t="s">
        <v>701</v>
      </c>
      <c r="D12102" s="784" t="s">
        <v>183</v>
      </c>
      <c r="E12102" s="784">
        <v>0.85007999999999995</v>
      </c>
      <c r="F12102" s="784" t="s">
        <v>1140</v>
      </c>
      <c r="G12102" s="784" t="s">
        <v>4431</v>
      </c>
      <c r="H12102" s="784" t="s">
        <v>4431</v>
      </c>
      <c r="I12102" s="784" t="s">
        <v>6690</v>
      </c>
    </row>
    <row r="12103" spans="1:9" hidden="1">
      <c r="A12103" s="784" t="str">
        <f>Table_wabobpsvr_AzureCalc_AzureCalcRateCard[[#This Row],[ServiceName]]&amp;Table_wabobpsvr_AzureCalc_AzureCalcRateCard[[#This Row],[Price_Level]]&amp;Table_wabobpsvr_AzureCalc_AzureCalcRateCard[[#This Row],[Region]]</f>
        <v>Basic_D13 VM (Non-Windows)MOSP12</v>
      </c>
      <c r="B12103" s="784">
        <v>12</v>
      </c>
      <c r="C12103" s="784" t="s">
        <v>701</v>
      </c>
      <c r="D12103" s="784" t="s">
        <v>627</v>
      </c>
      <c r="E12103" s="784">
        <v>0.84</v>
      </c>
      <c r="F12103" s="784" t="s">
        <v>1140</v>
      </c>
      <c r="G12103" s="784" t="s">
        <v>4431</v>
      </c>
      <c r="H12103" s="784" t="s">
        <v>4431</v>
      </c>
      <c r="I12103" s="784" t="s">
        <v>6691</v>
      </c>
    </row>
    <row r="12104" spans="1:9" hidden="1">
      <c r="A12104" s="784" t="str">
        <f>Table_wabobpsvr_AzureCalc_AzureCalcRateCard[[#This Row],[ServiceName]]&amp;Table_wabobpsvr_AzureCalc_AzureCalcRateCard[[#This Row],[Price_Level]]&amp;Table_wabobpsvr_AzureCalc_AzureCalcRateCard[[#This Row],[Region]]</f>
        <v>Basic_D13 VM (Non-Windows)A12</v>
      </c>
      <c r="B12104" s="784">
        <v>12</v>
      </c>
      <c r="C12104" s="784" t="s">
        <v>701</v>
      </c>
      <c r="D12104" s="784" t="s">
        <v>181</v>
      </c>
      <c r="E12104" s="784">
        <v>0.81479999999999997</v>
      </c>
      <c r="F12104" s="784" t="s">
        <v>1140</v>
      </c>
      <c r="G12104" s="784" t="s">
        <v>4431</v>
      </c>
      <c r="H12104" s="784" t="s">
        <v>4431</v>
      </c>
      <c r="I12104" s="784" t="s">
        <v>6691</v>
      </c>
    </row>
    <row r="12105" spans="1:9" hidden="1">
      <c r="A12105" s="784" t="str">
        <f>Table_wabobpsvr_AzureCalc_AzureCalcRateCard[[#This Row],[ServiceName]]&amp;Table_wabobpsvr_AzureCalc_AzureCalcRateCard[[#This Row],[Price_Level]]&amp;Table_wabobpsvr_AzureCalc_AzureCalcRateCard[[#This Row],[Region]]</f>
        <v>Basic_D13 VM (Non-Windows)B12</v>
      </c>
      <c r="B12105" s="784">
        <v>12</v>
      </c>
      <c r="C12105" s="784" t="s">
        <v>701</v>
      </c>
      <c r="D12105" s="784" t="s">
        <v>182</v>
      </c>
      <c r="E12105" s="784">
        <v>0.78959999999999997</v>
      </c>
      <c r="F12105" s="784" t="s">
        <v>1140</v>
      </c>
      <c r="G12105" s="784" t="s">
        <v>4431</v>
      </c>
      <c r="H12105" s="784" t="s">
        <v>4431</v>
      </c>
      <c r="I12105" s="784" t="s">
        <v>6691</v>
      </c>
    </row>
    <row r="12106" spans="1:9" hidden="1">
      <c r="A12106" s="784" t="str">
        <f>Table_wabobpsvr_AzureCalc_AzureCalcRateCard[[#This Row],[ServiceName]]&amp;Table_wabobpsvr_AzureCalc_AzureCalcRateCard[[#This Row],[Price_Level]]&amp;Table_wabobpsvr_AzureCalc_AzureCalcRateCard[[#This Row],[Region]]</f>
        <v>Basic_D13 VM (Non-Windows)C12</v>
      </c>
      <c r="B12106" s="784">
        <v>12</v>
      </c>
      <c r="C12106" s="784" t="s">
        <v>701</v>
      </c>
      <c r="D12106" s="784" t="s">
        <v>184</v>
      </c>
      <c r="E12106" s="784">
        <v>0.76439999999999997</v>
      </c>
      <c r="F12106" s="784" t="s">
        <v>1140</v>
      </c>
      <c r="G12106" s="784" t="s">
        <v>4431</v>
      </c>
      <c r="H12106" s="784" t="s">
        <v>4431</v>
      </c>
      <c r="I12106" s="784" t="s">
        <v>6691</v>
      </c>
    </row>
    <row r="12107" spans="1:9" hidden="1">
      <c r="A12107" s="784" t="str">
        <f>Table_wabobpsvr_AzureCalc_AzureCalcRateCard[[#This Row],[ServiceName]]&amp;Table_wabobpsvr_AzureCalc_AzureCalcRateCard[[#This Row],[Price_Level]]&amp;Table_wabobpsvr_AzureCalc_AzureCalcRateCard[[#This Row],[Region]]</f>
        <v>Basic_D13 VM (Non-Windows)D12</v>
      </c>
      <c r="B12107" s="784">
        <v>12</v>
      </c>
      <c r="C12107" s="784" t="s">
        <v>701</v>
      </c>
      <c r="D12107" s="784" t="s">
        <v>183</v>
      </c>
      <c r="E12107" s="784">
        <v>0.73919999999999997</v>
      </c>
      <c r="F12107" s="784" t="s">
        <v>1140</v>
      </c>
      <c r="G12107" s="784" t="s">
        <v>4431</v>
      </c>
      <c r="H12107" s="784" t="s">
        <v>4431</v>
      </c>
      <c r="I12107" s="784" t="s">
        <v>6691</v>
      </c>
    </row>
    <row r="12108" spans="1:9" hidden="1">
      <c r="A12108" s="784" t="str">
        <f>Table_wabobpsvr_AzureCalc_AzureCalcRateCard[[#This Row],[ServiceName]]&amp;Table_wabobpsvr_AzureCalc_AzureCalcRateCard[[#This Row],[Price_Level]]&amp;Table_wabobpsvr_AzureCalc_AzureCalcRateCard[[#This Row],[Region]]</f>
        <v>Basic_D13 VM (Non-Windows)MOSP3</v>
      </c>
      <c r="B12108" s="784">
        <v>3</v>
      </c>
      <c r="C12108" s="784" t="s">
        <v>701</v>
      </c>
      <c r="D12108" s="784" t="s">
        <v>627</v>
      </c>
      <c r="E12108" s="784">
        <v>0.70199999999999996</v>
      </c>
      <c r="F12108" s="784" t="s">
        <v>1140</v>
      </c>
      <c r="G12108" s="784" t="s">
        <v>4431</v>
      </c>
      <c r="H12108" s="784" t="s">
        <v>4431</v>
      </c>
      <c r="I12108" s="784" t="s">
        <v>5756</v>
      </c>
    </row>
    <row r="12109" spans="1:9" hidden="1">
      <c r="A12109" s="784" t="str">
        <f>Table_wabobpsvr_AzureCalc_AzureCalcRateCard[[#This Row],[ServiceName]]&amp;Table_wabobpsvr_AzureCalc_AzureCalcRateCard[[#This Row],[Price_Level]]&amp;Table_wabobpsvr_AzureCalc_AzureCalcRateCard[[#This Row],[Region]]</f>
        <v>Basic_D13 VM (Non-Windows)A3</v>
      </c>
      <c r="B12109" s="784">
        <v>3</v>
      </c>
      <c r="C12109" s="784" t="s">
        <v>701</v>
      </c>
      <c r="D12109" s="784" t="s">
        <v>181</v>
      </c>
      <c r="E12109" s="784">
        <v>0.68093999999999999</v>
      </c>
      <c r="F12109" s="784" t="s">
        <v>1140</v>
      </c>
      <c r="G12109" s="784" t="s">
        <v>4431</v>
      </c>
      <c r="H12109" s="784" t="s">
        <v>4431</v>
      </c>
      <c r="I12109" s="784" t="s">
        <v>5756</v>
      </c>
    </row>
    <row r="12110" spans="1:9" hidden="1">
      <c r="A12110" s="784" t="str">
        <f>Table_wabobpsvr_AzureCalc_AzureCalcRateCard[[#This Row],[ServiceName]]&amp;Table_wabobpsvr_AzureCalc_AzureCalcRateCard[[#This Row],[Price_Level]]&amp;Table_wabobpsvr_AzureCalc_AzureCalcRateCard[[#This Row],[Region]]</f>
        <v>Basic_D13 VM (Non-Windows)B3</v>
      </c>
      <c r="B12110" s="784">
        <v>3</v>
      </c>
      <c r="C12110" s="784" t="s">
        <v>701</v>
      </c>
      <c r="D12110" s="784" t="s">
        <v>182</v>
      </c>
      <c r="E12110" s="784">
        <v>0.65988000000000002</v>
      </c>
      <c r="F12110" s="784" t="s">
        <v>1140</v>
      </c>
      <c r="G12110" s="784" t="s">
        <v>4431</v>
      </c>
      <c r="H12110" s="784" t="s">
        <v>4431</v>
      </c>
      <c r="I12110" s="784" t="s">
        <v>5756</v>
      </c>
    </row>
    <row r="12111" spans="1:9" hidden="1">
      <c r="A12111" s="784" t="str">
        <f>Table_wabobpsvr_AzureCalc_AzureCalcRateCard[[#This Row],[ServiceName]]&amp;Table_wabobpsvr_AzureCalc_AzureCalcRateCard[[#This Row],[Price_Level]]&amp;Table_wabobpsvr_AzureCalc_AzureCalcRateCard[[#This Row],[Region]]</f>
        <v>Basic_D13 VM (Non-Windows)C3</v>
      </c>
      <c r="B12111" s="784">
        <v>3</v>
      </c>
      <c r="C12111" s="784" t="s">
        <v>701</v>
      </c>
      <c r="D12111" s="784" t="s">
        <v>184</v>
      </c>
      <c r="E12111" s="784">
        <v>0.63882000000000005</v>
      </c>
      <c r="F12111" s="784" t="s">
        <v>1140</v>
      </c>
      <c r="G12111" s="784" t="s">
        <v>4431</v>
      </c>
      <c r="H12111" s="784" t="s">
        <v>4431</v>
      </c>
      <c r="I12111" s="784" t="s">
        <v>5756</v>
      </c>
    </row>
    <row r="12112" spans="1:9" hidden="1">
      <c r="A12112" t="str">
        <f>Table_wabobpsvr_AzureCalc_AzureCalcRateCard[[#This Row],[ServiceName]]&amp;Table_wabobpsvr_AzureCalc_AzureCalcRateCard[[#This Row],[Price_Level]]&amp;Table_wabobpsvr_AzureCalc_AzureCalcRateCard[[#This Row],[Region]]</f>
        <v>Basic_D13 VM (Non-Windows)C2</v>
      </c>
      <c r="B12112">
        <v>2</v>
      </c>
      <c r="C12112" t="s">
        <v>701</v>
      </c>
      <c r="D12112" t="s">
        <v>184</v>
      </c>
      <c r="E12112">
        <v>0.57330000000000003</v>
      </c>
      <c r="F12112" t="s">
        <v>1140</v>
      </c>
      <c r="G12112" s="784" t="s">
        <v>4431</v>
      </c>
      <c r="H12112" s="784" t="s">
        <v>4431</v>
      </c>
      <c r="I12112" s="784" t="s">
        <v>5758</v>
      </c>
    </row>
    <row r="12113" spans="1:9" hidden="1">
      <c r="A12113" t="str">
        <f>Table_wabobpsvr_AzureCalc_AzureCalcRateCard[[#This Row],[ServiceName]]&amp;Table_wabobpsvr_AzureCalc_AzureCalcRateCard[[#This Row],[Price_Level]]&amp;Table_wabobpsvr_AzureCalc_AzureCalcRateCard[[#This Row],[Region]]</f>
        <v>Basic_D13 VM (Non-Windows)D2</v>
      </c>
      <c r="B12113">
        <v>2</v>
      </c>
      <c r="C12113" t="s">
        <v>701</v>
      </c>
      <c r="D12113" t="s">
        <v>183</v>
      </c>
      <c r="E12113">
        <v>0.5544</v>
      </c>
      <c r="F12113" t="s">
        <v>1140</v>
      </c>
      <c r="G12113" s="784" t="s">
        <v>4431</v>
      </c>
      <c r="H12113" s="784" t="s">
        <v>4431</v>
      </c>
      <c r="I12113" s="784" t="s">
        <v>5758</v>
      </c>
    </row>
    <row r="12114" spans="1:9" hidden="1">
      <c r="A12114" t="str">
        <f>Table_wabobpsvr_AzureCalc_AzureCalcRateCard[[#This Row],[ServiceName]]&amp;Table_wabobpsvr_AzureCalc_AzureCalcRateCard[[#This Row],[Price_Level]]&amp;Table_wabobpsvr_AzureCalc_AzureCalcRateCard[[#This Row],[Region]]</f>
        <v>Basic_D13 VM (Non-Windows)MOSP5</v>
      </c>
      <c r="B12114">
        <v>5</v>
      </c>
      <c r="C12114" t="s">
        <v>701</v>
      </c>
      <c r="D12114" t="s">
        <v>627</v>
      </c>
      <c r="E12114">
        <v>0.70199999999999996</v>
      </c>
      <c r="F12114" t="s">
        <v>1140</v>
      </c>
      <c r="G12114" s="784" t="s">
        <v>4431</v>
      </c>
      <c r="H12114" s="784" t="s">
        <v>4431</v>
      </c>
      <c r="I12114" s="784" t="s">
        <v>6692</v>
      </c>
    </row>
    <row r="12115" spans="1:9" hidden="1">
      <c r="A12115" t="str">
        <f>Table_wabobpsvr_AzureCalc_AzureCalcRateCard[[#This Row],[ServiceName]]&amp;Table_wabobpsvr_AzureCalc_AzureCalcRateCard[[#This Row],[Price_Level]]&amp;Table_wabobpsvr_AzureCalc_AzureCalcRateCard[[#This Row],[Region]]</f>
        <v>Basic_D13 VM (Non-Windows)A5</v>
      </c>
      <c r="B12115">
        <v>5</v>
      </c>
      <c r="C12115" t="s">
        <v>701</v>
      </c>
      <c r="D12115" t="s">
        <v>181</v>
      </c>
      <c r="E12115">
        <v>0.68093999999999999</v>
      </c>
      <c r="F12115" t="s">
        <v>1140</v>
      </c>
      <c r="G12115" s="784" t="s">
        <v>4431</v>
      </c>
      <c r="H12115" s="784" t="s">
        <v>4431</v>
      </c>
      <c r="I12115" s="784" t="s">
        <v>6692</v>
      </c>
    </row>
    <row r="12116" spans="1:9" hidden="1">
      <c r="A12116" t="str">
        <f>Table_wabobpsvr_AzureCalc_AzureCalcRateCard[[#This Row],[ServiceName]]&amp;Table_wabobpsvr_AzureCalc_AzureCalcRateCard[[#This Row],[Price_Level]]&amp;Table_wabobpsvr_AzureCalc_AzureCalcRateCard[[#This Row],[Region]]</f>
        <v>Basic_D13 VM (Non-Windows)B5</v>
      </c>
      <c r="B12116">
        <v>5</v>
      </c>
      <c r="C12116" t="s">
        <v>701</v>
      </c>
      <c r="D12116" t="s">
        <v>182</v>
      </c>
      <c r="E12116">
        <v>0.65988000000000002</v>
      </c>
      <c r="F12116" t="s">
        <v>1140</v>
      </c>
      <c r="G12116" s="784" t="s">
        <v>4431</v>
      </c>
      <c r="H12116" s="784" t="s">
        <v>4431</v>
      </c>
      <c r="I12116" s="784" t="s">
        <v>6692</v>
      </c>
    </row>
    <row r="12117" spans="1:9" hidden="1">
      <c r="A12117" t="str">
        <f>Table_wabobpsvr_AzureCalc_AzureCalcRateCard[[#This Row],[ServiceName]]&amp;Table_wabobpsvr_AzureCalc_AzureCalcRateCard[[#This Row],[Price_Level]]&amp;Table_wabobpsvr_AzureCalc_AzureCalcRateCard[[#This Row],[Region]]</f>
        <v>Basic_D13 VM (Non-Windows)C5</v>
      </c>
      <c r="B12117">
        <v>5</v>
      </c>
      <c r="C12117" t="s">
        <v>701</v>
      </c>
      <c r="D12117" t="s">
        <v>184</v>
      </c>
      <c r="E12117">
        <v>0.63882000000000005</v>
      </c>
      <c r="F12117" t="s">
        <v>1140</v>
      </c>
      <c r="G12117" s="784" t="s">
        <v>4431</v>
      </c>
      <c r="H12117" s="784" t="s">
        <v>4431</v>
      </c>
      <c r="I12117" s="784" t="s">
        <v>6692</v>
      </c>
    </row>
    <row r="12118" spans="1:9" hidden="1">
      <c r="A12118" t="str">
        <f>Table_wabobpsvr_AzureCalc_AzureCalcRateCard[[#This Row],[ServiceName]]&amp;Table_wabobpsvr_AzureCalc_AzureCalcRateCard[[#This Row],[Price_Level]]&amp;Table_wabobpsvr_AzureCalc_AzureCalcRateCard[[#This Row],[Region]]</f>
        <v>Basic_D13 VM (Non-Windows)D5</v>
      </c>
      <c r="B12118">
        <v>5</v>
      </c>
      <c r="C12118" t="s">
        <v>701</v>
      </c>
      <c r="D12118" t="s">
        <v>183</v>
      </c>
      <c r="E12118">
        <v>0.61775999999999998</v>
      </c>
      <c r="F12118" t="s">
        <v>1140</v>
      </c>
      <c r="G12118" s="784" t="s">
        <v>4431</v>
      </c>
      <c r="H12118" s="784" t="s">
        <v>4431</v>
      </c>
      <c r="I12118" s="784" t="s">
        <v>6692</v>
      </c>
    </row>
    <row r="12119" spans="1:9" hidden="1">
      <c r="A12119" t="str">
        <f>Table_wabobpsvr_AzureCalc_AzureCalcRateCard[[#This Row],[ServiceName]]&amp;Table_wabobpsvr_AzureCalc_AzureCalcRateCard[[#This Row],[Price_Level]]&amp;Table_wabobpsvr_AzureCalc_AzureCalcRateCard[[#This Row],[Region]]</f>
        <v>Basic_D13 VM (Non-Windows)MOSP1</v>
      </c>
      <c r="B12119">
        <v>1</v>
      </c>
      <c r="C12119" t="s">
        <v>701</v>
      </c>
      <c r="D12119" t="s">
        <v>627</v>
      </c>
      <c r="E12119">
        <v>0.63</v>
      </c>
      <c r="F12119" t="s">
        <v>1140</v>
      </c>
      <c r="G12119" s="784" t="s">
        <v>4431</v>
      </c>
      <c r="H12119" s="784" t="s">
        <v>4431</v>
      </c>
      <c r="I12119" s="784" t="s">
        <v>6693</v>
      </c>
    </row>
    <row r="12120" spans="1:9" hidden="1">
      <c r="A12120" t="str">
        <f>Table_wabobpsvr_AzureCalc_AzureCalcRateCard[[#This Row],[ServiceName]]&amp;Table_wabobpsvr_AzureCalc_AzureCalcRateCard[[#This Row],[Price_Level]]&amp;Table_wabobpsvr_AzureCalc_AzureCalcRateCard[[#This Row],[Region]]</f>
        <v>Basic_D13 VM (Non-Windows)A1</v>
      </c>
      <c r="B12120">
        <v>1</v>
      </c>
      <c r="C12120" t="s">
        <v>701</v>
      </c>
      <c r="D12120" t="s">
        <v>181</v>
      </c>
      <c r="E12120">
        <v>0.61109999999999998</v>
      </c>
      <c r="F12120" t="s">
        <v>1140</v>
      </c>
      <c r="G12120" s="784" t="s">
        <v>4431</v>
      </c>
      <c r="H12120" s="784" t="s">
        <v>4431</v>
      </c>
      <c r="I12120" s="784" t="s">
        <v>6693</v>
      </c>
    </row>
    <row r="12121" spans="1:9" hidden="1">
      <c r="A12121" t="str">
        <f>Table_wabobpsvr_AzureCalc_AzureCalcRateCard[[#This Row],[ServiceName]]&amp;Table_wabobpsvr_AzureCalc_AzureCalcRateCard[[#This Row],[Price_Level]]&amp;Table_wabobpsvr_AzureCalc_AzureCalcRateCard[[#This Row],[Region]]</f>
        <v>Basic_D13 VM (Non-Windows)B1</v>
      </c>
      <c r="B12121">
        <v>1</v>
      </c>
      <c r="C12121" t="s">
        <v>701</v>
      </c>
      <c r="D12121" t="s">
        <v>182</v>
      </c>
      <c r="E12121">
        <v>0.59219999999999995</v>
      </c>
      <c r="F12121" t="s">
        <v>1140</v>
      </c>
      <c r="G12121" s="784" t="s">
        <v>4431</v>
      </c>
      <c r="H12121" s="784" t="s">
        <v>4431</v>
      </c>
      <c r="I12121" s="784" t="s">
        <v>6693</v>
      </c>
    </row>
    <row r="12122" spans="1:9" hidden="1">
      <c r="A12122" t="str">
        <f>Table_wabobpsvr_AzureCalc_AzureCalcRateCard[[#This Row],[ServiceName]]&amp;Table_wabobpsvr_AzureCalc_AzureCalcRateCard[[#This Row],[Price_Level]]&amp;Table_wabobpsvr_AzureCalc_AzureCalcRateCard[[#This Row],[Region]]</f>
        <v>Basic_D13 VM (Non-Windows)C1</v>
      </c>
      <c r="B12122">
        <v>1</v>
      </c>
      <c r="C12122" t="s">
        <v>701</v>
      </c>
      <c r="D12122" t="s">
        <v>184</v>
      </c>
      <c r="E12122">
        <v>0.57330000000000003</v>
      </c>
      <c r="F12122" t="s">
        <v>1140</v>
      </c>
      <c r="G12122" s="784" t="s">
        <v>4431</v>
      </c>
      <c r="H12122" s="784" t="s">
        <v>4431</v>
      </c>
      <c r="I12122" s="784" t="s">
        <v>6693</v>
      </c>
    </row>
    <row r="12123" spans="1:9" hidden="1">
      <c r="A12123" t="str">
        <f>Table_wabobpsvr_AzureCalc_AzureCalcRateCard[[#This Row],[ServiceName]]&amp;Table_wabobpsvr_AzureCalc_AzureCalcRateCard[[#This Row],[Price_Level]]&amp;Table_wabobpsvr_AzureCalc_AzureCalcRateCard[[#This Row],[Region]]</f>
        <v>Basic_D13 VM (Non-Windows)D1</v>
      </c>
      <c r="B12123">
        <v>1</v>
      </c>
      <c r="C12123" t="s">
        <v>701</v>
      </c>
      <c r="D12123" t="s">
        <v>183</v>
      </c>
      <c r="E12123">
        <v>0.5544</v>
      </c>
      <c r="F12123" t="s">
        <v>1140</v>
      </c>
      <c r="G12123" s="784" t="s">
        <v>4431</v>
      </c>
      <c r="H12123" s="784" t="s">
        <v>4431</v>
      </c>
      <c r="I12123" s="784" t="s">
        <v>6693</v>
      </c>
    </row>
    <row r="12124" spans="1:9" hidden="1">
      <c r="A12124" t="str">
        <f>Table_wabobpsvr_AzureCalc_AzureCalcRateCard[[#This Row],[ServiceName]]&amp;Table_wabobpsvr_AzureCalc_AzureCalcRateCard[[#This Row],[Price_Level]]&amp;Table_wabobpsvr_AzureCalc_AzureCalcRateCard[[#This Row],[Region]]</f>
        <v>Basic_D13 VM (Non-Windows)MOSP4</v>
      </c>
      <c r="B12124">
        <v>4</v>
      </c>
      <c r="C12124" t="s">
        <v>701</v>
      </c>
      <c r="D12124" t="s">
        <v>627</v>
      </c>
      <c r="E12124">
        <v>0.70199999999999996</v>
      </c>
      <c r="F12124" t="s">
        <v>1140</v>
      </c>
      <c r="G12124" s="784" t="s">
        <v>4431</v>
      </c>
      <c r="H12124" s="784" t="s">
        <v>4431</v>
      </c>
      <c r="I12124" s="784" t="s">
        <v>6694</v>
      </c>
    </row>
    <row r="12125" spans="1:9" hidden="1">
      <c r="A12125" s="784" t="str">
        <f>Table_wabobpsvr_AzureCalc_AzureCalcRateCard[[#This Row],[ServiceName]]&amp;Table_wabobpsvr_AzureCalc_AzureCalcRateCard[[#This Row],[Price_Level]]&amp;Table_wabobpsvr_AzureCalc_AzureCalcRateCard[[#This Row],[Region]]</f>
        <v>Premium Storage - Page Blob/P20 (Units)A</v>
      </c>
      <c r="B12125" s="784"/>
      <c r="C12125" s="784" t="s">
        <v>81</v>
      </c>
      <c r="D12125" s="784" t="s">
        <v>181</v>
      </c>
      <c r="E12125" s="784">
        <v>999999</v>
      </c>
      <c r="F12125" s="784" t="s">
        <v>3347</v>
      </c>
      <c r="G12125" s="784" t="s">
        <v>4431</v>
      </c>
      <c r="H12125" s="784" t="s">
        <v>4431</v>
      </c>
      <c r="I12125" s="784" t="s">
        <v>4431</v>
      </c>
    </row>
    <row r="12126" spans="1:9" hidden="1">
      <c r="A12126" t="str">
        <f>Table_wabobpsvr_AzureCalc_AzureCalcRateCard[[#This Row],[ServiceName]]&amp;Table_wabobpsvr_AzureCalc_AzureCalcRateCard[[#This Row],[Price_Level]]&amp;Table_wabobpsvr_AzureCalc_AzureCalcRateCard[[#This Row],[Region]]</f>
        <v>Premium Storage - Page Blob/P20 (Units)B</v>
      </c>
      <c r="C12126" t="s">
        <v>81</v>
      </c>
      <c r="D12126" t="s">
        <v>182</v>
      </c>
      <c r="E12126">
        <v>999999</v>
      </c>
      <c r="F12126" t="s">
        <v>3347</v>
      </c>
      <c r="G12126" s="784" t="s">
        <v>4431</v>
      </c>
      <c r="H12126" s="784" t="s">
        <v>4431</v>
      </c>
      <c r="I12126" s="784" t="s">
        <v>4431</v>
      </c>
    </row>
    <row r="12127" spans="1:9" hidden="1">
      <c r="A12127" s="784" t="str">
        <f>Table_wabobpsvr_AzureCalc_AzureCalcRateCard[[#This Row],[ServiceName]]&amp;Table_wabobpsvr_AzureCalc_AzureCalcRateCard[[#This Row],[Price_Level]]&amp;Table_wabobpsvr_AzureCalc_AzureCalcRateCard[[#This Row],[Region]]</f>
        <v>Premium Storage - Page Blob/P20 (Units)C</v>
      </c>
      <c r="B12127" s="784"/>
      <c r="C12127" s="784" t="s">
        <v>81</v>
      </c>
      <c r="D12127" s="784" t="s">
        <v>184</v>
      </c>
      <c r="E12127" s="784">
        <v>999999</v>
      </c>
      <c r="F12127" s="784" t="s">
        <v>3347</v>
      </c>
      <c r="G12127" s="784" t="s">
        <v>4431</v>
      </c>
      <c r="H12127" s="784" t="s">
        <v>4431</v>
      </c>
      <c r="I12127" s="784" t="s">
        <v>4431</v>
      </c>
    </row>
    <row r="12128" spans="1:9" hidden="1">
      <c r="A12128" s="784" t="str">
        <f>Table_wabobpsvr_AzureCalc_AzureCalcRateCard[[#This Row],[ServiceName]]&amp;Table_wabobpsvr_AzureCalc_AzureCalcRateCard[[#This Row],[Price_Level]]&amp;Table_wabobpsvr_AzureCalc_AzureCalcRateCard[[#This Row],[Region]]</f>
        <v>Premium Storage - Page Blob/P20 (Units)D</v>
      </c>
      <c r="B12128" s="784"/>
      <c r="C12128" s="784" t="s">
        <v>81</v>
      </c>
      <c r="D12128" s="784" t="s">
        <v>183</v>
      </c>
      <c r="E12128" s="784">
        <v>999999</v>
      </c>
      <c r="F12128" s="784" t="s">
        <v>3347</v>
      </c>
      <c r="G12128" s="784" t="s">
        <v>4431</v>
      </c>
      <c r="H12128" s="784" t="s">
        <v>4431</v>
      </c>
      <c r="I12128" s="784" t="s">
        <v>4431</v>
      </c>
    </row>
    <row r="12129" spans="1:9" hidden="1">
      <c r="A12129" s="784" t="str">
        <f>Table_wabobpsvr_AzureCalc_AzureCalcRateCard[[#This Row],[ServiceName]]&amp;Table_wabobpsvr_AzureCalc_AzureCalcRateCard[[#This Row],[Price_Level]]&amp;Table_wabobpsvr_AzureCalc_AzureCalcRateCard[[#This Row],[Region]]</f>
        <v>Premium Storage - Page Blob/P30 (Units)MOSP</v>
      </c>
      <c r="B12129" s="784"/>
      <c r="C12129" s="784" t="s">
        <v>81</v>
      </c>
      <c r="D12129" s="784" t="s">
        <v>627</v>
      </c>
      <c r="E12129" s="784">
        <v>999999</v>
      </c>
      <c r="F12129" s="784" t="s">
        <v>3352</v>
      </c>
      <c r="G12129" s="784" t="s">
        <v>4431</v>
      </c>
      <c r="H12129" s="784" t="s">
        <v>4431</v>
      </c>
      <c r="I12129" s="784" t="s">
        <v>4431</v>
      </c>
    </row>
    <row r="12130" spans="1:9" hidden="1">
      <c r="A12130" t="str">
        <f>Table_wabobpsvr_AzureCalc_AzureCalcRateCard[[#This Row],[ServiceName]]&amp;Table_wabobpsvr_AzureCalc_AzureCalcRateCard[[#This Row],[Price_Level]]&amp;Table_wabobpsvr_AzureCalc_AzureCalcRateCard[[#This Row],[Region]]</f>
        <v>Premium Storage - Page Blob/P30 (Units)A</v>
      </c>
      <c r="C12130" t="s">
        <v>81</v>
      </c>
      <c r="D12130" t="s">
        <v>181</v>
      </c>
      <c r="E12130">
        <v>999999</v>
      </c>
      <c r="F12130" t="s">
        <v>3352</v>
      </c>
      <c r="G12130" s="784" t="s">
        <v>4431</v>
      </c>
      <c r="H12130" s="784" t="s">
        <v>4431</v>
      </c>
      <c r="I12130" s="784" t="s">
        <v>4431</v>
      </c>
    </row>
    <row r="12131" spans="1:9" hidden="1">
      <c r="A12131" t="str">
        <f>Table_wabobpsvr_AzureCalc_AzureCalcRateCard[[#This Row],[ServiceName]]&amp;Table_wabobpsvr_AzureCalc_AzureCalcRateCard[[#This Row],[Price_Level]]&amp;Table_wabobpsvr_AzureCalc_AzureCalcRateCard[[#This Row],[Region]]</f>
        <v>Premium Storage - Page Blob/P30 (Units)B</v>
      </c>
      <c r="C12131" t="s">
        <v>81</v>
      </c>
      <c r="D12131" t="s">
        <v>182</v>
      </c>
      <c r="E12131">
        <v>999999</v>
      </c>
      <c r="F12131" t="s">
        <v>3352</v>
      </c>
      <c r="G12131" s="784" t="s">
        <v>4431</v>
      </c>
      <c r="H12131" s="784" t="s">
        <v>4431</v>
      </c>
      <c r="I12131" s="784" t="s">
        <v>4431</v>
      </c>
    </row>
    <row r="12132" spans="1:9" hidden="1">
      <c r="A12132" t="str">
        <f>Table_wabobpsvr_AzureCalc_AzureCalcRateCard[[#This Row],[ServiceName]]&amp;Table_wabobpsvr_AzureCalc_AzureCalcRateCard[[#This Row],[Price_Level]]&amp;Table_wabobpsvr_AzureCalc_AzureCalcRateCard[[#This Row],[Region]]</f>
        <v>Standard_D13 VM (Non-Windows)C11</v>
      </c>
      <c r="B12132">
        <v>11</v>
      </c>
      <c r="C12132" t="s">
        <v>701</v>
      </c>
      <c r="D12132" t="s">
        <v>184</v>
      </c>
      <c r="E12132">
        <v>0.87905999999999995</v>
      </c>
      <c r="F12132" t="s">
        <v>1164</v>
      </c>
      <c r="G12132" s="784" t="s">
        <v>4431</v>
      </c>
      <c r="H12132" s="784" t="s">
        <v>4431</v>
      </c>
      <c r="I12132" s="784" t="s">
        <v>6313</v>
      </c>
    </row>
    <row r="12133" spans="1:9" hidden="1">
      <c r="A12133" t="str">
        <f>Table_wabobpsvr_AzureCalc_AzureCalcRateCard[[#This Row],[ServiceName]]&amp;Table_wabobpsvr_AzureCalc_AzureCalcRateCard[[#This Row],[Price_Level]]&amp;Table_wabobpsvr_AzureCalc_AzureCalcRateCard[[#This Row],[Region]]</f>
        <v>Standard_D13 VM (Non-Windows)D11</v>
      </c>
      <c r="B12133">
        <v>11</v>
      </c>
      <c r="C12133" t="s">
        <v>701</v>
      </c>
      <c r="D12133" t="s">
        <v>183</v>
      </c>
      <c r="E12133">
        <v>0.85007999999999995</v>
      </c>
      <c r="F12133" t="s">
        <v>1164</v>
      </c>
      <c r="G12133" s="784" t="s">
        <v>4431</v>
      </c>
      <c r="H12133" s="784" t="s">
        <v>4431</v>
      </c>
      <c r="I12133" s="784" t="s">
        <v>6313</v>
      </c>
    </row>
    <row r="12134" spans="1:9" hidden="1">
      <c r="A12134" t="str">
        <f>Table_wabobpsvr_AzureCalc_AzureCalcRateCard[[#This Row],[ServiceName]]&amp;Table_wabobpsvr_AzureCalc_AzureCalcRateCard[[#This Row],[Price_Level]]&amp;Table_wabobpsvr_AzureCalc_AzureCalcRateCard[[#This Row],[Region]]</f>
        <v>Standard_D13 VM (Non-Windows)MOSP12</v>
      </c>
      <c r="B12134">
        <v>12</v>
      </c>
      <c r="C12134" t="s">
        <v>701</v>
      </c>
      <c r="D12134" t="s">
        <v>627</v>
      </c>
      <c r="E12134">
        <v>0.84</v>
      </c>
      <c r="F12134" t="s">
        <v>1164</v>
      </c>
      <c r="G12134" s="784" t="s">
        <v>4431</v>
      </c>
      <c r="H12134" s="784" t="s">
        <v>4431</v>
      </c>
      <c r="I12134" s="784" t="s">
        <v>6695</v>
      </c>
    </row>
    <row r="12135" spans="1:9" hidden="1">
      <c r="A12135" t="str">
        <f>Table_wabobpsvr_AzureCalc_AzureCalcRateCard[[#This Row],[ServiceName]]&amp;Table_wabobpsvr_AzureCalc_AzureCalcRateCard[[#This Row],[Price_Level]]&amp;Table_wabobpsvr_AzureCalc_AzureCalcRateCard[[#This Row],[Region]]</f>
        <v>Standard_D13 VM (Non-Windows)A12</v>
      </c>
      <c r="B12135">
        <v>12</v>
      </c>
      <c r="C12135" t="s">
        <v>701</v>
      </c>
      <c r="D12135" t="s">
        <v>181</v>
      </c>
      <c r="E12135">
        <v>0.81479999999999997</v>
      </c>
      <c r="F12135" t="s">
        <v>1164</v>
      </c>
      <c r="G12135" s="784" t="s">
        <v>4431</v>
      </c>
      <c r="H12135" s="784" t="s">
        <v>4431</v>
      </c>
      <c r="I12135" s="784" t="s">
        <v>6695</v>
      </c>
    </row>
    <row r="12136" spans="1:9" hidden="1">
      <c r="A12136" t="str">
        <f>Table_wabobpsvr_AzureCalc_AzureCalcRateCard[[#This Row],[ServiceName]]&amp;Table_wabobpsvr_AzureCalc_AzureCalcRateCard[[#This Row],[Price_Level]]&amp;Table_wabobpsvr_AzureCalc_AzureCalcRateCard[[#This Row],[Region]]</f>
        <v>Standard_D13 VM (Non-Windows)B12</v>
      </c>
      <c r="B12136">
        <v>12</v>
      </c>
      <c r="C12136" t="s">
        <v>701</v>
      </c>
      <c r="D12136" t="s">
        <v>182</v>
      </c>
      <c r="E12136">
        <v>0.96299999999999997</v>
      </c>
      <c r="F12136" t="s">
        <v>1164</v>
      </c>
      <c r="G12136" s="784" t="s">
        <v>4431</v>
      </c>
      <c r="H12136" s="784" t="s">
        <v>4431</v>
      </c>
      <c r="I12136" s="784" t="s">
        <v>6695</v>
      </c>
    </row>
    <row r="12137" spans="1:9" hidden="1">
      <c r="A12137" t="str">
        <f>Table_wabobpsvr_AzureCalc_AzureCalcRateCard[[#This Row],[ServiceName]]&amp;Table_wabobpsvr_AzureCalc_AzureCalcRateCard[[#This Row],[Price_Level]]&amp;Table_wabobpsvr_AzureCalc_AzureCalcRateCard[[#This Row],[Region]]</f>
        <v>Standard_D13 VM (Non-Windows)C12</v>
      </c>
      <c r="B12137">
        <v>12</v>
      </c>
      <c r="C12137" t="s">
        <v>701</v>
      </c>
      <c r="D12137" t="s">
        <v>184</v>
      </c>
      <c r="E12137">
        <v>0.76439999999999997</v>
      </c>
      <c r="F12137" t="s">
        <v>1164</v>
      </c>
      <c r="G12137" s="784" t="s">
        <v>4431</v>
      </c>
      <c r="H12137" s="784" t="s">
        <v>4431</v>
      </c>
      <c r="I12137" s="784" t="s">
        <v>6695</v>
      </c>
    </row>
    <row r="12138" spans="1:9" hidden="1">
      <c r="A12138" t="str">
        <f>Table_wabobpsvr_AzureCalc_AzureCalcRateCard[[#This Row],[ServiceName]]&amp;Table_wabobpsvr_AzureCalc_AzureCalcRateCard[[#This Row],[Price_Level]]&amp;Table_wabobpsvr_AzureCalc_AzureCalcRateCard[[#This Row],[Region]]</f>
        <v>Standard_D13 VM (Non-Windows)D12</v>
      </c>
      <c r="B12138">
        <v>12</v>
      </c>
      <c r="C12138" t="s">
        <v>701</v>
      </c>
      <c r="D12138" t="s">
        <v>183</v>
      </c>
      <c r="E12138">
        <v>0.73919999999999997</v>
      </c>
      <c r="F12138" t="s">
        <v>1164</v>
      </c>
      <c r="G12138" s="784" t="s">
        <v>4431</v>
      </c>
      <c r="H12138" s="784" t="s">
        <v>4431</v>
      </c>
      <c r="I12138" s="784" t="s">
        <v>6695</v>
      </c>
    </row>
    <row r="12139" spans="1:9" hidden="1">
      <c r="A12139" t="str">
        <f>Table_wabobpsvr_AzureCalc_AzureCalcRateCard[[#This Row],[ServiceName]]&amp;Table_wabobpsvr_AzureCalc_AzureCalcRateCard[[#This Row],[Price_Level]]&amp;Table_wabobpsvr_AzureCalc_AzureCalcRateCard[[#This Row],[Region]]</f>
        <v>Standard_D13 VM (Non-Windows)MOSP3</v>
      </c>
      <c r="B12139">
        <v>3</v>
      </c>
      <c r="C12139" t="s">
        <v>701</v>
      </c>
      <c r="D12139" t="s">
        <v>627</v>
      </c>
      <c r="E12139">
        <v>0.78</v>
      </c>
      <c r="F12139" t="s">
        <v>1164</v>
      </c>
      <c r="G12139" s="784" t="s">
        <v>4431</v>
      </c>
      <c r="H12139" s="784" t="s">
        <v>4431</v>
      </c>
      <c r="I12139" s="784" t="s">
        <v>6696</v>
      </c>
    </row>
    <row r="12140" spans="1:9" hidden="1">
      <c r="A12140" t="str">
        <f>Table_wabobpsvr_AzureCalc_AzureCalcRateCard[[#This Row],[ServiceName]]&amp;Table_wabobpsvr_AzureCalc_AzureCalcRateCard[[#This Row],[Price_Level]]&amp;Table_wabobpsvr_AzureCalc_AzureCalcRateCard[[#This Row],[Region]]</f>
        <v>Standard_D13 VM (Non-Windows)A3</v>
      </c>
      <c r="B12140">
        <v>3</v>
      </c>
      <c r="C12140" t="s">
        <v>701</v>
      </c>
      <c r="D12140" t="s">
        <v>181</v>
      </c>
      <c r="E12140">
        <v>0.75660000000000005</v>
      </c>
      <c r="F12140" t="s">
        <v>1164</v>
      </c>
      <c r="G12140" s="784" t="s">
        <v>4431</v>
      </c>
      <c r="H12140" s="784" t="s">
        <v>4431</v>
      </c>
      <c r="I12140" s="784" t="s">
        <v>6696</v>
      </c>
    </row>
    <row r="12141" spans="1:9" hidden="1">
      <c r="A12141" t="str">
        <f>Table_wabobpsvr_AzureCalc_AzureCalcRateCard[[#This Row],[ServiceName]]&amp;Table_wabobpsvr_AzureCalc_AzureCalcRateCard[[#This Row],[Price_Level]]&amp;Table_wabobpsvr_AzureCalc_AzureCalcRateCard[[#This Row],[Region]]</f>
        <v>Standard_D13 VM (Non-Windows)B3</v>
      </c>
      <c r="B12141">
        <v>3</v>
      </c>
      <c r="C12141" t="s">
        <v>701</v>
      </c>
      <c r="D12141" t="s">
        <v>182</v>
      </c>
      <c r="E12141">
        <v>0.73319999999999996</v>
      </c>
      <c r="F12141" t="s">
        <v>1164</v>
      </c>
      <c r="G12141" s="784" t="s">
        <v>4431</v>
      </c>
      <c r="H12141" s="784" t="s">
        <v>4431</v>
      </c>
      <c r="I12141" s="784" t="s">
        <v>6696</v>
      </c>
    </row>
    <row r="12142" spans="1:9" hidden="1">
      <c r="A12142" t="str">
        <f>Table_wabobpsvr_AzureCalc_AzureCalcRateCard[[#This Row],[ServiceName]]&amp;Table_wabobpsvr_AzureCalc_AzureCalcRateCard[[#This Row],[Price_Level]]&amp;Table_wabobpsvr_AzureCalc_AzureCalcRateCard[[#This Row],[Region]]</f>
        <v>Standard_D13 VM (Non-Windows)C3</v>
      </c>
      <c r="B12142">
        <v>3</v>
      </c>
      <c r="C12142" t="s">
        <v>701</v>
      </c>
      <c r="D12142" t="s">
        <v>184</v>
      </c>
      <c r="E12142">
        <v>0.70979999999999999</v>
      </c>
      <c r="F12142" t="s">
        <v>1164</v>
      </c>
      <c r="G12142" s="784" t="s">
        <v>4431</v>
      </c>
      <c r="H12142" s="784" t="s">
        <v>4431</v>
      </c>
      <c r="I12142" s="784" t="s">
        <v>6696</v>
      </c>
    </row>
    <row r="12143" spans="1:9" hidden="1">
      <c r="A12143" t="str">
        <f>Table_wabobpsvr_AzureCalc_AzureCalcRateCard[[#This Row],[ServiceName]]&amp;Table_wabobpsvr_AzureCalc_AzureCalcRateCard[[#This Row],[Price_Level]]&amp;Table_wabobpsvr_AzureCalc_AzureCalcRateCard[[#This Row],[Region]]</f>
        <v>Standard_D13 VM (Non-Windows)D3</v>
      </c>
      <c r="B12143">
        <v>3</v>
      </c>
      <c r="C12143" t="s">
        <v>701</v>
      </c>
      <c r="D12143" t="s">
        <v>183</v>
      </c>
      <c r="E12143">
        <v>0.68640000000000001</v>
      </c>
      <c r="F12143" t="s">
        <v>1164</v>
      </c>
      <c r="G12143" s="784" t="s">
        <v>4431</v>
      </c>
      <c r="H12143" s="784" t="s">
        <v>4431</v>
      </c>
      <c r="I12143" s="784" t="s">
        <v>6696</v>
      </c>
    </row>
    <row r="12144" spans="1:9" hidden="1">
      <c r="A12144" t="str">
        <f>Table_wabobpsvr_AzureCalc_AzureCalcRateCard[[#This Row],[ServiceName]]&amp;Table_wabobpsvr_AzureCalc_AzureCalcRateCard[[#This Row],[Price_Level]]&amp;Table_wabobpsvr_AzureCalc_AzureCalcRateCard[[#This Row],[Region]]</f>
        <v>Standard_D13 VM (Non-Windows)MOSP6</v>
      </c>
      <c r="B12144">
        <v>6</v>
      </c>
      <c r="C12144" t="s">
        <v>701</v>
      </c>
      <c r="D12144" t="s">
        <v>627</v>
      </c>
      <c r="E12144">
        <v>0.78</v>
      </c>
      <c r="F12144" t="s">
        <v>1164</v>
      </c>
      <c r="G12144" s="784" t="s">
        <v>4431</v>
      </c>
      <c r="H12144" s="784" t="s">
        <v>4431</v>
      </c>
      <c r="I12144" s="784" t="s">
        <v>6697</v>
      </c>
    </row>
    <row r="12145" spans="1:9" hidden="1">
      <c r="A12145" s="784" t="str">
        <f>Table_wabobpsvr_AzureCalc_AzureCalcRateCard[[#This Row],[ServiceName]]&amp;Table_wabobpsvr_AzureCalc_AzureCalcRateCard[[#This Row],[Price_Level]]&amp;Table_wabobpsvr_AzureCalc_AzureCalcRateCard[[#This Row],[Region]]</f>
        <v>Standard_D13 VM (Non-Windows)A6</v>
      </c>
      <c r="B12145" s="784">
        <v>6</v>
      </c>
      <c r="C12145" s="784" t="s">
        <v>701</v>
      </c>
      <c r="D12145" s="784" t="s">
        <v>181</v>
      </c>
      <c r="E12145" s="784">
        <v>0.75660000000000005</v>
      </c>
      <c r="F12145" s="784" t="s">
        <v>1164</v>
      </c>
      <c r="G12145" s="784" t="s">
        <v>4431</v>
      </c>
      <c r="H12145" s="784" t="s">
        <v>4431</v>
      </c>
      <c r="I12145" s="784" t="s">
        <v>6697</v>
      </c>
    </row>
    <row r="12146" spans="1:9" hidden="1">
      <c r="A12146" s="784" t="str">
        <f>Table_wabobpsvr_AzureCalc_AzureCalcRateCard[[#This Row],[ServiceName]]&amp;Table_wabobpsvr_AzureCalc_AzureCalcRateCard[[#This Row],[Price_Level]]&amp;Table_wabobpsvr_AzureCalc_AzureCalcRateCard[[#This Row],[Region]]</f>
        <v>Standard_D13 VM (Non-Windows)B6</v>
      </c>
      <c r="B12146" s="784">
        <v>6</v>
      </c>
      <c r="C12146" s="784" t="s">
        <v>701</v>
      </c>
      <c r="D12146" s="784" t="s">
        <v>182</v>
      </c>
      <c r="E12146" s="784">
        <v>0.73319999999999996</v>
      </c>
      <c r="F12146" s="784" t="s">
        <v>1164</v>
      </c>
      <c r="G12146" s="784" t="s">
        <v>4431</v>
      </c>
      <c r="H12146" s="784" t="s">
        <v>4431</v>
      </c>
      <c r="I12146" s="784" t="s">
        <v>6697</v>
      </c>
    </row>
    <row r="12147" spans="1:9" hidden="1">
      <c r="A12147" s="784" t="str">
        <f>Table_wabobpsvr_AzureCalc_AzureCalcRateCard[[#This Row],[ServiceName]]&amp;Table_wabobpsvr_AzureCalc_AzureCalcRateCard[[#This Row],[Price_Level]]&amp;Table_wabobpsvr_AzureCalc_AzureCalcRateCard[[#This Row],[Region]]</f>
        <v>Standard_D13 VM (Non-Windows)C6</v>
      </c>
      <c r="B12147" s="784">
        <v>6</v>
      </c>
      <c r="C12147" s="784" t="s">
        <v>701</v>
      </c>
      <c r="D12147" s="784" t="s">
        <v>184</v>
      </c>
      <c r="E12147" s="784">
        <v>0.70979999999999999</v>
      </c>
      <c r="F12147" s="784" t="s">
        <v>1164</v>
      </c>
      <c r="G12147" s="784" t="s">
        <v>4431</v>
      </c>
      <c r="H12147" s="784" t="s">
        <v>4431</v>
      </c>
      <c r="I12147" s="784" t="s">
        <v>6697</v>
      </c>
    </row>
    <row r="12148" spans="1:9" hidden="1">
      <c r="A12148" s="784" t="str">
        <f>Table_wabobpsvr_AzureCalc_AzureCalcRateCard[[#This Row],[ServiceName]]&amp;Table_wabobpsvr_AzureCalc_AzureCalcRateCard[[#This Row],[Price_Level]]&amp;Table_wabobpsvr_AzureCalc_AzureCalcRateCard[[#This Row],[Region]]</f>
        <v>Standard_D13 VM (Non-Windows)D6</v>
      </c>
      <c r="B12148" s="784">
        <v>6</v>
      </c>
      <c r="C12148" s="784" t="s">
        <v>701</v>
      </c>
      <c r="D12148" s="784" t="s">
        <v>183</v>
      </c>
      <c r="E12148" s="784">
        <v>0.68640000000000001</v>
      </c>
      <c r="F12148" s="784" t="s">
        <v>1164</v>
      </c>
      <c r="G12148" s="784" t="s">
        <v>4431</v>
      </c>
      <c r="H12148" s="784" t="s">
        <v>4431</v>
      </c>
      <c r="I12148" s="784" t="s">
        <v>6697</v>
      </c>
    </row>
    <row r="12149" spans="1:9" hidden="1">
      <c r="A12149" s="784" t="str">
        <f>Table_wabobpsvr_AzureCalc_AzureCalcRateCard[[#This Row],[ServiceName]]&amp;Table_wabobpsvr_AzureCalc_AzureCalcRateCard[[#This Row],[Price_Level]]&amp;Table_wabobpsvr_AzureCalc_AzureCalcRateCard[[#This Row],[Region]]</f>
        <v>Standard_D13 VM (Non-Windows)MOSP2</v>
      </c>
      <c r="B12149" s="784">
        <v>2</v>
      </c>
      <c r="C12149" s="784" t="s">
        <v>701</v>
      </c>
      <c r="D12149" s="784" t="s">
        <v>627</v>
      </c>
      <c r="E12149" s="784">
        <v>0.7</v>
      </c>
      <c r="F12149" s="784" t="s">
        <v>1164</v>
      </c>
      <c r="G12149" s="784" t="s">
        <v>4431</v>
      </c>
      <c r="H12149" s="784" t="s">
        <v>4431</v>
      </c>
      <c r="I12149" s="784" t="s">
        <v>6698</v>
      </c>
    </row>
    <row r="12150" spans="1:9" hidden="1">
      <c r="A12150" s="784" t="str">
        <f>Table_wabobpsvr_AzureCalc_AzureCalcRateCard[[#This Row],[ServiceName]]&amp;Table_wabobpsvr_AzureCalc_AzureCalcRateCard[[#This Row],[Price_Level]]&amp;Table_wabobpsvr_AzureCalc_AzureCalcRateCard[[#This Row],[Region]]</f>
        <v>Standard_D13 VM (Non-Windows)A2</v>
      </c>
      <c r="B12150" s="784">
        <v>2</v>
      </c>
      <c r="C12150" s="784" t="s">
        <v>701</v>
      </c>
      <c r="D12150" s="784" t="s">
        <v>181</v>
      </c>
      <c r="E12150" s="784">
        <v>0.67900000000000005</v>
      </c>
      <c r="F12150" s="784" t="s">
        <v>1164</v>
      </c>
      <c r="G12150" s="784" t="s">
        <v>4431</v>
      </c>
      <c r="H12150" s="784" t="s">
        <v>4431</v>
      </c>
      <c r="I12150" s="784" t="s">
        <v>6698</v>
      </c>
    </row>
    <row r="12151" spans="1:9" hidden="1">
      <c r="A12151" s="784" t="str">
        <f>Table_wabobpsvr_AzureCalc_AzureCalcRateCard[[#This Row],[ServiceName]]&amp;Table_wabobpsvr_AzureCalc_AzureCalcRateCard[[#This Row],[Price_Level]]&amp;Table_wabobpsvr_AzureCalc_AzureCalcRateCard[[#This Row],[Region]]</f>
        <v>Standard_D13 VM (Non-Windows)B2</v>
      </c>
      <c r="B12151" s="784">
        <v>2</v>
      </c>
      <c r="C12151" s="784" t="s">
        <v>701</v>
      </c>
      <c r="D12151" s="784" t="s">
        <v>182</v>
      </c>
      <c r="E12151" s="784">
        <v>0.65800000000000003</v>
      </c>
      <c r="F12151" s="784" t="s">
        <v>1164</v>
      </c>
      <c r="G12151" s="784" t="s">
        <v>4431</v>
      </c>
      <c r="H12151" s="784" t="s">
        <v>4431</v>
      </c>
      <c r="I12151" s="784" t="s">
        <v>6698</v>
      </c>
    </row>
    <row r="12152" spans="1:9" hidden="1">
      <c r="A12152" s="784" t="str">
        <f>Table_wabobpsvr_AzureCalc_AzureCalcRateCard[[#This Row],[ServiceName]]&amp;Table_wabobpsvr_AzureCalc_AzureCalcRateCard[[#This Row],[Price_Level]]&amp;Table_wabobpsvr_AzureCalc_AzureCalcRateCard[[#This Row],[Region]]</f>
        <v>Standard_D13 VM (Non-Windows)C2</v>
      </c>
      <c r="B12152" s="784">
        <v>2</v>
      </c>
      <c r="C12152" s="784" t="s">
        <v>701</v>
      </c>
      <c r="D12152" s="784" t="s">
        <v>184</v>
      </c>
      <c r="E12152" s="784">
        <v>0.63700000000000001</v>
      </c>
      <c r="F12152" s="784" t="s">
        <v>1164</v>
      </c>
      <c r="G12152" s="784" t="s">
        <v>4431</v>
      </c>
      <c r="H12152" s="784" t="s">
        <v>4431</v>
      </c>
      <c r="I12152" s="784" t="s">
        <v>6698</v>
      </c>
    </row>
    <row r="12153" spans="1:9" hidden="1">
      <c r="A12153" s="784" t="str">
        <f>Table_wabobpsvr_AzureCalc_AzureCalcRateCard[[#This Row],[ServiceName]]&amp;Table_wabobpsvr_AzureCalc_AzureCalcRateCard[[#This Row],[Price_Level]]&amp;Table_wabobpsvr_AzureCalc_AzureCalcRateCard[[#This Row],[Region]]</f>
        <v>Standard_D13 VM (Non-Windows)D2</v>
      </c>
      <c r="B12153" s="784">
        <v>2</v>
      </c>
      <c r="C12153" s="784" t="s">
        <v>701</v>
      </c>
      <c r="D12153" s="784" t="s">
        <v>183</v>
      </c>
      <c r="E12153" s="784">
        <v>0.61599999999999999</v>
      </c>
      <c r="F12153" s="784" t="s">
        <v>1164</v>
      </c>
      <c r="G12153" s="784" t="s">
        <v>4431</v>
      </c>
      <c r="H12153" s="784" t="s">
        <v>4431</v>
      </c>
      <c r="I12153" s="784" t="s">
        <v>6698</v>
      </c>
    </row>
    <row r="12154" spans="1:9" hidden="1">
      <c r="A12154" s="784" t="str">
        <f>Table_wabobpsvr_AzureCalc_AzureCalcRateCard[[#This Row],[ServiceName]]&amp;Table_wabobpsvr_AzureCalc_AzureCalcRateCard[[#This Row],[Price_Level]]&amp;Table_wabobpsvr_AzureCalc_AzureCalcRateCard[[#This Row],[Region]]</f>
        <v>Standard_D13 VM (Non-Windows)MOSP5</v>
      </c>
      <c r="B12154" s="784">
        <v>5</v>
      </c>
      <c r="C12154" s="784" t="s">
        <v>701</v>
      </c>
      <c r="D12154" s="784" t="s">
        <v>627</v>
      </c>
      <c r="E12154" s="784">
        <v>0.78</v>
      </c>
      <c r="F12154" s="784" t="s">
        <v>1164</v>
      </c>
      <c r="G12154" s="784" t="s">
        <v>4431</v>
      </c>
      <c r="H12154" s="784" t="s">
        <v>4431</v>
      </c>
      <c r="I12154" s="784" t="s">
        <v>6699</v>
      </c>
    </row>
    <row r="12155" spans="1:9" hidden="1">
      <c r="A12155" s="784" t="str">
        <f>Table_wabobpsvr_AzureCalc_AzureCalcRateCard[[#This Row],[ServiceName]]&amp;Table_wabobpsvr_AzureCalc_AzureCalcRateCard[[#This Row],[Price_Level]]&amp;Table_wabobpsvr_AzureCalc_AzureCalcRateCard[[#This Row],[Region]]</f>
        <v>Standard_D13 VM (Non-Windows)A5</v>
      </c>
      <c r="B12155" s="784">
        <v>5</v>
      </c>
      <c r="C12155" s="784" t="s">
        <v>701</v>
      </c>
      <c r="D12155" s="784" t="s">
        <v>181</v>
      </c>
      <c r="E12155" s="784">
        <v>0.75660000000000005</v>
      </c>
      <c r="F12155" s="784" t="s">
        <v>1164</v>
      </c>
      <c r="G12155" s="784" t="s">
        <v>4431</v>
      </c>
      <c r="H12155" s="784" t="s">
        <v>4431</v>
      </c>
      <c r="I12155" s="784" t="s">
        <v>6699</v>
      </c>
    </row>
    <row r="12156" spans="1:9" hidden="1">
      <c r="A12156" s="784" t="str">
        <f>Table_wabobpsvr_AzureCalc_AzureCalcRateCard[[#This Row],[ServiceName]]&amp;Table_wabobpsvr_AzureCalc_AzureCalcRateCard[[#This Row],[Price_Level]]&amp;Table_wabobpsvr_AzureCalc_AzureCalcRateCard[[#This Row],[Region]]</f>
        <v>Standard_D13 VM (Non-Windows)B5</v>
      </c>
      <c r="B12156" s="784">
        <v>5</v>
      </c>
      <c r="C12156" s="784" t="s">
        <v>701</v>
      </c>
      <c r="D12156" s="784" t="s">
        <v>182</v>
      </c>
      <c r="E12156" s="784">
        <v>0.73319999999999996</v>
      </c>
      <c r="F12156" s="784" t="s">
        <v>1164</v>
      </c>
      <c r="G12156" s="784" t="s">
        <v>4431</v>
      </c>
      <c r="H12156" s="784" t="s">
        <v>4431</v>
      </c>
      <c r="I12156" s="784" t="s">
        <v>6699</v>
      </c>
    </row>
    <row r="12157" spans="1:9" hidden="1">
      <c r="A12157" s="784" t="str">
        <f>Table_wabobpsvr_AzureCalc_AzureCalcRateCard[[#This Row],[ServiceName]]&amp;Table_wabobpsvr_AzureCalc_AzureCalcRateCard[[#This Row],[Price_Level]]&amp;Table_wabobpsvr_AzureCalc_AzureCalcRateCard[[#This Row],[Region]]</f>
        <v>Basic_D4 VM (Windows)D15</v>
      </c>
      <c r="B12157" s="784">
        <v>15</v>
      </c>
      <c r="C12157" s="784" t="s">
        <v>91</v>
      </c>
      <c r="D12157" s="784" t="s">
        <v>183</v>
      </c>
      <c r="E12157" s="784">
        <v>1.13344</v>
      </c>
      <c r="F12157" s="784" t="s">
        <v>1149</v>
      </c>
      <c r="G12157" s="784" t="s">
        <v>3096</v>
      </c>
      <c r="H12157" s="784" t="s">
        <v>3097</v>
      </c>
      <c r="I12157" s="784" t="s">
        <v>5874</v>
      </c>
    </row>
    <row r="12158" spans="1:9" hidden="1">
      <c r="A12158" s="784" t="str">
        <f>Table_wabobpsvr_AzureCalc_AzureCalcRateCard[[#This Row],[ServiceName]]&amp;Table_wabobpsvr_AzureCalc_AzureCalcRateCard[[#This Row],[Price_Level]]&amp;Table_wabobpsvr_AzureCalc_AzureCalcRateCard[[#This Row],[Region]]</f>
        <v>Basic_D5 VM (Non-Windows)A15</v>
      </c>
      <c r="B12158" s="784">
        <v>15</v>
      </c>
      <c r="C12158" s="784" t="s">
        <v>91</v>
      </c>
      <c r="D12158" s="784" t="s">
        <v>181</v>
      </c>
      <c r="E12158" s="784">
        <v>1.5209600000000001</v>
      </c>
      <c r="F12158" s="784" t="s">
        <v>1150</v>
      </c>
      <c r="G12158" s="784" t="s">
        <v>3098</v>
      </c>
      <c r="H12158" s="784" t="s">
        <v>3099</v>
      </c>
      <c r="I12158" s="784" t="s">
        <v>6700</v>
      </c>
    </row>
    <row r="12159" spans="1:9" hidden="1">
      <c r="A12159" s="784" t="str">
        <f>Table_wabobpsvr_AzureCalc_AzureCalcRateCard[[#This Row],[ServiceName]]&amp;Table_wabobpsvr_AzureCalc_AzureCalcRateCard[[#This Row],[Price_Level]]&amp;Table_wabobpsvr_AzureCalc_AzureCalcRateCard[[#This Row],[Region]]</f>
        <v>Basic_D5 VM (Non-Windows)B15</v>
      </c>
      <c r="B12159" s="784">
        <v>15</v>
      </c>
      <c r="C12159" s="784" t="s">
        <v>91</v>
      </c>
      <c r="D12159" s="784" t="s">
        <v>182</v>
      </c>
      <c r="E12159" s="784">
        <v>1.4739199999999999</v>
      </c>
      <c r="F12159" s="784" t="s">
        <v>1150</v>
      </c>
      <c r="G12159" s="784" t="s">
        <v>3098</v>
      </c>
      <c r="H12159" s="784" t="s">
        <v>3099</v>
      </c>
      <c r="I12159" s="784" t="s">
        <v>6700</v>
      </c>
    </row>
    <row r="12160" spans="1:9" hidden="1">
      <c r="A12160" s="784" t="str">
        <f>Table_wabobpsvr_AzureCalc_AzureCalcRateCard[[#This Row],[ServiceName]]&amp;Table_wabobpsvr_AzureCalc_AzureCalcRateCard[[#This Row],[Price_Level]]&amp;Table_wabobpsvr_AzureCalc_AzureCalcRateCard[[#This Row],[Region]]</f>
        <v>Basic_D5 VM (Non-Windows)C15</v>
      </c>
      <c r="B12160" s="784">
        <v>15</v>
      </c>
      <c r="C12160" s="784" t="s">
        <v>91</v>
      </c>
      <c r="D12160" s="784" t="s">
        <v>184</v>
      </c>
      <c r="E12160" s="784">
        <v>1.4268799999999999</v>
      </c>
      <c r="F12160" s="784" t="s">
        <v>1150</v>
      </c>
      <c r="G12160" s="784" t="s">
        <v>3098</v>
      </c>
      <c r="H12160" s="784" t="s">
        <v>3099</v>
      </c>
      <c r="I12160" s="784" t="s">
        <v>6700</v>
      </c>
    </row>
    <row r="12161" spans="1:9" hidden="1">
      <c r="A12161" s="784" t="str">
        <f>Table_wabobpsvr_AzureCalc_AzureCalcRateCard[[#This Row],[ServiceName]]&amp;Table_wabobpsvr_AzureCalc_AzureCalcRateCard[[#This Row],[Price_Level]]&amp;Table_wabobpsvr_AzureCalc_AzureCalcRateCard[[#This Row],[Region]]</f>
        <v>Basic_D5 VM (Non-Windows)D15</v>
      </c>
      <c r="B12161" s="784">
        <v>15</v>
      </c>
      <c r="C12161" s="784" t="s">
        <v>91</v>
      </c>
      <c r="D12161" s="784" t="s">
        <v>183</v>
      </c>
      <c r="E12161" s="784">
        <v>1.37984</v>
      </c>
      <c r="F12161" s="784" t="s">
        <v>1150</v>
      </c>
      <c r="G12161" s="784" t="s">
        <v>3098</v>
      </c>
      <c r="H12161" s="784" t="s">
        <v>3099</v>
      </c>
      <c r="I12161" s="784" t="s">
        <v>6700</v>
      </c>
    </row>
    <row r="12162" spans="1:9" hidden="1">
      <c r="A12162" s="784" t="str">
        <f>Table_wabobpsvr_AzureCalc_AzureCalcRateCard[[#This Row],[ServiceName]]&amp;Table_wabobpsvr_AzureCalc_AzureCalcRateCard[[#This Row],[Price_Level]]&amp;Table_wabobpsvr_AzureCalc_AzureCalcRateCard[[#This Row],[Region]]</f>
        <v>Basic_D5 VM (Windows)A15</v>
      </c>
      <c r="B12162" s="784">
        <v>15</v>
      </c>
      <c r="C12162" s="784" t="s">
        <v>91</v>
      </c>
      <c r="D12162" s="784" t="s">
        <v>181</v>
      </c>
      <c r="E12162" s="784">
        <v>2.4987200000000001</v>
      </c>
      <c r="F12162" s="784" t="s">
        <v>1151</v>
      </c>
      <c r="G12162" s="784" t="s">
        <v>3100</v>
      </c>
      <c r="H12162" s="784" t="s">
        <v>3101</v>
      </c>
      <c r="I12162" s="784" t="s">
        <v>6701</v>
      </c>
    </row>
    <row r="12163" spans="1:9" hidden="1">
      <c r="A12163" s="784" t="str">
        <f>Table_wabobpsvr_AzureCalc_AzureCalcRateCard[[#This Row],[ServiceName]]&amp;Table_wabobpsvr_AzureCalc_AzureCalcRateCard[[#This Row],[Price_Level]]&amp;Table_wabobpsvr_AzureCalc_AzureCalcRateCard[[#This Row],[Region]]</f>
        <v>Basic_D5 VM (Windows)B15</v>
      </c>
      <c r="B12163" s="784">
        <v>15</v>
      </c>
      <c r="C12163" s="784" t="s">
        <v>91</v>
      </c>
      <c r="D12163" s="784" t="s">
        <v>182</v>
      </c>
      <c r="E12163" s="784">
        <v>2.42144</v>
      </c>
      <c r="F12163" s="784" t="s">
        <v>1151</v>
      </c>
      <c r="G12163" s="784" t="s">
        <v>3100</v>
      </c>
      <c r="H12163" s="784" t="s">
        <v>3101</v>
      </c>
      <c r="I12163" s="784" t="s">
        <v>6701</v>
      </c>
    </row>
    <row r="12164" spans="1:9" hidden="1">
      <c r="A12164" s="784" t="str">
        <f>Table_wabobpsvr_AzureCalc_AzureCalcRateCard[[#This Row],[ServiceName]]&amp;Table_wabobpsvr_AzureCalc_AzureCalcRateCard[[#This Row],[Price_Level]]&amp;Table_wabobpsvr_AzureCalc_AzureCalcRateCard[[#This Row],[Region]]</f>
        <v>Basic_D5 VM (Windows)C15</v>
      </c>
      <c r="B12164" s="784">
        <v>15</v>
      </c>
      <c r="C12164" s="784" t="s">
        <v>91</v>
      </c>
      <c r="D12164" s="784" t="s">
        <v>184</v>
      </c>
      <c r="E12164" s="784">
        <v>2.34416</v>
      </c>
      <c r="F12164" s="784" t="s">
        <v>1151</v>
      </c>
      <c r="G12164" s="784" t="s">
        <v>3100</v>
      </c>
      <c r="H12164" s="784" t="s">
        <v>3101</v>
      </c>
      <c r="I12164" s="784" t="s">
        <v>6701</v>
      </c>
    </row>
    <row r="12165" spans="1:9" hidden="1">
      <c r="A12165" s="784" t="str">
        <f>Table_wabobpsvr_AzureCalc_AzureCalcRateCard[[#This Row],[ServiceName]]&amp;Table_wabobpsvr_AzureCalc_AzureCalcRateCard[[#This Row],[Price_Level]]&amp;Table_wabobpsvr_AzureCalc_AzureCalcRateCard[[#This Row],[Region]]</f>
        <v>Basic_D5 VM (Windows)D15</v>
      </c>
      <c r="B12165" s="784">
        <v>15</v>
      </c>
      <c r="C12165" s="784" t="s">
        <v>91</v>
      </c>
      <c r="D12165" s="784" t="s">
        <v>183</v>
      </c>
      <c r="E12165" s="784">
        <v>2.26688</v>
      </c>
      <c r="F12165" s="784" t="s">
        <v>1151</v>
      </c>
      <c r="G12165" s="784" t="s">
        <v>3100</v>
      </c>
      <c r="H12165" s="784" t="s">
        <v>3101</v>
      </c>
      <c r="I12165" s="784" t="s">
        <v>6701</v>
      </c>
    </row>
    <row r="12166" spans="1:9" hidden="1">
      <c r="A12166" s="784" t="str">
        <f>Table_wabobpsvr_AzureCalc_AzureCalcRateCard[[#This Row],[ServiceName]]&amp;Table_wabobpsvr_AzureCalc_AzureCalcRateCard[[#This Row],[Price_Level]]&amp;Table_wabobpsvr_AzureCalc_AzureCalcRateCard[[#This Row],[Region]]</f>
        <v>Basic_D6 VM (Non-Windows)A15</v>
      </c>
      <c r="B12166" s="784">
        <v>15</v>
      </c>
      <c r="C12166" s="784" t="s">
        <v>91</v>
      </c>
      <c r="D12166" s="784" t="s">
        <v>181</v>
      </c>
      <c r="E12166" s="784">
        <v>3.0419200000000002</v>
      </c>
      <c r="F12166" s="784" t="s">
        <v>1152</v>
      </c>
      <c r="G12166" s="784" t="s">
        <v>3102</v>
      </c>
      <c r="H12166" s="784" t="s">
        <v>3103</v>
      </c>
      <c r="I12166" s="784" t="s">
        <v>6702</v>
      </c>
    </row>
    <row r="12167" spans="1:9" hidden="1">
      <c r="A12167" s="784" t="str">
        <f>Table_wabobpsvr_AzureCalc_AzureCalcRateCard[[#This Row],[ServiceName]]&amp;Table_wabobpsvr_AzureCalc_AzureCalcRateCard[[#This Row],[Price_Level]]&amp;Table_wabobpsvr_AzureCalc_AzureCalcRateCard[[#This Row],[Region]]</f>
        <v>Basic_D6 VM (Non-Windows)B15</v>
      </c>
      <c r="B12167" s="784">
        <v>15</v>
      </c>
      <c r="C12167" s="784" t="s">
        <v>91</v>
      </c>
      <c r="D12167" s="784" t="s">
        <v>182</v>
      </c>
      <c r="E12167" s="784">
        <v>2.9478399999999998</v>
      </c>
      <c r="F12167" s="784" t="s">
        <v>1152</v>
      </c>
      <c r="G12167" s="784" t="s">
        <v>3102</v>
      </c>
      <c r="H12167" s="784" t="s">
        <v>3103</v>
      </c>
      <c r="I12167" s="784" t="s">
        <v>6702</v>
      </c>
    </row>
    <row r="12168" spans="1:9" hidden="1">
      <c r="A12168" s="784" t="str">
        <f>Table_wabobpsvr_AzureCalc_AzureCalcRateCard[[#This Row],[ServiceName]]&amp;Table_wabobpsvr_AzureCalc_AzureCalcRateCard[[#This Row],[Price_Level]]&amp;Table_wabobpsvr_AzureCalc_AzureCalcRateCard[[#This Row],[Region]]</f>
        <v>Basic_D6 VM (Non-Windows)C15</v>
      </c>
      <c r="B12168" s="784">
        <v>15</v>
      </c>
      <c r="C12168" s="784" t="s">
        <v>91</v>
      </c>
      <c r="D12168" s="784" t="s">
        <v>184</v>
      </c>
      <c r="E12168" s="784">
        <v>2.8537599999999999</v>
      </c>
      <c r="F12168" s="784" t="s">
        <v>1152</v>
      </c>
      <c r="G12168" s="784" t="s">
        <v>3102</v>
      </c>
      <c r="H12168" s="784" t="s">
        <v>3103</v>
      </c>
      <c r="I12168" s="784" t="s">
        <v>6702</v>
      </c>
    </row>
    <row r="12169" spans="1:9" hidden="1">
      <c r="A12169" s="784" t="str">
        <f>Table_wabobpsvr_AzureCalc_AzureCalcRateCard[[#This Row],[ServiceName]]&amp;Table_wabobpsvr_AzureCalc_AzureCalcRateCard[[#This Row],[Price_Level]]&amp;Table_wabobpsvr_AzureCalc_AzureCalcRateCard[[#This Row],[Region]]</f>
        <v>Basic_D6 VM (Non-Windows)D15</v>
      </c>
      <c r="B12169" s="784">
        <v>15</v>
      </c>
      <c r="C12169" s="784" t="s">
        <v>91</v>
      </c>
      <c r="D12169" s="784" t="s">
        <v>183</v>
      </c>
      <c r="E12169" s="784">
        <v>2.7596799999999999</v>
      </c>
      <c r="F12169" s="784" t="s">
        <v>1152</v>
      </c>
      <c r="G12169" s="784" t="s">
        <v>3102</v>
      </c>
      <c r="H12169" s="784" t="s">
        <v>3103</v>
      </c>
      <c r="I12169" s="784" t="s">
        <v>6702</v>
      </c>
    </row>
    <row r="12170" spans="1:9" hidden="1">
      <c r="A12170" s="784" t="str">
        <f>Table_wabobpsvr_AzureCalc_AzureCalcRateCard[[#This Row],[ServiceName]]&amp;Table_wabobpsvr_AzureCalc_AzureCalcRateCard[[#This Row],[Price_Level]]&amp;Table_wabobpsvr_AzureCalc_AzureCalcRateCard[[#This Row],[Region]]</f>
        <v>Basic_D6 VM (Windows)A15</v>
      </c>
      <c r="B12170" s="784">
        <v>15</v>
      </c>
      <c r="C12170" s="784" t="s">
        <v>91</v>
      </c>
      <c r="D12170" s="784" t="s">
        <v>181</v>
      </c>
      <c r="E12170" s="784">
        <v>4.9974400000000001</v>
      </c>
      <c r="F12170" s="784" t="s">
        <v>1153</v>
      </c>
      <c r="G12170" s="784" t="s">
        <v>3104</v>
      </c>
      <c r="H12170" s="784" t="s">
        <v>3105</v>
      </c>
      <c r="I12170" s="784" t="s">
        <v>6703</v>
      </c>
    </row>
    <row r="12171" spans="1:9" hidden="1">
      <c r="A12171" s="784" t="str">
        <f>Table_wabobpsvr_AzureCalc_AzureCalcRateCard[[#This Row],[ServiceName]]&amp;Table_wabobpsvr_AzureCalc_AzureCalcRateCard[[#This Row],[Price_Level]]&amp;Table_wabobpsvr_AzureCalc_AzureCalcRateCard[[#This Row],[Region]]</f>
        <v>Basic_D6 VM (Windows)B15</v>
      </c>
      <c r="B12171" s="784">
        <v>15</v>
      </c>
      <c r="C12171" s="784" t="s">
        <v>91</v>
      </c>
      <c r="D12171" s="784" t="s">
        <v>182</v>
      </c>
      <c r="E12171" s="784">
        <v>4.8428800000000001</v>
      </c>
      <c r="F12171" s="784" t="s">
        <v>1153</v>
      </c>
      <c r="G12171" s="784" t="s">
        <v>3104</v>
      </c>
      <c r="H12171" s="784" t="s">
        <v>3105</v>
      </c>
      <c r="I12171" s="784" t="s">
        <v>6703</v>
      </c>
    </row>
    <row r="12172" spans="1:9" hidden="1">
      <c r="A12172" s="784" t="str">
        <f>Table_wabobpsvr_AzureCalc_AzureCalcRateCard[[#This Row],[ServiceName]]&amp;Table_wabobpsvr_AzureCalc_AzureCalcRateCard[[#This Row],[Price_Level]]&amp;Table_wabobpsvr_AzureCalc_AzureCalcRateCard[[#This Row],[Region]]</f>
        <v>Basic_D6 VM (Windows)C15</v>
      </c>
      <c r="B12172" s="784">
        <v>15</v>
      </c>
      <c r="C12172" s="784" t="s">
        <v>91</v>
      </c>
      <c r="D12172" s="784" t="s">
        <v>184</v>
      </c>
      <c r="E12172" s="784">
        <v>4.68832</v>
      </c>
      <c r="F12172" s="784" t="s">
        <v>1153</v>
      </c>
      <c r="G12172" s="784" t="s">
        <v>3104</v>
      </c>
      <c r="H12172" s="784" t="s">
        <v>3105</v>
      </c>
      <c r="I12172" s="784" t="s">
        <v>6703</v>
      </c>
    </row>
    <row r="12173" spans="1:9" hidden="1">
      <c r="A12173" s="784" t="str">
        <f>Table_wabobpsvr_AzureCalc_AzureCalcRateCard[[#This Row],[ServiceName]]&amp;Table_wabobpsvr_AzureCalc_AzureCalcRateCard[[#This Row],[Price_Level]]&amp;Table_wabobpsvr_AzureCalc_AzureCalcRateCard[[#This Row],[Region]]</f>
        <v>Basic_D6 VM (Windows)D15</v>
      </c>
      <c r="B12173" s="784">
        <v>15</v>
      </c>
      <c r="C12173" s="784" t="s">
        <v>91</v>
      </c>
      <c r="D12173" s="784" t="s">
        <v>183</v>
      </c>
      <c r="E12173" s="784">
        <v>4.53376</v>
      </c>
      <c r="F12173" s="784" t="s">
        <v>1153</v>
      </c>
      <c r="G12173" s="784" t="s">
        <v>3104</v>
      </c>
      <c r="H12173" s="784" t="s">
        <v>3105</v>
      </c>
      <c r="I12173" s="784" t="s">
        <v>6703</v>
      </c>
    </row>
    <row r="12174" spans="1:9" hidden="1">
      <c r="A12174" s="784" t="str">
        <f>Table_wabobpsvr_AzureCalc_AzureCalcRateCard[[#This Row],[ServiceName]]&amp;Table_wabobpsvr_AzureCalc_AzureCalcRateCard[[#This Row],[Price_Level]]&amp;Table_wabobpsvr_AzureCalc_AzureCalcRateCard[[#This Row],[Region]]</f>
        <v>Standard_D1 VM (Non-Windows)A15</v>
      </c>
      <c r="B12174" s="784">
        <v>15</v>
      </c>
      <c r="C12174" s="784" t="s">
        <v>91</v>
      </c>
      <c r="D12174" s="784" t="s">
        <v>181</v>
      </c>
      <c r="E12174" s="784">
        <v>9.0209999999999999E-2</v>
      </c>
      <c r="F12174" s="784" t="s">
        <v>1155</v>
      </c>
      <c r="G12174" s="784" t="s">
        <v>3106</v>
      </c>
      <c r="H12174" s="784" t="s">
        <v>3107</v>
      </c>
      <c r="I12174" s="784" t="s">
        <v>6704</v>
      </c>
    </row>
    <row r="12175" spans="1:9" hidden="1">
      <c r="A12175" s="784" t="str">
        <f>Table_wabobpsvr_AzureCalc_AzureCalcRateCard[[#This Row],[ServiceName]]&amp;Table_wabobpsvr_AzureCalc_AzureCalcRateCard[[#This Row],[Price_Level]]&amp;Table_wabobpsvr_AzureCalc_AzureCalcRateCard[[#This Row],[Region]]</f>
        <v>Standard_D1 VM (Non-Windows)B15</v>
      </c>
      <c r="B12175" s="784">
        <v>15</v>
      </c>
      <c r="C12175" s="784" t="s">
        <v>91</v>
      </c>
      <c r="D12175" s="784" t="s">
        <v>182</v>
      </c>
      <c r="E12175" s="784">
        <v>8.7419999999999998E-2</v>
      </c>
      <c r="F12175" s="784" t="s">
        <v>1155</v>
      </c>
      <c r="G12175" s="784" t="s">
        <v>3106</v>
      </c>
      <c r="H12175" s="784" t="s">
        <v>3107</v>
      </c>
      <c r="I12175" s="784" t="s">
        <v>6704</v>
      </c>
    </row>
    <row r="12176" spans="1:9" hidden="1">
      <c r="A12176" s="784" t="str">
        <f>Table_wabobpsvr_AzureCalc_AzureCalcRateCard[[#This Row],[ServiceName]]&amp;Table_wabobpsvr_AzureCalc_AzureCalcRateCard[[#This Row],[Price_Level]]&amp;Table_wabobpsvr_AzureCalc_AzureCalcRateCard[[#This Row],[Region]]</f>
        <v>Standard_D1 VM (Non-Windows)C15</v>
      </c>
      <c r="B12176" s="784">
        <v>15</v>
      </c>
      <c r="C12176" s="784" t="s">
        <v>91</v>
      </c>
      <c r="D12176" s="784" t="s">
        <v>184</v>
      </c>
      <c r="E12176" s="784">
        <v>8.4629999999999997E-2</v>
      </c>
      <c r="F12176" s="784" t="s">
        <v>1155</v>
      </c>
      <c r="G12176" s="784" t="s">
        <v>3106</v>
      </c>
      <c r="H12176" s="784" t="s">
        <v>3107</v>
      </c>
      <c r="I12176" s="784" t="s">
        <v>6704</v>
      </c>
    </row>
    <row r="12177" spans="1:9" hidden="1">
      <c r="A12177" s="784" t="str">
        <f>Table_wabobpsvr_AzureCalc_AzureCalcRateCard[[#This Row],[ServiceName]]&amp;Table_wabobpsvr_AzureCalc_AzureCalcRateCard[[#This Row],[Price_Level]]&amp;Table_wabobpsvr_AzureCalc_AzureCalcRateCard[[#This Row],[Region]]</f>
        <v>Standard_D1 VM (Non-Windows)D15</v>
      </c>
      <c r="B12177" s="784">
        <v>15</v>
      </c>
      <c r="C12177" s="784" t="s">
        <v>91</v>
      </c>
      <c r="D12177" s="784" t="s">
        <v>183</v>
      </c>
      <c r="E12177" s="784">
        <v>8.1839999999999996E-2</v>
      </c>
      <c r="F12177" s="784" t="s">
        <v>1155</v>
      </c>
      <c r="G12177" s="784" t="s">
        <v>3106</v>
      </c>
      <c r="H12177" s="784" t="s">
        <v>3107</v>
      </c>
      <c r="I12177" s="784" t="s">
        <v>6704</v>
      </c>
    </row>
    <row r="12178" spans="1:9" hidden="1">
      <c r="A12178" s="784" t="str">
        <f>Table_wabobpsvr_AzureCalc_AzureCalcRateCard[[#This Row],[ServiceName]]&amp;Table_wabobpsvr_AzureCalc_AzureCalcRateCard[[#This Row],[Price_Level]]&amp;Table_wabobpsvr_AzureCalc_AzureCalcRateCard[[#This Row],[Region]]</f>
        <v>Standard_D1 VM (Windows)A15</v>
      </c>
      <c r="B12178" s="784">
        <v>15</v>
      </c>
      <c r="C12178" s="784" t="s">
        <v>91</v>
      </c>
      <c r="D12178" s="784" t="s">
        <v>181</v>
      </c>
      <c r="E12178" s="784">
        <v>0.15132000000000001</v>
      </c>
      <c r="F12178" s="784" t="s">
        <v>1156</v>
      </c>
      <c r="G12178" s="784" t="s">
        <v>3108</v>
      </c>
      <c r="H12178" s="784" t="s">
        <v>3109</v>
      </c>
      <c r="I12178" s="784" t="s">
        <v>6705</v>
      </c>
    </row>
    <row r="12179" spans="1:9" hidden="1">
      <c r="A12179" s="784" t="str">
        <f>Table_wabobpsvr_AzureCalc_AzureCalcRateCard[[#This Row],[ServiceName]]&amp;Table_wabobpsvr_AzureCalc_AzureCalcRateCard[[#This Row],[Price_Level]]&amp;Table_wabobpsvr_AzureCalc_AzureCalcRateCard[[#This Row],[Region]]</f>
        <v>Standard_D1 VM (Windows)B15</v>
      </c>
      <c r="B12179" s="784">
        <v>15</v>
      </c>
      <c r="C12179" s="784" t="s">
        <v>91</v>
      </c>
      <c r="D12179" s="784" t="s">
        <v>182</v>
      </c>
      <c r="E12179" s="784">
        <v>0.14663999999999999</v>
      </c>
      <c r="F12179" s="784" t="s">
        <v>1156</v>
      </c>
      <c r="G12179" s="784" t="s">
        <v>3108</v>
      </c>
      <c r="H12179" s="784" t="s">
        <v>3109</v>
      </c>
      <c r="I12179" s="784" t="s">
        <v>6705</v>
      </c>
    </row>
    <row r="12180" spans="1:9" hidden="1">
      <c r="A12180" s="784" t="str">
        <f>Table_wabobpsvr_AzureCalc_AzureCalcRateCard[[#This Row],[ServiceName]]&amp;Table_wabobpsvr_AzureCalc_AzureCalcRateCard[[#This Row],[Price_Level]]&amp;Table_wabobpsvr_AzureCalc_AzureCalcRateCard[[#This Row],[Region]]</f>
        <v>Standard_D1 VM (Windows)C15</v>
      </c>
      <c r="B12180" s="784">
        <v>15</v>
      </c>
      <c r="C12180" s="784" t="s">
        <v>91</v>
      </c>
      <c r="D12180" s="784" t="s">
        <v>184</v>
      </c>
      <c r="E12180" s="784">
        <v>0.14196</v>
      </c>
      <c r="F12180" s="784" t="s">
        <v>1156</v>
      </c>
      <c r="G12180" s="784" t="s">
        <v>3108</v>
      </c>
      <c r="H12180" s="784" t="s">
        <v>3109</v>
      </c>
      <c r="I12180" s="784" t="s">
        <v>6705</v>
      </c>
    </row>
    <row r="12181" spans="1:9" hidden="1">
      <c r="A12181" s="784" t="str">
        <f>Table_wabobpsvr_AzureCalc_AzureCalcRateCard[[#This Row],[ServiceName]]&amp;Table_wabobpsvr_AzureCalc_AzureCalcRateCard[[#This Row],[Price_Level]]&amp;Table_wabobpsvr_AzureCalc_AzureCalcRateCard[[#This Row],[Region]]</f>
        <v>Standard_D1 VM (Windows)D15</v>
      </c>
      <c r="B12181" s="784">
        <v>15</v>
      </c>
      <c r="C12181" s="784" t="s">
        <v>91</v>
      </c>
      <c r="D12181" s="784" t="s">
        <v>183</v>
      </c>
      <c r="E12181" s="784">
        <v>0.13728000000000001</v>
      </c>
      <c r="F12181" s="784" t="s">
        <v>1156</v>
      </c>
      <c r="G12181" s="784" t="s">
        <v>3108</v>
      </c>
      <c r="H12181" s="784" t="s">
        <v>3109</v>
      </c>
      <c r="I12181" s="784" t="s">
        <v>6705</v>
      </c>
    </row>
    <row r="12182" spans="1:9" hidden="1">
      <c r="A12182" s="784" t="str">
        <f>Table_wabobpsvr_AzureCalc_AzureCalcRateCard[[#This Row],[ServiceName]]&amp;Table_wabobpsvr_AzureCalc_AzureCalcRateCard[[#This Row],[Price_Level]]&amp;Table_wabobpsvr_AzureCalc_AzureCalcRateCard[[#This Row],[Region]]</f>
        <v>Standard_D11 VM (Non-Windows)A15</v>
      </c>
      <c r="B12182" s="784">
        <v>15</v>
      </c>
      <c r="C12182" s="784" t="s">
        <v>91</v>
      </c>
      <c r="D12182" s="784" t="s">
        <v>181</v>
      </c>
      <c r="E12182" s="784">
        <v>0.20369999999999999</v>
      </c>
      <c r="F12182" s="784" t="s">
        <v>1158</v>
      </c>
      <c r="G12182" s="784" t="s">
        <v>3110</v>
      </c>
      <c r="H12182" s="784" t="s">
        <v>3111</v>
      </c>
      <c r="I12182" s="784" t="s">
        <v>6706</v>
      </c>
    </row>
    <row r="12183" spans="1:9" hidden="1">
      <c r="A12183" s="784" t="str">
        <f>Table_wabobpsvr_AzureCalc_AzureCalcRateCard[[#This Row],[ServiceName]]&amp;Table_wabobpsvr_AzureCalc_AzureCalcRateCard[[#This Row],[Price_Level]]&amp;Table_wabobpsvr_AzureCalc_AzureCalcRateCard[[#This Row],[Region]]</f>
        <v>Standard_D11 VM (Non-Windows)B15</v>
      </c>
      <c r="B12183" s="784">
        <v>15</v>
      </c>
      <c r="C12183" s="784" t="s">
        <v>91</v>
      </c>
      <c r="D12183" s="784" t="s">
        <v>182</v>
      </c>
      <c r="E12183" s="784">
        <v>0.19739999999999999</v>
      </c>
      <c r="F12183" s="784" t="s">
        <v>1158</v>
      </c>
      <c r="G12183" s="784" t="s">
        <v>3110</v>
      </c>
      <c r="H12183" s="784" t="s">
        <v>3111</v>
      </c>
      <c r="I12183" s="784" t="s">
        <v>6706</v>
      </c>
    </row>
    <row r="12184" spans="1:9" hidden="1">
      <c r="A12184" s="784" t="str">
        <f>Table_wabobpsvr_AzureCalc_AzureCalcRateCard[[#This Row],[ServiceName]]&amp;Table_wabobpsvr_AzureCalc_AzureCalcRateCard[[#This Row],[Price_Level]]&amp;Table_wabobpsvr_AzureCalc_AzureCalcRateCard[[#This Row],[Region]]</f>
        <v>Standard_D11 VM (Non-Windows)C15</v>
      </c>
      <c r="B12184" s="784">
        <v>15</v>
      </c>
      <c r="C12184" s="784" t="s">
        <v>91</v>
      </c>
      <c r="D12184" s="784" t="s">
        <v>184</v>
      </c>
      <c r="E12184" s="784">
        <v>0.19109999999999999</v>
      </c>
      <c r="F12184" s="784" t="s">
        <v>1158</v>
      </c>
      <c r="G12184" s="784" t="s">
        <v>3110</v>
      </c>
      <c r="H12184" s="784" t="s">
        <v>3111</v>
      </c>
      <c r="I12184" s="784" t="s">
        <v>6706</v>
      </c>
    </row>
    <row r="12185" spans="1:9" hidden="1">
      <c r="A12185" s="784" t="str">
        <f>Table_wabobpsvr_AzureCalc_AzureCalcRateCard[[#This Row],[ServiceName]]&amp;Table_wabobpsvr_AzureCalc_AzureCalcRateCard[[#This Row],[Price_Level]]&amp;Table_wabobpsvr_AzureCalc_AzureCalcRateCard[[#This Row],[Region]]</f>
        <v>Standard_D11 VM (Non-Windows)D15</v>
      </c>
      <c r="B12185" s="784">
        <v>15</v>
      </c>
      <c r="C12185" s="784" t="s">
        <v>91</v>
      </c>
      <c r="D12185" s="784" t="s">
        <v>183</v>
      </c>
      <c r="E12185" s="784">
        <v>0.18479999999999999</v>
      </c>
      <c r="F12185" s="784" t="s">
        <v>1158</v>
      </c>
      <c r="G12185" s="784" t="s">
        <v>3110</v>
      </c>
      <c r="H12185" s="784" t="s">
        <v>3111</v>
      </c>
      <c r="I12185" s="784" t="s">
        <v>6706</v>
      </c>
    </row>
    <row r="12186" spans="1:9" hidden="1">
      <c r="A12186" s="784" t="str">
        <f>Table_wabobpsvr_AzureCalc_AzureCalcRateCard[[#This Row],[ServiceName]]&amp;Table_wabobpsvr_AzureCalc_AzureCalcRateCard[[#This Row],[Price_Level]]&amp;Table_wabobpsvr_AzureCalc_AzureCalcRateCard[[#This Row],[Region]]</f>
        <v>Standard_D11 VM (Windows)A15</v>
      </c>
      <c r="B12186" s="784">
        <v>15</v>
      </c>
      <c r="C12186" s="784" t="s">
        <v>91</v>
      </c>
      <c r="D12186" s="784" t="s">
        <v>181</v>
      </c>
      <c r="E12186" s="784">
        <v>0.31330999999999998</v>
      </c>
      <c r="F12186" s="784" t="s">
        <v>1159</v>
      </c>
      <c r="G12186" s="784" t="s">
        <v>3112</v>
      </c>
      <c r="H12186" s="784" t="s">
        <v>3113</v>
      </c>
      <c r="I12186" s="784" t="s">
        <v>6707</v>
      </c>
    </row>
    <row r="12187" spans="1:9" hidden="1">
      <c r="A12187" s="784" t="str">
        <f>Table_wabobpsvr_AzureCalc_AzureCalcRateCard[[#This Row],[ServiceName]]&amp;Table_wabobpsvr_AzureCalc_AzureCalcRateCard[[#This Row],[Price_Level]]&amp;Table_wabobpsvr_AzureCalc_AzureCalcRateCard[[#This Row],[Region]]</f>
        <v>Standard_D11 VM (Windows)B15</v>
      </c>
      <c r="B12187" s="784">
        <v>15</v>
      </c>
      <c r="C12187" s="784" t="s">
        <v>91</v>
      </c>
      <c r="D12187" s="784" t="s">
        <v>182</v>
      </c>
      <c r="E12187" s="784">
        <v>0.30362</v>
      </c>
      <c r="F12187" s="784" t="s">
        <v>1159</v>
      </c>
      <c r="G12187" s="784" t="s">
        <v>3112</v>
      </c>
      <c r="H12187" s="784" t="s">
        <v>3113</v>
      </c>
      <c r="I12187" s="784" t="s">
        <v>6707</v>
      </c>
    </row>
    <row r="12188" spans="1:9" hidden="1">
      <c r="A12188" s="784" t="str">
        <f>Table_wabobpsvr_AzureCalc_AzureCalcRateCard[[#This Row],[ServiceName]]&amp;Table_wabobpsvr_AzureCalc_AzureCalcRateCard[[#This Row],[Price_Level]]&amp;Table_wabobpsvr_AzureCalc_AzureCalcRateCard[[#This Row],[Region]]</f>
        <v>Standard_D11 VM (Windows)C15</v>
      </c>
      <c r="B12188" s="784">
        <v>15</v>
      </c>
      <c r="C12188" s="784" t="s">
        <v>91</v>
      </c>
      <c r="D12188" s="784" t="s">
        <v>184</v>
      </c>
      <c r="E12188" s="784">
        <v>0.29393000000000002</v>
      </c>
      <c r="F12188" s="784" t="s">
        <v>1159</v>
      </c>
      <c r="G12188" s="784" t="s">
        <v>3112</v>
      </c>
      <c r="H12188" s="784" t="s">
        <v>3113</v>
      </c>
      <c r="I12188" s="784" t="s">
        <v>6707</v>
      </c>
    </row>
    <row r="12189" spans="1:9" hidden="1">
      <c r="A12189" s="784" t="str">
        <f>Table_wabobpsvr_AzureCalc_AzureCalcRateCard[[#This Row],[ServiceName]]&amp;Table_wabobpsvr_AzureCalc_AzureCalcRateCard[[#This Row],[Price_Level]]&amp;Table_wabobpsvr_AzureCalc_AzureCalcRateCard[[#This Row],[Region]]</f>
        <v>Standard_D11 VM (Windows)D15</v>
      </c>
      <c r="B12189" s="784">
        <v>15</v>
      </c>
      <c r="C12189" s="784" t="s">
        <v>91</v>
      </c>
      <c r="D12189" s="784" t="s">
        <v>183</v>
      </c>
      <c r="E12189" s="784">
        <v>0.28423999999999999</v>
      </c>
      <c r="F12189" s="784" t="s">
        <v>1159</v>
      </c>
      <c r="G12189" s="784" t="s">
        <v>3112</v>
      </c>
      <c r="H12189" s="784" t="s">
        <v>3113</v>
      </c>
      <c r="I12189" s="784" t="s">
        <v>6707</v>
      </c>
    </row>
    <row r="12190" spans="1:9" hidden="1">
      <c r="A12190" s="784" t="str">
        <f>Table_wabobpsvr_AzureCalc_AzureCalcRateCard[[#This Row],[ServiceName]]&amp;Table_wabobpsvr_AzureCalc_AzureCalcRateCard[[#This Row],[Price_Level]]&amp;Table_wabobpsvr_AzureCalc_AzureCalcRateCard[[#This Row],[Region]]</f>
        <v>Standard_D12 VM (Non-Windows)A15</v>
      </c>
      <c r="B12190" s="784">
        <v>15</v>
      </c>
      <c r="C12190" s="784" t="s">
        <v>91</v>
      </c>
      <c r="D12190" s="784" t="s">
        <v>181</v>
      </c>
      <c r="E12190" s="784">
        <v>0.40739999999999998</v>
      </c>
      <c r="F12190" s="784" t="s">
        <v>1161</v>
      </c>
      <c r="G12190" s="784" t="s">
        <v>3114</v>
      </c>
      <c r="H12190" s="784" t="s">
        <v>3115</v>
      </c>
      <c r="I12190" s="784" t="s">
        <v>6708</v>
      </c>
    </row>
    <row r="12191" spans="1:9" hidden="1">
      <c r="A12191" s="784" t="str">
        <f>Table_wabobpsvr_AzureCalc_AzureCalcRateCard[[#This Row],[ServiceName]]&amp;Table_wabobpsvr_AzureCalc_AzureCalcRateCard[[#This Row],[Price_Level]]&amp;Table_wabobpsvr_AzureCalc_AzureCalcRateCard[[#This Row],[Region]]</f>
        <v>Standard_D12 VM (Non-Windows)B15</v>
      </c>
      <c r="B12191" s="784">
        <v>15</v>
      </c>
      <c r="C12191" s="784" t="s">
        <v>91</v>
      </c>
      <c r="D12191" s="784" t="s">
        <v>182</v>
      </c>
      <c r="E12191" s="784">
        <v>0.39479999999999998</v>
      </c>
      <c r="F12191" s="784" t="s">
        <v>1161</v>
      </c>
      <c r="G12191" s="784" t="s">
        <v>3114</v>
      </c>
      <c r="H12191" s="784" t="s">
        <v>3115</v>
      </c>
      <c r="I12191" s="784" t="s">
        <v>6708</v>
      </c>
    </row>
    <row r="12192" spans="1:9" hidden="1">
      <c r="A12192" s="784" t="str">
        <f>Table_wabobpsvr_AzureCalc_AzureCalcRateCard[[#This Row],[ServiceName]]&amp;Table_wabobpsvr_AzureCalc_AzureCalcRateCard[[#This Row],[Price_Level]]&amp;Table_wabobpsvr_AzureCalc_AzureCalcRateCard[[#This Row],[Region]]</f>
        <v>Standard_D12 VM (Non-Windows)C15</v>
      </c>
      <c r="B12192" s="784">
        <v>15</v>
      </c>
      <c r="C12192" s="784" t="s">
        <v>91</v>
      </c>
      <c r="D12192" s="784" t="s">
        <v>184</v>
      </c>
      <c r="E12192" s="784">
        <v>0.38219999999999998</v>
      </c>
      <c r="F12192" s="784" t="s">
        <v>1161</v>
      </c>
      <c r="G12192" s="784" t="s">
        <v>3114</v>
      </c>
      <c r="H12192" s="784" t="s">
        <v>3115</v>
      </c>
      <c r="I12192" s="784" t="s">
        <v>6708</v>
      </c>
    </row>
    <row r="12193" spans="1:9" hidden="1">
      <c r="A12193" s="784" t="str">
        <f>Table_wabobpsvr_AzureCalc_AzureCalcRateCard[[#This Row],[ServiceName]]&amp;Table_wabobpsvr_AzureCalc_AzureCalcRateCard[[#This Row],[Price_Level]]&amp;Table_wabobpsvr_AzureCalc_AzureCalcRateCard[[#This Row],[Region]]</f>
        <v>Standard_D12 VM (Non-Windows)D15</v>
      </c>
      <c r="B12193" s="784">
        <v>15</v>
      </c>
      <c r="C12193" s="784" t="s">
        <v>91</v>
      </c>
      <c r="D12193" s="784" t="s">
        <v>183</v>
      </c>
      <c r="E12193" s="784">
        <v>0.36959999999999998</v>
      </c>
      <c r="F12193" s="784" t="s">
        <v>1161</v>
      </c>
      <c r="G12193" s="784" t="s">
        <v>3114</v>
      </c>
      <c r="H12193" s="784" t="s">
        <v>3115</v>
      </c>
      <c r="I12193" s="784" t="s">
        <v>6708</v>
      </c>
    </row>
    <row r="12194" spans="1:9" hidden="1">
      <c r="A12194" t="str">
        <f>Table_wabobpsvr_AzureCalc_AzureCalcRateCard[[#This Row],[ServiceName]]&amp;Table_wabobpsvr_AzureCalc_AzureCalcRateCard[[#This Row],[Price_Level]]&amp;Table_wabobpsvr_AzureCalc_AzureCalcRateCard[[#This Row],[Region]]</f>
        <v>Standard_D12 VM (Windows)A15</v>
      </c>
      <c r="B12194">
        <v>15</v>
      </c>
      <c r="C12194" t="s">
        <v>91</v>
      </c>
      <c r="D12194" t="s">
        <v>181</v>
      </c>
      <c r="E12194">
        <v>0.62661999999999995</v>
      </c>
      <c r="F12194" t="s">
        <v>1162</v>
      </c>
      <c r="G12194" s="784" t="s">
        <v>3116</v>
      </c>
      <c r="H12194" s="784" t="s">
        <v>3117</v>
      </c>
      <c r="I12194" s="784" t="s">
        <v>6709</v>
      </c>
    </row>
    <row r="12195" spans="1:9" hidden="1">
      <c r="A12195" t="str">
        <f>Table_wabobpsvr_AzureCalc_AzureCalcRateCard[[#This Row],[ServiceName]]&amp;Table_wabobpsvr_AzureCalc_AzureCalcRateCard[[#This Row],[Price_Level]]&amp;Table_wabobpsvr_AzureCalc_AzureCalcRateCard[[#This Row],[Region]]</f>
        <v>Standard_D12 VM (Windows)B15</v>
      </c>
      <c r="B12195">
        <v>15</v>
      </c>
      <c r="C12195" t="s">
        <v>91</v>
      </c>
      <c r="D12195" t="s">
        <v>182</v>
      </c>
      <c r="E12195">
        <v>0.60724</v>
      </c>
      <c r="F12195" t="s">
        <v>1162</v>
      </c>
      <c r="G12195" s="784" t="s">
        <v>3116</v>
      </c>
      <c r="H12195" s="784" t="s">
        <v>3117</v>
      </c>
      <c r="I12195" s="784" t="s">
        <v>6709</v>
      </c>
    </row>
    <row r="12196" spans="1:9" hidden="1">
      <c r="A12196" t="str">
        <f>Table_wabobpsvr_AzureCalc_AzureCalcRateCard[[#This Row],[ServiceName]]&amp;Table_wabobpsvr_AzureCalc_AzureCalcRateCard[[#This Row],[Price_Level]]&amp;Table_wabobpsvr_AzureCalc_AzureCalcRateCard[[#This Row],[Region]]</f>
        <v>Standard_D12 VM (Windows)C15</v>
      </c>
      <c r="B12196">
        <v>15</v>
      </c>
      <c r="C12196" t="s">
        <v>91</v>
      </c>
      <c r="D12196" t="s">
        <v>184</v>
      </c>
      <c r="E12196">
        <v>0.58786000000000005</v>
      </c>
      <c r="F12196" t="s">
        <v>1162</v>
      </c>
      <c r="G12196" s="784" t="s">
        <v>3116</v>
      </c>
      <c r="H12196" s="784" t="s">
        <v>3117</v>
      </c>
      <c r="I12196" s="784" t="s">
        <v>6709</v>
      </c>
    </row>
    <row r="12197" spans="1:9" hidden="1">
      <c r="A12197" s="784" t="str">
        <f>Table_wabobpsvr_AzureCalc_AzureCalcRateCard[[#This Row],[ServiceName]]&amp;Table_wabobpsvr_AzureCalc_AzureCalcRateCard[[#This Row],[Price_Level]]&amp;Table_wabobpsvr_AzureCalc_AzureCalcRateCard[[#This Row],[Region]]</f>
        <v>Standard_D12 VM (Windows)D15</v>
      </c>
      <c r="B12197" s="784">
        <v>15</v>
      </c>
      <c r="C12197" s="784" t="s">
        <v>91</v>
      </c>
      <c r="D12197" s="784" t="s">
        <v>183</v>
      </c>
      <c r="E12197" s="784">
        <v>0.56847999999999999</v>
      </c>
      <c r="F12197" s="784" t="s">
        <v>1162</v>
      </c>
      <c r="G12197" s="784" t="s">
        <v>3116</v>
      </c>
      <c r="H12197" s="784" t="s">
        <v>3117</v>
      </c>
      <c r="I12197" s="784" t="s">
        <v>6709</v>
      </c>
    </row>
    <row r="12198" spans="1:9" hidden="1">
      <c r="A12198" s="784" t="str">
        <f>Table_wabobpsvr_AzureCalc_AzureCalcRateCard[[#This Row],[ServiceName]]&amp;Table_wabobpsvr_AzureCalc_AzureCalcRateCard[[#This Row],[Price_Level]]&amp;Table_wabobpsvr_AzureCalc_AzureCalcRateCard[[#This Row],[Region]]</f>
        <v>Standard_D13 VM (Non-Windows)A15</v>
      </c>
      <c r="B12198" s="784">
        <v>15</v>
      </c>
      <c r="C12198" s="784" t="s">
        <v>91</v>
      </c>
      <c r="D12198" s="784" t="s">
        <v>181</v>
      </c>
      <c r="E12198" s="784">
        <v>0.81479999999999997</v>
      </c>
      <c r="F12198" s="784" t="s">
        <v>1164</v>
      </c>
      <c r="G12198" s="784" t="s">
        <v>3118</v>
      </c>
      <c r="H12198" s="784" t="s">
        <v>3119</v>
      </c>
      <c r="I12198" s="784" t="s">
        <v>6710</v>
      </c>
    </row>
    <row r="12199" spans="1:9" hidden="1">
      <c r="A12199" t="str">
        <f>Table_wabobpsvr_AzureCalc_AzureCalcRateCard[[#This Row],[ServiceName]]&amp;Table_wabobpsvr_AzureCalc_AzureCalcRateCard[[#This Row],[Price_Level]]&amp;Table_wabobpsvr_AzureCalc_AzureCalcRateCard[[#This Row],[Region]]</f>
        <v>Standard_D13 VM (Non-Windows)B15</v>
      </c>
      <c r="B12199">
        <v>15</v>
      </c>
      <c r="C12199" t="s">
        <v>91</v>
      </c>
      <c r="D12199" t="s">
        <v>182</v>
      </c>
      <c r="E12199">
        <v>0.78959999999999997</v>
      </c>
      <c r="F12199" t="s">
        <v>1164</v>
      </c>
      <c r="G12199" s="784" t="s">
        <v>3118</v>
      </c>
      <c r="H12199" s="784" t="s">
        <v>3119</v>
      </c>
      <c r="I12199" s="784" t="s">
        <v>6710</v>
      </c>
    </row>
    <row r="12200" spans="1:9" hidden="1">
      <c r="A12200" t="str">
        <f>Table_wabobpsvr_AzureCalc_AzureCalcRateCard[[#This Row],[ServiceName]]&amp;Table_wabobpsvr_AzureCalc_AzureCalcRateCard[[#This Row],[Price_Level]]&amp;Table_wabobpsvr_AzureCalc_AzureCalcRateCard[[#This Row],[Region]]</f>
        <v>Standard_D13 VM (Non-Windows)C15</v>
      </c>
      <c r="B12200">
        <v>15</v>
      </c>
      <c r="C12200" t="s">
        <v>91</v>
      </c>
      <c r="D12200" t="s">
        <v>184</v>
      </c>
      <c r="E12200">
        <v>0.76439999999999997</v>
      </c>
      <c r="F12200" t="s">
        <v>1164</v>
      </c>
      <c r="G12200" s="784" t="s">
        <v>3118</v>
      </c>
      <c r="H12200" s="784" t="s">
        <v>3119</v>
      </c>
      <c r="I12200" s="784" t="s">
        <v>6710</v>
      </c>
    </row>
    <row r="12201" spans="1:9" hidden="1">
      <c r="A12201" t="str">
        <f>Table_wabobpsvr_AzureCalc_AzureCalcRateCard[[#This Row],[ServiceName]]&amp;Table_wabobpsvr_AzureCalc_AzureCalcRateCard[[#This Row],[Price_Level]]&amp;Table_wabobpsvr_AzureCalc_AzureCalcRateCard[[#This Row],[Region]]</f>
        <v>Standard_D13 VM (Non-Windows)D15</v>
      </c>
      <c r="B12201">
        <v>15</v>
      </c>
      <c r="C12201" t="s">
        <v>91</v>
      </c>
      <c r="D12201" t="s">
        <v>183</v>
      </c>
      <c r="E12201">
        <v>0.73919999999999997</v>
      </c>
      <c r="F12201" t="s">
        <v>1164</v>
      </c>
      <c r="G12201" s="784" t="s">
        <v>3118</v>
      </c>
      <c r="H12201" s="784" t="s">
        <v>3119</v>
      </c>
      <c r="I12201" s="784" t="s">
        <v>6710</v>
      </c>
    </row>
    <row r="12202" spans="1:9" hidden="1">
      <c r="A12202" t="str">
        <f>Table_wabobpsvr_AzureCalc_AzureCalcRateCard[[#This Row],[ServiceName]]&amp;Table_wabobpsvr_AzureCalc_AzureCalcRateCard[[#This Row],[Price_Level]]&amp;Table_wabobpsvr_AzureCalc_AzureCalcRateCard[[#This Row],[Region]]</f>
        <v>Standard_D13 VM (Windows)A15</v>
      </c>
      <c r="B12202">
        <v>15</v>
      </c>
      <c r="C12202" t="s">
        <v>91</v>
      </c>
      <c r="D12202" t="s">
        <v>181</v>
      </c>
      <c r="E12202">
        <v>1.2532399999999999</v>
      </c>
      <c r="F12202" t="s">
        <v>1165</v>
      </c>
      <c r="G12202" s="784" t="s">
        <v>3120</v>
      </c>
      <c r="H12202" s="784" t="s">
        <v>3121</v>
      </c>
      <c r="I12202" s="784" t="s">
        <v>6711</v>
      </c>
    </row>
    <row r="12203" spans="1:9" hidden="1">
      <c r="A12203" t="str">
        <f>Table_wabobpsvr_AzureCalc_AzureCalcRateCard[[#This Row],[ServiceName]]&amp;Table_wabobpsvr_AzureCalc_AzureCalcRateCard[[#This Row],[Price_Level]]&amp;Table_wabobpsvr_AzureCalc_AzureCalcRateCard[[#This Row],[Region]]</f>
        <v>Standard_D13 VM (Windows)B15</v>
      </c>
      <c r="B12203">
        <v>15</v>
      </c>
      <c r="C12203" t="s">
        <v>91</v>
      </c>
      <c r="D12203" t="s">
        <v>182</v>
      </c>
      <c r="E12203">
        <v>1.21448</v>
      </c>
      <c r="F12203" t="s">
        <v>1165</v>
      </c>
      <c r="G12203" s="784" t="s">
        <v>3120</v>
      </c>
      <c r="H12203" s="784" t="s">
        <v>3121</v>
      </c>
      <c r="I12203" s="784" t="s">
        <v>6711</v>
      </c>
    </row>
    <row r="12204" spans="1:9" hidden="1">
      <c r="A12204" t="str">
        <f>Table_wabobpsvr_AzureCalc_AzureCalcRateCard[[#This Row],[ServiceName]]&amp;Table_wabobpsvr_AzureCalc_AzureCalcRateCard[[#This Row],[Price_Level]]&amp;Table_wabobpsvr_AzureCalc_AzureCalcRateCard[[#This Row],[Region]]</f>
        <v>Standard_D13 VM (Windows)C15</v>
      </c>
      <c r="B12204">
        <v>15</v>
      </c>
      <c r="C12204" t="s">
        <v>91</v>
      </c>
      <c r="D12204" t="s">
        <v>184</v>
      </c>
      <c r="E12204">
        <v>1.1757200000000001</v>
      </c>
      <c r="F12204" t="s">
        <v>1165</v>
      </c>
      <c r="G12204" s="784" t="s">
        <v>3120</v>
      </c>
      <c r="H12204" s="784" t="s">
        <v>3121</v>
      </c>
      <c r="I12204" s="784" t="s">
        <v>6711</v>
      </c>
    </row>
    <row r="12205" spans="1:9" hidden="1">
      <c r="A12205" t="str">
        <f>Table_wabobpsvr_AzureCalc_AzureCalcRateCard[[#This Row],[ServiceName]]&amp;Table_wabobpsvr_AzureCalc_AzureCalcRateCard[[#This Row],[Price_Level]]&amp;Table_wabobpsvr_AzureCalc_AzureCalcRateCard[[#This Row],[Region]]</f>
        <v>Standard_D13 VM (Windows)D15</v>
      </c>
      <c r="B12205">
        <v>15</v>
      </c>
      <c r="C12205" t="s">
        <v>91</v>
      </c>
      <c r="D12205" t="s">
        <v>183</v>
      </c>
      <c r="E12205">
        <v>1.13696</v>
      </c>
      <c r="F12205" t="s">
        <v>1165</v>
      </c>
      <c r="G12205" s="784" t="s">
        <v>3120</v>
      </c>
      <c r="H12205" s="784" t="s">
        <v>3121</v>
      </c>
      <c r="I12205" s="784" t="s">
        <v>6711</v>
      </c>
    </row>
    <row r="12206" spans="1:9" hidden="1">
      <c r="A12206" t="str">
        <f>Table_wabobpsvr_AzureCalc_AzureCalcRateCard[[#This Row],[ServiceName]]&amp;Table_wabobpsvr_AzureCalc_AzureCalcRateCard[[#This Row],[Price_Level]]&amp;Table_wabobpsvr_AzureCalc_AzureCalcRateCard[[#This Row],[Region]]</f>
        <v>Standard_D14 VM (Non-Windows)A15</v>
      </c>
      <c r="B12206">
        <v>15</v>
      </c>
      <c r="C12206" t="s">
        <v>91</v>
      </c>
      <c r="D12206" t="s">
        <v>181</v>
      </c>
      <c r="E12206">
        <v>1.6295999999999999</v>
      </c>
      <c r="F12206" t="s">
        <v>1167</v>
      </c>
      <c r="G12206" s="784" t="s">
        <v>3122</v>
      </c>
      <c r="H12206" s="784" t="s">
        <v>3123</v>
      </c>
      <c r="I12206" s="784" t="s">
        <v>6712</v>
      </c>
    </row>
    <row r="12207" spans="1:9" hidden="1">
      <c r="A12207" t="str">
        <f>Table_wabobpsvr_AzureCalc_AzureCalcRateCard[[#This Row],[ServiceName]]&amp;Table_wabobpsvr_AzureCalc_AzureCalcRateCard[[#This Row],[Price_Level]]&amp;Table_wabobpsvr_AzureCalc_AzureCalcRateCard[[#This Row],[Region]]</f>
        <v>Standard_D14 VM (Non-Windows)B15</v>
      </c>
      <c r="B12207">
        <v>15</v>
      </c>
      <c r="C12207" t="s">
        <v>91</v>
      </c>
      <c r="D12207" t="s">
        <v>182</v>
      </c>
      <c r="E12207">
        <v>1.5791999999999999</v>
      </c>
      <c r="F12207" t="s">
        <v>1167</v>
      </c>
      <c r="G12207" s="784" t="s">
        <v>3122</v>
      </c>
      <c r="H12207" s="784" t="s">
        <v>3123</v>
      </c>
      <c r="I12207" s="784" t="s">
        <v>6712</v>
      </c>
    </row>
    <row r="12208" spans="1:9" hidden="1">
      <c r="A12208" s="784" t="str">
        <f>Table_wabobpsvr_AzureCalc_AzureCalcRateCard[[#This Row],[ServiceName]]&amp;Table_wabobpsvr_AzureCalc_AzureCalcRateCard[[#This Row],[Price_Level]]&amp;Table_wabobpsvr_AzureCalc_AzureCalcRateCard[[#This Row],[Region]]</f>
        <v>Standard_D14 VM (Non-Windows)C15</v>
      </c>
      <c r="B12208" s="784">
        <v>15</v>
      </c>
      <c r="C12208" s="784" t="s">
        <v>91</v>
      </c>
      <c r="D12208" s="784" t="s">
        <v>184</v>
      </c>
      <c r="E12208" s="784">
        <v>1.5287999999999999</v>
      </c>
      <c r="F12208" s="784" t="s">
        <v>1167</v>
      </c>
      <c r="G12208" s="784" t="s">
        <v>3122</v>
      </c>
      <c r="H12208" s="784" t="s">
        <v>3123</v>
      </c>
      <c r="I12208" s="784" t="s">
        <v>6712</v>
      </c>
    </row>
    <row r="12209" spans="1:9" hidden="1">
      <c r="A12209" s="784" t="str">
        <f>Table_wabobpsvr_AzureCalc_AzureCalcRateCard[[#This Row],[ServiceName]]&amp;Table_wabobpsvr_AzureCalc_AzureCalcRateCard[[#This Row],[Price_Level]]&amp;Table_wabobpsvr_AzureCalc_AzureCalcRateCard[[#This Row],[Region]]</f>
        <v>Standard_D14 VM (Non-Windows)D15</v>
      </c>
      <c r="B12209" s="784">
        <v>15</v>
      </c>
      <c r="C12209" s="784" t="s">
        <v>91</v>
      </c>
      <c r="D12209" s="784" t="s">
        <v>183</v>
      </c>
      <c r="E12209" s="784">
        <v>1.4783999999999999</v>
      </c>
      <c r="F12209" s="784" t="s">
        <v>1167</v>
      </c>
      <c r="G12209" s="784" t="s">
        <v>3122</v>
      </c>
      <c r="H12209" s="784" t="s">
        <v>3123</v>
      </c>
      <c r="I12209" s="784" t="s">
        <v>6712</v>
      </c>
    </row>
    <row r="12210" spans="1:9" hidden="1">
      <c r="A12210" s="784" t="str">
        <f>Table_wabobpsvr_AzureCalc_AzureCalcRateCard[[#This Row],[ServiceName]]&amp;Table_wabobpsvr_AzureCalc_AzureCalcRateCard[[#This Row],[Price_Level]]&amp;Table_wabobpsvr_AzureCalc_AzureCalcRateCard[[#This Row],[Region]]</f>
        <v>Standard_D14 VM (Windows)MOSP15</v>
      </c>
      <c r="B12210" s="784">
        <v>15</v>
      </c>
      <c r="C12210" s="784" t="s">
        <v>91</v>
      </c>
      <c r="D12210" s="784" t="s">
        <v>627</v>
      </c>
      <c r="E12210" s="784">
        <v>2.4470000000000001</v>
      </c>
      <c r="F12210" s="784" t="s">
        <v>1168</v>
      </c>
      <c r="G12210" s="784" t="s">
        <v>4431</v>
      </c>
      <c r="H12210" s="784" t="s">
        <v>4431</v>
      </c>
      <c r="I12210" s="784" t="s">
        <v>5766</v>
      </c>
    </row>
    <row r="12211" spans="1:9" hidden="1">
      <c r="A12211" s="784" t="str">
        <f>Table_wabobpsvr_AzureCalc_AzureCalcRateCard[[#This Row],[ServiceName]]&amp;Table_wabobpsvr_AzureCalc_AzureCalcRateCard[[#This Row],[Price_Level]]&amp;Table_wabobpsvr_AzureCalc_AzureCalcRateCard[[#This Row],[Region]]</f>
        <v>Standard_D14 VM (Windows)A15</v>
      </c>
      <c r="B12211" s="784">
        <v>15</v>
      </c>
      <c r="C12211" s="784" t="s">
        <v>91</v>
      </c>
      <c r="D12211" s="784" t="s">
        <v>181</v>
      </c>
      <c r="E12211" s="784">
        <v>2.3735900000000001</v>
      </c>
      <c r="F12211" s="784" t="s">
        <v>1168</v>
      </c>
      <c r="G12211" s="784" t="s">
        <v>3124</v>
      </c>
      <c r="H12211" s="784" t="s">
        <v>3125</v>
      </c>
      <c r="I12211" s="784" t="s">
        <v>5766</v>
      </c>
    </row>
    <row r="12212" spans="1:9" hidden="1">
      <c r="A12212" t="str">
        <f>Table_wabobpsvr_AzureCalc_AzureCalcRateCard[[#This Row],[ServiceName]]&amp;Table_wabobpsvr_AzureCalc_AzureCalcRateCard[[#This Row],[Price_Level]]&amp;Table_wabobpsvr_AzureCalc_AzureCalcRateCard[[#This Row],[Region]]</f>
        <v>Standard_D14 VM (Windows)B15</v>
      </c>
      <c r="B12212">
        <v>15</v>
      </c>
      <c r="C12212" t="s">
        <v>91</v>
      </c>
      <c r="D12212" t="s">
        <v>182</v>
      </c>
      <c r="E12212">
        <v>2.3001800000000001</v>
      </c>
      <c r="F12212" t="s">
        <v>1168</v>
      </c>
      <c r="G12212" s="784" t="s">
        <v>3124</v>
      </c>
      <c r="H12212" s="784" t="s">
        <v>3125</v>
      </c>
      <c r="I12212" s="784" t="s">
        <v>5766</v>
      </c>
    </row>
    <row r="12213" spans="1:9" hidden="1">
      <c r="A12213" t="str">
        <f>Table_wabobpsvr_AzureCalc_AzureCalcRateCard[[#This Row],[ServiceName]]&amp;Table_wabobpsvr_AzureCalc_AzureCalcRateCard[[#This Row],[Price_Level]]&amp;Table_wabobpsvr_AzureCalc_AzureCalcRateCard[[#This Row],[Region]]</f>
        <v>Standard_D14 VM (Windows)C15</v>
      </c>
      <c r="B12213">
        <v>15</v>
      </c>
      <c r="C12213" t="s">
        <v>91</v>
      </c>
      <c r="D12213" t="s">
        <v>184</v>
      </c>
      <c r="E12213">
        <v>2.2267700000000001</v>
      </c>
      <c r="F12213" t="s">
        <v>1168</v>
      </c>
      <c r="G12213" s="784" t="s">
        <v>3124</v>
      </c>
      <c r="H12213" s="784" t="s">
        <v>3125</v>
      </c>
      <c r="I12213" s="784" t="s">
        <v>5766</v>
      </c>
    </row>
    <row r="12214" spans="1:9" hidden="1">
      <c r="A12214" t="str">
        <f>Table_wabobpsvr_AzureCalc_AzureCalcRateCard[[#This Row],[ServiceName]]&amp;Table_wabobpsvr_AzureCalc_AzureCalcRateCard[[#This Row],[Price_Level]]&amp;Table_wabobpsvr_AzureCalc_AzureCalcRateCard[[#This Row],[Region]]</f>
        <v>Standard_D14 VM (Windows)D15</v>
      </c>
      <c r="B12214">
        <v>15</v>
      </c>
      <c r="C12214" t="s">
        <v>91</v>
      </c>
      <c r="D12214" t="s">
        <v>183</v>
      </c>
      <c r="E12214">
        <v>2.1533600000000002</v>
      </c>
      <c r="F12214" t="s">
        <v>1168</v>
      </c>
      <c r="G12214" s="784" t="s">
        <v>3124</v>
      </c>
      <c r="H12214" s="784" t="s">
        <v>3125</v>
      </c>
      <c r="I12214" s="784" t="s">
        <v>5766</v>
      </c>
    </row>
    <row r="12215" spans="1:9" hidden="1">
      <c r="A12215" t="str">
        <f>Table_wabobpsvr_AzureCalc_AzureCalcRateCard[[#This Row],[ServiceName]]&amp;Table_wabobpsvr_AzureCalc_AzureCalcRateCard[[#This Row],[Price_Level]]&amp;Table_wabobpsvr_AzureCalc_AzureCalcRateCard[[#This Row],[Region]]</f>
        <v>Standard_D2 VM (Non-Windows)A15</v>
      </c>
      <c r="B12215">
        <v>15</v>
      </c>
      <c r="C12215" t="s">
        <v>91</v>
      </c>
      <c r="D12215" t="s">
        <v>181</v>
      </c>
      <c r="E12215">
        <v>0.18042</v>
      </c>
      <c r="F12215" t="s">
        <v>1170</v>
      </c>
      <c r="G12215" s="784" t="s">
        <v>3126</v>
      </c>
      <c r="H12215" s="784" t="s">
        <v>3127</v>
      </c>
      <c r="I12215" s="784" t="s">
        <v>6713</v>
      </c>
    </row>
    <row r="12216" spans="1:9" hidden="1">
      <c r="A12216" t="str">
        <f>Table_wabobpsvr_AzureCalc_AzureCalcRateCard[[#This Row],[ServiceName]]&amp;Table_wabobpsvr_AzureCalc_AzureCalcRateCard[[#This Row],[Price_Level]]&amp;Table_wabobpsvr_AzureCalc_AzureCalcRateCard[[#This Row],[Region]]</f>
        <v>Standard_D2 VM (Non-Windows)B15</v>
      </c>
      <c r="B12216">
        <v>15</v>
      </c>
      <c r="C12216" t="s">
        <v>91</v>
      </c>
      <c r="D12216" t="s">
        <v>182</v>
      </c>
      <c r="E12216">
        <v>0.17484</v>
      </c>
      <c r="F12216" t="s">
        <v>1170</v>
      </c>
      <c r="G12216" s="784" t="s">
        <v>3126</v>
      </c>
      <c r="H12216" s="784" t="s">
        <v>3127</v>
      </c>
      <c r="I12216" s="784" t="s">
        <v>6713</v>
      </c>
    </row>
    <row r="12217" spans="1:9" hidden="1">
      <c r="A12217" t="str">
        <f>Table_wabobpsvr_AzureCalc_AzureCalcRateCard[[#This Row],[ServiceName]]&amp;Table_wabobpsvr_AzureCalc_AzureCalcRateCard[[#This Row],[Price_Level]]&amp;Table_wabobpsvr_AzureCalc_AzureCalcRateCard[[#This Row],[Region]]</f>
        <v>Standard_D2 VM (Non-Windows)C15</v>
      </c>
      <c r="B12217">
        <v>15</v>
      </c>
      <c r="C12217" t="s">
        <v>91</v>
      </c>
      <c r="D12217" t="s">
        <v>184</v>
      </c>
      <c r="E12217">
        <v>0.16925999999999999</v>
      </c>
      <c r="F12217" t="s">
        <v>1170</v>
      </c>
      <c r="G12217" s="784" t="s">
        <v>3126</v>
      </c>
      <c r="H12217" s="784" t="s">
        <v>3127</v>
      </c>
      <c r="I12217" s="784" t="s">
        <v>6713</v>
      </c>
    </row>
    <row r="12218" spans="1:9" hidden="1">
      <c r="A12218" t="str">
        <f>Table_wabobpsvr_AzureCalc_AzureCalcRateCard[[#This Row],[ServiceName]]&amp;Table_wabobpsvr_AzureCalc_AzureCalcRateCard[[#This Row],[Price_Level]]&amp;Table_wabobpsvr_AzureCalc_AzureCalcRateCard[[#This Row],[Region]]</f>
        <v>Standard_D2 VM (Non-Windows)D15</v>
      </c>
      <c r="B12218">
        <v>15</v>
      </c>
      <c r="C12218" t="s">
        <v>91</v>
      </c>
      <c r="D12218" t="s">
        <v>183</v>
      </c>
      <c r="E12218">
        <v>0.16367999999999999</v>
      </c>
      <c r="F12218" t="s">
        <v>1170</v>
      </c>
      <c r="G12218" s="784" t="s">
        <v>3126</v>
      </c>
      <c r="H12218" s="784" t="s">
        <v>3127</v>
      </c>
      <c r="I12218" s="784" t="s">
        <v>6713</v>
      </c>
    </row>
    <row r="12219" spans="1:9" hidden="1">
      <c r="A12219" t="str">
        <f>Table_wabobpsvr_AzureCalc_AzureCalcRateCard[[#This Row],[ServiceName]]&amp;Table_wabobpsvr_AzureCalc_AzureCalcRateCard[[#This Row],[Price_Level]]&amp;Table_wabobpsvr_AzureCalc_AzureCalcRateCard[[#This Row],[Region]]</f>
        <v>Standard_D2 VM (Windows)MOSP15</v>
      </c>
      <c r="B12219">
        <v>15</v>
      </c>
      <c r="C12219" t="s">
        <v>91</v>
      </c>
      <c r="D12219" t="s">
        <v>627</v>
      </c>
      <c r="E12219">
        <v>0.312</v>
      </c>
      <c r="F12219" t="s">
        <v>1171</v>
      </c>
      <c r="G12219" s="784" t="s">
        <v>4431</v>
      </c>
      <c r="H12219" s="784" t="s">
        <v>4431</v>
      </c>
      <c r="I12219" s="784" t="s">
        <v>6681</v>
      </c>
    </row>
    <row r="12220" spans="1:9" hidden="1">
      <c r="A12220" t="str">
        <f>Table_wabobpsvr_AzureCalc_AzureCalcRateCard[[#This Row],[ServiceName]]&amp;Table_wabobpsvr_AzureCalc_AzureCalcRateCard[[#This Row],[Price_Level]]&amp;Table_wabobpsvr_AzureCalc_AzureCalcRateCard[[#This Row],[Region]]</f>
        <v>Standard_D2 VM (Windows)A15</v>
      </c>
      <c r="B12220">
        <v>15</v>
      </c>
      <c r="C12220" t="s">
        <v>91</v>
      </c>
      <c r="D12220" t="s">
        <v>181</v>
      </c>
      <c r="E12220">
        <v>0.30264000000000002</v>
      </c>
      <c r="F12220" t="s">
        <v>1171</v>
      </c>
      <c r="G12220" s="784" t="s">
        <v>3128</v>
      </c>
      <c r="H12220" s="784" t="s">
        <v>3129</v>
      </c>
      <c r="I12220" s="784" t="s">
        <v>6681</v>
      </c>
    </row>
    <row r="12221" spans="1:9" hidden="1">
      <c r="A12221" t="str">
        <f>Table_wabobpsvr_AzureCalc_AzureCalcRateCard[[#This Row],[ServiceName]]&amp;Table_wabobpsvr_AzureCalc_AzureCalcRateCard[[#This Row],[Price_Level]]&amp;Table_wabobpsvr_AzureCalc_AzureCalcRateCard[[#This Row],[Region]]</f>
        <v>Standard_D2 VM (Windows)B15</v>
      </c>
      <c r="B12221">
        <v>15</v>
      </c>
      <c r="C12221" t="s">
        <v>91</v>
      </c>
      <c r="D12221" t="s">
        <v>182</v>
      </c>
      <c r="E12221">
        <v>0.29327999999999999</v>
      </c>
      <c r="F12221" t="s">
        <v>1171</v>
      </c>
      <c r="G12221" s="784" t="s">
        <v>3128</v>
      </c>
      <c r="H12221" s="784" t="s">
        <v>3129</v>
      </c>
      <c r="I12221" s="784" t="s">
        <v>6681</v>
      </c>
    </row>
    <row r="12222" spans="1:9" hidden="1">
      <c r="A12222" t="str">
        <f>Table_wabobpsvr_AzureCalc_AzureCalcRateCard[[#This Row],[ServiceName]]&amp;Table_wabobpsvr_AzureCalc_AzureCalcRateCard[[#This Row],[Price_Level]]&amp;Table_wabobpsvr_AzureCalc_AzureCalcRateCard[[#This Row],[Region]]</f>
        <v>Standard_D2 VM (Windows)C15</v>
      </c>
      <c r="B12222">
        <v>15</v>
      </c>
      <c r="C12222" t="s">
        <v>91</v>
      </c>
      <c r="D12222" t="s">
        <v>184</v>
      </c>
      <c r="E12222">
        <v>0.28392000000000001</v>
      </c>
      <c r="F12222" t="s">
        <v>1171</v>
      </c>
      <c r="G12222" s="784" t="s">
        <v>3128</v>
      </c>
      <c r="H12222" s="784" t="s">
        <v>3129</v>
      </c>
      <c r="I12222" s="784" t="s">
        <v>6681</v>
      </c>
    </row>
    <row r="12223" spans="1:9" hidden="1">
      <c r="A12223" t="str">
        <f>Table_wabobpsvr_AzureCalc_AzureCalcRateCard[[#This Row],[ServiceName]]&amp;Table_wabobpsvr_AzureCalc_AzureCalcRateCard[[#This Row],[Price_Level]]&amp;Table_wabobpsvr_AzureCalc_AzureCalcRateCard[[#This Row],[Region]]</f>
        <v>Standard_D2 VM (Windows)D15</v>
      </c>
      <c r="B12223">
        <v>15</v>
      </c>
      <c r="C12223" t="s">
        <v>91</v>
      </c>
      <c r="D12223" t="s">
        <v>183</v>
      </c>
      <c r="E12223">
        <v>0.27456000000000003</v>
      </c>
      <c r="F12223" t="s">
        <v>1171</v>
      </c>
      <c r="G12223" s="784" t="s">
        <v>3128</v>
      </c>
      <c r="H12223" s="784" t="s">
        <v>3129</v>
      </c>
      <c r="I12223" s="784" t="s">
        <v>6681</v>
      </c>
    </row>
    <row r="12224" spans="1:9" hidden="1">
      <c r="A12224" t="str">
        <f>Table_wabobpsvr_AzureCalc_AzureCalcRateCard[[#This Row],[ServiceName]]&amp;Table_wabobpsvr_AzureCalc_AzureCalcRateCard[[#This Row],[Price_Level]]&amp;Table_wabobpsvr_AzureCalc_AzureCalcRateCard[[#This Row],[Region]]</f>
        <v>Standard_D3 VM (Non-Windows)A15</v>
      </c>
      <c r="B12224">
        <v>15</v>
      </c>
      <c r="C12224" t="s">
        <v>91</v>
      </c>
      <c r="D12224" t="s">
        <v>181</v>
      </c>
      <c r="E12224">
        <v>0.36083999999999999</v>
      </c>
      <c r="F12224" t="s">
        <v>1173</v>
      </c>
      <c r="G12224" s="784" t="s">
        <v>3130</v>
      </c>
      <c r="H12224" s="784" t="s">
        <v>3131</v>
      </c>
      <c r="I12224" s="784" t="s">
        <v>6714</v>
      </c>
    </row>
    <row r="12225" spans="1:9" hidden="1">
      <c r="A12225" t="str">
        <f>Table_wabobpsvr_AzureCalc_AzureCalcRateCard[[#This Row],[ServiceName]]&amp;Table_wabobpsvr_AzureCalc_AzureCalcRateCard[[#This Row],[Price_Level]]&amp;Table_wabobpsvr_AzureCalc_AzureCalcRateCard[[#This Row],[Region]]</f>
        <v>Standard_D3 VM (Non-Windows)B15</v>
      </c>
      <c r="B12225">
        <v>15</v>
      </c>
      <c r="C12225" t="s">
        <v>91</v>
      </c>
      <c r="D12225" t="s">
        <v>182</v>
      </c>
      <c r="E12225">
        <v>0.34967999999999999</v>
      </c>
      <c r="F12225" t="s">
        <v>1173</v>
      </c>
      <c r="G12225" s="784" t="s">
        <v>3130</v>
      </c>
      <c r="H12225" s="784" t="s">
        <v>3131</v>
      </c>
      <c r="I12225" s="784" t="s">
        <v>6714</v>
      </c>
    </row>
    <row r="12226" spans="1:9" hidden="1">
      <c r="A12226" t="str">
        <f>Table_wabobpsvr_AzureCalc_AzureCalcRateCard[[#This Row],[ServiceName]]&amp;Table_wabobpsvr_AzureCalc_AzureCalcRateCard[[#This Row],[Price_Level]]&amp;Table_wabobpsvr_AzureCalc_AzureCalcRateCard[[#This Row],[Region]]</f>
        <v>Standard_D3 VM (Non-Windows)C15</v>
      </c>
      <c r="B12226">
        <v>15</v>
      </c>
      <c r="C12226" t="s">
        <v>91</v>
      </c>
      <c r="D12226" t="s">
        <v>184</v>
      </c>
      <c r="E12226">
        <v>0.33851999999999999</v>
      </c>
      <c r="F12226" t="s">
        <v>1173</v>
      </c>
      <c r="G12226" s="784" t="s">
        <v>3130</v>
      </c>
      <c r="H12226" s="784" t="s">
        <v>3131</v>
      </c>
      <c r="I12226" s="784" t="s">
        <v>6714</v>
      </c>
    </row>
    <row r="12227" spans="1:9" hidden="1">
      <c r="A12227" t="str">
        <f>Table_wabobpsvr_AzureCalc_AzureCalcRateCard[[#This Row],[ServiceName]]&amp;Table_wabobpsvr_AzureCalc_AzureCalcRateCard[[#This Row],[Price_Level]]&amp;Table_wabobpsvr_AzureCalc_AzureCalcRateCard[[#This Row],[Region]]</f>
        <v>Standard_D3 VM (Non-Windows)D15</v>
      </c>
      <c r="B12227">
        <v>15</v>
      </c>
      <c r="C12227" t="s">
        <v>91</v>
      </c>
      <c r="D12227" t="s">
        <v>183</v>
      </c>
      <c r="E12227">
        <v>0.32735999999999998</v>
      </c>
      <c r="F12227" t="s">
        <v>1173</v>
      </c>
      <c r="G12227" s="784" t="s">
        <v>3130</v>
      </c>
      <c r="H12227" s="784" t="s">
        <v>3131</v>
      </c>
      <c r="I12227" s="784" t="s">
        <v>6714</v>
      </c>
    </row>
    <row r="12228" spans="1:9" hidden="1">
      <c r="A12228" s="784" t="str">
        <f>Table_wabobpsvr_AzureCalc_AzureCalcRateCard[[#This Row],[ServiceName]]&amp;Table_wabobpsvr_AzureCalc_AzureCalcRateCard[[#This Row],[Price_Level]]&amp;Table_wabobpsvr_AzureCalc_AzureCalcRateCard[[#This Row],[Region]]</f>
        <v>Standard_D3 VM (Windows)A15</v>
      </c>
      <c r="B12228" s="784">
        <v>15</v>
      </c>
      <c r="C12228" s="784" t="s">
        <v>91</v>
      </c>
      <c r="D12228" s="784" t="s">
        <v>181</v>
      </c>
      <c r="E12228" s="784">
        <v>0.60528000000000004</v>
      </c>
      <c r="F12228" s="784" t="s">
        <v>1174</v>
      </c>
      <c r="G12228" s="784" t="s">
        <v>3132</v>
      </c>
      <c r="H12228" s="784" t="s">
        <v>3133</v>
      </c>
      <c r="I12228" s="784" t="s">
        <v>6715</v>
      </c>
    </row>
    <row r="12229" spans="1:9" hidden="1">
      <c r="A12229" s="784" t="str">
        <f>Table_wabobpsvr_AzureCalc_AzureCalcRateCard[[#This Row],[ServiceName]]&amp;Table_wabobpsvr_AzureCalc_AzureCalcRateCard[[#This Row],[Price_Level]]&amp;Table_wabobpsvr_AzureCalc_AzureCalcRateCard[[#This Row],[Region]]</f>
        <v>Standard_D3 VM (Windows)B15</v>
      </c>
      <c r="B12229" s="784">
        <v>15</v>
      </c>
      <c r="C12229" s="784" t="s">
        <v>91</v>
      </c>
      <c r="D12229" s="784" t="s">
        <v>182</v>
      </c>
      <c r="E12229" s="784">
        <v>0.58655999999999997</v>
      </c>
      <c r="F12229" s="784" t="s">
        <v>1174</v>
      </c>
      <c r="G12229" s="784" t="s">
        <v>3132</v>
      </c>
      <c r="H12229" s="784" t="s">
        <v>3133</v>
      </c>
      <c r="I12229" s="784" t="s">
        <v>6715</v>
      </c>
    </row>
    <row r="12230" spans="1:9" hidden="1">
      <c r="A12230" s="784" t="str">
        <f>Table_wabobpsvr_AzureCalc_AzureCalcRateCard[[#This Row],[ServiceName]]&amp;Table_wabobpsvr_AzureCalc_AzureCalcRateCard[[#This Row],[Price_Level]]&amp;Table_wabobpsvr_AzureCalc_AzureCalcRateCard[[#This Row],[Region]]</f>
        <v>Standard_D3 VM (Windows)C15</v>
      </c>
      <c r="B12230" s="784">
        <v>15</v>
      </c>
      <c r="C12230" s="784" t="s">
        <v>91</v>
      </c>
      <c r="D12230" s="784" t="s">
        <v>184</v>
      </c>
      <c r="E12230" s="784">
        <v>0.56784000000000001</v>
      </c>
      <c r="F12230" s="784" t="s">
        <v>1174</v>
      </c>
      <c r="G12230" s="784" t="s">
        <v>3132</v>
      </c>
      <c r="H12230" s="784" t="s">
        <v>3133</v>
      </c>
      <c r="I12230" s="784" t="s">
        <v>6715</v>
      </c>
    </row>
    <row r="12231" spans="1:9" hidden="1">
      <c r="A12231" s="784" t="str">
        <f>Table_wabobpsvr_AzureCalc_AzureCalcRateCard[[#This Row],[ServiceName]]&amp;Table_wabobpsvr_AzureCalc_AzureCalcRateCard[[#This Row],[Price_Level]]&amp;Table_wabobpsvr_AzureCalc_AzureCalcRateCard[[#This Row],[Region]]</f>
        <v>Standard_D3 VM (Windows)D15</v>
      </c>
      <c r="B12231" s="784">
        <v>15</v>
      </c>
      <c r="C12231" s="784" t="s">
        <v>91</v>
      </c>
      <c r="D12231" s="784" t="s">
        <v>183</v>
      </c>
      <c r="E12231" s="784">
        <v>0.54912000000000005</v>
      </c>
      <c r="F12231" s="784" t="s">
        <v>1174</v>
      </c>
      <c r="G12231" s="784" t="s">
        <v>3132</v>
      </c>
      <c r="H12231" s="784" t="s">
        <v>3133</v>
      </c>
      <c r="I12231" s="784" t="s">
        <v>6715</v>
      </c>
    </row>
    <row r="12232" spans="1:9" hidden="1">
      <c r="A12232" s="784" t="str">
        <f>Table_wabobpsvr_AzureCalc_AzureCalcRateCard[[#This Row],[ServiceName]]&amp;Table_wabobpsvr_AzureCalc_AzureCalcRateCard[[#This Row],[Price_Level]]&amp;Table_wabobpsvr_AzureCalc_AzureCalcRateCard[[#This Row],[Region]]</f>
        <v>Standard_D4 VM (Non-Windows)A15</v>
      </c>
      <c r="B12232" s="784">
        <v>15</v>
      </c>
      <c r="C12232" s="784" t="s">
        <v>91</v>
      </c>
      <c r="D12232" s="784" t="s">
        <v>181</v>
      </c>
      <c r="E12232" s="784">
        <v>0.72167999999999999</v>
      </c>
      <c r="F12232" s="784" t="s">
        <v>1176</v>
      </c>
      <c r="G12232" s="784" t="s">
        <v>3134</v>
      </c>
      <c r="H12232" s="784" t="s">
        <v>3135</v>
      </c>
      <c r="I12232" s="784" t="s">
        <v>6716</v>
      </c>
    </row>
    <row r="12233" spans="1:9" hidden="1">
      <c r="A12233" s="784" t="str">
        <f>Table_wabobpsvr_AzureCalc_AzureCalcRateCard[[#This Row],[ServiceName]]&amp;Table_wabobpsvr_AzureCalc_AzureCalcRateCard[[#This Row],[Price_Level]]&amp;Table_wabobpsvr_AzureCalc_AzureCalcRateCard[[#This Row],[Region]]</f>
        <v>Standard_D4 VM (Non-Windows)B15</v>
      </c>
      <c r="B12233" s="784">
        <v>15</v>
      </c>
      <c r="C12233" s="784" t="s">
        <v>91</v>
      </c>
      <c r="D12233" s="784" t="s">
        <v>182</v>
      </c>
      <c r="E12233" s="784">
        <v>0.69935999999999998</v>
      </c>
      <c r="F12233" s="784" t="s">
        <v>1176</v>
      </c>
      <c r="G12233" s="784" t="s">
        <v>3134</v>
      </c>
      <c r="H12233" s="784" t="s">
        <v>3135</v>
      </c>
      <c r="I12233" s="784" t="s">
        <v>6716</v>
      </c>
    </row>
    <row r="12234" spans="1:9" hidden="1">
      <c r="A12234" s="784" t="str">
        <f>Table_wabobpsvr_AzureCalc_AzureCalcRateCard[[#This Row],[ServiceName]]&amp;Table_wabobpsvr_AzureCalc_AzureCalcRateCard[[#This Row],[Price_Level]]&amp;Table_wabobpsvr_AzureCalc_AzureCalcRateCard[[#This Row],[Region]]</f>
        <v>Standard_D4 VM (Non-Windows)C15</v>
      </c>
      <c r="B12234" s="784">
        <v>15</v>
      </c>
      <c r="C12234" s="784" t="s">
        <v>91</v>
      </c>
      <c r="D12234" s="784" t="s">
        <v>184</v>
      </c>
      <c r="E12234" s="784">
        <v>0.67703999999999998</v>
      </c>
      <c r="F12234" s="784" t="s">
        <v>1176</v>
      </c>
      <c r="G12234" s="784" t="s">
        <v>3134</v>
      </c>
      <c r="H12234" s="784" t="s">
        <v>3135</v>
      </c>
      <c r="I12234" s="784" t="s">
        <v>6716</v>
      </c>
    </row>
    <row r="12235" spans="1:9" hidden="1">
      <c r="A12235" s="784" t="str">
        <f>Table_wabobpsvr_AzureCalc_AzureCalcRateCard[[#This Row],[ServiceName]]&amp;Table_wabobpsvr_AzureCalc_AzureCalcRateCard[[#This Row],[Price_Level]]&amp;Table_wabobpsvr_AzureCalc_AzureCalcRateCard[[#This Row],[Region]]</f>
        <v>Standard_D4 VM (Non-Windows)D15</v>
      </c>
      <c r="B12235" s="784">
        <v>15</v>
      </c>
      <c r="C12235" s="784" t="s">
        <v>91</v>
      </c>
      <c r="D12235" s="784" t="s">
        <v>183</v>
      </c>
      <c r="E12235" s="784">
        <v>0.65471999999999997</v>
      </c>
      <c r="F12235" s="784" t="s">
        <v>1176</v>
      </c>
      <c r="G12235" s="784" t="s">
        <v>3134</v>
      </c>
      <c r="H12235" s="784" t="s">
        <v>3135</v>
      </c>
      <c r="I12235" s="784" t="s">
        <v>6716</v>
      </c>
    </row>
    <row r="12236" spans="1:9" hidden="1">
      <c r="A12236" s="784" t="str">
        <f>Table_wabobpsvr_AzureCalc_AzureCalcRateCard[[#This Row],[ServiceName]]&amp;Table_wabobpsvr_AzureCalc_AzureCalcRateCard[[#This Row],[Price_Level]]&amp;Table_wabobpsvr_AzureCalc_AzureCalcRateCard[[#This Row],[Region]]</f>
        <v>Standard_D4 VM (Windows)A15</v>
      </c>
      <c r="B12236" s="784">
        <v>15</v>
      </c>
      <c r="C12236" s="784" t="s">
        <v>91</v>
      </c>
      <c r="D12236" s="784" t="s">
        <v>181</v>
      </c>
      <c r="E12236" s="784">
        <v>1.2105600000000001</v>
      </c>
      <c r="F12236" s="784" t="s">
        <v>1177</v>
      </c>
      <c r="G12236" s="784" t="s">
        <v>3136</v>
      </c>
      <c r="H12236" s="784" t="s">
        <v>3137</v>
      </c>
      <c r="I12236" s="784" t="s">
        <v>6717</v>
      </c>
    </row>
    <row r="12237" spans="1:9" hidden="1">
      <c r="A12237" s="784" t="str">
        <f>Table_wabobpsvr_AzureCalc_AzureCalcRateCard[[#This Row],[ServiceName]]&amp;Table_wabobpsvr_AzureCalc_AzureCalcRateCard[[#This Row],[Price_Level]]&amp;Table_wabobpsvr_AzureCalc_AzureCalcRateCard[[#This Row],[Region]]</f>
        <v>Standard_D4 VM (Windows)B15</v>
      </c>
      <c r="B12237" s="784">
        <v>15</v>
      </c>
      <c r="C12237" s="784" t="s">
        <v>91</v>
      </c>
      <c r="D12237" s="784" t="s">
        <v>182</v>
      </c>
      <c r="E12237" s="784">
        <v>1.1731199999999999</v>
      </c>
      <c r="F12237" s="784" t="s">
        <v>1177</v>
      </c>
      <c r="G12237" s="784" t="s">
        <v>3136</v>
      </c>
      <c r="H12237" s="784" t="s">
        <v>3137</v>
      </c>
      <c r="I12237" s="784" t="s">
        <v>6717</v>
      </c>
    </row>
    <row r="12238" spans="1:9" hidden="1">
      <c r="A12238" s="784" t="str">
        <f>Table_wabobpsvr_AzureCalc_AzureCalcRateCard[[#This Row],[ServiceName]]&amp;Table_wabobpsvr_AzureCalc_AzureCalcRateCard[[#This Row],[Price_Level]]&amp;Table_wabobpsvr_AzureCalc_AzureCalcRateCard[[#This Row],[Region]]</f>
        <v>Standard_D4 VM (Windows)C15</v>
      </c>
      <c r="B12238" s="784">
        <v>15</v>
      </c>
      <c r="C12238" s="784" t="s">
        <v>91</v>
      </c>
      <c r="D12238" s="784" t="s">
        <v>184</v>
      </c>
      <c r="E12238" s="784">
        <v>1.13568</v>
      </c>
      <c r="F12238" s="784" t="s">
        <v>1177</v>
      </c>
      <c r="G12238" s="784" t="s">
        <v>3136</v>
      </c>
      <c r="H12238" s="784" t="s">
        <v>3137</v>
      </c>
      <c r="I12238" s="784" t="s">
        <v>6717</v>
      </c>
    </row>
    <row r="12239" spans="1:9" hidden="1">
      <c r="A12239" s="784" t="str">
        <f>Table_wabobpsvr_AzureCalc_AzureCalcRateCard[[#This Row],[ServiceName]]&amp;Table_wabobpsvr_AzureCalc_AzureCalcRateCard[[#This Row],[Price_Level]]&amp;Table_wabobpsvr_AzureCalc_AzureCalcRateCard[[#This Row],[Region]]</f>
        <v>Standard_D4 VM (Windows)D15</v>
      </c>
      <c r="B12239" s="784">
        <v>15</v>
      </c>
      <c r="C12239" s="784" t="s">
        <v>91</v>
      </c>
      <c r="D12239" s="784" t="s">
        <v>183</v>
      </c>
      <c r="E12239" s="784">
        <v>1.0982400000000001</v>
      </c>
      <c r="F12239" s="784" t="s">
        <v>1177</v>
      </c>
      <c r="G12239" s="784" t="s">
        <v>3136</v>
      </c>
      <c r="H12239" s="784" t="s">
        <v>3137</v>
      </c>
      <c r="I12239" s="784" t="s">
        <v>6717</v>
      </c>
    </row>
    <row r="12240" spans="1:9" hidden="1">
      <c r="A12240" s="784" t="str">
        <f>Table_wabobpsvr_AzureCalc_AzureCalcRateCard[[#This Row],[ServiceName]]&amp;Table_wabobpsvr_AzureCalc_AzureCalcRateCard[[#This Row],[Price_Level]]&amp;Table_wabobpsvr_AzureCalc_AzureCalcRateCard[[#This Row],[Region]]</f>
        <v>Standard_D5 VM (Non-Windows)A15</v>
      </c>
      <c r="B12240" s="784">
        <v>15</v>
      </c>
      <c r="C12240" s="784" t="s">
        <v>91</v>
      </c>
      <c r="D12240" s="784" t="s">
        <v>181</v>
      </c>
      <c r="E12240" s="784">
        <v>1.8624000000000001</v>
      </c>
      <c r="F12240" s="784" t="s">
        <v>1179</v>
      </c>
      <c r="G12240" s="784" t="s">
        <v>3138</v>
      </c>
      <c r="H12240" s="784" t="s">
        <v>3139</v>
      </c>
      <c r="I12240" s="784" t="s">
        <v>6718</v>
      </c>
    </row>
    <row r="12241" spans="1:9" hidden="1">
      <c r="A12241" s="784" t="str">
        <f>Table_wabobpsvr_AzureCalc_AzureCalcRateCard[[#This Row],[ServiceName]]&amp;Table_wabobpsvr_AzureCalc_AzureCalcRateCard[[#This Row],[Price_Level]]&amp;Table_wabobpsvr_AzureCalc_AzureCalcRateCard[[#This Row],[Region]]</f>
        <v>Standard_D5 VM (Non-Windows)B15</v>
      </c>
      <c r="B12241" s="784">
        <v>15</v>
      </c>
      <c r="C12241" s="784" t="s">
        <v>91</v>
      </c>
      <c r="D12241" s="784" t="s">
        <v>182</v>
      </c>
      <c r="E12241" s="784">
        <v>1.8048</v>
      </c>
      <c r="F12241" s="784" t="s">
        <v>1179</v>
      </c>
      <c r="G12241" s="784" t="s">
        <v>3138</v>
      </c>
      <c r="H12241" s="784" t="s">
        <v>3139</v>
      </c>
      <c r="I12241" s="784" t="s">
        <v>6718</v>
      </c>
    </row>
    <row r="12242" spans="1:9" hidden="1">
      <c r="A12242" s="784" t="str">
        <f>Table_wabobpsvr_AzureCalc_AzureCalcRateCard[[#This Row],[ServiceName]]&amp;Table_wabobpsvr_AzureCalc_AzureCalcRateCard[[#This Row],[Price_Level]]&amp;Table_wabobpsvr_AzureCalc_AzureCalcRateCard[[#This Row],[Region]]</f>
        <v>Standard_D5 VM (Non-Windows)C15</v>
      </c>
      <c r="B12242" s="784">
        <v>15</v>
      </c>
      <c r="C12242" s="784" t="s">
        <v>91</v>
      </c>
      <c r="D12242" s="784" t="s">
        <v>184</v>
      </c>
      <c r="E12242" s="784">
        <v>1.7472000000000001</v>
      </c>
      <c r="F12242" s="784" t="s">
        <v>1179</v>
      </c>
      <c r="G12242" s="784" t="s">
        <v>3138</v>
      </c>
      <c r="H12242" s="784" t="s">
        <v>3139</v>
      </c>
      <c r="I12242" s="784" t="s">
        <v>6718</v>
      </c>
    </row>
    <row r="12243" spans="1:9" hidden="1">
      <c r="A12243" s="784" t="str">
        <f>Table_wabobpsvr_AzureCalc_AzureCalcRateCard[[#This Row],[ServiceName]]&amp;Table_wabobpsvr_AzureCalc_AzureCalcRateCard[[#This Row],[Price_Level]]&amp;Table_wabobpsvr_AzureCalc_AzureCalcRateCard[[#This Row],[Region]]</f>
        <v>Standard_D5 VM (Non-Windows)D15</v>
      </c>
      <c r="B12243" s="784">
        <v>15</v>
      </c>
      <c r="C12243" s="784" t="s">
        <v>91</v>
      </c>
      <c r="D12243" s="784" t="s">
        <v>183</v>
      </c>
      <c r="E12243" s="784">
        <v>1.6896</v>
      </c>
      <c r="F12243" s="784" t="s">
        <v>1179</v>
      </c>
      <c r="G12243" s="784" t="s">
        <v>3138</v>
      </c>
      <c r="H12243" s="784" t="s">
        <v>3139</v>
      </c>
      <c r="I12243" s="784" t="s">
        <v>6718</v>
      </c>
    </row>
    <row r="12244" spans="1:9" hidden="1">
      <c r="A12244" s="784" t="str">
        <f>Table_wabobpsvr_AzureCalc_AzureCalcRateCard[[#This Row],[ServiceName]]&amp;Table_wabobpsvr_AzureCalc_AzureCalcRateCard[[#This Row],[Price_Level]]&amp;Table_wabobpsvr_AzureCalc_AzureCalcRateCard[[#This Row],[Region]]</f>
        <v>Standard_D5 VM (Windows)A15</v>
      </c>
      <c r="B12244" s="784">
        <v>15</v>
      </c>
      <c r="C12244" s="784" t="s">
        <v>91</v>
      </c>
      <c r="D12244" s="784" t="s">
        <v>181</v>
      </c>
      <c r="E12244" s="784">
        <v>3.0419200000000002</v>
      </c>
      <c r="F12244" s="784" t="s">
        <v>1180</v>
      </c>
      <c r="G12244" s="784" t="s">
        <v>3140</v>
      </c>
      <c r="H12244" s="784" t="s">
        <v>3141</v>
      </c>
      <c r="I12244" s="784" t="s">
        <v>6719</v>
      </c>
    </row>
    <row r="12245" spans="1:9" hidden="1">
      <c r="A12245" s="784" t="str">
        <f>Table_wabobpsvr_AzureCalc_AzureCalcRateCard[[#This Row],[ServiceName]]&amp;Table_wabobpsvr_AzureCalc_AzureCalcRateCard[[#This Row],[Price_Level]]&amp;Table_wabobpsvr_AzureCalc_AzureCalcRateCard[[#This Row],[Region]]</f>
        <v>Standard_D5 VM (Windows)B15</v>
      </c>
      <c r="B12245" s="784">
        <v>15</v>
      </c>
      <c r="C12245" s="784" t="s">
        <v>91</v>
      </c>
      <c r="D12245" s="784" t="s">
        <v>182</v>
      </c>
      <c r="E12245" s="784">
        <v>2.9478399999999998</v>
      </c>
      <c r="F12245" s="784" t="s">
        <v>1180</v>
      </c>
      <c r="G12245" s="784" t="s">
        <v>3140</v>
      </c>
      <c r="H12245" s="784" t="s">
        <v>3141</v>
      </c>
      <c r="I12245" s="784" t="s">
        <v>6719</v>
      </c>
    </row>
    <row r="12246" spans="1:9" hidden="1">
      <c r="A12246" s="784" t="str">
        <f>Table_wabobpsvr_AzureCalc_AzureCalcRateCard[[#This Row],[ServiceName]]&amp;Table_wabobpsvr_AzureCalc_AzureCalcRateCard[[#This Row],[Price_Level]]&amp;Table_wabobpsvr_AzureCalc_AzureCalcRateCard[[#This Row],[Region]]</f>
        <v>Standard_D5 VM (Windows)C15</v>
      </c>
      <c r="B12246" s="784">
        <v>15</v>
      </c>
      <c r="C12246" s="784" t="s">
        <v>91</v>
      </c>
      <c r="D12246" s="784" t="s">
        <v>184</v>
      </c>
      <c r="E12246" s="784">
        <v>2.8537599999999999</v>
      </c>
      <c r="F12246" s="784" t="s">
        <v>1180</v>
      </c>
      <c r="G12246" s="784" t="s">
        <v>3140</v>
      </c>
      <c r="H12246" s="784" t="s">
        <v>3141</v>
      </c>
      <c r="I12246" s="784" t="s">
        <v>6719</v>
      </c>
    </row>
    <row r="12247" spans="1:9" hidden="1">
      <c r="A12247" s="784" t="str">
        <f>Table_wabobpsvr_AzureCalc_AzureCalcRateCard[[#This Row],[ServiceName]]&amp;Table_wabobpsvr_AzureCalc_AzureCalcRateCard[[#This Row],[Price_Level]]&amp;Table_wabobpsvr_AzureCalc_AzureCalcRateCard[[#This Row],[Region]]</f>
        <v>Standard_D5 VM (Windows)D15</v>
      </c>
      <c r="B12247" s="784">
        <v>15</v>
      </c>
      <c r="C12247" s="784" t="s">
        <v>91</v>
      </c>
      <c r="D12247" s="784" t="s">
        <v>183</v>
      </c>
      <c r="E12247" s="784">
        <v>2.7596799999999999</v>
      </c>
      <c r="F12247" s="784" t="s">
        <v>1180</v>
      </c>
      <c r="G12247" s="784" t="s">
        <v>3140</v>
      </c>
      <c r="H12247" s="784" t="s">
        <v>3141</v>
      </c>
      <c r="I12247" s="784" t="s">
        <v>6719</v>
      </c>
    </row>
    <row r="12248" spans="1:9" hidden="1">
      <c r="A12248" s="784" t="str">
        <f>Table_wabobpsvr_AzureCalc_AzureCalcRateCard[[#This Row],[ServiceName]]&amp;Table_wabobpsvr_AzureCalc_AzureCalcRateCard[[#This Row],[Price_Level]]&amp;Table_wabobpsvr_AzureCalc_AzureCalcRateCard[[#This Row],[Region]]</f>
        <v>Standard_D6 VM (Non-Windows)A15</v>
      </c>
      <c r="B12248" s="784">
        <v>15</v>
      </c>
      <c r="C12248" s="784" t="s">
        <v>91</v>
      </c>
      <c r="D12248" s="784" t="s">
        <v>181</v>
      </c>
      <c r="E12248" s="784">
        <v>3.7248000000000001</v>
      </c>
      <c r="F12248" s="784" t="s">
        <v>1182</v>
      </c>
      <c r="G12248" s="784" t="s">
        <v>3142</v>
      </c>
      <c r="H12248" s="784" t="s">
        <v>3143</v>
      </c>
      <c r="I12248" s="784" t="s">
        <v>6720</v>
      </c>
    </row>
    <row r="12249" spans="1:9" hidden="1">
      <c r="A12249" s="784" t="str">
        <f>Table_wabobpsvr_AzureCalc_AzureCalcRateCard[[#This Row],[ServiceName]]&amp;Table_wabobpsvr_AzureCalc_AzureCalcRateCard[[#This Row],[Price_Level]]&amp;Table_wabobpsvr_AzureCalc_AzureCalcRateCard[[#This Row],[Region]]</f>
        <v>Standard_D6 VM (Non-Windows)B15</v>
      </c>
      <c r="B12249" s="784">
        <v>15</v>
      </c>
      <c r="C12249" s="784" t="s">
        <v>91</v>
      </c>
      <c r="D12249" s="784" t="s">
        <v>182</v>
      </c>
      <c r="E12249" s="784">
        <v>3.6095999999999999</v>
      </c>
      <c r="F12249" s="784" t="s">
        <v>1182</v>
      </c>
      <c r="G12249" s="784" t="s">
        <v>3142</v>
      </c>
      <c r="H12249" s="784" t="s">
        <v>3143</v>
      </c>
      <c r="I12249" s="784" t="s">
        <v>6720</v>
      </c>
    </row>
    <row r="12250" spans="1:9" hidden="1">
      <c r="A12250" s="784" t="str">
        <f>Table_wabobpsvr_AzureCalc_AzureCalcRateCard[[#This Row],[ServiceName]]&amp;Table_wabobpsvr_AzureCalc_AzureCalcRateCard[[#This Row],[Price_Level]]&amp;Table_wabobpsvr_AzureCalc_AzureCalcRateCard[[#This Row],[Region]]</f>
        <v>Standard_D6 VM (Non-Windows)C15</v>
      </c>
      <c r="B12250" s="784">
        <v>15</v>
      </c>
      <c r="C12250" s="784" t="s">
        <v>91</v>
      </c>
      <c r="D12250" s="784" t="s">
        <v>184</v>
      </c>
      <c r="E12250" s="784">
        <v>3.4944000000000002</v>
      </c>
      <c r="F12250" s="784" t="s">
        <v>1182</v>
      </c>
      <c r="G12250" s="784" t="s">
        <v>3142</v>
      </c>
      <c r="H12250" s="784" t="s">
        <v>3143</v>
      </c>
      <c r="I12250" s="784" t="s">
        <v>6720</v>
      </c>
    </row>
    <row r="12251" spans="1:9" hidden="1">
      <c r="A12251" s="784" t="str">
        <f>Table_wabobpsvr_AzureCalc_AzureCalcRateCard[[#This Row],[ServiceName]]&amp;Table_wabobpsvr_AzureCalc_AzureCalcRateCard[[#This Row],[Price_Level]]&amp;Table_wabobpsvr_AzureCalc_AzureCalcRateCard[[#This Row],[Region]]</f>
        <v>Standard_D6 VM (Non-Windows)D15</v>
      </c>
      <c r="B12251" s="784">
        <v>15</v>
      </c>
      <c r="C12251" s="784" t="s">
        <v>91</v>
      </c>
      <c r="D12251" s="784" t="s">
        <v>183</v>
      </c>
      <c r="E12251" s="784">
        <v>3.3792</v>
      </c>
      <c r="F12251" s="784" t="s">
        <v>1182</v>
      </c>
      <c r="G12251" s="784" t="s">
        <v>3142</v>
      </c>
      <c r="H12251" s="784" t="s">
        <v>3143</v>
      </c>
      <c r="I12251" s="784" t="s">
        <v>6720</v>
      </c>
    </row>
    <row r="12252" spans="1:9" hidden="1">
      <c r="A12252" s="784" t="str">
        <f>Table_wabobpsvr_AzureCalc_AzureCalcRateCard[[#This Row],[ServiceName]]&amp;Table_wabobpsvr_AzureCalc_AzureCalcRateCard[[#This Row],[Price_Level]]&amp;Table_wabobpsvr_AzureCalc_AzureCalcRateCard[[#This Row],[Region]]</f>
        <v>Standard_D6 VM (Windows)A15</v>
      </c>
      <c r="B12252" s="784">
        <v>15</v>
      </c>
      <c r="C12252" s="784" t="s">
        <v>91</v>
      </c>
      <c r="D12252" s="784" t="s">
        <v>181</v>
      </c>
      <c r="E12252" s="784">
        <v>6.0838400000000004</v>
      </c>
      <c r="F12252" s="784" t="s">
        <v>1183</v>
      </c>
      <c r="G12252" s="784" t="s">
        <v>3144</v>
      </c>
      <c r="H12252" s="784" t="s">
        <v>3145</v>
      </c>
      <c r="I12252" s="784" t="s">
        <v>6721</v>
      </c>
    </row>
    <row r="12253" spans="1:9" hidden="1">
      <c r="A12253" s="784" t="str">
        <f>Table_wabobpsvr_AzureCalc_AzureCalcRateCard[[#This Row],[ServiceName]]&amp;Table_wabobpsvr_AzureCalc_AzureCalcRateCard[[#This Row],[Price_Level]]&amp;Table_wabobpsvr_AzureCalc_AzureCalcRateCard[[#This Row],[Region]]</f>
        <v>Standard_D6 VM (Windows)B15</v>
      </c>
      <c r="B12253" s="784">
        <v>15</v>
      </c>
      <c r="C12253" s="784" t="s">
        <v>91</v>
      </c>
      <c r="D12253" s="784" t="s">
        <v>182</v>
      </c>
      <c r="E12253" s="784">
        <v>5.8956799999999996</v>
      </c>
      <c r="F12253" s="784" t="s">
        <v>1183</v>
      </c>
      <c r="G12253" s="784" t="s">
        <v>3144</v>
      </c>
      <c r="H12253" s="784" t="s">
        <v>3145</v>
      </c>
      <c r="I12253" s="784" t="s">
        <v>6721</v>
      </c>
    </row>
    <row r="12254" spans="1:9" hidden="1">
      <c r="A12254" s="784" t="str">
        <f>Table_wabobpsvr_AzureCalc_AzureCalcRateCard[[#This Row],[ServiceName]]&amp;Table_wabobpsvr_AzureCalc_AzureCalcRateCard[[#This Row],[Price_Level]]&amp;Table_wabobpsvr_AzureCalc_AzureCalcRateCard[[#This Row],[Region]]</f>
        <v>Standard_D6 VM (Windows)C15</v>
      </c>
      <c r="B12254" s="784">
        <v>15</v>
      </c>
      <c r="C12254" s="784" t="s">
        <v>91</v>
      </c>
      <c r="D12254" s="784" t="s">
        <v>184</v>
      </c>
      <c r="E12254" s="784">
        <v>5.7075199999999997</v>
      </c>
      <c r="F12254" s="784" t="s">
        <v>1183</v>
      </c>
      <c r="G12254" s="784" t="s">
        <v>3144</v>
      </c>
      <c r="H12254" s="784" t="s">
        <v>3145</v>
      </c>
      <c r="I12254" s="784" t="s">
        <v>6721</v>
      </c>
    </row>
    <row r="12255" spans="1:9" hidden="1">
      <c r="A12255" s="784" t="str">
        <f>Table_wabobpsvr_AzureCalc_AzureCalcRateCard[[#This Row],[ServiceName]]&amp;Table_wabobpsvr_AzureCalc_AzureCalcRateCard[[#This Row],[Price_Level]]&amp;Table_wabobpsvr_AzureCalc_AzureCalcRateCard[[#This Row],[Region]]</f>
        <v>Standard_D6 VM (Windows)D15</v>
      </c>
      <c r="B12255" s="784">
        <v>15</v>
      </c>
      <c r="C12255" s="784" t="s">
        <v>91</v>
      </c>
      <c r="D12255" s="784" t="s">
        <v>183</v>
      </c>
      <c r="E12255" s="784">
        <v>5.5193599999999998</v>
      </c>
      <c r="F12255" s="784" t="s">
        <v>1183</v>
      </c>
      <c r="G12255" s="784" t="s">
        <v>3144</v>
      </c>
      <c r="H12255" s="784" t="s">
        <v>3145</v>
      </c>
      <c r="I12255" s="784" t="s">
        <v>6721</v>
      </c>
    </row>
    <row r="12256" spans="1:9" hidden="1">
      <c r="A12256" s="784" t="str">
        <f>Table_wabobpsvr_AzureCalc_AzureCalcRateCard[[#This Row],[ServiceName]]&amp;Table_wabobpsvr_AzureCalc_AzureCalcRateCard[[#This Row],[Price_Level]]&amp;Table_wabobpsvr_AzureCalc_AzureCalcRateCard[[#This Row],[Region]]</f>
        <v>Websites Basic LargeMOSP15</v>
      </c>
      <c r="B12256" s="784">
        <v>15</v>
      </c>
      <c r="C12256" s="784" t="s">
        <v>91</v>
      </c>
      <c r="D12256" s="784" t="s">
        <v>627</v>
      </c>
      <c r="E12256" s="784">
        <v>0.376</v>
      </c>
      <c r="F12256" s="784" t="s">
        <v>1293</v>
      </c>
      <c r="G12256" s="784" t="s">
        <v>4431</v>
      </c>
      <c r="H12256" s="784" t="s">
        <v>4431</v>
      </c>
      <c r="I12256" s="784" t="s">
        <v>6722</v>
      </c>
    </row>
    <row r="12257" spans="1:9" hidden="1">
      <c r="A12257" s="784" t="str">
        <f>Table_wabobpsvr_AzureCalc_AzureCalcRateCard[[#This Row],[ServiceName]]&amp;Table_wabobpsvr_AzureCalc_AzureCalcRateCard[[#This Row],[Price_Level]]&amp;Table_wabobpsvr_AzureCalc_AzureCalcRateCard[[#This Row],[Region]]</f>
        <v>Websites Basic LargeA15</v>
      </c>
      <c r="B12257" s="784">
        <v>15</v>
      </c>
      <c r="C12257" s="784" t="s">
        <v>91</v>
      </c>
      <c r="D12257" s="784" t="s">
        <v>181</v>
      </c>
      <c r="E12257" s="784">
        <v>0.27448</v>
      </c>
      <c r="F12257" s="784" t="s">
        <v>1293</v>
      </c>
      <c r="G12257" s="784" t="s">
        <v>3146</v>
      </c>
      <c r="H12257" s="784" t="s">
        <v>3147</v>
      </c>
      <c r="I12257" s="784" t="s">
        <v>6722</v>
      </c>
    </row>
    <row r="12258" spans="1:9" hidden="1">
      <c r="A12258" s="784" t="str">
        <f>Table_wabobpsvr_AzureCalc_AzureCalcRateCard[[#This Row],[ServiceName]]&amp;Table_wabobpsvr_AzureCalc_AzureCalcRateCard[[#This Row],[Price_Level]]&amp;Table_wabobpsvr_AzureCalc_AzureCalcRateCard[[#This Row],[Region]]</f>
        <v>Websites Basic LargeB15</v>
      </c>
      <c r="B12258" s="784">
        <v>15</v>
      </c>
      <c r="C12258" s="784" t="s">
        <v>91</v>
      </c>
      <c r="D12258" s="784" t="s">
        <v>182</v>
      </c>
      <c r="E12258" s="784">
        <v>0.26319999999999999</v>
      </c>
      <c r="F12258" s="784" t="s">
        <v>1293</v>
      </c>
      <c r="G12258" s="784" t="s">
        <v>3146</v>
      </c>
      <c r="H12258" s="784" t="s">
        <v>3147</v>
      </c>
      <c r="I12258" s="784" t="s">
        <v>6722</v>
      </c>
    </row>
    <row r="12259" spans="1:9" hidden="1">
      <c r="A12259" s="784" t="str">
        <f>Table_wabobpsvr_AzureCalc_AzureCalcRateCard[[#This Row],[ServiceName]]&amp;Table_wabobpsvr_AzureCalc_AzureCalcRateCard[[#This Row],[Price_Level]]&amp;Table_wabobpsvr_AzureCalc_AzureCalcRateCard[[#This Row],[Region]]</f>
        <v>Websites Basic LargeC15</v>
      </c>
      <c r="B12259" s="784">
        <v>15</v>
      </c>
      <c r="C12259" s="784" t="s">
        <v>91</v>
      </c>
      <c r="D12259" s="784" t="s">
        <v>184</v>
      </c>
      <c r="E12259" s="784">
        <v>0.25191999999999998</v>
      </c>
      <c r="F12259" s="784" t="s">
        <v>1293</v>
      </c>
      <c r="G12259" s="784" t="s">
        <v>3146</v>
      </c>
      <c r="H12259" s="784" t="s">
        <v>3147</v>
      </c>
      <c r="I12259" s="784" t="s">
        <v>6722</v>
      </c>
    </row>
    <row r="12260" spans="1:9" hidden="1">
      <c r="A12260" s="784" t="str">
        <f>Table_wabobpsvr_AzureCalc_AzureCalcRateCard[[#This Row],[ServiceName]]&amp;Table_wabobpsvr_AzureCalc_AzureCalcRateCard[[#This Row],[Price_Level]]&amp;Table_wabobpsvr_AzureCalc_AzureCalcRateCard[[#This Row],[Region]]</f>
        <v>Websites Basic LargeD15</v>
      </c>
      <c r="B12260" s="784">
        <v>15</v>
      </c>
      <c r="C12260" s="784" t="s">
        <v>91</v>
      </c>
      <c r="D12260" s="784" t="s">
        <v>183</v>
      </c>
      <c r="E12260" s="784">
        <v>0.24063999999999999</v>
      </c>
      <c r="F12260" s="784" t="s">
        <v>1293</v>
      </c>
      <c r="G12260" s="784" t="s">
        <v>3146</v>
      </c>
      <c r="H12260" s="784" t="s">
        <v>3147</v>
      </c>
      <c r="I12260" s="784" t="s">
        <v>6722</v>
      </c>
    </row>
    <row r="12261" spans="1:9" hidden="1">
      <c r="A12261" s="784" t="str">
        <f>Table_wabobpsvr_AzureCalc_AzureCalcRateCard[[#This Row],[ServiceName]]&amp;Table_wabobpsvr_AzureCalc_AzureCalcRateCard[[#This Row],[Price_Level]]&amp;Table_wabobpsvr_AzureCalc_AzureCalcRateCard[[#This Row],[Region]]</f>
        <v>Websites Standard LargeMOSP15</v>
      </c>
      <c r="B12261" s="784">
        <v>15</v>
      </c>
      <c r="C12261" s="784" t="s">
        <v>91</v>
      </c>
      <c r="D12261" s="784" t="s">
        <v>627</v>
      </c>
      <c r="E12261" s="784">
        <v>0.504</v>
      </c>
      <c r="F12261" s="784" t="s">
        <v>1294</v>
      </c>
      <c r="G12261" s="784" t="s">
        <v>4431</v>
      </c>
      <c r="H12261" s="784" t="s">
        <v>4431</v>
      </c>
      <c r="I12261" s="784" t="s">
        <v>6723</v>
      </c>
    </row>
    <row r="12262" spans="1:9" hidden="1">
      <c r="A12262" s="784" t="str">
        <f>Table_wabobpsvr_AzureCalc_AzureCalcRateCard[[#This Row],[ServiceName]]&amp;Table_wabobpsvr_AzureCalc_AzureCalcRateCard[[#This Row],[Price_Level]]&amp;Table_wabobpsvr_AzureCalc_AzureCalcRateCard[[#This Row],[Region]]</f>
        <v>Websites Standard LargeA15</v>
      </c>
      <c r="B12262" s="784">
        <v>15</v>
      </c>
      <c r="C12262" s="784" t="s">
        <v>91</v>
      </c>
      <c r="D12262" s="784" t="s">
        <v>181</v>
      </c>
      <c r="E12262" s="784">
        <v>0.36792000000000002</v>
      </c>
      <c r="F12262" s="784" t="s">
        <v>1294</v>
      </c>
      <c r="G12262" s="784" t="s">
        <v>3148</v>
      </c>
      <c r="H12262" s="784" t="s">
        <v>3149</v>
      </c>
      <c r="I12262" s="784" t="s">
        <v>6723</v>
      </c>
    </row>
    <row r="12263" spans="1:9" hidden="1">
      <c r="A12263" s="784" t="str">
        <f>Table_wabobpsvr_AzureCalc_AzureCalcRateCard[[#This Row],[ServiceName]]&amp;Table_wabobpsvr_AzureCalc_AzureCalcRateCard[[#This Row],[Price_Level]]&amp;Table_wabobpsvr_AzureCalc_AzureCalcRateCard[[#This Row],[Region]]</f>
        <v>Websites Standard LargeB15</v>
      </c>
      <c r="B12263" s="784">
        <v>15</v>
      </c>
      <c r="C12263" s="784" t="s">
        <v>91</v>
      </c>
      <c r="D12263" s="784" t="s">
        <v>182</v>
      </c>
      <c r="E12263" s="784">
        <v>0.3528</v>
      </c>
      <c r="F12263" s="784" t="s">
        <v>1294</v>
      </c>
      <c r="G12263" s="784" t="s">
        <v>3148</v>
      </c>
      <c r="H12263" s="784" t="s">
        <v>3149</v>
      </c>
      <c r="I12263" s="784" t="s">
        <v>6723</v>
      </c>
    </row>
    <row r="12264" spans="1:9" hidden="1">
      <c r="A12264" s="784" t="str">
        <f>Table_wabobpsvr_AzureCalc_AzureCalcRateCard[[#This Row],[ServiceName]]&amp;Table_wabobpsvr_AzureCalc_AzureCalcRateCard[[#This Row],[Price_Level]]&amp;Table_wabobpsvr_AzureCalc_AzureCalcRateCard[[#This Row],[Region]]</f>
        <v>Websites Standard LargeC15</v>
      </c>
      <c r="B12264" s="784">
        <v>15</v>
      </c>
      <c r="C12264" s="784" t="s">
        <v>91</v>
      </c>
      <c r="D12264" s="784" t="s">
        <v>184</v>
      </c>
      <c r="E12264" s="784">
        <v>0.33767999999999998</v>
      </c>
      <c r="F12264" s="784" t="s">
        <v>1294</v>
      </c>
      <c r="G12264" s="784" t="s">
        <v>3148</v>
      </c>
      <c r="H12264" s="784" t="s">
        <v>3149</v>
      </c>
      <c r="I12264" s="784" t="s">
        <v>6723</v>
      </c>
    </row>
    <row r="12265" spans="1:9" hidden="1">
      <c r="A12265" s="784" t="str">
        <f>Table_wabobpsvr_AzureCalc_AzureCalcRateCard[[#This Row],[ServiceName]]&amp;Table_wabobpsvr_AzureCalc_AzureCalcRateCard[[#This Row],[Price_Level]]&amp;Table_wabobpsvr_AzureCalc_AzureCalcRateCard[[#This Row],[Region]]</f>
        <v>Websites Standard LargeD15</v>
      </c>
      <c r="B12265" s="784">
        <v>15</v>
      </c>
      <c r="C12265" s="784" t="s">
        <v>91</v>
      </c>
      <c r="D12265" s="784" t="s">
        <v>183</v>
      </c>
      <c r="E12265" s="784">
        <v>0.32256000000000001</v>
      </c>
      <c r="F12265" s="784" t="s">
        <v>1294</v>
      </c>
      <c r="G12265" s="784" t="s">
        <v>3148</v>
      </c>
      <c r="H12265" s="784" t="s">
        <v>3149</v>
      </c>
      <c r="I12265" s="784" t="s">
        <v>6723</v>
      </c>
    </row>
    <row r="12266" spans="1:9" hidden="1">
      <c r="A12266" s="784" t="str">
        <f>Table_wabobpsvr_AzureCalc_AzureCalcRateCard[[#This Row],[ServiceName]]&amp;Table_wabobpsvr_AzureCalc_AzureCalcRateCard[[#This Row],[Price_Level]]&amp;Table_wabobpsvr_AzureCalc_AzureCalcRateCard[[#This Row],[Region]]</f>
        <v>Websites Basic MediumMOSP15</v>
      </c>
      <c r="B12266" s="784">
        <v>15</v>
      </c>
      <c r="C12266" s="784" t="s">
        <v>91</v>
      </c>
      <c r="D12266" s="784" t="s">
        <v>627</v>
      </c>
      <c r="E12266" s="784">
        <v>0.188</v>
      </c>
      <c r="F12266" s="784" t="s">
        <v>1295</v>
      </c>
      <c r="G12266" s="784" t="s">
        <v>4431</v>
      </c>
      <c r="H12266" s="784" t="s">
        <v>4431</v>
      </c>
      <c r="I12266" s="784" t="s">
        <v>6724</v>
      </c>
    </row>
    <row r="12267" spans="1:9" hidden="1">
      <c r="A12267" s="784" t="str">
        <f>Table_wabobpsvr_AzureCalc_AzureCalcRateCard[[#This Row],[ServiceName]]&amp;Table_wabobpsvr_AzureCalc_AzureCalcRateCard[[#This Row],[Price_Level]]&amp;Table_wabobpsvr_AzureCalc_AzureCalcRateCard[[#This Row],[Region]]</f>
        <v>Websites Basic MediumA15</v>
      </c>
      <c r="B12267" s="784">
        <v>15</v>
      </c>
      <c r="C12267" s="784" t="s">
        <v>91</v>
      </c>
      <c r="D12267" s="784" t="s">
        <v>181</v>
      </c>
      <c r="E12267" s="784">
        <v>0.13724</v>
      </c>
      <c r="F12267" s="784" t="s">
        <v>1295</v>
      </c>
      <c r="G12267" s="784" t="s">
        <v>3150</v>
      </c>
      <c r="H12267" s="784" t="s">
        <v>3151</v>
      </c>
      <c r="I12267" s="784" t="s">
        <v>6724</v>
      </c>
    </row>
    <row r="12268" spans="1:9" hidden="1">
      <c r="A12268" s="784" t="str">
        <f>Table_wabobpsvr_AzureCalc_AzureCalcRateCard[[#This Row],[ServiceName]]&amp;Table_wabobpsvr_AzureCalc_AzureCalcRateCard[[#This Row],[Price_Level]]&amp;Table_wabobpsvr_AzureCalc_AzureCalcRateCard[[#This Row],[Region]]</f>
        <v>Websites Basic MediumB15</v>
      </c>
      <c r="B12268" s="784">
        <v>15</v>
      </c>
      <c r="C12268" s="784" t="s">
        <v>91</v>
      </c>
      <c r="D12268" s="784" t="s">
        <v>182</v>
      </c>
      <c r="E12268" s="784">
        <v>0.13159999999999999</v>
      </c>
      <c r="F12268" s="784" t="s">
        <v>1295</v>
      </c>
      <c r="G12268" s="784" t="s">
        <v>3150</v>
      </c>
      <c r="H12268" s="784" t="s">
        <v>3151</v>
      </c>
      <c r="I12268" s="784" t="s">
        <v>6724</v>
      </c>
    </row>
    <row r="12269" spans="1:9" hidden="1">
      <c r="A12269" s="784" t="str">
        <f>Table_wabobpsvr_AzureCalc_AzureCalcRateCard[[#This Row],[ServiceName]]&amp;Table_wabobpsvr_AzureCalc_AzureCalcRateCard[[#This Row],[Price_Level]]&amp;Table_wabobpsvr_AzureCalc_AzureCalcRateCard[[#This Row],[Region]]</f>
        <v>Websites Basic MediumC15</v>
      </c>
      <c r="B12269" s="784">
        <v>15</v>
      </c>
      <c r="C12269" s="784" t="s">
        <v>91</v>
      </c>
      <c r="D12269" s="784" t="s">
        <v>184</v>
      </c>
      <c r="E12269" s="784">
        <v>0.12595999999999999</v>
      </c>
      <c r="F12269" s="784" t="s">
        <v>1295</v>
      </c>
      <c r="G12269" s="784" t="s">
        <v>3150</v>
      </c>
      <c r="H12269" s="784" t="s">
        <v>3151</v>
      </c>
      <c r="I12269" s="784" t="s">
        <v>6724</v>
      </c>
    </row>
    <row r="12270" spans="1:9" hidden="1">
      <c r="A12270" s="784" t="str">
        <f>Table_wabobpsvr_AzureCalc_AzureCalcRateCard[[#This Row],[ServiceName]]&amp;Table_wabobpsvr_AzureCalc_AzureCalcRateCard[[#This Row],[Price_Level]]&amp;Table_wabobpsvr_AzureCalc_AzureCalcRateCard[[#This Row],[Region]]</f>
        <v>Websites Basic MediumD15</v>
      </c>
      <c r="B12270" s="784">
        <v>15</v>
      </c>
      <c r="C12270" s="784" t="s">
        <v>91</v>
      </c>
      <c r="D12270" s="784" t="s">
        <v>183</v>
      </c>
      <c r="E12270" s="784">
        <v>0.12032</v>
      </c>
      <c r="F12270" s="784" t="s">
        <v>1295</v>
      </c>
      <c r="G12270" s="784" t="s">
        <v>3150</v>
      </c>
      <c r="H12270" s="784" t="s">
        <v>3151</v>
      </c>
      <c r="I12270" s="784" t="s">
        <v>6724</v>
      </c>
    </row>
    <row r="12271" spans="1:9" hidden="1">
      <c r="A12271" s="784" t="str">
        <f>Table_wabobpsvr_AzureCalc_AzureCalcRateCard[[#This Row],[ServiceName]]&amp;Table_wabobpsvr_AzureCalc_AzureCalcRateCard[[#This Row],[Price_Level]]&amp;Table_wabobpsvr_AzureCalc_AzureCalcRateCard[[#This Row],[Region]]</f>
        <v>Websites Standard MediumMOSP15</v>
      </c>
      <c r="B12271" s="784">
        <v>15</v>
      </c>
      <c r="C12271" s="784" t="s">
        <v>91</v>
      </c>
      <c r="D12271" s="784" t="s">
        <v>627</v>
      </c>
      <c r="E12271" s="784">
        <v>0.252</v>
      </c>
      <c r="F12271" s="784" t="s">
        <v>1296</v>
      </c>
      <c r="G12271" s="784" t="s">
        <v>4431</v>
      </c>
      <c r="H12271" s="784" t="s">
        <v>4431</v>
      </c>
      <c r="I12271" s="784" t="s">
        <v>6725</v>
      </c>
    </row>
    <row r="12272" spans="1:9" hidden="1">
      <c r="A12272" s="784" t="str">
        <f>Table_wabobpsvr_AzureCalc_AzureCalcRateCard[[#This Row],[ServiceName]]&amp;Table_wabobpsvr_AzureCalc_AzureCalcRateCard[[#This Row],[Price_Level]]&amp;Table_wabobpsvr_AzureCalc_AzureCalcRateCard[[#This Row],[Region]]</f>
        <v>Websites Standard MediumA15</v>
      </c>
      <c r="B12272" s="784">
        <v>15</v>
      </c>
      <c r="C12272" s="784" t="s">
        <v>91</v>
      </c>
      <c r="D12272" s="784" t="s">
        <v>181</v>
      </c>
      <c r="E12272" s="784">
        <v>0.18396000000000001</v>
      </c>
      <c r="F12272" s="784" t="s">
        <v>1296</v>
      </c>
      <c r="G12272" s="784" t="s">
        <v>3152</v>
      </c>
      <c r="H12272" s="784" t="s">
        <v>3153</v>
      </c>
      <c r="I12272" s="784" t="s">
        <v>6725</v>
      </c>
    </row>
    <row r="12273" spans="1:9" hidden="1">
      <c r="A12273" s="784" t="str">
        <f>Table_wabobpsvr_AzureCalc_AzureCalcRateCard[[#This Row],[ServiceName]]&amp;Table_wabobpsvr_AzureCalc_AzureCalcRateCard[[#This Row],[Price_Level]]&amp;Table_wabobpsvr_AzureCalc_AzureCalcRateCard[[#This Row],[Region]]</f>
        <v>Websites Standard MediumB15</v>
      </c>
      <c r="B12273" s="784">
        <v>15</v>
      </c>
      <c r="C12273" s="784" t="s">
        <v>91</v>
      </c>
      <c r="D12273" s="784" t="s">
        <v>182</v>
      </c>
      <c r="E12273" s="784">
        <v>0.1764</v>
      </c>
      <c r="F12273" s="784" t="s">
        <v>1296</v>
      </c>
      <c r="G12273" s="784" t="s">
        <v>3152</v>
      </c>
      <c r="H12273" s="784" t="s">
        <v>3153</v>
      </c>
      <c r="I12273" s="784" t="s">
        <v>6725</v>
      </c>
    </row>
    <row r="12274" spans="1:9" hidden="1">
      <c r="A12274" s="784" t="str">
        <f>Table_wabobpsvr_AzureCalc_AzureCalcRateCard[[#This Row],[ServiceName]]&amp;Table_wabobpsvr_AzureCalc_AzureCalcRateCard[[#This Row],[Price_Level]]&amp;Table_wabobpsvr_AzureCalc_AzureCalcRateCard[[#This Row],[Region]]</f>
        <v>Websites Standard MediumC15</v>
      </c>
      <c r="B12274" s="784">
        <v>15</v>
      </c>
      <c r="C12274" s="784" t="s">
        <v>91</v>
      </c>
      <c r="D12274" s="784" t="s">
        <v>184</v>
      </c>
      <c r="E12274" s="784">
        <v>0.16883999999999999</v>
      </c>
      <c r="F12274" s="784" t="s">
        <v>1296</v>
      </c>
      <c r="G12274" s="784" t="s">
        <v>3152</v>
      </c>
      <c r="H12274" s="784" t="s">
        <v>3153</v>
      </c>
      <c r="I12274" s="784" t="s">
        <v>6725</v>
      </c>
    </row>
    <row r="12275" spans="1:9" hidden="1">
      <c r="A12275" s="784" t="str">
        <f>Table_wabobpsvr_AzureCalc_AzureCalcRateCard[[#This Row],[ServiceName]]&amp;Table_wabobpsvr_AzureCalc_AzureCalcRateCard[[#This Row],[Price_Level]]&amp;Table_wabobpsvr_AzureCalc_AzureCalcRateCard[[#This Row],[Region]]</f>
        <v>Websites Standard MediumD15</v>
      </c>
      <c r="B12275" s="784">
        <v>15</v>
      </c>
      <c r="C12275" s="784" t="s">
        <v>91</v>
      </c>
      <c r="D12275" s="784" t="s">
        <v>183</v>
      </c>
      <c r="E12275" s="784">
        <v>0.16128000000000001</v>
      </c>
      <c r="F12275" s="784" t="s">
        <v>1296</v>
      </c>
      <c r="G12275" s="784" t="s">
        <v>3152</v>
      </c>
      <c r="H12275" s="784" t="s">
        <v>3153</v>
      </c>
      <c r="I12275" s="784" t="s">
        <v>6725</v>
      </c>
    </row>
    <row r="12276" spans="1:9" hidden="1">
      <c r="A12276" s="784" t="str">
        <f>Table_wabobpsvr_AzureCalc_AzureCalcRateCard[[#This Row],[ServiceName]]&amp;Table_wabobpsvr_AzureCalc_AzureCalcRateCard[[#This Row],[Price_Level]]&amp;Table_wabobpsvr_AzureCalc_AzureCalcRateCard[[#This Row],[Region]]</f>
        <v>A8 VM (Non-Windows)D1</v>
      </c>
      <c r="B12276" s="784">
        <v>1</v>
      </c>
      <c r="C12276" s="784" t="s">
        <v>91</v>
      </c>
      <c r="D12276" s="784" t="s">
        <v>183</v>
      </c>
      <c r="E12276" s="784">
        <v>1.2609999999999999</v>
      </c>
      <c r="F12276" s="784" t="s">
        <v>717</v>
      </c>
      <c r="G12276" s="784" t="s">
        <v>2295</v>
      </c>
      <c r="H12276" s="784" t="s">
        <v>2296</v>
      </c>
      <c r="I12276" s="784" t="s">
        <v>6481</v>
      </c>
    </row>
    <row r="12277" spans="1:9" hidden="1">
      <c r="A12277" s="784" t="str">
        <f>Table_wabobpsvr_AzureCalc_AzureCalcRateCard[[#This Row],[ServiceName]]&amp;Table_wabobpsvr_AzureCalc_AzureCalcRateCard[[#This Row],[Price_Level]]&amp;Table_wabobpsvr_AzureCalc_AzureCalcRateCard[[#This Row],[Region]]</f>
        <v>A6 HDInsight (Non-Windows)D15</v>
      </c>
      <c r="B12277" s="784">
        <v>15</v>
      </c>
      <c r="C12277" s="784" t="s">
        <v>91</v>
      </c>
      <c r="D12277" s="784" t="s">
        <v>183</v>
      </c>
      <c r="E12277" s="784">
        <v>0.30209999999999998</v>
      </c>
      <c r="F12277" s="784" t="s">
        <v>3711</v>
      </c>
      <c r="G12277" s="784" t="s">
        <v>3842</v>
      </c>
      <c r="H12277" s="784" t="s">
        <v>3843</v>
      </c>
      <c r="I12277" s="784" t="s">
        <v>5726</v>
      </c>
    </row>
    <row r="12278" spans="1:9" hidden="1">
      <c r="A12278" t="str">
        <f>Table_wabobpsvr_AzureCalc_AzureCalcRateCard[[#This Row],[ServiceName]]&amp;Table_wabobpsvr_AzureCalc_AzureCalcRateCard[[#This Row],[Price_Level]]&amp;Table_wabobpsvr_AzureCalc_AzureCalcRateCard[[#This Row],[Region]]</f>
        <v>Production API  Compute HoursD</v>
      </c>
      <c r="C12278" t="s">
        <v>91</v>
      </c>
      <c r="D12278" t="s">
        <v>183</v>
      </c>
      <c r="E12278">
        <v>1.76</v>
      </c>
      <c r="F12278" t="s">
        <v>3708</v>
      </c>
      <c r="G12278" s="784" t="s">
        <v>3844</v>
      </c>
      <c r="H12278" s="784" t="s">
        <v>3845</v>
      </c>
      <c r="I12278" s="784" t="s">
        <v>6726</v>
      </c>
    </row>
    <row r="12279" spans="1:9" hidden="1">
      <c r="A12279" t="str">
        <f>Table_wabobpsvr_AzureCalc_AzureCalcRateCard[[#This Row],[ServiceName]]&amp;Table_wabobpsvr_AzureCalc_AzureCalcRateCard[[#This Row],[Price_Level]]&amp;Table_wabobpsvr_AzureCalc_AzureCalcRateCard[[#This Row],[Region]]</f>
        <v>Websites Basic SmallMOSP15</v>
      </c>
      <c r="B12279">
        <v>15</v>
      </c>
      <c r="C12279" t="s">
        <v>91</v>
      </c>
      <c r="D12279" t="s">
        <v>627</v>
      </c>
      <c r="E12279">
        <v>9.4E-2</v>
      </c>
      <c r="F12279" t="s">
        <v>1424</v>
      </c>
      <c r="G12279" s="784" t="s">
        <v>4431</v>
      </c>
      <c r="H12279" s="784" t="s">
        <v>4431</v>
      </c>
      <c r="I12279" s="784" t="s">
        <v>6727</v>
      </c>
    </row>
    <row r="12280" spans="1:9" hidden="1">
      <c r="A12280" s="784" t="str">
        <f>Table_wabobpsvr_AzureCalc_AzureCalcRateCard[[#This Row],[ServiceName]]&amp;Table_wabobpsvr_AzureCalc_AzureCalcRateCard[[#This Row],[Price_Level]]&amp;Table_wabobpsvr_AzureCalc_AzureCalcRateCard[[#This Row],[Region]]</f>
        <v>Websites Basic SmallA15</v>
      </c>
      <c r="B12280" s="784">
        <v>15</v>
      </c>
      <c r="C12280" s="784" t="s">
        <v>91</v>
      </c>
      <c r="D12280" s="784" t="s">
        <v>181</v>
      </c>
      <c r="E12280" s="784">
        <v>6.862E-2</v>
      </c>
      <c r="F12280" s="784" t="s">
        <v>1424</v>
      </c>
      <c r="G12280" s="784" t="s">
        <v>3509</v>
      </c>
      <c r="H12280" s="784" t="s">
        <v>3510</v>
      </c>
      <c r="I12280" s="784" t="s">
        <v>6727</v>
      </c>
    </row>
    <row r="12281" spans="1:9" hidden="1">
      <c r="A12281" t="str">
        <f>Table_wabobpsvr_AzureCalc_AzureCalcRateCard[[#This Row],[ServiceName]]&amp;Table_wabobpsvr_AzureCalc_AzureCalcRateCard[[#This Row],[Price_Level]]&amp;Table_wabobpsvr_AzureCalc_AzureCalcRateCard[[#This Row],[Region]]</f>
        <v>Websites Basic SmallB15</v>
      </c>
      <c r="B12281">
        <v>15</v>
      </c>
      <c r="C12281" t="s">
        <v>91</v>
      </c>
      <c r="D12281" t="s">
        <v>182</v>
      </c>
      <c r="E12281">
        <v>6.5799999999999997E-2</v>
      </c>
      <c r="F12281" t="s">
        <v>1424</v>
      </c>
      <c r="G12281" s="784" t="s">
        <v>3509</v>
      </c>
      <c r="H12281" s="784" t="s">
        <v>3510</v>
      </c>
      <c r="I12281" s="784" t="s">
        <v>6727</v>
      </c>
    </row>
    <row r="12282" spans="1:9" hidden="1">
      <c r="A12282" t="str">
        <f>Table_wabobpsvr_AzureCalc_AzureCalcRateCard[[#This Row],[ServiceName]]&amp;Table_wabobpsvr_AzureCalc_AzureCalcRateCard[[#This Row],[Price_Level]]&amp;Table_wabobpsvr_AzureCalc_AzureCalcRateCard[[#This Row],[Region]]</f>
        <v>Websites Basic SmallC15</v>
      </c>
      <c r="B12282">
        <v>15</v>
      </c>
      <c r="C12282" t="s">
        <v>91</v>
      </c>
      <c r="D12282" t="s">
        <v>184</v>
      </c>
      <c r="E12282">
        <v>6.2979999999999994E-2</v>
      </c>
      <c r="F12282" t="s">
        <v>1424</v>
      </c>
      <c r="G12282" s="784" t="s">
        <v>3509</v>
      </c>
      <c r="H12282" s="784" t="s">
        <v>3510</v>
      </c>
      <c r="I12282" s="784" t="s">
        <v>6727</v>
      </c>
    </row>
    <row r="12283" spans="1:9" hidden="1">
      <c r="A12283" t="str">
        <f>Table_wabobpsvr_AzureCalc_AzureCalcRateCard[[#This Row],[ServiceName]]&amp;Table_wabobpsvr_AzureCalc_AzureCalcRateCard[[#This Row],[Price_Level]]&amp;Table_wabobpsvr_AzureCalc_AzureCalcRateCard[[#This Row],[Region]]</f>
        <v>Websites Basic SmallD15</v>
      </c>
      <c r="B12283">
        <v>15</v>
      </c>
      <c r="C12283" t="s">
        <v>91</v>
      </c>
      <c r="D12283" t="s">
        <v>183</v>
      </c>
      <c r="E12283">
        <v>6.0159999999999998E-2</v>
      </c>
      <c r="F12283" t="s">
        <v>1424</v>
      </c>
      <c r="G12283" s="784" t="s">
        <v>3509</v>
      </c>
      <c r="H12283" s="784" t="s">
        <v>3510</v>
      </c>
      <c r="I12283" s="784" t="s">
        <v>6727</v>
      </c>
    </row>
    <row r="12284" spans="1:9" hidden="1">
      <c r="A12284" t="str">
        <f>Table_wabobpsvr_AzureCalc_AzureCalcRateCard[[#This Row],[ServiceName]]&amp;Table_wabobpsvr_AzureCalc_AzureCalcRateCard[[#This Row],[Price_Level]]&amp;Table_wabobpsvr_AzureCalc_AzureCalcRateCard[[#This Row],[Region]]</f>
        <v>Websites Standard SmallMOSP15</v>
      </c>
      <c r="B12284">
        <v>15</v>
      </c>
      <c r="C12284" t="s">
        <v>91</v>
      </c>
      <c r="D12284" t="s">
        <v>627</v>
      </c>
      <c r="E12284">
        <v>0.126</v>
      </c>
      <c r="F12284" t="s">
        <v>1425</v>
      </c>
      <c r="G12284" s="784" t="s">
        <v>4431</v>
      </c>
      <c r="H12284" s="784" t="s">
        <v>4431</v>
      </c>
      <c r="I12284" s="784" t="s">
        <v>6728</v>
      </c>
    </row>
    <row r="12285" spans="1:9" hidden="1">
      <c r="A12285" t="str">
        <f>Table_wabobpsvr_AzureCalc_AzureCalcRateCard[[#This Row],[ServiceName]]&amp;Table_wabobpsvr_AzureCalc_AzureCalcRateCard[[#This Row],[Price_Level]]&amp;Table_wabobpsvr_AzureCalc_AzureCalcRateCard[[#This Row],[Region]]</f>
        <v>Websites Standard SmallA15</v>
      </c>
      <c r="B12285">
        <v>15</v>
      </c>
      <c r="C12285" t="s">
        <v>91</v>
      </c>
      <c r="D12285" t="s">
        <v>181</v>
      </c>
      <c r="E12285">
        <v>9.1980000000000006E-2</v>
      </c>
      <c r="F12285" t="s">
        <v>1425</v>
      </c>
      <c r="G12285" s="784" t="s">
        <v>3511</v>
      </c>
      <c r="H12285" s="784" t="s">
        <v>3512</v>
      </c>
      <c r="I12285" s="784" t="s">
        <v>6728</v>
      </c>
    </row>
    <row r="12286" spans="1:9" hidden="1">
      <c r="A12286" t="str">
        <f>Table_wabobpsvr_AzureCalc_AzureCalcRateCard[[#This Row],[ServiceName]]&amp;Table_wabobpsvr_AzureCalc_AzureCalcRateCard[[#This Row],[Price_Level]]&amp;Table_wabobpsvr_AzureCalc_AzureCalcRateCard[[#This Row],[Region]]</f>
        <v>Websites Standard SmallB15</v>
      </c>
      <c r="B12286">
        <v>15</v>
      </c>
      <c r="C12286" t="s">
        <v>91</v>
      </c>
      <c r="D12286" t="s">
        <v>182</v>
      </c>
      <c r="E12286">
        <v>8.8200000000000001E-2</v>
      </c>
      <c r="F12286" t="s">
        <v>1425</v>
      </c>
      <c r="G12286" s="784" t="s">
        <v>3511</v>
      </c>
      <c r="H12286" s="784" t="s">
        <v>3512</v>
      </c>
      <c r="I12286" s="784" t="s">
        <v>6728</v>
      </c>
    </row>
    <row r="12287" spans="1:9" hidden="1">
      <c r="A12287" t="str">
        <f>Table_wabobpsvr_AzureCalc_AzureCalcRateCard[[#This Row],[ServiceName]]&amp;Table_wabobpsvr_AzureCalc_AzureCalcRateCard[[#This Row],[Price_Level]]&amp;Table_wabobpsvr_AzureCalc_AzureCalcRateCard[[#This Row],[Region]]</f>
        <v>Websites Standard SmallC15</v>
      </c>
      <c r="B12287">
        <v>15</v>
      </c>
      <c r="C12287" t="s">
        <v>91</v>
      </c>
      <c r="D12287" t="s">
        <v>184</v>
      </c>
      <c r="E12287">
        <v>8.4419999999999995E-2</v>
      </c>
      <c r="F12287" t="s">
        <v>1425</v>
      </c>
      <c r="G12287" s="784" t="s">
        <v>3511</v>
      </c>
      <c r="H12287" s="784" t="s">
        <v>3512</v>
      </c>
      <c r="I12287" s="784" t="s">
        <v>6728</v>
      </c>
    </row>
    <row r="12288" spans="1:9" hidden="1">
      <c r="A12288" t="str">
        <f>Table_wabobpsvr_AzureCalc_AzureCalcRateCard[[#This Row],[ServiceName]]&amp;Table_wabobpsvr_AzureCalc_AzureCalcRateCard[[#This Row],[Price_Level]]&amp;Table_wabobpsvr_AzureCalc_AzureCalcRateCard[[#This Row],[Region]]</f>
        <v>Websites Standard SmallD15</v>
      </c>
      <c r="B12288">
        <v>15</v>
      </c>
      <c r="C12288" t="s">
        <v>91</v>
      </c>
      <c r="D12288" t="s">
        <v>183</v>
      </c>
      <c r="E12288">
        <v>8.0640000000000003E-2</v>
      </c>
      <c r="F12288" t="s">
        <v>1425</v>
      </c>
      <c r="G12288" s="784" t="s">
        <v>3511</v>
      </c>
      <c r="H12288" s="784" t="s">
        <v>3512</v>
      </c>
      <c r="I12288" s="784" t="s">
        <v>6728</v>
      </c>
    </row>
    <row r="12289" spans="1:9" hidden="1">
      <c r="A12289" t="str">
        <f>Table_wabobpsvr_AzureCalc_AzureCalcRateCard[[#This Row],[ServiceName]]&amp;Table_wabobpsvr_AzureCalc_AzureCalcRateCard[[#This Row],[Price_Level]]&amp;Table_wabobpsvr_AzureCalc_AzureCalcRateCard[[#This Row],[Region]]</f>
        <v>Standard Overage Session HoursB15</v>
      </c>
      <c r="B12289">
        <v>15</v>
      </c>
      <c r="C12289" t="s">
        <v>4431</v>
      </c>
      <c r="D12289" t="s">
        <v>182</v>
      </c>
      <c r="E12289">
        <v>999999</v>
      </c>
      <c r="F12289" t="s">
        <v>3302</v>
      </c>
      <c r="G12289" s="784" t="s">
        <v>4431</v>
      </c>
      <c r="H12289" s="784" t="s">
        <v>4431</v>
      </c>
      <c r="I12289" s="784" t="s">
        <v>4431</v>
      </c>
    </row>
    <row r="12290" spans="1:9" hidden="1">
      <c r="A12290" t="str">
        <f>Table_wabobpsvr_AzureCalc_AzureCalcRateCard[[#This Row],[ServiceName]]&amp;Table_wabobpsvr_AzureCalc_AzureCalcRateCard[[#This Row],[Price_Level]]&amp;Table_wabobpsvr_AzureCalc_AzureCalcRateCard[[#This Row],[Region]]</f>
        <v>Standard Overage Session HoursC15</v>
      </c>
      <c r="B12290">
        <v>15</v>
      </c>
      <c r="C12290" t="s">
        <v>4431</v>
      </c>
      <c r="D12290" t="s">
        <v>184</v>
      </c>
      <c r="E12290">
        <v>999999</v>
      </c>
      <c r="F12290" t="s">
        <v>3302</v>
      </c>
      <c r="G12290" s="784" t="s">
        <v>4431</v>
      </c>
      <c r="H12290" s="784" t="s">
        <v>4431</v>
      </c>
      <c r="I12290" s="784" t="s">
        <v>4431</v>
      </c>
    </row>
    <row r="12291" spans="1:9" hidden="1">
      <c r="A12291" s="784" t="str">
        <f>Table_wabobpsvr_AzureCalc_AzureCalcRateCard[[#This Row],[ServiceName]]&amp;Table_wabobpsvr_AzureCalc_AzureCalcRateCard[[#This Row],[Price_Level]]&amp;Table_wabobpsvr_AzureCalc_AzureCalcRateCard[[#This Row],[Region]]</f>
        <v>Standard Overage Session HoursD15</v>
      </c>
      <c r="B12291" s="784">
        <v>15</v>
      </c>
      <c r="C12291" s="784" t="s">
        <v>4431</v>
      </c>
      <c r="D12291" s="784" t="s">
        <v>183</v>
      </c>
      <c r="E12291" s="784">
        <v>999999</v>
      </c>
      <c r="F12291" s="784" t="s">
        <v>3302</v>
      </c>
      <c r="G12291" s="784" t="s">
        <v>4431</v>
      </c>
      <c r="H12291" s="784" t="s">
        <v>4431</v>
      </c>
      <c r="I12291" s="784" t="s">
        <v>4431</v>
      </c>
    </row>
    <row r="12292" spans="1:9" hidden="1">
      <c r="A12292" s="784" t="str">
        <f>Table_wabobpsvr_AzureCalc_AzureCalcRateCard[[#This Row],[ServiceName]]&amp;Table_wabobpsvr_AzureCalc_AzureCalcRateCard[[#This Row],[Price_Level]]&amp;Table_wabobpsvr_AzureCalc_AzureCalcRateCard[[#This Row],[Region]]</f>
        <v>Standard Overage Session HoursMOSP14</v>
      </c>
      <c r="B12292" s="784">
        <v>14</v>
      </c>
      <c r="C12292" s="784" t="s">
        <v>4431</v>
      </c>
      <c r="D12292" s="784" t="s">
        <v>627</v>
      </c>
      <c r="E12292" s="784">
        <v>999999</v>
      </c>
      <c r="F12292" s="784" t="s">
        <v>3302</v>
      </c>
      <c r="G12292" s="784" t="s">
        <v>4431</v>
      </c>
      <c r="H12292" s="784" t="s">
        <v>4431</v>
      </c>
      <c r="I12292" s="784" t="s">
        <v>4431</v>
      </c>
    </row>
    <row r="12293" spans="1:9" hidden="1">
      <c r="A12293" t="str">
        <f>Table_wabobpsvr_AzureCalc_AzureCalcRateCard[[#This Row],[ServiceName]]&amp;Table_wabobpsvr_AzureCalc_AzureCalcRateCard[[#This Row],[Price_Level]]&amp;Table_wabobpsvr_AzureCalc_AzureCalcRateCard[[#This Row],[Region]]</f>
        <v>Standard Overage Session HoursA14</v>
      </c>
      <c r="B12293">
        <v>14</v>
      </c>
      <c r="C12293" t="s">
        <v>4431</v>
      </c>
      <c r="D12293" t="s">
        <v>181</v>
      </c>
      <c r="E12293">
        <v>999999</v>
      </c>
      <c r="F12293" t="s">
        <v>3302</v>
      </c>
      <c r="G12293" s="784" t="s">
        <v>4431</v>
      </c>
      <c r="H12293" s="784" t="s">
        <v>4431</v>
      </c>
      <c r="I12293" s="784" t="s">
        <v>4431</v>
      </c>
    </row>
    <row r="12294" spans="1:9" hidden="1">
      <c r="A12294" s="784" t="str">
        <f>Table_wabobpsvr_AzureCalc_AzureCalcRateCard[[#This Row],[ServiceName]]&amp;Table_wabobpsvr_AzureCalc_AzureCalcRateCard[[#This Row],[Price_Level]]&amp;Table_wabobpsvr_AzureCalc_AzureCalcRateCard[[#This Row],[Region]]</f>
        <v>SQL Premium P1 Database DaysD</v>
      </c>
      <c r="B12294" s="784"/>
      <c r="C12294" s="784" t="s">
        <v>1119</v>
      </c>
      <c r="D12294" s="784" t="s">
        <v>183</v>
      </c>
      <c r="E12294" s="784">
        <v>14.52</v>
      </c>
      <c r="F12294" s="784" t="s">
        <v>781</v>
      </c>
      <c r="G12294" s="784" t="s">
        <v>3281</v>
      </c>
      <c r="H12294" s="784" t="s">
        <v>3282</v>
      </c>
      <c r="I12294" s="784" t="s">
        <v>4431</v>
      </c>
    </row>
    <row r="12295" spans="1:9" hidden="1">
      <c r="A12295" s="784" t="str">
        <f>Table_wabobpsvr_AzureCalc_AzureCalcRateCard[[#This Row],[ServiceName]]&amp;Table_wabobpsvr_AzureCalc_AzureCalcRateCard[[#This Row],[Price_Level]]&amp;Table_wabobpsvr_AzureCalc_AzureCalcRateCard[[#This Row],[Region]]</f>
        <v>SQL Premium P2 Database DaysMOSP</v>
      </c>
      <c r="B12295" s="784"/>
      <c r="C12295" s="784" t="s">
        <v>1119</v>
      </c>
      <c r="D12295" s="784" t="s">
        <v>627</v>
      </c>
      <c r="E12295" s="784">
        <v>33</v>
      </c>
      <c r="F12295" s="784" t="s">
        <v>782</v>
      </c>
      <c r="G12295" s="784" t="s">
        <v>4431</v>
      </c>
      <c r="H12295" s="784" t="s">
        <v>4431</v>
      </c>
      <c r="I12295" s="784" t="s">
        <v>4431</v>
      </c>
    </row>
    <row r="12296" spans="1:9" hidden="1">
      <c r="A12296" t="str">
        <f>Table_wabobpsvr_AzureCalc_AzureCalcRateCard[[#This Row],[ServiceName]]&amp;Table_wabobpsvr_AzureCalc_AzureCalcRateCard[[#This Row],[Price_Level]]&amp;Table_wabobpsvr_AzureCalc_AzureCalcRateCard[[#This Row],[Region]]</f>
        <v>A1 HDInsight (Non-Windows)MOSP13</v>
      </c>
      <c r="B12296">
        <v>13</v>
      </c>
      <c r="C12296" t="s">
        <v>91</v>
      </c>
      <c r="D12296" t="s">
        <v>627</v>
      </c>
      <c r="E12296">
        <v>4.8750000000000002E-2</v>
      </c>
      <c r="F12296" t="s">
        <v>3837</v>
      </c>
      <c r="G12296" s="784" t="s">
        <v>4431</v>
      </c>
      <c r="H12296" s="784" t="s">
        <v>4431</v>
      </c>
      <c r="I12296" s="784" t="s">
        <v>6729</v>
      </c>
    </row>
    <row r="12297" spans="1:9" hidden="1">
      <c r="A12297" t="str">
        <f>Table_wabobpsvr_AzureCalc_AzureCalcRateCard[[#This Row],[ServiceName]]&amp;Table_wabobpsvr_AzureCalc_AzureCalcRateCard[[#This Row],[Price_Level]]&amp;Table_wabobpsvr_AzureCalc_AzureCalcRateCard[[#This Row],[Region]]</f>
        <v>A1 HDInsight (Non-Windows)A13</v>
      </c>
      <c r="B12297">
        <v>13</v>
      </c>
      <c r="C12297" t="s">
        <v>91</v>
      </c>
      <c r="D12297" t="s">
        <v>181</v>
      </c>
      <c r="E12297">
        <v>3.56E-2</v>
      </c>
      <c r="F12297" t="s">
        <v>3837</v>
      </c>
      <c r="G12297" s="784" t="s">
        <v>3846</v>
      </c>
      <c r="H12297" s="784" t="s">
        <v>3847</v>
      </c>
      <c r="I12297" s="784" t="s">
        <v>6729</v>
      </c>
    </row>
    <row r="12298" spans="1:9" hidden="1">
      <c r="A12298" t="str">
        <f>Table_wabobpsvr_AzureCalc_AzureCalcRateCard[[#This Row],[ServiceName]]&amp;Table_wabobpsvr_AzureCalc_AzureCalcRateCard[[#This Row],[Price_Level]]&amp;Table_wabobpsvr_AzureCalc_AzureCalcRateCard[[#This Row],[Region]]</f>
        <v>Standard Overage Session HoursB14</v>
      </c>
      <c r="B12298">
        <v>14</v>
      </c>
      <c r="C12298" t="s">
        <v>4431</v>
      </c>
      <c r="D12298" t="s">
        <v>182</v>
      </c>
      <c r="E12298">
        <v>999999</v>
      </c>
      <c r="F12298" t="s">
        <v>3302</v>
      </c>
      <c r="G12298" s="784" t="s">
        <v>4431</v>
      </c>
      <c r="H12298" s="784" t="s">
        <v>4431</v>
      </c>
      <c r="I12298" s="784" t="s">
        <v>4431</v>
      </c>
    </row>
    <row r="12299" spans="1:9" hidden="1">
      <c r="A12299" t="str">
        <f>Table_wabobpsvr_AzureCalc_AzureCalcRateCard[[#This Row],[ServiceName]]&amp;Table_wabobpsvr_AzureCalc_AzureCalcRateCard[[#This Row],[Price_Level]]&amp;Table_wabobpsvr_AzureCalc_AzureCalcRateCard[[#This Row],[Region]]</f>
        <v>A1 HDInsight (Non-Windows)B13</v>
      </c>
      <c r="B12299">
        <v>13</v>
      </c>
      <c r="C12299" t="s">
        <v>91</v>
      </c>
      <c r="D12299" t="s">
        <v>182</v>
      </c>
      <c r="E12299">
        <v>3.4200000000000001E-2</v>
      </c>
      <c r="F12299" t="s">
        <v>3837</v>
      </c>
      <c r="G12299" s="784" t="s">
        <v>3846</v>
      </c>
      <c r="H12299" s="784" t="s">
        <v>3847</v>
      </c>
      <c r="I12299" s="784" t="s">
        <v>6729</v>
      </c>
    </row>
    <row r="12300" spans="1:9" hidden="1">
      <c r="A12300" t="str">
        <f>Table_wabobpsvr_AzureCalc_AzureCalcRateCard[[#This Row],[ServiceName]]&amp;Table_wabobpsvr_AzureCalc_AzureCalcRateCard[[#This Row],[Price_Level]]&amp;Table_wabobpsvr_AzureCalc_AzureCalcRateCard[[#This Row],[Region]]</f>
        <v>A1 HDInsight (Non-Windows)C13</v>
      </c>
      <c r="B12300">
        <v>13</v>
      </c>
      <c r="C12300" t="s">
        <v>91</v>
      </c>
      <c r="D12300" t="s">
        <v>184</v>
      </c>
      <c r="E12300">
        <v>3.27E-2</v>
      </c>
      <c r="F12300" t="s">
        <v>3837</v>
      </c>
      <c r="G12300" s="784" t="s">
        <v>3846</v>
      </c>
      <c r="H12300" s="784" t="s">
        <v>3847</v>
      </c>
      <c r="I12300" s="784" t="s">
        <v>6729</v>
      </c>
    </row>
    <row r="12301" spans="1:9" hidden="1">
      <c r="A12301" t="str">
        <f>Table_wabobpsvr_AzureCalc_AzureCalcRateCard[[#This Row],[ServiceName]]&amp;Table_wabobpsvr_AzureCalc_AzureCalcRateCard[[#This Row],[Price_Level]]&amp;Table_wabobpsvr_AzureCalc_AzureCalcRateCard[[#This Row],[Region]]</f>
        <v>A1 HDInsight (Non-Windows)D13</v>
      </c>
      <c r="B12301">
        <v>13</v>
      </c>
      <c r="C12301" t="s">
        <v>91</v>
      </c>
      <c r="D12301" t="s">
        <v>183</v>
      </c>
      <c r="E12301">
        <v>3.1199999999999999E-2</v>
      </c>
      <c r="F12301" t="s">
        <v>3837</v>
      </c>
      <c r="G12301" s="784" t="s">
        <v>3846</v>
      </c>
      <c r="H12301" s="784" t="s">
        <v>3847</v>
      </c>
      <c r="I12301" s="784" t="s">
        <v>6729</v>
      </c>
    </row>
    <row r="12302" spans="1:9" hidden="1">
      <c r="A12302" t="str">
        <f>Table_wabobpsvr_AzureCalc_AzureCalcRateCard[[#This Row],[ServiceName]]&amp;Table_wabobpsvr_AzureCalc_AzureCalcRateCard[[#This Row],[Price_Level]]&amp;Table_wabobpsvr_AzureCalc_AzureCalcRateCard[[#This Row],[Region]]</f>
        <v>A1 HDInsight (Non-Windows)MOSP11</v>
      </c>
      <c r="B12302">
        <v>11</v>
      </c>
      <c r="C12302" t="s">
        <v>91</v>
      </c>
      <c r="D12302" t="s">
        <v>627</v>
      </c>
      <c r="E12302">
        <v>4.7500000000000001E-2</v>
      </c>
      <c r="F12302" t="s">
        <v>3837</v>
      </c>
      <c r="G12302" s="784" t="s">
        <v>4431</v>
      </c>
      <c r="H12302" s="784" t="s">
        <v>4431</v>
      </c>
      <c r="I12302" s="784" t="s">
        <v>5311</v>
      </c>
    </row>
    <row r="12303" spans="1:9" hidden="1">
      <c r="A12303" t="str">
        <f>Table_wabobpsvr_AzureCalc_AzureCalcRateCard[[#This Row],[ServiceName]]&amp;Table_wabobpsvr_AzureCalc_AzureCalcRateCard[[#This Row],[Price_Level]]&amp;Table_wabobpsvr_AzureCalc_AzureCalcRateCard[[#This Row],[Region]]</f>
        <v>A8 VM (Windows)MOSP1</v>
      </c>
      <c r="B12303">
        <v>1</v>
      </c>
      <c r="C12303" t="s">
        <v>91</v>
      </c>
      <c r="D12303" t="s">
        <v>627</v>
      </c>
      <c r="E12303">
        <v>2.4500000000000002</v>
      </c>
      <c r="F12303" t="s">
        <v>719</v>
      </c>
      <c r="G12303" s="784" t="s">
        <v>4431</v>
      </c>
      <c r="H12303" s="784" t="s">
        <v>4431</v>
      </c>
      <c r="I12303" s="784" t="s">
        <v>6730</v>
      </c>
    </row>
    <row r="12304" spans="1:9" hidden="1">
      <c r="A12304" t="str">
        <f>Table_wabobpsvr_AzureCalc_AzureCalcRateCard[[#This Row],[ServiceName]]&amp;Table_wabobpsvr_AzureCalc_AzureCalcRateCard[[#This Row],[Price_Level]]&amp;Table_wabobpsvr_AzureCalc_AzureCalcRateCard[[#This Row],[Region]]</f>
        <v>A8 VM (Windows)A1</v>
      </c>
      <c r="B12304">
        <v>1</v>
      </c>
      <c r="C12304" t="s">
        <v>91</v>
      </c>
      <c r="D12304" t="s">
        <v>181</v>
      </c>
      <c r="E12304">
        <v>1.788</v>
      </c>
      <c r="F12304" t="s">
        <v>719</v>
      </c>
      <c r="G12304" s="784" t="s">
        <v>2415</v>
      </c>
      <c r="H12304" s="784" t="s">
        <v>2416</v>
      </c>
      <c r="I12304" s="784" t="s">
        <v>6730</v>
      </c>
    </row>
    <row r="12305" spans="1:9" hidden="1">
      <c r="A12305" t="str">
        <f>Table_wabobpsvr_AzureCalc_AzureCalcRateCard[[#This Row],[ServiceName]]&amp;Table_wabobpsvr_AzureCalc_AzureCalcRateCard[[#This Row],[Price_Level]]&amp;Table_wabobpsvr_AzureCalc_AzureCalcRateCard[[#This Row],[Region]]</f>
        <v>A8 VM (Windows)B1</v>
      </c>
      <c r="B12305">
        <v>1</v>
      </c>
      <c r="C12305" t="s">
        <v>91</v>
      </c>
      <c r="D12305" t="s">
        <v>182</v>
      </c>
      <c r="E12305">
        <v>1.7150000000000001</v>
      </c>
      <c r="F12305" t="s">
        <v>719</v>
      </c>
      <c r="G12305" s="784" t="s">
        <v>2415</v>
      </c>
      <c r="H12305" s="784" t="s">
        <v>2416</v>
      </c>
      <c r="I12305" s="784" t="s">
        <v>6730</v>
      </c>
    </row>
    <row r="12306" spans="1:9" hidden="1">
      <c r="A12306" t="str">
        <f>Table_wabobpsvr_AzureCalc_AzureCalcRateCard[[#This Row],[ServiceName]]&amp;Table_wabobpsvr_AzureCalc_AzureCalcRateCard[[#This Row],[Price_Level]]&amp;Table_wabobpsvr_AzureCalc_AzureCalcRateCard[[#This Row],[Region]]</f>
        <v>A8 VM (Windows)C1</v>
      </c>
      <c r="B12306">
        <v>1</v>
      </c>
      <c r="C12306" t="s">
        <v>91</v>
      </c>
      <c r="D12306" t="s">
        <v>184</v>
      </c>
      <c r="E12306">
        <v>1.641</v>
      </c>
      <c r="F12306" t="s">
        <v>719</v>
      </c>
      <c r="G12306" s="784" t="s">
        <v>2415</v>
      </c>
      <c r="H12306" s="784" t="s">
        <v>2416</v>
      </c>
      <c r="I12306" s="784" t="s">
        <v>6730</v>
      </c>
    </row>
    <row r="12307" spans="1:9" hidden="1">
      <c r="A12307" t="str">
        <f>Table_wabobpsvr_AzureCalc_AzureCalcRateCard[[#This Row],[ServiceName]]&amp;Table_wabobpsvr_AzureCalc_AzureCalcRateCard[[#This Row],[Price_Level]]&amp;Table_wabobpsvr_AzureCalc_AzureCalcRateCard[[#This Row],[Region]]</f>
        <v>A8 VM (Windows)D1</v>
      </c>
      <c r="B12307">
        <v>1</v>
      </c>
      <c r="C12307" t="s">
        <v>91</v>
      </c>
      <c r="D12307" t="s">
        <v>183</v>
      </c>
      <c r="E12307">
        <v>1.5680000000000001</v>
      </c>
      <c r="F12307" t="s">
        <v>719</v>
      </c>
      <c r="G12307" s="784" t="s">
        <v>2415</v>
      </c>
      <c r="H12307" s="784" t="s">
        <v>2416</v>
      </c>
      <c r="I12307" s="784" t="s">
        <v>6730</v>
      </c>
    </row>
    <row r="12308" spans="1:9" hidden="1">
      <c r="A12308" t="str">
        <f>Table_wabobpsvr_AzureCalc_AzureCalcRateCard[[#This Row],[ServiceName]]&amp;Table_wabobpsvr_AzureCalc_AzureCalcRateCard[[#This Row],[Price_Level]]&amp;Table_wabobpsvr_AzureCalc_AzureCalcRateCard[[#This Row],[Region]]</f>
        <v>A9 VM (Non-Windows)MOSP1</v>
      </c>
      <c r="B12308">
        <v>1</v>
      </c>
      <c r="C12308" t="s">
        <v>91</v>
      </c>
      <c r="D12308" t="s">
        <v>627</v>
      </c>
      <c r="E12308">
        <v>4.47</v>
      </c>
      <c r="F12308" t="s">
        <v>721</v>
      </c>
      <c r="G12308" s="784" t="s">
        <v>4431</v>
      </c>
      <c r="H12308" s="784" t="s">
        <v>4431</v>
      </c>
      <c r="I12308" s="784" t="s">
        <v>6731</v>
      </c>
    </row>
    <row r="12309" spans="1:9" hidden="1">
      <c r="A12309" t="str">
        <f>Table_wabobpsvr_AzureCalc_AzureCalcRateCard[[#This Row],[ServiceName]]&amp;Table_wabobpsvr_AzureCalc_AzureCalcRateCard[[#This Row],[Price_Level]]&amp;Table_wabobpsvr_AzureCalc_AzureCalcRateCard[[#This Row],[Region]]</f>
        <v>A9 VM (Non-Windows)A1</v>
      </c>
      <c r="B12309">
        <v>1</v>
      </c>
      <c r="C12309" t="s">
        <v>91</v>
      </c>
      <c r="D12309" t="s">
        <v>181</v>
      </c>
      <c r="E12309">
        <v>3.2629999999999999</v>
      </c>
      <c r="F12309" t="s">
        <v>721</v>
      </c>
      <c r="G12309" s="784" t="s">
        <v>2517</v>
      </c>
      <c r="H12309" s="784" t="s">
        <v>2518</v>
      </c>
      <c r="I12309" s="784" t="s">
        <v>6731</v>
      </c>
    </row>
    <row r="12310" spans="1:9" hidden="1">
      <c r="A12310" t="str">
        <f>Table_wabobpsvr_AzureCalc_AzureCalcRateCard[[#This Row],[ServiceName]]&amp;Table_wabobpsvr_AzureCalc_AzureCalcRateCard[[#This Row],[Price_Level]]&amp;Table_wabobpsvr_AzureCalc_AzureCalcRateCard[[#This Row],[Region]]</f>
        <v>A9 VM (Non-Windows)B1</v>
      </c>
      <c r="B12310">
        <v>1</v>
      </c>
      <c r="C12310" t="s">
        <v>91</v>
      </c>
      <c r="D12310" t="s">
        <v>182</v>
      </c>
      <c r="E12310">
        <v>3.129</v>
      </c>
      <c r="F12310" t="s">
        <v>721</v>
      </c>
      <c r="G12310" s="784" t="s">
        <v>2517</v>
      </c>
      <c r="H12310" s="784" t="s">
        <v>2518</v>
      </c>
      <c r="I12310" s="784" t="s">
        <v>6731</v>
      </c>
    </row>
    <row r="12311" spans="1:9" hidden="1">
      <c r="A12311" s="784" t="str">
        <f>Table_wabobpsvr_AzureCalc_AzureCalcRateCard[[#This Row],[ServiceName]]&amp;Table_wabobpsvr_AzureCalc_AzureCalcRateCard[[#This Row],[Price_Level]]&amp;Table_wabobpsvr_AzureCalc_AzureCalcRateCard[[#This Row],[Region]]</f>
        <v>A9 VM (Non-Windows)C1</v>
      </c>
      <c r="B12311" s="784">
        <v>1</v>
      </c>
      <c r="C12311" s="784" t="s">
        <v>91</v>
      </c>
      <c r="D12311" s="784" t="s">
        <v>184</v>
      </c>
      <c r="E12311" s="784">
        <v>2.9950000000000001</v>
      </c>
      <c r="F12311" s="784" t="s">
        <v>721</v>
      </c>
      <c r="G12311" s="784" t="s">
        <v>2517</v>
      </c>
      <c r="H12311" s="784" t="s">
        <v>2518</v>
      </c>
      <c r="I12311" s="784" t="s">
        <v>6731</v>
      </c>
    </row>
    <row r="12312" spans="1:9" hidden="1">
      <c r="A12312" s="784" t="str">
        <f>Table_wabobpsvr_AzureCalc_AzureCalcRateCard[[#This Row],[ServiceName]]&amp;Table_wabobpsvr_AzureCalc_AzureCalcRateCard[[#This Row],[Price_Level]]&amp;Table_wabobpsvr_AzureCalc_AzureCalcRateCard[[#This Row],[Region]]</f>
        <v>A8 HDInsight (Non-Windows)C11</v>
      </c>
      <c r="B12312" s="784">
        <v>11</v>
      </c>
      <c r="C12312" s="784" t="s">
        <v>91</v>
      </c>
      <c r="D12312" s="784" t="s">
        <v>184</v>
      </c>
      <c r="E12312" s="784">
        <v>3.2829999999999999</v>
      </c>
      <c r="F12312" s="784" t="s">
        <v>3550</v>
      </c>
      <c r="G12312" s="784" t="s">
        <v>3811</v>
      </c>
      <c r="H12312" s="784" t="s">
        <v>3812</v>
      </c>
      <c r="I12312" s="784" t="s">
        <v>5809</v>
      </c>
    </row>
    <row r="12313" spans="1:9" hidden="1">
      <c r="A12313" s="784" t="str">
        <f>Table_wabobpsvr_AzureCalc_AzureCalcRateCard[[#This Row],[ServiceName]]&amp;Table_wabobpsvr_AzureCalc_AzureCalcRateCard[[#This Row],[Price_Level]]&amp;Table_wabobpsvr_AzureCalc_AzureCalcRateCard[[#This Row],[Region]]</f>
        <v>A8 HDInsight (Non-Windows)D11</v>
      </c>
      <c r="B12313" s="784">
        <v>11</v>
      </c>
      <c r="C12313" s="784" t="s">
        <v>91</v>
      </c>
      <c r="D12313" s="784" t="s">
        <v>183</v>
      </c>
      <c r="E12313" s="784">
        <v>3.1360000000000001</v>
      </c>
      <c r="F12313" s="784" t="s">
        <v>3550</v>
      </c>
      <c r="G12313" s="784" t="s">
        <v>3811</v>
      </c>
      <c r="H12313" s="784" t="s">
        <v>3812</v>
      </c>
      <c r="I12313" s="784" t="s">
        <v>5809</v>
      </c>
    </row>
    <row r="12314" spans="1:9" hidden="1">
      <c r="A12314" s="784" t="str">
        <f>Table_wabobpsvr_AzureCalc_AzureCalcRateCard[[#This Row],[ServiceName]]&amp;Table_wabobpsvr_AzureCalc_AzureCalcRateCard[[#This Row],[Price_Level]]&amp;Table_wabobpsvr_AzureCalc_AzureCalcRateCard[[#This Row],[Region]]</f>
        <v>A8 HDInsight (Non-Windows)MOSP12</v>
      </c>
      <c r="B12314" s="784">
        <v>12</v>
      </c>
      <c r="C12314" s="784" t="s">
        <v>91</v>
      </c>
      <c r="D12314" s="784" t="s">
        <v>627</v>
      </c>
      <c r="E12314" s="784">
        <v>4.9000000000000004</v>
      </c>
      <c r="F12314" s="784" t="s">
        <v>3550</v>
      </c>
      <c r="G12314" s="784" t="s">
        <v>4431</v>
      </c>
      <c r="H12314" s="784" t="s">
        <v>4431</v>
      </c>
      <c r="I12314" s="784" t="s">
        <v>5489</v>
      </c>
    </row>
    <row r="12315" spans="1:9" hidden="1">
      <c r="A12315" s="784" t="str">
        <f>Table_wabobpsvr_AzureCalc_AzureCalcRateCard[[#This Row],[ServiceName]]&amp;Table_wabobpsvr_AzureCalc_AzureCalcRateCard[[#This Row],[Price_Level]]&amp;Table_wabobpsvr_AzureCalc_AzureCalcRateCard[[#This Row],[Region]]</f>
        <v>A8 HDInsight (Non-Windows)A12</v>
      </c>
      <c r="B12315" s="784">
        <v>12</v>
      </c>
      <c r="C12315" s="784" t="s">
        <v>91</v>
      </c>
      <c r="D12315" s="784" t="s">
        <v>181</v>
      </c>
      <c r="E12315" s="784">
        <v>3.577</v>
      </c>
      <c r="F12315" s="784" t="s">
        <v>3550</v>
      </c>
      <c r="G12315" s="784" t="s">
        <v>3848</v>
      </c>
      <c r="H12315" s="784" t="s">
        <v>3849</v>
      </c>
      <c r="I12315" s="784" t="s">
        <v>5489</v>
      </c>
    </row>
    <row r="12316" spans="1:9" hidden="1">
      <c r="A12316" s="784" t="str">
        <f>Table_wabobpsvr_AzureCalc_AzureCalcRateCard[[#This Row],[ServiceName]]&amp;Table_wabobpsvr_AzureCalc_AzureCalcRateCard[[#This Row],[Price_Level]]&amp;Table_wabobpsvr_AzureCalc_AzureCalcRateCard[[#This Row],[Region]]</f>
        <v>A8 HDInsight (Non-Windows)A12</v>
      </c>
      <c r="B12316" s="784">
        <v>12</v>
      </c>
      <c r="C12316" s="784" t="s">
        <v>91</v>
      </c>
      <c r="D12316" s="784" t="s">
        <v>181</v>
      </c>
      <c r="E12316" s="784">
        <v>3.43</v>
      </c>
      <c r="F12316" s="784" t="s">
        <v>3550</v>
      </c>
      <c r="G12316" s="784" t="s">
        <v>3848</v>
      </c>
      <c r="H12316" s="784" t="s">
        <v>3849</v>
      </c>
      <c r="I12316" s="784" t="s">
        <v>5489</v>
      </c>
    </row>
    <row r="12317" spans="1:9" hidden="1">
      <c r="A12317" s="784" t="str">
        <f>Table_wabobpsvr_AzureCalc_AzureCalcRateCard[[#This Row],[ServiceName]]&amp;Table_wabobpsvr_AzureCalc_AzureCalcRateCard[[#This Row],[Price_Level]]&amp;Table_wabobpsvr_AzureCalc_AzureCalcRateCard[[#This Row],[Region]]</f>
        <v>A8 HDInsight (Non-Windows)A12</v>
      </c>
      <c r="B12317" s="784">
        <v>12</v>
      </c>
      <c r="C12317" s="784" t="s">
        <v>91</v>
      </c>
      <c r="D12317" s="784" t="s">
        <v>181</v>
      </c>
      <c r="E12317" s="784">
        <v>3.2829999999999999</v>
      </c>
      <c r="F12317" s="784" t="s">
        <v>3550</v>
      </c>
      <c r="G12317" s="784" t="s">
        <v>3848</v>
      </c>
      <c r="H12317" s="784" t="s">
        <v>3849</v>
      </c>
      <c r="I12317" s="784" t="s">
        <v>5489</v>
      </c>
    </row>
    <row r="12318" spans="1:9" hidden="1">
      <c r="A12318" s="784" t="str">
        <f>Table_wabobpsvr_AzureCalc_AzureCalcRateCard[[#This Row],[ServiceName]]&amp;Table_wabobpsvr_AzureCalc_AzureCalcRateCard[[#This Row],[Price_Level]]&amp;Table_wabobpsvr_AzureCalc_AzureCalcRateCard[[#This Row],[Region]]</f>
        <v>A8 HDInsight (Non-Windows)A12</v>
      </c>
      <c r="B12318" s="784">
        <v>12</v>
      </c>
      <c r="C12318" s="784" t="s">
        <v>91</v>
      </c>
      <c r="D12318" s="784" t="s">
        <v>181</v>
      </c>
      <c r="E12318" s="784">
        <v>3.1360000000000001</v>
      </c>
      <c r="F12318" s="784" t="s">
        <v>3550</v>
      </c>
      <c r="G12318" s="784" t="s">
        <v>3848</v>
      </c>
      <c r="H12318" s="784" t="s">
        <v>3849</v>
      </c>
      <c r="I12318" s="784" t="s">
        <v>5489</v>
      </c>
    </row>
    <row r="12319" spans="1:9" hidden="1">
      <c r="A12319" s="784" t="str">
        <f>Table_wabobpsvr_AzureCalc_AzureCalcRateCard[[#This Row],[ServiceName]]&amp;Table_wabobpsvr_AzureCalc_AzureCalcRateCard[[#This Row],[Price_Level]]&amp;Table_wabobpsvr_AzureCalc_AzureCalcRateCard[[#This Row],[Region]]</f>
        <v>Monthly FeeMOSP4</v>
      </c>
      <c r="B12319" s="784">
        <v>4</v>
      </c>
      <c r="C12319" s="784" t="s">
        <v>4431</v>
      </c>
      <c r="D12319" s="784" t="s">
        <v>627</v>
      </c>
      <c r="E12319" s="784">
        <v>999999</v>
      </c>
      <c r="F12319" s="784" t="s">
        <v>3556</v>
      </c>
      <c r="G12319" s="784" t="s">
        <v>4431</v>
      </c>
      <c r="H12319" s="784" t="s">
        <v>4431</v>
      </c>
      <c r="I12319" s="784" t="s">
        <v>4431</v>
      </c>
    </row>
    <row r="12320" spans="1:9" hidden="1">
      <c r="A12320" s="784" t="str">
        <f>Table_wabobpsvr_AzureCalc_AzureCalcRateCard[[#This Row],[ServiceName]]&amp;Table_wabobpsvr_AzureCalc_AzureCalcRateCard[[#This Row],[Price_Level]]&amp;Table_wabobpsvr_AzureCalc_AzureCalcRateCard[[#This Row],[Region]]</f>
        <v>Monthly FeeD7</v>
      </c>
      <c r="B12320" s="784">
        <v>7</v>
      </c>
      <c r="C12320" s="784" t="s">
        <v>4431</v>
      </c>
      <c r="D12320" s="784" t="s">
        <v>183</v>
      </c>
      <c r="E12320" s="784">
        <v>999999</v>
      </c>
      <c r="F12320" s="784" t="s">
        <v>3556</v>
      </c>
      <c r="G12320" s="784" t="s">
        <v>4431</v>
      </c>
      <c r="H12320" s="784" t="s">
        <v>4431</v>
      </c>
      <c r="I12320" s="784" t="s">
        <v>4431</v>
      </c>
    </row>
    <row r="12321" spans="1:9" hidden="1">
      <c r="A12321" s="784" t="str">
        <f>Table_wabobpsvr_AzureCalc_AzureCalcRateCard[[#This Row],[ServiceName]]&amp;Table_wabobpsvr_AzureCalc_AzureCalcRateCard[[#This Row],[Price_Level]]&amp;Table_wabobpsvr_AzureCalc_AzureCalcRateCard[[#This Row],[Region]]</f>
        <v>A9 VM (Non-Windows)D1</v>
      </c>
      <c r="B12321" s="784">
        <v>1</v>
      </c>
      <c r="C12321" s="784" t="s">
        <v>91</v>
      </c>
      <c r="D12321" s="784" t="s">
        <v>183</v>
      </c>
      <c r="E12321" s="784">
        <v>2.8610000000000002</v>
      </c>
      <c r="F12321" s="784" t="s">
        <v>721</v>
      </c>
      <c r="G12321" s="784" t="s">
        <v>2517</v>
      </c>
      <c r="H12321" s="784" t="s">
        <v>2518</v>
      </c>
      <c r="I12321" s="784" t="s">
        <v>6731</v>
      </c>
    </row>
    <row r="12322" spans="1:9" hidden="1">
      <c r="A12322" t="str">
        <f>Table_wabobpsvr_AzureCalc_AzureCalcRateCard[[#This Row],[ServiceName]]&amp;Table_wabobpsvr_AzureCalc_AzureCalcRateCard[[#This Row],[Price_Level]]&amp;Table_wabobpsvr_AzureCalc_AzureCalcRateCard[[#This Row],[Region]]</f>
        <v>A9 VM (Windows)MOSP1</v>
      </c>
      <c r="B12322">
        <v>1</v>
      </c>
      <c r="C12322" t="s">
        <v>91</v>
      </c>
      <c r="D12322" t="s">
        <v>627</v>
      </c>
      <c r="E12322">
        <v>4.9000000000000004</v>
      </c>
      <c r="F12322" t="s">
        <v>706</v>
      </c>
      <c r="G12322" s="784" t="s">
        <v>4431</v>
      </c>
      <c r="H12322" s="784" t="s">
        <v>4431</v>
      </c>
      <c r="I12322" s="784" t="s">
        <v>6732</v>
      </c>
    </row>
    <row r="12323" spans="1:9" hidden="1">
      <c r="A12323" t="str">
        <f>Table_wabobpsvr_AzureCalc_AzureCalcRateCard[[#This Row],[ServiceName]]&amp;Table_wabobpsvr_AzureCalc_AzureCalcRateCard[[#This Row],[Price_Level]]&amp;Table_wabobpsvr_AzureCalc_AzureCalcRateCard[[#This Row],[Region]]</f>
        <v>A9 VM (Windows)A1</v>
      </c>
      <c r="B12323">
        <v>1</v>
      </c>
      <c r="C12323" t="s">
        <v>91</v>
      </c>
      <c r="D12323" t="s">
        <v>181</v>
      </c>
      <c r="E12323">
        <v>3.577</v>
      </c>
      <c r="F12323" t="s">
        <v>706</v>
      </c>
      <c r="G12323" s="784" t="s">
        <v>2179</v>
      </c>
      <c r="H12323" s="784" t="s">
        <v>2180</v>
      </c>
      <c r="I12323" s="784" t="s">
        <v>6732</v>
      </c>
    </row>
    <row r="12324" spans="1:9" hidden="1">
      <c r="A12324" t="str">
        <f>Table_wabobpsvr_AzureCalc_AzureCalcRateCard[[#This Row],[ServiceName]]&amp;Table_wabobpsvr_AzureCalc_AzureCalcRateCard[[#This Row],[Price_Level]]&amp;Table_wabobpsvr_AzureCalc_AzureCalcRateCard[[#This Row],[Region]]</f>
        <v>A9 VM (Windows)B1</v>
      </c>
      <c r="B12324">
        <v>1</v>
      </c>
      <c r="C12324" t="s">
        <v>91</v>
      </c>
      <c r="D12324" t="s">
        <v>182</v>
      </c>
      <c r="E12324">
        <v>3.43</v>
      </c>
      <c r="F12324" t="s">
        <v>706</v>
      </c>
      <c r="G12324" s="784" t="s">
        <v>2179</v>
      </c>
      <c r="H12324" s="784" t="s">
        <v>2180</v>
      </c>
      <c r="I12324" s="784" t="s">
        <v>6732</v>
      </c>
    </row>
    <row r="12325" spans="1:9" hidden="1">
      <c r="A12325" s="784" t="str">
        <f>Table_wabobpsvr_AzureCalc_AzureCalcRateCard[[#This Row],[ServiceName]]&amp;Table_wabobpsvr_AzureCalc_AzureCalcRateCard[[#This Row],[Price_Level]]&amp;Table_wabobpsvr_AzureCalc_AzureCalcRateCard[[#This Row],[Region]]</f>
        <v>A9 VM (Windows)C1</v>
      </c>
      <c r="B12325" s="784">
        <v>1</v>
      </c>
      <c r="C12325" s="784" t="s">
        <v>91</v>
      </c>
      <c r="D12325" s="784" t="s">
        <v>184</v>
      </c>
      <c r="E12325" s="784">
        <v>3.2829999999999999</v>
      </c>
      <c r="F12325" s="784" t="s">
        <v>706</v>
      </c>
      <c r="G12325" s="784" t="s">
        <v>2179</v>
      </c>
      <c r="H12325" s="784" t="s">
        <v>2180</v>
      </c>
      <c r="I12325" s="784" t="s">
        <v>6732</v>
      </c>
    </row>
    <row r="12326" spans="1:9" hidden="1">
      <c r="A12326" s="784" t="str">
        <f>Table_wabobpsvr_AzureCalc_AzureCalcRateCard[[#This Row],[ServiceName]]&amp;Table_wabobpsvr_AzureCalc_AzureCalcRateCard[[#This Row],[Price_Level]]&amp;Table_wabobpsvr_AzureCalc_AzureCalcRateCard[[#This Row],[Region]]</f>
        <v>A9 VM (Windows)D1</v>
      </c>
      <c r="B12326" s="784">
        <v>1</v>
      </c>
      <c r="C12326" s="784" t="s">
        <v>91</v>
      </c>
      <c r="D12326" s="784" t="s">
        <v>183</v>
      </c>
      <c r="E12326" s="784">
        <v>3.1360000000000001</v>
      </c>
      <c r="F12326" s="784" t="s">
        <v>706</v>
      </c>
      <c r="G12326" s="784" t="s">
        <v>2179</v>
      </c>
      <c r="H12326" s="784" t="s">
        <v>2180</v>
      </c>
      <c r="I12326" s="784" t="s">
        <v>6732</v>
      </c>
    </row>
    <row r="12327" spans="1:9" hidden="1">
      <c r="A12327" s="784" t="str">
        <f>Table_wabobpsvr_AzureCalc_AzureCalcRateCard[[#This Row],[ServiceName]]&amp;Table_wabobpsvr_AzureCalc_AzureCalcRateCard[[#This Row],[Price_Level]]&amp;Table_wabobpsvr_AzureCalc_AzureCalcRateCard[[#This Row],[Region]]</f>
        <v>Visual Studio Load Testing Vuser Minutes - Tier 3A</v>
      </c>
      <c r="B12327" s="784"/>
      <c r="C12327" s="784" t="s">
        <v>828</v>
      </c>
      <c r="D12327" s="784" t="s">
        <v>181</v>
      </c>
      <c r="E12327" s="784">
        <v>9.7E-5</v>
      </c>
      <c r="F12327" s="784" t="s">
        <v>3453</v>
      </c>
      <c r="G12327" s="784" t="s">
        <v>3481</v>
      </c>
      <c r="H12327" s="784" t="s">
        <v>3482</v>
      </c>
      <c r="I12327" s="784" t="s">
        <v>4904</v>
      </c>
    </row>
    <row r="12328" spans="1:9" hidden="1">
      <c r="A12328" s="784" t="str">
        <f>Table_wabobpsvr_AzureCalc_AzureCalcRateCard[[#This Row],[ServiceName]]&amp;Table_wabobpsvr_AzureCalc_AzureCalcRateCard[[#This Row],[Price_Level]]&amp;Table_wabobpsvr_AzureCalc_AzureCalcRateCard[[#This Row],[Region]]</f>
        <v>Visual Studio Load Testing Vuser Minutes - Tier 3B</v>
      </c>
      <c r="B12328" s="784"/>
      <c r="C12328" s="784" t="s">
        <v>828</v>
      </c>
      <c r="D12328" s="784" t="s">
        <v>182</v>
      </c>
      <c r="E12328" s="784">
        <v>9.3999999999999994E-5</v>
      </c>
      <c r="F12328" s="784" t="s">
        <v>3453</v>
      </c>
      <c r="G12328" s="784" t="s">
        <v>3481</v>
      </c>
      <c r="H12328" s="784" t="s">
        <v>3482</v>
      </c>
      <c r="I12328" s="784" t="s">
        <v>4904</v>
      </c>
    </row>
    <row r="12329" spans="1:9" hidden="1">
      <c r="A12329" s="784" t="str">
        <f>Table_wabobpsvr_AzureCalc_AzureCalcRateCard[[#This Row],[ServiceName]]&amp;Table_wabobpsvr_AzureCalc_AzureCalcRateCard[[#This Row],[Price_Level]]&amp;Table_wabobpsvr_AzureCalc_AzureCalcRateCard[[#This Row],[Region]]</f>
        <v>Visual Studio Load Testing Vuser Minutes - Tier 3C</v>
      </c>
      <c r="B12329" s="784"/>
      <c r="C12329" s="784" t="s">
        <v>828</v>
      </c>
      <c r="D12329" s="784" t="s">
        <v>184</v>
      </c>
      <c r="E12329" s="784">
        <v>9.1000000000000003E-5</v>
      </c>
      <c r="F12329" s="784" t="s">
        <v>3453</v>
      </c>
      <c r="G12329" s="784" t="s">
        <v>3481</v>
      </c>
      <c r="H12329" s="784" t="s">
        <v>3482</v>
      </c>
      <c r="I12329" s="784" t="s">
        <v>4904</v>
      </c>
    </row>
    <row r="12330" spans="1:9" hidden="1">
      <c r="A12330" s="784" t="str">
        <f>Table_wabobpsvr_AzureCalc_AzureCalcRateCard[[#This Row],[ServiceName]]&amp;Table_wabobpsvr_AzureCalc_AzureCalcRateCard[[#This Row],[Price_Level]]&amp;Table_wabobpsvr_AzureCalc_AzureCalcRateCard[[#This Row],[Region]]</f>
        <v>Production API  Compute HoursC4</v>
      </c>
      <c r="B12330" s="784">
        <v>4</v>
      </c>
      <c r="C12330" s="784" t="s">
        <v>4431</v>
      </c>
      <c r="D12330" s="784" t="s">
        <v>184</v>
      </c>
      <c r="E12330" s="784">
        <v>999999</v>
      </c>
      <c r="F12330" s="784" t="s">
        <v>3708</v>
      </c>
      <c r="G12330" s="784" t="s">
        <v>4431</v>
      </c>
      <c r="H12330" s="784" t="s">
        <v>4431</v>
      </c>
      <c r="I12330" s="784" t="s">
        <v>4431</v>
      </c>
    </row>
    <row r="12331" spans="1:9" hidden="1">
      <c r="A12331" t="str">
        <f>Table_wabobpsvr_AzureCalc_AzureCalcRateCard[[#This Row],[ServiceName]]&amp;Table_wabobpsvr_AzureCalc_AzureCalcRateCard[[#This Row],[Price_Level]]&amp;Table_wabobpsvr_AzureCalc_AzureCalcRateCard[[#This Row],[Region]]</f>
        <v>Production API  Compute HoursD4</v>
      </c>
      <c r="B12331">
        <v>4</v>
      </c>
      <c r="C12331" t="s">
        <v>4431</v>
      </c>
      <c r="D12331" t="s">
        <v>183</v>
      </c>
      <c r="E12331">
        <v>999999</v>
      </c>
      <c r="F12331" t="s">
        <v>3708</v>
      </c>
      <c r="G12331" s="784" t="s">
        <v>4431</v>
      </c>
      <c r="H12331" s="784" t="s">
        <v>4431</v>
      </c>
      <c r="I12331" s="784" t="s">
        <v>4431</v>
      </c>
    </row>
    <row r="12332" spans="1:9" hidden="1">
      <c r="A12332" s="784" t="str">
        <f>Table_wabobpsvr_AzureCalc_AzureCalcRateCard[[#This Row],[ServiceName]]&amp;Table_wabobpsvr_AzureCalc_AzureCalcRateCard[[#This Row],[Price_Level]]&amp;Table_wabobpsvr_AzureCalc_AzureCalcRateCard[[#This Row],[Region]]</f>
        <v>Production API  Compute HoursMOSP3</v>
      </c>
      <c r="B12332" s="784">
        <v>3</v>
      </c>
      <c r="C12332" s="784" t="s">
        <v>4431</v>
      </c>
      <c r="D12332" s="784" t="s">
        <v>627</v>
      </c>
      <c r="E12332" s="784">
        <v>999999</v>
      </c>
      <c r="F12332" s="784" t="s">
        <v>3708</v>
      </c>
      <c r="G12332" s="784" t="s">
        <v>4431</v>
      </c>
      <c r="H12332" s="784" t="s">
        <v>4431</v>
      </c>
      <c r="I12332" s="784" t="s">
        <v>4431</v>
      </c>
    </row>
    <row r="12333" spans="1:9" hidden="1">
      <c r="A12333" t="str">
        <f>Table_wabobpsvr_AzureCalc_AzureCalcRateCard[[#This Row],[ServiceName]]&amp;Table_wabobpsvr_AzureCalc_AzureCalcRateCard[[#This Row],[Price_Level]]&amp;Table_wabobpsvr_AzureCalc_AzureCalcRateCard[[#This Row],[Region]]</f>
        <v>Production API  Compute HoursA3</v>
      </c>
      <c r="B12333">
        <v>3</v>
      </c>
      <c r="C12333" t="s">
        <v>4431</v>
      </c>
      <c r="D12333" t="s">
        <v>181</v>
      </c>
      <c r="E12333">
        <v>999999</v>
      </c>
      <c r="F12333" t="s">
        <v>3708</v>
      </c>
      <c r="G12333" s="784" t="s">
        <v>4431</v>
      </c>
      <c r="H12333" s="784" t="s">
        <v>4431</v>
      </c>
      <c r="I12333" s="784" t="s">
        <v>4431</v>
      </c>
    </row>
    <row r="12334" spans="1:9" hidden="1">
      <c r="A12334" t="str">
        <f>Table_wabobpsvr_AzureCalc_AzureCalcRateCard[[#This Row],[ServiceName]]&amp;Table_wabobpsvr_AzureCalc_AzureCalcRateCard[[#This Row],[Price_Level]]&amp;Table_wabobpsvr_AzureCalc_AzureCalcRateCard[[#This Row],[Region]]</f>
        <v>Production API  Compute HoursB3</v>
      </c>
      <c r="B12334">
        <v>3</v>
      </c>
      <c r="C12334" t="s">
        <v>4431</v>
      </c>
      <c r="D12334" t="s">
        <v>182</v>
      </c>
      <c r="E12334">
        <v>999999</v>
      </c>
      <c r="F12334" t="s">
        <v>3708</v>
      </c>
      <c r="G12334" s="784" t="s">
        <v>4431</v>
      </c>
      <c r="H12334" s="784" t="s">
        <v>4431</v>
      </c>
      <c r="I12334" s="784" t="s">
        <v>4431</v>
      </c>
    </row>
    <row r="12335" spans="1:9" hidden="1">
      <c r="A12335" t="str">
        <f>Table_wabobpsvr_AzureCalc_AzureCalcRateCard[[#This Row],[ServiceName]]&amp;Table_wabobpsvr_AzureCalc_AzureCalcRateCard[[#This Row],[Price_Level]]&amp;Table_wabobpsvr_AzureCalc_AzureCalcRateCard[[#This Row],[Region]]</f>
        <v>Production API  Compute HoursC3</v>
      </c>
      <c r="B12335">
        <v>3</v>
      </c>
      <c r="C12335" t="s">
        <v>4431</v>
      </c>
      <c r="D12335" t="s">
        <v>184</v>
      </c>
      <c r="E12335">
        <v>999999</v>
      </c>
      <c r="F12335" t="s">
        <v>3708</v>
      </c>
      <c r="G12335" s="784" t="s">
        <v>4431</v>
      </c>
      <c r="H12335" s="784" t="s">
        <v>4431</v>
      </c>
      <c r="I12335" s="784" t="s">
        <v>4431</v>
      </c>
    </row>
    <row r="12336" spans="1:9" hidden="1">
      <c r="A12336" s="784" t="str">
        <f>Table_wabobpsvr_AzureCalc_AzureCalcRateCard[[#This Row],[ServiceName]]&amp;Table_wabobpsvr_AzureCalc_AzureCalcRateCard[[#This Row],[Price_Level]]&amp;Table_wabobpsvr_AzureCalc_AzureCalcRateCard[[#This Row],[Region]]</f>
        <v>Production API  Compute HoursD3</v>
      </c>
      <c r="B12336" s="784">
        <v>3</v>
      </c>
      <c r="C12336" s="784" t="s">
        <v>4431</v>
      </c>
      <c r="D12336" s="784" t="s">
        <v>183</v>
      </c>
      <c r="E12336" s="784">
        <v>999999</v>
      </c>
      <c r="F12336" s="784" t="s">
        <v>3708</v>
      </c>
      <c r="G12336" s="784" t="s">
        <v>4431</v>
      </c>
      <c r="H12336" s="784" t="s">
        <v>4431</v>
      </c>
      <c r="I12336" s="784" t="s">
        <v>4431</v>
      </c>
    </row>
    <row r="12337" spans="1:9" hidden="1">
      <c r="A12337" s="784" t="str">
        <f>Table_wabobpsvr_AzureCalc_AzureCalcRateCard[[#This Row],[ServiceName]]&amp;Table_wabobpsvr_AzureCalc_AzureCalcRateCard[[#This Row],[Price_Level]]&amp;Table_wabobpsvr_AzureCalc_AzureCalcRateCard[[#This Row],[Region]]</f>
        <v>Production API  Compute HoursMOSP2</v>
      </c>
      <c r="B12337" s="784">
        <v>2</v>
      </c>
      <c r="C12337" s="784" t="s">
        <v>4431</v>
      </c>
      <c r="D12337" s="784" t="s">
        <v>627</v>
      </c>
      <c r="E12337" s="784">
        <v>999999</v>
      </c>
      <c r="F12337" s="784" t="s">
        <v>3708</v>
      </c>
      <c r="G12337" s="784" t="s">
        <v>4431</v>
      </c>
      <c r="H12337" s="784" t="s">
        <v>4431</v>
      </c>
      <c r="I12337" s="784" t="s">
        <v>4431</v>
      </c>
    </row>
    <row r="12338" spans="1:9" hidden="1">
      <c r="A12338" t="str">
        <f>Table_wabobpsvr_AzureCalc_AzureCalcRateCard[[#This Row],[ServiceName]]&amp;Table_wabobpsvr_AzureCalc_AzureCalcRateCard[[#This Row],[Price_Level]]&amp;Table_wabobpsvr_AzureCalc_AzureCalcRateCard[[#This Row],[Region]]</f>
        <v>Production API  Compute HoursA2</v>
      </c>
      <c r="B12338">
        <v>2</v>
      </c>
      <c r="C12338" t="s">
        <v>4431</v>
      </c>
      <c r="D12338" t="s">
        <v>181</v>
      </c>
      <c r="E12338">
        <v>999999</v>
      </c>
      <c r="F12338" t="s">
        <v>3708</v>
      </c>
      <c r="G12338" s="784" t="s">
        <v>4431</v>
      </c>
      <c r="H12338" s="784" t="s">
        <v>4431</v>
      </c>
      <c r="I12338" s="784" t="s">
        <v>4431</v>
      </c>
    </row>
    <row r="12339" spans="1:9" hidden="1">
      <c r="A12339" t="str">
        <f>Table_wabobpsvr_AzureCalc_AzureCalcRateCard[[#This Row],[ServiceName]]&amp;Table_wabobpsvr_AzureCalc_AzureCalcRateCard[[#This Row],[Price_Level]]&amp;Table_wabobpsvr_AzureCalc_AzureCalcRateCard[[#This Row],[Region]]</f>
        <v>Production API  Compute HoursB2</v>
      </c>
      <c r="B12339">
        <v>2</v>
      </c>
      <c r="C12339" t="s">
        <v>4431</v>
      </c>
      <c r="D12339" t="s">
        <v>182</v>
      </c>
      <c r="E12339">
        <v>999999</v>
      </c>
      <c r="F12339" t="s">
        <v>3708</v>
      </c>
      <c r="G12339" s="784" t="s">
        <v>4431</v>
      </c>
      <c r="H12339" s="784" t="s">
        <v>4431</v>
      </c>
      <c r="I12339" s="784" t="s">
        <v>4431</v>
      </c>
    </row>
    <row r="12340" spans="1:9" hidden="1">
      <c r="A12340" s="784" t="str">
        <f>Table_wabobpsvr_AzureCalc_AzureCalcRateCard[[#This Row],[ServiceName]]&amp;Table_wabobpsvr_AzureCalc_AzureCalcRateCard[[#This Row],[Price_Level]]&amp;Table_wabobpsvr_AzureCalc_AzureCalcRateCard[[#This Row],[Region]]</f>
        <v>Production API  Compute HoursC2</v>
      </c>
      <c r="B12340" s="784">
        <v>2</v>
      </c>
      <c r="C12340" s="784" t="s">
        <v>4431</v>
      </c>
      <c r="D12340" s="784" t="s">
        <v>184</v>
      </c>
      <c r="E12340" s="784">
        <v>999999</v>
      </c>
      <c r="F12340" s="784" t="s">
        <v>3708</v>
      </c>
      <c r="G12340" s="784" t="s">
        <v>4431</v>
      </c>
      <c r="H12340" s="784" t="s">
        <v>4431</v>
      </c>
      <c r="I12340" s="784" t="s">
        <v>4431</v>
      </c>
    </row>
    <row r="12341" spans="1:9" hidden="1">
      <c r="A12341" t="str">
        <f>Table_wabobpsvr_AzureCalc_AzureCalcRateCard[[#This Row],[ServiceName]]&amp;Table_wabobpsvr_AzureCalc_AzureCalcRateCard[[#This Row],[Price_Level]]&amp;Table_wabobpsvr_AzureCalc_AzureCalcRateCard[[#This Row],[Region]]</f>
        <v>Production API  Compute HoursD2</v>
      </c>
      <c r="B12341">
        <v>2</v>
      </c>
      <c r="C12341" t="s">
        <v>4431</v>
      </c>
      <c r="D12341" t="s">
        <v>183</v>
      </c>
      <c r="E12341">
        <v>999999</v>
      </c>
      <c r="F12341" t="s">
        <v>3708</v>
      </c>
      <c r="G12341" s="784" t="s">
        <v>4431</v>
      </c>
      <c r="H12341" s="784" t="s">
        <v>4431</v>
      </c>
      <c r="I12341" s="784" t="s">
        <v>4431</v>
      </c>
    </row>
    <row r="12342" spans="1:9" hidden="1">
      <c r="A12342" t="str">
        <f>Table_wabobpsvr_AzureCalc_AzureCalcRateCard[[#This Row],[ServiceName]]&amp;Table_wabobpsvr_AzureCalc_AzureCalcRateCard[[#This Row],[Price_Level]]&amp;Table_wabobpsvr_AzureCalc_AzureCalcRateCard[[#This Row],[Region]]</f>
        <v>Production API Transactions (in 1000s)MOSP2</v>
      </c>
      <c r="B12342">
        <v>2</v>
      </c>
      <c r="C12342" t="s">
        <v>4431</v>
      </c>
      <c r="D12342" t="s">
        <v>627</v>
      </c>
      <c r="E12342">
        <v>999999</v>
      </c>
      <c r="F12342" t="s">
        <v>3557</v>
      </c>
      <c r="G12342" s="784" t="s">
        <v>4431</v>
      </c>
      <c r="H12342" s="784" t="s">
        <v>4431</v>
      </c>
      <c r="I12342" s="784" t="s">
        <v>4431</v>
      </c>
    </row>
    <row r="12343" spans="1:9" hidden="1">
      <c r="A12343" t="str">
        <f>Table_wabobpsvr_AzureCalc_AzureCalcRateCard[[#This Row],[ServiceName]]&amp;Table_wabobpsvr_AzureCalc_AzureCalcRateCard[[#This Row],[Price_Level]]&amp;Table_wabobpsvr_AzureCalc_AzureCalcRateCard[[#This Row],[Region]]</f>
        <v>Production API Transactions (in 1000s)A2</v>
      </c>
      <c r="B12343">
        <v>2</v>
      </c>
      <c r="C12343" t="s">
        <v>4431</v>
      </c>
      <c r="D12343" t="s">
        <v>181</v>
      </c>
      <c r="E12343">
        <v>999999</v>
      </c>
      <c r="F12343" t="s">
        <v>3557</v>
      </c>
      <c r="G12343" s="784" t="s">
        <v>4431</v>
      </c>
      <c r="H12343" s="784" t="s">
        <v>4431</v>
      </c>
      <c r="I12343" s="784" t="s">
        <v>4431</v>
      </c>
    </row>
    <row r="12344" spans="1:9" hidden="1">
      <c r="A12344" t="str">
        <f>Table_wabobpsvr_AzureCalc_AzureCalcRateCard[[#This Row],[ServiceName]]&amp;Table_wabobpsvr_AzureCalc_AzureCalcRateCard[[#This Row],[Price_Level]]&amp;Table_wabobpsvr_AzureCalc_AzureCalcRateCard[[#This Row],[Region]]</f>
        <v>Production API Transactions (in 1000s)B2</v>
      </c>
      <c r="B12344">
        <v>2</v>
      </c>
      <c r="C12344" t="s">
        <v>4431</v>
      </c>
      <c r="D12344" t="s">
        <v>182</v>
      </c>
      <c r="E12344">
        <v>999999</v>
      </c>
      <c r="F12344" t="s">
        <v>3557</v>
      </c>
      <c r="G12344" s="784" t="s">
        <v>4431</v>
      </c>
      <c r="H12344" s="784" t="s">
        <v>4431</v>
      </c>
      <c r="I12344" s="784" t="s">
        <v>4431</v>
      </c>
    </row>
    <row r="12345" spans="1:9" hidden="1">
      <c r="A12345" t="str">
        <f>Table_wabobpsvr_AzureCalc_AzureCalcRateCard[[#This Row],[ServiceName]]&amp;Table_wabobpsvr_AzureCalc_AzureCalcRateCard[[#This Row],[Price_Level]]&amp;Table_wabobpsvr_AzureCalc_AzureCalcRateCard[[#This Row],[Region]]</f>
        <v>Production API Transactions (in 1000s)C2</v>
      </c>
      <c r="B12345">
        <v>2</v>
      </c>
      <c r="C12345" t="s">
        <v>4431</v>
      </c>
      <c r="D12345" t="s">
        <v>184</v>
      </c>
      <c r="E12345">
        <v>999999</v>
      </c>
      <c r="F12345" t="s">
        <v>3557</v>
      </c>
      <c r="G12345" s="784" t="s">
        <v>4431</v>
      </c>
      <c r="H12345" s="784" t="s">
        <v>4431</v>
      </c>
      <c r="I12345" s="784" t="s">
        <v>4431</v>
      </c>
    </row>
    <row r="12346" spans="1:9" hidden="1">
      <c r="A12346" s="784" t="str">
        <f>Table_wabobpsvr_AzureCalc_AzureCalcRateCard[[#This Row],[ServiceName]]&amp;Table_wabobpsvr_AzureCalc_AzureCalcRateCard[[#This Row],[Price_Level]]&amp;Table_wabobpsvr_AzureCalc_AzureCalcRateCard[[#This Row],[Region]]</f>
        <v>Production API Transactions (in 1000s)D2</v>
      </c>
      <c r="B12346" s="784">
        <v>2</v>
      </c>
      <c r="C12346" s="784" t="s">
        <v>4431</v>
      </c>
      <c r="D12346" s="784" t="s">
        <v>183</v>
      </c>
      <c r="E12346" s="784">
        <v>999999</v>
      </c>
      <c r="F12346" s="784" t="s">
        <v>3557</v>
      </c>
      <c r="G12346" s="784" t="s">
        <v>4431</v>
      </c>
      <c r="H12346" s="784" t="s">
        <v>4431</v>
      </c>
      <c r="I12346" s="784" t="s">
        <v>4431</v>
      </c>
    </row>
    <row r="12347" spans="1:9" hidden="1">
      <c r="A12347" s="784" t="str">
        <f>Table_wabobpsvr_AzureCalc_AzureCalcRateCard[[#This Row],[ServiceName]]&amp;Table_wabobpsvr_AzureCalc_AzureCalcRateCard[[#This Row],[Price_Level]]&amp;Table_wabobpsvr_AzureCalc_AzureCalcRateCard[[#This Row],[Region]]</f>
        <v>Production API Transactions (in 1000s)MOSP3</v>
      </c>
      <c r="B12347" s="784">
        <v>3</v>
      </c>
      <c r="C12347" s="784" t="s">
        <v>4431</v>
      </c>
      <c r="D12347" s="784" t="s">
        <v>627</v>
      </c>
      <c r="E12347" s="784">
        <v>999999</v>
      </c>
      <c r="F12347" s="784" t="s">
        <v>3557</v>
      </c>
      <c r="G12347" s="784" t="s">
        <v>4431</v>
      </c>
      <c r="H12347" s="784" t="s">
        <v>4431</v>
      </c>
      <c r="I12347" s="784" t="s">
        <v>4431</v>
      </c>
    </row>
    <row r="12348" spans="1:9" hidden="1">
      <c r="A12348" s="784" t="str">
        <f>Table_wabobpsvr_AzureCalc_AzureCalcRateCard[[#This Row],[ServiceName]]&amp;Table_wabobpsvr_AzureCalc_AzureCalcRateCard[[#This Row],[Price_Level]]&amp;Table_wabobpsvr_AzureCalc_AzureCalcRateCard[[#This Row],[Region]]</f>
        <v>Production API Transactions (in 1000s)A3</v>
      </c>
      <c r="B12348" s="784">
        <v>3</v>
      </c>
      <c r="C12348" s="784" t="s">
        <v>4431</v>
      </c>
      <c r="D12348" s="784" t="s">
        <v>181</v>
      </c>
      <c r="E12348" s="784">
        <v>999999</v>
      </c>
      <c r="F12348" s="784" t="s">
        <v>3557</v>
      </c>
      <c r="G12348" s="784" t="s">
        <v>4431</v>
      </c>
      <c r="H12348" s="784" t="s">
        <v>4431</v>
      </c>
      <c r="I12348" s="784" t="s">
        <v>4431</v>
      </c>
    </row>
    <row r="12349" spans="1:9" hidden="1">
      <c r="A12349" s="784" t="str">
        <f>Table_wabobpsvr_AzureCalc_AzureCalcRateCard[[#This Row],[ServiceName]]&amp;Table_wabobpsvr_AzureCalc_AzureCalcRateCard[[#This Row],[Price_Level]]&amp;Table_wabobpsvr_AzureCalc_AzureCalcRateCard[[#This Row],[Region]]</f>
        <v>Production API Transactions (in 1000s)B3</v>
      </c>
      <c r="B12349" s="784">
        <v>3</v>
      </c>
      <c r="C12349" s="784" t="s">
        <v>4431</v>
      </c>
      <c r="D12349" s="784" t="s">
        <v>182</v>
      </c>
      <c r="E12349" s="784">
        <v>999999</v>
      </c>
      <c r="F12349" s="784" t="s">
        <v>3557</v>
      </c>
      <c r="G12349" s="784" t="s">
        <v>4431</v>
      </c>
      <c r="H12349" s="784" t="s">
        <v>4431</v>
      </c>
      <c r="I12349" s="784" t="s">
        <v>4431</v>
      </c>
    </row>
    <row r="12350" spans="1:9" hidden="1">
      <c r="A12350" s="784" t="str">
        <f>Table_wabobpsvr_AzureCalc_AzureCalcRateCard[[#This Row],[ServiceName]]&amp;Table_wabobpsvr_AzureCalc_AzureCalcRateCard[[#This Row],[Price_Level]]&amp;Table_wabobpsvr_AzureCalc_AzureCalcRateCard[[#This Row],[Region]]</f>
        <v>Production API Transactions (in 1000s)C3</v>
      </c>
      <c r="B12350" s="784">
        <v>3</v>
      </c>
      <c r="C12350" s="784" t="s">
        <v>4431</v>
      </c>
      <c r="D12350" s="784" t="s">
        <v>184</v>
      </c>
      <c r="E12350" s="784">
        <v>999999</v>
      </c>
      <c r="F12350" s="784" t="s">
        <v>3557</v>
      </c>
      <c r="G12350" s="784" t="s">
        <v>4431</v>
      </c>
      <c r="H12350" s="784" t="s">
        <v>4431</v>
      </c>
      <c r="I12350" s="784" t="s">
        <v>4431</v>
      </c>
    </row>
    <row r="12351" spans="1:9" hidden="1">
      <c r="A12351" s="784" t="str">
        <f>Table_wabobpsvr_AzureCalc_AzureCalcRateCard[[#This Row],[ServiceName]]&amp;Table_wabobpsvr_AzureCalc_AzureCalcRateCard[[#This Row],[Price_Level]]&amp;Table_wabobpsvr_AzureCalc_AzureCalcRateCard[[#This Row],[Region]]</f>
        <v>Production API Transactions (in 1000s)D3</v>
      </c>
      <c r="B12351" s="784">
        <v>3</v>
      </c>
      <c r="C12351" s="784" t="s">
        <v>4431</v>
      </c>
      <c r="D12351" s="784" t="s">
        <v>183</v>
      </c>
      <c r="E12351" s="784">
        <v>999999</v>
      </c>
      <c r="F12351" s="784" t="s">
        <v>3557</v>
      </c>
      <c r="G12351" s="784" t="s">
        <v>4431</v>
      </c>
      <c r="H12351" s="784" t="s">
        <v>4431</v>
      </c>
      <c r="I12351" s="784" t="s">
        <v>4431</v>
      </c>
    </row>
    <row r="12352" spans="1:9" hidden="1">
      <c r="A12352" s="784" t="str">
        <f>Table_wabobpsvr_AzureCalc_AzureCalcRateCard[[#This Row],[ServiceName]]&amp;Table_wabobpsvr_AzureCalc_AzureCalcRateCard[[#This Row],[Price_Level]]&amp;Table_wabobpsvr_AzureCalc_AzureCalcRateCard[[#This Row],[Region]]</f>
        <v>Production API Transactions (in 1000s)MOSP4</v>
      </c>
      <c r="B12352" s="784">
        <v>4</v>
      </c>
      <c r="C12352" s="784" t="s">
        <v>4431</v>
      </c>
      <c r="D12352" s="784" t="s">
        <v>627</v>
      </c>
      <c r="E12352" s="784">
        <v>999999</v>
      </c>
      <c r="F12352" s="784" t="s">
        <v>3557</v>
      </c>
      <c r="G12352" s="784" t="s">
        <v>4431</v>
      </c>
      <c r="H12352" s="784" t="s">
        <v>4431</v>
      </c>
      <c r="I12352" s="784" t="s">
        <v>4431</v>
      </c>
    </row>
    <row r="12353" spans="1:9" hidden="1">
      <c r="A12353" s="784" t="str">
        <f>Table_wabobpsvr_AzureCalc_AzureCalcRateCard[[#This Row],[ServiceName]]&amp;Table_wabobpsvr_AzureCalc_AzureCalcRateCard[[#This Row],[Price_Level]]&amp;Table_wabobpsvr_AzureCalc_AzureCalcRateCard[[#This Row],[Region]]</f>
        <v>Production API Transactions (in 1000s)A4</v>
      </c>
      <c r="B12353" s="784">
        <v>4</v>
      </c>
      <c r="C12353" s="784" t="s">
        <v>4431</v>
      </c>
      <c r="D12353" s="784" t="s">
        <v>181</v>
      </c>
      <c r="E12353" s="784">
        <v>999999</v>
      </c>
      <c r="F12353" s="784" t="s">
        <v>3557</v>
      </c>
      <c r="G12353" s="784" t="s">
        <v>4431</v>
      </c>
      <c r="H12353" s="784" t="s">
        <v>4431</v>
      </c>
      <c r="I12353" s="784" t="s">
        <v>4431</v>
      </c>
    </row>
    <row r="12354" spans="1:9" hidden="1">
      <c r="A12354" s="784" t="str">
        <f>Table_wabobpsvr_AzureCalc_AzureCalcRateCard[[#This Row],[ServiceName]]&amp;Table_wabobpsvr_AzureCalc_AzureCalcRateCard[[#This Row],[Price_Level]]&amp;Table_wabobpsvr_AzureCalc_AzureCalcRateCard[[#This Row],[Region]]</f>
        <v>Production API Transactions (in 1000s)B4</v>
      </c>
      <c r="B12354" s="784">
        <v>4</v>
      </c>
      <c r="C12354" s="784" t="s">
        <v>4431</v>
      </c>
      <c r="D12354" s="784" t="s">
        <v>182</v>
      </c>
      <c r="E12354" s="784">
        <v>999999</v>
      </c>
      <c r="F12354" s="784" t="s">
        <v>3557</v>
      </c>
      <c r="G12354" s="784" t="s">
        <v>4431</v>
      </c>
      <c r="H12354" s="784" t="s">
        <v>4431</v>
      </c>
      <c r="I12354" s="784" t="s">
        <v>4431</v>
      </c>
    </row>
    <row r="12355" spans="1:9" hidden="1">
      <c r="A12355" s="784" t="str">
        <f>Table_wabobpsvr_AzureCalc_AzureCalcRateCard[[#This Row],[ServiceName]]&amp;Table_wabobpsvr_AzureCalc_AzureCalcRateCard[[#This Row],[Price_Level]]&amp;Table_wabobpsvr_AzureCalc_AzureCalcRateCard[[#This Row],[Region]]</f>
        <v>Production API Transactions (in 1000s)C4</v>
      </c>
      <c r="B12355" s="784">
        <v>4</v>
      </c>
      <c r="C12355" s="784" t="s">
        <v>4431</v>
      </c>
      <c r="D12355" s="784" t="s">
        <v>184</v>
      </c>
      <c r="E12355" s="784">
        <v>999999</v>
      </c>
      <c r="F12355" s="784" t="s">
        <v>3557</v>
      </c>
      <c r="G12355" s="784" t="s">
        <v>4431</v>
      </c>
      <c r="H12355" s="784" t="s">
        <v>4431</v>
      </c>
      <c r="I12355" s="784" t="s">
        <v>4431</v>
      </c>
    </row>
    <row r="12356" spans="1:9" hidden="1">
      <c r="A12356" s="784" t="str">
        <f>Table_wabobpsvr_AzureCalc_AzureCalcRateCard[[#This Row],[ServiceName]]&amp;Table_wabobpsvr_AzureCalc_AzureCalcRateCard[[#This Row],[Price_Level]]&amp;Table_wabobpsvr_AzureCalc_AzureCalcRateCard[[#This Row],[Region]]</f>
        <v>Production API Transactions (in 1000s)D4</v>
      </c>
      <c r="B12356" s="784">
        <v>4</v>
      </c>
      <c r="C12356" s="784" t="s">
        <v>4431</v>
      </c>
      <c r="D12356" s="784" t="s">
        <v>183</v>
      </c>
      <c r="E12356" s="784">
        <v>999999</v>
      </c>
      <c r="F12356" s="784" t="s">
        <v>3557</v>
      </c>
      <c r="G12356" s="784" t="s">
        <v>4431</v>
      </c>
      <c r="H12356" s="784" t="s">
        <v>4431</v>
      </c>
      <c r="I12356" s="784" t="s">
        <v>4431</v>
      </c>
    </row>
    <row r="12357" spans="1:9" hidden="1">
      <c r="A12357" s="784" t="str">
        <f>Table_wabobpsvr_AzureCalc_AzureCalcRateCard[[#This Row],[ServiceName]]&amp;Table_wabobpsvr_AzureCalc_AzureCalcRateCard[[#This Row],[Price_Level]]&amp;Table_wabobpsvr_AzureCalc_AzureCalcRateCard[[#This Row],[Region]]</f>
        <v>Production API Transactions (in 1000s)MOSP5</v>
      </c>
      <c r="B12357" s="784">
        <v>5</v>
      </c>
      <c r="C12357" s="784" t="s">
        <v>4431</v>
      </c>
      <c r="D12357" s="784" t="s">
        <v>627</v>
      </c>
      <c r="E12357" s="784">
        <v>999999</v>
      </c>
      <c r="F12357" s="784" t="s">
        <v>3557</v>
      </c>
      <c r="G12357" s="784" t="s">
        <v>4431</v>
      </c>
      <c r="H12357" s="784" t="s">
        <v>4431</v>
      </c>
      <c r="I12357" s="784" t="s">
        <v>4431</v>
      </c>
    </row>
    <row r="12358" spans="1:9" hidden="1">
      <c r="A12358" s="784" t="str">
        <f>Table_wabobpsvr_AzureCalc_AzureCalcRateCard[[#This Row],[ServiceName]]&amp;Table_wabobpsvr_AzureCalc_AzureCalcRateCard[[#This Row],[Price_Level]]&amp;Table_wabobpsvr_AzureCalc_AzureCalcRateCard[[#This Row],[Region]]</f>
        <v>Production API Transactions (in 1000s)A5</v>
      </c>
      <c r="B12358" s="784">
        <v>5</v>
      </c>
      <c r="C12358" s="784" t="s">
        <v>4431</v>
      </c>
      <c r="D12358" s="784" t="s">
        <v>181</v>
      </c>
      <c r="E12358" s="784">
        <v>999999</v>
      </c>
      <c r="F12358" s="784" t="s">
        <v>3557</v>
      </c>
      <c r="G12358" s="784" t="s">
        <v>4431</v>
      </c>
      <c r="H12358" s="784" t="s">
        <v>4431</v>
      </c>
      <c r="I12358" s="784" t="s">
        <v>4431</v>
      </c>
    </row>
    <row r="12359" spans="1:9" hidden="1">
      <c r="A12359" s="784" t="str">
        <f>Table_wabobpsvr_AzureCalc_AzureCalcRateCard[[#This Row],[ServiceName]]&amp;Table_wabobpsvr_AzureCalc_AzureCalcRateCard[[#This Row],[Price_Level]]&amp;Table_wabobpsvr_AzureCalc_AzureCalcRateCard[[#This Row],[Region]]</f>
        <v>Production API Transactions (in 1000s)B5</v>
      </c>
      <c r="B12359" s="784">
        <v>5</v>
      </c>
      <c r="C12359" s="784" t="s">
        <v>4431</v>
      </c>
      <c r="D12359" s="784" t="s">
        <v>182</v>
      </c>
      <c r="E12359" s="784">
        <v>999999</v>
      </c>
      <c r="F12359" s="784" t="s">
        <v>3557</v>
      </c>
      <c r="G12359" s="784" t="s">
        <v>4431</v>
      </c>
      <c r="H12359" s="784" t="s">
        <v>4431</v>
      </c>
      <c r="I12359" s="784" t="s">
        <v>4431</v>
      </c>
    </row>
    <row r="12360" spans="1:9" hidden="1">
      <c r="A12360" s="784" t="str">
        <f>Table_wabobpsvr_AzureCalc_AzureCalcRateCard[[#This Row],[ServiceName]]&amp;Table_wabobpsvr_AzureCalc_AzureCalcRateCard[[#This Row],[Price_Level]]&amp;Table_wabobpsvr_AzureCalc_AzureCalcRateCard[[#This Row],[Region]]</f>
        <v>Production API Transactions (in 1000s)C5</v>
      </c>
      <c r="B12360" s="784">
        <v>5</v>
      </c>
      <c r="C12360" s="784" t="s">
        <v>4431</v>
      </c>
      <c r="D12360" s="784" t="s">
        <v>184</v>
      </c>
      <c r="E12360" s="784">
        <v>999999</v>
      </c>
      <c r="F12360" s="784" t="s">
        <v>3557</v>
      </c>
      <c r="G12360" s="784" t="s">
        <v>4431</v>
      </c>
      <c r="H12360" s="784" t="s">
        <v>4431</v>
      </c>
      <c r="I12360" s="784" t="s">
        <v>4431</v>
      </c>
    </row>
    <row r="12361" spans="1:9" hidden="1">
      <c r="A12361" t="str">
        <f>Table_wabobpsvr_AzureCalc_AzureCalcRateCard[[#This Row],[ServiceName]]&amp;Table_wabobpsvr_AzureCalc_AzureCalcRateCard[[#This Row],[Price_Level]]&amp;Table_wabobpsvr_AzureCalc_AzureCalcRateCard[[#This Row],[Region]]</f>
        <v>Production API Transactions (in 1000s)D5</v>
      </c>
      <c r="B12361">
        <v>5</v>
      </c>
      <c r="C12361" t="s">
        <v>4431</v>
      </c>
      <c r="D12361" t="s">
        <v>183</v>
      </c>
      <c r="E12361">
        <v>999999</v>
      </c>
      <c r="F12361" t="s">
        <v>3557</v>
      </c>
      <c r="G12361" s="784" t="s">
        <v>4431</v>
      </c>
      <c r="H12361" s="784" t="s">
        <v>4431</v>
      </c>
      <c r="I12361" s="784" t="s">
        <v>4431</v>
      </c>
    </row>
    <row r="12362" spans="1:9" hidden="1">
      <c r="A12362" t="str">
        <f>Table_wabobpsvr_AzureCalc_AzureCalcRateCard[[#This Row],[ServiceName]]&amp;Table_wabobpsvr_AzureCalc_AzureCalcRateCard[[#This Row],[Price_Level]]&amp;Table_wabobpsvr_AzureCalc_AzureCalcRateCard[[#This Row],[Region]]</f>
        <v>Production API Transactions (in 1000s)MOSP6</v>
      </c>
      <c r="B12362">
        <v>6</v>
      </c>
      <c r="C12362" t="s">
        <v>4431</v>
      </c>
      <c r="D12362" t="s">
        <v>627</v>
      </c>
      <c r="E12362">
        <v>999999</v>
      </c>
      <c r="F12362" t="s">
        <v>3557</v>
      </c>
      <c r="G12362" s="784" t="s">
        <v>4431</v>
      </c>
      <c r="H12362" s="784" t="s">
        <v>4431</v>
      </c>
      <c r="I12362" s="784" t="s">
        <v>4431</v>
      </c>
    </row>
    <row r="12363" spans="1:9" hidden="1">
      <c r="A12363" t="str">
        <f>Table_wabobpsvr_AzureCalc_AzureCalcRateCard[[#This Row],[ServiceName]]&amp;Table_wabobpsvr_AzureCalc_AzureCalcRateCard[[#This Row],[Price_Level]]&amp;Table_wabobpsvr_AzureCalc_AzureCalcRateCard[[#This Row],[Region]]</f>
        <v>Production API Transactions (in 1000s)A6</v>
      </c>
      <c r="B12363">
        <v>6</v>
      </c>
      <c r="C12363" t="s">
        <v>4431</v>
      </c>
      <c r="D12363" t="s">
        <v>181</v>
      </c>
      <c r="E12363">
        <v>999999</v>
      </c>
      <c r="F12363" t="s">
        <v>3557</v>
      </c>
      <c r="G12363" s="784" t="s">
        <v>4431</v>
      </c>
      <c r="H12363" s="784" t="s">
        <v>4431</v>
      </c>
      <c r="I12363" s="784" t="s">
        <v>4431</v>
      </c>
    </row>
    <row r="12364" spans="1:9" hidden="1">
      <c r="A12364" t="str">
        <f>Table_wabobpsvr_AzureCalc_AzureCalcRateCard[[#This Row],[ServiceName]]&amp;Table_wabobpsvr_AzureCalc_AzureCalcRateCard[[#This Row],[Price_Level]]&amp;Table_wabobpsvr_AzureCalc_AzureCalcRateCard[[#This Row],[Region]]</f>
        <v>Production API Transactions (in 1000s)B6</v>
      </c>
      <c r="B12364">
        <v>6</v>
      </c>
      <c r="C12364" t="s">
        <v>4431</v>
      </c>
      <c r="D12364" t="s">
        <v>182</v>
      </c>
      <c r="E12364">
        <v>999999</v>
      </c>
      <c r="F12364" t="s">
        <v>3557</v>
      </c>
      <c r="G12364" s="784" t="s">
        <v>4431</v>
      </c>
      <c r="H12364" s="784" t="s">
        <v>4431</v>
      </c>
      <c r="I12364" s="784" t="s">
        <v>4431</v>
      </c>
    </row>
    <row r="12365" spans="1:9" hidden="1">
      <c r="A12365" t="str">
        <f>Table_wabobpsvr_AzureCalc_AzureCalcRateCard[[#This Row],[ServiceName]]&amp;Table_wabobpsvr_AzureCalc_AzureCalcRateCard[[#This Row],[Price_Level]]&amp;Table_wabobpsvr_AzureCalc_AzureCalcRateCard[[#This Row],[Region]]</f>
        <v>Production API Transactions (in 1000s)C6</v>
      </c>
      <c r="B12365">
        <v>6</v>
      </c>
      <c r="C12365" t="s">
        <v>4431</v>
      </c>
      <c r="D12365" t="s">
        <v>184</v>
      </c>
      <c r="E12365">
        <v>999999</v>
      </c>
      <c r="F12365" t="s">
        <v>3557</v>
      </c>
      <c r="G12365" s="784" t="s">
        <v>4431</v>
      </c>
      <c r="H12365" s="784" t="s">
        <v>4431</v>
      </c>
      <c r="I12365" s="784" t="s">
        <v>4431</v>
      </c>
    </row>
    <row r="12366" spans="1:9" hidden="1">
      <c r="A12366" t="str">
        <f>Table_wabobpsvr_AzureCalc_AzureCalcRateCard[[#This Row],[ServiceName]]&amp;Table_wabobpsvr_AzureCalc_AzureCalcRateCard[[#This Row],[Price_Level]]&amp;Table_wabobpsvr_AzureCalc_AzureCalcRateCard[[#This Row],[Region]]</f>
        <v>Production API Transactions (in 1000s)D6</v>
      </c>
      <c r="B12366">
        <v>6</v>
      </c>
      <c r="C12366" t="s">
        <v>4431</v>
      </c>
      <c r="D12366" t="s">
        <v>183</v>
      </c>
      <c r="E12366">
        <v>999999</v>
      </c>
      <c r="F12366" t="s">
        <v>3557</v>
      </c>
      <c r="G12366" s="784" t="s">
        <v>4431</v>
      </c>
      <c r="H12366" s="784" t="s">
        <v>4431</v>
      </c>
      <c r="I12366" s="784" t="s">
        <v>4431</v>
      </c>
    </row>
    <row r="12367" spans="1:9" hidden="1">
      <c r="A12367" t="str">
        <f>Table_wabobpsvr_AzureCalc_AzureCalcRateCard[[#This Row],[ServiceName]]&amp;Table_wabobpsvr_AzureCalc_AzureCalcRateCard[[#This Row],[Price_Level]]&amp;Table_wabobpsvr_AzureCalc_AzureCalcRateCard[[#This Row],[Region]]</f>
        <v>Production API Transactions (in 1000s)MOSP7</v>
      </c>
      <c r="B12367">
        <v>7</v>
      </c>
      <c r="C12367" t="s">
        <v>4431</v>
      </c>
      <c r="D12367" t="s">
        <v>627</v>
      </c>
      <c r="E12367">
        <v>999999</v>
      </c>
      <c r="F12367" t="s">
        <v>3557</v>
      </c>
      <c r="G12367" s="784" t="s">
        <v>4431</v>
      </c>
      <c r="H12367" s="784" t="s">
        <v>4431</v>
      </c>
      <c r="I12367" s="784" t="s">
        <v>4431</v>
      </c>
    </row>
    <row r="12368" spans="1:9" hidden="1">
      <c r="A12368" t="str">
        <f>Table_wabobpsvr_AzureCalc_AzureCalcRateCard[[#This Row],[ServiceName]]&amp;Table_wabobpsvr_AzureCalc_AzureCalcRateCard[[#This Row],[Price_Level]]&amp;Table_wabobpsvr_AzureCalc_AzureCalcRateCard[[#This Row],[Region]]</f>
        <v>Production API Transactions (in 1000s)A7</v>
      </c>
      <c r="B12368">
        <v>7</v>
      </c>
      <c r="C12368" t="s">
        <v>4431</v>
      </c>
      <c r="D12368" t="s">
        <v>181</v>
      </c>
      <c r="E12368">
        <v>999999</v>
      </c>
      <c r="F12368" t="s">
        <v>3557</v>
      </c>
      <c r="G12368" s="784" t="s">
        <v>4431</v>
      </c>
      <c r="H12368" s="784" t="s">
        <v>4431</v>
      </c>
      <c r="I12368" s="784" t="s">
        <v>4431</v>
      </c>
    </row>
    <row r="12369" spans="1:9" hidden="1">
      <c r="A12369" t="str">
        <f>Table_wabobpsvr_AzureCalc_AzureCalcRateCard[[#This Row],[ServiceName]]&amp;Table_wabobpsvr_AzureCalc_AzureCalcRateCard[[#This Row],[Price_Level]]&amp;Table_wabobpsvr_AzureCalc_AzureCalcRateCard[[#This Row],[Region]]</f>
        <v>Production API Transactions (in 1000s)B7</v>
      </c>
      <c r="B12369">
        <v>7</v>
      </c>
      <c r="C12369" t="s">
        <v>4431</v>
      </c>
      <c r="D12369" t="s">
        <v>182</v>
      </c>
      <c r="E12369">
        <v>999999</v>
      </c>
      <c r="F12369" t="s">
        <v>3557</v>
      </c>
      <c r="G12369" s="784" t="s">
        <v>4431</v>
      </c>
      <c r="H12369" s="784" t="s">
        <v>4431</v>
      </c>
      <c r="I12369" s="784" t="s">
        <v>4431</v>
      </c>
    </row>
    <row r="12370" spans="1:9" hidden="1">
      <c r="A12370" t="str">
        <f>Table_wabobpsvr_AzureCalc_AzureCalcRateCard[[#This Row],[ServiceName]]&amp;Table_wabobpsvr_AzureCalc_AzureCalcRateCard[[#This Row],[Price_Level]]&amp;Table_wabobpsvr_AzureCalc_AzureCalcRateCard[[#This Row],[Region]]</f>
        <v>Production API Transactions (in 1000s)C7</v>
      </c>
      <c r="B12370">
        <v>7</v>
      </c>
      <c r="C12370" t="s">
        <v>4431</v>
      </c>
      <c r="D12370" t="s">
        <v>184</v>
      </c>
      <c r="E12370">
        <v>999999</v>
      </c>
      <c r="F12370" t="s">
        <v>3557</v>
      </c>
      <c r="G12370" s="784" t="s">
        <v>4431</v>
      </c>
      <c r="H12370" s="784" t="s">
        <v>4431</v>
      </c>
      <c r="I12370" s="784" t="s">
        <v>4431</v>
      </c>
    </row>
    <row r="12371" spans="1:9" hidden="1">
      <c r="A12371" t="str">
        <f>Table_wabobpsvr_AzureCalc_AzureCalcRateCard[[#This Row],[ServiceName]]&amp;Table_wabobpsvr_AzureCalc_AzureCalcRateCard[[#This Row],[Price_Level]]&amp;Table_wabobpsvr_AzureCalc_AzureCalcRateCard[[#This Row],[Region]]</f>
        <v>Production API Transactions (in 1000s)D7</v>
      </c>
      <c r="B12371">
        <v>7</v>
      </c>
      <c r="C12371" t="s">
        <v>4431</v>
      </c>
      <c r="D12371" t="s">
        <v>183</v>
      </c>
      <c r="E12371">
        <v>999999</v>
      </c>
      <c r="F12371" t="s">
        <v>3557</v>
      </c>
      <c r="G12371" s="784" t="s">
        <v>4431</v>
      </c>
      <c r="H12371" s="784" t="s">
        <v>4431</v>
      </c>
      <c r="I12371" s="784" t="s">
        <v>4431</v>
      </c>
    </row>
    <row r="12372" spans="1:9" hidden="1">
      <c r="A12372" t="str">
        <f>Table_wabobpsvr_AzureCalc_AzureCalcRateCard[[#This Row],[ServiceName]]&amp;Table_wabobpsvr_AzureCalc_AzureCalcRateCard[[#This Row],[Price_Level]]&amp;Table_wabobpsvr_AzureCalc_AzureCalcRateCard[[#This Row],[Region]]</f>
        <v>Production API Transactions (in 1000s)MOSP8</v>
      </c>
      <c r="B12372">
        <v>8</v>
      </c>
      <c r="C12372" t="s">
        <v>4431</v>
      </c>
      <c r="D12372" t="s">
        <v>627</v>
      </c>
      <c r="E12372">
        <v>999999</v>
      </c>
      <c r="F12372" t="s">
        <v>3557</v>
      </c>
      <c r="G12372" s="784" t="s">
        <v>4431</v>
      </c>
      <c r="H12372" s="784" t="s">
        <v>4431</v>
      </c>
      <c r="I12372" s="784" t="s">
        <v>4431</v>
      </c>
    </row>
    <row r="12373" spans="1:9" hidden="1">
      <c r="A12373" t="str">
        <f>Table_wabobpsvr_AzureCalc_AzureCalcRateCard[[#This Row],[ServiceName]]&amp;Table_wabobpsvr_AzureCalc_AzureCalcRateCard[[#This Row],[Price_Level]]&amp;Table_wabobpsvr_AzureCalc_AzureCalcRateCard[[#This Row],[Region]]</f>
        <v>Production API Transactions (in 1000s)A8</v>
      </c>
      <c r="B12373">
        <v>8</v>
      </c>
      <c r="C12373" t="s">
        <v>4431</v>
      </c>
      <c r="D12373" t="s">
        <v>181</v>
      </c>
      <c r="E12373">
        <v>999999</v>
      </c>
      <c r="F12373" t="s">
        <v>3557</v>
      </c>
      <c r="G12373" s="784" t="s">
        <v>4431</v>
      </c>
      <c r="H12373" s="784" t="s">
        <v>4431</v>
      </c>
      <c r="I12373" s="784" t="s">
        <v>4431</v>
      </c>
    </row>
    <row r="12374" spans="1:9" hidden="1">
      <c r="A12374" s="784" t="str">
        <f>Table_wabobpsvr_AzureCalc_AzureCalcRateCard[[#This Row],[ServiceName]]&amp;Table_wabobpsvr_AzureCalc_AzureCalcRateCard[[#This Row],[Price_Level]]&amp;Table_wabobpsvr_AzureCalc_AzureCalcRateCard[[#This Row],[Region]]</f>
        <v>Production API Transactions (in 1000s)B8</v>
      </c>
      <c r="B12374" s="784">
        <v>8</v>
      </c>
      <c r="C12374" s="784" t="s">
        <v>4431</v>
      </c>
      <c r="D12374" s="784" t="s">
        <v>182</v>
      </c>
      <c r="E12374" s="784">
        <v>999999</v>
      </c>
      <c r="F12374" s="784" t="s">
        <v>3557</v>
      </c>
      <c r="G12374" s="784" t="s">
        <v>4431</v>
      </c>
      <c r="H12374" s="784" t="s">
        <v>4431</v>
      </c>
      <c r="I12374" s="784" t="s">
        <v>4431</v>
      </c>
    </row>
    <row r="12375" spans="1:9" hidden="1">
      <c r="A12375" s="784" t="str">
        <f>Table_wabobpsvr_AzureCalc_AzureCalcRateCard[[#This Row],[ServiceName]]&amp;Table_wabobpsvr_AzureCalc_AzureCalcRateCard[[#This Row],[Price_Level]]&amp;Table_wabobpsvr_AzureCalc_AzureCalcRateCard[[#This Row],[Region]]</f>
        <v>Production API Transactions (in 1000s)C8</v>
      </c>
      <c r="B12375" s="784">
        <v>8</v>
      </c>
      <c r="C12375" s="784" t="s">
        <v>4431</v>
      </c>
      <c r="D12375" s="784" t="s">
        <v>184</v>
      </c>
      <c r="E12375" s="784">
        <v>999999</v>
      </c>
      <c r="F12375" s="784" t="s">
        <v>3557</v>
      </c>
      <c r="G12375" s="784" t="s">
        <v>4431</v>
      </c>
      <c r="H12375" s="784" t="s">
        <v>4431</v>
      </c>
      <c r="I12375" s="784" t="s">
        <v>4431</v>
      </c>
    </row>
    <row r="12376" spans="1:9" hidden="1">
      <c r="A12376" s="784" t="str">
        <f>Table_wabobpsvr_AzureCalc_AzureCalcRateCard[[#This Row],[ServiceName]]&amp;Table_wabobpsvr_AzureCalc_AzureCalcRateCard[[#This Row],[Price_Level]]&amp;Table_wabobpsvr_AzureCalc_AzureCalcRateCard[[#This Row],[Region]]</f>
        <v>Production API Transactions (in 1000s)D8</v>
      </c>
      <c r="B12376" s="784">
        <v>8</v>
      </c>
      <c r="C12376" s="784" t="s">
        <v>4431</v>
      </c>
      <c r="D12376" s="784" t="s">
        <v>183</v>
      </c>
      <c r="E12376" s="784">
        <v>999999</v>
      </c>
      <c r="F12376" s="784" t="s">
        <v>3557</v>
      </c>
      <c r="G12376" s="784" t="s">
        <v>4431</v>
      </c>
      <c r="H12376" s="784" t="s">
        <v>4431</v>
      </c>
      <c r="I12376" s="784" t="s">
        <v>4431</v>
      </c>
    </row>
    <row r="12377" spans="1:9" hidden="1">
      <c r="A12377" s="784" t="str">
        <f>Table_wabobpsvr_AzureCalc_AzureCalcRateCard[[#This Row],[ServiceName]]&amp;Table_wabobpsvr_AzureCalc_AzureCalcRateCard[[#This Row],[Price_Level]]&amp;Table_wabobpsvr_AzureCalc_AzureCalcRateCard[[#This Row],[Region]]</f>
        <v>Basic Elastic Database ExistenceB15</v>
      </c>
      <c r="B12377" s="784">
        <v>15</v>
      </c>
      <c r="C12377" s="784" t="s">
        <v>7614</v>
      </c>
      <c r="D12377" s="784" t="s">
        <v>182</v>
      </c>
      <c r="E12377" s="784">
        <v>8.0000000000000002E-3</v>
      </c>
      <c r="F12377" s="784" t="s">
        <v>7454</v>
      </c>
      <c r="G12377" s="784" t="s">
        <v>7573</v>
      </c>
      <c r="H12377" s="784" t="s">
        <v>7615</v>
      </c>
      <c r="I12377" s="784" t="s">
        <v>7553</v>
      </c>
    </row>
    <row r="12378" spans="1:9" hidden="1">
      <c r="A12378" s="784" t="str">
        <f>Table_wabobpsvr_AzureCalc_AzureCalcRateCard[[#This Row],[ServiceName]]&amp;Table_wabobpsvr_AzureCalc_AzureCalcRateCard[[#This Row],[Price_Level]]&amp;Table_wabobpsvr_AzureCalc_AzureCalcRateCard[[#This Row],[Region]]</f>
        <v>Premium Elastic DTU PackB15</v>
      </c>
      <c r="B12378" s="784">
        <v>15</v>
      </c>
      <c r="C12378" s="784" t="s">
        <v>7614</v>
      </c>
      <c r="D12378" s="784" t="s">
        <v>182</v>
      </c>
      <c r="E12378" s="784">
        <v>0.187</v>
      </c>
      <c r="F12378" s="784" t="s">
        <v>7555</v>
      </c>
      <c r="G12378" s="784" t="s">
        <v>7580</v>
      </c>
      <c r="H12378" s="784" t="s">
        <v>7620</v>
      </c>
      <c r="I12378" s="784" t="s">
        <v>7556</v>
      </c>
    </row>
    <row r="12379" spans="1:9" hidden="1">
      <c r="A12379" t="str">
        <f>Table_wabobpsvr_AzureCalc_AzureCalcRateCard[[#This Row],[ServiceName]]&amp;Table_wabobpsvr_AzureCalc_AzureCalcRateCard[[#This Row],[Price_Level]]&amp;Table_wabobpsvr_AzureCalc_AzureCalcRateCard[[#This Row],[Region]]</f>
        <v>Premium Elastic Database ExistenceB15</v>
      </c>
      <c r="B12379">
        <v>15</v>
      </c>
      <c r="C12379" t="s">
        <v>7614</v>
      </c>
      <c r="D12379" t="s">
        <v>182</v>
      </c>
      <c r="E12379">
        <v>0.21</v>
      </c>
      <c r="F12379" t="s">
        <v>7563</v>
      </c>
      <c r="G12379" s="784" t="s">
        <v>7587</v>
      </c>
      <c r="H12379" s="784" t="s">
        <v>7621</v>
      </c>
      <c r="I12379" s="784" t="s">
        <v>7564</v>
      </c>
    </row>
    <row r="12380" spans="1:9" hidden="1">
      <c r="A12380" t="str">
        <f>Table_wabobpsvr_AzureCalc_AzureCalcRateCard[[#This Row],[ServiceName]]&amp;Table_wabobpsvr_AzureCalc_AzureCalcRateCard[[#This Row],[Price_Level]]&amp;Table_wabobpsvr_AzureCalc_AzureCalcRateCard[[#This Row],[Region]]</f>
        <v>Standard Elastic DTU PackB16</v>
      </c>
      <c r="B12380">
        <v>16</v>
      </c>
      <c r="C12380" t="s">
        <v>7614</v>
      </c>
      <c r="D12380" t="s">
        <v>182</v>
      </c>
      <c r="E12380">
        <v>7.5999999999999998E-2</v>
      </c>
      <c r="F12380" t="s">
        <v>4718</v>
      </c>
      <c r="G12380" s="784" t="s">
        <v>4720</v>
      </c>
      <c r="H12380" s="784" t="s">
        <v>7622</v>
      </c>
      <c r="I12380" s="784" t="s">
        <v>4878</v>
      </c>
    </row>
    <row r="12381" spans="1:9" hidden="1">
      <c r="A12381" s="784" t="str">
        <f>Table_wabobpsvr_AzureCalc_AzureCalcRateCard[[#This Row],[ServiceName]]&amp;Table_wabobpsvr_AzureCalc_AzureCalcRateCard[[#This Row],[Price_Level]]&amp;Table_wabobpsvr_AzureCalc_AzureCalcRateCard[[#This Row],[Region]]</f>
        <v>Standard Elastic Database ExistenceB16</v>
      </c>
      <c r="B12381" s="784">
        <v>16</v>
      </c>
      <c r="C12381" s="784" t="s">
        <v>7614</v>
      </c>
      <c r="D12381" s="784" t="s">
        <v>182</v>
      </c>
      <c r="E12381" s="784">
        <v>4.2000000000000003E-2</v>
      </c>
      <c r="F12381" s="784" t="s">
        <v>4757</v>
      </c>
      <c r="G12381" s="784" t="s">
        <v>4778</v>
      </c>
      <c r="H12381" s="784" t="s">
        <v>7623</v>
      </c>
      <c r="I12381" s="784" t="s">
        <v>4881</v>
      </c>
    </row>
    <row r="12382" spans="1:9" hidden="1">
      <c r="A12382" t="str">
        <f>Table_wabobpsvr_AzureCalc_AzureCalcRateCard[[#This Row],[ServiceName]]&amp;Table_wabobpsvr_AzureCalc_AzureCalcRateCard[[#This Row],[Price_Level]]&amp;Table_wabobpsvr_AzureCalc_AzureCalcRateCard[[#This Row],[Region]]</f>
        <v>Production API Transactions (in 1000s)MOSP10</v>
      </c>
      <c r="B12382">
        <v>10</v>
      </c>
      <c r="C12382" t="s">
        <v>4431</v>
      </c>
      <c r="D12382" t="s">
        <v>627</v>
      </c>
      <c r="E12382">
        <v>999999</v>
      </c>
      <c r="F12382" t="s">
        <v>3557</v>
      </c>
      <c r="G12382" s="784" t="s">
        <v>4431</v>
      </c>
      <c r="H12382" s="784" t="s">
        <v>4431</v>
      </c>
      <c r="I12382" s="784" t="s">
        <v>4431</v>
      </c>
    </row>
    <row r="12383" spans="1:9" hidden="1">
      <c r="A12383" t="str">
        <f>Table_wabobpsvr_AzureCalc_AzureCalcRateCard[[#This Row],[ServiceName]]&amp;Table_wabobpsvr_AzureCalc_AzureCalcRateCard[[#This Row],[Price_Level]]&amp;Table_wabobpsvr_AzureCalc_AzureCalcRateCard[[#This Row],[Region]]</f>
        <v>Production API Transactions (in 1000s)A10</v>
      </c>
      <c r="B12383">
        <v>10</v>
      </c>
      <c r="C12383" t="s">
        <v>4431</v>
      </c>
      <c r="D12383" t="s">
        <v>181</v>
      </c>
      <c r="E12383">
        <v>999999</v>
      </c>
      <c r="F12383" t="s">
        <v>3557</v>
      </c>
      <c r="G12383" s="784" t="s">
        <v>4431</v>
      </c>
      <c r="H12383" s="784" t="s">
        <v>4431</v>
      </c>
      <c r="I12383" s="784" t="s">
        <v>4431</v>
      </c>
    </row>
    <row r="12384" spans="1:9" hidden="1">
      <c r="A12384" t="str">
        <f>Table_wabobpsvr_AzureCalc_AzureCalcRateCard[[#This Row],[ServiceName]]&amp;Table_wabobpsvr_AzureCalc_AzureCalcRateCard[[#This Row],[Price_Level]]&amp;Table_wabobpsvr_AzureCalc_AzureCalcRateCard[[#This Row],[Region]]</f>
        <v>Standard S1 Search HourA3</v>
      </c>
      <c r="B12384">
        <v>3</v>
      </c>
      <c r="C12384" t="s">
        <v>4431</v>
      </c>
      <c r="D12384" t="s">
        <v>181</v>
      </c>
      <c r="E12384">
        <v>999999</v>
      </c>
      <c r="F12384" t="s">
        <v>4529</v>
      </c>
      <c r="G12384" s="784" t="s">
        <v>4431</v>
      </c>
      <c r="H12384" s="784" t="s">
        <v>4431</v>
      </c>
      <c r="I12384" s="784" t="s">
        <v>4431</v>
      </c>
    </row>
    <row r="12385" spans="1:9" hidden="1">
      <c r="A12385" t="str">
        <f>Table_wabobpsvr_AzureCalc_AzureCalcRateCard[[#This Row],[ServiceName]]&amp;Table_wabobpsvr_AzureCalc_AzureCalcRateCard[[#This Row],[Price_Level]]&amp;Table_wabobpsvr_AzureCalc_AzureCalcRateCard[[#This Row],[Region]]</f>
        <v>Standard S1 Search HourB3</v>
      </c>
      <c r="B12385">
        <v>3</v>
      </c>
      <c r="C12385" t="s">
        <v>4431</v>
      </c>
      <c r="D12385" t="s">
        <v>182</v>
      </c>
      <c r="E12385">
        <v>999999</v>
      </c>
      <c r="F12385" t="s">
        <v>4529</v>
      </c>
      <c r="G12385" s="784" t="s">
        <v>4431</v>
      </c>
      <c r="H12385" s="784" t="s">
        <v>4431</v>
      </c>
      <c r="I12385" s="784" t="s">
        <v>4431</v>
      </c>
    </row>
    <row r="12386" spans="1:9" hidden="1">
      <c r="A12386" s="784" t="str">
        <f>Table_wabobpsvr_AzureCalc_AzureCalcRateCard[[#This Row],[ServiceName]]&amp;Table_wabobpsvr_AzureCalc_AzureCalcRateCard[[#This Row],[Price_Level]]&amp;Table_wabobpsvr_AzureCalc_AzureCalcRateCard[[#This Row],[Region]]</f>
        <v>Standard S1 Search HourC3</v>
      </c>
      <c r="B12386" s="784">
        <v>3</v>
      </c>
      <c r="C12386" s="784" t="s">
        <v>4431</v>
      </c>
      <c r="D12386" s="784" t="s">
        <v>184</v>
      </c>
      <c r="E12386" s="784">
        <v>999999</v>
      </c>
      <c r="F12386" s="784" t="s">
        <v>4529</v>
      </c>
      <c r="G12386" s="784" t="s">
        <v>4431</v>
      </c>
      <c r="H12386" s="784" t="s">
        <v>4431</v>
      </c>
      <c r="I12386" s="784" t="s">
        <v>4431</v>
      </c>
    </row>
    <row r="12387" spans="1:9" hidden="1">
      <c r="A12387" t="str">
        <f>Table_wabobpsvr_AzureCalc_AzureCalcRateCard[[#This Row],[ServiceName]]&amp;Table_wabobpsvr_AzureCalc_AzureCalcRateCard[[#This Row],[Price_Level]]&amp;Table_wabobpsvr_AzureCalc_AzureCalcRateCard[[#This Row],[Region]]</f>
        <v>Standard S1 Search HourD3</v>
      </c>
      <c r="B12387">
        <v>3</v>
      </c>
      <c r="C12387" t="s">
        <v>4431</v>
      </c>
      <c r="D12387" t="s">
        <v>183</v>
      </c>
      <c r="E12387">
        <v>999999</v>
      </c>
      <c r="F12387" t="s">
        <v>4529</v>
      </c>
      <c r="G12387" s="784" t="s">
        <v>4431</v>
      </c>
      <c r="H12387" s="784" t="s">
        <v>4431</v>
      </c>
      <c r="I12387" s="784" t="s">
        <v>4431</v>
      </c>
    </row>
    <row r="12388" spans="1:9" hidden="1">
      <c r="A12388" t="str">
        <f>Table_wabobpsvr_AzureCalc_AzureCalcRateCard[[#This Row],[ServiceName]]&amp;Table_wabobpsvr_AzureCalc_AzureCalcRateCard[[#This Row],[Price_Level]]&amp;Table_wabobpsvr_AzureCalc_AzureCalcRateCard[[#This Row],[Region]]</f>
        <v>Basic Elastic DTU PackB16</v>
      </c>
      <c r="B12388">
        <v>16</v>
      </c>
      <c r="C12388" t="s">
        <v>7614</v>
      </c>
      <c r="D12388" t="s">
        <v>182</v>
      </c>
      <c r="E12388">
        <v>0.05</v>
      </c>
      <c r="F12388" t="s">
        <v>7449</v>
      </c>
      <c r="G12388" s="784" t="s">
        <v>7450</v>
      </c>
      <c r="H12388" s="784" t="s">
        <v>7624</v>
      </c>
      <c r="I12388" s="784" t="s">
        <v>7451</v>
      </c>
    </row>
    <row r="12389" spans="1:9" hidden="1">
      <c r="A12389" t="str">
        <f>Table_wabobpsvr_AzureCalc_AzureCalcRateCard[[#This Row],[ServiceName]]&amp;Table_wabobpsvr_AzureCalc_AzureCalcRateCard[[#This Row],[Price_Level]]&amp;Table_wabobpsvr_AzureCalc_AzureCalcRateCard[[#This Row],[Region]]</f>
        <v>S1 DocumentDB HoursMOSP</v>
      </c>
      <c r="C12389" t="s">
        <v>91</v>
      </c>
      <c r="D12389" t="s">
        <v>627</v>
      </c>
      <c r="E12389">
        <v>3.4000000000000002E-2</v>
      </c>
      <c r="F12389" t="s">
        <v>4532</v>
      </c>
      <c r="G12389" s="784" t="s">
        <v>4431</v>
      </c>
      <c r="H12389" s="784" t="s">
        <v>4431</v>
      </c>
      <c r="I12389" s="784" t="s">
        <v>6733</v>
      </c>
    </row>
    <row r="12390" spans="1:9" hidden="1">
      <c r="A12390" t="str">
        <f>Table_wabobpsvr_AzureCalc_AzureCalcRateCard[[#This Row],[ServiceName]]&amp;Table_wabobpsvr_AzureCalc_AzureCalcRateCard[[#This Row],[Price_Level]]&amp;Table_wabobpsvr_AzureCalc_AzureCalcRateCard[[#This Row],[Region]]</f>
        <v>S1 DocumentDB HoursA</v>
      </c>
      <c r="C12390" t="s">
        <v>91</v>
      </c>
      <c r="D12390" t="s">
        <v>181</v>
      </c>
      <c r="E12390">
        <v>3.3000000000000002E-2</v>
      </c>
      <c r="F12390" t="s">
        <v>4532</v>
      </c>
      <c r="G12390" s="784" t="s">
        <v>4533</v>
      </c>
      <c r="H12390" s="784" t="s">
        <v>4534</v>
      </c>
      <c r="I12390" s="784" t="s">
        <v>6733</v>
      </c>
    </row>
    <row r="12391" spans="1:9" hidden="1">
      <c r="A12391" t="str">
        <f>Table_wabobpsvr_AzureCalc_AzureCalcRateCard[[#This Row],[ServiceName]]&amp;Table_wabobpsvr_AzureCalc_AzureCalcRateCard[[#This Row],[Price_Level]]&amp;Table_wabobpsvr_AzureCalc_AzureCalcRateCard[[#This Row],[Region]]</f>
        <v>S1 DocumentDB HoursB</v>
      </c>
      <c r="C12391" t="s">
        <v>91</v>
      </c>
      <c r="D12391" t="s">
        <v>182</v>
      </c>
      <c r="E12391">
        <v>3.2000000000000001E-2</v>
      </c>
      <c r="F12391" t="s">
        <v>4532</v>
      </c>
      <c r="G12391" s="784" t="s">
        <v>4533</v>
      </c>
      <c r="H12391" s="784" t="s">
        <v>4534</v>
      </c>
      <c r="I12391" s="784" t="s">
        <v>6733</v>
      </c>
    </row>
    <row r="12392" spans="1:9" hidden="1">
      <c r="A12392" t="str">
        <f>Table_wabobpsvr_AzureCalc_AzureCalcRateCard[[#This Row],[ServiceName]]&amp;Table_wabobpsvr_AzureCalc_AzureCalcRateCard[[#This Row],[Price_Level]]&amp;Table_wabobpsvr_AzureCalc_AzureCalcRateCard[[#This Row],[Region]]</f>
        <v>S1 DocumentDB HoursC</v>
      </c>
      <c r="C12392" t="s">
        <v>91</v>
      </c>
      <c r="D12392" t="s">
        <v>184</v>
      </c>
      <c r="E12392">
        <v>3.09E-2</v>
      </c>
      <c r="F12392" t="s">
        <v>4532</v>
      </c>
      <c r="G12392" s="784" t="s">
        <v>4533</v>
      </c>
      <c r="H12392" s="784" t="s">
        <v>4534</v>
      </c>
      <c r="I12392" s="784" t="s">
        <v>6733</v>
      </c>
    </row>
    <row r="12393" spans="1:9" hidden="1">
      <c r="A12393" t="str">
        <f>Table_wabobpsvr_AzureCalc_AzureCalcRateCard[[#This Row],[ServiceName]]&amp;Table_wabobpsvr_AzureCalc_AzureCalcRateCard[[#This Row],[Price_Level]]&amp;Table_wabobpsvr_AzureCalc_AzureCalcRateCard[[#This Row],[Region]]</f>
        <v>S1 DocumentDB HoursD</v>
      </c>
      <c r="C12393" t="s">
        <v>91</v>
      </c>
      <c r="D12393" t="s">
        <v>183</v>
      </c>
      <c r="E12393">
        <v>2.9899999999999999E-2</v>
      </c>
      <c r="F12393" t="s">
        <v>4532</v>
      </c>
      <c r="G12393" s="784" t="s">
        <v>4533</v>
      </c>
      <c r="H12393" s="784" t="s">
        <v>4534</v>
      </c>
      <c r="I12393" s="784" t="s">
        <v>6733</v>
      </c>
    </row>
    <row r="12394" spans="1:9" hidden="1">
      <c r="A12394" t="str">
        <f>Table_wabobpsvr_AzureCalc_AzureCalcRateCard[[#This Row],[ServiceName]]&amp;Table_wabobpsvr_AzureCalc_AzureCalcRateCard[[#This Row],[Price_Level]]&amp;Table_wabobpsvr_AzureCalc_AzureCalcRateCard[[#This Row],[Region]]</f>
        <v>SQL DB Premium P4 Database HoursMOSP14</v>
      </c>
      <c r="B12394">
        <v>14</v>
      </c>
      <c r="C12394" t="s">
        <v>91</v>
      </c>
      <c r="D12394" t="s">
        <v>627</v>
      </c>
      <c r="E12394">
        <v>3.12</v>
      </c>
      <c r="F12394" t="s">
        <v>7384</v>
      </c>
      <c r="G12394" s="784" t="s">
        <v>4431</v>
      </c>
      <c r="H12394" s="784" t="s">
        <v>4431</v>
      </c>
      <c r="I12394" s="784" t="s">
        <v>7356</v>
      </c>
    </row>
    <row r="12395" spans="1:9" hidden="1">
      <c r="A12395" t="str">
        <f>Table_wabobpsvr_AzureCalc_AzureCalcRateCard[[#This Row],[ServiceName]]&amp;Table_wabobpsvr_AzureCalc_AzureCalcRateCard[[#This Row],[Price_Level]]&amp;Table_wabobpsvr_AzureCalc_AzureCalcRateCard[[#This Row],[Region]]</f>
        <v>Premium P4 Secondary Geo Database HoursMOSP14</v>
      </c>
      <c r="B12395">
        <v>14</v>
      </c>
      <c r="C12395" t="s">
        <v>91</v>
      </c>
      <c r="D12395" t="s">
        <v>627</v>
      </c>
      <c r="E12395">
        <v>2.34</v>
      </c>
      <c r="F12395" t="s">
        <v>7381</v>
      </c>
      <c r="G12395" s="784" t="s">
        <v>4431</v>
      </c>
      <c r="H12395" s="784" t="s">
        <v>4431</v>
      </c>
      <c r="I12395" s="784" t="s">
        <v>7357</v>
      </c>
    </row>
    <row r="12396" spans="1:9" hidden="1">
      <c r="A12396" t="str">
        <f>Table_wabobpsvr_AzureCalc_AzureCalcRateCard[[#This Row],[ServiceName]]&amp;Table_wabobpsvr_AzureCalc_AzureCalcRateCard[[#This Row],[Price_Level]]&amp;Table_wabobpsvr_AzureCalc_AzureCalcRateCard[[#This Row],[Region]]</f>
        <v>Premium P4 Secondary Active Geo Database HoursMOSP14</v>
      </c>
      <c r="B12396">
        <v>14</v>
      </c>
      <c r="C12396" t="s">
        <v>91</v>
      </c>
      <c r="D12396" t="s">
        <v>627</v>
      </c>
      <c r="E12396">
        <v>3.12</v>
      </c>
      <c r="F12396" t="s">
        <v>7382</v>
      </c>
      <c r="G12396" s="784" t="s">
        <v>4431</v>
      </c>
      <c r="H12396" s="784" t="s">
        <v>4431</v>
      </c>
      <c r="I12396" s="784" t="s">
        <v>7358</v>
      </c>
    </row>
    <row r="12397" spans="1:9" hidden="1">
      <c r="A12397" t="str">
        <f>Table_wabobpsvr_AzureCalc_AzureCalcRateCard[[#This Row],[ServiceName]]&amp;Table_wabobpsvr_AzureCalc_AzureCalcRateCard[[#This Row],[Price_Level]]&amp;Table_wabobpsvr_AzureCalc_AzureCalcRateCard[[#This Row],[Region]]</f>
        <v>Premium P4 Secondary Geo Database HoursA11</v>
      </c>
      <c r="B12397">
        <v>11</v>
      </c>
      <c r="C12397" t="s">
        <v>91</v>
      </c>
      <c r="D12397" t="s">
        <v>181</v>
      </c>
      <c r="E12397">
        <v>2.0588250000000001</v>
      </c>
      <c r="F12397" t="s">
        <v>7381</v>
      </c>
      <c r="G12397" s="784" t="s">
        <v>7320</v>
      </c>
      <c r="H12397" s="784" t="s">
        <v>7321</v>
      </c>
      <c r="I12397" s="784" t="s">
        <v>7291</v>
      </c>
    </row>
    <row r="12398" spans="1:9" hidden="1">
      <c r="A12398" t="str">
        <f>Table_wabobpsvr_AzureCalc_AzureCalcRateCard[[#This Row],[ServiceName]]&amp;Table_wabobpsvr_AzureCalc_AzureCalcRateCard[[#This Row],[Price_Level]]&amp;Table_wabobpsvr_AzureCalc_AzureCalcRateCard[[#This Row],[Region]]</f>
        <v>Premium P4 Secondary Active Geo Database HoursA11</v>
      </c>
      <c r="B12398">
        <v>11</v>
      </c>
      <c r="C12398" t="s">
        <v>91</v>
      </c>
      <c r="D12398" t="s">
        <v>181</v>
      </c>
      <c r="E12398">
        <v>2.74469583333333</v>
      </c>
      <c r="F12398" t="s">
        <v>7382</v>
      </c>
      <c r="G12398" s="784" t="s">
        <v>7322</v>
      </c>
      <c r="H12398" s="784" t="s">
        <v>7323</v>
      </c>
      <c r="I12398" s="784" t="s">
        <v>7292</v>
      </c>
    </row>
    <row r="12399" spans="1:9" hidden="1">
      <c r="A12399" s="784" t="str">
        <f>Table_wabobpsvr_AzureCalc_AzureCalcRateCard[[#This Row],[ServiceName]]&amp;Table_wabobpsvr_AzureCalc_AzureCalcRateCard[[#This Row],[Price_Level]]&amp;Table_wabobpsvr_AzureCalc_AzureCalcRateCard[[#This Row],[Region]]</f>
        <v>SQL DB Premium P4 Database HoursA12</v>
      </c>
      <c r="B12399" s="784">
        <v>12</v>
      </c>
      <c r="C12399" s="784" t="s">
        <v>91</v>
      </c>
      <c r="D12399" s="784" t="s">
        <v>181</v>
      </c>
      <c r="E12399" s="784">
        <v>2.74469583333333</v>
      </c>
      <c r="F12399" s="784" t="s">
        <v>7384</v>
      </c>
      <c r="G12399" s="784" t="s">
        <v>7324</v>
      </c>
      <c r="H12399" s="784" t="s">
        <v>7325</v>
      </c>
      <c r="I12399" s="784" t="s">
        <v>7293</v>
      </c>
    </row>
    <row r="12400" spans="1:9" hidden="1">
      <c r="A12400" s="784" t="str">
        <f>Table_wabobpsvr_AzureCalc_AzureCalcRateCard[[#This Row],[ServiceName]]&amp;Table_wabobpsvr_AzureCalc_AzureCalcRateCard[[#This Row],[Price_Level]]&amp;Table_wabobpsvr_AzureCalc_AzureCalcRateCard[[#This Row],[Region]]</f>
        <v>SQL DB Premium P4 Database HoursB13</v>
      </c>
      <c r="B12400" s="784">
        <v>13</v>
      </c>
      <c r="C12400" s="784" t="s">
        <v>91</v>
      </c>
      <c r="D12400" s="784" t="s">
        <v>182</v>
      </c>
      <c r="E12400" s="784">
        <v>2.8560333333333299</v>
      </c>
      <c r="F12400" s="784" t="s">
        <v>7384</v>
      </c>
      <c r="G12400" s="784" t="s">
        <v>7312</v>
      </c>
      <c r="H12400" s="784" t="s">
        <v>7313</v>
      </c>
      <c r="I12400" s="784" t="s">
        <v>7287</v>
      </c>
    </row>
    <row r="12401" spans="1:9" hidden="1">
      <c r="A12401" s="784" t="str">
        <f>Table_wabobpsvr_AzureCalc_AzureCalcRateCard[[#This Row],[ServiceName]]&amp;Table_wabobpsvr_AzureCalc_AzureCalcRateCard[[#This Row],[Price_Level]]&amp;Table_wabobpsvr_AzureCalc_AzureCalcRateCard[[#This Row],[Region]]</f>
        <v>Premium P4 Secondary Geo Database HoursB13</v>
      </c>
      <c r="B12401" s="784">
        <v>13</v>
      </c>
      <c r="C12401" s="784" t="s">
        <v>91</v>
      </c>
      <c r="D12401" s="784" t="s">
        <v>182</v>
      </c>
      <c r="E12401" s="784">
        <v>2.1420249999999998</v>
      </c>
      <c r="F12401" s="784" t="s">
        <v>7381</v>
      </c>
      <c r="G12401" s="784" t="s">
        <v>7314</v>
      </c>
      <c r="H12401" s="784" t="s">
        <v>7315</v>
      </c>
      <c r="I12401" s="784" t="s">
        <v>7288</v>
      </c>
    </row>
    <row r="12402" spans="1:9" hidden="1">
      <c r="A12402" s="784" t="str">
        <f>Table_wabobpsvr_AzureCalc_AzureCalcRateCard[[#This Row],[ServiceName]]&amp;Table_wabobpsvr_AzureCalc_AzureCalcRateCard[[#This Row],[Price_Level]]&amp;Table_wabobpsvr_AzureCalc_AzureCalcRateCard[[#This Row],[Region]]</f>
        <v>Premium P4 Secondary Active Geo Database HoursB13</v>
      </c>
      <c r="B12402" s="784">
        <v>13</v>
      </c>
      <c r="C12402" s="784" t="s">
        <v>91</v>
      </c>
      <c r="D12402" s="784" t="s">
        <v>182</v>
      </c>
      <c r="E12402" s="784">
        <v>2.8560333333333299</v>
      </c>
      <c r="F12402" s="784" t="s">
        <v>7382</v>
      </c>
      <c r="G12402" s="784" t="s">
        <v>7316</v>
      </c>
      <c r="H12402" s="784" t="s">
        <v>7317</v>
      </c>
      <c r="I12402" s="784" t="s">
        <v>7289</v>
      </c>
    </row>
    <row r="12403" spans="1:9" hidden="1">
      <c r="A12403" s="784" t="str">
        <f>Table_wabobpsvr_AzureCalc_AzureCalcRateCard[[#This Row],[ServiceName]]&amp;Table_wabobpsvr_AzureCalc_AzureCalcRateCard[[#This Row],[Price_Level]]&amp;Table_wabobpsvr_AzureCalc_AzureCalcRateCard[[#This Row],[Region]]</f>
        <v>DWUD14</v>
      </c>
      <c r="B12403" s="784">
        <v>14</v>
      </c>
      <c r="C12403" s="784" t="s">
        <v>91</v>
      </c>
      <c r="D12403" s="784" t="s">
        <v>183</v>
      </c>
      <c r="E12403" s="784">
        <v>0.77439999999999998</v>
      </c>
      <c r="F12403" s="784" t="s">
        <v>7105</v>
      </c>
      <c r="G12403" s="784" t="s">
        <v>7349</v>
      </c>
      <c r="H12403" s="784" t="s">
        <v>7350</v>
      </c>
      <c r="I12403" s="784" t="s">
        <v>7351</v>
      </c>
    </row>
    <row r="12404" spans="1:9" hidden="1">
      <c r="A12404" s="784" t="str">
        <f>Table_wabobpsvr_AzureCalc_AzureCalcRateCard[[#This Row],[ServiceName]]&amp;Table_wabobpsvr_AzureCalc_AzureCalcRateCard[[#This Row],[Price_Level]]&amp;Table_wabobpsvr_AzureCalc_AzureCalcRateCard[[#This Row],[Region]]</f>
        <v>Standard S1 Search HourMOSP14</v>
      </c>
      <c r="B12404" s="784">
        <v>14</v>
      </c>
      <c r="C12404" s="784" t="s">
        <v>4431</v>
      </c>
      <c r="D12404" s="784" t="s">
        <v>627</v>
      </c>
      <c r="E12404" s="784">
        <v>999999</v>
      </c>
      <c r="F12404" s="784" t="s">
        <v>4529</v>
      </c>
      <c r="G12404" s="784" t="s">
        <v>4431</v>
      </c>
      <c r="H12404" s="784" t="s">
        <v>4431</v>
      </c>
      <c r="I12404" s="784" t="s">
        <v>4431</v>
      </c>
    </row>
    <row r="12405" spans="1:9" hidden="1">
      <c r="A12405" s="784" t="str">
        <f>Table_wabobpsvr_AzureCalc_AzureCalcRateCard[[#This Row],[ServiceName]]&amp;Table_wabobpsvr_AzureCalc_AzureCalcRateCard[[#This Row],[Price_Level]]&amp;Table_wabobpsvr_AzureCalc_AzureCalcRateCard[[#This Row],[Region]]</f>
        <v>Standard S1 Search HourA14</v>
      </c>
      <c r="B12405" s="784">
        <v>14</v>
      </c>
      <c r="C12405" s="784" t="s">
        <v>4431</v>
      </c>
      <c r="D12405" s="784" t="s">
        <v>181</v>
      </c>
      <c r="E12405" s="784">
        <v>999999</v>
      </c>
      <c r="F12405" s="784" t="s">
        <v>4529</v>
      </c>
      <c r="G12405" s="784" t="s">
        <v>4431</v>
      </c>
      <c r="H12405" s="784" t="s">
        <v>4431</v>
      </c>
      <c r="I12405" s="784" t="s">
        <v>4431</v>
      </c>
    </row>
    <row r="12406" spans="1:9" hidden="1">
      <c r="A12406" s="784" t="str">
        <f>Table_wabobpsvr_AzureCalc_AzureCalcRateCard[[#This Row],[ServiceName]]&amp;Table_wabobpsvr_AzureCalc_AzureCalcRateCard[[#This Row],[Price_Level]]&amp;Table_wabobpsvr_AzureCalc_AzureCalcRateCard[[#This Row],[Region]]</f>
        <v>Standard S1 Search HourB14</v>
      </c>
      <c r="B12406" s="784">
        <v>14</v>
      </c>
      <c r="C12406" s="784" t="s">
        <v>4431</v>
      </c>
      <c r="D12406" s="784" t="s">
        <v>182</v>
      </c>
      <c r="E12406" s="784">
        <v>999999</v>
      </c>
      <c r="F12406" s="784" t="s">
        <v>4529</v>
      </c>
      <c r="G12406" s="784" t="s">
        <v>4431</v>
      </c>
      <c r="H12406" s="784" t="s">
        <v>4431</v>
      </c>
      <c r="I12406" s="784" t="s">
        <v>4431</v>
      </c>
    </row>
    <row r="12407" spans="1:9" hidden="1">
      <c r="A12407" s="784" t="str">
        <f>Table_wabobpsvr_AzureCalc_AzureCalcRateCard[[#This Row],[ServiceName]]&amp;Table_wabobpsvr_AzureCalc_AzureCalcRateCard[[#This Row],[Price_Level]]&amp;Table_wabobpsvr_AzureCalc_AzureCalcRateCard[[#This Row],[Region]]</f>
        <v>Standard S1 Search HourC14</v>
      </c>
      <c r="B12407" s="784">
        <v>14</v>
      </c>
      <c r="C12407" s="784" t="s">
        <v>4431</v>
      </c>
      <c r="D12407" s="784" t="s">
        <v>184</v>
      </c>
      <c r="E12407" s="784">
        <v>999999</v>
      </c>
      <c r="F12407" s="784" t="s">
        <v>4529</v>
      </c>
      <c r="G12407" s="784" t="s">
        <v>4431</v>
      </c>
      <c r="H12407" s="784" t="s">
        <v>4431</v>
      </c>
      <c r="I12407" s="784" t="s">
        <v>4431</v>
      </c>
    </row>
    <row r="12408" spans="1:9" hidden="1">
      <c r="A12408" s="784" t="str">
        <f>Table_wabobpsvr_AzureCalc_AzureCalcRateCard[[#This Row],[ServiceName]]&amp;Table_wabobpsvr_AzureCalc_AzureCalcRateCard[[#This Row],[Price_Level]]&amp;Table_wabobpsvr_AzureCalc_AzureCalcRateCard[[#This Row],[Region]]</f>
        <v>Standard S1 Search HourD14</v>
      </c>
      <c r="B12408" s="784">
        <v>14</v>
      </c>
      <c r="C12408" s="784" t="s">
        <v>4431</v>
      </c>
      <c r="D12408" s="784" t="s">
        <v>183</v>
      </c>
      <c r="E12408" s="784">
        <v>999999</v>
      </c>
      <c r="F12408" s="784" t="s">
        <v>4529</v>
      </c>
      <c r="G12408" s="784" t="s">
        <v>4431</v>
      </c>
      <c r="H12408" s="784" t="s">
        <v>4431</v>
      </c>
      <c r="I12408" s="784" t="s">
        <v>4431</v>
      </c>
    </row>
    <row r="12409" spans="1:9" hidden="1">
      <c r="A12409" s="784" t="str">
        <f>Table_wabobpsvr_AzureCalc_AzureCalcRateCard[[#This Row],[ServiceName]]&amp;Table_wabobpsvr_AzureCalc_AzureCalcRateCard[[#This Row],[Price_Level]]&amp;Table_wabobpsvr_AzureCalc_AzureCalcRateCard[[#This Row],[Region]]</f>
        <v>Basic Event Hubs Ingress EventsMOSP6</v>
      </c>
      <c r="B12409" s="784">
        <v>6</v>
      </c>
      <c r="C12409" s="784" t="s">
        <v>4431</v>
      </c>
      <c r="D12409" s="784" t="s">
        <v>627</v>
      </c>
      <c r="E12409" s="784">
        <v>999999</v>
      </c>
      <c r="F12409" s="784" t="s">
        <v>1123</v>
      </c>
      <c r="G12409" s="784" t="s">
        <v>4431</v>
      </c>
      <c r="H12409" s="784" t="s">
        <v>4431</v>
      </c>
      <c r="I12409" s="784" t="s">
        <v>4431</v>
      </c>
    </row>
    <row r="12410" spans="1:9" hidden="1">
      <c r="A12410" s="784" t="str">
        <f>Table_wabobpsvr_AzureCalc_AzureCalcRateCard[[#This Row],[ServiceName]]&amp;Table_wabobpsvr_AzureCalc_AzureCalcRateCard[[#This Row],[Price_Level]]&amp;Table_wabobpsvr_AzureCalc_AzureCalcRateCard[[#This Row],[Region]]</f>
        <v>Basic Event Hubs Ingress EventsA6</v>
      </c>
      <c r="B12410" s="784">
        <v>6</v>
      </c>
      <c r="C12410" s="784" t="s">
        <v>4431</v>
      </c>
      <c r="D12410" s="784" t="s">
        <v>181</v>
      </c>
      <c r="E12410" s="784">
        <v>999999</v>
      </c>
      <c r="F12410" s="784" t="s">
        <v>1123</v>
      </c>
      <c r="G12410" s="784" t="s">
        <v>4431</v>
      </c>
      <c r="H12410" s="784" t="s">
        <v>4431</v>
      </c>
      <c r="I12410" s="784" t="s">
        <v>4431</v>
      </c>
    </row>
    <row r="12411" spans="1:9" hidden="1">
      <c r="A12411" s="784" t="str">
        <f>Table_wabobpsvr_AzureCalc_AzureCalcRateCard[[#This Row],[ServiceName]]&amp;Table_wabobpsvr_AzureCalc_AzureCalcRateCard[[#This Row],[Price_Level]]&amp;Table_wabobpsvr_AzureCalc_AzureCalcRateCard[[#This Row],[Region]]</f>
        <v>Basic Event Hubs Ingress EventsB6</v>
      </c>
      <c r="B12411" s="784">
        <v>6</v>
      </c>
      <c r="C12411" s="784" t="s">
        <v>4431</v>
      </c>
      <c r="D12411" s="784" t="s">
        <v>182</v>
      </c>
      <c r="E12411" s="784">
        <v>999999</v>
      </c>
      <c r="F12411" s="784" t="s">
        <v>1123</v>
      </c>
      <c r="G12411" s="784" t="s">
        <v>4431</v>
      </c>
      <c r="H12411" s="784" t="s">
        <v>4431</v>
      </c>
      <c r="I12411" s="784" t="s">
        <v>4431</v>
      </c>
    </row>
    <row r="12412" spans="1:9" hidden="1">
      <c r="A12412" s="784" t="str">
        <f>Table_wabobpsvr_AzureCalc_AzureCalcRateCard[[#This Row],[ServiceName]]&amp;Table_wabobpsvr_AzureCalc_AzureCalcRateCard[[#This Row],[Price_Level]]&amp;Table_wabobpsvr_AzureCalc_AzureCalcRateCard[[#This Row],[Region]]</f>
        <v>Basic Event Hubs Ingress EventsC6</v>
      </c>
      <c r="B12412" s="784">
        <v>6</v>
      </c>
      <c r="C12412" s="784" t="s">
        <v>4431</v>
      </c>
      <c r="D12412" s="784" t="s">
        <v>184</v>
      </c>
      <c r="E12412" s="784">
        <v>999999</v>
      </c>
      <c r="F12412" s="784" t="s">
        <v>1123</v>
      </c>
      <c r="G12412" s="784" t="s">
        <v>4431</v>
      </c>
      <c r="H12412" s="784" t="s">
        <v>4431</v>
      </c>
      <c r="I12412" s="784" t="s">
        <v>4431</v>
      </c>
    </row>
    <row r="12413" spans="1:9" hidden="1">
      <c r="A12413" s="784" t="str">
        <f>Table_wabobpsvr_AzureCalc_AzureCalcRateCard[[#This Row],[ServiceName]]&amp;Table_wabobpsvr_AzureCalc_AzureCalcRateCard[[#This Row],[Price_Level]]&amp;Table_wabobpsvr_AzureCalc_AzureCalcRateCard[[#This Row],[Region]]</f>
        <v>Basic Event Hubs Ingress EventsD6</v>
      </c>
      <c r="B12413" s="784">
        <v>6</v>
      </c>
      <c r="C12413" s="784" t="s">
        <v>4431</v>
      </c>
      <c r="D12413" s="784" t="s">
        <v>183</v>
      </c>
      <c r="E12413" s="784">
        <v>999999</v>
      </c>
      <c r="F12413" s="784" t="s">
        <v>1123</v>
      </c>
      <c r="G12413" s="784" t="s">
        <v>4431</v>
      </c>
      <c r="H12413" s="784" t="s">
        <v>4431</v>
      </c>
      <c r="I12413" s="784" t="s">
        <v>4431</v>
      </c>
    </row>
    <row r="12414" spans="1:9" hidden="1">
      <c r="A12414" s="784" t="str">
        <f>Table_wabobpsvr_AzureCalc_AzureCalcRateCard[[#This Row],[ServiceName]]&amp;Table_wabobpsvr_AzureCalc_AzureCalcRateCard[[#This Row],[Price_Level]]&amp;Table_wabobpsvr_AzureCalc_AzureCalcRateCard[[#This Row],[Region]]</f>
        <v>Basic Event Hubs Ingress EventsMOSP4</v>
      </c>
      <c r="B12414" s="784">
        <v>4</v>
      </c>
      <c r="C12414" s="784" t="s">
        <v>4431</v>
      </c>
      <c r="D12414" s="784" t="s">
        <v>627</v>
      </c>
      <c r="E12414" s="784">
        <v>999999</v>
      </c>
      <c r="F12414" s="784" t="s">
        <v>1123</v>
      </c>
      <c r="G12414" s="784" t="s">
        <v>4431</v>
      </c>
      <c r="H12414" s="784" t="s">
        <v>4431</v>
      </c>
      <c r="I12414" s="784" t="s">
        <v>4431</v>
      </c>
    </row>
    <row r="12415" spans="1:9" hidden="1">
      <c r="A12415" s="784" t="str">
        <f>Table_wabobpsvr_AzureCalc_AzureCalcRateCard[[#This Row],[ServiceName]]&amp;Table_wabobpsvr_AzureCalc_AzureCalcRateCard[[#This Row],[Price_Level]]&amp;Table_wabobpsvr_AzureCalc_AzureCalcRateCard[[#This Row],[Region]]</f>
        <v>Basic Event Hubs Ingress EventsA4</v>
      </c>
      <c r="B12415" s="784">
        <v>4</v>
      </c>
      <c r="C12415" s="784" t="s">
        <v>4431</v>
      </c>
      <c r="D12415" s="784" t="s">
        <v>181</v>
      </c>
      <c r="E12415" s="784">
        <v>999999</v>
      </c>
      <c r="F12415" s="784" t="s">
        <v>1123</v>
      </c>
      <c r="G12415" s="784" t="s">
        <v>4431</v>
      </c>
      <c r="H12415" s="784" t="s">
        <v>4431</v>
      </c>
      <c r="I12415" s="784" t="s">
        <v>4431</v>
      </c>
    </row>
    <row r="12416" spans="1:9" hidden="1">
      <c r="A12416" s="784" t="str">
        <f>Table_wabobpsvr_AzureCalc_AzureCalcRateCard[[#This Row],[ServiceName]]&amp;Table_wabobpsvr_AzureCalc_AzureCalcRateCard[[#This Row],[Price_Level]]&amp;Table_wabobpsvr_AzureCalc_AzureCalcRateCard[[#This Row],[Region]]</f>
        <v>Basic Event Hubs Ingress EventsB4</v>
      </c>
      <c r="B12416" s="784">
        <v>4</v>
      </c>
      <c r="C12416" s="784" t="s">
        <v>4431</v>
      </c>
      <c r="D12416" s="784" t="s">
        <v>182</v>
      </c>
      <c r="E12416" s="784">
        <v>999999</v>
      </c>
      <c r="F12416" s="784" t="s">
        <v>1123</v>
      </c>
      <c r="G12416" s="784" t="s">
        <v>4431</v>
      </c>
      <c r="H12416" s="784" t="s">
        <v>4431</v>
      </c>
      <c r="I12416" s="784" t="s">
        <v>4431</v>
      </c>
    </row>
    <row r="12417" spans="1:9" hidden="1">
      <c r="A12417" s="784" t="str">
        <f>Table_wabobpsvr_AzureCalc_AzureCalcRateCard[[#This Row],[ServiceName]]&amp;Table_wabobpsvr_AzureCalc_AzureCalcRateCard[[#This Row],[Price_Level]]&amp;Table_wabobpsvr_AzureCalc_AzureCalcRateCard[[#This Row],[Region]]</f>
        <v>Basic Event Hubs Ingress EventsC4</v>
      </c>
      <c r="B12417" s="784">
        <v>4</v>
      </c>
      <c r="C12417" s="784" t="s">
        <v>4431</v>
      </c>
      <c r="D12417" s="784" t="s">
        <v>184</v>
      </c>
      <c r="E12417" s="784">
        <v>999999</v>
      </c>
      <c r="F12417" s="784" t="s">
        <v>1123</v>
      </c>
      <c r="G12417" s="784" t="s">
        <v>4431</v>
      </c>
      <c r="H12417" s="784" t="s">
        <v>4431</v>
      </c>
      <c r="I12417" s="784" t="s">
        <v>4431</v>
      </c>
    </row>
    <row r="12418" spans="1:9" hidden="1">
      <c r="A12418" s="784" t="str">
        <f>Table_wabobpsvr_AzureCalc_AzureCalcRateCard[[#This Row],[ServiceName]]&amp;Table_wabobpsvr_AzureCalc_AzureCalcRateCard[[#This Row],[Price_Level]]&amp;Table_wabobpsvr_AzureCalc_AzureCalcRateCard[[#This Row],[Region]]</f>
        <v>Basic Event Hubs Ingress EventsD4</v>
      </c>
      <c r="B12418" s="784">
        <v>4</v>
      </c>
      <c r="C12418" s="784" t="s">
        <v>4431</v>
      </c>
      <c r="D12418" s="784" t="s">
        <v>183</v>
      </c>
      <c r="E12418" s="784">
        <v>999999</v>
      </c>
      <c r="F12418" s="784" t="s">
        <v>1123</v>
      </c>
      <c r="G12418" s="784" t="s">
        <v>4431</v>
      </c>
      <c r="H12418" s="784" t="s">
        <v>4431</v>
      </c>
      <c r="I12418" s="784" t="s">
        <v>4431</v>
      </c>
    </row>
    <row r="12419" spans="1:9" hidden="1">
      <c r="A12419" s="784" t="str">
        <f>Table_wabobpsvr_AzureCalc_AzureCalcRateCard[[#This Row],[ServiceName]]&amp;Table_wabobpsvr_AzureCalc_AzureCalcRateCard[[#This Row],[Price_Level]]&amp;Table_wabobpsvr_AzureCalc_AzureCalcRateCard[[#This Row],[Region]]</f>
        <v>Basic Event Hubs Ingress EventsMOSP5</v>
      </c>
      <c r="B12419" s="784">
        <v>5</v>
      </c>
      <c r="C12419" s="784" t="s">
        <v>4431</v>
      </c>
      <c r="D12419" s="784" t="s">
        <v>627</v>
      </c>
      <c r="E12419" s="784">
        <v>999999</v>
      </c>
      <c r="F12419" s="784" t="s">
        <v>1123</v>
      </c>
      <c r="G12419" s="784" t="s">
        <v>4431</v>
      </c>
      <c r="H12419" s="784" t="s">
        <v>4431</v>
      </c>
      <c r="I12419" s="784" t="s">
        <v>4431</v>
      </c>
    </row>
    <row r="12420" spans="1:9" hidden="1">
      <c r="A12420" s="784" t="str">
        <f>Table_wabobpsvr_AzureCalc_AzureCalcRateCard[[#This Row],[ServiceName]]&amp;Table_wabobpsvr_AzureCalc_AzureCalcRateCard[[#This Row],[Price_Level]]&amp;Table_wabobpsvr_AzureCalc_AzureCalcRateCard[[#This Row],[Region]]</f>
        <v>Basic Event Hubs Ingress EventsA5</v>
      </c>
      <c r="B12420" s="784">
        <v>5</v>
      </c>
      <c r="C12420" s="784" t="s">
        <v>4431</v>
      </c>
      <c r="D12420" s="784" t="s">
        <v>181</v>
      </c>
      <c r="E12420" s="784">
        <v>999999</v>
      </c>
      <c r="F12420" s="784" t="s">
        <v>1123</v>
      </c>
      <c r="G12420" s="784" t="s">
        <v>4431</v>
      </c>
      <c r="H12420" s="784" t="s">
        <v>4431</v>
      </c>
      <c r="I12420" s="784" t="s">
        <v>4431</v>
      </c>
    </row>
    <row r="12421" spans="1:9" hidden="1">
      <c r="A12421" s="784" t="str">
        <f>Table_wabobpsvr_AzureCalc_AzureCalcRateCard[[#This Row],[ServiceName]]&amp;Table_wabobpsvr_AzureCalc_AzureCalcRateCard[[#This Row],[Price_Level]]&amp;Table_wabobpsvr_AzureCalc_AzureCalcRateCard[[#This Row],[Region]]</f>
        <v>Basic Event Hubs Ingress EventsB5</v>
      </c>
      <c r="B12421" s="784">
        <v>5</v>
      </c>
      <c r="C12421" s="784" t="s">
        <v>4431</v>
      </c>
      <c r="D12421" s="784" t="s">
        <v>182</v>
      </c>
      <c r="E12421" s="784">
        <v>999999</v>
      </c>
      <c r="F12421" s="784" t="s">
        <v>1123</v>
      </c>
      <c r="G12421" s="784" t="s">
        <v>4431</v>
      </c>
      <c r="H12421" s="784" t="s">
        <v>4431</v>
      </c>
      <c r="I12421" s="784" t="s">
        <v>4431</v>
      </c>
    </row>
    <row r="12422" spans="1:9" hidden="1">
      <c r="A12422" s="784" t="str">
        <f>Table_wabobpsvr_AzureCalc_AzureCalcRateCard[[#This Row],[ServiceName]]&amp;Table_wabobpsvr_AzureCalc_AzureCalcRateCard[[#This Row],[Price_Level]]&amp;Table_wabobpsvr_AzureCalc_AzureCalcRateCard[[#This Row],[Region]]</f>
        <v>Basic Event Hubs Ingress EventsC5</v>
      </c>
      <c r="B12422" s="784">
        <v>5</v>
      </c>
      <c r="C12422" s="784" t="s">
        <v>4431</v>
      </c>
      <c r="D12422" s="784" t="s">
        <v>184</v>
      </c>
      <c r="E12422" s="784">
        <v>999999</v>
      </c>
      <c r="F12422" s="784" t="s">
        <v>1123</v>
      </c>
      <c r="G12422" s="784" t="s">
        <v>4431</v>
      </c>
      <c r="H12422" s="784" t="s">
        <v>4431</v>
      </c>
      <c r="I12422" s="784" t="s">
        <v>4431</v>
      </c>
    </row>
    <row r="12423" spans="1:9" hidden="1">
      <c r="A12423" s="784" t="str">
        <f>Table_wabobpsvr_AzureCalc_AzureCalcRateCard[[#This Row],[ServiceName]]&amp;Table_wabobpsvr_AzureCalc_AzureCalcRateCard[[#This Row],[Price_Level]]&amp;Table_wabobpsvr_AzureCalc_AzureCalcRateCard[[#This Row],[Region]]</f>
        <v>Basic Event Hubs Ingress EventsD5</v>
      </c>
      <c r="B12423" s="784">
        <v>5</v>
      </c>
      <c r="C12423" s="784" t="s">
        <v>4431</v>
      </c>
      <c r="D12423" s="784" t="s">
        <v>183</v>
      </c>
      <c r="E12423" s="784">
        <v>999999</v>
      </c>
      <c r="F12423" s="784" t="s">
        <v>1123</v>
      </c>
      <c r="G12423" s="784" t="s">
        <v>4431</v>
      </c>
      <c r="H12423" s="784" t="s">
        <v>4431</v>
      </c>
      <c r="I12423" s="784" t="s">
        <v>4431</v>
      </c>
    </row>
    <row r="12424" spans="1:9" hidden="1">
      <c r="A12424" t="str">
        <f>Table_wabobpsvr_AzureCalc_AzureCalcRateCard[[#This Row],[ServiceName]]&amp;Table_wabobpsvr_AzureCalc_AzureCalcRateCard[[#This Row],[Price_Level]]&amp;Table_wabobpsvr_AzureCalc_AzureCalcRateCard[[#This Row],[Region]]</f>
        <v>Basic Event Hubs Ingress EventsMOSP1</v>
      </c>
      <c r="B12424">
        <v>1</v>
      </c>
      <c r="C12424" t="s">
        <v>4431</v>
      </c>
      <c r="D12424" t="s">
        <v>627</v>
      </c>
      <c r="E12424">
        <v>999999</v>
      </c>
      <c r="F12424" t="s">
        <v>1123</v>
      </c>
      <c r="G12424" s="784" t="s">
        <v>4431</v>
      </c>
      <c r="H12424" s="784" t="s">
        <v>4431</v>
      </c>
      <c r="I12424" s="784" t="s">
        <v>4431</v>
      </c>
    </row>
    <row r="12425" spans="1:9" hidden="1">
      <c r="A12425" t="str">
        <f>Table_wabobpsvr_AzureCalc_AzureCalcRateCard[[#This Row],[ServiceName]]&amp;Table_wabobpsvr_AzureCalc_AzureCalcRateCard[[#This Row],[Price_Level]]&amp;Table_wabobpsvr_AzureCalc_AzureCalcRateCard[[#This Row],[Region]]</f>
        <v>Basic Event Hubs Ingress EventsA1</v>
      </c>
      <c r="B12425">
        <v>1</v>
      </c>
      <c r="C12425" t="s">
        <v>4431</v>
      </c>
      <c r="D12425" t="s">
        <v>181</v>
      </c>
      <c r="E12425">
        <v>999999</v>
      </c>
      <c r="F12425" t="s">
        <v>1123</v>
      </c>
      <c r="G12425" s="784" t="s">
        <v>4431</v>
      </c>
      <c r="H12425" s="784" t="s">
        <v>4431</v>
      </c>
      <c r="I12425" s="784" t="s">
        <v>4431</v>
      </c>
    </row>
    <row r="12426" spans="1:9" hidden="1">
      <c r="A12426" s="784" t="str">
        <f>Table_wabobpsvr_AzureCalc_AzureCalcRateCard[[#This Row],[ServiceName]]&amp;Table_wabobpsvr_AzureCalc_AzureCalcRateCard[[#This Row],[Price_Level]]&amp;Table_wabobpsvr_AzureCalc_AzureCalcRateCard[[#This Row],[Region]]</f>
        <v>Basic Event Hubs Ingress EventsB1</v>
      </c>
      <c r="B12426" s="784">
        <v>1</v>
      </c>
      <c r="C12426" s="784" t="s">
        <v>4431</v>
      </c>
      <c r="D12426" s="784" t="s">
        <v>182</v>
      </c>
      <c r="E12426" s="784">
        <v>999999</v>
      </c>
      <c r="F12426" s="784" t="s">
        <v>1123</v>
      </c>
      <c r="G12426" s="784" t="s">
        <v>4431</v>
      </c>
      <c r="H12426" s="784" t="s">
        <v>4431</v>
      </c>
      <c r="I12426" s="784" t="s">
        <v>4431</v>
      </c>
    </row>
    <row r="12427" spans="1:9" hidden="1">
      <c r="A12427" s="784" t="str">
        <f>Table_wabobpsvr_AzureCalc_AzureCalcRateCard[[#This Row],[ServiceName]]&amp;Table_wabobpsvr_AzureCalc_AzureCalcRateCard[[#This Row],[Price_Level]]&amp;Table_wabobpsvr_AzureCalc_AzureCalcRateCard[[#This Row],[Region]]</f>
        <v>Basic Event Hubs Ingress EventsC1</v>
      </c>
      <c r="B12427" s="784">
        <v>1</v>
      </c>
      <c r="C12427" s="784" t="s">
        <v>4431</v>
      </c>
      <c r="D12427" s="784" t="s">
        <v>184</v>
      </c>
      <c r="E12427" s="784">
        <v>999999</v>
      </c>
      <c r="F12427" s="784" t="s">
        <v>1123</v>
      </c>
      <c r="G12427" s="784" t="s">
        <v>4431</v>
      </c>
      <c r="H12427" s="784" t="s">
        <v>4431</v>
      </c>
      <c r="I12427" s="784" t="s">
        <v>4431</v>
      </c>
    </row>
    <row r="12428" spans="1:9" hidden="1">
      <c r="A12428" t="str">
        <f>Table_wabobpsvr_AzureCalc_AzureCalcRateCard[[#This Row],[ServiceName]]&amp;Table_wabobpsvr_AzureCalc_AzureCalcRateCard[[#This Row],[Price_Level]]&amp;Table_wabobpsvr_AzureCalc_AzureCalcRateCard[[#This Row],[Region]]</f>
        <v>Basic Event Hubs Ingress EventsD1</v>
      </c>
      <c r="B12428">
        <v>1</v>
      </c>
      <c r="C12428" t="s">
        <v>4431</v>
      </c>
      <c r="D12428" t="s">
        <v>183</v>
      </c>
      <c r="E12428">
        <v>999999</v>
      </c>
      <c r="F12428" t="s">
        <v>1123</v>
      </c>
      <c r="G12428" s="784" t="s">
        <v>4431</v>
      </c>
      <c r="H12428" s="784" t="s">
        <v>4431</v>
      </c>
      <c r="I12428" s="784" t="s">
        <v>4431</v>
      </c>
    </row>
    <row r="12429" spans="1:9" hidden="1">
      <c r="A12429" s="784" t="str">
        <f>Table_wabobpsvr_AzureCalc_AzureCalcRateCard[[#This Row],[ServiceName]]&amp;Table_wabobpsvr_AzureCalc_AzureCalcRateCard[[#This Row],[Price_Level]]&amp;Table_wabobpsvr_AzureCalc_AzureCalcRateCard[[#This Row],[Region]]</f>
        <v>Basic Event Hubs Ingress EventsMOSP7</v>
      </c>
      <c r="B12429" s="784">
        <v>7</v>
      </c>
      <c r="C12429" s="784" t="s">
        <v>4431</v>
      </c>
      <c r="D12429" s="784" t="s">
        <v>627</v>
      </c>
      <c r="E12429" s="784">
        <v>999999</v>
      </c>
      <c r="F12429" s="784" t="s">
        <v>1123</v>
      </c>
      <c r="G12429" s="784" t="s">
        <v>4431</v>
      </c>
      <c r="H12429" s="784" t="s">
        <v>4431</v>
      </c>
      <c r="I12429" s="784" t="s">
        <v>4431</v>
      </c>
    </row>
    <row r="12430" spans="1:9" hidden="1">
      <c r="A12430" s="784" t="str">
        <f>Table_wabobpsvr_AzureCalc_AzureCalcRateCard[[#This Row],[ServiceName]]&amp;Table_wabobpsvr_AzureCalc_AzureCalcRateCard[[#This Row],[Price_Level]]&amp;Table_wabobpsvr_AzureCalc_AzureCalcRateCard[[#This Row],[Region]]</f>
        <v>Basic Event Hubs Ingress EventsA7</v>
      </c>
      <c r="B12430" s="784">
        <v>7</v>
      </c>
      <c r="C12430" s="784" t="s">
        <v>4431</v>
      </c>
      <c r="D12430" s="784" t="s">
        <v>181</v>
      </c>
      <c r="E12430" s="784">
        <v>999999</v>
      </c>
      <c r="F12430" s="784" t="s">
        <v>1123</v>
      </c>
      <c r="G12430" s="784" t="s">
        <v>4431</v>
      </c>
      <c r="H12430" s="784" t="s">
        <v>4431</v>
      </c>
      <c r="I12430" s="784" t="s">
        <v>4431</v>
      </c>
    </row>
    <row r="12431" spans="1:9" hidden="1">
      <c r="A12431" s="784" t="str">
        <f>Table_wabobpsvr_AzureCalc_AzureCalcRateCard[[#This Row],[ServiceName]]&amp;Table_wabobpsvr_AzureCalc_AzureCalcRateCard[[#This Row],[Price_Level]]&amp;Table_wabobpsvr_AzureCalc_AzureCalcRateCard[[#This Row],[Region]]</f>
        <v>Basic Event Hubs Ingress EventsB7</v>
      </c>
      <c r="B12431" s="784">
        <v>7</v>
      </c>
      <c r="C12431" s="784" t="s">
        <v>4431</v>
      </c>
      <c r="D12431" s="784" t="s">
        <v>182</v>
      </c>
      <c r="E12431" s="784">
        <v>999999</v>
      </c>
      <c r="F12431" s="784" t="s">
        <v>1123</v>
      </c>
      <c r="G12431" s="784" t="s">
        <v>4431</v>
      </c>
      <c r="H12431" s="784" t="s">
        <v>4431</v>
      </c>
      <c r="I12431" s="784" t="s">
        <v>4431</v>
      </c>
    </row>
    <row r="12432" spans="1:9" hidden="1">
      <c r="A12432" s="784" t="str">
        <f>Table_wabobpsvr_AzureCalc_AzureCalcRateCard[[#This Row],[ServiceName]]&amp;Table_wabobpsvr_AzureCalc_AzureCalcRateCard[[#This Row],[Price_Level]]&amp;Table_wabobpsvr_AzureCalc_AzureCalcRateCard[[#This Row],[Region]]</f>
        <v>Basic Event Hubs Ingress EventsC7</v>
      </c>
      <c r="B12432" s="784">
        <v>7</v>
      </c>
      <c r="C12432" s="784" t="s">
        <v>4431</v>
      </c>
      <c r="D12432" s="784" t="s">
        <v>184</v>
      </c>
      <c r="E12432" s="784">
        <v>999999</v>
      </c>
      <c r="F12432" s="784" t="s">
        <v>1123</v>
      </c>
      <c r="G12432" s="784" t="s">
        <v>4431</v>
      </c>
      <c r="H12432" s="784" t="s">
        <v>4431</v>
      </c>
      <c r="I12432" s="784" t="s">
        <v>4431</v>
      </c>
    </row>
    <row r="12433" spans="1:9" hidden="1">
      <c r="A12433" s="784" t="str">
        <f>Table_wabobpsvr_AzureCalc_AzureCalcRateCard[[#This Row],[ServiceName]]&amp;Table_wabobpsvr_AzureCalc_AzureCalcRateCard[[#This Row],[Price_Level]]&amp;Table_wabobpsvr_AzureCalc_AzureCalcRateCard[[#This Row],[Region]]</f>
        <v>Basic Event Hubs Ingress EventsD7</v>
      </c>
      <c r="B12433" s="784">
        <v>7</v>
      </c>
      <c r="C12433" s="784" t="s">
        <v>4431</v>
      </c>
      <c r="D12433" s="784" t="s">
        <v>183</v>
      </c>
      <c r="E12433" s="784">
        <v>999999</v>
      </c>
      <c r="F12433" s="784" t="s">
        <v>1123</v>
      </c>
      <c r="G12433" s="784" t="s">
        <v>4431</v>
      </c>
      <c r="H12433" s="784" t="s">
        <v>4431</v>
      </c>
      <c r="I12433" s="784" t="s">
        <v>4431</v>
      </c>
    </row>
    <row r="12434" spans="1:9" hidden="1">
      <c r="A12434" s="784" t="str">
        <f>Table_wabobpsvr_AzureCalc_AzureCalcRateCard[[#This Row],[ServiceName]]&amp;Table_wabobpsvr_AzureCalc_AzureCalcRateCard[[#This Row],[Price_Level]]&amp;Table_wabobpsvr_AzureCalc_AzureCalcRateCard[[#This Row],[Region]]</f>
        <v>Basic Event Hubs Ingress EventsMOSP10</v>
      </c>
      <c r="B12434" s="784">
        <v>10</v>
      </c>
      <c r="C12434" s="784" t="s">
        <v>4431</v>
      </c>
      <c r="D12434" s="784" t="s">
        <v>627</v>
      </c>
      <c r="E12434" s="784">
        <v>999999</v>
      </c>
      <c r="F12434" s="784" t="s">
        <v>1123</v>
      </c>
      <c r="G12434" s="784" t="s">
        <v>4431</v>
      </c>
      <c r="H12434" s="784" t="s">
        <v>4431</v>
      </c>
      <c r="I12434" s="784" t="s">
        <v>4431</v>
      </c>
    </row>
    <row r="12435" spans="1:9" hidden="1">
      <c r="A12435" s="784" t="str">
        <f>Table_wabobpsvr_AzureCalc_AzureCalcRateCard[[#This Row],[ServiceName]]&amp;Table_wabobpsvr_AzureCalc_AzureCalcRateCard[[#This Row],[Price_Level]]&amp;Table_wabobpsvr_AzureCalc_AzureCalcRateCard[[#This Row],[Region]]</f>
        <v>Basic Event Hubs Ingress EventsA10</v>
      </c>
      <c r="B12435" s="784">
        <v>10</v>
      </c>
      <c r="C12435" s="784" t="s">
        <v>4431</v>
      </c>
      <c r="D12435" s="784" t="s">
        <v>181</v>
      </c>
      <c r="E12435" s="784">
        <v>999999</v>
      </c>
      <c r="F12435" s="784" t="s">
        <v>1123</v>
      </c>
      <c r="G12435" s="784" t="s">
        <v>4431</v>
      </c>
      <c r="H12435" s="784" t="s">
        <v>4431</v>
      </c>
      <c r="I12435" s="784" t="s">
        <v>4431</v>
      </c>
    </row>
    <row r="12436" spans="1:9" hidden="1">
      <c r="A12436" s="784" t="str">
        <f>Table_wabobpsvr_AzureCalc_AzureCalcRateCard[[#This Row],[ServiceName]]&amp;Table_wabobpsvr_AzureCalc_AzureCalcRateCard[[#This Row],[Price_Level]]&amp;Table_wabobpsvr_AzureCalc_AzureCalcRateCard[[#This Row],[Region]]</f>
        <v>Basic Event Hubs Ingress EventsB10</v>
      </c>
      <c r="B12436" s="784">
        <v>10</v>
      </c>
      <c r="C12436" s="784" t="s">
        <v>4431</v>
      </c>
      <c r="D12436" s="784" t="s">
        <v>182</v>
      </c>
      <c r="E12436" s="784">
        <v>999999</v>
      </c>
      <c r="F12436" s="784" t="s">
        <v>1123</v>
      </c>
      <c r="G12436" s="784" t="s">
        <v>4431</v>
      </c>
      <c r="H12436" s="784" t="s">
        <v>4431</v>
      </c>
      <c r="I12436" s="784" t="s">
        <v>4431</v>
      </c>
    </row>
    <row r="12437" spans="1:9" hidden="1">
      <c r="A12437" t="str">
        <f>Table_wabobpsvr_AzureCalc_AzureCalcRateCard[[#This Row],[ServiceName]]&amp;Table_wabobpsvr_AzureCalc_AzureCalcRateCard[[#This Row],[Price_Level]]&amp;Table_wabobpsvr_AzureCalc_AzureCalcRateCard[[#This Row],[Region]]</f>
        <v>Basic Event Hubs Ingress EventsC10</v>
      </c>
      <c r="B12437">
        <v>10</v>
      </c>
      <c r="C12437" t="s">
        <v>4431</v>
      </c>
      <c r="D12437" t="s">
        <v>184</v>
      </c>
      <c r="E12437">
        <v>999999</v>
      </c>
      <c r="F12437" t="s">
        <v>1123</v>
      </c>
      <c r="G12437" s="784" t="s">
        <v>4431</v>
      </c>
      <c r="H12437" s="784" t="s">
        <v>4431</v>
      </c>
      <c r="I12437" s="784" t="s">
        <v>4431</v>
      </c>
    </row>
    <row r="12438" spans="1:9" hidden="1">
      <c r="A12438" s="784" t="str">
        <f>Table_wabobpsvr_AzureCalc_AzureCalcRateCard[[#This Row],[ServiceName]]&amp;Table_wabobpsvr_AzureCalc_AzureCalcRateCard[[#This Row],[Price_Level]]&amp;Table_wabobpsvr_AzureCalc_AzureCalcRateCard[[#This Row],[Region]]</f>
        <v>Basic Event Hubs Ingress EventsD10</v>
      </c>
      <c r="B12438" s="784">
        <v>10</v>
      </c>
      <c r="C12438" s="784" t="s">
        <v>4431</v>
      </c>
      <c r="D12438" s="784" t="s">
        <v>183</v>
      </c>
      <c r="E12438" s="784">
        <v>999999</v>
      </c>
      <c r="F12438" s="784" t="s">
        <v>1123</v>
      </c>
      <c r="G12438" s="784" t="s">
        <v>4431</v>
      </c>
      <c r="H12438" s="784" t="s">
        <v>4431</v>
      </c>
      <c r="I12438" s="784" t="s">
        <v>4431</v>
      </c>
    </row>
    <row r="12439" spans="1:9" hidden="1">
      <c r="A12439" t="str">
        <f>Table_wabobpsvr_AzureCalc_AzureCalcRateCard[[#This Row],[ServiceName]]&amp;Table_wabobpsvr_AzureCalc_AzureCalcRateCard[[#This Row],[Price_Level]]&amp;Table_wabobpsvr_AzureCalc_AzureCalcRateCard[[#This Row],[Region]]</f>
        <v>Basic Event Hubs Ingress EventsMOSP11</v>
      </c>
      <c r="B12439">
        <v>11</v>
      </c>
      <c r="C12439" t="s">
        <v>4431</v>
      </c>
      <c r="D12439" t="s">
        <v>627</v>
      </c>
      <c r="E12439">
        <v>999999</v>
      </c>
      <c r="F12439" t="s">
        <v>1123</v>
      </c>
      <c r="G12439" s="784" t="s">
        <v>4431</v>
      </c>
      <c r="H12439" s="784" t="s">
        <v>4431</v>
      </c>
      <c r="I12439" s="784" t="s">
        <v>4431</v>
      </c>
    </row>
    <row r="12440" spans="1:9" hidden="1">
      <c r="A12440" t="str">
        <f>Table_wabobpsvr_AzureCalc_AzureCalcRateCard[[#This Row],[ServiceName]]&amp;Table_wabobpsvr_AzureCalc_AzureCalcRateCard[[#This Row],[Price_Level]]&amp;Table_wabobpsvr_AzureCalc_AzureCalcRateCard[[#This Row],[Region]]</f>
        <v>Basic Event Hubs Ingress EventsA11</v>
      </c>
      <c r="B12440">
        <v>11</v>
      </c>
      <c r="C12440" t="s">
        <v>4431</v>
      </c>
      <c r="D12440" t="s">
        <v>181</v>
      </c>
      <c r="E12440">
        <v>999999</v>
      </c>
      <c r="F12440" t="s">
        <v>1123</v>
      </c>
      <c r="G12440" s="784" t="s">
        <v>4431</v>
      </c>
      <c r="H12440" s="784" t="s">
        <v>4431</v>
      </c>
      <c r="I12440" s="784" t="s">
        <v>4431</v>
      </c>
    </row>
    <row r="12441" spans="1:9" hidden="1">
      <c r="A12441" t="str">
        <f>Table_wabobpsvr_AzureCalc_AzureCalcRateCard[[#This Row],[ServiceName]]&amp;Table_wabobpsvr_AzureCalc_AzureCalcRateCard[[#This Row],[Price_Level]]&amp;Table_wabobpsvr_AzureCalc_AzureCalcRateCard[[#This Row],[Region]]</f>
        <v>Basic Event Hubs Ingress EventsB11</v>
      </c>
      <c r="B12441">
        <v>11</v>
      </c>
      <c r="C12441" t="s">
        <v>4431</v>
      </c>
      <c r="D12441" t="s">
        <v>182</v>
      </c>
      <c r="E12441">
        <v>999999</v>
      </c>
      <c r="F12441" t="s">
        <v>1123</v>
      </c>
      <c r="G12441" s="784" t="s">
        <v>4431</v>
      </c>
      <c r="H12441" s="784" t="s">
        <v>4431</v>
      </c>
      <c r="I12441" s="784" t="s">
        <v>4431</v>
      </c>
    </row>
    <row r="12442" spans="1:9" hidden="1">
      <c r="A12442" t="str">
        <f>Table_wabobpsvr_AzureCalc_AzureCalcRateCard[[#This Row],[ServiceName]]&amp;Table_wabobpsvr_AzureCalc_AzureCalcRateCard[[#This Row],[Price_Level]]&amp;Table_wabobpsvr_AzureCalc_AzureCalcRateCard[[#This Row],[Region]]</f>
        <v>Basic Event Hubs Ingress EventsC11</v>
      </c>
      <c r="B12442">
        <v>11</v>
      </c>
      <c r="C12442" t="s">
        <v>4431</v>
      </c>
      <c r="D12442" t="s">
        <v>184</v>
      </c>
      <c r="E12442">
        <v>999999</v>
      </c>
      <c r="F12442" t="s">
        <v>1123</v>
      </c>
      <c r="G12442" s="784" t="s">
        <v>4431</v>
      </c>
      <c r="H12442" s="784" t="s">
        <v>4431</v>
      </c>
      <c r="I12442" s="784" t="s">
        <v>4431</v>
      </c>
    </row>
    <row r="12443" spans="1:9" hidden="1">
      <c r="A12443" t="str">
        <f>Table_wabobpsvr_AzureCalc_AzureCalcRateCard[[#This Row],[ServiceName]]&amp;Table_wabobpsvr_AzureCalc_AzureCalcRateCard[[#This Row],[Price_Level]]&amp;Table_wabobpsvr_AzureCalc_AzureCalcRateCard[[#This Row],[Region]]</f>
        <v>Basic Event Hubs Ingress EventsD11</v>
      </c>
      <c r="B12443">
        <v>11</v>
      </c>
      <c r="C12443" t="s">
        <v>4431</v>
      </c>
      <c r="D12443" t="s">
        <v>183</v>
      </c>
      <c r="E12443">
        <v>999999</v>
      </c>
      <c r="F12443" t="s">
        <v>1123</v>
      </c>
      <c r="G12443" s="784" t="s">
        <v>4431</v>
      </c>
      <c r="H12443" s="784" t="s">
        <v>4431</v>
      </c>
      <c r="I12443" s="784" t="s">
        <v>4431</v>
      </c>
    </row>
    <row r="12444" spans="1:9" hidden="1">
      <c r="A12444" t="str">
        <f>Table_wabobpsvr_AzureCalc_AzureCalcRateCard[[#This Row],[ServiceName]]&amp;Table_wabobpsvr_AzureCalc_AzureCalcRateCard[[#This Row],[Price_Level]]&amp;Table_wabobpsvr_AzureCalc_AzureCalcRateCard[[#This Row],[Region]]</f>
        <v>Basic Event Hubs Ingress EventsMOSP12</v>
      </c>
      <c r="B12444">
        <v>12</v>
      </c>
      <c r="C12444" t="s">
        <v>4431</v>
      </c>
      <c r="D12444" t="s">
        <v>627</v>
      </c>
      <c r="E12444">
        <v>999999</v>
      </c>
      <c r="F12444" t="s">
        <v>1123</v>
      </c>
      <c r="G12444" s="784" t="s">
        <v>4431</v>
      </c>
      <c r="H12444" s="784" t="s">
        <v>4431</v>
      </c>
      <c r="I12444" s="784" t="s">
        <v>4431</v>
      </c>
    </row>
    <row r="12445" spans="1:9" hidden="1">
      <c r="A12445" t="str">
        <f>Table_wabobpsvr_AzureCalc_AzureCalcRateCard[[#This Row],[ServiceName]]&amp;Table_wabobpsvr_AzureCalc_AzureCalcRateCard[[#This Row],[Price_Level]]&amp;Table_wabobpsvr_AzureCalc_AzureCalcRateCard[[#This Row],[Region]]</f>
        <v>Basic Event Hubs Ingress EventsA12</v>
      </c>
      <c r="B12445">
        <v>12</v>
      </c>
      <c r="C12445" t="s">
        <v>4431</v>
      </c>
      <c r="D12445" t="s">
        <v>181</v>
      </c>
      <c r="E12445">
        <v>999999</v>
      </c>
      <c r="F12445" t="s">
        <v>1123</v>
      </c>
      <c r="G12445" s="784" t="s">
        <v>4431</v>
      </c>
      <c r="H12445" s="784" t="s">
        <v>4431</v>
      </c>
      <c r="I12445" s="784" t="s">
        <v>4431</v>
      </c>
    </row>
    <row r="12446" spans="1:9" hidden="1">
      <c r="A12446" t="str">
        <f>Table_wabobpsvr_AzureCalc_AzureCalcRateCard[[#This Row],[ServiceName]]&amp;Table_wabobpsvr_AzureCalc_AzureCalcRateCard[[#This Row],[Price_Level]]&amp;Table_wabobpsvr_AzureCalc_AzureCalcRateCard[[#This Row],[Region]]</f>
        <v>Basic Event Hubs Ingress EventsB12</v>
      </c>
      <c r="B12446">
        <v>12</v>
      </c>
      <c r="C12446" t="s">
        <v>4431</v>
      </c>
      <c r="D12446" t="s">
        <v>182</v>
      </c>
      <c r="E12446">
        <v>999999</v>
      </c>
      <c r="F12446" t="s">
        <v>1123</v>
      </c>
      <c r="G12446" s="784" t="s">
        <v>4431</v>
      </c>
      <c r="H12446" s="784" t="s">
        <v>4431</v>
      </c>
      <c r="I12446" s="784" t="s">
        <v>4431</v>
      </c>
    </row>
    <row r="12447" spans="1:9" hidden="1">
      <c r="A12447" t="str">
        <f>Table_wabobpsvr_AzureCalc_AzureCalcRateCard[[#This Row],[ServiceName]]&amp;Table_wabobpsvr_AzureCalc_AzureCalcRateCard[[#This Row],[Price_Level]]&amp;Table_wabobpsvr_AzureCalc_AzureCalcRateCard[[#This Row],[Region]]</f>
        <v>Basic Event Hubs Ingress EventsC12</v>
      </c>
      <c r="B12447">
        <v>12</v>
      </c>
      <c r="C12447" t="s">
        <v>4431</v>
      </c>
      <c r="D12447" t="s">
        <v>184</v>
      </c>
      <c r="E12447">
        <v>999999</v>
      </c>
      <c r="F12447" t="s">
        <v>1123</v>
      </c>
      <c r="G12447" s="784" t="s">
        <v>4431</v>
      </c>
      <c r="H12447" s="784" t="s">
        <v>4431</v>
      </c>
      <c r="I12447" s="784" t="s">
        <v>4431</v>
      </c>
    </row>
    <row r="12448" spans="1:9" hidden="1">
      <c r="A12448" s="784" t="str">
        <f>Table_wabobpsvr_AzureCalc_AzureCalcRateCard[[#This Row],[ServiceName]]&amp;Table_wabobpsvr_AzureCalc_AzureCalcRateCard[[#This Row],[Price_Level]]&amp;Table_wabobpsvr_AzureCalc_AzureCalcRateCard[[#This Row],[Region]]</f>
        <v>Basic Event Hubs Ingress EventsD12</v>
      </c>
      <c r="B12448" s="784">
        <v>12</v>
      </c>
      <c r="C12448" s="784" t="s">
        <v>4431</v>
      </c>
      <c r="D12448" s="784" t="s">
        <v>183</v>
      </c>
      <c r="E12448" s="784">
        <v>999999</v>
      </c>
      <c r="F12448" s="784" t="s">
        <v>1123</v>
      </c>
      <c r="G12448" s="784" t="s">
        <v>4431</v>
      </c>
      <c r="H12448" s="784" t="s">
        <v>4431</v>
      </c>
      <c r="I12448" s="784" t="s">
        <v>4431</v>
      </c>
    </row>
    <row r="12449" spans="1:9" hidden="1">
      <c r="A12449" t="str">
        <f>Table_wabobpsvr_AzureCalc_AzureCalcRateCard[[#This Row],[ServiceName]]&amp;Table_wabobpsvr_AzureCalc_AzureCalcRateCard[[#This Row],[Price_Level]]&amp;Table_wabobpsvr_AzureCalc_AzureCalcRateCard[[#This Row],[Region]]</f>
        <v>Basic Event Hubs Ingress EventsMOSP13</v>
      </c>
      <c r="B12449">
        <v>13</v>
      </c>
      <c r="C12449" t="s">
        <v>4431</v>
      </c>
      <c r="D12449" t="s">
        <v>627</v>
      </c>
      <c r="E12449">
        <v>999999</v>
      </c>
      <c r="F12449" t="s">
        <v>1123</v>
      </c>
      <c r="G12449" s="784" t="s">
        <v>4431</v>
      </c>
      <c r="H12449" s="784" t="s">
        <v>4431</v>
      </c>
      <c r="I12449" s="784" t="s">
        <v>4431</v>
      </c>
    </row>
    <row r="12450" spans="1:9" hidden="1">
      <c r="A12450" t="str">
        <f>Table_wabobpsvr_AzureCalc_AzureCalcRateCard[[#This Row],[ServiceName]]&amp;Table_wabobpsvr_AzureCalc_AzureCalcRateCard[[#This Row],[Price_Level]]&amp;Table_wabobpsvr_AzureCalc_AzureCalcRateCard[[#This Row],[Region]]</f>
        <v>Basic Event Hubs Ingress EventsA13</v>
      </c>
      <c r="B12450">
        <v>13</v>
      </c>
      <c r="C12450" t="s">
        <v>4431</v>
      </c>
      <c r="D12450" t="s">
        <v>181</v>
      </c>
      <c r="E12450">
        <v>999999</v>
      </c>
      <c r="F12450" t="s">
        <v>1123</v>
      </c>
      <c r="G12450" s="784" t="s">
        <v>4431</v>
      </c>
      <c r="H12450" s="784" t="s">
        <v>4431</v>
      </c>
      <c r="I12450" s="784" t="s">
        <v>4431</v>
      </c>
    </row>
    <row r="12451" spans="1:9" hidden="1">
      <c r="A12451" t="str">
        <f>Table_wabobpsvr_AzureCalc_AzureCalcRateCard[[#This Row],[ServiceName]]&amp;Table_wabobpsvr_AzureCalc_AzureCalcRateCard[[#This Row],[Price_Level]]&amp;Table_wabobpsvr_AzureCalc_AzureCalcRateCard[[#This Row],[Region]]</f>
        <v>Basic Event Hubs Ingress EventsB13</v>
      </c>
      <c r="B12451">
        <v>13</v>
      </c>
      <c r="C12451" t="s">
        <v>4431</v>
      </c>
      <c r="D12451" t="s">
        <v>182</v>
      </c>
      <c r="E12451">
        <v>999999</v>
      </c>
      <c r="F12451" t="s">
        <v>1123</v>
      </c>
      <c r="G12451" s="784" t="s">
        <v>4431</v>
      </c>
      <c r="H12451" s="784" t="s">
        <v>4431</v>
      </c>
      <c r="I12451" s="784" t="s">
        <v>4431</v>
      </c>
    </row>
    <row r="12452" spans="1:9" hidden="1">
      <c r="A12452" t="str">
        <f>Table_wabobpsvr_AzureCalc_AzureCalcRateCard[[#This Row],[ServiceName]]&amp;Table_wabobpsvr_AzureCalc_AzureCalcRateCard[[#This Row],[Price_Level]]&amp;Table_wabobpsvr_AzureCalc_AzureCalcRateCard[[#This Row],[Region]]</f>
        <v>Basic Event Hubs Ingress EventsC13</v>
      </c>
      <c r="B12452">
        <v>13</v>
      </c>
      <c r="C12452" t="s">
        <v>4431</v>
      </c>
      <c r="D12452" t="s">
        <v>184</v>
      </c>
      <c r="E12452">
        <v>999999</v>
      </c>
      <c r="F12452" t="s">
        <v>1123</v>
      </c>
      <c r="G12452" s="784" t="s">
        <v>4431</v>
      </c>
      <c r="H12452" s="784" t="s">
        <v>4431</v>
      </c>
      <c r="I12452" s="784" t="s">
        <v>4431</v>
      </c>
    </row>
    <row r="12453" spans="1:9" hidden="1">
      <c r="A12453" t="str">
        <f>Table_wabobpsvr_AzureCalc_AzureCalcRateCard[[#This Row],[ServiceName]]&amp;Table_wabobpsvr_AzureCalc_AzureCalcRateCard[[#This Row],[Price_Level]]&amp;Table_wabobpsvr_AzureCalc_AzureCalcRateCard[[#This Row],[Region]]</f>
        <v>Basic Event Hubs Ingress EventsD13</v>
      </c>
      <c r="B12453">
        <v>13</v>
      </c>
      <c r="C12453" t="s">
        <v>4431</v>
      </c>
      <c r="D12453" t="s">
        <v>183</v>
      </c>
      <c r="E12453">
        <v>999999</v>
      </c>
      <c r="F12453" t="s">
        <v>1123</v>
      </c>
      <c r="G12453" s="784" t="s">
        <v>4431</v>
      </c>
      <c r="H12453" s="784" t="s">
        <v>4431</v>
      </c>
      <c r="I12453" s="784" t="s">
        <v>4431</v>
      </c>
    </row>
    <row r="12454" spans="1:9" hidden="1">
      <c r="A12454" t="str">
        <f>Table_wabobpsvr_AzureCalc_AzureCalcRateCard[[#This Row],[ServiceName]]&amp;Table_wabobpsvr_AzureCalc_AzureCalcRateCard[[#This Row],[Price_Level]]&amp;Table_wabobpsvr_AzureCalc_AzureCalcRateCard[[#This Row],[Region]]</f>
        <v>Basic Event Hubs Ingress EventsMOSP14</v>
      </c>
      <c r="B12454">
        <v>14</v>
      </c>
      <c r="C12454" t="s">
        <v>4431</v>
      </c>
      <c r="D12454" t="s">
        <v>627</v>
      </c>
      <c r="E12454">
        <v>999999</v>
      </c>
      <c r="F12454" t="s">
        <v>1123</v>
      </c>
      <c r="G12454" s="784" t="s">
        <v>4431</v>
      </c>
      <c r="H12454" s="784" t="s">
        <v>4431</v>
      </c>
      <c r="I12454" s="784" t="s">
        <v>4431</v>
      </c>
    </row>
    <row r="12455" spans="1:9" hidden="1">
      <c r="A12455" t="str">
        <f>Table_wabobpsvr_AzureCalc_AzureCalcRateCard[[#This Row],[ServiceName]]&amp;Table_wabobpsvr_AzureCalc_AzureCalcRateCard[[#This Row],[Price_Level]]&amp;Table_wabobpsvr_AzureCalc_AzureCalcRateCard[[#This Row],[Region]]</f>
        <v>Basic Event Hubs Ingress EventsA14</v>
      </c>
      <c r="B12455">
        <v>14</v>
      </c>
      <c r="C12455" t="s">
        <v>4431</v>
      </c>
      <c r="D12455" t="s">
        <v>181</v>
      </c>
      <c r="E12455">
        <v>999999</v>
      </c>
      <c r="F12455" t="s">
        <v>1123</v>
      </c>
      <c r="G12455" s="784" t="s">
        <v>4431</v>
      </c>
      <c r="H12455" s="784" t="s">
        <v>4431</v>
      </c>
      <c r="I12455" s="784" t="s">
        <v>4431</v>
      </c>
    </row>
    <row r="12456" spans="1:9" hidden="1">
      <c r="A12456" t="str">
        <f>Table_wabobpsvr_AzureCalc_AzureCalcRateCard[[#This Row],[ServiceName]]&amp;Table_wabobpsvr_AzureCalc_AzureCalcRateCard[[#This Row],[Price_Level]]&amp;Table_wabobpsvr_AzureCalc_AzureCalcRateCard[[#This Row],[Region]]</f>
        <v>Basic Event Hubs Ingress EventsB14</v>
      </c>
      <c r="B12456">
        <v>14</v>
      </c>
      <c r="C12456" t="s">
        <v>4431</v>
      </c>
      <c r="D12456" t="s">
        <v>182</v>
      </c>
      <c r="E12456">
        <v>999999</v>
      </c>
      <c r="F12456" t="s">
        <v>1123</v>
      </c>
      <c r="G12456" s="784" t="s">
        <v>4431</v>
      </c>
      <c r="H12456" s="784" t="s">
        <v>4431</v>
      </c>
      <c r="I12456" s="784" t="s">
        <v>4431</v>
      </c>
    </row>
    <row r="12457" spans="1:9" hidden="1">
      <c r="A12457" t="str">
        <f>Table_wabobpsvr_AzureCalc_AzureCalcRateCard[[#This Row],[ServiceName]]&amp;Table_wabobpsvr_AzureCalc_AzureCalcRateCard[[#This Row],[Price_Level]]&amp;Table_wabobpsvr_AzureCalc_AzureCalcRateCard[[#This Row],[Region]]</f>
        <v>Basic Event Hubs Ingress EventsC14</v>
      </c>
      <c r="B12457">
        <v>14</v>
      </c>
      <c r="C12457" t="s">
        <v>4431</v>
      </c>
      <c r="D12457" t="s">
        <v>184</v>
      </c>
      <c r="E12457">
        <v>999999</v>
      </c>
      <c r="F12457" t="s">
        <v>1123</v>
      </c>
      <c r="G12457" s="784" t="s">
        <v>4431</v>
      </c>
      <c r="H12457" s="784" t="s">
        <v>4431</v>
      </c>
      <c r="I12457" s="784" t="s">
        <v>4431</v>
      </c>
    </row>
    <row r="12458" spans="1:9" hidden="1">
      <c r="A12458" t="str">
        <f>Table_wabobpsvr_AzureCalc_AzureCalcRateCard[[#This Row],[ServiceName]]&amp;Table_wabobpsvr_AzureCalc_AzureCalcRateCard[[#This Row],[Price_Level]]&amp;Table_wabobpsvr_AzureCalc_AzureCalcRateCard[[#This Row],[Region]]</f>
        <v>Basic Event Hubs Ingress EventsD14</v>
      </c>
      <c r="B12458">
        <v>14</v>
      </c>
      <c r="C12458" t="s">
        <v>4431</v>
      </c>
      <c r="D12458" t="s">
        <v>183</v>
      </c>
      <c r="E12458">
        <v>999999</v>
      </c>
      <c r="F12458" t="s">
        <v>1123</v>
      </c>
      <c r="G12458" s="784" t="s">
        <v>4431</v>
      </c>
      <c r="H12458" s="784" t="s">
        <v>4431</v>
      </c>
      <c r="I12458" s="784" t="s">
        <v>4431</v>
      </c>
    </row>
    <row r="12459" spans="1:9" hidden="1">
      <c r="A12459" s="784" t="str">
        <f>Table_wabobpsvr_AzureCalc_AzureCalcRateCard[[#This Row],[ServiceName]]&amp;Table_wabobpsvr_AzureCalc_AzureCalcRateCard[[#This Row],[Price_Level]]&amp;Table_wabobpsvr_AzureCalc_AzureCalcRateCard[[#This Row],[Region]]</f>
        <v>Basic Event Hubs Throughput UnitsMOSP6</v>
      </c>
      <c r="B12459" s="784">
        <v>6</v>
      </c>
      <c r="C12459" s="784" t="s">
        <v>4431</v>
      </c>
      <c r="D12459" s="784" t="s">
        <v>627</v>
      </c>
      <c r="E12459" s="784">
        <v>999999</v>
      </c>
      <c r="F12459" s="784" t="s">
        <v>1207</v>
      </c>
      <c r="G12459" s="784" t="s">
        <v>4431</v>
      </c>
      <c r="H12459" s="784" t="s">
        <v>4431</v>
      </c>
      <c r="I12459" s="784" t="s">
        <v>4431</v>
      </c>
    </row>
    <row r="12460" spans="1:9" hidden="1">
      <c r="A12460" s="784" t="str">
        <f>Table_wabobpsvr_AzureCalc_AzureCalcRateCard[[#This Row],[ServiceName]]&amp;Table_wabobpsvr_AzureCalc_AzureCalcRateCard[[#This Row],[Price_Level]]&amp;Table_wabobpsvr_AzureCalc_AzureCalcRateCard[[#This Row],[Region]]</f>
        <v>Basic Event Hubs Throughput UnitsA6</v>
      </c>
      <c r="B12460" s="784">
        <v>6</v>
      </c>
      <c r="C12460" s="784" t="s">
        <v>4431</v>
      </c>
      <c r="D12460" s="784" t="s">
        <v>181</v>
      </c>
      <c r="E12460" s="784">
        <v>999999</v>
      </c>
      <c r="F12460" s="784" t="s">
        <v>1207</v>
      </c>
      <c r="G12460" s="784" t="s">
        <v>4431</v>
      </c>
      <c r="H12460" s="784" t="s">
        <v>4431</v>
      </c>
      <c r="I12460" s="784" t="s">
        <v>4431</v>
      </c>
    </row>
    <row r="12461" spans="1:9" hidden="1">
      <c r="A12461" t="str">
        <f>Table_wabobpsvr_AzureCalc_AzureCalcRateCard[[#This Row],[ServiceName]]&amp;Table_wabobpsvr_AzureCalc_AzureCalcRateCard[[#This Row],[Price_Level]]&amp;Table_wabobpsvr_AzureCalc_AzureCalcRateCard[[#This Row],[Region]]</f>
        <v>Basic Event Hubs Throughput UnitsB6</v>
      </c>
      <c r="B12461">
        <v>6</v>
      </c>
      <c r="C12461" t="s">
        <v>4431</v>
      </c>
      <c r="D12461" t="s">
        <v>182</v>
      </c>
      <c r="E12461">
        <v>999999</v>
      </c>
      <c r="F12461" t="s">
        <v>1207</v>
      </c>
      <c r="G12461" s="784" t="s">
        <v>4431</v>
      </c>
      <c r="H12461" s="784" t="s">
        <v>4431</v>
      </c>
      <c r="I12461" s="784" t="s">
        <v>4431</v>
      </c>
    </row>
    <row r="12462" spans="1:9" hidden="1">
      <c r="A12462" t="str">
        <f>Table_wabobpsvr_AzureCalc_AzureCalcRateCard[[#This Row],[ServiceName]]&amp;Table_wabobpsvr_AzureCalc_AzureCalcRateCard[[#This Row],[Price_Level]]&amp;Table_wabobpsvr_AzureCalc_AzureCalcRateCard[[#This Row],[Region]]</f>
        <v>Basic Event Hubs Throughput UnitsC6</v>
      </c>
      <c r="B12462">
        <v>6</v>
      </c>
      <c r="C12462" t="s">
        <v>4431</v>
      </c>
      <c r="D12462" t="s">
        <v>184</v>
      </c>
      <c r="E12462">
        <v>999999</v>
      </c>
      <c r="F12462" t="s">
        <v>1207</v>
      </c>
      <c r="G12462" s="784" t="s">
        <v>4431</v>
      </c>
      <c r="H12462" s="784" t="s">
        <v>4431</v>
      </c>
      <c r="I12462" s="784" t="s">
        <v>4431</v>
      </c>
    </row>
    <row r="12463" spans="1:9" hidden="1">
      <c r="A12463" t="str">
        <f>Table_wabobpsvr_AzureCalc_AzureCalcRateCard[[#This Row],[ServiceName]]&amp;Table_wabobpsvr_AzureCalc_AzureCalcRateCard[[#This Row],[Price_Level]]&amp;Table_wabobpsvr_AzureCalc_AzureCalcRateCard[[#This Row],[Region]]</f>
        <v>Basic Event Hubs Throughput UnitsD6</v>
      </c>
      <c r="B12463">
        <v>6</v>
      </c>
      <c r="C12463" t="s">
        <v>4431</v>
      </c>
      <c r="D12463" t="s">
        <v>183</v>
      </c>
      <c r="E12463">
        <v>999999</v>
      </c>
      <c r="F12463" t="s">
        <v>1207</v>
      </c>
      <c r="G12463" s="784" t="s">
        <v>4431</v>
      </c>
      <c r="H12463" s="784" t="s">
        <v>4431</v>
      </c>
      <c r="I12463" s="784" t="s">
        <v>4431</v>
      </c>
    </row>
    <row r="12464" spans="1:9" hidden="1">
      <c r="A12464" t="str">
        <f>Table_wabobpsvr_AzureCalc_AzureCalcRateCard[[#This Row],[ServiceName]]&amp;Table_wabobpsvr_AzureCalc_AzureCalcRateCard[[#This Row],[Price_Level]]&amp;Table_wabobpsvr_AzureCalc_AzureCalcRateCard[[#This Row],[Region]]</f>
        <v>Basic Event Hubs Throughput UnitsD5</v>
      </c>
      <c r="B12464">
        <v>5</v>
      </c>
      <c r="C12464" t="s">
        <v>4431</v>
      </c>
      <c r="D12464" t="s">
        <v>183</v>
      </c>
      <c r="E12464">
        <v>999999</v>
      </c>
      <c r="F12464" t="s">
        <v>1207</v>
      </c>
      <c r="G12464" s="784" t="s">
        <v>4431</v>
      </c>
      <c r="H12464" s="784" t="s">
        <v>4431</v>
      </c>
      <c r="I12464" s="784" t="s">
        <v>4431</v>
      </c>
    </row>
    <row r="12465" spans="1:9" hidden="1">
      <c r="A12465" t="str">
        <f>Table_wabobpsvr_AzureCalc_AzureCalcRateCard[[#This Row],[ServiceName]]&amp;Table_wabobpsvr_AzureCalc_AzureCalcRateCard[[#This Row],[Price_Level]]&amp;Table_wabobpsvr_AzureCalc_AzureCalcRateCard[[#This Row],[Region]]</f>
        <v>Basic Event Hubs Throughput UnitsMOSP1</v>
      </c>
      <c r="B12465">
        <v>1</v>
      </c>
      <c r="C12465" t="s">
        <v>4431</v>
      </c>
      <c r="D12465" t="s">
        <v>627</v>
      </c>
      <c r="E12465">
        <v>999999</v>
      </c>
      <c r="F12465" t="s">
        <v>1207</v>
      </c>
      <c r="G12465" s="784" t="s">
        <v>4431</v>
      </c>
      <c r="H12465" s="784" t="s">
        <v>4431</v>
      </c>
      <c r="I12465" s="784" t="s">
        <v>4431</v>
      </c>
    </row>
    <row r="12466" spans="1:9" hidden="1">
      <c r="A12466" t="str">
        <f>Table_wabobpsvr_AzureCalc_AzureCalcRateCard[[#This Row],[ServiceName]]&amp;Table_wabobpsvr_AzureCalc_AzureCalcRateCard[[#This Row],[Price_Level]]&amp;Table_wabobpsvr_AzureCalc_AzureCalcRateCard[[#This Row],[Region]]</f>
        <v>Basic Event Hubs Throughput UnitsA1</v>
      </c>
      <c r="B12466">
        <v>1</v>
      </c>
      <c r="C12466" t="s">
        <v>4431</v>
      </c>
      <c r="D12466" t="s">
        <v>181</v>
      </c>
      <c r="E12466">
        <v>999999</v>
      </c>
      <c r="F12466" t="s">
        <v>1207</v>
      </c>
      <c r="G12466" s="784" t="s">
        <v>4431</v>
      </c>
      <c r="H12466" s="784" t="s">
        <v>4431</v>
      </c>
      <c r="I12466" s="784" t="s">
        <v>4431</v>
      </c>
    </row>
    <row r="12467" spans="1:9" hidden="1">
      <c r="A12467" t="str">
        <f>Table_wabobpsvr_AzureCalc_AzureCalcRateCard[[#This Row],[ServiceName]]&amp;Table_wabobpsvr_AzureCalc_AzureCalcRateCard[[#This Row],[Price_Level]]&amp;Table_wabobpsvr_AzureCalc_AzureCalcRateCard[[#This Row],[Region]]</f>
        <v>Basic Event Hubs Throughput UnitsB1</v>
      </c>
      <c r="B12467">
        <v>1</v>
      </c>
      <c r="C12467" t="s">
        <v>4431</v>
      </c>
      <c r="D12467" t="s">
        <v>182</v>
      </c>
      <c r="E12467">
        <v>999999</v>
      </c>
      <c r="F12467" t="s">
        <v>1207</v>
      </c>
      <c r="G12467" s="784" t="s">
        <v>4431</v>
      </c>
      <c r="H12467" s="784" t="s">
        <v>4431</v>
      </c>
      <c r="I12467" s="784" t="s">
        <v>4431</v>
      </c>
    </row>
    <row r="12468" spans="1:9" hidden="1">
      <c r="A12468" t="str">
        <f>Table_wabobpsvr_AzureCalc_AzureCalcRateCard[[#This Row],[ServiceName]]&amp;Table_wabobpsvr_AzureCalc_AzureCalcRateCard[[#This Row],[Price_Level]]&amp;Table_wabobpsvr_AzureCalc_AzureCalcRateCard[[#This Row],[Region]]</f>
        <v>Basic Event Hubs Throughput UnitsC1</v>
      </c>
      <c r="B12468">
        <v>1</v>
      </c>
      <c r="C12468" t="s">
        <v>4431</v>
      </c>
      <c r="D12468" t="s">
        <v>184</v>
      </c>
      <c r="E12468">
        <v>999999</v>
      </c>
      <c r="F12468" t="s">
        <v>1207</v>
      </c>
      <c r="G12468" s="784" t="s">
        <v>4431</v>
      </c>
      <c r="H12468" s="784" t="s">
        <v>4431</v>
      </c>
      <c r="I12468" s="784" t="s">
        <v>4431</v>
      </c>
    </row>
    <row r="12469" spans="1:9" hidden="1">
      <c r="A12469" t="str">
        <f>Table_wabobpsvr_AzureCalc_AzureCalcRateCard[[#This Row],[ServiceName]]&amp;Table_wabobpsvr_AzureCalc_AzureCalcRateCard[[#This Row],[Price_Level]]&amp;Table_wabobpsvr_AzureCalc_AzureCalcRateCard[[#This Row],[Region]]</f>
        <v>Basic Event Hubs Throughput UnitsD1</v>
      </c>
      <c r="B12469">
        <v>1</v>
      </c>
      <c r="C12469" t="s">
        <v>4431</v>
      </c>
      <c r="D12469" t="s">
        <v>183</v>
      </c>
      <c r="E12469">
        <v>999999</v>
      </c>
      <c r="F12469" t="s">
        <v>1207</v>
      </c>
      <c r="G12469" s="784" t="s">
        <v>4431</v>
      </c>
      <c r="H12469" s="784" t="s">
        <v>4431</v>
      </c>
      <c r="I12469" s="784" t="s">
        <v>4431</v>
      </c>
    </row>
    <row r="12470" spans="1:9" hidden="1">
      <c r="A12470" t="str">
        <f>Table_wabobpsvr_AzureCalc_AzureCalcRateCard[[#This Row],[ServiceName]]&amp;Table_wabobpsvr_AzureCalc_AzureCalcRateCard[[#This Row],[Price_Level]]&amp;Table_wabobpsvr_AzureCalc_AzureCalcRateCard[[#This Row],[Region]]</f>
        <v>Basic Event Hubs Throughput UnitsMOSP7</v>
      </c>
      <c r="B12470">
        <v>7</v>
      </c>
      <c r="C12470" t="s">
        <v>4431</v>
      </c>
      <c r="D12470" t="s">
        <v>627</v>
      </c>
      <c r="E12470">
        <v>999999</v>
      </c>
      <c r="F12470" t="s">
        <v>1207</v>
      </c>
      <c r="G12470" s="784" t="s">
        <v>4431</v>
      </c>
      <c r="H12470" s="784" t="s">
        <v>4431</v>
      </c>
      <c r="I12470" s="784" t="s">
        <v>4431</v>
      </c>
    </row>
    <row r="12471" spans="1:9" hidden="1">
      <c r="A12471" t="str">
        <f>Table_wabobpsvr_AzureCalc_AzureCalcRateCard[[#This Row],[ServiceName]]&amp;Table_wabobpsvr_AzureCalc_AzureCalcRateCard[[#This Row],[Price_Level]]&amp;Table_wabobpsvr_AzureCalc_AzureCalcRateCard[[#This Row],[Region]]</f>
        <v>Basic Event Hubs Throughput UnitsA7</v>
      </c>
      <c r="B12471">
        <v>7</v>
      </c>
      <c r="C12471" t="s">
        <v>4431</v>
      </c>
      <c r="D12471" t="s">
        <v>181</v>
      </c>
      <c r="E12471">
        <v>999999</v>
      </c>
      <c r="F12471" t="s">
        <v>1207</v>
      </c>
      <c r="G12471" s="784" t="s">
        <v>4431</v>
      </c>
      <c r="H12471" s="784" t="s">
        <v>4431</v>
      </c>
      <c r="I12471" s="784" t="s">
        <v>4431</v>
      </c>
    </row>
    <row r="12472" spans="1:9" hidden="1">
      <c r="A12472" t="str">
        <f>Table_wabobpsvr_AzureCalc_AzureCalcRateCard[[#This Row],[ServiceName]]&amp;Table_wabobpsvr_AzureCalc_AzureCalcRateCard[[#This Row],[Price_Level]]&amp;Table_wabobpsvr_AzureCalc_AzureCalcRateCard[[#This Row],[Region]]</f>
        <v>Basic Event Hubs Throughput UnitsB7</v>
      </c>
      <c r="B12472">
        <v>7</v>
      </c>
      <c r="C12472" t="s">
        <v>4431</v>
      </c>
      <c r="D12472" t="s">
        <v>182</v>
      </c>
      <c r="E12472">
        <v>999999</v>
      </c>
      <c r="F12472" t="s">
        <v>1207</v>
      </c>
      <c r="G12472" s="784" t="s">
        <v>4431</v>
      </c>
      <c r="H12472" s="784" t="s">
        <v>4431</v>
      </c>
      <c r="I12472" s="784" t="s">
        <v>4431</v>
      </c>
    </row>
    <row r="12473" spans="1:9" hidden="1">
      <c r="A12473" t="str">
        <f>Table_wabobpsvr_AzureCalc_AzureCalcRateCard[[#This Row],[ServiceName]]&amp;Table_wabobpsvr_AzureCalc_AzureCalcRateCard[[#This Row],[Price_Level]]&amp;Table_wabobpsvr_AzureCalc_AzureCalcRateCard[[#This Row],[Region]]</f>
        <v>Basic Event Hubs Throughput UnitsC7</v>
      </c>
      <c r="B12473">
        <v>7</v>
      </c>
      <c r="C12473" t="s">
        <v>4431</v>
      </c>
      <c r="D12473" t="s">
        <v>184</v>
      </c>
      <c r="E12473">
        <v>999999</v>
      </c>
      <c r="F12473" t="s">
        <v>1207</v>
      </c>
      <c r="G12473" s="784" t="s">
        <v>4431</v>
      </c>
      <c r="H12473" s="784" t="s">
        <v>4431</v>
      </c>
      <c r="I12473" s="784" t="s">
        <v>4431</v>
      </c>
    </row>
    <row r="12474" spans="1:9" hidden="1">
      <c r="A12474" t="str">
        <f>Table_wabobpsvr_AzureCalc_AzureCalcRateCard[[#This Row],[ServiceName]]&amp;Table_wabobpsvr_AzureCalc_AzureCalcRateCard[[#This Row],[Price_Level]]&amp;Table_wabobpsvr_AzureCalc_AzureCalcRateCard[[#This Row],[Region]]</f>
        <v>Basic Event Hubs Throughput UnitsD7</v>
      </c>
      <c r="B12474">
        <v>7</v>
      </c>
      <c r="C12474" t="s">
        <v>4431</v>
      </c>
      <c r="D12474" t="s">
        <v>183</v>
      </c>
      <c r="E12474">
        <v>999999</v>
      </c>
      <c r="F12474" t="s">
        <v>1207</v>
      </c>
      <c r="G12474" s="784" t="s">
        <v>4431</v>
      </c>
      <c r="H12474" s="784" t="s">
        <v>4431</v>
      </c>
      <c r="I12474" s="784" t="s">
        <v>4431</v>
      </c>
    </row>
    <row r="12475" spans="1:9" hidden="1">
      <c r="A12475" t="str">
        <f>Table_wabobpsvr_AzureCalc_AzureCalcRateCard[[#This Row],[ServiceName]]&amp;Table_wabobpsvr_AzureCalc_AzureCalcRateCard[[#This Row],[Price_Level]]&amp;Table_wabobpsvr_AzureCalc_AzureCalcRateCard[[#This Row],[Region]]</f>
        <v>Basic Event Hubs Throughput UnitsMOSP10</v>
      </c>
      <c r="B12475">
        <v>10</v>
      </c>
      <c r="C12475" t="s">
        <v>4431</v>
      </c>
      <c r="D12475" t="s">
        <v>627</v>
      </c>
      <c r="E12475">
        <v>999999</v>
      </c>
      <c r="F12475" t="s">
        <v>1207</v>
      </c>
      <c r="G12475" s="784" t="s">
        <v>4431</v>
      </c>
      <c r="H12475" s="784" t="s">
        <v>4431</v>
      </c>
      <c r="I12475" s="784" t="s">
        <v>4431</v>
      </c>
    </row>
    <row r="12476" spans="1:9" hidden="1">
      <c r="A12476" t="str">
        <f>Table_wabobpsvr_AzureCalc_AzureCalcRateCard[[#This Row],[ServiceName]]&amp;Table_wabobpsvr_AzureCalc_AzureCalcRateCard[[#This Row],[Price_Level]]&amp;Table_wabobpsvr_AzureCalc_AzureCalcRateCard[[#This Row],[Region]]</f>
        <v>Basic Event Hubs Throughput UnitsA10</v>
      </c>
      <c r="B12476">
        <v>10</v>
      </c>
      <c r="C12476" t="s">
        <v>4431</v>
      </c>
      <c r="D12476" t="s">
        <v>181</v>
      </c>
      <c r="E12476">
        <v>999999</v>
      </c>
      <c r="F12476" t="s">
        <v>1207</v>
      </c>
      <c r="G12476" s="784" t="s">
        <v>4431</v>
      </c>
      <c r="H12476" s="784" t="s">
        <v>4431</v>
      </c>
      <c r="I12476" s="784" t="s">
        <v>4431</v>
      </c>
    </row>
    <row r="12477" spans="1:9" hidden="1">
      <c r="A12477" t="str">
        <f>Table_wabobpsvr_AzureCalc_AzureCalcRateCard[[#This Row],[ServiceName]]&amp;Table_wabobpsvr_AzureCalc_AzureCalcRateCard[[#This Row],[Price_Level]]&amp;Table_wabobpsvr_AzureCalc_AzureCalcRateCard[[#This Row],[Region]]</f>
        <v>Basic Event Hubs Throughput UnitsB10</v>
      </c>
      <c r="B12477">
        <v>10</v>
      </c>
      <c r="C12477" t="s">
        <v>4431</v>
      </c>
      <c r="D12477" t="s">
        <v>182</v>
      </c>
      <c r="E12477">
        <v>999999</v>
      </c>
      <c r="F12477" t="s">
        <v>1207</v>
      </c>
      <c r="G12477" s="784" t="s">
        <v>4431</v>
      </c>
      <c r="H12477" s="784" t="s">
        <v>4431</v>
      </c>
      <c r="I12477" s="784" t="s">
        <v>4431</v>
      </c>
    </row>
    <row r="12478" spans="1:9" hidden="1">
      <c r="A12478" t="str">
        <f>Table_wabobpsvr_AzureCalc_AzureCalcRateCard[[#This Row],[ServiceName]]&amp;Table_wabobpsvr_AzureCalc_AzureCalcRateCard[[#This Row],[Price_Level]]&amp;Table_wabobpsvr_AzureCalc_AzureCalcRateCard[[#This Row],[Region]]</f>
        <v>Basic Event Hubs Throughput UnitsC10</v>
      </c>
      <c r="B12478">
        <v>10</v>
      </c>
      <c r="C12478" t="s">
        <v>4431</v>
      </c>
      <c r="D12478" t="s">
        <v>184</v>
      </c>
      <c r="E12478">
        <v>999999</v>
      </c>
      <c r="F12478" t="s">
        <v>1207</v>
      </c>
      <c r="G12478" s="784" t="s">
        <v>4431</v>
      </c>
      <c r="H12478" s="784" t="s">
        <v>4431</v>
      </c>
      <c r="I12478" s="784" t="s">
        <v>4431</v>
      </c>
    </row>
    <row r="12479" spans="1:9" hidden="1">
      <c r="A12479" t="str">
        <f>Table_wabobpsvr_AzureCalc_AzureCalcRateCard[[#This Row],[ServiceName]]&amp;Table_wabobpsvr_AzureCalc_AzureCalcRateCard[[#This Row],[Price_Level]]&amp;Table_wabobpsvr_AzureCalc_AzureCalcRateCard[[#This Row],[Region]]</f>
        <v>Basic Event Hubs Throughput UnitsD10</v>
      </c>
      <c r="B12479">
        <v>10</v>
      </c>
      <c r="C12479" t="s">
        <v>4431</v>
      </c>
      <c r="D12479" t="s">
        <v>183</v>
      </c>
      <c r="E12479">
        <v>999999</v>
      </c>
      <c r="F12479" t="s">
        <v>1207</v>
      </c>
      <c r="G12479" s="784" t="s">
        <v>4431</v>
      </c>
      <c r="H12479" s="784" t="s">
        <v>4431</v>
      </c>
      <c r="I12479" s="784" t="s">
        <v>4431</v>
      </c>
    </row>
    <row r="12480" spans="1:9" hidden="1">
      <c r="A12480" t="str">
        <f>Table_wabobpsvr_AzureCalc_AzureCalcRateCard[[#This Row],[ServiceName]]&amp;Table_wabobpsvr_AzureCalc_AzureCalcRateCard[[#This Row],[Price_Level]]&amp;Table_wabobpsvr_AzureCalc_AzureCalcRateCard[[#This Row],[Region]]</f>
        <v>Basic Event Hubs Throughput UnitsMOSP11</v>
      </c>
      <c r="B12480">
        <v>11</v>
      </c>
      <c r="C12480" t="s">
        <v>4431</v>
      </c>
      <c r="D12480" t="s">
        <v>627</v>
      </c>
      <c r="E12480">
        <v>999999</v>
      </c>
      <c r="F12480" t="s">
        <v>1207</v>
      </c>
      <c r="G12480" s="784" t="s">
        <v>4431</v>
      </c>
      <c r="H12480" s="784" t="s">
        <v>4431</v>
      </c>
      <c r="I12480" s="784" t="s">
        <v>4431</v>
      </c>
    </row>
    <row r="12481" spans="1:9" hidden="1">
      <c r="A12481" t="str">
        <f>Table_wabobpsvr_AzureCalc_AzureCalcRateCard[[#This Row],[ServiceName]]&amp;Table_wabobpsvr_AzureCalc_AzureCalcRateCard[[#This Row],[Price_Level]]&amp;Table_wabobpsvr_AzureCalc_AzureCalcRateCard[[#This Row],[Region]]</f>
        <v>Basic Event Hubs Throughput UnitsA11</v>
      </c>
      <c r="B12481">
        <v>11</v>
      </c>
      <c r="C12481" t="s">
        <v>4431</v>
      </c>
      <c r="D12481" t="s">
        <v>181</v>
      </c>
      <c r="E12481">
        <v>999999</v>
      </c>
      <c r="F12481" t="s">
        <v>1207</v>
      </c>
      <c r="G12481" s="784" t="s">
        <v>4431</v>
      </c>
      <c r="H12481" s="784" t="s">
        <v>4431</v>
      </c>
      <c r="I12481" s="784" t="s">
        <v>4431</v>
      </c>
    </row>
    <row r="12482" spans="1:9" hidden="1">
      <c r="A12482" s="784" t="str">
        <f>Table_wabobpsvr_AzureCalc_AzureCalcRateCard[[#This Row],[ServiceName]]&amp;Table_wabobpsvr_AzureCalc_AzureCalcRateCard[[#This Row],[Price_Level]]&amp;Table_wabobpsvr_AzureCalc_AzureCalcRateCard[[#This Row],[Region]]</f>
        <v>Basic Event Hubs Throughput UnitsB11</v>
      </c>
      <c r="B12482" s="784">
        <v>11</v>
      </c>
      <c r="C12482" s="784" t="s">
        <v>4431</v>
      </c>
      <c r="D12482" s="784" t="s">
        <v>182</v>
      </c>
      <c r="E12482" s="784">
        <v>999999</v>
      </c>
      <c r="F12482" s="784" t="s">
        <v>1207</v>
      </c>
      <c r="G12482" s="784" t="s">
        <v>4431</v>
      </c>
      <c r="H12482" s="784" t="s">
        <v>4431</v>
      </c>
      <c r="I12482" s="784" t="s">
        <v>4431</v>
      </c>
    </row>
    <row r="12483" spans="1:9" hidden="1">
      <c r="A12483" s="784" t="str">
        <f>Table_wabobpsvr_AzureCalc_AzureCalcRateCard[[#This Row],[ServiceName]]&amp;Table_wabobpsvr_AzureCalc_AzureCalcRateCard[[#This Row],[Price_Level]]&amp;Table_wabobpsvr_AzureCalc_AzureCalcRateCard[[#This Row],[Region]]</f>
        <v>Basic Event Hubs Throughput UnitsC11</v>
      </c>
      <c r="B12483" s="784">
        <v>11</v>
      </c>
      <c r="C12483" s="784" t="s">
        <v>4431</v>
      </c>
      <c r="D12483" s="784" t="s">
        <v>184</v>
      </c>
      <c r="E12483" s="784">
        <v>999999</v>
      </c>
      <c r="F12483" s="784" t="s">
        <v>1207</v>
      </c>
      <c r="G12483" s="784" t="s">
        <v>4431</v>
      </c>
      <c r="H12483" s="784" t="s">
        <v>4431</v>
      </c>
      <c r="I12483" s="784" t="s">
        <v>4431</v>
      </c>
    </row>
    <row r="12484" spans="1:9" hidden="1">
      <c r="A12484" s="784" t="str">
        <f>Table_wabobpsvr_AzureCalc_AzureCalcRateCard[[#This Row],[ServiceName]]&amp;Table_wabobpsvr_AzureCalc_AzureCalcRateCard[[#This Row],[Price_Level]]&amp;Table_wabobpsvr_AzureCalc_AzureCalcRateCard[[#This Row],[Region]]</f>
        <v>Basic Event Hubs Throughput UnitsD11</v>
      </c>
      <c r="B12484" s="784">
        <v>11</v>
      </c>
      <c r="C12484" s="784" t="s">
        <v>4431</v>
      </c>
      <c r="D12484" s="784" t="s">
        <v>183</v>
      </c>
      <c r="E12484" s="784">
        <v>999999</v>
      </c>
      <c r="F12484" s="784" t="s">
        <v>1207</v>
      </c>
      <c r="G12484" s="784" t="s">
        <v>4431</v>
      </c>
      <c r="H12484" s="784" t="s">
        <v>4431</v>
      </c>
      <c r="I12484" s="784" t="s">
        <v>4431</v>
      </c>
    </row>
    <row r="12485" spans="1:9" hidden="1">
      <c r="A12485" s="784" t="str">
        <f>Table_wabobpsvr_AzureCalc_AzureCalcRateCard[[#This Row],[ServiceName]]&amp;Table_wabobpsvr_AzureCalc_AzureCalcRateCard[[#This Row],[Price_Level]]&amp;Table_wabobpsvr_AzureCalc_AzureCalcRateCard[[#This Row],[Region]]</f>
        <v>Basic Event Hubs Throughput UnitsMOSP12</v>
      </c>
      <c r="B12485" s="784">
        <v>12</v>
      </c>
      <c r="C12485" s="784" t="s">
        <v>4431</v>
      </c>
      <c r="D12485" s="784" t="s">
        <v>627</v>
      </c>
      <c r="E12485" s="784">
        <v>999999</v>
      </c>
      <c r="F12485" s="784" t="s">
        <v>1207</v>
      </c>
      <c r="G12485" s="784" t="s">
        <v>4431</v>
      </c>
      <c r="H12485" s="784" t="s">
        <v>4431</v>
      </c>
      <c r="I12485" s="784" t="s">
        <v>4431</v>
      </c>
    </row>
    <row r="12486" spans="1:9" hidden="1">
      <c r="A12486" s="784" t="str">
        <f>Table_wabobpsvr_AzureCalc_AzureCalcRateCard[[#This Row],[ServiceName]]&amp;Table_wabobpsvr_AzureCalc_AzureCalcRateCard[[#This Row],[Price_Level]]&amp;Table_wabobpsvr_AzureCalc_AzureCalcRateCard[[#This Row],[Region]]</f>
        <v>Basic Event Hubs Throughput UnitsA12</v>
      </c>
      <c r="B12486" s="784">
        <v>12</v>
      </c>
      <c r="C12486" s="784" t="s">
        <v>4431</v>
      </c>
      <c r="D12486" s="784" t="s">
        <v>181</v>
      </c>
      <c r="E12486" s="784">
        <v>999999</v>
      </c>
      <c r="F12486" s="784" t="s">
        <v>1207</v>
      </c>
      <c r="G12486" s="784" t="s">
        <v>4431</v>
      </c>
      <c r="H12486" s="784" t="s">
        <v>4431</v>
      </c>
      <c r="I12486" s="784" t="s">
        <v>4431</v>
      </c>
    </row>
    <row r="12487" spans="1:9" hidden="1">
      <c r="A12487" s="784" t="str">
        <f>Table_wabobpsvr_AzureCalc_AzureCalcRateCard[[#This Row],[ServiceName]]&amp;Table_wabobpsvr_AzureCalc_AzureCalcRateCard[[#This Row],[Price_Level]]&amp;Table_wabobpsvr_AzureCalc_AzureCalcRateCard[[#This Row],[Region]]</f>
        <v>Basic Event Hubs Throughput UnitsB12</v>
      </c>
      <c r="B12487" s="784">
        <v>12</v>
      </c>
      <c r="C12487" s="784" t="s">
        <v>4431</v>
      </c>
      <c r="D12487" s="784" t="s">
        <v>182</v>
      </c>
      <c r="E12487" s="784">
        <v>999999</v>
      </c>
      <c r="F12487" s="784" t="s">
        <v>1207</v>
      </c>
      <c r="G12487" s="784" t="s">
        <v>4431</v>
      </c>
      <c r="H12487" s="784" t="s">
        <v>4431</v>
      </c>
      <c r="I12487" s="784" t="s">
        <v>4431</v>
      </c>
    </row>
    <row r="12488" spans="1:9" hidden="1">
      <c r="A12488" s="784" t="str">
        <f>Table_wabobpsvr_AzureCalc_AzureCalcRateCard[[#This Row],[ServiceName]]&amp;Table_wabobpsvr_AzureCalc_AzureCalcRateCard[[#This Row],[Price_Level]]&amp;Table_wabobpsvr_AzureCalc_AzureCalcRateCard[[#This Row],[Region]]</f>
        <v>Basic Event Hubs Throughput UnitsC12</v>
      </c>
      <c r="B12488" s="784">
        <v>12</v>
      </c>
      <c r="C12488" s="784" t="s">
        <v>4431</v>
      </c>
      <c r="D12488" s="784" t="s">
        <v>184</v>
      </c>
      <c r="E12488" s="784">
        <v>999999</v>
      </c>
      <c r="F12488" s="784" t="s">
        <v>1207</v>
      </c>
      <c r="G12488" s="784" t="s">
        <v>4431</v>
      </c>
      <c r="H12488" s="784" t="s">
        <v>4431</v>
      </c>
      <c r="I12488" s="784" t="s">
        <v>4431</v>
      </c>
    </row>
    <row r="12489" spans="1:9" hidden="1">
      <c r="A12489" s="784" t="str">
        <f>Table_wabobpsvr_AzureCalc_AzureCalcRateCard[[#This Row],[ServiceName]]&amp;Table_wabobpsvr_AzureCalc_AzureCalcRateCard[[#This Row],[Price_Level]]&amp;Table_wabobpsvr_AzureCalc_AzureCalcRateCard[[#This Row],[Region]]</f>
        <v>Basic Event Hubs Throughput UnitsD12</v>
      </c>
      <c r="B12489" s="784">
        <v>12</v>
      </c>
      <c r="C12489" s="784" t="s">
        <v>4431</v>
      </c>
      <c r="D12489" s="784" t="s">
        <v>183</v>
      </c>
      <c r="E12489" s="784">
        <v>999999</v>
      </c>
      <c r="F12489" s="784" t="s">
        <v>1207</v>
      </c>
      <c r="G12489" s="784" t="s">
        <v>4431</v>
      </c>
      <c r="H12489" s="784" t="s">
        <v>4431</v>
      </c>
      <c r="I12489" s="784" t="s">
        <v>4431</v>
      </c>
    </row>
    <row r="12490" spans="1:9" hidden="1">
      <c r="A12490" s="784" t="str">
        <f>Table_wabobpsvr_AzureCalc_AzureCalcRateCard[[#This Row],[ServiceName]]&amp;Table_wabobpsvr_AzureCalc_AzureCalcRateCard[[#This Row],[Price_Level]]&amp;Table_wabobpsvr_AzureCalc_AzureCalcRateCard[[#This Row],[Region]]</f>
        <v>Basic Event Hubs Throughput UnitsMOSP13</v>
      </c>
      <c r="B12490" s="784">
        <v>13</v>
      </c>
      <c r="C12490" s="784" t="s">
        <v>4431</v>
      </c>
      <c r="D12490" s="784" t="s">
        <v>627</v>
      </c>
      <c r="E12490" s="784">
        <v>999999</v>
      </c>
      <c r="F12490" s="784" t="s">
        <v>1207</v>
      </c>
      <c r="G12490" s="784" t="s">
        <v>4431</v>
      </c>
      <c r="H12490" s="784" t="s">
        <v>4431</v>
      </c>
      <c r="I12490" s="784" t="s">
        <v>4431</v>
      </c>
    </row>
    <row r="12491" spans="1:9" hidden="1">
      <c r="A12491" s="784" t="str">
        <f>Table_wabobpsvr_AzureCalc_AzureCalcRateCard[[#This Row],[ServiceName]]&amp;Table_wabobpsvr_AzureCalc_AzureCalcRateCard[[#This Row],[Price_Level]]&amp;Table_wabobpsvr_AzureCalc_AzureCalcRateCard[[#This Row],[Region]]</f>
        <v>Basic Event Hubs Throughput UnitsA13</v>
      </c>
      <c r="B12491" s="784">
        <v>13</v>
      </c>
      <c r="C12491" s="784" t="s">
        <v>4431</v>
      </c>
      <c r="D12491" s="784" t="s">
        <v>181</v>
      </c>
      <c r="E12491" s="784">
        <v>999999</v>
      </c>
      <c r="F12491" s="784" t="s">
        <v>1207</v>
      </c>
      <c r="G12491" s="784" t="s">
        <v>4431</v>
      </c>
      <c r="H12491" s="784" t="s">
        <v>4431</v>
      </c>
      <c r="I12491" s="784" t="s">
        <v>4431</v>
      </c>
    </row>
    <row r="12492" spans="1:9" hidden="1">
      <c r="A12492" s="784" t="str">
        <f>Table_wabobpsvr_AzureCalc_AzureCalcRateCard[[#This Row],[ServiceName]]&amp;Table_wabobpsvr_AzureCalc_AzureCalcRateCard[[#This Row],[Price_Level]]&amp;Table_wabobpsvr_AzureCalc_AzureCalcRateCard[[#This Row],[Region]]</f>
        <v>Basic Event Hubs Throughput UnitsB13</v>
      </c>
      <c r="B12492" s="784">
        <v>13</v>
      </c>
      <c r="C12492" s="784" t="s">
        <v>4431</v>
      </c>
      <c r="D12492" s="784" t="s">
        <v>182</v>
      </c>
      <c r="E12492" s="784">
        <v>999999</v>
      </c>
      <c r="F12492" s="784" t="s">
        <v>1207</v>
      </c>
      <c r="G12492" s="784" t="s">
        <v>4431</v>
      </c>
      <c r="H12492" s="784" t="s">
        <v>4431</v>
      </c>
      <c r="I12492" s="784" t="s">
        <v>4431</v>
      </c>
    </row>
    <row r="12493" spans="1:9" hidden="1">
      <c r="A12493" s="784" t="str">
        <f>Table_wabobpsvr_AzureCalc_AzureCalcRateCard[[#This Row],[ServiceName]]&amp;Table_wabobpsvr_AzureCalc_AzureCalcRateCard[[#This Row],[Price_Level]]&amp;Table_wabobpsvr_AzureCalc_AzureCalcRateCard[[#This Row],[Region]]</f>
        <v>Basic Event Hubs Throughput UnitsC13</v>
      </c>
      <c r="B12493" s="784">
        <v>13</v>
      </c>
      <c r="C12493" s="784" t="s">
        <v>4431</v>
      </c>
      <c r="D12493" s="784" t="s">
        <v>184</v>
      </c>
      <c r="E12493" s="784">
        <v>999999</v>
      </c>
      <c r="F12493" s="784" t="s">
        <v>1207</v>
      </c>
      <c r="G12493" s="784" t="s">
        <v>4431</v>
      </c>
      <c r="H12493" s="784" t="s">
        <v>4431</v>
      </c>
      <c r="I12493" s="784" t="s">
        <v>4431</v>
      </c>
    </row>
    <row r="12494" spans="1:9" hidden="1">
      <c r="A12494" s="784" t="str">
        <f>Table_wabobpsvr_AzureCalc_AzureCalcRateCard[[#This Row],[ServiceName]]&amp;Table_wabobpsvr_AzureCalc_AzureCalcRateCard[[#This Row],[Price_Level]]&amp;Table_wabobpsvr_AzureCalc_AzureCalcRateCard[[#This Row],[Region]]</f>
        <v>Basic Event Hubs Throughput UnitsD13</v>
      </c>
      <c r="B12494" s="784">
        <v>13</v>
      </c>
      <c r="C12494" s="784" t="s">
        <v>4431</v>
      </c>
      <c r="D12494" s="784" t="s">
        <v>183</v>
      </c>
      <c r="E12494" s="784">
        <v>999999</v>
      </c>
      <c r="F12494" s="784" t="s">
        <v>1207</v>
      </c>
      <c r="G12494" s="784" t="s">
        <v>4431</v>
      </c>
      <c r="H12494" s="784" t="s">
        <v>4431</v>
      </c>
      <c r="I12494" s="784" t="s">
        <v>4431</v>
      </c>
    </row>
    <row r="12495" spans="1:9" hidden="1">
      <c r="A12495" s="784" t="str">
        <f>Table_wabobpsvr_AzureCalc_AzureCalcRateCard[[#This Row],[ServiceName]]&amp;Table_wabobpsvr_AzureCalc_AzureCalcRateCard[[#This Row],[Price_Level]]&amp;Table_wabobpsvr_AzureCalc_AzureCalcRateCard[[#This Row],[Region]]</f>
        <v>Basic Event Hubs Throughput UnitsMOSP14</v>
      </c>
      <c r="B12495" s="784">
        <v>14</v>
      </c>
      <c r="C12495" s="784" t="s">
        <v>4431</v>
      </c>
      <c r="D12495" s="784" t="s">
        <v>627</v>
      </c>
      <c r="E12495" s="784">
        <v>999999</v>
      </c>
      <c r="F12495" s="784" t="s">
        <v>1207</v>
      </c>
      <c r="G12495" s="784" t="s">
        <v>4431</v>
      </c>
      <c r="H12495" s="784" t="s">
        <v>4431</v>
      </c>
      <c r="I12495" s="784" t="s">
        <v>4431</v>
      </c>
    </row>
    <row r="12496" spans="1:9" hidden="1">
      <c r="A12496" s="784" t="str">
        <f>Table_wabobpsvr_AzureCalc_AzureCalcRateCard[[#This Row],[ServiceName]]&amp;Table_wabobpsvr_AzureCalc_AzureCalcRateCard[[#This Row],[Price_Level]]&amp;Table_wabobpsvr_AzureCalc_AzureCalcRateCard[[#This Row],[Region]]</f>
        <v>Basic Event Hubs Throughput UnitsA14</v>
      </c>
      <c r="B12496" s="784">
        <v>14</v>
      </c>
      <c r="C12496" s="784" t="s">
        <v>4431</v>
      </c>
      <c r="D12496" s="784" t="s">
        <v>181</v>
      </c>
      <c r="E12496" s="784">
        <v>999999</v>
      </c>
      <c r="F12496" s="784" t="s">
        <v>1207</v>
      </c>
      <c r="G12496" s="784" t="s">
        <v>4431</v>
      </c>
      <c r="H12496" s="784" t="s">
        <v>4431</v>
      </c>
      <c r="I12496" s="784" t="s">
        <v>4431</v>
      </c>
    </row>
    <row r="12497" spans="1:9" hidden="1">
      <c r="A12497" s="784" t="str">
        <f>Table_wabobpsvr_AzureCalc_AzureCalcRateCard[[#This Row],[ServiceName]]&amp;Table_wabobpsvr_AzureCalc_AzureCalcRateCard[[#This Row],[Price_Level]]&amp;Table_wabobpsvr_AzureCalc_AzureCalcRateCard[[#This Row],[Region]]</f>
        <v>Basic Event Hubs Throughput UnitsB14</v>
      </c>
      <c r="B12497" s="784">
        <v>14</v>
      </c>
      <c r="C12497" s="784" t="s">
        <v>4431</v>
      </c>
      <c r="D12497" s="784" t="s">
        <v>182</v>
      </c>
      <c r="E12497" s="784">
        <v>999999</v>
      </c>
      <c r="F12497" s="784" t="s">
        <v>1207</v>
      </c>
      <c r="G12497" s="784" t="s">
        <v>4431</v>
      </c>
      <c r="H12497" s="784" t="s">
        <v>4431</v>
      </c>
      <c r="I12497" s="784" t="s">
        <v>4431</v>
      </c>
    </row>
    <row r="12498" spans="1:9" hidden="1">
      <c r="A12498" s="784" t="str">
        <f>Table_wabobpsvr_AzureCalc_AzureCalcRateCard[[#This Row],[ServiceName]]&amp;Table_wabobpsvr_AzureCalc_AzureCalcRateCard[[#This Row],[Price_Level]]&amp;Table_wabobpsvr_AzureCalc_AzureCalcRateCard[[#This Row],[Region]]</f>
        <v>Basic Event Hubs Throughput UnitsC14</v>
      </c>
      <c r="B12498" s="784">
        <v>14</v>
      </c>
      <c r="C12498" s="784" t="s">
        <v>4431</v>
      </c>
      <c r="D12498" s="784" t="s">
        <v>184</v>
      </c>
      <c r="E12498" s="784">
        <v>999999</v>
      </c>
      <c r="F12498" s="784" t="s">
        <v>1207</v>
      </c>
      <c r="G12498" s="784" t="s">
        <v>4431</v>
      </c>
      <c r="H12498" s="784" t="s">
        <v>4431</v>
      </c>
      <c r="I12498" s="784" t="s">
        <v>4431</v>
      </c>
    </row>
    <row r="12499" spans="1:9" hidden="1">
      <c r="A12499" s="784" t="str">
        <f>Table_wabobpsvr_AzureCalc_AzureCalcRateCard[[#This Row],[ServiceName]]&amp;Table_wabobpsvr_AzureCalc_AzureCalcRateCard[[#This Row],[Price_Level]]&amp;Table_wabobpsvr_AzureCalc_AzureCalcRateCard[[#This Row],[Region]]</f>
        <v>Basic Event Hubs Throughput UnitsD14</v>
      </c>
      <c r="B12499" s="784">
        <v>14</v>
      </c>
      <c r="C12499" s="784" t="s">
        <v>4431</v>
      </c>
      <c r="D12499" s="784" t="s">
        <v>183</v>
      </c>
      <c r="E12499" s="784">
        <v>999999</v>
      </c>
      <c r="F12499" s="784" t="s">
        <v>1207</v>
      </c>
      <c r="G12499" s="784" t="s">
        <v>4431</v>
      </c>
      <c r="H12499" s="784" t="s">
        <v>4431</v>
      </c>
      <c r="I12499" s="784" t="s">
        <v>4431</v>
      </c>
    </row>
    <row r="12500" spans="1:9" hidden="1">
      <c r="A12500" s="784" t="str">
        <f>Table_wabobpsvr_AzureCalc_AzureCalcRateCard[[#This Row],[ServiceName]]&amp;Table_wabobpsvr_AzureCalc_AzureCalcRateCard[[#This Row],[Price_Level]]&amp;Table_wabobpsvr_AzureCalc_AzureCalcRateCard[[#This Row],[Region]]</f>
        <v>Standard Event Hubs Ingress EventsMOSP6</v>
      </c>
      <c r="B12500" s="784">
        <v>6</v>
      </c>
      <c r="C12500" s="784" t="s">
        <v>4431</v>
      </c>
      <c r="D12500" s="784" t="s">
        <v>627</v>
      </c>
      <c r="E12500" s="784">
        <v>999999</v>
      </c>
      <c r="F12500" s="784" t="s">
        <v>1122</v>
      </c>
      <c r="G12500" s="784" t="s">
        <v>4431</v>
      </c>
      <c r="H12500" s="784" t="s">
        <v>4431</v>
      </c>
      <c r="I12500" s="784" t="s">
        <v>4431</v>
      </c>
    </row>
    <row r="12501" spans="1:9" hidden="1">
      <c r="A12501" s="784" t="str">
        <f>Table_wabobpsvr_AzureCalc_AzureCalcRateCard[[#This Row],[ServiceName]]&amp;Table_wabobpsvr_AzureCalc_AzureCalcRateCard[[#This Row],[Price_Level]]&amp;Table_wabobpsvr_AzureCalc_AzureCalcRateCard[[#This Row],[Region]]</f>
        <v>Standard Event Hubs Ingress EventsA6</v>
      </c>
      <c r="B12501" s="784">
        <v>6</v>
      </c>
      <c r="C12501" s="784" t="s">
        <v>4431</v>
      </c>
      <c r="D12501" s="784" t="s">
        <v>181</v>
      </c>
      <c r="E12501" s="784">
        <v>999999</v>
      </c>
      <c r="F12501" s="784" t="s">
        <v>1122</v>
      </c>
      <c r="G12501" s="784" t="s">
        <v>4431</v>
      </c>
      <c r="H12501" s="784" t="s">
        <v>4431</v>
      </c>
      <c r="I12501" s="784" t="s">
        <v>4431</v>
      </c>
    </row>
    <row r="12502" spans="1:9" hidden="1">
      <c r="A12502" s="784" t="str">
        <f>Table_wabobpsvr_AzureCalc_AzureCalcRateCard[[#This Row],[ServiceName]]&amp;Table_wabobpsvr_AzureCalc_AzureCalcRateCard[[#This Row],[Price_Level]]&amp;Table_wabobpsvr_AzureCalc_AzureCalcRateCard[[#This Row],[Region]]</f>
        <v>Standard Event Hubs Ingress EventsB6</v>
      </c>
      <c r="B12502" s="784">
        <v>6</v>
      </c>
      <c r="C12502" s="784" t="s">
        <v>4431</v>
      </c>
      <c r="D12502" s="784" t="s">
        <v>182</v>
      </c>
      <c r="E12502" s="784">
        <v>999999</v>
      </c>
      <c r="F12502" s="784" t="s">
        <v>1122</v>
      </c>
      <c r="G12502" s="784" t="s">
        <v>4431</v>
      </c>
      <c r="H12502" s="784" t="s">
        <v>4431</v>
      </c>
      <c r="I12502" s="784" t="s">
        <v>4431</v>
      </c>
    </row>
    <row r="12503" spans="1:9" hidden="1">
      <c r="A12503" s="784" t="str">
        <f>Table_wabobpsvr_AzureCalc_AzureCalcRateCard[[#This Row],[ServiceName]]&amp;Table_wabobpsvr_AzureCalc_AzureCalcRateCard[[#This Row],[Price_Level]]&amp;Table_wabobpsvr_AzureCalc_AzureCalcRateCard[[#This Row],[Region]]</f>
        <v>Standard Event Hubs Ingress EventsC6</v>
      </c>
      <c r="B12503" s="784">
        <v>6</v>
      </c>
      <c r="C12503" s="784" t="s">
        <v>4431</v>
      </c>
      <c r="D12503" s="784" t="s">
        <v>184</v>
      </c>
      <c r="E12503" s="784">
        <v>999999</v>
      </c>
      <c r="F12503" s="784" t="s">
        <v>1122</v>
      </c>
      <c r="G12503" s="784" t="s">
        <v>4431</v>
      </c>
      <c r="H12503" s="784" t="s">
        <v>4431</v>
      </c>
      <c r="I12503" s="784" t="s">
        <v>4431</v>
      </c>
    </row>
    <row r="12504" spans="1:9" hidden="1">
      <c r="A12504" s="784" t="str">
        <f>Table_wabobpsvr_AzureCalc_AzureCalcRateCard[[#This Row],[ServiceName]]&amp;Table_wabobpsvr_AzureCalc_AzureCalcRateCard[[#This Row],[Price_Level]]&amp;Table_wabobpsvr_AzureCalc_AzureCalcRateCard[[#This Row],[Region]]</f>
        <v>Standard Event Hubs Ingress EventsD6</v>
      </c>
      <c r="B12504" s="784">
        <v>6</v>
      </c>
      <c r="C12504" s="784" t="s">
        <v>4431</v>
      </c>
      <c r="D12504" s="784" t="s">
        <v>183</v>
      </c>
      <c r="E12504" s="784">
        <v>999999</v>
      </c>
      <c r="F12504" s="784" t="s">
        <v>1122</v>
      </c>
      <c r="G12504" s="784" t="s">
        <v>4431</v>
      </c>
      <c r="H12504" s="784" t="s">
        <v>4431</v>
      </c>
      <c r="I12504" s="784" t="s">
        <v>4431</v>
      </c>
    </row>
    <row r="12505" spans="1:9" hidden="1">
      <c r="A12505" s="784" t="str">
        <f>Table_wabobpsvr_AzureCalc_AzureCalcRateCard[[#This Row],[ServiceName]]&amp;Table_wabobpsvr_AzureCalc_AzureCalcRateCard[[#This Row],[Price_Level]]&amp;Table_wabobpsvr_AzureCalc_AzureCalcRateCard[[#This Row],[Region]]</f>
        <v>Standard Event Hubs Ingress EventsMOSP4</v>
      </c>
      <c r="B12505" s="784">
        <v>4</v>
      </c>
      <c r="C12505" s="784" t="s">
        <v>4431</v>
      </c>
      <c r="D12505" s="784" t="s">
        <v>627</v>
      </c>
      <c r="E12505" s="784">
        <v>999999</v>
      </c>
      <c r="F12505" s="784" t="s">
        <v>1122</v>
      </c>
      <c r="G12505" s="784" t="s">
        <v>4431</v>
      </c>
      <c r="H12505" s="784" t="s">
        <v>4431</v>
      </c>
      <c r="I12505" s="784" t="s">
        <v>4431</v>
      </c>
    </row>
    <row r="12506" spans="1:9" hidden="1">
      <c r="A12506" s="784" t="str">
        <f>Table_wabobpsvr_AzureCalc_AzureCalcRateCard[[#This Row],[ServiceName]]&amp;Table_wabobpsvr_AzureCalc_AzureCalcRateCard[[#This Row],[Price_Level]]&amp;Table_wabobpsvr_AzureCalc_AzureCalcRateCard[[#This Row],[Region]]</f>
        <v>Standard Event Hubs Ingress EventsA4</v>
      </c>
      <c r="B12506" s="784">
        <v>4</v>
      </c>
      <c r="C12506" s="784" t="s">
        <v>4431</v>
      </c>
      <c r="D12506" s="784" t="s">
        <v>181</v>
      </c>
      <c r="E12506" s="784">
        <v>999999</v>
      </c>
      <c r="F12506" s="784" t="s">
        <v>1122</v>
      </c>
      <c r="G12506" s="784" t="s">
        <v>4431</v>
      </c>
      <c r="H12506" s="784" t="s">
        <v>4431</v>
      </c>
      <c r="I12506" s="784" t="s">
        <v>4431</v>
      </c>
    </row>
    <row r="12507" spans="1:9" hidden="1">
      <c r="A12507" s="784" t="str">
        <f>Table_wabobpsvr_AzureCalc_AzureCalcRateCard[[#This Row],[ServiceName]]&amp;Table_wabobpsvr_AzureCalc_AzureCalcRateCard[[#This Row],[Price_Level]]&amp;Table_wabobpsvr_AzureCalc_AzureCalcRateCard[[#This Row],[Region]]</f>
        <v>Standard Event Hubs Ingress EventsB4</v>
      </c>
      <c r="B12507" s="784">
        <v>4</v>
      </c>
      <c r="C12507" s="784" t="s">
        <v>4431</v>
      </c>
      <c r="D12507" s="784" t="s">
        <v>182</v>
      </c>
      <c r="E12507" s="784">
        <v>999999</v>
      </c>
      <c r="F12507" s="784" t="s">
        <v>1122</v>
      </c>
      <c r="G12507" s="784" t="s">
        <v>4431</v>
      </c>
      <c r="H12507" s="784" t="s">
        <v>4431</v>
      </c>
      <c r="I12507" s="784" t="s">
        <v>4431</v>
      </c>
    </row>
    <row r="12508" spans="1:9" hidden="1">
      <c r="A12508" s="784" t="str">
        <f>Table_wabobpsvr_AzureCalc_AzureCalcRateCard[[#This Row],[ServiceName]]&amp;Table_wabobpsvr_AzureCalc_AzureCalcRateCard[[#This Row],[Price_Level]]&amp;Table_wabobpsvr_AzureCalc_AzureCalcRateCard[[#This Row],[Region]]</f>
        <v>Standard Event Hubs Ingress EventsC4</v>
      </c>
      <c r="B12508" s="784">
        <v>4</v>
      </c>
      <c r="C12508" s="784" t="s">
        <v>4431</v>
      </c>
      <c r="D12508" s="784" t="s">
        <v>184</v>
      </c>
      <c r="E12508" s="784">
        <v>999999</v>
      </c>
      <c r="F12508" s="784" t="s">
        <v>1122</v>
      </c>
      <c r="G12508" s="784" t="s">
        <v>4431</v>
      </c>
      <c r="H12508" s="784" t="s">
        <v>4431</v>
      </c>
      <c r="I12508" s="784" t="s">
        <v>4431</v>
      </c>
    </row>
    <row r="12509" spans="1:9" hidden="1">
      <c r="A12509" s="784" t="str">
        <f>Table_wabobpsvr_AzureCalc_AzureCalcRateCard[[#This Row],[ServiceName]]&amp;Table_wabobpsvr_AzureCalc_AzureCalcRateCard[[#This Row],[Price_Level]]&amp;Table_wabobpsvr_AzureCalc_AzureCalcRateCard[[#This Row],[Region]]</f>
        <v>Standard Event Hubs Ingress EventsD4</v>
      </c>
      <c r="B12509" s="784">
        <v>4</v>
      </c>
      <c r="C12509" s="784" t="s">
        <v>4431</v>
      </c>
      <c r="D12509" s="784" t="s">
        <v>183</v>
      </c>
      <c r="E12509" s="784">
        <v>999999</v>
      </c>
      <c r="F12509" s="784" t="s">
        <v>1122</v>
      </c>
      <c r="G12509" s="784" t="s">
        <v>4431</v>
      </c>
      <c r="H12509" s="784" t="s">
        <v>4431</v>
      </c>
      <c r="I12509" s="784" t="s">
        <v>4431</v>
      </c>
    </row>
    <row r="12510" spans="1:9" hidden="1">
      <c r="A12510" s="784" t="str">
        <f>Table_wabobpsvr_AzureCalc_AzureCalcRateCard[[#This Row],[ServiceName]]&amp;Table_wabobpsvr_AzureCalc_AzureCalcRateCard[[#This Row],[Price_Level]]&amp;Table_wabobpsvr_AzureCalc_AzureCalcRateCard[[#This Row],[Region]]</f>
        <v>Standard Event Hubs Ingress EventsMOSP5</v>
      </c>
      <c r="B12510" s="784">
        <v>5</v>
      </c>
      <c r="C12510" s="784" t="s">
        <v>4431</v>
      </c>
      <c r="D12510" s="784" t="s">
        <v>627</v>
      </c>
      <c r="E12510" s="784">
        <v>999999</v>
      </c>
      <c r="F12510" s="784" t="s">
        <v>1122</v>
      </c>
      <c r="G12510" s="784" t="s">
        <v>4431</v>
      </c>
      <c r="H12510" s="784" t="s">
        <v>4431</v>
      </c>
      <c r="I12510" s="784" t="s">
        <v>4431</v>
      </c>
    </row>
    <row r="12511" spans="1:9" hidden="1">
      <c r="A12511" s="784" t="str">
        <f>Table_wabobpsvr_AzureCalc_AzureCalcRateCard[[#This Row],[ServiceName]]&amp;Table_wabobpsvr_AzureCalc_AzureCalcRateCard[[#This Row],[Price_Level]]&amp;Table_wabobpsvr_AzureCalc_AzureCalcRateCard[[#This Row],[Region]]</f>
        <v>Standard Event Hubs Ingress EventsA5</v>
      </c>
      <c r="B12511" s="784">
        <v>5</v>
      </c>
      <c r="C12511" s="784" t="s">
        <v>4431</v>
      </c>
      <c r="D12511" s="784" t="s">
        <v>181</v>
      </c>
      <c r="E12511" s="784">
        <v>999999</v>
      </c>
      <c r="F12511" s="784" t="s">
        <v>1122</v>
      </c>
      <c r="G12511" s="784" t="s">
        <v>4431</v>
      </c>
      <c r="H12511" s="784" t="s">
        <v>4431</v>
      </c>
      <c r="I12511" s="784" t="s">
        <v>4431</v>
      </c>
    </row>
    <row r="12512" spans="1:9" hidden="1">
      <c r="A12512" t="str">
        <f>Table_wabobpsvr_AzureCalc_AzureCalcRateCard[[#This Row],[ServiceName]]&amp;Table_wabobpsvr_AzureCalc_AzureCalcRateCard[[#This Row],[Price_Level]]&amp;Table_wabobpsvr_AzureCalc_AzureCalcRateCard[[#This Row],[Region]]</f>
        <v>Standard Event Hubs Ingress EventsB5</v>
      </c>
      <c r="B12512">
        <v>5</v>
      </c>
      <c r="C12512" t="s">
        <v>4431</v>
      </c>
      <c r="D12512" t="s">
        <v>182</v>
      </c>
      <c r="E12512">
        <v>999999</v>
      </c>
      <c r="F12512" t="s">
        <v>1122</v>
      </c>
      <c r="G12512" s="784" t="s">
        <v>4431</v>
      </c>
      <c r="H12512" s="784" t="s">
        <v>4431</v>
      </c>
      <c r="I12512" s="784" t="s">
        <v>4431</v>
      </c>
    </row>
    <row r="12513" spans="1:9" hidden="1">
      <c r="A12513" s="784" t="str">
        <f>Table_wabobpsvr_AzureCalc_AzureCalcRateCard[[#This Row],[ServiceName]]&amp;Table_wabobpsvr_AzureCalc_AzureCalcRateCard[[#This Row],[Price_Level]]&amp;Table_wabobpsvr_AzureCalc_AzureCalcRateCard[[#This Row],[Region]]</f>
        <v>Standard Event Hubs Ingress EventsC5</v>
      </c>
      <c r="B12513" s="784">
        <v>5</v>
      </c>
      <c r="C12513" s="784" t="s">
        <v>4431</v>
      </c>
      <c r="D12513" s="784" t="s">
        <v>184</v>
      </c>
      <c r="E12513" s="784">
        <v>999999</v>
      </c>
      <c r="F12513" s="784" t="s">
        <v>1122</v>
      </c>
      <c r="G12513" s="784" t="s">
        <v>4431</v>
      </c>
      <c r="H12513" s="784" t="s">
        <v>4431</v>
      </c>
      <c r="I12513" s="784" t="s">
        <v>4431</v>
      </c>
    </row>
    <row r="12514" spans="1:9" hidden="1">
      <c r="A12514" s="784" t="str">
        <f>Table_wabobpsvr_AzureCalc_AzureCalcRateCard[[#This Row],[ServiceName]]&amp;Table_wabobpsvr_AzureCalc_AzureCalcRateCard[[#This Row],[Price_Level]]&amp;Table_wabobpsvr_AzureCalc_AzureCalcRateCard[[#This Row],[Region]]</f>
        <v>Standard Event Hubs Ingress EventsD5</v>
      </c>
      <c r="B12514" s="784">
        <v>5</v>
      </c>
      <c r="C12514" s="784" t="s">
        <v>4431</v>
      </c>
      <c r="D12514" s="784" t="s">
        <v>183</v>
      </c>
      <c r="E12514" s="784">
        <v>999999</v>
      </c>
      <c r="F12514" s="784" t="s">
        <v>1122</v>
      </c>
      <c r="G12514" s="784" t="s">
        <v>4431</v>
      </c>
      <c r="H12514" s="784" t="s">
        <v>4431</v>
      </c>
      <c r="I12514" s="784" t="s">
        <v>4431</v>
      </c>
    </row>
    <row r="12515" spans="1:9" hidden="1">
      <c r="A12515" s="784" t="str">
        <f>Table_wabobpsvr_AzureCalc_AzureCalcRateCard[[#This Row],[ServiceName]]&amp;Table_wabobpsvr_AzureCalc_AzureCalcRateCard[[#This Row],[Price_Level]]&amp;Table_wabobpsvr_AzureCalc_AzureCalcRateCard[[#This Row],[Region]]</f>
        <v>Standard Event Hubs Ingress EventsMOSP1</v>
      </c>
      <c r="B12515" s="784">
        <v>1</v>
      </c>
      <c r="C12515" s="784" t="s">
        <v>4431</v>
      </c>
      <c r="D12515" s="784" t="s">
        <v>627</v>
      </c>
      <c r="E12515" s="784">
        <v>999999</v>
      </c>
      <c r="F12515" s="784" t="s">
        <v>1122</v>
      </c>
      <c r="G12515" s="784" t="s">
        <v>4431</v>
      </c>
      <c r="H12515" s="784" t="s">
        <v>4431</v>
      </c>
      <c r="I12515" s="784" t="s">
        <v>4431</v>
      </c>
    </row>
    <row r="12516" spans="1:9" hidden="1">
      <c r="A12516" s="784" t="str">
        <f>Table_wabobpsvr_AzureCalc_AzureCalcRateCard[[#This Row],[ServiceName]]&amp;Table_wabobpsvr_AzureCalc_AzureCalcRateCard[[#This Row],[Price_Level]]&amp;Table_wabobpsvr_AzureCalc_AzureCalcRateCard[[#This Row],[Region]]</f>
        <v>Standard Event Hubs Ingress EventsA1</v>
      </c>
      <c r="B12516" s="784">
        <v>1</v>
      </c>
      <c r="C12516" s="784" t="s">
        <v>4431</v>
      </c>
      <c r="D12516" s="784" t="s">
        <v>181</v>
      </c>
      <c r="E12516" s="784">
        <v>999999</v>
      </c>
      <c r="F12516" s="784" t="s">
        <v>1122</v>
      </c>
      <c r="G12516" s="784" t="s">
        <v>4431</v>
      </c>
      <c r="H12516" s="784" t="s">
        <v>4431</v>
      </c>
      <c r="I12516" s="784" t="s">
        <v>4431</v>
      </c>
    </row>
    <row r="12517" spans="1:9" hidden="1">
      <c r="A12517" s="784" t="str">
        <f>Table_wabobpsvr_AzureCalc_AzureCalcRateCard[[#This Row],[ServiceName]]&amp;Table_wabobpsvr_AzureCalc_AzureCalcRateCard[[#This Row],[Price_Level]]&amp;Table_wabobpsvr_AzureCalc_AzureCalcRateCard[[#This Row],[Region]]</f>
        <v>Standard Event Hubs Ingress EventsB1</v>
      </c>
      <c r="B12517" s="784">
        <v>1</v>
      </c>
      <c r="C12517" s="784" t="s">
        <v>4431</v>
      </c>
      <c r="D12517" s="784" t="s">
        <v>182</v>
      </c>
      <c r="E12517" s="784">
        <v>999999</v>
      </c>
      <c r="F12517" s="784" t="s">
        <v>1122</v>
      </c>
      <c r="G12517" s="784" t="s">
        <v>4431</v>
      </c>
      <c r="H12517" s="784" t="s">
        <v>4431</v>
      </c>
      <c r="I12517" s="784" t="s">
        <v>4431</v>
      </c>
    </row>
    <row r="12518" spans="1:9" hidden="1">
      <c r="A12518" s="784" t="str">
        <f>Table_wabobpsvr_AzureCalc_AzureCalcRateCard[[#This Row],[ServiceName]]&amp;Table_wabobpsvr_AzureCalc_AzureCalcRateCard[[#This Row],[Price_Level]]&amp;Table_wabobpsvr_AzureCalc_AzureCalcRateCard[[#This Row],[Region]]</f>
        <v>Standard Event Hubs Ingress EventsC1</v>
      </c>
      <c r="B12518" s="784">
        <v>1</v>
      </c>
      <c r="C12518" s="784" t="s">
        <v>4431</v>
      </c>
      <c r="D12518" s="784" t="s">
        <v>184</v>
      </c>
      <c r="E12518" s="784">
        <v>999999</v>
      </c>
      <c r="F12518" s="784" t="s">
        <v>1122</v>
      </c>
      <c r="G12518" s="784" t="s">
        <v>4431</v>
      </c>
      <c r="H12518" s="784" t="s">
        <v>4431</v>
      </c>
      <c r="I12518" s="784" t="s">
        <v>4431</v>
      </c>
    </row>
    <row r="12519" spans="1:9" hidden="1">
      <c r="A12519" s="784" t="str">
        <f>Table_wabobpsvr_AzureCalc_AzureCalcRateCard[[#This Row],[ServiceName]]&amp;Table_wabobpsvr_AzureCalc_AzureCalcRateCard[[#This Row],[Price_Level]]&amp;Table_wabobpsvr_AzureCalc_AzureCalcRateCard[[#This Row],[Region]]</f>
        <v>Standard Event Hubs Ingress EventsD1</v>
      </c>
      <c r="B12519" s="784">
        <v>1</v>
      </c>
      <c r="C12519" s="784" t="s">
        <v>4431</v>
      </c>
      <c r="D12519" s="784" t="s">
        <v>183</v>
      </c>
      <c r="E12519" s="784">
        <v>999999</v>
      </c>
      <c r="F12519" s="784" t="s">
        <v>1122</v>
      </c>
      <c r="G12519" s="784" t="s">
        <v>4431</v>
      </c>
      <c r="H12519" s="784" t="s">
        <v>4431</v>
      </c>
      <c r="I12519" s="784" t="s">
        <v>4431</v>
      </c>
    </row>
    <row r="12520" spans="1:9" hidden="1">
      <c r="A12520" s="784" t="str">
        <f>Table_wabobpsvr_AzureCalc_AzureCalcRateCard[[#This Row],[ServiceName]]&amp;Table_wabobpsvr_AzureCalc_AzureCalcRateCard[[#This Row],[Price_Level]]&amp;Table_wabobpsvr_AzureCalc_AzureCalcRateCard[[#This Row],[Region]]</f>
        <v>Standard Event Hubs Ingress EventsMOSP7</v>
      </c>
      <c r="B12520" s="784">
        <v>7</v>
      </c>
      <c r="C12520" s="784" t="s">
        <v>4431</v>
      </c>
      <c r="D12520" s="784" t="s">
        <v>627</v>
      </c>
      <c r="E12520" s="784">
        <v>999999</v>
      </c>
      <c r="F12520" s="784" t="s">
        <v>1122</v>
      </c>
      <c r="G12520" s="784" t="s">
        <v>4431</v>
      </c>
      <c r="H12520" s="784" t="s">
        <v>4431</v>
      </c>
      <c r="I12520" s="784" t="s">
        <v>4431</v>
      </c>
    </row>
    <row r="12521" spans="1:9" hidden="1">
      <c r="A12521" t="str">
        <f>Table_wabobpsvr_AzureCalc_AzureCalcRateCard[[#This Row],[ServiceName]]&amp;Table_wabobpsvr_AzureCalc_AzureCalcRateCard[[#This Row],[Price_Level]]&amp;Table_wabobpsvr_AzureCalc_AzureCalcRateCard[[#This Row],[Region]]</f>
        <v>Standard Event Hubs Ingress EventsA7</v>
      </c>
      <c r="B12521">
        <v>7</v>
      </c>
      <c r="C12521" t="s">
        <v>4431</v>
      </c>
      <c r="D12521" t="s">
        <v>181</v>
      </c>
      <c r="E12521">
        <v>999999</v>
      </c>
      <c r="F12521" t="s">
        <v>1122</v>
      </c>
      <c r="G12521" s="784" t="s">
        <v>4431</v>
      </c>
      <c r="H12521" s="784" t="s">
        <v>4431</v>
      </c>
      <c r="I12521" s="784" t="s">
        <v>4431</v>
      </c>
    </row>
    <row r="12522" spans="1:9" hidden="1">
      <c r="A12522" t="str">
        <f>Table_wabobpsvr_AzureCalc_AzureCalcRateCard[[#This Row],[ServiceName]]&amp;Table_wabobpsvr_AzureCalc_AzureCalcRateCard[[#This Row],[Price_Level]]&amp;Table_wabobpsvr_AzureCalc_AzureCalcRateCard[[#This Row],[Region]]</f>
        <v>Standard Event Hubs Ingress EventsB7</v>
      </c>
      <c r="B12522">
        <v>7</v>
      </c>
      <c r="C12522" t="s">
        <v>4431</v>
      </c>
      <c r="D12522" t="s">
        <v>182</v>
      </c>
      <c r="E12522">
        <v>999999</v>
      </c>
      <c r="F12522" t="s">
        <v>1122</v>
      </c>
      <c r="G12522" s="784" t="s">
        <v>4431</v>
      </c>
      <c r="H12522" s="784" t="s">
        <v>4431</v>
      </c>
      <c r="I12522" s="784" t="s">
        <v>4431</v>
      </c>
    </row>
    <row r="12523" spans="1:9" hidden="1">
      <c r="A12523" t="str">
        <f>Table_wabobpsvr_AzureCalc_AzureCalcRateCard[[#This Row],[ServiceName]]&amp;Table_wabobpsvr_AzureCalc_AzureCalcRateCard[[#This Row],[Price_Level]]&amp;Table_wabobpsvr_AzureCalc_AzureCalcRateCard[[#This Row],[Region]]</f>
        <v>Standard Event Hubs Ingress EventsC7</v>
      </c>
      <c r="B12523">
        <v>7</v>
      </c>
      <c r="C12523" t="s">
        <v>4431</v>
      </c>
      <c r="D12523" t="s">
        <v>184</v>
      </c>
      <c r="E12523">
        <v>999999</v>
      </c>
      <c r="F12523" t="s">
        <v>1122</v>
      </c>
      <c r="G12523" s="784" t="s">
        <v>4431</v>
      </c>
      <c r="H12523" s="784" t="s">
        <v>4431</v>
      </c>
      <c r="I12523" s="784" t="s">
        <v>4431</v>
      </c>
    </row>
    <row r="12524" spans="1:9" hidden="1">
      <c r="A12524" t="str">
        <f>Table_wabobpsvr_AzureCalc_AzureCalcRateCard[[#This Row],[ServiceName]]&amp;Table_wabobpsvr_AzureCalc_AzureCalcRateCard[[#This Row],[Price_Level]]&amp;Table_wabobpsvr_AzureCalc_AzureCalcRateCard[[#This Row],[Region]]</f>
        <v>Standard Event Hubs Ingress EventsD7</v>
      </c>
      <c r="B12524">
        <v>7</v>
      </c>
      <c r="C12524" t="s">
        <v>4431</v>
      </c>
      <c r="D12524" t="s">
        <v>183</v>
      </c>
      <c r="E12524">
        <v>999999</v>
      </c>
      <c r="F12524" t="s">
        <v>1122</v>
      </c>
      <c r="G12524" s="784" t="s">
        <v>4431</v>
      </c>
      <c r="H12524" s="784" t="s">
        <v>4431</v>
      </c>
      <c r="I12524" s="784" t="s">
        <v>4431</v>
      </c>
    </row>
    <row r="12525" spans="1:9" hidden="1">
      <c r="A12525" t="str">
        <f>Table_wabobpsvr_AzureCalc_AzureCalcRateCard[[#This Row],[ServiceName]]&amp;Table_wabobpsvr_AzureCalc_AzureCalcRateCard[[#This Row],[Price_Level]]&amp;Table_wabobpsvr_AzureCalc_AzureCalcRateCard[[#This Row],[Region]]</f>
        <v>Standard Event Hubs Ingress EventsMOSP10</v>
      </c>
      <c r="B12525">
        <v>10</v>
      </c>
      <c r="C12525" t="s">
        <v>4431</v>
      </c>
      <c r="D12525" t="s">
        <v>627</v>
      </c>
      <c r="E12525">
        <v>999999</v>
      </c>
      <c r="F12525" t="s">
        <v>1122</v>
      </c>
      <c r="G12525" s="784" t="s">
        <v>4431</v>
      </c>
      <c r="H12525" s="784" t="s">
        <v>4431</v>
      </c>
      <c r="I12525" s="784" t="s">
        <v>4431</v>
      </c>
    </row>
    <row r="12526" spans="1:9" hidden="1">
      <c r="A12526" t="str">
        <f>Table_wabobpsvr_AzureCalc_AzureCalcRateCard[[#This Row],[ServiceName]]&amp;Table_wabobpsvr_AzureCalc_AzureCalcRateCard[[#This Row],[Price_Level]]&amp;Table_wabobpsvr_AzureCalc_AzureCalcRateCard[[#This Row],[Region]]</f>
        <v>Standard Event Hubs Ingress EventsA10</v>
      </c>
      <c r="B12526">
        <v>10</v>
      </c>
      <c r="C12526" t="s">
        <v>4431</v>
      </c>
      <c r="D12526" t="s">
        <v>181</v>
      </c>
      <c r="E12526">
        <v>999999</v>
      </c>
      <c r="F12526" t="s">
        <v>1122</v>
      </c>
      <c r="G12526" s="784" t="s">
        <v>4431</v>
      </c>
      <c r="H12526" s="784" t="s">
        <v>4431</v>
      </c>
      <c r="I12526" s="784" t="s">
        <v>4431</v>
      </c>
    </row>
    <row r="12527" spans="1:9" hidden="1">
      <c r="A12527" t="str">
        <f>Table_wabobpsvr_AzureCalc_AzureCalcRateCard[[#This Row],[ServiceName]]&amp;Table_wabobpsvr_AzureCalc_AzureCalcRateCard[[#This Row],[Price_Level]]&amp;Table_wabobpsvr_AzureCalc_AzureCalcRateCard[[#This Row],[Region]]</f>
        <v>Standard Event Hubs Ingress EventsB10</v>
      </c>
      <c r="B12527">
        <v>10</v>
      </c>
      <c r="C12527" t="s">
        <v>4431</v>
      </c>
      <c r="D12527" t="s">
        <v>182</v>
      </c>
      <c r="E12527">
        <v>999999</v>
      </c>
      <c r="F12527" t="s">
        <v>1122</v>
      </c>
      <c r="G12527" s="784" t="s">
        <v>4431</v>
      </c>
      <c r="H12527" s="784" t="s">
        <v>4431</v>
      </c>
      <c r="I12527" s="784" t="s">
        <v>4431</v>
      </c>
    </row>
    <row r="12528" spans="1:9" hidden="1">
      <c r="A12528" t="str">
        <f>Table_wabobpsvr_AzureCalc_AzureCalcRateCard[[#This Row],[ServiceName]]&amp;Table_wabobpsvr_AzureCalc_AzureCalcRateCard[[#This Row],[Price_Level]]&amp;Table_wabobpsvr_AzureCalc_AzureCalcRateCard[[#This Row],[Region]]</f>
        <v>Standard Event Hubs Ingress EventsC10</v>
      </c>
      <c r="B12528">
        <v>10</v>
      </c>
      <c r="C12528" t="s">
        <v>4431</v>
      </c>
      <c r="D12528" t="s">
        <v>184</v>
      </c>
      <c r="E12528">
        <v>999999</v>
      </c>
      <c r="F12528" t="s">
        <v>1122</v>
      </c>
      <c r="G12528" s="784" t="s">
        <v>4431</v>
      </c>
      <c r="H12528" s="784" t="s">
        <v>4431</v>
      </c>
      <c r="I12528" s="784" t="s">
        <v>4431</v>
      </c>
    </row>
    <row r="12529" spans="1:9" hidden="1">
      <c r="A12529" s="784" t="str">
        <f>Table_wabobpsvr_AzureCalc_AzureCalcRateCard[[#This Row],[ServiceName]]&amp;Table_wabobpsvr_AzureCalc_AzureCalcRateCard[[#This Row],[Price_Level]]&amp;Table_wabobpsvr_AzureCalc_AzureCalcRateCard[[#This Row],[Region]]</f>
        <v>Standard Event Hubs Ingress EventsD10</v>
      </c>
      <c r="B12529" s="784">
        <v>10</v>
      </c>
      <c r="C12529" s="784" t="s">
        <v>4431</v>
      </c>
      <c r="D12529" s="784" t="s">
        <v>183</v>
      </c>
      <c r="E12529" s="784">
        <v>999999</v>
      </c>
      <c r="F12529" s="784" t="s">
        <v>1122</v>
      </c>
      <c r="G12529" s="784" t="s">
        <v>4431</v>
      </c>
      <c r="H12529" s="784" t="s">
        <v>4431</v>
      </c>
      <c r="I12529" s="784" t="s">
        <v>4431</v>
      </c>
    </row>
    <row r="12530" spans="1:9" hidden="1">
      <c r="A12530" s="784" t="str">
        <f>Table_wabobpsvr_AzureCalc_AzureCalcRateCard[[#This Row],[ServiceName]]&amp;Table_wabobpsvr_AzureCalc_AzureCalcRateCard[[#This Row],[Price_Level]]&amp;Table_wabobpsvr_AzureCalc_AzureCalcRateCard[[#This Row],[Region]]</f>
        <v>Standard Event Hubs Ingress EventsMOSP11</v>
      </c>
      <c r="B12530" s="784">
        <v>11</v>
      </c>
      <c r="C12530" s="784" t="s">
        <v>4431</v>
      </c>
      <c r="D12530" s="784" t="s">
        <v>627</v>
      </c>
      <c r="E12530" s="784">
        <v>999999</v>
      </c>
      <c r="F12530" s="784" t="s">
        <v>1122</v>
      </c>
      <c r="G12530" s="784" t="s">
        <v>4431</v>
      </c>
      <c r="H12530" s="784" t="s">
        <v>4431</v>
      </c>
      <c r="I12530" s="784" t="s">
        <v>4431</v>
      </c>
    </row>
    <row r="12531" spans="1:9" hidden="1">
      <c r="A12531" t="str">
        <f>Table_wabobpsvr_AzureCalc_AzureCalcRateCard[[#This Row],[ServiceName]]&amp;Table_wabobpsvr_AzureCalc_AzureCalcRateCard[[#This Row],[Price_Level]]&amp;Table_wabobpsvr_AzureCalc_AzureCalcRateCard[[#This Row],[Region]]</f>
        <v>Standard Event Hubs Ingress EventsA11</v>
      </c>
      <c r="B12531">
        <v>11</v>
      </c>
      <c r="C12531" t="s">
        <v>4431</v>
      </c>
      <c r="D12531" t="s">
        <v>181</v>
      </c>
      <c r="E12531">
        <v>999999</v>
      </c>
      <c r="F12531" t="s">
        <v>1122</v>
      </c>
      <c r="G12531" s="784" t="s">
        <v>4431</v>
      </c>
      <c r="H12531" s="784" t="s">
        <v>4431</v>
      </c>
      <c r="I12531" s="784" t="s">
        <v>4431</v>
      </c>
    </row>
    <row r="12532" spans="1:9" hidden="1">
      <c r="A12532" t="str">
        <f>Table_wabobpsvr_AzureCalc_AzureCalcRateCard[[#This Row],[ServiceName]]&amp;Table_wabobpsvr_AzureCalc_AzureCalcRateCard[[#This Row],[Price_Level]]&amp;Table_wabobpsvr_AzureCalc_AzureCalcRateCard[[#This Row],[Region]]</f>
        <v>Standard Event Hubs Ingress EventsB11</v>
      </c>
      <c r="B12532">
        <v>11</v>
      </c>
      <c r="C12532" t="s">
        <v>4431</v>
      </c>
      <c r="D12532" t="s">
        <v>182</v>
      </c>
      <c r="E12532">
        <v>999999</v>
      </c>
      <c r="F12532" t="s">
        <v>1122</v>
      </c>
      <c r="G12532" s="784" t="s">
        <v>4431</v>
      </c>
      <c r="H12532" s="784" t="s">
        <v>4431</v>
      </c>
      <c r="I12532" s="784" t="s">
        <v>4431</v>
      </c>
    </row>
    <row r="12533" spans="1:9" hidden="1">
      <c r="A12533" s="784" t="str">
        <f>Table_wabobpsvr_AzureCalc_AzureCalcRateCard[[#This Row],[ServiceName]]&amp;Table_wabobpsvr_AzureCalc_AzureCalcRateCard[[#This Row],[Price_Level]]&amp;Table_wabobpsvr_AzureCalc_AzureCalcRateCard[[#This Row],[Region]]</f>
        <v>Standard Event Hubs Ingress EventsC11</v>
      </c>
      <c r="B12533" s="784">
        <v>11</v>
      </c>
      <c r="C12533" s="784" t="s">
        <v>4431</v>
      </c>
      <c r="D12533" s="784" t="s">
        <v>184</v>
      </c>
      <c r="E12533" s="784">
        <v>999999</v>
      </c>
      <c r="F12533" s="784" t="s">
        <v>1122</v>
      </c>
      <c r="G12533" s="784" t="s">
        <v>4431</v>
      </c>
      <c r="H12533" s="784" t="s">
        <v>4431</v>
      </c>
      <c r="I12533" s="784" t="s">
        <v>4431</v>
      </c>
    </row>
    <row r="12534" spans="1:9" hidden="1">
      <c r="A12534" t="str">
        <f>Table_wabobpsvr_AzureCalc_AzureCalcRateCard[[#This Row],[ServiceName]]&amp;Table_wabobpsvr_AzureCalc_AzureCalcRateCard[[#This Row],[Price_Level]]&amp;Table_wabobpsvr_AzureCalc_AzureCalcRateCard[[#This Row],[Region]]</f>
        <v>Standard Event Hubs Ingress EventsD11</v>
      </c>
      <c r="B12534">
        <v>11</v>
      </c>
      <c r="C12534" t="s">
        <v>4431</v>
      </c>
      <c r="D12534" t="s">
        <v>183</v>
      </c>
      <c r="E12534">
        <v>999999</v>
      </c>
      <c r="F12534" t="s">
        <v>1122</v>
      </c>
      <c r="G12534" s="784" t="s">
        <v>4431</v>
      </c>
      <c r="H12534" s="784" t="s">
        <v>4431</v>
      </c>
      <c r="I12534" s="784" t="s">
        <v>4431</v>
      </c>
    </row>
    <row r="12535" spans="1:9" hidden="1">
      <c r="A12535" t="str">
        <f>Table_wabobpsvr_AzureCalc_AzureCalcRateCard[[#This Row],[ServiceName]]&amp;Table_wabobpsvr_AzureCalc_AzureCalcRateCard[[#This Row],[Price_Level]]&amp;Table_wabobpsvr_AzureCalc_AzureCalcRateCard[[#This Row],[Region]]</f>
        <v>Standard Event Hubs Ingress EventsMOSP12</v>
      </c>
      <c r="B12535">
        <v>12</v>
      </c>
      <c r="C12535" t="s">
        <v>4431</v>
      </c>
      <c r="D12535" t="s">
        <v>627</v>
      </c>
      <c r="E12535">
        <v>999999</v>
      </c>
      <c r="F12535" t="s">
        <v>1122</v>
      </c>
      <c r="G12535" s="784" t="s">
        <v>4431</v>
      </c>
      <c r="H12535" s="784" t="s">
        <v>4431</v>
      </c>
      <c r="I12535" s="784" t="s">
        <v>4431</v>
      </c>
    </row>
    <row r="12536" spans="1:9" hidden="1">
      <c r="A12536" t="str">
        <f>Table_wabobpsvr_AzureCalc_AzureCalcRateCard[[#This Row],[ServiceName]]&amp;Table_wabobpsvr_AzureCalc_AzureCalcRateCard[[#This Row],[Price_Level]]&amp;Table_wabobpsvr_AzureCalc_AzureCalcRateCard[[#This Row],[Region]]</f>
        <v>Standard Event Hubs Ingress EventsMOSP14</v>
      </c>
      <c r="B12536">
        <v>14</v>
      </c>
      <c r="C12536" t="s">
        <v>4431</v>
      </c>
      <c r="D12536" t="s">
        <v>627</v>
      </c>
      <c r="E12536">
        <v>999999</v>
      </c>
      <c r="F12536" t="s">
        <v>1122</v>
      </c>
      <c r="G12536" s="784" t="s">
        <v>4431</v>
      </c>
      <c r="H12536" s="784" t="s">
        <v>4431</v>
      </c>
      <c r="I12536" s="784" t="s">
        <v>4431</v>
      </c>
    </row>
    <row r="12537" spans="1:9" hidden="1">
      <c r="A12537" t="str">
        <f>Table_wabobpsvr_AzureCalc_AzureCalcRateCard[[#This Row],[ServiceName]]&amp;Table_wabobpsvr_AzureCalc_AzureCalcRateCard[[#This Row],[Price_Level]]&amp;Table_wabobpsvr_AzureCalc_AzureCalcRateCard[[#This Row],[Region]]</f>
        <v>Standard Event Hubs Ingress EventsA14</v>
      </c>
      <c r="B12537">
        <v>14</v>
      </c>
      <c r="C12537" t="s">
        <v>4431</v>
      </c>
      <c r="D12537" t="s">
        <v>181</v>
      </c>
      <c r="E12537">
        <v>999999</v>
      </c>
      <c r="F12537" t="s">
        <v>1122</v>
      </c>
      <c r="G12537" s="784" t="s">
        <v>4431</v>
      </c>
      <c r="H12537" s="784" t="s">
        <v>4431</v>
      </c>
      <c r="I12537" s="784" t="s">
        <v>4431</v>
      </c>
    </row>
    <row r="12538" spans="1:9" hidden="1">
      <c r="A12538" t="str">
        <f>Table_wabobpsvr_AzureCalc_AzureCalcRateCard[[#This Row],[ServiceName]]&amp;Table_wabobpsvr_AzureCalc_AzureCalcRateCard[[#This Row],[Price_Level]]&amp;Table_wabobpsvr_AzureCalc_AzureCalcRateCard[[#This Row],[Region]]</f>
        <v>Standard Event Hubs Ingress EventsB14</v>
      </c>
      <c r="B12538">
        <v>14</v>
      </c>
      <c r="C12538" t="s">
        <v>4431</v>
      </c>
      <c r="D12538" t="s">
        <v>182</v>
      </c>
      <c r="E12538">
        <v>999999</v>
      </c>
      <c r="F12538" t="s">
        <v>1122</v>
      </c>
      <c r="G12538" s="784" t="s">
        <v>4431</v>
      </c>
      <c r="H12538" s="784" t="s">
        <v>4431</v>
      </c>
      <c r="I12538" s="784" t="s">
        <v>4431</v>
      </c>
    </row>
    <row r="12539" spans="1:9" hidden="1">
      <c r="A12539" t="str">
        <f>Table_wabobpsvr_AzureCalc_AzureCalcRateCard[[#This Row],[ServiceName]]&amp;Table_wabobpsvr_AzureCalc_AzureCalcRateCard[[#This Row],[Price_Level]]&amp;Table_wabobpsvr_AzureCalc_AzureCalcRateCard[[#This Row],[Region]]</f>
        <v>Standard Event Hubs Ingress EventsC14</v>
      </c>
      <c r="B12539">
        <v>14</v>
      </c>
      <c r="C12539" t="s">
        <v>4431</v>
      </c>
      <c r="D12539" t="s">
        <v>184</v>
      </c>
      <c r="E12539">
        <v>999999</v>
      </c>
      <c r="F12539" t="s">
        <v>1122</v>
      </c>
      <c r="G12539" s="784" t="s">
        <v>4431</v>
      </c>
      <c r="H12539" s="784" t="s">
        <v>4431</v>
      </c>
      <c r="I12539" s="784" t="s">
        <v>4431</v>
      </c>
    </row>
    <row r="12540" spans="1:9" hidden="1">
      <c r="A12540" t="str">
        <f>Table_wabobpsvr_AzureCalc_AzureCalcRateCard[[#This Row],[ServiceName]]&amp;Table_wabobpsvr_AzureCalc_AzureCalcRateCard[[#This Row],[Price_Level]]&amp;Table_wabobpsvr_AzureCalc_AzureCalcRateCard[[#This Row],[Region]]</f>
        <v>Standard Event Hubs Ingress EventsD14</v>
      </c>
      <c r="B12540">
        <v>14</v>
      </c>
      <c r="C12540" t="s">
        <v>4431</v>
      </c>
      <c r="D12540" t="s">
        <v>183</v>
      </c>
      <c r="E12540">
        <v>999999</v>
      </c>
      <c r="F12540" t="s">
        <v>1122</v>
      </c>
      <c r="G12540" s="784" t="s">
        <v>4431</v>
      </c>
      <c r="H12540" s="784" t="s">
        <v>4431</v>
      </c>
      <c r="I12540" s="784" t="s">
        <v>4431</v>
      </c>
    </row>
    <row r="12541" spans="1:9" hidden="1">
      <c r="A12541" t="str">
        <f>Table_wabobpsvr_AzureCalc_AzureCalcRateCard[[#This Row],[ServiceName]]&amp;Table_wabobpsvr_AzureCalc_AzureCalcRateCard[[#This Row],[Price_Level]]&amp;Table_wabobpsvr_AzureCalc_AzureCalcRateCard[[#This Row],[Region]]</f>
        <v>Standard Event Hubs Throughput UnitsMOSP6</v>
      </c>
      <c r="B12541">
        <v>6</v>
      </c>
      <c r="C12541" t="s">
        <v>4431</v>
      </c>
      <c r="D12541" t="s">
        <v>627</v>
      </c>
      <c r="E12541">
        <v>999999</v>
      </c>
      <c r="F12541" t="s">
        <v>1208</v>
      </c>
      <c r="G12541" s="784" t="s">
        <v>4431</v>
      </c>
      <c r="H12541" s="784" t="s">
        <v>4431</v>
      </c>
      <c r="I12541" s="784" t="s">
        <v>4431</v>
      </c>
    </row>
    <row r="12542" spans="1:9" hidden="1">
      <c r="A12542" t="str">
        <f>Table_wabobpsvr_AzureCalc_AzureCalcRateCard[[#This Row],[ServiceName]]&amp;Table_wabobpsvr_AzureCalc_AzureCalcRateCard[[#This Row],[Price_Level]]&amp;Table_wabobpsvr_AzureCalc_AzureCalcRateCard[[#This Row],[Region]]</f>
        <v>Standard Event Hubs Throughput UnitsA6</v>
      </c>
      <c r="B12542">
        <v>6</v>
      </c>
      <c r="C12542" t="s">
        <v>4431</v>
      </c>
      <c r="D12542" t="s">
        <v>181</v>
      </c>
      <c r="E12542">
        <v>999999</v>
      </c>
      <c r="F12542" t="s">
        <v>1208</v>
      </c>
      <c r="G12542" s="784" t="s">
        <v>4431</v>
      </c>
      <c r="H12542" s="784" t="s">
        <v>4431</v>
      </c>
      <c r="I12542" s="784" t="s">
        <v>4431</v>
      </c>
    </row>
    <row r="12543" spans="1:9" hidden="1">
      <c r="A12543" s="784" t="str">
        <f>Table_wabobpsvr_AzureCalc_AzureCalcRateCard[[#This Row],[ServiceName]]&amp;Table_wabobpsvr_AzureCalc_AzureCalcRateCard[[#This Row],[Price_Level]]&amp;Table_wabobpsvr_AzureCalc_AzureCalcRateCard[[#This Row],[Region]]</f>
        <v>Standard Event Hubs Throughput UnitsB6</v>
      </c>
      <c r="B12543" s="784">
        <v>6</v>
      </c>
      <c r="C12543" s="784" t="s">
        <v>4431</v>
      </c>
      <c r="D12543" s="784" t="s">
        <v>182</v>
      </c>
      <c r="E12543" s="784">
        <v>999999</v>
      </c>
      <c r="F12543" s="784" t="s">
        <v>1208</v>
      </c>
      <c r="G12543" s="784" t="s">
        <v>4431</v>
      </c>
      <c r="H12543" s="784" t="s">
        <v>4431</v>
      </c>
      <c r="I12543" s="784" t="s">
        <v>4431</v>
      </c>
    </row>
    <row r="12544" spans="1:9" hidden="1">
      <c r="A12544" t="str">
        <f>Table_wabobpsvr_AzureCalc_AzureCalcRateCard[[#This Row],[ServiceName]]&amp;Table_wabobpsvr_AzureCalc_AzureCalcRateCard[[#This Row],[Price_Level]]&amp;Table_wabobpsvr_AzureCalc_AzureCalcRateCard[[#This Row],[Region]]</f>
        <v>Standard Event Hubs Throughput UnitsC6</v>
      </c>
      <c r="B12544">
        <v>6</v>
      </c>
      <c r="C12544" t="s">
        <v>4431</v>
      </c>
      <c r="D12544" t="s">
        <v>184</v>
      </c>
      <c r="E12544">
        <v>999999</v>
      </c>
      <c r="F12544" t="s">
        <v>1208</v>
      </c>
      <c r="G12544" s="784" t="s">
        <v>4431</v>
      </c>
      <c r="H12544" s="784" t="s">
        <v>4431</v>
      </c>
      <c r="I12544" s="784" t="s">
        <v>4431</v>
      </c>
    </row>
    <row r="12545" spans="1:9" hidden="1">
      <c r="A12545" t="str">
        <f>Table_wabobpsvr_AzureCalc_AzureCalcRateCard[[#This Row],[ServiceName]]&amp;Table_wabobpsvr_AzureCalc_AzureCalcRateCard[[#This Row],[Price_Level]]&amp;Table_wabobpsvr_AzureCalc_AzureCalcRateCard[[#This Row],[Region]]</f>
        <v>Standard Event Hubs Throughput UnitsD6</v>
      </c>
      <c r="B12545">
        <v>6</v>
      </c>
      <c r="C12545" t="s">
        <v>4431</v>
      </c>
      <c r="D12545" t="s">
        <v>183</v>
      </c>
      <c r="E12545">
        <v>999999</v>
      </c>
      <c r="F12545" t="s">
        <v>1208</v>
      </c>
      <c r="G12545" s="784" t="s">
        <v>4431</v>
      </c>
      <c r="H12545" s="784" t="s">
        <v>4431</v>
      </c>
      <c r="I12545" s="784" t="s">
        <v>4431</v>
      </c>
    </row>
    <row r="12546" spans="1:9" hidden="1">
      <c r="A12546" t="str">
        <f>Table_wabobpsvr_AzureCalc_AzureCalcRateCard[[#This Row],[ServiceName]]&amp;Table_wabobpsvr_AzureCalc_AzureCalcRateCard[[#This Row],[Price_Level]]&amp;Table_wabobpsvr_AzureCalc_AzureCalcRateCard[[#This Row],[Region]]</f>
        <v>Standard Event Hubs Throughput UnitsMOSP4</v>
      </c>
      <c r="B12546">
        <v>4</v>
      </c>
      <c r="C12546" t="s">
        <v>4431</v>
      </c>
      <c r="D12546" t="s">
        <v>627</v>
      </c>
      <c r="E12546">
        <v>999999</v>
      </c>
      <c r="F12546" t="s">
        <v>1208</v>
      </c>
      <c r="G12546" s="784" t="s">
        <v>4431</v>
      </c>
      <c r="H12546" s="784" t="s">
        <v>4431</v>
      </c>
      <c r="I12546" s="784" t="s">
        <v>4431</v>
      </c>
    </row>
    <row r="12547" spans="1:9" hidden="1">
      <c r="A12547" t="str">
        <f>Table_wabobpsvr_AzureCalc_AzureCalcRateCard[[#This Row],[ServiceName]]&amp;Table_wabobpsvr_AzureCalc_AzureCalcRateCard[[#This Row],[Price_Level]]&amp;Table_wabobpsvr_AzureCalc_AzureCalcRateCard[[#This Row],[Region]]</f>
        <v>Standard Event Hubs Throughput UnitsA4</v>
      </c>
      <c r="B12547">
        <v>4</v>
      </c>
      <c r="C12547" t="s">
        <v>4431</v>
      </c>
      <c r="D12547" t="s">
        <v>181</v>
      </c>
      <c r="E12547">
        <v>999999</v>
      </c>
      <c r="F12547" t="s">
        <v>1208</v>
      </c>
      <c r="G12547" s="784" t="s">
        <v>4431</v>
      </c>
      <c r="H12547" s="784" t="s">
        <v>4431</v>
      </c>
      <c r="I12547" s="784" t="s">
        <v>4431</v>
      </c>
    </row>
    <row r="12548" spans="1:9" hidden="1">
      <c r="A12548" t="str">
        <f>Table_wabobpsvr_AzureCalc_AzureCalcRateCard[[#This Row],[ServiceName]]&amp;Table_wabobpsvr_AzureCalc_AzureCalcRateCard[[#This Row],[Price_Level]]&amp;Table_wabobpsvr_AzureCalc_AzureCalcRateCard[[#This Row],[Region]]</f>
        <v>Standard Event Hubs Throughput UnitsB4</v>
      </c>
      <c r="B12548">
        <v>4</v>
      </c>
      <c r="C12548" t="s">
        <v>4431</v>
      </c>
      <c r="D12548" t="s">
        <v>182</v>
      </c>
      <c r="E12548">
        <v>999999</v>
      </c>
      <c r="F12548" t="s">
        <v>1208</v>
      </c>
      <c r="G12548" s="784" t="s">
        <v>4431</v>
      </c>
      <c r="H12548" s="784" t="s">
        <v>4431</v>
      </c>
      <c r="I12548" s="784" t="s">
        <v>4431</v>
      </c>
    </row>
    <row r="12549" spans="1:9" hidden="1">
      <c r="A12549" t="str">
        <f>Table_wabobpsvr_AzureCalc_AzureCalcRateCard[[#This Row],[ServiceName]]&amp;Table_wabobpsvr_AzureCalc_AzureCalcRateCard[[#This Row],[Price_Level]]&amp;Table_wabobpsvr_AzureCalc_AzureCalcRateCard[[#This Row],[Region]]</f>
        <v>Standard Event Hubs Throughput UnitsC4</v>
      </c>
      <c r="B12549">
        <v>4</v>
      </c>
      <c r="C12549" t="s">
        <v>4431</v>
      </c>
      <c r="D12549" t="s">
        <v>184</v>
      </c>
      <c r="E12549">
        <v>999999</v>
      </c>
      <c r="F12549" t="s">
        <v>1208</v>
      </c>
      <c r="G12549" s="784" t="s">
        <v>4431</v>
      </c>
      <c r="H12549" s="784" t="s">
        <v>4431</v>
      </c>
      <c r="I12549" s="784" t="s">
        <v>4431</v>
      </c>
    </row>
    <row r="12550" spans="1:9" hidden="1">
      <c r="A12550" t="str">
        <f>Table_wabobpsvr_AzureCalc_AzureCalcRateCard[[#This Row],[ServiceName]]&amp;Table_wabobpsvr_AzureCalc_AzureCalcRateCard[[#This Row],[Price_Level]]&amp;Table_wabobpsvr_AzureCalc_AzureCalcRateCard[[#This Row],[Region]]</f>
        <v>Standard Event Hubs Throughput UnitsD4</v>
      </c>
      <c r="B12550">
        <v>4</v>
      </c>
      <c r="C12550" t="s">
        <v>4431</v>
      </c>
      <c r="D12550" t="s">
        <v>183</v>
      </c>
      <c r="E12550">
        <v>999999</v>
      </c>
      <c r="F12550" t="s">
        <v>1208</v>
      </c>
      <c r="G12550" s="784" t="s">
        <v>4431</v>
      </c>
      <c r="H12550" s="784" t="s">
        <v>4431</v>
      </c>
      <c r="I12550" s="784" t="s">
        <v>4431</v>
      </c>
    </row>
    <row r="12551" spans="1:9" hidden="1">
      <c r="A12551" t="str">
        <f>Table_wabobpsvr_AzureCalc_AzureCalcRateCard[[#This Row],[ServiceName]]&amp;Table_wabobpsvr_AzureCalc_AzureCalcRateCard[[#This Row],[Price_Level]]&amp;Table_wabobpsvr_AzureCalc_AzureCalcRateCard[[#This Row],[Region]]</f>
        <v>Standard Event Hubs Throughput UnitsMOSP5</v>
      </c>
      <c r="B12551">
        <v>5</v>
      </c>
      <c r="C12551" t="s">
        <v>4431</v>
      </c>
      <c r="D12551" t="s">
        <v>627</v>
      </c>
      <c r="E12551">
        <v>999999</v>
      </c>
      <c r="F12551" t="s">
        <v>1208</v>
      </c>
      <c r="G12551" s="784" t="s">
        <v>4431</v>
      </c>
      <c r="H12551" s="784" t="s">
        <v>4431</v>
      </c>
      <c r="I12551" s="784" t="s">
        <v>4431</v>
      </c>
    </row>
    <row r="12552" spans="1:9" hidden="1">
      <c r="A12552" s="784" t="str">
        <f>Table_wabobpsvr_AzureCalc_AzureCalcRateCard[[#This Row],[ServiceName]]&amp;Table_wabobpsvr_AzureCalc_AzureCalcRateCard[[#This Row],[Price_Level]]&amp;Table_wabobpsvr_AzureCalc_AzureCalcRateCard[[#This Row],[Region]]</f>
        <v>Standard Event Hubs Throughput UnitsA5</v>
      </c>
      <c r="B12552" s="784">
        <v>5</v>
      </c>
      <c r="C12552" s="784" t="s">
        <v>4431</v>
      </c>
      <c r="D12552" s="784" t="s">
        <v>181</v>
      </c>
      <c r="E12552" s="784">
        <v>999999</v>
      </c>
      <c r="F12552" s="784" t="s">
        <v>1208</v>
      </c>
      <c r="G12552" s="784" t="s">
        <v>4431</v>
      </c>
      <c r="H12552" s="784" t="s">
        <v>4431</v>
      </c>
      <c r="I12552" s="784" t="s">
        <v>4431</v>
      </c>
    </row>
    <row r="12553" spans="1:9" hidden="1">
      <c r="A12553" s="784" t="str">
        <f>Table_wabobpsvr_AzureCalc_AzureCalcRateCard[[#This Row],[ServiceName]]&amp;Table_wabobpsvr_AzureCalc_AzureCalcRateCard[[#This Row],[Price_Level]]&amp;Table_wabobpsvr_AzureCalc_AzureCalcRateCard[[#This Row],[Region]]</f>
        <v>Standard Event Hubs Throughput UnitsB5</v>
      </c>
      <c r="B12553" s="784">
        <v>5</v>
      </c>
      <c r="C12553" s="784" t="s">
        <v>4431</v>
      </c>
      <c r="D12553" s="784" t="s">
        <v>182</v>
      </c>
      <c r="E12553" s="784">
        <v>999999</v>
      </c>
      <c r="F12553" s="784" t="s">
        <v>1208</v>
      </c>
      <c r="G12553" s="784" t="s">
        <v>4431</v>
      </c>
      <c r="H12553" s="784" t="s">
        <v>4431</v>
      </c>
      <c r="I12553" s="784" t="s">
        <v>4431</v>
      </c>
    </row>
    <row r="12554" spans="1:9" hidden="1">
      <c r="A12554" s="784" t="str">
        <f>Table_wabobpsvr_AzureCalc_AzureCalcRateCard[[#This Row],[ServiceName]]&amp;Table_wabobpsvr_AzureCalc_AzureCalcRateCard[[#This Row],[Price_Level]]&amp;Table_wabobpsvr_AzureCalc_AzureCalcRateCard[[#This Row],[Region]]</f>
        <v>Standard Event Hubs Throughput UnitsC5</v>
      </c>
      <c r="B12554" s="784">
        <v>5</v>
      </c>
      <c r="C12554" s="784" t="s">
        <v>4431</v>
      </c>
      <c r="D12554" s="784" t="s">
        <v>184</v>
      </c>
      <c r="E12554" s="784">
        <v>999999</v>
      </c>
      <c r="F12554" s="784" t="s">
        <v>1208</v>
      </c>
      <c r="G12554" s="784" t="s">
        <v>4431</v>
      </c>
      <c r="H12554" s="784" t="s">
        <v>4431</v>
      </c>
      <c r="I12554" s="784" t="s">
        <v>4431</v>
      </c>
    </row>
    <row r="12555" spans="1:9" hidden="1">
      <c r="A12555" s="784" t="str">
        <f>Table_wabobpsvr_AzureCalc_AzureCalcRateCard[[#This Row],[ServiceName]]&amp;Table_wabobpsvr_AzureCalc_AzureCalcRateCard[[#This Row],[Price_Level]]&amp;Table_wabobpsvr_AzureCalc_AzureCalcRateCard[[#This Row],[Region]]</f>
        <v>Standard Event Hubs Throughput UnitsD5</v>
      </c>
      <c r="B12555" s="784">
        <v>5</v>
      </c>
      <c r="C12555" s="784" t="s">
        <v>4431</v>
      </c>
      <c r="D12555" s="784" t="s">
        <v>183</v>
      </c>
      <c r="E12555" s="784">
        <v>999999</v>
      </c>
      <c r="F12555" s="784" t="s">
        <v>1208</v>
      </c>
      <c r="G12555" s="784" t="s">
        <v>4431</v>
      </c>
      <c r="H12555" s="784" t="s">
        <v>4431</v>
      </c>
      <c r="I12555" s="784" t="s">
        <v>4431</v>
      </c>
    </row>
    <row r="12556" spans="1:9" hidden="1">
      <c r="A12556" s="784" t="str">
        <f>Table_wabobpsvr_AzureCalc_AzureCalcRateCard[[#This Row],[ServiceName]]&amp;Table_wabobpsvr_AzureCalc_AzureCalcRateCard[[#This Row],[Price_Level]]&amp;Table_wabobpsvr_AzureCalc_AzureCalcRateCard[[#This Row],[Region]]</f>
        <v>Standard Event Hubs Throughput UnitsMOSP1</v>
      </c>
      <c r="B12556" s="784">
        <v>1</v>
      </c>
      <c r="C12556" s="784" t="s">
        <v>4431</v>
      </c>
      <c r="D12556" s="784" t="s">
        <v>627</v>
      </c>
      <c r="E12556" s="784">
        <v>999999</v>
      </c>
      <c r="F12556" s="784" t="s">
        <v>1208</v>
      </c>
      <c r="G12556" s="784" t="s">
        <v>4431</v>
      </c>
      <c r="H12556" s="784" t="s">
        <v>4431</v>
      </c>
      <c r="I12556" s="784" t="s">
        <v>4431</v>
      </c>
    </row>
    <row r="12557" spans="1:9" hidden="1">
      <c r="A12557" s="784" t="str">
        <f>Table_wabobpsvr_AzureCalc_AzureCalcRateCard[[#This Row],[ServiceName]]&amp;Table_wabobpsvr_AzureCalc_AzureCalcRateCard[[#This Row],[Price_Level]]&amp;Table_wabobpsvr_AzureCalc_AzureCalcRateCard[[#This Row],[Region]]</f>
        <v>Standard Event Hubs Throughput UnitsA1</v>
      </c>
      <c r="B12557" s="784">
        <v>1</v>
      </c>
      <c r="C12557" s="784" t="s">
        <v>4431</v>
      </c>
      <c r="D12557" s="784" t="s">
        <v>181</v>
      </c>
      <c r="E12557" s="784">
        <v>999999</v>
      </c>
      <c r="F12557" s="784" t="s">
        <v>1208</v>
      </c>
      <c r="G12557" s="784" t="s">
        <v>4431</v>
      </c>
      <c r="H12557" s="784" t="s">
        <v>4431</v>
      </c>
      <c r="I12557" s="784" t="s">
        <v>4431</v>
      </c>
    </row>
    <row r="12558" spans="1:9" hidden="1">
      <c r="A12558" s="784" t="str">
        <f>Table_wabobpsvr_AzureCalc_AzureCalcRateCard[[#This Row],[ServiceName]]&amp;Table_wabobpsvr_AzureCalc_AzureCalcRateCard[[#This Row],[Price_Level]]&amp;Table_wabobpsvr_AzureCalc_AzureCalcRateCard[[#This Row],[Region]]</f>
        <v>Standard Event Hubs Throughput UnitsB1</v>
      </c>
      <c r="B12558" s="784">
        <v>1</v>
      </c>
      <c r="C12558" s="784" t="s">
        <v>4431</v>
      </c>
      <c r="D12558" s="784" t="s">
        <v>182</v>
      </c>
      <c r="E12558" s="784">
        <v>999999</v>
      </c>
      <c r="F12558" s="784" t="s">
        <v>1208</v>
      </c>
      <c r="G12558" s="784" t="s">
        <v>4431</v>
      </c>
      <c r="H12558" s="784" t="s">
        <v>4431</v>
      </c>
      <c r="I12558" s="784" t="s">
        <v>4431</v>
      </c>
    </row>
    <row r="12559" spans="1:9" hidden="1">
      <c r="A12559" s="784" t="str">
        <f>Table_wabobpsvr_AzureCalc_AzureCalcRateCard[[#This Row],[ServiceName]]&amp;Table_wabobpsvr_AzureCalc_AzureCalcRateCard[[#This Row],[Price_Level]]&amp;Table_wabobpsvr_AzureCalc_AzureCalcRateCard[[#This Row],[Region]]</f>
        <v>Standard Event Hubs Throughput UnitsC1</v>
      </c>
      <c r="B12559" s="784">
        <v>1</v>
      </c>
      <c r="C12559" s="784" t="s">
        <v>4431</v>
      </c>
      <c r="D12559" s="784" t="s">
        <v>184</v>
      </c>
      <c r="E12559" s="784">
        <v>999999</v>
      </c>
      <c r="F12559" s="784" t="s">
        <v>1208</v>
      </c>
      <c r="G12559" s="784" t="s">
        <v>4431</v>
      </c>
      <c r="H12559" s="784" t="s">
        <v>4431</v>
      </c>
      <c r="I12559" s="784" t="s">
        <v>4431</v>
      </c>
    </row>
    <row r="12560" spans="1:9" hidden="1">
      <c r="A12560" s="784" t="str">
        <f>Table_wabobpsvr_AzureCalc_AzureCalcRateCard[[#This Row],[ServiceName]]&amp;Table_wabobpsvr_AzureCalc_AzureCalcRateCard[[#This Row],[Price_Level]]&amp;Table_wabobpsvr_AzureCalc_AzureCalcRateCard[[#This Row],[Region]]</f>
        <v>Standard Event Hubs Throughput UnitsD1</v>
      </c>
      <c r="B12560" s="784">
        <v>1</v>
      </c>
      <c r="C12560" s="784" t="s">
        <v>4431</v>
      </c>
      <c r="D12560" s="784" t="s">
        <v>183</v>
      </c>
      <c r="E12560" s="784">
        <v>999999</v>
      </c>
      <c r="F12560" s="784" t="s">
        <v>1208</v>
      </c>
      <c r="G12560" s="784" t="s">
        <v>4431</v>
      </c>
      <c r="H12560" s="784" t="s">
        <v>4431</v>
      </c>
      <c r="I12560" s="784" t="s">
        <v>4431</v>
      </c>
    </row>
    <row r="12561" spans="1:9" hidden="1">
      <c r="A12561" s="784" t="str">
        <f>Table_wabobpsvr_AzureCalc_AzureCalcRateCard[[#This Row],[ServiceName]]&amp;Table_wabobpsvr_AzureCalc_AzureCalcRateCard[[#This Row],[Price_Level]]&amp;Table_wabobpsvr_AzureCalc_AzureCalcRateCard[[#This Row],[Region]]</f>
        <v>Standard Event Hubs Throughput UnitsMOSP7</v>
      </c>
      <c r="B12561" s="784">
        <v>7</v>
      </c>
      <c r="C12561" s="784" t="s">
        <v>4431</v>
      </c>
      <c r="D12561" s="784" t="s">
        <v>627</v>
      </c>
      <c r="E12561" s="784">
        <v>999999</v>
      </c>
      <c r="F12561" s="784" t="s">
        <v>1208</v>
      </c>
      <c r="G12561" s="784" t="s">
        <v>4431</v>
      </c>
      <c r="H12561" s="784" t="s">
        <v>4431</v>
      </c>
      <c r="I12561" s="784" t="s">
        <v>4431</v>
      </c>
    </row>
    <row r="12562" spans="1:9" hidden="1">
      <c r="A12562" s="784" t="str">
        <f>Table_wabobpsvr_AzureCalc_AzureCalcRateCard[[#This Row],[ServiceName]]&amp;Table_wabobpsvr_AzureCalc_AzureCalcRateCard[[#This Row],[Price_Level]]&amp;Table_wabobpsvr_AzureCalc_AzureCalcRateCard[[#This Row],[Region]]</f>
        <v>Standard Event Hubs Throughput UnitsA7</v>
      </c>
      <c r="B12562" s="784">
        <v>7</v>
      </c>
      <c r="C12562" s="784" t="s">
        <v>4431</v>
      </c>
      <c r="D12562" s="784" t="s">
        <v>181</v>
      </c>
      <c r="E12562" s="784">
        <v>999999</v>
      </c>
      <c r="F12562" s="784" t="s">
        <v>1208</v>
      </c>
      <c r="G12562" s="784" t="s">
        <v>4431</v>
      </c>
      <c r="H12562" s="784" t="s">
        <v>4431</v>
      </c>
      <c r="I12562" s="784" t="s">
        <v>4431</v>
      </c>
    </row>
    <row r="12563" spans="1:9" hidden="1">
      <c r="A12563" s="784" t="str">
        <f>Table_wabobpsvr_AzureCalc_AzureCalcRateCard[[#This Row],[ServiceName]]&amp;Table_wabobpsvr_AzureCalc_AzureCalcRateCard[[#This Row],[Price_Level]]&amp;Table_wabobpsvr_AzureCalc_AzureCalcRateCard[[#This Row],[Region]]</f>
        <v>Standard Event Hubs Throughput UnitsB7</v>
      </c>
      <c r="B12563" s="784">
        <v>7</v>
      </c>
      <c r="C12563" s="784" t="s">
        <v>4431</v>
      </c>
      <c r="D12563" s="784" t="s">
        <v>182</v>
      </c>
      <c r="E12563" s="784">
        <v>999999</v>
      </c>
      <c r="F12563" s="784" t="s">
        <v>1208</v>
      </c>
      <c r="G12563" s="784" t="s">
        <v>4431</v>
      </c>
      <c r="H12563" s="784" t="s">
        <v>4431</v>
      </c>
      <c r="I12563" s="784" t="s">
        <v>4431</v>
      </c>
    </row>
    <row r="12564" spans="1:9" hidden="1">
      <c r="A12564" s="784" t="str">
        <f>Table_wabobpsvr_AzureCalc_AzureCalcRateCard[[#This Row],[ServiceName]]&amp;Table_wabobpsvr_AzureCalc_AzureCalcRateCard[[#This Row],[Price_Level]]&amp;Table_wabobpsvr_AzureCalc_AzureCalcRateCard[[#This Row],[Region]]</f>
        <v>Standard Event Hubs Throughput UnitsC7</v>
      </c>
      <c r="B12564" s="784">
        <v>7</v>
      </c>
      <c r="C12564" s="784" t="s">
        <v>4431</v>
      </c>
      <c r="D12564" s="784" t="s">
        <v>184</v>
      </c>
      <c r="E12564" s="784">
        <v>999999</v>
      </c>
      <c r="F12564" s="784" t="s">
        <v>1208</v>
      </c>
      <c r="G12564" s="784" t="s">
        <v>4431</v>
      </c>
      <c r="H12564" s="784" t="s">
        <v>4431</v>
      </c>
      <c r="I12564" s="784" t="s">
        <v>4431</v>
      </c>
    </row>
    <row r="12565" spans="1:9" hidden="1">
      <c r="A12565" s="784" t="str">
        <f>Table_wabobpsvr_AzureCalc_AzureCalcRateCard[[#This Row],[ServiceName]]&amp;Table_wabobpsvr_AzureCalc_AzureCalcRateCard[[#This Row],[Price_Level]]&amp;Table_wabobpsvr_AzureCalc_AzureCalcRateCard[[#This Row],[Region]]</f>
        <v>Standard Event Hubs Throughput UnitsD7</v>
      </c>
      <c r="B12565" s="784">
        <v>7</v>
      </c>
      <c r="C12565" s="784" t="s">
        <v>4431</v>
      </c>
      <c r="D12565" s="784" t="s">
        <v>183</v>
      </c>
      <c r="E12565" s="784">
        <v>999999</v>
      </c>
      <c r="F12565" s="784" t="s">
        <v>1208</v>
      </c>
      <c r="G12565" s="784" t="s">
        <v>4431</v>
      </c>
      <c r="H12565" s="784" t="s">
        <v>4431</v>
      </c>
      <c r="I12565" s="784" t="s">
        <v>4431</v>
      </c>
    </row>
    <row r="12566" spans="1:9" hidden="1">
      <c r="A12566" s="784" t="str">
        <f>Table_wabobpsvr_AzureCalc_AzureCalcRateCard[[#This Row],[ServiceName]]&amp;Table_wabobpsvr_AzureCalc_AzureCalcRateCard[[#This Row],[Price_Level]]&amp;Table_wabobpsvr_AzureCalc_AzureCalcRateCard[[#This Row],[Region]]</f>
        <v>Standard Event Hubs Throughput UnitsMOSP10</v>
      </c>
      <c r="B12566" s="784">
        <v>10</v>
      </c>
      <c r="C12566" s="784" t="s">
        <v>4431</v>
      </c>
      <c r="D12566" s="784" t="s">
        <v>627</v>
      </c>
      <c r="E12566" s="784">
        <v>999999</v>
      </c>
      <c r="F12566" s="784" t="s">
        <v>1208</v>
      </c>
      <c r="G12566" s="784" t="s">
        <v>4431</v>
      </c>
      <c r="H12566" s="784" t="s">
        <v>4431</v>
      </c>
      <c r="I12566" s="784" t="s">
        <v>4431</v>
      </c>
    </row>
    <row r="12567" spans="1:9" hidden="1">
      <c r="A12567" s="784" t="str">
        <f>Table_wabobpsvr_AzureCalc_AzureCalcRateCard[[#This Row],[ServiceName]]&amp;Table_wabobpsvr_AzureCalc_AzureCalcRateCard[[#This Row],[Price_Level]]&amp;Table_wabobpsvr_AzureCalc_AzureCalcRateCard[[#This Row],[Region]]</f>
        <v>Standard Event Hubs Throughput UnitsA10</v>
      </c>
      <c r="B12567" s="784">
        <v>10</v>
      </c>
      <c r="C12567" s="784" t="s">
        <v>4431</v>
      </c>
      <c r="D12567" s="784" t="s">
        <v>181</v>
      </c>
      <c r="E12567" s="784">
        <v>999999</v>
      </c>
      <c r="F12567" s="784" t="s">
        <v>1208</v>
      </c>
      <c r="G12567" s="784" t="s">
        <v>4431</v>
      </c>
      <c r="H12567" s="784" t="s">
        <v>4431</v>
      </c>
      <c r="I12567" s="784" t="s">
        <v>4431</v>
      </c>
    </row>
    <row r="12568" spans="1:9" hidden="1">
      <c r="A12568" s="784" t="str">
        <f>Table_wabobpsvr_AzureCalc_AzureCalcRateCard[[#This Row],[ServiceName]]&amp;Table_wabobpsvr_AzureCalc_AzureCalcRateCard[[#This Row],[Price_Level]]&amp;Table_wabobpsvr_AzureCalc_AzureCalcRateCard[[#This Row],[Region]]</f>
        <v>Standard Event Hubs Throughput UnitsB10</v>
      </c>
      <c r="B12568" s="784">
        <v>10</v>
      </c>
      <c r="C12568" s="784" t="s">
        <v>4431</v>
      </c>
      <c r="D12568" s="784" t="s">
        <v>182</v>
      </c>
      <c r="E12568" s="784">
        <v>999999</v>
      </c>
      <c r="F12568" s="784" t="s">
        <v>1208</v>
      </c>
      <c r="G12568" s="784" t="s">
        <v>4431</v>
      </c>
      <c r="H12568" s="784" t="s">
        <v>4431</v>
      </c>
      <c r="I12568" s="784" t="s">
        <v>4431</v>
      </c>
    </row>
    <row r="12569" spans="1:9" hidden="1">
      <c r="A12569" s="784" t="str">
        <f>Table_wabobpsvr_AzureCalc_AzureCalcRateCard[[#This Row],[ServiceName]]&amp;Table_wabobpsvr_AzureCalc_AzureCalcRateCard[[#This Row],[Price_Level]]&amp;Table_wabobpsvr_AzureCalc_AzureCalcRateCard[[#This Row],[Region]]</f>
        <v>Standard Event Hubs Throughput UnitsC10</v>
      </c>
      <c r="B12569" s="784">
        <v>10</v>
      </c>
      <c r="C12569" s="784" t="s">
        <v>4431</v>
      </c>
      <c r="D12569" s="784" t="s">
        <v>184</v>
      </c>
      <c r="E12569" s="784">
        <v>999999</v>
      </c>
      <c r="F12569" s="784" t="s">
        <v>1208</v>
      </c>
      <c r="G12569" s="784" t="s">
        <v>4431</v>
      </c>
      <c r="H12569" s="784" t="s">
        <v>4431</v>
      </c>
      <c r="I12569" s="784" t="s">
        <v>4431</v>
      </c>
    </row>
    <row r="12570" spans="1:9" hidden="1">
      <c r="A12570" s="784" t="str">
        <f>Table_wabobpsvr_AzureCalc_AzureCalcRateCard[[#This Row],[ServiceName]]&amp;Table_wabobpsvr_AzureCalc_AzureCalcRateCard[[#This Row],[Price_Level]]&amp;Table_wabobpsvr_AzureCalc_AzureCalcRateCard[[#This Row],[Region]]</f>
        <v>Standard Event Hubs Throughput UnitsD10</v>
      </c>
      <c r="B12570" s="784">
        <v>10</v>
      </c>
      <c r="C12570" s="784" t="s">
        <v>4431</v>
      </c>
      <c r="D12570" s="784" t="s">
        <v>183</v>
      </c>
      <c r="E12570" s="784">
        <v>999999</v>
      </c>
      <c r="F12570" s="784" t="s">
        <v>1208</v>
      </c>
      <c r="G12570" s="784" t="s">
        <v>4431</v>
      </c>
      <c r="H12570" s="784" t="s">
        <v>4431</v>
      </c>
      <c r="I12570" s="784" t="s">
        <v>4431</v>
      </c>
    </row>
    <row r="12571" spans="1:9" hidden="1">
      <c r="A12571" s="784" t="str">
        <f>Table_wabobpsvr_AzureCalc_AzureCalcRateCard[[#This Row],[ServiceName]]&amp;Table_wabobpsvr_AzureCalc_AzureCalcRateCard[[#This Row],[Price_Level]]&amp;Table_wabobpsvr_AzureCalc_AzureCalcRateCard[[#This Row],[Region]]</f>
        <v>Standard Event Hubs Throughput UnitsMOSP11</v>
      </c>
      <c r="B12571" s="784">
        <v>11</v>
      </c>
      <c r="C12571" s="784" t="s">
        <v>4431</v>
      </c>
      <c r="D12571" s="784" t="s">
        <v>627</v>
      </c>
      <c r="E12571" s="784">
        <v>999999</v>
      </c>
      <c r="F12571" s="784" t="s">
        <v>1208</v>
      </c>
      <c r="G12571" s="784" t="s">
        <v>4431</v>
      </c>
      <c r="H12571" s="784" t="s">
        <v>4431</v>
      </c>
      <c r="I12571" s="784" t="s">
        <v>4431</v>
      </c>
    </row>
    <row r="12572" spans="1:9" hidden="1">
      <c r="A12572" s="784" t="str">
        <f>Table_wabobpsvr_AzureCalc_AzureCalcRateCard[[#This Row],[ServiceName]]&amp;Table_wabobpsvr_AzureCalc_AzureCalcRateCard[[#This Row],[Price_Level]]&amp;Table_wabobpsvr_AzureCalc_AzureCalcRateCard[[#This Row],[Region]]</f>
        <v>Standard Event Hubs Throughput UnitsA11</v>
      </c>
      <c r="B12572" s="784">
        <v>11</v>
      </c>
      <c r="C12572" s="784" t="s">
        <v>4431</v>
      </c>
      <c r="D12572" s="784" t="s">
        <v>181</v>
      </c>
      <c r="E12572" s="784">
        <v>999999</v>
      </c>
      <c r="F12572" s="784" t="s">
        <v>1208</v>
      </c>
      <c r="G12572" s="784" t="s">
        <v>4431</v>
      </c>
      <c r="H12572" s="784" t="s">
        <v>4431</v>
      </c>
      <c r="I12572" s="784" t="s">
        <v>4431</v>
      </c>
    </row>
    <row r="12573" spans="1:9" hidden="1">
      <c r="A12573" t="str">
        <f>Table_wabobpsvr_AzureCalc_AzureCalcRateCard[[#This Row],[ServiceName]]&amp;Table_wabobpsvr_AzureCalc_AzureCalcRateCard[[#This Row],[Price_Level]]&amp;Table_wabobpsvr_AzureCalc_AzureCalcRateCard[[#This Row],[Region]]</f>
        <v>Standard Event Hubs Throughput UnitsB11</v>
      </c>
      <c r="B12573">
        <v>11</v>
      </c>
      <c r="C12573" t="s">
        <v>4431</v>
      </c>
      <c r="D12573" t="s">
        <v>182</v>
      </c>
      <c r="E12573">
        <v>999999</v>
      </c>
      <c r="F12573" t="s">
        <v>1208</v>
      </c>
      <c r="G12573" s="784" t="s">
        <v>4431</v>
      </c>
      <c r="H12573" s="784" t="s">
        <v>4431</v>
      </c>
      <c r="I12573" s="784" t="s">
        <v>4431</v>
      </c>
    </row>
    <row r="12574" spans="1:9" hidden="1">
      <c r="A12574" t="str">
        <f>Table_wabobpsvr_AzureCalc_AzureCalcRateCard[[#This Row],[ServiceName]]&amp;Table_wabobpsvr_AzureCalc_AzureCalcRateCard[[#This Row],[Price_Level]]&amp;Table_wabobpsvr_AzureCalc_AzureCalcRateCard[[#This Row],[Region]]</f>
        <v>Standard Event Hubs Throughput UnitsC11</v>
      </c>
      <c r="B12574">
        <v>11</v>
      </c>
      <c r="C12574" t="s">
        <v>4431</v>
      </c>
      <c r="D12574" t="s">
        <v>184</v>
      </c>
      <c r="E12574">
        <v>999999</v>
      </c>
      <c r="F12574" t="s">
        <v>1208</v>
      </c>
      <c r="G12574" s="784" t="s">
        <v>4431</v>
      </c>
      <c r="H12574" s="784" t="s">
        <v>4431</v>
      </c>
      <c r="I12574" s="784" t="s">
        <v>4431</v>
      </c>
    </row>
    <row r="12575" spans="1:9" hidden="1">
      <c r="A12575" t="str">
        <f>Table_wabobpsvr_AzureCalc_AzureCalcRateCard[[#This Row],[ServiceName]]&amp;Table_wabobpsvr_AzureCalc_AzureCalcRateCard[[#This Row],[Price_Level]]&amp;Table_wabobpsvr_AzureCalc_AzureCalcRateCard[[#This Row],[Region]]</f>
        <v>Standard Event Hubs Throughput UnitsD11</v>
      </c>
      <c r="B12575">
        <v>11</v>
      </c>
      <c r="C12575" t="s">
        <v>4431</v>
      </c>
      <c r="D12575" t="s">
        <v>183</v>
      </c>
      <c r="E12575">
        <v>999999</v>
      </c>
      <c r="F12575" t="s">
        <v>1208</v>
      </c>
      <c r="G12575" s="784" t="s">
        <v>4431</v>
      </c>
      <c r="H12575" s="784" t="s">
        <v>4431</v>
      </c>
      <c r="I12575" s="784" t="s">
        <v>4431</v>
      </c>
    </row>
    <row r="12576" spans="1:9" hidden="1">
      <c r="A12576" t="str">
        <f>Table_wabobpsvr_AzureCalc_AzureCalcRateCard[[#This Row],[ServiceName]]&amp;Table_wabobpsvr_AzureCalc_AzureCalcRateCard[[#This Row],[Price_Level]]&amp;Table_wabobpsvr_AzureCalc_AzureCalcRateCard[[#This Row],[Region]]</f>
        <v>Standard Event Hubs Throughput UnitsMOSP12</v>
      </c>
      <c r="B12576">
        <v>12</v>
      </c>
      <c r="C12576" t="s">
        <v>4431</v>
      </c>
      <c r="D12576" t="s">
        <v>627</v>
      </c>
      <c r="E12576">
        <v>999999</v>
      </c>
      <c r="F12576" t="s">
        <v>1208</v>
      </c>
      <c r="G12576" s="784" t="s">
        <v>4431</v>
      </c>
      <c r="H12576" s="784" t="s">
        <v>4431</v>
      </c>
      <c r="I12576" s="784" t="s">
        <v>4431</v>
      </c>
    </row>
    <row r="12577" spans="1:9" hidden="1">
      <c r="A12577" t="str">
        <f>Table_wabobpsvr_AzureCalc_AzureCalcRateCard[[#This Row],[ServiceName]]&amp;Table_wabobpsvr_AzureCalc_AzureCalcRateCard[[#This Row],[Price_Level]]&amp;Table_wabobpsvr_AzureCalc_AzureCalcRateCard[[#This Row],[Region]]</f>
        <v>Standard Event Hubs Throughput UnitsA12</v>
      </c>
      <c r="B12577">
        <v>12</v>
      </c>
      <c r="C12577" t="s">
        <v>4431</v>
      </c>
      <c r="D12577" t="s">
        <v>181</v>
      </c>
      <c r="E12577">
        <v>999999</v>
      </c>
      <c r="F12577" t="s">
        <v>1208</v>
      </c>
      <c r="G12577" s="784" t="s">
        <v>4431</v>
      </c>
      <c r="H12577" s="784" t="s">
        <v>4431</v>
      </c>
      <c r="I12577" s="784" t="s">
        <v>4431</v>
      </c>
    </row>
    <row r="12578" spans="1:9" hidden="1">
      <c r="A12578" t="str">
        <f>Table_wabobpsvr_AzureCalc_AzureCalcRateCard[[#This Row],[ServiceName]]&amp;Table_wabobpsvr_AzureCalc_AzureCalcRateCard[[#This Row],[Price_Level]]&amp;Table_wabobpsvr_AzureCalc_AzureCalcRateCard[[#This Row],[Region]]</f>
        <v>Standard Event Hubs Throughput UnitsB12</v>
      </c>
      <c r="B12578">
        <v>12</v>
      </c>
      <c r="C12578" t="s">
        <v>4431</v>
      </c>
      <c r="D12578" t="s">
        <v>182</v>
      </c>
      <c r="E12578">
        <v>999999</v>
      </c>
      <c r="F12578" t="s">
        <v>1208</v>
      </c>
      <c r="G12578" s="784" t="s">
        <v>4431</v>
      </c>
      <c r="H12578" s="784" t="s">
        <v>4431</v>
      </c>
      <c r="I12578" s="784" t="s">
        <v>4431</v>
      </c>
    </row>
    <row r="12579" spans="1:9" hidden="1">
      <c r="A12579" t="str">
        <f>Table_wabobpsvr_AzureCalc_AzureCalcRateCard[[#This Row],[ServiceName]]&amp;Table_wabobpsvr_AzureCalc_AzureCalcRateCard[[#This Row],[Price_Level]]&amp;Table_wabobpsvr_AzureCalc_AzureCalcRateCard[[#This Row],[Region]]</f>
        <v>Standard Event Hubs Throughput UnitsC12</v>
      </c>
      <c r="B12579">
        <v>12</v>
      </c>
      <c r="C12579" t="s">
        <v>4431</v>
      </c>
      <c r="D12579" t="s">
        <v>184</v>
      </c>
      <c r="E12579">
        <v>999999</v>
      </c>
      <c r="F12579" t="s">
        <v>1208</v>
      </c>
      <c r="G12579" s="784" t="s">
        <v>4431</v>
      </c>
      <c r="H12579" s="784" t="s">
        <v>4431</v>
      </c>
      <c r="I12579" s="784" t="s">
        <v>4431</v>
      </c>
    </row>
    <row r="12580" spans="1:9" hidden="1">
      <c r="A12580" t="str">
        <f>Table_wabobpsvr_AzureCalc_AzureCalcRateCard[[#This Row],[ServiceName]]&amp;Table_wabobpsvr_AzureCalc_AzureCalcRateCard[[#This Row],[Price_Level]]&amp;Table_wabobpsvr_AzureCalc_AzureCalcRateCard[[#This Row],[Region]]</f>
        <v>Standard Event Hubs Throughput UnitsD12</v>
      </c>
      <c r="B12580">
        <v>12</v>
      </c>
      <c r="C12580" t="s">
        <v>4431</v>
      </c>
      <c r="D12580" t="s">
        <v>183</v>
      </c>
      <c r="E12580">
        <v>999999</v>
      </c>
      <c r="F12580" t="s">
        <v>1208</v>
      </c>
      <c r="G12580" s="784" t="s">
        <v>4431</v>
      </c>
      <c r="H12580" s="784" t="s">
        <v>4431</v>
      </c>
      <c r="I12580" s="784" t="s">
        <v>4431</v>
      </c>
    </row>
    <row r="12581" spans="1:9" hidden="1">
      <c r="A12581" t="str">
        <f>Table_wabobpsvr_AzureCalc_AzureCalcRateCard[[#This Row],[ServiceName]]&amp;Table_wabobpsvr_AzureCalc_AzureCalcRateCard[[#This Row],[Price_Level]]&amp;Table_wabobpsvr_AzureCalc_AzureCalcRateCard[[#This Row],[Region]]</f>
        <v>Standard Event Hubs Throughput UnitsMOSP13</v>
      </c>
      <c r="B12581">
        <v>13</v>
      </c>
      <c r="C12581" t="s">
        <v>4431</v>
      </c>
      <c r="D12581" t="s">
        <v>627</v>
      </c>
      <c r="E12581">
        <v>999999</v>
      </c>
      <c r="F12581" t="s">
        <v>1208</v>
      </c>
      <c r="G12581" s="784" t="s">
        <v>4431</v>
      </c>
      <c r="H12581" s="784" t="s">
        <v>4431</v>
      </c>
      <c r="I12581" s="784" t="s">
        <v>4431</v>
      </c>
    </row>
    <row r="12582" spans="1:9" hidden="1">
      <c r="A12582" t="str">
        <f>Table_wabobpsvr_AzureCalc_AzureCalcRateCard[[#This Row],[ServiceName]]&amp;Table_wabobpsvr_AzureCalc_AzureCalcRateCard[[#This Row],[Price_Level]]&amp;Table_wabobpsvr_AzureCalc_AzureCalcRateCard[[#This Row],[Region]]</f>
        <v>Standard Event Hubs Throughput UnitsA13</v>
      </c>
      <c r="B12582">
        <v>13</v>
      </c>
      <c r="C12582" t="s">
        <v>4431</v>
      </c>
      <c r="D12582" t="s">
        <v>181</v>
      </c>
      <c r="E12582">
        <v>999999</v>
      </c>
      <c r="F12582" t="s">
        <v>1208</v>
      </c>
      <c r="G12582" s="784" t="s">
        <v>4431</v>
      </c>
      <c r="H12582" s="784" t="s">
        <v>4431</v>
      </c>
      <c r="I12582" s="784" t="s">
        <v>4431</v>
      </c>
    </row>
    <row r="12583" spans="1:9" hidden="1">
      <c r="A12583" t="str">
        <f>Table_wabobpsvr_AzureCalc_AzureCalcRateCard[[#This Row],[ServiceName]]&amp;Table_wabobpsvr_AzureCalc_AzureCalcRateCard[[#This Row],[Price_Level]]&amp;Table_wabobpsvr_AzureCalc_AzureCalcRateCard[[#This Row],[Region]]</f>
        <v>Standard Event Hubs Throughput UnitsB13</v>
      </c>
      <c r="B12583">
        <v>13</v>
      </c>
      <c r="C12583" t="s">
        <v>4431</v>
      </c>
      <c r="D12583" t="s">
        <v>182</v>
      </c>
      <c r="E12583">
        <v>999999</v>
      </c>
      <c r="F12583" t="s">
        <v>1208</v>
      </c>
      <c r="G12583" s="784" t="s">
        <v>4431</v>
      </c>
      <c r="H12583" s="784" t="s">
        <v>4431</v>
      </c>
      <c r="I12583" s="784" t="s">
        <v>4431</v>
      </c>
    </row>
    <row r="12584" spans="1:9" hidden="1">
      <c r="A12584" t="str">
        <f>Table_wabobpsvr_AzureCalc_AzureCalcRateCard[[#This Row],[ServiceName]]&amp;Table_wabobpsvr_AzureCalc_AzureCalcRateCard[[#This Row],[Price_Level]]&amp;Table_wabobpsvr_AzureCalc_AzureCalcRateCard[[#This Row],[Region]]</f>
        <v>Media Services AES KeysD13</v>
      </c>
      <c r="B12584">
        <v>13</v>
      </c>
      <c r="C12584" t="s">
        <v>4431</v>
      </c>
      <c r="D12584" t="s">
        <v>183</v>
      </c>
      <c r="E12584">
        <v>999999</v>
      </c>
      <c r="F12584" t="s">
        <v>1253</v>
      </c>
      <c r="G12584" s="784" t="s">
        <v>4431</v>
      </c>
      <c r="H12584" s="784" t="s">
        <v>4431</v>
      </c>
      <c r="I12584" s="784" t="s">
        <v>4431</v>
      </c>
    </row>
    <row r="12585" spans="1:9" hidden="1">
      <c r="A12585" t="str">
        <f>Table_wabobpsvr_AzureCalc_AzureCalcRateCard[[#This Row],[ServiceName]]&amp;Table_wabobpsvr_AzureCalc_AzureCalcRateCard[[#This Row],[Price_Level]]&amp;Table_wabobpsvr_AzureCalc_AzureCalcRateCard[[#This Row],[Region]]</f>
        <v>Data Transfer Out - US GovMOSP14</v>
      </c>
      <c r="B12585">
        <v>14</v>
      </c>
      <c r="C12585" t="s">
        <v>4431</v>
      </c>
      <c r="D12585" t="s">
        <v>627</v>
      </c>
      <c r="E12585">
        <v>999999</v>
      </c>
      <c r="F12585" t="s">
        <v>1070</v>
      </c>
      <c r="G12585" s="784" t="s">
        <v>4431</v>
      </c>
      <c r="H12585" s="784" t="s">
        <v>4431</v>
      </c>
      <c r="I12585" s="784" t="s">
        <v>4431</v>
      </c>
    </row>
    <row r="12586" spans="1:9" hidden="1">
      <c r="A12586" t="str">
        <f>Table_wabobpsvr_AzureCalc_AzureCalcRateCard[[#This Row],[ServiceName]]&amp;Table_wabobpsvr_AzureCalc_AzureCalcRateCard[[#This Row],[Price_Level]]&amp;Table_wabobpsvr_AzureCalc_AzureCalcRateCard[[#This Row],[Region]]</f>
        <v>Data Transfer Out - US Gov - Tier 2MOSP14</v>
      </c>
      <c r="B12586">
        <v>14</v>
      </c>
      <c r="C12586" t="s">
        <v>4431</v>
      </c>
      <c r="D12586" t="s">
        <v>627</v>
      </c>
      <c r="E12586">
        <v>999999</v>
      </c>
      <c r="F12586" t="s">
        <v>1071</v>
      </c>
      <c r="G12586" s="784" t="s">
        <v>4431</v>
      </c>
      <c r="H12586" s="784" t="s">
        <v>4431</v>
      </c>
      <c r="I12586" s="784" t="s">
        <v>4431</v>
      </c>
    </row>
    <row r="12587" spans="1:9" hidden="1">
      <c r="A12587" t="str">
        <f>Table_wabobpsvr_AzureCalc_AzureCalcRateCard[[#This Row],[ServiceName]]&amp;Table_wabobpsvr_AzureCalc_AzureCalcRateCard[[#This Row],[Price_Level]]&amp;Table_wabobpsvr_AzureCalc_AzureCalcRateCard[[#This Row],[Region]]</f>
        <v>Data Transfer Out - US Gov - Tier 3MOSP14</v>
      </c>
      <c r="B12587">
        <v>14</v>
      </c>
      <c r="C12587" t="s">
        <v>4431</v>
      </c>
      <c r="D12587" t="s">
        <v>627</v>
      </c>
      <c r="E12587">
        <v>999999</v>
      </c>
      <c r="F12587" t="s">
        <v>1072</v>
      </c>
      <c r="G12587" s="784" t="s">
        <v>4431</v>
      </c>
      <c r="H12587" s="784" t="s">
        <v>4431</v>
      </c>
      <c r="I12587" s="784" t="s">
        <v>4431</v>
      </c>
    </row>
    <row r="12588" spans="1:9" hidden="1">
      <c r="A12588" t="str">
        <f>Table_wabobpsvr_AzureCalc_AzureCalcRateCard[[#This Row],[ServiceName]]&amp;Table_wabobpsvr_AzureCalc_AzureCalcRateCard[[#This Row],[Price_Level]]&amp;Table_wabobpsvr_AzureCalc_AzureCalcRateCard[[#This Row],[Region]]</f>
        <v>Data Transfer Out - US Gov - Tier 4MOSP14</v>
      </c>
      <c r="B12588">
        <v>14</v>
      </c>
      <c r="C12588" t="s">
        <v>4431</v>
      </c>
      <c r="D12588" t="s">
        <v>627</v>
      </c>
      <c r="E12588">
        <v>999999</v>
      </c>
      <c r="F12588" t="s">
        <v>1073</v>
      </c>
      <c r="G12588" s="784" t="s">
        <v>4431</v>
      </c>
      <c r="H12588" s="784" t="s">
        <v>4431</v>
      </c>
      <c r="I12588" s="784" t="s">
        <v>4431</v>
      </c>
    </row>
    <row r="12589" spans="1:9" hidden="1">
      <c r="A12589" t="str">
        <f>Table_wabobpsvr_AzureCalc_AzureCalcRateCard[[#This Row],[ServiceName]]&amp;Table_wabobpsvr_AzureCalc_AzureCalcRateCard[[#This Row],[Price_Level]]&amp;Table_wabobpsvr_AzureCalc_AzureCalcRateCard[[#This Row],[Region]]</f>
        <v>Data Transfer Out - US Gov - Tier 5MOSP14</v>
      </c>
      <c r="B12589">
        <v>14</v>
      </c>
      <c r="C12589" t="s">
        <v>4431</v>
      </c>
      <c r="D12589" t="s">
        <v>627</v>
      </c>
      <c r="E12589">
        <v>999999</v>
      </c>
      <c r="F12589" t="s">
        <v>1074</v>
      </c>
      <c r="G12589" s="784" t="s">
        <v>4431</v>
      </c>
      <c r="H12589" s="784" t="s">
        <v>4431</v>
      </c>
      <c r="I12589" s="784" t="s">
        <v>4431</v>
      </c>
    </row>
    <row r="12590" spans="1:9" hidden="1">
      <c r="A12590" t="str">
        <f>Table_wabobpsvr_AzureCalc_AzureCalcRateCard[[#This Row],[ServiceName]]&amp;Table_wabobpsvr_AzureCalc_AzureCalcRateCard[[#This Row],[Price_Level]]&amp;Table_wabobpsvr_AzureCalc_AzureCalcRateCard[[#This Row],[Region]]</f>
        <v>Media Services IndexerMOSP2</v>
      </c>
      <c r="B12590">
        <v>2</v>
      </c>
      <c r="C12590" t="s">
        <v>4431</v>
      </c>
      <c r="D12590" t="s">
        <v>627</v>
      </c>
      <c r="E12590">
        <v>999999</v>
      </c>
      <c r="F12590" t="s">
        <v>1090</v>
      </c>
      <c r="G12590" s="784" t="s">
        <v>4431</v>
      </c>
      <c r="H12590" s="784" t="s">
        <v>4431</v>
      </c>
      <c r="I12590" s="784" t="s">
        <v>4431</v>
      </c>
    </row>
    <row r="12591" spans="1:9" hidden="1">
      <c r="A12591" t="str">
        <f>Table_wabobpsvr_AzureCalc_AzureCalcRateCard[[#This Row],[ServiceName]]&amp;Table_wabobpsvr_AzureCalc_AzureCalcRateCard[[#This Row],[Price_Level]]&amp;Table_wabobpsvr_AzureCalc_AzureCalcRateCard[[#This Row],[Region]]</f>
        <v>Media Services IndexerA2</v>
      </c>
      <c r="B12591">
        <v>2</v>
      </c>
      <c r="C12591" t="s">
        <v>4431</v>
      </c>
      <c r="D12591" t="s">
        <v>181</v>
      </c>
      <c r="E12591">
        <v>999999</v>
      </c>
      <c r="F12591" t="s">
        <v>1090</v>
      </c>
      <c r="G12591" s="784" t="s">
        <v>4431</v>
      </c>
      <c r="H12591" s="784" t="s">
        <v>4431</v>
      </c>
      <c r="I12591" s="784" t="s">
        <v>4431</v>
      </c>
    </row>
    <row r="12592" spans="1:9" hidden="1">
      <c r="A12592" t="str">
        <f>Table_wabobpsvr_AzureCalc_AzureCalcRateCard[[#This Row],[ServiceName]]&amp;Table_wabobpsvr_AzureCalc_AzureCalcRateCard[[#This Row],[Price_Level]]&amp;Table_wabobpsvr_AzureCalc_AzureCalcRateCard[[#This Row],[Region]]</f>
        <v>Media Services IndexerB2</v>
      </c>
      <c r="B12592">
        <v>2</v>
      </c>
      <c r="C12592" t="s">
        <v>4431</v>
      </c>
      <c r="D12592" t="s">
        <v>182</v>
      </c>
      <c r="E12592">
        <v>999999</v>
      </c>
      <c r="F12592" t="s">
        <v>1090</v>
      </c>
      <c r="G12592" s="784" t="s">
        <v>4431</v>
      </c>
      <c r="H12592" s="784" t="s">
        <v>4431</v>
      </c>
      <c r="I12592" s="784" t="s">
        <v>4431</v>
      </c>
    </row>
    <row r="12593" spans="1:9" hidden="1">
      <c r="A12593" t="str">
        <f>Table_wabobpsvr_AzureCalc_AzureCalcRateCard[[#This Row],[ServiceName]]&amp;Table_wabobpsvr_AzureCalc_AzureCalcRateCard[[#This Row],[Price_Level]]&amp;Table_wabobpsvr_AzureCalc_AzureCalcRateCard[[#This Row],[Region]]</f>
        <v>Media Services IndexerC2</v>
      </c>
      <c r="B12593">
        <v>2</v>
      </c>
      <c r="C12593" t="s">
        <v>4431</v>
      </c>
      <c r="D12593" t="s">
        <v>184</v>
      </c>
      <c r="E12593">
        <v>999999</v>
      </c>
      <c r="F12593" t="s">
        <v>1090</v>
      </c>
      <c r="G12593" s="784" t="s">
        <v>4431</v>
      </c>
      <c r="H12593" s="784" t="s">
        <v>4431</v>
      </c>
      <c r="I12593" s="784" t="s">
        <v>4431</v>
      </c>
    </row>
    <row r="12594" spans="1:9" hidden="1">
      <c r="A12594" t="str">
        <f>Table_wabobpsvr_AzureCalc_AzureCalcRateCard[[#This Row],[ServiceName]]&amp;Table_wabobpsvr_AzureCalc_AzureCalcRateCard[[#This Row],[Price_Level]]&amp;Table_wabobpsvr_AzureCalc_AzureCalcRateCard[[#This Row],[Region]]</f>
        <v>Media Services IndexerD2</v>
      </c>
      <c r="B12594">
        <v>2</v>
      </c>
      <c r="C12594" t="s">
        <v>4431</v>
      </c>
      <c r="D12594" t="s">
        <v>183</v>
      </c>
      <c r="E12594">
        <v>999999</v>
      </c>
      <c r="F12594" t="s">
        <v>1090</v>
      </c>
      <c r="G12594" s="784" t="s">
        <v>4431</v>
      </c>
      <c r="H12594" s="784" t="s">
        <v>4431</v>
      </c>
      <c r="I12594" s="784" t="s">
        <v>4431</v>
      </c>
    </row>
    <row r="12595" spans="1:9" hidden="1">
      <c r="A12595" t="str">
        <f>Table_wabobpsvr_AzureCalc_AzureCalcRateCard[[#This Row],[ServiceName]]&amp;Table_wabobpsvr_AzureCalc_AzureCalcRateCard[[#This Row],[Price_Level]]&amp;Table_wabobpsvr_AzureCalc_AzureCalcRateCard[[#This Row],[Region]]</f>
        <v>Media Services IndexerMOSP3</v>
      </c>
      <c r="B12595">
        <v>3</v>
      </c>
      <c r="C12595" t="s">
        <v>4431</v>
      </c>
      <c r="D12595" t="s">
        <v>627</v>
      </c>
      <c r="E12595">
        <v>999999</v>
      </c>
      <c r="F12595" t="s">
        <v>1090</v>
      </c>
      <c r="G12595" s="784" t="s">
        <v>4431</v>
      </c>
      <c r="H12595" s="784" t="s">
        <v>4431</v>
      </c>
      <c r="I12595" s="784" t="s">
        <v>4431</v>
      </c>
    </row>
    <row r="12596" spans="1:9" hidden="1">
      <c r="A12596" t="str">
        <f>Table_wabobpsvr_AzureCalc_AzureCalcRateCard[[#This Row],[ServiceName]]&amp;Table_wabobpsvr_AzureCalc_AzureCalcRateCard[[#This Row],[Price_Level]]&amp;Table_wabobpsvr_AzureCalc_AzureCalcRateCard[[#This Row],[Region]]</f>
        <v>Media Services IndexerA3</v>
      </c>
      <c r="B12596">
        <v>3</v>
      </c>
      <c r="C12596" t="s">
        <v>4431</v>
      </c>
      <c r="D12596" t="s">
        <v>181</v>
      </c>
      <c r="E12596">
        <v>999999</v>
      </c>
      <c r="F12596" t="s">
        <v>1090</v>
      </c>
      <c r="G12596" s="784" t="s">
        <v>4431</v>
      </c>
      <c r="H12596" s="784" t="s">
        <v>4431</v>
      </c>
      <c r="I12596" s="784" t="s">
        <v>4431</v>
      </c>
    </row>
    <row r="12597" spans="1:9" hidden="1">
      <c r="A12597" t="str">
        <f>Table_wabobpsvr_AzureCalc_AzureCalcRateCard[[#This Row],[ServiceName]]&amp;Table_wabobpsvr_AzureCalc_AzureCalcRateCard[[#This Row],[Price_Level]]&amp;Table_wabobpsvr_AzureCalc_AzureCalcRateCard[[#This Row],[Region]]</f>
        <v>Media Services IndexerB3</v>
      </c>
      <c r="B12597">
        <v>3</v>
      </c>
      <c r="C12597" t="s">
        <v>4431</v>
      </c>
      <c r="D12597" t="s">
        <v>182</v>
      </c>
      <c r="E12597">
        <v>999999</v>
      </c>
      <c r="F12597" t="s">
        <v>1090</v>
      </c>
      <c r="G12597" s="784" t="s">
        <v>4431</v>
      </c>
      <c r="H12597" s="784" t="s">
        <v>4431</v>
      </c>
      <c r="I12597" s="784" t="s">
        <v>4431</v>
      </c>
    </row>
    <row r="12598" spans="1:9" hidden="1">
      <c r="A12598" t="str">
        <f>Table_wabobpsvr_AzureCalc_AzureCalcRateCard[[#This Row],[ServiceName]]&amp;Table_wabobpsvr_AzureCalc_AzureCalcRateCard[[#This Row],[Price_Level]]&amp;Table_wabobpsvr_AzureCalc_AzureCalcRateCard[[#This Row],[Region]]</f>
        <v>Media Services IndexerC3</v>
      </c>
      <c r="B12598">
        <v>3</v>
      </c>
      <c r="C12598" t="s">
        <v>4431</v>
      </c>
      <c r="D12598" t="s">
        <v>184</v>
      </c>
      <c r="E12598">
        <v>999999</v>
      </c>
      <c r="F12598" t="s">
        <v>1090</v>
      </c>
      <c r="G12598" s="784" t="s">
        <v>4431</v>
      </c>
      <c r="H12598" s="784" t="s">
        <v>4431</v>
      </c>
      <c r="I12598" s="784" t="s">
        <v>4431</v>
      </c>
    </row>
    <row r="12599" spans="1:9" hidden="1">
      <c r="A12599" t="str">
        <f>Table_wabobpsvr_AzureCalc_AzureCalcRateCard[[#This Row],[ServiceName]]&amp;Table_wabobpsvr_AzureCalc_AzureCalcRateCard[[#This Row],[Price_Level]]&amp;Table_wabobpsvr_AzureCalc_AzureCalcRateCard[[#This Row],[Region]]</f>
        <v>Media Services IndexerD3</v>
      </c>
      <c r="B12599">
        <v>3</v>
      </c>
      <c r="C12599" t="s">
        <v>4431</v>
      </c>
      <c r="D12599" t="s">
        <v>183</v>
      </c>
      <c r="E12599">
        <v>999999</v>
      </c>
      <c r="F12599" t="s">
        <v>1090</v>
      </c>
      <c r="G12599" s="784" t="s">
        <v>4431</v>
      </c>
      <c r="H12599" s="784" t="s">
        <v>4431</v>
      </c>
      <c r="I12599" s="784" t="s">
        <v>4431</v>
      </c>
    </row>
    <row r="12600" spans="1:9" hidden="1">
      <c r="A12600" t="str">
        <f>Table_wabobpsvr_AzureCalc_AzureCalcRateCard[[#This Row],[ServiceName]]&amp;Table_wabobpsvr_AzureCalc_AzureCalcRateCard[[#This Row],[Price_Level]]&amp;Table_wabobpsvr_AzureCalc_AzureCalcRateCard[[#This Row],[Region]]</f>
        <v>Media Services IndexerMOSP5</v>
      </c>
      <c r="B12600">
        <v>5</v>
      </c>
      <c r="C12600" t="s">
        <v>4431</v>
      </c>
      <c r="D12600" t="s">
        <v>627</v>
      </c>
      <c r="E12600">
        <v>999999</v>
      </c>
      <c r="F12600" t="s">
        <v>1090</v>
      </c>
      <c r="G12600" s="784" t="s">
        <v>4431</v>
      </c>
      <c r="H12600" s="784" t="s">
        <v>4431</v>
      </c>
      <c r="I12600" s="784" t="s">
        <v>4431</v>
      </c>
    </row>
    <row r="12601" spans="1:9" hidden="1">
      <c r="A12601" t="str">
        <f>Table_wabobpsvr_AzureCalc_AzureCalcRateCard[[#This Row],[ServiceName]]&amp;Table_wabobpsvr_AzureCalc_AzureCalcRateCard[[#This Row],[Price_Level]]&amp;Table_wabobpsvr_AzureCalc_AzureCalcRateCard[[#This Row],[Region]]</f>
        <v>Media Services IndexerA5</v>
      </c>
      <c r="B12601">
        <v>5</v>
      </c>
      <c r="C12601" t="s">
        <v>4431</v>
      </c>
      <c r="D12601" t="s">
        <v>181</v>
      </c>
      <c r="E12601">
        <v>999999</v>
      </c>
      <c r="F12601" t="s">
        <v>1090</v>
      </c>
      <c r="G12601" s="784" t="s">
        <v>4431</v>
      </c>
      <c r="H12601" s="784" t="s">
        <v>4431</v>
      </c>
      <c r="I12601" s="784" t="s">
        <v>4431</v>
      </c>
    </row>
    <row r="12602" spans="1:9" hidden="1">
      <c r="A12602" t="str">
        <f>Table_wabobpsvr_AzureCalc_AzureCalcRateCard[[#This Row],[ServiceName]]&amp;Table_wabobpsvr_AzureCalc_AzureCalcRateCard[[#This Row],[Price_Level]]&amp;Table_wabobpsvr_AzureCalc_AzureCalcRateCard[[#This Row],[Region]]</f>
        <v>Media Services IndexerB5</v>
      </c>
      <c r="B12602">
        <v>5</v>
      </c>
      <c r="C12602" t="s">
        <v>4431</v>
      </c>
      <c r="D12602" t="s">
        <v>182</v>
      </c>
      <c r="E12602">
        <v>999999</v>
      </c>
      <c r="F12602" t="s">
        <v>1090</v>
      </c>
      <c r="G12602" s="784" t="s">
        <v>4431</v>
      </c>
      <c r="H12602" s="784" t="s">
        <v>4431</v>
      </c>
      <c r="I12602" s="784" t="s">
        <v>4431</v>
      </c>
    </row>
    <row r="12603" spans="1:9" hidden="1">
      <c r="A12603" t="str">
        <f>Table_wabobpsvr_AzureCalc_AzureCalcRateCard[[#This Row],[ServiceName]]&amp;Table_wabobpsvr_AzureCalc_AzureCalcRateCard[[#This Row],[Price_Level]]&amp;Table_wabobpsvr_AzureCalc_AzureCalcRateCard[[#This Row],[Region]]</f>
        <v>Media Services IndexerC5</v>
      </c>
      <c r="B12603">
        <v>5</v>
      </c>
      <c r="C12603" t="s">
        <v>4431</v>
      </c>
      <c r="D12603" t="s">
        <v>184</v>
      </c>
      <c r="E12603">
        <v>999999</v>
      </c>
      <c r="F12603" t="s">
        <v>1090</v>
      </c>
      <c r="G12603" s="784" t="s">
        <v>4431</v>
      </c>
      <c r="H12603" s="784" t="s">
        <v>4431</v>
      </c>
      <c r="I12603" s="784" t="s">
        <v>4431</v>
      </c>
    </row>
    <row r="12604" spans="1:9" hidden="1">
      <c r="A12604" t="str">
        <f>Table_wabobpsvr_AzureCalc_AzureCalcRateCard[[#This Row],[ServiceName]]&amp;Table_wabobpsvr_AzureCalc_AzureCalcRateCard[[#This Row],[Price_Level]]&amp;Table_wabobpsvr_AzureCalc_AzureCalcRateCard[[#This Row],[Region]]</f>
        <v>Media Services IndexerD5</v>
      </c>
      <c r="B12604">
        <v>5</v>
      </c>
      <c r="C12604" t="s">
        <v>4431</v>
      </c>
      <c r="D12604" t="s">
        <v>183</v>
      </c>
      <c r="E12604">
        <v>999999</v>
      </c>
      <c r="F12604" t="s">
        <v>1090</v>
      </c>
      <c r="G12604" s="784" t="s">
        <v>4431</v>
      </c>
      <c r="H12604" s="784" t="s">
        <v>4431</v>
      </c>
      <c r="I12604" s="784" t="s">
        <v>4431</v>
      </c>
    </row>
    <row r="12605" spans="1:9" hidden="1">
      <c r="A12605" t="str">
        <f>Table_wabobpsvr_AzureCalc_AzureCalcRateCard[[#This Row],[ServiceName]]&amp;Table_wabobpsvr_AzureCalc_AzureCalcRateCard[[#This Row],[Price_Level]]&amp;Table_wabobpsvr_AzureCalc_AzureCalcRateCard[[#This Row],[Region]]</f>
        <v>Media Services IndexerMOSP1</v>
      </c>
      <c r="B12605">
        <v>1</v>
      </c>
      <c r="C12605" t="s">
        <v>4431</v>
      </c>
      <c r="D12605" t="s">
        <v>627</v>
      </c>
      <c r="E12605">
        <v>999999</v>
      </c>
      <c r="F12605" t="s">
        <v>1090</v>
      </c>
      <c r="G12605" s="784" t="s">
        <v>4431</v>
      </c>
      <c r="H12605" s="784" t="s">
        <v>4431</v>
      </c>
      <c r="I12605" s="784" t="s">
        <v>4431</v>
      </c>
    </row>
    <row r="12606" spans="1:9" hidden="1">
      <c r="A12606" t="str">
        <f>Table_wabobpsvr_AzureCalc_AzureCalcRateCard[[#This Row],[ServiceName]]&amp;Table_wabobpsvr_AzureCalc_AzureCalcRateCard[[#This Row],[Price_Level]]&amp;Table_wabobpsvr_AzureCalc_AzureCalcRateCard[[#This Row],[Region]]</f>
        <v>Media Services IndexerA1</v>
      </c>
      <c r="B12606">
        <v>1</v>
      </c>
      <c r="C12606" t="s">
        <v>4431</v>
      </c>
      <c r="D12606" t="s">
        <v>181</v>
      </c>
      <c r="E12606">
        <v>999999</v>
      </c>
      <c r="F12606" t="s">
        <v>1090</v>
      </c>
      <c r="G12606" s="784" t="s">
        <v>4431</v>
      </c>
      <c r="H12606" s="784" t="s">
        <v>4431</v>
      </c>
      <c r="I12606" s="784" t="s">
        <v>4431</v>
      </c>
    </row>
    <row r="12607" spans="1:9" hidden="1">
      <c r="A12607" t="str">
        <f>Table_wabobpsvr_AzureCalc_AzureCalcRateCard[[#This Row],[ServiceName]]&amp;Table_wabobpsvr_AzureCalc_AzureCalcRateCard[[#This Row],[Price_Level]]&amp;Table_wabobpsvr_AzureCalc_AzureCalcRateCard[[#This Row],[Region]]</f>
        <v>Media Services IndexerB1</v>
      </c>
      <c r="B12607">
        <v>1</v>
      </c>
      <c r="C12607" t="s">
        <v>4431</v>
      </c>
      <c r="D12607" t="s">
        <v>182</v>
      </c>
      <c r="E12607">
        <v>999999</v>
      </c>
      <c r="F12607" t="s">
        <v>1090</v>
      </c>
      <c r="G12607" s="784" t="s">
        <v>4431</v>
      </c>
      <c r="H12607" s="784" t="s">
        <v>4431</v>
      </c>
      <c r="I12607" s="784" t="s">
        <v>4431</v>
      </c>
    </row>
    <row r="12608" spans="1:9" hidden="1">
      <c r="A12608" t="str">
        <f>Table_wabobpsvr_AzureCalc_AzureCalcRateCard[[#This Row],[ServiceName]]&amp;Table_wabobpsvr_AzureCalc_AzureCalcRateCard[[#This Row],[Price_Level]]&amp;Table_wabobpsvr_AzureCalc_AzureCalcRateCard[[#This Row],[Region]]</f>
        <v>Media Services IndexerC1</v>
      </c>
      <c r="B12608">
        <v>1</v>
      </c>
      <c r="C12608" t="s">
        <v>4431</v>
      </c>
      <c r="D12608" t="s">
        <v>184</v>
      </c>
      <c r="E12608">
        <v>999999</v>
      </c>
      <c r="F12608" t="s">
        <v>1090</v>
      </c>
      <c r="G12608" s="784" t="s">
        <v>4431</v>
      </c>
      <c r="H12608" s="784" t="s">
        <v>4431</v>
      </c>
      <c r="I12608" s="784" t="s">
        <v>4431</v>
      </c>
    </row>
    <row r="12609" spans="1:9" hidden="1">
      <c r="A12609" t="str">
        <f>Table_wabobpsvr_AzureCalc_AzureCalcRateCard[[#This Row],[ServiceName]]&amp;Table_wabobpsvr_AzureCalc_AzureCalcRateCard[[#This Row],[Price_Level]]&amp;Table_wabobpsvr_AzureCalc_AzureCalcRateCard[[#This Row],[Region]]</f>
        <v>Media Services IndexerD1</v>
      </c>
      <c r="B12609">
        <v>1</v>
      </c>
      <c r="C12609" t="s">
        <v>4431</v>
      </c>
      <c r="D12609" t="s">
        <v>183</v>
      </c>
      <c r="E12609">
        <v>999999</v>
      </c>
      <c r="F12609" t="s">
        <v>1090</v>
      </c>
      <c r="G12609" s="784" t="s">
        <v>4431</v>
      </c>
      <c r="H12609" s="784" t="s">
        <v>4431</v>
      </c>
      <c r="I12609" s="784" t="s">
        <v>4431</v>
      </c>
    </row>
    <row r="12610" spans="1:9" hidden="1">
      <c r="A12610" t="str">
        <f>Table_wabobpsvr_AzureCalc_AzureCalcRateCard[[#This Row],[ServiceName]]&amp;Table_wabobpsvr_AzureCalc_AzureCalcRateCard[[#This Row],[Price_Level]]&amp;Table_wabobpsvr_AzureCalc_AzureCalcRateCard[[#This Row],[Region]]</f>
        <v>Media Services IndexerMOSP13</v>
      </c>
      <c r="B12610">
        <v>13</v>
      </c>
      <c r="C12610" t="s">
        <v>4431</v>
      </c>
      <c r="D12610" t="s">
        <v>627</v>
      </c>
      <c r="E12610">
        <v>999999</v>
      </c>
      <c r="F12610" t="s">
        <v>1090</v>
      </c>
      <c r="G12610" s="784" t="s">
        <v>4431</v>
      </c>
      <c r="H12610" s="784" t="s">
        <v>4431</v>
      </c>
      <c r="I12610" s="784" t="s">
        <v>4431</v>
      </c>
    </row>
    <row r="12611" spans="1:9" hidden="1">
      <c r="A12611" t="str">
        <f>Table_wabobpsvr_AzureCalc_AzureCalcRateCard[[#This Row],[ServiceName]]&amp;Table_wabobpsvr_AzureCalc_AzureCalcRateCard[[#This Row],[Price_Level]]&amp;Table_wabobpsvr_AzureCalc_AzureCalcRateCard[[#This Row],[Region]]</f>
        <v>Media Services IndexerA13</v>
      </c>
      <c r="B12611">
        <v>13</v>
      </c>
      <c r="C12611" t="s">
        <v>4431</v>
      </c>
      <c r="D12611" t="s">
        <v>181</v>
      </c>
      <c r="E12611">
        <v>999999</v>
      </c>
      <c r="F12611" t="s">
        <v>1090</v>
      </c>
      <c r="G12611" s="784" t="s">
        <v>4431</v>
      </c>
      <c r="H12611" s="784" t="s">
        <v>4431</v>
      </c>
      <c r="I12611" s="784" t="s">
        <v>4431</v>
      </c>
    </row>
    <row r="12612" spans="1:9" hidden="1">
      <c r="A12612" t="str">
        <f>Table_wabobpsvr_AzureCalc_AzureCalcRateCard[[#This Row],[ServiceName]]&amp;Table_wabobpsvr_AzureCalc_AzureCalcRateCard[[#This Row],[Price_Level]]&amp;Table_wabobpsvr_AzureCalc_AzureCalcRateCard[[#This Row],[Region]]</f>
        <v>Media Services IndexerB13</v>
      </c>
      <c r="B12612">
        <v>13</v>
      </c>
      <c r="C12612" t="s">
        <v>4431</v>
      </c>
      <c r="D12612" t="s">
        <v>182</v>
      </c>
      <c r="E12612">
        <v>999999</v>
      </c>
      <c r="F12612" t="s">
        <v>1090</v>
      </c>
      <c r="G12612" s="784" t="s">
        <v>4431</v>
      </c>
      <c r="H12612" s="784" t="s">
        <v>4431</v>
      </c>
      <c r="I12612" s="784" t="s">
        <v>4431</v>
      </c>
    </row>
    <row r="12613" spans="1:9" hidden="1">
      <c r="A12613" t="str">
        <f>Table_wabobpsvr_AzureCalc_AzureCalcRateCard[[#This Row],[ServiceName]]&amp;Table_wabobpsvr_AzureCalc_AzureCalcRateCard[[#This Row],[Price_Level]]&amp;Table_wabobpsvr_AzureCalc_AzureCalcRateCard[[#This Row],[Region]]</f>
        <v>Media Services IndexerC13</v>
      </c>
      <c r="B12613">
        <v>13</v>
      </c>
      <c r="C12613" t="s">
        <v>4431</v>
      </c>
      <c r="D12613" t="s">
        <v>184</v>
      </c>
      <c r="E12613">
        <v>999999</v>
      </c>
      <c r="F12613" t="s">
        <v>1090</v>
      </c>
      <c r="G12613" s="784" t="s">
        <v>4431</v>
      </c>
      <c r="H12613" s="784" t="s">
        <v>4431</v>
      </c>
      <c r="I12613" s="784" t="s">
        <v>4431</v>
      </c>
    </row>
    <row r="12614" spans="1:9" hidden="1">
      <c r="A12614" t="str">
        <f>Table_wabobpsvr_AzureCalc_AzureCalcRateCard[[#This Row],[ServiceName]]&amp;Table_wabobpsvr_AzureCalc_AzureCalcRateCard[[#This Row],[Price_Level]]&amp;Table_wabobpsvr_AzureCalc_AzureCalcRateCard[[#This Row],[Region]]</f>
        <v>Media Services IndexerD13</v>
      </c>
      <c r="B12614">
        <v>13</v>
      </c>
      <c r="C12614" t="s">
        <v>4431</v>
      </c>
      <c r="D12614" t="s">
        <v>183</v>
      </c>
      <c r="E12614">
        <v>999999</v>
      </c>
      <c r="F12614" t="s">
        <v>1090</v>
      </c>
      <c r="G12614" s="784" t="s">
        <v>4431</v>
      </c>
      <c r="H12614" s="784" t="s">
        <v>4431</v>
      </c>
      <c r="I12614" s="784" t="s">
        <v>4431</v>
      </c>
    </row>
    <row r="12615" spans="1:9" hidden="1">
      <c r="A12615" t="str">
        <f>Table_wabobpsvr_AzureCalc_AzureCalcRateCard[[#This Row],[ServiceName]]&amp;Table_wabobpsvr_AzureCalc_AzureCalcRateCard[[#This Row],[Price_Level]]&amp;Table_wabobpsvr_AzureCalc_AzureCalcRateCard[[#This Row],[Region]]</f>
        <v>Media Services Indexer - Tier 2MOSP2</v>
      </c>
      <c r="B12615">
        <v>2</v>
      </c>
      <c r="C12615" t="s">
        <v>4431</v>
      </c>
      <c r="D12615" t="s">
        <v>627</v>
      </c>
      <c r="E12615">
        <v>999999</v>
      </c>
      <c r="F12615" t="s">
        <v>1091</v>
      </c>
      <c r="G12615" s="784" t="s">
        <v>4431</v>
      </c>
      <c r="H12615" s="784" t="s">
        <v>4431</v>
      </c>
      <c r="I12615" s="784" t="s">
        <v>4431</v>
      </c>
    </row>
    <row r="12616" spans="1:9" hidden="1">
      <c r="A12616" t="str">
        <f>Table_wabobpsvr_AzureCalc_AzureCalcRateCard[[#This Row],[ServiceName]]&amp;Table_wabobpsvr_AzureCalc_AzureCalcRateCard[[#This Row],[Price_Level]]&amp;Table_wabobpsvr_AzureCalc_AzureCalcRateCard[[#This Row],[Region]]</f>
        <v>Media Services Indexer - Tier 2A2</v>
      </c>
      <c r="B12616">
        <v>2</v>
      </c>
      <c r="C12616" t="s">
        <v>4431</v>
      </c>
      <c r="D12616" t="s">
        <v>181</v>
      </c>
      <c r="E12616">
        <v>999999</v>
      </c>
      <c r="F12616" t="s">
        <v>1091</v>
      </c>
      <c r="G12616" s="784" t="s">
        <v>4431</v>
      </c>
      <c r="H12616" s="784" t="s">
        <v>4431</v>
      </c>
      <c r="I12616" s="784" t="s">
        <v>4431</v>
      </c>
    </row>
    <row r="12617" spans="1:9" hidden="1">
      <c r="A12617" s="784" t="str">
        <f>Table_wabobpsvr_AzureCalc_AzureCalcRateCard[[#This Row],[ServiceName]]&amp;Table_wabobpsvr_AzureCalc_AzureCalcRateCard[[#This Row],[Price_Level]]&amp;Table_wabobpsvr_AzureCalc_AzureCalcRateCard[[#This Row],[Region]]</f>
        <v>Media Services Indexer - Tier 2B2</v>
      </c>
      <c r="B12617" s="784">
        <v>2</v>
      </c>
      <c r="C12617" s="784" t="s">
        <v>4431</v>
      </c>
      <c r="D12617" s="784" t="s">
        <v>182</v>
      </c>
      <c r="E12617" s="784">
        <v>999999</v>
      </c>
      <c r="F12617" s="784" t="s">
        <v>1091</v>
      </c>
      <c r="G12617" s="784" t="s">
        <v>4431</v>
      </c>
      <c r="H12617" s="784" t="s">
        <v>4431</v>
      </c>
      <c r="I12617" s="784" t="s">
        <v>4431</v>
      </c>
    </row>
    <row r="12618" spans="1:9" hidden="1">
      <c r="A12618" s="784" t="str">
        <f>Table_wabobpsvr_AzureCalc_AzureCalcRateCard[[#This Row],[ServiceName]]&amp;Table_wabobpsvr_AzureCalc_AzureCalcRateCard[[#This Row],[Price_Level]]&amp;Table_wabobpsvr_AzureCalc_AzureCalcRateCard[[#This Row],[Region]]</f>
        <v>Media Services Indexer - Tier 2C2</v>
      </c>
      <c r="B12618" s="784">
        <v>2</v>
      </c>
      <c r="C12618" s="784" t="s">
        <v>4431</v>
      </c>
      <c r="D12618" s="784" t="s">
        <v>184</v>
      </c>
      <c r="E12618" s="784">
        <v>999999</v>
      </c>
      <c r="F12618" s="784" t="s">
        <v>1091</v>
      </c>
      <c r="G12618" s="784" t="s">
        <v>4431</v>
      </c>
      <c r="H12618" s="784" t="s">
        <v>4431</v>
      </c>
      <c r="I12618" s="784" t="s">
        <v>4431</v>
      </c>
    </row>
    <row r="12619" spans="1:9" hidden="1">
      <c r="A12619" s="784" t="str">
        <f>Table_wabobpsvr_AzureCalc_AzureCalcRateCard[[#This Row],[ServiceName]]&amp;Table_wabobpsvr_AzureCalc_AzureCalcRateCard[[#This Row],[Price_Level]]&amp;Table_wabobpsvr_AzureCalc_AzureCalcRateCard[[#This Row],[Region]]</f>
        <v>Media Services Indexer - Tier 2D2</v>
      </c>
      <c r="B12619" s="784">
        <v>2</v>
      </c>
      <c r="C12619" s="784" t="s">
        <v>4431</v>
      </c>
      <c r="D12619" s="784" t="s">
        <v>183</v>
      </c>
      <c r="E12619" s="784">
        <v>999999</v>
      </c>
      <c r="F12619" s="784" t="s">
        <v>1091</v>
      </c>
      <c r="G12619" s="784" t="s">
        <v>4431</v>
      </c>
      <c r="H12619" s="784" t="s">
        <v>4431</v>
      </c>
      <c r="I12619" s="784" t="s">
        <v>4431</v>
      </c>
    </row>
    <row r="12620" spans="1:9" hidden="1">
      <c r="A12620" s="784" t="str">
        <f>Table_wabobpsvr_AzureCalc_AzureCalcRateCard[[#This Row],[ServiceName]]&amp;Table_wabobpsvr_AzureCalc_AzureCalcRateCard[[#This Row],[Price_Level]]&amp;Table_wabobpsvr_AzureCalc_AzureCalcRateCard[[#This Row],[Region]]</f>
        <v>Media Services Indexer - Tier 2MOSP3</v>
      </c>
      <c r="B12620" s="784">
        <v>3</v>
      </c>
      <c r="C12620" s="784" t="s">
        <v>4431</v>
      </c>
      <c r="D12620" s="784" t="s">
        <v>627</v>
      </c>
      <c r="E12620" s="784">
        <v>999999</v>
      </c>
      <c r="F12620" s="784" t="s">
        <v>1091</v>
      </c>
      <c r="G12620" s="784" t="s">
        <v>4431</v>
      </c>
      <c r="H12620" s="784" t="s">
        <v>4431</v>
      </c>
      <c r="I12620" s="784" t="s">
        <v>4431</v>
      </c>
    </row>
    <row r="12621" spans="1:9" hidden="1">
      <c r="A12621" s="784" t="str">
        <f>Table_wabobpsvr_AzureCalc_AzureCalcRateCard[[#This Row],[ServiceName]]&amp;Table_wabobpsvr_AzureCalc_AzureCalcRateCard[[#This Row],[Price_Level]]&amp;Table_wabobpsvr_AzureCalc_AzureCalcRateCard[[#This Row],[Region]]</f>
        <v>Media Services Indexer - Tier 2A3</v>
      </c>
      <c r="B12621" s="784">
        <v>3</v>
      </c>
      <c r="C12621" s="784" t="s">
        <v>4431</v>
      </c>
      <c r="D12621" s="784" t="s">
        <v>181</v>
      </c>
      <c r="E12621" s="784">
        <v>999999</v>
      </c>
      <c r="F12621" s="784" t="s">
        <v>1091</v>
      </c>
      <c r="G12621" s="784" t="s">
        <v>4431</v>
      </c>
      <c r="H12621" s="784" t="s">
        <v>4431</v>
      </c>
      <c r="I12621" s="784" t="s">
        <v>4431</v>
      </c>
    </row>
    <row r="12622" spans="1:9" hidden="1">
      <c r="A12622" t="str">
        <f>Table_wabobpsvr_AzureCalc_AzureCalcRateCard[[#This Row],[ServiceName]]&amp;Table_wabobpsvr_AzureCalc_AzureCalcRateCard[[#This Row],[Price_Level]]&amp;Table_wabobpsvr_AzureCalc_AzureCalcRateCard[[#This Row],[Region]]</f>
        <v>Media Services Indexer - Tier 2B3</v>
      </c>
      <c r="B12622">
        <v>3</v>
      </c>
      <c r="C12622" t="s">
        <v>4431</v>
      </c>
      <c r="D12622" t="s">
        <v>182</v>
      </c>
      <c r="E12622">
        <v>999999</v>
      </c>
      <c r="F12622" t="s">
        <v>1091</v>
      </c>
      <c r="G12622" s="784" t="s">
        <v>4431</v>
      </c>
      <c r="H12622" s="784" t="s">
        <v>4431</v>
      </c>
      <c r="I12622" s="784" t="s">
        <v>4431</v>
      </c>
    </row>
    <row r="12623" spans="1:9" hidden="1">
      <c r="A12623" t="str">
        <f>Table_wabobpsvr_AzureCalc_AzureCalcRateCard[[#This Row],[ServiceName]]&amp;Table_wabobpsvr_AzureCalc_AzureCalcRateCard[[#This Row],[Price_Level]]&amp;Table_wabobpsvr_AzureCalc_AzureCalcRateCard[[#This Row],[Region]]</f>
        <v>Media Services Indexer - Tier 2C3</v>
      </c>
      <c r="B12623">
        <v>3</v>
      </c>
      <c r="C12623" t="s">
        <v>4431</v>
      </c>
      <c r="D12623" t="s">
        <v>184</v>
      </c>
      <c r="E12623">
        <v>999999</v>
      </c>
      <c r="F12623" t="s">
        <v>1091</v>
      </c>
      <c r="G12623" s="784" t="s">
        <v>4431</v>
      </c>
      <c r="H12623" s="784" t="s">
        <v>4431</v>
      </c>
      <c r="I12623" s="784" t="s">
        <v>4431</v>
      </c>
    </row>
    <row r="12624" spans="1:9" hidden="1">
      <c r="A12624" t="str">
        <f>Table_wabobpsvr_AzureCalc_AzureCalcRateCard[[#This Row],[ServiceName]]&amp;Table_wabobpsvr_AzureCalc_AzureCalcRateCard[[#This Row],[Price_Level]]&amp;Table_wabobpsvr_AzureCalc_AzureCalcRateCard[[#This Row],[Region]]</f>
        <v>Media Services Indexer - Tier 2D3</v>
      </c>
      <c r="B12624">
        <v>3</v>
      </c>
      <c r="C12624" t="s">
        <v>4431</v>
      </c>
      <c r="D12624" t="s">
        <v>183</v>
      </c>
      <c r="E12624">
        <v>999999</v>
      </c>
      <c r="F12624" t="s">
        <v>1091</v>
      </c>
      <c r="G12624" s="784" t="s">
        <v>4431</v>
      </c>
      <c r="H12624" s="784" t="s">
        <v>4431</v>
      </c>
      <c r="I12624" s="784" t="s">
        <v>4431</v>
      </c>
    </row>
    <row r="12625" spans="1:9" hidden="1">
      <c r="A12625" t="str">
        <f>Table_wabobpsvr_AzureCalc_AzureCalcRateCard[[#This Row],[ServiceName]]&amp;Table_wabobpsvr_AzureCalc_AzureCalcRateCard[[#This Row],[Price_Level]]&amp;Table_wabobpsvr_AzureCalc_AzureCalcRateCard[[#This Row],[Region]]</f>
        <v>Media Services Indexer - Tier 2MOSP5</v>
      </c>
      <c r="B12625">
        <v>5</v>
      </c>
      <c r="C12625" t="s">
        <v>4431</v>
      </c>
      <c r="D12625" t="s">
        <v>627</v>
      </c>
      <c r="E12625">
        <v>999999</v>
      </c>
      <c r="F12625" t="s">
        <v>1091</v>
      </c>
      <c r="G12625" s="784" t="s">
        <v>4431</v>
      </c>
      <c r="H12625" s="784" t="s">
        <v>4431</v>
      </c>
      <c r="I12625" s="784" t="s">
        <v>4431</v>
      </c>
    </row>
    <row r="12626" spans="1:9" hidden="1">
      <c r="A12626" t="str">
        <f>Table_wabobpsvr_AzureCalc_AzureCalcRateCard[[#This Row],[ServiceName]]&amp;Table_wabobpsvr_AzureCalc_AzureCalcRateCard[[#This Row],[Price_Level]]&amp;Table_wabobpsvr_AzureCalc_AzureCalcRateCard[[#This Row],[Region]]</f>
        <v>Media Services Indexer - Tier 2A5</v>
      </c>
      <c r="B12626">
        <v>5</v>
      </c>
      <c r="C12626" t="s">
        <v>4431</v>
      </c>
      <c r="D12626" t="s">
        <v>181</v>
      </c>
      <c r="E12626">
        <v>999999</v>
      </c>
      <c r="F12626" t="s">
        <v>1091</v>
      </c>
      <c r="G12626" s="784" t="s">
        <v>4431</v>
      </c>
      <c r="H12626" s="784" t="s">
        <v>4431</v>
      </c>
      <c r="I12626" s="784" t="s">
        <v>4431</v>
      </c>
    </row>
    <row r="12627" spans="1:9" hidden="1">
      <c r="A12627" t="str">
        <f>Table_wabobpsvr_AzureCalc_AzureCalcRateCard[[#This Row],[ServiceName]]&amp;Table_wabobpsvr_AzureCalc_AzureCalcRateCard[[#This Row],[Price_Level]]&amp;Table_wabobpsvr_AzureCalc_AzureCalcRateCard[[#This Row],[Region]]</f>
        <v>Media Services Indexer - Tier 2B5</v>
      </c>
      <c r="B12627">
        <v>5</v>
      </c>
      <c r="C12627" t="s">
        <v>4431</v>
      </c>
      <c r="D12627" t="s">
        <v>182</v>
      </c>
      <c r="E12627">
        <v>999999</v>
      </c>
      <c r="F12627" t="s">
        <v>1091</v>
      </c>
      <c r="G12627" s="784" t="s">
        <v>4431</v>
      </c>
      <c r="H12627" s="784" t="s">
        <v>4431</v>
      </c>
      <c r="I12627" s="784" t="s">
        <v>4431</v>
      </c>
    </row>
    <row r="12628" spans="1:9" hidden="1">
      <c r="A12628" t="str">
        <f>Table_wabobpsvr_AzureCalc_AzureCalcRateCard[[#This Row],[ServiceName]]&amp;Table_wabobpsvr_AzureCalc_AzureCalcRateCard[[#This Row],[Price_Level]]&amp;Table_wabobpsvr_AzureCalc_AzureCalcRateCard[[#This Row],[Region]]</f>
        <v>Media Services Indexer - Tier 2C5</v>
      </c>
      <c r="B12628">
        <v>5</v>
      </c>
      <c r="C12628" t="s">
        <v>4431</v>
      </c>
      <c r="D12628" t="s">
        <v>184</v>
      </c>
      <c r="E12628">
        <v>999999</v>
      </c>
      <c r="F12628" t="s">
        <v>1091</v>
      </c>
      <c r="G12628" s="784" t="s">
        <v>4431</v>
      </c>
      <c r="H12628" s="784" t="s">
        <v>4431</v>
      </c>
      <c r="I12628" s="784" t="s">
        <v>4431</v>
      </c>
    </row>
    <row r="12629" spans="1:9" hidden="1">
      <c r="A12629" t="str">
        <f>Table_wabobpsvr_AzureCalc_AzureCalcRateCard[[#This Row],[ServiceName]]&amp;Table_wabobpsvr_AzureCalc_AzureCalcRateCard[[#This Row],[Price_Level]]&amp;Table_wabobpsvr_AzureCalc_AzureCalcRateCard[[#This Row],[Region]]</f>
        <v>Media Services Indexer - Tier 2D5</v>
      </c>
      <c r="B12629">
        <v>5</v>
      </c>
      <c r="C12629" t="s">
        <v>4431</v>
      </c>
      <c r="D12629" t="s">
        <v>183</v>
      </c>
      <c r="E12629">
        <v>999999</v>
      </c>
      <c r="F12629" t="s">
        <v>1091</v>
      </c>
      <c r="G12629" s="784" t="s">
        <v>4431</v>
      </c>
      <c r="H12629" s="784" t="s">
        <v>4431</v>
      </c>
      <c r="I12629" s="784" t="s">
        <v>4431</v>
      </c>
    </row>
    <row r="12630" spans="1:9" hidden="1">
      <c r="A12630" s="784" t="str">
        <f>Table_wabobpsvr_AzureCalc_AzureCalcRateCard[[#This Row],[ServiceName]]&amp;Table_wabobpsvr_AzureCalc_AzureCalcRateCard[[#This Row],[Price_Level]]&amp;Table_wabobpsvr_AzureCalc_AzureCalcRateCard[[#This Row],[Region]]</f>
        <v>Media Services Indexer - Tier 2MOSP1</v>
      </c>
      <c r="B12630" s="784">
        <v>1</v>
      </c>
      <c r="C12630" s="784" t="s">
        <v>4431</v>
      </c>
      <c r="D12630" s="784" t="s">
        <v>627</v>
      </c>
      <c r="E12630" s="784">
        <v>999999</v>
      </c>
      <c r="F12630" s="784" t="s">
        <v>1091</v>
      </c>
      <c r="G12630" s="784" t="s">
        <v>4431</v>
      </c>
      <c r="H12630" s="784" t="s">
        <v>4431</v>
      </c>
      <c r="I12630" s="784" t="s">
        <v>4431</v>
      </c>
    </row>
    <row r="12631" spans="1:9" hidden="1">
      <c r="A12631" s="784" t="str">
        <f>Table_wabobpsvr_AzureCalc_AzureCalcRateCard[[#This Row],[ServiceName]]&amp;Table_wabobpsvr_AzureCalc_AzureCalcRateCard[[#This Row],[Price_Level]]&amp;Table_wabobpsvr_AzureCalc_AzureCalcRateCard[[#This Row],[Region]]</f>
        <v>Media Services Indexer - Tier 2A1</v>
      </c>
      <c r="B12631" s="784">
        <v>1</v>
      </c>
      <c r="C12631" s="784" t="s">
        <v>4431</v>
      </c>
      <c r="D12631" s="784" t="s">
        <v>181</v>
      </c>
      <c r="E12631" s="784">
        <v>999999</v>
      </c>
      <c r="F12631" s="784" t="s">
        <v>1091</v>
      </c>
      <c r="G12631" s="784" t="s">
        <v>4431</v>
      </c>
      <c r="H12631" s="784" t="s">
        <v>4431</v>
      </c>
      <c r="I12631" s="784" t="s">
        <v>4431</v>
      </c>
    </row>
    <row r="12632" spans="1:9" hidden="1">
      <c r="A12632" s="784" t="str">
        <f>Table_wabobpsvr_AzureCalc_AzureCalcRateCard[[#This Row],[ServiceName]]&amp;Table_wabobpsvr_AzureCalc_AzureCalcRateCard[[#This Row],[Price_Level]]&amp;Table_wabobpsvr_AzureCalc_AzureCalcRateCard[[#This Row],[Region]]</f>
        <v>Media Services Indexer - Tier 2B1</v>
      </c>
      <c r="B12632" s="784">
        <v>1</v>
      </c>
      <c r="C12632" s="784" t="s">
        <v>4431</v>
      </c>
      <c r="D12632" s="784" t="s">
        <v>182</v>
      </c>
      <c r="E12632" s="784">
        <v>999999</v>
      </c>
      <c r="F12632" s="784" t="s">
        <v>1091</v>
      </c>
      <c r="G12632" s="784" t="s">
        <v>4431</v>
      </c>
      <c r="H12632" s="784" t="s">
        <v>4431</v>
      </c>
      <c r="I12632" s="784" t="s">
        <v>4431</v>
      </c>
    </row>
    <row r="12633" spans="1:9" hidden="1">
      <c r="A12633" s="784" t="str">
        <f>Table_wabobpsvr_AzureCalc_AzureCalcRateCard[[#This Row],[ServiceName]]&amp;Table_wabobpsvr_AzureCalc_AzureCalcRateCard[[#This Row],[Price_Level]]&amp;Table_wabobpsvr_AzureCalc_AzureCalcRateCard[[#This Row],[Region]]</f>
        <v>Media Services Indexer - Tier 2C1</v>
      </c>
      <c r="B12633" s="784">
        <v>1</v>
      </c>
      <c r="C12633" s="784" t="s">
        <v>4431</v>
      </c>
      <c r="D12633" s="784" t="s">
        <v>184</v>
      </c>
      <c r="E12633" s="784">
        <v>999999</v>
      </c>
      <c r="F12633" s="784" t="s">
        <v>1091</v>
      </c>
      <c r="G12633" s="784" t="s">
        <v>4431</v>
      </c>
      <c r="H12633" s="784" t="s">
        <v>4431</v>
      </c>
      <c r="I12633" s="784" t="s">
        <v>4431</v>
      </c>
    </row>
    <row r="12634" spans="1:9" hidden="1">
      <c r="A12634" s="784" t="str">
        <f>Table_wabobpsvr_AzureCalc_AzureCalcRateCard[[#This Row],[ServiceName]]&amp;Table_wabobpsvr_AzureCalc_AzureCalcRateCard[[#This Row],[Price_Level]]&amp;Table_wabobpsvr_AzureCalc_AzureCalcRateCard[[#This Row],[Region]]</f>
        <v>Media Services Indexer - Tier 2D1</v>
      </c>
      <c r="B12634" s="784">
        <v>1</v>
      </c>
      <c r="C12634" s="784" t="s">
        <v>4431</v>
      </c>
      <c r="D12634" s="784" t="s">
        <v>183</v>
      </c>
      <c r="E12634" s="784">
        <v>999999</v>
      </c>
      <c r="F12634" s="784" t="s">
        <v>1091</v>
      </c>
      <c r="G12634" s="784" t="s">
        <v>4431</v>
      </c>
      <c r="H12634" s="784" t="s">
        <v>4431</v>
      </c>
      <c r="I12634" s="784" t="s">
        <v>4431</v>
      </c>
    </row>
    <row r="12635" spans="1:9" hidden="1">
      <c r="A12635" s="784" t="str">
        <f>Table_wabobpsvr_AzureCalc_AzureCalcRateCard[[#This Row],[ServiceName]]&amp;Table_wabobpsvr_AzureCalc_AzureCalcRateCard[[#This Row],[Price_Level]]&amp;Table_wabobpsvr_AzureCalc_AzureCalcRateCard[[#This Row],[Region]]</f>
        <v>Media Services Indexer - Tier 2MOSP13</v>
      </c>
      <c r="B12635" s="784">
        <v>13</v>
      </c>
      <c r="C12635" s="784" t="s">
        <v>4431</v>
      </c>
      <c r="D12635" s="784" t="s">
        <v>627</v>
      </c>
      <c r="E12635" s="784">
        <v>999999</v>
      </c>
      <c r="F12635" s="784" t="s">
        <v>1091</v>
      </c>
      <c r="G12635" s="784" t="s">
        <v>4431</v>
      </c>
      <c r="H12635" s="784" t="s">
        <v>4431</v>
      </c>
      <c r="I12635" s="784" t="s">
        <v>4431</v>
      </c>
    </row>
    <row r="12636" spans="1:9" hidden="1">
      <c r="A12636" s="784" t="str">
        <f>Table_wabobpsvr_AzureCalc_AzureCalcRateCard[[#This Row],[ServiceName]]&amp;Table_wabobpsvr_AzureCalc_AzureCalcRateCard[[#This Row],[Price_Level]]&amp;Table_wabobpsvr_AzureCalc_AzureCalcRateCard[[#This Row],[Region]]</f>
        <v>Media Services Indexer - Tier 2A13</v>
      </c>
      <c r="B12636" s="784">
        <v>13</v>
      </c>
      <c r="C12636" s="784" t="s">
        <v>4431</v>
      </c>
      <c r="D12636" s="784" t="s">
        <v>181</v>
      </c>
      <c r="E12636" s="784">
        <v>999999</v>
      </c>
      <c r="F12636" s="784" t="s">
        <v>1091</v>
      </c>
      <c r="G12636" s="784" t="s">
        <v>4431</v>
      </c>
      <c r="H12636" s="784" t="s">
        <v>4431</v>
      </c>
      <c r="I12636" s="784" t="s">
        <v>4431</v>
      </c>
    </row>
    <row r="12637" spans="1:9" hidden="1">
      <c r="A12637" t="str">
        <f>Table_wabobpsvr_AzureCalc_AzureCalcRateCard[[#This Row],[ServiceName]]&amp;Table_wabobpsvr_AzureCalc_AzureCalcRateCard[[#This Row],[Price_Level]]&amp;Table_wabobpsvr_AzureCalc_AzureCalcRateCard[[#This Row],[Region]]</f>
        <v>Media Services Indexer - Tier 2B13</v>
      </c>
      <c r="B12637">
        <v>13</v>
      </c>
      <c r="C12637" t="s">
        <v>4431</v>
      </c>
      <c r="D12637" t="s">
        <v>182</v>
      </c>
      <c r="E12637">
        <v>999999</v>
      </c>
      <c r="F12637" t="s">
        <v>1091</v>
      </c>
      <c r="G12637" s="784" t="s">
        <v>4431</v>
      </c>
      <c r="H12637" s="784" t="s">
        <v>4431</v>
      </c>
      <c r="I12637" s="784" t="s">
        <v>4431</v>
      </c>
    </row>
    <row r="12638" spans="1:9" hidden="1">
      <c r="A12638" t="str">
        <f>Table_wabobpsvr_AzureCalc_AzureCalcRateCard[[#This Row],[ServiceName]]&amp;Table_wabobpsvr_AzureCalc_AzureCalcRateCard[[#This Row],[Price_Level]]&amp;Table_wabobpsvr_AzureCalc_AzureCalcRateCard[[#This Row],[Region]]</f>
        <v>Media Services Indexer - Tier 2C13</v>
      </c>
      <c r="B12638">
        <v>13</v>
      </c>
      <c r="C12638" t="s">
        <v>4431</v>
      </c>
      <c r="D12638" t="s">
        <v>184</v>
      </c>
      <c r="E12638">
        <v>999999</v>
      </c>
      <c r="F12638" t="s">
        <v>1091</v>
      </c>
      <c r="G12638" s="784" t="s">
        <v>4431</v>
      </c>
      <c r="H12638" s="784" t="s">
        <v>4431</v>
      </c>
      <c r="I12638" s="784" t="s">
        <v>4431</v>
      </c>
    </row>
    <row r="12639" spans="1:9" hidden="1">
      <c r="A12639" s="784" t="str">
        <f>Table_wabobpsvr_AzureCalc_AzureCalcRateCard[[#This Row],[ServiceName]]&amp;Table_wabobpsvr_AzureCalc_AzureCalcRateCard[[#This Row],[Price_Level]]&amp;Table_wabobpsvr_AzureCalc_AzureCalcRateCard[[#This Row],[Region]]</f>
        <v>Media Services Indexer - Tier 2D13</v>
      </c>
      <c r="B12639" s="784">
        <v>13</v>
      </c>
      <c r="C12639" s="784" t="s">
        <v>4431</v>
      </c>
      <c r="D12639" s="784" t="s">
        <v>183</v>
      </c>
      <c r="E12639" s="784">
        <v>999999</v>
      </c>
      <c r="F12639" s="784" t="s">
        <v>1091</v>
      </c>
      <c r="G12639" s="784" t="s">
        <v>4431</v>
      </c>
      <c r="H12639" s="784" t="s">
        <v>4431</v>
      </c>
      <c r="I12639" s="784" t="s">
        <v>4431</v>
      </c>
    </row>
    <row r="12640" spans="1:9" hidden="1">
      <c r="A12640" s="784" t="str">
        <f>Table_wabobpsvr_AzureCalc_AzureCalcRateCard[[#This Row],[ServiceName]]&amp;Table_wabobpsvr_AzureCalc_AzureCalcRateCard[[#This Row],[Price_Level]]&amp;Table_wabobpsvr_AzureCalc_AzureCalcRateCard[[#This Row],[Region]]</f>
        <v>Media Services Indexer - Tier 3MOSP2</v>
      </c>
      <c r="B12640" s="784">
        <v>2</v>
      </c>
      <c r="C12640" s="784" t="s">
        <v>4431</v>
      </c>
      <c r="D12640" s="784" t="s">
        <v>627</v>
      </c>
      <c r="E12640" s="784">
        <v>999999</v>
      </c>
      <c r="F12640" s="784" t="s">
        <v>1100</v>
      </c>
      <c r="G12640" s="784" t="s">
        <v>4431</v>
      </c>
      <c r="H12640" s="784" t="s">
        <v>4431</v>
      </c>
      <c r="I12640" s="784" t="s">
        <v>4431</v>
      </c>
    </row>
    <row r="12641" spans="1:9" hidden="1">
      <c r="A12641" s="784" t="str">
        <f>Table_wabobpsvr_AzureCalc_AzureCalcRateCard[[#This Row],[ServiceName]]&amp;Table_wabobpsvr_AzureCalc_AzureCalcRateCard[[#This Row],[Price_Level]]&amp;Table_wabobpsvr_AzureCalc_AzureCalcRateCard[[#This Row],[Region]]</f>
        <v>Media Services Indexer - Tier 3A2</v>
      </c>
      <c r="B12641" s="784">
        <v>2</v>
      </c>
      <c r="C12641" s="784" t="s">
        <v>4431</v>
      </c>
      <c r="D12641" s="784" t="s">
        <v>181</v>
      </c>
      <c r="E12641" s="784">
        <v>999999</v>
      </c>
      <c r="F12641" s="784" t="s">
        <v>1100</v>
      </c>
      <c r="G12641" s="784" t="s">
        <v>4431</v>
      </c>
      <c r="H12641" s="784" t="s">
        <v>4431</v>
      </c>
      <c r="I12641" s="784" t="s">
        <v>4431</v>
      </c>
    </row>
    <row r="12642" spans="1:9" hidden="1">
      <c r="A12642" s="784" t="str">
        <f>Table_wabobpsvr_AzureCalc_AzureCalcRateCard[[#This Row],[ServiceName]]&amp;Table_wabobpsvr_AzureCalc_AzureCalcRateCard[[#This Row],[Price_Level]]&amp;Table_wabobpsvr_AzureCalc_AzureCalcRateCard[[#This Row],[Region]]</f>
        <v>Media Services Indexer - Tier 3B2</v>
      </c>
      <c r="B12642" s="784">
        <v>2</v>
      </c>
      <c r="C12642" s="784" t="s">
        <v>4431</v>
      </c>
      <c r="D12642" s="784" t="s">
        <v>182</v>
      </c>
      <c r="E12642" s="784">
        <v>999999</v>
      </c>
      <c r="F12642" s="784" t="s">
        <v>1100</v>
      </c>
      <c r="G12642" s="784" t="s">
        <v>4431</v>
      </c>
      <c r="H12642" s="784" t="s">
        <v>4431</v>
      </c>
      <c r="I12642" s="784" t="s">
        <v>4431</v>
      </c>
    </row>
    <row r="12643" spans="1:9" hidden="1">
      <c r="A12643" s="784" t="str">
        <f>Table_wabobpsvr_AzureCalc_AzureCalcRateCard[[#This Row],[ServiceName]]&amp;Table_wabobpsvr_AzureCalc_AzureCalcRateCard[[#This Row],[Price_Level]]&amp;Table_wabobpsvr_AzureCalc_AzureCalcRateCard[[#This Row],[Region]]</f>
        <v>Media Services Indexer - Tier 3C2</v>
      </c>
      <c r="B12643" s="784">
        <v>2</v>
      </c>
      <c r="C12643" s="784" t="s">
        <v>4431</v>
      </c>
      <c r="D12643" s="784" t="s">
        <v>184</v>
      </c>
      <c r="E12643" s="784">
        <v>999999</v>
      </c>
      <c r="F12643" s="784" t="s">
        <v>1100</v>
      </c>
      <c r="G12643" s="784" t="s">
        <v>4431</v>
      </c>
      <c r="H12643" s="784" t="s">
        <v>4431</v>
      </c>
      <c r="I12643" s="784" t="s">
        <v>4431</v>
      </c>
    </row>
    <row r="12644" spans="1:9" hidden="1">
      <c r="A12644" s="784" t="str">
        <f>Table_wabobpsvr_AzureCalc_AzureCalcRateCard[[#This Row],[ServiceName]]&amp;Table_wabobpsvr_AzureCalc_AzureCalcRateCard[[#This Row],[Price_Level]]&amp;Table_wabobpsvr_AzureCalc_AzureCalcRateCard[[#This Row],[Region]]</f>
        <v>Media Services Indexer - Tier 3D2</v>
      </c>
      <c r="B12644" s="784">
        <v>2</v>
      </c>
      <c r="C12644" s="784" t="s">
        <v>4431</v>
      </c>
      <c r="D12644" s="784" t="s">
        <v>183</v>
      </c>
      <c r="E12644" s="784">
        <v>999999</v>
      </c>
      <c r="F12644" s="784" t="s">
        <v>1100</v>
      </c>
      <c r="G12644" s="784" t="s">
        <v>4431</v>
      </c>
      <c r="H12644" s="784" t="s">
        <v>4431</v>
      </c>
      <c r="I12644" s="784" t="s">
        <v>4431</v>
      </c>
    </row>
    <row r="12645" spans="1:9" hidden="1">
      <c r="A12645" s="784" t="str">
        <f>Table_wabobpsvr_AzureCalc_AzureCalcRateCard[[#This Row],[ServiceName]]&amp;Table_wabobpsvr_AzureCalc_AzureCalcRateCard[[#This Row],[Price_Level]]&amp;Table_wabobpsvr_AzureCalc_AzureCalcRateCard[[#This Row],[Region]]</f>
        <v>Media Services Indexer - Tier 3MOSP3</v>
      </c>
      <c r="B12645" s="784">
        <v>3</v>
      </c>
      <c r="C12645" s="784" t="s">
        <v>4431</v>
      </c>
      <c r="D12645" s="784" t="s">
        <v>627</v>
      </c>
      <c r="E12645" s="784">
        <v>999999</v>
      </c>
      <c r="F12645" s="784" t="s">
        <v>1100</v>
      </c>
      <c r="G12645" s="784" t="s">
        <v>4431</v>
      </c>
      <c r="H12645" s="784" t="s">
        <v>4431</v>
      </c>
      <c r="I12645" s="784" t="s">
        <v>4431</v>
      </c>
    </row>
    <row r="12646" spans="1:9" hidden="1">
      <c r="A12646" s="784" t="str">
        <f>Table_wabobpsvr_AzureCalc_AzureCalcRateCard[[#This Row],[ServiceName]]&amp;Table_wabobpsvr_AzureCalc_AzureCalcRateCard[[#This Row],[Price_Level]]&amp;Table_wabobpsvr_AzureCalc_AzureCalcRateCard[[#This Row],[Region]]</f>
        <v>Media Services Indexer - Tier 3A3</v>
      </c>
      <c r="B12646" s="784">
        <v>3</v>
      </c>
      <c r="C12646" s="784" t="s">
        <v>4431</v>
      </c>
      <c r="D12646" s="784" t="s">
        <v>181</v>
      </c>
      <c r="E12646" s="784">
        <v>999999</v>
      </c>
      <c r="F12646" s="784" t="s">
        <v>1100</v>
      </c>
      <c r="G12646" s="784" t="s">
        <v>4431</v>
      </c>
      <c r="H12646" s="784" t="s">
        <v>4431</v>
      </c>
      <c r="I12646" s="784" t="s">
        <v>4431</v>
      </c>
    </row>
    <row r="12647" spans="1:9" hidden="1">
      <c r="A12647" s="784" t="str">
        <f>Table_wabobpsvr_AzureCalc_AzureCalcRateCard[[#This Row],[ServiceName]]&amp;Table_wabobpsvr_AzureCalc_AzureCalcRateCard[[#This Row],[Price_Level]]&amp;Table_wabobpsvr_AzureCalc_AzureCalcRateCard[[#This Row],[Region]]</f>
        <v>Standard Event Hubs Throughput UnitsC13</v>
      </c>
      <c r="B12647" s="784">
        <v>13</v>
      </c>
      <c r="C12647" s="784" t="s">
        <v>4431</v>
      </c>
      <c r="D12647" s="784" t="s">
        <v>184</v>
      </c>
      <c r="E12647" s="784">
        <v>999999</v>
      </c>
      <c r="F12647" s="784" t="s">
        <v>1208</v>
      </c>
      <c r="G12647" s="784" t="s">
        <v>4431</v>
      </c>
      <c r="H12647" s="784" t="s">
        <v>4431</v>
      </c>
      <c r="I12647" s="784" t="s">
        <v>4431</v>
      </c>
    </row>
    <row r="12648" spans="1:9" hidden="1">
      <c r="A12648" s="784" t="str">
        <f>Table_wabobpsvr_AzureCalc_AzureCalcRateCard[[#This Row],[ServiceName]]&amp;Table_wabobpsvr_AzureCalc_AzureCalcRateCard[[#This Row],[Price_Level]]&amp;Table_wabobpsvr_AzureCalc_AzureCalcRateCard[[#This Row],[Region]]</f>
        <v>Standard Event Hubs Throughput UnitsD13</v>
      </c>
      <c r="B12648" s="784">
        <v>13</v>
      </c>
      <c r="C12648" s="784" t="s">
        <v>4431</v>
      </c>
      <c r="D12648" s="784" t="s">
        <v>183</v>
      </c>
      <c r="E12648" s="784">
        <v>999999</v>
      </c>
      <c r="F12648" s="784" t="s">
        <v>1208</v>
      </c>
      <c r="G12648" s="784" t="s">
        <v>4431</v>
      </c>
      <c r="H12648" s="784" t="s">
        <v>4431</v>
      </c>
      <c r="I12648" s="784" t="s">
        <v>4431</v>
      </c>
    </row>
    <row r="12649" spans="1:9" hidden="1">
      <c r="A12649" s="784" t="str">
        <f>Table_wabobpsvr_AzureCalc_AzureCalcRateCard[[#This Row],[ServiceName]]&amp;Table_wabobpsvr_AzureCalc_AzureCalcRateCard[[#This Row],[Price_Level]]&amp;Table_wabobpsvr_AzureCalc_AzureCalcRateCard[[#This Row],[Region]]</f>
        <v>Standard Event Hubs Throughput UnitsMOSP14</v>
      </c>
      <c r="B12649" s="784">
        <v>14</v>
      </c>
      <c r="C12649" s="784" t="s">
        <v>4431</v>
      </c>
      <c r="D12649" s="784" t="s">
        <v>627</v>
      </c>
      <c r="E12649" s="784">
        <v>999999</v>
      </c>
      <c r="F12649" s="784" t="s">
        <v>1208</v>
      </c>
      <c r="G12649" s="784" t="s">
        <v>4431</v>
      </c>
      <c r="H12649" s="784" t="s">
        <v>4431</v>
      </c>
      <c r="I12649" s="784" t="s">
        <v>4431</v>
      </c>
    </row>
    <row r="12650" spans="1:9" hidden="1">
      <c r="A12650" s="784" t="str">
        <f>Table_wabobpsvr_AzureCalc_AzureCalcRateCard[[#This Row],[ServiceName]]&amp;Table_wabobpsvr_AzureCalc_AzureCalcRateCard[[#This Row],[Price_Level]]&amp;Table_wabobpsvr_AzureCalc_AzureCalcRateCard[[#This Row],[Region]]</f>
        <v>Standard Event Hubs Throughput UnitsA14</v>
      </c>
      <c r="B12650" s="784">
        <v>14</v>
      </c>
      <c r="C12650" s="784" t="s">
        <v>4431</v>
      </c>
      <c r="D12650" s="784" t="s">
        <v>181</v>
      </c>
      <c r="E12650" s="784">
        <v>999999</v>
      </c>
      <c r="F12650" s="784" t="s">
        <v>1208</v>
      </c>
      <c r="G12650" s="784" t="s">
        <v>4431</v>
      </c>
      <c r="H12650" s="784" t="s">
        <v>4431</v>
      </c>
      <c r="I12650" s="784" t="s">
        <v>4431</v>
      </c>
    </row>
    <row r="12651" spans="1:9" hidden="1">
      <c r="A12651" s="784" t="str">
        <f>Table_wabobpsvr_AzureCalc_AzureCalcRateCard[[#This Row],[ServiceName]]&amp;Table_wabobpsvr_AzureCalc_AzureCalcRateCard[[#This Row],[Price_Level]]&amp;Table_wabobpsvr_AzureCalc_AzureCalcRateCard[[#This Row],[Region]]</f>
        <v>Standard Event Hubs Throughput UnitsB14</v>
      </c>
      <c r="B12651" s="784">
        <v>14</v>
      </c>
      <c r="C12651" s="784" t="s">
        <v>4431</v>
      </c>
      <c r="D12651" s="784" t="s">
        <v>182</v>
      </c>
      <c r="E12651" s="784">
        <v>999999</v>
      </c>
      <c r="F12651" s="784" t="s">
        <v>1208</v>
      </c>
      <c r="G12651" s="784" t="s">
        <v>4431</v>
      </c>
      <c r="H12651" s="784" t="s">
        <v>4431</v>
      </c>
      <c r="I12651" s="784" t="s">
        <v>4431</v>
      </c>
    </row>
    <row r="12652" spans="1:9" hidden="1">
      <c r="A12652" s="784" t="str">
        <f>Table_wabobpsvr_AzureCalc_AzureCalcRateCard[[#This Row],[ServiceName]]&amp;Table_wabobpsvr_AzureCalc_AzureCalcRateCard[[#This Row],[Price_Level]]&amp;Table_wabobpsvr_AzureCalc_AzureCalcRateCard[[#This Row],[Region]]</f>
        <v>Standard Event Hubs Throughput UnitsC14</v>
      </c>
      <c r="B12652" s="784">
        <v>14</v>
      </c>
      <c r="C12652" s="784" t="s">
        <v>4431</v>
      </c>
      <c r="D12652" s="784" t="s">
        <v>184</v>
      </c>
      <c r="E12652" s="784">
        <v>999999</v>
      </c>
      <c r="F12652" s="784" t="s">
        <v>1208</v>
      </c>
      <c r="G12652" s="784" t="s">
        <v>4431</v>
      </c>
      <c r="H12652" s="784" t="s">
        <v>4431</v>
      </c>
      <c r="I12652" s="784" t="s">
        <v>4431</v>
      </c>
    </row>
    <row r="12653" spans="1:9" hidden="1">
      <c r="A12653" s="784" t="str">
        <f>Table_wabobpsvr_AzureCalc_AzureCalcRateCard[[#This Row],[ServiceName]]&amp;Table_wabobpsvr_AzureCalc_AzureCalcRateCard[[#This Row],[Price_Level]]&amp;Table_wabobpsvr_AzureCalc_AzureCalcRateCard[[#This Row],[Region]]</f>
        <v>Standard Event Hubs Throughput UnitsD14</v>
      </c>
      <c r="B12653" s="784">
        <v>14</v>
      </c>
      <c r="C12653" s="784" t="s">
        <v>4431</v>
      </c>
      <c r="D12653" s="784" t="s">
        <v>183</v>
      </c>
      <c r="E12653" s="784">
        <v>999999</v>
      </c>
      <c r="F12653" s="784" t="s">
        <v>1208</v>
      </c>
      <c r="G12653" s="784" t="s">
        <v>4431</v>
      </c>
      <c r="H12653" s="784" t="s">
        <v>4431</v>
      </c>
      <c r="I12653" s="784" t="s">
        <v>4431</v>
      </c>
    </row>
    <row r="12654" spans="1:9" hidden="1">
      <c r="A12654" s="784" t="str">
        <f>Table_wabobpsvr_AzureCalc_AzureCalcRateCard[[#This Row],[ServiceName]]&amp;Table_wabobpsvr_AzureCalc_AzureCalcRateCard[[#This Row],[Price_Level]]&amp;Table_wabobpsvr_AzureCalc_AzureCalcRateCard[[#This Row],[Region]]</f>
        <v>Premium Storage - Page Blob/P10 (Units)D8</v>
      </c>
      <c r="B12654" s="784">
        <v>8</v>
      </c>
      <c r="C12654" s="784" t="s">
        <v>81</v>
      </c>
      <c r="D12654" s="784" t="s">
        <v>183</v>
      </c>
      <c r="E12654" s="784">
        <v>19.079999999999998</v>
      </c>
      <c r="F12654" s="784" t="s">
        <v>3344</v>
      </c>
      <c r="G12654" s="784" t="s">
        <v>3345</v>
      </c>
      <c r="H12654" s="784" t="s">
        <v>3346</v>
      </c>
      <c r="I12654" s="784" t="s">
        <v>5147</v>
      </c>
    </row>
    <row r="12655" spans="1:9" hidden="1">
      <c r="A12655" t="str">
        <f>Table_wabobpsvr_AzureCalc_AzureCalcRateCard[[#This Row],[ServiceName]]&amp;Table_wabobpsvr_AzureCalc_AzureCalcRateCard[[#This Row],[Price_Level]]&amp;Table_wabobpsvr_AzureCalc_AzureCalcRateCard[[#This Row],[Region]]</f>
        <v>SNI SSLMOSP14</v>
      </c>
      <c r="B12655">
        <v>14</v>
      </c>
      <c r="C12655" t="s">
        <v>4431</v>
      </c>
      <c r="D12655" t="s">
        <v>627</v>
      </c>
      <c r="E12655">
        <v>999999</v>
      </c>
      <c r="F12655" t="s">
        <v>310</v>
      </c>
      <c r="G12655" s="784" t="s">
        <v>4431</v>
      </c>
      <c r="H12655" s="784" t="s">
        <v>4431</v>
      </c>
      <c r="I12655" s="784" t="s">
        <v>4431</v>
      </c>
    </row>
    <row r="12656" spans="1:9" hidden="1">
      <c r="A12656" t="str">
        <f>Table_wabobpsvr_AzureCalc_AzureCalcRateCard[[#This Row],[ServiceName]]&amp;Table_wabobpsvr_AzureCalc_AzureCalcRateCard[[#This Row],[Price_Level]]&amp;Table_wabobpsvr_AzureCalc_AzureCalcRateCard[[#This Row],[Region]]</f>
        <v>IP SSLMOSP14</v>
      </c>
      <c r="B12656">
        <v>14</v>
      </c>
      <c r="C12656" t="s">
        <v>4431</v>
      </c>
      <c r="D12656" t="s">
        <v>627</v>
      </c>
      <c r="E12656">
        <v>999999</v>
      </c>
      <c r="F12656" t="s">
        <v>311</v>
      </c>
      <c r="G12656" s="784" t="s">
        <v>4431</v>
      </c>
      <c r="H12656" s="784" t="s">
        <v>4431</v>
      </c>
      <c r="I12656" s="784" t="s">
        <v>4431</v>
      </c>
    </row>
    <row r="12657" spans="1:9" hidden="1">
      <c r="A12657" t="str">
        <f>Table_wabobpsvr_AzureCalc_AzureCalcRateCard[[#This Row],[ServiceName]]&amp;Table_wabobpsvr_AzureCalc_AzureCalcRateCard[[#This Row],[Price_Level]]&amp;Table_wabobpsvr_AzureCalc_AzureCalcRateCard[[#This Row],[Region]]</f>
        <v>Storage TransactionsMOSP14</v>
      </c>
      <c r="B12657">
        <v>14</v>
      </c>
      <c r="C12657" t="s">
        <v>4431</v>
      </c>
      <c r="D12657" t="s">
        <v>627</v>
      </c>
      <c r="E12657">
        <v>999999</v>
      </c>
      <c r="F12657" t="s">
        <v>47</v>
      </c>
      <c r="G12657" s="784" t="s">
        <v>4431</v>
      </c>
      <c r="H12657" s="784" t="s">
        <v>4431</v>
      </c>
      <c r="I12657" s="784" t="s">
        <v>4431</v>
      </c>
    </row>
    <row r="12658" spans="1:9" hidden="1">
      <c r="A12658" t="str">
        <f>Table_wabobpsvr_AzureCalc_AzureCalcRateCard[[#This Row],[ServiceName]]&amp;Table_wabobpsvr_AzureCalc_AzureCalcRateCard[[#This Row],[Price_Level]]&amp;Table_wabobpsvr_AzureCalc_AzureCalcRateCard[[#This Row],[Region]]</f>
        <v>Media Services PlayReadyA13</v>
      </c>
      <c r="B12658">
        <v>13</v>
      </c>
      <c r="C12658" t="s">
        <v>4431</v>
      </c>
      <c r="D12658" t="s">
        <v>181</v>
      </c>
      <c r="E12658">
        <v>999999</v>
      </c>
      <c r="F12658" t="s">
        <v>1104</v>
      </c>
      <c r="G12658" s="784" t="s">
        <v>4431</v>
      </c>
      <c r="H12658" s="784" t="s">
        <v>4431</v>
      </c>
      <c r="I12658" s="784" t="s">
        <v>4431</v>
      </c>
    </row>
    <row r="12659" spans="1:9" hidden="1">
      <c r="A12659" t="str">
        <f>Table_wabobpsvr_AzureCalc_AzureCalcRateCard[[#This Row],[ServiceName]]&amp;Table_wabobpsvr_AzureCalc_AzureCalcRateCard[[#This Row],[Price_Level]]&amp;Table_wabobpsvr_AzureCalc_AzureCalcRateCard[[#This Row],[Region]]</f>
        <v>Media Services PlayReadyB13</v>
      </c>
      <c r="B12659">
        <v>13</v>
      </c>
      <c r="C12659" t="s">
        <v>4431</v>
      </c>
      <c r="D12659" t="s">
        <v>182</v>
      </c>
      <c r="E12659">
        <v>999999</v>
      </c>
      <c r="F12659" t="s">
        <v>1104</v>
      </c>
      <c r="G12659" s="784" t="s">
        <v>4431</v>
      </c>
      <c r="H12659" s="784" t="s">
        <v>4431</v>
      </c>
      <c r="I12659" s="784" t="s">
        <v>4431</v>
      </c>
    </row>
    <row r="12660" spans="1:9" hidden="1">
      <c r="A12660" t="str">
        <f>Table_wabobpsvr_AzureCalc_AzureCalcRateCard[[#This Row],[ServiceName]]&amp;Table_wabobpsvr_AzureCalc_AzureCalcRateCard[[#This Row],[Price_Level]]&amp;Table_wabobpsvr_AzureCalc_AzureCalcRateCard[[#This Row],[Region]]</f>
        <v>Media Services PlayReadyC13</v>
      </c>
      <c r="B12660">
        <v>13</v>
      </c>
      <c r="C12660" t="s">
        <v>4431</v>
      </c>
      <c r="D12660" t="s">
        <v>184</v>
      </c>
      <c r="E12660">
        <v>999999</v>
      </c>
      <c r="F12660" t="s">
        <v>1104</v>
      </c>
      <c r="G12660" s="784" t="s">
        <v>4431</v>
      </c>
      <c r="H12660" s="784" t="s">
        <v>4431</v>
      </c>
      <c r="I12660" s="784" t="s">
        <v>4431</v>
      </c>
    </row>
    <row r="12661" spans="1:9" hidden="1">
      <c r="A12661" t="str">
        <f>Table_wabobpsvr_AzureCalc_AzureCalcRateCard[[#This Row],[ServiceName]]&amp;Table_wabobpsvr_AzureCalc_AzureCalcRateCard[[#This Row],[Price_Level]]&amp;Table_wabobpsvr_AzureCalc_AzureCalcRateCard[[#This Row],[Region]]</f>
        <v>Media Services PlayReadyD13</v>
      </c>
      <c r="B12661">
        <v>13</v>
      </c>
      <c r="C12661" t="s">
        <v>4431</v>
      </c>
      <c r="D12661" t="s">
        <v>183</v>
      </c>
      <c r="E12661">
        <v>999999</v>
      </c>
      <c r="F12661" t="s">
        <v>1104</v>
      </c>
      <c r="G12661" s="784" t="s">
        <v>4431</v>
      </c>
      <c r="H12661" s="784" t="s">
        <v>4431</v>
      </c>
      <c r="I12661" s="784" t="s">
        <v>4431</v>
      </c>
    </row>
    <row r="12662" spans="1:9" hidden="1">
      <c r="A12662" t="str">
        <f>Table_wabobpsvr_AzureCalc_AzureCalcRateCard[[#This Row],[ServiceName]]&amp;Table_wabobpsvr_AzureCalc_AzureCalcRateCard[[#This Row],[Price_Level]]&amp;Table_wabobpsvr_AzureCalc_AzureCalcRateCard[[#This Row],[Region]]</f>
        <v>Media Services AES KeysMOSP2</v>
      </c>
      <c r="B12662">
        <v>2</v>
      </c>
      <c r="C12662" t="s">
        <v>4431</v>
      </c>
      <c r="D12662" t="s">
        <v>627</v>
      </c>
      <c r="E12662">
        <v>999999</v>
      </c>
      <c r="F12662" t="s">
        <v>1253</v>
      </c>
      <c r="G12662" s="784" t="s">
        <v>4431</v>
      </c>
      <c r="H12662" s="784" t="s">
        <v>4431</v>
      </c>
      <c r="I12662" s="784" t="s">
        <v>4431</v>
      </c>
    </row>
    <row r="12663" spans="1:9" hidden="1">
      <c r="A12663" t="str">
        <f>Table_wabobpsvr_AzureCalc_AzureCalcRateCard[[#This Row],[ServiceName]]&amp;Table_wabobpsvr_AzureCalc_AzureCalcRateCard[[#This Row],[Price_Level]]&amp;Table_wabobpsvr_AzureCalc_AzureCalcRateCard[[#This Row],[Region]]</f>
        <v>Media Services AES KeysA2</v>
      </c>
      <c r="B12663">
        <v>2</v>
      </c>
      <c r="C12663" t="s">
        <v>4431</v>
      </c>
      <c r="D12663" t="s">
        <v>181</v>
      </c>
      <c r="E12663">
        <v>999999</v>
      </c>
      <c r="F12663" t="s">
        <v>1253</v>
      </c>
      <c r="G12663" s="784" t="s">
        <v>4431</v>
      </c>
      <c r="H12663" s="784" t="s">
        <v>4431</v>
      </c>
      <c r="I12663" s="784" t="s">
        <v>4431</v>
      </c>
    </row>
    <row r="12664" spans="1:9" hidden="1">
      <c r="A12664" t="str">
        <f>Table_wabobpsvr_AzureCalc_AzureCalcRateCard[[#This Row],[ServiceName]]&amp;Table_wabobpsvr_AzureCalc_AzureCalcRateCard[[#This Row],[Price_Level]]&amp;Table_wabobpsvr_AzureCalc_AzureCalcRateCard[[#This Row],[Region]]</f>
        <v>Media Services AES KeysB2</v>
      </c>
      <c r="B12664">
        <v>2</v>
      </c>
      <c r="C12664" t="s">
        <v>4431</v>
      </c>
      <c r="D12664" t="s">
        <v>182</v>
      </c>
      <c r="E12664">
        <v>999999</v>
      </c>
      <c r="F12664" t="s">
        <v>1253</v>
      </c>
      <c r="G12664" s="784" t="s">
        <v>4431</v>
      </c>
      <c r="H12664" s="784" t="s">
        <v>4431</v>
      </c>
      <c r="I12664" s="784" t="s">
        <v>4431</v>
      </c>
    </row>
    <row r="12665" spans="1:9" hidden="1">
      <c r="A12665" t="str">
        <f>Table_wabobpsvr_AzureCalc_AzureCalcRateCard[[#This Row],[ServiceName]]&amp;Table_wabobpsvr_AzureCalc_AzureCalcRateCard[[#This Row],[Price_Level]]&amp;Table_wabobpsvr_AzureCalc_AzureCalcRateCard[[#This Row],[Region]]</f>
        <v>Media Services AES KeysC2</v>
      </c>
      <c r="B12665">
        <v>2</v>
      </c>
      <c r="C12665" t="s">
        <v>4431</v>
      </c>
      <c r="D12665" t="s">
        <v>184</v>
      </c>
      <c r="E12665">
        <v>999999</v>
      </c>
      <c r="F12665" t="s">
        <v>1253</v>
      </c>
      <c r="G12665" s="784" t="s">
        <v>4431</v>
      </c>
      <c r="H12665" s="784" t="s">
        <v>4431</v>
      </c>
      <c r="I12665" s="784" t="s">
        <v>4431</v>
      </c>
    </row>
    <row r="12666" spans="1:9" hidden="1">
      <c r="A12666" t="str">
        <f>Table_wabobpsvr_AzureCalc_AzureCalcRateCard[[#This Row],[ServiceName]]&amp;Table_wabobpsvr_AzureCalc_AzureCalcRateCard[[#This Row],[Price_Level]]&amp;Table_wabobpsvr_AzureCalc_AzureCalcRateCard[[#This Row],[Region]]</f>
        <v>Media Services AES KeysD2</v>
      </c>
      <c r="B12666">
        <v>2</v>
      </c>
      <c r="C12666" t="s">
        <v>4431</v>
      </c>
      <c r="D12666" t="s">
        <v>183</v>
      </c>
      <c r="E12666">
        <v>999999</v>
      </c>
      <c r="F12666" t="s">
        <v>1253</v>
      </c>
      <c r="G12666" s="784" t="s">
        <v>4431</v>
      </c>
      <c r="H12666" s="784" t="s">
        <v>4431</v>
      </c>
      <c r="I12666" s="784" t="s">
        <v>4431</v>
      </c>
    </row>
    <row r="12667" spans="1:9" hidden="1">
      <c r="A12667" t="str">
        <f>Table_wabobpsvr_AzureCalc_AzureCalcRateCard[[#This Row],[ServiceName]]&amp;Table_wabobpsvr_AzureCalc_AzureCalcRateCard[[#This Row],[Price_Level]]&amp;Table_wabobpsvr_AzureCalc_AzureCalcRateCard[[#This Row],[Region]]</f>
        <v>Media Services AES KeysMOSP3</v>
      </c>
      <c r="B12667">
        <v>3</v>
      </c>
      <c r="C12667" t="s">
        <v>4431</v>
      </c>
      <c r="D12667" t="s">
        <v>627</v>
      </c>
      <c r="E12667">
        <v>999999</v>
      </c>
      <c r="F12667" t="s">
        <v>1253</v>
      </c>
      <c r="G12667" s="784" t="s">
        <v>4431</v>
      </c>
      <c r="H12667" s="784" t="s">
        <v>4431</v>
      </c>
      <c r="I12667" s="784" t="s">
        <v>4431</v>
      </c>
    </row>
    <row r="12668" spans="1:9" hidden="1">
      <c r="A12668" t="str">
        <f>Table_wabobpsvr_AzureCalc_AzureCalcRateCard[[#This Row],[ServiceName]]&amp;Table_wabobpsvr_AzureCalc_AzureCalcRateCard[[#This Row],[Price_Level]]&amp;Table_wabobpsvr_AzureCalc_AzureCalcRateCard[[#This Row],[Region]]</f>
        <v>Media Services AES KeysA3</v>
      </c>
      <c r="B12668">
        <v>3</v>
      </c>
      <c r="C12668" t="s">
        <v>4431</v>
      </c>
      <c r="D12668" t="s">
        <v>181</v>
      </c>
      <c r="E12668">
        <v>999999</v>
      </c>
      <c r="F12668" t="s">
        <v>1253</v>
      </c>
      <c r="G12668" s="784" t="s">
        <v>4431</v>
      </c>
      <c r="H12668" s="784" t="s">
        <v>4431</v>
      </c>
      <c r="I12668" s="784" t="s">
        <v>4431</v>
      </c>
    </row>
    <row r="12669" spans="1:9" hidden="1">
      <c r="A12669" t="str">
        <f>Table_wabobpsvr_AzureCalc_AzureCalcRateCard[[#This Row],[ServiceName]]&amp;Table_wabobpsvr_AzureCalc_AzureCalcRateCard[[#This Row],[Price_Level]]&amp;Table_wabobpsvr_AzureCalc_AzureCalcRateCard[[#This Row],[Region]]</f>
        <v>Media Services AES KeysB3</v>
      </c>
      <c r="B12669">
        <v>3</v>
      </c>
      <c r="C12669" t="s">
        <v>4431</v>
      </c>
      <c r="D12669" t="s">
        <v>182</v>
      </c>
      <c r="E12669">
        <v>999999</v>
      </c>
      <c r="F12669" t="s">
        <v>1253</v>
      </c>
      <c r="G12669" s="784" t="s">
        <v>4431</v>
      </c>
      <c r="H12669" s="784" t="s">
        <v>4431</v>
      </c>
      <c r="I12669" s="784" t="s">
        <v>4431</v>
      </c>
    </row>
    <row r="12670" spans="1:9" hidden="1">
      <c r="A12670" t="str">
        <f>Table_wabobpsvr_AzureCalc_AzureCalcRateCard[[#This Row],[ServiceName]]&amp;Table_wabobpsvr_AzureCalc_AzureCalcRateCard[[#This Row],[Price_Level]]&amp;Table_wabobpsvr_AzureCalc_AzureCalcRateCard[[#This Row],[Region]]</f>
        <v>Media Services AES KeysC3</v>
      </c>
      <c r="B12670">
        <v>3</v>
      </c>
      <c r="C12670" t="s">
        <v>4431</v>
      </c>
      <c r="D12670" t="s">
        <v>184</v>
      </c>
      <c r="E12670">
        <v>999999</v>
      </c>
      <c r="F12670" t="s">
        <v>1253</v>
      </c>
      <c r="G12670" s="784" t="s">
        <v>4431</v>
      </c>
      <c r="H12670" s="784" t="s">
        <v>4431</v>
      </c>
      <c r="I12670" s="784" t="s">
        <v>4431</v>
      </c>
    </row>
    <row r="12671" spans="1:9" hidden="1">
      <c r="A12671" t="str">
        <f>Table_wabobpsvr_AzureCalc_AzureCalcRateCard[[#This Row],[ServiceName]]&amp;Table_wabobpsvr_AzureCalc_AzureCalcRateCard[[#This Row],[Price_Level]]&amp;Table_wabobpsvr_AzureCalc_AzureCalcRateCard[[#This Row],[Region]]</f>
        <v>Media Services AES KeysD3</v>
      </c>
      <c r="B12671">
        <v>3</v>
      </c>
      <c r="C12671" t="s">
        <v>4431</v>
      </c>
      <c r="D12671" t="s">
        <v>183</v>
      </c>
      <c r="E12671">
        <v>999999</v>
      </c>
      <c r="F12671" t="s">
        <v>1253</v>
      </c>
      <c r="G12671" s="784" t="s">
        <v>4431</v>
      </c>
      <c r="H12671" s="784" t="s">
        <v>4431</v>
      </c>
      <c r="I12671" s="784" t="s">
        <v>4431</v>
      </c>
    </row>
    <row r="12672" spans="1:9" hidden="1">
      <c r="A12672" t="str">
        <f>Table_wabobpsvr_AzureCalc_AzureCalcRateCard[[#This Row],[ServiceName]]&amp;Table_wabobpsvr_AzureCalc_AzureCalcRateCard[[#This Row],[Price_Level]]&amp;Table_wabobpsvr_AzureCalc_AzureCalcRateCard[[#This Row],[Region]]</f>
        <v>Media Services AES KeysMOSP5</v>
      </c>
      <c r="B12672">
        <v>5</v>
      </c>
      <c r="C12672" t="s">
        <v>4431</v>
      </c>
      <c r="D12672" t="s">
        <v>627</v>
      </c>
      <c r="E12672">
        <v>999999</v>
      </c>
      <c r="F12672" t="s">
        <v>1253</v>
      </c>
      <c r="G12672" s="784" t="s">
        <v>4431</v>
      </c>
      <c r="H12672" s="784" t="s">
        <v>4431</v>
      </c>
      <c r="I12672" s="784" t="s">
        <v>4431</v>
      </c>
    </row>
    <row r="12673" spans="1:9" hidden="1">
      <c r="A12673" t="str">
        <f>Table_wabobpsvr_AzureCalc_AzureCalcRateCard[[#This Row],[ServiceName]]&amp;Table_wabobpsvr_AzureCalc_AzureCalcRateCard[[#This Row],[Price_Level]]&amp;Table_wabobpsvr_AzureCalc_AzureCalcRateCard[[#This Row],[Region]]</f>
        <v>Media Services AES KeysA5</v>
      </c>
      <c r="B12673">
        <v>5</v>
      </c>
      <c r="C12673" t="s">
        <v>4431</v>
      </c>
      <c r="D12673" t="s">
        <v>181</v>
      </c>
      <c r="E12673">
        <v>999999</v>
      </c>
      <c r="F12673" t="s">
        <v>1253</v>
      </c>
      <c r="G12673" s="784" t="s">
        <v>4431</v>
      </c>
      <c r="H12673" s="784" t="s">
        <v>4431</v>
      </c>
      <c r="I12673" s="784" t="s">
        <v>4431</v>
      </c>
    </row>
    <row r="12674" spans="1:9" hidden="1">
      <c r="A12674" t="str">
        <f>Table_wabobpsvr_AzureCalc_AzureCalcRateCard[[#This Row],[ServiceName]]&amp;Table_wabobpsvr_AzureCalc_AzureCalcRateCard[[#This Row],[Price_Level]]&amp;Table_wabobpsvr_AzureCalc_AzureCalcRateCard[[#This Row],[Region]]</f>
        <v>Media Services AES KeysB5</v>
      </c>
      <c r="B12674">
        <v>5</v>
      </c>
      <c r="C12674" t="s">
        <v>4431</v>
      </c>
      <c r="D12674" t="s">
        <v>182</v>
      </c>
      <c r="E12674">
        <v>999999</v>
      </c>
      <c r="F12674" t="s">
        <v>1253</v>
      </c>
      <c r="G12674" s="784" t="s">
        <v>4431</v>
      </c>
      <c r="H12674" s="784" t="s">
        <v>4431</v>
      </c>
      <c r="I12674" s="784" t="s">
        <v>4431</v>
      </c>
    </row>
    <row r="12675" spans="1:9" hidden="1">
      <c r="A12675" t="str">
        <f>Table_wabobpsvr_AzureCalc_AzureCalcRateCard[[#This Row],[ServiceName]]&amp;Table_wabobpsvr_AzureCalc_AzureCalcRateCard[[#This Row],[Price_Level]]&amp;Table_wabobpsvr_AzureCalc_AzureCalcRateCard[[#This Row],[Region]]</f>
        <v>Media Services AES KeysC5</v>
      </c>
      <c r="B12675">
        <v>5</v>
      </c>
      <c r="C12675" t="s">
        <v>4431</v>
      </c>
      <c r="D12675" t="s">
        <v>184</v>
      </c>
      <c r="E12675">
        <v>999999</v>
      </c>
      <c r="F12675" t="s">
        <v>1253</v>
      </c>
      <c r="G12675" s="784" t="s">
        <v>4431</v>
      </c>
      <c r="H12675" s="784" t="s">
        <v>4431</v>
      </c>
      <c r="I12675" s="784" t="s">
        <v>4431</v>
      </c>
    </row>
    <row r="12676" spans="1:9" hidden="1">
      <c r="A12676" t="str">
        <f>Table_wabobpsvr_AzureCalc_AzureCalcRateCard[[#This Row],[ServiceName]]&amp;Table_wabobpsvr_AzureCalc_AzureCalcRateCard[[#This Row],[Price_Level]]&amp;Table_wabobpsvr_AzureCalc_AzureCalcRateCard[[#This Row],[Region]]</f>
        <v>Media Services AES KeysD5</v>
      </c>
      <c r="B12676">
        <v>5</v>
      </c>
      <c r="C12676" t="s">
        <v>4431</v>
      </c>
      <c r="D12676" t="s">
        <v>183</v>
      </c>
      <c r="E12676">
        <v>999999</v>
      </c>
      <c r="F12676" t="s">
        <v>1253</v>
      </c>
      <c r="G12676" s="784" t="s">
        <v>4431</v>
      </c>
      <c r="H12676" s="784" t="s">
        <v>4431</v>
      </c>
      <c r="I12676" s="784" t="s">
        <v>4431</v>
      </c>
    </row>
    <row r="12677" spans="1:9" hidden="1">
      <c r="A12677" t="str">
        <f>Table_wabobpsvr_AzureCalc_AzureCalcRateCard[[#This Row],[ServiceName]]&amp;Table_wabobpsvr_AzureCalc_AzureCalcRateCard[[#This Row],[Price_Level]]&amp;Table_wabobpsvr_AzureCalc_AzureCalcRateCard[[#This Row],[Region]]</f>
        <v>Media Services AES KeysMOSP1</v>
      </c>
      <c r="B12677">
        <v>1</v>
      </c>
      <c r="C12677" t="s">
        <v>4431</v>
      </c>
      <c r="D12677" t="s">
        <v>627</v>
      </c>
      <c r="E12677">
        <v>999999</v>
      </c>
      <c r="F12677" t="s">
        <v>1253</v>
      </c>
      <c r="G12677" s="784" t="s">
        <v>4431</v>
      </c>
      <c r="H12677" s="784" t="s">
        <v>4431</v>
      </c>
      <c r="I12677" s="784" t="s">
        <v>4431</v>
      </c>
    </row>
    <row r="12678" spans="1:9" hidden="1">
      <c r="A12678" t="str">
        <f>Table_wabobpsvr_AzureCalc_AzureCalcRateCard[[#This Row],[ServiceName]]&amp;Table_wabobpsvr_AzureCalc_AzureCalcRateCard[[#This Row],[Price_Level]]&amp;Table_wabobpsvr_AzureCalc_AzureCalcRateCard[[#This Row],[Region]]</f>
        <v>Media Services AES KeysA1</v>
      </c>
      <c r="B12678">
        <v>1</v>
      </c>
      <c r="C12678" t="s">
        <v>4431</v>
      </c>
      <c r="D12678" t="s">
        <v>181</v>
      </c>
      <c r="E12678">
        <v>999999</v>
      </c>
      <c r="F12678" t="s">
        <v>1253</v>
      </c>
      <c r="G12678" s="784" t="s">
        <v>4431</v>
      </c>
      <c r="H12678" s="784" t="s">
        <v>4431</v>
      </c>
      <c r="I12678" s="784" t="s">
        <v>4431</v>
      </c>
    </row>
    <row r="12679" spans="1:9" hidden="1">
      <c r="A12679" t="str">
        <f>Table_wabobpsvr_AzureCalc_AzureCalcRateCard[[#This Row],[ServiceName]]&amp;Table_wabobpsvr_AzureCalc_AzureCalcRateCard[[#This Row],[Price_Level]]&amp;Table_wabobpsvr_AzureCalc_AzureCalcRateCard[[#This Row],[Region]]</f>
        <v>Media Services AES KeysB1</v>
      </c>
      <c r="B12679">
        <v>1</v>
      </c>
      <c r="C12679" t="s">
        <v>4431</v>
      </c>
      <c r="D12679" t="s">
        <v>182</v>
      </c>
      <c r="E12679">
        <v>999999</v>
      </c>
      <c r="F12679" t="s">
        <v>1253</v>
      </c>
      <c r="G12679" s="784" t="s">
        <v>4431</v>
      </c>
      <c r="H12679" s="784" t="s">
        <v>4431</v>
      </c>
      <c r="I12679" s="784" t="s">
        <v>4431</v>
      </c>
    </row>
    <row r="12680" spans="1:9" hidden="1">
      <c r="A12680" t="str">
        <f>Table_wabobpsvr_AzureCalc_AzureCalcRateCard[[#This Row],[ServiceName]]&amp;Table_wabobpsvr_AzureCalc_AzureCalcRateCard[[#This Row],[Price_Level]]&amp;Table_wabobpsvr_AzureCalc_AzureCalcRateCard[[#This Row],[Region]]</f>
        <v>Media Services AES KeysC1</v>
      </c>
      <c r="B12680">
        <v>1</v>
      </c>
      <c r="C12680" t="s">
        <v>4431</v>
      </c>
      <c r="D12680" t="s">
        <v>184</v>
      </c>
      <c r="E12680">
        <v>999999</v>
      </c>
      <c r="F12680" t="s">
        <v>1253</v>
      </c>
      <c r="G12680" s="784" t="s">
        <v>4431</v>
      </c>
      <c r="H12680" s="784" t="s">
        <v>4431</v>
      </c>
      <c r="I12680" s="784" t="s">
        <v>4431</v>
      </c>
    </row>
    <row r="12681" spans="1:9" hidden="1">
      <c r="A12681" t="str">
        <f>Table_wabobpsvr_AzureCalc_AzureCalcRateCard[[#This Row],[ServiceName]]&amp;Table_wabobpsvr_AzureCalc_AzureCalcRateCard[[#This Row],[Price_Level]]&amp;Table_wabobpsvr_AzureCalc_AzureCalcRateCard[[#This Row],[Region]]</f>
        <v>Media Services AES KeysD1</v>
      </c>
      <c r="B12681">
        <v>1</v>
      </c>
      <c r="C12681" t="s">
        <v>4431</v>
      </c>
      <c r="D12681" t="s">
        <v>183</v>
      </c>
      <c r="E12681">
        <v>999999</v>
      </c>
      <c r="F12681" t="s">
        <v>1253</v>
      </c>
      <c r="G12681" s="784" t="s">
        <v>4431</v>
      </c>
      <c r="H12681" s="784" t="s">
        <v>4431</v>
      </c>
      <c r="I12681" s="784" t="s">
        <v>4431</v>
      </c>
    </row>
    <row r="12682" spans="1:9" hidden="1">
      <c r="A12682" t="str">
        <f>Table_wabobpsvr_AzureCalc_AzureCalcRateCard[[#This Row],[ServiceName]]&amp;Table_wabobpsvr_AzureCalc_AzureCalcRateCard[[#This Row],[Price_Level]]&amp;Table_wabobpsvr_AzureCalc_AzureCalcRateCard[[#This Row],[Region]]</f>
        <v>Media Services AES KeysMOSP13</v>
      </c>
      <c r="B12682">
        <v>13</v>
      </c>
      <c r="C12682" t="s">
        <v>4431</v>
      </c>
      <c r="D12682" t="s">
        <v>627</v>
      </c>
      <c r="E12682">
        <v>999999</v>
      </c>
      <c r="F12682" t="s">
        <v>1253</v>
      </c>
      <c r="G12682" s="784" t="s">
        <v>4431</v>
      </c>
      <c r="H12682" s="784" t="s">
        <v>4431</v>
      </c>
      <c r="I12682" s="784" t="s">
        <v>4431</v>
      </c>
    </row>
    <row r="12683" spans="1:9" hidden="1">
      <c r="A12683" t="str">
        <f>Table_wabobpsvr_AzureCalc_AzureCalcRateCard[[#This Row],[ServiceName]]&amp;Table_wabobpsvr_AzureCalc_AzureCalcRateCard[[#This Row],[Price_Level]]&amp;Table_wabobpsvr_AzureCalc_AzureCalcRateCard[[#This Row],[Region]]</f>
        <v>Media Services AES KeysA13</v>
      </c>
      <c r="B12683">
        <v>13</v>
      </c>
      <c r="C12683" t="s">
        <v>4431</v>
      </c>
      <c r="D12683" t="s">
        <v>181</v>
      </c>
      <c r="E12683">
        <v>999999</v>
      </c>
      <c r="F12683" t="s">
        <v>1253</v>
      </c>
      <c r="G12683" s="784" t="s">
        <v>4431</v>
      </c>
      <c r="H12683" s="784" t="s">
        <v>4431</v>
      </c>
      <c r="I12683" s="784" t="s">
        <v>4431</v>
      </c>
    </row>
    <row r="12684" spans="1:9" hidden="1">
      <c r="A12684" t="str">
        <f>Table_wabobpsvr_AzureCalc_AzureCalcRateCard[[#This Row],[ServiceName]]&amp;Table_wabobpsvr_AzureCalc_AzureCalcRateCard[[#This Row],[Price_Level]]&amp;Table_wabobpsvr_AzureCalc_AzureCalcRateCard[[#This Row],[Region]]</f>
        <v>Media Services AES KeysB13</v>
      </c>
      <c r="B12684">
        <v>13</v>
      </c>
      <c r="C12684" t="s">
        <v>4431</v>
      </c>
      <c r="D12684" t="s">
        <v>182</v>
      </c>
      <c r="E12684">
        <v>999999</v>
      </c>
      <c r="F12684" t="s">
        <v>1253</v>
      </c>
      <c r="G12684" s="784" t="s">
        <v>4431</v>
      </c>
      <c r="H12684" s="784" t="s">
        <v>4431</v>
      </c>
      <c r="I12684" s="784" t="s">
        <v>4431</v>
      </c>
    </row>
    <row r="12685" spans="1:9" hidden="1">
      <c r="A12685" t="str">
        <f>Table_wabobpsvr_AzureCalc_AzureCalcRateCard[[#This Row],[ServiceName]]&amp;Table_wabobpsvr_AzureCalc_AzureCalcRateCard[[#This Row],[Price_Level]]&amp;Table_wabobpsvr_AzureCalc_AzureCalcRateCard[[#This Row],[Region]]</f>
        <v>Media Services AES KeysC13</v>
      </c>
      <c r="B12685">
        <v>13</v>
      </c>
      <c r="C12685" t="s">
        <v>4431</v>
      </c>
      <c r="D12685" t="s">
        <v>184</v>
      </c>
      <c r="E12685">
        <v>999999</v>
      </c>
      <c r="F12685" t="s">
        <v>1253</v>
      </c>
      <c r="G12685" s="784" t="s">
        <v>4431</v>
      </c>
      <c r="H12685" s="784" t="s">
        <v>4431</v>
      </c>
      <c r="I12685" s="784" t="s">
        <v>4431</v>
      </c>
    </row>
    <row r="12686" spans="1:9" hidden="1">
      <c r="A12686" t="str">
        <f>Table_wabobpsvr_AzureCalc_AzureCalcRateCard[[#This Row],[ServiceName]]&amp;Table_wabobpsvr_AzureCalc_AzureCalcRateCard[[#This Row],[Price_Level]]&amp;Table_wabobpsvr_AzureCalc_AzureCalcRateCard[[#This Row],[Region]]</f>
        <v>Basic.A6 VM (Non-Windows)B13</v>
      </c>
      <c r="B12686">
        <v>13</v>
      </c>
      <c r="C12686" t="s">
        <v>701</v>
      </c>
      <c r="D12686" t="s">
        <v>182</v>
      </c>
      <c r="E12686">
        <v>0.35</v>
      </c>
      <c r="F12686" t="s">
        <v>724</v>
      </c>
      <c r="G12686" s="784" t="s">
        <v>1494</v>
      </c>
      <c r="H12686" s="784" t="s">
        <v>1495</v>
      </c>
      <c r="I12686" s="784" t="s">
        <v>6734</v>
      </c>
    </row>
    <row r="12687" spans="1:9" hidden="1">
      <c r="A12687" t="str">
        <f>Table_wabobpsvr_AzureCalc_AzureCalcRateCard[[#This Row],[ServiceName]]&amp;Table_wabobpsvr_AzureCalc_AzureCalcRateCard[[#This Row],[Price_Level]]&amp;Table_wabobpsvr_AzureCalc_AzureCalcRateCard[[#This Row],[Region]]</f>
        <v>Basic.A6 VM (Non-Windows)C13</v>
      </c>
      <c r="B12687">
        <v>13</v>
      </c>
      <c r="C12687" t="s">
        <v>701</v>
      </c>
      <c r="D12687" t="s">
        <v>184</v>
      </c>
      <c r="E12687">
        <v>0.33500000000000002</v>
      </c>
      <c r="F12687" t="s">
        <v>724</v>
      </c>
      <c r="G12687" s="784" t="s">
        <v>1494</v>
      </c>
      <c r="H12687" s="784" t="s">
        <v>1495</v>
      </c>
      <c r="I12687" s="784" t="s">
        <v>6734</v>
      </c>
    </row>
    <row r="12688" spans="1:9" hidden="1">
      <c r="A12688" t="str">
        <f>Table_wabobpsvr_AzureCalc_AzureCalcRateCard[[#This Row],[ServiceName]]&amp;Table_wabobpsvr_AzureCalc_AzureCalcRateCard[[#This Row],[Price_Level]]&amp;Table_wabobpsvr_AzureCalc_AzureCalcRateCard[[#This Row],[Region]]</f>
        <v>Basic.A6 VM (Non-Windows)D13</v>
      </c>
      <c r="B12688">
        <v>13</v>
      </c>
      <c r="C12688" t="s">
        <v>701</v>
      </c>
      <c r="D12688" t="s">
        <v>183</v>
      </c>
      <c r="E12688">
        <v>0.32</v>
      </c>
      <c r="F12688" t="s">
        <v>724</v>
      </c>
      <c r="G12688" s="784" t="s">
        <v>1494</v>
      </c>
      <c r="H12688" s="784" t="s">
        <v>1495</v>
      </c>
      <c r="I12688" s="784" t="s">
        <v>6734</v>
      </c>
    </row>
    <row r="12689" spans="1:9" hidden="1">
      <c r="A12689" t="str">
        <f>Table_wabobpsvr_AzureCalc_AzureCalcRateCard[[#This Row],[ServiceName]]&amp;Table_wabobpsvr_AzureCalc_AzureCalcRateCard[[#This Row],[Price_Level]]&amp;Table_wabobpsvr_AzureCalc_AzureCalcRateCard[[#This Row],[Region]]</f>
        <v>Basic.A6 VM (Windows)MOSP6</v>
      </c>
      <c r="B12689">
        <v>6</v>
      </c>
      <c r="C12689" t="s">
        <v>701</v>
      </c>
      <c r="D12689" t="s">
        <v>627</v>
      </c>
      <c r="E12689">
        <v>0.56000000000000005</v>
      </c>
      <c r="F12689" t="s">
        <v>735</v>
      </c>
      <c r="G12689" s="784" t="s">
        <v>4431</v>
      </c>
      <c r="H12689" s="784" t="s">
        <v>4431</v>
      </c>
      <c r="I12689" s="784" t="s">
        <v>6735</v>
      </c>
    </row>
    <row r="12690" spans="1:9" hidden="1">
      <c r="A12690" t="str">
        <f>Table_wabobpsvr_AzureCalc_AzureCalcRateCard[[#This Row],[ServiceName]]&amp;Table_wabobpsvr_AzureCalc_AzureCalcRateCard[[#This Row],[Price_Level]]&amp;Table_wabobpsvr_AzureCalc_AzureCalcRateCard[[#This Row],[Region]]</f>
        <v>Basic.A6 VM (Windows)A6</v>
      </c>
      <c r="B12690">
        <v>6</v>
      </c>
      <c r="C12690" t="s">
        <v>701</v>
      </c>
      <c r="D12690" t="s">
        <v>181</v>
      </c>
      <c r="E12690">
        <v>0.4088</v>
      </c>
      <c r="F12690" t="s">
        <v>735</v>
      </c>
      <c r="G12690" s="784" t="s">
        <v>1496</v>
      </c>
      <c r="H12690" s="784" t="s">
        <v>1497</v>
      </c>
      <c r="I12690" s="784" t="s">
        <v>6735</v>
      </c>
    </row>
    <row r="12691" spans="1:9" hidden="1">
      <c r="A12691" t="str">
        <f>Table_wabobpsvr_AzureCalc_AzureCalcRateCard[[#This Row],[ServiceName]]&amp;Table_wabobpsvr_AzureCalc_AzureCalcRateCard[[#This Row],[Price_Level]]&amp;Table_wabobpsvr_AzureCalc_AzureCalcRateCard[[#This Row],[Region]]</f>
        <v>Basic.A6 VM (Windows)B6</v>
      </c>
      <c r="B12691">
        <v>6</v>
      </c>
      <c r="C12691" t="s">
        <v>701</v>
      </c>
      <c r="D12691" t="s">
        <v>182</v>
      </c>
      <c r="E12691">
        <v>0.39200000000000002</v>
      </c>
      <c r="F12691" t="s">
        <v>735</v>
      </c>
      <c r="G12691" s="784" t="s">
        <v>1496</v>
      </c>
      <c r="H12691" s="784" t="s">
        <v>1497</v>
      </c>
      <c r="I12691" s="784" t="s">
        <v>6735</v>
      </c>
    </row>
    <row r="12692" spans="1:9" hidden="1">
      <c r="A12692" t="str">
        <f>Table_wabobpsvr_AzureCalc_AzureCalcRateCard[[#This Row],[ServiceName]]&amp;Table_wabobpsvr_AzureCalc_AzureCalcRateCard[[#This Row],[Price_Level]]&amp;Table_wabobpsvr_AzureCalc_AzureCalcRateCard[[#This Row],[Region]]</f>
        <v>Basic.A6 VM (Windows)C6</v>
      </c>
      <c r="B12692">
        <v>6</v>
      </c>
      <c r="C12692" t="s">
        <v>701</v>
      </c>
      <c r="D12692" t="s">
        <v>184</v>
      </c>
      <c r="E12692">
        <v>0.37519999999999998</v>
      </c>
      <c r="F12692" t="s">
        <v>735</v>
      </c>
      <c r="G12692" s="784" t="s">
        <v>1496</v>
      </c>
      <c r="H12692" s="784" t="s">
        <v>1497</v>
      </c>
      <c r="I12692" s="784" t="s">
        <v>6735</v>
      </c>
    </row>
    <row r="12693" spans="1:9" hidden="1">
      <c r="A12693" t="str">
        <f>Table_wabobpsvr_AzureCalc_AzureCalcRateCard[[#This Row],[ServiceName]]&amp;Table_wabobpsvr_AzureCalc_AzureCalcRateCard[[#This Row],[Price_Level]]&amp;Table_wabobpsvr_AzureCalc_AzureCalcRateCard[[#This Row],[Region]]</f>
        <v>Basic.A6 VM (Windows)D6</v>
      </c>
      <c r="B12693">
        <v>6</v>
      </c>
      <c r="C12693" t="s">
        <v>701</v>
      </c>
      <c r="D12693" t="s">
        <v>183</v>
      </c>
      <c r="E12693">
        <v>0.3584</v>
      </c>
      <c r="F12693" t="s">
        <v>735</v>
      </c>
      <c r="G12693" s="784" t="s">
        <v>1496</v>
      </c>
      <c r="H12693" s="784" t="s">
        <v>1497</v>
      </c>
      <c r="I12693" s="784" t="s">
        <v>6735</v>
      </c>
    </row>
    <row r="12694" spans="1:9" hidden="1">
      <c r="A12694" t="str">
        <f>Table_wabobpsvr_AzureCalc_AzureCalcRateCard[[#This Row],[ServiceName]]&amp;Table_wabobpsvr_AzureCalc_AzureCalcRateCard[[#This Row],[Price_Level]]&amp;Table_wabobpsvr_AzureCalc_AzureCalcRateCard[[#This Row],[Region]]</f>
        <v>Basic.A6 VM (Windows)MOSP4</v>
      </c>
      <c r="B12694">
        <v>4</v>
      </c>
      <c r="C12694" t="s">
        <v>701</v>
      </c>
      <c r="D12694" t="s">
        <v>627</v>
      </c>
      <c r="E12694">
        <v>0.56000000000000005</v>
      </c>
      <c r="F12694" t="s">
        <v>735</v>
      </c>
      <c r="G12694" s="784" t="s">
        <v>4431</v>
      </c>
      <c r="H12694" s="784" t="s">
        <v>4431</v>
      </c>
      <c r="I12694" s="784" t="s">
        <v>6736</v>
      </c>
    </row>
    <row r="12695" spans="1:9" hidden="1">
      <c r="A12695" t="str">
        <f>Table_wabobpsvr_AzureCalc_AzureCalcRateCard[[#This Row],[ServiceName]]&amp;Table_wabobpsvr_AzureCalc_AzureCalcRateCard[[#This Row],[Price_Level]]&amp;Table_wabobpsvr_AzureCalc_AzureCalcRateCard[[#This Row],[Region]]</f>
        <v>Basic.A6 VM (Windows)A4</v>
      </c>
      <c r="B12695">
        <v>4</v>
      </c>
      <c r="C12695" t="s">
        <v>701</v>
      </c>
      <c r="D12695" t="s">
        <v>181</v>
      </c>
      <c r="E12695">
        <v>0.4088</v>
      </c>
      <c r="F12695" t="s">
        <v>735</v>
      </c>
      <c r="G12695" s="784" t="s">
        <v>1498</v>
      </c>
      <c r="H12695" s="784" t="s">
        <v>1499</v>
      </c>
      <c r="I12695" s="784" t="s">
        <v>6736</v>
      </c>
    </row>
    <row r="12696" spans="1:9" hidden="1">
      <c r="A12696" t="str">
        <f>Table_wabobpsvr_AzureCalc_AzureCalcRateCard[[#This Row],[ServiceName]]&amp;Table_wabobpsvr_AzureCalc_AzureCalcRateCard[[#This Row],[Price_Level]]&amp;Table_wabobpsvr_AzureCalc_AzureCalcRateCard[[#This Row],[Region]]</f>
        <v>Basic.A6 VM (Windows)B4</v>
      </c>
      <c r="B12696">
        <v>4</v>
      </c>
      <c r="C12696" t="s">
        <v>701</v>
      </c>
      <c r="D12696" t="s">
        <v>182</v>
      </c>
      <c r="E12696">
        <v>0.39200000000000002</v>
      </c>
      <c r="F12696" t="s">
        <v>735</v>
      </c>
      <c r="G12696" s="784" t="s">
        <v>1498</v>
      </c>
      <c r="H12696" s="784" t="s">
        <v>1499</v>
      </c>
      <c r="I12696" s="784" t="s">
        <v>6736</v>
      </c>
    </row>
    <row r="12697" spans="1:9" hidden="1">
      <c r="A12697" t="str">
        <f>Table_wabobpsvr_AzureCalc_AzureCalcRateCard[[#This Row],[ServiceName]]&amp;Table_wabobpsvr_AzureCalc_AzureCalcRateCard[[#This Row],[Price_Level]]&amp;Table_wabobpsvr_AzureCalc_AzureCalcRateCard[[#This Row],[Region]]</f>
        <v>Basic.A6 VM (Windows)C4</v>
      </c>
      <c r="B12697">
        <v>4</v>
      </c>
      <c r="C12697" t="s">
        <v>701</v>
      </c>
      <c r="D12697" t="s">
        <v>184</v>
      </c>
      <c r="E12697">
        <v>0.37519999999999998</v>
      </c>
      <c r="F12697" t="s">
        <v>735</v>
      </c>
      <c r="G12697" s="784" t="s">
        <v>1498</v>
      </c>
      <c r="H12697" s="784" t="s">
        <v>1499</v>
      </c>
      <c r="I12697" s="784" t="s">
        <v>6736</v>
      </c>
    </row>
    <row r="12698" spans="1:9" hidden="1">
      <c r="A12698" t="str">
        <f>Table_wabobpsvr_AzureCalc_AzureCalcRateCard[[#This Row],[ServiceName]]&amp;Table_wabobpsvr_AzureCalc_AzureCalcRateCard[[#This Row],[Price_Level]]&amp;Table_wabobpsvr_AzureCalc_AzureCalcRateCard[[#This Row],[Region]]</f>
        <v>Basic.A6 VM (Windows)D4</v>
      </c>
      <c r="B12698">
        <v>4</v>
      </c>
      <c r="C12698" t="s">
        <v>701</v>
      </c>
      <c r="D12698" t="s">
        <v>183</v>
      </c>
      <c r="E12698">
        <v>0.3584</v>
      </c>
      <c r="F12698" t="s">
        <v>735</v>
      </c>
      <c r="G12698" s="784" t="s">
        <v>1498</v>
      </c>
      <c r="H12698" s="784" t="s">
        <v>1499</v>
      </c>
      <c r="I12698" s="784" t="s">
        <v>6736</v>
      </c>
    </row>
    <row r="12699" spans="1:9" hidden="1">
      <c r="A12699" t="str">
        <f>Table_wabobpsvr_AzureCalc_AzureCalcRateCard[[#This Row],[ServiceName]]&amp;Table_wabobpsvr_AzureCalc_AzureCalcRateCard[[#This Row],[Price_Level]]&amp;Table_wabobpsvr_AzureCalc_AzureCalcRateCard[[#This Row],[Region]]</f>
        <v>Basic.A6 VM (Windows)MOSP5</v>
      </c>
      <c r="B12699">
        <v>5</v>
      </c>
      <c r="C12699" t="s">
        <v>701</v>
      </c>
      <c r="D12699" t="s">
        <v>627</v>
      </c>
      <c r="E12699">
        <v>0.56000000000000005</v>
      </c>
      <c r="F12699" t="s">
        <v>735</v>
      </c>
      <c r="G12699" s="784" t="s">
        <v>4431</v>
      </c>
      <c r="H12699" s="784" t="s">
        <v>4431</v>
      </c>
      <c r="I12699" s="784" t="s">
        <v>6737</v>
      </c>
    </row>
    <row r="12700" spans="1:9" hidden="1">
      <c r="A12700" t="str">
        <f>Table_wabobpsvr_AzureCalc_AzureCalcRateCard[[#This Row],[ServiceName]]&amp;Table_wabobpsvr_AzureCalc_AzureCalcRateCard[[#This Row],[Price_Level]]&amp;Table_wabobpsvr_AzureCalc_AzureCalcRateCard[[#This Row],[Region]]</f>
        <v>Basic.A6 VM (Windows)A5</v>
      </c>
      <c r="B12700">
        <v>5</v>
      </c>
      <c r="C12700" t="s">
        <v>701</v>
      </c>
      <c r="D12700" t="s">
        <v>181</v>
      </c>
      <c r="E12700">
        <v>0.4088</v>
      </c>
      <c r="F12700" t="s">
        <v>735</v>
      </c>
      <c r="G12700" s="784" t="s">
        <v>1500</v>
      </c>
      <c r="H12700" s="784" t="s">
        <v>1501</v>
      </c>
      <c r="I12700" s="784" t="s">
        <v>6737</v>
      </c>
    </row>
    <row r="12701" spans="1:9" hidden="1">
      <c r="A12701" t="str">
        <f>Table_wabobpsvr_AzureCalc_AzureCalcRateCard[[#This Row],[ServiceName]]&amp;Table_wabobpsvr_AzureCalc_AzureCalcRateCard[[#This Row],[Price_Level]]&amp;Table_wabobpsvr_AzureCalc_AzureCalcRateCard[[#This Row],[Region]]</f>
        <v>Basic.A6 VM (Windows)B5</v>
      </c>
      <c r="B12701">
        <v>5</v>
      </c>
      <c r="C12701" t="s">
        <v>701</v>
      </c>
      <c r="D12701" t="s">
        <v>182</v>
      </c>
      <c r="E12701">
        <v>0.39200000000000002</v>
      </c>
      <c r="F12701" t="s">
        <v>735</v>
      </c>
      <c r="G12701" s="784" t="s">
        <v>1500</v>
      </c>
      <c r="H12701" s="784" t="s">
        <v>1501</v>
      </c>
      <c r="I12701" s="784" t="s">
        <v>6737</v>
      </c>
    </row>
    <row r="12702" spans="1:9" hidden="1">
      <c r="A12702" t="str">
        <f>Table_wabobpsvr_AzureCalc_AzureCalcRateCard[[#This Row],[ServiceName]]&amp;Table_wabobpsvr_AzureCalc_AzureCalcRateCard[[#This Row],[Price_Level]]&amp;Table_wabobpsvr_AzureCalc_AzureCalcRateCard[[#This Row],[Region]]</f>
        <v>Basic.A6 VM (Windows)C5</v>
      </c>
      <c r="B12702">
        <v>5</v>
      </c>
      <c r="C12702" t="s">
        <v>701</v>
      </c>
      <c r="D12702" t="s">
        <v>184</v>
      </c>
      <c r="E12702">
        <v>0.37519999999999998</v>
      </c>
      <c r="F12702" t="s">
        <v>735</v>
      </c>
      <c r="G12702" s="784" t="s">
        <v>1500</v>
      </c>
      <c r="H12702" s="784" t="s">
        <v>1501</v>
      </c>
      <c r="I12702" s="784" t="s">
        <v>6737</v>
      </c>
    </row>
    <row r="12703" spans="1:9" hidden="1">
      <c r="A12703" t="str">
        <f>Table_wabobpsvr_AzureCalc_AzureCalcRateCard[[#This Row],[ServiceName]]&amp;Table_wabobpsvr_AzureCalc_AzureCalcRateCard[[#This Row],[Price_Level]]&amp;Table_wabobpsvr_AzureCalc_AzureCalcRateCard[[#This Row],[Region]]</f>
        <v>Basic.A6 VM (Windows)D5</v>
      </c>
      <c r="B12703">
        <v>5</v>
      </c>
      <c r="C12703" t="s">
        <v>701</v>
      </c>
      <c r="D12703" t="s">
        <v>183</v>
      </c>
      <c r="E12703">
        <v>0.3584</v>
      </c>
      <c r="F12703" t="s">
        <v>735</v>
      </c>
      <c r="G12703" s="784" t="s">
        <v>1500</v>
      </c>
      <c r="H12703" s="784" t="s">
        <v>1501</v>
      </c>
      <c r="I12703" s="784" t="s">
        <v>6737</v>
      </c>
    </row>
    <row r="12704" spans="1:9" hidden="1">
      <c r="A12704" t="str">
        <f>Table_wabobpsvr_AzureCalc_AzureCalcRateCard[[#This Row],[ServiceName]]&amp;Table_wabobpsvr_AzureCalc_AzureCalcRateCard[[#This Row],[Price_Level]]&amp;Table_wabobpsvr_AzureCalc_AzureCalcRateCard[[#This Row],[Region]]</f>
        <v>Basic.A6 VM (Windows)MOSP1</v>
      </c>
      <c r="B12704">
        <v>1</v>
      </c>
      <c r="C12704" t="s">
        <v>701</v>
      </c>
      <c r="D12704" t="s">
        <v>627</v>
      </c>
      <c r="E12704">
        <v>0.52</v>
      </c>
      <c r="F12704" t="s">
        <v>735</v>
      </c>
      <c r="G12704" s="784" t="s">
        <v>4431</v>
      </c>
      <c r="H12704" s="784" t="s">
        <v>4431</v>
      </c>
      <c r="I12704" s="784" t="s">
        <v>6738</v>
      </c>
    </row>
    <row r="12705" spans="1:9" hidden="1">
      <c r="A12705" t="str">
        <f>Table_wabobpsvr_AzureCalc_AzureCalcRateCard[[#This Row],[ServiceName]]&amp;Table_wabobpsvr_AzureCalc_AzureCalcRateCard[[#This Row],[Price_Level]]&amp;Table_wabobpsvr_AzureCalc_AzureCalcRateCard[[#This Row],[Region]]</f>
        <v>Basic.A6 VM (Windows)A1</v>
      </c>
      <c r="B12705">
        <v>1</v>
      </c>
      <c r="C12705" t="s">
        <v>701</v>
      </c>
      <c r="D12705" t="s">
        <v>181</v>
      </c>
      <c r="E12705">
        <v>0.37959999999999999</v>
      </c>
      <c r="F12705" t="s">
        <v>735</v>
      </c>
      <c r="G12705" s="784" t="s">
        <v>1502</v>
      </c>
      <c r="H12705" s="784" t="s">
        <v>1503</v>
      </c>
      <c r="I12705" s="784" t="s">
        <v>6738</v>
      </c>
    </row>
    <row r="12706" spans="1:9" hidden="1">
      <c r="A12706" t="str">
        <f>Table_wabobpsvr_AzureCalc_AzureCalcRateCard[[#This Row],[ServiceName]]&amp;Table_wabobpsvr_AzureCalc_AzureCalcRateCard[[#This Row],[Price_Level]]&amp;Table_wabobpsvr_AzureCalc_AzureCalcRateCard[[#This Row],[Region]]</f>
        <v>Basic.A6 VM (Windows)B1</v>
      </c>
      <c r="B12706">
        <v>1</v>
      </c>
      <c r="C12706" t="s">
        <v>701</v>
      </c>
      <c r="D12706" t="s">
        <v>182</v>
      </c>
      <c r="E12706">
        <v>0.36399999999999999</v>
      </c>
      <c r="F12706" t="s">
        <v>735</v>
      </c>
      <c r="G12706" s="784" t="s">
        <v>1502</v>
      </c>
      <c r="H12706" s="784" t="s">
        <v>1503</v>
      </c>
      <c r="I12706" s="784" t="s">
        <v>6738</v>
      </c>
    </row>
    <row r="12707" spans="1:9" hidden="1">
      <c r="A12707" t="str">
        <f>Table_wabobpsvr_AzureCalc_AzureCalcRateCard[[#This Row],[ServiceName]]&amp;Table_wabobpsvr_AzureCalc_AzureCalcRateCard[[#This Row],[Price_Level]]&amp;Table_wabobpsvr_AzureCalc_AzureCalcRateCard[[#This Row],[Region]]</f>
        <v>Basic.A6 VM (Windows)C1</v>
      </c>
      <c r="B12707">
        <v>1</v>
      </c>
      <c r="C12707" t="s">
        <v>701</v>
      </c>
      <c r="D12707" t="s">
        <v>184</v>
      </c>
      <c r="E12707">
        <v>0.34839999999999999</v>
      </c>
      <c r="F12707" t="s">
        <v>735</v>
      </c>
      <c r="G12707" s="784" t="s">
        <v>1502</v>
      </c>
      <c r="H12707" s="784" t="s">
        <v>1503</v>
      </c>
      <c r="I12707" s="784" t="s">
        <v>6738</v>
      </c>
    </row>
    <row r="12708" spans="1:9" hidden="1">
      <c r="A12708" t="str">
        <f>Table_wabobpsvr_AzureCalc_AzureCalcRateCard[[#This Row],[ServiceName]]&amp;Table_wabobpsvr_AzureCalc_AzureCalcRateCard[[#This Row],[Price_Level]]&amp;Table_wabobpsvr_AzureCalc_AzureCalcRateCard[[#This Row],[Region]]</f>
        <v>Basic.A6 VM (Windows)D1</v>
      </c>
      <c r="B12708">
        <v>1</v>
      </c>
      <c r="C12708" t="s">
        <v>701</v>
      </c>
      <c r="D12708" t="s">
        <v>183</v>
      </c>
      <c r="E12708">
        <v>0.33279999999999998</v>
      </c>
      <c r="F12708" t="s">
        <v>735</v>
      </c>
      <c r="G12708" s="784" t="s">
        <v>1502</v>
      </c>
      <c r="H12708" s="784" t="s">
        <v>1503</v>
      </c>
      <c r="I12708" s="784" t="s">
        <v>6738</v>
      </c>
    </row>
    <row r="12709" spans="1:9" hidden="1">
      <c r="A12709" t="str">
        <f>Table_wabobpsvr_AzureCalc_AzureCalcRateCard[[#This Row],[ServiceName]]&amp;Table_wabobpsvr_AzureCalc_AzureCalcRateCard[[#This Row],[Price_Level]]&amp;Table_wabobpsvr_AzureCalc_AzureCalcRateCard[[#This Row],[Region]]</f>
        <v>Basic.A6 VM (Windows)MOSP7</v>
      </c>
      <c r="B12709">
        <v>7</v>
      </c>
      <c r="C12709" t="s">
        <v>701</v>
      </c>
      <c r="D12709" t="s">
        <v>627</v>
      </c>
      <c r="E12709">
        <v>0.52</v>
      </c>
      <c r="F12709" t="s">
        <v>735</v>
      </c>
      <c r="G12709" s="784" t="s">
        <v>4431</v>
      </c>
      <c r="H12709" s="784" t="s">
        <v>4431</v>
      </c>
      <c r="I12709" s="784" t="s">
        <v>6739</v>
      </c>
    </row>
    <row r="12710" spans="1:9" hidden="1">
      <c r="A12710" t="str">
        <f>Table_wabobpsvr_AzureCalc_AzureCalcRateCard[[#This Row],[ServiceName]]&amp;Table_wabobpsvr_AzureCalc_AzureCalcRateCard[[#This Row],[Price_Level]]&amp;Table_wabobpsvr_AzureCalc_AzureCalcRateCard[[#This Row],[Region]]</f>
        <v>Basic.A6 VM (Windows)A7</v>
      </c>
      <c r="B12710">
        <v>7</v>
      </c>
      <c r="C12710" t="s">
        <v>701</v>
      </c>
      <c r="D12710" t="s">
        <v>181</v>
      </c>
      <c r="E12710">
        <v>0.37959999999999999</v>
      </c>
      <c r="F12710" t="s">
        <v>735</v>
      </c>
      <c r="G12710" s="784" t="s">
        <v>1504</v>
      </c>
      <c r="H12710" s="784" t="s">
        <v>1505</v>
      </c>
      <c r="I12710" s="784" t="s">
        <v>6739</v>
      </c>
    </row>
    <row r="12711" spans="1:9" hidden="1">
      <c r="A12711" t="str">
        <f>Table_wabobpsvr_AzureCalc_AzureCalcRateCard[[#This Row],[ServiceName]]&amp;Table_wabobpsvr_AzureCalc_AzureCalcRateCard[[#This Row],[Price_Level]]&amp;Table_wabobpsvr_AzureCalc_AzureCalcRateCard[[#This Row],[Region]]</f>
        <v>Basic.A6 VM (Windows)B7</v>
      </c>
      <c r="B12711">
        <v>7</v>
      </c>
      <c r="C12711" t="s">
        <v>701</v>
      </c>
      <c r="D12711" t="s">
        <v>182</v>
      </c>
      <c r="E12711">
        <v>0.36399999999999999</v>
      </c>
      <c r="F12711" t="s">
        <v>735</v>
      </c>
      <c r="G12711" s="784" t="s">
        <v>1504</v>
      </c>
      <c r="H12711" s="784" t="s">
        <v>1505</v>
      </c>
      <c r="I12711" s="784" t="s">
        <v>6739</v>
      </c>
    </row>
    <row r="12712" spans="1:9" hidden="1">
      <c r="A12712" t="str">
        <f>Table_wabobpsvr_AzureCalc_AzureCalcRateCard[[#This Row],[ServiceName]]&amp;Table_wabobpsvr_AzureCalc_AzureCalcRateCard[[#This Row],[Price_Level]]&amp;Table_wabobpsvr_AzureCalc_AzureCalcRateCard[[#This Row],[Region]]</f>
        <v>Basic.A6 VM (Windows)C7</v>
      </c>
      <c r="B12712">
        <v>7</v>
      </c>
      <c r="C12712" t="s">
        <v>701</v>
      </c>
      <c r="D12712" t="s">
        <v>184</v>
      </c>
      <c r="E12712">
        <v>0.34839999999999999</v>
      </c>
      <c r="F12712" t="s">
        <v>735</v>
      </c>
      <c r="G12712" s="784" t="s">
        <v>1504</v>
      </c>
      <c r="H12712" s="784" t="s">
        <v>1505</v>
      </c>
      <c r="I12712" s="784" t="s">
        <v>6739</v>
      </c>
    </row>
    <row r="12713" spans="1:9" hidden="1">
      <c r="A12713" s="784" t="str">
        <f>Table_wabobpsvr_AzureCalc_AzureCalcRateCard[[#This Row],[ServiceName]]&amp;Table_wabobpsvr_AzureCalc_AzureCalcRateCard[[#This Row],[Price_Level]]&amp;Table_wabobpsvr_AzureCalc_AzureCalcRateCard[[#This Row],[Region]]</f>
        <v>Basic.A6 VM (Windows)D7</v>
      </c>
      <c r="B12713" s="784">
        <v>7</v>
      </c>
      <c r="C12713" s="784" t="s">
        <v>701</v>
      </c>
      <c r="D12713" s="784" t="s">
        <v>183</v>
      </c>
      <c r="E12713" s="784">
        <v>0.33279999999999998</v>
      </c>
      <c r="F12713" s="784" t="s">
        <v>735</v>
      </c>
      <c r="G12713" s="784" t="s">
        <v>1504</v>
      </c>
      <c r="H12713" s="784" t="s">
        <v>1505</v>
      </c>
      <c r="I12713" s="784" t="s">
        <v>6739</v>
      </c>
    </row>
    <row r="12714" spans="1:9" hidden="1">
      <c r="A12714" s="784" t="str">
        <f>Table_wabobpsvr_AzureCalc_AzureCalcRateCard[[#This Row],[ServiceName]]&amp;Table_wabobpsvr_AzureCalc_AzureCalcRateCard[[#This Row],[Price_Level]]&amp;Table_wabobpsvr_AzureCalc_AzureCalcRateCard[[#This Row],[Region]]</f>
        <v>Basic.A6 VM (Windows)MOSP8</v>
      </c>
      <c r="B12714" s="784">
        <v>8</v>
      </c>
      <c r="C12714" s="784" t="s">
        <v>701</v>
      </c>
      <c r="D12714" s="784" t="s">
        <v>627</v>
      </c>
      <c r="E12714" s="784">
        <v>0.57999999999999996</v>
      </c>
      <c r="F12714" s="784" t="s">
        <v>735</v>
      </c>
      <c r="G12714" s="784" t="s">
        <v>4431</v>
      </c>
      <c r="H12714" s="784" t="s">
        <v>4431</v>
      </c>
      <c r="I12714" s="784" t="s">
        <v>5283</v>
      </c>
    </row>
    <row r="12715" spans="1:9" hidden="1">
      <c r="A12715" s="784" t="str">
        <f>Table_wabobpsvr_AzureCalc_AzureCalcRateCard[[#This Row],[ServiceName]]&amp;Table_wabobpsvr_AzureCalc_AzureCalcRateCard[[#This Row],[Price_Level]]&amp;Table_wabobpsvr_AzureCalc_AzureCalcRateCard[[#This Row],[Region]]</f>
        <v>Basic.A6 VM (Windows)A8</v>
      </c>
      <c r="B12715" s="784">
        <v>8</v>
      </c>
      <c r="C12715" s="784" t="s">
        <v>701</v>
      </c>
      <c r="D12715" s="784" t="s">
        <v>181</v>
      </c>
      <c r="E12715" s="784">
        <v>0.4234</v>
      </c>
      <c r="F12715" s="784" t="s">
        <v>735</v>
      </c>
      <c r="G12715" s="784" t="s">
        <v>1506</v>
      </c>
      <c r="H12715" s="784" t="s">
        <v>1507</v>
      </c>
      <c r="I12715" s="784" t="s">
        <v>5283</v>
      </c>
    </row>
    <row r="12716" spans="1:9" hidden="1">
      <c r="A12716" s="784" t="str">
        <f>Table_wabobpsvr_AzureCalc_AzureCalcRateCard[[#This Row],[ServiceName]]&amp;Table_wabobpsvr_AzureCalc_AzureCalcRateCard[[#This Row],[Price_Level]]&amp;Table_wabobpsvr_AzureCalc_AzureCalcRateCard[[#This Row],[Region]]</f>
        <v>Basic.A6 VM (Windows)B8</v>
      </c>
      <c r="B12716" s="784">
        <v>8</v>
      </c>
      <c r="C12716" s="784" t="s">
        <v>701</v>
      </c>
      <c r="D12716" s="784" t="s">
        <v>182</v>
      </c>
      <c r="E12716" s="784">
        <v>0.40600000000000003</v>
      </c>
      <c r="F12716" s="784" t="s">
        <v>735</v>
      </c>
      <c r="G12716" s="784" t="s">
        <v>1506</v>
      </c>
      <c r="H12716" s="784" t="s">
        <v>1507</v>
      </c>
      <c r="I12716" s="784" t="s">
        <v>5283</v>
      </c>
    </row>
    <row r="12717" spans="1:9" hidden="1">
      <c r="A12717" s="784" t="str">
        <f>Table_wabobpsvr_AzureCalc_AzureCalcRateCard[[#This Row],[ServiceName]]&amp;Table_wabobpsvr_AzureCalc_AzureCalcRateCard[[#This Row],[Price_Level]]&amp;Table_wabobpsvr_AzureCalc_AzureCalcRateCard[[#This Row],[Region]]</f>
        <v>Basic.A6 VM (Windows)C8</v>
      </c>
      <c r="B12717" s="784">
        <v>8</v>
      </c>
      <c r="C12717" s="784" t="s">
        <v>701</v>
      </c>
      <c r="D12717" s="784" t="s">
        <v>184</v>
      </c>
      <c r="E12717" s="784">
        <v>0.3886</v>
      </c>
      <c r="F12717" s="784" t="s">
        <v>735</v>
      </c>
      <c r="G12717" s="784" t="s">
        <v>1506</v>
      </c>
      <c r="H12717" s="784" t="s">
        <v>1507</v>
      </c>
      <c r="I12717" s="784" t="s">
        <v>5283</v>
      </c>
    </row>
    <row r="12718" spans="1:9" hidden="1">
      <c r="A12718" s="784" t="str">
        <f>Table_wabobpsvr_AzureCalc_AzureCalcRateCard[[#This Row],[ServiceName]]&amp;Table_wabobpsvr_AzureCalc_AzureCalcRateCard[[#This Row],[Price_Level]]&amp;Table_wabobpsvr_AzureCalc_AzureCalcRateCard[[#This Row],[Region]]</f>
        <v>Media Services Indexer - Tier 3B3</v>
      </c>
      <c r="B12718" s="784">
        <v>3</v>
      </c>
      <c r="C12718" s="784" t="s">
        <v>4431</v>
      </c>
      <c r="D12718" s="784" t="s">
        <v>182</v>
      </c>
      <c r="E12718" s="784">
        <v>999999</v>
      </c>
      <c r="F12718" s="784" t="s">
        <v>1100</v>
      </c>
      <c r="G12718" s="784" t="s">
        <v>4431</v>
      </c>
      <c r="H12718" s="784" t="s">
        <v>4431</v>
      </c>
      <c r="I12718" s="784" t="s">
        <v>4431</v>
      </c>
    </row>
    <row r="12719" spans="1:9" hidden="1">
      <c r="A12719" s="784" t="str">
        <f>Table_wabobpsvr_AzureCalc_AzureCalcRateCard[[#This Row],[ServiceName]]&amp;Table_wabobpsvr_AzureCalc_AzureCalcRateCard[[#This Row],[Price_Level]]&amp;Table_wabobpsvr_AzureCalc_AzureCalcRateCard[[#This Row],[Region]]</f>
        <v>Media Services Indexer - Tier 3C3</v>
      </c>
      <c r="B12719" s="784">
        <v>3</v>
      </c>
      <c r="C12719" s="784" t="s">
        <v>4431</v>
      </c>
      <c r="D12719" s="784" t="s">
        <v>184</v>
      </c>
      <c r="E12719" s="784">
        <v>999999</v>
      </c>
      <c r="F12719" s="784" t="s">
        <v>1100</v>
      </c>
      <c r="G12719" s="784" t="s">
        <v>4431</v>
      </c>
      <c r="H12719" s="784" t="s">
        <v>4431</v>
      </c>
      <c r="I12719" s="784" t="s">
        <v>4431</v>
      </c>
    </row>
    <row r="12720" spans="1:9" hidden="1">
      <c r="A12720" s="784" t="str">
        <f>Table_wabobpsvr_AzureCalc_AzureCalcRateCard[[#This Row],[ServiceName]]&amp;Table_wabobpsvr_AzureCalc_AzureCalcRateCard[[#This Row],[Price_Level]]&amp;Table_wabobpsvr_AzureCalc_AzureCalcRateCard[[#This Row],[Region]]</f>
        <v>Media Services Indexer - Tier 3D3</v>
      </c>
      <c r="B12720" s="784">
        <v>3</v>
      </c>
      <c r="C12720" s="784" t="s">
        <v>4431</v>
      </c>
      <c r="D12720" s="784" t="s">
        <v>183</v>
      </c>
      <c r="E12720" s="784">
        <v>999999</v>
      </c>
      <c r="F12720" s="784" t="s">
        <v>1100</v>
      </c>
      <c r="G12720" s="784" t="s">
        <v>4431</v>
      </c>
      <c r="H12720" s="784" t="s">
        <v>4431</v>
      </c>
      <c r="I12720" s="784" t="s">
        <v>4431</v>
      </c>
    </row>
    <row r="12721" spans="1:9" hidden="1">
      <c r="A12721" s="784" t="str">
        <f>Table_wabobpsvr_AzureCalc_AzureCalcRateCard[[#This Row],[ServiceName]]&amp;Table_wabobpsvr_AzureCalc_AzureCalcRateCard[[#This Row],[Price_Level]]&amp;Table_wabobpsvr_AzureCalc_AzureCalcRateCard[[#This Row],[Region]]</f>
        <v>Media Services Indexer - Tier 3MOSP5</v>
      </c>
      <c r="B12721" s="784">
        <v>5</v>
      </c>
      <c r="C12721" s="784" t="s">
        <v>4431</v>
      </c>
      <c r="D12721" s="784" t="s">
        <v>627</v>
      </c>
      <c r="E12721" s="784">
        <v>999999</v>
      </c>
      <c r="F12721" s="784" t="s">
        <v>1100</v>
      </c>
      <c r="G12721" s="784" t="s">
        <v>4431</v>
      </c>
      <c r="H12721" s="784" t="s">
        <v>4431</v>
      </c>
      <c r="I12721" s="784" t="s">
        <v>4431</v>
      </c>
    </row>
    <row r="12722" spans="1:9" hidden="1">
      <c r="A12722" s="784" t="str">
        <f>Table_wabobpsvr_AzureCalc_AzureCalcRateCard[[#This Row],[ServiceName]]&amp;Table_wabobpsvr_AzureCalc_AzureCalcRateCard[[#This Row],[Price_Level]]&amp;Table_wabobpsvr_AzureCalc_AzureCalcRateCard[[#This Row],[Region]]</f>
        <v>Media Services Indexer - Tier 3A5</v>
      </c>
      <c r="B12722" s="784">
        <v>5</v>
      </c>
      <c r="C12722" s="784" t="s">
        <v>4431</v>
      </c>
      <c r="D12722" s="784" t="s">
        <v>181</v>
      </c>
      <c r="E12722" s="784">
        <v>999999</v>
      </c>
      <c r="F12722" s="784" t="s">
        <v>1100</v>
      </c>
      <c r="G12722" s="784" t="s">
        <v>4431</v>
      </c>
      <c r="H12722" s="784" t="s">
        <v>4431</v>
      </c>
      <c r="I12722" s="784" t="s">
        <v>4431</v>
      </c>
    </row>
    <row r="12723" spans="1:9" hidden="1">
      <c r="A12723" t="str">
        <f>Table_wabobpsvr_AzureCalc_AzureCalcRateCard[[#This Row],[ServiceName]]&amp;Table_wabobpsvr_AzureCalc_AzureCalcRateCard[[#This Row],[Price_Level]]&amp;Table_wabobpsvr_AzureCalc_AzureCalcRateCard[[#This Row],[Region]]</f>
        <v>Media Services Indexer - Tier 3B5</v>
      </c>
      <c r="B12723">
        <v>5</v>
      </c>
      <c r="C12723" t="s">
        <v>4431</v>
      </c>
      <c r="D12723" t="s">
        <v>182</v>
      </c>
      <c r="E12723">
        <v>999999</v>
      </c>
      <c r="F12723" t="s">
        <v>1100</v>
      </c>
      <c r="G12723" s="784" t="s">
        <v>4431</v>
      </c>
      <c r="H12723" s="784" t="s">
        <v>4431</v>
      </c>
      <c r="I12723" s="784" t="s">
        <v>4431</v>
      </c>
    </row>
    <row r="12724" spans="1:9" hidden="1">
      <c r="A12724" t="str">
        <f>Table_wabobpsvr_AzureCalc_AzureCalcRateCard[[#This Row],[ServiceName]]&amp;Table_wabobpsvr_AzureCalc_AzureCalcRateCard[[#This Row],[Price_Level]]&amp;Table_wabobpsvr_AzureCalc_AzureCalcRateCard[[#This Row],[Region]]</f>
        <v>Media Services Indexer - Tier 3C5</v>
      </c>
      <c r="B12724">
        <v>5</v>
      </c>
      <c r="C12724" t="s">
        <v>4431</v>
      </c>
      <c r="D12724" t="s">
        <v>184</v>
      </c>
      <c r="E12724">
        <v>999999</v>
      </c>
      <c r="F12724" t="s">
        <v>1100</v>
      </c>
      <c r="G12724" s="784" t="s">
        <v>4431</v>
      </c>
      <c r="H12724" s="784" t="s">
        <v>4431</v>
      </c>
      <c r="I12724" s="784" t="s">
        <v>4431</v>
      </c>
    </row>
    <row r="12725" spans="1:9" hidden="1">
      <c r="A12725" t="str">
        <f>Table_wabobpsvr_AzureCalc_AzureCalcRateCard[[#This Row],[ServiceName]]&amp;Table_wabobpsvr_AzureCalc_AzureCalcRateCard[[#This Row],[Price_Level]]&amp;Table_wabobpsvr_AzureCalc_AzureCalcRateCard[[#This Row],[Region]]</f>
        <v>Media Services Indexer - Tier 3D5</v>
      </c>
      <c r="B12725">
        <v>5</v>
      </c>
      <c r="C12725" t="s">
        <v>4431</v>
      </c>
      <c r="D12725" t="s">
        <v>183</v>
      </c>
      <c r="E12725">
        <v>999999</v>
      </c>
      <c r="F12725" t="s">
        <v>1100</v>
      </c>
      <c r="G12725" s="784" t="s">
        <v>4431</v>
      </c>
      <c r="H12725" s="784" t="s">
        <v>4431</v>
      </c>
      <c r="I12725" s="784" t="s">
        <v>4431</v>
      </c>
    </row>
    <row r="12726" spans="1:9" hidden="1">
      <c r="A12726" t="str">
        <f>Table_wabobpsvr_AzureCalc_AzureCalcRateCard[[#This Row],[ServiceName]]&amp;Table_wabobpsvr_AzureCalc_AzureCalcRateCard[[#This Row],[Price_Level]]&amp;Table_wabobpsvr_AzureCalc_AzureCalcRateCard[[#This Row],[Region]]</f>
        <v>Media Services Indexer - Tier 3MOSP1</v>
      </c>
      <c r="B12726">
        <v>1</v>
      </c>
      <c r="C12726" t="s">
        <v>4431</v>
      </c>
      <c r="D12726" t="s">
        <v>627</v>
      </c>
      <c r="E12726">
        <v>999999</v>
      </c>
      <c r="F12726" t="s">
        <v>1100</v>
      </c>
      <c r="G12726" s="784" t="s">
        <v>4431</v>
      </c>
      <c r="H12726" s="784" t="s">
        <v>4431</v>
      </c>
      <c r="I12726" s="784" t="s">
        <v>4431</v>
      </c>
    </row>
    <row r="12727" spans="1:9" hidden="1">
      <c r="A12727" t="str">
        <f>Table_wabobpsvr_AzureCalc_AzureCalcRateCard[[#This Row],[ServiceName]]&amp;Table_wabobpsvr_AzureCalc_AzureCalcRateCard[[#This Row],[Price_Level]]&amp;Table_wabobpsvr_AzureCalc_AzureCalcRateCard[[#This Row],[Region]]</f>
        <v>Media Services Indexer - Tier 3A1</v>
      </c>
      <c r="B12727">
        <v>1</v>
      </c>
      <c r="C12727" t="s">
        <v>4431</v>
      </c>
      <c r="D12727" t="s">
        <v>181</v>
      </c>
      <c r="E12727">
        <v>999999</v>
      </c>
      <c r="F12727" t="s">
        <v>1100</v>
      </c>
      <c r="G12727" s="784" t="s">
        <v>4431</v>
      </c>
      <c r="H12727" s="784" t="s">
        <v>4431</v>
      </c>
      <c r="I12727" s="784" t="s">
        <v>4431</v>
      </c>
    </row>
    <row r="12728" spans="1:9" hidden="1">
      <c r="A12728" t="str">
        <f>Table_wabobpsvr_AzureCalc_AzureCalcRateCard[[#This Row],[ServiceName]]&amp;Table_wabobpsvr_AzureCalc_AzureCalcRateCard[[#This Row],[Price_Level]]&amp;Table_wabobpsvr_AzureCalc_AzureCalcRateCard[[#This Row],[Region]]</f>
        <v>Media Services Indexer - Tier 3B1</v>
      </c>
      <c r="B12728">
        <v>1</v>
      </c>
      <c r="C12728" t="s">
        <v>4431</v>
      </c>
      <c r="D12728" t="s">
        <v>182</v>
      </c>
      <c r="E12728">
        <v>999999</v>
      </c>
      <c r="F12728" t="s">
        <v>1100</v>
      </c>
      <c r="G12728" s="784" t="s">
        <v>4431</v>
      </c>
      <c r="H12728" s="784" t="s">
        <v>4431</v>
      </c>
      <c r="I12728" s="784" t="s">
        <v>4431</v>
      </c>
    </row>
    <row r="12729" spans="1:9" hidden="1">
      <c r="A12729" t="str">
        <f>Table_wabobpsvr_AzureCalc_AzureCalcRateCard[[#This Row],[ServiceName]]&amp;Table_wabobpsvr_AzureCalc_AzureCalcRateCard[[#This Row],[Price_Level]]&amp;Table_wabobpsvr_AzureCalc_AzureCalcRateCard[[#This Row],[Region]]</f>
        <v>Media Services Indexer - Tier 3C1</v>
      </c>
      <c r="B12729">
        <v>1</v>
      </c>
      <c r="C12729" t="s">
        <v>4431</v>
      </c>
      <c r="D12729" t="s">
        <v>184</v>
      </c>
      <c r="E12729">
        <v>999999</v>
      </c>
      <c r="F12729" t="s">
        <v>1100</v>
      </c>
      <c r="G12729" s="784" t="s">
        <v>4431</v>
      </c>
      <c r="H12729" s="784" t="s">
        <v>4431</v>
      </c>
      <c r="I12729" s="784" t="s">
        <v>4431</v>
      </c>
    </row>
    <row r="12730" spans="1:9" hidden="1">
      <c r="A12730" t="str">
        <f>Table_wabobpsvr_AzureCalc_AzureCalcRateCard[[#This Row],[ServiceName]]&amp;Table_wabobpsvr_AzureCalc_AzureCalcRateCard[[#This Row],[Price_Level]]&amp;Table_wabobpsvr_AzureCalc_AzureCalcRateCard[[#This Row],[Region]]</f>
        <v>Media Services Indexer - Tier 3D1</v>
      </c>
      <c r="B12730">
        <v>1</v>
      </c>
      <c r="C12730" t="s">
        <v>4431</v>
      </c>
      <c r="D12730" t="s">
        <v>183</v>
      </c>
      <c r="E12730">
        <v>999999</v>
      </c>
      <c r="F12730" t="s">
        <v>1100</v>
      </c>
      <c r="G12730" s="784" t="s">
        <v>4431</v>
      </c>
      <c r="H12730" s="784" t="s">
        <v>4431</v>
      </c>
      <c r="I12730" s="784" t="s">
        <v>4431</v>
      </c>
    </row>
    <row r="12731" spans="1:9" hidden="1">
      <c r="A12731" t="str">
        <f>Table_wabobpsvr_AzureCalc_AzureCalcRateCard[[#This Row],[ServiceName]]&amp;Table_wabobpsvr_AzureCalc_AzureCalcRateCard[[#This Row],[Price_Level]]&amp;Table_wabobpsvr_AzureCalc_AzureCalcRateCard[[#This Row],[Region]]</f>
        <v>Media Services Indexer - Tier 3MOSP13</v>
      </c>
      <c r="B12731">
        <v>13</v>
      </c>
      <c r="C12731" t="s">
        <v>4431</v>
      </c>
      <c r="D12731" t="s">
        <v>627</v>
      </c>
      <c r="E12731">
        <v>999999</v>
      </c>
      <c r="F12731" t="s">
        <v>1100</v>
      </c>
      <c r="G12731" s="784" t="s">
        <v>4431</v>
      </c>
      <c r="H12731" s="784" t="s">
        <v>4431</v>
      </c>
      <c r="I12731" s="784" t="s">
        <v>4431</v>
      </c>
    </row>
    <row r="12732" spans="1:9" hidden="1">
      <c r="A12732" t="str">
        <f>Table_wabobpsvr_AzureCalc_AzureCalcRateCard[[#This Row],[ServiceName]]&amp;Table_wabobpsvr_AzureCalc_AzureCalcRateCard[[#This Row],[Price_Level]]&amp;Table_wabobpsvr_AzureCalc_AzureCalcRateCard[[#This Row],[Region]]</f>
        <v>Media Services Indexer - Tier 3A13</v>
      </c>
      <c r="B12732">
        <v>13</v>
      </c>
      <c r="C12732" t="s">
        <v>4431</v>
      </c>
      <c r="D12732" t="s">
        <v>181</v>
      </c>
      <c r="E12732">
        <v>999999</v>
      </c>
      <c r="F12732" t="s">
        <v>1100</v>
      </c>
      <c r="G12732" s="784" t="s">
        <v>4431</v>
      </c>
      <c r="H12732" s="784" t="s">
        <v>4431</v>
      </c>
      <c r="I12732" s="784" t="s">
        <v>4431</v>
      </c>
    </row>
    <row r="12733" spans="1:9" hidden="1">
      <c r="A12733" s="784" t="str">
        <f>Table_wabobpsvr_AzureCalc_AzureCalcRateCard[[#This Row],[ServiceName]]&amp;Table_wabobpsvr_AzureCalc_AzureCalcRateCard[[#This Row],[Price_Level]]&amp;Table_wabobpsvr_AzureCalc_AzureCalcRateCard[[#This Row],[Region]]</f>
        <v>Media Services Indexer - Tier 3B13</v>
      </c>
      <c r="B12733" s="784">
        <v>13</v>
      </c>
      <c r="C12733" s="784" t="s">
        <v>4431</v>
      </c>
      <c r="D12733" s="784" t="s">
        <v>182</v>
      </c>
      <c r="E12733" s="784">
        <v>999999</v>
      </c>
      <c r="F12733" s="784" t="s">
        <v>1100</v>
      </c>
      <c r="G12733" s="784" t="s">
        <v>4431</v>
      </c>
      <c r="H12733" s="784" t="s">
        <v>4431</v>
      </c>
      <c r="I12733" s="784" t="s">
        <v>4431</v>
      </c>
    </row>
    <row r="12734" spans="1:9" hidden="1">
      <c r="A12734" s="784" t="str">
        <f>Table_wabobpsvr_AzureCalc_AzureCalcRateCard[[#This Row],[ServiceName]]&amp;Table_wabobpsvr_AzureCalc_AzureCalcRateCard[[#This Row],[Price_Level]]&amp;Table_wabobpsvr_AzureCalc_AzureCalcRateCard[[#This Row],[Region]]</f>
        <v>Media Services Indexer - Tier 3C13</v>
      </c>
      <c r="B12734" s="784">
        <v>13</v>
      </c>
      <c r="C12734" s="784" t="s">
        <v>4431</v>
      </c>
      <c r="D12734" s="784" t="s">
        <v>184</v>
      </c>
      <c r="E12734" s="784">
        <v>999999</v>
      </c>
      <c r="F12734" s="784" t="s">
        <v>1100</v>
      </c>
      <c r="G12734" s="784" t="s">
        <v>4431</v>
      </c>
      <c r="H12734" s="784" t="s">
        <v>4431</v>
      </c>
      <c r="I12734" s="784" t="s">
        <v>4431</v>
      </c>
    </row>
    <row r="12735" spans="1:9" hidden="1">
      <c r="A12735" s="784" t="str">
        <f>Table_wabobpsvr_AzureCalc_AzureCalcRateCard[[#This Row],[ServiceName]]&amp;Table_wabobpsvr_AzureCalc_AzureCalcRateCard[[#This Row],[Price_Level]]&amp;Table_wabobpsvr_AzureCalc_AzureCalcRateCard[[#This Row],[Region]]</f>
        <v>Media Services Indexer - Tier 3D13</v>
      </c>
      <c r="B12735" s="784">
        <v>13</v>
      </c>
      <c r="C12735" s="784" t="s">
        <v>4431</v>
      </c>
      <c r="D12735" s="784" t="s">
        <v>183</v>
      </c>
      <c r="E12735" s="784">
        <v>999999</v>
      </c>
      <c r="F12735" s="784" t="s">
        <v>1100</v>
      </c>
      <c r="G12735" s="784" t="s">
        <v>4431</v>
      </c>
      <c r="H12735" s="784" t="s">
        <v>4431</v>
      </c>
      <c r="I12735" s="784" t="s">
        <v>4431</v>
      </c>
    </row>
    <row r="12736" spans="1:9" hidden="1">
      <c r="A12736" s="784" t="str">
        <f>Table_wabobpsvr_AzureCalc_AzureCalcRateCard[[#This Row],[ServiceName]]&amp;Table_wabobpsvr_AzureCalc_AzureCalcRateCard[[#This Row],[Price_Level]]&amp;Table_wabobpsvr_AzureCalc_AzureCalcRateCard[[#This Row],[Region]]</f>
        <v>Media Services Indexer - Tier 4MOSP2</v>
      </c>
      <c r="B12736" s="784">
        <v>2</v>
      </c>
      <c r="C12736" s="784" t="s">
        <v>4431</v>
      </c>
      <c r="D12736" s="784" t="s">
        <v>627</v>
      </c>
      <c r="E12736" s="784">
        <v>999999</v>
      </c>
      <c r="F12736" s="784" t="s">
        <v>1101</v>
      </c>
      <c r="G12736" s="784" t="s">
        <v>4431</v>
      </c>
      <c r="H12736" s="784" t="s">
        <v>4431</v>
      </c>
      <c r="I12736" s="784" t="s">
        <v>4431</v>
      </c>
    </row>
    <row r="12737" spans="1:9" hidden="1">
      <c r="A12737" s="784" t="str">
        <f>Table_wabobpsvr_AzureCalc_AzureCalcRateCard[[#This Row],[ServiceName]]&amp;Table_wabobpsvr_AzureCalc_AzureCalcRateCard[[#This Row],[Price_Level]]&amp;Table_wabobpsvr_AzureCalc_AzureCalcRateCard[[#This Row],[Region]]</f>
        <v>Media Services Indexer - Tier 4A2</v>
      </c>
      <c r="B12737" s="784">
        <v>2</v>
      </c>
      <c r="C12737" s="784" t="s">
        <v>4431</v>
      </c>
      <c r="D12737" s="784" t="s">
        <v>181</v>
      </c>
      <c r="E12737" s="784">
        <v>999999</v>
      </c>
      <c r="F12737" s="784" t="s">
        <v>1101</v>
      </c>
      <c r="G12737" s="784" t="s">
        <v>4431</v>
      </c>
      <c r="H12737" s="784" t="s">
        <v>4431</v>
      </c>
      <c r="I12737" s="784" t="s">
        <v>4431</v>
      </c>
    </row>
    <row r="12738" spans="1:9" hidden="1">
      <c r="A12738" s="784" t="str">
        <f>Table_wabobpsvr_AzureCalc_AzureCalcRateCard[[#This Row],[ServiceName]]&amp;Table_wabobpsvr_AzureCalc_AzureCalcRateCard[[#This Row],[Price_Level]]&amp;Table_wabobpsvr_AzureCalc_AzureCalcRateCard[[#This Row],[Region]]</f>
        <v>Media Services Indexer - Tier 4B2</v>
      </c>
      <c r="B12738" s="784">
        <v>2</v>
      </c>
      <c r="C12738" s="784" t="s">
        <v>4431</v>
      </c>
      <c r="D12738" s="784" t="s">
        <v>182</v>
      </c>
      <c r="E12738" s="784">
        <v>999999</v>
      </c>
      <c r="F12738" s="784" t="s">
        <v>1101</v>
      </c>
      <c r="G12738" s="784" t="s">
        <v>4431</v>
      </c>
      <c r="H12738" s="784" t="s">
        <v>4431</v>
      </c>
      <c r="I12738" s="784" t="s">
        <v>4431</v>
      </c>
    </row>
    <row r="12739" spans="1:9" hidden="1">
      <c r="A12739" s="784" t="str">
        <f>Table_wabobpsvr_AzureCalc_AzureCalcRateCard[[#This Row],[ServiceName]]&amp;Table_wabobpsvr_AzureCalc_AzureCalcRateCard[[#This Row],[Price_Level]]&amp;Table_wabobpsvr_AzureCalc_AzureCalcRateCard[[#This Row],[Region]]</f>
        <v>Media Services Indexer - Tier 4C2</v>
      </c>
      <c r="B12739" s="784">
        <v>2</v>
      </c>
      <c r="C12739" s="784" t="s">
        <v>4431</v>
      </c>
      <c r="D12739" s="784" t="s">
        <v>184</v>
      </c>
      <c r="E12739" s="784">
        <v>999999</v>
      </c>
      <c r="F12739" s="784" t="s">
        <v>1101</v>
      </c>
      <c r="G12739" s="784" t="s">
        <v>4431</v>
      </c>
      <c r="H12739" s="784" t="s">
        <v>4431</v>
      </c>
      <c r="I12739" s="784" t="s">
        <v>4431</v>
      </c>
    </row>
    <row r="12740" spans="1:9" hidden="1">
      <c r="A12740" s="784" t="str">
        <f>Table_wabobpsvr_AzureCalc_AzureCalcRateCard[[#This Row],[ServiceName]]&amp;Table_wabobpsvr_AzureCalc_AzureCalcRateCard[[#This Row],[Price_Level]]&amp;Table_wabobpsvr_AzureCalc_AzureCalcRateCard[[#This Row],[Region]]</f>
        <v>Media Services Indexer - Tier 4D2</v>
      </c>
      <c r="B12740" s="784">
        <v>2</v>
      </c>
      <c r="C12740" s="784" t="s">
        <v>4431</v>
      </c>
      <c r="D12740" s="784" t="s">
        <v>183</v>
      </c>
      <c r="E12740" s="784">
        <v>999999</v>
      </c>
      <c r="F12740" s="784" t="s">
        <v>1101</v>
      </c>
      <c r="G12740" s="784" t="s">
        <v>4431</v>
      </c>
      <c r="H12740" s="784" t="s">
        <v>4431</v>
      </c>
      <c r="I12740" s="784" t="s">
        <v>4431</v>
      </c>
    </row>
    <row r="12741" spans="1:9" hidden="1">
      <c r="A12741" t="str">
        <f>Table_wabobpsvr_AzureCalc_AzureCalcRateCard[[#This Row],[ServiceName]]&amp;Table_wabobpsvr_AzureCalc_AzureCalcRateCard[[#This Row],[Price_Level]]&amp;Table_wabobpsvr_AzureCalc_AzureCalcRateCard[[#This Row],[Region]]</f>
        <v>Media Services Indexer - Tier 4MOSP3</v>
      </c>
      <c r="B12741">
        <v>3</v>
      </c>
      <c r="C12741" t="s">
        <v>4431</v>
      </c>
      <c r="D12741" t="s">
        <v>627</v>
      </c>
      <c r="E12741">
        <v>999999</v>
      </c>
      <c r="F12741" t="s">
        <v>1101</v>
      </c>
      <c r="G12741" s="784" t="s">
        <v>4431</v>
      </c>
      <c r="H12741" s="784" t="s">
        <v>4431</v>
      </c>
      <c r="I12741" s="784" t="s">
        <v>4431</v>
      </c>
    </row>
    <row r="12742" spans="1:9" hidden="1">
      <c r="A12742" s="784" t="str">
        <f>Table_wabobpsvr_AzureCalc_AzureCalcRateCard[[#This Row],[ServiceName]]&amp;Table_wabobpsvr_AzureCalc_AzureCalcRateCard[[#This Row],[Price_Level]]&amp;Table_wabobpsvr_AzureCalc_AzureCalcRateCard[[#This Row],[Region]]</f>
        <v>Media Services Indexer - Tier 4A3</v>
      </c>
      <c r="B12742" s="784">
        <v>3</v>
      </c>
      <c r="C12742" s="784" t="s">
        <v>4431</v>
      </c>
      <c r="D12742" s="784" t="s">
        <v>181</v>
      </c>
      <c r="E12742" s="784">
        <v>999999</v>
      </c>
      <c r="F12742" s="784" t="s">
        <v>1101</v>
      </c>
      <c r="G12742" s="784" t="s">
        <v>4431</v>
      </c>
      <c r="H12742" s="784" t="s">
        <v>4431</v>
      </c>
      <c r="I12742" s="784" t="s">
        <v>4431</v>
      </c>
    </row>
    <row r="12743" spans="1:9" hidden="1">
      <c r="A12743" t="str">
        <f>Table_wabobpsvr_AzureCalc_AzureCalcRateCard[[#This Row],[ServiceName]]&amp;Table_wabobpsvr_AzureCalc_AzureCalcRateCard[[#This Row],[Price_Level]]&amp;Table_wabobpsvr_AzureCalc_AzureCalcRateCard[[#This Row],[Region]]</f>
        <v>Media Services Indexer - Tier 4B3</v>
      </c>
      <c r="B12743">
        <v>3</v>
      </c>
      <c r="C12743" t="s">
        <v>4431</v>
      </c>
      <c r="D12743" t="s">
        <v>182</v>
      </c>
      <c r="E12743">
        <v>999999</v>
      </c>
      <c r="F12743" t="s">
        <v>1101</v>
      </c>
      <c r="G12743" s="784" t="s">
        <v>4431</v>
      </c>
      <c r="H12743" s="784" t="s">
        <v>4431</v>
      </c>
      <c r="I12743" s="784" t="s">
        <v>4431</v>
      </c>
    </row>
    <row r="12744" spans="1:9" hidden="1">
      <c r="A12744" t="str">
        <f>Table_wabobpsvr_AzureCalc_AzureCalcRateCard[[#This Row],[ServiceName]]&amp;Table_wabobpsvr_AzureCalc_AzureCalcRateCard[[#This Row],[Price_Level]]&amp;Table_wabobpsvr_AzureCalc_AzureCalcRateCard[[#This Row],[Region]]</f>
        <v>Media Services Indexer - Tier 4C3</v>
      </c>
      <c r="B12744">
        <v>3</v>
      </c>
      <c r="C12744" t="s">
        <v>4431</v>
      </c>
      <c r="D12744" t="s">
        <v>184</v>
      </c>
      <c r="E12744">
        <v>999999</v>
      </c>
      <c r="F12744" t="s">
        <v>1101</v>
      </c>
      <c r="G12744" s="784" t="s">
        <v>4431</v>
      </c>
      <c r="H12744" s="784" t="s">
        <v>4431</v>
      </c>
      <c r="I12744" s="784" t="s">
        <v>4431</v>
      </c>
    </row>
    <row r="12745" spans="1:9" hidden="1">
      <c r="A12745" t="str">
        <f>Table_wabobpsvr_AzureCalc_AzureCalcRateCard[[#This Row],[ServiceName]]&amp;Table_wabobpsvr_AzureCalc_AzureCalcRateCard[[#This Row],[Price_Level]]&amp;Table_wabobpsvr_AzureCalc_AzureCalcRateCard[[#This Row],[Region]]</f>
        <v>Media Services Indexer - Tier 4D3</v>
      </c>
      <c r="B12745">
        <v>3</v>
      </c>
      <c r="C12745" t="s">
        <v>4431</v>
      </c>
      <c r="D12745" t="s">
        <v>183</v>
      </c>
      <c r="E12745">
        <v>999999</v>
      </c>
      <c r="F12745" t="s">
        <v>1101</v>
      </c>
      <c r="G12745" s="784" t="s">
        <v>4431</v>
      </c>
      <c r="H12745" s="784" t="s">
        <v>4431</v>
      </c>
      <c r="I12745" s="784" t="s">
        <v>4431</v>
      </c>
    </row>
    <row r="12746" spans="1:9" hidden="1">
      <c r="A12746" t="str">
        <f>Table_wabobpsvr_AzureCalc_AzureCalcRateCard[[#This Row],[ServiceName]]&amp;Table_wabobpsvr_AzureCalc_AzureCalcRateCard[[#This Row],[Price_Level]]&amp;Table_wabobpsvr_AzureCalc_AzureCalcRateCard[[#This Row],[Region]]</f>
        <v>Media Services Indexer - Tier 4MOSP5</v>
      </c>
      <c r="B12746">
        <v>5</v>
      </c>
      <c r="C12746" t="s">
        <v>4431</v>
      </c>
      <c r="D12746" t="s">
        <v>627</v>
      </c>
      <c r="E12746">
        <v>999999</v>
      </c>
      <c r="F12746" t="s">
        <v>1101</v>
      </c>
      <c r="G12746" s="784" t="s">
        <v>4431</v>
      </c>
      <c r="H12746" s="784" t="s">
        <v>4431</v>
      </c>
      <c r="I12746" s="784" t="s">
        <v>4431</v>
      </c>
    </row>
    <row r="12747" spans="1:9" hidden="1">
      <c r="A12747" t="str">
        <f>Table_wabobpsvr_AzureCalc_AzureCalcRateCard[[#This Row],[ServiceName]]&amp;Table_wabobpsvr_AzureCalc_AzureCalcRateCard[[#This Row],[Price_Level]]&amp;Table_wabobpsvr_AzureCalc_AzureCalcRateCard[[#This Row],[Region]]</f>
        <v>D2 HDInsight (Non-Windows)B16</v>
      </c>
      <c r="B12747">
        <v>16</v>
      </c>
      <c r="C12747" t="s">
        <v>91</v>
      </c>
      <c r="D12747" t="s">
        <v>182</v>
      </c>
      <c r="E12747">
        <v>0.19900000000000001</v>
      </c>
      <c r="F12747" t="s">
        <v>4271</v>
      </c>
      <c r="G12747" s="784" t="s">
        <v>4359</v>
      </c>
      <c r="H12747" s="784" t="s">
        <v>4360</v>
      </c>
      <c r="I12747" s="784" t="s">
        <v>4431</v>
      </c>
    </row>
    <row r="12748" spans="1:9" hidden="1">
      <c r="A12748" s="784" t="str">
        <f>Table_wabobpsvr_AzureCalc_AzureCalcRateCard[[#This Row],[ServiceName]]&amp;Table_wabobpsvr_AzureCalc_AzureCalcRateCard[[#This Row],[Price_Level]]&amp;Table_wabobpsvr_AzureCalc_AzureCalcRateCard[[#This Row],[Region]]</f>
        <v>A10 VM (Non-Windows)B11</v>
      </c>
      <c r="B12748" s="784">
        <v>11</v>
      </c>
      <c r="C12748" s="784" t="s">
        <v>91</v>
      </c>
      <c r="D12748" s="784" t="s">
        <v>182</v>
      </c>
      <c r="E12748" s="784">
        <v>1.419</v>
      </c>
      <c r="F12748" s="784" t="s">
        <v>1283</v>
      </c>
      <c r="G12748" s="784" t="s">
        <v>4488</v>
      </c>
      <c r="H12748" s="784" t="s">
        <v>4489</v>
      </c>
      <c r="I12748" s="784" t="s">
        <v>6375</v>
      </c>
    </row>
    <row r="12749" spans="1:9" hidden="1">
      <c r="A12749" s="784" t="str">
        <f>Table_wabobpsvr_AzureCalc_AzureCalcRateCard[[#This Row],[ServiceName]]&amp;Table_wabobpsvr_AzureCalc_AzureCalcRateCard[[#This Row],[Price_Level]]&amp;Table_wabobpsvr_AzureCalc_AzureCalcRateCard[[#This Row],[Region]]</f>
        <v>A10 VM (Non-Windows)C11</v>
      </c>
      <c r="B12749" s="784">
        <v>11</v>
      </c>
      <c r="C12749" s="784" t="s">
        <v>91</v>
      </c>
      <c r="D12749" s="784" t="s">
        <v>184</v>
      </c>
      <c r="E12749" s="784">
        <v>1.3740000000000001</v>
      </c>
      <c r="F12749" s="784" t="s">
        <v>1283</v>
      </c>
      <c r="G12749" s="784" t="s">
        <v>4488</v>
      </c>
      <c r="H12749" s="784" t="s">
        <v>4489</v>
      </c>
      <c r="I12749" s="784" t="s">
        <v>6375</v>
      </c>
    </row>
    <row r="12750" spans="1:9" hidden="1">
      <c r="A12750" s="784" t="str">
        <f>Table_wabobpsvr_AzureCalc_AzureCalcRateCard[[#This Row],[ServiceName]]&amp;Table_wabobpsvr_AzureCalc_AzureCalcRateCard[[#This Row],[Price_Level]]&amp;Table_wabobpsvr_AzureCalc_AzureCalcRateCard[[#This Row],[Region]]</f>
        <v>A10 VM (Non-Windows)D11</v>
      </c>
      <c r="B12750" s="784">
        <v>11</v>
      </c>
      <c r="C12750" s="784" t="s">
        <v>91</v>
      </c>
      <c r="D12750" s="784" t="s">
        <v>183</v>
      </c>
      <c r="E12750" s="784">
        <v>1.329</v>
      </c>
      <c r="F12750" s="784" t="s">
        <v>1283</v>
      </c>
      <c r="G12750" s="784" t="s">
        <v>4488</v>
      </c>
      <c r="H12750" s="784" t="s">
        <v>4489</v>
      </c>
      <c r="I12750" s="784" t="s">
        <v>6375</v>
      </c>
    </row>
    <row r="12751" spans="1:9" hidden="1">
      <c r="A12751" s="784" t="str">
        <f>Table_wabobpsvr_AzureCalc_AzureCalcRateCard[[#This Row],[ServiceName]]&amp;Table_wabobpsvr_AzureCalc_AzureCalcRateCard[[#This Row],[Price_Level]]&amp;Table_wabobpsvr_AzureCalc_AzureCalcRateCard[[#This Row],[Region]]</f>
        <v>A10 VM (Non-Windows)MOSP12</v>
      </c>
      <c r="B12751" s="784">
        <v>12</v>
      </c>
      <c r="C12751" s="784" t="s">
        <v>91</v>
      </c>
      <c r="D12751" s="784" t="s">
        <v>627</v>
      </c>
      <c r="E12751" s="784">
        <v>1.33</v>
      </c>
      <c r="F12751" s="784" t="s">
        <v>1283</v>
      </c>
      <c r="G12751" s="784" t="s">
        <v>4431</v>
      </c>
      <c r="H12751" s="784" t="s">
        <v>4431</v>
      </c>
      <c r="I12751" s="784" t="s">
        <v>6740</v>
      </c>
    </row>
    <row r="12752" spans="1:9" hidden="1">
      <c r="A12752" s="784" t="str">
        <f>Table_wabobpsvr_AzureCalc_AzureCalcRateCard[[#This Row],[ServiceName]]&amp;Table_wabobpsvr_AzureCalc_AzureCalcRateCard[[#This Row],[Price_Level]]&amp;Table_wabobpsvr_AzureCalc_AzureCalcRateCard[[#This Row],[Region]]</f>
        <v>A10 VM (Non-Windows)A12</v>
      </c>
      <c r="B12752" s="784">
        <v>12</v>
      </c>
      <c r="C12752" s="784" t="s">
        <v>91</v>
      </c>
      <c r="D12752" s="784" t="s">
        <v>181</v>
      </c>
      <c r="E12752" s="784">
        <v>1.29</v>
      </c>
      <c r="F12752" s="784" t="s">
        <v>1283</v>
      </c>
      <c r="G12752" s="784" t="s">
        <v>4488</v>
      </c>
      <c r="H12752" s="784" t="s">
        <v>4494</v>
      </c>
      <c r="I12752" s="784" t="s">
        <v>6740</v>
      </c>
    </row>
    <row r="12753" spans="1:9" hidden="1">
      <c r="A12753" t="str">
        <f>Table_wabobpsvr_AzureCalc_AzureCalcRateCard[[#This Row],[ServiceName]]&amp;Table_wabobpsvr_AzureCalc_AzureCalcRateCard[[#This Row],[Price_Level]]&amp;Table_wabobpsvr_AzureCalc_AzureCalcRateCard[[#This Row],[Region]]</f>
        <v>D2 HDInsight (Non-Windows)C16</v>
      </c>
      <c r="B12753">
        <v>16</v>
      </c>
      <c r="C12753" t="s">
        <v>91</v>
      </c>
      <c r="D12753" t="s">
        <v>184</v>
      </c>
      <c r="E12753">
        <v>0.193</v>
      </c>
      <c r="F12753" t="s">
        <v>4271</v>
      </c>
      <c r="G12753" s="784" t="s">
        <v>4359</v>
      </c>
      <c r="H12753" s="784" t="s">
        <v>4360</v>
      </c>
      <c r="I12753" s="784" t="s">
        <v>4431</v>
      </c>
    </row>
    <row r="12754" spans="1:9" hidden="1">
      <c r="A12754" t="str">
        <f>Table_wabobpsvr_AzureCalc_AzureCalcRateCard[[#This Row],[ServiceName]]&amp;Table_wabobpsvr_AzureCalc_AzureCalcRateCard[[#This Row],[Price_Level]]&amp;Table_wabobpsvr_AzureCalc_AzureCalcRateCard[[#This Row],[Region]]</f>
        <v>D2 HDInsight (Non-Windows)D16</v>
      </c>
      <c r="B12754">
        <v>16</v>
      </c>
      <c r="C12754" t="s">
        <v>91</v>
      </c>
      <c r="D12754" t="s">
        <v>183</v>
      </c>
      <c r="E12754">
        <v>0.187</v>
      </c>
      <c r="F12754" t="s">
        <v>4271</v>
      </c>
      <c r="G12754" s="784" t="s">
        <v>4359</v>
      </c>
      <c r="H12754" s="784" t="s">
        <v>4360</v>
      </c>
      <c r="I12754" s="784" t="s">
        <v>4431</v>
      </c>
    </row>
    <row r="12755" spans="1:9" hidden="1">
      <c r="A12755" t="str">
        <f>Table_wabobpsvr_AzureCalc_AzureCalcRateCard[[#This Row],[ServiceName]]&amp;Table_wabobpsvr_AzureCalc_AzureCalcRateCard[[#This Row],[Price_Level]]&amp;Table_wabobpsvr_AzureCalc_AzureCalcRateCard[[#This Row],[Region]]</f>
        <v>D3 HDInsightMOSP</v>
      </c>
      <c r="C12755" t="s">
        <v>91</v>
      </c>
      <c r="D12755" t="s">
        <v>627</v>
      </c>
      <c r="E12755">
        <v>0.84799999999999998</v>
      </c>
      <c r="F12755" t="s">
        <v>4272</v>
      </c>
      <c r="G12755" s="784" t="s">
        <v>4431</v>
      </c>
      <c r="H12755" s="784" t="s">
        <v>4431</v>
      </c>
      <c r="I12755" s="784" t="s">
        <v>4431</v>
      </c>
    </row>
    <row r="12756" spans="1:9" hidden="1">
      <c r="A12756" t="str">
        <f>Table_wabobpsvr_AzureCalc_AzureCalcRateCard[[#This Row],[ServiceName]]&amp;Table_wabobpsvr_AzureCalc_AzureCalcRateCard[[#This Row],[Price_Level]]&amp;Table_wabobpsvr_AzureCalc_AzureCalcRateCard[[#This Row],[Region]]</f>
        <v>Basic_D13 VM (Windows)A</v>
      </c>
      <c r="C12756" t="s">
        <v>91</v>
      </c>
      <c r="D12756" t="s">
        <v>181</v>
      </c>
      <c r="E12756">
        <v>1.1281099999999999</v>
      </c>
      <c r="F12756" t="s">
        <v>1141</v>
      </c>
      <c r="G12756" s="784" t="s">
        <v>2833</v>
      </c>
      <c r="H12756" s="784" t="s">
        <v>2834</v>
      </c>
      <c r="I12756" s="784" t="s">
        <v>4431</v>
      </c>
    </row>
    <row r="12757" spans="1:9" hidden="1">
      <c r="A12757" t="str">
        <f>Table_wabobpsvr_AzureCalc_AzureCalcRateCard[[#This Row],[ServiceName]]&amp;Table_wabobpsvr_AzureCalc_AzureCalcRateCard[[#This Row],[Price_Level]]&amp;Table_wabobpsvr_AzureCalc_AzureCalcRateCard[[#This Row],[Region]]</f>
        <v>A11 VM (Non-Windows)C7</v>
      </c>
      <c r="B12757">
        <v>7</v>
      </c>
      <c r="C12757" t="s">
        <v>91</v>
      </c>
      <c r="D12757" t="s">
        <v>184</v>
      </c>
      <c r="E12757">
        <v>2.1749999999999998</v>
      </c>
      <c r="F12757" t="s">
        <v>1285</v>
      </c>
      <c r="G12757" s="784" t="s">
        <v>4495</v>
      </c>
      <c r="H12757" s="784" t="s">
        <v>4496</v>
      </c>
      <c r="I12757" s="784" t="s">
        <v>6027</v>
      </c>
    </row>
    <row r="12758" spans="1:9" hidden="1">
      <c r="A12758" t="str">
        <f>Table_wabobpsvr_AzureCalc_AzureCalcRateCard[[#This Row],[ServiceName]]&amp;Table_wabobpsvr_AzureCalc_AzureCalcRateCard[[#This Row],[Price_Level]]&amp;Table_wabobpsvr_AzureCalc_AzureCalcRateCard[[#This Row],[Region]]</f>
        <v>A11 VM (Non-Windows)D7</v>
      </c>
      <c r="B12758">
        <v>7</v>
      </c>
      <c r="C12758" t="s">
        <v>91</v>
      </c>
      <c r="D12758" t="s">
        <v>183</v>
      </c>
      <c r="E12758">
        <v>2.1030000000000002</v>
      </c>
      <c r="F12758" t="s">
        <v>1285</v>
      </c>
      <c r="G12758" s="784" t="s">
        <v>4495</v>
      </c>
      <c r="H12758" s="784" t="s">
        <v>4496</v>
      </c>
      <c r="I12758" s="784" t="s">
        <v>6027</v>
      </c>
    </row>
    <row r="12759" spans="1:9" hidden="1">
      <c r="A12759" t="str">
        <f>Table_wabobpsvr_AzureCalc_AzureCalcRateCard[[#This Row],[ServiceName]]&amp;Table_wabobpsvr_AzureCalc_AzureCalcRateCard[[#This Row],[Price_Level]]&amp;Table_wabobpsvr_AzureCalc_AzureCalcRateCard[[#This Row],[Region]]</f>
        <v>A11 VM (Non-Windows)MOSP8</v>
      </c>
      <c r="B12759">
        <v>8</v>
      </c>
      <c r="C12759" t="s">
        <v>91</v>
      </c>
      <c r="D12759" t="s">
        <v>627</v>
      </c>
      <c r="E12759">
        <v>2.39</v>
      </c>
      <c r="F12759" t="s">
        <v>1285</v>
      </c>
      <c r="G12759" s="784" t="s">
        <v>4431</v>
      </c>
      <c r="H12759" s="784" t="s">
        <v>4431</v>
      </c>
      <c r="I12759" s="784" t="s">
        <v>6741</v>
      </c>
    </row>
    <row r="12760" spans="1:9" hidden="1">
      <c r="A12760" t="str">
        <f>Table_wabobpsvr_AzureCalc_AzureCalcRateCard[[#This Row],[ServiceName]]&amp;Table_wabobpsvr_AzureCalc_AzureCalcRateCard[[#This Row],[Price_Level]]&amp;Table_wabobpsvr_AzureCalc_AzureCalcRateCard[[#This Row],[Region]]</f>
        <v>A11 VM (Non-Windows)A8</v>
      </c>
      <c r="B12760">
        <v>8</v>
      </c>
      <c r="C12760" t="s">
        <v>91</v>
      </c>
      <c r="D12760" t="s">
        <v>181</v>
      </c>
      <c r="E12760">
        <v>2.3180000000000001</v>
      </c>
      <c r="F12760" t="s">
        <v>1285</v>
      </c>
      <c r="G12760" s="784" t="s">
        <v>4497</v>
      </c>
      <c r="H12760" s="784" t="s">
        <v>4498</v>
      </c>
      <c r="I12760" s="784" t="s">
        <v>6741</v>
      </c>
    </row>
    <row r="12761" spans="1:9" hidden="1">
      <c r="A12761" t="str">
        <f>Table_wabobpsvr_AzureCalc_AzureCalcRateCard[[#This Row],[ServiceName]]&amp;Table_wabobpsvr_AzureCalc_AzureCalcRateCard[[#This Row],[Price_Level]]&amp;Table_wabobpsvr_AzureCalc_AzureCalcRateCard[[#This Row],[Region]]</f>
        <v>A11 VM (Non-Windows)B8</v>
      </c>
      <c r="B12761">
        <v>8</v>
      </c>
      <c r="C12761" t="s">
        <v>91</v>
      </c>
      <c r="D12761" t="s">
        <v>182</v>
      </c>
      <c r="E12761">
        <v>2.2469999999999999</v>
      </c>
      <c r="F12761" t="s">
        <v>1285</v>
      </c>
      <c r="G12761" s="784" t="s">
        <v>4497</v>
      </c>
      <c r="H12761" s="784" t="s">
        <v>4498</v>
      </c>
      <c r="I12761" s="784" t="s">
        <v>6741</v>
      </c>
    </row>
    <row r="12762" spans="1:9" hidden="1">
      <c r="A12762" t="str">
        <f>Table_wabobpsvr_AzureCalc_AzureCalcRateCard[[#This Row],[ServiceName]]&amp;Table_wabobpsvr_AzureCalc_AzureCalcRateCard[[#This Row],[Price_Level]]&amp;Table_wabobpsvr_AzureCalc_AzureCalcRateCard[[#This Row],[Region]]</f>
        <v>Basic_D13 VM (Windows)B</v>
      </c>
      <c r="C12762" t="s">
        <v>91</v>
      </c>
      <c r="D12762" t="s">
        <v>182</v>
      </c>
      <c r="E12762">
        <v>1.0932200000000001</v>
      </c>
      <c r="F12762" t="s">
        <v>1141</v>
      </c>
      <c r="G12762" s="784" t="s">
        <v>2833</v>
      </c>
      <c r="H12762" s="784" t="s">
        <v>2834</v>
      </c>
      <c r="I12762" s="784" t="s">
        <v>4431</v>
      </c>
    </row>
    <row r="12763" spans="1:9" hidden="1">
      <c r="A12763" t="str">
        <f>Table_wabobpsvr_AzureCalc_AzureCalcRateCard[[#This Row],[ServiceName]]&amp;Table_wabobpsvr_AzureCalc_AzureCalcRateCard[[#This Row],[Price_Level]]&amp;Table_wabobpsvr_AzureCalc_AzureCalcRateCard[[#This Row],[Region]]</f>
        <v>Basic_D13 VM (Windows)C</v>
      </c>
      <c r="C12763" t="s">
        <v>91</v>
      </c>
      <c r="D12763" t="s">
        <v>184</v>
      </c>
      <c r="E12763">
        <v>1.05833</v>
      </c>
      <c r="F12763" t="s">
        <v>1141</v>
      </c>
      <c r="G12763" s="784" t="s">
        <v>2833</v>
      </c>
      <c r="H12763" s="784" t="s">
        <v>2834</v>
      </c>
      <c r="I12763" s="784" t="s">
        <v>4431</v>
      </c>
    </row>
    <row r="12764" spans="1:9" hidden="1">
      <c r="A12764" t="str">
        <f>Table_wabobpsvr_AzureCalc_AzureCalcRateCard[[#This Row],[ServiceName]]&amp;Table_wabobpsvr_AzureCalc_AzureCalcRateCard[[#This Row],[Price_Level]]&amp;Table_wabobpsvr_AzureCalc_AzureCalcRateCard[[#This Row],[Region]]</f>
        <v>Basic_D13 VM (Windows)D</v>
      </c>
      <c r="C12764" t="s">
        <v>91</v>
      </c>
      <c r="D12764" t="s">
        <v>183</v>
      </c>
      <c r="E12764">
        <v>1.0234399999999999</v>
      </c>
      <c r="F12764" t="s">
        <v>1141</v>
      </c>
      <c r="G12764" s="784" t="s">
        <v>2833</v>
      </c>
      <c r="H12764" s="784" t="s">
        <v>2834</v>
      </c>
      <c r="I12764" s="784" t="s">
        <v>4431</v>
      </c>
    </row>
    <row r="12765" spans="1:9" hidden="1">
      <c r="A12765" t="str">
        <f>Table_wabobpsvr_AzureCalc_AzureCalcRateCard[[#This Row],[ServiceName]]&amp;Table_wabobpsvr_AzureCalc_AzureCalcRateCard[[#This Row],[Price_Level]]&amp;Table_wabobpsvr_AzureCalc_AzureCalcRateCard[[#This Row],[Region]]</f>
        <v>A6 VM (Windows)C16</v>
      </c>
      <c r="B12765">
        <v>16</v>
      </c>
      <c r="C12765" t="s">
        <v>91</v>
      </c>
      <c r="D12765" t="s">
        <v>184</v>
      </c>
      <c r="E12765">
        <v>0.46766000000000002</v>
      </c>
      <c r="F12765" t="s">
        <v>714</v>
      </c>
      <c r="G12765" s="784" t="s">
        <v>2785</v>
      </c>
      <c r="H12765" s="784" t="s">
        <v>2786</v>
      </c>
      <c r="I12765" s="784" t="s">
        <v>4431</v>
      </c>
    </row>
    <row r="12766" spans="1:9" hidden="1">
      <c r="A12766" t="str">
        <f>Table_wabobpsvr_AzureCalc_AzureCalcRateCard[[#This Row],[ServiceName]]&amp;Table_wabobpsvr_AzureCalc_AzureCalcRateCard[[#This Row],[Price_Level]]&amp;Table_wabobpsvr_AzureCalc_AzureCalcRateCard[[#This Row],[Region]]</f>
        <v>A10 Cloud ServicesA10</v>
      </c>
      <c r="B12766">
        <v>10</v>
      </c>
      <c r="C12766" t="s">
        <v>701</v>
      </c>
      <c r="D12766" t="s">
        <v>181</v>
      </c>
      <c r="E12766">
        <v>2.0659999999999998</v>
      </c>
      <c r="F12766" t="s">
        <v>1273</v>
      </c>
      <c r="G12766" s="784" t="s">
        <v>4499</v>
      </c>
      <c r="H12766" s="784" t="s">
        <v>4500</v>
      </c>
      <c r="I12766" s="784" t="s">
        <v>4930</v>
      </c>
    </row>
    <row r="12767" spans="1:9" hidden="1">
      <c r="A12767" t="str">
        <f>Table_wabobpsvr_AzureCalc_AzureCalcRateCard[[#This Row],[ServiceName]]&amp;Table_wabobpsvr_AzureCalc_AzureCalcRateCard[[#This Row],[Price_Level]]&amp;Table_wabobpsvr_AzureCalc_AzureCalcRateCard[[#This Row],[Region]]</f>
        <v>A10 Cloud ServicesB10</v>
      </c>
      <c r="B12767">
        <v>10</v>
      </c>
      <c r="C12767" t="s">
        <v>701</v>
      </c>
      <c r="D12767" t="s">
        <v>182</v>
      </c>
      <c r="E12767">
        <v>2.0019999999999998</v>
      </c>
      <c r="F12767" t="s">
        <v>1273</v>
      </c>
      <c r="G12767" s="784" t="s">
        <v>4499</v>
      </c>
      <c r="H12767" s="784" t="s">
        <v>4500</v>
      </c>
      <c r="I12767" s="784" t="s">
        <v>4930</v>
      </c>
    </row>
    <row r="12768" spans="1:9" hidden="1">
      <c r="A12768" s="784" t="str">
        <f>Table_wabobpsvr_AzureCalc_AzureCalcRateCard[[#This Row],[ServiceName]]&amp;Table_wabobpsvr_AzureCalc_AzureCalcRateCard[[#This Row],[Price_Level]]&amp;Table_wabobpsvr_AzureCalc_AzureCalcRateCard[[#This Row],[Region]]</f>
        <v>A10 Cloud ServicesC10</v>
      </c>
      <c r="B12768" s="784">
        <v>10</v>
      </c>
      <c r="C12768" s="784" t="s">
        <v>701</v>
      </c>
      <c r="D12768" s="784" t="s">
        <v>184</v>
      </c>
      <c r="E12768" s="784">
        <v>1.9379999999999999</v>
      </c>
      <c r="F12768" s="784" t="s">
        <v>1273</v>
      </c>
      <c r="G12768" s="784" t="s">
        <v>4499</v>
      </c>
      <c r="H12768" s="784" t="s">
        <v>4500</v>
      </c>
      <c r="I12768" s="784" t="s">
        <v>4930</v>
      </c>
    </row>
    <row r="12769" spans="1:9" hidden="1">
      <c r="A12769" s="784" t="str">
        <f>Table_wabobpsvr_AzureCalc_AzureCalcRateCard[[#This Row],[ServiceName]]&amp;Table_wabobpsvr_AzureCalc_AzureCalcRateCard[[#This Row],[Price_Level]]&amp;Table_wabobpsvr_AzureCalc_AzureCalcRateCard[[#This Row],[Region]]</f>
        <v>A10 Cloud ServicesD10</v>
      </c>
      <c r="B12769" s="784">
        <v>10</v>
      </c>
      <c r="C12769" s="784" t="s">
        <v>701</v>
      </c>
      <c r="D12769" s="784" t="s">
        <v>183</v>
      </c>
      <c r="E12769" s="784">
        <v>1.8740000000000001</v>
      </c>
      <c r="F12769" s="784" t="s">
        <v>1273</v>
      </c>
      <c r="G12769" s="784" t="s">
        <v>4499</v>
      </c>
      <c r="H12769" s="784" t="s">
        <v>4500</v>
      </c>
      <c r="I12769" s="784" t="s">
        <v>4930</v>
      </c>
    </row>
    <row r="12770" spans="1:9" hidden="1">
      <c r="A12770" s="784" t="str">
        <f>Table_wabobpsvr_AzureCalc_AzureCalcRateCard[[#This Row],[ServiceName]]&amp;Table_wabobpsvr_AzureCalc_AzureCalcRateCard[[#This Row],[Price_Level]]&amp;Table_wabobpsvr_AzureCalc_AzureCalcRateCard[[#This Row],[Region]]</f>
        <v>A10 Cloud ServicesMOSP9</v>
      </c>
      <c r="B12770" s="784">
        <v>9</v>
      </c>
      <c r="C12770" s="784" t="s">
        <v>701</v>
      </c>
      <c r="D12770" s="784" t="s">
        <v>627</v>
      </c>
      <c r="E12770" s="784">
        <v>1.89</v>
      </c>
      <c r="F12770" s="784" t="s">
        <v>1273</v>
      </c>
      <c r="G12770" s="784" t="s">
        <v>4431</v>
      </c>
      <c r="H12770" s="784" t="s">
        <v>4431</v>
      </c>
      <c r="I12770" s="784" t="s">
        <v>5707</v>
      </c>
    </row>
    <row r="12771" spans="1:9" hidden="1">
      <c r="A12771" s="784" t="str">
        <f>Table_wabobpsvr_AzureCalc_AzureCalcRateCard[[#This Row],[ServiceName]]&amp;Table_wabobpsvr_AzureCalc_AzureCalcRateCard[[#This Row],[Price_Level]]&amp;Table_wabobpsvr_AzureCalc_AzureCalcRateCard[[#This Row],[Region]]</f>
        <v>A6 VM (Windows)D16</v>
      </c>
      <c r="B12771" s="784">
        <v>16</v>
      </c>
      <c r="C12771" s="784" t="s">
        <v>91</v>
      </c>
      <c r="D12771" s="784" t="s">
        <v>183</v>
      </c>
      <c r="E12771" s="784">
        <v>0.44672000000000001</v>
      </c>
      <c r="F12771" s="784" t="s">
        <v>714</v>
      </c>
      <c r="G12771" s="784" t="s">
        <v>2785</v>
      </c>
      <c r="H12771" s="784" t="s">
        <v>2786</v>
      </c>
      <c r="I12771" s="784" t="s">
        <v>4431</v>
      </c>
    </row>
    <row r="12772" spans="1:9" hidden="1">
      <c r="A12772" s="784" t="str">
        <f>Table_wabobpsvr_AzureCalc_AzureCalcRateCard[[#This Row],[ServiceName]]&amp;Table_wabobpsvr_AzureCalc_AzureCalcRateCard[[#This Row],[Price_Level]]&amp;Table_wabobpsvr_AzureCalc_AzureCalcRateCard[[#This Row],[Region]]</f>
        <v>D12 HDInsight (Non-Windows)MOSP16</v>
      </c>
      <c r="B12772" s="784">
        <v>16</v>
      </c>
      <c r="C12772" s="784" t="s">
        <v>91</v>
      </c>
      <c r="D12772" s="784" t="s">
        <v>627</v>
      </c>
      <c r="E12772" s="784">
        <v>0.435</v>
      </c>
      <c r="F12772" s="784" t="s">
        <v>4211</v>
      </c>
      <c r="G12772" s="784" t="s">
        <v>4431</v>
      </c>
      <c r="H12772" s="784" t="s">
        <v>4431</v>
      </c>
      <c r="I12772" s="784" t="s">
        <v>4431</v>
      </c>
    </row>
    <row r="12773" spans="1:9" hidden="1">
      <c r="A12773" s="784" t="str">
        <f>Table_wabobpsvr_AzureCalc_AzureCalcRateCard[[#This Row],[ServiceName]]&amp;Table_wabobpsvr_AzureCalc_AzureCalcRateCard[[#This Row],[Price_Level]]&amp;Table_wabobpsvr_AzureCalc_AzureCalcRateCard[[#This Row],[Region]]</f>
        <v>A7 Cloud ServicesA16</v>
      </c>
      <c r="B12773" s="784">
        <v>16</v>
      </c>
      <c r="C12773" s="784" t="s">
        <v>701</v>
      </c>
      <c r="D12773" s="784" t="s">
        <v>181</v>
      </c>
      <c r="E12773" s="784">
        <v>1.01908</v>
      </c>
      <c r="F12773" s="784" t="s">
        <v>705</v>
      </c>
      <c r="G12773" s="784" t="s">
        <v>3187</v>
      </c>
      <c r="H12773" s="784" t="s">
        <v>3188</v>
      </c>
      <c r="I12773" s="784" t="s">
        <v>4431</v>
      </c>
    </row>
    <row r="12774" spans="1:9" hidden="1">
      <c r="A12774" s="784" t="str">
        <f>Table_wabobpsvr_AzureCalc_AzureCalcRateCard[[#This Row],[ServiceName]]&amp;Table_wabobpsvr_AzureCalc_AzureCalcRateCard[[#This Row],[Price_Level]]&amp;Table_wabobpsvr_AzureCalc_AzureCalcRateCard[[#This Row],[Region]]</f>
        <v>A11 VM (Non-Windows)C8</v>
      </c>
      <c r="B12774" s="784">
        <v>8</v>
      </c>
      <c r="C12774" s="784" t="s">
        <v>91</v>
      </c>
      <c r="D12774" s="784" t="s">
        <v>184</v>
      </c>
      <c r="E12774" s="784">
        <v>2.1749999999999998</v>
      </c>
      <c r="F12774" s="784" t="s">
        <v>1285</v>
      </c>
      <c r="G12774" s="784" t="s">
        <v>4497</v>
      </c>
      <c r="H12774" s="784" t="s">
        <v>4498</v>
      </c>
      <c r="I12774" s="784" t="s">
        <v>6741</v>
      </c>
    </row>
    <row r="12775" spans="1:9" hidden="1">
      <c r="A12775" s="784" t="str">
        <f>Table_wabobpsvr_AzureCalc_AzureCalcRateCard[[#This Row],[ServiceName]]&amp;Table_wabobpsvr_AzureCalc_AzureCalcRateCard[[#This Row],[Price_Level]]&amp;Table_wabobpsvr_AzureCalc_AzureCalcRateCard[[#This Row],[Region]]</f>
        <v>Basic Automation MinutesD13</v>
      </c>
      <c r="B12775" s="784">
        <v>13</v>
      </c>
      <c r="C12775" s="784" t="s">
        <v>4431</v>
      </c>
      <c r="D12775" s="784" t="s">
        <v>183</v>
      </c>
      <c r="E12775" s="784">
        <v>999999</v>
      </c>
      <c r="F12775" s="784" t="s">
        <v>3323</v>
      </c>
      <c r="G12775" s="784" t="s">
        <v>4431</v>
      </c>
      <c r="H12775" s="784" t="s">
        <v>4431</v>
      </c>
      <c r="I12775" s="784" t="s">
        <v>4431</v>
      </c>
    </row>
    <row r="12776" spans="1:9" hidden="1">
      <c r="A12776" s="784" t="str">
        <f>Table_wabobpsvr_AzureCalc_AzureCalcRateCard[[#This Row],[ServiceName]]&amp;Table_wabobpsvr_AzureCalc_AzureCalcRateCard[[#This Row],[Price_Level]]&amp;Table_wabobpsvr_AzureCalc_AzureCalcRateCard[[#This Row],[Region]]</f>
        <v>A11 VM (Non-Windows)D8</v>
      </c>
      <c r="B12776" s="784">
        <v>8</v>
      </c>
      <c r="C12776" s="784" t="s">
        <v>91</v>
      </c>
      <c r="D12776" s="784" t="s">
        <v>183</v>
      </c>
      <c r="E12776" s="784">
        <v>2.1030000000000002</v>
      </c>
      <c r="F12776" s="784" t="s">
        <v>1285</v>
      </c>
      <c r="G12776" s="784" t="s">
        <v>4497</v>
      </c>
      <c r="H12776" s="784" t="s">
        <v>4498</v>
      </c>
      <c r="I12776" s="784" t="s">
        <v>6741</v>
      </c>
    </row>
    <row r="12777" spans="1:9" hidden="1">
      <c r="A12777" s="784" t="str">
        <f>Table_wabobpsvr_AzureCalc_AzureCalcRateCard[[#This Row],[ServiceName]]&amp;Table_wabobpsvr_AzureCalc_AzureCalcRateCard[[#This Row],[Price_Level]]&amp;Table_wabobpsvr_AzureCalc_AzureCalcRateCard[[#This Row],[Region]]</f>
        <v>A11 VM (Non-Windows)MOSP11</v>
      </c>
      <c r="B12777" s="784">
        <v>11</v>
      </c>
      <c r="C12777" s="784" t="s">
        <v>91</v>
      </c>
      <c r="D12777" s="784" t="s">
        <v>627</v>
      </c>
      <c r="E12777" s="784">
        <v>2.7</v>
      </c>
      <c r="F12777" s="784" t="s">
        <v>1285</v>
      </c>
      <c r="G12777" s="784" t="s">
        <v>4431</v>
      </c>
      <c r="H12777" s="784" t="s">
        <v>4431</v>
      </c>
      <c r="I12777" s="784" t="s">
        <v>5705</v>
      </c>
    </row>
    <row r="12778" spans="1:9" hidden="1">
      <c r="A12778" s="784" t="str">
        <f>Table_wabobpsvr_AzureCalc_AzureCalcRateCard[[#This Row],[ServiceName]]&amp;Table_wabobpsvr_AzureCalc_AzureCalcRateCard[[#This Row],[Price_Level]]&amp;Table_wabobpsvr_AzureCalc_AzureCalcRateCard[[#This Row],[Region]]</f>
        <v>A11 VM (Non-Windows)A11</v>
      </c>
      <c r="B12778" s="784">
        <v>11</v>
      </c>
      <c r="C12778" s="784" t="s">
        <v>91</v>
      </c>
      <c r="D12778" s="784" t="s">
        <v>181</v>
      </c>
      <c r="E12778" s="784">
        <v>2.6190000000000002</v>
      </c>
      <c r="F12778" s="784" t="s">
        <v>1285</v>
      </c>
      <c r="G12778" s="784" t="s">
        <v>4501</v>
      </c>
      <c r="H12778" s="784" t="s">
        <v>4502</v>
      </c>
      <c r="I12778" s="784" t="s">
        <v>5705</v>
      </c>
    </row>
    <row r="12779" spans="1:9" hidden="1">
      <c r="A12779" s="784" t="str">
        <f>Table_wabobpsvr_AzureCalc_AzureCalcRateCard[[#This Row],[ServiceName]]&amp;Table_wabobpsvr_AzureCalc_AzureCalcRateCard[[#This Row],[Price_Level]]&amp;Table_wabobpsvr_AzureCalc_AzureCalcRateCard[[#This Row],[Region]]</f>
        <v>A11 VM (Non-Windows)B11</v>
      </c>
      <c r="B12779" s="784">
        <v>11</v>
      </c>
      <c r="C12779" s="784" t="s">
        <v>91</v>
      </c>
      <c r="D12779" s="784" t="s">
        <v>182</v>
      </c>
      <c r="E12779" s="784">
        <v>2.5379999999999998</v>
      </c>
      <c r="F12779" s="784" t="s">
        <v>1285</v>
      </c>
      <c r="G12779" s="784" t="s">
        <v>4501</v>
      </c>
      <c r="H12779" s="784" t="s">
        <v>4502</v>
      </c>
      <c r="I12779" s="784" t="s">
        <v>5705</v>
      </c>
    </row>
    <row r="12780" spans="1:9" hidden="1">
      <c r="A12780" s="784" t="str">
        <f>Table_wabobpsvr_AzureCalc_AzureCalcRateCard[[#This Row],[ServiceName]]&amp;Table_wabobpsvr_AzureCalc_AzureCalcRateCard[[#This Row],[Price_Level]]&amp;Table_wabobpsvr_AzureCalc_AzureCalcRateCard[[#This Row],[Region]]</f>
        <v>Basic Automation MinutesMOSP14</v>
      </c>
      <c r="B12780" s="784">
        <v>14</v>
      </c>
      <c r="C12780" s="784" t="s">
        <v>4431</v>
      </c>
      <c r="D12780" s="784" t="s">
        <v>627</v>
      </c>
      <c r="E12780" s="784">
        <v>999999</v>
      </c>
      <c r="F12780" s="784" t="s">
        <v>3323</v>
      </c>
      <c r="G12780" s="784" t="s">
        <v>4431</v>
      </c>
      <c r="H12780" s="784" t="s">
        <v>4431</v>
      </c>
      <c r="I12780" s="784" t="s">
        <v>4431</v>
      </c>
    </row>
    <row r="12781" spans="1:9" hidden="1">
      <c r="A12781" s="784" t="str">
        <f>Table_wabobpsvr_AzureCalc_AzureCalcRateCard[[#This Row],[ServiceName]]&amp;Table_wabobpsvr_AzureCalc_AzureCalcRateCard[[#This Row],[Price_Level]]&amp;Table_wabobpsvr_AzureCalc_AzureCalcRateCard[[#This Row],[Region]]</f>
        <v>Basic Automation MinutesA14</v>
      </c>
      <c r="B12781" s="784">
        <v>14</v>
      </c>
      <c r="C12781" s="784" t="s">
        <v>4431</v>
      </c>
      <c r="D12781" s="784" t="s">
        <v>181</v>
      </c>
      <c r="E12781" s="784">
        <v>999999</v>
      </c>
      <c r="F12781" s="784" t="s">
        <v>3323</v>
      </c>
      <c r="G12781" s="784" t="s">
        <v>4431</v>
      </c>
      <c r="H12781" s="784" t="s">
        <v>4431</v>
      </c>
      <c r="I12781" s="784" t="s">
        <v>4431</v>
      </c>
    </row>
    <row r="12782" spans="1:9" hidden="1">
      <c r="A12782" s="784" t="str">
        <f>Table_wabobpsvr_AzureCalc_AzureCalcRateCard[[#This Row],[ServiceName]]&amp;Table_wabobpsvr_AzureCalc_AzureCalcRateCard[[#This Row],[Price_Level]]&amp;Table_wabobpsvr_AzureCalc_AzureCalcRateCard[[#This Row],[Region]]</f>
        <v>Basic Automation MinutesB14</v>
      </c>
      <c r="B12782" s="784">
        <v>14</v>
      </c>
      <c r="C12782" s="784" t="s">
        <v>4431</v>
      </c>
      <c r="D12782" s="784" t="s">
        <v>182</v>
      </c>
      <c r="E12782" s="784">
        <v>999999</v>
      </c>
      <c r="F12782" s="784" t="s">
        <v>3323</v>
      </c>
      <c r="G12782" s="784" t="s">
        <v>4431</v>
      </c>
      <c r="H12782" s="784" t="s">
        <v>4431</v>
      </c>
      <c r="I12782" s="784" t="s">
        <v>4431</v>
      </c>
    </row>
    <row r="12783" spans="1:9" hidden="1">
      <c r="A12783" t="str">
        <f>Table_wabobpsvr_AzureCalc_AzureCalcRateCard[[#This Row],[ServiceName]]&amp;Table_wabobpsvr_AzureCalc_AzureCalcRateCard[[#This Row],[Price_Level]]&amp;Table_wabobpsvr_AzureCalc_AzureCalcRateCard[[#This Row],[Region]]</f>
        <v>Basic Automation MinutesC14</v>
      </c>
      <c r="B12783">
        <v>14</v>
      </c>
      <c r="C12783" t="s">
        <v>4431</v>
      </c>
      <c r="D12783" t="s">
        <v>184</v>
      </c>
      <c r="E12783">
        <v>999999</v>
      </c>
      <c r="F12783" t="s">
        <v>3323</v>
      </c>
      <c r="G12783" s="784" t="s">
        <v>4431</v>
      </c>
      <c r="H12783" s="784" t="s">
        <v>4431</v>
      </c>
      <c r="I12783" s="784" t="s">
        <v>4431</v>
      </c>
    </row>
    <row r="12784" spans="1:9" hidden="1">
      <c r="A12784" t="str">
        <f>Table_wabobpsvr_AzureCalc_AzureCalcRateCard[[#This Row],[ServiceName]]&amp;Table_wabobpsvr_AzureCalc_AzureCalcRateCard[[#This Row],[Price_Level]]&amp;Table_wabobpsvr_AzureCalc_AzureCalcRateCard[[#This Row],[Region]]</f>
        <v>Stream AnalyticsA4</v>
      </c>
      <c r="B12784">
        <v>4</v>
      </c>
      <c r="C12784" t="s">
        <v>4431</v>
      </c>
      <c r="D12784" t="s">
        <v>181</v>
      </c>
      <c r="E12784">
        <v>999999</v>
      </c>
      <c r="F12784" t="s">
        <v>1370</v>
      </c>
      <c r="G12784" s="784" t="s">
        <v>4431</v>
      </c>
      <c r="H12784" s="784" t="s">
        <v>4431</v>
      </c>
      <c r="I12784" s="784" t="s">
        <v>4431</v>
      </c>
    </row>
    <row r="12785" spans="1:9" hidden="1">
      <c r="A12785" t="str">
        <f>Table_wabobpsvr_AzureCalc_AzureCalcRateCard[[#This Row],[ServiceName]]&amp;Table_wabobpsvr_AzureCalc_AzureCalcRateCard[[#This Row],[Price_Level]]&amp;Table_wabobpsvr_AzureCalc_AzureCalcRateCard[[#This Row],[Region]]</f>
        <v>Stream AnalyticsB4</v>
      </c>
      <c r="B12785">
        <v>4</v>
      </c>
      <c r="C12785" t="s">
        <v>4431</v>
      </c>
      <c r="D12785" t="s">
        <v>182</v>
      </c>
      <c r="E12785">
        <v>999999</v>
      </c>
      <c r="F12785" t="s">
        <v>1370</v>
      </c>
      <c r="G12785" s="784" t="s">
        <v>4431</v>
      </c>
      <c r="H12785" s="784" t="s">
        <v>4431</v>
      </c>
      <c r="I12785" s="784" t="s">
        <v>4431</v>
      </c>
    </row>
    <row r="12786" spans="1:9" hidden="1">
      <c r="A12786" t="str">
        <f>Table_wabobpsvr_AzureCalc_AzureCalcRateCard[[#This Row],[ServiceName]]&amp;Table_wabobpsvr_AzureCalc_AzureCalcRateCard[[#This Row],[Price_Level]]&amp;Table_wabobpsvr_AzureCalc_AzureCalcRateCard[[#This Row],[Region]]</f>
        <v>Stream AnalyticsC4</v>
      </c>
      <c r="B12786">
        <v>4</v>
      </c>
      <c r="C12786" t="s">
        <v>4431</v>
      </c>
      <c r="D12786" t="s">
        <v>184</v>
      </c>
      <c r="E12786">
        <v>999999</v>
      </c>
      <c r="F12786" t="s">
        <v>1370</v>
      </c>
      <c r="G12786" s="784" t="s">
        <v>4431</v>
      </c>
      <c r="H12786" s="784" t="s">
        <v>4431</v>
      </c>
      <c r="I12786" s="784" t="s">
        <v>4431</v>
      </c>
    </row>
    <row r="12787" spans="1:9" hidden="1">
      <c r="A12787" t="str">
        <f>Table_wabobpsvr_AzureCalc_AzureCalcRateCard[[#This Row],[ServiceName]]&amp;Table_wabobpsvr_AzureCalc_AzureCalcRateCard[[#This Row],[Price_Level]]&amp;Table_wabobpsvr_AzureCalc_AzureCalcRateCard[[#This Row],[Region]]</f>
        <v>Stream AnalyticsD4</v>
      </c>
      <c r="B12787">
        <v>4</v>
      </c>
      <c r="C12787" t="s">
        <v>4431</v>
      </c>
      <c r="D12787" t="s">
        <v>183</v>
      </c>
      <c r="E12787">
        <v>999999</v>
      </c>
      <c r="F12787" t="s">
        <v>1370</v>
      </c>
      <c r="G12787" s="784" t="s">
        <v>4431</v>
      </c>
      <c r="H12787" s="784" t="s">
        <v>4431</v>
      </c>
      <c r="I12787" s="784" t="s">
        <v>4431</v>
      </c>
    </row>
    <row r="12788" spans="1:9" hidden="1">
      <c r="A12788" t="str">
        <f>Table_wabobpsvr_AzureCalc_AzureCalcRateCard[[#This Row],[ServiceName]]&amp;Table_wabobpsvr_AzureCalc_AzureCalcRateCard[[#This Row],[Price_Level]]&amp;Table_wabobpsvr_AzureCalc_AzureCalcRateCard[[#This Row],[Region]]</f>
        <v>Standard_G2 Cloud ServicesA4</v>
      </c>
      <c r="B12788">
        <v>4</v>
      </c>
      <c r="C12788" t="s">
        <v>91</v>
      </c>
      <c r="D12788" t="s">
        <v>181</v>
      </c>
      <c r="E12788">
        <v>1.3</v>
      </c>
      <c r="F12788" t="s">
        <v>3192</v>
      </c>
      <c r="G12788" s="784" t="s">
        <v>3196</v>
      </c>
      <c r="H12788" s="784" t="s">
        <v>3197</v>
      </c>
      <c r="I12788" s="784" t="s">
        <v>4915</v>
      </c>
    </row>
    <row r="12789" spans="1:9" hidden="1">
      <c r="A12789" t="str">
        <f>Table_wabobpsvr_AzureCalc_AzureCalcRateCard[[#This Row],[ServiceName]]&amp;Table_wabobpsvr_AzureCalc_AzureCalcRateCard[[#This Row],[Price_Level]]&amp;Table_wabobpsvr_AzureCalc_AzureCalcRateCard[[#This Row],[Region]]</f>
        <v>Standard_G2 Cloud ServicesB4</v>
      </c>
      <c r="B12789">
        <v>4</v>
      </c>
      <c r="C12789" t="s">
        <v>91</v>
      </c>
      <c r="D12789" t="s">
        <v>182</v>
      </c>
      <c r="E12789">
        <v>1.26</v>
      </c>
      <c r="F12789" t="s">
        <v>3192</v>
      </c>
      <c r="G12789" s="784" t="s">
        <v>3196</v>
      </c>
      <c r="H12789" s="784" t="s">
        <v>3197</v>
      </c>
      <c r="I12789" s="784" t="s">
        <v>4915</v>
      </c>
    </row>
    <row r="12790" spans="1:9" hidden="1">
      <c r="A12790" t="str">
        <f>Table_wabobpsvr_AzureCalc_AzureCalcRateCard[[#This Row],[ServiceName]]&amp;Table_wabobpsvr_AzureCalc_AzureCalcRateCard[[#This Row],[Price_Level]]&amp;Table_wabobpsvr_AzureCalc_AzureCalcRateCard[[#This Row],[Region]]</f>
        <v>Standard_G2 Cloud ServicesC4</v>
      </c>
      <c r="B12790">
        <v>4</v>
      </c>
      <c r="C12790" t="s">
        <v>91</v>
      </c>
      <c r="D12790" t="s">
        <v>184</v>
      </c>
      <c r="E12790">
        <v>1.2190000000000001</v>
      </c>
      <c r="F12790" t="s">
        <v>3192</v>
      </c>
      <c r="G12790" s="784" t="s">
        <v>3196</v>
      </c>
      <c r="H12790" s="784" t="s">
        <v>3197</v>
      </c>
      <c r="I12790" s="784" t="s">
        <v>4915</v>
      </c>
    </row>
    <row r="12791" spans="1:9" hidden="1">
      <c r="A12791" t="str">
        <f>Table_wabobpsvr_AzureCalc_AzureCalcRateCard[[#This Row],[ServiceName]]&amp;Table_wabobpsvr_AzureCalc_AzureCalcRateCard[[#This Row],[Price_Level]]&amp;Table_wabobpsvr_AzureCalc_AzureCalcRateCard[[#This Row],[Region]]</f>
        <v>Standard_G2 Cloud ServicesD4</v>
      </c>
      <c r="B12791">
        <v>4</v>
      </c>
      <c r="C12791" t="s">
        <v>91</v>
      </c>
      <c r="D12791" t="s">
        <v>183</v>
      </c>
      <c r="E12791">
        <v>1.179</v>
      </c>
      <c r="F12791" t="s">
        <v>3192</v>
      </c>
      <c r="G12791" s="784" t="s">
        <v>3196</v>
      </c>
      <c r="H12791" s="784" t="s">
        <v>3197</v>
      </c>
      <c r="I12791" s="784" t="s">
        <v>4915</v>
      </c>
    </row>
    <row r="12792" spans="1:9" hidden="1">
      <c r="A12792"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792">
        <v>16</v>
      </c>
      <c r="C12792" t="s">
        <v>10</v>
      </c>
      <c r="D12792" t="s">
        <v>627</v>
      </c>
      <c r="E12792">
        <v>0.51</v>
      </c>
      <c r="F12792" t="s">
        <v>3651</v>
      </c>
      <c r="G12792" s="784" t="s">
        <v>4431</v>
      </c>
      <c r="H12792" s="784" t="s">
        <v>4431</v>
      </c>
      <c r="I12792" s="784" t="s">
        <v>6350</v>
      </c>
    </row>
    <row r="12793" spans="1:9" hidden="1">
      <c r="A12793" t="str">
        <f>Table_wabobpsvr_AzureCalc_AzureCalcRateCard[[#This Row],[ServiceName]]&amp;Table_wabobpsvr_AzureCalc_AzureCalcRateCard[[#This Row],[Price_Level]]&amp;Table_wabobpsvr_AzureCalc_AzureCalcRateCard[[#This Row],[Region]]</f>
        <v>Premium Storage - Files (GB)A2</v>
      </c>
      <c r="B12793">
        <v>2</v>
      </c>
      <c r="C12793" t="s">
        <v>10</v>
      </c>
      <c r="D12793" t="s">
        <v>181</v>
      </c>
      <c r="E12793">
        <v>0.49509999999999998</v>
      </c>
      <c r="F12793" t="s">
        <v>4746</v>
      </c>
      <c r="G12793" s="784" t="s">
        <v>4747</v>
      </c>
      <c r="H12793" s="784" t="s">
        <v>4748</v>
      </c>
      <c r="I12793" s="784" t="s">
        <v>4895</v>
      </c>
    </row>
    <row r="12794" spans="1:9" hidden="1">
      <c r="A12794" t="str">
        <f>Table_wabobpsvr_AzureCalc_AzureCalcRateCard[[#This Row],[ServiceName]]&amp;Table_wabobpsvr_AzureCalc_AzureCalcRateCard[[#This Row],[Price_Level]]&amp;Table_wabobpsvr_AzureCalc_AzureCalcRateCard[[#This Row],[Region]]</f>
        <v>Premium Storage - Files (GB)B2</v>
      </c>
      <c r="B12794">
        <v>2</v>
      </c>
      <c r="C12794" t="s">
        <v>10</v>
      </c>
      <c r="D12794" t="s">
        <v>182</v>
      </c>
      <c r="E12794">
        <v>0.4798</v>
      </c>
      <c r="F12794" t="s">
        <v>4746</v>
      </c>
      <c r="G12794" s="784" t="s">
        <v>4747</v>
      </c>
      <c r="H12794" s="784" t="s">
        <v>4748</v>
      </c>
      <c r="I12794" s="784" t="s">
        <v>4895</v>
      </c>
    </row>
    <row r="12795" spans="1:9" hidden="1">
      <c r="A12795" t="str">
        <f>Table_wabobpsvr_AzureCalc_AzureCalcRateCard[[#This Row],[ServiceName]]&amp;Table_wabobpsvr_AzureCalc_AzureCalcRateCard[[#This Row],[Price_Level]]&amp;Table_wabobpsvr_AzureCalc_AzureCalcRateCard[[#This Row],[Region]]</f>
        <v>Standard_G3 Cloud ServicesMOSP4</v>
      </c>
      <c r="B12795">
        <v>4</v>
      </c>
      <c r="C12795" t="s">
        <v>91</v>
      </c>
      <c r="D12795" t="s">
        <v>627</v>
      </c>
      <c r="E12795">
        <v>2.68</v>
      </c>
      <c r="F12795" t="s">
        <v>3198</v>
      </c>
      <c r="G12795" s="784" t="s">
        <v>4431</v>
      </c>
      <c r="H12795" s="784" t="s">
        <v>4431</v>
      </c>
      <c r="I12795" s="784" t="s">
        <v>6742</v>
      </c>
    </row>
    <row r="12796" spans="1:9" hidden="1">
      <c r="A12796" t="str">
        <f>Table_wabobpsvr_AzureCalc_AzureCalcRateCard[[#This Row],[ServiceName]]&amp;Table_wabobpsvr_AzureCalc_AzureCalcRateCard[[#This Row],[Price_Level]]&amp;Table_wabobpsvr_AzureCalc_AzureCalcRateCard[[#This Row],[Region]]</f>
        <v>Basic Automation MinutesD14</v>
      </c>
      <c r="B12796">
        <v>14</v>
      </c>
      <c r="C12796" t="s">
        <v>4431</v>
      </c>
      <c r="D12796" t="s">
        <v>183</v>
      </c>
      <c r="E12796">
        <v>999999</v>
      </c>
      <c r="F12796" t="s">
        <v>3323</v>
      </c>
      <c r="G12796" s="784" t="s">
        <v>4431</v>
      </c>
      <c r="H12796" s="784" t="s">
        <v>4431</v>
      </c>
      <c r="I12796" s="784" t="s">
        <v>4431</v>
      </c>
    </row>
    <row r="12797" spans="1:9" hidden="1">
      <c r="A12797" t="str">
        <f>Table_wabobpsvr_AzureCalc_AzureCalcRateCard[[#This Row],[ServiceName]]&amp;Table_wabobpsvr_AzureCalc_AzureCalcRateCard[[#This Row],[Price_Level]]&amp;Table_wabobpsvr_AzureCalc_AzureCalcRateCard[[#This Row],[Region]]</f>
        <v>Stream AnalyticsMOSP1</v>
      </c>
      <c r="B12797">
        <v>1</v>
      </c>
      <c r="C12797" t="s">
        <v>4431</v>
      </c>
      <c r="D12797" t="s">
        <v>627</v>
      </c>
      <c r="E12797">
        <v>999999</v>
      </c>
      <c r="F12797" t="s">
        <v>1370</v>
      </c>
      <c r="G12797" s="784" t="s">
        <v>4431</v>
      </c>
      <c r="H12797" s="784" t="s">
        <v>4431</v>
      </c>
      <c r="I12797" s="784" t="s">
        <v>4431</v>
      </c>
    </row>
    <row r="12798" spans="1:9" hidden="1">
      <c r="A12798" t="str">
        <f>Table_wabobpsvr_AzureCalc_AzureCalcRateCard[[#This Row],[ServiceName]]&amp;Table_wabobpsvr_AzureCalc_AzureCalcRateCard[[#This Row],[Price_Level]]&amp;Table_wabobpsvr_AzureCalc_AzureCalcRateCard[[#This Row],[Region]]</f>
        <v>Stream AnalyticsA1</v>
      </c>
      <c r="B12798">
        <v>1</v>
      </c>
      <c r="C12798" t="s">
        <v>4431</v>
      </c>
      <c r="D12798" t="s">
        <v>181</v>
      </c>
      <c r="E12798">
        <v>999999</v>
      </c>
      <c r="F12798" t="s">
        <v>1370</v>
      </c>
      <c r="G12798" s="784" t="s">
        <v>4431</v>
      </c>
      <c r="H12798" s="784" t="s">
        <v>4431</v>
      </c>
      <c r="I12798" s="784" t="s">
        <v>4431</v>
      </c>
    </row>
    <row r="12799" spans="1:9" hidden="1">
      <c r="A12799" t="str">
        <f>Table_wabobpsvr_AzureCalc_AzureCalcRateCard[[#This Row],[ServiceName]]&amp;Table_wabobpsvr_AzureCalc_AzureCalcRateCard[[#This Row],[Price_Level]]&amp;Table_wabobpsvr_AzureCalc_AzureCalcRateCard[[#This Row],[Region]]</f>
        <v>Stream AnalyticsB1</v>
      </c>
      <c r="B12799">
        <v>1</v>
      </c>
      <c r="C12799" t="s">
        <v>4431</v>
      </c>
      <c r="D12799" t="s">
        <v>182</v>
      </c>
      <c r="E12799">
        <v>999999</v>
      </c>
      <c r="F12799" t="s">
        <v>1370</v>
      </c>
      <c r="G12799" s="784" t="s">
        <v>4431</v>
      </c>
      <c r="H12799" s="784" t="s">
        <v>4431</v>
      </c>
      <c r="I12799" s="784" t="s">
        <v>4431</v>
      </c>
    </row>
    <row r="12800" spans="1:9" hidden="1">
      <c r="A12800" t="str">
        <f>Table_wabobpsvr_AzureCalc_AzureCalcRateCard[[#This Row],[ServiceName]]&amp;Table_wabobpsvr_AzureCalc_AzureCalcRateCard[[#This Row],[Price_Level]]&amp;Table_wabobpsvr_AzureCalc_AzureCalcRateCard[[#This Row],[Region]]</f>
        <v>Stream AnalyticsC1</v>
      </c>
      <c r="B12800">
        <v>1</v>
      </c>
      <c r="C12800" t="s">
        <v>4431</v>
      </c>
      <c r="D12800" t="s">
        <v>184</v>
      </c>
      <c r="E12800">
        <v>999999</v>
      </c>
      <c r="F12800" t="s">
        <v>1370</v>
      </c>
      <c r="G12800" s="784" t="s">
        <v>4431</v>
      </c>
      <c r="H12800" s="784" t="s">
        <v>4431</v>
      </c>
      <c r="I12800" s="784" t="s">
        <v>4431</v>
      </c>
    </row>
    <row r="12801" spans="1:9" hidden="1">
      <c r="A12801" t="str">
        <f>Table_wabobpsvr_AzureCalc_AzureCalcRateCard[[#This Row],[ServiceName]]&amp;Table_wabobpsvr_AzureCalc_AzureCalcRateCard[[#This Row],[Price_Level]]&amp;Table_wabobpsvr_AzureCalc_AzureCalcRateCard[[#This Row],[Region]]</f>
        <v>Stream AnalyticsD1</v>
      </c>
      <c r="B12801">
        <v>1</v>
      </c>
      <c r="C12801" t="s">
        <v>4431</v>
      </c>
      <c r="D12801" t="s">
        <v>183</v>
      </c>
      <c r="E12801">
        <v>999999</v>
      </c>
      <c r="F12801" t="s">
        <v>1370</v>
      </c>
      <c r="G12801" s="784" t="s">
        <v>4431</v>
      </c>
      <c r="H12801" s="784" t="s">
        <v>4431</v>
      </c>
      <c r="I12801" s="784" t="s">
        <v>4431</v>
      </c>
    </row>
    <row r="12802" spans="1:9" hidden="1">
      <c r="A12802" t="str">
        <f>Table_wabobpsvr_AzureCalc_AzureCalcRateCard[[#This Row],[ServiceName]]&amp;Table_wabobpsvr_AzureCalc_AzureCalcRateCard[[#This Row],[Price_Level]]&amp;Table_wabobpsvr_AzureCalc_AzureCalcRateCard[[#This Row],[Region]]</f>
        <v>A5 Cloud ServicesB6</v>
      </c>
      <c r="B12802">
        <v>6</v>
      </c>
      <c r="C12802" t="s">
        <v>701</v>
      </c>
      <c r="D12802" t="s">
        <v>182</v>
      </c>
      <c r="E12802">
        <v>0.245</v>
      </c>
      <c r="F12802" t="s">
        <v>709</v>
      </c>
      <c r="G12802" s="784" t="s">
        <v>1798</v>
      </c>
      <c r="H12802" s="784" t="s">
        <v>1799</v>
      </c>
      <c r="I12802" s="784" t="s">
        <v>5444</v>
      </c>
    </row>
    <row r="12803" spans="1:9" hidden="1">
      <c r="A12803" t="str">
        <f>Table_wabobpsvr_AzureCalc_AzureCalcRateCard[[#This Row],[ServiceName]]&amp;Table_wabobpsvr_AzureCalc_AzureCalcRateCard[[#This Row],[Price_Level]]&amp;Table_wabobpsvr_AzureCalc_AzureCalcRateCard[[#This Row],[Region]]</f>
        <v>A5 Cloud ServicesC6</v>
      </c>
      <c r="B12803">
        <v>6</v>
      </c>
      <c r="C12803" t="s">
        <v>701</v>
      </c>
      <c r="D12803" t="s">
        <v>184</v>
      </c>
      <c r="E12803">
        <v>0.23449999999999999</v>
      </c>
      <c r="F12803" t="s">
        <v>709</v>
      </c>
      <c r="G12803" s="784" t="s">
        <v>1798</v>
      </c>
      <c r="H12803" s="784" t="s">
        <v>1799</v>
      </c>
      <c r="I12803" s="784" t="s">
        <v>5444</v>
      </c>
    </row>
    <row r="12804" spans="1:9" hidden="1">
      <c r="A12804" t="str">
        <f>Table_wabobpsvr_AzureCalc_AzureCalcRateCard[[#This Row],[ServiceName]]&amp;Table_wabobpsvr_AzureCalc_AzureCalcRateCard[[#This Row],[Price_Level]]&amp;Table_wabobpsvr_AzureCalc_AzureCalcRateCard[[#This Row],[Region]]</f>
        <v>A5 Cloud ServicesD6</v>
      </c>
      <c r="B12804">
        <v>6</v>
      </c>
      <c r="C12804" t="s">
        <v>701</v>
      </c>
      <c r="D12804" t="s">
        <v>183</v>
      </c>
      <c r="E12804">
        <v>0.224</v>
      </c>
      <c r="F12804" t="s">
        <v>709</v>
      </c>
      <c r="G12804" s="784" t="s">
        <v>1798</v>
      </c>
      <c r="H12804" s="784" t="s">
        <v>1799</v>
      </c>
      <c r="I12804" s="784" t="s">
        <v>5444</v>
      </c>
    </row>
    <row r="12805" spans="1:9" hidden="1">
      <c r="A12805" t="str">
        <f>Table_wabobpsvr_AzureCalc_AzureCalcRateCard[[#This Row],[ServiceName]]&amp;Table_wabobpsvr_AzureCalc_AzureCalcRateCard[[#This Row],[Price_Level]]&amp;Table_wabobpsvr_AzureCalc_AzureCalcRateCard[[#This Row],[Region]]</f>
        <v>A5 Cloud ServicesMOSP4</v>
      </c>
      <c r="B12805">
        <v>4</v>
      </c>
      <c r="C12805" t="s">
        <v>701</v>
      </c>
      <c r="D12805" t="s">
        <v>627</v>
      </c>
      <c r="E12805">
        <v>0.35</v>
      </c>
      <c r="F12805" t="s">
        <v>709</v>
      </c>
      <c r="G12805" s="784" t="s">
        <v>4431</v>
      </c>
      <c r="H12805" s="784" t="s">
        <v>4431</v>
      </c>
      <c r="I12805" s="784" t="s">
        <v>6743</v>
      </c>
    </row>
    <row r="12806" spans="1:9" hidden="1">
      <c r="A12806" t="str">
        <f>Table_wabobpsvr_AzureCalc_AzureCalcRateCard[[#This Row],[ServiceName]]&amp;Table_wabobpsvr_AzureCalc_AzureCalcRateCard[[#This Row],[Price_Level]]&amp;Table_wabobpsvr_AzureCalc_AzureCalcRateCard[[#This Row],[Region]]</f>
        <v>A5 Cloud ServicesA4</v>
      </c>
      <c r="B12806">
        <v>4</v>
      </c>
      <c r="C12806" t="s">
        <v>701</v>
      </c>
      <c r="D12806" t="s">
        <v>181</v>
      </c>
      <c r="E12806">
        <v>0.2555</v>
      </c>
      <c r="F12806" t="s">
        <v>709</v>
      </c>
      <c r="G12806" s="784" t="s">
        <v>1800</v>
      </c>
      <c r="H12806" s="784" t="s">
        <v>1801</v>
      </c>
      <c r="I12806" s="784" t="s">
        <v>6743</v>
      </c>
    </row>
    <row r="12807" spans="1:9" hidden="1">
      <c r="A12807" t="str">
        <f>Table_wabobpsvr_AzureCalc_AzureCalcRateCard[[#This Row],[ServiceName]]&amp;Table_wabobpsvr_AzureCalc_AzureCalcRateCard[[#This Row],[Price_Level]]&amp;Table_wabobpsvr_AzureCalc_AzureCalcRateCard[[#This Row],[Region]]</f>
        <v>A5 Cloud ServicesB4</v>
      </c>
      <c r="B12807">
        <v>4</v>
      </c>
      <c r="C12807" t="s">
        <v>701</v>
      </c>
      <c r="D12807" t="s">
        <v>182</v>
      </c>
      <c r="E12807">
        <v>0.245</v>
      </c>
      <c r="F12807" t="s">
        <v>709</v>
      </c>
      <c r="G12807" s="784" t="s">
        <v>1800</v>
      </c>
      <c r="H12807" s="784" t="s">
        <v>1801</v>
      </c>
      <c r="I12807" s="784" t="s">
        <v>6743</v>
      </c>
    </row>
    <row r="12808" spans="1:9" hidden="1">
      <c r="A12808" s="784" t="str">
        <f>Table_wabobpsvr_AzureCalc_AzureCalcRateCard[[#This Row],[ServiceName]]&amp;Table_wabobpsvr_AzureCalc_AzureCalcRateCard[[#This Row],[Price_Level]]&amp;Table_wabobpsvr_AzureCalc_AzureCalcRateCard[[#This Row],[Region]]</f>
        <v>A5 Cloud ServicesC4</v>
      </c>
      <c r="B12808" s="784">
        <v>4</v>
      </c>
      <c r="C12808" s="784" t="s">
        <v>701</v>
      </c>
      <c r="D12808" s="784" t="s">
        <v>184</v>
      </c>
      <c r="E12808" s="784">
        <v>0.23449999999999999</v>
      </c>
      <c r="F12808" s="784" t="s">
        <v>709</v>
      </c>
      <c r="G12808" s="784" t="s">
        <v>1800</v>
      </c>
      <c r="H12808" s="784" t="s">
        <v>1801</v>
      </c>
      <c r="I12808" s="784" t="s">
        <v>6743</v>
      </c>
    </row>
    <row r="12809" spans="1:9" hidden="1">
      <c r="A12809" s="784" t="str">
        <f>Table_wabobpsvr_AzureCalc_AzureCalcRateCard[[#This Row],[ServiceName]]&amp;Table_wabobpsvr_AzureCalc_AzureCalcRateCard[[#This Row],[Price_Level]]&amp;Table_wabobpsvr_AzureCalc_AzureCalcRateCard[[#This Row],[Region]]</f>
        <v>A5 Cloud ServicesD4</v>
      </c>
      <c r="B12809" s="784">
        <v>4</v>
      </c>
      <c r="C12809" s="784" t="s">
        <v>701</v>
      </c>
      <c r="D12809" s="784" t="s">
        <v>183</v>
      </c>
      <c r="E12809" s="784">
        <v>0.224</v>
      </c>
      <c r="F12809" s="784" t="s">
        <v>709</v>
      </c>
      <c r="G12809" s="784" t="s">
        <v>1800</v>
      </c>
      <c r="H12809" s="784" t="s">
        <v>1801</v>
      </c>
      <c r="I12809" s="784" t="s">
        <v>6743</v>
      </c>
    </row>
    <row r="12810" spans="1:9" hidden="1">
      <c r="A12810" s="784" t="str">
        <f>Table_wabobpsvr_AzureCalc_AzureCalcRateCard[[#This Row],[ServiceName]]&amp;Table_wabobpsvr_AzureCalc_AzureCalcRateCard[[#This Row],[Price_Level]]&amp;Table_wabobpsvr_AzureCalc_AzureCalcRateCard[[#This Row],[Region]]</f>
        <v>A5 Cloud ServicesMOSP5</v>
      </c>
      <c r="B12810" s="784">
        <v>5</v>
      </c>
      <c r="C12810" s="784" t="s">
        <v>701</v>
      </c>
      <c r="D12810" s="784" t="s">
        <v>627</v>
      </c>
      <c r="E12810" s="784">
        <v>0.35</v>
      </c>
      <c r="F12810" s="784" t="s">
        <v>709</v>
      </c>
      <c r="G12810" s="784" t="s">
        <v>4431</v>
      </c>
      <c r="H12810" s="784" t="s">
        <v>4431</v>
      </c>
      <c r="I12810" s="784" t="s">
        <v>6744</v>
      </c>
    </row>
    <row r="12811" spans="1:9" hidden="1">
      <c r="A12811" s="784" t="str">
        <f>Table_wabobpsvr_AzureCalc_AzureCalcRateCard[[#This Row],[ServiceName]]&amp;Table_wabobpsvr_AzureCalc_AzureCalcRateCard[[#This Row],[Price_Level]]&amp;Table_wabobpsvr_AzureCalc_AzureCalcRateCard[[#This Row],[Region]]</f>
        <v>A5 Cloud ServicesA5</v>
      </c>
      <c r="B12811" s="784">
        <v>5</v>
      </c>
      <c r="C12811" s="784" t="s">
        <v>701</v>
      </c>
      <c r="D12811" s="784" t="s">
        <v>181</v>
      </c>
      <c r="E12811" s="784">
        <v>0.2555</v>
      </c>
      <c r="F12811" s="784" t="s">
        <v>709</v>
      </c>
      <c r="G12811" s="784" t="s">
        <v>1802</v>
      </c>
      <c r="H12811" s="784" t="s">
        <v>1803</v>
      </c>
      <c r="I12811" s="784" t="s">
        <v>6744</v>
      </c>
    </row>
    <row r="12812" spans="1:9" hidden="1">
      <c r="A12812" s="784" t="str">
        <f>Table_wabobpsvr_AzureCalc_AzureCalcRateCard[[#This Row],[ServiceName]]&amp;Table_wabobpsvr_AzureCalc_AzureCalcRateCard[[#This Row],[Price_Level]]&amp;Table_wabobpsvr_AzureCalc_AzureCalcRateCard[[#This Row],[Region]]</f>
        <v>A5 Cloud ServicesB5</v>
      </c>
      <c r="B12812" s="784">
        <v>5</v>
      </c>
      <c r="C12812" s="784" t="s">
        <v>701</v>
      </c>
      <c r="D12812" s="784" t="s">
        <v>182</v>
      </c>
      <c r="E12812" s="784">
        <v>0.245</v>
      </c>
      <c r="F12812" s="784" t="s">
        <v>709</v>
      </c>
      <c r="G12812" s="784" t="s">
        <v>1802</v>
      </c>
      <c r="H12812" s="784" t="s">
        <v>1803</v>
      </c>
      <c r="I12812" s="784" t="s">
        <v>6744</v>
      </c>
    </row>
    <row r="12813" spans="1:9" hidden="1">
      <c r="A12813" t="str">
        <f>Table_wabobpsvr_AzureCalc_AzureCalcRateCard[[#This Row],[ServiceName]]&amp;Table_wabobpsvr_AzureCalc_AzureCalcRateCard[[#This Row],[Price_Level]]&amp;Table_wabobpsvr_AzureCalc_AzureCalcRateCard[[#This Row],[Region]]</f>
        <v>A5 Cloud ServicesC5</v>
      </c>
      <c r="B12813">
        <v>5</v>
      </c>
      <c r="C12813" t="s">
        <v>701</v>
      </c>
      <c r="D12813" t="s">
        <v>184</v>
      </c>
      <c r="E12813">
        <v>0.23449999999999999</v>
      </c>
      <c r="F12813" t="s">
        <v>709</v>
      </c>
      <c r="G12813" s="784" t="s">
        <v>1802</v>
      </c>
      <c r="H12813" s="784" t="s">
        <v>1803</v>
      </c>
      <c r="I12813" s="784" t="s">
        <v>6744</v>
      </c>
    </row>
    <row r="12814" spans="1:9" hidden="1">
      <c r="A12814" t="str">
        <f>Table_wabobpsvr_AzureCalc_AzureCalcRateCard[[#This Row],[ServiceName]]&amp;Table_wabobpsvr_AzureCalc_AzureCalcRateCard[[#This Row],[Price_Level]]&amp;Table_wabobpsvr_AzureCalc_AzureCalcRateCard[[#This Row],[Region]]</f>
        <v>A5 Cloud ServicesD5</v>
      </c>
      <c r="B12814">
        <v>5</v>
      </c>
      <c r="C12814" t="s">
        <v>701</v>
      </c>
      <c r="D12814" t="s">
        <v>183</v>
      </c>
      <c r="E12814">
        <v>0.224</v>
      </c>
      <c r="F12814" t="s">
        <v>709</v>
      </c>
      <c r="G12814" s="784" t="s">
        <v>1802</v>
      </c>
      <c r="H12814" s="784" t="s">
        <v>1803</v>
      </c>
      <c r="I12814" s="784" t="s">
        <v>6744</v>
      </c>
    </row>
    <row r="12815" spans="1:9" hidden="1">
      <c r="A12815" t="str">
        <f>Table_wabobpsvr_AzureCalc_AzureCalcRateCard[[#This Row],[ServiceName]]&amp;Table_wabobpsvr_AzureCalc_AzureCalcRateCard[[#This Row],[Price_Level]]&amp;Table_wabobpsvr_AzureCalc_AzureCalcRateCard[[#This Row],[Region]]</f>
        <v>A5 Cloud ServicesMOSP1</v>
      </c>
      <c r="B12815">
        <v>1</v>
      </c>
      <c r="C12815" t="s">
        <v>701</v>
      </c>
      <c r="D12815" t="s">
        <v>627</v>
      </c>
      <c r="E12815">
        <v>0.35</v>
      </c>
      <c r="F12815" t="s">
        <v>709</v>
      </c>
      <c r="G12815" s="784" t="s">
        <v>4431</v>
      </c>
      <c r="H12815" s="784" t="s">
        <v>4431</v>
      </c>
      <c r="I12815" s="784" t="s">
        <v>6745</v>
      </c>
    </row>
    <row r="12816" spans="1:9" hidden="1">
      <c r="A12816" t="str">
        <f>Table_wabobpsvr_AzureCalc_AzureCalcRateCard[[#This Row],[ServiceName]]&amp;Table_wabobpsvr_AzureCalc_AzureCalcRateCard[[#This Row],[Price_Level]]&amp;Table_wabobpsvr_AzureCalc_AzureCalcRateCard[[#This Row],[Region]]</f>
        <v>A5 Cloud ServicesA1</v>
      </c>
      <c r="B12816">
        <v>1</v>
      </c>
      <c r="C12816" t="s">
        <v>701</v>
      </c>
      <c r="D12816" t="s">
        <v>181</v>
      </c>
      <c r="E12816">
        <v>0.2555</v>
      </c>
      <c r="F12816" t="s">
        <v>709</v>
      </c>
      <c r="G12816" s="784" t="s">
        <v>1804</v>
      </c>
      <c r="H12816" s="784" t="s">
        <v>1805</v>
      </c>
      <c r="I12816" s="784" t="s">
        <v>6745</v>
      </c>
    </row>
    <row r="12817" spans="1:9" hidden="1">
      <c r="A12817" t="str">
        <f>Table_wabobpsvr_AzureCalc_AzureCalcRateCard[[#This Row],[ServiceName]]&amp;Table_wabobpsvr_AzureCalc_AzureCalcRateCard[[#This Row],[Price_Level]]&amp;Table_wabobpsvr_AzureCalc_AzureCalcRateCard[[#This Row],[Region]]</f>
        <v>A5 Cloud ServicesB1</v>
      </c>
      <c r="B12817">
        <v>1</v>
      </c>
      <c r="C12817" t="s">
        <v>701</v>
      </c>
      <c r="D12817" t="s">
        <v>182</v>
      </c>
      <c r="E12817">
        <v>0.245</v>
      </c>
      <c r="F12817" t="s">
        <v>709</v>
      </c>
      <c r="G12817" s="784" t="s">
        <v>1804</v>
      </c>
      <c r="H12817" s="784" t="s">
        <v>1805</v>
      </c>
      <c r="I12817" s="784" t="s">
        <v>6745</v>
      </c>
    </row>
    <row r="12818" spans="1:9" hidden="1">
      <c r="A12818" t="str">
        <f>Table_wabobpsvr_AzureCalc_AzureCalcRateCard[[#This Row],[ServiceName]]&amp;Table_wabobpsvr_AzureCalc_AzureCalcRateCard[[#This Row],[Price_Level]]&amp;Table_wabobpsvr_AzureCalc_AzureCalcRateCard[[#This Row],[Region]]</f>
        <v>A5 Cloud ServicesC1</v>
      </c>
      <c r="B12818">
        <v>1</v>
      </c>
      <c r="C12818" t="s">
        <v>701</v>
      </c>
      <c r="D12818" t="s">
        <v>184</v>
      </c>
      <c r="E12818">
        <v>0.23449999999999999</v>
      </c>
      <c r="F12818" t="s">
        <v>709</v>
      </c>
      <c r="G12818" s="784" t="s">
        <v>1804</v>
      </c>
      <c r="H12818" s="784" t="s">
        <v>1805</v>
      </c>
      <c r="I12818" s="784" t="s">
        <v>6745</v>
      </c>
    </row>
    <row r="12819" spans="1:9" hidden="1">
      <c r="A12819" t="str">
        <f>Table_wabobpsvr_AzureCalc_AzureCalcRateCard[[#This Row],[ServiceName]]&amp;Table_wabobpsvr_AzureCalc_AzureCalcRateCard[[#This Row],[Price_Level]]&amp;Table_wabobpsvr_AzureCalc_AzureCalcRateCard[[#This Row],[Region]]</f>
        <v>A5 Cloud ServicesD1</v>
      </c>
      <c r="B12819">
        <v>1</v>
      </c>
      <c r="C12819" t="s">
        <v>701</v>
      </c>
      <c r="D12819" t="s">
        <v>183</v>
      </c>
      <c r="E12819">
        <v>0.224</v>
      </c>
      <c r="F12819" t="s">
        <v>709</v>
      </c>
      <c r="G12819" s="784" t="s">
        <v>1804</v>
      </c>
      <c r="H12819" s="784" t="s">
        <v>1805</v>
      </c>
      <c r="I12819" s="784" t="s">
        <v>6745</v>
      </c>
    </row>
    <row r="12820" spans="1:9" hidden="1">
      <c r="A12820" t="str">
        <f>Table_wabobpsvr_AzureCalc_AzureCalcRateCard[[#This Row],[ServiceName]]&amp;Table_wabobpsvr_AzureCalc_AzureCalcRateCard[[#This Row],[Price_Level]]&amp;Table_wabobpsvr_AzureCalc_AzureCalcRateCard[[#This Row],[Region]]</f>
        <v>A5 Cloud ServicesMOSP7</v>
      </c>
      <c r="B12820">
        <v>7</v>
      </c>
      <c r="C12820" t="s">
        <v>701</v>
      </c>
      <c r="D12820" t="s">
        <v>627</v>
      </c>
      <c r="E12820">
        <v>0.35</v>
      </c>
      <c r="F12820" t="s">
        <v>709</v>
      </c>
      <c r="G12820" s="784" t="s">
        <v>4431</v>
      </c>
      <c r="H12820" s="784" t="s">
        <v>4431</v>
      </c>
      <c r="I12820" s="784" t="s">
        <v>6746</v>
      </c>
    </row>
    <row r="12821" spans="1:9" hidden="1">
      <c r="A12821" t="str">
        <f>Table_wabobpsvr_AzureCalc_AzureCalcRateCard[[#This Row],[ServiceName]]&amp;Table_wabobpsvr_AzureCalc_AzureCalcRateCard[[#This Row],[Price_Level]]&amp;Table_wabobpsvr_AzureCalc_AzureCalcRateCard[[#This Row],[Region]]</f>
        <v>A5 Cloud ServicesA7</v>
      </c>
      <c r="B12821">
        <v>7</v>
      </c>
      <c r="C12821" t="s">
        <v>701</v>
      </c>
      <c r="D12821" t="s">
        <v>181</v>
      </c>
      <c r="E12821">
        <v>0.2555</v>
      </c>
      <c r="F12821" t="s">
        <v>709</v>
      </c>
      <c r="G12821" s="784" t="s">
        <v>1806</v>
      </c>
      <c r="H12821" s="784" t="s">
        <v>1807</v>
      </c>
      <c r="I12821" s="784" t="s">
        <v>6746</v>
      </c>
    </row>
    <row r="12822" spans="1:9" hidden="1">
      <c r="A12822" t="str">
        <f>Table_wabobpsvr_AzureCalc_AzureCalcRateCard[[#This Row],[ServiceName]]&amp;Table_wabobpsvr_AzureCalc_AzureCalcRateCard[[#This Row],[Price_Level]]&amp;Table_wabobpsvr_AzureCalc_AzureCalcRateCard[[#This Row],[Region]]</f>
        <v>A5 Cloud ServicesB7</v>
      </c>
      <c r="B12822">
        <v>7</v>
      </c>
      <c r="C12822" t="s">
        <v>701</v>
      </c>
      <c r="D12822" t="s">
        <v>182</v>
      </c>
      <c r="E12822">
        <v>0.245</v>
      </c>
      <c r="F12822" t="s">
        <v>709</v>
      </c>
      <c r="G12822" s="784" t="s">
        <v>1806</v>
      </c>
      <c r="H12822" s="784" t="s">
        <v>1807</v>
      </c>
      <c r="I12822" s="784" t="s">
        <v>6746</v>
      </c>
    </row>
    <row r="12823" spans="1:9" hidden="1">
      <c r="A12823" t="str">
        <f>Table_wabobpsvr_AzureCalc_AzureCalcRateCard[[#This Row],[ServiceName]]&amp;Table_wabobpsvr_AzureCalc_AzureCalcRateCard[[#This Row],[Price_Level]]&amp;Table_wabobpsvr_AzureCalc_AzureCalcRateCard[[#This Row],[Region]]</f>
        <v>A5 Cloud ServicesC7</v>
      </c>
      <c r="B12823">
        <v>7</v>
      </c>
      <c r="C12823" t="s">
        <v>701</v>
      </c>
      <c r="D12823" t="s">
        <v>184</v>
      </c>
      <c r="E12823">
        <v>0.23449999999999999</v>
      </c>
      <c r="F12823" t="s">
        <v>709</v>
      </c>
      <c r="G12823" s="784" t="s">
        <v>1806</v>
      </c>
      <c r="H12823" s="784" t="s">
        <v>1807</v>
      </c>
      <c r="I12823" s="784" t="s">
        <v>6746</v>
      </c>
    </row>
    <row r="12824" spans="1:9" hidden="1">
      <c r="A12824" t="str">
        <f>Table_wabobpsvr_AzureCalc_AzureCalcRateCard[[#This Row],[ServiceName]]&amp;Table_wabobpsvr_AzureCalc_AzureCalcRateCard[[#This Row],[Price_Level]]&amp;Table_wabobpsvr_AzureCalc_AzureCalcRateCard[[#This Row],[Region]]</f>
        <v>A5 Cloud ServicesD7</v>
      </c>
      <c r="B12824">
        <v>7</v>
      </c>
      <c r="C12824" t="s">
        <v>701</v>
      </c>
      <c r="D12824" t="s">
        <v>183</v>
      </c>
      <c r="E12824">
        <v>0.224</v>
      </c>
      <c r="F12824" t="s">
        <v>709</v>
      </c>
      <c r="G12824" s="784" t="s">
        <v>1806</v>
      </c>
      <c r="H12824" s="784" t="s">
        <v>1807</v>
      </c>
      <c r="I12824" s="784" t="s">
        <v>6746</v>
      </c>
    </row>
    <row r="12825" spans="1:9" hidden="1">
      <c r="A12825" t="str">
        <f>Table_wabobpsvr_AzureCalc_AzureCalcRateCard[[#This Row],[ServiceName]]&amp;Table_wabobpsvr_AzureCalc_AzureCalcRateCard[[#This Row],[Price_Level]]&amp;Table_wabobpsvr_AzureCalc_AzureCalcRateCard[[#This Row],[Region]]</f>
        <v>A5 Cloud ServicesMOSP8</v>
      </c>
      <c r="B12825">
        <v>8</v>
      </c>
      <c r="C12825" t="s">
        <v>701</v>
      </c>
      <c r="D12825" t="s">
        <v>627</v>
      </c>
      <c r="E12825">
        <v>0.35</v>
      </c>
      <c r="F12825" t="s">
        <v>709</v>
      </c>
      <c r="G12825" s="784" t="s">
        <v>4431</v>
      </c>
      <c r="H12825" s="784" t="s">
        <v>4431</v>
      </c>
      <c r="I12825" s="784" t="s">
        <v>6747</v>
      </c>
    </row>
    <row r="12826" spans="1:9" hidden="1">
      <c r="A12826" t="str">
        <f>Table_wabobpsvr_AzureCalc_AzureCalcRateCard[[#This Row],[ServiceName]]&amp;Table_wabobpsvr_AzureCalc_AzureCalcRateCard[[#This Row],[Price_Level]]&amp;Table_wabobpsvr_AzureCalc_AzureCalcRateCard[[#This Row],[Region]]</f>
        <v>A5 Cloud ServicesA8</v>
      </c>
      <c r="B12826">
        <v>8</v>
      </c>
      <c r="C12826" t="s">
        <v>701</v>
      </c>
      <c r="D12826" t="s">
        <v>181</v>
      </c>
      <c r="E12826">
        <v>0.2555</v>
      </c>
      <c r="F12826" t="s">
        <v>709</v>
      </c>
      <c r="G12826" s="784" t="s">
        <v>1808</v>
      </c>
      <c r="H12826" s="784" t="s">
        <v>1809</v>
      </c>
      <c r="I12826" s="784" t="s">
        <v>6747</v>
      </c>
    </row>
    <row r="12827" spans="1:9" hidden="1">
      <c r="A12827" t="str">
        <f>Table_wabobpsvr_AzureCalc_AzureCalcRateCard[[#This Row],[ServiceName]]&amp;Table_wabobpsvr_AzureCalc_AzureCalcRateCard[[#This Row],[Price_Level]]&amp;Table_wabobpsvr_AzureCalc_AzureCalcRateCard[[#This Row],[Region]]</f>
        <v>A5 Cloud ServicesB8</v>
      </c>
      <c r="B12827">
        <v>8</v>
      </c>
      <c r="C12827" t="s">
        <v>701</v>
      </c>
      <c r="D12827" t="s">
        <v>182</v>
      </c>
      <c r="E12827">
        <v>0.245</v>
      </c>
      <c r="F12827" t="s">
        <v>709</v>
      </c>
      <c r="G12827" s="784" t="s">
        <v>1808</v>
      </c>
      <c r="H12827" s="784" t="s">
        <v>1809</v>
      </c>
      <c r="I12827" s="784" t="s">
        <v>6747</v>
      </c>
    </row>
    <row r="12828" spans="1:9" hidden="1">
      <c r="A12828" t="str">
        <f>Table_wabobpsvr_AzureCalc_AzureCalcRateCard[[#This Row],[ServiceName]]&amp;Table_wabobpsvr_AzureCalc_AzureCalcRateCard[[#This Row],[Price_Level]]&amp;Table_wabobpsvr_AzureCalc_AzureCalcRateCard[[#This Row],[Region]]</f>
        <v>A5 Cloud ServicesC8</v>
      </c>
      <c r="B12828">
        <v>8</v>
      </c>
      <c r="C12828" t="s">
        <v>701</v>
      </c>
      <c r="D12828" t="s">
        <v>184</v>
      </c>
      <c r="E12828">
        <v>0.23449999999999999</v>
      </c>
      <c r="F12828" t="s">
        <v>709</v>
      </c>
      <c r="G12828" s="784" t="s">
        <v>1808</v>
      </c>
      <c r="H12828" s="784" t="s">
        <v>1809</v>
      </c>
      <c r="I12828" s="784" t="s">
        <v>6747</v>
      </c>
    </row>
    <row r="12829" spans="1:9" hidden="1">
      <c r="A12829" t="str">
        <f>Table_wabobpsvr_AzureCalc_AzureCalcRateCard[[#This Row],[ServiceName]]&amp;Table_wabobpsvr_AzureCalc_AzureCalcRateCard[[#This Row],[Price_Level]]&amp;Table_wabobpsvr_AzureCalc_AzureCalcRateCard[[#This Row],[Region]]</f>
        <v>A5 Cloud ServicesD8</v>
      </c>
      <c r="B12829">
        <v>8</v>
      </c>
      <c r="C12829" t="s">
        <v>701</v>
      </c>
      <c r="D12829" t="s">
        <v>183</v>
      </c>
      <c r="E12829">
        <v>0.224</v>
      </c>
      <c r="F12829" t="s">
        <v>709</v>
      </c>
      <c r="G12829" s="784" t="s">
        <v>1808</v>
      </c>
      <c r="H12829" s="784" t="s">
        <v>1809</v>
      </c>
      <c r="I12829" s="784" t="s">
        <v>6747</v>
      </c>
    </row>
    <row r="12830" spans="1:9" hidden="1">
      <c r="A12830" t="str">
        <f>Table_wabobpsvr_AzureCalc_AzureCalcRateCard[[#This Row],[ServiceName]]&amp;Table_wabobpsvr_AzureCalc_AzureCalcRateCard[[#This Row],[Price_Level]]&amp;Table_wabobpsvr_AzureCalc_AzureCalcRateCard[[#This Row],[Region]]</f>
        <v>A5 Cloud ServicesMOSP9</v>
      </c>
      <c r="B12830">
        <v>9</v>
      </c>
      <c r="C12830" t="s">
        <v>701</v>
      </c>
      <c r="D12830" t="s">
        <v>627</v>
      </c>
      <c r="E12830">
        <v>0.35</v>
      </c>
      <c r="F12830" t="s">
        <v>709</v>
      </c>
      <c r="G12830" s="784" t="s">
        <v>4431</v>
      </c>
      <c r="H12830" s="784" t="s">
        <v>4431</v>
      </c>
      <c r="I12830" s="784" t="s">
        <v>6748</v>
      </c>
    </row>
    <row r="12831" spans="1:9" hidden="1">
      <c r="A12831" s="784" t="str">
        <f>Table_wabobpsvr_AzureCalc_AzureCalcRateCard[[#This Row],[ServiceName]]&amp;Table_wabobpsvr_AzureCalc_AzureCalcRateCard[[#This Row],[Price_Level]]&amp;Table_wabobpsvr_AzureCalc_AzureCalcRateCard[[#This Row],[Region]]</f>
        <v>A5 Cloud ServicesA9</v>
      </c>
      <c r="B12831" s="784">
        <v>9</v>
      </c>
      <c r="C12831" s="784" t="s">
        <v>701</v>
      </c>
      <c r="D12831" s="784" t="s">
        <v>181</v>
      </c>
      <c r="E12831" s="784">
        <v>0.2555</v>
      </c>
      <c r="F12831" s="784" t="s">
        <v>709</v>
      </c>
      <c r="G12831" s="784" t="s">
        <v>1810</v>
      </c>
      <c r="H12831" s="784" t="s">
        <v>1811</v>
      </c>
      <c r="I12831" s="784" t="s">
        <v>6748</v>
      </c>
    </row>
    <row r="12832" spans="1:9" hidden="1">
      <c r="A12832" s="784" t="str">
        <f>Table_wabobpsvr_AzureCalc_AzureCalcRateCard[[#This Row],[ServiceName]]&amp;Table_wabobpsvr_AzureCalc_AzureCalcRateCard[[#This Row],[Price_Level]]&amp;Table_wabobpsvr_AzureCalc_AzureCalcRateCard[[#This Row],[Region]]</f>
        <v>A5 Cloud ServicesB9</v>
      </c>
      <c r="B12832" s="784">
        <v>9</v>
      </c>
      <c r="C12832" s="784" t="s">
        <v>701</v>
      </c>
      <c r="D12832" s="784" t="s">
        <v>182</v>
      </c>
      <c r="E12832" s="784">
        <v>0.245</v>
      </c>
      <c r="F12832" s="784" t="s">
        <v>709</v>
      </c>
      <c r="G12832" s="784" t="s">
        <v>1810</v>
      </c>
      <c r="H12832" s="784" t="s">
        <v>1811</v>
      </c>
      <c r="I12832" s="784" t="s">
        <v>6748</v>
      </c>
    </row>
    <row r="12833" spans="1:9" hidden="1">
      <c r="A12833" s="784" t="str">
        <f>Table_wabobpsvr_AzureCalc_AzureCalcRateCard[[#This Row],[ServiceName]]&amp;Table_wabobpsvr_AzureCalc_AzureCalcRateCard[[#This Row],[Price_Level]]&amp;Table_wabobpsvr_AzureCalc_AzureCalcRateCard[[#This Row],[Region]]</f>
        <v>A5 Cloud ServicesC9</v>
      </c>
      <c r="B12833" s="784">
        <v>9</v>
      </c>
      <c r="C12833" s="784" t="s">
        <v>701</v>
      </c>
      <c r="D12833" s="784" t="s">
        <v>184</v>
      </c>
      <c r="E12833" s="784">
        <v>0.23449999999999999</v>
      </c>
      <c r="F12833" s="784" t="s">
        <v>709</v>
      </c>
      <c r="G12833" s="784" t="s">
        <v>1810</v>
      </c>
      <c r="H12833" s="784" t="s">
        <v>1811</v>
      </c>
      <c r="I12833" s="784" t="s">
        <v>6748</v>
      </c>
    </row>
    <row r="12834" spans="1:9" hidden="1">
      <c r="A12834" s="784" t="str">
        <f>Table_wabobpsvr_AzureCalc_AzureCalcRateCard[[#This Row],[ServiceName]]&amp;Table_wabobpsvr_AzureCalc_AzureCalcRateCard[[#This Row],[Price_Level]]&amp;Table_wabobpsvr_AzureCalc_AzureCalcRateCard[[#This Row],[Region]]</f>
        <v>A5 Cloud ServicesD9</v>
      </c>
      <c r="B12834" s="784">
        <v>9</v>
      </c>
      <c r="C12834" s="784" t="s">
        <v>701</v>
      </c>
      <c r="D12834" s="784" t="s">
        <v>183</v>
      </c>
      <c r="E12834" s="784">
        <v>0.224</v>
      </c>
      <c r="F12834" s="784" t="s">
        <v>709</v>
      </c>
      <c r="G12834" s="784" t="s">
        <v>1810</v>
      </c>
      <c r="H12834" s="784" t="s">
        <v>1811</v>
      </c>
      <c r="I12834" s="784" t="s">
        <v>6748</v>
      </c>
    </row>
    <row r="12835" spans="1:9" hidden="1">
      <c r="A12835" s="784" t="str">
        <f>Table_wabobpsvr_AzureCalc_AzureCalcRateCard[[#This Row],[ServiceName]]&amp;Table_wabobpsvr_AzureCalc_AzureCalcRateCard[[#This Row],[Price_Level]]&amp;Table_wabobpsvr_AzureCalc_AzureCalcRateCard[[#This Row],[Region]]</f>
        <v>A5 Cloud ServicesMOSP10</v>
      </c>
      <c r="B12835" s="784">
        <v>10</v>
      </c>
      <c r="C12835" s="784" t="s">
        <v>701</v>
      </c>
      <c r="D12835" s="784" t="s">
        <v>627</v>
      </c>
      <c r="E12835" s="784">
        <v>0.35</v>
      </c>
      <c r="F12835" s="784" t="s">
        <v>709</v>
      </c>
      <c r="G12835" s="784" t="s">
        <v>4431</v>
      </c>
      <c r="H12835" s="784" t="s">
        <v>4431</v>
      </c>
      <c r="I12835" s="784" t="s">
        <v>6749</v>
      </c>
    </row>
    <row r="12836" spans="1:9" hidden="1">
      <c r="A12836" s="784" t="str">
        <f>Table_wabobpsvr_AzureCalc_AzureCalcRateCard[[#This Row],[ServiceName]]&amp;Table_wabobpsvr_AzureCalc_AzureCalcRateCard[[#This Row],[Price_Level]]&amp;Table_wabobpsvr_AzureCalc_AzureCalcRateCard[[#This Row],[Region]]</f>
        <v>A5 Cloud ServicesA10</v>
      </c>
      <c r="B12836" s="784">
        <v>10</v>
      </c>
      <c r="C12836" s="784" t="s">
        <v>701</v>
      </c>
      <c r="D12836" s="784" t="s">
        <v>181</v>
      </c>
      <c r="E12836" s="784">
        <v>0.2555</v>
      </c>
      <c r="F12836" s="784" t="s">
        <v>709</v>
      </c>
      <c r="G12836" s="784" t="s">
        <v>1812</v>
      </c>
      <c r="H12836" s="784" t="s">
        <v>1813</v>
      </c>
      <c r="I12836" s="784" t="s">
        <v>6749</v>
      </c>
    </row>
    <row r="12837" spans="1:9" hidden="1">
      <c r="A12837" s="784" t="str">
        <f>Table_wabobpsvr_AzureCalc_AzureCalcRateCard[[#This Row],[ServiceName]]&amp;Table_wabobpsvr_AzureCalc_AzureCalcRateCard[[#This Row],[Price_Level]]&amp;Table_wabobpsvr_AzureCalc_AzureCalcRateCard[[#This Row],[Region]]</f>
        <v>A5 Cloud ServicesB10</v>
      </c>
      <c r="B12837" s="784">
        <v>10</v>
      </c>
      <c r="C12837" s="784" t="s">
        <v>701</v>
      </c>
      <c r="D12837" s="784" t="s">
        <v>182</v>
      </c>
      <c r="E12837" s="784">
        <v>0.245</v>
      </c>
      <c r="F12837" s="784" t="s">
        <v>709</v>
      </c>
      <c r="G12837" s="784" t="s">
        <v>1812</v>
      </c>
      <c r="H12837" s="784" t="s">
        <v>1813</v>
      </c>
      <c r="I12837" s="784" t="s">
        <v>6749</v>
      </c>
    </row>
    <row r="12838" spans="1:9" hidden="1">
      <c r="A12838" t="str">
        <f>Table_wabobpsvr_AzureCalc_AzureCalcRateCard[[#This Row],[ServiceName]]&amp;Table_wabobpsvr_AzureCalc_AzureCalcRateCard[[#This Row],[Price_Level]]&amp;Table_wabobpsvr_AzureCalc_AzureCalcRateCard[[#This Row],[Region]]</f>
        <v>A5 Cloud ServicesC10</v>
      </c>
      <c r="B12838">
        <v>10</v>
      </c>
      <c r="C12838" t="s">
        <v>701</v>
      </c>
      <c r="D12838" t="s">
        <v>184</v>
      </c>
      <c r="E12838">
        <v>0.23449999999999999</v>
      </c>
      <c r="F12838" t="s">
        <v>709</v>
      </c>
      <c r="G12838" s="784" t="s">
        <v>1812</v>
      </c>
      <c r="H12838" s="784" t="s">
        <v>1813</v>
      </c>
      <c r="I12838" s="784" t="s">
        <v>6749</v>
      </c>
    </row>
    <row r="12839" spans="1:9" hidden="1">
      <c r="A12839" t="str">
        <f>Table_wabobpsvr_AzureCalc_AzureCalcRateCard[[#This Row],[ServiceName]]&amp;Table_wabobpsvr_AzureCalc_AzureCalcRateCard[[#This Row],[Price_Level]]&amp;Table_wabobpsvr_AzureCalc_AzureCalcRateCard[[#This Row],[Region]]</f>
        <v>A5 Cloud ServicesD10</v>
      </c>
      <c r="B12839">
        <v>10</v>
      </c>
      <c r="C12839" t="s">
        <v>701</v>
      </c>
      <c r="D12839" t="s">
        <v>183</v>
      </c>
      <c r="E12839">
        <v>0.224</v>
      </c>
      <c r="F12839" t="s">
        <v>709</v>
      </c>
      <c r="G12839" s="784" t="s">
        <v>1812</v>
      </c>
      <c r="H12839" s="784" t="s">
        <v>1813</v>
      </c>
      <c r="I12839" s="784" t="s">
        <v>6749</v>
      </c>
    </row>
    <row r="12840" spans="1:9" hidden="1">
      <c r="A12840" t="str">
        <f>Table_wabobpsvr_AzureCalc_AzureCalcRateCard[[#This Row],[ServiceName]]&amp;Table_wabobpsvr_AzureCalc_AzureCalcRateCard[[#This Row],[Price_Level]]&amp;Table_wabobpsvr_AzureCalc_AzureCalcRateCard[[#This Row],[Region]]</f>
        <v>A5 Cloud ServicesMOSP11</v>
      </c>
      <c r="B12840">
        <v>11</v>
      </c>
      <c r="C12840" t="s">
        <v>701</v>
      </c>
      <c r="D12840" t="s">
        <v>627</v>
      </c>
      <c r="E12840">
        <v>0.443</v>
      </c>
      <c r="F12840" t="s">
        <v>709</v>
      </c>
      <c r="G12840" s="784" t="s">
        <v>4431</v>
      </c>
      <c r="H12840" s="784" t="s">
        <v>4431</v>
      </c>
      <c r="I12840" s="784" t="s">
        <v>6750</v>
      </c>
    </row>
    <row r="12841" spans="1:9" hidden="1">
      <c r="A12841" t="str">
        <f>Table_wabobpsvr_AzureCalc_AzureCalcRateCard[[#This Row],[ServiceName]]&amp;Table_wabobpsvr_AzureCalc_AzureCalcRateCard[[#This Row],[Price_Level]]&amp;Table_wabobpsvr_AzureCalc_AzureCalcRateCard[[#This Row],[Region]]</f>
        <v>A5 Cloud ServicesA11</v>
      </c>
      <c r="B12841">
        <v>11</v>
      </c>
      <c r="C12841" t="s">
        <v>701</v>
      </c>
      <c r="D12841" t="s">
        <v>181</v>
      </c>
      <c r="E12841">
        <v>0.32339000000000001</v>
      </c>
      <c r="F12841" t="s">
        <v>709</v>
      </c>
      <c r="G12841" s="784" t="s">
        <v>1814</v>
      </c>
      <c r="H12841" s="784" t="s">
        <v>1815</v>
      </c>
      <c r="I12841" s="784" t="s">
        <v>6750</v>
      </c>
    </row>
    <row r="12842" spans="1:9" hidden="1">
      <c r="A12842" t="str">
        <f>Table_wabobpsvr_AzureCalc_AzureCalcRateCard[[#This Row],[ServiceName]]&amp;Table_wabobpsvr_AzureCalc_AzureCalcRateCard[[#This Row],[Price_Level]]&amp;Table_wabobpsvr_AzureCalc_AzureCalcRateCard[[#This Row],[Region]]</f>
        <v>A5 Cloud ServicesB11</v>
      </c>
      <c r="B12842">
        <v>11</v>
      </c>
      <c r="C12842" t="s">
        <v>701</v>
      </c>
      <c r="D12842" t="s">
        <v>182</v>
      </c>
      <c r="E12842">
        <v>0.31009999999999999</v>
      </c>
      <c r="F12842" t="s">
        <v>709</v>
      </c>
      <c r="G12842" s="784" t="s">
        <v>1814</v>
      </c>
      <c r="H12842" s="784" t="s">
        <v>1815</v>
      </c>
      <c r="I12842" s="784" t="s">
        <v>6750</v>
      </c>
    </row>
    <row r="12843" spans="1:9" hidden="1">
      <c r="A12843" t="str">
        <f>Table_wabobpsvr_AzureCalc_AzureCalcRateCard[[#This Row],[ServiceName]]&amp;Table_wabobpsvr_AzureCalc_AzureCalcRateCard[[#This Row],[Price_Level]]&amp;Table_wabobpsvr_AzureCalc_AzureCalcRateCard[[#This Row],[Region]]</f>
        <v>A5 Cloud ServicesC11</v>
      </c>
      <c r="B12843">
        <v>11</v>
      </c>
      <c r="C12843" t="s">
        <v>701</v>
      </c>
      <c r="D12843" t="s">
        <v>184</v>
      </c>
      <c r="E12843">
        <v>0.29681000000000002</v>
      </c>
      <c r="F12843" t="s">
        <v>709</v>
      </c>
      <c r="G12843" s="784" t="s">
        <v>1814</v>
      </c>
      <c r="H12843" s="784" t="s">
        <v>1815</v>
      </c>
      <c r="I12843" s="784" t="s">
        <v>6750</v>
      </c>
    </row>
    <row r="12844" spans="1:9" hidden="1">
      <c r="A12844" t="str">
        <f>Table_wabobpsvr_AzureCalc_AzureCalcRateCard[[#This Row],[ServiceName]]&amp;Table_wabobpsvr_AzureCalc_AzureCalcRateCard[[#This Row],[Price_Level]]&amp;Table_wabobpsvr_AzureCalc_AzureCalcRateCard[[#This Row],[Region]]</f>
        <v>A5 Cloud ServicesD11</v>
      </c>
      <c r="B12844">
        <v>11</v>
      </c>
      <c r="C12844" t="s">
        <v>701</v>
      </c>
      <c r="D12844" t="s">
        <v>183</v>
      </c>
      <c r="E12844">
        <v>0.28351999999999999</v>
      </c>
      <c r="F12844" t="s">
        <v>709</v>
      </c>
      <c r="G12844" s="784" t="s">
        <v>1814</v>
      </c>
      <c r="H12844" s="784" t="s">
        <v>1815</v>
      </c>
      <c r="I12844" s="784" t="s">
        <v>6750</v>
      </c>
    </row>
    <row r="12845" spans="1:9" hidden="1">
      <c r="A12845" t="str">
        <f>Table_wabobpsvr_AzureCalc_AzureCalcRateCard[[#This Row],[ServiceName]]&amp;Table_wabobpsvr_AzureCalc_AzureCalcRateCard[[#This Row],[Price_Level]]&amp;Table_wabobpsvr_AzureCalc_AzureCalcRateCard[[#This Row],[Region]]</f>
        <v>A5 Cloud ServicesMOSP12</v>
      </c>
      <c r="B12845">
        <v>12</v>
      </c>
      <c r="C12845" t="s">
        <v>701</v>
      </c>
      <c r="D12845" t="s">
        <v>627</v>
      </c>
      <c r="E12845">
        <v>0.39800000000000002</v>
      </c>
      <c r="F12845" t="s">
        <v>709</v>
      </c>
      <c r="G12845" s="784" t="s">
        <v>4431</v>
      </c>
      <c r="H12845" s="784" t="s">
        <v>4431</v>
      </c>
      <c r="I12845" s="784" t="s">
        <v>6751</v>
      </c>
    </row>
    <row r="12846" spans="1:9" hidden="1">
      <c r="A12846" t="str">
        <f>Table_wabobpsvr_AzureCalc_AzureCalcRateCard[[#This Row],[ServiceName]]&amp;Table_wabobpsvr_AzureCalc_AzureCalcRateCard[[#This Row],[Price_Level]]&amp;Table_wabobpsvr_AzureCalc_AzureCalcRateCard[[#This Row],[Region]]</f>
        <v>A5 Cloud ServicesA12</v>
      </c>
      <c r="B12846">
        <v>12</v>
      </c>
      <c r="C12846" t="s">
        <v>701</v>
      </c>
      <c r="D12846" t="s">
        <v>181</v>
      </c>
      <c r="E12846">
        <v>0.29054000000000002</v>
      </c>
      <c r="F12846" t="s">
        <v>709</v>
      </c>
      <c r="G12846" s="784" t="s">
        <v>1816</v>
      </c>
      <c r="H12846" s="784" t="s">
        <v>1817</v>
      </c>
      <c r="I12846" s="784" t="s">
        <v>6751</v>
      </c>
    </row>
    <row r="12847" spans="1:9" hidden="1">
      <c r="A12847" t="str">
        <f>Table_wabobpsvr_AzureCalc_AzureCalcRateCard[[#This Row],[ServiceName]]&amp;Table_wabobpsvr_AzureCalc_AzureCalcRateCard[[#This Row],[Price_Level]]&amp;Table_wabobpsvr_AzureCalc_AzureCalcRateCard[[#This Row],[Region]]</f>
        <v>A5 Cloud ServicesB12</v>
      </c>
      <c r="B12847">
        <v>12</v>
      </c>
      <c r="C12847" t="s">
        <v>701</v>
      </c>
      <c r="D12847" t="s">
        <v>182</v>
      </c>
      <c r="E12847">
        <v>0.27860000000000001</v>
      </c>
      <c r="F12847" t="s">
        <v>709</v>
      </c>
      <c r="G12847" s="784" t="s">
        <v>1816</v>
      </c>
      <c r="H12847" s="784" t="s">
        <v>1817</v>
      </c>
      <c r="I12847" s="784" t="s">
        <v>6751</v>
      </c>
    </row>
    <row r="12848" spans="1:9" hidden="1">
      <c r="A12848" t="str">
        <f>Table_wabobpsvr_AzureCalc_AzureCalcRateCard[[#This Row],[ServiceName]]&amp;Table_wabobpsvr_AzureCalc_AzureCalcRateCard[[#This Row],[Price_Level]]&amp;Table_wabobpsvr_AzureCalc_AzureCalcRateCard[[#This Row],[Region]]</f>
        <v>A5 Cloud ServicesC12</v>
      </c>
      <c r="B12848">
        <v>12</v>
      </c>
      <c r="C12848" t="s">
        <v>701</v>
      </c>
      <c r="D12848" t="s">
        <v>184</v>
      </c>
      <c r="E12848">
        <v>0.26666000000000001</v>
      </c>
      <c r="F12848" t="s">
        <v>709</v>
      </c>
      <c r="G12848" s="784" t="s">
        <v>1816</v>
      </c>
      <c r="H12848" s="784" t="s">
        <v>1817</v>
      </c>
      <c r="I12848" s="784" t="s">
        <v>6751</v>
      </c>
    </row>
    <row r="12849" spans="1:9" hidden="1">
      <c r="A12849" t="str">
        <f>Table_wabobpsvr_AzureCalc_AzureCalcRateCard[[#This Row],[ServiceName]]&amp;Table_wabobpsvr_AzureCalc_AzureCalcRateCard[[#This Row],[Price_Level]]&amp;Table_wabobpsvr_AzureCalc_AzureCalcRateCard[[#This Row],[Region]]</f>
        <v>A5 Cloud ServicesD12</v>
      </c>
      <c r="B12849">
        <v>12</v>
      </c>
      <c r="C12849" t="s">
        <v>701</v>
      </c>
      <c r="D12849" t="s">
        <v>183</v>
      </c>
      <c r="E12849">
        <v>0.25472</v>
      </c>
      <c r="F12849" t="s">
        <v>709</v>
      </c>
      <c r="G12849" s="784" t="s">
        <v>1816</v>
      </c>
      <c r="H12849" s="784" t="s">
        <v>1817</v>
      </c>
      <c r="I12849" s="784" t="s">
        <v>6751</v>
      </c>
    </row>
    <row r="12850" spans="1:9" hidden="1">
      <c r="A12850" t="str">
        <f>Table_wabobpsvr_AzureCalc_AzureCalcRateCard[[#This Row],[ServiceName]]&amp;Table_wabobpsvr_AzureCalc_AzureCalcRateCard[[#This Row],[Price_Level]]&amp;Table_wabobpsvr_AzureCalc_AzureCalcRateCard[[#This Row],[Region]]</f>
        <v>A5 Cloud ServicesMOSP13</v>
      </c>
      <c r="B12850">
        <v>13</v>
      </c>
      <c r="C12850" t="s">
        <v>701</v>
      </c>
      <c r="D12850" t="s">
        <v>627</v>
      </c>
      <c r="E12850">
        <v>0.435</v>
      </c>
      <c r="F12850" t="s">
        <v>709</v>
      </c>
      <c r="G12850" s="784" t="s">
        <v>4431</v>
      </c>
      <c r="H12850" s="784" t="s">
        <v>4431</v>
      </c>
      <c r="I12850" s="784" t="s">
        <v>6752</v>
      </c>
    </row>
    <row r="12851" spans="1:9" hidden="1">
      <c r="A12851" t="str">
        <f>Table_wabobpsvr_AzureCalc_AzureCalcRateCard[[#This Row],[ServiceName]]&amp;Table_wabobpsvr_AzureCalc_AzureCalcRateCard[[#This Row],[Price_Level]]&amp;Table_wabobpsvr_AzureCalc_AzureCalcRateCard[[#This Row],[Region]]</f>
        <v>A5 Cloud ServicesA13</v>
      </c>
      <c r="B12851">
        <v>13</v>
      </c>
      <c r="C12851" t="s">
        <v>701</v>
      </c>
      <c r="D12851" t="s">
        <v>181</v>
      </c>
      <c r="E12851">
        <v>0.31755</v>
      </c>
      <c r="F12851" t="s">
        <v>709</v>
      </c>
      <c r="G12851" s="784" t="s">
        <v>1818</v>
      </c>
      <c r="H12851" s="784" t="s">
        <v>1819</v>
      </c>
      <c r="I12851" s="784" t="s">
        <v>6752</v>
      </c>
    </row>
    <row r="12852" spans="1:9" hidden="1">
      <c r="A12852" t="str">
        <f>Table_wabobpsvr_AzureCalc_AzureCalcRateCard[[#This Row],[ServiceName]]&amp;Table_wabobpsvr_AzureCalc_AzureCalcRateCard[[#This Row],[Price_Level]]&amp;Table_wabobpsvr_AzureCalc_AzureCalcRateCard[[#This Row],[Region]]</f>
        <v>A9 VM (Non-Windows)C8</v>
      </c>
      <c r="B12852">
        <v>8</v>
      </c>
      <c r="C12852" t="s">
        <v>701</v>
      </c>
      <c r="D12852" t="s">
        <v>184</v>
      </c>
      <c r="E12852">
        <v>2.9948999999999999</v>
      </c>
      <c r="F12852" t="s">
        <v>721</v>
      </c>
      <c r="G12852" s="784" t="s">
        <v>1820</v>
      </c>
      <c r="H12852" s="784" t="s">
        <v>1821</v>
      </c>
      <c r="I12852" s="784" t="s">
        <v>6483</v>
      </c>
    </row>
    <row r="12853" spans="1:9" hidden="1">
      <c r="A12853" t="str">
        <f>Table_wabobpsvr_AzureCalc_AzureCalcRateCard[[#This Row],[ServiceName]]&amp;Table_wabobpsvr_AzureCalc_AzureCalcRateCard[[#This Row],[Price_Level]]&amp;Table_wabobpsvr_AzureCalc_AzureCalcRateCard[[#This Row],[Region]]</f>
        <v>A9 VM (Non-Windows)D8</v>
      </c>
      <c r="B12853">
        <v>8</v>
      </c>
      <c r="C12853" t="s">
        <v>701</v>
      </c>
      <c r="D12853" t="s">
        <v>183</v>
      </c>
      <c r="E12853">
        <v>2.8607999999999998</v>
      </c>
      <c r="F12853" t="s">
        <v>721</v>
      </c>
      <c r="G12853" s="784" t="s">
        <v>1820</v>
      </c>
      <c r="H12853" s="784" t="s">
        <v>1821</v>
      </c>
      <c r="I12853" s="784" t="s">
        <v>6483</v>
      </c>
    </row>
    <row r="12854" spans="1:9" hidden="1">
      <c r="A12854" t="str">
        <f>Table_wabobpsvr_AzureCalc_AzureCalcRateCard[[#This Row],[ServiceName]]&amp;Table_wabobpsvr_AzureCalc_AzureCalcRateCard[[#This Row],[Price_Level]]&amp;Table_wabobpsvr_AzureCalc_AzureCalcRateCard[[#This Row],[Region]]</f>
        <v>A9 VM (Non-Windows)MOSP11</v>
      </c>
      <c r="B12854">
        <v>11</v>
      </c>
      <c r="C12854" t="s">
        <v>701</v>
      </c>
      <c r="D12854" t="s">
        <v>627</v>
      </c>
      <c r="E12854">
        <v>4.47</v>
      </c>
      <c r="F12854" t="s">
        <v>721</v>
      </c>
      <c r="G12854" s="784" t="s">
        <v>4431</v>
      </c>
      <c r="H12854" s="784" t="s">
        <v>4431</v>
      </c>
      <c r="I12854" s="784" t="s">
        <v>6753</v>
      </c>
    </row>
    <row r="12855" spans="1:9" hidden="1">
      <c r="A12855" t="str">
        <f>Table_wabobpsvr_AzureCalc_AzureCalcRateCard[[#This Row],[ServiceName]]&amp;Table_wabobpsvr_AzureCalc_AzureCalcRateCard[[#This Row],[Price_Level]]&amp;Table_wabobpsvr_AzureCalc_AzureCalcRateCard[[#This Row],[Region]]</f>
        <v>A9 VM (Non-Windows)A11</v>
      </c>
      <c r="B12855">
        <v>11</v>
      </c>
      <c r="C12855" t="s">
        <v>701</v>
      </c>
      <c r="D12855" t="s">
        <v>181</v>
      </c>
      <c r="E12855">
        <v>3.2631000000000001</v>
      </c>
      <c r="F12855" t="s">
        <v>721</v>
      </c>
      <c r="G12855" s="784" t="s">
        <v>1822</v>
      </c>
      <c r="H12855" s="784" t="s">
        <v>1823</v>
      </c>
      <c r="I12855" s="784" t="s">
        <v>6753</v>
      </c>
    </row>
    <row r="12856" spans="1:9" hidden="1">
      <c r="A12856" t="str">
        <f>Table_wabobpsvr_AzureCalc_AzureCalcRateCard[[#This Row],[ServiceName]]&amp;Table_wabobpsvr_AzureCalc_AzureCalcRateCard[[#This Row],[Price_Level]]&amp;Table_wabobpsvr_AzureCalc_AzureCalcRateCard[[#This Row],[Region]]</f>
        <v>A9 VM (Non-Windows)B11</v>
      </c>
      <c r="B12856">
        <v>11</v>
      </c>
      <c r="C12856" t="s">
        <v>701</v>
      </c>
      <c r="D12856" t="s">
        <v>182</v>
      </c>
      <c r="E12856">
        <v>3.129</v>
      </c>
      <c r="F12856" t="s">
        <v>721</v>
      </c>
      <c r="G12856" s="784" t="s">
        <v>1822</v>
      </c>
      <c r="H12856" s="784" t="s">
        <v>1823</v>
      </c>
      <c r="I12856" s="784" t="s">
        <v>6753</v>
      </c>
    </row>
    <row r="12857" spans="1:9" hidden="1">
      <c r="A12857" t="str">
        <f>Table_wabobpsvr_AzureCalc_AzureCalcRateCard[[#This Row],[ServiceName]]&amp;Table_wabobpsvr_AzureCalc_AzureCalcRateCard[[#This Row],[Price_Level]]&amp;Table_wabobpsvr_AzureCalc_AzureCalcRateCard[[#This Row],[Region]]</f>
        <v>A9 VM (Non-Windows)C11</v>
      </c>
      <c r="B12857">
        <v>11</v>
      </c>
      <c r="C12857" t="s">
        <v>701</v>
      </c>
      <c r="D12857" t="s">
        <v>184</v>
      </c>
      <c r="E12857">
        <v>2.9948999999999999</v>
      </c>
      <c r="F12857" t="s">
        <v>721</v>
      </c>
      <c r="G12857" s="784" t="s">
        <v>1822</v>
      </c>
      <c r="H12857" s="784" t="s">
        <v>1823</v>
      </c>
      <c r="I12857" s="784" t="s">
        <v>6753</v>
      </c>
    </row>
    <row r="12858" spans="1:9" hidden="1">
      <c r="A12858" t="str">
        <f>Table_wabobpsvr_AzureCalc_AzureCalcRateCard[[#This Row],[ServiceName]]&amp;Table_wabobpsvr_AzureCalc_AzureCalcRateCard[[#This Row],[Price_Level]]&amp;Table_wabobpsvr_AzureCalc_AzureCalcRateCard[[#This Row],[Region]]</f>
        <v>A9 VM (Non-Windows)D11</v>
      </c>
      <c r="B12858">
        <v>11</v>
      </c>
      <c r="C12858" t="s">
        <v>701</v>
      </c>
      <c r="D12858" t="s">
        <v>183</v>
      </c>
      <c r="E12858">
        <v>2.8607999999999998</v>
      </c>
      <c r="F12858" t="s">
        <v>721</v>
      </c>
      <c r="G12858" s="784" t="s">
        <v>1822</v>
      </c>
      <c r="H12858" s="784" t="s">
        <v>1823</v>
      </c>
      <c r="I12858" s="784" t="s">
        <v>6753</v>
      </c>
    </row>
    <row r="12859" spans="1:9" hidden="1">
      <c r="A12859" t="str">
        <f>Table_wabobpsvr_AzureCalc_AzureCalcRateCard[[#This Row],[ServiceName]]&amp;Table_wabobpsvr_AzureCalc_AzureCalcRateCard[[#This Row],[Price_Level]]&amp;Table_wabobpsvr_AzureCalc_AzureCalcRateCard[[#This Row],[Region]]</f>
        <v>A9 VM (Non-Windows)MOSP9</v>
      </c>
      <c r="B12859">
        <v>9</v>
      </c>
      <c r="C12859" t="s">
        <v>701</v>
      </c>
      <c r="D12859" t="s">
        <v>627</v>
      </c>
      <c r="E12859">
        <v>999999</v>
      </c>
      <c r="F12859" t="s">
        <v>721</v>
      </c>
      <c r="G12859" s="784" t="s">
        <v>4431</v>
      </c>
      <c r="H12859" s="784" t="s">
        <v>4431</v>
      </c>
      <c r="I12859" s="784" t="s">
        <v>6754</v>
      </c>
    </row>
    <row r="12860" spans="1:9" hidden="1">
      <c r="A12860" t="str">
        <f>Table_wabobpsvr_AzureCalc_AzureCalcRateCard[[#This Row],[ServiceName]]&amp;Table_wabobpsvr_AzureCalc_AzureCalcRateCard[[#This Row],[Price_Level]]&amp;Table_wabobpsvr_AzureCalc_AzureCalcRateCard[[#This Row],[Region]]</f>
        <v>A9 VM (Non-Windows)A9</v>
      </c>
      <c r="B12860">
        <v>9</v>
      </c>
      <c r="C12860" t="s">
        <v>701</v>
      </c>
      <c r="D12860" t="s">
        <v>181</v>
      </c>
      <c r="E12860">
        <v>999999</v>
      </c>
      <c r="F12860" t="s">
        <v>721</v>
      </c>
      <c r="G12860" s="784" t="s">
        <v>1824</v>
      </c>
      <c r="H12860" s="784" t="s">
        <v>1825</v>
      </c>
      <c r="I12860" s="784" t="s">
        <v>6754</v>
      </c>
    </row>
    <row r="12861" spans="1:9" hidden="1">
      <c r="A12861" t="str">
        <f>Table_wabobpsvr_AzureCalc_AzureCalcRateCard[[#This Row],[ServiceName]]&amp;Table_wabobpsvr_AzureCalc_AzureCalcRateCard[[#This Row],[Price_Level]]&amp;Table_wabobpsvr_AzureCalc_AzureCalcRateCard[[#This Row],[Region]]</f>
        <v>A9 VM (Non-Windows)B9</v>
      </c>
      <c r="B12861">
        <v>9</v>
      </c>
      <c r="C12861" t="s">
        <v>701</v>
      </c>
      <c r="D12861" t="s">
        <v>182</v>
      </c>
      <c r="E12861">
        <v>999999</v>
      </c>
      <c r="F12861" t="s">
        <v>721</v>
      </c>
      <c r="G12861" s="784" t="s">
        <v>1824</v>
      </c>
      <c r="H12861" s="784" t="s">
        <v>1825</v>
      </c>
      <c r="I12861" s="784" t="s">
        <v>6754</v>
      </c>
    </row>
    <row r="12862" spans="1:9" hidden="1">
      <c r="A12862" t="str">
        <f>Table_wabobpsvr_AzureCalc_AzureCalcRateCard[[#This Row],[ServiceName]]&amp;Table_wabobpsvr_AzureCalc_AzureCalcRateCard[[#This Row],[Price_Level]]&amp;Table_wabobpsvr_AzureCalc_AzureCalcRateCard[[#This Row],[Region]]</f>
        <v>A9 VM (Non-Windows)C9</v>
      </c>
      <c r="B12862">
        <v>9</v>
      </c>
      <c r="C12862" t="s">
        <v>701</v>
      </c>
      <c r="D12862" t="s">
        <v>184</v>
      </c>
      <c r="E12862">
        <v>999999</v>
      </c>
      <c r="F12862" t="s">
        <v>721</v>
      </c>
      <c r="G12862" s="784" t="s">
        <v>1824</v>
      </c>
      <c r="H12862" s="784" t="s">
        <v>1825</v>
      </c>
      <c r="I12862" s="784" t="s">
        <v>6754</v>
      </c>
    </row>
    <row r="12863" spans="1:9" hidden="1">
      <c r="A12863" s="784" t="str">
        <f>Table_wabobpsvr_AzureCalc_AzureCalcRateCard[[#This Row],[ServiceName]]&amp;Table_wabobpsvr_AzureCalc_AzureCalcRateCard[[#This Row],[Price_Level]]&amp;Table_wabobpsvr_AzureCalc_AzureCalcRateCard[[#This Row],[Region]]</f>
        <v>A9 VM (Non-Windows)D9</v>
      </c>
      <c r="B12863" s="784">
        <v>9</v>
      </c>
      <c r="C12863" s="784" t="s">
        <v>701</v>
      </c>
      <c r="D12863" s="784" t="s">
        <v>183</v>
      </c>
      <c r="E12863" s="784">
        <v>999999</v>
      </c>
      <c r="F12863" s="784" t="s">
        <v>721</v>
      </c>
      <c r="G12863" s="784" t="s">
        <v>1824</v>
      </c>
      <c r="H12863" s="784" t="s">
        <v>1825</v>
      </c>
      <c r="I12863" s="784" t="s">
        <v>6754</v>
      </c>
    </row>
    <row r="12864" spans="1:9" hidden="1">
      <c r="A12864" s="784" t="str">
        <f>Table_wabobpsvr_AzureCalc_AzureCalcRateCard[[#This Row],[ServiceName]]&amp;Table_wabobpsvr_AzureCalc_AzureCalcRateCard[[#This Row],[Price_Level]]&amp;Table_wabobpsvr_AzureCalc_AzureCalcRateCard[[#This Row],[Region]]</f>
        <v>A9 VM (Non-Windows)MOSP10</v>
      </c>
      <c r="B12864" s="784">
        <v>10</v>
      </c>
      <c r="C12864" s="784" t="s">
        <v>701</v>
      </c>
      <c r="D12864" s="784" t="s">
        <v>627</v>
      </c>
      <c r="E12864" s="784">
        <v>999999</v>
      </c>
      <c r="F12864" s="784" t="s">
        <v>721</v>
      </c>
      <c r="G12864" s="784" t="s">
        <v>4431</v>
      </c>
      <c r="H12864" s="784" t="s">
        <v>4431</v>
      </c>
      <c r="I12864" s="784" t="s">
        <v>6755</v>
      </c>
    </row>
    <row r="12865" spans="1:9" hidden="1">
      <c r="A12865" s="784" t="str">
        <f>Table_wabobpsvr_AzureCalc_AzureCalcRateCard[[#This Row],[ServiceName]]&amp;Table_wabobpsvr_AzureCalc_AzureCalcRateCard[[#This Row],[Price_Level]]&amp;Table_wabobpsvr_AzureCalc_AzureCalcRateCard[[#This Row],[Region]]</f>
        <v>A9 VM (Non-Windows)A10</v>
      </c>
      <c r="B12865" s="784">
        <v>10</v>
      </c>
      <c r="C12865" s="784" t="s">
        <v>701</v>
      </c>
      <c r="D12865" s="784" t="s">
        <v>181</v>
      </c>
      <c r="E12865" s="784">
        <v>999999</v>
      </c>
      <c r="F12865" s="784" t="s">
        <v>721</v>
      </c>
      <c r="G12865" s="784" t="s">
        <v>1826</v>
      </c>
      <c r="H12865" s="784" t="s">
        <v>1827</v>
      </c>
      <c r="I12865" s="784" t="s">
        <v>6755</v>
      </c>
    </row>
    <row r="12866" spans="1:9" hidden="1">
      <c r="A12866" s="784" t="str">
        <f>Table_wabobpsvr_AzureCalc_AzureCalcRateCard[[#This Row],[ServiceName]]&amp;Table_wabobpsvr_AzureCalc_AzureCalcRateCard[[#This Row],[Price_Level]]&amp;Table_wabobpsvr_AzureCalc_AzureCalcRateCard[[#This Row],[Region]]</f>
        <v>A9 VM (Non-Windows)B10</v>
      </c>
      <c r="B12866" s="784">
        <v>10</v>
      </c>
      <c r="C12866" s="784" t="s">
        <v>701</v>
      </c>
      <c r="D12866" s="784" t="s">
        <v>182</v>
      </c>
      <c r="E12866" s="784">
        <v>999999</v>
      </c>
      <c r="F12866" s="784" t="s">
        <v>721</v>
      </c>
      <c r="G12866" s="784" t="s">
        <v>1826</v>
      </c>
      <c r="H12866" s="784" t="s">
        <v>1827</v>
      </c>
      <c r="I12866" s="784" t="s">
        <v>6755</v>
      </c>
    </row>
    <row r="12867" spans="1:9" hidden="1">
      <c r="A12867" s="784" t="str">
        <f>Table_wabobpsvr_AzureCalc_AzureCalcRateCard[[#This Row],[ServiceName]]&amp;Table_wabobpsvr_AzureCalc_AzureCalcRateCard[[#This Row],[Price_Level]]&amp;Table_wabobpsvr_AzureCalc_AzureCalcRateCard[[#This Row],[Region]]</f>
        <v>A9 VM (Non-Windows)C10</v>
      </c>
      <c r="B12867" s="784">
        <v>10</v>
      </c>
      <c r="C12867" s="784" t="s">
        <v>701</v>
      </c>
      <c r="D12867" s="784" t="s">
        <v>184</v>
      </c>
      <c r="E12867" s="784">
        <v>999999</v>
      </c>
      <c r="F12867" s="784" t="s">
        <v>721</v>
      </c>
      <c r="G12867" s="784" t="s">
        <v>1826</v>
      </c>
      <c r="H12867" s="784" t="s">
        <v>1827</v>
      </c>
      <c r="I12867" s="784" t="s">
        <v>6755</v>
      </c>
    </row>
    <row r="12868" spans="1:9" hidden="1">
      <c r="A12868" s="784" t="str">
        <f>Table_wabobpsvr_AzureCalc_AzureCalcRateCard[[#This Row],[ServiceName]]&amp;Table_wabobpsvr_AzureCalc_AzureCalcRateCard[[#This Row],[Price_Level]]&amp;Table_wabobpsvr_AzureCalc_AzureCalcRateCard[[#This Row],[Region]]</f>
        <v>A9 VM (Non-Windows)D10</v>
      </c>
      <c r="B12868" s="784">
        <v>10</v>
      </c>
      <c r="C12868" s="784" t="s">
        <v>701</v>
      </c>
      <c r="D12868" s="784" t="s">
        <v>183</v>
      </c>
      <c r="E12868" s="784">
        <v>999999</v>
      </c>
      <c r="F12868" s="784" t="s">
        <v>721</v>
      </c>
      <c r="G12868" s="784" t="s">
        <v>1826</v>
      </c>
      <c r="H12868" s="784" t="s">
        <v>1827</v>
      </c>
      <c r="I12868" s="784" t="s">
        <v>6755</v>
      </c>
    </row>
    <row r="12869" spans="1:9" hidden="1">
      <c r="A12869" s="784" t="str">
        <f>Table_wabobpsvr_AzureCalc_AzureCalcRateCard[[#This Row],[ServiceName]]&amp;Table_wabobpsvr_AzureCalc_AzureCalcRateCard[[#This Row],[Price_Level]]&amp;Table_wabobpsvr_AzureCalc_AzureCalcRateCard[[#This Row],[Region]]</f>
        <v>A9 VM (Non-Windows)MOSP12</v>
      </c>
      <c r="B12869" s="784">
        <v>12</v>
      </c>
      <c r="C12869" s="784" t="s">
        <v>701</v>
      </c>
      <c r="D12869" s="784" t="s">
        <v>627</v>
      </c>
      <c r="E12869" s="784">
        <v>999999</v>
      </c>
      <c r="F12869" s="784" t="s">
        <v>721</v>
      </c>
      <c r="G12869" s="784" t="s">
        <v>4431</v>
      </c>
      <c r="H12869" s="784" t="s">
        <v>4431</v>
      </c>
      <c r="I12869" s="784" t="s">
        <v>6756</v>
      </c>
    </row>
    <row r="12870" spans="1:9" hidden="1">
      <c r="A12870" s="784" t="str">
        <f>Table_wabobpsvr_AzureCalc_AzureCalcRateCard[[#This Row],[ServiceName]]&amp;Table_wabobpsvr_AzureCalc_AzureCalcRateCard[[#This Row],[Price_Level]]&amp;Table_wabobpsvr_AzureCalc_AzureCalcRateCard[[#This Row],[Region]]</f>
        <v>A9 VM (Non-Windows)A12</v>
      </c>
      <c r="B12870" s="784">
        <v>12</v>
      </c>
      <c r="C12870" s="784" t="s">
        <v>701</v>
      </c>
      <c r="D12870" s="784" t="s">
        <v>181</v>
      </c>
      <c r="E12870" s="784">
        <v>999999</v>
      </c>
      <c r="F12870" s="784" t="s">
        <v>721</v>
      </c>
      <c r="G12870" s="784" t="s">
        <v>1828</v>
      </c>
      <c r="H12870" s="784" t="s">
        <v>1829</v>
      </c>
      <c r="I12870" s="784" t="s">
        <v>6756</v>
      </c>
    </row>
    <row r="12871" spans="1:9" hidden="1">
      <c r="A12871" s="784" t="str">
        <f>Table_wabobpsvr_AzureCalc_AzureCalcRateCard[[#This Row],[ServiceName]]&amp;Table_wabobpsvr_AzureCalc_AzureCalcRateCard[[#This Row],[Price_Level]]&amp;Table_wabobpsvr_AzureCalc_AzureCalcRateCard[[#This Row],[Region]]</f>
        <v>A9 VM (Non-Windows)B12</v>
      </c>
      <c r="B12871" s="784">
        <v>12</v>
      </c>
      <c r="C12871" s="784" t="s">
        <v>701</v>
      </c>
      <c r="D12871" s="784" t="s">
        <v>182</v>
      </c>
      <c r="E12871" s="784">
        <v>999999</v>
      </c>
      <c r="F12871" s="784" t="s">
        <v>721</v>
      </c>
      <c r="G12871" s="784" t="s">
        <v>1828</v>
      </c>
      <c r="H12871" s="784" t="s">
        <v>1829</v>
      </c>
      <c r="I12871" s="784" t="s">
        <v>6756</v>
      </c>
    </row>
    <row r="12872" spans="1:9" hidden="1">
      <c r="A12872" s="784" t="str">
        <f>Table_wabobpsvr_AzureCalc_AzureCalcRateCard[[#This Row],[ServiceName]]&amp;Table_wabobpsvr_AzureCalc_AzureCalcRateCard[[#This Row],[Price_Level]]&amp;Table_wabobpsvr_AzureCalc_AzureCalcRateCard[[#This Row],[Region]]</f>
        <v>A9 VM (Non-Windows)C12</v>
      </c>
      <c r="B12872" s="784">
        <v>12</v>
      </c>
      <c r="C12872" s="784" t="s">
        <v>701</v>
      </c>
      <c r="D12872" s="784" t="s">
        <v>184</v>
      </c>
      <c r="E12872" s="784">
        <v>999999</v>
      </c>
      <c r="F12872" s="784" t="s">
        <v>721</v>
      </c>
      <c r="G12872" s="784" t="s">
        <v>1828</v>
      </c>
      <c r="H12872" s="784" t="s">
        <v>1829</v>
      </c>
      <c r="I12872" s="784" t="s">
        <v>6756</v>
      </c>
    </row>
    <row r="12873" spans="1:9" hidden="1">
      <c r="A12873" s="784" t="str">
        <f>Table_wabobpsvr_AzureCalc_AzureCalcRateCard[[#This Row],[ServiceName]]&amp;Table_wabobpsvr_AzureCalc_AzureCalcRateCard[[#This Row],[Price_Level]]&amp;Table_wabobpsvr_AzureCalc_AzureCalcRateCard[[#This Row],[Region]]</f>
        <v>A9 VM (Non-Windows)D12</v>
      </c>
      <c r="B12873" s="784">
        <v>12</v>
      </c>
      <c r="C12873" s="784" t="s">
        <v>701</v>
      </c>
      <c r="D12873" s="784" t="s">
        <v>183</v>
      </c>
      <c r="E12873" s="784">
        <v>999999</v>
      </c>
      <c r="F12873" s="784" t="s">
        <v>721</v>
      </c>
      <c r="G12873" s="784" t="s">
        <v>1828</v>
      </c>
      <c r="H12873" s="784" t="s">
        <v>1829</v>
      </c>
      <c r="I12873" s="784" t="s">
        <v>6756</v>
      </c>
    </row>
    <row r="12874" spans="1:9" hidden="1">
      <c r="A12874" s="784" t="str">
        <f>Table_wabobpsvr_AzureCalc_AzureCalcRateCard[[#This Row],[ServiceName]]&amp;Table_wabobpsvr_AzureCalc_AzureCalcRateCard[[#This Row],[Price_Level]]&amp;Table_wabobpsvr_AzureCalc_AzureCalcRateCard[[#This Row],[Region]]</f>
        <v>A9 VM (Non-Windows)MOSP13</v>
      </c>
      <c r="B12874" s="784">
        <v>13</v>
      </c>
      <c r="C12874" s="784" t="s">
        <v>701</v>
      </c>
      <c r="D12874" s="784" t="s">
        <v>627</v>
      </c>
      <c r="E12874" s="784">
        <v>999999</v>
      </c>
      <c r="F12874" s="784" t="s">
        <v>721</v>
      </c>
      <c r="G12874" s="784" t="s">
        <v>4431</v>
      </c>
      <c r="H12874" s="784" t="s">
        <v>4431</v>
      </c>
      <c r="I12874" s="784" t="s">
        <v>6757</v>
      </c>
    </row>
    <row r="12875" spans="1:9" hidden="1">
      <c r="A12875" s="784" t="str">
        <f>Table_wabobpsvr_AzureCalc_AzureCalcRateCard[[#This Row],[ServiceName]]&amp;Table_wabobpsvr_AzureCalc_AzureCalcRateCard[[#This Row],[Price_Level]]&amp;Table_wabobpsvr_AzureCalc_AzureCalcRateCard[[#This Row],[Region]]</f>
        <v>A9 VM (Non-Windows)A13</v>
      </c>
      <c r="B12875" s="784">
        <v>13</v>
      </c>
      <c r="C12875" s="784" t="s">
        <v>701</v>
      </c>
      <c r="D12875" s="784" t="s">
        <v>181</v>
      </c>
      <c r="E12875" s="784">
        <v>999999</v>
      </c>
      <c r="F12875" s="784" t="s">
        <v>721</v>
      </c>
      <c r="G12875" s="784" t="s">
        <v>1830</v>
      </c>
      <c r="H12875" s="784" t="s">
        <v>1831</v>
      </c>
      <c r="I12875" s="784" t="s">
        <v>6757</v>
      </c>
    </row>
    <row r="12876" spans="1:9" hidden="1">
      <c r="A12876" s="784" t="str">
        <f>Table_wabobpsvr_AzureCalc_AzureCalcRateCard[[#This Row],[ServiceName]]&amp;Table_wabobpsvr_AzureCalc_AzureCalcRateCard[[#This Row],[Price_Level]]&amp;Table_wabobpsvr_AzureCalc_AzureCalcRateCard[[#This Row],[Region]]</f>
        <v>A9 VM (Non-Windows)B13</v>
      </c>
      <c r="B12876" s="784">
        <v>13</v>
      </c>
      <c r="C12876" s="784" t="s">
        <v>701</v>
      </c>
      <c r="D12876" s="784" t="s">
        <v>182</v>
      </c>
      <c r="E12876" s="784">
        <v>999999</v>
      </c>
      <c r="F12876" s="784" t="s">
        <v>721</v>
      </c>
      <c r="G12876" s="784" t="s">
        <v>1830</v>
      </c>
      <c r="H12876" s="784" t="s">
        <v>1831</v>
      </c>
      <c r="I12876" s="784" t="s">
        <v>6757</v>
      </c>
    </row>
    <row r="12877" spans="1:9" hidden="1">
      <c r="A12877" s="784" t="str">
        <f>Table_wabobpsvr_AzureCalc_AzureCalcRateCard[[#This Row],[ServiceName]]&amp;Table_wabobpsvr_AzureCalc_AzureCalcRateCard[[#This Row],[Price_Level]]&amp;Table_wabobpsvr_AzureCalc_AzureCalcRateCard[[#This Row],[Region]]</f>
        <v>A9 VM (Non-Windows)C13</v>
      </c>
      <c r="B12877" s="784">
        <v>13</v>
      </c>
      <c r="C12877" s="784" t="s">
        <v>701</v>
      </c>
      <c r="D12877" s="784" t="s">
        <v>184</v>
      </c>
      <c r="E12877" s="784">
        <v>999999</v>
      </c>
      <c r="F12877" s="784" t="s">
        <v>721</v>
      </c>
      <c r="G12877" s="784" t="s">
        <v>1830</v>
      </c>
      <c r="H12877" s="784" t="s">
        <v>1831</v>
      </c>
      <c r="I12877" s="784" t="s">
        <v>6757</v>
      </c>
    </row>
    <row r="12878" spans="1:9" hidden="1">
      <c r="A12878" t="str">
        <f>Table_wabobpsvr_AzureCalc_AzureCalcRateCard[[#This Row],[ServiceName]]&amp;Table_wabobpsvr_AzureCalc_AzureCalcRateCard[[#This Row],[Price_Level]]&amp;Table_wabobpsvr_AzureCalc_AzureCalcRateCard[[#This Row],[Region]]</f>
        <v>A9 VM (Non-Windows)D13</v>
      </c>
      <c r="B12878">
        <v>13</v>
      </c>
      <c r="C12878" t="s">
        <v>701</v>
      </c>
      <c r="D12878" t="s">
        <v>183</v>
      </c>
      <c r="E12878">
        <v>999999</v>
      </c>
      <c r="F12878" t="s">
        <v>721</v>
      </c>
      <c r="G12878" s="784" t="s">
        <v>1830</v>
      </c>
      <c r="H12878" s="784" t="s">
        <v>1831</v>
      </c>
      <c r="I12878" s="784" t="s">
        <v>6757</v>
      </c>
    </row>
    <row r="12879" spans="1:9" hidden="1">
      <c r="A12879" t="str">
        <f>Table_wabobpsvr_AzureCalc_AzureCalcRateCard[[#This Row],[ServiceName]]&amp;Table_wabobpsvr_AzureCalc_AzureCalcRateCard[[#This Row],[Price_Level]]&amp;Table_wabobpsvr_AzureCalc_AzureCalcRateCard[[#This Row],[Region]]</f>
        <v>A9 VM (Windows)MOSP6</v>
      </c>
      <c r="B12879">
        <v>6</v>
      </c>
      <c r="C12879" t="s">
        <v>701</v>
      </c>
      <c r="D12879" t="s">
        <v>627</v>
      </c>
      <c r="E12879">
        <v>4.9000000000000004</v>
      </c>
      <c r="F12879" t="s">
        <v>706</v>
      </c>
      <c r="G12879" s="784" t="s">
        <v>4431</v>
      </c>
      <c r="H12879" s="784" t="s">
        <v>4431</v>
      </c>
      <c r="I12879" s="784" t="s">
        <v>6758</v>
      </c>
    </row>
    <row r="12880" spans="1:9" hidden="1">
      <c r="A12880" t="str">
        <f>Table_wabobpsvr_AzureCalc_AzureCalcRateCard[[#This Row],[ServiceName]]&amp;Table_wabobpsvr_AzureCalc_AzureCalcRateCard[[#This Row],[Price_Level]]&amp;Table_wabobpsvr_AzureCalc_AzureCalcRateCard[[#This Row],[Region]]</f>
        <v>A9 VM (Windows)A6</v>
      </c>
      <c r="B12880">
        <v>6</v>
      </c>
      <c r="C12880" t="s">
        <v>701</v>
      </c>
      <c r="D12880" t="s">
        <v>181</v>
      </c>
      <c r="E12880">
        <v>3.577</v>
      </c>
      <c r="F12880" t="s">
        <v>706</v>
      </c>
      <c r="G12880" s="784" t="s">
        <v>1832</v>
      </c>
      <c r="H12880" s="784" t="s">
        <v>1833</v>
      </c>
      <c r="I12880" s="784" t="s">
        <v>6758</v>
      </c>
    </row>
    <row r="12881" spans="1:9" hidden="1">
      <c r="A12881" t="str">
        <f>Table_wabobpsvr_AzureCalc_AzureCalcRateCard[[#This Row],[ServiceName]]&amp;Table_wabobpsvr_AzureCalc_AzureCalcRateCard[[#This Row],[Price_Level]]&amp;Table_wabobpsvr_AzureCalc_AzureCalcRateCard[[#This Row],[Region]]</f>
        <v>A9 VM (Windows)B6</v>
      </c>
      <c r="B12881">
        <v>6</v>
      </c>
      <c r="C12881" t="s">
        <v>701</v>
      </c>
      <c r="D12881" t="s">
        <v>182</v>
      </c>
      <c r="E12881">
        <v>3.43</v>
      </c>
      <c r="F12881" t="s">
        <v>706</v>
      </c>
      <c r="G12881" s="784" t="s">
        <v>1832</v>
      </c>
      <c r="H12881" s="784" t="s">
        <v>1833</v>
      </c>
      <c r="I12881" s="784" t="s">
        <v>6758</v>
      </c>
    </row>
    <row r="12882" spans="1:9" hidden="1">
      <c r="A12882" t="str">
        <f>Table_wabobpsvr_AzureCalc_AzureCalcRateCard[[#This Row],[ServiceName]]&amp;Table_wabobpsvr_AzureCalc_AzureCalcRateCard[[#This Row],[Price_Level]]&amp;Table_wabobpsvr_AzureCalc_AzureCalcRateCard[[#This Row],[Region]]</f>
        <v>A9 VM (Windows)C6</v>
      </c>
      <c r="B12882">
        <v>6</v>
      </c>
      <c r="C12882" t="s">
        <v>701</v>
      </c>
      <c r="D12882" t="s">
        <v>184</v>
      </c>
      <c r="E12882">
        <v>3.2829999999999999</v>
      </c>
      <c r="F12882" t="s">
        <v>706</v>
      </c>
      <c r="G12882" s="784" t="s">
        <v>1832</v>
      </c>
      <c r="H12882" s="784" t="s">
        <v>1833</v>
      </c>
      <c r="I12882" s="784" t="s">
        <v>6758</v>
      </c>
    </row>
    <row r="12883" spans="1:9" hidden="1">
      <c r="A12883" t="str">
        <f>Table_wabobpsvr_AzureCalc_AzureCalcRateCard[[#This Row],[ServiceName]]&amp;Table_wabobpsvr_AzureCalc_AzureCalcRateCard[[#This Row],[Price_Level]]&amp;Table_wabobpsvr_AzureCalc_AzureCalcRateCard[[#This Row],[Region]]</f>
        <v>A9 VM (Windows)D6</v>
      </c>
      <c r="B12883">
        <v>6</v>
      </c>
      <c r="C12883" t="s">
        <v>701</v>
      </c>
      <c r="D12883" t="s">
        <v>183</v>
      </c>
      <c r="E12883">
        <v>3.1360000000000001</v>
      </c>
      <c r="F12883" t="s">
        <v>706</v>
      </c>
      <c r="G12883" s="784" t="s">
        <v>1832</v>
      </c>
      <c r="H12883" s="784" t="s">
        <v>1833</v>
      </c>
      <c r="I12883" s="784" t="s">
        <v>6758</v>
      </c>
    </row>
    <row r="12884" spans="1:9" hidden="1">
      <c r="A12884" t="str">
        <f>Table_wabobpsvr_AzureCalc_AzureCalcRateCard[[#This Row],[ServiceName]]&amp;Table_wabobpsvr_AzureCalc_AzureCalcRateCard[[#This Row],[Price_Level]]&amp;Table_wabobpsvr_AzureCalc_AzureCalcRateCard[[#This Row],[Region]]</f>
        <v>A9 VM (Windows)MOSP9</v>
      </c>
      <c r="B12884">
        <v>9</v>
      </c>
      <c r="C12884" t="s">
        <v>701</v>
      </c>
      <c r="D12884" t="s">
        <v>627</v>
      </c>
      <c r="E12884">
        <v>999999</v>
      </c>
      <c r="F12884" t="s">
        <v>706</v>
      </c>
      <c r="G12884" s="784" t="s">
        <v>4431</v>
      </c>
      <c r="H12884" s="784" t="s">
        <v>4431</v>
      </c>
      <c r="I12884" s="784" t="s">
        <v>6759</v>
      </c>
    </row>
    <row r="12885" spans="1:9" hidden="1">
      <c r="A12885" t="str">
        <f>Table_wabobpsvr_AzureCalc_AzureCalcRateCard[[#This Row],[ServiceName]]&amp;Table_wabobpsvr_AzureCalc_AzureCalcRateCard[[#This Row],[Price_Level]]&amp;Table_wabobpsvr_AzureCalc_AzureCalcRateCard[[#This Row],[Region]]</f>
        <v>A9 VM (Windows)A9</v>
      </c>
      <c r="B12885">
        <v>9</v>
      </c>
      <c r="C12885" t="s">
        <v>701</v>
      </c>
      <c r="D12885" t="s">
        <v>181</v>
      </c>
      <c r="E12885">
        <v>999999</v>
      </c>
      <c r="F12885" t="s">
        <v>706</v>
      </c>
      <c r="G12885" s="784" t="s">
        <v>1834</v>
      </c>
      <c r="H12885" s="784" t="s">
        <v>1835</v>
      </c>
      <c r="I12885" s="784" t="s">
        <v>6759</v>
      </c>
    </row>
    <row r="12886" spans="1:9" hidden="1">
      <c r="A12886" t="str">
        <f>Table_wabobpsvr_AzureCalc_AzureCalcRateCard[[#This Row],[ServiceName]]&amp;Table_wabobpsvr_AzureCalc_AzureCalcRateCard[[#This Row],[Price_Level]]&amp;Table_wabobpsvr_AzureCalc_AzureCalcRateCard[[#This Row],[Region]]</f>
        <v>A9 VM (Windows)B9</v>
      </c>
      <c r="B12886">
        <v>9</v>
      </c>
      <c r="C12886" t="s">
        <v>701</v>
      </c>
      <c r="D12886" t="s">
        <v>182</v>
      </c>
      <c r="E12886">
        <v>999999</v>
      </c>
      <c r="F12886" t="s">
        <v>706</v>
      </c>
      <c r="G12886" s="784" t="s">
        <v>1834</v>
      </c>
      <c r="H12886" s="784" t="s">
        <v>1835</v>
      </c>
      <c r="I12886" s="784" t="s">
        <v>6759</v>
      </c>
    </row>
    <row r="12887" spans="1:9" hidden="1">
      <c r="A12887" t="str">
        <f>Table_wabobpsvr_AzureCalc_AzureCalcRateCard[[#This Row],[ServiceName]]&amp;Table_wabobpsvr_AzureCalc_AzureCalcRateCard[[#This Row],[Price_Level]]&amp;Table_wabobpsvr_AzureCalc_AzureCalcRateCard[[#This Row],[Region]]</f>
        <v>A9 VM (Windows)C9</v>
      </c>
      <c r="B12887">
        <v>9</v>
      </c>
      <c r="C12887" t="s">
        <v>701</v>
      </c>
      <c r="D12887" t="s">
        <v>184</v>
      </c>
      <c r="E12887">
        <v>999999</v>
      </c>
      <c r="F12887" t="s">
        <v>706</v>
      </c>
      <c r="G12887" s="784" t="s">
        <v>1834</v>
      </c>
      <c r="H12887" s="784" t="s">
        <v>1835</v>
      </c>
      <c r="I12887" s="784" t="s">
        <v>6759</v>
      </c>
    </row>
    <row r="12888" spans="1:9" hidden="1">
      <c r="A12888" t="str">
        <f>Table_wabobpsvr_AzureCalc_AzureCalcRateCard[[#This Row],[ServiceName]]&amp;Table_wabobpsvr_AzureCalc_AzureCalcRateCard[[#This Row],[Price_Level]]&amp;Table_wabobpsvr_AzureCalc_AzureCalcRateCard[[#This Row],[Region]]</f>
        <v>A9 VM (Windows)D9</v>
      </c>
      <c r="B12888">
        <v>9</v>
      </c>
      <c r="C12888" t="s">
        <v>701</v>
      </c>
      <c r="D12888" t="s">
        <v>183</v>
      </c>
      <c r="E12888">
        <v>999999</v>
      </c>
      <c r="F12888" t="s">
        <v>706</v>
      </c>
      <c r="G12888" s="784" t="s">
        <v>1834</v>
      </c>
      <c r="H12888" s="784" t="s">
        <v>1835</v>
      </c>
      <c r="I12888" s="784" t="s">
        <v>6759</v>
      </c>
    </row>
    <row r="12889" spans="1:9" hidden="1">
      <c r="A12889" s="784" t="str">
        <f>Table_wabobpsvr_AzureCalc_AzureCalcRateCard[[#This Row],[ServiceName]]&amp;Table_wabobpsvr_AzureCalc_AzureCalcRateCard[[#This Row],[Price_Level]]&amp;Table_wabobpsvr_AzureCalc_AzureCalcRateCard[[#This Row],[Region]]</f>
        <v>A9 VM (Windows)MOSP10</v>
      </c>
      <c r="B12889" s="784">
        <v>10</v>
      </c>
      <c r="C12889" s="784" t="s">
        <v>701</v>
      </c>
      <c r="D12889" s="784" t="s">
        <v>627</v>
      </c>
      <c r="E12889" s="784">
        <v>999999</v>
      </c>
      <c r="F12889" s="784" t="s">
        <v>706</v>
      </c>
      <c r="G12889" s="784" t="s">
        <v>4431</v>
      </c>
      <c r="H12889" s="784" t="s">
        <v>4431</v>
      </c>
      <c r="I12889" s="784" t="s">
        <v>6760</v>
      </c>
    </row>
    <row r="12890" spans="1:9" hidden="1">
      <c r="A12890" s="784" t="str">
        <f>Table_wabobpsvr_AzureCalc_AzureCalcRateCard[[#This Row],[ServiceName]]&amp;Table_wabobpsvr_AzureCalc_AzureCalcRateCard[[#This Row],[Price_Level]]&amp;Table_wabobpsvr_AzureCalc_AzureCalcRateCard[[#This Row],[Region]]</f>
        <v>A9 VM (Windows)A10</v>
      </c>
      <c r="B12890" s="784">
        <v>10</v>
      </c>
      <c r="C12890" s="784" t="s">
        <v>701</v>
      </c>
      <c r="D12890" s="784" t="s">
        <v>181</v>
      </c>
      <c r="E12890" s="784">
        <v>999999</v>
      </c>
      <c r="F12890" s="784" t="s">
        <v>706</v>
      </c>
      <c r="G12890" s="784" t="s">
        <v>1836</v>
      </c>
      <c r="H12890" s="784" t="s">
        <v>1837</v>
      </c>
      <c r="I12890" s="784" t="s">
        <v>6760</v>
      </c>
    </row>
    <row r="12891" spans="1:9" hidden="1">
      <c r="A12891" s="784" t="str">
        <f>Table_wabobpsvr_AzureCalc_AzureCalcRateCard[[#This Row],[ServiceName]]&amp;Table_wabobpsvr_AzureCalc_AzureCalcRateCard[[#This Row],[Price_Level]]&amp;Table_wabobpsvr_AzureCalc_AzureCalcRateCard[[#This Row],[Region]]</f>
        <v>A9 VM (Windows)B10</v>
      </c>
      <c r="B12891" s="784">
        <v>10</v>
      </c>
      <c r="C12891" s="784" t="s">
        <v>701</v>
      </c>
      <c r="D12891" s="784" t="s">
        <v>182</v>
      </c>
      <c r="E12891" s="784">
        <v>999999</v>
      </c>
      <c r="F12891" s="784" t="s">
        <v>706</v>
      </c>
      <c r="G12891" s="784" t="s">
        <v>1836</v>
      </c>
      <c r="H12891" s="784" t="s">
        <v>1837</v>
      </c>
      <c r="I12891" s="784" t="s">
        <v>6760</v>
      </c>
    </row>
    <row r="12892" spans="1:9" hidden="1">
      <c r="A12892" s="784" t="str">
        <f>Table_wabobpsvr_AzureCalc_AzureCalcRateCard[[#This Row],[ServiceName]]&amp;Table_wabobpsvr_AzureCalc_AzureCalcRateCard[[#This Row],[Price_Level]]&amp;Table_wabobpsvr_AzureCalc_AzureCalcRateCard[[#This Row],[Region]]</f>
        <v>A9 VM (Windows)C10</v>
      </c>
      <c r="B12892" s="784">
        <v>10</v>
      </c>
      <c r="C12892" s="784" t="s">
        <v>701</v>
      </c>
      <c r="D12892" s="784" t="s">
        <v>184</v>
      </c>
      <c r="E12892" s="784">
        <v>999999</v>
      </c>
      <c r="F12892" s="784" t="s">
        <v>706</v>
      </c>
      <c r="G12892" s="784" t="s">
        <v>1836</v>
      </c>
      <c r="H12892" s="784" t="s">
        <v>1837</v>
      </c>
      <c r="I12892" s="784" t="s">
        <v>6760</v>
      </c>
    </row>
    <row r="12893" spans="1:9" hidden="1">
      <c r="A12893" s="784" t="str">
        <f>Table_wabobpsvr_AzureCalc_AzureCalcRateCard[[#This Row],[ServiceName]]&amp;Table_wabobpsvr_AzureCalc_AzureCalcRateCard[[#This Row],[Price_Level]]&amp;Table_wabobpsvr_AzureCalc_AzureCalcRateCard[[#This Row],[Region]]</f>
        <v>A9 VM (Windows)D10</v>
      </c>
      <c r="B12893" s="784">
        <v>10</v>
      </c>
      <c r="C12893" s="784" t="s">
        <v>701</v>
      </c>
      <c r="D12893" s="784" t="s">
        <v>183</v>
      </c>
      <c r="E12893" s="784">
        <v>999999</v>
      </c>
      <c r="F12893" s="784" t="s">
        <v>706</v>
      </c>
      <c r="G12893" s="784" t="s">
        <v>1836</v>
      </c>
      <c r="H12893" s="784" t="s">
        <v>1837</v>
      </c>
      <c r="I12893" s="784" t="s">
        <v>6760</v>
      </c>
    </row>
    <row r="12894" spans="1:9" hidden="1">
      <c r="A12894" s="784" t="str">
        <f>Table_wabobpsvr_AzureCalc_AzureCalcRateCard[[#This Row],[ServiceName]]&amp;Table_wabobpsvr_AzureCalc_AzureCalcRateCard[[#This Row],[Price_Level]]&amp;Table_wabobpsvr_AzureCalc_AzureCalcRateCard[[#This Row],[Region]]</f>
        <v>A9 VM (Windows)D13</v>
      </c>
      <c r="B12894" s="784">
        <v>13</v>
      </c>
      <c r="C12894" s="784" t="s">
        <v>701</v>
      </c>
      <c r="D12894" s="784" t="s">
        <v>183</v>
      </c>
      <c r="E12894" s="784">
        <v>999999</v>
      </c>
      <c r="F12894" s="784" t="s">
        <v>706</v>
      </c>
      <c r="G12894" s="784" t="s">
        <v>1838</v>
      </c>
      <c r="H12894" s="784" t="s">
        <v>1839</v>
      </c>
      <c r="I12894" s="784" t="s">
        <v>5460</v>
      </c>
    </row>
    <row r="12895" spans="1:9" hidden="1">
      <c r="A12895" s="784" t="str">
        <f>Table_wabobpsvr_AzureCalc_AzureCalcRateCard[[#This Row],[ServiceName]]&amp;Table_wabobpsvr_AzureCalc_AzureCalcRateCard[[#This Row],[Price_Level]]&amp;Table_wabobpsvr_AzureCalc_AzureCalcRateCard[[#This Row],[Region]]</f>
        <v>A0 Cloud ServicesC8</v>
      </c>
      <c r="B12895" s="784">
        <v>8</v>
      </c>
      <c r="C12895" s="784" t="s">
        <v>701</v>
      </c>
      <c r="D12895" s="784" t="s">
        <v>184</v>
      </c>
      <c r="E12895" s="784">
        <v>1.34E-2</v>
      </c>
      <c r="F12895" s="784" t="s">
        <v>720</v>
      </c>
      <c r="G12895" s="784" t="s">
        <v>1840</v>
      </c>
      <c r="H12895" s="784" t="s">
        <v>1841</v>
      </c>
      <c r="I12895" s="784" t="s">
        <v>6761</v>
      </c>
    </row>
    <row r="12896" spans="1:9" hidden="1">
      <c r="A12896" s="784" t="str">
        <f>Table_wabobpsvr_AzureCalc_AzureCalcRateCard[[#This Row],[ServiceName]]&amp;Table_wabobpsvr_AzureCalc_AzureCalcRateCard[[#This Row],[Price_Level]]&amp;Table_wabobpsvr_AzureCalc_AzureCalcRateCard[[#This Row],[Region]]</f>
        <v>A0 Cloud ServicesD8</v>
      </c>
      <c r="B12896" s="784">
        <v>8</v>
      </c>
      <c r="C12896" s="784" t="s">
        <v>701</v>
      </c>
      <c r="D12896" s="784" t="s">
        <v>183</v>
      </c>
      <c r="E12896" s="784">
        <v>1.2800000000000001E-2</v>
      </c>
      <c r="F12896" s="784" t="s">
        <v>720</v>
      </c>
      <c r="G12896" s="784" t="s">
        <v>1840</v>
      </c>
      <c r="H12896" s="784" t="s">
        <v>1841</v>
      </c>
      <c r="I12896" s="784" t="s">
        <v>6761</v>
      </c>
    </row>
    <row r="12897" spans="1:9" hidden="1">
      <c r="A12897" s="784" t="str">
        <f>Table_wabobpsvr_AzureCalc_AzureCalcRateCard[[#This Row],[ServiceName]]&amp;Table_wabobpsvr_AzureCalc_AzureCalcRateCard[[#This Row],[Price_Level]]&amp;Table_wabobpsvr_AzureCalc_AzureCalcRateCard[[#This Row],[Region]]</f>
        <v>A0 Cloud ServicesMOSP9</v>
      </c>
      <c r="B12897" s="784">
        <v>9</v>
      </c>
      <c r="C12897" s="784" t="s">
        <v>701</v>
      </c>
      <c r="D12897" s="784" t="s">
        <v>627</v>
      </c>
      <c r="E12897" s="784">
        <v>0.02</v>
      </c>
      <c r="F12897" s="784" t="s">
        <v>720</v>
      </c>
      <c r="G12897" s="784" t="s">
        <v>4431</v>
      </c>
      <c r="H12897" s="784" t="s">
        <v>4431</v>
      </c>
      <c r="I12897" s="784" t="s">
        <v>6762</v>
      </c>
    </row>
    <row r="12898" spans="1:9" hidden="1">
      <c r="A12898" s="784" t="str">
        <f>Table_wabobpsvr_AzureCalc_AzureCalcRateCard[[#This Row],[ServiceName]]&amp;Table_wabobpsvr_AzureCalc_AzureCalcRateCard[[#This Row],[Price_Level]]&amp;Table_wabobpsvr_AzureCalc_AzureCalcRateCard[[#This Row],[Region]]</f>
        <v>A0 Cloud ServicesA9</v>
      </c>
      <c r="B12898" s="784">
        <v>9</v>
      </c>
      <c r="C12898" s="784" t="s">
        <v>701</v>
      </c>
      <c r="D12898" s="784" t="s">
        <v>181</v>
      </c>
      <c r="E12898" s="784">
        <v>1.46E-2</v>
      </c>
      <c r="F12898" s="784" t="s">
        <v>720</v>
      </c>
      <c r="G12898" s="784" t="s">
        <v>1842</v>
      </c>
      <c r="H12898" s="784" t="s">
        <v>1843</v>
      </c>
      <c r="I12898" s="784" t="s">
        <v>6762</v>
      </c>
    </row>
    <row r="12899" spans="1:9" hidden="1">
      <c r="A12899" s="784" t="str">
        <f>Table_wabobpsvr_AzureCalc_AzureCalcRateCard[[#This Row],[ServiceName]]&amp;Table_wabobpsvr_AzureCalc_AzureCalcRateCard[[#This Row],[Price_Level]]&amp;Table_wabobpsvr_AzureCalc_AzureCalcRateCard[[#This Row],[Region]]</f>
        <v>A0 Cloud ServicesB9</v>
      </c>
      <c r="B12899" s="784">
        <v>9</v>
      </c>
      <c r="C12899" s="784" t="s">
        <v>701</v>
      </c>
      <c r="D12899" s="784" t="s">
        <v>182</v>
      </c>
      <c r="E12899" s="784">
        <v>1.4E-2</v>
      </c>
      <c r="F12899" s="784" t="s">
        <v>720</v>
      </c>
      <c r="G12899" s="784" t="s">
        <v>1842</v>
      </c>
      <c r="H12899" s="784" t="s">
        <v>1843</v>
      </c>
      <c r="I12899" s="784" t="s">
        <v>6762</v>
      </c>
    </row>
    <row r="12900" spans="1:9" hidden="1">
      <c r="A12900" s="784" t="str">
        <f>Table_wabobpsvr_AzureCalc_AzureCalcRateCard[[#This Row],[ServiceName]]&amp;Table_wabobpsvr_AzureCalc_AzureCalcRateCard[[#This Row],[Price_Level]]&amp;Table_wabobpsvr_AzureCalc_AzureCalcRateCard[[#This Row],[Region]]</f>
        <v>A0 Cloud ServicesC9</v>
      </c>
      <c r="B12900" s="784">
        <v>9</v>
      </c>
      <c r="C12900" s="784" t="s">
        <v>701</v>
      </c>
      <c r="D12900" s="784" t="s">
        <v>184</v>
      </c>
      <c r="E12900" s="784">
        <v>1.34E-2</v>
      </c>
      <c r="F12900" s="784" t="s">
        <v>720</v>
      </c>
      <c r="G12900" s="784" t="s">
        <v>1842</v>
      </c>
      <c r="H12900" s="784" t="s">
        <v>1843</v>
      </c>
      <c r="I12900" s="784" t="s">
        <v>6762</v>
      </c>
    </row>
    <row r="12901" spans="1:9" hidden="1">
      <c r="A12901" s="784" t="str">
        <f>Table_wabobpsvr_AzureCalc_AzureCalcRateCard[[#This Row],[ServiceName]]&amp;Table_wabobpsvr_AzureCalc_AzureCalcRateCard[[#This Row],[Price_Level]]&amp;Table_wabobpsvr_AzureCalc_AzureCalcRateCard[[#This Row],[Region]]</f>
        <v>A0 Cloud ServicesD9</v>
      </c>
      <c r="B12901" s="784">
        <v>9</v>
      </c>
      <c r="C12901" s="784" t="s">
        <v>701</v>
      </c>
      <c r="D12901" s="784" t="s">
        <v>183</v>
      </c>
      <c r="E12901" s="784">
        <v>1.2800000000000001E-2</v>
      </c>
      <c r="F12901" s="784" t="s">
        <v>720</v>
      </c>
      <c r="G12901" s="784" t="s">
        <v>1842</v>
      </c>
      <c r="H12901" s="784" t="s">
        <v>1843</v>
      </c>
      <c r="I12901" s="784" t="s">
        <v>6762</v>
      </c>
    </row>
    <row r="12902" spans="1:9" hidden="1">
      <c r="A12902" s="784" t="str">
        <f>Table_wabobpsvr_AzureCalc_AzureCalcRateCard[[#This Row],[ServiceName]]&amp;Table_wabobpsvr_AzureCalc_AzureCalcRateCard[[#This Row],[Price_Level]]&amp;Table_wabobpsvr_AzureCalc_AzureCalcRateCard[[#This Row],[Region]]</f>
        <v>A0 Cloud ServicesMOSP10</v>
      </c>
      <c r="B12902" s="784">
        <v>10</v>
      </c>
      <c r="C12902" s="784" t="s">
        <v>701</v>
      </c>
      <c r="D12902" s="784" t="s">
        <v>627</v>
      </c>
      <c r="E12902" s="784">
        <v>0.02</v>
      </c>
      <c r="F12902" s="784" t="s">
        <v>720</v>
      </c>
      <c r="G12902" s="784" t="s">
        <v>4431</v>
      </c>
      <c r="H12902" s="784" t="s">
        <v>4431</v>
      </c>
      <c r="I12902" s="784" t="s">
        <v>6763</v>
      </c>
    </row>
    <row r="12903" spans="1:9" hidden="1">
      <c r="A12903" s="784" t="str">
        <f>Table_wabobpsvr_AzureCalc_AzureCalcRateCard[[#This Row],[ServiceName]]&amp;Table_wabobpsvr_AzureCalc_AzureCalcRateCard[[#This Row],[Price_Level]]&amp;Table_wabobpsvr_AzureCalc_AzureCalcRateCard[[#This Row],[Region]]</f>
        <v>Basic.A1 VM (Non-Windows)D1</v>
      </c>
      <c r="B12903" s="784">
        <v>1</v>
      </c>
      <c r="C12903" s="784" t="s">
        <v>701</v>
      </c>
      <c r="D12903" s="784" t="s">
        <v>183</v>
      </c>
      <c r="E12903" s="784">
        <v>2.8160000000000001E-2</v>
      </c>
      <c r="F12903" s="784" t="s">
        <v>707</v>
      </c>
      <c r="G12903" s="784" t="s">
        <v>1734</v>
      </c>
      <c r="H12903" s="784" t="s">
        <v>1735</v>
      </c>
      <c r="I12903" s="784" t="s">
        <v>5412</v>
      </c>
    </row>
    <row r="12904" spans="1:9" hidden="1">
      <c r="A12904" t="str">
        <f>Table_wabobpsvr_AzureCalc_AzureCalcRateCard[[#This Row],[ServiceName]]&amp;Table_wabobpsvr_AzureCalc_AzureCalcRateCard[[#This Row],[Price_Level]]&amp;Table_wabobpsvr_AzureCalc_AzureCalcRateCard[[#This Row],[Region]]</f>
        <v>Basic.A0 VM (Non-Windows)MOSP9</v>
      </c>
      <c r="B12904">
        <v>9</v>
      </c>
      <c r="C12904" t="s">
        <v>701</v>
      </c>
      <c r="D12904" t="s">
        <v>627</v>
      </c>
      <c r="E12904">
        <v>1.7999999999999999E-2</v>
      </c>
      <c r="F12904" t="s">
        <v>722</v>
      </c>
      <c r="G12904" s="784" t="s">
        <v>4431</v>
      </c>
      <c r="H12904" s="784" t="s">
        <v>4431</v>
      </c>
      <c r="I12904" s="784" t="s">
        <v>6764</v>
      </c>
    </row>
    <row r="12905" spans="1:9" hidden="1">
      <c r="A12905" s="784" t="str">
        <f>Table_wabobpsvr_AzureCalc_AzureCalcRateCard[[#This Row],[ServiceName]]&amp;Table_wabobpsvr_AzureCalc_AzureCalcRateCard[[#This Row],[Price_Level]]&amp;Table_wabobpsvr_AzureCalc_AzureCalcRateCard[[#This Row],[Region]]</f>
        <v>Basic.A0 VM (Non-Windows)A9</v>
      </c>
      <c r="B12905" s="784">
        <v>9</v>
      </c>
      <c r="C12905" s="784" t="s">
        <v>701</v>
      </c>
      <c r="D12905" s="784" t="s">
        <v>181</v>
      </c>
      <c r="E12905" s="784">
        <v>1.3140000000000001E-2</v>
      </c>
      <c r="F12905" s="784" t="s">
        <v>722</v>
      </c>
      <c r="G12905" s="784" t="s">
        <v>1844</v>
      </c>
      <c r="H12905" s="784" t="s">
        <v>1845</v>
      </c>
      <c r="I12905" s="784" t="s">
        <v>6764</v>
      </c>
    </row>
    <row r="12906" spans="1:9" hidden="1">
      <c r="A12906" s="784" t="str">
        <f>Table_wabobpsvr_AzureCalc_AzureCalcRateCard[[#This Row],[ServiceName]]&amp;Table_wabobpsvr_AzureCalc_AzureCalcRateCard[[#This Row],[Price_Level]]&amp;Table_wabobpsvr_AzureCalc_AzureCalcRateCard[[#This Row],[Region]]</f>
        <v>Basic.A0 VM (Non-Windows)B9</v>
      </c>
      <c r="B12906" s="784">
        <v>9</v>
      </c>
      <c r="C12906" s="784" t="s">
        <v>701</v>
      </c>
      <c r="D12906" s="784" t="s">
        <v>182</v>
      </c>
      <c r="E12906" s="784">
        <v>1.26E-2</v>
      </c>
      <c r="F12906" s="784" t="s">
        <v>722</v>
      </c>
      <c r="G12906" s="784" t="s">
        <v>1844</v>
      </c>
      <c r="H12906" s="784" t="s">
        <v>1845</v>
      </c>
      <c r="I12906" s="784" t="s">
        <v>6764</v>
      </c>
    </row>
    <row r="12907" spans="1:9" hidden="1">
      <c r="A12907" s="784" t="str">
        <f>Table_wabobpsvr_AzureCalc_AzureCalcRateCard[[#This Row],[ServiceName]]&amp;Table_wabobpsvr_AzureCalc_AzureCalcRateCard[[#This Row],[Price_Level]]&amp;Table_wabobpsvr_AzureCalc_AzureCalcRateCard[[#This Row],[Region]]</f>
        <v>Basic.A0 VM (Non-Windows)C9</v>
      </c>
      <c r="B12907" s="784">
        <v>9</v>
      </c>
      <c r="C12907" s="784" t="s">
        <v>701</v>
      </c>
      <c r="D12907" s="784" t="s">
        <v>184</v>
      </c>
      <c r="E12907" s="784">
        <v>1.206E-2</v>
      </c>
      <c r="F12907" s="784" t="s">
        <v>722</v>
      </c>
      <c r="G12907" s="784" t="s">
        <v>1844</v>
      </c>
      <c r="H12907" s="784" t="s">
        <v>1845</v>
      </c>
      <c r="I12907" s="784" t="s">
        <v>6764</v>
      </c>
    </row>
    <row r="12908" spans="1:9" hidden="1">
      <c r="A12908" s="784" t="str">
        <f>Table_wabobpsvr_AzureCalc_AzureCalcRateCard[[#This Row],[ServiceName]]&amp;Table_wabobpsvr_AzureCalc_AzureCalcRateCard[[#This Row],[Price_Level]]&amp;Table_wabobpsvr_AzureCalc_AzureCalcRateCard[[#This Row],[Region]]</f>
        <v>Basic.A0 VM (Non-Windows)D9</v>
      </c>
      <c r="B12908" s="784">
        <v>9</v>
      </c>
      <c r="C12908" s="784" t="s">
        <v>701</v>
      </c>
      <c r="D12908" s="784" t="s">
        <v>183</v>
      </c>
      <c r="E12908" s="784">
        <v>1.1520000000000001E-2</v>
      </c>
      <c r="F12908" s="784" t="s">
        <v>722</v>
      </c>
      <c r="G12908" s="784" t="s">
        <v>1844</v>
      </c>
      <c r="H12908" s="784" t="s">
        <v>1845</v>
      </c>
      <c r="I12908" s="784" t="s">
        <v>6764</v>
      </c>
    </row>
    <row r="12909" spans="1:9" hidden="1">
      <c r="A12909" s="784" t="str">
        <f>Table_wabobpsvr_AzureCalc_AzureCalcRateCard[[#This Row],[ServiceName]]&amp;Table_wabobpsvr_AzureCalc_AzureCalcRateCard[[#This Row],[Price_Level]]&amp;Table_wabobpsvr_AzureCalc_AzureCalcRateCard[[#This Row],[Region]]</f>
        <v>Basic.A0 VM (Non-Windows)MOSP10</v>
      </c>
      <c r="B12909" s="784">
        <v>10</v>
      </c>
      <c r="C12909" s="784" t="s">
        <v>701</v>
      </c>
      <c r="D12909" s="784" t="s">
        <v>627</v>
      </c>
      <c r="E12909" s="784">
        <v>1.7999999999999999E-2</v>
      </c>
      <c r="F12909" s="784" t="s">
        <v>722</v>
      </c>
      <c r="G12909" s="784" t="s">
        <v>4431</v>
      </c>
      <c r="H12909" s="784" t="s">
        <v>4431</v>
      </c>
      <c r="I12909" s="784" t="s">
        <v>6765</v>
      </c>
    </row>
    <row r="12910" spans="1:9" hidden="1">
      <c r="A12910" s="784" t="str">
        <f>Table_wabobpsvr_AzureCalc_AzureCalcRateCard[[#This Row],[ServiceName]]&amp;Table_wabobpsvr_AzureCalc_AzureCalcRateCard[[#This Row],[Price_Level]]&amp;Table_wabobpsvr_AzureCalc_AzureCalcRateCard[[#This Row],[Region]]</f>
        <v>Basic.A0 VM (Non-Windows)A10</v>
      </c>
      <c r="B12910" s="784">
        <v>10</v>
      </c>
      <c r="C12910" s="784" t="s">
        <v>701</v>
      </c>
      <c r="D12910" s="784" t="s">
        <v>181</v>
      </c>
      <c r="E12910" s="784">
        <v>1.3140000000000001E-2</v>
      </c>
      <c r="F12910" s="784" t="s">
        <v>722</v>
      </c>
      <c r="G12910" s="784" t="s">
        <v>1846</v>
      </c>
      <c r="H12910" s="784" t="s">
        <v>1847</v>
      </c>
      <c r="I12910" s="784" t="s">
        <v>6765</v>
      </c>
    </row>
    <row r="12911" spans="1:9" hidden="1">
      <c r="A12911" s="784" t="str">
        <f>Table_wabobpsvr_AzureCalc_AzureCalcRateCard[[#This Row],[ServiceName]]&amp;Table_wabobpsvr_AzureCalc_AzureCalcRateCard[[#This Row],[Price_Level]]&amp;Table_wabobpsvr_AzureCalc_AzureCalcRateCard[[#This Row],[Region]]</f>
        <v>Basic.A0 VM (Non-Windows)B10</v>
      </c>
      <c r="B12911" s="784">
        <v>10</v>
      </c>
      <c r="C12911" s="784" t="s">
        <v>701</v>
      </c>
      <c r="D12911" s="784" t="s">
        <v>182</v>
      </c>
      <c r="E12911" s="784">
        <v>1.26E-2</v>
      </c>
      <c r="F12911" s="784" t="s">
        <v>722</v>
      </c>
      <c r="G12911" s="784" t="s">
        <v>1846</v>
      </c>
      <c r="H12911" s="784" t="s">
        <v>1847</v>
      </c>
      <c r="I12911" s="784" t="s">
        <v>6765</v>
      </c>
    </row>
    <row r="12912" spans="1:9" hidden="1">
      <c r="A12912" s="784" t="str">
        <f>Table_wabobpsvr_AzureCalc_AzureCalcRateCard[[#This Row],[ServiceName]]&amp;Table_wabobpsvr_AzureCalc_AzureCalcRateCard[[#This Row],[Price_Level]]&amp;Table_wabobpsvr_AzureCalc_AzureCalcRateCard[[#This Row],[Region]]</f>
        <v>Basic.A0 VM (Non-Windows)C10</v>
      </c>
      <c r="B12912" s="784">
        <v>10</v>
      </c>
      <c r="C12912" s="784" t="s">
        <v>701</v>
      </c>
      <c r="D12912" s="784" t="s">
        <v>184</v>
      </c>
      <c r="E12912" s="784">
        <v>1.206E-2</v>
      </c>
      <c r="F12912" s="784" t="s">
        <v>722</v>
      </c>
      <c r="G12912" s="784" t="s">
        <v>1846</v>
      </c>
      <c r="H12912" s="784" t="s">
        <v>1847</v>
      </c>
      <c r="I12912" s="784" t="s">
        <v>6765</v>
      </c>
    </row>
    <row r="12913" spans="1:9" hidden="1">
      <c r="A12913" s="784" t="str">
        <f>Table_wabobpsvr_AzureCalc_AzureCalcRateCard[[#This Row],[ServiceName]]&amp;Table_wabobpsvr_AzureCalc_AzureCalcRateCard[[#This Row],[Price_Level]]&amp;Table_wabobpsvr_AzureCalc_AzureCalcRateCard[[#This Row],[Region]]</f>
        <v>Basic.A1 VM (Non-Windows)MOSP7</v>
      </c>
      <c r="B12913" s="784">
        <v>7</v>
      </c>
      <c r="C12913" s="784" t="s">
        <v>701</v>
      </c>
      <c r="D12913" s="784" t="s">
        <v>627</v>
      </c>
      <c r="E12913" s="784">
        <v>4.7E-2</v>
      </c>
      <c r="F12913" s="784" t="s">
        <v>707</v>
      </c>
      <c r="G12913" s="784" t="s">
        <v>4431</v>
      </c>
      <c r="H12913" s="784" t="s">
        <v>4431</v>
      </c>
      <c r="I12913" s="784" t="s">
        <v>6766</v>
      </c>
    </row>
    <row r="12914" spans="1:9" hidden="1">
      <c r="A12914" s="784" t="str">
        <f>Table_wabobpsvr_AzureCalc_AzureCalcRateCard[[#This Row],[ServiceName]]&amp;Table_wabobpsvr_AzureCalc_AzureCalcRateCard[[#This Row],[Price_Level]]&amp;Table_wabobpsvr_AzureCalc_AzureCalcRateCard[[#This Row],[Region]]</f>
        <v>Basic.A0 VM (Non-Windows)D10</v>
      </c>
      <c r="B12914" s="784">
        <v>10</v>
      </c>
      <c r="C12914" s="784" t="s">
        <v>701</v>
      </c>
      <c r="D12914" s="784" t="s">
        <v>183</v>
      </c>
      <c r="E12914" s="784">
        <v>1.1520000000000001E-2</v>
      </c>
      <c r="F12914" s="784" t="s">
        <v>722</v>
      </c>
      <c r="G12914" s="784" t="s">
        <v>1846</v>
      </c>
      <c r="H12914" s="784" t="s">
        <v>1847</v>
      </c>
      <c r="I12914" s="784" t="s">
        <v>6765</v>
      </c>
    </row>
    <row r="12915" spans="1:9" hidden="1">
      <c r="A12915" s="784" t="str">
        <f>Table_wabobpsvr_AzureCalc_AzureCalcRateCard[[#This Row],[ServiceName]]&amp;Table_wabobpsvr_AzureCalc_AzureCalcRateCard[[#This Row],[Price_Level]]&amp;Table_wabobpsvr_AzureCalc_AzureCalcRateCard[[#This Row],[Region]]</f>
        <v>Basic.A0 VM (Non-Windows)MOSP11</v>
      </c>
      <c r="B12915" s="784">
        <v>11</v>
      </c>
      <c r="C12915" s="784" t="s">
        <v>701</v>
      </c>
      <c r="D12915" s="784" t="s">
        <v>627</v>
      </c>
      <c r="E12915" s="784">
        <v>1.7999999999999999E-2</v>
      </c>
      <c r="F12915" s="784" t="s">
        <v>722</v>
      </c>
      <c r="G12915" s="784" t="s">
        <v>4431</v>
      </c>
      <c r="H12915" s="784" t="s">
        <v>4431</v>
      </c>
      <c r="I12915" s="784" t="s">
        <v>6767</v>
      </c>
    </row>
    <row r="12916" spans="1:9" hidden="1">
      <c r="A12916" t="str">
        <f>Table_wabobpsvr_AzureCalc_AzureCalcRateCard[[#This Row],[ServiceName]]&amp;Table_wabobpsvr_AzureCalc_AzureCalcRateCard[[#This Row],[Price_Level]]&amp;Table_wabobpsvr_AzureCalc_AzureCalcRateCard[[#This Row],[Region]]</f>
        <v>Basic.A0 VM (Non-Windows)A11</v>
      </c>
      <c r="B12916">
        <v>11</v>
      </c>
      <c r="C12916" t="s">
        <v>701</v>
      </c>
      <c r="D12916" t="s">
        <v>181</v>
      </c>
      <c r="E12916">
        <v>1.3140000000000001E-2</v>
      </c>
      <c r="F12916" t="s">
        <v>722</v>
      </c>
      <c r="G12916" s="784" t="s">
        <v>1848</v>
      </c>
      <c r="H12916" s="784" t="s">
        <v>1849</v>
      </c>
      <c r="I12916" s="784" t="s">
        <v>6767</v>
      </c>
    </row>
    <row r="12917" spans="1:9" hidden="1">
      <c r="A12917" t="str">
        <f>Table_wabobpsvr_AzureCalc_AzureCalcRateCard[[#This Row],[ServiceName]]&amp;Table_wabobpsvr_AzureCalc_AzureCalcRateCard[[#This Row],[Price_Level]]&amp;Table_wabobpsvr_AzureCalc_AzureCalcRateCard[[#This Row],[Region]]</f>
        <v>Basic.A0 VM (Non-Windows)B11</v>
      </c>
      <c r="B12917">
        <v>11</v>
      </c>
      <c r="C12917" t="s">
        <v>701</v>
      </c>
      <c r="D12917" t="s">
        <v>182</v>
      </c>
      <c r="E12917">
        <v>1.26E-2</v>
      </c>
      <c r="F12917" t="s">
        <v>722</v>
      </c>
      <c r="G12917" s="784" t="s">
        <v>1848</v>
      </c>
      <c r="H12917" s="784" t="s">
        <v>1849</v>
      </c>
      <c r="I12917" s="784" t="s">
        <v>6767</v>
      </c>
    </row>
    <row r="12918" spans="1:9" hidden="1">
      <c r="A12918" t="str">
        <f>Table_wabobpsvr_AzureCalc_AzureCalcRateCard[[#This Row],[ServiceName]]&amp;Table_wabobpsvr_AzureCalc_AzureCalcRateCard[[#This Row],[Price_Level]]&amp;Table_wabobpsvr_AzureCalc_AzureCalcRateCard[[#This Row],[Region]]</f>
        <v>Basic.A0 VM (Non-Windows)C11</v>
      </c>
      <c r="B12918">
        <v>11</v>
      </c>
      <c r="C12918" t="s">
        <v>701</v>
      </c>
      <c r="D12918" t="s">
        <v>184</v>
      </c>
      <c r="E12918">
        <v>1.206E-2</v>
      </c>
      <c r="F12918" t="s">
        <v>722</v>
      </c>
      <c r="G12918" s="784" t="s">
        <v>1848</v>
      </c>
      <c r="H12918" s="784" t="s">
        <v>1849</v>
      </c>
      <c r="I12918" s="784" t="s">
        <v>6767</v>
      </c>
    </row>
    <row r="12919" spans="1:9" hidden="1">
      <c r="A12919" t="str">
        <f>Table_wabobpsvr_AzureCalc_AzureCalcRateCard[[#This Row],[ServiceName]]&amp;Table_wabobpsvr_AzureCalc_AzureCalcRateCard[[#This Row],[Price_Level]]&amp;Table_wabobpsvr_AzureCalc_AzureCalcRateCard[[#This Row],[Region]]</f>
        <v>Basic.A0 VM (Non-Windows)D11</v>
      </c>
      <c r="B12919">
        <v>11</v>
      </c>
      <c r="C12919" t="s">
        <v>701</v>
      </c>
      <c r="D12919" t="s">
        <v>183</v>
      </c>
      <c r="E12919">
        <v>1.1520000000000001E-2</v>
      </c>
      <c r="F12919" t="s">
        <v>722</v>
      </c>
      <c r="G12919" s="784" t="s">
        <v>1848</v>
      </c>
      <c r="H12919" s="784" t="s">
        <v>1849</v>
      </c>
      <c r="I12919" s="784" t="s">
        <v>6767</v>
      </c>
    </row>
    <row r="12920" spans="1:9" hidden="1">
      <c r="A12920" t="str">
        <f>Table_wabobpsvr_AzureCalc_AzureCalcRateCard[[#This Row],[ServiceName]]&amp;Table_wabobpsvr_AzureCalc_AzureCalcRateCard[[#This Row],[Price_Level]]&amp;Table_wabobpsvr_AzureCalc_AzureCalcRateCard[[#This Row],[Region]]</f>
        <v>Basic.A0 VM (Non-Windows)MOSP12</v>
      </c>
      <c r="B12920">
        <v>12</v>
      </c>
      <c r="C12920" t="s">
        <v>701</v>
      </c>
      <c r="D12920" t="s">
        <v>627</v>
      </c>
      <c r="E12920">
        <v>1.7100000000000001E-2</v>
      </c>
      <c r="F12920" t="s">
        <v>722</v>
      </c>
      <c r="G12920" s="784" t="s">
        <v>4431</v>
      </c>
      <c r="H12920" s="784" t="s">
        <v>4431</v>
      </c>
      <c r="I12920" s="784" t="s">
        <v>5333</v>
      </c>
    </row>
    <row r="12921" spans="1:9" hidden="1">
      <c r="A12921" t="str">
        <f>Table_wabobpsvr_AzureCalc_AzureCalcRateCard[[#This Row],[ServiceName]]&amp;Table_wabobpsvr_AzureCalc_AzureCalcRateCard[[#This Row],[Price_Level]]&amp;Table_wabobpsvr_AzureCalc_AzureCalcRateCard[[#This Row],[Region]]</f>
        <v>Basic.A0 VM (Non-Windows)A12</v>
      </c>
      <c r="B12921">
        <v>12</v>
      </c>
      <c r="C12921" t="s">
        <v>701</v>
      </c>
      <c r="D12921" t="s">
        <v>181</v>
      </c>
      <c r="E12921">
        <v>1.3140000000000001E-2</v>
      </c>
      <c r="F12921" t="s">
        <v>722</v>
      </c>
      <c r="G12921" s="784" t="s">
        <v>1850</v>
      </c>
      <c r="H12921" s="784" t="s">
        <v>1851</v>
      </c>
      <c r="I12921" s="784" t="s">
        <v>5333</v>
      </c>
    </row>
    <row r="12922" spans="1:9" hidden="1">
      <c r="A12922" t="str">
        <f>Table_wabobpsvr_AzureCalc_AzureCalcRateCard[[#This Row],[ServiceName]]&amp;Table_wabobpsvr_AzureCalc_AzureCalcRateCard[[#This Row],[Price_Level]]&amp;Table_wabobpsvr_AzureCalc_AzureCalcRateCard[[#This Row],[Region]]</f>
        <v>Basic.A0 VM (Non-Windows)B12</v>
      </c>
      <c r="B12922">
        <v>12</v>
      </c>
      <c r="C12922" t="s">
        <v>701</v>
      </c>
      <c r="D12922" t="s">
        <v>182</v>
      </c>
      <c r="E12922">
        <v>1.26E-2</v>
      </c>
      <c r="F12922" t="s">
        <v>722</v>
      </c>
      <c r="G12922" s="784" t="s">
        <v>1850</v>
      </c>
      <c r="H12922" s="784" t="s">
        <v>1851</v>
      </c>
      <c r="I12922" s="784" t="s">
        <v>5333</v>
      </c>
    </row>
    <row r="12923" spans="1:9" hidden="1">
      <c r="A12923" t="str">
        <f>Table_wabobpsvr_AzureCalc_AzureCalcRateCard[[#This Row],[ServiceName]]&amp;Table_wabobpsvr_AzureCalc_AzureCalcRateCard[[#This Row],[Price_Level]]&amp;Table_wabobpsvr_AzureCalc_AzureCalcRateCard[[#This Row],[Region]]</f>
        <v>Basic.A1 VM (Non-Windows)A7</v>
      </c>
      <c r="B12923">
        <v>7</v>
      </c>
      <c r="C12923" t="s">
        <v>701</v>
      </c>
      <c r="D12923" t="s">
        <v>181</v>
      </c>
      <c r="E12923">
        <v>3.431E-2</v>
      </c>
      <c r="F12923" t="s">
        <v>707</v>
      </c>
      <c r="G12923" s="784" t="s">
        <v>1852</v>
      </c>
      <c r="H12923" s="784" t="s">
        <v>1853</v>
      </c>
      <c r="I12923" s="784" t="s">
        <v>6766</v>
      </c>
    </row>
    <row r="12924" spans="1:9" hidden="1">
      <c r="A12924" t="str">
        <f>Table_wabobpsvr_AzureCalc_AzureCalcRateCard[[#This Row],[ServiceName]]&amp;Table_wabobpsvr_AzureCalc_AzureCalcRateCard[[#This Row],[Price_Level]]&amp;Table_wabobpsvr_AzureCalc_AzureCalcRateCard[[#This Row],[Region]]</f>
        <v>A0 Cloud ServicesMOSP5</v>
      </c>
      <c r="B12924">
        <v>5</v>
      </c>
      <c r="C12924" t="s">
        <v>701</v>
      </c>
      <c r="D12924" t="s">
        <v>627</v>
      </c>
      <c r="E12924">
        <v>0.02</v>
      </c>
      <c r="F12924" t="s">
        <v>720</v>
      </c>
      <c r="G12924" s="784" t="s">
        <v>4431</v>
      </c>
      <c r="H12924" s="784" t="s">
        <v>4431</v>
      </c>
      <c r="I12924" s="784" t="s">
        <v>6768</v>
      </c>
    </row>
    <row r="12925" spans="1:9" hidden="1">
      <c r="A12925" t="str">
        <f>Table_wabobpsvr_AzureCalc_AzureCalcRateCard[[#This Row],[ServiceName]]&amp;Table_wabobpsvr_AzureCalc_AzureCalcRateCard[[#This Row],[Price_Level]]&amp;Table_wabobpsvr_AzureCalc_AzureCalcRateCard[[#This Row],[Region]]</f>
        <v>A0 Cloud ServicesA5</v>
      </c>
      <c r="B12925">
        <v>5</v>
      </c>
      <c r="C12925" t="s">
        <v>701</v>
      </c>
      <c r="D12925" t="s">
        <v>181</v>
      </c>
      <c r="E12925">
        <v>1.46E-2</v>
      </c>
      <c r="F12925" t="s">
        <v>720</v>
      </c>
      <c r="G12925" s="784" t="s">
        <v>1854</v>
      </c>
      <c r="H12925" s="784" t="s">
        <v>1855</v>
      </c>
      <c r="I12925" s="784" t="s">
        <v>6768</v>
      </c>
    </row>
    <row r="12926" spans="1:9" hidden="1">
      <c r="A12926" t="str">
        <f>Table_wabobpsvr_AzureCalc_AzureCalcRateCard[[#This Row],[ServiceName]]&amp;Table_wabobpsvr_AzureCalc_AzureCalcRateCard[[#This Row],[Price_Level]]&amp;Table_wabobpsvr_AzureCalc_AzureCalcRateCard[[#This Row],[Region]]</f>
        <v>A0 Cloud ServicesB5</v>
      </c>
      <c r="B12926">
        <v>5</v>
      </c>
      <c r="C12926" t="s">
        <v>701</v>
      </c>
      <c r="D12926" t="s">
        <v>182</v>
      </c>
      <c r="E12926">
        <v>1.4E-2</v>
      </c>
      <c r="F12926" t="s">
        <v>720</v>
      </c>
      <c r="G12926" s="784" t="s">
        <v>1854</v>
      </c>
      <c r="H12926" s="784" t="s">
        <v>1855</v>
      </c>
      <c r="I12926" s="784" t="s">
        <v>6768</v>
      </c>
    </row>
    <row r="12927" spans="1:9" hidden="1">
      <c r="A12927" t="str">
        <f>Table_wabobpsvr_AzureCalc_AzureCalcRateCard[[#This Row],[ServiceName]]&amp;Table_wabobpsvr_AzureCalc_AzureCalcRateCard[[#This Row],[Price_Level]]&amp;Table_wabobpsvr_AzureCalc_AzureCalcRateCard[[#This Row],[Region]]</f>
        <v>A0 Cloud ServicesC5</v>
      </c>
      <c r="B12927">
        <v>5</v>
      </c>
      <c r="C12927" t="s">
        <v>701</v>
      </c>
      <c r="D12927" t="s">
        <v>184</v>
      </c>
      <c r="E12927">
        <v>1.34E-2</v>
      </c>
      <c r="F12927" t="s">
        <v>720</v>
      </c>
      <c r="G12927" s="784" t="s">
        <v>1854</v>
      </c>
      <c r="H12927" s="784" t="s">
        <v>1855</v>
      </c>
      <c r="I12927" s="784" t="s">
        <v>6768</v>
      </c>
    </row>
    <row r="12928" spans="1:9" hidden="1">
      <c r="A12928" t="str">
        <f>Table_wabobpsvr_AzureCalc_AzureCalcRateCard[[#This Row],[ServiceName]]&amp;Table_wabobpsvr_AzureCalc_AzureCalcRateCard[[#This Row],[Price_Level]]&amp;Table_wabobpsvr_AzureCalc_AzureCalcRateCard[[#This Row],[Region]]</f>
        <v>A0 Cloud ServicesD5</v>
      </c>
      <c r="B12928">
        <v>5</v>
      </c>
      <c r="C12928" t="s">
        <v>701</v>
      </c>
      <c r="D12928" t="s">
        <v>183</v>
      </c>
      <c r="E12928">
        <v>1.2800000000000001E-2</v>
      </c>
      <c r="F12928" t="s">
        <v>720</v>
      </c>
      <c r="G12928" s="784" t="s">
        <v>1854</v>
      </c>
      <c r="H12928" s="784" t="s">
        <v>1855</v>
      </c>
      <c r="I12928" s="784" t="s">
        <v>6768</v>
      </c>
    </row>
    <row r="12929" spans="1:9" hidden="1">
      <c r="A12929" t="str">
        <f>Table_wabobpsvr_AzureCalc_AzureCalcRateCard[[#This Row],[ServiceName]]&amp;Table_wabobpsvr_AzureCalc_AzureCalcRateCard[[#This Row],[Price_Level]]&amp;Table_wabobpsvr_AzureCalc_AzureCalcRateCard[[#This Row],[Region]]</f>
        <v>A0 Cloud ServicesMOSP1</v>
      </c>
      <c r="B12929">
        <v>1</v>
      </c>
      <c r="C12929" t="s">
        <v>701</v>
      </c>
      <c r="D12929" t="s">
        <v>627</v>
      </c>
      <c r="E12929">
        <v>0.02</v>
      </c>
      <c r="F12929" t="s">
        <v>720</v>
      </c>
      <c r="G12929" s="784" t="s">
        <v>4431</v>
      </c>
      <c r="H12929" s="784" t="s">
        <v>4431</v>
      </c>
      <c r="I12929" s="784" t="s">
        <v>6769</v>
      </c>
    </row>
    <row r="12930" spans="1:9" hidden="1">
      <c r="A12930" t="str">
        <f>Table_wabobpsvr_AzureCalc_AzureCalcRateCard[[#This Row],[ServiceName]]&amp;Table_wabobpsvr_AzureCalc_AzureCalcRateCard[[#This Row],[Price_Level]]&amp;Table_wabobpsvr_AzureCalc_AzureCalcRateCard[[#This Row],[Region]]</f>
        <v>A0 Cloud ServicesA1</v>
      </c>
      <c r="B12930">
        <v>1</v>
      </c>
      <c r="C12930" t="s">
        <v>701</v>
      </c>
      <c r="D12930" t="s">
        <v>181</v>
      </c>
      <c r="E12930">
        <v>1.46E-2</v>
      </c>
      <c r="F12930" t="s">
        <v>720</v>
      </c>
      <c r="G12930" s="784" t="s">
        <v>1856</v>
      </c>
      <c r="H12930" s="784" t="s">
        <v>1857</v>
      </c>
      <c r="I12930" s="784" t="s">
        <v>6769</v>
      </c>
    </row>
    <row r="12931" spans="1:9" hidden="1">
      <c r="A12931" t="str">
        <f>Table_wabobpsvr_AzureCalc_AzureCalcRateCard[[#This Row],[ServiceName]]&amp;Table_wabobpsvr_AzureCalc_AzureCalcRateCard[[#This Row],[Price_Level]]&amp;Table_wabobpsvr_AzureCalc_AzureCalcRateCard[[#This Row],[Region]]</f>
        <v>A0 Cloud ServicesB1</v>
      </c>
      <c r="B12931">
        <v>1</v>
      </c>
      <c r="C12931" t="s">
        <v>701</v>
      </c>
      <c r="D12931" t="s">
        <v>182</v>
      </c>
      <c r="E12931">
        <v>1.4E-2</v>
      </c>
      <c r="F12931" t="s">
        <v>720</v>
      </c>
      <c r="G12931" s="784" t="s">
        <v>1856</v>
      </c>
      <c r="H12931" s="784" t="s">
        <v>1857</v>
      </c>
      <c r="I12931" s="784" t="s">
        <v>6769</v>
      </c>
    </row>
    <row r="12932" spans="1:9" hidden="1">
      <c r="A12932" t="str">
        <f>Table_wabobpsvr_AzureCalc_AzureCalcRateCard[[#This Row],[ServiceName]]&amp;Table_wabobpsvr_AzureCalc_AzureCalcRateCard[[#This Row],[Price_Level]]&amp;Table_wabobpsvr_AzureCalc_AzureCalcRateCard[[#This Row],[Region]]</f>
        <v>Standard Small Azure App Service HoursB12</v>
      </c>
      <c r="B12932">
        <v>12</v>
      </c>
      <c r="C12932" t="s">
        <v>701</v>
      </c>
      <c r="D12932" t="s">
        <v>182</v>
      </c>
      <c r="E12932">
        <v>7.4200000000000002E-2</v>
      </c>
      <c r="F12932" t="s">
        <v>4655</v>
      </c>
      <c r="G12932" s="784" t="s">
        <v>1786</v>
      </c>
      <c r="H12932" s="784" t="s">
        <v>1787</v>
      </c>
      <c r="I12932" s="784" t="s">
        <v>5438</v>
      </c>
    </row>
    <row r="12933" spans="1:9" hidden="1">
      <c r="A12933" s="784" t="str">
        <f>Table_wabobpsvr_AzureCalc_AzureCalcRateCard[[#This Row],[ServiceName]]&amp;Table_wabobpsvr_AzureCalc_AzureCalcRateCard[[#This Row],[Price_Level]]&amp;Table_wabobpsvr_AzureCalc_AzureCalcRateCard[[#This Row],[Region]]</f>
        <v>Standard Small Azure App Service HoursC12</v>
      </c>
      <c r="B12933" s="784">
        <v>12</v>
      </c>
      <c r="C12933" s="784" t="s">
        <v>701</v>
      </c>
      <c r="D12933" s="784" t="s">
        <v>184</v>
      </c>
      <c r="E12933" s="784">
        <v>7.102E-2</v>
      </c>
      <c r="F12933" s="784" t="s">
        <v>4655</v>
      </c>
      <c r="G12933" s="784" t="s">
        <v>1786</v>
      </c>
      <c r="H12933" s="784" t="s">
        <v>1787</v>
      </c>
      <c r="I12933" s="784" t="s">
        <v>5438</v>
      </c>
    </row>
    <row r="12934" spans="1:9" hidden="1">
      <c r="A12934" t="str">
        <f>Table_wabobpsvr_AzureCalc_AzureCalcRateCard[[#This Row],[ServiceName]]&amp;Table_wabobpsvr_AzureCalc_AzureCalcRateCard[[#This Row],[Price_Level]]&amp;Table_wabobpsvr_AzureCalc_AzureCalcRateCard[[#This Row],[Region]]</f>
        <v>Standard Small Azure App Service HoursD12</v>
      </c>
      <c r="B12934">
        <v>12</v>
      </c>
      <c r="C12934" t="s">
        <v>701</v>
      </c>
      <c r="D12934" t="s">
        <v>183</v>
      </c>
      <c r="E12934">
        <v>6.7839999999999998E-2</v>
      </c>
      <c r="F12934" t="s">
        <v>4655</v>
      </c>
      <c r="G12934" s="784" t="s">
        <v>1786</v>
      </c>
      <c r="H12934" s="784" t="s">
        <v>1787</v>
      </c>
      <c r="I12934" s="784" t="s">
        <v>5438</v>
      </c>
    </row>
    <row r="12935" spans="1:9" hidden="1">
      <c r="A12935" t="str">
        <f>Table_wabobpsvr_AzureCalc_AzureCalcRateCard[[#This Row],[ServiceName]]&amp;Table_wabobpsvr_AzureCalc_AzureCalcRateCard[[#This Row],[Price_Level]]&amp;Table_wabobpsvr_AzureCalc_AzureCalcRateCard[[#This Row],[Region]]</f>
        <v>Standard Small Azure App Service HoursMOSP13</v>
      </c>
      <c r="B12935">
        <v>13</v>
      </c>
      <c r="C12935" t="s">
        <v>701</v>
      </c>
      <c r="D12935" t="s">
        <v>627</v>
      </c>
      <c r="E12935">
        <v>0.122</v>
      </c>
      <c r="F12935" t="s">
        <v>4655</v>
      </c>
      <c r="G12935" s="784" t="s">
        <v>4431</v>
      </c>
      <c r="H12935" s="784" t="s">
        <v>4431</v>
      </c>
      <c r="I12935" s="784" t="s">
        <v>6770</v>
      </c>
    </row>
    <row r="12936" spans="1:9" hidden="1">
      <c r="A12936" t="str">
        <f>Table_wabobpsvr_AzureCalc_AzureCalcRateCard[[#This Row],[ServiceName]]&amp;Table_wabobpsvr_AzureCalc_AzureCalcRateCard[[#This Row],[Price_Level]]&amp;Table_wabobpsvr_AzureCalc_AzureCalcRateCard[[#This Row],[Region]]</f>
        <v>Standard Small Azure App Service HoursA13</v>
      </c>
      <c r="B12936">
        <v>13</v>
      </c>
      <c r="C12936" t="s">
        <v>701</v>
      </c>
      <c r="D12936" t="s">
        <v>181</v>
      </c>
      <c r="E12936">
        <v>8.906E-2</v>
      </c>
      <c r="F12936" t="s">
        <v>4655</v>
      </c>
      <c r="G12936" s="784" t="s">
        <v>1858</v>
      </c>
      <c r="H12936" s="784" t="s">
        <v>1859</v>
      </c>
      <c r="I12936" s="784" t="s">
        <v>6770</v>
      </c>
    </row>
    <row r="12937" spans="1:9" hidden="1">
      <c r="A12937" t="str">
        <f>Table_wabobpsvr_AzureCalc_AzureCalcRateCard[[#This Row],[ServiceName]]&amp;Table_wabobpsvr_AzureCalc_AzureCalcRateCard[[#This Row],[Price_Level]]&amp;Table_wabobpsvr_AzureCalc_AzureCalcRateCard[[#This Row],[Region]]</f>
        <v>Standard Small Azure App Service HoursB13</v>
      </c>
      <c r="B12937">
        <v>13</v>
      </c>
      <c r="C12937" t="s">
        <v>701</v>
      </c>
      <c r="D12937" t="s">
        <v>182</v>
      </c>
      <c r="E12937">
        <v>8.5400000000000004E-2</v>
      </c>
      <c r="F12937" t="s">
        <v>4655</v>
      </c>
      <c r="G12937" s="784" t="s">
        <v>1858</v>
      </c>
      <c r="H12937" s="784" t="s">
        <v>1859</v>
      </c>
      <c r="I12937" s="784" t="s">
        <v>6770</v>
      </c>
    </row>
    <row r="12938" spans="1:9" hidden="1">
      <c r="A12938" t="str">
        <f>Table_wabobpsvr_AzureCalc_AzureCalcRateCard[[#This Row],[ServiceName]]&amp;Table_wabobpsvr_AzureCalc_AzureCalcRateCard[[#This Row],[Price_Level]]&amp;Table_wabobpsvr_AzureCalc_AzureCalcRateCard[[#This Row],[Region]]</f>
        <v>Standard Small Azure App Service HoursC13</v>
      </c>
      <c r="B12938">
        <v>13</v>
      </c>
      <c r="C12938" t="s">
        <v>701</v>
      </c>
      <c r="D12938" t="s">
        <v>184</v>
      </c>
      <c r="E12938">
        <v>8.1739999999999993E-2</v>
      </c>
      <c r="F12938" t="s">
        <v>4655</v>
      </c>
      <c r="G12938" s="784" t="s">
        <v>1858</v>
      </c>
      <c r="H12938" s="784" t="s">
        <v>1859</v>
      </c>
      <c r="I12938" s="784" t="s">
        <v>6770</v>
      </c>
    </row>
    <row r="12939" spans="1:9" hidden="1">
      <c r="A12939" t="str">
        <f>Table_wabobpsvr_AzureCalc_AzureCalcRateCard[[#This Row],[ServiceName]]&amp;Table_wabobpsvr_AzureCalc_AzureCalcRateCard[[#This Row],[Price_Level]]&amp;Table_wabobpsvr_AzureCalc_AzureCalcRateCard[[#This Row],[Region]]</f>
        <v>Standard Small Azure App Service HoursD13</v>
      </c>
      <c r="B12939">
        <v>13</v>
      </c>
      <c r="C12939" t="s">
        <v>701</v>
      </c>
      <c r="D12939" t="s">
        <v>183</v>
      </c>
      <c r="E12939">
        <v>7.8079999999999997E-2</v>
      </c>
      <c r="F12939" t="s">
        <v>4655</v>
      </c>
      <c r="G12939" s="784" t="s">
        <v>1858</v>
      </c>
      <c r="H12939" s="784" t="s">
        <v>1859</v>
      </c>
      <c r="I12939" s="784" t="s">
        <v>6770</v>
      </c>
    </row>
    <row r="12940" spans="1:9" hidden="1">
      <c r="A12940" t="str">
        <f>Table_wabobpsvr_AzureCalc_AzureCalcRateCard[[#This Row],[ServiceName]]&amp;Table_wabobpsvr_AzureCalc_AzureCalcRateCard[[#This Row],[Price_Level]]&amp;Table_wabobpsvr_AzureCalc_AzureCalcRateCard[[#This Row],[Region]]</f>
        <v>SNI SSLMOSP</v>
      </c>
      <c r="C12940" t="s">
        <v>594</v>
      </c>
      <c r="D12940" t="s">
        <v>627</v>
      </c>
      <c r="E12940">
        <v>9</v>
      </c>
      <c r="F12940" t="s">
        <v>310</v>
      </c>
      <c r="G12940" s="784" t="s">
        <v>4431</v>
      </c>
      <c r="H12940" s="784" t="s">
        <v>4431</v>
      </c>
      <c r="I12940" s="784" t="s">
        <v>6771</v>
      </c>
    </row>
    <row r="12941" spans="1:9" hidden="1">
      <c r="A12941" t="str">
        <f>Table_wabobpsvr_AzureCalc_AzureCalcRateCard[[#This Row],[ServiceName]]&amp;Table_wabobpsvr_AzureCalc_AzureCalcRateCard[[#This Row],[Price_Level]]&amp;Table_wabobpsvr_AzureCalc_AzureCalcRateCard[[#This Row],[Region]]</f>
        <v>SNI SSLA</v>
      </c>
      <c r="C12941" t="s">
        <v>594</v>
      </c>
      <c r="D12941" t="s">
        <v>181</v>
      </c>
      <c r="E12941">
        <v>6.57</v>
      </c>
      <c r="F12941" t="s">
        <v>310</v>
      </c>
      <c r="G12941" s="784" t="s">
        <v>1860</v>
      </c>
      <c r="H12941" s="784" t="s">
        <v>1861</v>
      </c>
      <c r="I12941" s="784" t="s">
        <v>6771</v>
      </c>
    </row>
    <row r="12942" spans="1:9" hidden="1">
      <c r="A12942" t="str">
        <f>Table_wabobpsvr_AzureCalc_AzureCalcRateCard[[#This Row],[ServiceName]]&amp;Table_wabobpsvr_AzureCalc_AzureCalcRateCard[[#This Row],[Price_Level]]&amp;Table_wabobpsvr_AzureCalc_AzureCalcRateCard[[#This Row],[Region]]</f>
        <v>SNI SSLB</v>
      </c>
      <c r="C12942" t="s">
        <v>594</v>
      </c>
      <c r="D12942" t="s">
        <v>182</v>
      </c>
      <c r="E12942">
        <v>6.3</v>
      </c>
      <c r="F12942" t="s">
        <v>310</v>
      </c>
      <c r="G12942" s="784" t="s">
        <v>1860</v>
      </c>
      <c r="H12942" s="784" t="s">
        <v>1861</v>
      </c>
      <c r="I12942" s="784" t="s">
        <v>6771</v>
      </c>
    </row>
    <row r="12943" spans="1:9" hidden="1">
      <c r="A12943" t="str">
        <f>Table_wabobpsvr_AzureCalc_AzureCalcRateCard[[#This Row],[ServiceName]]&amp;Table_wabobpsvr_AzureCalc_AzureCalcRateCard[[#This Row],[Price_Level]]&amp;Table_wabobpsvr_AzureCalc_AzureCalcRateCard[[#This Row],[Region]]</f>
        <v>SNI SSLC</v>
      </c>
      <c r="C12943" t="s">
        <v>594</v>
      </c>
      <c r="D12943" t="s">
        <v>184</v>
      </c>
      <c r="E12943">
        <v>6.03</v>
      </c>
      <c r="F12943" t="s">
        <v>310</v>
      </c>
      <c r="G12943" s="784" t="s">
        <v>1860</v>
      </c>
      <c r="H12943" s="784" t="s">
        <v>1861</v>
      </c>
      <c r="I12943" s="784" t="s">
        <v>6771</v>
      </c>
    </row>
    <row r="12944" spans="1:9" hidden="1">
      <c r="A12944" t="str">
        <f>Table_wabobpsvr_AzureCalc_AzureCalcRateCard[[#This Row],[ServiceName]]&amp;Table_wabobpsvr_AzureCalc_AzureCalcRateCard[[#This Row],[Price_Level]]&amp;Table_wabobpsvr_AzureCalc_AzureCalcRateCard[[#This Row],[Region]]</f>
        <v>SNI SSLD</v>
      </c>
      <c r="C12944" t="s">
        <v>594</v>
      </c>
      <c r="D12944" t="s">
        <v>183</v>
      </c>
      <c r="E12944">
        <v>5.76</v>
      </c>
      <c r="F12944" t="s">
        <v>310</v>
      </c>
      <c r="G12944" s="784" t="s">
        <v>1860</v>
      </c>
      <c r="H12944" s="784" t="s">
        <v>1861</v>
      </c>
      <c r="I12944" s="784" t="s">
        <v>6771</v>
      </c>
    </row>
    <row r="12945" spans="1:9" hidden="1">
      <c r="A12945" t="str">
        <f>Table_wabobpsvr_AzureCalc_AzureCalcRateCard[[#This Row],[ServiceName]]&amp;Table_wabobpsvr_AzureCalc_AzureCalcRateCard[[#This Row],[Price_Level]]&amp;Table_wabobpsvr_AzureCalc_AzureCalcRateCard[[#This Row],[Region]]</f>
        <v>IP SSLMOSP</v>
      </c>
      <c r="C12945" t="s">
        <v>594</v>
      </c>
      <c r="D12945" t="s">
        <v>627</v>
      </c>
      <c r="E12945">
        <v>39</v>
      </c>
      <c r="F12945" t="s">
        <v>311</v>
      </c>
      <c r="G12945" s="784" t="s">
        <v>4431</v>
      </c>
      <c r="H12945" s="784" t="s">
        <v>4431</v>
      </c>
      <c r="I12945" s="784" t="s">
        <v>6772</v>
      </c>
    </row>
    <row r="12946" spans="1:9" hidden="1">
      <c r="A12946" s="784" t="str">
        <f>Table_wabobpsvr_AzureCalc_AzureCalcRateCard[[#This Row],[ServiceName]]&amp;Table_wabobpsvr_AzureCalc_AzureCalcRateCard[[#This Row],[Price_Level]]&amp;Table_wabobpsvr_AzureCalc_AzureCalcRateCard[[#This Row],[Region]]</f>
        <v>IP SSLA</v>
      </c>
      <c r="B12946" s="784"/>
      <c r="C12946" s="784" t="s">
        <v>594</v>
      </c>
      <c r="D12946" s="784" t="s">
        <v>181</v>
      </c>
      <c r="E12946" s="784">
        <v>28.47</v>
      </c>
      <c r="F12946" s="784" t="s">
        <v>311</v>
      </c>
      <c r="G12946" s="784" t="s">
        <v>1862</v>
      </c>
      <c r="H12946" s="784" t="s">
        <v>1863</v>
      </c>
      <c r="I12946" s="784" t="s">
        <v>6772</v>
      </c>
    </row>
    <row r="12947" spans="1:9" hidden="1">
      <c r="A12947" s="784" t="str">
        <f>Table_wabobpsvr_AzureCalc_AzureCalcRateCard[[#This Row],[ServiceName]]&amp;Table_wabobpsvr_AzureCalc_AzureCalcRateCard[[#This Row],[Price_Level]]&amp;Table_wabobpsvr_AzureCalc_AzureCalcRateCard[[#This Row],[Region]]</f>
        <v>IP SSLB</v>
      </c>
      <c r="B12947" s="784"/>
      <c r="C12947" s="784" t="s">
        <v>594</v>
      </c>
      <c r="D12947" s="784" t="s">
        <v>182</v>
      </c>
      <c r="E12947" s="784">
        <v>27.3</v>
      </c>
      <c r="F12947" s="784" t="s">
        <v>311</v>
      </c>
      <c r="G12947" s="784" t="s">
        <v>1862</v>
      </c>
      <c r="H12947" s="784" t="s">
        <v>1863</v>
      </c>
      <c r="I12947" s="784" t="s">
        <v>6772</v>
      </c>
    </row>
    <row r="12948" spans="1:9" hidden="1">
      <c r="A12948" s="784" t="str">
        <f>Table_wabobpsvr_AzureCalc_AzureCalcRateCard[[#This Row],[ServiceName]]&amp;Table_wabobpsvr_AzureCalc_AzureCalcRateCard[[#This Row],[Price_Level]]&amp;Table_wabobpsvr_AzureCalc_AzureCalcRateCard[[#This Row],[Region]]</f>
        <v>IP SSLC</v>
      </c>
      <c r="B12948" s="784"/>
      <c r="C12948" s="784" t="s">
        <v>594</v>
      </c>
      <c r="D12948" s="784" t="s">
        <v>184</v>
      </c>
      <c r="E12948" s="784">
        <v>26.13</v>
      </c>
      <c r="F12948" s="784" t="s">
        <v>311</v>
      </c>
      <c r="G12948" s="784" t="s">
        <v>1862</v>
      </c>
      <c r="H12948" s="784" t="s">
        <v>1863</v>
      </c>
      <c r="I12948" s="784" t="s">
        <v>6772</v>
      </c>
    </row>
    <row r="12949" spans="1:9" hidden="1">
      <c r="A12949" s="784" t="str">
        <f>Table_wabobpsvr_AzureCalc_AzureCalcRateCard[[#This Row],[ServiceName]]&amp;Table_wabobpsvr_AzureCalc_AzureCalcRateCard[[#This Row],[Price_Level]]&amp;Table_wabobpsvr_AzureCalc_AzureCalcRateCard[[#This Row],[Region]]</f>
        <v>IP SSLD</v>
      </c>
      <c r="B12949" s="784"/>
      <c r="C12949" s="784" t="s">
        <v>594</v>
      </c>
      <c r="D12949" s="784" t="s">
        <v>183</v>
      </c>
      <c r="E12949" s="784">
        <v>24.96</v>
      </c>
      <c r="F12949" s="784" t="s">
        <v>311</v>
      </c>
      <c r="G12949" s="784" t="s">
        <v>1862</v>
      </c>
      <c r="H12949" s="784" t="s">
        <v>1863</v>
      </c>
      <c r="I12949" s="784" t="s">
        <v>6772</v>
      </c>
    </row>
    <row r="12950" spans="1:9" hidden="1">
      <c r="A12950" s="784" t="str">
        <f>Table_wabobpsvr_AzureCalc_AzureCalcRateCard[[#This Row],[ServiceName]]&amp;Table_wabobpsvr_AzureCalc_AzureCalcRateCard[[#This Row],[Price_Level]]&amp;Table_wabobpsvr_AzureCalc_AzureCalcRateCard[[#This Row],[Region]]</f>
        <v>Mobile Services BasicMOSP</v>
      </c>
      <c r="B12950" s="784"/>
      <c r="C12950" s="784" t="s">
        <v>594</v>
      </c>
      <c r="D12950" s="784" t="s">
        <v>627</v>
      </c>
      <c r="E12950" s="784">
        <v>14.99</v>
      </c>
      <c r="F12950" s="784" t="s">
        <v>776</v>
      </c>
      <c r="G12950" s="784" t="s">
        <v>4431</v>
      </c>
      <c r="H12950" s="784" t="s">
        <v>4431</v>
      </c>
      <c r="I12950" s="784" t="s">
        <v>6773</v>
      </c>
    </row>
    <row r="12951" spans="1:9" hidden="1">
      <c r="A12951" t="str">
        <f>Table_wabobpsvr_AzureCalc_AzureCalcRateCard[[#This Row],[ServiceName]]&amp;Table_wabobpsvr_AzureCalc_AzureCalcRateCard[[#This Row],[Price_Level]]&amp;Table_wabobpsvr_AzureCalc_AzureCalcRateCard[[#This Row],[Region]]</f>
        <v>Mobile Services BasicA</v>
      </c>
      <c r="C12951" t="s">
        <v>594</v>
      </c>
      <c r="D12951" t="s">
        <v>181</v>
      </c>
      <c r="E12951">
        <v>14.5403</v>
      </c>
      <c r="F12951" t="s">
        <v>776</v>
      </c>
      <c r="G12951" s="784" t="s">
        <v>1864</v>
      </c>
      <c r="H12951" s="784" t="s">
        <v>1865</v>
      </c>
      <c r="I12951" s="784" t="s">
        <v>6773</v>
      </c>
    </row>
    <row r="12952" spans="1:9" hidden="1">
      <c r="A12952" t="str">
        <f>Table_wabobpsvr_AzureCalc_AzureCalcRateCard[[#This Row],[ServiceName]]&amp;Table_wabobpsvr_AzureCalc_AzureCalcRateCard[[#This Row],[Price_Level]]&amp;Table_wabobpsvr_AzureCalc_AzureCalcRateCard[[#This Row],[Region]]</f>
        <v>Mobile Services BasicB</v>
      </c>
      <c r="C12952" t="s">
        <v>594</v>
      </c>
      <c r="D12952" t="s">
        <v>182</v>
      </c>
      <c r="E12952">
        <v>14.0906</v>
      </c>
      <c r="F12952" t="s">
        <v>776</v>
      </c>
      <c r="G12952" s="784" t="s">
        <v>1864</v>
      </c>
      <c r="H12952" s="784" t="s">
        <v>1865</v>
      </c>
      <c r="I12952" s="784" t="s">
        <v>6773</v>
      </c>
    </row>
    <row r="12953" spans="1:9" hidden="1">
      <c r="A12953" t="str">
        <f>Table_wabobpsvr_AzureCalc_AzureCalcRateCard[[#This Row],[ServiceName]]&amp;Table_wabobpsvr_AzureCalc_AzureCalcRateCard[[#This Row],[Price_Level]]&amp;Table_wabobpsvr_AzureCalc_AzureCalcRateCard[[#This Row],[Region]]</f>
        <v>Mobile Services BasicC</v>
      </c>
      <c r="C12953" t="s">
        <v>594</v>
      </c>
      <c r="D12953" t="s">
        <v>184</v>
      </c>
      <c r="E12953">
        <v>13.6409</v>
      </c>
      <c r="F12953" t="s">
        <v>776</v>
      </c>
      <c r="G12953" s="784" t="s">
        <v>1864</v>
      </c>
      <c r="H12953" s="784" t="s">
        <v>1865</v>
      </c>
      <c r="I12953" s="784" t="s">
        <v>6773</v>
      </c>
    </row>
    <row r="12954" spans="1:9" hidden="1">
      <c r="A12954" t="str">
        <f>Table_wabobpsvr_AzureCalc_AzureCalcRateCard[[#This Row],[ServiceName]]&amp;Table_wabobpsvr_AzureCalc_AzureCalcRateCard[[#This Row],[Price_Level]]&amp;Table_wabobpsvr_AzureCalc_AzureCalcRateCard[[#This Row],[Region]]</f>
        <v>Mobile Services BasicD</v>
      </c>
      <c r="C12954" t="s">
        <v>594</v>
      </c>
      <c r="D12954" t="s">
        <v>183</v>
      </c>
      <c r="E12954">
        <v>13.1912</v>
      </c>
      <c r="F12954" t="s">
        <v>776</v>
      </c>
      <c r="G12954" s="784" t="s">
        <v>1864</v>
      </c>
      <c r="H12954" s="784" t="s">
        <v>1865</v>
      </c>
      <c r="I12954" s="784" t="s">
        <v>6773</v>
      </c>
    </row>
    <row r="12955" spans="1:9" hidden="1">
      <c r="A12955" t="str">
        <f>Table_wabobpsvr_AzureCalc_AzureCalcRateCard[[#This Row],[ServiceName]]&amp;Table_wabobpsvr_AzureCalc_AzureCalcRateCard[[#This Row],[Price_Level]]&amp;Table_wabobpsvr_AzureCalc_AzureCalcRateCard[[#This Row],[Region]]</f>
        <v>Mobile Services FreeMOSP</v>
      </c>
      <c r="C12955" t="s">
        <v>594</v>
      </c>
      <c r="D12955" t="s">
        <v>627</v>
      </c>
      <c r="E12955">
        <v>0</v>
      </c>
      <c r="F12955" t="s">
        <v>777</v>
      </c>
      <c r="G12955" s="784" t="s">
        <v>4431</v>
      </c>
      <c r="H12955" s="784" t="s">
        <v>4431</v>
      </c>
      <c r="I12955" s="784" t="s">
        <v>6774</v>
      </c>
    </row>
    <row r="12956" spans="1:9" hidden="1">
      <c r="A12956" s="784" t="str">
        <f>Table_wabobpsvr_AzureCalc_AzureCalcRateCard[[#This Row],[ServiceName]]&amp;Table_wabobpsvr_AzureCalc_AzureCalcRateCard[[#This Row],[Price_Level]]&amp;Table_wabobpsvr_AzureCalc_AzureCalcRateCard[[#This Row],[Region]]</f>
        <v>Mobile Services FreeA</v>
      </c>
      <c r="B12956" s="784"/>
      <c r="C12956" s="784" t="s">
        <v>594</v>
      </c>
      <c r="D12956" s="784" t="s">
        <v>181</v>
      </c>
      <c r="E12956" s="784">
        <v>0</v>
      </c>
      <c r="F12956" s="784" t="s">
        <v>777</v>
      </c>
      <c r="G12956" s="784" t="s">
        <v>1866</v>
      </c>
      <c r="H12956" s="784" t="s">
        <v>1867</v>
      </c>
      <c r="I12956" s="784" t="s">
        <v>6774</v>
      </c>
    </row>
    <row r="12957" spans="1:9" hidden="1">
      <c r="A12957" s="784" t="str">
        <f>Table_wabobpsvr_AzureCalc_AzureCalcRateCard[[#This Row],[ServiceName]]&amp;Table_wabobpsvr_AzureCalc_AzureCalcRateCard[[#This Row],[Price_Level]]&amp;Table_wabobpsvr_AzureCalc_AzureCalcRateCard[[#This Row],[Region]]</f>
        <v>Mobile Services FreeB</v>
      </c>
      <c r="B12957" s="784"/>
      <c r="C12957" s="784" t="s">
        <v>594</v>
      </c>
      <c r="D12957" s="784" t="s">
        <v>182</v>
      </c>
      <c r="E12957" s="784">
        <v>0</v>
      </c>
      <c r="F12957" s="784" t="s">
        <v>777</v>
      </c>
      <c r="G12957" s="784" t="s">
        <v>1866</v>
      </c>
      <c r="H12957" s="784" t="s">
        <v>1867</v>
      </c>
      <c r="I12957" s="784" t="s">
        <v>6774</v>
      </c>
    </row>
    <row r="12958" spans="1:9" hidden="1">
      <c r="A12958" s="784" t="str">
        <f>Table_wabobpsvr_AzureCalc_AzureCalcRateCard[[#This Row],[ServiceName]]&amp;Table_wabobpsvr_AzureCalc_AzureCalcRateCard[[#This Row],[Price_Level]]&amp;Table_wabobpsvr_AzureCalc_AzureCalcRateCard[[#This Row],[Region]]</f>
        <v>Mobile Services FreeC</v>
      </c>
      <c r="B12958" s="784"/>
      <c r="C12958" s="784" t="s">
        <v>594</v>
      </c>
      <c r="D12958" s="784" t="s">
        <v>184</v>
      </c>
      <c r="E12958" s="784">
        <v>0</v>
      </c>
      <c r="F12958" s="784" t="s">
        <v>777</v>
      </c>
      <c r="G12958" s="784" t="s">
        <v>1866</v>
      </c>
      <c r="H12958" s="784" t="s">
        <v>1867</v>
      </c>
      <c r="I12958" s="784" t="s">
        <v>6774</v>
      </c>
    </row>
    <row r="12959" spans="1:9" hidden="1">
      <c r="A12959" s="784" t="str">
        <f>Table_wabobpsvr_AzureCalc_AzureCalcRateCard[[#This Row],[ServiceName]]&amp;Table_wabobpsvr_AzureCalc_AzureCalcRateCard[[#This Row],[Price_Level]]&amp;Table_wabobpsvr_AzureCalc_AzureCalcRateCard[[#This Row],[Region]]</f>
        <v>Mobile Services FreeD</v>
      </c>
      <c r="B12959" s="784"/>
      <c r="C12959" s="784" t="s">
        <v>594</v>
      </c>
      <c r="D12959" s="784" t="s">
        <v>183</v>
      </c>
      <c r="E12959" s="784">
        <v>0</v>
      </c>
      <c r="F12959" s="784" t="s">
        <v>777</v>
      </c>
      <c r="G12959" s="784" t="s">
        <v>1866</v>
      </c>
      <c r="H12959" s="784" t="s">
        <v>1867</v>
      </c>
      <c r="I12959" s="784" t="s">
        <v>6774</v>
      </c>
    </row>
    <row r="12960" spans="1:9" hidden="1">
      <c r="A12960" s="784" t="str">
        <f>Table_wabobpsvr_AzureCalc_AzureCalcRateCard[[#This Row],[ServiceName]]&amp;Table_wabobpsvr_AzureCalc_AzureCalcRateCard[[#This Row],[Price_Level]]&amp;Table_wabobpsvr_AzureCalc_AzureCalcRateCard[[#This Row],[Region]]</f>
        <v>Mobile Services StandardMOSP</v>
      </c>
      <c r="B12960" s="784"/>
      <c r="C12960" s="784" t="s">
        <v>594</v>
      </c>
      <c r="D12960" s="784" t="s">
        <v>627</v>
      </c>
      <c r="E12960" s="784">
        <v>139.99</v>
      </c>
      <c r="F12960" s="784" t="s">
        <v>778</v>
      </c>
      <c r="G12960" s="784" t="s">
        <v>4431</v>
      </c>
      <c r="H12960" s="784" t="s">
        <v>4431</v>
      </c>
      <c r="I12960" s="784" t="s">
        <v>6775</v>
      </c>
    </row>
    <row r="12961" spans="1:9" hidden="1">
      <c r="A12961" t="str">
        <f>Table_wabobpsvr_AzureCalc_AzureCalcRateCard[[#This Row],[ServiceName]]&amp;Table_wabobpsvr_AzureCalc_AzureCalcRateCard[[#This Row],[Price_Level]]&amp;Table_wabobpsvr_AzureCalc_AzureCalcRateCard[[#This Row],[Region]]</f>
        <v>Mobile Services StandardA</v>
      </c>
      <c r="C12961" t="s">
        <v>594</v>
      </c>
      <c r="D12961" t="s">
        <v>181</v>
      </c>
      <c r="E12961">
        <v>135.7903</v>
      </c>
      <c r="F12961" t="s">
        <v>778</v>
      </c>
      <c r="G12961" s="784" t="s">
        <v>1868</v>
      </c>
      <c r="H12961" s="784" t="s">
        <v>1869</v>
      </c>
      <c r="I12961" s="784" t="s">
        <v>6775</v>
      </c>
    </row>
    <row r="12962" spans="1:9" hidden="1">
      <c r="A12962" t="str">
        <f>Table_wabobpsvr_AzureCalc_AzureCalcRateCard[[#This Row],[ServiceName]]&amp;Table_wabobpsvr_AzureCalc_AzureCalcRateCard[[#This Row],[Price_Level]]&amp;Table_wabobpsvr_AzureCalc_AzureCalcRateCard[[#This Row],[Region]]</f>
        <v>Mobile Services StandardB</v>
      </c>
      <c r="C12962" t="s">
        <v>594</v>
      </c>
      <c r="D12962" t="s">
        <v>182</v>
      </c>
      <c r="E12962">
        <v>131.59059999999999</v>
      </c>
      <c r="F12962" t="s">
        <v>778</v>
      </c>
      <c r="G12962" s="784" t="s">
        <v>1868</v>
      </c>
      <c r="H12962" s="784" t="s">
        <v>1869</v>
      </c>
      <c r="I12962" s="784" t="s">
        <v>6775</v>
      </c>
    </row>
    <row r="12963" spans="1:9" hidden="1">
      <c r="A12963" t="str">
        <f>Table_wabobpsvr_AzureCalc_AzureCalcRateCard[[#This Row],[ServiceName]]&amp;Table_wabobpsvr_AzureCalc_AzureCalcRateCard[[#This Row],[Price_Level]]&amp;Table_wabobpsvr_AzureCalc_AzureCalcRateCard[[#This Row],[Region]]</f>
        <v>Mobile Services StandardC</v>
      </c>
      <c r="C12963" t="s">
        <v>594</v>
      </c>
      <c r="D12963" t="s">
        <v>184</v>
      </c>
      <c r="E12963">
        <v>127.3909</v>
      </c>
      <c r="F12963" t="s">
        <v>778</v>
      </c>
      <c r="G12963" s="784" t="s">
        <v>1868</v>
      </c>
      <c r="H12963" s="784" t="s">
        <v>1869</v>
      </c>
      <c r="I12963" s="784" t="s">
        <v>6775</v>
      </c>
    </row>
    <row r="12964" spans="1:9" hidden="1">
      <c r="A12964" t="str">
        <f>Table_wabobpsvr_AzureCalc_AzureCalcRateCard[[#This Row],[ServiceName]]&amp;Table_wabobpsvr_AzureCalc_AzureCalcRateCard[[#This Row],[Price_Level]]&amp;Table_wabobpsvr_AzureCalc_AzureCalcRateCard[[#This Row],[Region]]</f>
        <v>Mobile Services StandardD</v>
      </c>
      <c r="C12964" t="s">
        <v>594</v>
      </c>
      <c r="D12964" t="s">
        <v>183</v>
      </c>
      <c r="E12964">
        <v>123.19119999999999</v>
      </c>
      <c r="F12964" t="s">
        <v>778</v>
      </c>
      <c r="G12964" s="784" t="s">
        <v>1868</v>
      </c>
      <c r="H12964" s="784" t="s">
        <v>1869</v>
      </c>
      <c r="I12964" s="784" t="s">
        <v>6775</v>
      </c>
    </row>
    <row r="12965" spans="1:9" hidden="1">
      <c r="A12965" t="str">
        <f>Table_wabobpsvr_AzureCalc_AzureCalcRateCard[[#This Row],[ServiceName]]&amp;Table_wabobpsvr_AzureCalc_AzureCalcRateCard[[#This Row],[Price_Level]]&amp;Table_wabobpsvr_AzureCalc_AzureCalcRateCard[[#This Row],[Region]]</f>
        <v>SQL Basic Database DaysC</v>
      </c>
      <c r="C12965" t="s">
        <v>338</v>
      </c>
      <c r="D12965" t="s">
        <v>184</v>
      </c>
      <c r="E12965">
        <v>5.3934999999999997E-2</v>
      </c>
      <c r="F12965" t="s">
        <v>779</v>
      </c>
      <c r="G12965" s="784" t="s">
        <v>1870</v>
      </c>
      <c r="H12965" s="784" t="s">
        <v>1871</v>
      </c>
      <c r="I12965" s="784" t="s">
        <v>5958</v>
      </c>
    </row>
    <row r="12966" spans="1:9" hidden="1">
      <c r="A12966" t="str">
        <f>Table_wabobpsvr_AzureCalc_AzureCalcRateCard[[#This Row],[ServiceName]]&amp;Table_wabobpsvr_AzureCalc_AzureCalcRateCard[[#This Row],[Price_Level]]&amp;Table_wabobpsvr_AzureCalc_AzureCalcRateCard[[#This Row],[Region]]</f>
        <v>SQL Basic Database DaysD</v>
      </c>
      <c r="C12966" t="s">
        <v>338</v>
      </c>
      <c r="D12966" t="s">
        <v>183</v>
      </c>
      <c r="E12966">
        <v>5.1520000000000003E-2</v>
      </c>
      <c r="F12966" t="s">
        <v>779</v>
      </c>
      <c r="G12966" s="784" t="s">
        <v>1870</v>
      </c>
      <c r="H12966" s="784" t="s">
        <v>1871</v>
      </c>
      <c r="I12966" s="784" t="s">
        <v>5958</v>
      </c>
    </row>
    <row r="12967" spans="1:9" hidden="1">
      <c r="A12967" t="str">
        <f>Table_wabobpsvr_AzureCalc_AzureCalcRateCard[[#This Row],[ServiceName]]&amp;Table_wabobpsvr_AzureCalc_AzureCalcRateCard[[#This Row],[Price_Level]]&amp;Table_wabobpsvr_AzureCalc_AzureCalcRateCard[[#This Row],[Region]]</f>
        <v>SQL Database WebMOSP</v>
      </c>
      <c r="C12967" t="s">
        <v>594</v>
      </c>
      <c r="D12967" t="s">
        <v>627</v>
      </c>
      <c r="E12967">
        <v>9.99</v>
      </c>
      <c r="F12967" t="s">
        <v>780</v>
      </c>
      <c r="G12967" s="784" t="s">
        <v>4431</v>
      </c>
      <c r="H12967" s="784" t="s">
        <v>4431</v>
      </c>
      <c r="I12967" s="784" t="s">
        <v>5445</v>
      </c>
    </row>
    <row r="12968" spans="1:9" hidden="1">
      <c r="A12968" t="str">
        <f>Table_wabobpsvr_AzureCalc_AzureCalcRateCard[[#This Row],[ServiceName]]&amp;Table_wabobpsvr_AzureCalc_AzureCalcRateCard[[#This Row],[Price_Level]]&amp;Table_wabobpsvr_AzureCalc_AzureCalcRateCard[[#This Row],[Region]]</f>
        <v>SQL Database WebA</v>
      </c>
      <c r="C12968" t="s">
        <v>594</v>
      </c>
      <c r="D12968" t="s">
        <v>181</v>
      </c>
      <c r="E12968">
        <v>7.2927</v>
      </c>
      <c r="F12968" t="s">
        <v>780</v>
      </c>
      <c r="G12968" s="784" t="s">
        <v>1872</v>
      </c>
      <c r="H12968" s="784" t="s">
        <v>1873</v>
      </c>
      <c r="I12968" s="784" t="s">
        <v>5445</v>
      </c>
    </row>
    <row r="12969" spans="1:9" hidden="1">
      <c r="A12969" t="str">
        <f>Table_wabobpsvr_AzureCalc_AzureCalcRateCard[[#This Row],[ServiceName]]&amp;Table_wabobpsvr_AzureCalc_AzureCalcRateCard[[#This Row],[Price_Level]]&amp;Table_wabobpsvr_AzureCalc_AzureCalcRateCard[[#This Row],[Region]]</f>
        <v>SQL Database WebB</v>
      </c>
      <c r="C12969" t="s">
        <v>594</v>
      </c>
      <c r="D12969" t="s">
        <v>182</v>
      </c>
      <c r="E12969">
        <v>6.9930000000000003</v>
      </c>
      <c r="F12969" t="s">
        <v>780</v>
      </c>
      <c r="G12969" s="784" t="s">
        <v>1872</v>
      </c>
      <c r="H12969" s="784" t="s">
        <v>1873</v>
      </c>
      <c r="I12969" s="784" t="s">
        <v>5445</v>
      </c>
    </row>
    <row r="12970" spans="1:9" hidden="1">
      <c r="A12970" t="str">
        <f>Table_wabobpsvr_AzureCalc_AzureCalcRateCard[[#This Row],[ServiceName]]&amp;Table_wabobpsvr_AzureCalc_AzureCalcRateCard[[#This Row],[Price_Level]]&amp;Table_wabobpsvr_AzureCalc_AzureCalcRateCard[[#This Row],[Region]]</f>
        <v>SQL Database WebC</v>
      </c>
      <c r="C12970" t="s">
        <v>594</v>
      </c>
      <c r="D12970" t="s">
        <v>184</v>
      </c>
      <c r="E12970">
        <v>6.6932999999999998</v>
      </c>
      <c r="F12970" t="s">
        <v>780</v>
      </c>
      <c r="G12970" s="784" t="s">
        <v>1872</v>
      </c>
      <c r="H12970" s="784" t="s">
        <v>1873</v>
      </c>
      <c r="I12970" s="784" t="s">
        <v>5445</v>
      </c>
    </row>
    <row r="12971" spans="1:9" hidden="1">
      <c r="A12971" t="str">
        <f>Table_wabobpsvr_AzureCalc_AzureCalcRateCard[[#This Row],[ServiceName]]&amp;Table_wabobpsvr_AzureCalc_AzureCalcRateCard[[#This Row],[Price_Level]]&amp;Table_wabobpsvr_AzureCalc_AzureCalcRateCard[[#This Row],[Region]]</f>
        <v>SQL Database WebD</v>
      </c>
      <c r="C12971" t="s">
        <v>594</v>
      </c>
      <c r="D12971" t="s">
        <v>183</v>
      </c>
      <c r="E12971">
        <v>6.3936000000000002</v>
      </c>
      <c r="F12971" t="s">
        <v>780</v>
      </c>
      <c r="G12971" s="784" t="s">
        <v>1872</v>
      </c>
      <c r="H12971" s="784" t="s">
        <v>1873</v>
      </c>
      <c r="I12971" s="784" t="s">
        <v>5445</v>
      </c>
    </row>
    <row r="12972" spans="1:9" hidden="1">
      <c r="A12972" t="str">
        <f>Table_wabobpsvr_AzureCalc_AzureCalcRateCard[[#This Row],[ServiceName]]&amp;Table_wabobpsvr_AzureCalc_AzureCalcRateCard[[#This Row],[Price_Level]]&amp;Table_wabobpsvr_AzureCalc_AzureCalcRateCard[[#This Row],[Region]]</f>
        <v>SQL Database WebMOSP11</v>
      </c>
      <c r="B12972">
        <v>11</v>
      </c>
      <c r="C12972" t="s">
        <v>594</v>
      </c>
      <c r="D12972" t="s">
        <v>627</v>
      </c>
      <c r="E12972">
        <v>11.2887</v>
      </c>
      <c r="F12972" t="s">
        <v>780</v>
      </c>
      <c r="G12972" s="784" t="s">
        <v>4431</v>
      </c>
      <c r="H12972" s="784" t="s">
        <v>4431</v>
      </c>
      <c r="I12972" s="784" t="s">
        <v>5959</v>
      </c>
    </row>
    <row r="12973" spans="1:9" hidden="1">
      <c r="A12973" t="str">
        <f>Table_wabobpsvr_AzureCalc_AzureCalcRateCard[[#This Row],[ServiceName]]&amp;Table_wabobpsvr_AzureCalc_AzureCalcRateCard[[#This Row],[Price_Level]]&amp;Table_wabobpsvr_AzureCalc_AzureCalcRateCard[[#This Row],[Region]]</f>
        <v>SQL Database WebA11</v>
      </c>
      <c r="B12973">
        <v>11</v>
      </c>
      <c r="C12973" t="s">
        <v>594</v>
      </c>
      <c r="D12973" t="s">
        <v>181</v>
      </c>
      <c r="E12973">
        <v>8.2407509999999995</v>
      </c>
      <c r="F12973" t="s">
        <v>780</v>
      </c>
      <c r="G12973" s="784" t="s">
        <v>1874</v>
      </c>
      <c r="H12973" s="784" t="s">
        <v>1875</v>
      </c>
      <c r="I12973" s="784" t="s">
        <v>5959</v>
      </c>
    </row>
    <row r="12974" spans="1:9" hidden="1">
      <c r="A12974" s="784" t="str">
        <f>Table_wabobpsvr_AzureCalc_AzureCalcRateCard[[#This Row],[ServiceName]]&amp;Table_wabobpsvr_AzureCalc_AzureCalcRateCard[[#This Row],[Price_Level]]&amp;Table_wabobpsvr_AzureCalc_AzureCalcRateCard[[#This Row],[Region]]</f>
        <v>SQL Database WebB11</v>
      </c>
      <c r="B12974" s="784">
        <v>11</v>
      </c>
      <c r="C12974" s="784" t="s">
        <v>594</v>
      </c>
      <c r="D12974" s="784" t="s">
        <v>182</v>
      </c>
      <c r="E12974" s="784">
        <v>7.9020900000000003</v>
      </c>
      <c r="F12974" s="784" t="s">
        <v>780</v>
      </c>
      <c r="G12974" s="784" t="s">
        <v>1874</v>
      </c>
      <c r="H12974" s="784" t="s">
        <v>1875</v>
      </c>
      <c r="I12974" s="784" t="s">
        <v>5959</v>
      </c>
    </row>
    <row r="12975" spans="1:9" hidden="1">
      <c r="A12975" s="784" t="str">
        <f>Table_wabobpsvr_AzureCalc_AzureCalcRateCard[[#This Row],[ServiceName]]&amp;Table_wabobpsvr_AzureCalc_AzureCalcRateCard[[#This Row],[Price_Level]]&amp;Table_wabobpsvr_AzureCalc_AzureCalcRateCard[[#This Row],[Region]]</f>
        <v>SQL Basic Database DaysMOSP11</v>
      </c>
      <c r="B12975" s="784">
        <v>11</v>
      </c>
      <c r="C12975" s="784" t="s">
        <v>338</v>
      </c>
      <c r="D12975" s="784" t="s">
        <v>627</v>
      </c>
      <c r="E12975" s="784">
        <v>9.0999999999999998E-2</v>
      </c>
      <c r="F12975" s="784" t="s">
        <v>779</v>
      </c>
      <c r="G12975" s="784" t="s">
        <v>4431</v>
      </c>
      <c r="H12975" s="784" t="s">
        <v>4431</v>
      </c>
      <c r="I12975" s="784" t="s">
        <v>6776</v>
      </c>
    </row>
    <row r="12976" spans="1:9" hidden="1">
      <c r="A12976" s="784" t="str">
        <f>Table_wabobpsvr_AzureCalc_AzureCalcRateCard[[#This Row],[ServiceName]]&amp;Table_wabobpsvr_AzureCalc_AzureCalcRateCard[[#This Row],[Price_Level]]&amp;Table_wabobpsvr_AzureCalc_AzureCalcRateCard[[#This Row],[Region]]</f>
        <v>SQL Basic Database DaysA11</v>
      </c>
      <c r="B12976" s="784">
        <v>11</v>
      </c>
      <c r="C12976" s="784" t="s">
        <v>338</v>
      </c>
      <c r="D12976" s="784" t="s">
        <v>181</v>
      </c>
      <c r="E12976" s="784">
        <v>6.6430000000000003E-2</v>
      </c>
      <c r="F12976" s="784" t="s">
        <v>779</v>
      </c>
      <c r="G12976" s="784" t="s">
        <v>1876</v>
      </c>
      <c r="H12976" s="784" t="s">
        <v>1877</v>
      </c>
      <c r="I12976" s="784" t="s">
        <v>6776</v>
      </c>
    </row>
    <row r="12977" spans="1:9" hidden="1">
      <c r="A12977" s="784" t="str">
        <f>Table_wabobpsvr_AzureCalc_AzureCalcRateCard[[#This Row],[ServiceName]]&amp;Table_wabobpsvr_AzureCalc_AzureCalcRateCard[[#This Row],[Price_Level]]&amp;Table_wabobpsvr_AzureCalc_AzureCalcRateCard[[#This Row],[Region]]</f>
        <v>SQL Basic Database DaysB11</v>
      </c>
      <c r="B12977" s="784">
        <v>11</v>
      </c>
      <c r="C12977" s="784" t="s">
        <v>338</v>
      </c>
      <c r="D12977" s="784" t="s">
        <v>182</v>
      </c>
      <c r="E12977" s="784">
        <v>6.3700000000000007E-2</v>
      </c>
      <c r="F12977" s="784" t="s">
        <v>779</v>
      </c>
      <c r="G12977" s="784" t="s">
        <v>1876</v>
      </c>
      <c r="H12977" s="784" t="s">
        <v>1877</v>
      </c>
      <c r="I12977" s="784" t="s">
        <v>6776</v>
      </c>
    </row>
    <row r="12978" spans="1:9" hidden="1">
      <c r="A12978" s="784" t="str">
        <f>Table_wabobpsvr_AzureCalc_AzureCalcRateCard[[#This Row],[ServiceName]]&amp;Table_wabobpsvr_AzureCalc_AzureCalcRateCard[[#This Row],[Price_Level]]&amp;Table_wabobpsvr_AzureCalc_AzureCalcRateCard[[#This Row],[Region]]</f>
        <v>SQL Basic Database DaysC11</v>
      </c>
      <c r="B12978" s="784">
        <v>11</v>
      </c>
      <c r="C12978" s="784" t="s">
        <v>338</v>
      </c>
      <c r="D12978" s="784" t="s">
        <v>184</v>
      </c>
      <c r="E12978" s="784">
        <v>6.0970000000000003E-2</v>
      </c>
      <c r="F12978" s="784" t="s">
        <v>779</v>
      </c>
      <c r="G12978" s="784" t="s">
        <v>1876</v>
      </c>
      <c r="H12978" s="784" t="s">
        <v>1877</v>
      </c>
      <c r="I12978" s="784" t="s">
        <v>6776</v>
      </c>
    </row>
    <row r="12979" spans="1:9" hidden="1">
      <c r="A12979" t="str">
        <f>Table_wabobpsvr_AzureCalc_AzureCalcRateCard[[#This Row],[ServiceName]]&amp;Table_wabobpsvr_AzureCalc_AzureCalcRateCard[[#This Row],[Price_Level]]&amp;Table_wabobpsvr_AzureCalc_AzureCalcRateCard[[#This Row],[Region]]</f>
        <v>SQL Basic Database DaysD11</v>
      </c>
      <c r="B12979">
        <v>11</v>
      </c>
      <c r="C12979" t="s">
        <v>338</v>
      </c>
      <c r="D12979" t="s">
        <v>183</v>
      </c>
      <c r="E12979">
        <v>5.824E-2</v>
      </c>
      <c r="F12979" t="s">
        <v>779</v>
      </c>
      <c r="G12979" s="784" t="s">
        <v>1876</v>
      </c>
      <c r="H12979" s="784" t="s">
        <v>1877</v>
      </c>
      <c r="I12979" s="784" t="s">
        <v>6776</v>
      </c>
    </row>
    <row r="12980" spans="1:9" hidden="1">
      <c r="A12980" t="str">
        <f>Table_wabobpsvr_AzureCalc_AzureCalcRateCard[[#This Row],[ServiceName]]&amp;Table_wabobpsvr_AzureCalc_AzureCalcRateCard[[#This Row],[Price_Level]]&amp;Table_wabobpsvr_AzureCalc_AzureCalcRateCard[[#This Row],[Region]]</f>
        <v>SQL Basic Database DaysMOSP12</v>
      </c>
      <c r="B12980">
        <v>12</v>
      </c>
      <c r="C12980" t="s">
        <v>338</v>
      </c>
      <c r="D12980" t="s">
        <v>627</v>
      </c>
      <c r="E12980">
        <v>9.0999999999999998E-2</v>
      </c>
      <c r="F12980" t="s">
        <v>779</v>
      </c>
      <c r="G12980" s="784" t="s">
        <v>4431</v>
      </c>
      <c r="H12980" s="784" t="s">
        <v>4431</v>
      </c>
      <c r="I12980" s="784" t="s">
        <v>6777</v>
      </c>
    </row>
    <row r="12981" spans="1:9" hidden="1">
      <c r="A12981" t="str">
        <f>Table_wabobpsvr_AzureCalc_AzureCalcRateCard[[#This Row],[ServiceName]]&amp;Table_wabobpsvr_AzureCalc_AzureCalcRateCard[[#This Row],[Price_Level]]&amp;Table_wabobpsvr_AzureCalc_AzureCalcRateCard[[#This Row],[Region]]</f>
        <v>SQL Basic Database DaysA12</v>
      </c>
      <c r="B12981">
        <v>12</v>
      </c>
      <c r="C12981" t="s">
        <v>338</v>
      </c>
      <c r="D12981" t="s">
        <v>181</v>
      </c>
      <c r="E12981">
        <v>6.6430000000000003E-2</v>
      </c>
      <c r="F12981" t="s">
        <v>779</v>
      </c>
      <c r="G12981" s="784" t="s">
        <v>1878</v>
      </c>
      <c r="H12981" s="784" t="s">
        <v>1879</v>
      </c>
      <c r="I12981" s="784" t="s">
        <v>6777</v>
      </c>
    </row>
    <row r="12982" spans="1:9" hidden="1">
      <c r="A12982" t="str">
        <f>Table_wabobpsvr_AzureCalc_AzureCalcRateCard[[#This Row],[ServiceName]]&amp;Table_wabobpsvr_AzureCalc_AzureCalcRateCard[[#This Row],[Price_Level]]&amp;Table_wabobpsvr_AzureCalc_AzureCalcRateCard[[#This Row],[Region]]</f>
        <v>SQL Basic Database DaysB12</v>
      </c>
      <c r="B12982">
        <v>12</v>
      </c>
      <c r="C12982" t="s">
        <v>338</v>
      </c>
      <c r="D12982" t="s">
        <v>182</v>
      </c>
      <c r="E12982">
        <v>6.3700000000000007E-2</v>
      </c>
      <c r="F12982" t="s">
        <v>779</v>
      </c>
      <c r="G12982" s="784" t="s">
        <v>1878</v>
      </c>
      <c r="H12982" s="784" t="s">
        <v>1879</v>
      </c>
      <c r="I12982" s="784" t="s">
        <v>6777</v>
      </c>
    </row>
    <row r="12983" spans="1:9" hidden="1">
      <c r="A12983" t="str">
        <f>Table_wabobpsvr_AzureCalc_AzureCalcRateCard[[#This Row],[ServiceName]]&amp;Table_wabobpsvr_AzureCalc_AzureCalcRateCard[[#This Row],[Price_Level]]&amp;Table_wabobpsvr_AzureCalc_AzureCalcRateCard[[#This Row],[Region]]</f>
        <v>SQL Basic Database DaysC12</v>
      </c>
      <c r="B12983">
        <v>12</v>
      </c>
      <c r="C12983" t="s">
        <v>338</v>
      </c>
      <c r="D12983" t="s">
        <v>184</v>
      </c>
      <c r="E12983">
        <v>6.0970000000000003E-2</v>
      </c>
      <c r="F12983" t="s">
        <v>779</v>
      </c>
      <c r="G12983" s="784" t="s">
        <v>1878</v>
      </c>
      <c r="H12983" s="784" t="s">
        <v>1879</v>
      </c>
      <c r="I12983" s="784" t="s">
        <v>6777</v>
      </c>
    </row>
    <row r="12984" spans="1:9" hidden="1">
      <c r="A12984" t="str">
        <f>Table_wabobpsvr_AzureCalc_AzureCalcRateCard[[#This Row],[ServiceName]]&amp;Table_wabobpsvr_AzureCalc_AzureCalcRateCard[[#This Row],[Price_Level]]&amp;Table_wabobpsvr_AzureCalc_AzureCalcRateCard[[#This Row],[Region]]</f>
        <v>SQL Basic Database DaysD12</v>
      </c>
      <c r="B12984">
        <v>12</v>
      </c>
      <c r="C12984" t="s">
        <v>338</v>
      </c>
      <c r="D12984" t="s">
        <v>183</v>
      </c>
      <c r="E12984">
        <v>5.824E-2</v>
      </c>
      <c r="F12984" t="s">
        <v>779</v>
      </c>
      <c r="G12984" s="784" t="s">
        <v>1878</v>
      </c>
      <c r="H12984" s="784" t="s">
        <v>1879</v>
      </c>
      <c r="I12984" s="784" t="s">
        <v>6777</v>
      </c>
    </row>
    <row r="12985" spans="1:9" hidden="1">
      <c r="A12985" t="str">
        <f>Table_wabobpsvr_AzureCalc_AzureCalcRateCard[[#This Row],[ServiceName]]&amp;Table_wabobpsvr_AzureCalc_AzureCalcRateCard[[#This Row],[Price_Level]]&amp;Table_wabobpsvr_AzureCalc_AzureCalcRateCard[[#This Row],[Region]]</f>
        <v>SQL Basic Database DaysMOSP13</v>
      </c>
      <c r="B12985">
        <v>13</v>
      </c>
      <c r="C12985" t="s">
        <v>338</v>
      </c>
      <c r="D12985" t="s">
        <v>627</v>
      </c>
      <c r="E12985">
        <v>9.4E-2</v>
      </c>
      <c r="F12985" t="s">
        <v>779</v>
      </c>
      <c r="G12985" s="784" t="s">
        <v>4431</v>
      </c>
      <c r="H12985" s="784" t="s">
        <v>4431</v>
      </c>
      <c r="I12985" s="784" t="s">
        <v>6778</v>
      </c>
    </row>
    <row r="12986" spans="1:9" hidden="1">
      <c r="A12986" t="str">
        <f>Table_wabobpsvr_AzureCalc_AzureCalcRateCard[[#This Row],[ServiceName]]&amp;Table_wabobpsvr_AzureCalc_AzureCalcRateCard[[#This Row],[Price_Level]]&amp;Table_wabobpsvr_AzureCalc_AzureCalcRateCard[[#This Row],[Region]]</f>
        <v>SQL Basic Database DaysA13</v>
      </c>
      <c r="B12986">
        <v>13</v>
      </c>
      <c r="C12986" t="s">
        <v>338</v>
      </c>
      <c r="D12986" t="s">
        <v>181</v>
      </c>
      <c r="E12986">
        <v>6.862E-2</v>
      </c>
      <c r="F12986" t="s">
        <v>779</v>
      </c>
      <c r="G12986" s="784" t="s">
        <v>1880</v>
      </c>
      <c r="H12986" s="784" t="s">
        <v>1881</v>
      </c>
      <c r="I12986" s="784" t="s">
        <v>6778</v>
      </c>
    </row>
    <row r="12987" spans="1:9" hidden="1">
      <c r="A12987" t="str">
        <f>Table_wabobpsvr_AzureCalc_AzureCalcRateCard[[#This Row],[ServiceName]]&amp;Table_wabobpsvr_AzureCalc_AzureCalcRateCard[[#This Row],[Price_Level]]&amp;Table_wabobpsvr_AzureCalc_AzureCalcRateCard[[#This Row],[Region]]</f>
        <v>SQL Basic Database DaysB13</v>
      </c>
      <c r="B12987">
        <v>13</v>
      </c>
      <c r="C12987" t="s">
        <v>338</v>
      </c>
      <c r="D12987" t="s">
        <v>182</v>
      </c>
      <c r="E12987">
        <v>6.5799999999999997E-2</v>
      </c>
      <c r="F12987" t="s">
        <v>779</v>
      </c>
      <c r="G12987" s="784" t="s">
        <v>1880</v>
      </c>
      <c r="H12987" s="784" t="s">
        <v>1881</v>
      </c>
      <c r="I12987" s="784" t="s">
        <v>6778</v>
      </c>
    </row>
    <row r="12988" spans="1:9" hidden="1">
      <c r="A12988" t="str">
        <f>Table_wabobpsvr_AzureCalc_AzureCalcRateCard[[#This Row],[ServiceName]]&amp;Table_wabobpsvr_AzureCalc_AzureCalcRateCard[[#This Row],[Price_Level]]&amp;Table_wabobpsvr_AzureCalc_AzureCalcRateCard[[#This Row],[Region]]</f>
        <v>SQL Basic Database DaysC13</v>
      </c>
      <c r="B12988">
        <v>13</v>
      </c>
      <c r="C12988" t="s">
        <v>338</v>
      </c>
      <c r="D12988" t="s">
        <v>184</v>
      </c>
      <c r="E12988">
        <v>6.2979999999999994E-2</v>
      </c>
      <c r="F12988" t="s">
        <v>779</v>
      </c>
      <c r="G12988" s="784" t="s">
        <v>1880</v>
      </c>
      <c r="H12988" s="784" t="s">
        <v>1881</v>
      </c>
      <c r="I12988" s="784" t="s">
        <v>6778</v>
      </c>
    </row>
    <row r="12989" spans="1:9" hidden="1">
      <c r="A12989" s="784" t="str">
        <f>Table_wabobpsvr_AzureCalc_AzureCalcRateCard[[#This Row],[ServiceName]]&amp;Table_wabobpsvr_AzureCalc_AzureCalcRateCard[[#This Row],[Price_Level]]&amp;Table_wabobpsvr_AzureCalc_AzureCalcRateCard[[#This Row],[Region]]</f>
        <v>SQL Basic Database DaysD13</v>
      </c>
      <c r="B12989" s="784">
        <v>13</v>
      </c>
      <c r="C12989" s="784" t="s">
        <v>338</v>
      </c>
      <c r="D12989" s="784" t="s">
        <v>183</v>
      </c>
      <c r="E12989" s="784">
        <v>6.0159999999999998E-2</v>
      </c>
      <c r="F12989" s="784" t="s">
        <v>779</v>
      </c>
      <c r="G12989" s="784" t="s">
        <v>1880</v>
      </c>
      <c r="H12989" s="784" t="s">
        <v>1881</v>
      </c>
      <c r="I12989" s="784" t="s">
        <v>6778</v>
      </c>
    </row>
    <row r="12990" spans="1:9" hidden="1">
      <c r="A12990" s="784" t="str">
        <f>Table_wabobpsvr_AzureCalc_AzureCalcRateCard[[#This Row],[ServiceName]]&amp;Table_wabobpsvr_AzureCalc_AzureCalcRateCard[[#This Row],[Price_Level]]&amp;Table_wabobpsvr_AzureCalc_AzureCalcRateCard[[#This Row],[Region]]</f>
        <v>SQL Premium P1 Database DaysMOSP</v>
      </c>
      <c r="B12990" s="784"/>
      <c r="C12990" s="784" t="s">
        <v>338</v>
      </c>
      <c r="D12990" s="784" t="s">
        <v>627</v>
      </c>
      <c r="E12990" s="784">
        <v>15</v>
      </c>
      <c r="F12990" s="784" t="s">
        <v>781</v>
      </c>
      <c r="G12990" s="784" t="s">
        <v>4431</v>
      </c>
      <c r="H12990" s="784" t="s">
        <v>4431</v>
      </c>
      <c r="I12990" s="784" t="s">
        <v>6779</v>
      </c>
    </row>
    <row r="12991" spans="1:9" hidden="1">
      <c r="A12991" s="784" t="str">
        <f>Table_wabobpsvr_AzureCalc_AzureCalcRateCard[[#This Row],[ServiceName]]&amp;Table_wabobpsvr_AzureCalc_AzureCalcRateCard[[#This Row],[Price_Level]]&amp;Table_wabobpsvr_AzureCalc_AzureCalcRateCard[[#This Row],[Region]]</f>
        <v>SQL Premium P1 Database DaysA</v>
      </c>
      <c r="B12991" s="784"/>
      <c r="C12991" s="784" t="s">
        <v>338</v>
      </c>
      <c r="D12991" s="784" t="s">
        <v>181</v>
      </c>
      <c r="E12991" s="784">
        <v>10.95</v>
      </c>
      <c r="F12991" s="784" t="s">
        <v>781</v>
      </c>
      <c r="G12991" s="784" t="s">
        <v>1882</v>
      </c>
      <c r="H12991" s="784" t="s">
        <v>1883</v>
      </c>
      <c r="I12991" s="784" t="s">
        <v>6779</v>
      </c>
    </row>
    <row r="12992" spans="1:9" hidden="1">
      <c r="A12992" t="str">
        <f>Table_wabobpsvr_AzureCalc_AzureCalcRateCard[[#This Row],[ServiceName]]&amp;Table_wabobpsvr_AzureCalc_AzureCalcRateCard[[#This Row],[Price_Level]]&amp;Table_wabobpsvr_AzureCalc_AzureCalcRateCard[[#This Row],[Region]]</f>
        <v>SQL Premium P1 Database DaysB</v>
      </c>
      <c r="C12992" t="s">
        <v>338</v>
      </c>
      <c r="D12992" t="s">
        <v>182</v>
      </c>
      <c r="E12992">
        <v>10.5</v>
      </c>
      <c r="F12992" t="s">
        <v>781</v>
      </c>
      <c r="G12992" s="784" t="s">
        <v>1882</v>
      </c>
      <c r="H12992" s="784" t="s">
        <v>1883</v>
      </c>
      <c r="I12992" s="784" t="s">
        <v>6779</v>
      </c>
    </row>
    <row r="12993" spans="1:9" hidden="1">
      <c r="A12993" s="784" t="str">
        <f>Table_wabobpsvr_AzureCalc_AzureCalcRateCard[[#This Row],[ServiceName]]&amp;Table_wabobpsvr_AzureCalc_AzureCalcRateCard[[#This Row],[Price_Level]]&amp;Table_wabobpsvr_AzureCalc_AzureCalcRateCard[[#This Row],[Region]]</f>
        <v>SQL Premium P1 Database DaysC</v>
      </c>
      <c r="B12993" s="784"/>
      <c r="C12993" s="784" t="s">
        <v>338</v>
      </c>
      <c r="D12993" s="784" t="s">
        <v>184</v>
      </c>
      <c r="E12993" s="784">
        <v>10.050000000000001</v>
      </c>
      <c r="F12993" s="784" t="s">
        <v>781</v>
      </c>
      <c r="G12993" s="784" t="s">
        <v>1882</v>
      </c>
      <c r="H12993" s="784" t="s">
        <v>1883</v>
      </c>
      <c r="I12993" s="784" t="s">
        <v>6779</v>
      </c>
    </row>
    <row r="12994" spans="1:9" hidden="1">
      <c r="A12994" s="784" t="str">
        <f>Table_wabobpsvr_AzureCalc_AzureCalcRateCard[[#This Row],[ServiceName]]&amp;Table_wabobpsvr_AzureCalc_AzureCalcRateCard[[#This Row],[Price_Level]]&amp;Table_wabobpsvr_AzureCalc_AzureCalcRateCard[[#This Row],[Region]]</f>
        <v>SQL Premium P1 Database DaysD</v>
      </c>
      <c r="B12994" s="784"/>
      <c r="C12994" s="784" t="s">
        <v>338</v>
      </c>
      <c r="D12994" s="784" t="s">
        <v>183</v>
      </c>
      <c r="E12994" s="784">
        <v>9.6</v>
      </c>
      <c r="F12994" s="784" t="s">
        <v>781</v>
      </c>
      <c r="G12994" s="784" t="s">
        <v>1882</v>
      </c>
      <c r="H12994" s="784" t="s">
        <v>1883</v>
      </c>
      <c r="I12994" s="784" t="s">
        <v>6779</v>
      </c>
    </row>
    <row r="12995" spans="1:9" hidden="1">
      <c r="A12995" s="784" t="str">
        <f>Table_wabobpsvr_AzureCalc_AzureCalcRateCard[[#This Row],[ServiceName]]&amp;Table_wabobpsvr_AzureCalc_AzureCalcRateCard[[#This Row],[Price_Level]]&amp;Table_wabobpsvr_AzureCalc_AzureCalcRateCard[[#This Row],[Region]]</f>
        <v>SQL Premium P1 Database DaysMOSP11</v>
      </c>
      <c r="B12995" s="784">
        <v>11</v>
      </c>
      <c r="C12995" s="784" t="s">
        <v>338</v>
      </c>
      <c r="D12995" s="784" t="s">
        <v>627</v>
      </c>
      <c r="E12995" s="784">
        <v>16.95</v>
      </c>
      <c r="F12995" s="784" t="s">
        <v>781</v>
      </c>
      <c r="G12995" s="784" t="s">
        <v>4431</v>
      </c>
      <c r="H12995" s="784" t="s">
        <v>4431</v>
      </c>
      <c r="I12995" s="784" t="s">
        <v>6780</v>
      </c>
    </row>
    <row r="12996" spans="1:9" hidden="1">
      <c r="A12996" s="784" t="str">
        <f>Table_wabobpsvr_AzureCalc_AzureCalcRateCard[[#This Row],[ServiceName]]&amp;Table_wabobpsvr_AzureCalc_AzureCalcRateCard[[#This Row],[Price_Level]]&amp;Table_wabobpsvr_AzureCalc_AzureCalcRateCard[[#This Row],[Region]]</f>
        <v>SQL Premium P1 Database DaysA11</v>
      </c>
      <c r="B12996" s="784">
        <v>11</v>
      </c>
      <c r="C12996" s="784" t="s">
        <v>338</v>
      </c>
      <c r="D12996" s="784" t="s">
        <v>181</v>
      </c>
      <c r="E12996" s="784">
        <v>12.3735</v>
      </c>
      <c r="F12996" s="784" t="s">
        <v>781</v>
      </c>
      <c r="G12996" s="784" t="s">
        <v>1884</v>
      </c>
      <c r="H12996" s="784" t="s">
        <v>1885</v>
      </c>
      <c r="I12996" s="784" t="s">
        <v>6780</v>
      </c>
    </row>
    <row r="12997" spans="1:9" hidden="1">
      <c r="A12997" s="784" t="str">
        <f>Table_wabobpsvr_AzureCalc_AzureCalcRateCard[[#This Row],[ServiceName]]&amp;Table_wabobpsvr_AzureCalc_AzureCalcRateCard[[#This Row],[Price_Level]]&amp;Table_wabobpsvr_AzureCalc_AzureCalcRateCard[[#This Row],[Region]]</f>
        <v>SQL Premium P1 Database DaysB11</v>
      </c>
      <c r="B12997" s="784">
        <v>11</v>
      </c>
      <c r="C12997" s="784" t="s">
        <v>338</v>
      </c>
      <c r="D12997" s="784" t="s">
        <v>182</v>
      </c>
      <c r="E12997" s="784">
        <v>11.865</v>
      </c>
      <c r="F12997" s="784" t="s">
        <v>781</v>
      </c>
      <c r="G12997" s="784" t="s">
        <v>1884</v>
      </c>
      <c r="H12997" s="784" t="s">
        <v>1885</v>
      </c>
      <c r="I12997" s="784" t="s">
        <v>6780</v>
      </c>
    </row>
    <row r="12998" spans="1:9" hidden="1">
      <c r="A12998" s="784" t="str">
        <f>Table_wabobpsvr_AzureCalc_AzureCalcRateCard[[#This Row],[ServiceName]]&amp;Table_wabobpsvr_AzureCalc_AzureCalcRateCard[[#This Row],[Price_Level]]&amp;Table_wabobpsvr_AzureCalc_AzureCalcRateCard[[#This Row],[Region]]</f>
        <v>SQL Premium P1 Database DaysC11</v>
      </c>
      <c r="B12998" s="784">
        <v>11</v>
      </c>
      <c r="C12998" s="784" t="s">
        <v>338</v>
      </c>
      <c r="D12998" s="784" t="s">
        <v>184</v>
      </c>
      <c r="E12998" s="784">
        <v>11.3565</v>
      </c>
      <c r="F12998" s="784" t="s">
        <v>781</v>
      </c>
      <c r="G12998" s="784" t="s">
        <v>1884</v>
      </c>
      <c r="H12998" s="784" t="s">
        <v>1885</v>
      </c>
      <c r="I12998" s="784" t="s">
        <v>6780</v>
      </c>
    </row>
    <row r="12999" spans="1:9" hidden="1">
      <c r="A12999" s="784" t="str">
        <f>Table_wabobpsvr_AzureCalc_AzureCalcRateCard[[#This Row],[ServiceName]]&amp;Table_wabobpsvr_AzureCalc_AzureCalcRateCard[[#This Row],[Price_Level]]&amp;Table_wabobpsvr_AzureCalc_AzureCalcRateCard[[#This Row],[Region]]</f>
        <v>SQL Premium P1 Database DaysD11</v>
      </c>
      <c r="B12999" s="784">
        <v>11</v>
      </c>
      <c r="C12999" s="784" t="s">
        <v>338</v>
      </c>
      <c r="D12999" s="784" t="s">
        <v>183</v>
      </c>
      <c r="E12999" s="784">
        <v>10.848000000000001</v>
      </c>
      <c r="F12999" s="784" t="s">
        <v>781</v>
      </c>
      <c r="G12999" s="784" t="s">
        <v>1884</v>
      </c>
      <c r="H12999" s="784" t="s">
        <v>1885</v>
      </c>
      <c r="I12999" s="784" t="s">
        <v>6780</v>
      </c>
    </row>
    <row r="13000" spans="1:9" hidden="1">
      <c r="A13000" s="784" t="str">
        <f>Table_wabobpsvr_AzureCalc_AzureCalcRateCard[[#This Row],[ServiceName]]&amp;Table_wabobpsvr_AzureCalc_AzureCalcRateCard[[#This Row],[Price_Level]]&amp;Table_wabobpsvr_AzureCalc_AzureCalcRateCard[[#This Row],[Region]]</f>
        <v>SQL Premium P1 Database DaysMOSP12</v>
      </c>
      <c r="B13000" s="784">
        <v>12</v>
      </c>
      <c r="C13000" s="784" t="s">
        <v>338</v>
      </c>
      <c r="D13000" s="784" t="s">
        <v>627</v>
      </c>
      <c r="E13000" s="784">
        <v>16.95</v>
      </c>
      <c r="F13000" s="784" t="s">
        <v>781</v>
      </c>
      <c r="G13000" s="784" t="s">
        <v>4431</v>
      </c>
      <c r="H13000" s="784" t="s">
        <v>4431</v>
      </c>
      <c r="I13000" s="784" t="s">
        <v>6781</v>
      </c>
    </row>
    <row r="13001" spans="1:9" hidden="1">
      <c r="A13001" s="784" t="str">
        <f>Table_wabobpsvr_AzureCalc_AzureCalcRateCard[[#This Row],[ServiceName]]&amp;Table_wabobpsvr_AzureCalc_AzureCalcRateCard[[#This Row],[Price_Level]]&amp;Table_wabobpsvr_AzureCalc_AzureCalcRateCard[[#This Row],[Region]]</f>
        <v>SQL Premium P1 Database DaysA12</v>
      </c>
      <c r="B13001" s="784">
        <v>12</v>
      </c>
      <c r="C13001" s="784" t="s">
        <v>338</v>
      </c>
      <c r="D13001" s="784" t="s">
        <v>181</v>
      </c>
      <c r="E13001" s="784">
        <v>12.3735</v>
      </c>
      <c r="F13001" s="784" t="s">
        <v>781</v>
      </c>
      <c r="G13001" s="784" t="s">
        <v>1886</v>
      </c>
      <c r="H13001" s="784" t="s">
        <v>1887</v>
      </c>
      <c r="I13001" s="784" t="s">
        <v>6781</v>
      </c>
    </row>
    <row r="13002" spans="1:9" hidden="1">
      <c r="A13002" s="784" t="str">
        <f>Table_wabobpsvr_AzureCalc_AzureCalcRateCard[[#This Row],[ServiceName]]&amp;Table_wabobpsvr_AzureCalc_AzureCalcRateCard[[#This Row],[Price_Level]]&amp;Table_wabobpsvr_AzureCalc_AzureCalcRateCard[[#This Row],[Region]]</f>
        <v>SQL Premium P1 Database DaysB12</v>
      </c>
      <c r="B13002" s="784">
        <v>12</v>
      </c>
      <c r="C13002" s="784" t="s">
        <v>338</v>
      </c>
      <c r="D13002" s="784" t="s">
        <v>182</v>
      </c>
      <c r="E13002" s="784">
        <v>11.865</v>
      </c>
      <c r="F13002" s="784" t="s">
        <v>781</v>
      </c>
      <c r="G13002" s="784" t="s">
        <v>1886</v>
      </c>
      <c r="H13002" s="784" t="s">
        <v>1887</v>
      </c>
      <c r="I13002" s="784" t="s">
        <v>6781</v>
      </c>
    </row>
    <row r="13003" spans="1:9" hidden="1">
      <c r="A13003" s="784" t="str">
        <f>Table_wabobpsvr_AzureCalc_AzureCalcRateCard[[#This Row],[ServiceName]]&amp;Table_wabobpsvr_AzureCalc_AzureCalcRateCard[[#This Row],[Price_Level]]&amp;Table_wabobpsvr_AzureCalc_AzureCalcRateCard[[#This Row],[Region]]</f>
        <v>SQL Premium P1 Database DaysC12</v>
      </c>
      <c r="B13003" s="784">
        <v>12</v>
      </c>
      <c r="C13003" s="784" t="s">
        <v>338</v>
      </c>
      <c r="D13003" s="784" t="s">
        <v>184</v>
      </c>
      <c r="E13003" s="784">
        <v>11.3565</v>
      </c>
      <c r="F13003" s="784" t="s">
        <v>781</v>
      </c>
      <c r="G13003" s="784" t="s">
        <v>1886</v>
      </c>
      <c r="H13003" s="784" t="s">
        <v>1887</v>
      </c>
      <c r="I13003" s="784" t="s">
        <v>6781</v>
      </c>
    </row>
    <row r="13004" spans="1:9" hidden="1">
      <c r="A13004" s="784" t="str">
        <f>Table_wabobpsvr_AzureCalc_AzureCalcRateCard[[#This Row],[ServiceName]]&amp;Table_wabobpsvr_AzureCalc_AzureCalcRateCard[[#This Row],[Price_Level]]&amp;Table_wabobpsvr_AzureCalc_AzureCalcRateCard[[#This Row],[Region]]</f>
        <v>SQL Premium P1 Database DaysD12</v>
      </c>
      <c r="B13004" s="784">
        <v>12</v>
      </c>
      <c r="C13004" s="784" t="s">
        <v>338</v>
      </c>
      <c r="D13004" s="784" t="s">
        <v>183</v>
      </c>
      <c r="E13004" s="784">
        <v>10.848000000000001</v>
      </c>
      <c r="F13004" s="784" t="s">
        <v>781</v>
      </c>
      <c r="G13004" s="784" t="s">
        <v>1886</v>
      </c>
      <c r="H13004" s="784" t="s">
        <v>1887</v>
      </c>
      <c r="I13004" s="784" t="s">
        <v>6781</v>
      </c>
    </row>
    <row r="13005" spans="1:9" hidden="1">
      <c r="A13005" s="784" t="str">
        <f>Table_wabobpsvr_AzureCalc_AzureCalcRateCard[[#This Row],[ServiceName]]&amp;Table_wabobpsvr_AzureCalc_AzureCalcRateCard[[#This Row],[Price_Level]]&amp;Table_wabobpsvr_AzureCalc_AzureCalcRateCard[[#This Row],[Region]]</f>
        <v>SQL Premium P1 Database DaysMOSP13</v>
      </c>
      <c r="B13005" s="784">
        <v>13</v>
      </c>
      <c r="C13005" s="784" t="s">
        <v>338</v>
      </c>
      <c r="D13005" s="784" t="s">
        <v>627</v>
      </c>
      <c r="E13005" s="784">
        <v>18.149999999999999</v>
      </c>
      <c r="F13005" s="784" t="s">
        <v>781</v>
      </c>
      <c r="G13005" s="784" t="s">
        <v>4431</v>
      </c>
      <c r="H13005" s="784" t="s">
        <v>4431</v>
      </c>
      <c r="I13005" s="784" t="s">
        <v>6782</v>
      </c>
    </row>
    <row r="13006" spans="1:9" hidden="1">
      <c r="A13006" s="784" t="str">
        <f>Table_wabobpsvr_AzureCalc_AzureCalcRateCard[[#This Row],[ServiceName]]&amp;Table_wabobpsvr_AzureCalc_AzureCalcRateCard[[#This Row],[Price_Level]]&amp;Table_wabobpsvr_AzureCalc_AzureCalcRateCard[[#This Row],[Region]]</f>
        <v>SQL Premium P1 Database DaysA13</v>
      </c>
      <c r="B13006" s="784">
        <v>13</v>
      </c>
      <c r="C13006" s="784" t="s">
        <v>338</v>
      </c>
      <c r="D13006" s="784" t="s">
        <v>181</v>
      </c>
      <c r="E13006" s="784">
        <v>13.249499999999999</v>
      </c>
      <c r="F13006" s="784" t="s">
        <v>781</v>
      </c>
      <c r="G13006" s="784" t="s">
        <v>1888</v>
      </c>
      <c r="H13006" s="784" t="s">
        <v>1889</v>
      </c>
      <c r="I13006" s="784" t="s">
        <v>6782</v>
      </c>
    </row>
    <row r="13007" spans="1:9" hidden="1">
      <c r="A13007" s="784" t="str">
        <f>Table_wabobpsvr_AzureCalc_AzureCalcRateCard[[#This Row],[ServiceName]]&amp;Table_wabobpsvr_AzureCalc_AzureCalcRateCard[[#This Row],[Price_Level]]&amp;Table_wabobpsvr_AzureCalc_AzureCalcRateCard[[#This Row],[Region]]</f>
        <v>SQL Premium P1 Database DaysB13</v>
      </c>
      <c r="B13007" s="784">
        <v>13</v>
      </c>
      <c r="C13007" s="784" t="s">
        <v>338</v>
      </c>
      <c r="D13007" s="784" t="s">
        <v>182</v>
      </c>
      <c r="E13007" s="784">
        <v>12.705</v>
      </c>
      <c r="F13007" s="784" t="s">
        <v>781</v>
      </c>
      <c r="G13007" s="784" t="s">
        <v>1888</v>
      </c>
      <c r="H13007" s="784" t="s">
        <v>1889</v>
      </c>
      <c r="I13007" s="784" t="s">
        <v>6782</v>
      </c>
    </row>
    <row r="13008" spans="1:9" hidden="1">
      <c r="A13008" s="784" t="str">
        <f>Table_wabobpsvr_AzureCalc_AzureCalcRateCard[[#This Row],[ServiceName]]&amp;Table_wabobpsvr_AzureCalc_AzureCalcRateCard[[#This Row],[Price_Level]]&amp;Table_wabobpsvr_AzureCalc_AzureCalcRateCard[[#This Row],[Region]]</f>
        <v>SQL Premium P1 Database DaysC13</v>
      </c>
      <c r="B13008" s="784">
        <v>13</v>
      </c>
      <c r="C13008" s="784" t="s">
        <v>338</v>
      </c>
      <c r="D13008" s="784" t="s">
        <v>184</v>
      </c>
      <c r="E13008" s="784">
        <v>12.160500000000001</v>
      </c>
      <c r="F13008" s="784" t="s">
        <v>781</v>
      </c>
      <c r="G13008" s="784" t="s">
        <v>1888</v>
      </c>
      <c r="H13008" s="784" t="s">
        <v>1889</v>
      </c>
      <c r="I13008" s="784" t="s">
        <v>6782</v>
      </c>
    </row>
    <row r="13009" spans="1:9" hidden="1">
      <c r="A13009" t="str">
        <f>Table_wabobpsvr_AzureCalc_AzureCalcRateCard[[#This Row],[ServiceName]]&amp;Table_wabobpsvr_AzureCalc_AzureCalcRateCard[[#This Row],[Price_Level]]&amp;Table_wabobpsvr_AzureCalc_AzureCalcRateCard[[#This Row],[Region]]</f>
        <v>SQL Premium P1 Database DaysD13</v>
      </c>
      <c r="B13009">
        <v>13</v>
      </c>
      <c r="C13009" t="s">
        <v>338</v>
      </c>
      <c r="D13009" t="s">
        <v>183</v>
      </c>
      <c r="E13009">
        <v>11.616</v>
      </c>
      <c r="F13009" t="s">
        <v>781</v>
      </c>
      <c r="G13009" s="784" t="s">
        <v>1888</v>
      </c>
      <c r="H13009" s="784" t="s">
        <v>1889</v>
      </c>
      <c r="I13009" s="784" t="s">
        <v>6782</v>
      </c>
    </row>
    <row r="13010" spans="1:9" hidden="1">
      <c r="A13010" t="str">
        <f>Table_wabobpsvr_AzureCalc_AzureCalcRateCard[[#This Row],[ServiceName]]&amp;Table_wabobpsvr_AzureCalc_AzureCalcRateCard[[#This Row],[Price_Level]]&amp;Table_wabobpsvr_AzureCalc_AzureCalcRateCard[[#This Row],[Region]]</f>
        <v>SQL Premium P2 Database DaysMOSP</v>
      </c>
      <c r="C13010" t="s">
        <v>338</v>
      </c>
      <c r="D13010" t="s">
        <v>627</v>
      </c>
      <c r="E13010">
        <v>30</v>
      </c>
      <c r="F13010" t="s">
        <v>782</v>
      </c>
      <c r="G13010" s="784" t="s">
        <v>4431</v>
      </c>
      <c r="H13010" s="784" t="s">
        <v>4431</v>
      </c>
      <c r="I13010" s="784" t="s">
        <v>5940</v>
      </c>
    </row>
    <row r="13011" spans="1:9" hidden="1">
      <c r="A13011" t="str">
        <f>Table_wabobpsvr_AzureCalc_AzureCalcRateCard[[#This Row],[ServiceName]]&amp;Table_wabobpsvr_AzureCalc_AzureCalcRateCard[[#This Row],[Price_Level]]&amp;Table_wabobpsvr_AzureCalc_AzureCalcRateCard[[#This Row],[Region]]</f>
        <v>SQL Premium P2 Database DaysA</v>
      </c>
      <c r="C13011" t="s">
        <v>338</v>
      </c>
      <c r="D13011" t="s">
        <v>181</v>
      </c>
      <c r="E13011">
        <v>21.9</v>
      </c>
      <c r="F13011" t="s">
        <v>782</v>
      </c>
      <c r="G13011" s="784" t="s">
        <v>1890</v>
      </c>
      <c r="H13011" s="784" t="s">
        <v>1891</v>
      </c>
      <c r="I13011" s="784" t="s">
        <v>5940</v>
      </c>
    </row>
    <row r="13012" spans="1:9" hidden="1">
      <c r="A13012" t="str">
        <f>Table_wabobpsvr_AzureCalc_AzureCalcRateCard[[#This Row],[ServiceName]]&amp;Table_wabobpsvr_AzureCalc_AzureCalcRateCard[[#This Row],[Price_Level]]&amp;Table_wabobpsvr_AzureCalc_AzureCalcRateCard[[#This Row],[Region]]</f>
        <v>A7 VM (Non-Windows)D4</v>
      </c>
      <c r="B13012">
        <v>4</v>
      </c>
      <c r="C13012" t="s">
        <v>701</v>
      </c>
      <c r="D13012" t="s">
        <v>183</v>
      </c>
      <c r="E13012">
        <v>0.64</v>
      </c>
      <c r="F13012" t="s">
        <v>712</v>
      </c>
      <c r="G13012" s="784" t="s">
        <v>1720</v>
      </c>
      <c r="H13012" s="784" t="s">
        <v>1721</v>
      </c>
      <c r="I13012" s="784" t="s">
        <v>5405</v>
      </c>
    </row>
    <row r="13013" spans="1:9" hidden="1">
      <c r="A13013" t="str">
        <f>Table_wabobpsvr_AzureCalc_AzureCalcRateCard[[#This Row],[ServiceName]]&amp;Table_wabobpsvr_AzureCalc_AzureCalcRateCard[[#This Row],[Price_Level]]&amp;Table_wabobpsvr_AzureCalc_AzureCalcRateCard[[#This Row],[Region]]</f>
        <v>A6 Cloud ServicesC12</v>
      </c>
      <c r="B13013">
        <v>12</v>
      </c>
      <c r="C13013" t="s">
        <v>701</v>
      </c>
      <c r="D13013" t="s">
        <v>184</v>
      </c>
      <c r="E13013">
        <v>0.53398999999999996</v>
      </c>
      <c r="F13013" t="s">
        <v>704</v>
      </c>
      <c r="G13013" s="784" t="s">
        <v>1662</v>
      </c>
      <c r="H13013" s="784" t="s">
        <v>1663</v>
      </c>
      <c r="I13013" s="784" t="s">
        <v>5406</v>
      </c>
    </row>
    <row r="13014" spans="1:9" hidden="1">
      <c r="A13014" s="784" t="str">
        <f>Table_wabobpsvr_AzureCalc_AzureCalcRateCard[[#This Row],[ServiceName]]&amp;Table_wabobpsvr_AzureCalc_AzureCalcRateCard[[#This Row],[Price_Level]]&amp;Table_wabobpsvr_AzureCalc_AzureCalcRateCard[[#This Row],[Region]]</f>
        <v>A7 VM (Non-Windows)MOSP5</v>
      </c>
      <c r="B13014" s="784">
        <v>5</v>
      </c>
      <c r="C13014" s="784" t="s">
        <v>701</v>
      </c>
      <c r="D13014" s="784" t="s">
        <v>627</v>
      </c>
      <c r="E13014" s="784">
        <v>1</v>
      </c>
      <c r="F13014" s="784" t="s">
        <v>712</v>
      </c>
      <c r="G13014" s="784" t="s">
        <v>4431</v>
      </c>
      <c r="H13014" s="784" t="s">
        <v>4431</v>
      </c>
      <c r="I13014" s="784" t="s">
        <v>6783</v>
      </c>
    </row>
    <row r="13015" spans="1:9" hidden="1">
      <c r="A13015" s="784" t="str">
        <f>Table_wabobpsvr_AzureCalc_AzureCalcRateCard[[#This Row],[ServiceName]]&amp;Table_wabobpsvr_AzureCalc_AzureCalcRateCard[[#This Row],[Price_Level]]&amp;Table_wabobpsvr_AzureCalc_AzureCalcRateCard[[#This Row],[Region]]</f>
        <v>A7 VM (Non-Windows)A5</v>
      </c>
      <c r="B13015" s="784">
        <v>5</v>
      </c>
      <c r="C13015" s="784" t="s">
        <v>701</v>
      </c>
      <c r="D13015" s="784" t="s">
        <v>181</v>
      </c>
      <c r="E13015" s="784">
        <v>0.73</v>
      </c>
      <c r="F13015" s="784" t="s">
        <v>712</v>
      </c>
      <c r="G13015" s="784" t="s">
        <v>1892</v>
      </c>
      <c r="H13015" s="784" t="s">
        <v>1893</v>
      </c>
      <c r="I13015" s="784" t="s">
        <v>6783</v>
      </c>
    </row>
    <row r="13016" spans="1:9" hidden="1">
      <c r="A13016" t="str">
        <f>Table_wabobpsvr_AzureCalc_AzureCalcRateCard[[#This Row],[ServiceName]]&amp;Table_wabobpsvr_AzureCalc_AzureCalcRateCard[[#This Row],[Price_Level]]&amp;Table_wabobpsvr_AzureCalc_AzureCalcRateCard[[#This Row],[Region]]</f>
        <v>A7 VM (Non-Windows)B5</v>
      </c>
      <c r="B13016">
        <v>5</v>
      </c>
      <c r="C13016" t="s">
        <v>701</v>
      </c>
      <c r="D13016" t="s">
        <v>182</v>
      </c>
      <c r="E13016">
        <v>0.7</v>
      </c>
      <c r="F13016" t="s">
        <v>712</v>
      </c>
      <c r="G13016" s="784" t="s">
        <v>1892</v>
      </c>
      <c r="H13016" s="784" t="s">
        <v>1893</v>
      </c>
      <c r="I13016" s="784" t="s">
        <v>6783</v>
      </c>
    </row>
    <row r="13017" spans="1:9" hidden="1">
      <c r="A13017" t="str">
        <f>Table_wabobpsvr_AzureCalc_AzureCalcRateCard[[#This Row],[ServiceName]]&amp;Table_wabobpsvr_AzureCalc_AzureCalcRateCard[[#This Row],[Price_Level]]&amp;Table_wabobpsvr_AzureCalc_AzureCalcRateCard[[#This Row],[Region]]</f>
        <v>A7 VM (Non-Windows)C5</v>
      </c>
      <c r="B13017">
        <v>5</v>
      </c>
      <c r="C13017" t="s">
        <v>701</v>
      </c>
      <c r="D13017" t="s">
        <v>184</v>
      </c>
      <c r="E13017">
        <v>0.67</v>
      </c>
      <c r="F13017" t="s">
        <v>712</v>
      </c>
      <c r="G13017" s="784" t="s">
        <v>1892</v>
      </c>
      <c r="H13017" s="784" t="s">
        <v>1893</v>
      </c>
      <c r="I13017" s="784" t="s">
        <v>6783</v>
      </c>
    </row>
    <row r="13018" spans="1:9" hidden="1">
      <c r="A13018" t="str">
        <f>Table_wabobpsvr_AzureCalc_AzureCalcRateCard[[#This Row],[ServiceName]]&amp;Table_wabobpsvr_AzureCalc_AzureCalcRateCard[[#This Row],[Price_Level]]&amp;Table_wabobpsvr_AzureCalc_AzureCalcRateCard[[#This Row],[Region]]</f>
        <v>A7 VM (Non-Windows)D5</v>
      </c>
      <c r="B13018">
        <v>5</v>
      </c>
      <c r="C13018" t="s">
        <v>701</v>
      </c>
      <c r="D13018" t="s">
        <v>183</v>
      </c>
      <c r="E13018">
        <v>0.64</v>
      </c>
      <c r="F13018" t="s">
        <v>712</v>
      </c>
      <c r="G13018" s="784" t="s">
        <v>1892</v>
      </c>
      <c r="H13018" s="784" t="s">
        <v>1893</v>
      </c>
      <c r="I13018" s="784" t="s">
        <v>6783</v>
      </c>
    </row>
    <row r="13019" spans="1:9" hidden="1">
      <c r="A13019" t="str">
        <f>Table_wabobpsvr_AzureCalc_AzureCalcRateCard[[#This Row],[ServiceName]]&amp;Table_wabobpsvr_AzureCalc_AzureCalcRateCard[[#This Row],[Price_Level]]&amp;Table_wabobpsvr_AzureCalc_AzureCalcRateCard[[#This Row],[Region]]</f>
        <v>A7 VM (Non-Windows)MOSP1</v>
      </c>
      <c r="B13019">
        <v>1</v>
      </c>
      <c r="C13019" t="s">
        <v>701</v>
      </c>
      <c r="D13019" t="s">
        <v>627</v>
      </c>
      <c r="E13019">
        <v>0.88</v>
      </c>
      <c r="F13019" t="s">
        <v>712</v>
      </c>
      <c r="G13019" s="784" t="s">
        <v>4431</v>
      </c>
      <c r="H13019" s="784" t="s">
        <v>4431</v>
      </c>
      <c r="I13019" s="784" t="s">
        <v>6784</v>
      </c>
    </row>
    <row r="13020" spans="1:9" hidden="1">
      <c r="A13020" t="str">
        <f>Table_wabobpsvr_AzureCalc_AzureCalcRateCard[[#This Row],[ServiceName]]&amp;Table_wabobpsvr_AzureCalc_AzureCalcRateCard[[#This Row],[Price_Level]]&amp;Table_wabobpsvr_AzureCalc_AzureCalcRateCard[[#This Row],[Region]]</f>
        <v>A7 VM (Non-Windows)A1</v>
      </c>
      <c r="B13020">
        <v>1</v>
      </c>
      <c r="C13020" t="s">
        <v>701</v>
      </c>
      <c r="D13020" t="s">
        <v>181</v>
      </c>
      <c r="E13020">
        <v>0.64239999999999997</v>
      </c>
      <c r="F13020" t="s">
        <v>712</v>
      </c>
      <c r="G13020" s="784" t="s">
        <v>1894</v>
      </c>
      <c r="H13020" s="784" t="s">
        <v>1895</v>
      </c>
      <c r="I13020" s="784" t="s">
        <v>6784</v>
      </c>
    </row>
    <row r="13021" spans="1:9" hidden="1">
      <c r="A13021" t="str">
        <f>Table_wabobpsvr_AzureCalc_AzureCalcRateCard[[#This Row],[ServiceName]]&amp;Table_wabobpsvr_AzureCalc_AzureCalcRateCard[[#This Row],[Price_Level]]&amp;Table_wabobpsvr_AzureCalc_AzureCalcRateCard[[#This Row],[Region]]</f>
        <v>A7 VM (Non-Windows)B1</v>
      </c>
      <c r="B13021">
        <v>1</v>
      </c>
      <c r="C13021" t="s">
        <v>701</v>
      </c>
      <c r="D13021" t="s">
        <v>182</v>
      </c>
      <c r="E13021">
        <v>0.61599999999999999</v>
      </c>
      <c r="F13021" t="s">
        <v>712</v>
      </c>
      <c r="G13021" s="784" t="s">
        <v>1894</v>
      </c>
      <c r="H13021" s="784" t="s">
        <v>1895</v>
      </c>
      <c r="I13021" s="784" t="s">
        <v>6784</v>
      </c>
    </row>
    <row r="13022" spans="1:9" hidden="1">
      <c r="A13022" t="str">
        <f>Table_wabobpsvr_AzureCalc_AzureCalcRateCard[[#This Row],[ServiceName]]&amp;Table_wabobpsvr_AzureCalc_AzureCalcRateCard[[#This Row],[Price_Level]]&amp;Table_wabobpsvr_AzureCalc_AzureCalcRateCard[[#This Row],[Region]]</f>
        <v>A7 VM (Non-Windows)C1</v>
      </c>
      <c r="B13022">
        <v>1</v>
      </c>
      <c r="C13022" t="s">
        <v>701</v>
      </c>
      <c r="D13022" t="s">
        <v>184</v>
      </c>
      <c r="E13022">
        <v>0.58960000000000001</v>
      </c>
      <c r="F13022" t="s">
        <v>712</v>
      </c>
      <c r="G13022" s="784" t="s">
        <v>1894</v>
      </c>
      <c r="H13022" s="784" t="s">
        <v>1895</v>
      </c>
      <c r="I13022" s="784" t="s">
        <v>6784</v>
      </c>
    </row>
    <row r="13023" spans="1:9" hidden="1">
      <c r="A13023" t="str">
        <f>Table_wabobpsvr_AzureCalc_AzureCalcRateCard[[#This Row],[ServiceName]]&amp;Table_wabobpsvr_AzureCalc_AzureCalcRateCard[[#This Row],[Price_Level]]&amp;Table_wabobpsvr_AzureCalc_AzureCalcRateCard[[#This Row],[Region]]</f>
        <v>A6 Cloud ServicesD12</v>
      </c>
      <c r="B13023">
        <v>12</v>
      </c>
      <c r="C13023" t="s">
        <v>701</v>
      </c>
      <c r="D13023" t="s">
        <v>183</v>
      </c>
      <c r="E13023">
        <v>0.51007999999999998</v>
      </c>
      <c r="F13023" t="s">
        <v>704</v>
      </c>
      <c r="G13023" s="784" t="s">
        <v>1662</v>
      </c>
      <c r="H13023" s="784" t="s">
        <v>1663</v>
      </c>
      <c r="I13023" s="784" t="s">
        <v>5406</v>
      </c>
    </row>
    <row r="13024" spans="1:9" hidden="1">
      <c r="A13024" t="str">
        <f>Table_wabobpsvr_AzureCalc_AzureCalcRateCard[[#This Row],[ServiceName]]&amp;Table_wabobpsvr_AzureCalc_AzureCalcRateCard[[#This Row],[Price_Level]]&amp;Table_wabobpsvr_AzureCalc_AzureCalcRateCard[[#This Row],[Region]]</f>
        <v>A7 VM (Non-Windows)D1</v>
      </c>
      <c r="B13024">
        <v>1</v>
      </c>
      <c r="C13024" t="s">
        <v>701</v>
      </c>
      <c r="D13024" t="s">
        <v>183</v>
      </c>
      <c r="E13024">
        <v>0.56320000000000003</v>
      </c>
      <c r="F13024" t="s">
        <v>712</v>
      </c>
      <c r="G13024" s="784" t="s">
        <v>1894</v>
      </c>
      <c r="H13024" s="784" t="s">
        <v>1895</v>
      </c>
      <c r="I13024" s="784" t="s">
        <v>6784</v>
      </c>
    </row>
    <row r="13025" spans="1:9" hidden="1">
      <c r="A13025" t="str">
        <f>Table_wabobpsvr_AzureCalc_AzureCalcRateCard[[#This Row],[ServiceName]]&amp;Table_wabobpsvr_AzureCalc_AzureCalcRateCard[[#This Row],[Price_Level]]&amp;Table_wabobpsvr_AzureCalc_AzureCalcRateCard[[#This Row],[Region]]</f>
        <v>A7 VM (Non-Windows)MOSP7</v>
      </c>
      <c r="B13025">
        <v>7</v>
      </c>
      <c r="C13025" t="s">
        <v>701</v>
      </c>
      <c r="D13025" t="s">
        <v>627</v>
      </c>
      <c r="E13025">
        <v>0.99199999999999999</v>
      </c>
      <c r="F13025" t="s">
        <v>712</v>
      </c>
      <c r="G13025" s="784" t="s">
        <v>4431</v>
      </c>
      <c r="H13025" s="784" t="s">
        <v>4431</v>
      </c>
      <c r="I13025" s="784" t="s">
        <v>6785</v>
      </c>
    </row>
    <row r="13026" spans="1:9" hidden="1">
      <c r="A13026" t="str">
        <f>Table_wabobpsvr_AzureCalc_AzureCalcRateCard[[#This Row],[ServiceName]]&amp;Table_wabobpsvr_AzureCalc_AzureCalcRateCard[[#This Row],[Price_Level]]&amp;Table_wabobpsvr_AzureCalc_AzureCalcRateCard[[#This Row],[Region]]</f>
        <v>A7 VM (Non-Windows)A7</v>
      </c>
      <c r="B13026">
        <v>7</v>
      </c>
      <c r="C13026" t="s">
        <v>701</v>
      </c>
      <c r="D13026" t="s">
        <v>181</v>
      </c>
      <c r="E13026">
        <v>0.72416000000000003</v>
      </c>
      <c r="F13026" t="s">
        <v>712</v>
      </c>
      <c r="G13026" s="784" t="s">
        <v>1896</v>
      </c>
      <c r="H13026" s="784" t="s">
        <v>1897</v>
      </c>
      <c r="I13026" s="784" t="s">
        <v>6785</v>
      </c>
    </row>
    <row r="13027" spans="1:9" hidden="1">
      <c r="A13027" t="str">
        <f>Table_wabobpsvr_AzureCalc_AzureCalcRateCard[[#This Row],[ServiceName]]&amp;Table_wabobpsvr_AzureCalc_AzureCalcRateCard[[#This Row],[Price_Level]]&amp;Table_wabobpsvr_AzureCalc_AzureCalcRateCard[[#This Row],[Region]]</f>
        <v>A7 VM (Non-Windows)B7</v>
      </c>
      <c r="B13027">
        <v>7</v>
      </c>
      <c r="C13027" t="s">
        <v>701</v>
      </c>
      <c r="D13027" t="s">
        <v>182</v>
      </c>
      <c r="E13027">
        <v>0.69440000000000002</v>
      </c>
      <c r="F13027" t="s">
        <v>712</v>
      </c>
      <c r="G13027" s="784" t="s">
        <v>1896</v>
      </c>
      <c r="H13027" s="784" t="s">
        <v>1897</v>
      </c>
      <c r="I13027" s="784" t="s">
        <v>6785</v>
      </c>
    </row>
    <row r="13028" spans="1:9" hidden="1">
      <c r="A13028" t="str">
        <f>Table_wabobpsvr_AzureCalc_AzureCalcRateCard[[#This Row],[ServiceName]]&amp;Table_wabobpsvr_AzureCalc_AzureCalcRateCard[[#This Row],[Price_Level]]&amp;Table_wabobpsvr_AzureCalc_AzureCalcRateCard[[#This Row],[Region]]</f>
        <v>A7 VM (Non-Windows)C7</v>
      </c>
      <c r="B13028">
        <v>7</v>
      </c>
      <c r="C13028" t="s">
        <v>701</v>
      </c>
      <c r="D13028" t="s">
        <v>184</v>
      </c>
      <c r="E13028">
        <v>0.66464000000000001</v>
      </c>
      <c r="F13028" t="s">
        <v>712</v>
      </c>
      <c r="G13028" s="784" t="s">
        <v>1896</v>
      </c>
      <c r="H13028" s="784" t="s">
        <v>1897</v>
      </c>
      <c r="I13028" s="784" t="s">
        <v>6785</v>
      </c>
    </row>
    <row r="13029" spans="1:9" hidden="1">
      <c r="A13029" s="784" t="str">
        <f>Table_wabobpsvr_AzureCalc_AzureCalcRateCard[[#This Row],[ServiceName]]&amp;Table_wabobpsvr_AzureCalc_AzureCalcRateCard[[#This Row],[Price_Level]]&amp;Table_wabobpsvr_AzureCalc_AzureCalcRateCard[[#This Row],[Region]]</f>
        <v>A7 VM (Non-Windows)D7</v>
      </c>
      <c r="B13029" s="784">
        <v>7</v>
      </c>
      <c r="C13029" s="784" t="s">
        <v>701</v>
      </c>
      <c r="D13029" s="784" t="s">
        <v>183</v>
      </c>
      <c r="E13029" s="784">
        <v>0.63488</v>
      </c>
      <c r="F13029" s="784" t="s">
        <v>712</v>
      </c>
      <c r="G13029" s="784" t="s">
        <v>1896</v>
      </c>
      <c r="H13029" s="784" t="s">
        <v>1897</v>
      </c>
      <c r="I13029" s="784" t="s">
        <v>6785</v>
      </c>
    </row>
    <row r="13030" spans="1:9" hidden="1">
      <c r="A13030" s="784" t="str">
        <f>Table_wabobpsvr_AzureCalc_AzureCalcRateCard[[#This Row],[ServiceName]]&amp;Table_wabobpsvr_AzureCalc_AzureCalcRateCard[[#This Row],[Price_Level]]&amp;Table_wabobpsvr_AzureCalc_AzureCalcRateCard[[#This Row],[Region]]</f>
        <v>A7 VM (Non-Windows)MOSP8</v>
      </c>
      <c r="B13030" s="784">
        <v>8</v>
      </c>
      <c r="C13030" s="784" t="s">
        <v>701</v>
      </c>
      <c r="D13030" s="784" t="s">
        <v>627</v>
      </c>
      <c r="E13030" s="784">
        <v>1.08</v>
      </c>
      <c r="F13030" s="784" t="s">
        <v>712</v>
      </c>
      <c r="G13030" s="784" t="s">
        <v>4431</v>
      </c>
      <c r="H13030" s="784" t="s">
        <v>4431</v>
      </c>
      <c r="I13030" s="784" t="s">
        <v>5347</v>
      </c>
    </row>
    <row r="13031" spans="1:9" hidden="1">
      <c r="A13031" s="784" t="str">
        <f>Table_wabobpsvr_AzureCalc_AzureCalcRateCard[[#This Row],[ServiceName]]&amp;Table_wabobpsvr_AzureCalc_AzureCalcRateCard[[#This Row],[Price_Level]]&amp;Table_wabobpsvr_AzureCalc_AzureCalcRateCard[[#This Row],[Region]]</f>
        <v>A7 VM (Non-Windows)A8</v>
      </c>
      <c r="B13031" s="784">
        <v>8</v>
      </c>
      <c r="C13031" s="784" t="s">
        <v>701</v>
      </c>
      <c r="D13031" s="784" t="s">
        <v>181</v>
      </c>
      <c r="E13031" s="784">
        <v>0.78839999999999999</v>
      </c>
      <c r="F13031" s="784" t="s">
        <v>712</v>
      </c>
      <c r="G13031" s="784" t="s">
        <v>1898</v>
      </c>
      <c r="H13031" s="784" t="s">
        <v>1899</v>
      </c>
      <c r="I13031" s="784" t="s">
        <v>5347</v>
      </c>
    </row>
    <row r="13032" spans="1:9" hidden="1">
      <c r="A13032" t="str">
        <f>Table_wabobpsvr_AzureCalc_AzureCalcRateCard[[#This Row],[ServiceName]]&amp;Table_wabobpsvr_AzureCalc_AzureCalcRateCard[[#This Row],[Price_Level]]&amp;Table_wabobpsvr_AzureCalc_AzureCalcRateCard[[#This Row],[Region]]</f>
        <v>A7 VM (Non-Windows)B8</v>
      </c>
      <c r="B13032">
        <v>8</v>
      </c>
      <c r="C13032" t="s">
        <v>701</v>
      </c>
      <c r="D13032" t="s">
        <v>182</v>
      </c>
      <c r="E13032">
        <v>0.75600000000000001</v>
      </c>
      <c r="F13032" t="s">
        <v>712</v>
      </c>
      <c r="G13032" s="784" t="s">
        <v>1898</v>
      </c>
      <c r="H13032" s="784" t="s">
        <v>1899</v>
      </c>
      <c r="I13032" s="784" t="s">
        <v>5347</v>
      </c>
    </row>
    <row r="13033" spans="1:9" hidden="1">
      <c r="A13033" s="784" t="str">
        <f>Table_wabobpsvr_AzureCalc_AzureCalcRateCard[[#This Row],[ServiceName]]&amp;Table_wabobpsvr_AzureCalc_AzureCalcRateCard[[#This Row],[Price_Level]]&amp;Table_wabobpsvr_AzureCalc_AzureCalcRateCard[[#This Row],[Region]]</f>
        <v>A6 Cloud ServicesMOSP13</v>
      </c>
      <c r="B13033" s="784">
        <v>13</v>
      </c>
      <c r="C13033" s="784" t="s">
        <v>701</v>
      </c>
      <c r="D13033" s="784" t="s">
        <v>627</v>
      </c>
      <c r="E13033" s="784">
        <v>0.86899999999999999</v>
      </c>
      <c r="F13033" s="784" t="s">
        <v>704</v>
      </c>
      <c r="G13033" s="784" t="s">
        <v>4431</v>
      </c>
      <c r="H13033" s="784" t="s">
        <v>4431</v>
      </c>
      <c r="I13033" s="784" t="s">
        <v>6786</v>
      </c>
    </row>
    <row r="13034" spans="1:9" hidden="1">
      <c r="A13034" t="str">
        <f>Table_wabobpsvr_AzureCalc_AzureCalcRateCard[[#This Row],[ServiceName]]&amp;Table_wabobpsvr_AzureCalc_AzureCalcRateCard[[#This Row],[Price_Level]]&amp;Table_wabobpsvr_AzureCalc_AzureCalcRateCard[[#This Row],[Region]]</f>
        <v>A7 Cloud ServicesMOSP4</v>
      </c>
      <c r="B13034">
        <v>4</v>
      </c>
      <c r="C13034" t="s">
        <v>701</v>
      </c>
      <c r="D13034" t="s">
        <v>627</v>
      </c>
      <c r="E13034">
        <v>1.41</v>
      </c>
      <c r="F13034" t="s">
        <v>705</v>
      </c>
      <c r="G13034" s="784" t="s">
        <v>4431</v>
      </c>
      <c r="H13034" s="784" t="s">
        <v>4431</v>
      </c>
      <c r="I13034" s="784" t="s">
        <v>6787</v>
      </c>
    </row>
    <row r="13035" spans="1:9" hidden="1">
      <c r="A13035" t="str">
        <f>Table_wabobpsvr_AzureCalc_AzureCalcRateCard[[#This Row],[ServiceName]]&amp;Table_wabobpsvr_AzureCalc_AzureCalcRateCard[[#This Row],[Price_Level]]&amp;Table_wabobpsvr_AzureCalc_AzureCalcRateCard[[#This Row],[Region]]</f>
        <v>A7 Cloud ServicesA4</v>
      </c>
      <c r="B13035">
        <v>4</v>
      </c>
      <c r="C13035" t="s">
        <v>701</v>
      </c>
      <c r="D13035" t="s">
        <v>181</v>
      </c>
      <c r="E13035">
        <v>1.0293000000000001</v>
      </c>
      <c r="F13035" t="s">
        <v>705</v>
      </c>
      <c r="G13035" s="784" t="s">
        <v>1900</v>
      </c>
      <c r="H13035" s="784" t="s">
        <v>1901</v>
      </c>
      <c r="I13035" s="784" t="s">
        <v>6787</v>
      </c>
    </row>
    <row r="13036" spans="1:9" hidden="1">
      <c r="A13036" t="str">
        <f>Table_wabobpsvr_AzureCalc_AzureCalcRateCard[[#This Row],[ServiceName]]&amp;Table_wabobpsvr_AzureCalc_AzureCalcRateCard[[#This Row],[Price_Level]]&amp;Table_wabobpsvr_AzureCalc_AzureCalcRateCard[[#This Row],[Region]]</f>
        <v>A7 Cloud ServicesB4</v>
      </c>
      <c r="B13036">
        <v>4</v>
      </c>
      <c r="C13036" t="s">
        <v>701</v>
      </c>
      <c r="D13036" t="s">
        <v>182</v>
      </c>
      <c r="E13036">
        <v>0.98699999999999999</v>
      </c>
      <c r="F13036" t="s">
        <v>705</v>
      </c>
      <c r="G13036" s="784" t="s">
        <v>1900</v>
      </c>
      <c r="H13036" s="784" t="s">
        <v>1901</v>
      </c>
      <c r="I13036" s="784" t="s">
        <v>6787</v>
      </c>
    </row>
    <row r="13037" spans="1:9" hidden="1">
      <c r="A13037" t="str">
        <f>Table_wabobpsvr_AzureCalc_AzureCalcRateCard[[#This Row],[ServiceName]]&amp;Table_wabobpsvr_AzureCalc_AzureCalcRateCard[[#This Row],[Price_Level]]&amp;Table_wabobpsvr_AzureCalc_AzureCalcRateCard[[#This Row],[Region]]</f>
        <v>A7 Cloud ServicesC4</v>
      </c>
      <c r="B13037">
        <v>4</v>
      </c>
      <c r="C13037" t="s">
        <v>701</v>
      </c>
      <c r="D13037" t="s">
        <v>184</v>
      </c>
      <c r="E13037">
        <v>0.94469999999999998</v>
      </c>
      <c r="F13037" t="s">
        <v>705</v>
      </c>
      <c r="G13037" s="784" t="s">
        <v>1900</v>
      </c>
      <c r="H13037" s="784" t="s">
        <v>1901</v>
      </c>
      <c r="I13037" s="784" t="s">
        <v>6787</v>
      </c>
    </row>
    <row r="13038" spans="1:9" hidden="1">
      <c r="A13038" t="str">
        <f>Table_wabobpsvr_AzureCalc_AzureCalcRateCard[[#This Row],[ServiceName]]&amp;Table_wabobpsvr_AzureCalc_AzureCalcRateCard[[#This Row],[Price_Level]]&amp;Table_wabobpsvr_AzureCalc_AzureCalcRateCard[[#This Row],[Region]]</f>
        <v>A7 Cloud ServicesD4</v>
      </c>
      <c r="B13038">
        <v>4</v>
      </c>
      <c r="C13038" t="s">
        <v>701</v>
      </c>
      <c r="D13038" t="s">
        <v>183</v>
      </c>
      <c r="E13038">
        <v>0.90239999999999998</v>
      </c>
      <c r="F13038" t="s">
        <v>705</v>
      </c>
      <c r="G13038" s="784" t="s">
        <v>1900</v>
      </c>
      <c r="H13038" s="784" t="s">
        <v>1901</v>
      </c>
      <c r="I13038" s="784" t="s">
        <v>6787</v>
      </c>
    </row>
    <row r="13039" spans="1:9" hidden="1">
      <c r="A13039" s="784" t="str">
        <f>Table_wabobpsvr_AzureCalc_AzureCalcRateCard[[#This Row],[ServiceName]]&amp;Table_wabobpsvr_AzureCalc_AzureCalcRateCard[[#This Row],[Price_Level]]&amp;Table_wabobpsvr_AzureCalc_AzureCalcRateCard[[#This Row],[Region]]</f>
        <v>A7 Cloud ServicesMOSP5</v>
      </c>
      <c r="B13039" s="784">
        <v>5</v>
      </c>
      <c r="C13039" s="784" t="s">
        <v>701</v>
      </c>
      <c r="D13039" s="784" t="s">
        <v>627</v>
      </c>
      <c r="E13039" s="784">
        <v>1.41</v>
      </c>
      <c r="F13039" s="784" t="s">
        <v>705</v>
      </c>
      <c r="G13039" s="784" t="s">
        <v>4431</v>
      </c>
      <c r="H13039" s="784" t="s">
        <v>4431</v>
      </c>
      <c r="I13039" s="784" t="s">
        <v>6788</v>
      </c>
    </row>
    <row r="13040" spans="1:9" hidden="1">
      <c r="A13040" s="784" t="str">
        <f>Table_wabobpsvr_AzureCalc_AzureCalcRateCard[[#This Row],[ServiceName]]&amp;Table_wabobpsvr_AzureCalc_AzureCalcRateCard[[#This Row],[Price_Level]]&amp;Table_wabobpsvr_AzureCalc_AzureCalcRateCard[[#This Row],[Region]]</f>
        <v>A7 Cloud ServicesA5</v>
      </c>
      <c r="B13040" s="784">
        <v>5</v>
      </c>
      <c r="C13040" s="784" t="s">
        <v>701</v>
      </c>
      <c r="D13040" s="784" t="s">
        <v>181</v>
      </c>
      <c r="E13040" s="784">
        <v>1.0293000000000001</v>
      </c>
      <c r="F13040" s="784" t="s">
        <v>705</v>
      </c>
      <c r="G13040" s="784" t="s">
        <v>1902</v>
      </c>
      <c r="H13040" s="784" t="s">
        <v>1903</v>
      </c>
      <c r="I13040" s="784" t="s">
        <v>6788</v>
      </c>
    </row>
    <row r="13041" spans="1:9" hidden="1">
      <c r="A13041" s="784" t="str">
        <f>Table_wabobpsvr_AzureCalc_AzureCalcRateCard[[#This Row],[ServiceName]]&amp;Table_wabobpsvr_AzureCalc_AzureCalcRateCard[[#This Row],[Price_Level]]&amp;Table_wabobpsvr_AzureCalc_AzureCalcRateCard[[#This Row],[Region]]</f>
        <v>A7 Cloud ServicesB5</v>
      </c>
      <c r="B13041" s="784">
        <v>5</v>
      </c>
      <c r="C13041" s="784" t="s">
        <v>701</v>
      </c>
      <c r="D13041" s="784" t="s">
        <v>182</v>
      </c>
      <c r="E13041" s="784">
        <v>0.98699999999999999</v>
      </c>
      <c r="F13041" s="784" t="s">
        <v>705</v>
      </c>
      <c r="G13041" s="784" t="s">
        <v>1902</v>
      </c>
      <c r="H13041" s="784" t="s">
        <v>1903</v>
      </c>
      <c r="I13041" s="784" t="s">
        <v>6788</v>
      </c>
    </row>
    <row r="13042" spans="1:9" hidden="1">
      <c r="A13042" s="784" t="str">
        <f>Table_wabobpsvr_AzureCalc_AzureCalcRateCard[[#This Row],[ServiceName]]&amp;Table_wabobpsvr_AzureCalc_AzureCalcRateCard[[#This Row],[Price_Level]]&amp;Table_wabobpsvr_AzureCalc_AzureCalcRateCard[[#This Row],[Region]]</f>
        <v>A7 Cloud ServicesC5</v>
      </c>
      <c r="B13042" s="784">
        <v>5</v>
      </c>
      <c r="C13042" s="784" t="s">
        <v>701</v>
      </c>
      <c r="D13042" s="784" t="s">
        <v>184</v>
      </c>
      <c r="E13042" s="784">
        <v>0.94469999999999998</v>
      </c>
      <c r="F13042" s="784" t="s">
        <v>705</v>
      </c>
      <c r="G13042" s="784" t="s">
        <v>1902</v>
      </c>
      <c r="H13042" s="784" t="s">
        <v>1903</v>
      </c>
      <c r="I13042" s="784" t="s">
        <v>6788</v>
      </c>
    </row>
    <row r="13043" spans="1:9" hidden="1">
      <c r="A13043" s="784" t="str">
        <f>Table_wabobpsvr_AzureCalc_AzureCalcRateCard[[#This Row],[ServiceName]]&amp;Table_wabobpsvr_AzureCalc_AzureCalcRateCard[[#This Row],[Price_Level]]&amp;Table_wabobpsvr_AzureCalc_AzureCalcRateCard[[#This Row],[Region]]</f>
        <v>A6 Cloud ServicesA13</v>
      </c>
      <c r="B13043" s="784">
        <v>13</v>
      </c>
      <c r="C13043" s="784" t="s">
        <v>701</v>
      </c>
      <c r="D13043" s="784" t="s">
        <v>181</v>
      </c>
      <c r="E13043" s="784">
        <v>0.63436999999999999</v>
      </c>
      <c r="F13043" s="784" t="s">
        <v>704</v>
      </c>
      <c r="G13043" s="784" t="s">
        <v>1904</v>
      </c>
      <c r="H13043" s="784" t="s">
        <v>1905</v>
      </c>
      <c r="I13043" s="784" t="s">
        <v>6786</v>
      </c>
    </row>
    <row r="13044" spans="1:9" hidden="1">
      <c r="A13044" t="str">
        <f>Table_wabobpsvr_AzureCalc_AzureCalcRateCard[[#This Row],[ServiceName]]&amp;Table_wabobpsvr_AzureCalc_AzureCalcRateCard[[#This Row],[Price_Level]]&amp;Table_wabobpsvr_AzureCalc_AzureCalcRateCard[[#This Row],[Region]]</f>
        <v>A7 Cloud ServicesD5</v>
      </c>
      <c r="B13044">
        <v>5</v>
      </c>
      <c r="C13044" t="s">
        <v>701</v>
      </c>
      <c r="D13044" t="s">
        <v>183</v>
      </c>
      <c r="E13044">
        <v>0.90239999999999998</v>
      </c>
      <c r="F13044" t="s">
        <v>705</v>
      </c>
      <c r="G13044" s="784" t="s">
        <v>1902</v>
      </c>
      <c r="H13044" s="784" t="s">
        <v>1903</v>
      </c>
      <c r="I13044" s="784" t="s">
        <v>6788</v>
      </c>
    </row>
    <row r="13045" spans="1:9" hidden="1">
      <c r="A13045" t="str">
        <f>Table_wabobpsvr_AzureCalc_AzureCalcRateCard[[#This Row],[ServiceName]]&amp;Table_wabobpsvr_AzureCalc_AzureCalcRateCard[[#This Row],[Price_Level]]&amp;Table_wabobpsvr_AzureCalc_AzureCalcRateCard[[#This Row],[Region]]</f>
        <v>A7 Cloud ServicesMOSP1</v>
      </c>
      <c r="B13045">
        <v>1</v>
      </c>
      <c r="C13045" t="s">
        <v>701</v>
      </c>
      <c r="D13045" t="s">
        <v>627</v>
      </c>
      <c r="E13045">
        <v>1.41</v>
      </c>
      <c r="F13045" t="s">
        <v>705</v>
      </c>
      <c r="G13045" s="784" t="s">
        <v>4431</v>
      </c>
      <c r="H13045" s="784" t="s">
        <v>4431</v>
      </c>
      <c r="I13045" s="784" t="s">
        <v>6789</v>
      </c>
    </row>
    <row r="13046" spans="1:9" hidden="1">
      <c r="A13046" t="str">
        <f>Table_wabobpsvr_AzureCalc_AzureCalcRateCard[[#This Row],[ServiceName]]&amp;Table_wabobpsvr_AzureCalc_AzureCalcRateCard[[#This Row],[Price_Level]]&amp;Table_wabobpsvr_AzureCalc_AzureCalcRateCard[[#This Row],[Region]]</f>
        <v>A7 Cloud ServicesA1</v>
      </c>
      <c r="B13046">
        <v>1</v>
      </c>
      <c r="C13046" t="s">
        <v>701</v>
      </c>
      <c r="D13046" t="s">
        <v>181</v>
      </c>
      <c r="E13046">
        <v>1.0293000000000001</v>
      </c>
      <c r="F13046" t="s">
        <v>705</v>
      </c>
      <c r="G13046" s="784" t="s">
        <v>1906</v>
      </c>
      <c r="H13046" s="784" t="s">
        <v>1907</v>
      </c>
      <c r="I13046" s="784" t="s">
        <v>6789</v>
      </c>
    </row>
    <row r="13047" spans="1:9" hidden="1">
      <c r="A13047" t="str">
        <f>Table_wabobpsvr_AzureCalc_AzureCalcRateCard[[#This Row],[ServiceName]]&amp;Table_wabobpsvr_AzureCalc_AzureCalcRateCard[[#This Row],[Price_Level]]&amp;Table_wabobpsvr_AzureCalc_AzureCalcRateCard[[#This Row],[Region]]</f>
        <v>A7 Cloud ServicesB1</v>
      </c>
      <c r="B13047">
        <v>1</v>
      </c>
      <c r="C13047" t="s">
        <v>701</v>
      </c>
      <c r="D13047" t="s">
        <v>182</v>
      </c>
      <c r="E13047">
        <v>0.98699999999999999</v>
      </c>
      <c r="F13047" t="s">
        <v>705</v>
      </c>
      <c r="G13047" s="784" t="s">
        <v>1906</v>
      </c>
      <c r="H13047" s="784" t="s">
        <v>1907</v>
      </c>
      <c r="I13047" s="784" t="s">
        <v>6789</v>
      </c>
    </row>
    <row r="13048" spans="1:9" hidden="1">
      <c r="A13048" t="str">
        <f>Table_wabobpsvr_AzureCalc_AzureCalcRateCard[[#This Row],[ServiceName]]&amp;Table_wabobpsvr_AzureCalc_AzureCalcRateCard[[#This Row],[Price_Level]]&amp;Table_wabobpsvr_AzureCalc_AzureCalcRateCard[[#This Row],[Region]]</f>
        <v>A7 Cloud ServicesC1</v>
      </c>
      <c r="B13048">
        <v>1</v>
      </c>
      <c r="C13048" t="s">
        <v>701</v>
      </c>
      <c r="D13048" t="s">
        <v>184</v>
      </c>
      <c r="E13048">
        <v>0.94469999999999998</v>
      </c>
      <c r="F13048" t="s">
        <v>705</v>
      </c>
      <c r="G13048" s="784" t="s">
        <v>1906</v>
      </c>
      <c r="H13048" s="784" t="s">
        <v>1907</v>
      </c>
      <c r="I13048" s="784" t="s">
        <v>6789</v>
      </c>
    </row>
    <row r="13049" spans="1:9" hidden="1">
      <c r="A13049" t="str">
        <f>Table_wabobpsvr_AzureCalc_AzureCalcRateCard[[#This Row],[ServiceName]]&amp;Table_wabobpsvr_AzureCalc_AzureCalcRateCard[[#This Row],[Price_Level]]&amp;Table_wabobpsvr_AzureCalc_AzureCalcRateCard[[#This Row],[Region]]</f>
        <v>A7 Cloud ServicesD1</v>
      </c>
      <c r="B13049">
        <v>1</v>
      </c>
      <c r="C13049" t="s">
        <v>701</v>
      </c>
      <c r="D13049" t="s">
        <v>183</v>
      </c>
      <c r="E13049">
        <v>0.90239999999999998</v>
      </c>
      <c r="F13049" t="s">
        <v>705</v>
      </c>
      <c r="G13049" s="784" t="s">
        <v>1906</v>
      </c>
      <c r="H13049" s="784" t="s">
        <v>1907</v>
      </c>
      <c r="I13049" s="784" t="s">
        <v>6789</v>
      </c>
    </row>
    <row r="13050" spans="1:9" hidden="1">
      <c r="A13050" t="str">
        <f>Table_wabobpsvr_AzureCalc_AzureCalcRateCard[[#This Row],[ServiceName]]&amp;Table_wabobpsvr_AzureCalc_AzureCalcRateCard[[#This Row],[Price_Level]]&amp;Table_wabobpsvr_AzureCalc_AzureCalcRateCard[[#This Row],[Region]]</f>
        <v>A7 Cloud ServicesMOSP7</v>
      </c>
      <c r="B13050">
        <v>7</v>
      </c>
      <c r="C13050" t="s">
        <v>701</v>
      </c>
      <c r="D13050" t="s">
        <v>627</v>
      </c>
      <c r="E13050">
        <v>1.41</v>
      </c>
      <c r="F13050" t="s">
        <v>705</v>
      </c>
      <c r="G13050" s="784" t="s">
        <v>4431</v>
      </c>
      <c r="H13050" s="784" t="s">
        <v>4431</v>
      </c>
      <c r="I13050" s="784" t="s">
        <v>5488</v>
      </c>
    </row>
    <row r="13051" spans="1:9" hidden="1">
      <c r="A13051" t="str">
        <f>Table_wabobpsvr_AzureCalc_AzureCalcRateCard[[#This Row],[ServiceName]]&amp;Table_wabobpsvr_AzureCalc_AzureCalcRateCard[[#This Row],[Price_Level]]&amp;Table_wabobpsvr_AzureCalc_AzureCalcRateCard[[#This Row],[Region]]</f>
        <v>A7 Cloud ServicesA7</v>
      </c>
      <c r="B13051">
        <v>7</v>
      </c>
      <c r="C13051" t="s">
        <v>701</v>
      </c>
      <c r="D13051" t="s">
        <v>181</v>
      </c>
      <c r="E13051">
        <v>1.0293000000000001</v>
      </c>
      <c r="F13051" t="s">
        <v>705</v>
      </c>
      <c r="G13051" s="784" t="s">
        <v>1908</v>
      </c>
      <c r="H13051" s="784" t="s">
        <v>1909</v>
      </c>
      <c r="I13051" s="784" t="s">
        <v>5488</v>
      </c>
    </row>
    <row r="13052" spans="1:9" hidden="1">
      <c r="A13052" t="str">
        <f>Table_wabobpsvr_AzureCalc_AzureCalcRateCard[[#This Row],[ServiceName]]&amp;Table_wabobpsvr_AzureCalc_AzureCalcRateCard[[#This Row],[Price_Level]]&amp;Table_wabobpsvr_AzureCalc_AzureCalcRateCard[[#This Row],[Region]]</f>
        <v>A7 Cloud ServicesB7</v>
      </c>
      <c r="B13052">
        <v>7</v>
      </c>
      <c r="C13052" t="s">
        <v>701</v>
      </c>
      <c r="D13052" t="s">
        <v>182</v>
      </c>
      <c r="E13052">
        <v>0.98699999999999999</v>
      </c>
      <c r="F13052" t="s">
        <v>705</v>
      </c>
      <c r="G13052" s="784" t="s">
        <v>1908</v>
      </c>
      <c r="H13052" s="784" t="s">
        <v>1909</v>
      </c>
      <c r="I13052" s="784" t="s">
        <v>5488</v>
      </c>
    </row>
    <row r="13053" spans="1:9" hidden="1">
      <c r="A13053" t="str">
        <f>Table_wabobpsvr_AzureCalc_AzureCalcRateCard[[#This Row],[ServiceName]]&amp;Table_wabobpsvr_AzureCalc_AzureCalcRateCard[[#This Row],[Price_Level]]&amp;Table_wabobpsvr_AzureCalc_AzureCalcRateCard[[#This Row],[Region]]</f>
        <v>A6 Cloud ServicesB13</v>
      </c>
      <c r="B13053">
        <v>13</v>
      </c>
      <c r="C13053" t="s">
        <v>701</v>
      </c>
      <c r="D13053" t="s">
        <v>182</v>
      </c>
      <c r="E13053">
        <v>0.60829999999999995</v>
      </c>
      <c r="F13053" t="s">
        <v>704</v>
      </c>
      <c r="G13053" s="784" t="s">
        <v>1904</v>
      </c>
      <c r="H13053" s="784" t="s">
        <v>1905</v>
      </c>
      <c r="I13053" s="784" t="s">
        <v>6786</v>
      </c>
    </row>
    <row r="13054" spans="1:9" hidden="1">
      <c r="A13054" t="str">
        <f>Table_wabobpsvr_AzureCalc_AzureCalcRateCard[[#This Row],[ServiceName]]&amp;Table_wabobpsvr_AzureCalc_AzureCalcRateCard[[#This Row],[Price_Level]]&amp;Table_wabobpsvr_AzureCalc_AzureCalcRateCard[[#This Row],[Region]]</f>
        <v>A6 Cloud ServicesC13</v>
      </c>
      <c r="B13054">
        <v>13</v>
      </c>
      <c r="C13054" t="s">
        <v>701</v>
      </c>
      <c r="D13054" t="s">
        <v>184</v>
      </c>
      <c r="E13054">
        <v>0.58223000000000003</v>
      </c>
      <c r="F13054" t="s">
        <v>704</v>
      </c>
      <c r="G13054" s="784" t="s">
        <v>1904</v>
      </c>
      <c r="H13054" s="784" t="s">
        <v>1905</v>
      </c>
      <c r="I13054" s="784" t="s">
        <v>6786</v>
      </c>
    </row>
    <row r="13055" spans="1:9" hidden="1">
      <c r="A13055" t="str">
        <f>Table_wabobpsvr_AzureCalc_AzureCalcRateCard[[#This Row],[ServiceName]]&amp;Table_wabobpsvr_AzureCalc_AzureCalcRateCard[[#This Row],[Price_Level]]&amp;Table_wabobpsvr_AzureCalc_AzureCalcRateCard[[#This Row],[Region]]</f>
        <v>A6 Cloud ServicesD13</v>
      </c>
      <c r="B13055">
        <v>13</v>
      </c>
      <c r="C13055" t="s">
        <v>701</v>
      </c>
      <c r="D13055" t="s">
        <v>183</v>
      </c>
      <c r="E13055">
        <v>0.55615999999999999</v>
      </c>
      <c r="F13055" t="s">
        <v>704</v>
      </c>
      <c r="G13055" s="784" t="s">
        <v>1904</v>
      </c>
      <c r="H13055" s="784" t="s">
        <v>1905</v>
      </c>
      <c r="I13055" s="784" t="s">
        <v>6786</v>
      </c>
    </row>
    <row r="13056" spans="1:9" hidden="1">
      <c r="A13056" t="str">
        <f>Table_wabobpsvr_AzureCalc_AzureCalcRateCard[[#This Row],[ServiceName]]&amp;Table_wabobpsvr_AzureCalc_AzureCalcRateCard[[#This Row],[Price_Level]]&amp;Table_wabobpsvr_AzureCalc_AzureCalcRateCard[[#This Row],[Region]]</f>
        <v>A6 VM (Non-Windows)MOSP6</v>
      </c>
      <c r="B13056">
        <v>6</v>
      </c>
      <c r="C13056" t="s">
        <v>701</v>
      </c>
      <c r="D13056" t="s">
        <v>627</v>
      </c>
      <c r="E13056">
        <v>0.5</v>
      </c>
      <c r="F13056" t="s">
        <v>713</v>
      </c>
      <c r="G13056" s="784" t="s">
        <v>4431</v>
      </c>
      <c r="H13056" s="784" t="s">
        <v>4431</v>
      </c>
      <c r="I13056" s="784" t="s">
        <v>6790</v>
      </c>
    </row>
    <row r="13057" spans="1:9" hidden="1">
      <c r="A13057" s="784" t="str">
        <f>Table_wabobpsvr_AzureCalc_AzureCalcRateCard[[#This Row],[ServiceName]]&amp;Table_wabobpsvr_AzureCalc_AzureCalcRateCard[[#This Row],[Price_Level]]&amp;Table_wabobpsvr_AzureCalc_AzureCalcRateCard[[#This Row],[Region]]</f>
        <v>A6 VM (Non-Windows)A6</v>
      </c>
      <c r="B13057" s="784">
        <v>6</v>
      </c>
      <c r="C13057" s="784" t="s">
        <v>701</v>
      </c>
      <c r="D13057" s="784" t="s">
        <v>181</v>
      </c>
      <c r="E13057" s="784">
        <v>0.36499999999999999</v>
      </c>
      <c r="F13057" s="784" t="s">
        <v>713</v>
      </c>
      <c r="G13057" s="784" t="s">
        <v>1910</v>
      </c>
      <c r="H13057" s="784" t="s">
        <v>1911</v>
      </c>
      <c r="I13057" s="784" t="s">
        <v>6790</v>
      </c>
    </row>
    <row r="13058" spans="1:9" hidden="1">
      <c r="A13058" t="str">
        <f>Table_wabobpsvr_AzureCalc_AzureCalcRateCard[[#This Row],[ServiceName]]&amp;Table_wabobpsvr_AzureCalc_AzureCalcRateCard[[#This Row],[Price_Level]]&amp;Table_wabobpsvr_AzureCalc_AzureCalcRateCard[[#This Row],[Region]]</f>
        <v>A6 VM (Non-Windows)B6</v>
      </c>
      <c r="B13058">
        <v>6</v>
      </c>
      <c r="C13058" t="s">
        <v>701</v>
      </c>
      <c r="D13058" t="s">
        <v>182</v>
      </c>
      <c r="E13058">
        <v>0.35</v>
      </c>
      <c r="F13058" t="s">
        <v>713</v>
      </c>
      <c r="G13058" s="784" t="s">
        <v>1910</v>
      </c>
      <c r="H13058" s="784" t="s">
        <v>1911</v>
      </c>
      <c r="I13058" s="784" t="s">
        <v>6790</v>
      </c>
    </row>
    <row r="13059" spans="1:9" hidden="1">
      <c r="A13059" s="784" t="str">
        <f>Table_wabobpsvr_AzureCalc_AzureCalcRateCard[[#This Row],[ServiceName]]&amp;Table_wabobpsvr_AzureCalc_AzureCalcRateCard[[#This Row],[Price_Level]]&amp;Table_wabobpsvr_AzureCalc_AzureCalcRateCard[[#This Row],[Region]]</f>
        <v>A6 VM (Non-Windows)C6</v>
      </c>
      <c r="B13059" s="784">
        <v>6</v>
      </c>
      <c r="C13059" s="784" t="s">
        <v>701</v>
      </c>
      <c r="D13059" s="784" t="s">
        <v>184</v>
      </c>
      <c r="E13059" s="784">
        <v>0.33500000000000002</v>
      </c>
      <c r="F13059" s="784" t="s">
        <v>713</v>
      </c>
      <c r="G13059" s="784" t="s">
        <v>1910</v>
      </c>
      <c r="H13059" s="784" t="s">
        <v>1911</v>
      </c>
      <c r="I13059" s="784" t="s">
        <v>6790</v>
      </c>
    </row>
    <row r="13060" spans="1:9" hidden="1">
      <c r="A13060" s="784" t="str">
        <f>Table_wabobpsvr_AzureCalc_AzureCalcRateCard[[#This Row],[ServiceName]]&amp;Table_wabobpsvr_AzureCalc_AzureCalcRateCard[[#This Row],[Price_Level]]&amp;Table_wabobpsvr_AzureCalc_AzureCalcRateCard[[#This Row],[Region]]</f>
        <v>A6 VM (Non-Windows)D6</v>
      </c>
      <c r="B13060" s="784">
        <v>6</v>
      </c>
      <c r="C13060" s="784" t="s">
        <v>701</v>
      </c>
      <c r="D13060" s="784" t="s">
        <v>183</v>
      </c>
      <c r="E13060" s="784">
        <v>0.32</v>
      </c>
      <c r="F13060" s="784" t="s">
        <v>713</v>
      </c>
      <c r="G13060" s="784" t="s">
        <v>1910</v>
      </c>
      <c r="H13060" s="784" t="s">
        <v>1911</v>
      </c>
      <c r="I13060" s="784" t="s">
        <v>6790</v>
      </c>
    </row>
    <row r="13061" spans="1:9" hidden="1">
      <c r="A13061" s="784" t="str">
        <f>Table_wabobpsvr_AzureCalc_AzureCalcRateCard[[#This Row],[ServiceName]]&amp;Table_wabobpsvr_AzureCalc_AzureCalcRateCard[[#This Row],[Price_Level]]&amp;Table_wabobpsvr_AzureCalc_AzureCalcRateCard[[#This Row],[Region]]</f>
        <v>A6 VM (Non-Windows)MOSP4</v>
      </c>
      <c r="B13061" s="784">
        <v>4</v>
      </c>
      <c r="C13061" s="784" t="s">
        <v>701</v>
      </c>
      <c r="D13061" s="784" t="s">
        <v>627</v>
      </c>
      <c r="E13061" s="784">
        <v>0.5</v>
      </c>
      <c r="F13061" s="784" t="s">
        <v>713</v>
      </c>
      <c r="G13061" s="784" t="s">
        <v>4431</v>
      </c>
      <c r="H13061" s="784" t="s">
        <v>4431</v>
      </c>
      <c r="I13061" s="784" t="s">
        <v>6791</v>
      </c>
    </row>
    <row r="13062" spans="1:9" hidden="1">
      <c r="A13062" t="str">
        <f>Table_wabobpsvr_AzureCalc_AzureCalcRateCard[[#This Row],[ServiceName]]&amp;Table_wabobpsvr_AzureCalc_AzureCalcRateCard[[#This Row],[Price_Level]]&amp;Table_wabobpsvr_AzureCalc_AzureCalcRateCard[[#This Row],[Region]]</f>
        <v>A6 VM (Non-Windows)A4</v>
      </c>
      <c r="B13062">
        <v>4</v>
      </c>
      <c r="C13062" t="s">
        <v>701</v>
      </c>
      <c r="D13062" t="s">
        <v>181</v>
      </c>
      <c r="E13062">
        <v>0.36499999999999999</v>
      </c>
      <c r="F13062" t="s">
        <v>713</v>
      </c>
      <c r="G13062" s="784" t="s">
        <v>1912</v>
      </c>
      <c r="H13062" s="784" t="s">
        <v>1913</v>
      </c>
      <c r="I13062" s="784" t="s">
        <v>6791</v>
      </c>
    </row>
    <row r="13063" spans="1:9" hidden="1">
      <c r="A13063" t="str">
        <f>Table_wabobpsvr_AzureCalc_AzureCalcRateCard[[#This Row],[ServiceName]]&amp;Table_wabobpsvr_AzureCalc_AzureCalcRateCard[[#This Row],[Price_Level]]&amp;Table_wabobpsvr_AzureCalc_AzureCalcRateCard[[#This Row],[Region]]</f>
        <v>A6 VM (Non-Windows)B4</v>
      </c>
      <c r="B13063">
        <v>4</v>
      </c>
      <c r="C13063" t="s">
        <v>701</v>
      </c>
      <c r="D13063" t="s">
        <v>182</v>
      </c>
      <c r="E13063">
        <v>0.35</v>
      </c>
      <c r="F13063" t="s">
        <v>713</v>
      </c>
      <c r="G13063" s="784" t="s">
        <v>1912</v>
      </c>
      <c r="H13063" s="784" t="s">
        <v>1913</v>
      </c>
      <c r="I13063" s="784" t="s">
        <v>6791</v>
      </c>
    </row>
    <row r="13064" spans="1:9" hidden="1">
      <c r="A13064" t="str">
        <f>Table_wabobpsvr_AzureCalc_AzureCalcRateCard[[#This Row],[ServiceName]]&amp;Table_wabobpsvr_AzureCalc_AzureCalcRateCard[[#This Row],[Price_Level]]&amp;Table_wabobpsvr_AzureCalc_AzureCalcRateCard[[#This Row],[Region]]</f>
        <v>A6 VM (Non-Windows)C4</v>
      </c>
      <c r="B13064">
        <v>4</v>
      </c>
      <c r="C13064" t="s">
        <v>701</v>
      </c>
      <c r="D13064" t="s">
        <v>184</v>
      </c>
      <c r="E13064">
        <v>0.33500000000000002</v>
      </c>
      <c r="F13064" t="s">
        <v>713</v>
      </c>
      <c r="G13064" s="784" t="s">
        <v>1912</v>
      </c>
      <c r="H13064" s="784" t="s">
        <v>1913</v>
      </c>
      <c r="I13064" s="784" t="s">
        <v>6791</v>
      </c>
    </row>
    <row r="13065" spans="1:9" hidden="1">
      <c r="A13065" t="str">
        <f>Table_wabobpsvr_AzureCalc_AzureCalcRateCard[[#This Row],[ServiceName]]&amp;Table_wabobpsvr_AzureCalc_AzureCalcRateCard[[#This Row],[Price_Level]]&amp;Table_wabobpsvr_AzureCalc_AzureCalcRateCard[[#This Row],[Region]]</f>
        <v>A6 VM (Non-Windows)D4</v>
      </c>
      <c r="B13065">
        <v>4</v>
      </c>
      <c r="C13065" t="s">
        <v>701</v>
      </c>
      <c r="D13065" t="s">
        <v>183</v>
      </c>
      <c r="E13065">
        <v>0.32</v>
      </c>
      <c r="F13065" t="s">
        <v>713</v>
      </c>
      <c r="G13065" s="784" t="s">
        <v>1912</v>
      </c>
      <c r="H13065" s="784" t="s">
        <v>1913</v>
      </c>
      <c r="I13065" s="784" t="s">
        <v>6791</v>
      </c>
    </row>
    <row r="13066" spans="1:9" hidden="1">
      <c r="A13066" t="str">
        <f>Table_wabobpsvr_AzureCalc_AzureCalcRateCard[[#This Row],[ServiceName]]&amp;Table_wabobpsvr_AzureCalc_AzureCalcRateCard[[#This Row],[Price_Level]]&amp;Table_wabobpsvr_AzureCalc_AzureCalcRateCard[[#This Row],[Region]]</f>
        <v>A6 VM (Non-Windows)MOSP5</v>
      </c>
      <c r="B13066">
        <v>5</v>
      </c>
      <c r="C13066" t="s">
        <v>701</v>
      </c>
      <c r="D13066" t="s">
        <v>627</v>
      </c>
      <c r="E13066">
        <v>0.5</v>
      </c>
      <c r="F13066" t="s">
        <v>713</v>
      </c>
      <c r="G13066" s="784" t="s">
        <v>4431</v>
      </c>
      <c r="H13066" s="784" t="s">
        <v>4431</v>
      </c>
      <c r="I13066" s="784" t="s">
        <v>6792</v>
      </c>
    </row>
    <row r="13067" spans="1:9" hidden="1">
      <c r="A13067" t="str">
        <f>Table_wabobpsvr_AzureCalc_AzureCalcRateCard[[#This Row],[ServiceName]]&amp;Table_wabobpsvr_AzureCalc_AzureCalcRateCard[[#This Row],[Price_Level]]&amp;Table_wabobpsvr_AzureCalc_AzureCalcRateCard[[#This Row],[Region]]</f>
        <v>A6 VM (Non-Windows)A5</v>
      </c>
      <c r="B13067">
        <v>5</v>
      </c>
      <c r="C13067" t="s">
        <v>701</v>
      </c>
      <c r="D13067" t="s">
        <v>181</v>
      </c>
      <c r="E13067">
        <v>0.36499999999999999</v>
      </c>
      <c r="F13067" t="s">
        <v>713</v>
      </c>
      <c r="G13067" s="784" t="s">
        <v>1914</v>
      </c>
      <c r="H13067" s="784" t="s">
        <v>1915</v>
      </c>
      <c r="I13067" s="784" t="s">
        <v>6792</v>
      </c>
    </row>
    <row r="13068" spans="1:9" hidden="1">
      <c r="A13068" t="str">
        <f>Table_wabobpsvr_AzureCalc_AzureCalcRateCard[[#This Row],[ServiceName]]&amp;Table_wabobpsvr_AzureCalc_AzureCalcRateCard[[#This Row],[Price_Level]]&amp;Table_wabobpsvr_AzureCalc_AzureCalcRateCard[[#This Row],[Region]]</f>
        <v>A6 VM (Non-Windows)B5</v>
      </c>
      <c r="B13068">
        <v>5</v>
      </c>
      <c r="C13068" t="s">
        <v>701</v>
      </c>
      <c r="D13068" t="s">
        <v>182</v>
      </c>
      <c r="E13068">
        <v>0.35</v>
      </c>
      <c r="F13068" t="s">
        <v>713</v>
      </c>
      <c r="G13068" s="784" t="s">
        <v>1914</v>
      </c>
      <c r="H13068" s="784" t="s">
        <v>1915</v>
      </c>
      <c r="I13068" s="784" t="s">
        <v>6792</v>
      </c>
    </row>
    <row r="13069" spans="1:9" hidden="1">
      <c r="A13069" t="str">
        <f>Table_wabobpsvr_AzureCalc_AzureCalcRateCard[[#This Row],[ServiceName]]&amp;Table_wabobpsvr_AzureCalc_AzureCalcRateCard[[#This Row],[Price_Level]]&amp;Table_wabobpsvr_AzureCalc_AzureCalcRateCard[[#This Row],[Region]]</f>
        <v>A6 VM (Non-Windows)C5</v>
      </c>
      <c r="B13069">
        <v>5</v>
      </c>
      <c r="C13069" t="s">
        <v>701</v>
      </c>
      <c r="D13069" t="s">
        <v>184</v>
      </c>
      <c r="E13069">
        <v>0.33500000000000002</v>
      </c>
      <c r="F13069" t="s">
        <v>713</v>
      </c>
      <c r="G13069" s="784" t="s">
        <v>1914</v>
      </c>
      <c r="H13069" s="784" t="s">
        <v>1915</v>
      </c>
      <c r="I13069" s="784" t="s">
        <v>6792</v>
      </c>
    </row>
    <row r="13070" spans="1:9" hidden="1">
      <c r="A13070" t="str">
        <f>Table_wabobpsvr_AzureCalc_AzureCalcRateCard[[#This Row],[ServiceName]]&amp;Table_wabobpsvr_AzureCalc_AzureCalcRateCard[[#This Row],[Price_Level]]&amp;Table_wabobpsvr_AzureCalc_AzureCalcRateCard[[#This Row],[Region]]</f>
        <v>A6 VM (Non-Windows)D5</v>
      </c>
      <c r="B13070">
        <v>5</v>
      </c>
      <c r="C13070" t="s">
        <v>701</v>
      </c>
      <c r="D13070" t="s">
        <v>183</v>
      </c>
      <c r="E13070">
        <v>0.32</v>
      </c>
      <c r="F13070" t="s">
        <v>713</v>
      </c>
      <c r="G13070" s="784" t="s">
        <v>1914</v>
      </c>
      <c r="H13070" s="784" t="s">
        <v>1915</v>
      </c>
      <c r="I13070" s="784" t="s">
        <v>6792</v>
      </c>
    </row>
    <row r="13071" spans="1:9" hidden="1">
      <c r="A13071" t="str">
        <f>Table_wabobpsvr_AzureCalc_AzureCalcRateCard[[#This Row],[ServiceName]]&amp;Table_wabobpsvr_AzureCalc_AzureCalcRateCard[[#This Row],[Price_Level]]&amp;Table_wabobpsvr_AzureCalc_AzureCalcRateCard[[#This Row],[Region]]</f>
        <v>A6 VM (Non-Windows)MOSP1</v>
      </c>
      <c r="B13071">
        <v>1</v>
      </c>
      <c r="C13071" t="s">
        <v>701</v>
      </c>
      <c r="D13071" t="s">
        <v>627</v>
      </c>
      <c r="E13071">
        <v>0.44</v>
      </c>
      <c r="F13071" t="s">
        <v>713</v>
      </c>
      <c r="G13071" s="784" t="s">
        <v>4431</v>
      </c>
      <c r="H13071" s="784" t="s">
        <v>4431</v>
      </c>
      <c r="I13071" s="784" t="s">
        <v>6793</v>
      </c>
    </row>
    <row r="13072" spans="1:9" hidden="1">
      <c r="A13072" t="str">
        <f>Table_wabobpsvr_AzureCalc_AzureCalcRateCard[[#This Row],[ServiceName]]&amp;Table_wabobpsvr_AzureCalc_AzureCalcRateCard[[#This Row],[Price_Level]]&amp;Table_wabobpsvr_AzureCalc_AzureCalcRateCard[[#This Row],[Region]]</f>
        <v>A6 VM (Non-Windows)A1</v>
      </c>
      <c r="B13072">
        <v>1</v>
      </c>
      <c r="C13072" t="s">
        <v>701</v>
      </c>
      <c r="D13072" t="s">
        <v>181</v>
      </c>
      <c r="E13072">
        <v>0.32119999999999999</v>
      </c>
      <c r="F13072" t="s">
        <v>713</v>
      </c>
      <c r="G13072" s="784" t="s">
        <v>1916</v>
      </c>
      <c r="H13072" s="784" t="s">
        <v>1917</v>
      </c>
      <c r="I13072" s="784" t="s">
        <v>6793</v>
      </c>
    </row>
    <row r="13073" spans="1:9" hidden="1">
      <c r="A13073" t="str">
        <f>Table_wabobpsvr_AzureCalc_AzureCalcRateCard[[#This Row],[ServiceName]]&amp;Table_wabobpsvr_AzureCalc_AzureCalcRateCard[[#This Row],[Price_Level]]&amp;Table_wabobpsvr_AzureCalc_AzureCalcRateCard[[#This Row],[Region]]</f>
        <v>A6 VM (Non-Windows)B1</v>
      </c>
      <c r="B13073">
        <v>1</v>
      </c>
      <c r="C13073" t="s">
        <v>701</v>
      </c>
      <c r="D13073" t="s">
        <v>182</v>
      </c>
      <c r="E13073">
        <v>0.308</v>
      </c>
      <c r="F13073" t="s">
        <v>713</v>
      </c>
      <c r="G13073" s="784" t="s">
        <v>1916</v>
      </c>
      <c r="H13073" s="784" t="s">
        <v>1917</v>
      </c>
      <c r="I13073" s="784" t="s">
        <v>6793</v>
      </c>
    </row>
    <row r="13074" spans="1:9" hidden="1">
      <c r="A13074" t="str">
        <f>Table_wabobpsvr_AzureCalc_AzureCalcRateCard[[#This Row],[ServiceName]]&amp;Table_wabobpsvr_AzureCalc_AzureCalcRateCard[[#This Row],[Price_Level]]&amp;Table_wabobpsvr_AzureCalc_AzureCalcRateCard[[#This Row],[Region]]</f>
        <v>A6 VM (Non-Windows)C1</v>
      </c>
      <c r="B13074">
        <v>1</v>
      </c>
      <c r="C13074" t="s">
        <v>701</v>
      </c>
      <c r="D13074" t="s">
        <v>184</v>
      </c>
      <c r="E13074">
        <v>0.29480000000000001</v>
      </c>
      <c r="F13074" t="s">
        <v>713</v>
      </c>
      <c r="G13074" s="784" t="s">
        <v>1916</v>
      </c>
      <c r="H13074" s="784" t="s">
        <v>1917</v>
      </c>
      <c r="I13074" s="784" t="s">
        <v>6793</v>
      </c>
    </row>
    <row r="13075" spans="1:9" hidden="1">
      <c r="A13075" t="str">
        <f>Table_wabobpsvr_AzureCalc_AzureCalcRateCard[[#This Row],[ServiceName]]&amp;Table_wabobpsvr_AzureCalc_AzureCalcRateCard[[#This Row],[Price_Level]]&amp;Table_wabobpsvr_AzureCalc_AzureCalcRateCard[[#This Row],[Region]]</f>
        <v>A6 VM (Non-Windows)D1</v>
      </c>
      <c r="B13075">
        <v>1</v>
      </c>
      <c r="C13075" t="s">
        <v>701</v>
      </c>
      <c r="D13075" t="s">
        <v>183</v>
      </c>
      <c r="E13075">
        <v>0.28160000000000002</v>
      </c>
      <c r="F13075" t="s">
        <v>713</v>
      </c>
      <c r="G13075" s="784" t="s">
        <v>1916</v>
      </c>
      <c r="H13075" s="784" t="s">
        <v>1917</v>
      </c>
      <c r="I13075" s="784" t="s">
        <v>6793</v>
      </c>
    </row>
    <row r="13076" spans="1:9" hidden="1">
      <c r="A13076" t="str">
        <f>Table_wabobpsvr_AzureCalc_AzureCalcRateCard[[#This Row],[ServiceName]]&amp;Table_wabobpsvr_AzureCalc_AzureCalcRateCard[[#This Row],[Price_Level]]&amp;Table_wabobpsvr_AzureCalc_AzureCalcRateCard[[#This Row],[Region]]</f>
        <v>A6 VM (Non-Windows)MOSP7</v>
      </c>
      <c r="B13076">
        <v>7</v>
      </c>
      <c r="C13076" t="s">
        <v>701</v>
      </c>
      <c r="D13076" t="s">
        <v>627</v>
      </c>
      <c r="E13076">
        <v>0.496</v>
      </c>
      <c r="F13076" t="s">
        <v>713</v>
      </c>
      <c r="G13076" s="784" t="s">
        <v>4431</v>
      </c>
      <c r="H13076" s="784" t="s">
        <v>4431</v>
      </c>
      <c r="I13076" s="784" t="s">
        <v>6794</v>
      </c>
    </row>
    <row r="13077" spans="1:9" hidden="1">
      <c r="A13077" s="784" t="str">
        <f>Table_wabobpsvr_AzureCalc_AzureCalcRateCard[[#This Row],[ServiceName]]&amp;Table_wabobpsvr_AzureCalc_AzureCalcRateCard[[#This Row],[Price_Level]]&amp;Table_wabobpsvr_AzureCalc_AzureCalcRateCard[[#This Row],[Region]]</f>
        <v>A6 VM (Non-Windows)A7</v>
      </c>
      <c r="B13077" s="784">
        <v>7</v>
      </c>
      <c r="C13077" s="784" t="s">
        <v>701</v>
      </c>
      <c r="D13077" s="784" t="s">
        <v>181</v>
      </c>
      <c r="E13077" s="784">
        <v>0.36208000000000001</v>
      </c>
      <c r="F13077" s="784" t="s">
        <v>713</v>
      </c>
      <c r="G13077" s="784" t="s">
        <v>1918</v>
      </c>
      <c r="H13077" s="784" t="s">
        <v>1919</v>
      </c>
      <c r="I13077" s="784" t="s">
        <v>6794</v>
      </c>
    </row>
    <row r="13078" spans="1:9" hidden="1">
      <c r="A13078" s="784" t="str">
        <f>Table_wabobpsvr_AzureCalc_AzureCalcRateCard[[#This Row],[ServiceName]]&amp;Table_wabobpsvr_AzureCalc_AzureCalcRateCard[[#This Row],[Price_Level]]&amp;Table_wabobpsvr_AzureCalc_AzureCalcRateCard[[#This Row],[Region]]</f>
        <v>A6 VM (Non-Windows)B7</v>
      </c>
      <c r="B13078" s="784">
        <v>7</v>
      </c>
      <c r="C13078" s="784" t="s">
        <v>701</v>
      </c>
      <c r="D13078" s="784" t="s">
        <v>182</v>
      </c>
      <c r="E13078" s="784">
        <v>0.34720000000000001</v>
      </c>
      <c r="F13078" s="784" t="s">
        <v>713</v>
      </c>
      <c r="G13078" s="784" t="s">
        <v>1918</v>
      </c>
      <c r="H13078" s="784" t="s">
        <v>1919</v>
      </c>
      <c r="I13078" s="784" t="s">
        <v>6794</v>
      </c>
    </row>
    <row r="13079" spans="1:9" hidden="1">
      <c r="A13079" s="784" t="str">
        <f>Table_wabobpsvr_AzureCalc_AzureCalcRateCard[[#This Row],[ServiceName]]&amp;Table_wabobpsvr_AzureCalc_AzureCalcRateCard[[#This Row],[Price_Level]]&amp;Table_wabobpsvr_AzureCalc_AzureCalcRateCard[[#This Row],[Region]]</f>
        <v>A6 VM (Non-Windows)C7</v>
      </c>
      <c r="B13079" s="784">
        <v>7</v>
      </c>
      <c r="C13079" s="784" t="s">
        <v>701</v>
      </c>
      <c r="D13079" s="784" t="s">
        <v>184</v>
      </c>
      <c r="E13079" s="784">
        <v>0.33232</v>
      </c>
      <c r="F13079" s="784" t="s">
        <v>713</v>
      </c>
      <c r="G13079" s="784" t="s">
        <v>1918</v>
      </c>
      <c r="H13079" s="784" t="s">
        <v>1919</v>
      </c>
      <c r="I13079" s="784" t="s">
        <v>6794</v>
      </c>
    </row>
    <row r="13080" spans="1:9" hidden="1">
      <c r="A13080" s="784" t="str">
        <f>Table_wabobpsvr_AzureCalc_AzureCalcRateCard[[#This Row],[ServiceName]]&amp;Table_wabobpsvr_AzureCalc_AzureCalcRateCard[[#This Row],[Price_Level]]&amp;Table_wabobpsvr_AzureCalc_AzureCalcRateCard[[#This Row],[Region]]</f>
        <v>A6 VM (Non-Windows)D7</v>
      </c>
      <c r="B13080" s="784">
        <v>7</v>
      </c>
      <c r="C13080" s="784" t="s">
        <v>701</v>
      </c>
      <c r="D13080" s="784" t="s">
        <v>183</v>
      </c>
      <c r="E13080" s="784">
        <v>0.31744</v>
      </c>
      <c r="F13080" s="784" t="s">
        <v>713</v>
      </c>
      <c r="G13080" s="784" t="s">
        <v>1918</v>
      </c>
      <c r="H13080" s="784" t="s">
        <v>1919</v>
      </c>
      <c r="I13080" s="784" t="s">
        <v>6794</v>
      </c>
    </row>
    <row r="13081" spans="1:9" hidden="1">
      <c r="A13081" s="784" t="str">
        <f>Table_wabobpsvr_AzureCalc_AzureCalcRateCard[[#This Row],[ServiceName]]&amp;Table_wabobpsvr_AzureCalc_AzureCalcRateCard[[#This Row],[Price_Level]]&amp;Table_wabobpsvr_AzureCalc_AzureCalcRateCard[[#This Row],[Region]]</f>
        <v>A6 VM (Non-Windows)MOSP8</v>
      </c>
      <c r="B13081" s="784">
        <v>8</v>
      </c>
      <c r="C13081" s="784" t="s">
        <v>701</v>
      </c>
      <c r="D13081" s="784" t="s">
        <v>627</v>
      </c>
      <c r="E13081" s="784">
        <v>0.54</v>
      </c>
      <c r="F13081" s="784" t="s">
        <v>713</v>
      </c>
      <c r="G13081" s="784" t="s">
        <v>4431</v>
      </c>
      <c r="H13081" s="784" t="s">
        <v>4431</v>
      </c>
      <c r="I13081" s="784" t="s">
        <v>6795</v>
      </c>
    </row>
    <row r="13082" spans="1:9" hidden="1">
      <c r="A13082" s="784" t="str">
        <f>Table_wabobpsvr_AzureCalc_AzureCalcRateCard[[#This Row],[ServiceName]]&amp;Table_wabobpsvr_AzureCalc_AzureCalcRateCard[[#This Row],[Price_Level]]&amp;Table_wabobpsvr_AzureCalc_AzureCalcRateCard[[#This Row],[Region]]</f>
        <v>A6 VM (Non-Windows)A8</v>
      </c>
      <c r="B13082" s="784">
        <v>8</v>
      </c>
      <c r="C13082" s="784" t="s">
        <v>701</v>
      </c>
      <c r="D13082" s="784" t="s">
        <v>181</v>
      </c>
      <c r="E13082" s="784">
        <v>0.39419999999999999</v>
      </c>
      <c r="F13082" s="784" t="s">
        <v>713</v>
      </c>
      <c r="G13082" s="784" t="s">
        <v>1920</v>
      </c>
      <c r="H13082" s="784" t="s">
        <v>1921</v>
      </c>
      <c r="I13082" s="784" t="s">
        <v>6795</v>
      </c>
    </row>
    <row r="13083" spans="1:9" hidden="1">
      <c r="A13083" s="784" t="str">
        <f>Table_wabobpsvr_AzureCalc_AzureCalcRateCard[[#This Row],[ServiceName]]&amp;Table_wabobpsvr_AzureCalc_AzureCalcRateCard[[#This Row],[Price_Level]]&amp;Table_wabobpsvr_AzureCalc_AzureCalcRateCard[[#This Row],[Region]]</f>
        <v>A6 VM (Non-Windows)B8</v>
      </c>
      <c r="B13083" s="784">
        <v>8</v>
      </c>
      <c r="C13083" s="784" t="s">
        <v>701</v>
      </c>
      <c r="D13083" s="784" t="s">
        <v>182</v>
      </c>
      <c r="E13083" s="784">
        <v>0.378</v>
      </c>
      <c r="F13083" s="784" t="s">
        <v>713</v>
      </c>
      <c r="G13083" s="784" t="s">
        <v>1920</v>
      </c>
      <c r="H13083" s="784" t="s">
        <v>1921</v>
      </c>
      <c r="I13083" s="784" t="s">
        <v>6795</v>
      </c>
    </row>
    <row r="13084" spans="1:9" hidden="1">
      <c r="A13084" s="784" t="str">
        <f>Table_wabobpsvr_AzureCalc_AzureCalcRateCard[[#This Row],[ServiceName]]&amp;Table_wabobpsvr_AzureCalc_AzureCalcRateCard[[#This Row],[Price_Level]]&amp;Table_wabobpsvr_AzureCalc_AzureCalcRateCard[[#This Row],[Region]]</f>
        <v>A6 VM (Non-Windows)C8</v>
      </c>
      <c r="B13084" s="784">
        <v>8</v>
      </c>
      <c r="C13084" s="784" t="s">
        <v>701</v>
      </c>
      <c r="D13084" s="784" t="s">
        <v>184</v>
      </c>
      <c r="E13084" s="784">
        <v>0.36180000000000001</v>
      </c>
      <c r="F13084" s="784" t="s">
        <v>713</v>
      </c>
      <c r="G13084" s="784" t="s">
        <v>1920</v>
      </c>
      <c r="H13084" s="784" t="s">
        <v>1921</v>
      </c>
      <c r="I13084" s="784" t="s">
        <v>6795</v>
      </c>
    </row>
    <row r="13085" spans="1:9" hidden="1">
      <c r="A13085" s="784" t="str">
        <f>Table_wabobpsvr_AzureCalc_AzureCalcRateCard[[#This Row],[ServiceName]]&amp;Table_wabobpsvr_AzureCalc_AzureCalcRateCard[[#This Row],[Price_Level]]&amp;Table_wabobpsvr_AzureCalc_AzureCalcRateCard[[#This Row],[Region]]</f>
        <v>A6 VM (Non-Windows)D8</v>
      </c>
      <c r="B13085" s="784">
        <v>8</v>
      </c>
      <c r="C13085" s="784" t="s">
        <v>701</v>
      </c>
      <c r="D13085" s="784" t="s">
        <v>183</v>
      </c>
      <c r="E13085" s="784">
        <v>0.34560000000000002</v>
      </c>
      <c r="F13085" s="784" t="s">
        <v>713</v>
      </c>
      <c r="G13085" s="784" t="s">
        <v>1920</v>
      </c>
      <c r="H13085" s="784" t="s">
        <v>1921</v>
      </c>
      <c r="I13085" s="784" t="s">
        <v>6795</v>
      </c>
    </row>
    <row r="13086" spans="1:9" hidden="1">
      <c r="A13086" s="784" t="str">
        <f>Table_wabobpsvr_AzureCalc_AzureCalcRateCard[[#This Row],[ServiceName]]&amp;Table_wabobpsvr_AzureCalc_AzureCalcRateCard[[#This Row],[Price_Level]]&amp;Table_wabobpsvr_AzureCalc_AzureCalcRateCard[[#This Row],[Region]]</f>
        <v>A6 VM (Non-Windows)MOSP9</v>
      </c>
      <c r="B13086" s="784">
        <v>9</v>
      </c>
      <c r="C13086" s="784" t="s">
        <v>701</v>
      </c>
      <c r="D13086" s="784" t="s">
        <v>627</v>
      </c>
      <c r="E13086" s="784">
        <v>0.54</v>
      </c>
      <c r="F13086" s="784" t="s">
        <v>713</v>
      </c>
      <c r="G13086" s="784" t="s">
        <v>4431</v>
      </c>
      <c r="H13086" s="784" t="s">
        <v>4431</v>
      </c>
      <c r="I13086" s="784" t="s">
        <v>6796</v>
      </c>
    </row>
    <row r="13087" spans="1:9" hidden="1">
      <c r="A13087" s="784" t="str">
        <f>Table_wabobpsvr_AzureCalc_AzureCalcRateCard[[#This Row],[ServiceName]]&amp;Table_wabobpsvr_AzureCalc_AzureCalcRateCard[[#This Row],[Price_Level]]&amp;Table_wabobpsvr_AzureCalc_AzureCalcRateCard[[#This Row],[Region]]</f>
        <v>A6 VM (Non-Windows)A9</v>
      </c>
      <c r="B13087" s="784">
        <v>9</v>
      </c>
      <c r="C13087" s="784" t="s">
        <v>701</v>
      </c>
      <c r="D13087" s="784" t="s">
        <v>181</v>
      </c>
      <c r="E13087" s="784">
        <v>0.39419999999999999</v>
      </c>
      <c r="F13087" s="784" t="s">
        <v>713</v>
      </c>
      <c r="G13087" s="784" t="s">
        <v>1922</v>
      </c>
      <c r="H13087" s="784" t="s">
        <v>1923</v>
      </c>
      <c r="I13087" s="784" t="s">
        <v>6796</v>
      </c>
    </row>
    <row r="13088" spans="1:9" hidden="1">
      <c r="A13088" s="784" t="str">
        <f>Table_wabobpsvr_AzureCalc_AzureCalcRateCard[[#This Row],[ServiceName]]&amp;Table_wabobpsvr_AzureCalc_AzureCalcRateCard[[#This Row],[Price_Level]]&amp;Table_wabobpsvr_AzureCalc_AzureCalcRateCard[[#This Row],[Region]]</f>
        <v>A6 VM (Non-Windows)B9</v>
      </c>
      <c r="B13088" s="784">
        <v>9</v>
      </c>
      <c r="C13088" s="784" t="s">
        <v>701</v>
      </c>
      <c r="D13088" s="784" t="s">
        <v>182</v>
      </c>
      <c r="E13088" s="784">
        <v>0.378</v>
      </c>
      <c r="F13088" s="784" t="s">
        <v>713</v>
      </c>
      <c r="G13088" s="784" t="s">
        <v>1922</v>
      </c>
      <c r="H13088" s="784" t="s">
        <v>1923</v>
      </c>
      <c r="I13088" s="784" t="s">
        <v>6796</v>
      </c>
    </row>
    <row r="13089" spans="1:9" hidden="1">
      <c r="A13089" s="784" t="str">
        <f>Table_wabobpsvr_AzureCalc_AzureCalcRateCard[[#This Row],[ServiceName]]&amp;Table_wabobpsvr_AzureCalc_AzureCalcRateCard[[#This Row],[Price_Level]]&amp;Table_wabobpsvr_AzureCalc_AzureCalcRateCard[[#This Row],[Region]]</f>
        <v>A6 VM (Non-Windows)C9</v>
      </c>
      <c r="B13089" s="784">
        <v>9</v>
      </c>
      <c r="C13089" s="784" t="s">
        <v>701</v>
      </c>
      <c r="D13089" s="784" t="s">
        <v>184</v>
      </c>
      <c r="E13089" s="784">
        <v>0.36180000000000001</v>
      </c>
      <c r="F13089" s="784" t="s">
        <v>713</v>
      </c>
      <c r="G13089" s="784" t="s">
        <v>1922</v>
      </c>
      <c r="H13089" s="784" t="s">
        <v>1923</v>
      </c>
      <c r="I13089" s="784" t="s">
        <v>6796</v>
      </c>
    </row>
    <row r="13090" spans="1:9" hidden="1">
      <c r="A13090" s="784" t="str">
        <f>Table_wabobpsvr_AzureCalc_AzureCalcRateCard[[#This Row],[ServiceName]]&amp;Table_wabobpsvr_AzureCalc_AzureCalcRateCard[[#This Row],[Price_Level]]&amp;Table_wabobpsvr_AzureCalc_AzureCalcRateCard[[#This Row],[Region]]</f>
        <v>A6 VM (Non-Windows)D9</v>
      </c>
      <c r="B13090" s="784">
        <v>9</v>
      </c>
      <c r="C13090" s="784" t="s">
        <v>701</v>
      </c>
      <c r="D13090" s="784" t="s">
        <v>183</v>
      </c>
      <c r="E13090" s="784">
        <v>0.34560000000000002</v>
      </c>
      <c r="F13090" s="784" t="s">
        <v>713</v>
      </c>
      <c r="G13090" s="784" t="s">
        <v>1922</v>
      </c>
      <c r="H13090" s="784" t="s">
        <v>1923</v>
      </c>
      <c r="I13090" s="784" t="s">
        <v>6796</v>
      </c>
    </row>
    <row r="13091" spans="1:9" hidden="1">
      <c r="A13091" s="784" t="str">
        <f>Table_wabobpsvr_AzureCalc_AzureCalcRateCard[[#This Row],[ServiceName]]&amp;Table_wabobpsvr_AzureCalc_AzureCalcRateCard[[#This Row],[Price_Level]]&amp;Table_wabobpsvr_AzureCalc_AzureCalcRateCard[[#This Row],[Region]]</f>
        <v>A6 VM (Non-Windows)MOSP10</v>
      </c>
      <c r="B13091" s="784">
        <v>10</v>
      </c>
      <c r="C13091" s="784" t="s">
        <v>701</v>
      </c>
      <c r="D13091" s="784" t="s">
        <v>627</v>
      </c>
      <c r="E13091" s="784">
        <v>0.58799999999999997</v>
      </c>
      <c r="F13091" s="784" t="s">
        <v>713</v>
      </c>
      <c r="G13091" s="784" t="s">
        <v>4431</v>
      </c>
      <c r="H13091" s="784" t="s">
        <v>4431</v>
      </c>
      <c r="I13091" s="784" t="s">
        <v>6797</v>
      </c>
    </row>
    <row r="13092" spans="1:9" hidden="1">
      <c r="A13092" s="784" t="str">
        <f>Table_wabobpsvr_AzureCalc_AzureCalcRateCard[[#This Row],[ServiceName]]&amp;Table_wabobpsvr_AzureCalc_AzureCalcRateCard[[#This Row],[Price_Level]]&amp;Table_wabobpsvr_AzureCalc_AzureCalcRateCard[[#This Row],[Region]]</f>
        <v>A5 Cloud ServicesB13</v>
      </c>
      <c r="B13092" s="784">
        <v>13</v>
      </c>
      <c r="C13092" s="784" t="s">
        <v>701</v>
      </c>
      <c r="D13092" s="784" t="s">
        <v>182</v>
      </c>
      <c r="E13092" s="784">
        <v>0.30449999999999999</v>
      </c>
      <c r="F13092" s="784" t="s">
        <v>709</v>
      </c>
      <c r="G13092" s="784" t="s">
        <v>1818</v>
      </c>
      <c r="H13092" s="784" t="s">
        <v>1819</v>
      </c>
      <c r="I13092" s="784" t="s">
        <v>6752</v>
      </c>
    </row>
    <row r="13093" spans="1:9" hidden="1">
      <c r="A13093" s="784" t="str">
        <f>Table_wabobpsvr_AzureCalc_AzureCalcRateCard[[#This Row],[ServiceName]]&amp;Table_wabobpsvr_AzureCalc_AzureCalcRateCard[[#This Row],[Price_Level]]&amp;Table_wabobpsvr_AzureCalc_AzureCalcRateCard[[#This Row],[Region]]</f>
        <v>A5 Cloud ServicesC13</v>
      </c>
      <c r="B13093" s="784">
        <v>13</v>
      </c>
      <c r="C13093" s="784" t="s">
        <v>701</v>
      </c>
      <c r="D13093" s="784" t="s">
        <v>184</v>
      </c>
      <c r="E13093" s="784">
        <v>0.29144999999999999</v>
      </c>
      <c r="F13093" s="784" t="s">
        <v>709</v>
      </c>
      <c r="G13093" s="784" t="s">
        <v>1818</v>
      </c>
      <c r="H13093" s="784" t="s">
        <v>1819</v>
      </c>
      <c r="I13093" s="784" t="s">
        <v>6752</v>
      </c>
    </row>
    <row r="13094" spans="1:9" hidden="1">
      <c r="A13094" s="784" t="str">
        <f>Table_wabobpsvr_AzureCalc_AzureCalcRateCard[[#This Row],[ServiceName]]&amp;Table_wabobpsvr_AzureCalc_AzureCalcRateCard[[#This Row],[Price_Level]]&amp;Table_wabobpsvr_AzureCalc_AzureCalcRateCard[[#This Row],[Region]]</f>
        <v>A5 Cloud ServicesD13</v>
      </c>
      <c r="B13094" s="784">
        <v>13</v>
      </c>
      <c r="C13094" s="784" t="s">
        <v>701</v>
      </c>
      <c r="D13094" s="784" t="s">
        <v>183</v>
      </c>
      <c r="E13094" s="784">
        <v>0.27839999999999998</v>
      </c>
      <c r="F13094" s="784" t="s">
        <v>709</v>
      </c>
      <c r="G13094" s="784" t="s">
        <v>1818</v>
      </c>
      <c r="H13094" s="784" t="s">
        <v>1819</v>
      </c>
      <c r="I13094" s="784" t="s">
        <v>6752</v>
      </c>
    </row>
    <row r="13095" spans="1:9" hidden="1">
      <c r="A13095" s="784" t="str">
        <f>Table_wabobpsvr_AzureCalc_AzureCalcRateCard[[#This Row],[ServiceName]]&amp;Table_wabobpsvr_AzureCalc_AzureCalcRateCard[[#This Row],[Price_Level]]&amp;Table_wabobpsvr_AzureCalc_AzureCalcRateCard[[#This Row],[Region]]</f>
        <v>A5 VM (Non-Windows)MOSP6</v>
      </c>
      <c r="B13095" s="784">
        <v>6</v>
      </c>
      <c r="C13095" s="784" t="s">
        <v>701</v>
      </c>
      <c r="D13095" s="784" t="s">
        <v>627</v>
      </c>
      <c r="E13095" s="784">
        <v>0.25</v>
      </c>
      <c r="F13095" s="784" t="s">
        <v>710</v>
      </c>
      <c r="G13095" s="784" t="s">
        <v>4431</v>
      </c>
      <c r="H13095" s="784" t="s">
        <v>4431</v>
      </c>
      <c r="I13095" s="784" t="s">
        <v>6798</v>
      </c>
    </row>
    <row r="13096" spans="1:9" hidden="1">
      <c r="A13096" s="784" t="str">
        <f>Table_wabobpsvr_AzureCalc_AzureCalcRateCard[[#This Row],[ServiceName]]&amp;Table_wabobpsvr_AzureCalc_AzureCalcRateCard[[#This Row],[Price_Level]]&amp;Table_wabobpsvr_AzureCalc_AzureCalcRateCard[[#This Row],[Region]]</f>
        <v>A5 VM (Non-Windows)A6</v>
      </c>
      <c r="B13096" s="784">
        <v>6</v>
      </c>
      <c r="C13096" s="784" t="s">
        <v>701</v>
      </c>
      <c r="D13096" s="784" t="s">
        <v>181</v>
      </c>
      <c r="E13096" s="784">
        <v>0.1825</v>
      </c>
      <c r="F13096" s="784" t="s">
        <v>710</v>
      </c>
      <c r="G13096" s="784" t="s">
        <v>1924</v>
      </c>
      <c r="H13096" s="784" t="s">
        <v>1925</v>
      </c>
      <c r="I13096" s="784" t="s">
        <v>6798</v>
      </c>
    </row>
    <row r="13097" spans="1:9" hidden="1">
      <c r="A13097" s="784" t="str">
        <f>Table_wabobpsvr_AzureCalc_AzureCalcRateCard[[#This Row],[ServiceName]]&amp;Table_wabobpsvr_AzureCalc_AzureCalcRateCard[[#This Row],[Price_Level]]&amp;Table_wabobpsvr_AzureCalc_AzureCalcRateCard[[#This Row],[Region]]</f>
        <v>A5 VM (Non-Windows)B6</v>
      </c>
      <c r="B13097" s="784">
        <v>6</v>
      </c>
      <c r="C13097" s="784" t="s">
        <v>701</v>
      </c>
      <c r="D13097" s="784" t="s">
        <v>182</v>
      </c>
      <c r="E13097" s="784">
        <v>0.17499999999999999</v>
      </c>
      <c r="F13097" s="784" t="s">
        <v>710</v>
      </c>
      <c r="G13097" s="784" t="s">
        <v>1924</v>
      </c>
      <c r="H13097" s="784" t="s">
        <v>1925</v>
      </c>
      <c r="I13097" s="784" t="s">
        <v>6798</v>
      </c>
    </row>
    <row r="13098" spans="1:9" hidden="1">
      <c r="A13098" s="784" t="str">
        <f>Table_wabobpsvr_AzureCalc_AzureCalcRateCard[[#This Row],[ServiceName]]&amp;Table_wabobpsvr_AzureCalc_AzureCalcRateCard[[#This Row],[Price_Level]]&amp;Table_wabobpsvr_AzureCalc_AzureCalcRateCard[[#This Row],[Region]]</f>
        <v>A5 VM (Non-Windows)C6</v>
      </c>
      <c r="B13098" s="784">
        <v>6</v>
      </c>
      <c r="C13098" s="784" t="s">
        <v>701</v>
      </c>
      <c r="D13098" s="784" t="s">
        <v>184</v>
      </c>
      <c r="E13098" s="784">
        <v>0.16750000000000001</v>
      </c>
      <c r="F13098" s="784" t="s">
        <v>710</v>
      </c>
      <c r="G13098" s="784" t="s">
        <v>1924</v>
      </c>
      <c r="H13098" s="784" t="s">
        <v>1925</v>
      </c>
      <c r="I13098" s="784" t="s">
        <v>6798</v>
      </c>
    </row>
    <row r="13099" spans="1:9" hidden="1">
      <c r="A13099" s="784" t="str">
        <f>Table_wabobpsvr_AzureCalc_AzureCalcRateCard[[#This Row],[ServiceName]]&amp;Table_wabobpsvr_AzureCalc_AzureCalcRateCard[[#This Row],[Price_Level]]&amp;Table_wabobpsvr_AzureCalc_AzureCalcRateCard[[#This Row],[Region]]</f>
        <v>A5 VM (Non-Windows)D6</v>
      </c>
      <c r="B13099" s="784">
        <v>6</v>
      </c>
      <c r="C13099" s="784" t="s">
        <v>701</v>
      </c>
      <c r="D13099" s="784" t="s">
        <v>183</v>
      </c>
      <c r="E13099" s="784">
        <v>0.16</v>
      </c>
      <c r="F13099" s="784" t="s">
        <v>710</v>
      </c>
      <c r="G13099" s="784" t="s">
        <v>1924</v>
      </c>
      <c r="H13099" s="784" t="s">
        <v>1925</v>
      </c>
      <c r="I13099" s="784" t="s">
        <v>6798</v>
      </c>
    </row>
    <row r="13100" spans="1:9" hidden="1">
      <c r="A13100" s="784" t="str">
        <f>Table_wabobpsvr_AzureCalc_AzureCalcRateCard[[#This Row],[ServiceName]]&amp;Table_wabobpsvr_AzureCalc_AzureCalcRateCard[[#This Row],[Price_Level]]&amp;Table_wabobpsvr_AzureCalc_AzureCalcRateCard[[#This Row],[Region]]</f>
        <v>A5 VM (Non-Windows)MOSP4</v>
      </c>
      <c r="B13100" s="784">
        <v>4</v>
      </c>
      <c r="C13100" s="784" t="s">
        <v>701</v>
      </c>
      <c r="D13100" s="784" t="s">
        <v>627</v>
      </c>
      <c r="E13100" s="784">
        <v>0.25</v>
      </c>
      <c r="F13100" s="784" t="s">
        <v>710</v>
      </c>
      <c r="G13100" s="784" t="s">
        <v>4431</v>
      </c>
      <c r="H13100" s="784" t="s">
        <v>4431</v>
      </c>
      <c r="I13100" s="784" t="s">
        <v>6799</v>
      </c>
    </row>
    <row r="13101" spans="1:9" hidden="1">
      <c r="A13101" s="784" t="str">
        <f>Table_wabobpsvr_AzureCalc_AzureCalcRateCard[[#This Row],[ServiceName]]&amp;Table_wabobpsvr_AzureCalc_AzureCalcRateCard[[#This Row],[Price_Level]]&amp;Table_wabobpsvr_AzureCalc_AzureCalcRateCard[[#This Row],[Region]]</f>
        <v>A5 VM (Non-Windows)A4</v>
      </c>
      <c r="B13101" s="784">
        <v>4</v>
      </c>
      <c r="C13101" s="784" t="s">
        <v>701</v>
      </c>
      <c r="D13101" s="784" t="s">
        <v>181</v>
      </c>
      <c r="E13101" s="784">
        <v>0.1825</v>
      </c>
      <c r="F13101" s="784" t="s">
        <v>710</v>
      </c>
      <c r="G13101" s="784" t="s">
        <v>1926</v>
      </c>
      <c r="H13101" s="784" t="s">
        <v>1927</v>
      </c>
      <c r="I13101" s="784" t="s">
        <v>6799</v>
      </c>
    </row>
    <row r="13102" spans="1:9" hidden="1">
      <c r="A13102" s="784" t="str">
        <f>Table_wabobpsvr_AzureCalc_AzureCalcRateCard[[#This Row],[ServiceName]]&amp;Table_wabobpsvr_AzureCalc_AzureCalcRateCard[[#This Row],[Price_Level]]&amp;Table_wabobpsvr_AzureCalc_AzureCalcRateCard[[#This Row],[Region]]</f>
        <v>A5 VM (Non-Windows)B4</v>
      </c>
      <c r="B13102" s="784">
        <v>4</v>
      </c>
      <c r="C13102" s="784" t="s">
        <v>701</v>
      </c>
      <c r="D13102" s="784" t="s">
        <v>182</v>
      </c>
      <c r="E13102" s="784">
        <v>0.17499999999999999</v>
      </c>
      <c r="F13102" s="784" t="s">
        <v>710</v>
      </c>
      <c r="G13102" s="784" t="s">
        <v>1926</v>
      </c>
      <c r="H13102" s="784" t="s">
        <v>1927</v>
      </c>
      <c r="I13102" s="784" t="s">
        <v>6799</v>
      </c>
    </row>
    <row r="13103" spans="1:9" hidden="1">
      <c r="A13103" s="784" t="str">
        <f>Table_wabobpsvr_AzureCalc_AzureCalcRateCard[[#This Row],[ServiceName]]&amp;Table_wabobpsvr_AzureCalc_AzureCalcRateCard[[#This Row],[Price_Level]]&amp;Table_wabobpsvr_AzureCalc_AzureCalcRateCard[[#This Row],[Region]]</f>
        <v>A5 VM (Non-Windows)C4</v>
      </c>
      <c r="B13103" s="784">
        <v>4</v>
      </c>
      <c r="C13103" s="784" t="s">
        <v>701</v>
      </c>
      <c r="D13103" s="784" t="s">
        <v>184</v>
      </c>
      <c r="E13103" s="784">
        <v>0.16750000000000001</v>
      </c>
      <c r="F13103" s="784" t="s">
        <v>710</v>
      </c>
      <c r="G13103" s="784" t="s">
        <v>1926</v>
      </c>
      <c r="H13103" s="784" t="s">
        <v>1927</v>
      </c>
      <c r="I13103" s="784" t="s">
        <v>6799</v>
      </c>
    </row>
    <row r="13104" spans="1:9" hidden="1">
      <c r="A13104" s="784" t="str">
        <f>Table_wabobpsvr_AzureCalc_AzureCalcRateCard[[#This Row],[ServiceName]]&amp;Table_wabobpsvr_AzureCalc_AzureCalcRateCard[[#This Row],[Price_Level]]&amp;Table_wabobpsvr_AzureCalc_AzureCalcRateCard[[#This Row],[Region]]</f>
        <v>A5 VM (Non-Windows)D4</v>
      </c>
      <c r="B13104" s="784">
        <v>4</v>
      </c>
      <c r="C13104" s="784" t="s">
        <v>701</v>
      </c>
      <c r="D13104" s="784" t="s">
        <v>183</v>
      </c>
      <c r="E13104" s="784">
        <v>0.16</v>
      </c>
      <c r="F13104" s="784" t="s">
        <v>710</v>
      </c>
      <c r="G13104" s="784" t="s">
        <v>1926</v>
      </c>
      <c r="H13104" s="784" t="s">
        <v>1927</v>
      </c>
      <c r="I13104" s="784" t="s">
        <v>6799</v>
      </c>
    </row>
    <row r="13105" spans="1:9" hidden="1">
      <c r="A13105" s="784" t="str">
        <f>Table_wabobpsvr_AzureCalc_AzureCalcRateCard[[#This Row],[ServiceName]]&amp;Table_wabobpsvr_AzureCalc_AzureCalcRateCard[[#This Row],[Price_Level]]&amp;Table_wabobpsvr_AzureCalc_AzureCalcRateCard[[#This Row],[Region]]</f>
        <v>A5 VM (Non-Windows)MOSP5</v>
      </c>
      <c r="B13105" s="784">
        <v>5</v>
      </c>
      <c r="C13105" s="784" t="s">
        <v>701</v>
      </c>
      <c r="D13105" s="784" t="s">
        <v>627</v>
      </c>
      <c r="E13105" s="784">
        <v>0.25</v>
      </c>
      <c r="F13105" s="784" t="s">
        <v>710</v>
      </c>
      <c r="G13105" s="784" t="s">
        <v>4431</v>
      </c>
      <c r="H13105" s="784" t="s">
        <v>4431</v>
      </c>
      <c r="I13105" s="784" t="s">
        <v>6800</v>
      </c>
    </row>
    <row r="13106" spans="1:9" hidden="1">
      <c r="A13106" s="784" t="str">
        <f>Table_wabobpsvr_AzureCalc_AzureCalcRateCard[[#This Row],[ServiceName]]&amp;Table_wabobpsvr_AzureCalc_AzureCalcRateCard[[#This Row],[Price_Level]]&amp;Table_wabobpsvr_AzureCalc_AzureCalcRateCard[[#This Row],[Region]]</f>
        <v>A5 VM (Non-Windows)A5</v>
      </c>
      <c r="B13106" s="784">
        <v>5</v>
      </c>
      <c r="C13106" s="784" t="s">
        <v>701</v>
      </c>
      <c r="D13106" s="784" t="s">
        <v>181</v>
      </c>
      <c r="E13106" s="784">
        <v>0.1825</v>
      </c>
      <c r="F13106" s="784" t="s">
        <v>710</v>
      </c>
      <c r="G13106" s="784" t="s">
        <v>1928</v>
      </c>
      <c r="H13106" s="784" t="s">
        <v>1929</v>
      </c>
      <c r="I13106" s="784" t="s">
        <v>6800</v>
      </c>
    </row>
    <row r="13107" spans="1:9" hidden="1">
      <c r="A13107" s="784" t="str">
        <f>Table_wabobpsvr_AzureCalc_AzureCalcRateCard[[#This Row],[ServiceName]]&amp;Table_wabobpsvr_AzureCalc_AzureCalcRateCard[[#This Row],[Price_Level]]&amp;Table_wabobpsvr_AzureCalc_AzureCalcRateCard[[#This Row],[Region]]</f>
        <v>A5 VM (Non-Windows)B5</v>
      </c>
      <c r="B13107" s="784">
        <v>5</v>
      </c>
      <c r="C13107" s="784" t="s">
        <v>701</v>
      </c>
      <c r="D13107" s="784" t="s">
        <v>182</v>
      </c>
      <c r="E13107" s="784">
        <v>0.17499999999999999</v>
      </c>
      <c r="F13107" s="784" t="s">
        <v>710</v>
      </c>
      <c r="G13107" s="784" t="s">
        <v>1928</v>
      </c>
      <c r="H13107" s="784" t="s">
        <v>1929</v>
      </c>
      <c r="I13107" s="784" t="s">
        <v>6800</v>
      </c>
    </row>
    <row r="13108" spans="1:9" hidden="1">
      <c r="A13108" s="784" t="str">
        <f>Table_wabobpsvr_AzureCalc_AzureCalcRateCard[[#This Row],[ServiceName]]&amp;Table_wabobpsvr_AzureCalc_AzureCalcRateCard[[#This Row],[Price_Level]]&amp;Table_wabobpsvr_AzureCalc_AzureCalcRateCard[[#This Row],[Region]]</f>
        <v>A5 VM (Non-Windows)C5</v>
      </c>
      <c r="B13108" s="784">
        <v>5</v>
      </c>
      <c r="C13108" s="784" t="s">
        <v>701</v>
      </c>
      <c r="D13108" s="784" t="s">
        <v>184</v>
      </c>
      <c r="E13108" s="784">
        <v>0.16750000000000001</v>
      </c>
      <c r="F13108" s="784" t="s">
        <v>710</v>
      </c>
      <c r="G13108" s="784" t="s">
        <v>1928</v>
      </c>
      <c r="H13108" s="784" t="s">
        <v>1929</v>
      </c>
      <c r="I13108" s="784" t="s">
        <v>6800</v>
      </c>
    </row>
    <row r="13109" spans="1:9" hidden="1">
      <c r="A13109" s="784" t="str">
        <f>Table_wabobpsvr_AzureCalc_AzureCalcRateCard[[#This Row],[ServiceName]]&amp;Table_wabobpsvr_AzureCalc_AzureCalcRateCard[[#This Row],[Price_Level]]&amp;Table_wabobpsvr_AzureCalc_AzureCalcRateCard[[#This Row],[Region]]</f>
        <v>A5 VM (Non-Windows)D5</v>
      </c>
      <c r="B13109" s="784">
        <v>5</v>
      </c>
      <c r="C13109" s="784" t="s">
        <v>701</v>
      </c>
      <c r="D13109" s="784" t="s">
        <v>183</v>
      </c>
      <c r="E13109" s="784">
        <v>0.16</v>
      </c>
      <c r="F13109" s="784" t="s">
        <v>710</v>
      </c>
      <c r="G13109" s="784" t="s">
        <v>1928</v>
      </c>
      <c r="H13109" s="784" t="s">
        <v>1929</v>
      </c>
      <c r="I13109" s="784" t="s">
        <v>6800</v>
      </c>
    </row>
    <row r="13110" spans="1:9" hidden="1">
      <c r="A13110" s="784" t="str">
        <f>Table_wabobpsvr_AzureCalc_AzureCalcRateCard[[#This Row],[ServiceName]]&amp;Table_wabobpsvr_AzureCalc_AzureCalcRateCard[[#This Row],[Price_Level]]&amp;Table_wabobpsvr_AzureCalc_AzureCalcRateCard[[#This Row],[Region]]</f>
        <v>A5 VM (Non-Windows)MOSP1</v>
      </c>
      <c r="B13110" s="784">
        <v>1</v>
      </c>
      <c r="C13110" s="784" t="s">
        <v>701</v>
      </c>
      <c r="D13110" s="784" t="s">
        <v>627</v>
      </c>
      <c r="E13110" s="784">
        <v>0.22</v>
      </c>
      <c r="F13110" s="784" t="s">
        <v>710</v>
      </c>
      <c r="G13110" s="784" t="s">
        <v>4431</v>
      </c>
      <c r="H13110" s="784" t="s">
        <v>4431</v>
      </c>
      <c r="I13110" s="784" t="s">
        <v>6801</v>
      </c>
    </row>
    <row r="13111" spans="1:9" hidden="1">
      <c r="A13111" s="784" t="str">
        <f>Table_wabobpsvr_AzureCalc_AzureCalcRateCard[[#This Row],[ServiceName]]&amp;Table_wabobpsvr_AzureCalc_AzureCalcRateCard[[#This Row],[Price_Level]]&amp;Table_wabobpsvr_AzureCalc_AzureCalcRateCard[[#This Row],[Region]]</f>
        <v>A5 VM (Non-Windows)A1</v>
      </c>
      <c r="B13111" s="784">
        <v>1</v>
      </c>
      <c r="C13111" s="784" t="s">
        <v>701</v>
      </c>
      <c r="D13111" s="784" t="s">
        <v>181</v>
      </c>
      <c r="E13111" s="784">
        <v>0.16059999999999999</v>
      </c>
      <c r="F13111" s="784" t="s">
        <v>710</v>
      </c>
      <c r="G13111" s="784" t="s">
        <v>1930</v>
      </c>
      <c r="H13111" s="784" t="s">
        <v>1931</v>
      </c>
      <c r="I13111" s="784" t="s">
        <v>6801</v>
      </c>
    </row>
    <row r="13112" spans="1:9" hidden="1">
      <c r="A13112" s="784" t="str">
        <f>Table_wabobpsvr_AzureCalc_AzureCalcRateCard[[#This Row],[ServiceName]]&amp;Table_wabobpsvr_AzureCalc_AzureCalcRateCard[[#This Row],[Price_Level]]&amp;Table_wabobpsvr_AzureCalc_AzureCalcRateCard[[#This Row],[Region]]</f>
        <v>A5 VM (Non-Windows)B1</v>
      </c>
      <c r="B13112" s="784">
        <v>1</v>
      </c>
      <c r="C13112" s="784" t="s">
        <v>701</v>
      </c>
      <c r="D13112" s="784" t="s">
        <v>182</v>
      </c>
      <c r="E13112" s="784">
        <v>0.154</v>
      </c>
      <c r="F13112" s="784" t="s">
        <v>710</v>
      </c>
      <c r="G13112" s="784" t="s">
        <v>1930</v>
      </c>
      <c r="H13112" s="784" t="s">
        <v>1931</v>
      </c>
      <c r="I13112" s="784" t="s">
        <v>6801</v>
      </c>
    </row>
    <row r="13113" spans="1:9" hidden="1">
      <c r="A13113" s="784" t="str">
        <f>Table_wabobpsvr_AzureCalc_AzureCalcRateCard[[#This Row],[ServiceName]]&amp;Table_wabobpsvr_AzureCalc_AzureCalcRateCard[[#This Row],[Price_Level]]&amp;Table_wabobpsvr_AzureCalc_AzureCalcRateCard[[#This Row],[Region]]</f>
        <v>A5 VM (Non-Windows)C1</v>
      </c>
      <c r="B13113" s="784">
        <v>1</v>
      </c>
      <c r="C13113" s="784" t="s">
        <v>701</v>
      </c>
      <c r="D13113" s="784" t="s">
        <v>184</v>
      </c>
      <c r="E13113" s="784">
        <v>0.1474</v>
      </c>
      <c r="F13113" s="784" t="s">
        <v>710</v>
      </c>
      <c r="G13113" s="784" t="s">
        <v>1930</v>
      </c>
      <c r="H13113" s="784" t="s">
        <v>1931</v>
      </c>
      <c r="I13113" s="784" t="s">
        <v>6801</v>
      </c>
    </row>
    <row r="13114" spans="1:9" hidden="1">
      <c r="A13114" s="784" t="str">
        <f>Table_wabobpsvr_AzureCalc_AzureCalcRateCard[[#This Row],[ServiceName]]&amp;Table_wabobpsvr_AzureCalc_AzureCalcRateCard[[#This Row],[Price_Level]]&amp;Table_wabobpsvr_AzureCalc_AzureCalcRateCard[[#This Row],[Region]]</f>
        <v>A5 VM (Non-Windows)D1</v>
      </c>
      <c r="B13114" s="784">
        <v>1</v>
      </c>
      <c r="C13114" s="784" t="s">
        <v>701</v>
      </c>
      <c r="D13114" s="784" t="s">
        <v>183</v>
      </c>
      <c r="E13114" s="784">
        <v>0.14080000000000001</v>
      </c>
      <c r="F13114" s="784" t="s">
        <v>710</v>
      </c>
      <c r="G13114" s="784" t="s">
        <v>1930</v>
      </c>
      <c r="H13114" s="784" t="s">
        <v>1931</v>
      </c>
      <c r="I13114" s="784" t="s">
        <v>6801</v>
      </c>
    </row>
    <row r="13115" spans="1:9" hidden="1">
      <c r="A13115" s="784" t="str">
        <f>Table_wabobpsvr_AzureCalc_AzureCalcRateCard[[#This Row],[ServiceName]]&amp;Table_wabobpsvr_AzureCalc_AzureCalcRateCard[[#This Row],[Price_Level]]&amp;Table_wabobpsvr_AzureCalc_AzureCalcRateCard[[#This Row],[Region]]</f>
        <v>A5 VM (Non-Windows)MOSP7</v>
      </c>
      <c r="B13115" s="784">
        <v>7</v>
      </c>
      <c r="C13115" s="784" t="s">
        <v>701</v>
      </c>
      <c r="D13115" s="784" t="s">
        <v>627</v>
      </c>
      <c r="E13115" s="784">
        <v>0.248</v>
      </c>
      <c r="F13115" s="784" t="s">
        <v>710</v>
      </c>
      <c r="G13115" s="784" t="s">
        <v>4431</v>
      </c>
      <c r="H13115" s="784" t="s">
        <v>4431</v>
      </c>
      <c r="I13115" s="784" t="s">
        <v>6802</v>
      </c>
    </row>
    <row r="13116" spans="1:9" hidden="1">
      <c r="A13116" t="str">
        <f>Table_wabobpsvr_AzureCalc_AzureCalcRateCard[[#This Row],[ServiceName]]&amp;Table_wabobpsvr_AzureCalc_AzureCalcRateCard[[#This Row],[Price_Level]]&amp;Table_wabobpsvr_AzureCalc_AzureCalcRateCard[[#This Row],[Region]]</f>
        <v>A5 VM (Non-Windows)A7</v>
      </c>
      <c r="B13116">
        <v>7</v>
      </c>
      <c r="C13116" t="s">
        <v>701</v>
      </c>
      <c r="D13116" t="s">
        <v>181</v>
      </c>
      <c r="E13116">
        <v>0.18104000000000001</v>
      </c>
      <c r="F13116" t="s">
        <v>710</v>
      </c>
      <c r="G13116" s="784" t="s">
        <v>1932</v>
      </c>
      <c r="H13116" s="784" t="s">
        <v>1933</v>
      </c>
      <c r="I13116" s="784" t="s">
        <v>6802</v>
      </c>
    </row>
    <row r="13117" spans="1:9" hidden="1">
      <c r="A13117" s="784" t="str">
        <f>Table_wabobpsvr_AzureCalc_AzureCalcRateCard[[#This Row],[ServiceName]]&amp;Table_wabobpsvr_AzureCalc_AzureCalcRateCard[[#This Row],[Price_Level]]&amp;Table_wabobpsvr_AzureCalc_AzureCalcRateCard[[#This Row],[Region]]</f>
        <v>A5 VM (Non-Windows)B7</v>
      </c>
      <c r="B13117" s="784">
        <v>7</v>
      </c>
      <c r="C13117" s="784" t="s">
        <v>701</v>
      </c>
      <c r="D13117" s="784" t="s">
        <v>182</v>
      </c>
      <c r="E13117" s="784">
        <v>0.1736</v>
      </c>
      <c r="F13117" s="784" t="s">
        <v>710</v>
      </c>
      <c r="G13117" s="784" t="s">
        <v>1932</v>
      </c>
      <c r="H13117" s="784" t="s">
        <v>1933</v>
      </c>
      <c r="I13117" s="784" t="s">
        <v>6802</v>
      </c>
    </row>
    <row r="13118" spans="1:9" hidden="1">
      <c r="A13118" s="784" t="str">
        <f>Table_wabobpsvr_AzureCalc_AzureCalcRateCard[[#This Row],[ServiceName]]&amp;Table_wabobpsvr_AzureCalc_AzureCalcRateCard[[#This Row],[Price_Level]]&amp;Table_wabobpsvr_AzureCalc_AzureCalcRateCard[[#This Row],[Region]]</f>
        <v>A5 VM (Non-Windows)C7</v>
      </c>
      <c r="B13118" s="784">
        <v>7</v>
      </c>
      <c r="C13118" s="784" t="s">
        <v>701</v>
      </c>
      <c r="D13118" s="784" t="s">
        <v>184</v>
      </c>
      <c r="E13118" s="784">
        <v>0.16616</v>
      </c>
      <c r="F13118" s="784" t="s">
        <v>710</v>
      </c>
      <c r="G13118" s="784" t="s">
        <v>1932</v>
      </c>
      <c r="H13118" s="784" t="s">
        <v>1933</v>
      </c>
      <c r="I13118" s="784" t="s">
        <v>6802</v>
      </c>
    </row>
    <row r="13119" spans="1:9" hidden="1">
      <c r="A13119" s="784" t="str">
        <f>Table_wabobpsvr_AzureCalc_AzureCalcRateCard[[#This Row],[ServiceName]]&amp;Table_wabobpsvr_AzureCalc_AzureCalcRateCard[[#This Row],[Price_Level]]&amp;Table_wabobpsvr_AzureCalc_AzureCalcRateCard[[#This Row],[Region]]</f>
        <v>A5 VM (Non-Windows)D7</v>
      </c>
      <c r="B13119" s="784">
        <v>7</v>
      </c>
      <c r="C13119" s="784" t="s">
        <v>701</v>
      </c>
      <c r="D13119" s="784" t="s">
        <v>183</v>
      </c>
      <c r="E13119" s="784">
        <v>0.15872</v>
      </c>
      <c r="F13119" s="784" t="s">
        <v>710</v>
      </c>
      <c r="G13119" s="784" t="s">
        <v>1932</v>
      </c>
      <c r="H13119" s="784" t="s">
        <v>1933</v>
      </c>
      <c r="I13119" s="784" t="s">
        <v>6802</v>
      </c>
    </row>
    <row r="13120" spans="1:9" hidden="1">
      <c r="A13120" s="784" t="str">
        <f>Table_wabobpsvr_AzureCalc_AzureCalcRateCard[[#This Row],[ServiceName]]&amp;Table_wabobpsvr_AzureCalc_AzureCalcRateCard[[#This Row],[Price_Level]]&amp;Table_wabobpsvr_AzureCalc_AzureCalcRateCard[[#This Row],[Region]]</f>
        <v>A5 VM (Non-Windows)MOSP8</v>
      </c>
      <c r="B13120" s="784">
        <v>8</v>
      </c>
      <c r="C13120" s="784" t="s">
        <v>701</v>
      </c>
      <c r="D13120" s="784" t="s">
        <v>627</v>
      </c>
      <c r="E13120" s="784">
        <v>0.27</v>
      </c>
      <c r="F13120" s="784" t="s">
        <v>710</v>
      </c>
      <c r="G13120" s="784" t="s">
        <v>4431</v>
      </c>
      <c r="H13120" s="784" t="s">
        <v>4431</v>
      </c>
      <c r="I13120" s="784" t="s">
        <v>6803</v>
      </c>
    </row>
    <row r="13121" spans="1:9" hidden="1">
      <c r="A13121" s="784" t="str">
        <f>Table_wabobpsvr_AzureCalc_AzureCalcRateCard[[#This Row],[ServiceName]]&amp;Table_wabobpsvr_AzureCalc_AzureCalcRateCard[[#This Row],[Price_Level]]&amp;Table_wabobpsvr_AzureCalc_AzureCalcRateCard[[#This Row],[Region]]</f>
        <v>A5 VM (Non-Windows)A8</v>
      </c>
      <c r="B13121" s="784">
        <v>8</v>
      </c>
      <c r="C13121" s="784" t="s">
        <v>701</v>
      </c>
      <c r="D13121" s="784" t="s">
        <v>181</v>
      </c>
      <c r="E13121" s="784">
        <v>0.1971</v>
      </c>
      <c r="F13121" s="784" t="s">
        <v>710</v>
      </c>
      <c r="G13121" s="784" t="s">
        <v>1934</v>
      </c>
      <c r="H13121" s="784" t="s">
        <v>1935</v>
      </c>
      <c r="I13121" s="784" t="s">
        <v>6803</v>
      </c>
    </row>
    <row r="13122" spans="1:9" hidden="1">
      <c r="A13122" t="str">
        <f>Table_wabobpsvr_AzureCalc_AzureCalcRateCard[[#This Row],[ServiceName]]&amp;Table_wabobpsvr_AzureCalc_AzureCalcRateCard[[#This Row],[Price_Level]]&amp;Table_wabobpsvr_AzureCalc_AzureCalcRateCard[[#This Row],[Region]]</f>
        <v>A5 VM (Non-Windows)B8</v>
      </c>
      <c r="B13122">
        <v>8</v>
      </c>
      <c r="C13122" t="s">
        <v>701</v>
      </c>
      <c r="D13122" t="s">
        <v>182</v>
      </c>
      <c r="E13122">
        <v>0.189</v>
      </c>
      <c r="F13122" t="s">
        <v>710</v>
      </c>
      <c r="G13122" s="784" t="s">
        <v>1934</v>
      </c>
      <c r="H13122" s="784" t="s">
        <v>1935</v>
      </c>
      <c r="I13122" s="784" t="s">
        <v>6803</v>
      </c>
    </row>
    <row r="13123" spans="1:9" hidden="1">
      <c r="A13123" s="784" t="str">
        <f>Table_wabobpsvr_AzureCalc_AzureCalcRateCard[[#This Row],[ServiceName]]&amp;Table_wabobpsvr_AzureCalc_AzureCalcRateCard[[#This Row],[Price_Level]]&amp;Table_wabobpsvr_AzureCalc_AzureCalcRateCard[[#This Row],[Region]]</f>
        <v>A5 VM (Non-Windows)C8</v>
      </c>
      <c r="B13123" s="784">
        <v>8</v>
      </c>
      <c r="C13123" s="784" t="s">
        <v>701</v>
      </c>
      <c r="D13123" s="784" t="s">
        <v>184</v>
      </c>
      <c r="E13123" s="784">
        <v>0.18090000000000001</v>
      </c>
      <c r="F13123" s="784" t="s">
        <v>710</v>
      </c>
      <c r="G13123" s="784" t="s">
        <v>1934</v>
      </c>
      <c r="H13123" s="784" t="s">
        <v>1935</v>
      </c>
      <c r="I13123" s="784" t="s">
        <v>6803</v>
      </c>
    </row>
    <row r="13124" spans="1:9" hidden="1">
      <c r="A13124" t="str">
        <f>Table_wabobpsvr_AzureCalc_AzureCalcRateCard[[#This Row],[ServiceName]]&amp;Table_wabobpsvr_AzureCalc_AzureCalcRateCard[[#This Row],[Price_Level]]&amp;Table_wabobpsvr_AzureCalc_AzureCalcRateCard[[#This Row],[Region]]</f>
        <v>A5 VM (Non-Windows)D8</v>
      </c>
      <c r="B13124">
        <v>8</v>
      </c>
      <c r="C13124" t="s">
        <v>701</v>
      </c>
      <c r="D13124" t="s">
        <v>183</v>
      </c>
      <c r="E13124">
        <v>0.17280000000000001</v>
      </c>
      <c r="F13124" t="s">
        <v>710</v>
      </c>
      <c r="G13124" s="784" t="s">
        <v>1934</v>
      </c>
      <c r="H13124" s="784" t="s">
        <v>1935</v>
      </c>
      <c r="I13124" s="784" t="s">
        <v>6803</v>
      </c>
    </row>
    <row r="13125" spans="1:9" hidden="1">
      <c r="A13125" s="784" t="str">
        <f>Table_wabobpsvr_AzureCalc_AzureCalcRateCard[[#This Row],[ServiceName]]&amp;Table_wabobpsvr_AzureCalc_AzureCalcRateCard[[#This Row],[Price_Level]]&amp;Table_wabobpsvr_AzureCalc_AzureCalcRateCard[[#This Row],[Region]]</f>
        <v>A5 VM (Non-Windows)MOSP9</v>
      </c>
      <c r="B13125" s="784">
        <v>9</v>
      </c>
      <c r="C13125" s="784" t="s">
        <v>701</v>
      </c>
      <c r="D13125" s="784" t="s">
        <v>627</v>
      </c>
      <c r="E13125" s="784">
        <v>0.27</v>
      </c>
      <c r="F13125" s="784" t="s">
        <v>710</v>
      </c>
      <c r="G13125" s="784" t="s">
        <v>4431</v>
      </c>
      <c r="H13125" s="784" t="s">
        <v>4431</v>
      </c>
      <c r="I13125" s="784" t="s">
        <v>6804</v>
      </c>
    </row>
    <row r="13126" spans="1:9" hidden="1">
      <c r="A13126" t="str">
        <f>Table_wabobpsvr_AzureCalc_AzureCalcRateCard[[#This Row],[ServiceName]]&amp;Table_wabobpsvr_AzureCalc_AzureCalcRateCard[[#This Row],[Price_Level]]&amp;Table_wabobpsvr_AzureCalc_AzureCalcRateCard[[#This Row],[Region]]</f>
        <v>A5 VM (Non-Windows)A9</v>
      </c>
      <c r="B13126">
        <v>9</v>
      </c>
      <c r="C13126" t="s">
        <v>701</v>
      </c>
      <c r="D13126" t="s">
        <v>181</v>
      </c>
      <c r="E13126">
        <v>0.1971</v>
      </c>
      <c r="F13126" t="s">
        <v>710</v>
      </c>
      <c r="G13126" s="784" t="s">
        <v>1936</v>
      </c>
      <c r="H13126" s="784" t="s">
        <v>1937</v>
      </c>
      <c r="I13126" s="784" t="s">
        <v>6804</v>
      </c>
    </row>
    <row r="13127" spans="1:9" hidden="1">
      <c r="A13127" t="str">
        <f>Table_wabobpsvr_AzureCalc_AzureCalcRateCard[[#This Row],[ServiceName]]&amp;Table_wabobpsvr_AzureCalc_AzureCalcRateCard[[#This Row],[Price_Level]]&amp;Table_wabobpsvr_AzureCalc_AzureCalcRateCard[[#This Row],[Region]]</f>
        <v>A5 VM (Non-Windows)B9</v>
      </c>
      <c r="B13127">
        <v>9</v>
      </c>
      <c r="C13127" t="s">
        <v>701</v>
      </c>
      <c r="D13127" t="s">
        <v>182</v>
      </c>
      <c r="E13127">
        <v>0.189</v>
      </c>
      <c r="F13127" t="s">
        <v>710</v>
      </c>
      <c r="G13127" s="784" t="s">
        <v>1936</v>
      </c>
      <c r="H13127" s="784" t="s">
        <v>1937</v>
      </c>
      <c r="I13127" s="784" t="s">
        <v>6804</v>
      </c>
    </row>
    <row r="13128" spans="1:9" hidden="1">
      <c r="A13128" t="str">
        <f>Table_wabobpsvr_AzureCalc_AzureCalcRateCard[[#This Row],[ServiceName]]&amp;Table_wabobpsvr_AzureCalc_AzureCalcRateCard[[#This Row],[Price_Level]]&amp;Table_wabobpsvr_AzureCalc_AzureCalcRateCard[[#This Row],[Region]]</f>
        <v>A5 VM (Non-Windows)C9</v>
      </c>
      <c r="B13128">
        <v>9</v>
      </c>
      <c r="C13128" t="s">
        <v>701</v>
      </c>
      <c r="D13128" t="s">
        <v>184</v>
      </c>
      <c r="E13128">
        <v>0.18090000000000001</v>
      </c>
      <c r="F13128" t="s">
        <v>710</v>
      </c>
      <c r="G13128" s="784" t="s">
        <v>1936</v>
      </c>
      <c r="H13128" s="784" t="s">
        <v>1937</v>
      </c>
      <c r="I13128" s="784" t="s">
        <v>6804</v>
      </c>
    </row>
    <row r="13129" spans="1:9" hidden="1">
      <c r="A13129" t="str">
        <f>Table_wabobpsvr_AzureCalc_AzureCalcRateCard[[#This Row],[ServiceName]]&amp;Table_wabobpsvr_AzureCalc_AzureCalcRateCard[[#This Row],[Price_Level]]&amp;Table_wabobpsvr_AzureCalc_AzureCalcRateCard[[#This Row],[Region]]</f>
        <v>A5 VM (Non-Windows)D9</v>
      </c>
      <c r="B13129">
        <v>9</v>
      </c>
      <c r="C13129" t="s">
        <v>701</v>
      </c>
      <c r="D13129" t="s">
        <v>183</v>
      </c>
      <c r="E13129">
        <v>0.17280000000000001</v>
      </c>
      <c r="F13129" t="s">
        <v>710</v>
      </c>
      <c r="G13129" s="784" t="s">
        <v>1936</v>
      </c>
      <c r="H13129" s="784" t="s">
        <v>1937</v>
      </c>
      <c r="I13129" s="784" t="s">
        <v>6804</v>
      </c>
    </row>
    <row r="13130" spans="1:9" hidden="1">
      <c r="A13130" t="str">
        <f>Table_wabobpsvr_AzureCalc_AzureCalcRateCard[[#This Row],[ServiceName]]&amp;Table_wabobpsvr_AzureCalc_AzureCalcRateCard[[#This Row],[Price_Level]]&amp;Table_wabobpsvr_AzureCalc_AzureCalcRateCard[[#This Row],[Region]]</f>
        <v>A5 VM (Non-Windows)MOSP10</v>
      </c>
      <c r="B13130">
        <v>10</v>
      </c>
      <c r="C13130" t="s">
        <v>701</v>
      </c>
      <c r="D13130" t="s">
        <v>627</v>
      </c>
      <c r="E13130">
        <v>0.29399999999999998</v>
      </c>
      <c r="F13130" t="s">
        <v>710</v>
      </c>
      <c r="G13130" s="784" t="s">
        <v>4431</v>
      </c>
      <c r="H13130" s="784" t="s">
        <v>4431</v>
      </c>
      <c r="I13130" s="784" t="s">
        <v>5389</v>
      </c>
    </row>
    <row r="13131" spans="1:9" hidden="1">
      <c r="A13131" t="str">
        <f>Table_wabobpsvr_AzureCalc_AzureCalcRateCard[[#This Row],[ServiceName]]&amp;Table_wabobpsvr_AzureCalc_AzureCalcRateCard[[#This Row],[Price_Level]]&amp;Table_wabobpsvr_AzureCalc_AzureCalcRateCard[[#This Row],[Region]]</f>
        <v>A5 VM (Non-Windows)A10</v>
      </c>
      <c r="B13131">
        <v>10</v>
      </c>
      <c r="C13131" t="s">
        <v>701</v>
      </c>
      <c r="D13131" t="s">
        <v>181</v>
      </c>
      <c r="E13131">
        <v>0.21462000000000001</v>
      </c>
      <c r="F13131" t="s">
        <v>710</v>
      </c>
      <c r="G13131" s="784" t="s">
        <v>1690</v>
      </c>
      <c r="H13131" s="784" t="s">
        <v>1691</v>
      </c>
      <c r="I13131" s="784" t="s">
        <v>5389</v>
      </c>
    </row>
    <row r="13132" spans="1:9" hidden="1">
      <c r="A13132" t="str">
        <f>Table_wabobpsvr_AzureCalc_AzureCalcRateCard[[#This Row],[ServiceName]]&amp;Table_wabobpsvr_AzureCalc_AzureCalcRateCard[[#This Row],[Price_Level]]&amp;Table_wabobpsvr_AzureCalc_AzureCalcRateCard[[#This Row],[Region]]</f>
        <v>Read-Access Geo Redundant Storage Standard IO - Block BlobA</v>
      </c>
      <c r="C13132" t="s">
        <v>785</v>
      </c>
      <c r="D13132" t="s">
        <v>181</v>
      </c>
      <c r="E13132">
        <v>5.6899999999999999E-2</v>
      </c>
      <c r="F13132" t="s">
        <v>792</v>
      </c>
      <c r="G13132" s="784" t="s">
        <v>1938</v>
      </c>
      <c r="H13132" s="784" t="s">
        <v>1939</v>
      </c>
      <c r="I13132" s="784" t="s">
        <v>5020</v>
      </c>
    </row>
    <row r="13133" spans="1:9" hidden="1">
      <c r="A13133" t="str">
        <f>Table_wabobpsvr_AzureCalc_AzureCalcRateCard[[#This Row],[ServiceName]]&amp;Table_wabobpsvr_AzureCalc_AzureCalcRateCard[[#This Row],[Price_Level]]&amp;Table_wabobpsvr_AzureCalc_AzureCalcRateCard[[#This Row],[Region]]</f>
        <v>Read-Access Geo Redundant Storage Standard IO - Block BlobB</v>
      </c>
      <c r="C13133" t="s">
        <v>785</v>
      </c>
      <c r="D13133" t="s">
        <v>182</v>
      </c>
      <c r="E13133">
        <v>5.6899999999999999E-2</v>
      </c>
      <c r="F13133" t="s">
        <v>792</v>
      </c>
      <c r="G13133" s="784" t="s">
        <v>1938</v>
      </c>
      <c r="H13133" s="784" t="s">
        <v>1939</v>
      </c>
      <c r="I13133" s="784" t="s">
        <v>5020</v>
      </c>
    </row>
    <row r="13134" spans="1:9" hidden="1">
      <c r="A13134" t="str">
        <f>Table_wabobpsvr_AzureCalc_AzureCalcRateCard[[#This Row],[ServiceName]]&amp;Table_wabobpsvr_AzureCalc_AzureCalcRateCard[[#This Row],[Price_Level]]&amp;Table_wabobpsvr_AzureCalc_AzureCalcRateCard[[#This Row],[Region]]</f>
        <v>Read-Access Geo Redundant Storage Standard IO - Block BlobC</v>
      </c>
      <c r="C13134" t="s">
        <v>785</v>
      </c>
      <c r="D13134" t="s">
        <v>184</v>
      </c>
      <c r="E13134">
        <v>5.6899999999999999E-2</v>
      </c>
      <c r="F13134" t="s">
        <v>792</v>
      </c>
      <c r="G13134" s="784" t="s">
        <v>1938</v>
      </c>
      <c r="H13134" s="784" t="s">
        <v>1939</v>
      </c>
      <c r="I13134" s="784" t="s">
        <v>5020</v>
      </c>
    </row>
    <row r="13135" spans="1:9" hidden="1">
      <c r="A13135" t="str">
        <f>Table_wabobpsvr_AzureCalc_AzureCalcRateCard[[#This Row],[ServiceName]]&amp;Table_wabobpsvr_AzureCalc_AzureCalcRateCard[[#This Row],[Price_Level]]&amp;Table_wabobpsvr_AzureCalc_AzureCalcRateCard[[#This Row],[Region]]</f>
        <v>Read-Access Geo Redundant Storage Standard IO - Block BlobD</v>
      </c>
      <c r="C13135" t="s">
        <v>785</v>
      </c>
      <c r="D13135" t="s">
        <v>183</v>
      </c>
      <c r="E13135">
        <v>5.6899999999999999E-2</v>
      </c>
      <c r="F13135" t="s">
        <v>792</v>
      </c>
      <c r="G13135" s="784" t="s">
        <v>1938</v>
      </c>
      <c r="H13135" s="784" t="s">
        <v>1939</v>
      </c>
      <c r="I13135" s="784" t="s">
        <v>5020</v>
      </c>
    </row>
    <row r="13136" spans="1:9" hidden="1">
      <c r="A13136" s="784" t="str">
        <f>Table_wabobpsvr_AzureCalc_AzureCalcRateCard[[#This Row],[ServiceName]]&amp;Table_wabobpsvr_AzureCalc_AzureCalcRateCard[[#This Row],[Price_Level]]&amp;Table_wabobpsvr_AzureCalc_AzureCalcRateCard[[#This Row],[Region]]</f>
        <v>Read-Access Geo Redundant Storage Standard IO - Block BlobMOSP13</v>
      </c>
      <c r="B13136" s="784">
        <v>13</v>
      </c>
      <c r="C13136" s="784" t="s">
        <v>785</v>
      </c>
      <c r="D13136" s="784" t="s">
        <v>627</v>
      </c>
      <c r="E13136" s="784">
        <v>8.3199999999999996E-2</v>
      </c>
      <c r="F13136" s="784" t="s">
        <v>792</v>
      </c>
      <c r="G13136" s="784" t="s">
        <v>4431</v>
      </c>
      <c r="H13136" s="784" t="s">
        <v>4431</v>
      </c>
      <c r="I13136" s="784" t="s">
        <v>5365</v>
      </c>
    </row>
    <row r="13137" spans="1:9" hidden="1">
      <c r="A13137" s="784" t="str">
        <f>Table_wabobpsvr_AzureCalc_AzureCalcRateCard[[#This Row],[ServiceName]]&amp;Table_wabobpsvr_AzureCalc_AzureCalcRateCard[[#This Row],[Price_Level]]&amp;Table_wabobpsvr_AzureCalc_AzureCalcRateCard[[#This Row],[Region]]</f>
        <v>Read-Access Geo Redundant Storage Standard IO - Block BlobA13</v>
      </c>
      <c r="B13137" s="784">
        <v>13</v>
      </c>
      <c r="C13137" s="784" t="s">
        <v>785</v>
      </c>
      <c r="D13137" s="784" t="s">
        <v>181</v>
      </c>
      <c r="E13137" s="784">
        <v>7.7499999999999999E-2</v>
      </c>
      <c r="F13137" s="784" t="s">
        <v>792</v>
      </c>
      <c r="G13137" s="784" t="s">
        <v>1940</v>
      </c>
      <c r="H13137" s="784" t="s">
        <v>1941</v>
      </c>
      <c r="I13137" s="784" t="s">
        <v>5365</v>
      </c>
    </row>
    <row r="13138" spans="1:9" hidden="1">
      <c r="A13138" s="784" t="str">
        <f>Table_wabobpsvr_AzureCalc_AzureCalcRateCard[[#This Row],[ServiceName]]&amp;Table_wabobpsvr_AzureCalc_AzureCalcRateCard[[#This Row],[Price_Level]]&amp;Table_wabobpsvr_AzureCalc_AzureCalcRateCard[[#This Row],[Region]]</f>
        <v>Read-Access Geo Redundant Storage Standard IO - Block BlobB13</v>
      </c>
      <c r="B13138" s="784">
        <v>13</v>
      </c>
      <c r="C13138" s="784" t="s">
        <v>785</v>
      </c>
      <c r="D13138" s="784" t="s">
        <v>182</v>
      </c>
      <c r="E13138" s="784">
        <v>7.7499999999999999E-2</v>
      </c>
      <c r="F13138" s="784" t="s">
        <v>792</v>
      </c>
      <c r="G13138" s="784" t="s">
        <v>1940</v>
      </c>
      <c r="H13138" s="784" t="s">
        <v>1941</v>
      </c>
      <c r="I13138" s="784" t="s">
        <v>5365</v>
      </c>
    </row>
    <row r="13139" spans="1:9" hidden="1">
      <c r="A13139" s="784" t="str">
        <f>Table_wabobpsvr_AzureCalc_AzureCalcRateCard[[#This Row],[ServiceName]]&amp;Table_wabobpsvr_AzureCalc_AzureCalcRateCard[[#This Row],[Price_Level]]&amp;Table_wabobpsvr_AzureCalc_AzureCalcRateCard[[#This Row],[Region]]</f>
        <v>Read-Access Geo Redundant Storage Standard IO - Block BlobC13</v>
      </c>
      <c r="B13139" s="784">
        <v>13</v>
      </c>
      <c r="C13139" s="784" t="s">
        <v>785</v>
      </c>
      <c r="D13139" s="784" t="s">
        <v>184</v>
      </c>
      <c r="E13139" s="784">
        <v>7.7499999999999999E-2</v>
      </c>
      <c r="F13139" s="784" t="s">
        <v>792</v>
      </c>
      <c r="G13139" s="784" t="s">
        <v>1940</v>
      </c>
      <c r="H13139" s="784" t="s">
        <v>1941</v>
      </c>
      <c r="I13139" s="784" t="s">
        <v>5365</v>
      </c>
    </row>
    <row r="13140" spans="1:9" hidden="1">
      <c r="A13140" s="784" t="str">
        <f>Table_wabobpsvr_AzureCalc_AzureCalcRateCard[[#This Row],[ServiceName]]&amp;Table_wabobpsvr_AzureCalc_AzureCalcRateCard[[#This Row],[Price_Level]]&amp;Table_wabobpsvr_AzureCalc_AzureCalcRateCard[[#This Row],[Region]]</f>
        <v>Read-Access Geo Redundant Storage Standard IO - Block BlobD13</v>
      </c>
      <c r="B13140" s="784">
        <v>13</v>
      </c>
      <c r="C13140" s="784" t="s">
        <v>785</v>
      </c>
      <c r="D13140" s="784" t="s">
        <v>183</v>
      </c>
      <c r="E13140" s="784">
        <v>7.7499999999999999E-2</v>
      </c>
      <c r="F13140" s="784" t="s">
        <v>792</v>
      </c>
      <c r="G13140" s="784" t="s">
        <v>1940</v>
      </c>
      <c r="H13140" s="784" t="s">
        <v>1941</v>
      </c>
      <c r="I13140" s="784" t="s">
        <v>5365</v>
      </c>
    </row>
    <row r="13141" spans="1:9" hidden="1">
      <c r="A13141" s="784" t="str">
        <f>Table_wabobpsvr_AzureCalc_AzureCalcRateCard[[#This Row],[ServiceName]]&amp;Table_wabobpsvr_AzureCalc_AzureCalcRateCard[[#This Row],[Price_Level]]&amp;Table_wabobpsvr_AzureCalc_AzureCalcRateCard[[#This Row],[Region]]</f>
        <v>Read-Access Geo Redundant Storage Standard IO - FileMOSP</v>
      </c>
      <c r="B13141" s="784"/>
      <c r="C13141" s="784" t="s">
        <v>785</v>
      </c>
      <c r="D13141" s="784" t="s">
        <v>627</v>
      </c>
      <c r="E13141" s="784">
        <v>6.5000000000000002E-2</v>
      </c>
      <c r="F13141" s="784" t="s">
        <v>793</v>
      </c>
      <c r="G13141" s="784" t="s">
        <v>4431</v>
      </c>
      <c r="H13141" s="784" t="s">
        <v>4431</v>
      </c>
      <c r="I13141" s="784" t="s">
        <v>6805</v>
      </c>
    </row>
    <row r="13142" spans="1:9" hidden="1">
      <c r="A13142" t="str">
        <f>Table_wabobpsvr_AzureCalc_AzureCalcRateCard[[#This Row],[ServiceName]]&amp;Table_wabobpsvr_AzureCalc_AzureCalcRateCard[[#This Row],[Price_Level]]&amp;Table_wabobpsvr_AzureCalc_AzureCalcRateCard[[#This Row],[Region]]</f>
        <v>Read-Access Geo Redundant Storage Standard IO - FileA</v>
      </c>
      <c r="C13142" t="s">
        <v>785</v>
      </c>
      <c r="D13142" t="s">
        <v>181</v>
      </c>
      <c r="E13142">
        <v>6.3049999999999995E-2</v>
      </c>
      <c r="F13142" t="s">
        <v>793</v>
      </c>
      <c r="G13142" s="784" t="s">
        <v>1942</v>
      </c>
      <c r="H13142" s="784" t="s">
        <v>1943</v>
      </c>
      <c r="I13142" s="784" t="s">
        <v>6805</v>
      </c>
    </row>
    <row r="13143" spans="1:9" hidden="1">
      <c r="A13143" s="784" t="str">
        <f>Table_wabobpsvr_AzureCalc_AzureCalcRateCard[[#This Row],[ServiceName]]&amp;Table_wabobpsvr_AzureCalc_AzureCalcRateCard[[#This Row],[Price_Level]]&amp;Table_wabobpsvr_AzureCalc_AzureCalcRateCard[[#This Row],[Region]]</f>
        <v>Read-Access Geo Redundant Storage Standard IO - FileB</v>
      </c>
      <c r="B13143" s="784"/>
      <c r="C13143" s="784" t="s">
        <v>785</v>
      </c>
      <c r="D13143" s="784" t="s">
        <v>182</v>
      </c>
      <c r="E13143" s="784">
        <v>6.1100000000000002E-2</v>
      </c>
      <c r="F13143" s="784" t="s">
        <v>793</v>
      </c>
      <c r="G13143" s="784" t="s">
        <v>1942</v>
      </c>
      <c r="H13143" s="784" t="s">
        <v>1943</v>
      </c>
      <c r="I13143" s="784" t="s">
        <v>6805</v>
      </c>
    </row>
    <row r="13144" spans="1:9" hidden="1">
      <c r="A13144" s="784" t="str">
        <f>Table_wabobpsvr_AzureCalc_AzureCalcRateCard[[#This Row],[ServiceName]]&amp;Table_wabobpsvr_AzureCalc_AzureCalcRateCard[[#This Row],[Price_Level]]&amp;Table_wabobpsvr_AzureCalc_AzureCalcRateCard[[#This Row],[Region]]</f>
        <v>Read-Access Geo Redundant Storage Standard IO - FileC</v>
      </c>
      <c r="B13144" s="784"/>
      <c r="C13144" s="784" t="s">
        <v>785</v>
      </c>
      <c r="D13144" s="784" t="s">
        <v>184</v>
      </c>
      <c r="E13144" s="784">
        <v>5.9150000000000001E-2</v>
      </c>
      <c r="F13144" s="784" t="s">
        <v>793</v>
      </c>
      <c r="G13144" s="784" t="s">
        <v>1942</v>
      </c>
      <c r="H13144" s="784" t="s">
        <v>1943</v>
      </c>
      <c r="I13144" s="784" t="s">
        <v>6805</v>
      </c>
    </row>
    <row r="13145" spans="1:9" hidden="1">
      <c r="A13145" t="str">
        <f>Table_wabobpsvr_AzureCalc_AzureCalcRateCard[[#This Row],[ServiceName]]&amp;Table_wabobpsvr_AzureCalc_AzureCalcRateCard[[#This Row],[Price_Level]]&amp;Table_wabobpsvr_AzureCalc_AzureCalcRateCard[[#This Row],[Region]]</f>
        <v>Read-Access Geo Redundant Storage Standard IO - FileD</v>
      </c>
      <c r="C13145" t="s">
        <v>785</v>
      </c>
      <c r="D13145" t="s">
        <v>183</v>
      </c>
      <c r="E13145">
        <v>5.7200000000000001E-2</v>
      </c>
      <c r="F13145" t="s">
        <v>793</v>
      </c>
      <c r="G13145" s="784" t="s">
        <v>1942</v>
      </c>
      <c r="H13145" s="784" t="s">
        <v>1943</v>
      </c>
      <c r="I13145" s="784" t="s">
        <v>6805</v>
      </c>
    </row>
    <row r="13146" spans="1:9" hidden="1">
      <c r="A13146" t="str">
        <f>Table_wabobpsvr_AzureCalc_AzureCalcRateCard[[#This Row],[ServiceName]]&amp;Table_wabobpsvr_AzureCalc_AzureCalcRateCard[[#This Row],[Price_Level]]&amp;Table_wabobpsvr_AzureCalc_AzureCalcRateCard[[#This Row],[Region]]</f>
        <v>Read-Access Geo Redundant Storage Standard IO - Page Blob/DiskMOSP</v>
      </c>
      <c r="C13146" t="s">
        <v>785</v>
      </c>
      <c r="D13146" t="s">
        <v>627</v>
      </c>
      <c r="E13146">
        <v>0.12</v>
      </c>
      <c r="F13146" t="s">
        <v>794</v>
      </c>
      <c r="G13146" s="784" t="s">
        <v>4431</v>
      </c>
      <c r="H13146" s="784" t="s">
        <v>4431</v>
      </c>
      <c r="I13146" s="784" t="s">
        <v>6806</v>
      </c>
    </row>
    <row r="13147" spans="1:9" hidden="1">
      <c r="A13147" t="str">
        <f>Table_wabobpsvr_AzureCalc_AzureCalcRateCard[[#This Row],[ServiceName]]&amp;Table_wabobpsvr_AzureCalc_AzureCalcRateCard[[#This Row],[Price_Level]]&amp;Table_wabobpsvr_AzureCalc_AzureCalcRateCard[[#This Row],[Region]]</f>
        <v>Read-Access Geo Redundant Storage Standard IO - Page Blob/DiskA</v>
      </c>
      <c r="C13147" t="s">
        <v>785</v>
      </c>
      <c r="D13147" t="s">
        <v>181</v>
      </c>
      <c r="E13147">
        <v>7.4999999999999997E-2</v>
      </c>
      <c r="F13147" t="s">
        <v>794</v>
      </c>
      <c r="G13147" s="784" t="s">
        <v>1944</v>
      </c>
      <c r="H13147" s="784" t="s">
        <v>1945</v>
      </c>
      <c r="I13147" s="784" t="s">
        <v>6806</v>
      </c>
    </row>
    <row r="13148" spans="1:9" hidden="1">
      <c r="A13148" t="str">
        <f>Table_wabobpsvr_AzureCalc_AzureCalcRateCard[[#This Row],[ServiceName]]&amp;Table_wabobpsvr_AzureCalc_AzureCalcRateCard[[#This Row],[Price_Level]]&amp;Table_wabobpsvr_AzureCalc_AzureCalcRateCard[[#This Row],[Region]]</f>
        <v>Read-Access Geo Redundant Storage Standard IO - Page Blob/DiskB</v>
      </c>
      <c r="C13148" t="s">
        <v>785</v>
      </c>
      <c r="D13148" t="s">
        <v>182</v>
      </c>
      <c r="E13148">
        <v>7.4999999999999997E-2</v>
      </c>
      <c r="F13148" t="s">
        <v>794</v>
      </c>
      <c r="G13148" s="784" t="s">
        <v>1944</v>
      </c>
      <c r="H13148" s="784" t="s">
        <v>1945</v>
      </c>
      <c r="I13148" s="784" t="s">
        <v>6806</v>
      </c>
    </row>
    <row r="13149" spans="1:9" hidden="1">
      <c r="A13149" t="str">
        <f>Table_wabobpsvr_AzureCalc_AzureCalcRateCard[[#This Row],[ServiceName]]&amp;Table_wabobpsvr_AzureCalc_AzureCalcRateCard[[#This Row],[Price_Level]]&amp;Table_wabobpsvr_AzureCalc_AzureCalcRateCard[[#This Row],[Region]]</f>
        <v>Read-Access Geo Redundant Storage Standard IO - Page Blob/DiskC</v>
      </c>
      <c r="C13149" t="s">
        <v>785</v>
      </c>
      <c r="D13149" t="s">
        <v>184</v>
      </c>
      <c r="E13149">
        <v>7.4999999999999997E-2</v>
      </c>
      <c r="F13149" t="s">
        <v>794</v>
      </c>
      <c r="G13149" s="784" t="s">
        <v>1944</v>
      </c>
      <c r="H13149" s="784" t="s">
        <v>1945</v>
      </c>
      <c r="I13149" s="784" t="s">
        <v>6806</v>
      </c>
    </row>
    <row r="13150" spans="1:9" hidden="1">
      <c r="A13150" t="str">
        <f>Table_wabobpsvr_AzureCalc_AzureCalcRateCard[[#This Row],[ServiceName]]&amp;Table_wabobpsvr_AzureCalc_AzureCalcRateCard[[#This Row],[Price_Level]]&amp;Table_wabobpsvr_AzureCalc_AzureCalcRateCard[[#This Row],[Region]]</f>
        <v>Read-Access Geo Redundant Storage Standard IO - Page Blob/DiskD</v>
      </c>
      <c r="C13150" t="s">
        <v>785</v>
      </c>
      <c r="D13150" t="s">
        <v>183</v>
      </c>
      <c r="E13150">
        <v>7.4999999999999997E-2</v>
      </c>
      <c r="F13150" t="s">
        <v>794</v>
      </c>
      <c r="G13150" s="784" t="s">
        <v>1944</v>
      </c>
      <c r="H13150" s="784" t="s">
        <v>1945</v>
      </c>
      <c r="I13150" s="784" t="s">
        <v>6806</v>
      </c>
    </row>
    <row r="13151" spans="1:9" hidden="1">
      <c r="A13151" t="str">
        <f>Table_wabobpsvr_AzureCalc_AzureCalcRateCard[[#This Row],[ServiceName]]&amp;Table_wabobpsvr_AzureCalc_AzureCalcRateCard[[#This Row],[Price_Level]]&amp;Table_wabobpsvr_AzureCalc_AzureCalcRateCard[[#This Row],[Region]]</f>
        <v>Read-Access Geo Redundant Storage Standard IO - Page Blob/DiskMOSP13</v>
      </c>
      <c r="B13151">
        <v>13</v>
      </c>
      <c r="C13151" t="s">
        <v>785</v>
      </c>
      <c r="D13151" t="s">
        <v>627</v>
      </c>
      <c r="E13151">
        <v>0.22</v>
      </c>
      <c r="F13151" t="s">
        <v>794</v>
      </c>
      <c r="G13151" s="784" t="s">
        <v>4431</v>
      </c>
      <c r="H13151" s="784" t="s">
        <v>4431</v>
      </c>
      <c r="I13151" s="784" t="s">
        <v>5881</v>
      </c>
    </row>
    <row r="13152" spans="1:9" hidden="1">
      <c r="A13152" t="str">
        <f>Table_wabobpsvr_AzureCalc_AzureCalcRateCard[[#This Row],[ServiceName]]&amp;Table_wabobpsvr_AzureCalc_AzureCalcRateCard[[#This Row],[Price_Level]]&amp;Table_wabobpsvr_AzureCalc_AzureCalcRateCard[[#This Row],[Region]]</f>
        <v>Read-Access Geo Redundant Storage Standard IO - Page Blob/DiskA13</v>
      </c>
      <c r="B13152">
        <v>13</v>
      </c>
      <c r="C13152" t="s">
        <v>785</v>
      </c>
      <c r="D13152" t="s">
        <v>181</v>
      </c>
      <c r="E13152">
        <v>0.21</v>
      </c>
      <c r="F13152" t="s">
        <v>794</v>
      </c>
      <c r="G13152" s="784" t="s">
        <v>1946</v>
      </c>
      <c r="H13152" s="784" t="s">
        <v>1947</v>
      </c>
      <c r="I13152" s="784" t="s">
        <v>5881</v>
      </c>
    </row>
    <row r="13153" spans="1:9" hidden="1">
      <c r="A13153" t="str">
        <f>Table_wabobpsvr_AzureCalc_AzureCalcRateCard[[#This Row],[ServiceName]]&amp;Table_wabobpsvr_AzureCalc_AzureCalcRateCard[[#This Row],[Price_Level]]&amp;Table_wabobpsvr_AzureCalc_AzureCalcRateCard[[#This Row],[Region]]</f>
        <v>Read-Access Geo Redundant Storage Standard IO - Page Blob/DiskB13</v>
      </c>
      <c r="B13153">
        <v>13</v>
      </c>
      <c r="C13153" t="s">
        <v>785</v>
      </c>
      <c r="D13153" t="s">
        <v>182</v>
      </c>
      <c r="E13153">
        <v>0.21</v>
      </c>
      <c r="F13153" t="s">
        <v>794</v>
      </c>
      <c r="G13153" s="784" t="s">
        <v>1946</v>
      </c>
      <c r="H13153" s="784" t="s">
        <v>1947</v>
      </c>
      <c r="I13153" s="784" t="s">
        <v>5881</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Page Blob/DiskC13</v>
      </c>
      <c r="B13154">
        <v>13</v>
      </c>
      <c r="C13154" t="s">
        <v>785</v>
      </c>
      <c r="D13154" t="s">
        <v>184</v>
      </c>
      <c r="E13154">
        <v>0.21</v>
      </c>
      <c r="F13154" t="s">
        <v>794</v>
      </c>
      <c r="G13154" s="784" t="s">
        <v>1946</v>
      </c>
      <c r="H13154" s="784" t="s">
        <v>1947</v>
      </c>
      <c r="I13154" s="784" t="s">
        <v>5881</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Page Blob/DiskD13</v>
      </c>
      <c r="B13155">
        <v>13</v>
      </c>
      <c r="C13155" t="s">
        <v>785</v>
      </c>
      <c r="D13155" t="s">
        <v>183</v>
      </c>
      <c r="E13155">
        <v>0.21</v>
      </c>
      <c r="F13155" t="s">
        <v>794</v>
      </c>
      <c r="G13155" s="784" t="s">
        <v>1946</v>
      </c>
      <c r="H13155" s="784" t="s">
        <v>1947</v>
      </c>
      <c r="I13155" s="784" t="s">
        <v>5881</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Table/QueueMOSP13</v>
      </c>
      <c r="B13156">
        <v>13</v>
      </c>
      <c r="C13156" t="s">
        <v>785</v>
      </c>
      <c r="D13156" t="s">
        <v>627</v>
      </c>
      <c r="E13156">
        <v>0.16300000000000001</v>
      </c>
      <c r="F13156" t="s">
        <v>795</v>
      </c>
      <c r="G13156" s="784" t="s">
        <v>4431</v>
      </c>
      <c r="H13156" s="784" t="s">
        <v>4431</v>
      </c>
      <c r="I13156" s="784" t="s">
        <v>5883</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Table/QueueA13</v>
      </c>
      <c r="B13157">
        <v>13</v>
      </c>
      <c r="C13157" t="s">
        <v>785</v>
      </c>
      <c r="D13157" t="s">
        <v>181</v>
      </c>
      <c r="E13157">
        <v>0.10199999999999999</v>
      </c>
      <c r="F13157" t="s">
        <v>795</v>
      </c>
      <c r="G13157" s="784" t="s">
        <v>1948</v>
      </c>
      <c r="H13157" s="784" t="s">
        <v>1949</v>
      </c>
      <c r="I13157" s="784" t="s">
        <v>5883</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Table/QueueB13</v>
      </c>
      <c r="B13158">
        <v>13</v>
      </c>
      <c r="C13158" t="s">
        <v>785</v>
      </c>
      <c r="D13158" t="s">
        <v>182</v>
      </c>
      <c r="E13158">
        <v>0.10199999999999999</v>
      </c>
      <c r="F13158" t="s">
        <v>795</v>
      </c>
      <c r="G13158" s="784" t="s">
        <v>1948</v>
      </c>
      <c r="H13158" s="784" t="s">
        <v>1949</v>
      </c>
      <c r="I13158" s="784" t="s">
        <v>5883</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Table/QueueC13</v>
      </c>
      <c r="B13159">
        <v>13</v>
      </c>
      <c r="C13159" t="s">
        <v>785</v>
      </c>
      <c r="D13159" t="s">
        <v>184</v>
      </c>
      <c r="E13159">
        <v>0.10199999999999999</v>
      </c>
      <c r="F13159" t="s">
        <v>795</v>
      </c>
      <c r="G13159" s="784" t="s">
        <v>1948</v>
      </c>
      <c r="H13159" s="784" t="s">
        <v>1949</v>
      </c>
      <c r="I13159" s="784" t="s">
        <v>5883</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Table/QueueD13</v>
      </c>
      <c r="B13160" s="784">
        <v>13</v>
      </c>
      <c r="C13160" s="784" t="s">
        <v>785</v>
      </c>
      <c r="D13160" s="784" t="s">
        <v>183</v>
      </c>
      <c r="E13160" s="784">
        <v>0.10199999999999999</v>
      </c>
      <c r="F13160" s="784" t="s">
        <v>795</v>
      </c>
      <c r="G13160" s="784" t="s">
        <v>1948</v>
      </c>
      <c r="H13160" s="784" t="s">
        <v>1949</v>
      </c>
      <c r="I13160" s="784" t="s">
        <v>5883</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Table/QueueMOSP</v>
      </c>
      <c r="C13161" t="s">
        <v>785</v>
      </c>
      <c r="D13161" t="s">
        <v>627</v>
      </c>
      <c r="E13161">
        <v>0.12</v>
      </c>
      <c r="F13161" t="s">
        <v>795</v>
      </c>
      <c r="G13161" s="784" t="s">
        <v>4431</v>
      </c>
      <c r="H13161" s="784" t="s">
        <v>4431</v>
      </c>
      <c r="I13161" s="784" t="s">
        <v>5715</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Table/QueueA</v>
      </c>
      <c r="B13162" s="784"/>
      <c r="C13162" s="784" t="s">
        <v>785</v>
      </c>
      <c r="D13162" s="784" t="s">
        <v>181</v>
      </c>
      <c r="E13162" s="784">
        <v>7.4999999999999997E-2</v>
      </c>
      <c r="F13162" s="784" t="s">
        <v>795</v>
      </c>
      <c r="G13162" s="784" t="s">
        <v>1950</v>
      </c>
      <c r="H13162" s="784" t="s">
        <v>1951</v>
      </c>
      <c r="I13162" s="784" t="s">
        <v>5715</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Table/QueueB</v>
      </c>
      <c r="B13163" s="784"/>
      <c r="C13163" s="784" t="s">
        <v>785</v>
      </c>
      <c r="D13163" s="784" t="s">
        <v>182</v>
      </c>
      <c r="E13163" s="784">
        <v>7.4999999999999997E-2</v>
      </c>
      <c r="F13163" s="784" t="s">
        <v>795</v>
      </c>
      <c r="G13163" s="784" t="s">
        <v>1950</v>
      </c>
      <c r="H13163" s="784" t="s">
        <v>1951</v>
      </c>
      <c r="I13163" s="784" t="s">
        <v>5715</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Table/QueueC</v>
      </c>
      <c r="B13164" s="784"/>
      <c r="C13164" s="784" t="s">
        <v>785</v>
      </c>
      <c r="D13164" s="784" t="s">
        <v>184</v>
      </c>
      <c r="E13164" s="784">
        <v>7.4999999999999997E-2</v>
      </c>
      <c r="F13164" s="784" t="s">
        <v>795</v>
      </c>
      <c r="G13164" s="784" t="s">
        <v>1950</v>
      </c>
      <c r="H13164" s="784" t="s">
        <v>1951</v>
      </c>
      <c r="I13164" s="784" t="s">
        <v>5715</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Table/QueueD</v>
      </c>
      <c r="B13165" s="784"/>
      <c r="C13165" s="784" t="s">
        <v>785</v>
      </c>
      <c r="D13165" s="784" t="s">
        <v>183</v>
      </c>
      <c r="E13165" s="784">
        <v>7.4999999999999997E-2</v>
      </c>
      <c r="F13165" s="784" t="s">
        <v>795</v>
      </c>
      <c r="G13165" s="784" t="s">
        <v>1950</v>
      </c>
      <c r="H13165" s="784" t="s">
        <v>1951</v>
      </c>
      <c r="I13165" s="784" t="s">
        <v>5715</v>
      </c>
    </row>
    <row r="13166" spans="1:9" hidden="1">
      <c r="A13166" s="784" t="str">
        <f>Table_wabobpsvr_AzureCalc_AzureCalcRateCard[[#This Row],[ServiceName]]&amp;Table_wabobpsvr_AzureCalc_AzureCalcRateCard[[#This Row],[Price_Level]]&amp;Table_wabobpsvr_AzureCalc_AzureCalcRateCard[[#This Row],[Region]]</f>
        <v>Import/ExportMOSP</v>
      </c>
      <c r="B13166" s="784"/>
      <c r="C13166" s="784" t="s">
        <v>625</v>
      </c>
      <c r="D13166" s="784" t="s">
        <v>627</v>
      </c>
      <c r="E13166" s="784">
        <v>80</v>
      </c>
      <c r="F13166" s="784" t="s">
        <v>623</v>
      </c>
      <c r="G13166" s="784" t="s">
        <v>4431</v>
      </c>
      <c r="H13166" s="784" t="s">
        <v>4431</v>
      </c>
      <c r="I13166" s="784" t="s">
        <v>6807</v>
      </c>
    </row>
    <row r="13167" spans="1:9" hidden="1">
      <c r="A13167" s="784" t="str">
        <f>Table_wabobpsvr_AzureCalc_AzureCalcRateCard[[#This Row],[ServiceName]]&amp;Table_wabobpsvr_AzureCalc_AzureCalcRateCard[[#This Row],[Price_Level]]&amp;Table_wabobpsvr_AzureCalc_AzureCalcRateCard[[#This Row],[Region]]</f>
        <v>Import/ExportA</v>
      </c>
      <c r="B13167" s="784"/>
      <c r="C13167" s="784" t="s">
        <v>625</v>
      </c>
      <c r="D13167" s="784" t="s">
        <v>181</v>
      </c>
      <c r="E13167" s="784">
        <v>58.4</v>
      </c>
      <c r="F13167" s="784" t="s">
        <v>623</v>
      </c>
      <c r="G13167" s="784" t="s">
        <v>1952</v>
      </c>
      <c r="H13167" s="784" t="s">
        <v>1953</v>
      </c>
      <c r="I13167" s="784" t="s">
        <v>6807</v>
      </c>
    </row>
    <row r="13168" spans="1:9" hidden="1">
      <c r="A13168" s="784" t="str">
        <f>Table_wabobpsvr_AzureCalc_AzureCalcRateCard[[#This Row],[ServiceName]]&amp;Table_wabobpsvr_AzureCalc_AzureCalcRateCard[[#This Row],[Price_Level]]&amp;Table_wabobpsvr_AzureCalc_AzureCalcRateCard[[#This Row],[Region]]</f>
        <v>Import/ExportB</v>
      </c>
      <c r="B13168" s="784"/>
      <c r="C13168" s="784" t="s">
        <v>625</v>
      </c>
      <c r="D13168" s="784" t="s">
        <v>182</v>
      </c>
      <c r="E13168" s="784">
        <v>56</v>
      </c>
      <c r="F13168" s="784" t="s">
        <v>623</v>
      </c>
      <c r="G13168" s="784" t="s">
        <v>1952</v>
      </c>
      <c r="H13168" s="784" t="s">
        <v>1953</v>
      </c>
      <c r="I13168" s="784" t="s">
        <v>6807</v>
      </c>
    </row>
    <row r="13169" spans="1:9" hidden="1">
      <c r="A13169" s="784" t="str">
        <f>Table_wabobpsvr_AzureCalc_AzureCalcRateCard[[#This Row],[ServiceName]]&amp;Table_wabobpsvr_AzureCalc_AzureCalcRateCard[[#This Row],[Price_Level]]&amp;Table_wabobpsvr_AzureCalc_AzureCalcRateCard[[#This Row],[Region]]</f>
        <v>Import/ExportC</v>
      </c>
      <c r="B13169" s="784"/>
      <c r="C13169" s="784" t="s">
        <v>625</v>
      </c>
      <c r="D13169" s="784" t="s">
        <v>184</v>
      </c>
      <c r="E13169" s="784">
        <v>53.6</v>
      </c>
      <c r="F13169" s="784" t="s">
        <v>623</v>
      </c>
      <c r="G13169" s="784" t="s">
        <v>1952</v>
      </c>
      <c r="H13169" s="784" t="s">
        <v>1953</v>
      </c>
      <c r="I13169" s="784" t="s">
        <v>6807</v>
      </c>
    </row>
    <row r="13170" spans="1:9" hidden="1">
      <c r="A13170" s="784" t="str">
        <f>Table_wabobpsvr_AzureCalc_AzureCalcRateCard[[#This Row],[ServiceName]]&amp;Table_wabobpsvr_AzureCalc_AzureCalcRateCard[[#This Row],[Price_Level]]&amp;Table_wabobpsvr_AzureCalc_AzureCalcRateCard[[#This Row],[Region]]</f>
        <v>Import/ExportD</v>
      </c>
      <c r="B13170" s="784"/>
      <c r="C13170" s="784" t="s">
        <v>625</v>
      </c>
      <c r="D13170" s="784" t="s">
        <v>183</v>
      </c>
      <c r="E13170" s="784">
        <v>51.2</v>
      </c>
      <c r="F13170" s="784" t="s">
        <v>623</v>
      </c>
      <c r="G13170" s="784" t="s">
        <v>1952</v>
      </c>
      <c r="H13170" s="784" t="s">
        <v>1953</v>
      </c>
      <c r="I13170" s="784" t="s">
        <v>6807</v>
      </c>
    </row>
    <row r="13171" spans="1:9" hidden="1">
      <c r="A13171" s="784" t="str">
        <f>Table_wabobpsvr_AzureCalc_AzureCalcRateCard[[#This Row],[ServiceName]]&amp;Table_wabobpsvr_AzureCalc_AzureCalcRateCard[[#This Row],[Price_Level]]&amp;Table_wabobpsvr_AzureCalc_AzureCalcRateCard[[#This Row],[Region]]</f>
        <v>Storage TransactionsMOSP</v>
      </c>
      <c r="B13171" s="784"/>
      <c r="C13171" s="784" t="s">
        <v>796</v>
      </c>
      <c r="D13171" s="784" t="s">
        <v>627</v>
      </c>
      <c r="E13171" s="784">
        <v>3.5999999999999999E-3</v>
      </c>
      <c r="F13171" s="784" t="s">
        <v>47</v>
      </c>
      <c r="G13171" s="784" t="s">
        <v>4431</v>
      </c>
      <c r="H13171" s="784" t="s">
        <v>4431</v>
      </c>
      <c r="I13171" s="784" t="s">
        <v>6808</v>
      </c>
    </row>
    <row r="13172" spans="1:9" hidden="1">
      <c r="A13172" s="784" t="str">
        <f>Table_wabobpsvr_AzureCalc_AzureCalcRateCard[[#This Row],[ServiceName]]&amp;Table_wabobpsvr_AzureCalc_AzureCalcRateCard[[#This Row],[Price_Level]]&amp;Table_wabobpsvr_AzureCalc_AzureCalcRateCard[[#This Row],[Region]]</f>
        <v>A0 Cloud ServicesC1</v>
      </c>
      <c r="B13172" s="784">
        <v>1</v>
      </c>
      <c r="C13172" s="784" t="s">
        <v>701</v>
      </c>
      <c r="D13172" s="784" t="s">
        <v>184</v>
      </c>
      <c r="E13172" s="784">
        <v>1.34E-2</v>
      </c>
      <c r="F13172" s="784" t="s">
        <v>720</v>
      </c>
      <c r="G13172" s="784" t="s">
        <v>1856</v>
      </c>
      <c r="H13172" s="784" t="s">
        <v>1857</v>
      </c>
      <c r="I13172" s="784" t="s">
        <v>6769</v>
      </c>
    </row>
    <row r="13173" spans="1:9" hidden="1">
      <c r="A13173" s="784" t="str">
        <f>Table_wabobpsvr_AzureCalc_AzureCalcRateCard[[#This Row],[ServiceName]]&amp;Table_wabobpsvr_AzureCalc_AzureCalcRateCard[[#This Row],[Price_Level]]&amp;Table_wabobpsvr_AzureCalc_AzureCalcRateCard[[#This Row],[Region]]</f>
        <v>Basic.A1 VM (Non-Windows)B7</v>
      </c>
      <c r="B13173" s="784">
        <v>7</v>
      </c>
      <c r="C13173" s="784" t="s">
        <v>701</v>
      </c>
      <c r="D13173" s="784" t="s">
        <v>182</v>
      </c>
      <c r="E13173" s="784">
        <v>3.2899999999999999E-2</v>
      </c>
      <c r="F13173" s="784" t="s">
        <v>707</v>
      </c>
      <c r="G13173" s="784" t="s">
        <v>1852</v>
      </c>
      <c r="H13173" s="784" t="s">
        <v>1853</v>
      </c>
      <c r="I13173" s="784" t="s">
        <v>6766</v>
      </c>
    </row>
    <row r="13174" spans="1:9" hidden="1">
      <c r="A13174" s="784" t="str">
        <f>Table_wabobpsvr_AzureCalc_AzureCalcRateCard[[#This Row],[ServiceName]]&amp;Table_wabobpsvr_AzureCalc_AzureCalcRateCard[[#This Row],[Price_Level]]&amp;Table_wabobpsvr_AzureCalc_AzureCalcRateCard[[#This Row],[Region]]</f>
        <v>A0 Cloud ServicesA10</v>
      </c>
      <c r="B13174" s="784">
        <v>10</v>
      </c>
      <c r="C13174" s="784" t="s">
        <v>701</v>
      </c>
      <c r="D13174" s="784" t="s">
        <v>181</v>
      </c>
      <c r="E13174" s="784">
        <v>1.46E-2</v>
      </c>
      <c r="F13174" s="784" t="s">
        <v>720</v>
      </c>
      <c r="G13174" s="784" t="s">
        <v>1954</v>
      </c>
      <c r="H13174" s="784" t="s">
        <v>1955</v>
      </c>
      <c r="I13174" s="784" t="s">
        <v>6763</v>
      </c>
    </row>
    <row r="13175" spans="1:9" hidden="1">
      <c r="A13175" s="784" t="str">
        <f>Table_wabobpsvr_AzureCalc_AzureCalcRateCard[[#This Row],[ServiceName]]&amp;Table_wabobpsvr_AzureCalc_AzureCalcRateCard[[#This Row],[Price_Level]]&amp;Table_wabobpsvr_AzureCalc_AzureCalcRateCard[[#This Row],[Region]]</f>
        <v>A0 Cloud ServicesB10</v>
      </c>
      <c r="B13175" s="784">
        <v>10</v>
      </c>
      <c r="C13175" s="784" t="s">
        <v>701</v>
      </c>
      <c r="D13175" s="784" t="s">
        <v>182</v>
      </c>
      <c r="E13175" s="784">
        <v>1.4E-2</v>
      </c>
      <c r="F13175" s="784" t="s">
        <v>720</v>
      </c>
      <c r="G13175" s="784" t="s">
        <v>1954</v>
      </c>
      <c r="H13175" s="784" t="s">
        <v>1955</v>
      </c>
      <c r="I13175" s="784" t="s">
        <v>6763</v>
      </c>
    </row>
    <row r="13176" spans="1:9" hidden="1">
      <c r="A13176" s="784" t="str">
        <f>Table_wabobpsvr_AzureCalc_AzureCalcRateCard[[#This Row],[ServiceName]]&amp;Table_wabobpsvr_AzureCalc_AzureCalcRateCard[[#This Row],[Price_Level]]&amp;Table_wabobpsvr_AzureCalc_AzureCalcRateCard[[#This Row],[Region]]</f>
        <v>A0 Cloud ServicesC10</v>
      </c>
      <c r="B13176" s="784">
        <v>10</v>
      </c>
      <c r="C13176" s="784" t="s">
        <v>701</v>
      </c>
      <c r="D13176" s="784" t="s">
        <v>184</v>
      </c>
      <c r="E13176" s="784">
        <v>1.34E-2</v>
      </c>
      <c r="F13176" s="784" t="s">
        <v>720</v>
      </c>
      <c r="G13176" s="784" t="s">
        <v>1954</v>
      </c>
      <c r="H13176" s="784" t="s">
        <v>1955</v>
      </c>
      <c r="I13176" s="784" t="s">
        <v>6763</v>
      </c>
    </row>
    <row r="13177" spans="1:9" hidden="1">
      <c r="A13177" s="784" t="str">
        <f>Table_wabobpsvr_AzureCalc_AzureCalcRateCard[[#This Row],[ServiceName]]&amp;Table_wabobpsvr_AzureCalc_AzureCalcRateCard[[#This Row],[Price_Level]]&amp;Table_wabobpsvr_AzureCalc_AzureCalcRateCard[[#This Row],[Region]]</f>
        <v>A0 Cloud ServicesD10</v>
      </c>
      <c r="B13177" s="784">
        <v>10</v>
      </c>
      <c r="C13177" s="784" t="s">
        <v>701</v>
      </c>
      <c r="D13177" s="784" t="s">
        <v>183</v>
      </c>
      <c r="E13177" s="784">
        <v>1.2800000000000001E-2</v>
      </c>
      <c r="F13177" s="784" t="s">
        <v>720</v>
      </c>
      <c r="G13177" s="784" t="s">
        <v>1954</v>
      </c>
      <c r="H13177" s="784" t="s">
        <v>1955</v>
      </c>
      <c r="I13177" s="784" t="s">
        <v>6763</v>
      </c>
    </row>
    <row r="13178" spans="1:9" hidden="1">
      <c r="A13178" s="784" t="str">
        <f>Table_wabobpsvr_AzureCalc_AzureCalcRateCard[[#This Row],[ServiceName]]&amp;Table_wabobpsvr_AzureCalc_AzureCalcRateCard[[#This Row],[Price_Level]]&amp;Table_wabobpsvr_AzureCalc_AzureCalcRateCard[[#This Row],[Region]]</f>
        <v>A0 Cloud ServicesMOSP11</v>
      </c>
      <c r="B13178" s="784">
        <v>11</v>
      </c>
      <c r="C13178" s="784" t="s">
        <v>701</v>
      </c>
      <c r="D13178" s="784" t="s">
        <v>627</v>
      </c>
      <c r="E13178" s="784">
        <v>2.4E-2</v>
      </c>
      <c r="F13178" s="784" t="s">
        <v>720</v>
      </c>
      <c r="G13178" s="784" t="s">
        <v>4431</v>
      </c>
      <c r="H13178" s="784" t="s">
        <v>4431</v>
      </c>
      <c r="I13178" s="784" t="s">
        <v>6809</v>
      </c>
    </row>
    <row r="13179" spans="1:9" hidden="1">
      <c r="A13179" s="784" t="str">
        <f>Table_wabobpsvr_AzureCalc_AzureCalcRateCard[[#This Row],[ServiceName]]&amp;Table_wabobpsvr_AzureCalc_AzureCalcRateCard[[#This Row],[Price_Level]]&amp;Table_wabobpsvr_AzureCalc_AzureCalcRateCard[[#This Row],[Region]]</f>
        <v>A0 Cloud ServicesA11</v>
      </c>
      <c r="B13179" s="784">
        <v>11</v>
      </c>
      <c r="C13179" s="784" t="s">
        <v>701</v>
      </c>
      <c r="D13179" s="784" t="s">
        <v>181</v>
      </c>
      <c r="E13179" s="784">
        <v>1.7520000000000001E-2</v>
      </c>
      <c r="F13179" s="784" t="s">
        <v>720</v>
      </c>
      <c r="G13179" s="784" t="s">
        <v>1956</v>
      </c>
      <c r="H13179" s="784" t="s">
        <v>1957</v>
      </c>
      <c r="I13179" s="784" t="s">
        <v>6809</v>
      </c>
    </row>
    <row r="13180" spans="1:9" hidden="1">
      <c r="A13180" s="784" t="str">
        <f>Table_wabobpsvr_AzureCalc_AzureCalcRateCard[[#This Row],[ServiceName]]&amp;Table_wabobpsvr_AzureCalc_AzureCalcRateCard[[#This Row],[Price_Level]]&amp;Table_wabobpsvr_AzureCalc_AzureCalcRateCard[[#This Row],[Region]]</f>
        <v>A0 Cloud ServicesB11</v>
      </c>
      <c r="B13180" s="784">
        <v>11</v>
      </c>
      <c r="C13180" s="784" t="s">
        <v>701</v>
      </c>
      <c r="D13180" s="784" t="s">
        <v>182</v>
      </c>
      <c r="E13180" s="784">
        <v>1.6799999999999999E-2</v>
      </c>
      <c r="F13180" s="784" t="s">
        <v>720</v>
      </c>
      <c r="G13180" s="784" t="s">
        <v>1956</v>
      </c>
      <c r="H13180" s="784" t="s">
        <v>1957</v>
      </c>
      <c r="I13180" s="784" t="s">
        <v>6809</v>
      </c>
    </row>
    <row r="13181" spans="1:9" hidden="1">
      <c r="A13181" s="784" t="str">
        <f>Table_wabobpsvr_AzureCalc_AzureCalcRateCard[[#This Row],[ServiceName]]&amp;Table_wabobpsvr_AzureCalc_AzureCalcRateCard[[#This Row],[Price_Level]]&amp;Table_wabobpsvr_AzureCalc_AzureCalcRateCard[[#This Row],[Region]]</f>
        <v>A0 Cloud ServicesC11</v>
      </c>
      <c r="B13181" s="784">
        <v>11</v>
      </c>
      <c r="C13181" s="784" t="s">
        <v>701</v>
      </c>
      <c r="D13181" s="784" t="s">
        <v>184</v>
      </c>
      <c r="E13181" s="784">
        <v>1.6080000000000001E-2</v>
      </c>
      <c r="F13181" s="784" t="s">
        <v>720</v>
      </c>
      <c r="G13181" s="784" t="s">
        <v>1956</v>
      </c>
      <c r="H13181" s="784" t="s">
        <v>1957</v>
      </c>
      <c r="I13181" s="784" t="s">
        <v>6809</v>
      </c>
    </row>
    <row r="13182" spans="1:9" hidden="1">
      <c r="A13182" s="784" t="str">
        <f>Table_wabobpsvr_AzureCalc_AzureCalcRateCard[[#This Row],[ServiceName]]&amp;Table_wabobpsvr_AzureCalc_AzureCalcRateCard[[#This Row],[Price_Level]]&amp;Table_wabobpsvr_AzureCalc_AzureCalcRateCard[[#This Row],[Region]]</f>
        <v>A0 Cloud ServicesD11</v>
      </c>
      <c r="B13182" s="784">
        <v>11</v>
      </c>
      <c r="C13182" s="784" t="s">
        <v>701</v>
      </c>
      <c r="D13182" s="784" t="s">
        <v>183</v>
      </c>
      <c r="E13182" s="784">
        <v>1.536E-2</v>
      </c>
      <c r="F13182" s="784" t="s">
        <v>720</v>
      </c>
      <c r="G13182" s="784" t="s">
        <v>1956</v>
      </c>
      <c r="H13182" s="784" t="s">
        <v>1957</v>
      </c>
      <c r="I13182" s="784" t="s">
        <v>6809</v>
      </c>
    </row>
    <row r="13183" spans="1:9" hidden="1">
      <c r="A13183" s="784" t="str">
        <f>Table_wabobpsvr_AzureCalc_AzureCalcRateCard[[#This Row],[ServiceName]]&amp;Table_wabobpsvr_AzureCalc_AzureCalcRateCard[[#This Row],[Price_Level]]&amp;Table_wabobpsvr_AzureCalc_AzureCalcRateCard[[#This Row],[Region]]</f>
        <v>Basic.A1 VM (Non-Windows)C7</v>
      </c>
      <c r="B13183" s="784">
        <v>7</v>
      </c>
      <c r="C13183" s="784" t="s">
        <v>701</v>
      </c>
      <c r="D13183" s="784" t="s">
        <v>184</v>
      </c>
      <c r="E13183" s="784">
        <v>3.1489999999999997E-2</v>
      </c>
      <c r="F13183" s="784" t="s">
        <v>707</v>
      </c>
      <c r="G13183" s="784" t="s">
        <v>1852</v>
      </c>
      <c r="H13183" s="784" t="s">
        <v>1853</v>
      </c>
      <c r="I13183" s="784" t="s">
        <v>6766</v>
      </c>
    </row>
    <row r="13184" spans="1:9" hidden="1">
      <c r="A13184" s="784" t="str">
        <f>Table_wabobpsvr_AzureCalc_AzureCalcRateCard[[#This Row],[ServiceName]]&amp;Table_wabobpsvr_AzureCalc_AzureCalcRateCard[[#This Row],[Price_Level]]&amp;Table_wabobpsvr_AzureCalc_AzureCalcRateCard[[#This Row],[Region]]</f>
        <v>Basic.A1 VM (Non-Windows)D7</v>
      </c>
      <c r="B13184" s="784">
        <v>7</v>
      </c>
      <c r="C13184" s="784" t="s">
        <v>701</v>
      </c>
      <c r="D13184" s="784" t="s">
        <v>183</v>
      </c>
      <c r="E13184" s="784">
        <v>3.0079999999999999E-2</v>
      </c>
      <c r="F13184" s="784" t="s">
        <v>707</v>
      </c>
      <c r="G13184" s="784" t="s">
        <v>1852</v>
      </c>
      <c r="H13184" s="784" t="s">
        <v>1853</v>
      </c>
      <c r="I13184" s="784" t="s">
        <v>6766</v>
      </c>
    </row>
    <row r="13185" spans="1:9" hidden="1">
      <c r="A13185" s="784" t="str">
        <f>Table_wabobpsvr_AzureCalc_AzureCalcRateCard[[#This Row],[ServiceName]]&amp;Table_wabobpsvr_AzureCalc_AzureCalcRateCard[[#This Row],[Price_Level]]&amp;Table_wabobpsvr_AzureCalc_AzureCalcRateCard[[#This Row],[Region]]</f>
        <v>Basic.A1 VM (Non-Windows)MOSP8</v>
      </c>
      <c r="B13185" s="784">
        <v>8</v>
      </c>
      <c r="C13185" s="784" t="s">
        <v>701</v>
      </c>
      <c r="D13185" s="784" t="s">
        <v>627</v>
      </c>
      <c r="E13185" s="784">
        <v>5.0999999999999997E-2</v>
      </c>
      <c r="F13185" s="784" t="s">
        <v>707</v>
      </c>
      <c r="G13185" s="784" t="s">
        <v>4431</v>
      </c>
      <c r="H13185" s="784" t="s">
        <v>4431</v>
      </c>
      <c r="I13185" s="784" t="s">
        <v>6810</v>
      </c>
    </row>
    <row r="13186" spans="1:9" hidden="1">
      <c r="A13186" s="784" t="str">
        <f>Table_wabobpsvr_AzureCalc_AzureCalcRateCard[[#This Row],[ServiceName]]&amp;Table_wabobpsvr_AzureCalc_AzureCalcRateCard[[#This Row],[Price_Level]]&amp;Table_wabobpsvr_AzureCalc_AzureCalcRateCard[[#This Row],[Region]]</f>
        <v>Basic.A1 VM (Non-Windows)A8</v>
      </c>
      <c r="B13186" s="784">
        <v>8</v>
      </c>
      <c r="C13186" s="784" t="s">
        <v>701</v>
      </c>
      <c r="D13186" s="784" t="s">
        <v>181</v>
      </c>
      <c r="E13186" s="784">
        <v>3.7229999999999999E-2</v>
      </c>
      <c r="F13186" s="784" t="s">
        <v>707</v>
      </c>
      <c r="G13186" s="784" t="s">
        <v>1958</v>
      </c>
      <c r="H13186" s="784" t="s">
        <v>1959</v>
      </c>
      <c r="I13186" s="784" t="s">
        <v>6810</v>
      </c>
    </row>
    <row r="13187" spans="1:9" hidden="1">
      <c r="A13187" s="784" t="str">
        <f>Table_wabobpsvr_AzureCalc_AzureCalcRateCard[[#This Row],[ServiceName]]&amp;Table_wabobpsvr_AzureCalc_AzureCalcRateCard[[#This Row],[Price_Level]]&amp;Table_wabobpsvr_AzureCalc_AzureCalcRateCard[[#This Row],[Region]]</f>
        <v>Basic.A1 VM (Non-Windows)B8</v>
      </c>
      <c r="B13187" s="784">
        <v>8</v>
      </c>
      <c r="C13187" s="784" t="s">
        <v>701</v>
      </c>
      <c r="D13187" s="784" t="s">
        <v>182</v>
      </c>
      <c r="E13187" s="784">
        <v>3.5700000000000003E-2</v>
      </c>
      <c r="F13187" s="784" t="s">
        <v>707</v>
      </c>
      <c r="G13187" s="784" t="s">
        <v>1958</v>
      </c>
      <c r="H13187" s="784" t="s">
        <v>1959</v>
      </c>
      <c r="I13187" s="784" t="s">
        <v>6810</v>
      </c>
    </row>
    <row r="13188" spans="1:9" hidden="1">
      <c r="A13188" s="784" t="str">
        <f>Table_wabobpsvr_AzureCalc_AzureCalcRateCard[[#This Row],[ServiceName]]&amp;Table_wabobpsvr_AzureCalc_AzureCalcRateCard[[#This Row],[Price_Level]]&amp;Table_wabobpsvr_AzureCalc_AzureCalcRateCard[[#This Row],[Region]]</f>
        <v>Basic.A1 VM (Non-Windows)C8</v>
      </c>
      <c r="B13188" s="784">
        <v>8</v>
      </c>
      <c r="C13188" s="784" t="s">
        <v>701</v>
      </c>
      <c r="D13188" s="784" t="s">
        <v>184</v>
      </c>
      <c r="E13188" s="784">
        <v>3.4169999999999999E-2</v>
      </c>
      <c r="F13188" s="784" t="s">
        <v>707</v>
      </c>
      <c r="G13188" s="784" t="s">
        <v>1958</v>
      </c>
      <c r="H13188" s="784" t="s">
        <v>1959</v>
      </c>
      <c r="I13188" s="784" t="s">
        <v>6810</v>
      </c>
    </row>
    <row r="13189" spans="1:9" hidden="1">
      <c r="A13189" s="784" t="str">
        <f>Table_wabobpsvr_AzureCalc_AzureCalcRateCard[[#This Row],[ServiceName]]&amp;Table_wabobpsvr_AzureCalc_AzureCalcRateCard[[#This Row],[Price_Level]]&amp;Table_wabobpsvr_AzureCalc_AzureCalcRateCard[[#This Row],[Region]]</f>
        <v>Basic.A1 VM (Non-Windows)D8</v>
      </c>
      <c r="B13189" s="784">
        <v>8</v>
      </c>
      <c r="C13189" s="784" t="s">
        <v>701</v>
      </c>
      <c r="D13189" s="784" t="s">
        <v>183</v>
      </c>
      <c r="E13189" s="784">
        <v>3.2640000000000002E-2</v>
      </c>
      <c r="F13189" s="784" t="s">
        <v>707</v>
      </c>
      <c r="G13189" s="784" t="s">
        <v>1958</v>
      </c>
      <c r="H13189" s="784" t="s">
        <v>1959</v>
      </c>
      <c r="I13189" s="784" t="s">
        <v>6810</v>
      </c>
    </row>
    <row r="13190" spans="1:9" hidden="1">
      <c r="A13190" s="784" t="str">
        <f>Table_wabobpsvr_AzureCalc_AzureCalcRateCard[[#This Row],[ServiceName]]&amp;Table_wabobpsvr_AzureCalc_AzureCalcRateCard[[#This Row],[Price_Level]]&amp;Table_wabobpsvr_AzureCalc_AzureCalcRateCard[[#This Row],[Region]]</f>
        <v>Basic.A1 VM (Non-Windows)MOSP9</v>
      </c>
      <c r="B13190" s="784">
        <v>9</v>
      </c>
      <c r="C13190" s="784" t="s">
        <v>701</v>
      </c>
      <c r="D13190" s="784" t="s">
        <v>627</v>
      </c>
      <c r="E13190" s="784">
        <v>5.8000000000000003E-2</v>
      </c>
      <c r="F13190" s="784" t="s">
        <v>707</v>
      </c>
      <c r="G13190" s="784" t="s">
        <v>4431</v>
      </c>
      <c r="H13190" s="784" t="s">
        <v>4431</v>
      </c>
      <c r="I13190" s="784" t="s">
        <v>6811</v>
      </c>
    </row>
    <row r="13191" spans="1:9" hidden="1">
      <c r="A13191" s="784" t="str">
        <f>Table_wabobpsvr_AzureCalc_AzureCalcRateCard[[#This Row],[ServiceName]]&amp;Table_wabobpsvr_AzureCalc_AzureCalcRateCard[[#This Row],[Price_Level]]&amp;Table_wabobpsvr_AzureCalc_AzureCalcRateCard[[#This Row],[Region]]</f>
        <v>Basic.A1 VM (Non-Windows)A9</v>
      </c>
      <c r="B13191" s="784">
        <v>9</v>
      </c>
      <c r="C13191" s="784" t="s">
        <v>701</v>
      </c>
      <c r="D13191" s="784" t="s">
        <v>181</v>
      </c>
      <c r="E13191" s="784">
        <v>4.2340000000000003E-2</v>
      </c>
      <c r="F13191" s="784" t="s">
        <v>707</v>
      </c>
      <c r="G13191" s="784" t="s">
        <v>1960</v>
      </c>
      <c r="H13191" s="784" t="s">
        <v>1961</v>
      </c>
      <c r="I13191" s="784" t="s">
        <v>6811</v>
      </c>
    </row>
    <row r="13192" spans="1:9" hidden="1">
      <c r="A13192" s="784" t="str">
        <f>Table_wabobpsvr_AzureCalc_AzureCalcRateCard[[#This Row],[ServiceName]]&amp;Table_wabobpsvr_AzureCalc_AzureCalcRateCard[[#This Row],[Price_Level]]&amp;Table_wabobpsvr_AzureCalc_AzureCalcRateCard[[#This Row],[Region]]</f>
        <v>Basic.A1 VM (Non-Windows)B9</v>
      </c>
      <c r="B13192" s="784">
        <v>9</v>
      </c>
      <c r="C13192" s="784" t="s">
        <v>701</v>
      </c>
      <c r="D13192" s="784" t="s">
        <v>182</v>
      </c>
      <c r="E13192" s="784">
        <v>4.0599999999999997E-2</v>
      </c>
      <c r="F13192" s="784" t="s">
        <v>707</v>
      </c>
      <c r="G13192" s="784" t="s">
        <v>1960</v>
      </c>
      <c r="H13192" s="784" t="s">
        <v>1961</v>
      </c>
      <c r="I13192" s="784" t="s">
        <v>6811</v>
      </c>
    </row>
    <row r="13193" spans="1:9" hidden="1">
      <c r="A13193" s="784" t="str">
        <f>Table_wabobpsvr_AzureCalc_AzureCalcRateCard[[#This Row],[ServiceName]]&amp;Table_wabobpsvr_AzureCalc_AzureCalcRateCard[[#This Row],[Price_Level]]&amp;Table_wabobpsvr_AzureCalc_AzureCalcRateCard[[#This Row],[Region]]</f>
        <v>Basic.A1 VM (Non-Windows)C9</v>
      </c>
      <c r="B13193" s="784">
        <v>9</v>
      </c>
      <c r="C13193" s="784" t="s">
        <v>701</v>
      </c>
      <c r="D13193" s="784" t="s">
        <v>184</v>
      </c>
      <c r="E13193" s="784">
        <v>3.8859999999999999E-2</v>
      </c>
      <c r="F13193" s="784" t="s">
        <v>707</v>
      </c>
      <c r="G13193" s="784" t="s">
        <v>1960</v>
      </c>
      <c r="H13193" s="784" t="s">
        <v>1961</v>
      </c>
      <c r="I13193" s="784" t="s">
        <v>6811</v>
      </c>
    </row>
    <row r="13194" spans="1:9" hidden="1">
      <c r="A13194" s="784" t="str">
        <f>Table_wabobpsvr_AzureCalc_AzureCalcRateCard[[#This Row],[ServiceName]]&amp;Table_wabobpsvr_AzureCalc_AzureCalcRateCard[[#This Row],[Price_Level]]&amp;Table_wabobpsvr_AzureCalc_AzureCalcRateCard[[#This Row],[Region]]</f>
        <v>Basic.A5 VM (Windows)B13</v>
      </c>
      <c r="B13194" s="784">
        <v>13</v>
      </c>
      <c r="C13194" s="784" t="s">
        <v>701</v>
      </c>
      <c r="D13194" s="784" t="s">
        <v>182</v>
      </c>
      <c r="E13194" s="784">
        <v>0.2576</v>
      </c>
      <c r="F13194" s="784" t="s">
        <v>723</v>
      </c>
      <c r="G13194" s="784" t="s">
        <v>1962</v>
      </c>
      <c r="H13194" s="784" t="s">
        <v>1963</v>
      </c>
      <c r="I13194" s="784" t="s">
        <v>6213</v>
      </c>
    </row>
    <row r="13195" spans="1:9" hidden="1">
      <c r="A13195" s="784" t="str">
        <f>Table_wabobpsvr_AzureCalc_AzureCalcRateCard[[#This Row],[ServiceName]]&amp;Table_wabobpsvr_AzureCalc_AzureCalcRateCard[[#This Row],[Price_Level]]&amp;Table_wabobpsvr_AzureCalc_AzureCalcRateCard[[#This Row],[Region]]</f>
        <v>Basic.A5 VM (Windows)C13</v>
      </c>
      <c r="B13195" s="784">
        <v>13</v>
      </c>
      <c r="C13195" s="784" t="s">
        <v>701</v>
      </c>
      <c r="D13195" s="784" t="s">
        <v>184</v>
      </c>
      <c r="E13195" s="784">
        <v>0.24656</v>
      </c>
      <c r="F13195" s="784" t="s">
        <v>723</v>
      </c>
      <c r="G13195" s="784" t="s">
        <v>1962</v>
      </c>
      <c r="H13195" s="784" t="s">
        <v>1963</v>
      </c>
      <c r="I13195" s="784" t="s">
        <v>6213</v>
      </c>
    </row>
    <row r="13196" spans="1:9" hidden="1">
      <c r="A13196" s="784" t="str">
        <f>Table_wabobpsvr_AzureCalc_AzureCalcRateCard[[#This Row],[ServiceName]]&amp;Table_wabobpsvr_AzureCalc_AzureCalcRateCard[[#This Row],[Price_Level]]&amp;Table_wabobpsvr_AzureCalc_AzureCalcRateCard[[#This Row],[Region]]</f>
        <v>Basic.A5 VM (Windows)D13</v>
      </c>
      <c r="B13196" s="784">
        <v>13</v>
      </c>
      <c r="C13196" s="784" t="s">
        <v>701</v>
      </c>
      <c r="D13196" s="784" t="s">
        <v>183</v>
      </c>
      <c r="E13196" s="784">
        <v>0.23552000000000001</v>
      </c>
      <c r="F13196" s="784" t="s">
        <v>723</v>
      </c>
      <c r="G13196" s="784" t="s">
        <v>1962</v>
      </c>
      <c r="H13196" s="784" t="s">
        <v>1963</v>
      </c>
      <c r="I13196" s="784" t="s">
        <v>6213</v>
      </c>
    </row>
    <row r="13197" spans="1:9" hidden="1">
      <c r="A13197" s="784" t="str">
        <f>Table_wabobpsvr_AzureCalc_AzureCalcRateCard[[#This Row],[ServiceName]]&amp;Table_wabobpsvr_AzureCalc_AzureCalcRateCard[[#This Row],[Price_Level]]&amp;Table_wabobpsvr_AzureCalc_AzureCalcRateCard[[#This Row],[Region]]</f>
        <v>Basic.A6 VM (Non-Windows)MOSP6</v>
      </c>
      <c r="B13197" s="784">
        <v>6</v>
      </c>
      <c r="C13197" s="784" t="s">
        <v>701</v>
      </c>
      <c r="D13197" s="784" t="s">
        <v>627</v>
      </c>
      <c r="E13197" s="784">
        <v>0.42</v>
      </c>
      <c r="F13197" s="784" t="s">
        <v>724</v>
      </c>
      <c r="G13197" s="784" t="s">
        <v>4431</v>
      </c>
      <c r="H13197" s="784" t="s">
        <v>4431</v>
      </c>
      <c r="I13197" s="784" t="s">
        <v>6812</v>
      </c>
    </row>
    <row r="13198" spans="1:9" hidden="1">
      <c r="A13198" s="784" t="str">
        <f>Table_wabobpsvr_AzureCalc_AzureCalcRateCard[[#This Row],[ServiceName]]&amp;Table_wabobpsvr_AzureCalc_AzureCalcRateCard[[#This Row],[Price_Level]]&amp;Table_wabobpsvr_AzureCalc_AzureCalcRateCard[[#This Row],[Region]]</f>
        <v>Basic.A6 VM (Non-Windows)A6</v>
      </c>
      <c r="B13198" s="784">
        <v>6</v>
      </c>
      <c r="C13198" s="784" t="s">
        <v>701</v>
      </c>
      <c r="D13198" s="784" t="s">
        <v>181</v>
      </c>
      <c r="E13198" s="784">
        <v>0.30659999999999998</v>
      </c>
      <c r="F13198" s="784" t="s">
        <v>724</v>
      </c>
      <c r="G13198" s="784" t="s">
        <v>1964</v>
      </c>
      <c r="H13198" s="784" t="s">
        <v>1965</v>
      </c>
      <c r="I13198" s="784" t="s">
        <v>6812</v>
      </c>
    </row>
    <row r="13199" spans="1:9" hidden="1">
      <c r="A13199" s="784" t="str">
        <f>Table_wabobpsvr_AzureCalc_AzureCalcRateCard[[#This Row],[ServiceName]]&amp;Table_wabobpsvr_AzureCalc_AzureCalcRateCard[[#This Row],[Price_Level]]&amp;Table_wabobpsvr_AzureCalc_AzureCalcRateCard[[#This Row],[Region]]</f>
        <v>Basic.A6 VM (Non-Windows)B6</v>
      </c>
      <c r="B13199" s="784">
        <v>6</v>
      </c>
      <c r="C13199" s="784" t="s">
        <v>701</v>
      </c>
      <c r="D13199" s="784" t="s">
        <v>182</v>
      </c>
      <c r="E13199" s="784">
        <v>0.29399999999999998</v>
      </c>
      <c r="F13199" s="784" t="s">
        <v>724</v>
      </c>
      <c r="G13199" s="784" t="s">
        <v>1964</v>
      </c>
      <c r="H13199" s="784" t="s">
        <v>1965</v>
      </c>
      <c r="I13199" s="784" t="s">
        <v>6812</v>
      </c>
    </row>
    <row r="13200" spans="1:9" hidden="1">
      <c r="A13200" s="784" t="str">
        <f>Table_wabobpsvr_AzureCalc_AzureCalcRateCard[[#This Row],[ServiceName]]&amp;Table_wabobpsvr_AzureCalc_AzureCalcRateCard[[#This Row],[Price_Level]]&amp;Table_wabobpsvr_AzureCalc_AzureCalcRateCard[[#This Row],[Region]]</f>
        <v>Basic.A6 VM (Non-Windows)C6</v>
      </c>
      <c r="B13200" s="784">
        <v>6</v>
      </c>
      <c r="C13200" s="784" t="s">
        <v>701</v>
      </c>
      <c r="D13200" s="784" t="s">
        <v>184</v>
      </c>
      <c r="E13200" s="784">
        <v>0.28139999999999998</v>
      </c>
      <c r="F13200" s="784" t="s">
        <v>724</v>
      </c>
      <c r="G13200" s="784" t="s">
        <v>1964</v>
      </c>
      <c r="H13200" s="784" t="s">
        <v>1965</v>
      </c>
      <c r="I13200" s="784" t="s">
        <v>6812</v>
      </c>
    </row>
    <row r="13201" spans="1:9" hidden="1">
      <c r="A13201" s="1210" t="str">
        <f>Table_wabobpsvr_AzureCalc_AzureCalcRateCard[[#This Row],[ServiceName]]&amp;Table_wabobpsvr_AzureCalc_AzureCalcRateCard[[#This Row],[Price_Level]]&amp;Table_wabobpsvr_AzureCalc_AzureCalcRateCard[[#This Row],[Region]]</f>
        <v>Basic.A6 VM (Non-Windows)D6</v>
      </c>
      <c r="B13201" s="784">
        <v>6</v>
      </c>
      <c r="C13201" s="784" t="s">
        <v>701</v>
      </c>
      <c r="D13201" s="784" t="s">
        <v>183</v>
      </c>
      <c r="E13201" s="784">
        <v>0.26879999999999998</v>
      </c>
      <c r="F13201" s="784" t="s">
        <v>724</v>
      </c>
      <c r="G13201" s="784" t="s">
        <v>1964</v>
      </c>
      <c r="H13201" s="784" t="s">
        <v>1965</v>
      </c>
      <c r="I13201" s="784" t="s">
        <v>6812</v>
      </c>
    </row>
    <row r="13202" spans="1:9" hidden="1">
      <c r="A13202" s="1210" t="str">
        <f>Table_wabobpsvr_AzureCalc_AzureCalcRateCard[[#This Row],[ServiceName]]&amp;Table_wabobpsvr_AzureCalc_AzureCalcRateCard[[#This Row],[Price_Level]]&amp;Table_wabobpsvr_AzureCalc_AzureCalcRateCard[[#This Row],[Region]]</f>
        <v>Basic.A6 VM (Non-Windows)MOSP4</v>
      </c>
      <c r="B13202" s="784">
        <v>4</v>
      </c>
      <c r="C13202" s="784" t="s">
        <v>701</v>
      </c>
      <c r="D13202" s="784" t="s">
        <v>627</v>
      </c>
      <c r="E13202" s="784">
        <v>0.42</v>
      </c>
      <c r="F13202" s="784" t="s">
        <v>724</v>
      </c>
      <c r="G13202" s="784" t="s">
        <v>4431</v>
      </c>
      <c r="H13202" s="784" t="s">
        <v>4431</v>
      </c>
      <c r="I13202" s="784" t="s">
        <v>6497</v>
      </c>
    </row>
    <row r="13203" spans="1:9" hidden="1">
      <c r="A13203" s="1210" t="str">
        <f>Table_wabobpsvr_AzureCalc_AzureCalcRateCard[[#This Row],[ServiceName]]&amp;Table_wabobpsvr_AzureCalc_AzureCalcRateCard[[#This Row],[Price_Level]]&amp;Table_wabobpsvr_AzureCalc_AzureCalcRateCard[[#This Row],[Region]]</f>
        <v>Basic.A1 VM (Non-Windows)D9</v>
      </c>
      <c r="B13203" s="784">
        <v>9</v>
      </c>
      <c r="C13203" s="784" t="s">
        <v>701</v>
      </c>
      <c r="D13203" s="784" t="s">
        <v>183</v>
      </c>
      <c r="E13203" s="784">
        <v>3.712E-2</v>
      </c>
      <c r="F13203" s="784" t="s">
        <v>707</v>
      </c>
      <c r="G13203" s="784" t="s">
        <v>1960</v>
      </c>
      <c r="H13203" s="784" t="s">
        <v>1961</v>
      </c>
      <c r="I13203" s="784" t="s">
        <v>6811</v>
      </c>
    </row>
    <row r="13204" spans="1:9" hidden="1">
      <c r="A13204" s="1210" t="str">
        <f>Table_wabobpsvr_AzureCalc_AzureCalcRateCard[[#This Row],[ServiceName]]&amp;Table_wabobpsvr_AzureCalc_AzureCalcRateCard[[#This Row],[Price_Level]]&amp;Table_wabobpsvr_AzureCalc_AzureCalcRateCard[[#This Row],[Region]]</f>
        <v>A0 Cloud ServicesD1</v>
      </c>
      <c r="B13204" s="784">
        <v>1</v>
      </c>
      <c r="C13204" s="784" t="s">
        <v>701</v>
      </c>
      <c r="D13204" s="784" t="s">
        <v>183</v>
      </c>
      <c r="E13204" s="784">
        <v>1.2800000000000001E-2</v>
      </c>
      <c r="F13204" s="784" t="s">
        <v>720</v>
      </c>
      <c r="G13204" s="784" t="s">
        <v>1856</v>
      </c>
      <c r="H13204" s="784" t="s">
        <v>1857</v>
      </c>
      <c r="I13204" s="784" t="s">
        <v>6769</v>
      </c>
    </row>
    <row r="13205" spans="1:9" hidden="1">
      <c r="A13205" s="1210" t="str">
        <f>Table_wabobpsvr_AzureCalc_AzureCalcRateCard[[#This Row],[ServiceName]]&amp;Table_wabobpsvr_AzureCalc_AzureCalcRateCard[[#This Row],[Price_Level]]&amp;Table_wabobpsvr_AzureCalc_AzureCalcRateCard[[#This Row],[Region]]</f>
        <v>A0 Cloud ServicesMOSP7</v>
      </c>
      <c r="B13205" s="784">
        <v>7</v>
      </c>
      <c r="C13205" s="784" t="s">
        <v>701</v>
      </c>
      <c r="D13205" s="784" t="s">
        <v>627</v>
      </c>
      <c r="E13205" s="784">
        <v>0.02</v>
      </c>
      <c r="F13205" s="784" t="s">
        <v>720</v>
      </c>
      <c r="G13205" s="784" t="s">
        <v>4431</v>
      </c>
      <c r="H13205" s="784" t="s">
        <v>4431</v>
      </c>
      <c r="I13205" s="784" t="s">
        <v>6813</v>
      </c>
    </row>
    <row r="13206" spans="1:9" hidden="1">
      <c r="A13206" s="1210" t="str">
        <f>Table_wabobpsvr_AzureCalc_AzureCalcRateCard[[#This Row],[ServiceName]]&amp;Table_wabobpsvr_AzureCalc_AzureCalcRateCard[[#This Row],[Price_Level]]&amp;Table_wabobpsvr_AzureCalc_AzureCalcRateCard[[#This Row],[Region]]</f>
        <v>A0 Cloud ServicesA7</v>
      </c>
      <c r="B13206" s="784">
        <v>7</v>
      </c>
      <c r="C13206" s="784" t="s">
        <v>701</v>
      </c>
      <c r="D13206" s="784" t="s">
        <v>181</v>
      </c>
      <c r="E13206" s="784">
        <v>1.46E-2</v>
      </c>
      <c r="F13206" s="784" t="s">
        <v>720</v>
      </c>
      <c r="G13206" s="784" t="s">
        <v>1966</v>
      </c>
      <c r="H13206" s="784" t="s">
        <v>1967</v>
      </c>
      <c r="I13206" s="784" t="s">
        <v>6813</v>
      </c>
    </row>
    <row r="13207" spans="1:9" hidden="1">
      <c r="A13207" s="1210" t="str">
        <f>Table_wabobpsvr_AzureCalc_AzureCalcRateCard[[#This Row],[ServiceName]]&amp;Table_wabobpsvr_AzureCalc_AzureCalcRateCard[[#This Row],[Price_Level]]&amp;Table_wabobpsvr_AzureCalc_AzureCalcRateCard[[#This Row],[Region]]</f>
        <v>A0 Cloud ServicesB7</v>
      </c>
      <c r="B13207" s="784">
        <v>7</v>
      </c>
      <c r="C13207" s="784" t="s">
        <v>701</v>
      </c>
      <c r="D13207" s="784" t="s">
        <v>182</v>
      </c>
      <c r="E13207" s="784">
        <v>1.4E-2</v>
      </c>
      <c r="F13207" s="784" t="s">
        <v>720</v>
      </c>
      <c r="G13207" s="784" t="s">
        <v>1966</v>
      </c>
      <c r="H13207" s="784" t="s">
        <v>1967</v>
      </c>
      <c r="I13207" s="784" t="s">
        <v>6813</v>
      </c>
    </row>
    <row r="13208" spans="1:9" hidden="1">
      <c r="A13208" s="1210" t="str">
        <f>Table_wabobpsvr_AzureCalc_AzureCalcRateCard[[#This Row],[ServiceName]]&amp;Table_wabobpsvr_AzureCalc_AzureCalcRateCard[[#This Row],[Price_Level]]&amp;Table_wabobpsvr_AzureCalc_AzureCalcRateCard[[#This Row],[Region]]</f>
        <v>A0 Cloud ServicesC7</v>
      </c>
      <c r="B13208" s="784">
        <v>7</v>
      </c>
      <c r="C13208" s="784" t="s">
        <v>701</v>
      </c>
      <c r="D13208" s="784" t="s">
        <v>184</v>
      </c>
      <c r="E13208" s="784">
        <v>1.34E-2</v>
      </c>
      <c r="F13208" s="784" t="s">
        <v>720</v>
      </c>
      <c r="G13208" s="784" t="s">
        <v>1966</v>
      </c>
      <c r="H13208" s="784" t="s">
        <v>1967</v>
      </c>
      <c r="I13208" s="784" t="s">
        <v>6813</v>
      </c>
    </row>
    <row r="13209" spans="1:9" hidden="1">
      <c r="A13209" s="1210" t="str">
        <f>Table_wabobpsvr_AzureCalc_AzureCalcRateCard[[#This Row],[ServiceName]]&amp;Table_wabobpsvr_AzureCalc_AzureCalcRateCard[[#This Row],[Price_Level]]&amp;Table_wabobpsvr_AzureCalc_AzureCalcRateCard[[#This Row],[Region]]</f>
        <v>A0 Cloud ServicesD7</v>
      </c>
      <c r="B13209" s="784">
        <v>7</v>
      </c>
      <c r="C13209" s="784" t="s">
        <v>701</v>
      </c>
      <c r="D13209" s="784" t="s">
        <v>183</v>
      </c>
      <c r="E13209" s="784">
        <v>1.2800000000000001E-2</v>
      </c>
      <c r="F13209" s="784" t="s">
        <v>720</v>
      </c>
      <c r="G13209" s="784" t="s">
        <v>1966</v>
      </c>
      <c r="H13209" s="784" t="s">
        <v>1967</v>
      </c>
      <c r="I13209" s="784" t="s">
        <v>6813</v>
      </c>
    </row>
    <row r="13210" spans="1:9" hidden="1">
      <c r="A13210" s="17" t="str">
        <f>Table_wabobpsvr_AzureCalc_AzureCalcRateCard[[#This Row],[ServiceName]]&amp;Table_wabobpsvr_AzureCalc_AzureCalcRateCard[[#This Row],[Price_Level]]&amp;Table_wabobpsvr_AzureCalc_AzureCalcRateCard[[#This Row],[Region]]</f>
        <v>A0 Cloud ServicesMOSP8</v>
      </c>
      <c r="B13210">
        <v>8</v>
      </c>
      <c r="C13210" t="s">
        <v>701</v>
      </c>
      <c r="D13210" t="s">
        <v>627</v>
      </c>
      <c r="E13210">
        <v>0.02</v>
      </c>
      <c r="F13210" t="s">
        <v>720</v>
      </c>
      <c r="G13210" s="784" t="s">
        <v>4431</v>
      </c>
      <c r="H13210" s="784" t="s">
        <v>4431</v>
      </c>
      <c r="I13210" s="784" t="s">
        <v>6761</v>
      </c>
    </row>
    <row r="13211" spans="1:9" hidden="1">
      <c r="A13211" s="17" t="str">
        <f>Table_wabobpsvr_AzureCalc_AzureCalcRateCard[[#This Row],[ServiceName]]&amp;Table_wabobpsvr_AzureCalc_AzureCalcRateCard[[#This Row],[Price_Level]]&amp;Table_wabobpsvr_AzureCalc_AzureCalcRateCard[[#This Row],[Region]]</f>
        <v>A0 Cloud ServicesA8</v>
      </c>
      <c r="B13211">
        <v>8</v>
      </c>
      <c r="C13211" t="s">
        <v>701</v>
      </c>
      <c r="D13211" t="s">
        <v>181</v>
      </c>
      <c r="E13211">
        <v>1.46E-2</v>
      </c>
      <c r="F13211" t="s">
        <v>720</v>
      </c>
      <c r="G13211" s="784" t="s">
        <v>1840</v>
      </c>
      <c r="H13211" s="784" t="s">
        <v>1841</v>
      </c>
      <c r="I13211" s="784" t="s">
        <v>6761</v>
      </c>
    </row>
    <row r="13212" spans="1:9" hidden="1">
      <c r="A13212" s="17" t="str">
        <f>Table_wabobpsvr_AzureCalc_AzureCalcRateCard[[#This Row],[ServiceName]]&amp;Table_wabobpsvr_AzureCalc_AzureCalcRateCard[[#This Row],[Price_Level]]&amp;Table_wabobpsvr_AzureCalc_AzureCalcRateCard[[#This Row],[Region]]</f>
        <v>A0 Cloud ServicesB8</v>
      </c>
      <c r="B13212">
        <v>8</v>
      </c>
      <c r="C13212" t="s">
        <v>701</v>
      </c>
      <c r="D13212" t="s">
        <v>182</v>
      </c>
      <c r="E13212">
        <v>1.4E-2</v>
      </c>
      <c r="F13212" t="s">
        <v>720</v>
      </c>
      <c r="G13212" s="784" t="s">
        <v>1840</v>
      </c>
      <c r="H13212" s="784" t="s">
        <v>1841</v>
      </c>
      <c r="I13212" s="784" t="s">
        <v>6761</v>
      </c>
    </row>
    <row r="13213" spans="1:9" hidden="1">
      <c r="A13213" s="17" t="str">
        <f>Table_wabobpsvr_AzureCalc_AzureCalcRateCard[[#This Row],[ServiceName]]&amp;Table_wabobpsvr_AzureCalc_AzureCalcRateCard[[#This Row],[Price_Level]]&amp;Table_wabobpsvr_AzureCalc_AzureCalcRateCard[[#This Row],[Region]]</f>
        <v>Basic.A1 VM (Non-Windows)MOSP10</v>
      </c>
      <c r="B13213">
        <v>10</v>
      </c>
      <c r="C13213" t="s">
        <v>701</v>
      </c>
      <c r="D13213" t="s">
        <v>627</v>
      </c>
      <c r="E13213">
        <v>5.8000000000000003E-2</v>
      </c>
      <c r="F13213" t="s">
        <v>707</v>
      </c>
      <c r="G13213" s="784" t="s">
        <v>4431</v>
      </c>
      <c r="H13213" s="784" t="s">
        <v>4431</v>
      </c>
      <c r="I13213" s="784" t="s">
        <v>6814</v>
      </c>
    </row>
    <row r="13214" spans="1:9" hidden="1">
      <c r="A13214" s="1210" t="str">
        <f>Table_wabobpsvr_AzureCalc_AzureCalcRateCard[[#This Row],[ServiceName]]&amp;Table_wabobpsvr_AzureCalc_AzureCalcRateCard[[#This Row],[Price_Level]]&amp;Table_wabobpsvr_AzureCalc_AzureCalcRateCard[[#This Row],[Region]]</f>
        <v>Basic.A1 VM (Non-Windows)A10</v>
      </c>
      <c r="B13214" s="784">
        <v>10</v>
      </c>
      <c r="C13214" s="784" t="s">
        <v>701</v>
      </c>
      <c r="D13214" s="784" t="s">
        <v>181</v>
      </c>
      <c r="E13214" s="784">
        <v>4.2340000000000003E-2</v>
      </c>
      <c r="F13214" s="784" t="s">
        <v>707</v>
      </c>
      <c r="G13214" s="784" t="s">
        <v>1968</v>
      </c>
      <c r="H13214" s="784" t="s">
        <v>1969</v>
      </c>
      <c r="I13214" s="784" t="s">
        <v>6814</v>
      </c>
    </row>
    <row r="13215" spans="1:9" hidden="1">
      <c r="A13215" s="17" t="str">
        <f>Table_wabobpsvr_AzureCalc_AzureCalcRateCard[[#This Row],[ServiceName]]&amp;Table_wabobpsvr_AzureCalc_AzureCalcRateCard[[#This Row],[Price_Level]]&amp;Table_wabobpsvr_AzureCalc_AzureCalcRateCard[[#This Row],[Region]]</f>
        <v>Basic.A1 VM (Non-Windows)B10</v>
      </c>
      <c r="B13215">
        <v>10</v>
      </c>
      <c r="C13215" t="s">
        <v>701</v>
      </c>
      <c r="D13215" t="s">
        <v>182</v>
      </c>
      <c r="E13215">
        <v>4.0599999999999997E-2</v>
      </c>
      <c r="F13215" t="s">
        <v>707</v>
      </c>
      <c r="G13215" s="784" t="s">
        <v>1968</v>
      </c>
      <c r="H13215" s="784" t="s">
        <v>1969</v>
      </c>
      <c r="I13215" s="784" t="s">
        <v>6814</v>
      </c>
    </row>
    <row r="13216" spans="1:9" hidden="1">
      <c r="A13216" s="17" t="str">
        <f>Table_wabobpsvr_AzureCalc_AzureCalcRateCard[[#This Row],[ServiceName]]&amp;Table_wabobpsvr_AzureCalc_AzureCalcRateCard[[#This Row],[Price_Level]]&amp;Table_wabobpsvr_AzureCalc_AzureCalcRateCard[[#This Row],[Region]]</f>
        <v>Basic.A1 VM (Non-Windows)C10</v>
      </c>
      <c r="B13216">
        <v>10</v>
      </c>
      <c r="C13216" t="s">
        <v>701</v>
      </c>
      <c r="D13216" t="s">
        <v>184</v>
      </c>
      <c r="E13216">
        <v>3.8859999999999999E-2</v>
      </c>
      <c r="F13216" t="s">
        <v>707</v>
      </c>
      <c r="G13216" s="784" t="s">
        <v>1968</v>
      </c>
      <c r="H13216" s="784" t="s">
        <v>1969</v>
      </c>
      <c r="I13216" s="784" t="s">
        <v>6814</v>
      </c>
    </row>
    <row r="13217" spans="1:9" hidden="1">
      <c r="A13217" s="17" t="str">
        <f>Table_wabobpsvr_AzureCalc_AzureCalcRateCard[[#This Row],[ServiceName]]&amp;Table_wabobpsvr_AzureCalc_AzureCalcRateCard[[#This Row],[Price_Level]]&amp;Table_wabobpsvr_AzureCalc_AzureCalcRateCard[[#This Row],[Region]]</f>
        <v>Basic.A1 VM (Non-Windows)D10</v>
      </c>
      <c r="B13217">
        <v>10</v>
      </c>
      <c r="C13217" t="s">
        <v>701</v>
      </c>
      <c r="D13217" t="s">
        <v>183</v>
      </c>
      <c r="E13217">
        <v>3.712E-2</v>
      </c>
      <c r="F13217" t="s">
        <v>707</v>
      </c>
      <c r="G13217" s="784" t="s">
        <v>1968</v>
      </c>
      <c r="H13217" s="784" t="s">
        <v>1969</v>
      </c>
      <c r="I13217" s="784" t="s">
        <v>6814</v>
      </c>
    </row>
    <row r="13218" spans="1:9" hidden="1">
      <c r="A13218" s="17" t="str">
        <f>Table_wabobpsvr_AzureCalc_AzureCalcRateCard[[#This Row],[ServiceName]]&amp;Table_wabobpsvr_AzureCalc_AzureCalcRateCard[[#This Row],[Price_Level]]&amp;Table_wabobpsvr_AzureCalc_AzureCalcRateCard[[#This Row],[Region]]</f>
        <v>Basic.A1 VM (Non-Windows)MOSP11</v>
      </c>
      <c r="B13218">
        <v>11</v>
      </c>
      <c r="C13218" t="s">
        <v>701</v>
      </c>
      <c r="D13218" t="s">
        <v>627</v>
      </c>
      <c r="E13218">
        <v>6.9000000000000006E-2</v>
      </c>
      <c r="F13218" t="s">
        <v>707</v>
      </c>
      <c r="G13218" s="784" t="s">
        <v>4431</v>
      </c>
      <c r="H13218" s="784" t="s">
        <v>4431</v>
      </c>
      <c r="I13218" s="784" t="s">
        <v>6815</v>
      </c>
    </row>
    <row r="13219" spans="1:9" hidden="1">
      <c r="A13219" s="17" t="str">
        <f>Table_wabobpsvr_AzureCalc_AzureCalcRateCard[[#This Row],[ServiceName]]&amp;Table_wabobpsvr_AzureCalc_AzureCalcRateCard[[#This Row],[Price_Level]]&amp;Table_wabobpsvr_AzureCalc_AzureCalcRateCard[[#This Row],[Region]]</f>
        <v>Basic.A1 VM (Non-Windows)A11</v>
      </c>
      <c r="B13219">
        <v>11</v>
      </c>
      <c r="C13219" t="s">
        <v>701</v>
      </c>
      <c r="D13219" t="s">
        <v>181</v>
      </c>
      <c r="E13219">
        <v>5.0369999999999998E-2</v>
      </c>
      <c r="F13219" t="s">
        <v>707</v>
      </c>
      <c r="G13219" s="784" t="s">
        <v>1970</v>
      </c>
      <c r="H13219" s="784" t="s">
        <v>1971</v>
      </c>
      <c r="I13219" s="784" t="s">
        <v>6815</v>
      </c>
    </row>
    <row r="13220" spans="1:9" hidden="1">
      <c r="A13220" s="17" t="str">
        <f>Table_wabobpsvr_AzureCalc_AzureCalcRateCard[[#This Row],[ServiceName]]&amp;Table_wabobpsvr_AzureCalc_AzureCalcRateCard[[#This Row],[Price_Level]]&amp;Table_wabobpsvr_AzureCalc_AzureCalcRateCard[[#This Row],[Region]]</f>
        <v>Basic.A1 VM (Non-Windows)B11</v>
      </c>
      <c r="B13220">
        <v>11</v>
      </c>
      <c r="C13220" t="s">
        <v>701</v>
      </c>
      <c r="D13220" t="s">
        <v>182</v>
      </c>
      <c r="E13220">
        <v>4.8300000000000003E-2</v>
      </c>
      <c r="F13220" t="s">
        <v>707</v>
      </c>
      <c r="G13220" s="784" t="s">
        <v>1970</v>
      </c>
      <c r="H13220" s="784" t="s">
        <v>1971</v>
      </c>
      <c r="I13220" s="784" t="s">
        <v>6815</v>
      </c>
    </row>
    <row r="13221" spans="1:9" hidden="1">
      <c r="A13221" s="17" t="str">
        <f>Table_wabobpsvr_AzureCalc_AzureCalcRateCard[[#This Row],[ServiceName]]&amp;Table_wabobpsvr_AzureCalc_AzureCalcRateCard[[#This Row],[Price_Level]]&amp;Table_wabobpsvr_AzureCalc_AzureCalcRateCard[[#This Row],[Region]]</f>
        <v>Basic.A1 VM (Non-Windows)C11</v>
      </c>
      <c r="B13221">
        <v>11</v>
      </c>
      <c r="C13221" t="s">
        <v>701</v>
      </c>
      <c r="D13221" t="s">
        <v>184</v>
      </c>
      <c r="E13221">
        <v>4.623E-2</v>
      </c>
      <c r="F13221" t="s">
        <v>707</v>
      </c>
      <c r="G13221" s="784" t="s">
        <v>1970</v>
      </c>
      <c r="H13221" s="784" t="s">
        <v>1971</v>
      </c>
      <c r="I13221" s="784" t="s">
        <v>6815</v>
      </c>
    </row>
    <row r="13222" spans="1:9" hidden="1">
      <c r="A13222" s="17" t="str">
        <f>Table_wabobpsvr_AzureCalc_AzureCalcRateCard[[#This Row],[ServiceName]]&amp;Table_wabobpsvr_AzureCalc_AzureCalcRateCard[[#This Row],[Price_Level]]&amp;Table_wabobpsvr_AzureCalc_AzureCalcRateCard[[#This Row],[Region]]</f>
        <v>Basic.A1 VM (Non-Windows)D11</v>
      </c>
      <c r="B13222">
        <v>11</v>
      </c>
      <c r="C13222" t="s">
        <v>701</v>
      </c>
      <c r="D13222" t="s">
        <v>183</v>
      </c>
      <c r="E13222">
        <v>4.4159999999999998E-2</v>
      </c>
      <c r="F13222" t="s">
        <v>707</v>
      </c>
      <c r="G13222" s="784" t="s">
        <v>1970</v>
      </c>
      <c r="H13222" s="784" t="s">
        <v>1971</v>
      </c>
      <c r="I13222" s="784" t="s">
        <v>6815</v>
      </c>
    </row>
    <row r="13223" spans="1:9" hidden="1">
      <c r="A13223" s="1210" t="str">
        <f>Table_wabobpsvr_AzureCalc_AzureCalcRateCard[[#This Row],[ServiceName]]&amp;Table_wabobpsvr_AzureCalc_AzureCalcRateCard[[#This Row],[Price_Level]]&amp;Table_wabobpsvr_AzureCalc_AzureCalcRateCard[[#This Row],[Region]]</f>
        <v>Basic.A1 VM (Non-Windows)MOSP12</v>
      </c>
      <c r="B13223" s="784">
        <v>12</v>
      </c>
      <c r="C13223" s="784" t="s">
        <v>701</v>
      </c>
      <c r="D13223" s="784" t="s">
        <v>627</v>
      </c>
      <c r="E13223" s="784">
        <v>5.4899999999999997E-2</v>
      </c>
      <c r="F13223" s="784" t="s">
        <v>707</v>
      </c>
      <c r="G13223" s="784" t="s">
        <v>4431</v>
      </c>
      <c r="H13223" s="784" t="s">
        <v>4431</v>
      </c>
      <c r="I13223" s="784" t="s">
        <v>6816</v>
      </c>
    </row>
    <row r="13224" spans="1:9" hidden="1">
      <c r="A13224" s="17" t="str">
        <f>Table_wabobpsvr_AzureCalc_AzureCalcRateCard[[#This Row],[ServiceName]]&amp;Table_wabobpsvr_AzureCalc_AzureCalcRateCard[[#This Row],[Price_Level]]&amp;Table_wabobpsvr_AzureCalc_AzureCalcRateCard[[#This Row],[Region]]</f>
        <v>Basic.A1 VM (Non-Windows)A12</v>
      </c>
      <c r="B13224">
        <v>12</v>
      </c>
      <c r="C13224" t="s">
        <v>701</v>
      </c>
      <c r="D13224" t="s">
        <v>181</v>
      </c>
      <c r="E13224">
        <v>4.453E-2</v>
      </c>
      <c r="F13224" t="s">
        <v>707</v>
      </c>
      <c r="G13224" s="784" t="s">
        <v>1972</v>
      </c>
      <c r="H13224" s="784" t="s">
        <v>1973</v>
      </c>
      <c r="I13224" s="784" t="s">
        <v>6816</v>
      </c>
    </row>
    <row r="13225" spans="1:9" hidden="1">
      <c r="A13225" s="1210" t="str">
        <f>Table_wabobpsvr_AzureCalc_AzureCalcRateCard[[#This Row],[ServiceName]]&amp;Table_wabobpsvr_AzureCalc_AzureCalcRateCard[[#This Row],[Price_Level]]&amp;Table_wabobpsvr_AzureCalc_AzureCalcRateCard[[#This Row],[Region]]</f>
        <v>Basic.A1 VM (Non-Windows)B12</v>
      </c>
      <c r="B13225" s="784">
        <v>12</v>
      </c>
      <c r="C13225" s="784" t="s">
        <v>701</v>
      </c>
      <c r="D13225" s="784" t="s">
        <v>182</v>
      </c>
      <c r="E13225" s="784">
        <v>4.2700000000000002E-2</v>
      </c>
      <c r="F13225" s="784" t="s">
        <v>707</v>
      </c>
      <c r="G13225" s="784" t="s">
        <v>1972</v>
      </c>
      <c r="H13225" s="784" t="s">
        <v>1973</v>
      </c>
      <c r="I13225" s="784" t="s">
        <v>6816</v>
      </c>
    </row>
    <row r="13226" spans="1:9" hidden="1">
      <c r="A13226" s="1210" t="str">
        <f>Table_wabobpsvr_AzureCalc_AzureCalcRateCard[[#This Row],[ServiceName]]&amp;Table_wabobpsvr_AzureCalc_AzureCalcRateCard[[#This Row],[Price_Level]]&amp;Table_wabobpsvr_AzureCalc_AzureCalcRateCard[[#This Row],[Region]]</f>
        <v>Basic.A1 VM (Non-Windows)C12</v>
      </c>
      <c r="B13226" s="784">
        <v>12</v>
      </c>
      <c r="C13226" s="784" t="s">
        <v>701</v>
      </c>
      <c r="D13226" s="784" t="s">
        <v>184</v>
      </c>
      <c r="E13226" s="784">
        <v>4.0869999999999997E-2</v>
      </c>
      <c r="F13226" s="784" t="s">
        <v>707</v>
      </c>
      <c r="G13226" s="784" t="s">
        <v>1972</v>
      </c>
      <c r="H13226" s="784" t="s">
        <v>1973</v>
      </c>
      <c r="I13226" s="784" t="s">
        <v>6816</v>
      </c>
    </row>
    <row r="13227" spans="1:9" hidden="1">
      <c r="A13227" s="1210" t="str">
        <f>Table_wabobpsvr_AzureCalc_AzureCalcRateCard[[#This Row],[ServiceName]]&amp;Table_wabobpsvr_AzureCalc_AzureCalcRateCard[[#This Row],[Price_Level]]&amp;Table_wabobpsvr_AzureCalc_AzureCalcRateCard[[#This Row],[Region]]</f>
        <v>Basic.A1 VM (Non-Windows)D12</v>
      </c>
      <c r="B13227" s="784">
        <v>12</v>
      </c>
      <c r="C13227" s="784" t="s">
        <v>701</v>
      </c>
      <c r="D13227" s="784" t="s">
        <v>183</v>
      </c>
      <c r="E13227" s="784">
        <v>3.9039999999999998E-2</v>
      </c>
      <c r="F13227" s="784" t="s">
        <v>707</v>
      </c>
      <c r="G13227" s="784" t="s">
        <v>1972</v>
      </c>
      <c r="H13227" s="784" t="s">
        <v>1973</v>
      </c>
      <c r="I13227" s="784" t="s">
        <v>6816</v>
      </c>
    </row>
    <row r="13228" spans="1:9" hidden="1">
      <c r="A13228" s="17" t="str">
        <f>Table_wabobpsvr_AzureCalc_AzureCalcRateCard[[#This Row],[ServiceName]]&amp;Table_wabobpsvr_AzureCalc_AzureCalcRateCard[[#This Row],[Price_Level]]&amp;Table_wabobpsvr_AzureCalc_AzureCalcRateCard[[#This Row],[Region]]</f>
        <v>Basic.A1 VM (Non-Windows)MOSP13</v>
      </c>
      <c r="B13228">
        <v>13</v>
      </c>
      <c r="C13228" t="s">
        <v>701</v>
      </c>
      <c r="D13228" t="s">
        <v>627</v>
      </c>
      <c r="E13228">
        <v>5.8000000000000003E-2</v>
      </c>
      <c r="F13228" t="s">
        <v>707</v>
      </c>
      <c r="G13228" s="784" t="s">
        <v>4431</v>
      </c>
      <c r="H13228" s="784" t="s">
        <v>4431</v>
      </c>
      <c r="I13228" s="784" t="s">
        <v>6817</v>
      </c>
    </row>
    <row r="13229" spans="1:9" hidden="1">
      <c r="A13229" s="17" t="str">
        <f>Table_wabobpsvr_AzureCalc_AzureCalcRateCard[[#This Row],[ServiceName]]&amp;Table_wabobpsvr_AzureCalc_AzureCalcRateCard[[#This Row],[Price_Level]]&amp;Table_wabobpsvr_AzureCalc_AzureCalcRateCard[[#This Row],[Region]]</f>
        <v>Basic.A1 VM (Non-Windows)A13</v>
      </c>
      <c r="B13229">
        <v>13</v>
      </c>
      <c r="C13229" t="s">
        <v>701</v>
      </c>
      <c r="D13229" t="s">
        <v>181</v>
      </c>
      <c r="E13229">
        <v>4.2340000000000003E-2</v>
      </c>
      <c r="F13229" t="s">
        <v>707</v>
      </c>
      <c r="G13229" s="784" t="s">
        <v>1974</v>
      </c>
      <c r="H13229" s="784" t="s">
        <v>1975</v>
      </c>
      <c r="I13229" s="784" t="s">
        <v>6817</v>
      </c>
    </row>
    <row r="13230" spans="1:9" hidden="1">
      <c r="A13230" s="17" t="str">
        <f>Table_wabobpsvr_AzureCalc_AzureCalcRateCard[[#This Row],[ServiceName]]&amp;Table_wabobpsvr_AzureCalc_AzureCalcRateCard[[#This Row],[Price_Level]]&amp;Table_wabobpsvr_AzureCalc_AzureCalcRateCard[[#This Row],[Region]]</f>
        <v>Basic.A1 VM (Non-Windows)B13</v>
      </c>
      <c r="B13230">
        <v>13</v>
      </c>
      <c r="C13230" t="s">
        <v>701</v>
      </c>
      <c r="D13230" t="s">
        <v>182</v>
      </c>
      <c r="E13230">
        <v>4.0599999999999997E-2</v>
      </c>
      <c r="F13230" t="s">
        <v>707</v>
      </c>
      <c r="G13230" s="784" t="s">
        <v>1974</v>
      </c>
      <c r="H13230" s="784" t="s">
        <v>1975</v>
      </c>
      <c r="I13230" s="784" t="s">
        <v>6817</v>
      </c>
    </row>
    <row r="13231" spans="1:9" hidden="1">
      <c r="A13231" s="17" t="str">
        <f>Table_wabobpsvr_AzureCalc_AzureCalcRateCard[[#This Row],[ServiceName]]&amp;Table_wabobpsvr_AzureCalc_AzureCalcRateCard[[#This Row],[Price_Level]]&amp;Table_wabobpsvr_AzureCalc_AzureCalcRateCard[[#This Row],[Region]]</f>
        <v>Basic.A1 VM (Non-Windows)C13</v>
      </c>
      <c r="B13231">
        <v>13</v>
      </c>
      <c r="C13231" t="s">
        <v>701</v>
      </c>
      <c r="D13231" t="s">
        <v>184</v>
      </c>
      <c r="E13231">
        <v>3.8859999999999999E-2</v>
      </c>
      <c r="F13231" t="s">
        <v>707</v>
      </c>
      <c r="G13231" s="784" t="s">
        <v>1974</v>
      </c>
      <c r="H13231" s="784" t="s">
        <v>1975</v>
      </c>
      <c r="I13231" s="784" t="s">
        <v>6817</v>
      </c>
    </row>
    <row r="13232" spans="1:9" hidden="1">
      <c r="A13232" s="17" t="str">
        <f>Table_wabobpsvr_AzureCalc_AzureCalcRateCard[[#This Row],[ServiceName]]&amp;Table_wabobpsvr_AzureCalc_AzureCalcRateCard[[#This Row],[Price_Level]]&amp;Table_wabobpsvr_AzureCalc_AzureCalcRateCard[[#This Row],[Region]]</f>
        <v>Basic.A1 VM (Non-Windows)D13</v>
      </c>
      <c r="B13232">
        <v>13</v>
      </c>
      <c r="C13232" t="s">
        <v>701</v>
      </c>
      <c r="D13232" t="s">
        <v>183</v>
      </c>
      <c r="E13232">
        <v>3.712E-2</v>
      </c>
      <c r="F13232" t="s">
        <v>707</v>
      </c>
      <c r="G13232" s="784" t="s">
        <v>1974</v>
      </c>
      <c r="H13232" s="784" t="s">
        <v>1975</v>
      </c>
      <c r="I13232" s="784" t="s">
        <v>6817</v>
      </c>
    </row>
    <row r="13233" spans="1:9" hidden="1">
      <c r="A13233" s="17" t="str">
        <f>Table_wabobpsvr_AzureCalc_AzureCalcRateCard[[#This Row],[ServiceName]]&amp;Table_wabobpsvr_AzureCalc_AzureCalcRateCard[[#This Row],[Price_Level]]&amp;Table_wabobpsvr_AzureCalc_AzureCalcRateCard[[#This Row],[Region]]</f>
        <v>A0 Cloud ServicesMOSP6</v>
      </c>
      <c r="B13233">
        <v>6</v>
      </c>
      <c r="C13233" t="s">
        <v>701</v>
      </c>
      <c r="D13233" t="s">
        <v>627</v>
      </c>
      <c r="E13233">
        <v>0.02</v>
      </c>
      <c r="F13233" t="s">
        <v>720</v>
      </c>
      <c r="G13233" s="784" t="s">
        <v>4431</v>
      </c>
      <c r="H13233" s="784" t="s">
        <v>4431</v>
      </c>
      <c r="I13233" s="784" t="s">
        <v>6818</v>
      </c>
    </row>
    <row r="13234" spans="1:9" hidden="1">
      <c r="A13234" s="17" t="str">
        <f>Table_wabobpsvr_AzureCalc_AzureCalcRateCard[[#This Row],[ServiceName]]&amp;Table_wabobpsvr_AzureCalc_AzureCalcRateCard[[#This Row],[Price_Level]]&amp;Table_wabobpsvr_AzureCalc_AzureCalcRateCard[[#This Row],[Region]]</f>
        <v>A0 Cloud ServicesA6</v>
      </c>
      <c r="B13234">
        <v>6</v>
      </c>
      <c r="C13234" t="s">
        <v>701</v>
      </c>
      <c r="D13234" t="s">
        <v>181</v>
      </c>
      <c r="E13234">
        <v>1.46E-2</v>
      </c>
      <c r="F13234" t="s">
        <v>720</v>
      </c>
      <c r="G13234" s="784" t="s">
        <v>1976</v>
      </c>
      <c r="H13234" s="784" t="s">
        <v>1977</v>
      </c>
      <c r="I13234" s="784" t="s">
        <v>6818</v>
      </c>
    </row>
    <row r="13235" spans="1:9" hidden="1">
      <c r="A13235" s="17" t="str">
        <f>Table_wabobpsvr_AzureCalc_AzureCalcRateCard[[#This Row],[ServiceName]]&amp;Table_wabobpsvr_AzureCalc_AzureCalcRateCard[[#This Row],[Price_Level]]&amp;Table_wabobpsvr_AzureCalc_AzureCalcRateCard[[#This Row],[Region]]</f>
        <v>A0 Cloud ServicesB6</v>
      </c>
      <c r="B13235">
        <v>6</v>
      </c>
      <c r="C13235" t="s">
        <v>701</v>
      </c>
      <c r="D13235" t="s">
        <v>182</v>
      </c>
      <c r="E13235">
        <v>1.4E-2</v>
      </c>
      <c r="F13235" t="s">
        <v>720</v>
      </c>
      <c r="G13235" s="784" t="s">
        <v>1976</v>
      </c>
      <c r="H13235" s="784" t="s">
        <v>1977</v>
      </c>
      <c r="I13235" s="784" t="s">
        <v>6818</v>
      </c>
    </row>
    <row r="13236" spans="1:9" hidden="1">
      <c r="A13236" t="str">
        <f>Table_wabobpsvr_AzureCalc_AzureCalcRateCard[[#This Row],[ServiceName]]&amp;Table_wabobpsvr_AzureCalc_AzureCalcRateCard[[#This Row],[Price_Level]]&amp;Table_wabobpsvr_AzureCalc_AzureCalcRateCard[[#This Row],[Region]]</f>
        <v>A0 Cloud ServicesC6</v>
      </c>
      <c r="B13236">
        <v>6</v>
      </c>
      <c r="C13236" t="s">
        <v>701</v>
      </c>
      <c r="D13236" t="s">
        <v>184</v>
      </c>
      <c r="E13236">
        <v>1.34E-2</v>
      </c>
      <c r="F13236" t="s">
        <v>720</v>
      </c>
      <c r="G13236" s="784" t="s">
        <v>1976</v>
      </c>
      <c r="H13236" s="784" t="s">
        <v>1977</v>
      </c>
      <c r="I13236" s="784" t="s">
        <v>6818</v>
      </c>
    </row>
    <row r="13237" spans="1:9" hidden="1">
      <c r="A13237" t="str">
        <f>Table_wabobpsvr_AzureCalc_AzureCalcRateCard[[#This Row],[ServiceName]]&amp;Table_wabobpsvr_AzureCalc_AzureCalcRateCard[[#This Row],[Price_Level]]&amp;Table_wabobpsvr_AzureCalc_AzureCalcRateCard[[#This Row],[Region]]</f>
        <v>A0 Cloud ServicesD6</v>
      </c>
      <c r="B13237">
        <v>6</v>
      </c>
      <c r="C13237" t="s">
        <v>701</v>
      </c>
      <c r="D13237" t="s">
        <v>183</v>
      </c>
      <c r="E13237">
        <v>1.2800000000000001E-2</v>
      </c>
      <c r="F13237" t="s">
        <v>720</v>
      </c>
      <c r="G13237" s="784" t="s">
        <v>1976</v>
      </c>
      <c r="H13237" s="784" t="s">
        <v>1977</v>
      </c>
      <c r="I13237" s="784" t="s">
        <v>6818</v>
      </c>
    </row>
    <row r="13238" spans="1:9" hidden="1">
      <c r="A13238" t="str">
        <f>Table_wabobpsvr_AzureCalc_AzureCalcRateCard[[#This Row],[ServiceName]]&amp;Table_wabobpsvr_AzureCalc_AzureCalcRateCard[[#This Row],[Price_Level]]&amp;Table_wabobpsvr_AzureCalc_AzureCalcRateCard[[#This Row],[Region]]</f>
        <v>A0 Cloud ServicesMOSP4</v>
      </c>
      <c r="B13238">
        <v>4</v>
      </c>
      <c r="C13238" t="s">
        <v>701</v>
      </c>
      <c r="D13238" t="s">
        <v>627</v>
      </c>
      <c r="E13238">
        <v>0.02</v>
      </c>
      <c r="F13238" t="s">
        <v>720</v>
      </c>
      <c r="G13238" s="784" t="s">
        <v>4431</v>
      </c>
      <c r="H13238" s="784" t="s">
        <v>4431</v>
      </c>
      <c r="I13238" s="784" t="s">
        <v>6819</v>
      </c>
    </row>
    <row r="13239" spans="1:9" hidden="1">
      <c r="A13239" t="str">
        <f>Table_wabobpsvr_AzureCalc_AzureCalcRateCard[[#This Row],[ServiceName]]&amp;Table_wabobpsvr_AzureCalc_AzureCalcRateCard[[#This Row],[Price_Level]]&amp;Table_wabobpsvr_AzureCalc_AzureCalcRateCard[[#This Row],[Region]]</f>
        <v>A0 Cloud ServicesA4</v>
      </c>
      <c r="B13239">
        <v>4</v>
      </c>
      <c r="C13239" t="s">
        <v>701</v>
      </c>
      <c r="D13239" t="s">
        <v>181</v>
      </c>
      <c r="E13239">
        <v>1.46E-2</v>
      </c>
      <c r="F13239" t="s">
        <v>720</v>
      </c>
      <c r="G13239" s="784" t="s">
        <v>1978</v>
      </c>
      <c r="H13239" s="784" t="s">
        <v>1979</v>
      </c>
      <c r="I13239" s="784" t="s">
        <v>6819</v>
      </c>
    </row>
    <row r="13240" spans="1:9" hidden="1">
      <c r="A13240" t="str">
        <f>Table_wabobpsvr_AzureCalc_AzureCalcRateCard[[#This Row],[ServiceName]]&amp;Table_wabobpsvr_AzureCalc_AzureCalcRateCard[[#This Row],[Price_Level]]&amp;Table_wabobpsvr_AzureCalc_AzureCalcRateCard[[#This Row],[Region]]</f>
        <v>A0 Cloud ServicesB4</v>
      </c>
      <c r="B13240">
        <v>4</v>
      </c>
      <c r="C13240" t="s">
        <v>701</v>
      </c>
      <c r="D13240" t="s">
        <v>182</v>
      </c>
      <c r="E13240">
        <v>1.4E-2</v>
      </c>
      <c r="F13240" t="s">
        <v>720</v>
      </c>
      <c r="G13240" s="784" t="s">
        <v>1978</v>
      </c>
      <c r="H13240" s="784" t="s">
        <v>1979</v>
      </c>
      <c r="I13240" s="784" t="s">
        <v>6819</v>
      </c>
    </row>
    <row r="13241" spans="1:9" hidden="1">
      <c r="A13241" t="str">
        <f>Table_wabobpsvr_AzureCalc_AzureCalcRateCard[[#This Row],[ServiceName]]&amp;Table_wabobpsvr_AzureCalc_AzureCalcRateCard[[#This Row],[Price_Level]]&amp;Table_wabobpsvr_AzureCalc_AzureCalcRateCard[[#This Row],[Region]]</f>
        <v>A0 Cloud ServicesC4</v>
      </c>
      <c r="B13241">
        <v>4</v>
      </c>
      <c r="C13241" t="s">
        <v>701</v>
      </c>
      <c r="D13241" t="s">
        <v>184</v>
      </c>
      <c r="E13241">
        <v>1.34E-2</v>
      </c>
      <c r="F13241" t="s">
        <v>720</v>
      </c>
      <c r="G13241" s="784" t="s">
        <v>1978</v>
      </c>
      <c r="H13241" s="784" t="s">
        <v>1979</v>
      </c>
      <c r="I13241" s="784" t="s">
        <v>6819</v>
      </c>
    </row>
    <row r="13242" spans="1:9" hidden="1">
      <c r="A13242" t="str">
        <f>Table_wabobpsvr_AzureCalc_AzureCalcRateCard[[#This Row],[ServiceName]]&amp;Table_wabobpsvr_AzureCalc_AzureCalcRateCard[[#This Row],[Price_Level]]&amp;Table_wabobpsvr_AzureCalc_AzureCalcRateCard[[#This Row],[Region]]</f>
        <v>A0 Cloud ServicesD4</v>
      </c>
      <c r="B13242">
        <v>4</v>
      </c>
      <c r="C13242" t="s">
        <v>701</v>
      </c>
      <c r="D13242" t="s">
        <v>183</v>
      </c>
      <c r="E13242">
        <v>1.2800000000000001E-2</v>
      </c>
      <c r="F13242" t="s">
        <v>720</v>
      </c>
      <c r="G13242" s="784" t="s">
        <v>1978</v>
      </c>
      <c r="H13242" s="784" t="s">
        <v>1979</v>
      </c>
      <c r="I13242" s="784" t="s">
        <v>6819</v>
      </c>
    </row>
    <row r="13243" spans="1:9" hidden="1">
      <c r="A13243" s="784" t="str">
        <f>Table_wabobpsvr_AzureCalc_AzureCalcRateCard[[#This Row],[ServiceName]]&amp;Table_wabobpsvr_AzureCalc_AzureCalcRateCard[[#This Row],[Price_Level]]&amp;Table_wabobpsvr_AzureCalc_AzureCalcRateCard[[#This Row],[Region]]</f>
        <v>A0 Cloud ServicesC12</v>
      </c>
      <c r="B13243" s="784">
        <v>12</v>
      </c>
      <c r="C13243" s="784" t="s">
        <v>701</v>
      </c>
      <c r="D13243" s="784" t="s">
        <v>184</v>
      </c>
      <c r="E13243" s="784">
        <v>1.4069999999999999E-2</v>
      </c>
      <c r="F13243" s="784" t="s">
        <v>720</v>
      </c>
      <c r="G13243" s="784" t="s">
        <v>1980</v>
      </c>
      <c r="H13243" s="784" t="s">
        <v>1981</v>
      </c>
      <c r="I13243" s="784" t="s">
        <v>6472</v>
      </c>
    </row>
    <row r="13244" spans="1:9" hidden="1">
      <c r="A13244" s="784" t="str">
        <f>Table_wabobpsvr_AzureCalc_AzureCalcRateCard[[#This Row],[ServiceName]]&amp;Table_wabobpsvr_AzureCalc_AzureCalcRateCard[[#This Row],[Price_Level]]&amp;Table_wabobpsvr_AzureCalc_AzureCalcRateCard[[#This Row],[Region]]</f>
        <v>A0 Cloud ServicesD12</v>
      </c>
      <c r="B13244" s="784">
        <v>12</v>
      </c>
      <c r="C13244" s="784" t="s">
        <v>701</v>
      </c>
      <c r="D13244" s="784" t="s">
        <v>183</v>
      </c>
      <c r="E13244" s="784">
        <v>1.3440000000000001E-2</v>
      </c>
      <c r="F13244" s="784" t="s">
        <v>720</v>
      </c>
      <c r="G13244" s="784" t="s">
        <v>1980</v>
      </c>
      <c r="H13244" s="784" t="s">
        <v>1981</v>
      </c>
      <c r="I13244" s="784" t="s">
        <v>6472</v>
      </c>
    </row>
    <row r="13245" spans="1:9" hidden="1">
      <c r="A13245" t="str">
        <f>Table_wabobpsvr_AzureCalc_AzureCalcRateCard[[#This Row],[ServiceName]]&amp;Table_wabobpsvr_AzureCalc_AzureCalcRateCard[[#This Row],[Price_Level]]&amp;Table_wabobpsvr_AzureCalc_AzureCalcRateCard[[#This Row],[Region]]</f>
        <v>A0 Cloud ServicesMOSP13</v>
      </c>
      <c r="B13245">
        <v>13</v>
      </c>
      <c r="C13245" t="s">
        <v>701</v>
      </c>
      <c r="D13245" t="s">
        <v>627</v>
      </c>
      <c r="E13245">
        <v>0.03</v>
      </c>
      <c r="F13245" t="s">
        <v>720</v>
      </c>
      <c r="G13245" s="784" t="s">
        <v>4431</v>
      </c>
      <c r="H13245" s="784" t="s">
        <v>4431</v>
      </c>
      <c r="I13245" s="784" t="s">
        <v>6820</v>
      </c>
    </row>
    <row r="13246" spans="1:9" hidden="1">
      <c r="A13246" s="784" t="str">
        <f>Table_wabobpsvr_AzureCalc_AzureCalcRateCard[[#This Row],[ServiceName]]&amp;Table_wabobpsvr_AzureCalc_AzureCalcRateCard[[#This Row],[Price_Level]]&amp;Table_wabobpsvr_AzureCalc_AzureCalcRateCard[[#This Row],[Region]]</f>
        <v>A0 Cloud ServicesA13</v>
      </c>
      <c r="B13246" s="784">
        <v>13</v>
      </c>
      <c r="C13246" s="784" t="s">
        <v>701</v>
      </c>
      <c r="D13246" s="784" t="s">
        <v>181</v>
      </c>
      <c r="E13246" s="784">
        <v>2.1899999999999999E-2</v>
      </c>
      <c r="F13246" s="784" t="s">
        <v>720</v>
      </c>
      <c r="G13246" s="784" t="s">
        <v>1982</v>
      </c>
      <c r="H13246" s="784" t="s">
        <v>1983</v>
      </c>
      <c r="I13246" s="784" t="s">
        <v>6820</v>
      </c>
    </row>
    <row r="13247" spans="1:9" hidden="1">
      <c r="A13247" s="784" t="str">
        <f>Table_wabobpsvr_AzureCalc_AzureCalcRateCard[[#This Row],[ServiceName]]&amp;Table_wabobpsvr_AzureCalc_AzureCalcRateCard[[#This Row],[Price_Level]]&amp;Table_wabobpsvr_AzureCalc_AzureCalcRateCard[[#This Row],[Region]]</f>
        <v>A0 Cloud ServicesB13</v>
      </c>
      <c r="B13247" s="784">
        <v>13</v>
      </c>
      <c r="C13247" s="784" t="s">
        <v>701</v>
      </c>
      <c r="D13247" s="784" t="s">
        <v>182</v>
      </c>
      <c r="E13247" s="784">
        <v>2.1000000000000001E-2</v>
      </c>
      <c r="F13247" s="784" t="s">
        <v>720</v>
      </c>
      <c r="G13247" s="784" t="s">
        <v>1982</v>
      </c>
      <c r="H13247" s="784" t="s">
        <v>1983</v>
      </c>
      <c r="I13247" s="784" t="s">
        <v>6820</v>
      </c>
    </row>
    <row r="13248" spans="1:9" hidden="1">
      <c r="A13248" s="784" t="str">
        <f>Table_wabobpsvr_AzureCalc_AzureCalcRateCard[[#This Row],[ServiceName]]&amp;Table_wabobpsvr_AzureCalc_AzureCalcRateCard[[#This Row],[Price_Level]]&amp;Table_wabobpsvr_AzureCalc_AzureCalcRateCard[[#This Row],[Region]]</f>
        <v>A0 Cloud ServicesC13</v>
      </c>
      <c r="B13248" s="784">
        <v>13</v>
      </c>
      <c r="C13248" s="784" t="s">
        <v>701</v>
      </c>
      <c r="D13248" s="784" t="s">
        <v>184</v>
      </c>
      <c r="E13248" s="784">
        <v>2.01E-2</v>
      </c>
      <c r="F13248" s="784" t="s">
        <v>720</v>
      </c>
      <c r="G13248" s="784" t="s">
        <v>1982</v>
      </c>
      <c r="H13248" s="784" t="s">
        <v>1983</v>
      </c>
      <c r="I13248" s="784" t="s">
        <v>6820</v>
      </c>
    </row>
    <row r="13249" spans="1:9" hidden="1">
      <c r="A13249" s="784" t="str">
        <f>Table_wabobpsvr_AzureCalc_AzureCalcRateCard[[#This Row],[ServiceName]]&amp;Table_wabobpsvr_AzureCalc_AzureCalcRateCard[[#This Row],[Price_Level]]&amp;Table_wabobpsvr_AzureCalc_AzureCalcRateCard[[#This Row],[Region]]</f>
        <v>A0 Cloud ServicesD13</v>
      </c>
      <c r="B13249" s="784">
        <v>13</v>
      </c>
      <c r="C13249" s="784" t="s">
        <v>701</v>
      </c>
      <c r="D13249" s="784" t="s">
        <v>183</v>
      </c>
      <c r="E13249" s="784">
        <v>1.9199999999999998E-2</v>
      </c>
      <c r="F13249" s="784" t="s">
        <v>720</v>
      </c>
      <c r="G13249" s="784" t="s">
        <v>1982</v>
      </c>
      <c r="H13249" s="784" t="s">
        <v>1983</v>
      </c>
      <c r="I13249" s="784" t="s">
        <v>6820</v>
      </c>
    </row>
    <row r="13250" spans="1:9" hidden="1">
      <c r="A13250" s="784" t="str">
        <f>Table_wabobpsvr_AzureCalc_AzureCalcRateCard[[#This Row],[ServiceName]]&amp;Table_wabobpsvr_AzureCalc_AzureCalcRateCard[[#This Row],[Price_Level]]&amp;Table_wabobpsvr_AzureCalc_AzureCalcRateCard[[#This Row],[Region]]</f>
        <v>A0 VM (Non-Windows)MOSP6</v>
      </c>
      <c r="B13250" s="784">
        <v>6</v>
      </c>
      <c r="C13250" s="784" t="s">
        <v>701</v>
      </c>
      <c r="D13250" s="784" t="s">
        <v>627</v>
      </c>
      <c r="E13250" s="784">
        <v>0.02</v>
      </c>
      <c r="F13250" s="784" t="s">
        <v>725</v>
      </c>
      <c r="G13250" s="784" t="s">
        <v>4431</v>
      </c>
      <c r="H13250" s="784" t="s">
        <v>4431</v>
      </c>
      <c r="I13250" s="784" t="s">
        <v>5716</v>
      </c>
    </row>
    <row r="13251" spans="1:9" hidden="1">
      <c r="A13251" s="784" t="str">
        <f>Table_wabobpsvr_AzureCalc_AzureCalcRateCard[[#This Row],[ServiceName]]&amp;Table_wabobpsvr_AzureCalc_AzureCalcRateCard[[#This Row],[Price_Level]]&amp;Table_wabobpsvr_AzureCalc_AzureCalcRateCard[[#This Row],[Region]]</f>
        <v>A0 VM (Non-Windows)A6</v>
      </c>
      <c r="B13251" s="784">
        <v>6</v>
      </c>
      <c r="C13251" s="784" t="s">
        <v>701</v>
      </c>
      <c r="D13251" s="784" t="s">
        <v>181</v>
      </c>
      <c r="E13251" s="784">
        <v>1.46E-2</v>
      </c>
      <c r="F13251" s="784" t="s">
        <v>725</v>
      </c>
      <c r="G13251" s="784" t="s">
        <v>1984</v>
      </c>
      <c r="H13251" s="784" t="s">
        <v>1985</v>
      </c>
      <c r="I13251" s="784" t="s">
        <v>5716</v>
      </c>
    </row>
    <row r="13252" spans="1:9" hidden="1">
      <c r="A13252" s="784" t="str">
        <f>Table_wabobpsvr_AzureCalc_AzureCalcRateCard[[#This Row],[ServiceName]]&amp;Table_wabobpsvr_AzureCalc_AzureCalcRateCard[[#This Row],[Price_Level]]&amp;Table_wabobpsvr_AzureCalc_AzureCalcRateCard[[#This Row],[Region]]</f>
        <v>Storage TransactionsA</v>
      </c>
      <c r="B13252" s="784"/>
      <c r="C13252" s="784" t="s">
        <v>796</v>
      </c>
      <c r="D13252" s="784" t="s">
        <v>181</v>
      </c>
      <c r="E13252" s="784">
        <v>3.4919999999999999E-3</v>
      </c>
      <c r="F13252" s="784" t="s">
        <v>47</v>
      </c>
      <c r="G13252" s="784" t="s">
        <v>1986</v>
      </c>
      <c r="H13252" s="784" t="s">
        <v>1987</v>
      </c>
      <c r="I13252" s="784" t="s">
        <v>6808</v>
      </c>
    </row>
    <row r="13253" spans="1:9" hidden="1">
      <c r="A13253" s="784" t="str">
        <f>Table_wabobpsvr_AzureCalc_AzureCalcRateCard[[#This Row],[ServiceName]]&amp;Table_wabobpsvr_AzureCalc_AzureCalcRateCard[[#This Row],[Price_Level]]&amp;Table_wabobpsvr_AzureCalc_AzureCalcRateCard[[#This Row],[Region]]</f>
        <v>Storage TransactionsB</v>
      </c>
      <c r="B13253" s="784"/>
      <c r="C13253" s="784" t="s">
        <v>796</v>
      </c>
      <c r="D13253" s="784" t="s">
        <v>182</v>
      </c>
      <c r="E13253" s="784">
        <v>3.3839999999999999E-3</v>
      </c>
      <c r="F13253" s="784" t="s">
        <v>47</v>
      </c>
      <c r="G13253" s="784" t="s">
        <v>1986</v>
      </c>
      <c r="H13253" s="784" t="s">
        <v>1987</v>
      </c>
      <c r="I13253" s="784" t="s">
        <v>6808</v>
      </c>
    </row>
    <row r="13254" spans="1:9" hidden="1">
      <c r="A13254" s="784" t="str">
        <f>Table_wabobpsvr_AzureCalc_AzureCalcRateCard[[#This Row],[ServiceName]]&amp;Table_wabobpsvr_AzureCalc_AzureCalcRateCard[[#This Row],[Price_Level]]&amp;Table_wabobpsvr_AzureCalc_AzureCalcRateCard[[#This Row],[Region]]</f>
        <v>Storage TransactionsC</v>
      </c>
      <c r="B13254" s="784"/>
      <c r="C13254" s="784" t="s">
        <v>796</v>
      </c>
      <c r="D13254" s="784" t="s">
        <v>184</v>
      </c>
      <c r="E13254" s="784">
        <v>3.2699999999999999E-3</v>
      </c>
      <c r="F13254" s="784" t="s">
        <v>47</v>
      </c>
      <c r="G13254" s="784" t="s">
        <v>1986</v>
      </c>
      <c r="H13254" s="784" t="s">
        <v>1987</v>
      </c>
      <c r="I13254" s="784" t="s">
        <v>6808</v>
      </c>
    </row>
    <row r="13255" spans="1:9" hidden="1">
      <c r="A13255" s="784" t="str">
        <f>Table_wabobpsvr_AzureCalc_AzureCalcRateCard[[#This Row],[ServiceName]]&amp;Table_wabobpsvr_AzureCalc_AzureCalcRateCard[[#This Row],[Price_Level]]&amp;Table_wabobpsvr_AzureCalc_AzureCalcRateCard[[#This Row],[Region]]</f>
        <v>BackupMOSP</v>
      </c>
      <c r="B13255" s="784"/>
      <c r="C13255" s="784" t="s">
        <v>785</v>
      </c>
      <c r="D13255" s="784" t="s">
        <v>627</v>
      </c>
      <c r="E13255" s="784">
        <v>0.2</v>
      </c>
      <c r="F13255" s="784" t="s">
        <v>147</v>
      </c>
      <c r="G13255" s="784" t="s">
        <v>4431</v>
      </c>
      <c r="H13255" s="784" t="s">
        <v>4431</v>
      </c>
      <c r="I13255" s="784" t="s">
        <v>6821</v>
      </c>
    </row>
    <row r="13256" spans="1:9" hidden="1">
      <c r="A13256" s="784" t="str">
        <f>Table_wabobpsvr_AzureCalc_AzureCalcRateCard[[#This Row],[ServiceName]]&amp;Table_wabobpsvr_AzureCalc_AzureCalcRateCard[[#This Row],[Price_Level]]&amp;Table_wabobpsvr_AzureCalc_AzureCalcRateCard[[#This Row],[Region]]</f>
        <v>BackupA</v>
      </c>
      <c r="B13256" s="784"/>
      <c r="C13256" s="784" t="s">
        <v>785</v>
      </c>
      <c r="D13256" s="784" t="s">
        <v>181</v>
      </c>
      <c r="E13256" s="784">
        <v>0.19400000000000001</v>
      </c>
      <c r="F13256" s="784" t="s">
        <v>147</v>
      </c>
      <c r="G13256" s="784" t="s">
        <v>1988</v>
      </c>
      <c r="H13256" s="784" t="s">
        <v>1989</v>
      </c>
      <c r="I13256" s="784" t="s">
        <v>6821</v>
      </c>
    </row>
    <row r="13257" spans="1:9" hidden="1">
      <c r="A13257" s="784" t="str">
        <f>Table_wabobpsvr_AzureCalc_AzureCalcRateCard[[#This Row],[ServiceName]]&amp;Table_wabobpsvr_AzureCalc_AzureCalcRateCard[[#This Row],[Price_Level]]&amp;Table_wabobpsvr_AzureCalc_AzureCalcRateCard[[#This Row],[Region]]</f>
        <v>BackupB</v>
      </c>
      <c r="B13257" s="784"/>
      <c r="C13257" s="784" t="s">
        <v>785</v>
      </c>
      <c r="D13257" s="784" t="s">
        <v>182</v>
      </c>
      <c r="E13257" s="784">
        <v>0.188</v>
      </c>
      <c r="F13257" s="784" t="s">
        <v>147</v>
      </c>
      <c r="G13257" s="784" t="s">
        <v>1988</v>
      </c>
      <c r="H13257" s="784" t="s">
        <v>1989</v>
      </c>
      <c r="I13257" s="784" t="s">
        <v>6821</v>
      </c>
    </row>
    <row r="13258" spans="1:9" hidden="1">
      <c r="A13258" s="784" t="str">
        <f>Table_wabobpsvr_AzureCalc_AzureCalcRateCard[[#This Row],[ServiceName]]&amp;Table_wabobpsvr_AzureCalc_AzureCalcRateCard[[#This Row],[Price_Level]]&amp;Table_wabobpsvr_AzureCalc_AzureCalcRateCard[[#This Row],[Region]]</f>
        <v>BackupC</v>
      </c>
      <c r="B13258" s="784"/>
      <c r="C13258" s="784" t="s">
        <v>785</v>
      </c>
      <c r="D13258" s="784" t="s">
        <v>184</v>
      </c>
      <c r="E13258" s="784">
        <v>0.182</v>
      </c>
      <c r="F13258" s="784" t="s">
        <v>147</v>
      </c>
      <c r="G13258" s="784" t="s">
        <v>1988</v>
      </c>
      <c r="H13258" s="784" t="s">
        <v>1989</v>
      </c>
      <c r="I13258" s="784" t="s">
        <v>6821</v>
      </c>
    </row>
    <row r="13259" spans="1:9" hidden="1">
      <c r="A13259" s="784" t="str">
        <f>Table_wabobpsvr_AzureCalc_AzureCalcRateCard[[#This Row],[ServiceName]]&amp;Table_wabobpsvr_AzureCalc_AzureCalcRateCard[[#This Row],[Price_Level]]&amp;Table_wabobpsvr_AzureCalc_AzureCalcRateCard[[#This Row],[Region]]</f>
        <v>BackupD</v>
      </c>
      <c r="B13259" s="784"/>
      <c r="C13259" s="784" t="s">
        <v>785</v>
      </c>
      <c r="D13259" s="784" t="s">
        <v>183</v>
      </c>
      <c r="E13259" s="784">
        <v>0.17599999999999999</v>
      </c>
      <c r="F13259" s="784" t="s">
        <v>147</v>
      </c>
      <c r="G13259" s="784" t="s">
        <v>1988</v>
      </c>
      <c r="H13259" s="784" t="s">
        <v>1989</v>
      </c>
      <c r="I13259" s="784" t="s">
        <v>6821</v>
      </c>
    </row>
    <row r="13260" spans="1:9" hidden="1">
      <c r="A13260" s="784" t="str">
        <f>Table_wabobpsvr_AzureCalc_AzureCalcRateCard[[#This Row],[ServiceName]]&amp;Table_wabobpsvr_AzureCalc_AzureCalcRateCard[[#This Row],[Price_Level]]&amp;Table_wabobpsvr_AzureCalc_AzureCalcRateCard[[#This Row],[Region]]</f>
        <v>CDN TransactionsMOSP</v>
      </c>
      <c r="B13260" s="784"/>
      <c r="C13260" s="784" t="s">
        <v>797</v>
      </c>
      <c r="D13260" s="784" t="s">
        <v>627</v>
      </c>
      <c r="E13260" s="784">
        <v>1E-3</v>
      </c>
      <c r="F13260" s="784" t="s">
        <v>798</v>
      </c>
      <c r="G13260" s="784" t="s">
        <v>4431</v>
      </c>
      <c r="H13260" s="784" t="s">
        <v>4431</v>
      </c>
      <c r="I13260" s="784" t="s">
        <v>6822</v>
      </c>
    </row>
    <row r="13261" spans="1:9" hidden="1">
      <c r="A13261" s="784" t="str">
        <f>Table_wabobpsvr_AzureCalc_AzureCalcRateCard[[#This Row],[ServiceName]]&amp;Table_wabobpsvr_AzureCalc_AzureCalcRateCard[[#This Row],[Price_Level]]&amp;Table_wabobpsvr_AzureCalc_AzureCalcRateCard[[#This Row],[Region]]</f>
        <v>CDN TransactionsA</v>
      </c>
      <c r="B13261" s="784"/>
      <c r="C13261" s="784" t="s">
        <v>797</v>
      </c>
      <c r="D13261" s="784" t="s">
        <v>181</v>
      </c>
      <c r="E13261" s="784">
        <v>7.2999999999999996E-4</v>
      </c>
      <c r="F13261" s="784" t="s">
        <v>798</v>
      </c>
      <c r="G13261" s="784" t="s">
        <v>1990</v>
      </c>
      <c r="H13261" s="784" t="s">
        <v>1991</v>
      </c>
      <c r="I13261" s="784" t="s">
        <v>6822</v>
      </c>
    </row>
    <row r="13262" spans="1:9" hidden="1">
      <c r="A13262" s="784" t="str">
        <f>Table_wabobpsvr_AzureCalc_AzureCalcRateCard[[#This Row],[ServiceName]]&amp;Table_wabobpsvr_AzureCalc_AzureCalcRateCard[[#This Row],[Price_Level]]&amp;Table_wabobpsvr_AzureCalc_AzureCalcRateCard[[#This Row],[Region]]</f>
        <v>Storage TransactionsD</v>
      </c>
      <c r="B13262" s="784"/>
      <c r="C13262" s="784" t="s">
        <v>796</v>
      </c>
      <c r="D13262" s="784" t="s">
        <v>183</v>
      </c>
      <c r="E13262" s="784">
        <v>3.1679999999999998E-3</v>
      </c>
      <c r="F13262" s="784" t="s">
        <v>47</v>
      </c>
      <c r="G13262" s="784" t="s">
        <v>1986</v>
      </c>
      <c r="H13262" s="784" t="s">
        <v>1987</v>
      </c>
      <c r="I13262" s="784" t="s">
        <v>6808</v>
      </c>
    </row>
    <row r="13263" spans="1:9" hidden="1">
      <c r="A13263" s="784" t="str">
        <f>Table_wabobpsvr_AzureCalc_AzureCalcRateCard[[#This Row],[ServiceName]]&amp;Table_wabobpsvr_AzureCalc_AzureCalcRateCard[[#This Row],[Price_Level]]&amp;Table_wabobpsvr_AzureCalc_AzureCalcRateCard[[#This Row],[Region]]</f>
        <v>CDN TransactionsB</v>
      </c>
      <c r="B13263" s="784"/>
      <c r="C13263" s="784" t="s">
        <v>797</v>
      </c>
      <c r="D13263" s="784" t="s">
        <v>182</v>
      </c>
      <c r="E13263" s="784">
        <v>6.9999999999999999E-4</v>
      </c>
      <c r="F13263" s="784" t="s">
        <v>798</v>
      </c>
      <c r="G13263" s="784" t="s">
        <v>1990</v>
      </c>
      <c r="H13263" s="784" t="s">
        <v>1991</v>
      </c>
      <c r="I13263" s="784" t="s">
        <v>6822</v>
      </c>
    </row>
    <row r="13264" spans="1:9" hidden="1">
      <c r="A13264" s="784" t="str">
        <f>Table_wabobpsvr_AzureCalc_AzureCalcRateCard[[#This Row],[ServiceName]]&amp;Table_wabobpsvr_AzureCalc_AzureCalcRateCard[[#This Row],[Price_Level]]&amp;Table_wabobpsvr_AzureCalc_AzureCalcRateCard[[#This Row],[Region]]</f>
        <v>CDN TransactionsC</v>
      </c>
      <c r="B13264" s="784"/>
      <c r="C13264" s="784" t="s">
        <v>797</v>
      </c>
      <c r="D13264" s="784" t="s">
        <v>184</v>
      </c>
      <c r="E13264" s="784">
        <v>6.7000000000000002E-4</v>
      </c>
      <c r="F13264" s="784" t="s">
        <v>798</v>
      </c>
      <c r="G13264" s="784" t="s">
        <v>1990</v>
      </c>
      <c r="H13264" s="784" t="s">
        <v>1991</v>
      </c>
      <c r="I13264" s="784" t="s">
        <v>6822</v>
      </c>
    </row>
    <row r="13265" spans="1:9" hidden="1">
      <c r="A13265" s="784" t="str">
        <f>Table_wabobpsvr_AzureCalc_AzureCalcRateCard[[#This Row],[ServiceName]]&amp;Table_wabobpsvr_AzureCalc_AzureCalcRateCard[[#This Row],[Price_Level]]&amp;Table_wabobpsvr_AzureCalc_AzureCalcRateCard[[#This Row],[Region]]</f>
        <v>CDN TransactionsD</v>
      </c>
      <c r="B13265" s="784"/>
      <c r="C13265" s="784" t="s">
        <v>797</v>
      </c>
      <c r="D13265" s="784" t="s">
        <v>183</v>
      </c>
      <c r="E13265" s="784">
        <v>6.4000000000000005E-4</v>
      </c>
      <c r="F13265" s="784" t="s">
        <v>798</v>
      </c>
      <c r="G13265" s="784" t="s">
        <v>1990</v>
      </c>
      <c r="H13265" s="784" t="s">
        <v>1991</v>
      </c>
      <c r="I13265" s="784" t="s">
        <v>6822</v>
      </c>
    </row>
    <row r="13266" spans="1:9" hidden="1">
      <c r="A13266" s="784" t="str">
        <f>Table_wabobpsvr_AzureCalc_AzureCalcRateCard[[#This Row],[ServiceName]]&amp;Table_wabobpsvr_AzureCalc_AzureCalcRateCard[[#This Row],[Price_Level]]&amp;Table_wabobpsvr_AzureCalc_AzureCalcRateCard[[#This Row],[Region]]</f>
        <v>CDN Data Transfer - Zone 1MOSP</v>
      </c>
      <c r="B13266" s="784"/>
      <c r="C13266" s="784" t="s">
        <v>785</v>
      </c>
      <c r="D13266" s="784" t="s">
        <v>627</v>
      </c>
      <c r="E13266" s="784">
        <v>8.6999999999999994E-2</v>
      </c>
      <c r="F13266" s="784" t="s">
        <v>788</v>
      </c>
      <c r="G13266" s="784" t="s">
        <v>4431</v>
      </c>
      <c r="H13266" s="784" t="s">
        <v>4431</v>
      </c>
      <c r="I13266" s="784" t="s">
        <v>6823</v>
      </c>
    </row>
    <row r="13267" spans="1:9" hidden="1">
      <c r="A13267" s="784" t="str">
        <f>Table_wabobpsvr_AzureCalc_AzureCalcRateCard[[#This Row],[ServiceName]]&amp;Table_wabobpsvr_AzureCalc_AzureCalcRateCard[[#This Row],[Price_Level]]&amp;Table_wabobpsvr_AzureCalc_AzureCalcRateCard[[#This Row],[Region]]</f>
        <v>CDN Data Transfer - Zone 1A</v>
      </c>
      <c r="B13267" s="784"/>
      <c r="C13267" s="784" t="s">
        <v>785</v>
      </c>
      <c r="D13267" s="784" t="s">
        <v>181</v>
      </c>
      <c r="E13267" s="784">
        <v>8.4390000000000007E-2</v>
      </c>
      <c r="F13267" s="784" t="s">
        <v>788</v>
      </c>
      <c r="G13267" s="784" t="s">
        <v>1992</v>
      </c>
      <c r="H13267" s="784" t="s">
        <v>1993</v>
      </c>
      <c r="I13267" s="784" t="s">
        <v>6823</v>
      </c>
    </row>
    <row r="13268" spans="1:9" hidden="1">
      <c r="A13268" s="784" t="str">
        <f>Table_wabobpsvr_AzureCalc_AzureCalcRateCard[[#This Row],[ServiceName]]&amp;Table_wabobpsvr_AzureCalc_AzureCalcRateCard[[#This Row],[Price_Level]]&amp;Table_wabobpsvr_AzureCalc_AzureCalcRateCard[[#This Row],[Region]]</f>
        <v>CDN Data Transfer - Zone 1B</v>
      </c>
      <c r="B13268" s="784"/>
      <c r="C13268" s="784" t="s">
        <v>785</v>
      </c>
      <c r="D13268" s="784" t="s">
        <v>182</v>
      </c>
      <c r="E13268" s="784">
        <v>8.1780000000000005E-2</v>
      </c>
      <c r="F13268" s="784" t="s">
        <v>788</v>
      </c>
      <c r="G13268" s="784" t="s">
        <v>1992</v>
      </c>
      <c r="H13268" s="784" t="s">
        <v>1993</v>
      </c>
      <c r="I13268" s="784" t="s">
        <v>6823</v>
      </c>
    </row>
    <row r="13269" spans="1:9" hidden="1">
      <c r="A13269" s="784" t="str">
        <f>Table_wabobpsvr_AzureCalc_AzureCalcRateCard[[#This Row],[ServiceName]]&amp;Table_wabobpsvr_AzureCalc_AzureCalcRateCard[[#This Row],[Price_Level]]&amp;Table_wabobpsvr_AzureCalc_AzureCalcRateCard[[#This Row],[Region]]</f>
        <v>CDN Data Transfer - Zone 1C</v>
      </c>
      <c r="B13269" s="784"/>
      <c r="C13269" s="784" t="s">
        <v>785</v>
      </c>
      <c r="D13269" s="784" t="s">
        <v>184</v>
      </c>
      <c r="E13269" s="784">
        <v>7.9170000000000004E-2</v>
      </c>
      <c r="F13269" s="784" t="s">
        <v>788</v>
      </c>
      <c r="G13269" s="784" t="s">
        <v>1992</v>
      </c>
      <c r="H13269" s="784" t="s">
        <v>1993</v>
      </c>
      <c r="I13269" s="784" t="s">
        <v>6823</v>
      </c>
    </row>
    <row r="13270" spans="1:9" hidden="1">
      <c r="A13270" s="784" t="str">
        <f>Table_wabobpsvr_AzureCalc_AzureCalcRateCard[[#This Row],[ServiceName]]&amp;Table_wabobpsvr_AzureCalc_AzureCalcRateCard[[#This Row],[Price_Level]]&amp;Table_wabobpsvr_AzureCalc_AzureCalcRateCard[[#This Row],[Region]]</f>
        <v>HDInsightMOSP</v>
      </c>
      <c r="B13270" s="784"/>
      <c r="C13270" s="784" t="s">
        <v>701</v>
      </c>
      <c r="D13270" s="784" t="s">
        <v>627</v>
      </c>
      <c r="E13270" s="784">
        <v>0.32</v>
      </c>
      <c r="F13270" s="784" t="s">
        <v>148</v>
      </c>
      <c r="G13270" s="784" t="s">
        <v>4431</v>
      </c>
      <c r="H13270" s="784" t="s">
        <v>4431</v>
      </c>
      <c r="I13270" s="784" t="s">
        <v>6011</v>
      </c>
    </row>
    <row r="13271" spans="1:9" hidden="1">
      <c r="A13271" s="784" t="str">
        <f>Table_wabobpsvr_AzureCalc_AzureCalcRateCard[[#This Row],[ServiceName]]&amp;Table_wabobpsvr_AzureCalc_AzureCalcRateCard[[#This Row],[Price_Level]]&amp;Table_wabobpsvr_AzureCalc_AzureCalcRateCard[[#This Row],[Region]]</f>
        <v>HDInsightA</v>
      </c>
      <c r="B13271" s="784"/>
      <c r="C13271" s="784" t="s">
        <v>701</v>
      </c>
      <c r="D13271" s="784" t="s">
        <v>181</v>
      </c>
      <c r="E13271" s="784">
        <v>0.2336</v>
      </c>
      <c r="F13271" s="784" t="s">
        <v>148</v>
      </c>
      <c r="G13271" s="784" t="s">
        <v>1994</v>
      </c>
      <c r="H13271" s="784" t="s">
        <v>1995</v>
      </c>
      <c r="I13271" s="784" t="s">
        <v>6011</v>
      </c>
    </row>
    <row r="13272" spans="1:9" hidden="1">
      <c r="A13272" s="784" t="str">
        <f>Table_wabobpsvr_AzureCalc_AzureCalcRateCard[[#This Row],[ServiceName]]&amp;Table_wabobpsvr_AzureCalc_AzureCalcRateCard[[#This Row],[Price_Level]]&amp;Table_wabobpsvr_AzureCalc_AzureCalcRateCard[[#This Row],[Region]]</f>
        <v>HDInsightB</v>
      </c>
      <c r="B13272" s="784"/>
      <c r="C13272" s="784" t="s">
        <v>701</v>
      </c>
      <c r="D13272" s="784" t="s">
        <v>182</v>
      </c>
      <c r="E13272" s="784">
        <v>0.224</v>
      </c>
      <c r="F13272" s="784" t="s">
        <v>148</v>
      </c>
      <c r="G13272" s="784" t="s">
        <v>1994</v>
      </c>
      <c r="H13272" s="784" t="s">
        <v>1995</v>
      </c>
      <c r="I13272" s="784" t="s">
        <v>6011</v>
      </c>
    </row>
    <row r="13273" spans="1:9" hidden="1">
      <c r="A13273" s="784" t="str">
        <f>Table_wabobpsvr_AzureCalc_AzureCalcRateCard[[#This Row],[ServiceName]]&amp;Table_wabobpsvr_AzureCalc_AzureCalcRateCard[[#This Row],[Price_Level]]&amp;Table_wabobpsvr_AzureCalc_AzureCalcRateCard[[#This Row],[Region]]</f>
        <v>HDInsightC</v>
      </c>
      <c r="B13273" s="784"/>
      <c r="C13273" s="784" t="s">
        <v>701</v>
      </c>
      <c r="D13273" s="784" t="s">
        <v>184</v>
      </c>
      <c r="E13273" s="784">
        <v>0.21440000000000001</v>
      </c>
      <c r="F13273" s="784" t="s">
        <v>148</v>
      </c>
      <c r="G13273" s="784" t="s">
        <v>1994</v>
      </c>
      <c r="H13273" s="784" t="s">
        <v>1995</v>
      </c>
      <c r="I13273" s="784" t="s">
        <v>6011</v>
      </c>
    </row>
    <row r="13274" spans="1:9" hidden="1">
      <c r="A13274" s="784" t="str">
        <f>Table_wabobpsvr_AzureCalc_AzureCalcRateCard[[#This Row],[ServiceName]]&amp;Table_wabobpsvr_AzureCalc_AzureCalcRateCard[[#This Row],[Price_Level]]&amp;Table_wabobpsvr_AzureCalc_AzureCalcRateCard[[#This Row],[Region]]</f>
        <v>HDInsightD</v>
      </c>
      <c r="B13274" s="784"/>
      <c r="C13274" s="784" t="s">
        <v>701</v>
      </c>
      <c r="D13274" s="784" t="s">
        <v>183</v>
      </c>
      <c r="E13274" s="784">
        <v>0.20480000000000001</v>
      </c>
      <c r="F13274" s="784" t="s">
        <v>148</v>
      </c>
      <c r="G13274" s="784" t="s">
        <v>1994</v>
      </c>
      <c r="H13274" s="784" t="s">
        <v>1995</v>
      </c>
      <c r="I13274" s="784" t="s">
        <v>6011</v>
      </c>
    </row>
    <row r="13275" spans="1:9" hidden="1">
      <c r="A13275" s="784" t="str">
        <f>Table_wabobpsvr_AzureCalc_AzureCalcRateCard[[#This Row],[ServiceName]]&amp;Table_wabobpsvr_AzureCalc_AzureCalcRateCard[[#This Row],[Price_Level]]&amp;Table_wabobpsvr_AzureCalc_AzureCalcRateCard[[#This Row],[Region]]</f>
        <v>Standard_D2 VM (Windows)MOSP16</v>
      </c>
      <c r="B13275" s="784">
        <v>16</v>
      </c>
      <c r="C13275" s="784" t="s">
        <v>91</v>
      </c>
      <c r="D13275" s="784" t="s">
        <v>627</v>
      </c>
      <c r="E13275" s="784">
        <v>0.39300000000000002</v>
      </c>
      <c r="F13275" s="784" t="s">
        <v>1171</v>
      </c>
      <c r="G13275" s="784" t="s">
        <v>4431</v>
      </c>
      <c r="H13275" s="784" t="s">
        <v>4431</v>
      </c>
      <c r="I13275" s="784" t="s">
        <v>4431</v>
      </c>
    </row>
    <row r="13276" spans="1:9" hidden="1">
      <c r="A13276" t="str">
        <f>Table_wabobpsvr_AzureCalc_AzureCalcRateCard[[#This Row],[ServiceName]]&amp;Table_wabobpsvr_AzureCalc_AzureCalcRateCard[[#This Row],[Price_Level]]&amp;Table_wabobpsvr_AzureCalc_AzureCalcRateCard[[#This Row],[Region]]</f>
        <v>Premium P6 Secondary Active Geo Database HoursB15</v>
      </c>
      <c r="B13276">
        <v>15</v>
      </c>
      <c r="C13276" t="s">
        <v>91</v>
      </c>
      <c r="D13276" t="s">
        <v>182</v>
      </c>
      <c r="E13276">
        <v>5.17</v>
      </c>
      <c r="F13276" t="s">
        <v>7379</v>
      </c>
      <c r="G13276" s="784" t="s">
        <v>3984</v>
      </c>
      <c r="H13276" s="784" t="s">
        <v>5622</v>
      </c>
      <c r="I13276" s="784" t="s">
        <v>5623</v>
      </c>
    </row>
    <row r="13277" spans="1:9" hidden="1">
      <c r="A13277" s="784" t="str">
        <f>Table_wabobpsvr_AzureCalc_AzureCalcRateCard[[#This Row],[ServiceName]]&amp;Table_wabobpsvr_AzureCalc_AzureCalcRateCard[[#This Row],[Price_Level]]&amp;Table_wabobpsvr_AzureCalc_AzureCalcRateCard[[#This Row],[Region]]</f>
        <v>Standard S2 Secondary Database DaysA16</v>
      </c>
      <c r="B13277" s="784">
        <v>16</v>
      </c>
      <c r="C13277" s="784" t="s">
        <v>1119</v>
      </c>
      <c r="D13277" s="784" t="s">
        <v>181</v>
      </c>
      <c r="E13277" s="784">
        <v>1.94</v>
      </c>
      <c r="F13277" s="784" t="s">
        <v>1433</v>
      </c>
      <c r="G13277" s="784" t="s">
        <v>3610</v>
      </c>
      <c r="H13277" s="784" t="s">
        <v>3609</v>
      </c>
      <c r="I13277" s="784" t="s">
        <v>4431</v>
      </c>
    </row>
    <row r="13278" spans="1:9" hidden="1">
      <c r="A13278" s="784" t="str">
        <f>Table_wabobpsvr_AzureCalc_AzureCalcRateCard[[#This Row],[ServiceName]]&amp;Table_wabobpsvr_AzureCalc_AzureCalcRateCard[[#This Row],[Price_Level]]&amp;Table_wabobpsvr_AzureCalc_AzureCalcRateCard[[#This Row],[Region]]</f>
        <v>Standard S2 Secondary Database DaysB16</v>
      </c>
      <c r="B13278" s="784">
        <v>16</v>
      </c>
      <c r="C13278" s="784" t="s">
        <v>1119</v>
      </c>
      <c r="D13278" s="784" t="s">
        <v>182</v>
      </c>
      <c r="E13278" s="784">
        <v>1.88</v>
      </c>
      <c r="F13278" s="784" t="s">
        <v>1433</v>
      </c>
      <c r="G13278" s="784" t="s">
        <v>3610</v>
      </c>
      <c r="H13278" s="784" t="s">
        <v>3609</v>
      </c>
      <c r="I13278" s="784" t="s">
        <v>4431</v>
      </c>
    </row>
    <row r="13279" spans="1:9" hidden="1">
      <c r="A13279" s="784" t="str">
        <f>Table_wabobpsvr_AzureCalc_AzureCalcRateCard[[#This Row],[ServiceName]]&amp;Table_wabobpsvr_AzureCalc_AzureCalcRateCard[[#This Row],[Price_Level]]&amp;Table_wabobpsvr_AzureCalc_AzureCalcRateCard[[#This Row],[Region]]</f>
        <v>Standard S2 Secondary Database DaysC16</v>
      </c>
      <c r="B13279" s="784">
        <v>16</v>
      </c>
      <c r="C13279" s="784" t="s">
        <v>1119</v>
      </c>
      <c r="D13279" s="784" t="s">
        <v>184</v>
      </c>
      <c r="E13279" s="784">
        <v>1.82</v>
      </c>
      <c r="F13279" s="784" t="s">
        <v>1433</v>
      </c>
      <c r="G13279" s="784" t="s">
        <v>3610</v>
      </c>
      <c r="H13279" s="784" t="s">
        <v>3609</v>
      </c>
      <c r="I13279" s="784" t="s">
        <v>4431</v>
      </c>
    </row>
    <row r="13280" spans="1:9" hidden="1">
      <c r="A13280" s="784" t="str">
        <f>Table_wabobpsvr_AzureCalc_AzureCalcRateCard[[#This Row],[ServiceName]]&amp;Table_wabobpsvr_AzureCalc_AzureCalcRateCard[[#This Row],[Price_Level]]&amp;Table_wabobpsvr_AzureCalc_AzureCalcRateCard[[#This Row],[Region]]</f>
        <v>A10 Cloud ServicesB9</v>
      </c>
      <c r="B13280" s="784">
        <v>9</v>
      </c>
      <c r="C13280" s="784" t="s">
        <v>701</v>
      </c>
      <c r="D13280" s="784" t="s">
        <v>182</v>
      </c>
      <c r="E13280" s="784">
        <v>1.7769999999999999</v>
      </c>
      <c r="F13280" s="784" t="s">
        <v>1273</v>
      </c>
      <c r="G13280" s="784" t="s">
        <v>4509</v>
      </c>
      <c r="H13280" s="784" t="s">
        <v>4510</v>
      </c>
      <c r="I13280" s="784" t="s">
        <v>5707</v>
      </c>
    </row>
    <row r="13281" spans="1:9" hidden="1">
      <c r="A13281" s="784" t="str">
        <f>Table_wabobpsvr_AzureCalc_AzureCalcRateCard[[#This Row],[ServiceName]]&amp;Table_wabobpsvr_AzureCalc_AzureCalcRateCard[[#This Row],[Price_Level]]&amp;Table_wabobpsvr_AzureCalc_AzureCalcRateCard[[#This Row],[Region]]</f>
        <v>A10 Cloud ServicesC9</v>
      </c>
      <c r="B13281" s="784">
        <v>9</v>
      </c>
      <c r="C13281" s="784" t="s">
        <v>701</v>
      </c>
      <c r="D13281" s="784" t="s">
        <v>184</v>
      </c>
      <c r="E13281" s="784">
        <v>1.72</v>
      </c>
      <c r="F13281" s="784" t="s">
        <v>1273</v>
      </c>
      <c r="G13281" s="784" t="s">
        <v>4509</v>
      </c>
      <c r="H13281" s="784" t="s">
        <v>4510</v>
      </c>
      <c r="I13281" s="784" t="s">
        <v>5707</v>
      </c>
    </row>
    <row r="13282" spans="1:9" hidden="1">
      <c r="A13282" s="784" t="str">
        <f>Table_wabobpsvr_AzureCalc_AzureCalcRateCard[[#This Row],[ServiceName]]&amp;Table_wabobpsvr_AzureCalc_AzureCalcRateCard[[#This Row],[Price_Level]]&amp;Table_wabobpsvr_AzureCalc_AzureCalcRateCard[[#This Row],[Region]]</f>
        <v>A10 Cloud ServicesD9</v>
      </c>
      <c r="B13282" s="784">
        <v>9</v>
      </c>
      <c r="C13282" s="784" t="s">
        <v>701</v>
      </c>
      <c r="D13282" s="784" t="s">
        <v>183</v>
      </c>
      <c r="E13282" s="784">
        <v>1.663</v>
      </c>
      <c r="F13282" s="784" t="s">
        <v>1273</v>
      </c>
      <c r="G13282" s="784" t="s">
        <v>4509</v>
      </c>
      <c r="H13282" s="784" t="s">
        <v>4510</v>
      </c>
      <c r="I13282" s="784" t="s">
        <v>5707</v>
      </c>
    </row>
    <row r="13283" spans="1:9" hidden="1">
      <c r="A13283" s="784" t="str">
        <f>Table_wabobpsvr_AzureCalc_AzureCalcRateCard[[#This Row],[ServiceName]]&amp;Table_wabobpsvr_AzureCalc_AzureCalcRateCard[[#This Row],[Price_Level]]&amp;Table_wabobpsvr_AzureCalc_AzureCalcRateCard[[#This Row],[Region]]</f>
        <v>A10 Cloud ServicesMOSP15</v>
      </c>
      <c r="B13283" s="784">
        <v>15</v>
      </c>
      <c r="C13283" s="784" t="s">
        <v>701</v>
      </c>
      <c r="D13283" s="784" t="s">
        <v>627</v>
      </c>
      <c r="E13283" s="784">
        <v>1.89</v>
      </c>
      <c r="F13283" s="784" t="s">
        <v>1273</v>
      </c>
      <c r="G13283" s="784" t="s">
        <v>4431</v>
      </c>
      <c r="H13283" s="784" t="s">
        <v>4431</v>
      </c>
      <c r="I13283" s="784" t="s">
        <v>6581</v>
      </c>
    </row>
    <row r="13284" spans="1:9" hidden="1">
      <c r="A13284" s="784" t="str">
        <f>Table_wabobpsvr_AzureCalc_AzureCalcRateCard[[#This Row],[ServiceName]]&amp;Table_wabobpsvr_AzureCalc_AzureCalcRateCard[[#This Row],[Price_Level]]&amp;Table_wabobpsvr_AzureCalc_AzureCalcRateCard[[#This Row],[Region]]</f>
        <v>A10 Cloud ServicesA15</v>
      </c>
      <c r="B13284" s="784">
        <v>15</v>
      </c>
      <c r="C13284" s="784" t="s">
        <v>701</v>
      </c>
      <c r="D13284" s="784" t="s">
        <v>181</v>
      </c>
      <c r="E13284" s="784">
        <v>1.833</v>
      </c>
      <c r="F13284" s="784" t="s">
        <v>1273</v>
      </c>
      <c r="G13284" s="784" t="s">
        <v>3974</v>
      </c>
      <c r="H13284" s="784" t="s">
        <v>3975</v>
      </c>
      <c r="I13284" s="784" t="s">
        <v>6581</v>
      </c>
    </row>
    <row r="13285" spans="1:9" hidden="1">
      <c r="A13285" s="784" t="str">
        <f>Table_wabobpsvr_AzureCalc_AzureCalcRateCard[[#This Row],[ServiceName]]&amp;Table_wabobpsvr_AzureCalc_AzureCalcRateCard[[#This Row],[Price_Level]]&amp;Table_wabobpsvr_AzureCalc_AzureCalcRateCard[[#This Row],[Region]]</f>
        <v>A10 Cloud ServicesB15</v>
      </c>
      <c r="B13285" s="784">
        <v>15</v>
      </c>
      <c r="C13285" s="784" t="s">
        <v>701</v>
      </c>
      <c r="D13285" s="784" t="s">
        <v>182</v>
      </c>
      <c r="E13285" s="784">
        <v>1.7769999999999999</v>
      </c>
      <c r="F13285" s="784" t="s">
        <v>1273</v>
      </c>
      <c r="G13285" s="784" t="s">
        <v>3974</v>
      </c>
      <c r="H13285" s="784" t="s">
        <v>3975</v>
      </c>
      <c r="I13285" s="784" t="s">
        <v>6581</v>
      </c>
    </row>
    <row r="13286" spans="1:9" hidden="1">
      <c r="A13286" s="784" t="str">
        <f>Table_wabobpsvr_AzureCalc_AzureCalcRateCard[[#This Row],[ServiceName]]&amp;Table_wabobpsvr_AzureCalc_AzureCalcRateCard[[#This Row],[Price_Level]]&amp;Table_wabobpsvr_AzureCalc_AzureCalcRateCard[[#This Row],[Region]]</f>
        <v>A10 Cloud ServicesC15</v>
      </c>
      <c r="B13286" s="784">
        <v>15</v>
      </c>
      <c r="C13286" s="784" t="s">
        <v>701</v>
      </c>
      <c r="D13286" s="784" t="s">
        <v>184</v>
      </c>
      <c r="E13286" s="784">
        <v>1.72</v>
      </c>
      <c r="F13286" s="784" t="s">
        <v>1273</v>
      </c>
      <c r="G13286" s="784" t="s">
        <v>3974</v>
      </c>
      <c r="H13286" s="784" t="s">
        <v>3975</v>
      </c>
      <c r="I13286" s="784" t="s">
        <v>6581</v>
      </c>
    </row>
    <row r="13287" spans="1:9" hidden="1">
      <c r="A13287" s="784" t="str">
        <f>Table_wabobpsvr_AzureCalc_AzureCalcRateCard[[#This Row],[ServiceName]]&amp;Table_wabobpsvr_AzureCalc_AzureCalcRateCard[[#This Row],[Price_Level]]&amp;Table_wabobpsvr_AzureCalc_AzureCalcRateCard[[#This Row],[Region]]</f>
        <v>A10 Cloud ServicesD15</v>
      </c>
      <c r="B13287" s="784">
        <v>15</v>
      </c>
      <c r="C13287" s="784" t="s">
        <v>701</v>
      </c>
      <c r="D13287" s="784" t="s">
        <v>183</v>
      </c>
      <c r="E13287" s="784">
        <v>1.663</v>
      </c>
      <c r="F13287" s="784" t="s">
        <v>1273</v>
      </c>
      <c r="G13287" s="784" t="s">
        <v>3974</v>
      </c>
      <c r="H13287" s="784" t="s">
        <v>3975</v>
      </c>
      <c r="I13287" s="784" t="s">
        <v>6581</v>
      </c>
    </row>
    <row r="13288" spans="1:9" hidden="1">
      <c r="A13288" s="784" t="str">
        <f>Table_wabobpsvr_AzureCalc_AzureCalcRateCard[[#This Row],[ServiceName]]&amp;Table_wabobpsvr_AzureCalc_AzureCalcRateCard[[#This Row],[Price_Level]]&amp;Table_wabobpsvr_AzureCalc_AzureCalcRateCard[[#This Row],[Region]]</f>
        <v>A10 Cloud ServicesMOSP16</v>
      </c>
      <c r="B13288" s="784">
        <v>16</v>
      </c>
      <c r="C13288" s="784" t="s">
        <v>701</v>
      </c>
      <c r="D13288" s="784" t="s">
        <v>627</v>
      </c>
      <c r="E13288" s="784">
        <v>1.89</v>
      </c>
      <c r="F13288" s="784" t="s">
        <v>1273</v>
      </c>
      <c r="G13288" s="784" t="s">
        <v>4431</v>
      </c>
      <c r="H13288" s="784" t="s">
        <v>4431</v>
      </c>
      <c r="I13288" s="784" t="s">
        <v>6824</v>
      </c>
    </row>
    <row r="13289" spans="1:9" hidden="1">
      <c r="A13289" s="784" t="str">
        <f>Table_wabobpsvr_AzureCalc_AzureCalcRateCard[[#This Row],[ServiceName]]&amp;Table_wabobpsvr_AzureCalc_AzureCalcRateCard[[#This Row],[Price_Level]]&amp;Table_wabobpsvr_AzureCalc_AzureCalcRateCard[[#This Row],[Region]]</f>
        <v>A10 VM (Non-Windows)B12</v>
      </c>
      <c r="B13289" s="784">
        <v>12</v>
      </c>
      <c r="C13289" s="784" t="s">
        <v>91</v>
      </c>
      <c r="D13289" s="784" t="s">
        <v>182</v>
      </c>
      <c r="E13289" s="784">
        <v>1.25</v>
      </c>
      <c r="F13289" s="784" t="s">
        <v>1283</v>
      </c>
      <c r="G13289" s="784" t="s">
        <v>4488</v>
      </c>
      <c r="H13289" s="784" t="s">
        <v>4494</v>
      </c>
      <c r="I13289" s="784" t="s">
        <v>6740</v>
      </c>
    </row>
    <row r="13290" spans="1:9" hidden="1">
      <c r="A13290" s="784" t="str">
        <f>Table_wabobpsvr_AzureCalc_AzureCalcRateCard[[#This Row],[ServiceName]]&amp;Table_wabobpsvr_AzureCalc_AzureCalcRateCard[[#This Row],[Price_Level]]&amp;Table_wabobpsvr_AzureCalc_AzureCalcRateCard[[#This Row],[Region]]</f>
        <v>A10 VM (Non-Windows)C12</v>
      </c>
      <c r="B13290" s="784">
        <v>12</v>
      </c>
      <c r="C13290" s="784" t="s">
        <v>91</v>
      </c>
      <c r="D13290" s="784" t="s">
        <v>184</v>
      </c>
      <c r="E13290" s="784">
        <v>1.21</v>
      </c>
      <c r="F13290" s="784" t="s">
        <v>1283</v>
      </c>
      <c r="G13290" s="784" t="s">
        <v>4488</v>
      </c>
      <c r="H13290" s="784" t="s">
        <v>4494</v>
      </c>
      <c r="I13290" s="784" t="s">
        <v>6740</v>
      </c>
    </row>
    <row r="13291" spans="1:9" hidden="1">
      <c r="A13291" s="784" t="str">
        <f>Table_wabobpsvr_AzureCalc_AzureCalcRateCard[[#This Row],[ServiceName]]&amp;Table_wabobpsvr_AzureCalc_AzureCalcRateCard[[#This Row],[Price_Level]]&amp;Table_wabobpsvr_AzureCalc_AzureCalcRateCard[[#This Row],[Region]]</f>
        <v>A10 VM (Non-Windows)D12</v>
      </c>
      <c r="B13291" s="784">
        <v>12</v>
      </c>
      <c r="C13291" s="784" t="s">
        <v>91</v>
      </c>
      <c r="D13291" s="784" t="s">
        <v>183</v>
      </c>
      <c r="E13291" s="784">
        <v>1.17</v>
      </c>
      <c r="F13291" s="784" t="s">
        <v>1283</v>
      </c>
      <c r="G13291" s="784" t="s">
        <v>4488</v>
      </c>
      <c r="H13291" s="784" t="s">
        <v>4494</v>
      </c>
      <c r="I13291" s="784" t="s">
        <v>6740</v>
      </c>
    </row>
    <row r="13292" spans="1:9" hidden="1">
      <c r="A13292" s="784" t="str">
        <f>Table_wabobpsvr_AzureCalc_AzureCalcRateCard[[#This Row],[ServiceName]]&amp;Table_wabobpsvr_AzureCalc_AzureCalcRateCard[[#This Row],[Price_Level]]&amp;Table_wabobpsvr_AzureCalc_AzureCalcRateCard[[#This Row],[Region]]</f>
        <v>A10 VM (Non-Windows)MOSP3</v>
      </c>
      <c r="B13292" s="784">
        <v>3</v>
      </c>
      <c r="C13292" s="784" t="s">
        <v>91</v>
      </c>
      <c r="D13292" s="784" t="s">
        <v>627</v>
      </c>
      <c r="E13292" s="784">
        <v>1.1599999999999999</v>
      </c>
      <c r="F13292" s="784" t="s">
        <v>1283</v>
      </c>
      <c r="G13292" s="784" t="s">
        <v>4431</v>
      </c>
      <c r="H13292" s="784" t="s">
        <v>4431</v>
      </c>
      <c r="I13292" s="784" t="s">
        <v>6825</v>
      </c>
    </row>
    <row r="13293" spans="1:9" hidden="1">
      <c r="A13293" t="str">
        <f>Table_wabobpsvr_AzureCalc_AzureCalcRateCard[[#This Row],[ServiceName]]&amp;Table_wabobpsvr_AzureCalc_AzureCalcRateCard[[#This Row],[Price_Level]]&amp;Table_wabobpsvr_AzureCalc_AzureCalcRateCard[[#This Row],[Region]]</f>
        <v>A10 VM (Non-Windows)A3</v>
      </c>
      <c r="B13293">
        <v>3</v>
      </c>
      <c r="C13293" t="s">
        <v>91</v>
      </c>
      <c r="D13293" t="s">
        <v>181</v>
      </c>
      <c r="E13293">
        <v>1.125</v>
      </c>
      <c r="F13293" t="s">
        <v>1283</v>
      </c>
      <c r="G13293" s="784" t="s">
        <v>4511</v>
      </c>
      <c r="H13293" s="784" t="s">
        <v>4512</v>
      </c>
      <c r="I13293" s="784" t="s">
        <v>6825</v>
      </c>
    </row>
    <row r="13294" spans="1:9" hidden="1">
      <c r="A13294" t="str">
        <f>Table_wabobpsvr_AzureCalc_AzureCalcRateCard[[#This Row],[ServiceName]]&amp;Table_wabobpsvr_AzureCalc_AzureCalcRateCard[[#This Row],[Price_Level]]&amp;Table_wabobpsvr_AzureCalc_AzureCalcRateCard[[#This Row],[Region]]</f>
        <v>A10 VM (Non-Windows)B3</v>
      </c>
      <c r="B13294">
        <v>3</v>
      </c>
      <c r="C13294" t="s">
        <v>91</v>
      </c>
      <c r="D13294" t="s">
        <v>182</v>
      </c>
      <c r="E13294">
        <v>1.0900000000000001</v>
      </c>
      <c r="F13294" t="s">
        <v>1283</v>
      </c>
      <c r="G13294" s="784" t="s">
        <v>4511</v>
      </c>
      <c r="H13294" s="784" t="s">
        <v>4512</v>
      </c>
      <c r="I13294" s="784" t="s">
        <v>6825</v>
      </c>
    </row>
    <row r="13295" spans="1:9" hidden="1">
      <c r="A13295" t="str">
        <f>Table_wabobpsvr_AzureCalc_AzureCalcRateCard[[#This Row],[ServiceName]]&amp;Table_wabobpsvr_AzureCalc_AzureCalcRateCard[[#This Row],[Price_Level]]&amp;Table_wabobpsvr_AzureCalc_AzureCalcRateCard[[#This Row],[Region]]</f>
        <v>A10 VM (Non-Windows)C3</v>
      </c>
      <c r="B13295">
        <v>3</v>
      </c>
      <c r="C13295" t="s">
        <v>91</v>
      </c>
      <c r="D13295" t="s">
        <v>184</v>
      </c>
      <c r="E13295">
        <v>1.056</v>
      </c>
      <c r="F13295" t="s">
        <v>1283</v>
      </c>
      <c r="G13295" s="784" t="s">
        <v>4511</v>
      </c>
      <c r="H13295" s="784" t="s">
        <v>4512</v>
      </c>
      <c r="I13295" s="784" t="s">
        <v>6825</v>
      </c>
    </row>
    <row r="13296" spans="1:9" hidden="1">
      <c r="A13296" t="str">
        <f>Table_wabobpsvr_AzureCalc_AzureCalcRateCard[[#This Row],[ServiceName]]&amp;Table_wabobpsvr_AzureCalc_AzureCalcRateCard[[#This Row],[Price_Level]]&amp;Table_wabobpsvr_AzureCalc_AzureCalcRateCard[[#This Row],[Region]]</f>
        <v>A10 VM (Non-Windows)D3</v>
      </c>
      <c r="B13296">
        <v>3</v>
      </c>
      <c r="C13296" t="s">
        <v>91</v>
      </c>
      <c r="D13296" t="s">
        <v>183</v>
      </c>
      <c r="E13296">
        <v>1.0209999999999999</v>
      </c>
      <c r="F13296" t="s">
        <v>1283</v>
      </c>
      <c r="G13296" s="784" t="s">
        <v>4511</v>
      </c>
      <c r="H13296" s="784" t="s">
        <v>4512</v>
      </c>
      <c r="I13296" s="784" t="s">
        <v>6825</v>
      </c>
    </row>
    <row r="13297" spans="1:9" hidden="1">
      <c r="A13297" t="str">
        <f>Table_wabobpsvr_AzureCalc_AzureCalcRateCard[[#This Row],[ServiceName]]&amp;Table_wabobpsvr_AzureCalc_AzureCalcRateCard[[#This Row],[Price_Level]]&amp;Table_wabobpsvr_AzureCalc_AzureCalcRateCard[[#This Row],[Region]]</f>
        <v>A10 VM (Non-Windows)MOSP6</v>
      </c>
      <c r="B13297">
        <v>6</v>
      </c>
      <c r="C13297" t="s">
        <v>91</v>
      </c>
      <c r="D13297" t="s">
        <v>627</v>
      </c>
      <c r="E13297">
        <v>1.1599999999999999</v>
      </c>
      <c r="F13297" t="s">
        <v>1283</v>
      </c>
      <c r="G13297" s="784" t="s">
        <v>4431</v>
      </c>
      <c r="H13297" s="784" t="s">
        <v>4431</v>
      </c>
      <c r="I13297" s="784" t="s">
        <v>5207</v>
      </c>
    </row>
    <row r="13298" spans="1:9" hidden="1">
      <c r="A13298" t="str">
        <f>Table_wabobpsvr_AzureCalc_AzureCalcRateCard[[#This Row],[ServiceName]]&amp;Table_wabobpsvr_AzureCalc_AzureCalcRateCard[[#This Row],[Price_Level]]&amp;Table_wabobpsvr_AzureCalc_AzureCalcRateCard[[#This Row],[Region]]</f>
        <v/>
      </c>
      <c r="C13298" t="s">
        <v>4431</v>
      </c>
      <c r="D13298" t="s">
        <v>4431</v>
      </c>
      <c r="E13298">
        <v>0</v>
      </c>
      <c r="F13298" t="s">
        <v>4431</v>
      </c>
      <c r="G13298" s="784" t="s">
        <v>4431</v>
      </c>
      <c r="H13298" s="784" t="s">
        <v>4431</v>
      </c>
      <c r="I13298" s="784" t="s">
        <v>4431</v>
      </c>
    </row>
    <row r="13299" spans="1:9" hidden="1">
      <c r="A13299" t="str">
        <f>Table_wabobpsvr_AzureCalc_AzureCalcRateCard[[#This Row],[ServiceName]]&amp;Table_wabobpsvr_AzureCalc_AzureCalcRateCard[[#This Row],[Price_Level]]&amp;Table_wabobpsvr_AzureCalc_AzureCalcRateCard[[#This Row],[Region]]</f>
        <v>A0 Cloud ServicesMOSP16</v>
      </c>
      <c r="B13299">
        <v>16</v>
      </c>
      <c r="C13299" t="s">
        <v>701</v>
      </c>
      <c r="D13299" t="s">
        <v>627</v>
      </c>
      <c r="E13299">
        <v>2.9000000000000001E-2</v>
      </c>
      <c r="F13299" t="s">
        <v>720</v>
      </c>
      <c r="G13299" s="784" t="s">
        <v>4431</v>
      </c>
      <c r="H13299" s="784" t="s">
        <v>4431</v>
      </c>
      <c r="I13299" s="784" t="s">
        <v>4431</v>
      </c>
    </row>
    <row r="13300" spans="1:9" hidden="1">
      <c r="A13300" t="str">
        <f>Table_wabobpsvr_AzureCalc_AzureCalcRateCard[[#This Row],[ServiceName]]&amp;Table_wabobpsvr_AzureCalc_AzureCalcRateCard[[#This Row],[Price_Level]]&amp;Table_wabobpsvr_AzureCalc_AzureCalcRateCard[[#This Row],[Region]]</f>
        <v>A0 VM (Non-Windows)MOSP16</v>
      </c>
      <c r="B13300">
        <v>16</v>
      </c>
      <c r="C13300" t="s">
        <v>91</v>
      </c>
      <c r="D13300" t="s">
        <v>627</v>
      </c>
      <c r="E13300">
        <v>2.9000000000000001E-2</v>
      </c>
      <c r="F13300" t="s">
        <v>725</v>
      </c>
      <c r="G13300" s="784" t="s">
        <v>4431</v>
      </c>
      <c r="H13300" s="784" t="s">
        <v>4431</v>
      </c>
      <c r="I13300" s="784" t="s">
        <v>4431</v>
      </c>
    </row>
    <row r="13301" spans="1:9" hidden="1">
      <c r="A13301" t="str">
        <f>Table_wabobpsvr_AzureCalc_AzureCalcRateCard[[#This Row],[ServiceName]]&amp;Table_wabobpsvr_AzureCalc_AzureCalcRateCard[[#This Row],[Price_Level]]&amp;Table_wabobpsvr_AzureCalc_AzureCalcRateCard[[#This Row],[Region]]</f>
        <v>A0 VM (Windows)MOSP16</v>
      </c>
      <c r="B13301" s="33">
        <v>16</v>
      </c>
      <c r="C13301" s="33" t="s">
        <v>91</v>
      </c>
      <c r="D13301" s="33" t="s">
        <v>627</v>
      </c>
      <c r="E13301" s="33">
        <v>2.9000000000000001E-2</v>
      </c>
      <c r="F13301" s="33" t="s">
        <v>726</v>
      </c>
      <c r="G13301" s="828" t="s">
        <v>4431</v>
      </c>
      <c r="H13301" s="828" t="s">
        <v>4431</v>
      </c>
      <c r="I13301" s="828" t="s">
        <v>4431</v>
      </c>
    </row>
    <row r="13302" spans="1:9" hidden="1">
      <c r="A13302" t="str">
        <f>Table_wabobpsvr_AzureCalc_AzureCalcRateCard[[#This Row],[ServiceName]]&amp;Table_wabobpsvr_AzureCalc_AzureCalcRateCard[[#This Row],[Price_Level]]&amp;Table_wabobpsvr_AzureCalc_AzureCalcRateCard[[#This Row],[Region]]</f>
        <v>A1 Cloud ServicesMOSP16</v>
      </c>
      <c r="B13302">
        <v>16</v>
      </c>
      <c r="C13302" t="s">
        <v>701</v>
      </c>
      <c r="D13302" t="s">
        <v>627</v>
      </c>
      <c r="E13302">
        <v>0.113</v>
      </c>
      <c r="F13302" t="s">
        <v>702</v>
      </c>
      <c r="G13302" s="784" t="s">
        <v>4431</v>
      </c>
      <c r="H13302" s="784" t="s">
        <v>4431</v>
      </c>
      <c r="I13302" s="784" t="s">
        <v>4431</v>
      </c>
    </row>
    <row r="13303" spans="1:9" hidden="1">
      <c r="A13303" t="str">
        <f>Table_wabobpsvr_AzureCalc_AzureCalcRateCard[[#This Row],[ServiceName]]&amp;Table_wabobpsvr_AzureCalc_AzureCalcRateCard[[#This Row],[Price_Level]]&amp;Table_wabobpsvr_AzureCalc_AzureCalcRateCard[[#This Row],[Region]]</f>
        <v>A1 HDInsightMOSP16</v>
      </c>
      <c r="B13303">
        <v>16</v>
      </c>
      <c r="C13303" t="s">
        <v>91</v>
      </c>
      <c r="D13303" t="s">
        <v>627</v>
      </c>
      <c r="E13303">
        <v>0.10100000000000001</v>
      </c>
      <c r="F13303" t="s">
        <v>3546</v>
      </c>
      <c r="G13303" s="784" t="s">
        <v>4431</v>
      </c>
      <c r="H13303" s="784" t="s">
        <v>4431</v>
      </c>
      <c r="I13303" s="784" t="s">
        <v>4431</v>
      </c>
    </row>
    <row r="13304" spans="1:9" hidden="1">
      <c r="A13304" t="str">
        <f>Table_wabobpsvr_AzureCalc_AzureCalcRateCard[[#This Row],[ServiceName]]&amp;Table_wabobpsvr_AzureCalc_AzureCalcRateCard[[#This Row],[Price_Level]]&amp;Table_wabobpsvr_AzureCalc_AzureCalcRateCard[[#This Row],[Region]]</f>
        <v>A1 HDInsight (Non-Windows)MOSP16</v>
      </c>
      <c r="B13304">
        <v>16</v>
      </c>
      <c r="C13304" t="s">
        <v>91</v>
      </c>
      <c r="D13304" t="s">
        <v>627</v>
      </c>
      <c r="E13304">
        <v>5.04E-2</v>
      </c>
      <c r="F13304" t="s">
        <v>3837</v>
      </c>
      <c r="G13304" s="784" t="s">
        <v>4431</v>
      </c>
      <c r="H13304" s="784" t="s">
        <v>4431</v>
      </c>
      <c r="I13304" s="784" t="s">
        <v>4431</v>
      </c>
    </row>
    <row r="13305" spans="1:9" hidden="1">
      <c r="A13305" t="str">
        <f>Table_wabobpsvr_AzureCalc_AzureCalcRateCard[[#This Row],[ServiceName]]&amp;Table_wabobpsvr_AzureCalc_AzureCalcRateCard[[#This Row],[Price_Level]]&amp;Table_wabobpsvr_AzureCalc_AzureCalcRateCard[[#This Row],[Region]]</f>
        <v>A1 VM (Non-Windows)MOSP16</v>
      </c>
      <c r="B13305">
        <v>16</v>
      </c>
      <c r="C13305" t="s">
        <v>91</v>
      </c>
      <c r="D13305" t="s">
        <v>627</v>
      </c>
      <c r="E13305">
        <v>7.0999999999999994E-2</v>
      </c>
      <c r="F13305" t="s">
        <v>703</v>
      </c>
      <c r="G13305" s="784" t="s">
        <v>4431</v>
      </c>
      <c r="H13305" s="784" t="s">
        <v>4431</v>
      </c>
      <c r="I13305" s="784" t="s">
        <v>4431</v>
      </c>
    </row>
    <row r="13306" spans="1:9" hidden="1">
      <c r="A13306" s="784" t="str">
        <f>Table_wabobpsvr_AzureCalc_AzureCalcRateCard[[#This Row],[ServiceName]]&amp;Table_wabobpsvr_AzureCalc_AzureCalcRateCard[[#This Row],[Price_Level]]&amp;Table_wabobpsvr_AzureCalc_AzureCalcRateCard[[#This Row],[Region]]</f>
        <v>A1 VM (Windows)MOSP16</v>
      </c>
      <c r="B13306" s="784">
        <v>16</v>
      </c>
      <c r="C13306" s="784" t="s">
        <v>91</v>
      </c>
      <c r="D13306" s="784" t="s">
        <v>627</v>
      </c>
      <c r="E13306" s="784">
        <v>0.113</v>
      </c>
      <c r="F13306" s="784" t="s">
        <v>708</v>
      </c>
      <c r="G13306" s="784" t="s">
        <v>4431</v>
      </c>
      <c r="H13306" s="784" t="s">
        <v>4431</v>
      </c>
      <c r="I13306" s="784" t="s">
        <v>4431</v>
      </c>
    </row>
    <row r="13307" spans="1:9" hidden="1">
      <c r="A13307" s="784" t="str">
        <f>Table_wabobpsvr_AzureCalc_AzureCalcRateCard[[#This Row],[ServiceName]]&amp;Table_wabobpsvr_AzureCalc_AzureCalcRateCard[[#This Row],[Price_Level]]&amp;Table_wabobpsvr_AzureCalc_AzureCalcRateCard[[#This Row],[Region]]</f>
        <v>A11 VM (Non-Windows)MOSP10</v>
      </c>
      <c r="B13307" s="784">
        <v>10</v>
      </c>
      <c r="C13307" s="784" t="s">
        <v>91</v>
      </c>
      <c r="D13307" s="784" t="s">
        <v>627</v>
      </c>
      <c r="E13307" s="784">
        <v>2.7</v>
      </c>
      <c r="F13307" s="784" t="s">
        <v>1285</v>
      </c>
      <c r="G13307" s="784" t="s">
        <v>4431</v>
      </c>
      <c r="H13307" s="784" t="s">
        <v>4431</v>
      </c>
      <c r="I13307" s="784" t="s">
        <v>6826</v>
      </c>
    </row>
    <row r="13308" spans="1:9" hidden="1">
      <c r="A13308" s="784" t="str">
        <f>Table_wabobpsvr_AzureCalc_AzureCalcRateCard[[#This Row],[ServiceName]]&amp;Table_wabobpsvr_AzureCalc_AzureCalcRateCard[[#This Row],[Price_Level]]&amp;Table_wabobpsvr_AzureCalc_AzureCalcRateCard[[#This Row],[Region]]</f>
        <v>A11 VM (Non-Windows)A10</v>
      </c>
      <c r="B13308" s="784">
        <v>10</v>
      </c>
      <c r="C13308" s="784" t="s">
        <v>91</v>
      </c>
      <c r="D13308" s="784" t="s">
        <v>181</v>
      </c>
      <c r="E13308" s="784">
        <v>2.6190000000000002</v>
      </c>
      <c r="F13308" s="784" t="s">
        <v>1285</v>
      </c>
      <c r="G13308" s="784" t="s">
        <v>4513</v>
      </c>
      <c r="H13308" s="784" t="s">
        <v>4514</v>
      </c>
      <c r="I13308" s="784" t="s">
        <v>6826</v>
      </c>
    </row>
    <row r="13309" spans="1:9" hidden="1">
      <c r="A13309" s="784" t="str">
        <f>Table_wabobpsvr_AzureCalc_AzureCalcRateCard[[#This Row],[ServiceName]]&amp;Table_wabobpsvr_AzureCalc_AzureCalcRateCard[[#This Row],[Price_Level]]&amp;Table_wabobpsvr_AzureCalc_AzureCalcRateCard[[#This Row],[Region]]</f>
        <v>A11 VM (Non-Windows)B10</v>
      </c>
      <c r="B13309" s="784">
        <v>10</v>
      </c>
      <c r="C13309" s="784" t="s">
        <v>91</v>
      </c>
      <c r="D13309" s="784" t="s">
        <v>182</v>
      </c>
      <c r="E13309" s="784">
        <v>2.5379999999999998</v>
      </c>
      <c r="F13309" s="784" t="s">
        <v>1285</v>
      </c>
      <c r="G13309" s="784" t="s">
        <v>4513</v>
      </c>
      <c r="H13309" s="784" t="s">
        <v>4514</v>
      </c>
      <c r="I13309" s="784" t="s">
        <v>6826</v>
      </c>
    </row>
    <row r="13310" spans="1:9" hidden="1">
      <c r="A13310" s="784" t="str">
        <f>Table_wabobpsvr_AzureCalc_AzureCalcRateCard[[#This Row],[ServiceName]]&amp;Table_wabobpsvr_AzureCalc_AzureCalcRateCard[[#This Row],[Price_Level]]&amp;Table_wabobpsvr_AzureCalc_AzureCalcRateCard[[#This Row],[Region]]</f>
        <v>A11 VM (Non-Windows)C10</v>
      </c>
      <c r="B13310" s="784">
        <v>10</v>
      </c>
      <c r="C13310" s="784" t="s">
        <v>91</v>
      </c>
      <c r="D13310" s="784" t="s">
        <v>184</v>
      </c>
      <c r="E13310" s="784">
        <v>2.4569999999999999</v>
      </c>
      <c r="F13310" s="784" t="s">
        <v>1285</v>
      </c>
      <c r="G13310" s="784" t="s">
        <v>4513</v>
      </c>
      <c r="H13310" s="784" t="s">
        <v>4514</v>
      </c>
      <c r="I13310" s="784" t="s">
        <v>6826</v>
      </c>
    </row>
    <row r="13311" spans="1:9" hidden="1">
      <c r="A13311" s="784" t="str">
        <f>Table_wabobpsvr_AzureCalc_AzureCalcRateCard[[#This Row],[ServiceName]]&amp;Table_wabobpsvr_AzureCalc_AzureCalcRateCard[[#This Row],[Price_Level]]&amp;Table_wabobpsvr_AzureCalc_AzureCalcRateCard[[#This Row],[Region]]</f>
        <v>A11 VM (Non-Windows)D10</v>
      </c>
      <c r="B13311" s="784">
        <v>10</v>
      </c>
      <c r="C13311" s="784" t="s">
        <v>91</v>
      </c>
      <c r="D13311" s="784" t="s">
        <v>183</v>
      </c>
      <c r="E13311" s="784">
        <v>2.3759999999999999</v>
      </c>
      <c r="F13311" s="784" t="s">
        <v>1285</v>
      </c>
      <c r="G13311" s="784" t="s">
        <v>4513</v>
      </c>
      <c r="H13311" s="784" t="s">
        <v>4514</v>
      </c>
      <c r="I13311" s="784" t="s">
        <v>6826</v>
      </c>
    </row>
    <row r="13312" spans="1:9" hidden="1">
      <c r="A13312" s="784" t="str">
        <f>Table_wabobpsvr_AzureCalc_AzureCalcRateCard[[#This Row],[ServiceName]]&amp;Table_wabobpsvr_AzureCalc_AzureCalcRateCard[[#This Row],[Price_Level]]&amp;Table_wabobpsvr_AzureCalc_AzureCalcRateCard[[#This Row],[Region]]</f>
        <v>A11 VM (Non-Windows)MOSP9</v>
      </c>
      <c r="B13312" s="784">
        <v>9</v>
      </c>
      <c r="C13312" s="784" t="s">
        <v>91</v>
      </c>
      <c r="D13312" s="784" t="s">
        <v>627</v>
      </c>
      <c r="E13312" s="784">
        <v>2.39</v>
      </c>
      <c r="F13312" s="784" t="s">
        <v>1285</v>
      </c>
      <c r="G13312" s="784" t="s">
        <v>4431</v>
      </c>
      <c r="H13312" s="784" t="s">
        <v>4431</v>
      </c>
      <c r="I13312" s="784" t="s">
        <v>5188</v>
      </c>
    </row>
    <row r="13313" spans="1:9" hidden="1">
      <c r="A13313" s="784" t="str">
        <f>Table_wabobpsvr_AzureCalc_AzureCalcRateCard[[#This Row],[ServiceName]]&amp;Table_wabobpsvr_AzureCalc_AzureCalcRateCard[[#This Row],[Price_Level]]&amp;Table_wabobpsvr_AzureCalc_AzureCalcRateCard[[#This Row],[Region]]</f>
        <v>A11 VM (Non-Windows)A9</v>
      </c>
      <c r="B13313" s="784">
        <v>9</v>
      </c>
      <c r="C13313" s="784" t="s">
        <v>91</v>
      </c>
      <c r="D13313" s="784" t="s">
        <v>181</v>
      </c>
      <c r="E13313" s="784">
        <v>2.3180000000000001</v>
      </c>
      <c r="F13313" s="784" t="s">
        <v>1285</v>
      </c>
      <c r="G13313" s="784" t="s">
        <v>4515</v>
      </c>
      <c r="H13313" s="784" t="s">
        <v>4516</v>
      </c>
      <c r="I13313" s="784" t="s">
        <v>5188</v>
      </c>
    </row>
    <row r="13314" spans="1:9" hidden="1">
      <c r="A13314" s="784" t="str">
        <f>Table_wabobpsvr_AzureCalc_AzureCalcRateCard[[#This Row],[ServiceName]]&amp;Table_wabobpsvr_AzureCalc_AzureCalcRateCard[[#This Row],[Price_Level]]&amp;Table_wabobpsvr_AzureCalc_AzureCalcRateCard[[#This Row],[Region]]</f>
        <v>A11 VM (Non-Windows)B9</v>
      </c>
      <c r="B13314" s="784">
        <v>9</v>
      </c>
      <c r="C13314" s="784" t="s">
        <v>91</v>
      </c>
      <c r="D13314" s="784" t="s">
        <v>182</v>
      </c>
      <c r="E13314" s="784">
        <v>2.2469999999999999</v>
      </c>
      <c r="F13314" s="784" t="s">
        <v>1285</v>
      </c>
      <c r="G13314" s="784" t="s">
        <v>4515</v>
      </c>
      <c r="H13314" s="784" t="s">
        <v>4516</v>
      </c>
      <c r="I13314" s="784" t="s">
        <v>5188</v>
      </c>
    </row>
    <row r="13315" spans="1:9" hidden="1">
      <c r="A13315" s="784" t="str">
        <f>Table_wabobpsvr_AzureCalc_AzureCalcRateCard[[#This Row],[ServiceName]]&amp;Table_wabobpsvr_AzureCalc_AzureCalcRateCard[[#This Row],[Price_Level]]&amp;Table_wabobpsvr_AzureCalc_AzureCalcRateCard[[#This Row],[Region]]</f>
        <v>A11 VM (Non-Windows)C9</v>
      </c>
      <c r="B13315" s="784">
        <v>9</v>
      </c>
      <c r="C13315" s="784" t="s">
        <v>91</v>
      </c>
      <c r="D13315" s="784" t="s">
        <v>184</v>
      </c>
      <c r="E13315" s="784">
        <v>2.1749999999999998</v>
      </c>
      <c r="F13315" s="784" t="s">
        <v>1285</v>
      </c>
      <c r="G13315" s="784" t="s">
        <v>4515</v>
      </c>
      <c r="H13315" s="784" t="s">
        <v>4516</v>
      </c>
      <c r="I13315" s="784" t="s">
        <v>5188</v>
      </c>
    </row>
    <row r="13316" spans="1:9" hidden="1">
      <c r="A13316" t="str">
        <f>Table_wabobpsvr_AzureCalc_AzureCalcRateCard[[#This Row],[ServiceName]]&amp;Table_wabobpsvr_AzureCalc_AzureCalcRateCard[[#This Row],[Price_Level]]&amp;Table_wabobpsvr_AzureCalc_AzureCalcRateCard[[#This Row],[Region]]</f>
        <v>SQL Premium P2 Database DaysD</v>
      </c>
      <c r="C13316" t="s">
        <v>1119</v>
      </c>
      <c r="D13316" t="s">
        <v>183</v>
      </c>
      <c r="E13316">
        <v>29.04</v>
      </c>
      <c r="F13316" t="s">
        <v>782</v>
      </c>
      <c r="G13316" s="784" t="s">
        <v>3283</v>
      </c>
      <c r="H13316" s="784" t="s">
        <v>3284</v>
      </c>
      <c r="I13316" s="784" t="s">
        <v>4431</v>
      </c>
    </row>
    <row r="13317" spans="1:9" hidden="1">
      <c r="A13317" t="str">
        <f>Table_wabobpsvr_AzureCalc_AzureCalcRateCard[[#This Row],[ServiceName]]&amp;Table_wabobpsvr_AzureCalc_AzureCalcRateCard[[#This Row],[Price_Level]]&amp;Table_wabobpsvr_AzureCalc_AzureCalcRateCard[[#This Row],[Region]]</f>
        <v>SQL Premium P3 Database DaysMOSP</v>
      </c>
      <c r="C13317" t="s">
        <v>1119</v>
      </c>
      <c r="D13317" t="s">
        <v>627</v>
      </c>
      <c r="E13317">
        <v>132</v>
      </c>
      <c r="F13317" t="s">
        <v>783</v>
      </c>
      <c r="G13317" s="784" t="s">
        <v>4431</v>
      </c>
      <c r="H13317" s="784" t="s">
        <v>4431</v>
      </c>
      <c r="I13317" s="784" t="s">
        <v>4431</v>
      </c>
    </row>
    <row r="13318" spans="1:9" hidden="1">
      <c r="A13318" t="str">
        <f>Table_wabobpsvr_AzureCalc_AzureCalcRateCard[[#This Row],[ServiceName]]&amp;Table_wabobpsvr_AzureCalc_AzureCalcRateCard[[#This Row],[Price_Level]]&amp;Table_wabobpsvr_AzureCalc_AzureCalcRateCard[[#This Row],[Region]]</f>
        <v>SQL Premium P3 Database DaysA</v>
      </c>
      <c r="C13318" t="s">
        <v>1119</v>
      </c>
      <c r="D13318" t="s">
        <v>181</v>
      </c>
      <c r="E13318">
        <v>128.04</v>
      </c>
      <c r="F13318" t="s">
        <v>783</v>
      </c>
      <c r="G13318" s="784" t="s">
        <v>3285</v>
      </c>
      <c r="H13318" s="784" t="s">
        <v>3286</v>
      </c>
      <c r="I13318" s="784" t="s">
        <v>4431</v>
      </c>
    </row>
    <row r="13319" spans="1:9" hidden="1">
      <c r="A13319" t="str">
        <f>Table_wabobpsvr_AzureCalc_AzureCalcRateCard[[#This Row],[ServiceName]]&amp;Table_wabobpsvr_AzureCalc_AzureCalcRateCard[[#This Row],[Price_Level]]&amp;Table_wabobpsvr_AzureCalc_AzureCalcRateCard[[#This Row],[Region]]</f>
        <v>SQL Premium P3 Database DaysB</v>
      </c>
      <c r="C13319" t="s">
        <v>1119</v>
      </c>
      <c r="D13319" t="s">
        <v>182</v>
      </c>
      <c r="E13319">
        <v>124.08</v>
      </c>
      <c r="F13319" t="s">
        <v>783</v>
      </c>
      <c r="G13319" s="784" t="s">
        <v>3285</v>
      </c>
      <c r="H13319" s="784" t="s">
        <v>3286</v>
      </c>
      <c r="I13319" s="784" t="s">
        <v>4431</v>
      </c>
    </row>
    <row r="13320" spans="1:9" hidden="1">
      <c r="A13320" t="str">
        <f>Table_wabobpsvr_AzureCalc_AzureCalcRateCard[[#This Row],[ServiceName]]&amp;Table_wabobpsvr_AzureCalc_AzureCalcRateCard[[#This Row],[Price_Level]]&amp;Table_wabobpsvr_AzureCalc_AzureCalcRateCard[[#This Row],[Region]]</f>
        <v>SQL Premium P3 Database DaysC</v>
      </c>
      <c r="C13320" t="s">
        <v>1119</v>
      </c>
      <c r="D13320" t="s">
        <v>184</v>
      </c>
      <c r="E13320">
        <v>120.12</v>
      </c>
      <c r="F13320" t="s">
        <v>783</v>
      </c>
      <c r="G13320" s="784" t="s">
        <v>3285</v>
      </c>
      <c r="H13320" s="784" t="s">
        <v>3286</v>
      </c>
      <c r="I13320" s="784" t="s">
        <v>4431</v>
      </c>
    </row>
    <row r="13321" spans="1:9" hidden="1">
      <c r="A13321" t="str">
        <f>Table_wabobpsvr_AzureCalc_AzureCalcRateCard[[#This Row],[ServiceName]]&amp;Table_wabobpsvr_AzureCalc_AzureCalcRateCard[[#This Row],[Price_Level]]&amp;Table_wabobpsvr_AzureCalc_AzureCalcRateCard[[#This Row],[Region]]</f>
        <v>SQL Premium P3 Database DaysD</v>
      </c>
      <c r="C13321" t="s">
        <v>1119</v>
      </c>
      <c r="D13321" t="s">
        <v>183</v>
      </c>
      <c r="E13321">
        <v>116.16</v>
      </c>
      <c r="F13321" t="s">
        <v>783</v>
      </c>
      <c r="G13321" s="784" t="s">
        <v>3285</v>
      </c>
      <c r="H13321" s="784" t="s">
        <v>3286</v>
      </c>
      <c r="I13321" s="784" t="s">
        <v>4431</v>
      </c>
    </row>
    <row r="13322" spans="1:9" hidden="1">
      <c r="A13322" t="str">
        <f>Table_wabobpsvr_AzureCalc_AzureCalcRateCard[[#This Row],[ServiceName]]&amp;Table_wabobpsvr_AzureCalc_AzureCalcRateCard[[#This Row],[Price_Level]]&amp;Table_wabobpsvr_AzureCalc_AzureCalcRateCard[[#This Row],[Region]]</f>
        <v>A10 Cloud ServicesA16</v>
      </c>
      <c r="B13322">
        <v>16</v>
      </c>
      <c r="C13322" t="s">
        <v>701</v>
      </c>
      <c r="D13322" t="s">
        <v>181</v>
      </c>
      <c r="E13322">
        <v>1.833</v>
      </c>
      <c r="F13322" t="s">
        <v>1273</v>
      </c>
      <c r="G13322" s="784" t="s">
        <v>3699</v>
      </c>
      <c r="H13322" s="784" t="s">
        <v>3700</v>
      </c>
      <c r="I13322" s="784" t="s">
        <v>6824</v>
      </c>
    </row>
    <row r="13323" spans="1:9" hidden="1">
      <c r="A13323" t="str">
        <f>Table_wabobpsvr_AzureCalc_AzureCalcRateCard[[#This Row],[ServiceName]]&amp;Table_wabobpsvr_AzureCalc_AzureCalcRateCard[[#This Row],[Price_Level]]&amp;Table_wabobpsvr_AzureCalc_AzureCalcRateCard[[#This Row],[Region]]</f>
        <v>SQL Standard S1 Database DaysA16</v>
      </c>
      <c r="B13323">
        <v>16</v>
      </c>
      <c r="C13323" t="s">
        <v>1119</v>
      </c>
      <c r="D13323" t="s">
        <v>181</v>
      </c>
      <c r="E13323">
        <v>1.032565</v>
      </c>
      <c r="F13323" t="s">
        <v>775</v>
      </c>
      <c r="G13323" s="784" t="s">
        <v>3287</v>
      </c>
      <c r="H13323" s="784" t="s">
        <v>3288</v>
      </c>
      <c r="I13323" s="784" t="s">
        <v>4431</v>
      </c>
    </row>
    <row r="13324" spans="1:9" hidden="1">
      <c r="A13324" t="str">
        <f>Table_wabobpsvr_AzureCalc_AzureCalcRateCard[[#This Row],[ServiceName]]&amp;Table_wabobpsvr_AzureCalc_AzureCalcRateCard[[#This Row],[Price_Level]]&amp;Table_wabobpsvr_AzureCalc_AzureCalcRateCard[[#This Row],[Region]]</f>
        <v>SQL Standard S1 Database DaysB16</v>
      </c>
      <c r="B13324">
        <v>16</v>
      </c>
      <c r="C13324" t="s">
        <v>1119</v>
      </c>
      <c r="D13324" t="s">
        <v>182</v>
      </c>
      <c r="E13324">
        <v>1.0006299999999999</v>
      </c>
      <c r="F13324" t="s">
        <v>775</v>
      </c>
      <c r="G13324" s="784" t="s">
        <v>3287</v>
      </c>
      <c r="H13324" s="784" t="s">
        <v>3288</v>
      </c>
      <c r="I13324" s="784" t="s">
        <v>4431</v>
      </c>
    </row>
    <row r="13325" spans="1:9" hidden="1">
      <c r="A13325" t="str">
        <f>Table_wabobpsvr_AzureCalc_AzureCalcRateCard[[#This Row],[ServiceName]]&amp;Table_wabobpsvr_AzureCalc_AzureCalcRateCard[[#This Row],[Price_Level]]&amp;Table_wabobpsvr_AzureCalc_AzureCalcRateCard[[#This Row],[Region]]</f>
        <v>A9 Cloud ServicesD16</v>
      </c>
      <c r="B13325">
        <v>16</v>
      </c>
      <c r="C13325" t="s">
        <v>701</v>
      </c>
      <c r="D13325" t="s">
        <v>183</v>
      </c>
      <c r="E13325">
        <v>999999</v>
      </c>
      <c r="F13325" t="s">
        <v>718</v>
      </c>
      <c r="G13325" s="784" t="s">
        <v>3191</v>
      </c>
      <c r="H13325" s="784" t="s">
        <v>2798</v>
      </c>
      <c r="I13325" s="784" t="s">
        <v>4431</v>
      </c>
    </row>
    <row r="13326" spans="1:9" hidden="1">
      <c r="A13326" t="str">
        <f>Table_wabobpsvr_AzureCalc_AzureCalcRateCard[[#This Row],[ServiceName]]&amp;Table_wabobpsvr_AzureCalc_AzureCalcRateCard[[#This Row],[Price_Level]]&amp;Table_wabobpsvr_AzureCalc_AzureCalcRateCard[[#This Row],[Region]]</f>
        <v>Basic_D6 VM (Windows)B</v>
      </c>
      <c r="C13326" t="s">
        <v>91</v>
      </c>
      <c r="D13326" t="s">
        <v>182</v>
      </c>
      <c r="E13326">
        <v>4.8428800000000001</v>
      </c>
      <c r="F13326" t="s">
        <v>1153</v>
      </c>
      <c r="G13326" s="784" t="s">
        <v>2857</v>
      </c>
      <c r="H13326" s="784" t="s">
        <v>2858</v>
      </c>
      <c r="I13326" s="784" t="s">
        <v>4431</v>
      </c>
    </row>
    <row r="13327" spans="1:9" hidden="1">
      <c r="A13327" t="str">
        <f>Table_wabobpsvr_AzureCalc_AzureCalcRateCard[[#This Row],[ServiceName]]&amp;Table_wabobpsvr_AzureCalc_AzureCalcRateCard[[#This Row],[Price_Level]]&amp;Table_wabobpsvr_AzureCalc_AzureCalcRateCard[[#This Row],[Region]]</f>
        <v>Basic_D6 VM (Windows)C</v>
      </c>
      <c r="C13327" t="s">
        <v>91</v>
      </c>
      <c r="D13327" t="s">
        <v>184</v>
      </c>
      <c r="E13327">
        <v>4.68832</v>
      </c>
      <c r="F13327" t="s">
        <v>1153</v>
      </c>
      <c r="G13327" s="784" t="s">
        <v>2857</v>
      </c>
      <c r="H13327" s="784" t="s">
        <v>2858</v>
      </c>
      <c r="I13327" s="784" t="s">
        <v>4431</v>
      </c>
    </row>
    <row r="13328" spans="1:9" hidden="1">
      <c r="A13328" t="str">
        <f>Table_wabobpsvr_AzureCalc_AzureCalcRateCard[[#This Row],[ServiceName]]&amp;Table_wabobpsvr_AzureCalc_AzureCalcRateCard[[#This Row],[Price_Level]]&amp;Table_wabobpsvr_AzureCalc_AzureCalcRateCard[[#This Row],[Region]]</f>
        <v>Basic_D6 VM (Windows)D</v>
      </c>
      <c r="C13328" t="s">
        <v>91</v>
      </c>
      <c r="D13328" t="s">
        <v>183</v>
      </c>
      <c r="E13328">
        <v>4.53376</v>
      </c>
      <c r="F13328" t="s">
        <v>1153</v>
      </c>
      <c r="G13328" s="784" t="s">
        <v>2857</v>
      </c>
      <c r="H13328" s="784" t="s">
        <v>2858</v>
      </c>
      <c r="I13328" s="784" t="s">
        <v>4431</v>
      </c>
    </row>
    <row r="13329" spans="1:9" hidden="1">
      <c r="A13329" t="str">
        <f>Table_wabobpsvr_AzureCalc_AzureCalcRateCard[[#This Row],[ServiceName]]&amp;Table_wabobpsvr_AzureCalc_AzureCalcRateCard[[#This Row],[Price_Level]]&amp;Table_wabobpsvr_AzureCalc_AzureCalcRateCard[[#This Row],[Region]]</f>
        <v>A10 VM (Non-Windows)D7</v>
      </c>
      <c r="B13329">
        <v>7</v>
      </c>
      <c r="C13329" t="s">
        <v>91</v>
      </c>
      <c r="D13329" t="s">
        <v>183</v>
      </c>
      <c r="E13329">
        <v>1.17</v>
      </c>
      <c r="F13329" t="s">
        <v>1283</v>
      </c>
      <c r="G13329" s="784" t="s">
        <v>4505</v>
      </c>
      <c r="H13329" s="784" t="s">
        <v>4506</v>
      </c>
      <c r="I13329" s="784" t="s">
        <v>6827</v>
      </c>
    </row>
    <row r="13330" spans="1:9" hidden="1">
      <c r="A13330" t="str">
        <f>Table_wabobpsvr_AzureCalc_AzureCalcRateCard[[#This Row],[ServiceName]]&amp;Table_wabobpsvr_AzureCalc_AzureCalcRateCard[[#This Row],[Price_Level]]&amp;Table_wabobpsvr_AzureCalc_AzureCalcRateCard[[#This Row],[Region]]</f>
        <v>BizTalk Services Basic BizTalk UnitsA16</v>
      </c>
      <c r="B13330">
        <v>16</v>
      </c>
      <c r="C13330" t="s">
        <v>4431</v>
      </c>
      <c r="D13330" t="s">
        <v>181</v>
      </c>
      <c r="E13330">
        <v>999999</v>
      </c>
      <c r="F13330" t="s">
        <v>813</v>
      </c>
      <c r="G13330" s="784" t="s">
        <v>4431</v>
      </c>
      <c r="H13330" s="784" t="s">
        <v>4431</v>
      </c>
      <c r="I13330" s="784" t="s">
        <v>4431</v>
      </c>
    </row>
    <row r="13331" spans="1:9" hidden="1">
      <c r="A13331" t="str">
        <f>Table_wabobpsvr_AzureCalc_AzureCalcRateCard[[#This Row],[ServiceName]]&amp;Table_wabobpsvr_AzureCalc_AzureCalcRateCard[[#This Row],[Price_Level]]&amp;Table_wabobpsvr_AzureCalc_AzureCalcRateCard[[#This Row],[Region]]</f>
        <v>BizTalk Services Basic BizTalk UnitsB16</v>
      </c>
      <c r="B13331">
        <v>16</v>
      </c>
      <c r="C13331" t="s">
        <v>4431</v>
      </c>
      <c r="D13331" t="s">
        <v>182</v>
      </c>
      <c r="E13331">
        <v>999999</v>
      </c>
      <c r="F13331" t="s">
        <v>813</v>
      </c>
      <c r="G13331" s="784" t="s">
        <v>4431</v>
      </c>
      <c r="H13331" s="784" t="s">
        <v>4431</v>
      </c>
      <c r="I13331" s="784" t="s">
        <v>4431</v>
      </c>
    </row>
    <row r="13332" spans="1:9" hidden="1">
      <c r="A13332" t="str">
        <f>Table_wabobpsvr_AzureCalc_AzureCalcRateCard[[#This Row],[ServiceName]]&amp;Table_wabobpsvr_AzureCalc_AzureCalcRateCard[[#This Row],[Price_Level]]&amp;Table_wabobpsvr_AzureCalc_AzureCalcRateCard[[#This Row],[Region]]</f>
        <v>BizTalk Services Basic BizTalk UnitsC16</v>
      </c>
      <c r="B13332">
        <v>16</v>
      </c>
      <c r="C13332" t="s">
        <v>4431</v>
      </c>
      <c r="D13332" t="s">
        <v>184</v>
      </c>
      <c r="E13332">
        <v>999999</v>
      </c>
      <c r="F13332" t="s">
        <v>813</v>
      </c>
      <c r="G13332" s="784" t="s">
        <v>4431</v>
      </c>
      <c r="H13332" s="784" t="s">
        <v>4431</v>
      </c>
      <c r="I13332" s="784" t="s">
        <v>4431</v>
      </c>
    </row>
    <row r="13333" spans="1:9" hidden="1">
      <c r="A13333" t="str">
        <f>Table_wabobpsvr_AzureCalc_AzureCalcRateCard[[#This Row],[ServiceName]]&amp;Table_wabobpsvr_AzureCalc_AzureCalcRateCard[[#This Row],[Price_Level]]&amp;Table_wabobpsvr_AzureCalc_AzureCalcRateCard[[#This Row],[Region]]</f>
        <v>A10 VM (Non-Windows)MOSP8</v>
      </c>
      <c r="B13333">
        <v>8</v>
      </c>
      <c r="C13333" t="s">
        <v>91</v>
      </c>
      <c r="D13333" t="s">
        <v>627</v>
      </c>
      <c r="E13333">
        <v>1.33</v>
      </c>
      <c r="F13333" t="s">
        <v>1283</v>
      </c>
      <c r="G13333" s="784" t="s">
        <v>4431</v>
      </c>
      <c r="H13333" s="784" t="s">
        <v>4431</v>
      </c>
      <c r="I13333" s="784" t="s">
        <v>6374</v>
      </c>
    </row>
    <row r="13334" spans="1:9" hidden="1">
      <c r="A13334" t="str">
        <f>Table_wabobpsvr_AzureCalc_AzureCalcRateCard[[#This Row],[ServiceName]]&amp;Table_wabobpsvr_AzureCalc_AzureCalcRateCard[[#This Row],[Price_Level]]&amp;Table_wabobpsvr_AzureCalc_AzureCalcRateCard[[#This Row],[Region]]</f>
        <v>A1 HDInsightA15</v>
      </c>
      <c r="B13334">
        <v>15</v>
      </c>
      <c r="C13334" t="s">
        <v>91</v>
      </c>
      <c r="D13334" t="s">
        <v>181</v>
      </c>
      <c r="E13334">
        <v>7.3700000000000002E-2</v>
      </c>
      <c r="F13334" t="s">
        <v>3546</v>
      </c>
      <c r="G13334" s="784" t="s">
        <v>3662</v>
      </c>
      <c r="H13334" s="784" t="s">
        <v>3663</v>
      </c>
      <c r="I13334" s="784" t="s">
        <v>4907</v>
      </c>
    </row>
    <row r="13335" spans="1:9" hidden="1">
      <c r="A13335" t="str">
        <f>Table_wabobpsvr_AzureCalc_AzureCalcRateCard[[#This Row],[ServiceName]]&amp;Table_wabobpsvr_AzureCalc_AzureCalcRateCard[[#This Row],[Price_Level]]&amp;Table_wabobpsvr_AzureCalc_AzureCalcRateCard[[#This Row],[Region]]</f>
        <v>A1 HDInsightB15</v>
      </c>
      <c r="B13335">
        <v>15</v>
      </c>
      <c r="C13335" t="s">
        <v>91</v>
      </c>
      <c r="D13335" t="s">
        <v>182</v>
      </c>
      <c r="E13335">
        <v>7.0699999999999999E-2</v>
      </c>
      <c r="F13335" t="s">
        <v>3546</v>
      </c>
      <c r="G13335" s="784" t="s">
        <v>3662</v>
      </c>
      <c r="H13335" s="784" t="s">
        <v>3663</v>
      </c>
      <c r="I13335" s="784" t="s">
        <v>4907</v>
      </c>
    </row>
    <row r="13336" spans="1:9" hidden="1">
      <c r="A13336" t="str">
        <f>Table_wabobpsvr_AzureCalc_AzureCalcRateCard[[#This Row],[ServiceName]]&amp;Table_wabobpsvr_AzureCalc_AzureCalcRateCard[[#This Row],[Price_Level]]&amp;Table_wabobpsvr_AzureCalc_AzureCalcRateCard[[#This Row],[Region]]</f>
        <v>A1 HDInsightC15</v>
      </c>
      <c r="B13336">
        <v>15</v>
      </c>
      <c r="C13336" t="s">
        <v>91</v>
      </c>
      <c r="D13336" t="s">
        <v>184</v>
      </c>
      <c r="E13336">
        <v>6.7699999999999996E-2</v>
      </c>
      <c r="F13336" t="s">
        <v>3546</v>
      </c>
      <c r="G13336" s="784" t="s">
        <v>3662</v>
      </c>
      <c r="H13336" s="784" t="s">
        <v>3663</v>
      </c>
      <c r="I13336" s="784" t="s">
        <v>4907</v>
      </c>
    </row>
    <row r="13337" spans="1:9" hidden="1">
      <c r="A13337" t="str">
        <f>Table_wabobpsvr_AzureCalc_AzureCalcRateCard[[#This Row],[ServiceName]]&amp;Table_wabobpsvr_AzureCalc_AzureCalcRateCard[[#This Row],[Price_Level]]&amp;Table_wabobpsvr_AzureCalc_AzureCalcRateCard[[#This Row],[Region]]</f>
        <v>A1 HDInsightD15</v>
      </c>
      <c r="B13337">
        <v>15</v>
      </c>
      <c r="C13337" t="s">
        <v>91</v>
      </c>
      <c r="D13337" t="s">
        <v>183</v>
      </c>
      <c r="E13337">
        <v>6.4600000000000005E-2</v>
      </c>
      <c r="F13337" t="s">
        <v>3546</v>
      </c>
      <c r="G13337" s="784" t="s">
        <v>3662</v>
      </c>
      <c r="H13337" s="784" t="s">
        <v>3663</v>
      </c>
      <c r="I13337" s="784" t="s">
        <v>4907</v>
      </c>
    </row>
    <row r="13338" spans="1:9" hidden="1">
      <c r="A13338" t="str">
        <f>Table_wabobpsvr_AzureCalc_AzureCalcRateCard[[#This Row],[ServiceName]]&amp;Table_wabobpsvr_AzureCalc_AzureCalcRateCard[[#This Row],[Price_Level]]&amp;Table_wabobpsvr_AzureCalc_AzureCalcRateCard[[#This Row],[Region]]</f>
        <v>A9 Cloud ServicesA16</v>
      </c>
      <c r="B13338">
        <v>16</v>
      </c>
      <c r="C13338" t="s">
        <v>701</v>
      </c>
      <c r="D13338" t="s">
        <v>181</v>
      </c>
      <c r="E13338">
        <v>999999</v>
      </c>
      <c r="F13338" t="s">
        <v>718</v>
      </c>
      <c r="G13338" s="784" t="s">
        <v>3191</v>
      </c>
      <c r="H13338" s="784" t="s">
        <v>2798</v>
      </c>
      <c r="I13338" s="784" t="s">
        <v>4431</v>
      </c>
    </row>
    <row r="13339" spans="1:9" hidden="1">
      <c r="A13339" t="str">
        <f>Table_wabobpsvr_AzureCalc_AzureCalcRateCard[[#This Row],[ServiceName]]&amp;Table_wabobpsvr_AzureCalc_AzureCalcRateCard[[#This Row],[Price_Level]]&amp;Table_wabobpsvr_AzureCalc_AzureCalcRateCard[[#This Row],[Region]]</f>
        <v>A9 Cloud ServicesB16</v>
      </c>
      <c r="B13339">
        <v>16</v>
      </c>
      <c r="C13339" t="s">
        <v>701</v>
      </c>
      <c r="D13339" t="s">
        <v>182</v>
      </c>
      <c r="E13339">
        <v>999999</v>
      </c>
      <c r="F13339" t="s">
        <v>718</v>
      </c>
      <c r="G13339" s="784" t="s">
        <v>3191</v>
      </c>
      <c r="H13339" s="784" t="s">
        <v>2798</v>
      </c>
      <c r="I13339" s="784" t="s">
        <v>4431</v>
      </c>
    </row>
    <row r="13340" spans="1:9" hidden="1">
      <c r="A13340" t="str">
        <f>Table_wabobpsvr_AzureCalc_AzureCalcRateCard[[#This Row],[ServiceName]]&amp;Table_wabobpsvr_AzureCalc_AzureCalcRateCard[[#This Row],[Price_Level]]&amp;Table_wabobpsvr_AzureCalc_AzureCalcRateCard[[#This Row],[Region]]</f>
        <v>A9 Cloud ServicesC16</v>
      </c>
      <c r="B13340">
        <v>16</v>
      </c>
      <c r="C13340" t="s">
        <v>701</v>
      </c>
      <c r="D13340" t="s">
        <v>184</v>
      </c>
      <c r="E13340">
        <v>999999</v>
      </c>
      <c r="F13340" t="s">
        <v>718</v>
      </c>
      <c r="G13340" s="784" t="s">
        <v>3191</v>
      </c>
      <c r="H13340" s="784" t="s">
        <v>2798</v>
      </c>
      <c r="I13340" s="784" t="s">
        <v>4431</v>
      </c>
    </row>
    <row r="13341" spans="1:9" hidden="1">
      <c r="A13341" t="str">
        <f>Table_wabobpsvr_AzureCalc_AzureCalcRateCard[[#This Row],[ServiceName]]&amp;Table_wabobpsvr_AzureCalc_AzureCalcRateCard[[#This Row],[Price_Level]]&amp;Table_wabobpsvr_AzureCalc_AzureCalcRateCard[[#This Row],[Region]]</f>
        <v>Studio Experiment Compute HoursMOSP16</v>
      </c>
      <c r="B13341">
        <v>16</v>
      </c>
      <c r="C13341" t="s">
        <v>4431</v>
      </c>
      <c r="D13341" t="s">
        <v>627</v>
      </c>
      <c r="E13341">
        <v>999999</v>
      </c>
      <c r="F13341" t="s">
        <v>3543</v>
      </c>
      <c r="G13341" s="784" t="s">
        <v>4431</v>
      </c>
      <c r="H13341" s="784" t="s">
        <v>4431</v>
      </c>
      <c r="I13341" s="784" t="s">
        <v>4431</v>
      </c>
    </row>
    <row r="13342" spans="1:9" hidden="1">
      <c r="A13342" t="str">
        <f>Table_wabobpsvr_AzureCalc_AzureCalcRateCard[[#This Row],[ServiceName]]&amp;Table_wabobpsvr_AzureCalc_AzureCalcRateCard[[#This Row],[Price_Level]]&amp;Table_wabobpsvr_AzureCalc_AzureCalcRateCard[[#This Row],[Region]]</f>
        <v>A6 HDInsightMOSP9</v>
      </c>
      <c r="B13342">
        <v>9</v>
      </c>
      <c r="C13342" t="s">
        <v>91</v>
      </c>
      <c r="D13342" t="s">
        <v>627</v>
      </c>
      <c r="E13342">
        <v>0.64</v>
      </c>
      <c r="F13342" t="s">
        <v>3584</v>
      </c>
      <c r="G13342" s="784" t="s">
        <v>4431</v>
      </c>
      <c r="H13342" s="784" t="s">
        <v>4431</v>
      </c>
      <c r="I13342" s="784" t="s">
        <v>6828</v>
      </c>
    </row>
    <row r="13343" spans="1:9" hidden="1">
      <c r="A13343" t="str">
        <f>Table_wabobpsvr_AzureCalc_AzureCalcRateCard[[#This Row],[ServiceName]]&amp;Table_wabobpsvr_AzureCalc_AzureCalcRateCard[[#This Row],[Price_Level]]&amp;Table_wabobpsvr_AzureCalc_AzureCalcRateCard[[#This Row],[Region]]</f>
        <v>A6 HDInsightA9</v>
      </c>
      <c r="B13343">
        <v>9</v>
      </c>
      <c r="C13343" t="s">
        <v>91</v>
      </c>
      <c r="D13343" t="s">
        <v>181</v>
      </c>
      <c r="E13343">
        <v>0.4672</v>
      </c>
      <c r="F13343" t="s">
        <v>3584</v>
      </c>
      <c r="G13343" s="784" t="s">
        <v>3666</v>
      </c>
      <c r="H13343" s="784" t="s">
        <v>3667</v>
      </c>
      <c r="I13343" s="784" t="s">
        <v>6828</v>
      </c>
    </row>
    <row r="13344" spans="1:9" hidden="1">
      <c r="A13344" t="str">
        <f>Table_wabobpsvr_AzureCalc_AzureCalcRateCard[[#This Row],[ServiceName]]&amp;Table_wabobpsvr_AzureCalc_AzureCalcRateCard[[#This Row],[Price_Level]]&amp;Table_wabobpsvr_AzureCalc_AzureCalcRateCard[[#This Row],[Region]]</f>
        <v>A6 HDInsightB9</v>
      </c>
      <c r="B13344">
        <v>9</v>
      </c>
      <c r="C13344" t="s">
        <v>91</v>
      </c>
      <c r="D13344" t="s">
        <v>182</v>
      </c>
      <c r="E13344">
        <v>0.44800000000000001</v>
      </c>
      <c r="F13344" t="s">
        <v>3584</v>
      </c>
      <c r="G13344" s="784" t="s">
        <v>3666</v>
      </c>
      <c r="H13344" s="784" t="s">
        <v>3667</v>
      </c>
      <c r="I13344" s="784" t="s">
        <v>6828</v>
      </c>
    </row>
    <row r="13345" spans="1:9" hidden="1">
      <c r="A13345" t="str">
        <f>Table_wabobpsvr_AzureCalc_AzureCalcRateCard[[#This Row],[ServiceName]]&amp;Table_wabobpsvr_AzureCalc_AzureCalcRateCard[[#This Row],[Price_Level]]&amp;Table_wabobpsvr_AzureCalc_AzureCalcRateCard[[#This Row],[Region]]</f>
        <v>A6 HDInsightC9</v>
      </c>
      <c r="B13345">
        <v>9</v>
      </c>
      <c r="C13345" t="s">
        <v>91</v>
      </c>
      <c r="D13345" t="s">
        <v>184</v>
      </c>
      <c r="E13345">
        <v>0.42880000000000001</v>
      </c>
      <c r="F13345" t="s">
        <v>3584</v>
      </c>
      <c r="G13345" s="784" t="s">
        <v>3666</v>
      </c>
      <c r="H13345" s="784" t="s">
        <v>3667</v>
      </c>
      <c r="I13345" s="784" t="s">
        <v>6828</v>
      </c>
    </row>
    <row r="13346" spans="1:9" hidden="1">
      <c r="A13346" t="str">
        <f>Table_wabobpsvr_AzureCalc_AzureCalcRateCard[[#This Row],[ServiceName]]&amp;Table_wabobpsvr_AzureCalc_AzureCalcRateCard[[#This Row],[Price_Level]]&amp;Table_wabobpsvr_AzureCalc_AzureCalcRateCard[[#This Row],[Region]]</f>
        <v>A6 HDInsightD9</v>
      </c>
      <c r="B13346">
        <v>9</v>
      </c>
      <c r="C13346" t="s">
        <v>91</v>
      </c>
      <c r="D13346" t="s">
        <v>183</v>
      </c>
      <c r="E13346">
        <v>0.40960000000000002</v>
      </c>
      <c r="F13346" t="s">
        <v>3584</v>
      </c>
      <c r="G13346" s="784" t="s">
        <v>3666</v>
      </c>
      <c r="H13346" s="784" t="s">
        <v>3667</v>
      </c>
      <c r="I13346" s="784" t="s">
        <v>6828</v>
      </c>
    </row>
    <row r="13347" spans="1:9" hidden="1">
      <c r="A13347" t="str">
        <f>Table_wabobpsvr_AzureCalc_AzureCalcRateCard[[#This Row],[ServiceName]]&amp;Table_wabobpsvr_AzureCalc_AzureCalcRateCard[[#This Row],[Price_Level]]&amp;Table_wabobpsvr_AzureCalc_AzureCalcRateCard[[#This Row],[Region]]</f>
        <v>A6 HDInsightMOSP15</v>
      </c>
      <c r="B13347">
        <v>15</v>
      </c>
      <c r="C13347" t="s">
        <v>91</v>
      </c>
      <c r="D13347" t="s">
        <v>627</v>
      </c>
      <c r="E13347">
        <v>0.94399999999999995</v>
      </c>
      <c r="F13347" t="s">
        <v>3584</v>
      </c>
      <c r="G13347" s="784" t="s">
        <v>4431</v>
      </c>
      <c r="H13347" s="784" t="s">
        <v>4431</v>
      </c>
      <c r="I13347" s="784" t="s">
        <v>5383</v>
      </c>
    </row>
    <row r="13348" spans="1:9" hidden="1">
      <c r="A13348" t="str">
        <f>Table_wabobpsvr_AzureCalc_AzureCalcRateCard[[#This Row],[ServiceName]]&amp;Table_wabobpsvr_AzureCalc_AzureCalcRateCard[[#This Row],[Price_Level]]&amp;Table_wabobpsvr_AzureCalc_AzureCalcRateCard[[#This Row],[Region]]</f>
        <v>A6 HDInsightA15</v>
      </c>
      <c r="B13348">
        <v>15</v>
      </c>
      <c r="C13348" t="s">
        <v>91</v>
      </c>
      <c r="D13348" t="s">
        <v>181</v>
      </c>
      <c r="E13348">
        <v>0.68910000000000005</v>
      </c>
      <c r="F13348" t="s">
        <v>3584</v>
      </c>
      <c r="G13348" s="784" t="s">
        <v>3668</v>
      </c>
      <c r="H13348" s="784" t="s">
        <v>3669</v>
      </c>
      <c r="I13348" s="784" t="s">
        <v>5383</v>
      </c>
    </row>
    <row r="13349" spans="1:9" hidden="1">
      <c r="A13349" t="str">
        <f>Table_wabobpsvr_AzureCalc_AzureCalcRateCard[[#This Row],[ServiceName]]&amp;Table_wabobpsvr_AzureCalc_AzureCalcRateCard[[#This Row],[Price_Level]]&amp;Table_wabobpsvr_AzureCalc_AzureCalcRateCard[[#This Row],[Region]]</f>
        <v>A6 HDInsightB15</v>
      </c>
      <c r="B13349">
        <v>15</v>
      </c>
      <c r="C13349" t="s">
        <v>91</v>
      </c>
      <c r="D13349" t="s">
        <v>182</v>
      </c>
      <c r="E13349">
        <v>0.66080000000000005</v>
      </c>
      <c r="F13349" t="s">
        <v>3584</v>
      </c>
      <c r="G13349" s="784" t="s">
        <v>3668</v>
      </c>
      <c r="H13349" s="784" t="s">
        <v>3669</v>
      </c>
      <c r="I13349" s="784" t="s">
        <v>5383</v>
      </c>
    </row>
    <row r="13350" spans="1:9" hidden="1">
      <c r="A13350" t="str">
        <f>Table_wabobpsvr_AzureCalc_AzureCalcRateCard[[#This Row],[ServiceName]]&amp;Table_wabobpsvr_AzureCalc_AzureCalcRateCard[[#This Row],[Price_Level]]&amp;Table_wabobpsvr_AzureCalc_AzureCalcRateCard[[#This Row],[Region]]</f>
        <v>A6 HDInsightC15</v>
      </c>
      <c r="B13350">
        <v>15</v>
      </c>
      <c r="C13350" t="s">
        <v>91</v>
      </c>
      <c r="D13350" t="s">
        <v>184</v>
      </c>
      <c r="E13350">
        <v>0.63249999999999995</v>
      </c>
      <c r="F13350" t="s">
        <v>3584</v>
      </c>
      <c r="G13350" s="784" t="s">
        <v>3668</v>
      </c>
      <c r="H13350" s="784" t="s">
        <v>3669</v>
      </c>
      <c r="I13350" s="784" t="s">
        <v>5383</v>
      </c>
    </row>
    <row r="13351" spans="1:9" hidden="1">
      <c r="A13351" s="784" t="str">
        <f>Table_wabobpsvr_AzureCalc_AzureCalcRateCard[[#This Row],[ServiceName]]&amp;Table_wabobpsvr_AzureCalc_AzureCalcRateCard[[#This Row],[Price_Level]]&amp;Table_wabobpsvr_AzureCalc_AzureCalcRateCard[[#This Row],[Region]]</f>
        <v>A9 HDInsightA16</v>
      </c>
      <c r="B13351" s="784">
        <v>16</v>
      </c>
      <c r="C13351" s="784" t="s">
        <v>91</v>
      </c>
      <c r="D13351" s="784" t="s">
        <v>181</v>
      </c>
      <c r="E13351" s="784">
        <v>4.7569999999999997</v>
      </c>
      <c r="F13351" s="784" t="s">
        <v>3585</v>
      </c>
      <c r="G13351" s="784" t="s">
        <v>3721</v>
      </c>
      <c r="H13351" s="784" t="s">
        <v>3722</v>
      </c>
      <c r="I13351" s="784" t="s">
        <v>4431</v>
      </c>
    </row>
    <row r="13352" spans="1:9" hidden="1">
      <c r="A13352" s="784" t="str">
        <f>Table_wabobpsvr_AzureCalc_AzureCalcRateCard[[#This Row],[ServiceName]]&amp;Table_wabobpsvr_AzureCalc_AzureCalcRateCard[[#This Row],[Price_Level]]&amp;Table_wabobpsvr_AzureCalc_AzureCalcRateCard[[#This Row],[Region]]</f>
        <v>BizTalk Services Basic BizTalk UnitsD16</v>
      </c>
      <c r="B13352" s="784">
        <v>16</v>
      </c>
      <c r="C13352" s="784" t="s">
        <v>4431</v>
      </c>
      <c r="D13352" s="784" t="s">
        <v>183</v>
      </c>
      <c r="E13352" s="784">
        <v>999999</v>
      </c>
      <c r="F13352" s="784" t="s">
        <v>813</v>
      </c>
      <c r="G13352" s="784" t="s">
        <v>4431</v>
      </c>
      <c r="H13352" s="784" t="s">
        <v>4431</v>
      </c>
      <c r="I13352" s="784" t="s">
        <v>4431</v>
      </c>
    </row>
    <row r="13353" spans="1:9" hidden="1">
      <c r="A13353" s="784" t="str">
        <f>Table_wabobpsvr_AzureCalc_AzureCalcRateCard[[#This Row],[ServiceName]]&amp;Table_wabobpsvr_AzureCalc_AzureCalcRateCard[[#This Row],[Price_Level]]&amp;Table_wabobpsvr_AzureCalc_AzureCalcRateCard[[#This Row],[Region]]</f>
        <v>A10 Cloud ServicesB16</v>
      </c>
      <c r="B13353" s="784">
        <v>16</v>
      </c>
      <c r="C13353" s="784" t="s">
        <v>701</v>
      </c>
      <c r="D13353" s="784" t="s">
        <v>182</v>
      </c>
      <c r="E13353" s="784">
        <v>1.7769999999999999</v>
      </c>
      <c r="F13353" s="784" t="s">
        <v>1273</v>
      </c>
      <c r="G13353" s="784" t="s">
        <v>3699</v>
      </c>
      <c r="H13353" s="784" t="s">
        <v>3700</v>
      </c>
      <c r="I13353" s="784" t="s">
        <v>6824</v>
      </c>
    </row>
    <row r="13354" spans="1:9" hidden="1">
      <c r="A13354" s="784" t="str">
        <f>Table_wabobpsvr_AzureCalc_AzureCalcRateCard[[#This Row],[ServiceName]]&amp;Table_wabobpsvr_AzureCalc_AzureCalcRateCard[[#This Row],[Price_Level]]&amp;Table_wabobpsvr_AzureCalc_AzureCalcRateCard[[#This Row],[Region]]</f>
        <v>A10 Cloud ServicesC16</v>
      </c>
      <c r="B13354" s="784">
        <v>16</v>
      </c>
      <c r="C13354" s="784" t="s">
        <v>701</v>
      </c>
      <c r="D13354" s="784" t="s">
        <v>184</v>
      </c>
      <c r="E13354" s="784">
        <v>1.72</v>
      </c>
      <c r="F13354" s="784" t="s">
        <v>1273</v>
      </c>
      <c r="G13354" s="784" t="s">
        <v>3699</v>
      </c>
      <c r="H13354" s="784" t="s">
        <v>3700</v>
      </c>
      <c r="I13354" s="784" t="s">
        <v>6824</v>
      </c>
    </row>
    <row r="13355" spans="1:9" hidden="1">
      <c r="A13355" s="784" t="str">
        <f>Table_wabobpsvr_AzureCalc_AzureCalcRateCard[[#This Row],[ServiceName]]&amp;Table_wabobpsvr_AzureCalc_AzureCalcRateCard[[#This Row],[Price_Level]]&amp;Table_wabobpsvr_AzureCalc_AzureCalcRateCard[[#This Row],[Region]]</f>
        <v>A10 Cloud ServicesD16</v>
      </c>
      <c r="B13355" s="784">
        <v>16</v>
      </c>
      <c r="C13355" s="784" t="s">
        <v>701</v>
      </c>
      <c r="D13355" s="784" t="s">
        <v>183</v>
      </c>
      <c r="E13355" s="784">
        <v>1.663</v>
      </c>
      <c r="F13355" s="784" t="s">
        <v>1273</v>
      </c>
      <c r="G13355" s="784" t="s">
        <v>3699</v>
      </c>
      <c r="H13355" s="784" t="s">
        <v>3700</v>
      </c>
      <c r="I13355" s="784" t="s">
        <v>6824</v>
      </c>
    </row>
    <row r="13356" spans="1:9" hidden="1">
      <c r="A13356" t="str">
        <f>Table_wabobpsvr_AzureCalc_AzureCalcRateCard[[#This Row],[ServiceName]]&amp;Table_wabobpsvr_AzureCalc_AzureCalcRateCard[[#This Row],[Price_Level]]&amp;Table_wabobpsvr_AzureCalc_AzureCalcRateCard[[#This Row],[Region]]</f>
        <v>A10 Cloud ServicesMOSP13</v>
      </c>
      <c r="B13356">
        <v>13</v>
      </c>
      <c r="C13356" t="s">
        <v>701</v>
      </c>
      <c r="D13356" t="s">
        <v>627</v>
      </c>
      <c r="E13356">
        <v>2.21</v>
      </c>
      <c r="F13356" t="s">
        <v>1273</v>
      </c>
      <c r="G13356" s="784" t="s">
        <v>4431</v>
      </c>
      <c r="H13356" s="784" t="s">
        <v>4431</v>
      </c>
      <c r="I13356" s="784" t="s">
        <v>5052</v>
      </c>
    </row>
    <row r="13357" spans="1:9" hidden="1">
      <c r="A13357" t="str">
        <f>Table_wabobpsvr_AzureCalc_AzureCalcRateCard[[#This Row],[ServiceName]]&amp;Table_wabobpsvr_AzureCalc_AzureCalcRateCard[[#This Row],[Price_Level]]&amp;Table_wabobpsvr_AzureCalc_AzureCalcRateCard[[#This Row],[Region]]</f>
        <v>A10 Cloud ServicesA13</v>
      </c>
      <c r="B13357">
        <v>13</v>
      </c>
      <c r="C13357" t="s">
        <v>701</v>
      </c>
      <c r="D13357" t="s">
        <v>181</v>
      </c>
      <c r="E13357">
        <v>2.1440000000000001</v>
      </c>
      <c r="F13357" t="s">
        <v>1273</v>
      </c>
      <c r="G13357" s="784" t="s">
        <v>4517</v>
      </c>
      <c r="H13357" s="784" t="s">
        <v>4518</v>
      </c>
      <c r="I13357" s="784" t="s">
        <v>5052</v>
      </c>
    </row>
    <row r="13358" spans="1:9" hidden="1">
      <c r="A13358" t="str">
        <f>Table_wabobpsvr_AzureCalc_AzureCalcRateCard[[#This Row],[ServiceName]]&amp;Table_wabobpsvr_AzureCalc_AzureCalcRateCard[[#This Row],[Price_Level]]&amp;Table_wabobpsvr_AzureCalc_AzureCalcRateCard[[#This Row],[Region]]</f>
        <v>A10 Cloud ServicesB13</v>
      </c>
      <c r="B13358">
        <v>13</v>
      </c>
      <c r="C13358" t="s">
        <v>701</v>
      </c>
      <c r="D13358" t="s">
        <v>182</v>
      </c>
      <c r="E13358">
        <v>2.077</v>
      </c>
      <c r="F13358" t="s">
        <v>1273</v>
      </c>
      <c r="G13358" s="784" t="s">
        <v>4517</v>
      </c>
      <c r="H13358" s="784" t="s">
        <v>4518</v>
      </c>
      <c r="I13358" s="784" t="s">
        <v>5052</v>
      </c>
    </row>
    <row r="13359" spans="1:9" hidden="1">
      <c r="A13359" t="str">
        <f>Table_wabobpsvr_AzureCalc_AzureCalcRateCard[[#This Row],[ServiceName]]&amp;Table_wabobpsvr_AzureCalc_AzureCalcRateCard[[#This Row],[Price_Level]]&amp;Table_wabobpsvr_AzureCalc_AzureCalcRateCard[[#This Row],[Region]]</f>
        <v>Standard_D2 VM (Non-Windows)C11</v>
      </c>
      <c r="B13359">
        <v>11</v>
      </c>
      <c r="C13359" t="s">
        <v>701</v>
      </c>
      <c r="D13359" t="s">
        <v>184</v>
      </c>
      <c r="E13359">
        <v>0.20111000000000001</v>
      </c>
      <c r="F13359" t="s">
        <v>1170</v>
      </c>
      <c r="G13359" s="784" t="s">
        <v>4431</v>
      </c>
      <c r="H13359" s="784" t="s">
        <v>4431</v>
      </c>
      <c r="I13359" s="784" t="s">
        <v>5794</v>
      </c>
    </row>
    <row r="13360" spans="1:9" hidden="1">
      <c r="A13360" t="str">
        <f>Table_wabobpsvr_AzureCalc_AzureCalcRateCard[[#This Row],[ServiceName]]&amp;Table_wabobpsvr_AzureCalc_AzureCalcRateCard[[#This Row],[Price_Level]]&amp;Table_wabobpsvr_AzureCalc_AzureCalcRateCard[[#This Row],[Region]]</f>
        <v>Standard_D2 VM (Non-Windows)D11</v>
      </c>
      <c r="B13360">
        <v>11</v>
      </c>
      <c r="C13360" t="s">
        <v>701</v>
      </c>
      <c r="D13360" t="s">
        <v>183</v>
      </c>
      <c r="E13360">
        <v>0.19447999999999999</v>
      </c>
      <c r="F13360" t="s">
        <v>1170</v>
      </c>
      <c r="G13360" s="784" t="s">
        <v>4431</v>
      </c>
      <c r="H13360" s="784" t="s">
        <v>4431</v>
      </c>
      <c r="I13360" s="784" t="s">
        <v>5794</v>
      </c>
    </row>
    <row r="13361" spans="1:9" hidden="1">
      <c r="A13361" t="str">
        <f>Table_wabobpsvr_AzureCalc_AzureCalcRateCard[[#This Row],[ServiceName]]&amp;Table_wabobpsvr_AzureCalc_AzureCalcRateCard[[#This Row],[Price_Level]]&amp;Table_wabobpsvr_AzureCalc_AzureCalcRateCard[[#This Row],[Region]]</f>
        <v>Standard_D2 VM (Non-Windows)MOSP12</v>
      </c>
      <c r="B13361">
        <v>12</v>
      </c>
      <c r="C13361" t="s">
        <v>701</v>
      </c>
      <c r="D13361" t="s">
        <v>627</v>
      </c>
      <c r="E13361">
        <v>0.192</v>
      </c>
      <c r="F13361" t="s">
        <v>1170</v>
      </c>
      <c r="G13361" s="784" t="s">
        <v>4431</v>
      </c>
      <c r="H13361" s="784" t="s">
        <v>4431</v>
      </c>
      <c r="I13361" s="784" t="s">
        <v>6829</v>
      </c>
    </row>
    <row r="13362" spans="1:9" hidden="1">
      <c r="A13362" t="str">
        <f>Table_wabobpsvr_AzureCalc_AzureCalcRateCard[[#This Row],[ServiceName]]&amp;Table_wabobpsvr_AzureCalc_AzureCalcRateCard[[#This Row],[Price_Level]]&amp;Table_wabobpsvr_AzureCalc_AzureCalcRateCard[[#This Row],[Region]]</f>
        <v>Standard_D2 VM (Non-Windows)A12</v>
      </c>
      <c r="B13362">
        <v>12</v>
      </c>
      <c r="C13362" t="s">
        <v>701</v>
      </c>
      <c r="D13362" t="s">
        <v>181</v>
      </c>
      <c r="E13362">
        <v>0.18623999999999999</v>
      </c>
      <c r="F13362" t="s">
        <v>1170</v>
      </c>
      <c r="G13362" s="784" t="s">
        <v>4431</v>
      </c>
      <c r="H13362" s="784" t="s">
        <v>4431</v>
      </c>
      <c r="I13362" s="784" t="s">
        <v>6829</v>
      </c>
    </row>
    <row r="13363" spans="1:9" hidden="1">
      <c r="A13363" t="str">
        <f>Table_wabobpsvr_AzureCalc_AzureCalcRateCard[[#This Row],[ServiceName]]&amp;Table_wabobpsvr_AzureCalc_AzureCalcRateCard[[#This Row],[Price_Level]]&amp;Table_wabobpsvr_AzureCalc_AzureCalcRateCard[[#This Row],[Region]]</f>
        <v>Standard_D2 VM (Non-Windows)B12</v>
      </c>
      <c r="B13363">
        <v>12</v>
      </c>
      <c r="C13363" t="s">
        <v>701</v>
      </c>
      <c r="D13363" t="s">
        <v>182</v>
      </c>
      <c r="E13363">
        <v>0.18048</v>
      </c>
      <c r="F13363" t="s">
        <v>1170</v>
      </c>
      <c r="G13363" s="784" t="s">
        <v>4431</v>
      </c>
      <c r="H13363" s="784" t="s">
        <v>4431</v>
      </c>
      <c r="I13363" s="784" t="s">
        <v>6829</v>
      </c>
    </row>
    <row r="13364" spans="1:9" hidden="1">
      <c r="A13364" t="str">
        <f>Table_wabobpsvr_AzureCalc_AzureCalcRateCard[[#This Row],[ServiceName]]&amp;Table_wabobpsvr_AzureCalc_AzureCalcRateCard[[#This Row],[Price_Level]]&amp;Table_wabobpsvr_AzureCalc_AzureCalcRateCard[[#This Row],[Region]]</f>
        <v>Standard_D2 VM (Non-Windows)C12</v>
      </c>
      <c r="B13364">
        <v>12</v>
      </c>
      <c r="C13364" t="s">
        <v>701</v>
      </c>
      <c r="D13364" t="s">
        <v>184</v>
      </c>
      <c r="E13364">
        <v>0.17471999999999999</v>
      </c>
      <c r="F13364" t="s">
        <v>1170</v>
      </c>
      <c r="G13364" s="784" t="s">
        <v>4431</v>
      </c>
      <c r="H13364" s="784" t="s">
        <v>4431</v>
      </c>
      <c r="I13364" s="784" t="s">
        <v>6829</v>
      </c>
    </row>
    <row r="13365" spans="1:9" hidden="1">
      <c r="A13365" t="str">
        <f>Table_wabobpsvr_AzureCalc_AzureCalcRateCard[[#This Row],[ServiceName]]&amp;Table_wabobpsvr_AzureCalc_AzureCalcRateCard[[#This Row],[Price_Level]]&amp;Table_wabobpsvr_AzureCalc_AzureCalcRateCard[[#This Row],[Region]]</f>
        <v>Standard_D2 VM (Non-Windows)D12</v>
      </c>
      <c r="B13365">
        <v>12</v>
      </c>
      <c r="C13365" t="s">
        <v>701</v>
      </c>
      <c r="D13365" t="s">
        <v>183</v>
      </c>
      <c r="E13365">
        <v>0.16896</v>
      </c>
      <c r="F13365" t="s">
        <v>1170</v>
      </c>
      <c r="G13365" s="784" t="s">
        <v>4431</v>
      </c>
      <c r="H13365" s="784" t="s">
        <v>4431</v>
      </c>
      <c r="I13365" s="784" t="s">
        <v>6829</v>
      </c>
    </row>
    <row r="13366" spans="1:9" hidden="1">
      <c r="A13366" t="str">
        <f>Table_wabobpsvr_AzureCalc_AzureCalcRateCard[[#This Row],[ServiceName]]&amp;Table_wabobpsvr_AzureCalc_AzureCalcRateCard[[#This Row],[Price_Level]]&amp;Table_wabobpsvr_AzureCalc_AzureCalcRateCard[[#This Row],[Region]]</f>
        <v>Standard_D2 VM (Non-Windows)MOSP3</v>
      </c>
      <c r="B13366">
        <v>3</v>
      </c>
      <c r="C13366" t="s">
        <v>701</v>
      </c>
      <c r="D13366" t="s">
        <v>627</v>
      </c>
      <c r="E13366">
        <v>0.154</v>
      </c>
      <c r="F13366" t="s">
        <v>1170</v>
      </c>
      <c r="G13366" s="784" t="s">
        <v>4431</v>
      </c>
      <c r="H13366" s="784" t="s">
        <v>4431</v>
      </c>
      <c r="I13366" s="784" t="s">
        <v>6830</v>
      </c>
    </row>
    <row r="13367" spans="1:9" hidden="1">
      <c r="A13367" t="str">
        <f>Table_wabobpsvr_AzureCalc_AzureCalcRateCard[[#This Row],[ServiceName]]&amp;Table_wabobpsvr_AzureCalc_AzureCalcRateCard[[#This Row],[Price_Level]]&amp;Table_wabobpsvr_AzureCalc_AzureCalcRateCard[[#This Row],[Region]]</f>
        <v>Standard_D2 VM (Non-Windows)A3</v>
      </c>
      <c r="B13367">
        <v>3</v>
      </c>
      <c r="C13367" t="s">
        <v>701</v>
      </c>
      <c r="D13367" t="s">
        <v>181</v>
      </c>
      <c r="E13367">
        <v>0.14938000000000001</v>
      </c>
      <c r="F13367" t="s">
        <v>1170</v>
      </c>
      <c r="G13367" s="784" t="s">
        <v>4431</v>
      </c>
      <c r="H13367" s="784" t="s">
        <v>4431</v>
      </c>
      <c r="I13367" s="784" t="s">
        <v>6830</v>
      </c>
    </row>
    <row r="13368" spans="1:9" hidden="1">
      <c r="A13368" t="str">
        <f>Table_wabobpsvr_AzureCalc_AzureCalcRateCard[[#This Row],[ServiceName]]&amp;Table_wabobpsvr_AzureCalc_AzureCalcRateCard[[#This Row],[Price_Level]]&amp;Table_wabobpsvr_AzureCalc_AzureCalcRateCard[[#This Row],[Region]]</f>
        <v>Standard_D2 VM (Non-Windows)B3</v>
      </c>
      <c r="B13368">
        <v>3</v>
      </c>
      <c r="C13368" t="s">
        <v>701</v>
      </c>
      <c r="D13368" t="s">
        <v>182</v>
      </c>
      <c r="E13368">
        <v>0.14476</v>
      </c>
      <c r="F13368" t="s">
        <v>1170</v>
      </c>
      <c r="G13368" s="784" t="s">
        <v>4431</v>
      </c>
      <c r="H13368" s="784" t="s">
        <v>4431</v>
      </c>
      <c r="I13368" s="784" t="s">
        <v>6830</v>
      </c>
    </row>
    <row r="13369" spans="1:9" hidden="1">
      <c r="A13369" t="str">
        <f>Table_wabobpsvr_AzureCalc_AzureCalcRateCard[[#This Row],[ServiceName]]&amp;Table_wabobpsvr_AzureCalc_AzureCalcRateCard[[#This Row],[Price_Level]]&amp;Table_wabobpsvr_AzureCalc_AzureCalcRateCard[[#This Row],[Region]]</f>
        <v>Standard_D2 VM (Non-Windows)C3</v>
      </c>
      <c r="B13369">
        <v>3</v>
      </c>
      <c r="C13369" t="s">
        <v>701</v>
      </c>
      <c r="D13369" t="s">
        <v>184</v>
      </c>
      <c r="E13369">
        <v>0.14013999999999999</v>
      </c>
      <c r="F13369" t="s">
        <v>1170</v>
      </c>
      <c r="G13369" s="784" t="s">
        <v>4431</v>
      </c>
      <c r="H13369" s="784" t="s">
        <v>4431</v>
      </c>
      <c r="I13369" s="784" t="s">
        <v>6830</v>
      </c>
    </row>
    <row r="13370" spans="1:9" hidden="1">
      <c r="A13370" t="str">
        <f>Table_wabobpsvr_AzureCalc_AzureCalcRateCard[[#This Row],[ServiceName]]&amp;Table_wabobpsvr_AzureCalc_AzureCalcRateCard[[#This Row],[Price_Level]]&amp;Table_wabobpsvr_AzureCalc_AzureCalcRateCard[[#This Row],[Region]]</f>
        <v>Standard_D2 VM (Non-Windows)D3</v>
      </c>
      <c r="B13370">
        <v>3</v>
      </c>
      <c r="C13370" t="s">
        <v>701</v>
      </c>
      <c r="D13370" t="s">
        <v>183</v>
      </c>
      <c r="E13370">
        <v>0.13552</v>
      </c>
      <c r="F13370" t="s">
        <v>1170</v>
      </c>
      <c r="G13370" s="784" t="s">
        <v>4431</v>
      </c>
      <c r="H13370" s="784" t="s">
        <v>4431</v>
      </c>
      <c r="I13370" s="784" t="s">
        <v>6830</v>
      </c>
    </row>
    <row r="13371" spans="1:9" hidden="1">
      <c r="A13371" s="784" t="str">
        <f>Table_wabobpsvr_AzureCalc_AzureCalcRateCard[[#This Row],[ServiceName]]&amp;Table_wabobpsvr_AzureCalc_AzureCalcRateCard[[#This Row],[Price_Level]]&amp;Table_wabobpsvr_AzureCalc_AzureCalcRateCard[[#This Row],[Region]]</f>
        <v>Standard_D2 VM (Non-Windows)MOSP6</v>
      </c>
      <c r="B13371" s="784">
        <v>6</v>
      </c>
      <c r="C13371" s="784" t="s">
        <v>701</v>
      </c>
      <c r="D13371" s="784" t="s">
        <v>627</v>
      </c>
      <c r="E13371" s="784">
        <v>0.154</v>
      </c>
      <c r="F13371" s="784" t="s">
        <v>1170</v>
      </c>
      <c r="G13371" s="784" t="s">
        <v>4431</v>
      </c>
      <c r="H13371" s="784" t="s">
        <v>4431</v>
      </c>
      <c r="I13371" s="784" t="s">
        <v>5023</v>
      </c>
    </row>
    <row r="13372" spans="1:9" hidden="1">
      <c r="A13372" s="784" t="str">
        <f>Table_wabobpsvr_AzureCalc_AzureCalcRateCard[[#This Row],[ServiceName]]&amp;Table_wabobpsvr_AzureCalc_AzureCalcRateCard[[#This Row],[Price_Level]]&amp;Table_wabobpsvr_AzureCalc_AzureCalcRateCard[[#This Row],[Region]]</f>
        <v>Standard_D2 VM (Non-Windows)A6</v>
      </c>
      <c r="B13372" s="784">
        <v>6</v>
      </c>
      <c r="C13372" s="784" t="s">
        <v>701</v>
      </c>
      <c r="D13372" s="784" t="s">
        <v>181</v>
      </c>
      <c r="E13372" s="784">
        <v>0.14938000000000001</v>
      </c>
      <c r="F13372" s="784" t="s">
        <v>1170</v>
      </c>
      <c r="G13372" s="784" t="s">
        <v>4431</v>
      </c>
      <c r="H13372" s="784" t="s">
        <v>4431</v>
      </c>
      <c r="I13372" s="784" t="s">
        <v>5023</v>
      </c>
    </row>
    <row r="13373" spans="1:9" hidden="1">
      <c r="A13373" t="str">
        <f>Table_wabobpsvr_AzureCalc_AzureCalcRateCard[[#This Row],[ServiceName]]&amp;Table_wabobpsvr_AzureCalc_AzureCalcRateCard[[#This Row],[Price_Level]]&amp;Table_wabobpsvr_AzureCalc_AzureCalcRateCard[[#This Row],[Region]]</f>
        <v>Standard_D2 VM (Non-Windows)B6</v>
      </c>
      <c r="B13373">
        <v>6</v>
      </c>
      <c r="C13373" t="s">
        <v>701</v>
      </c>
      <c r="D13373" t="s">
        <v>182</v>
      </c>
      <c r="E13373">
        <v>0.14476</v>
      </c>
      <c r="F13373" t="s">
        <v>1170</v>
      </c>
      <c r="G13373" s="784" t="s">
        <v>4431</v>
      </c>
      <c r="H13373" s="784" t="s">
        <v>4431</v>
      </c>
      <c r="I13373" s="784" t="s">
        <v>5023</v>
      </c>
    </row>
    <row r="13374" spans="1:9" hidden="1">
      <c r="A13374" s="784" t="str">
        <f>Table_wabobpsvr_AzureCalc_AzureCalcRateCard[[#This Row],[ServiceName]]&amp;Table_wabobpsvr_AzureCalc_AzureCalcRateCard[[#This Row],[Price_Level]]&amp;Table_wabobpsvr_AzureCalc_AzureCalcRateCard[[#This Row],[Region]]</f>
        <v>D12 HDInsightD15</v>
      </c>
      <c r="B13374" s="784">
        <v>15</v>
      </c>
      <c r="C13374" s="784" t="s">
        <v>91</v>
      </c>
      <c r="D13374" s="784" t="s">
        <v>183</v>
      </c>
      <c r="E13374" s="784">
        <v>0.76600000000000001</v>
      </c>
      <c r="F13374" s="784" t="s">
        <v>4199</v>
      </c>
      <c r="G13374" s="784" t="s">
        <v>4204</v>
      </c>
      <c r="H13374" s="784" t="s">
        <v>4205</v>
      </c>
      <c r="I13374" s="784" t="s">
        <v>6463</v>
      </c>
    </row>
    <row r="13375" spans="1:9" hidden="1">
      <c r="A13375" s="784" t="str">
        <f>Table_wabobpsvr_AzureCalc_AzureCalcRateCard[[#This Row],[ServiceName]]&amp;Table_wabobpsvr_AzureCalc_AzureCalcRateCard[[#This Row],[Price_Level]]&amp;Table_wabobpsvr_AzureCalc_AzureCalcRateCard[[#This Row],[Region]]</f>
        <v>A10 Cloud ServicesMOSP12</v>
      </c>
      <c r="B13375" s="784">
        <v>12</v>
      </c>
      <c r="C13375" s="784" t="s">
        <v>701</v>
      </c>
      <c r="D13375" s="784" t="s">
        <v>627</v>
      </c>
      <c r="E13375" s="784">
        <v>1.89</v>
      </c>
      <c r="F13375" s="784" t="s">
        <v>1273</v>
      </c>
      <c r="G13375" s="784" t="s">
        <v>4431</v>
      </c>
      <c r="H13375" s="784" t="s">
        <v>4431</v>
      </c>
      <c r="I13375" s="784" t="s">
        <v>5762</v>
      </c>
    </row>
    <row r="13376" spans="1:9" hidden="1">
      <c r="A13376" s="784" t="str">
        <f>Table_wabobpsvr_AzureCalc_AzureCalcRateCard[[#This Row],[ServiceName]]&amp;Table_wabobpsvr_AzureCalc_AzureCalcRateCard[[#This Row],[Price_Level]]&amp;Table_wabobpsvr_AzureCalc_AzureCalcRateCard[[#This Row],[Region]]</f>
        <v>A11 Cloud ServicesB2</v>
      </c>
      <c r="B13376" s="784">
        <v>2</v>
      </c>
      <c r="C13376" s="784" t="s">
        <v>701</v>
      </c>
      <c r="D13376" s="784" t="s">
        <v>182</v>
      </c>
      <c r="E13376" s="784">
        <v>2.8580000000000001</v>
      </c>
      <c r="F13376" s="784" t="s">
        <v>1266</v>
      </c>
      <c r="G13376" s="784" t="s">
        <v>4470</v>
      </c>
      <c r="H13376" s="784" t="s">
        <v>4471</v>
      </c>
      <c r="I13376" s="784" t="s">
        <v>6372</v>
      </c>
    </row>
    <row r="13377" spans="1:9" hidden="1">
      <c r="A13377" s="784" t="str">
        <f>Table_wabobpsvr_AzureCalc_AzureCalcRateCard[[#This Row],[ServiceName]]&amp;Table_wabobpsvr_AzureCalc_AzureCalcRateCard[[#This Row],[Price_Level]]&amp;Table_wabobpsvr_AzureCalc_AzureCalcRateCard[[#This Row],[Region]]</f>
        <v>A11 Cloud ServicesC2</v>
      </c>
      <c r="B13377" s="784">
        <v>2</v>
      </c>
      <c r="C13377" s="784" t="s">
        <v>701</v>
      </c>
      <c r="D13377" s="784" t="s">
        <v>184</v>
      </c>
      <c r="E13377" s="784">
        <v>2.766</v>
      </c>
      <c r="F13377" s="784" t="s">
        <v>1266</v>
      </c>
      <c r="G13377" s="784" t="s">
        <v>4470</v>
      </c>
      <c r="H13377" s="784" t="s">
        <v>4471</v>
      </c>
      <c r="I13377" s="784" t="s">
        <v>6372</v>
      </c>
    </row>
    <row r="13378" spans="1:9" hidden="1">
      <c r="A13378" s="784" t="str">
        <f>Table_wabobpsvr_AzureCalc_AzureCalcRateCard[[#This Row],[ServiceName]]&amp;Table_wabobpsvr_AzureCalc_AzureCalcRateCard[[#This Row],[Price_Level]]&amp;Table_wabobpsvr_AzureCalc_AzureCalcRateCard[[#This Row],[Region]]</f>
        <v>Locally Redundant Storage Standard IO - Table/QueueMOSP</v>
      </c>
      <c r="B13378" s="784"/>
      <c r="C13378" s="784" t="s">
        <v>10</v>
      </c>
      <c r="D13378" s="784" t="s">
        <v>627</v>
      </c>
      <c r="E13378" s="784">
        <v>7.6999999999999999E-2</v>
      </c>
      <c r="F13378" s="784" t="s">
        <v>929</v>
      </c>
      <c r="G13378" s="784" t="s">
        <v>4431</v>
      </c>
      <c r="H13378" s="784" t="s">
        <v>4431</v>
      </c>
      <c r="I13378" s="784" t="s">
        <v>4431</v>
      </c>
    </row>
    <row r="13379" spans="1:9" hidden="1">
      <c r="A13379" s="784" t="str">
        <f>Table_wabobpsvr_AzureCalc_AzureCalcRateCard[[#This Row],[ServiceName]]&amp;Table_wabobpsvr_AzureCalc_AzureCalcRateCard[[#This Row],[Price_Level]]&amp;Table_wabobpsvr_AzureCalc_AzureCalcRateCard[[#This Row],[Region]]</f>
        <v>Locally Redundant Storage Standard IO - Table/QueueA16</v>
      </c>
      <c r="B13379" s="784">
        <v>16</v>
      </c>
      <c r="C13379" s="784" t="s">
        <v>10</v>
      </c>
      <c r="D13379" s="784" t="s">
        <v>181</v>
      </c>
      <c r="E13379" s="784">
        <v>7.4690000000000006E-2</v>
      </c>
      <c r="F13379" s="784" t="s">
        <v>929</v>
      </c>
      <c r="G13379" s="784" t="s">
        <v>2767</v>
      </c>
      <c r="H13379" s="784" t="s">
        <v>2768</v>
      </c>
      <c r="I13379" s="784" t="s">
        <v>4431</v>
      </c>
    </row>
    <row r="13380" spans="1:9" hidden="1">
      <c r="A13380" s="784" t="str">
        <f>Table_wabobpsvr_AzureCalc_AzureCalcRateCard[[#This Row],[ServiceName]]&amp;Table_wabobpsvr_AzureCalc_AzureCalcRateCard[[#This Row],[Price_Level]]&amp;Table_wabobpsvr_AzureCalc_AzureCalcRateCard[[#This Row],[Region]]</f>
        <v>D12 HDInsightD11</v>
      </c>
      <c r="B13380" s="784">
        <v>11</v>
      </c>
      <c r="C13380" s="784" t="s">
        <v>91</v>
      </c>
      <c r="D13380" s="784" t="s">
        <v>183</v>
      </c>
      <c r="E13380" s="784">
        <v>0.76700000000000002</v>
      </c>
      <c r="F13380" s="784" t="s">
        <v>4199</v>
      </c>
      <c r="G13380" s="784" t="s">
        <v>4208</v>
      </c>
      <c r="H13380" s="784" t="s">
        <v>4209</v>
      </c>
      <c r="I13380" s="784" t="s">
        <v>6123</v>
      </c>
    </row>
    <row r="13381" spans="1:9" hidden="1">
      <c r="A13381" t="str">
        <f>Table_wabobpsvr_AzureCalc_AzureCalcRateCard[[#This Row],[ServiceName]]&amp;Table_wabobpsvr_AzureCalc_AzureCalcRateCard[[#This Row],[Price_Level]]&amp;Table_wabobpsvr_AzureCalc_AzureCalcRateCard[[#This Row],[Region]]</f>
        <v>D12 HDInsightMOSP12</v>
      </c>
      <c r="B13381">
        <v>12</v>
      </c>
      <c r="C13381" t="s">
        <v>91</v>
      </c>
      <c r="D13381" t="s">
        <v>627</v>
      </c>
      <c r="E13381">
        <v>0.75600000000000001</v>
      </c>
      <c r="F13381" t="s">
        <v>4199</v>
      </c>
      <c r="G13381" s="784" t="s">
        <v>4431</v>
      </c>
      <c r="H13381" s="784" t="s">
        <v>4431</v>
      </c>
      <c r="I13381" s="784" t="s">
        <v>6831</v>
      </c>
    </row>
    <row r="13382" spans="1:9" hidden="1">
      <c r="A13382" t="str">
        <f>Table_wabobpsvr_AzureCalc_AzureCalcRateCard[[#This Row],[ServiceName]]&amp;Table_wabobpsvr_AzureCalc_AzureCalcRateCard[[#This Row],[Price_Level]]&amp;Table_wabobpsvr_AzureCalc_AzureCalcRateCard[[#This Row],[Region]]</f>
        <v>D12 HDInsightA12</v>
      </c>
      <c r="B13382">
        <v>12</v>
      </c>
      <c r="C13382" t="s">
        <v>91</v>
      </c>
      <c r="D13382" t="s">
        <v>181</v>
      </c>
      <c r="E13382">
        <v>0.73299999999999998</v>
      </c>
      <c r="F13382" t="s">
        <v>4199</v>
      </c>
      <c r="G13382" s="784" t="s">
        <v>4210</v>
      </c>
      <c r="H13382" s="784" t="s">
        <v>4209</v>
      </c>
      <c r="I13382" s="784" t="s">
        <v>6831</v>
      </c>
    </row>
    <row r="13383" spans="1:9" hidden="1">
      <c r="A13383" t="str">
        <f>Table_wabobpsvr_AzureCalc_AzureCalcRateCard[[#This Row],[ServiceName]]&amp;Table_wabobpsvr_AzureCalc_AzureCalcRateCard[[#This Row],[Price_Level]]&amp;Table_wabobpsvr_AzureCalc_AzureCalcRateCard[[#This Row],[Region]]</f>
        <v>D12 HDInsightB12</v>
      </c>
      <c r="B13383">
        <v>12</v>
      </c>
      <c r="C13383" t="s">
        <v>91</v>
      </c>
      <c r="D13383" t="s">
        <v>182</v>
      </c>
      <c r="E13383">
        <v>0.71099999999999997</v>
      </c>
      <c r="F13383" t="s">
        <v>4199</v>
      </c>
      <c r="G13383" s="784" t="s">
        <v>4210</v>
      </c>
      <c r="H13383" s="784" t="s">
        <v>4209</v>
      </c>
      <c r="I13383" s="784" t="s">
        <v>6831</v>
      </c>
    </row>
    <row r="13384" spans="1:9" hidden="1">
      <c r="A13384" s="784" t="str">
        <f>Table_wabobpsvr_AzureCalc_AzureCalcRateCard[[#This Row],[ServiceName]]&amp;Table_wabobpsvr_AzureCalc_AzureCalcRateCard[[#This Row],[Price_Level]]&amp;Table_wabobpsvr_AzureCalc_AzureCalcRateCard[[#This Row],[Region]]</f>
        <v>D12 HDInsightC12</v>
      </c>
      <c r="B13384" s="784">
        <v>12</v>
      </c>
      <c r="C13384" s="784" t="s">
        <v>91</v>
      </c>
      <c r="D13384" s="784" t="s">
        <v>184</v>
      </c>
      <c r="E13384" s="784">
        <v>0.68799999999999994</v>
      </c>
      <c r="F13384" s="784" t="s">
        <v>4199</v>
      </c>
      <c r="G13384" s="784" t="s">
        <v>4210</v>
      </c>
      <c r="H13384" s="784" t="s">
        <v>4209</v>
      </c>
      <c r="I13384" s="784" t="s">
        <v>6831</v>
      </c>
    </row>
    <row r="13385" spans="1:9" hidden="1">
      <c r="A13385" s="784" t="str">
        <f>Table_wabobpsvr_AzureCalc_AzureCalcRateCard[[#This Row],[ServiceName]]&amp;Table_wabobpsvr_AzureCalc_AzureCalcRateCard[[#This Row],[Price_Level]]&amp;Table_wabobpsvr_AzureCalc_AzureCalcRateCard[[#This Row],[Region]]</f>
        <v>D12 HDInsightD12</v>
      </c>
      <c r="B13385" s="784">
        <v>12</v>
      </c>
      <c r="C13385" s="784" t="s">
        <v>91</v>
      </c>
      <c r="D13385" s="784" t="s">
        <v>183</v>
      </c>
      <c r="E13385" s="784">
        <v>0.66500000000000004</v>
      </c>
      <c r="F13385" s="784" t="s">
        <v>4199</v>
      </c>
      <c r="G13385" s="784" t="s">
        <v>4210</v>
      </c>
      <c r="H13385" s="784" t="s">
        <v>4209</v>
      </c>
      <c r="I13385" s="784" t="s">
        <v>6831</v>
      </c>
    </row>
    <row r="13386" spans="1:9" hidden="1">
      <c r="A13386" s="784" t="str">
        <f>Table_wabobpsvr_AzureCalc_AzureCalcRateCard[[#This Row],[ServiceName]]&amp;Table_wabobpsvr_AzureCalc_AzureCalcRateCard[[#This Row],[Price_Level]]&amp;Table_wabobpsvr_AzureCalc_AzureCalcRateCard[[#This Row],[Region]]</f>
        <v>D12 HDInsight (Non-Windows)MOSP10</v>
      </c>
      <c r="B13386" s="784">
        <v>10</v>
      </c>
      <c r="C13386" s="784" t="s">
        <v>91</v>
      </c>
      <c r="D13386" s="784" t="s">
        <v>627</v>
      </c>
      <c r="E13386" s="784">
        <v>0.45300000000000001</v>
      </c>
      <c r="F13386" s="784" t="s">
        <v>4211</v>
      </c>
      <c r="G13386" s="784" t="s">
        <v>4431</v>
      </c>
      <c r="H13386" s="784" t="s">
        <v>4431</v>
      </c>
      <c r="I13386" s="784" t="s">
        <v>6832</v>
      </c>
    </row>
    <row r="13387" spans="1:9" hidden="1">
      <c r="A13387" s="784" t="str">
        <f>Table_wabobpsvr_AzureCalc_AzureCalcRateCard[[#This Row],[ServiceName]]&amp;Table_wabobpsvr_AzureCalc_AzureCalcRateCard[[#This Row],[Price_Level]]&amp;Table_wabobpsvr_AzureCalc_AzureCalcRateCard[[#This Row],[Region]]</f>
        <v>D12 HDInsight (Non-Windows)A10</v>
      </c>
      <c r="B13387" s="784">
        <v>10</v>
      </c>
      <c r="C13387" s="784" t="s">
        <v>91</v>
      </c>
      <c r="D13387" s="784" t="s">
        <v>181</v>
      </c>
      <c r="E13387" s="784">
        <v>0.439</v>
      </c>
      <c r="F13387" s="784" t="s">
        <v>4211</v>
      </c>
      <c r="G13387" s="784" t="s">
        <v>4212</v>
      </c>
      <c r="H13387" s="784" t="s">
        <v>4213</v>
      </c>
      <c r="I13387" s="784" t="s">
        <v>6832</v>
      </c>
    </row>
    <row r="13388" spans="1:9" hidden="1">
      <c r="A13388" s="784" t="str">
        <f>Table_wabobpsvr_AzureCalc_AzureCalcRateCard[[#This Row],[ServiceName]]&amp;Table_wabobpsvr_AzureCalc_AzureCalcRateCard[[#This Row],[Price_Level]]&amp;Table_wabobpsvr_AzureCalc_AzureCalcRateCard[[#This Row],[Region]]</f>
        <v>D12 HDInsight (Non-Windows)B10</v>
      </c>
      <c r="B13388" s="784">
        <v>10</v>
      </c>
      <c r="C13388" s="784" t="s">
        <v>91</v>
      </c>
      <c r="D13388" s="784" t="s">
        <v>182</v>
      </c>
      <c r="E13388" s="784">
        <v>0.42599999999999999</v>
      </c>
      <c r="F13388" s="784" t="s">
        <v>4211</v>
      </c>
      <c r="G13388" s="784" t="s">
        <v>4212</v>
      </c>
      <c r="H13388" s="784" t="s">
        <v>4213</v>
      </c>
      <c r="I13388" s="784" t="s">
        <v>6832</v>
      </c>
    </row>
    <row r="13389" spans="1:9" hidden="1">
      <c r="A13389" s="784" t="str">
        <f>Table_wabobpsvr_AzureCalc_AzureCalcRateCard[[#This Row],[ServiceName]]&amp;Table_wabobpsvr_AzureCalc_AzureCalcRateCard[[#This Row],[Price_Level]]&amp;Table_wabobpsvr_AzureCalc_AzureCalcRateCard[[#This Row],[Region]]</f>
        <v>D12 HDInsight (Non-Windows)C10</v>
      </c>
      <c r="B13389" s="784">
        <v>10</v>
      </c>
      <c r="C13389" s="784" t="s">
        <v>91</v>
      </c>
      <c r="D13389" s="784" t="s">
        <v>184</v>
      </c>
      <c r="E13389" s="784">
        <v>0.41199999999999998</v>
      </c>
      <c r="F13389" s="784" t="s">
        <v>4211</v>
      </c>
      <c r="G13389" s="784" t="s">
        <v>4212</v>
      </c>
      <c r="H13389" s="784" t="s">
        <v>4213</v>
      </c>
      <c r="I13389" s="784" t="s">
        <v>6832</v>
      </c>
    </row>
    <row r="13390" spans="1:9" hidden="1">
      <c r="A13390" s="784" t="str">
        <f>Table_wabobpsvr_AzureCalc_AzureCalcRateCard[[#This Row],[ServiceName]]&amp;Table_wabobpsvr_AzureCalc_AzureCalcRateCard[[#This Row],[Price_Level]]&amp;Table_wabobpsvr_AzureCalc_AzureCalcRateCard[[#This Row],[Region]]</f>
        <v>D12 HDInsight (Non-Windows)D10</v>
      </c>
      <c r="B13390" s="784">
        <v>10</v>
      </c>
      <c r="C13390" s="784" t="s">
        <v>91</v>
      </c>
      <c r="D13390" s="784" t="s">
        <v>183</v>
      </c>
      <c r="E13390" s="784">
        <v>0.39900000000000002</v>
      </c>
      <c r="F13390" s="784" t="s">
        <v>4211</v>
      </c>
      <c r="G13390" s="784" t="s">
        <v>4212</v>
      </c>
      <c r="H13390" s="784" t="s">
        <v>4213</v>
      </c>
      <c r="I13390" s="784" t="s">
        <v>6832</v>
      </c>
    </row>
    <row r="13391" spans="1:9" hidden="1">
      <c r="A13391" s="784" t="str">
        <f>Table_wabobpsvr_AzureCalc_AzureCalcRateCard[[#This Row],[ServiceName]]&amp;Table_wabobpsvr_AzureCalc_AzureCalcRateCard[[#This Row],[Price_Level]]&amp;Table_wabobpsvr_AzureCalc_AzureCalcRateCard[[#This Row],[Region]]</f>
        <v>D12 HDInsight (Non-Windows)MOSP9</v>
      </c>
      <c r="B13391" s="784">
        <v>9</v>
      </c>
      <c r="C13391" s="784" t="s">
        <v>91</v>
      </c>
      <c r="D13391" s="784" t="s">
        <v>627</v>
      </c>
      <c r="E13391" s="784">
        <v>0.39400000000000002</v>
      </c>
      <c r="F13391" s="784" t="s">
        <v>4211</v>
      </c>
      <c r="G13391" s="784" t="s">
        <v>4431</v>
      </c>
      <c r="H13391" s="784" t="s">
        <v>4431</v>
      </c>
      <c r="I13391" s="784" t="s">
        <v>6833</v>
      </c>
    </row>
    <row r="13392" spans="1:9" hidden="1">
      <c r="A13392" s="784" t="str">
        <f>Table_wabobpsvr_AzureCalc_AzureCalcRateCard[[#This Row],[ServiceName]]&amp;Table_wabobpsvr_AzureCalc_AzureCalcRateCard[[#This Row],[Price_Level]]&amp;Table_wabobpsvr_AzureCalc_AzureCalcRateCard[[#This Row],[Region]]</f>
        <v>D12 HDInsight (Non-Windows)A9</v>
      </c>
      <c r="B13392" s="784">
        <v>9</v>
      </c>
      <c r="C13392" s="784" t="s">
        <v>91</v>
      </c>
      <c r="D13392" s="784" t="s">
        <v>181</v>
      </c>
      <c r="E13392" s="784">
        <v>0.38200000000000001</v>
      </c>
      <c r="F13392" s="784" t="s">
        <v>4211</v>
      </c>
      <c r="G13392" s="784" t="s">
        <v>4214</v>
      </c>
      <c r="H13392" s="784" t="s">
        <v>4215</v>
      </c>
      <c r="I13392" s="784" t="s">
        <v>6833</v>
      </c>
    </row>
    <row r="13393" spans="1:9" hidden="1">
      <c r="A13393" s="784" t="str">
        <f>Table_wabobpsvr_AzureCalc_AzureCalcRateCard[[#This Row],[ServiceName]]&amp;Table_wabobpsvr_AzureCalc_AzureCalcRateCard[[#This Row],[Price_Level]]&amp;Table_wabobpsvr_AzureCalc_AzureCalcRateCard[[#This Row],[Region]]</f>
        <v>D12 HDInsight (Non-Windows)B9</v>
      </c>
      <c r="B13393" s="784">
        <v>9</v>
      </c>
      <c r="C13393" s="784" t="s">
        <v>91</v>
      </c>
      <c r="D13393" s="784" t="s">
        <v>182</v>
      </c>
      <c r="E13393" s="784">
        <v>0.37</v>
      </c>
      <c r="F13393" s="784" t="s">
        <v>4211</v>
      </c>
      <c r="G13393" s="784" t="s">
        <v>4214</v>
      </c>
      <c r="H13393" s="784" t="s">
        <v>4215</v>
      </c>
      <c r="I13393" s="784" t="s">
        <v>6833</v>
      </c>
    </row>
    <row r="13394" spans="1:9" hidden="1">
      <c r="A13394" t="str">
        <f>Table_wabobpsvr_AzureCalc_AzureCalcRateCard[[#This Row],[ServiceName]]&amp;Table_wabobpsvr_AzureCalc_AzureCalcRateCard[[#This Row],[Price_Level]]&amp;Table_wabobpsvr_AzureCalc_AzureCalcRateCard[[#This Row],[Region]]</f>
        <v>D12 HDInsight (Non-Windows)C9</v>
      </c>
      <c r="B13394">
        <v>9</v>
      </c>
      <c r="C13394" t="s">
        <v>91</v>
      </c>
      <c r="D13394" t="s">
        <v>184</v>
      </c>
      <c r="E13394">
        <v>0.35899999999999999</v>
      </c>
      <c r="F13394" t="s">
        <v>4211</v>
      </c>
      <c r="G13394" s="784" t="s">
        <v>4214</v>
      </c>
      <c r="H13394" s="784" t="s">
        <v>4215</v>
      </c>
      <c r="I13394" s="784" t="s">
        <v>6833</v>
      </c>
    </row>
    <row r="13395" spans="1:9" hidden="1">
      <c r="A13395" t="str">
        <f>Table_wabobpsvr_AzureCalc_AzureCalcRateCard[[#This Row],[ServiceName]]&amp;Table_wabobpsvr_AzureCalc_AzureCalcRateCard[[#This Row],[Price_Level]]&amp;Table_wabobpsvr_AzureCalc_AzureCalcRateCard[[#This Row],[Region]]</f>
        <v>D12 HDInsight (Non-Windows)D9</v>
      </c>
      <c r="B13395">
        <v>9</v>
      </c>
      <c r="C13395" t="s">
        <v>91</v>
      </c>
      <c r="D13395" t="s">
        <v>183</v>
      </c>
      <c r="E13395">
        <v>0.34699999999999998</v>
      </c>
      <c r="F13395" t="s">
        <v>4211</v>
      </c>
      <c r="G13395" s="784" t="s">
        <v>4214</v>
      </c>
      <c r="H13395" s="784" t="s">
        <v>4215</v>
      </c>
      <c r="I13395" s="784" t="s">
        <v>6833</v>
      </c>
    </row>
    <row r="13396" spans="1:9" hidden="1">
      <c r="A13396" t="str">
        <f>Table_wabobpsvr_AzureCalc_AzureCalcRateCard[[#This Row],[ServiceName]]&amp;Table_wabobpsvr_AzureCalc_AzureCalcRateCard[[#This Row],[Price_Level]]&amp;Table_wabobpsvr_AzureCalc_AzureCalcRateCard[[#This Row],[Region]]</f>
        <v>D12 HDInsight (Non-Windows)MOSP15</v>
      </c>
      <c r="B13396">
        <v>15</v>
      </c>
      <c r="C13396" t="s">
        <v>91</v>
      </c>
      <c r="D13396" t="s">
        <v>627</v>
      </c>
      <c r="E13396">
        <v>0.435</v>
      </c>
      <c r="F13396" t="s">
        <v>4211</v>
      </c>
      <c r="G13396" s="784" t="s">
        <v>4431</v>
      </c>
      <c r="H13396" s="784" t="s">
        <v>4431</v>
      </c>
      <c r="I13396" s="784" t="s">
        <v>6834</v>
      </c>
    </row>
    <row r="13397" spans="1:9" hidden="1">
      <c r="A13397" t="str">
        <f>Table_wabobpsvr_AzureCalc_AzureCalcRateCard[[#This Row],[ServiceName]]&amp;Table_wabobpsvr_AzureCalc_AzureCalcRateCard[[#This Row],[Price_Level]]&amp;Table_wabobpsvr_AzureCalc_AzureCalcRateCard[[#This Row],[Region]]</f>
        <v>D12 HDInsight (Non-Windows)A15</v>
      </c>
      <c r="B13397">
        <v>15</v>
      </c>
      <c r="C13397" t="s">
        <v>91</v>
      </c>
      <c r="D13397" t="s">
        <v>181</v>
      </c>
      <c r="E13397">
        <v>0.42199999999999999</v>
      </c>
      <c r="F13397" t="s">
        <v>4211</v>
      </c>
      <c r="G13397" s="784" t="s">
        <v>4216</v>
      </c>
      <c r="H13397" s="784" t="s">
        <v>4217</v>
      </c>
      <c r="I13397" s="784" t="s">
        <v>6834</v>
      </c>
    </row>
    <row r="13398" spans="1:9" hidden="1">
      <c r="A13398" t="str">
        <f>Table_wabobpsvr_AzureCalc_AzureCalcRateCard[[#This Row],[ServiceName]]&amp;Table_wabobpsvr_AzureCalc_AzureCalcRateCard[[#This Row],[Price_Level]]&amp;Table_wabobpsvr_AzureCalc_AzureCalcRateCard[[#This Row],[Region]]</f>
        <v>D12 HDInsight (Non-Windows)B15</v>
      </c>
      <c r="B13398">
        <v>15</v>
      </c>
      <c r="C13398" t="s">
        <v>91</v>
      </c>
      <c r="D13398" t="s">
        <v>182</v>
      </c>
      <c r="E13398">
        <v>0.40899999999999997</v>
      </c>
      <c r="F13398" t="s">
        <v>4211</v>
      </c>
      <c r="G13398" s="784" t="s">
        <v>4216</v>
      </c>
      <c r="H13398" s="784" t="s">
        <v>4217</v>
      </c>
      <c r="I13398" s="784" t="s">
        <v>6834</v>
      </c>
    </row>
    <row r="13399" spans="1:9" hidden="1">
      <c r="A13399" t="str">
        <f>Table_wabobpsvr_AzureCalc_AzureCalcRateCard[[#This Row],[ServiceName]]&amp;Table_wabobpsvr_AzureCalc_AzureCalcRateCard[[#This Row],[Price_Level]]&amp;Table_wabobpsvr_AzureCalc_AzureCalcRateCard[[#This Row],[Region]]</f>
        <v>D12 HDInsight (Non-Windows)C15</v>
      </c>
      <c r="B13399">
        <v>15</v>
      </c>
      <c r="C13399" t="s">
        <v>91</v>
      </c>
      <c r="D13399" t="s">
        <v>184</v>
      </c>
      <c r="E13399">
        <v>0.39600000000000002</v>
      </c>
      <c r="F13399" t="s">
        <v>4211</v>
      </c>
      <c r="G13399" s="784" t="s">
        <v>4216</v>
      </c>
      <c r="H13399" s="784" t="s">
        <v>4217</v>
      </c>
      <c r="I13399" s="784" t="s">
        <v>6834</v>
      </c>
    </row>
    <row r="13400" spans="1:9" hidden="1">
      <c r="A13400" t="str">
        <f>Table_wabobpsvr_AzureCalc_AzureCalcRateCard[[#This Row],[ServiceName]]&amp;Table_wabobpsvr_AzureCalc_AzureCalcRateCard[[#This Row],[Price_Level]]&amp;Table_wabobpsvr_AzureCalc_AzureCalcRateCard[[#This Row],[Region]]</f>
        <v>D12 HDInsight (Non-Windows)D15</v>
      </c>
      <c r="B13400">
        <v>15</v>
      </c>
      <c r="C13400" t="s">
        <v>91</v>
      </c>
      <c r="D13400" t="s">
        <v>183</v>
      </c>
      <c r="E13400">
        <v>0.38300000000000001</v>
      </c>
      <c r="F13400" t="s">
        <v>4211</v>
      </c>
      <c r="G13400" s="784" t="s">
        <v>4216</v>
      </c>
      <c r="H13400" s="784" t="s">
        <v>4217</v>
      </c>
      <c r="I13400" s="784" t="s">
        <v>6834</v>
      </c>
    </row>
    <row r="13401" spans="1:9" hidden="1">
      <c r="A13401" t="str">
        <f>Table_wabobpsvr_AzureCalc_AzureCalcRateCard[[#This Row],[ServiceName]]&amp;Table_wabobpsvr_AzureCalc_AzureCalcRateCard[[#This Row],[Price_Level]]&amp;Table_wabobpsvr_AzureCalc_AzureCalcRateCard[[#This Row],[Region]]</f>
        <v>Geo Redundant Storage Standard IO - Page Blob/DiskMOSP15</v>
      </c>
      <c r="B13401">
        <v>15</v>
      </c>
      <c r="C13401" t="s">
        <v>4431</v>
      </c>
      <c r="D13401" t="s">
        <v>627</v>
      </c>
      <c r="E13401">
        <v>0.11360000000000001</v>
      </c>
      <c r="F13401" t="s">
        <v>787</v>
      </c>
      <c r="G13401" s="784" t="s">
        <v>4431</v>
      </c>
      <c r="H13401" s="784" t="s">
        <v>4431</v>
      </c>
      <c r="I13401" s="784" t="s">
        <v>4431</v>
      </c>
    </row>
    <row r="13402" spans="1:9" hidden="1">
      <c r="A13402" t="str">
        <f>Table_wabobpsvr_AzureCalc_AzureCalcRateCard[[#This Row],[ServiceName]]&amp;Table_wabobpsvr_AzureCalc_AzureCalcRateCard[[#This Row],[Price_Level]]&amp;Table_wabobpsvr_AzureCalc_AzureCalcRateCard[[#This Row],[Region]]</f>
        <v>A11 Cloud ServicesMOSP5</v>
      </c>
      <c r="B13402">
        <v>5</v>
      </c>
      <c r="C13402" t="s">
        <v>701</v>
      </c>
      <c r="D13402" t="s">
        <v>627</v>
      </c>
      <c r="E13402">
        <v>3.04</v>
      </c>
      <c r="F13402" t="s">
        <v>1266</v>
      </c>
      <c r="G13402" s="784" t="s">
        <v>4431</v>
      </c>
      <c r="H13402" s="784" t="s">
        <v>4431</v>
      </c>
      <c r="I13402" s="784" t="s">
        <v>5008</v>
      </c>
    </row>
    <row r="13403" spans="1:9" hidden="1">
      <c r="A13403" t="str">
        <f>Table_wabobpsvr_AzureCalc_AzureCalcRateCard[[#This Row],[ServiceName]]&amp;Table_wabobpsvr_AzureCalc_AzureCalcRateCard[[#This Row],[Price_Level]]&amp;Table_wabobpsvr_AzureCalc_AzureCalcRateCard[[#This Row],[Region]]</f>
        <v>A11 Cloud ServicesA5</v>
      </c>
      <c r="B13403">
        <v>5</v>
      </c>
      <c r="C13403" t="s">
        <v>701</v>
      </c>
      <c r="D13403" t="s">
        <v>181</v>
      </c>
      <c r="E13403">
        <v>2.9489999999999998</v>
      </c>
      <c r="F13403" t="s">
        <v>1266</v>
      </c>
      <c r="G13403" s="784" t="s">
        <v>4472</v>
      </c>
      <c r="H13403" s="784" t="s">
        <v>4473</v>
      </c>
      <c r="I13403" s="784" t="s">
        <v>5008</v>
      </c>
    </row>
    <row r="13404" spans="1:9" hidden="1">
      <c r="A13404" t="str">
        <f>Table_wabobpsvr_AzureCalc_AzureCalcRateCard[[#This Row],[ServiceName]]&amp;Table_wabobpsvr_AzureCalc_AzureCalcRateCard[[#This Row],[Price_Level]]&amp;Table_wabobpsvr_AzureCalc_AzureCalcRateCard[[#This Row],[Region]]</f>
        <v>A11 Cloud ServicesB5</v>
      </c>
      <c r="B13404">
        <v>5</v>
      </c>
      <c r="C13404" t="s">
        <v>701</v>
      </c>
      <c r="D13404" t="s">
        <v>182</v>
      </c>
      <c r="E13404">
        <v>2.8580000000000001</v>
      </c>
      <c r="F13404" t="s">
        <v>1266</v>
      </c>
      <c r="G13404" s="784" t="s">
        <v>4472</v>
      </c>
      <c r="H13404" s="784" t="s">
        <v>4473</v>
      </c>
      <c r="I13404" s="784" t="s">
        <v>5008</v>
      </c>
    </row>
    <row r="13405" spans="1:9" hidden="1">
      <c r="A13405" t="str">
        <f>Table_wabobpsvr_AzureCalc_AzureCalcRateCard[[#This Row],[ServiceName]]&amp;Table_wabobpsvr_AzureCalc_AzureCalcRateCard[[#This Row],[Price_Level]]&amp;Table_wabobpsvr_AzureCalc_AzureCalcRateCard[[#This Row],[Region]]</f>
        <v>Premium P1 Secondary Geo Database DaysMOSP16</v>
      </c>
      <c r="B13405">
        <v>16</v>
      </c>
      <c r="C13405" t="s">
        <v>1119</v>
      </c>
      <c r="D13405" t="s">
        <v>627</v>
      </c>
      <c r="E13405">
        <v>12.39</v>
      </c>
      <c r="F13405" t="s">
        <v>1422</v>
      </c>
      <c r="G13405" s="784" t="s">
        <v>4431</v>
      </c>
      <c r="H13405" s="784" t="s">
        <v>4431</v>
      </c>
      <c r="I13405" s="784" t="s">
        <v>4431</v>
      </c>
    </row>
    <row r="13406" spans="1:9" hidden="1">
      <c r="A13406" t="str">
        <f>Table_wabobpsvr_AzureCalc_AzureCalcRateCard[[#This Row],[ServiceName]]&amp;Table_wabobpsvr_AzureCalc_AzureCalcRateCard[[#This Row],[Price_Level]]&amp;Table_wabobpsvr_AzureCalc_AzureCalcRateCard[[#This Row],[Region]]</f>
        <v>D12 HDInsight (Non-Windows)MOSP13</v>
      </c>
      <c r="B13406">
        <v>13</v>
      </c>
      <c r="C13406" t="s">
        <v>91</v>
      </c>
      <c r="D13406" t="s">
        <v>627</v>
      </c>
      <c r="E13406">
        <v>0.498</v>
      </c>
      <c r="F13406" t="s">
        <v>4211</v>
      </c>
      <c r="G13406" s="784" t="s">
        <v>4431</v>
      </c>
      <c r="H13406" s="784" t="s">
        <v>4431</v>
      </c>
      <c r="I13406" s="784" t="s">
        <v>6835</v>
      </c>
    </row>
    <row r="13407" spans="1:9" hidden="1">
      <c r="A13407" t="str">
        <f>Table_wabobpsvr_AzureCalc_AzureCalcRateCard[[#This Row],[ServiceName]]&amp;Table_wabobpsvr_AzureCalc_AzureCalcRateCard[[#This Row],[Price_Level]]&amp;Table_wabobpsvr_AzureCalc_AzureCalcRateCard[[#This Row],[Region]]</f>
        <v>D12 HDInsight (Non-Windows)A13</v>
      </c>
      <c r="B13407">
        <v>13</v>
      </c>
      <c r="C13407" t="s">
        <v>91</v>
      </c>
      <c r="D13407" t="s">
        <v>181</v>
      </c>
      <c r="E13407">
        <v>0.48299999999999998</v>
      </c>
      <c r="F13407" t="s">
        <v>4211</v>
      </c>
      <c r="G13407" s="784" t="s">
        <v>4218</v>
      </c>
      <c r="H13407" s="784" t="s">
        <v>4219</v>
      </c>
      <c r="I13407" s="784" t="s">
        <v>6835</v>
      </c>
    </row>
    <row r="13408" spans="1:9" hidden="1">
      <c r="A13408" t="str">
        <f>Table_wabobpsvr_AzureCalc_AzureCalcRateCard[[#This Row],[ServiceName]]&amp;Table_wabobpsvr_AzureCalc_AzureCalcRateCard[[#This Row],[Price_Level]]&amp;Table_wabobpsvr_AzureCalc_AzureCalcRateCard[[#This Row],[Region]]</f>
        <v>D12 HDInsight (Non-Windows)B13</v>
      </c>
      <c r="B13408">
        <v>13</v>
      </c>
      <c r="C13408" t="s">
        <v>91</v>
      </c>
      <c r="D13408" t="s">
        <v>182</v>
      </c>
      <c r="E13408">
        <v>0.46800000000000003</v>
      </c>
      <c r="F13408" t="s">
        <v>4211</v>
      </c>
      <c r="G13408" s="784" t="s">
        <v>4218</v>
      </c>
      <c r="H13408" s="784" t="s">
        <v>4219</v>
      </c>
      <c r="I13408" s="784" t="s">
        <v>6835</v>
      </c>
    </row>
    <row r="13409" spans="1:9" hidden="1">
      <c r="A13409" s="784" t="str">
        <f>Table_wabobpsvr_AzureCalc_AzureCalcRateCard[[#This Row],[ServiceName]]&amp;Table_wabobpsvr_AzureCalc_AzureCalcRateCard[[#This Row],[Price_Level]]&amp;Table_wabobpsvr_AzureCalc_AzureCalcRateCard[[#This Row],[Region]]</f>
        <v>D12 HDInsight (Non-Windows)C13</v>
      </c>
      <c r="B13409" s="784">
        <v>13</v>
      </c>
      <c r="C13409" s="784" t="s">
        <v>91</v>
      </c>
      <c r="D13409" s="784" t="s">
        <v>184</v>
      </c>
      <c r="E13409" s="784">
        <v>0.45300000000000001</v>
      </c>
      <c r="F13409" s="784" t="s">
        <v>4211</v>
      </c>
      <c r="G13409" s="784" t="s">
        <v>4218</v>
      </c>
      <c r="H13409" s="784" t="s">
        <v>4219</v>
      </c>
      <c r="I13409" s="784" t="s">
        <v>6835</v>
      </c>
    </row>
    <row r="13410" spans="1:9" hidden="1">
      <c r="A13410" s="784" t="str">
        <f>Table_wabobpsvr_AzureCalc_AzureCalcRateCard[[#This Row],[ServiceName]]&amp;Table_wabobpsvr_AzureCalc_AzureCalcRateCard[[#This Row],[Price_Level]]&amp;Table_wabobpsvr_AzureCalc_AzureCalcRateCard[[#This Row],[Region]]</f>
        <v>D12 HDInsight (Non-Windows)D13</v>
      </c>
      <c r="B13410" s="784">
        <v>13</v>
      </c>
      <c r="C13410" s="784" t="s">
        <v>91</v>
      </c>
      <c r="D13410" s="784" t="s">
        <v>183</v>
      </c>
      <c r="E13410" s="784">
        <v>0.438</v>
      </c>
      <c r="F13410" s="784" t="s">
        <v>4211</v>
      </c>
      <c r="G13410" s="784" t="s">
        <v>4218</v>
      </c>
      <c r="H13410" s="784" t="s">
        <v>4219</v>
      </c>
      <c r="I13410" s="784" t="s">
        <v>6835</v>
      </c>
    </row>
    <row r="13411" spans="1:9" hidden="1">
      <c r="A13411" s="784" t="str">
        <f>Table_wabobpsvr_AzureCalc_AzureCalcRateCard[[#This Row],[ServiceName]]&amp;Table_wabobpsvr_AzureCalc_AzureCalcRateCard[[#This Row],[Price_Level]]&amp;Table_wabobpsvr_AzureCalc_AzureCalcRateCard[[#This Row],[Region]]</f>
        <v>D12 HDInsight (Non-Windows)MOSP11</v>
      </c>
      <c r="B13411" s="784">
        <v>11</v>
      </c>
      <c r="C13411" s="784" t="s">
        <v>91</v>
      </c>
      <c r="D13411" s="784" t="s">
        <v>627</v>
      </c>
      <c r="E13411" s="784">
        <v>0.436</v>
      </c>
      <c r="F13411" s="784" t="s">
        <v>4211</v>
      </c>
      <c r="G13411" s="784" t="s">
        <v>4431</v>
      </c>
      <c r="H13411" s="784" t="s">
        <v>4431</v>
      </c>
      <c r="I13411" s="784" t="s">
        <v>6836</v>
      </c>
    </row>
    <row r="13412" spans="1:9" hidden="1">
      <c r="A13412" s="784" t="str">
        <f>Table_wabobpsvr_AzureCalc_AzureCalcRateCard[[#This Row],[ServiceName]]&amp;Table_wabobpsvr_AzureCalc_AzureCalcRateCard[[#This Row],[Price_Level]]&amp;Table_wabobpsvr_AzureCalc_AzureCalcRateCard[[#This Row],[Region]]</f>
        <v>D12 HDInsight (Non-Windows)A11</v>
      </c>
      <c r="B13412" s="784">
        <v>11</v>
      </c>
      <c r="C13412" s="784" t="s">
        <v>91</v>
      </c>
      <c r="D13412" s="784" t="s">
        <v>181</v>
      </c>
      <c r="E13412" s="784">
        <v>0.42299999999999999</v>
      </c>
      <c r="F13412" s="784" t="s">
        <v>4211</v>
      </c>
      <c r="G13412" s="784" t="s">
        <v>4220</v>
      </c>
      <c r="H13412" s="784" t="s">
        <v>4221</v>
      </c>
      <c r="I13412" s="784" t="s">
        <v>6836</v>
      </c>
    </row>
    <row r="13413" spans="1:9" hidden="1">
      <c r="A13413" s="784" t="str">
        <f>Table_wabobpsvr_AzureCalc_AzureCalcRateCard[[#This Row],[ServiceName]]&amp;Table_wabobpsvr_AzureCalc_AzureCalcRateCard[[#This Row],[Price_Level]]&amp;Table_wabobpsvr_AzureCalc_AzureCalcRateCard[[#This Row],[Region]]</f>
        <v>D12 HDInsight (Non-Windows)B11</v>
      </c>
      <c r="B13413" s="784">
        <v>11</v>
      </c>
      <c r="C13413" s="784" t="s">
        <v>91</v>
      </c>
      <c r="D13413" s="784" t="s">
        <v>182</v>
      </c>
      <c r="E13413" s="784">
        <v>0.41</v>
      </c>
      <c r="F13413" s="784" t="s">
        <v>4211</v>
      </c>
      <c r="G13413" s="784" t="s">
        <v>4220</v>
      </c>
      <c r="H13413" s="784" t="s">
        <v>4221</v>
      </c>
      <c r="I13413" s="784" t="s">
        <v>6836</v>
      </c>
    </row>
    <row r="13414" spans="1:9" hidden="1">
      <c r="A13414" s="784" t="str">
        <f>Table_wabobpsvr_AzureCalc_AzureCalcRateCard[[#This Row],[ServiceName]]&amp;Table_wabobpsvr_AzureCalc_AzureCalcRateCard[[#This Row],[Price_Level]]&amp;Table_wabobpsvr_AzureCalc_AzureCalcRateCard[[#This Row],[Region]]</f>
        <v>D12 HDInsight (Non-Windows)C11</v>
      </c>
      <c r="B13414" s="784">
        <v>11</v>
      </c>
      <c r="C13414" s="784" t="s">
        <v>91</v>
      </c>
      <c r="D13414" s="784" t="s">
        <v>184</v>
      </c>
      <c r="E13414" s="784">
        <v>0.39700000000000002</v>
      </c>
      <c r="F13414" s="784" t="s">
        <v>4211</v>
      </c>
      <c r="G13414" s="784" t="s">
        <v>4220</v>
      </c>
      <c r="H13414" s="784" t="s">
        <v>4221</v>
      </c>
      <c r="I13414" s="784" t="s">
        <v>6836</v>
      </c>
    </row>
    <row r="13415" spans="1:9" hidden="1">
      <c r="A13415" s="784" t="str">
        <f>Table_wabobpsvr_AzureCalc_AzureCalcRateCard[[#This Row],[ServiceName]]&amp;Table_wabobpsvr_AzureCalc_AzureCalcRateCard[[#This Row],[Price_Level]]&amp;Table_wabobpsvr_AzureCalc_AzureCalcRateCard[[#This Row],[Region]]</f>
        <v>D12 HDInsight (Non-Windows)D11</v>
      </c>
      <c r="B13415" s="784">
        <v>11</v>
      </c>
      <c r="C13415" s="784" t="s">
        <v>91</v>
      </c>
      <c r="D13415" s="784" t="s">
        <v>183</v>
      </c>
      <c r="E13415" s="784">
        <v>0.38400000000000001</v>
      </c>
      <c r="F13415" s="784" t="s">
        <v>4211</v>
      </c>
      <c r="G13415" s="784" t="s">
        <v>4220</v>
      </c>
      <c r="H13415" s="784" t="s">
        <v>4221</v>
      </c>
      <c r="I13415" s="784" t="s">
        <v>6836</v>
      </c>
    </row>
    <row r="13416" spans="1:9" hidden="1">
      <c r="A13416" s="784" t="str">
        <f>Table_wabobpsvr_AzureCalc_AzureCalcRateCard[[#This Row],[ServiceName]]&amp;Table_wabobpsvr_AzureCalc_AzureCalcRateCard[[#This Row],[Price_Level]]&amp;Table_wabobpsvr_AzureCalc_AzureCalcRateCard[[#This Row],[Region]]</f>
        <v>D12 HDInsight (Non-Windows)MOSP12</v>
      </c>
      <c r="B13416" s="784">
        <v>12</v>
      </c>
      <c r="C13416" s="784" t="s">
        <v>91</v>
      </c>
      <c r="D13416" s="784" t="s">
        <v>627</v>
      </c>
      <c r="E13416" s="784">
        <v>0.378</v>
      </c>
      <c r="F13416" s="784" t="s">
        <v>4211</v>
      </c>
      <c r="G13416" s="784" t="s">
        <v>4431</v>
      </c>
      <c r="H13416" s="784" t="s">
        <v>4431</v>
      </c>
      <c r="I13416" s="784" t="s">
        <v>6837</v>
      </c>
    </row>
    <row r="13417" spans="1:9" hidden="1">
      <c r="A13417" s="784" t="str">
        <f>Table_wabobpsvr_AzureCalc_AzureCalcRateCard[[#This Row],[ServiceName]]&amp;Table_wabobpsvr_AzureCalc_AzureCalcRateCard[[#This Row],[Price_Level]]&amp;Table_wabobpsvr_AzureCalc_AzureCalcRateCard[[#This Row],[Region]]</f>
        <v>D12 HDInsight (Non-Windows)A12</v>
      </c>
      <c r="B13417" s="784">
        <v>12</v>
      </c>
      <c r="C13417" s="784" t="s">
        <v>91</v>
      </c>
      <c r="D13417" s="784" t="s">
        <v>181</v>
      </c>
      <c r="E13417" s="784">
        <v>0.36699999999999999</v>
      </c>
      <c r="F13417" s="784" t="s">
        <v>4211</v>
      </c>
      <c r="G13417" s="784" t="s">
        <v>4222</v>
      </c>
      <c r="H13417" s="784" t="s">
        <v>4223</v>
      </c>
      <c r="I13417" s="784" t="s">
        <v>6837</v>
      </c>
    </row>
    <row r="13418" spans="1:9" hidden="1">
      <c r="A13418" s="784" t="str">
        <f>Table_wabobpsvr_AzureCalc_AzureCalcRateCard[[#This Row],[ServiceName]]&amp;Table_wabobpsvr_AzureCalc_AzureCalcRateCard[[#This Row],[Price_Level]]&amp;Table_wabobpsvr_AzureCalc_AzureCalcRateCard[[#This Row],[Region]]</f>
        <v>D12 HDInsight (Non-Windows)B12</v>
      </c>
      <c r="B13418" s="784">
        <v>12</v>
      </c>
      <c r="C13418" s="784" t="s">
        <v>91</v>
      </c>
      <c r="D13418" s="784" t="s">
        <v>182</v>
      </c>
      <c r="E13418" s="784">
        <v>0.35499999999999998</v>
      </c>
      <c r="F13418" s="784" t="s">
        <v>4211</v>
      </c>
      <c r="G13418" s="784" t="s">
        <v>4222</v>
      </c>
      <c r="H13418" s="784" t="s">
        <v>4223</v>
      </c>
      <c r="I13418" s="784" t="s">
        <v>6837</v>
      </c>
    </row>
    <row r="13419" spans="1:9" hidden="1">
      <c r="A13419" t="str">
        <f>Table_wabobpsvr_AzureCalc_AzureCalcRateCard[[#This Row],[ServiceName]]&amp;Table_wabobpsvr_AzureCalc_AzureCalcRateCard[[#This Row],[Price_Level]]&amp;Table_wabobpsvr_AzureCalc_AzureCalcRateCard[[#This Row],[Region]]</f>
        <v>D12 HDInsight (Non-Windows)C12</v>
      </c>
      <c r="B13419">
        <v>12</v>
      </c>
      <c r="C13419" t="s">
        <v>91</v>
      </c>
      <c r="D13419" t="s">
        <v>184</v>
      </c>
      <c r="E13419">
        <v>0.34399999999999997</v>
      </c>
      <c r="F13419" t="s">
        <v>4211</v>
      </c>
      <c r="G13419" s="784" t="s">
        <v>4222</v>
      </c>
      <c r="H13419" s="784" t="s">
        <v>4223</v>
      </c>
      <c r="I13419" s="784" t="s">
        <v>6837</v>
      </c>
    </row>
    <row r="13420" spans="1:9" hidden="1">
      <c r="A13420" t="str">
        <f>Table_wabobpsvr_AzureCalc_AzureCalcRateCard[[#This Row],[ServiceName]]&amp;Table_wabobpsvr_AzureCalc_AzureCalcRateCard[[#This Row],[Price_Level]]&amp;Table_wabobpsvr_AzureCalc_AzureCalcRateCard[[#This Row],[Region]]</f>
        <v>D12 HDInsight (Non-Windows)D12</v>
      </c>
      <c r="B13420">
        <v>12</v>
      </c>
      <c r="C13420" t="s">
        <v>91</v>
      </c>
      <c r="D13420" t="s">
        <v>183</v>
      </c>
      <c r="E13420">
        <v>0.33300000000000002</v>
      </c>
      <c r="F13420" t="s">
        <v>4211</v>
      </c>
      <c r="G13420" s="784" t="s">
        <v>4222</v>
      </c>
      <c r="H13420" s="784" t="s">
        <v>4223</v>
      </c>
      <c r="I13420" s="784" t="s">
        <v>6837</v>
      </c>
    </row>
    <row r="13421" spans="1:9" hidden="1">
      <c r="A13421" t="str">
        <f>Table_wabobpsvr_AzureCalc_AzureCalcRateCard[[#This Row],[ServiceName]]&amp;Table_wabobpsvr_AzureCalc_AzureCalcRateCard[[#This Row],[Price_Level]]&amp;Table_wabobpsvr_AzureCalc_AzureCalcRateCard[[#This Row],[Region]]</f>
        <v>D3 HDInsightA11</v>
      </c>
      <c r="B13421">
        <v>11</v>
      </c>
      <c r="C13421" t="s">
        <v>91</v>
      </c>
      <c r="D13421" t="s">
        <v>181</v>
      </c>
      <c r="E13421">
        <v>0.81899999999999995</v>
      </c>
      <c r="F13421" t="s">
        <v>4272</v>
      </c>
      <c r="G13421" s="784" t="s">
        <v>4322</v>
      </c>
      <c r="H13421" s="784" t="s">
        <v>4323</v>
      </c>
      <c r="I13421" s="784" t="s">
        <v>6520</v>
      </c>
    </row>
    <row r="13422" spans="1:9" hidden="1">
      <c r="A13422" t="str">
        <f>Table_wabobpsvr_AzureCalc_AzureCalcRateCard[[#This Row],[ServiceName]]&amp;Table_wabobpsvr_AzureCalc_AzureCalcRateCard[[#This Row],[Price_Level]]&amp;Table_wabobpsvr_AzureCalc_AzureCalcRateCard[[#This Row],[Region]]</f>
        <v>D3 HDInsightB11</v>
      </c>
      <c r="B13422">
        <v>11</v>
      </c>
      <c r="C13422" t="s">
        <v>91</v>
      </c>
      <c r="D13422" t="s">
        <v>182</v>
      </c>
      <c r="E13422">
        <v>0.79300000000000004</v>
      </c>
      <c r="F13422" t="s">
        <v>4272</v>
      </c>
      <c r="G13422" s="784" t="s">
        <v>4322</v>
      </c>
      <c r="H13422" s="784" t="s">
        <v>4323</v>
      </c>
      <c r="I13422" s="784" t="s">
        <v>6520</v>
      </c>
    </row>
    <row r="13423" spans="1:9" hidden="1">
      <c r="A13423" t="str">
        <f>Table_wabobpsvr_AzureCalc_AzureCalcRateCard[[#This Row],[ServiceName]]&amp;Table_wabobpsvr_AzureCalc_AzureCalcRateCard[[#This Row],[Price_Level]]&amp;Table_wabobpsvr_AzureCalc_AzureCalcRateCard[[#This Row],[Region]]</f>
        <v>D3 HDInsightC11</v>
      </c>
      <c r="B13423">
        <v>11</v>
      </c>
      <c r="C13423" t="s">
        <v>91</v>
      </c>
      <c r="D13423" t="s">
        <v>184</v>
      </c>
      <c r="E13423">
        <v>0.76800000000000002</v>
      </c>
      <c r="F13423" t="s">
        <v>4272</v>
      </c>
      <c r="G13423" s="784" t="s">
        <v>4322</v>
      </c>
      <c r="H13423" s="784" t="s">
        <v>4323</v>
      </c>
      <c r="I13423" s="784" t="s">
        <v>6520</v>
      </c>
    </row>
    <row r="13424" spans="1:9" hidden="1">
      <c r="A13424" t="str">
        <f>Table_wabobpsvr_AzureCalc_AzureCalcRateCard[[#This Row],[ServiceName]]&amp;Table_wabobpsvr_AzureCalc_AzureCalcRateCard[[#This Row],[Price_Level]]&amp;Table_wabobpsvr_AzureCalc_AzureCalcRateCard[[#This Row],[Region]]</f>
        <v>D3 HDInsightD11</v>
      </c>
      <c r="B13424">
        <v>11</v>
      </c>
      <c r="C13424" t="s">
        <v>91</v>
      </c>
      <c r="D13424" t="s">
        <v>183</v>
      </c>
      <c r="E13424">
        <v>0.74299999999999999</v>
      </c>
      <c r="F13424" t="s">
        <v>4272</v>
      </c>
      <c r="G13424" s="784" t="s">
        <v>4322</v>
      </c>
      <c r="H13424" s="784" t="s">
        <v>4323</v>
      </c>
      <c r="I13424" s="784" t="s">
        <v>6520</v>
      </c>
    </row>
    <row r="13425" spans="1:9" hidden="1">
      <c r="A13425" t="str">
        <f>Table_wabobpsvr_AzureCalc_AzureCalcRateCard[[#This Row],[ServiceName]]&amp;Table_wabobpsvr_AzureCalc_AzureCalcRateCard[[#This Row],[Price_Level]]&amp;Table_wabobpsvr_AzureCalc_AzureCalcRateCard[[#This Row],[Region]]</f>
        <v>D13 HDInsight (Non-Windows)B9</v>
      </c>
      <c r="B13425">
        <v>9</v>
      </c>
      <c r="C13425" t="s">
        <v>91</v>
      </c>
      <c r="D13425" t="s">
        <v>182</v>
      </c>
      <c r="E13425">
        <v>0.66600000000000004</v>
      </c>
      <c r="F13425" t="s">
        <v>4177</v>
      </c>
      <c r="G13425" s="784" t="s">
        <v>4180</v>
      </c>
      <c r="H13425" s="784" t="s">
        <v>4181</v>
      </c>
      <c r="I13425" s="784" t="s">
        <v>6453</v>
      </c>
    </row>
    <row r="13426" spans="1:9" hidden="1">
      <c r="A13426" t="str">
        <f>Table_wabobpsvr_AzureCalc_AzureCalcRateCard[[#This Row],[ServiceName]]&amp;Table_wabobpsvr_AzureCalc_AzureCalcRateCard[[#This Row],[Price_Level]]&amp;Table_wabobpsvr_AzureCalc_AzureCalcRateCard[[#This Row],[Region]]</f>
        <v>D3 HDInsightMOSP12</v>
      </c>
      <c r="B13426">
        <v>12</v>
      </c>
      <c r="C13426" t="s">
        <v>91</v>
      </c>
      <c r="D13426" t="s">
        <v>627</v>
      </c>
      <c r="E13426">
        <v>0.73199999999999998</v>
      </c>
      <c r="F13426" t="s">
        <v>4272</v>
      </c>
      <c r="G13426" s="784" t="s">
        <v>4431</v>
      </c>
      <c r="H13426" s="784" t="s">
        <v>4431</v>
      </c>
      <c r="I13426" s="784" t="s">
        <v>6838</v>
      </c>
    </row>
    <row r="13427" spans="1:9" hidden="1">
      <c r="A13427" t="str">
        <f>Table_wabobpsvr_AzureCalc_AzureCalcRateCard[[#This Row],[ServiceName]]&amp;Table_wabobpsvr_AzureCalc_AzureCalcRateCard[[#This Row],[Price_Level]]&amp;Table_wabobpsvr_AzureCalc_AzureCalcRateCard[[#This Row],[Region]]</f>
        <v>D3 HDInsightA12</v>
      </c>
      <c r="B13427">
        <v>12</v>
      </c>
      <c r="C13427" t="s">
        <v>91</v>
      </c>
      <c r="D13427" t="s">
        <v>181</v>
      </c>
      <c r="E13427">
        <v>0.71</v>
      </c>
      <c r="F13427" t="s">
        <v>4272</v>
      </c>
      <c r="G13427" s="784" t="s">
        <v>4324</v>
      </c>
      <c r="H13427" s="784" t="s">
        <v>4325</v>
      </c>
      <c r="I13427" s="784" t="s">
        <v>6838</v>
      </c>
    </row>
    <row r="13428" spans="1:9" hidden="1">
      <c r="A13428" t="str">
        <f>Table_wabobpsvr_AzureCalc_AzureCalcRateCard[[#This Row],[ServiceName]]&amp;Table_wabobpsvr_AzureCalc_AzureCalcRateCard[[#This Row],[Price_Level]]&amp;Table_wabobpsvr_AzureCalc_AzureCalcRateCard[[#This Row],[Region]]</f>
        <v>D3 HDInsightB12</v>
      </c>
      <c r="B13428">
        <v>12</v>
      </c>
      <c r="C13428" t="s">
        <v>91</v>
      </c>
      <c r="D13428" t="s">
        <v>182</v>
      </c>
      <c r="E13428">
        <v>0.68799999999999994</v>
      </c>
      <c r="F13428" t="s">
        <v>4272</v>
      </c>
      <c r="G13428" s="784" t="s">
        <v>4324</v>
      </c>
      <c r="H13428" s="784" t="s">
        <v>4325</v>
      </c>
      <c r="I13428" s="784" t="s">
        <v>6838</v>
      </c>
    </row>
    <row r="13429" spans="1:9" hidden="1">
      <c r="A13429" t="str">
        <f>Table_wabobpsvr_AzureCalc_AzureCalcRateCard[[#This Row],[ServiceName]]&amp;Table_wabobpsvr_AzureCalc_AzureCalcRateCard[[#This Row],[Price_Level]]&amp;Table_wabobpsvr_AzureCalc_AzureCalcRateCard[[#This Row],[Region]]</f>
        <v>D3 HDInsightC12</v>
      </c>
      <c r="B13429">
        <v>12</v>
      </c>
      <c r="C13429" t="s">
        <v>91</v>
      </c>
      <c r="D13429" t="s">
        <v>184</v>
      </c>
      <c r="E13429">
        <v>0.66600000000000004</v>
      </c>
      <c r="F13429" t="s">
        <v>4272</v>
      </c>
      <c r="G13429" s="784" t="s">
        <v>4324</v>
      </c>
      <c r="H13429" s="784" t="s">
        <v>4325</v>
      </c>
      <c r="I13429" s="784" t="s">
        <v>6838</v>
      </c>
    </row>
    <row r="13430" spans="1:9" hidden="1">
      <c r="A13430" t="str">
        <f>Table_wabobpsvr_AzureCalc_AzureCalcRateCard[[#This Row],[ServiceName]]&amp;Table_wabobpsvr_AzureCalc_AzureCalcRateCard[[#This Row],[Price_Level]]&amp;Table_wabobpsvr_AzureCalc_AzureCalcRateCard[[#This Row],[Region]]</f>
        <v>D3 HDInsightD12</v>
      </c>
      <c r="B13430">
        <v>12</v>
      </c>
      <c r="C13430" t="s">
        <v>91</v>
      </c>
      <c r="D13430" t="s">
        <v>183</v>
      </c>
      <c r="E13430">
        <v>0.64400000000000002</v>
      </c>
      <c r="F13430" t="s">
        <v>4272</v>
      </c>
      <c r="G13430" s="784" t="s">
        <v>4324</v>
      </c>
      <c r="H13430" s="784" t="s">
        <v>4325</v>
      </c>
      <c r="I13430" s="784" t="s">
        <v>6838</v>
      </c>
    </row>
    <row r="13431" spans="1:9" hidden="1">
      <c r="A13431" t="str">
        <f>Table_wabobpsvr_AzureCalc_AzureCalcRateCard[[#This Row],[ServiceName]]&amp;Table_wabobpsvr_AzureCalc_AzureCalcRateCard[[#This Row],[Price_Level]]&amp;Table_wabobpsvr_AzureCalc_AzureCalcRateCard[[#This Row],[Region]]</f>
        <v>D3 HDInsight (Non-Windows)MOSP10</v>
      </c>
      <c r="B13431">
        <v>10</v>
      </c>
      <c r="C13431" t="s">
        <v>91</v>
      </c>
      <c r="D13431" t="s">
        <v>627</v>
      </c>
      <c r="E13431">
        <v>0.44800000000000001</v>
      </c>
      <c r="F13431" t="s">
        <v>4273</v>
      </c>
      <c r="G13431" s="784" t="s">
        <v>4431</v>
      </c>
      <c r="H13431" s="784" t="s">
        <v>4431</v>
      </c>
      <c r="I13431" s="784" t="s">
        <v>6839</v>
      </c>
    </row>
    <row r="13432" spans="1:9" hidden="1">
      <c r="A13432" t="str">
        <f>Table_wabobpsvr_AzureCalc_AzureCalcRateCard[[#This Row],[ServiceName]]&amp;Table_wabobpsvr_AzureCalc_AzureCalcRateCard[[#This Row],[Price_Level]]&amp;Table_wabobpsvr_AzureCalc_AzureCalcRateCard[[#This Row],[Region]]</f>
        <v>D3 HDInsight (Non-Windows)A10</v>
      </c>
      <c r="B13432">
        <v>10</v>
      </c>
      <c r="C13432" t="s">
        <v>91</v>
      </c>
      <c r="D13432" t="s">
        <v>181</v>
      </c>
      <c r="E13432">
        <v>0.435</v>
      </c>
      <c r="F13432" t="s">
        <v>4273</v>
      </c>
      <c r="G13432" s="784" t="s">
        <v>4326</v>
      </c>
      <c r="H13432" s="784" t="s">
        <v>4327</v>
      </c>
      <c r="I13432" s="784" t="s">
        <v>6839</v>
      </c>
    </row>
    <row r="13433" spans="1:9" hidden="1">
      <c r="A13433" t="str">
        <f>Table_wabobpsvr_AzureCalc_AzureCalcRateCard[[#This Row],[ServiceName]]&amp;Table_wabobpsvr_AzureCalc_AzureCalcRateCard[[#This Row],[Price_Level]]&amp;Table_wabobpsvr_AzureCalc_AzureCalcRateCard[[#This Row],[Region]]</f>
        <v>D3 HDInsight (Non-Windows)B10</v>
      </c>
      <c r="B13433">
        <v>10</v>
      </c>
      <c r="C13433" t="s">
        <v>91</v>
      </c>
      <c r="D13433" t="s">
        <v>182</v>
      </c>
      <c r="E13433">
        <v>0.42099999999999999</v>
      </c>
      <c r="F13433" t="s">
        <v>4273</v>
      </c>
      <c r="G13433" s="784" t="s">
        <v>4326</v>
      </c>
      <c r="H13433" s="784" t="s">
        <v>4327</v>
      </c>
      <c r="I13433" s="784" t="s">
        <v>6839</v>
      </c>
    </row>
    <row r="13434" spans="1:9" hidden="1">
      <c r="A13434" t="str">
        <f>Table_wabobpsvr_AzureCalc_AzureCalcRateCard[[#This Row],[ServiceName]]&amp;Table_wabobpsvr_AzureCalc_AzureCalcRateCard[[#This Row],[Price_Level]]&amp;Table_wabobpsvr_AzureCalc_AzureCalcRateCard[[#This Row],[Region]]</f>
        <v>D13 HDInsight (Non-Windows)C9</v>
      </c>
      <c r="B13434">
        <v>9</v>
      </c>
      <c r="C13434" t="s">
        <v>91</v>
      </c>
      <c r="D13434" t="s">
        <v>184</v>
      </c>
      <c r="E13434">
        <v>0.64500000000000002</v>
      </c>
      <c r="F13434" t="s">
        <v>4177</v>
      </c>
      <c r="G13434" s="784" t="s">
        <v>4180</v>
      </c>
      <c r="H13434" s="784" t="s">
        <v>4181</v>
      </c>
      <c r="I13434" s="784" t="s">
        <v>6453</v>
      </c>
    </row>
    <row r="13435" spans="1:9" hidden="1">
      <c r="A13435" t="str">
        <f>Table_wabobpsvr_AzureCalc_AzureCalcRateCard[[#This Row],[ServiceName]]&amp;Table_wabobpsvr_AzureCalc_AzureCalcRateCard[[#This Row],[Price_Level]]&amp;Table_wabobpsvr_AzureCalc_AzureCalcRateCard[[#This Row],[Region]]</f>
        <v>D3 HDInsight (Non-Windows)C10</v>
      </c>
      <c r="B13435">
        <v>10</v>
      </c>
      <c r="C13435" t="s">
        <v>91</v>
      </c>
      <c r="D13435" t="s">
        <v>184</v>
      </c>
      <c r="E13435">
        <v>0.40799999999999997</v>
      </c>
      <c r="F13435" t="s">
        <v>4273</v>
      </c>
      <c r="G13435" s="784" t="s">
        <v>4326</v>
      </c>
      <c r="H13435" s="784" t="s">
        <v>4327</v>
      </c>
      <c r="I13435" s="784" t="s">
        <v>6839</v>
      </c>
    </row>
    <row r="13436" spans="1:9" hidden="1">
      <c r="A13436" t="str">
        <f>Table_wabobpsvr_AzureCalc_AzureCalcRateCard[[#This Row],[ServiceName]]&amp;Table_wabobpsvr_AzureCalc_AzureCalcRateCard[[#This Row],[Price_Level]]&amp;Table_wabobpsvr_AzureCalc_AzureCalcRateCard[[#This Row],[Region]]</f>
        <v>D3 HDInsight (Non-Windows)D10</v>
      </c>
      <c r="B13436">
        <v>10</v>
      </c>
      <c r="C13436" t="s">
        <v>91</v>
      </c>
      <c r="D13436" t="s">
        <v>183</v>
      </c>
      <c r="E13436">
        <v>0.39400000000000002</v>
      </c>
      <c r="F13436" t="s">
        <v>4273</v>
      </c>
      <c r="G13436" s="784" t="s">
        <v>4326</v>
      </c>
      <c r="H13436" s="784" t="s">
        <v>4327</v>
      </c>
      <c r="I13436" s="784" t="s">
        <v>6839</v>
      </c>
    </row>
    <row r="13437" spans="1:9" hidden="1">
      <c r="A13437" t="str">
        <f>Table_wabobpsvr_AzureCalc_AzureCalcRateCard[[#This Row],[ServiceName]]&amp;Table_wabobpsvr_AzureCalc_AzureCalcRateCard[[#This Row],[Price_Level]]&amp;Table_wabobpsvr_AzureCalc_AzureCalcRateCard[[#This Row],[Region]]</f>
        <v>D3 HDInsight (Non-Windows)MOSP9</v>
      </c>
      <c r="B13437">
        <v>9</v>
      </c>
      <c r="C13437" t="s">
        <v>91</v>
      </c>
      <c r="D13437" t="s">
        <v>627</v>
      </c>
      <c r="E13437">
        <v>0.44800000000000001</v>
      </c>
      <c r="F13437" t="s">
        <v>4273</v>
      </c>
      <c r="G13437" s="784" t="s">
        <v>4431</v>
      </c>
      <c r="H13437" s="784" t="s">
        <v>4431</v>
      </c>
      <c r="I13437" s="784" t="s">
        <v>6840</v>
      </c>
    </row>
    <row r="13438" spans="1:9" hidden="1">
      <c r="A13438" t="str">
        <f>Table_wabobpsvr_AzureCalc_AzureCalcRateCard[[#This Row],[ServiceName]]&amp;Table_wabobpsvr_AzureCalc_AzureCalcRateCard[[#This Row],[Price_Level]]&amp;Table_wabobpsvr_AzureCalc_AzureCalcRateCard[[#This Row],[Region]]</f>
        <v>D3 HDInsight (Non-Windows)A9</v>
      </c>
      <c r="B13438">
        <v>9</v>
      </c>
      <c r="C13438" t="s">
        <v>91</v>
      </c>
      <c r="D13438" t="s">
        <v>181</v>
      </c>
      <c r="E13438">
        <v>0.378</v>
      </c>
      <c r="F13438" t="s">
        <v>4273</v>
      </c>
      <c r="G13438" s="784" t="s">
        <v>4328</v>
      </c>
      <c r="H13438" s="784" t="s">
        <v>4329</v>
      </c>
      <c r="I13438" s="784" t="s">
        <v>6840</v>
      </c>
    </row>
    <row r="13439" spans="1:9" hidden="1">
      <c r="A13439" t="str">
        <f>Table_wabobpsvr_AzureCalc_AzureCalcRateCard[[#This Row],[ServiceName]]&amp;Table_wabobpsvr_AzureCalc_AzureCalcRateCard[[#This Row],[Price_Level]]&amp;Table_wabobpsvr_AzureCalc_AzureCalcRateCard[[#This Row],[Region]]</f>
        <v>D3 HDInsight (Non-Windows)B9</v>
      </c>
      <c r="B13439">
        <v>9</v>
      </c>
      <c r="C13439" t="s">
        <v>91</v>
      </c>
      <c r="D13439" t="s">
        <v>182</v>
      </c>
      <c r="E13439">
        <v>0.36699999999999999</v>
      </c>
      <c r="F13439" t="s">
        <v>4273</v>
      </c>
      <c r="G13439" s="784" t="s">
        <v>4328</v>
      </c>
      <c r="H13439" s="784" t="s">
        <v>4329</v>
      </c>
      <c r="I13439" s="784" t="s">
        <v>6840</v>
      </c>
    </row>
    <row r="13440" spans="1:9" hidden="1">
      <c r="A13440" t="str">
        <f>Table_wabobpsvr_AzureCalc_AzureCalcRateCard[[#This Row],[ServiceName]]&amp;Table_wabobpsvr_AzureCalc_AzureCalcRateCard[[#This Row],[Price_Level]]&amp;Table_wabobpsvr_AzureCalc_AzureCalcRateCard[[#This Row],[Region]]</f>
        <v>D3 HDInsight (Non-Windows)C9</v>
      </c>
      <c r="B13440">
        <v>9</v>
      </c>
      <c r="C13440" t="s">
        <v>91</v>
      </c>
      <c r="D13440" t="s">
        <v>184</v>
      </c>
      <c r="E13440">
        <v>0.35499999999999998</v>
      </c>
      <c r="F13440" t="s">
        <v>4273</v>
      </c>
      <c r="G13440" s="784" t="s">
        <v>4328</v>
      </c>
      <c r="H13440" s="784" t="s">
        <v>4329</v>
      </c>
      <c r="I13440" s="784" t="s">
        <v>6840</v>
      </c>
    </row>
    <row r="13441" spans="1:9" hidden="1">
      <c r="A13441" t="str">
        <f>Table_wabobpsvr_AzureCalc_AzureCalcRateCard[[#This Row],[ServiceName]]&amp;Table_wabobpsvr_AzureCalc_AzureCalcRateCard[[#This Row],[Price_Level]]&amp;Table_wabobpsvr_AzureCalc_AzureCalcRateCard[[#This Row],[Region]]</f>
        <v>D3 HDInsight (Non-Windows)D9</v>
      </c>
      <c r="B13441">
        <v>9</v>
      </c>
      <c r="C13441" t="s">
        <v>91</v>
      </c>
      <c r="D13441" t="s">
        <v>183</v>
      </c>
      <c r="E13441">
        <v>0.34300000000000003</v>
      </c>
      <c r="F13441" t="s">
        <v>4273</v>
      </c>
      <c r="G13441" s="784" t="s">
        <v>4328</v>
      </c>
      <c r="H13441" s="784" t="s">
        <v>4329</v>
      </c>
      <c r="I13441" s="784" t="s">
        <v>6840</v>
      </c>
    </row>
    <row r="13442" spans="1:9" hidden="1">
      <c r="A13442" t="str">
        <f>Table_wabobpsvr_AzureCalc_AzureCalcRateCard[[#This Row],[ServiceName]]&amp;Table_wabobpsvr_AzureCalc_AzureCalcRateCard[[#This Row],[Price_Level]]&amp;Table_wabobpsvr_AzureCalc_AzureCalcRateCard[[#This Row],[Region]]</f>
        <v>D3 HDInsight (Non-Windows)MOSP15</v>
      </c>
      <c r="B13442">
        <v>15</v>
      </c>
      <c r="C13442" t="s">
        <v>91</v>
      </c>
      <c r="D13442" t="s">
        <v>627</v>
      </c>
      <c r="E13442">
        <v>0.42399999999999999</v>
      </c>
      <c r="F13442" t="s">
        <v>4273</v>
      </c>
      <c r="G13442" s="784" t="s">
        <v>4431</v>
      </c>
      <c r="H13442" s="784" t="s">
        <v>4431</v>
      </c>
      <c r="I13442" s="784" t="s">
        <v>6338</v>
      </c>
    </row>
    <row r="13443" spans="1:9" hidden="1">
      <c r="A13443" t="str">
        <f>Table_wabobpsvr_AzureCalc_AzureCalcRateCard[[#This Row],[ServiceName]]&amp;Table_wabobpsvr_AzureCalc_AzureCalcRateCard[[#This Row],[Price_Level]]&amp;Table_wabobpsvr_AzureCalc_AzureCalcRateCard[[#This Row],[Region]]</f>
        <v>D13 HDInsight (Non-Windows)D9</v>
      </c>
      <c r="B13443">
        <v>9</v>
      </c>
      <c r="C13443" t="s">
        <v>91</v>
      </c>
      <c r="D13443" t="s">
        <v>183</v>
      </c>
      <c r="E13443">
        <v>0.624</v>
      </c>
      <c r="F13443" t="s">
        <v>4177</v>
      </c>
      <c r="G13443" s="784" t="s">
        <v>4180</v>
      </c>
      <c r="H13443" s="784" t="s">
        <v>4181</v>
      </c>
      <c r="I13443" s="784" t="s">
        <v>6453</v>
      </c>
    </row>
    <row r="13444" spans="1:9" hidden="1">
      <c r="A13444" t="str">
        <f>Table_wabobpsvr_AzureCalc_AzureCalcRateCard[[#This Row],[ServiceName]]&amp;Table_wabobpsvr_AzureCalc_AzureCalcRateCard[[#This Row],[Price_Level]]&amp;Table_wabobpsvr_AzureCalc_AzureCalcRateCard[[#This Row],[Region]]</f>
        <v>D2 HDInsightMOSP10</v>
      </c>
      <c r="B13444">
        <v>10</v>
      </c>
      <c r="C13444" t="s">
        <v>91</v>
      </c>
      <c r="D13444" t="s">
        <v>627</v>
      </c>
      <c r="E13444">
        <v>0.44800000000000001</v>
      </c>
      <c r="F13444" t="s">
        <v>4224</v>
      </c>
      <c r="G13444" s="784" t="s">
        <v>4431</v>
      </c>
      <c r="H13444" s="784" t="s">
        <v>4431</v>
      </c>
      <c r="I13444" s="784" t="s">
        <v>6841</v>
      </c>
    </row>
    <row r="13445" spans="1:9" hidden="1">
      <c r="A13445" t="str">
        <f>Table_wabobpsvr_AzureCalc_AzureCalcRateCard[[#This Row],[ServiceName]]&amp;Table_wabobpsvr_AzureCalc_AzureCalcRateCard[[#This Row],[Price_Level]]&amp;Table_wabobpsvr_AzureCalc_AzureCalcRateCard[[#This Row],[Region]]</f>
        <v>D2 HDInsightA10</v>
      </c>
      <c r="B13445">
        <v>10</v>
      </c>
      <c r="C13445" t="s">
        <v>91</v>
      </c>
      <c r="D13445" t="s">
        <v>181</v>
      </c>
      <c r="E13445">
        <v>0.435</v>
      </c>
      <c r="F13445" t="s">
        <v>4224</v>
      </c>
      <c r="G13445" s="784" t="s">
        <v>4225</v>
      </c>
      <c r="H13445" s="784" t="s">
        <v>4226</v>
      </c>
      <c r="I13445" s="784" t="s">
        <v>6841</v>
      </c>
    </row>
    <row r="13446" spans="1:9" hidden="1">
      <c r="A13446" t="str">
        <f>Table_wabobpsvr_AzureCalc_AzureCalcRateCard[[#This Row],[ServiceName]]&amp;Table_wabobpsvr_AzureCalc_AzureCalcRateCard[[#This Row],[Price_Level]]&amp;Table_wabobpsvr_AzureCalc_AzureCalcRateCard[[#This Row],[Region]]</f>
        <v>D2 HDInsightB10</v>
      </c>
      <c r="B13446">
        <v>10</v>
      </c>
      <c r="C13446" t="s">
        <v>91</v>
      </c>
      <c r="D13446" t="s">
        <v>182</v>
      </c>
      <c r="E13446">
        <v>0.42099999999999999</v>
      </c>
      <c r="F13446" t="s">
        <v>4224</v>
      </c>
      <c r="G13446" s="784" t="s">
        <v>4225</v>
      </c>
      <c r="H13446" s="784" t="s">
        <v>4226</v>
      </c>
      <c r="I13446" s="784" t="s">
        <v>6841</v>
      </c>
    </row>
    <row r="13447" spans="1:9" hidden="1">
      <c r="A13447" t="str">
        <f>Table_wabobpsvr_AzureCalc_AzureCalcRateCard[[#This Row],[ServiceName]]&amp;Table_wabobpsvr_AzureCalc_AzureCalcRateCard[[#This Row],[Price_Level]]&amp;Table_wabobpsvr_AzureCalc_AzureCalcRateCard[[#This Row],[Region]]</f>
        <v>D2 HDInsightC10</v>
      </c>
      <c r="B13447">
        <v>10</v>
      </c>
      <c r="C13447" t="s">
        <v>91</v>
      </c>
      <c r="D13447" t="s">
        <v>184</v>
      </c>
      <c r="E13447">
        <v>0.40799999999999997</v>
      </c>
      <c r="F13447" t="s">
        <v>4224</v>
      </c>
      <c r="G13447" s="784" t="s">
        <v>4225</v>
      </c>
      <c r="H13447" s="784" t="s">
        <v>4226</v>
      </c>
      <c r="I13447" s="784" t="s">
        <v>6841</v>
      </c>
    </row>
    <row r="13448" spans="1:9" hidden="1">
      <c r="A13448" t="str">
        <f>Table_wabobpsvr_AzureCalc_AzureCalcRateCard[[#This Row],[ServiceName]]&amp;Table_wabobpsvr_AzureCalc_AzureCalcRateCard[[#This Row],[Price_Level]]&amp;Table_wabobpsvr_AzureCalc_AzureCalcRateCard[[#This Row],[Region]]</f>
        <v>D2 HDInsightD10</v>
      </c>
      <c r="B13448">
        <v>10</v>
      </c>
      <c r="C13448" t="s">
        <v>91</v>
      </c>
      <c r="D13448" t="s">
        <v>183</v>
      </c>
      <c r="E13448">
        <v>0.39400000000000002</v>
      </c>
      <c r="F13448" t="s">
        <v>4224</v>
      </c>
      <c r="G13448" s="784" t="s">
        <v>4225</v>
      </c>
      <c r="H13448" s="784" t="s">
        <v>4226</v>
      </c>
      <c r="I13448" s="784" t="s">
        <v>6841</v>
      </c>
    </row>
    <row r="13449" spans="1:9" hidden="1">
      <c r="A13449" t="str">
        <f>Table_wabobpsvr_AzureCalc_AzureCalcRateCard[[#This Row],[ServiceName]]&amp;Table_wabobpsvr_AzureCalc_AzureCalcRateCard[[#This Row],[Price_Level]]&amp;Table_wabobpsvr_AzureCalc_AzureCalcRateCard[[#This Row],[Region]]</f>
        <v>D2 HDInsightMOSP9</v>
      </c>
      <c r="B13449">
        <v>9</v>
      </c>
      <c r="C13449" t="s">
        <v>91</v>
      </c>
      <c r="D13449" t="s">
        <v>627</v>
      </c>
      <c r="E13449">
        <v>0.39</v>
      </c>
      <c r="F13449" t="s">
        <v>4224</v>
      </c>
      <c r="G13449" s="784" t="s">
        <v>4431</v>
      </c>
      <c r="H13449" s="784" t="s">
        <v>4431</v>
      </c>
      <c r="I13449" s="784" t="s">
        <v>5780</v>
      </c>
    </row>
    <row r="13450" spans="1:9" hidden="1">
      <c r="A13450" t="str">
        <f>Table_wabobpsvr_AzureCalc_AzureCalcRateCard[[#This Row],[ServiceName]]&amp;Table_wabobpsvr_AzureCalc_AzureCalcRateCard[[#This Row],[Price_Level]]&amp;Table_wabobpsvr_AzureCalc_AzureCalcRateCard[[#This Row],[Region]]</f>
        <v>D2 HDInsightA9</v>
      </c>
      <c r="B13450">
        <v>9</v>
      </c>
      <c r="C13450" t="s">
        <v>91</v>
      </c>
      <c r="D13450" t="s">
        <v>181</v>
      </c>
      <c r="E13450">
        <v>0.378</v>
      </c>
      <c r="F13450" t="s">
        <v>4224</v>
      </c>
      <c r="G13450" s="784" t="s">
        <v>4227</v>
      </c>
      <c r="H13450" s="784" t="s">
        <v>4228</v>
      </c>
      <c r="I13450" s="784" t="s">
        <v>5780</v>
      </c>
    </row>
    <row r="13451" spans="1:9" hidden="1">
      <c r="A13451" t="str">
        <f>Table_wabobpsvr_AzureCalc_AzureCalcRateCard[[#This Row],[ServiceName]]&amp;Table_wabobpsvr_AzureCalc_AzureCalcRateCard[[#This Row],[Price_Level]]&amp;Table_wabobpsvr_AzureCalc_AzureCalcRateCard[[#This Row],[Region]]</f>
        <v>D2 HDInsightB9</v>
      </c>
      <c r="B13451">
        <v>9</v>
      </c>
      <c r="C13451" t="s">
        <v>91</v>
      </c>
      <c r="D13451" t="s">
        <v>182</v>
      </c>
      <c r="E13451">
        <v>0.36699999999999999</v>
      </c>
      <c r="F13451" t="s">
        <v>4224</v>
      </c>
      <c r="G13451" s="784" t="s">
        <v>4227</v>
      </c>
      <c r="H13451" s="784" t="s">
        <v>4228</v>
      </c>
      <c r="I13451" s="784" t="s">
        <v>5780</v>
      </c>
    </row>
    <row r="13452" spans="1:9" hidden="1">
      <c r="A13452" t="str">
        <f>Table_wabobpsvr_AzureCalc_AzureCalcRateCard[[#This Row],[ServiceName]]&amp;Table_wabobpsvr_AzureCalc_AzureCalcRateCard[[#This Row],[Price_Level]]&amp;Table_wabobpsvr_AzureCalc_AzureCalcRateCard[[#This Row],[Region]]</f>
        <v>Standard_G3 Cloud ServicesA4</v>
      </c>
      <c r="B13452">
        <v>4</v>
      </c>
      <c r="C13452" t="s">
        <v>91</v>
      </c>
      <c r="D13452" t="s">
        <v>181</v>
      </c>
      <c r="E13452">
        <v>2.6</v>
      </c>
      <c r="F13452" t="s">
        <v>3198</v>
      </c>
      <c r="G13452" s="784" t="s">
        <v>3199</v>
      </c>
      <c r="H13452" s="784" t="s">
        <v>3200</v>
      </c>
      <c r="I13452" s="784" t="s">
        <v>6742</v>
      </c>
    </row>
    <row r="13453" spans="1:9" hidden="1">
      <c r="A13453" t="str">
        <f>Table_wabobpsvr_AzureCalc_AzureCalcRateCard[[#This Row],[ServiceName]]&amp;Table_wabobpsvr_AzureCalc_AzureCalcRateCard[[#This Row],[Price_Level]]&amp;Table_wabobpsvr_AzureCalc_AzureCalcRateCard[[#This Row],[Region]]</f>
        <v>Standard_G3 Cloud ServicesB4</v>
      </c>
      <c r="B13453">
        <v>4</v>
      </c>
      <c r="C13453" t="s">
        <v>91</v>
      </c>
      <c r="D13453" t="s">
        <v>182</v>
      </c>
      <c r="E13453">
        <v>2.5190000000000001</v>
      </c>
      <c r="F13453" t="s">
        <v>3198</v>
      </c>
      <c r="G13453" s="784" t="s">
        <v>3199</v>
      </c>
      <c r="H13453" s="784" t="s">
        <v>3200</v>
      </c>
      <c r="I13453" s="784" t="s">
        <v>6742</v>
      </c>
    </row>
    <row r="13454" spans="1:9" hidden="1">
      <c r="A13454" t="str">
        <f>Table_wabobpsvr_AzureCalc_AzureCalcRateCard[[#This Row],[ServiceName]]&amp;Table_wabobpsvr_AzureCalc_AzureCalcRateCard[[#This Row],[Price_Level]]&amp;Table_wabobpsvr_AzureCalc_AzureCalcRateCard[[#This Row],[Region]]</f>
        <v>Standard_G3 Cloud ServicesC4</v>
      </c>
      <c r="B13454">
        <v>4</v>
      </c>
      <c r="C13454" t="s">
        <v>91</v>
      </c>
      <c r="D13454" t="s">
        <v>184</v>
      </c>
      <c r="E13454">
        <v>2.4390000000000001</v>
      </c>
      <c r="F13454" t="s">
        <v>3198</v>
      </c>
      <c r="G13454" s="784" t="s">
        <v>3199</v>
      </c>
      <c r="H13454" s="784" t="s">
        <v>3200</v>
      </c>
      <c r="I13454" s="784" t="s">
        <v>6742</v>
      </c>
    </row>
    <row r="13455" spans="1:9" hidden="1">
      <c r="A13455" t="str">
        <f>Table_wabobpsvr_AzureCalc_AzureCalcRateCard[[#This Row],[ServiceName]]&amp;Table_wabobpsvr_AzureCalc_AzureCalcRateCard[[#This Row],[Price_Level]]&amp;Table_wabobpsvr_AzureCalc_AzureCalcRateCard[[#This Row],[Region]]</f>
        <v>Standard_G3 Cloud ServicesD4</v>
      </c>
      <c r="B13455">
        <v>4</v>
      </c>
      <c r="C13455" t="s">
        <v>91</v>
      </c>
      <c r="D13455" t="s">
        <v>183</v>
      </c>
      <c r="E13455">
        <v>2.3580000000000001</v>
      </c>
      <c r="F13455" t="s">
        <v>3198</v>
      </c>
      <c r="G13455" s="784" t="s">
        <v>3199</v>
      </c>
      <c r="H13455" s="784" t="s">
        <v>3200</v>
      </c>
      <c r="I13455" s="784" t="s">
        <v>6742</v>
      </c>
    </row>
    <row r="13456" spans="1:9" hidden="1">
      <c r="A13456" t="str">
        <f>Table_wabobpsvr_AzureCalc_AzureCalcRateCard[[#This Row],[ServiceName]]&amp;Table_wabobpsvr_AzureCalc_AzureCalcRateCard[[#This Row],[Price_Level]]&amp;Table_wabobpsvr_AzureCalc_AzureCalcRateCard[[#This Row],[Region]]</f>
        <v>Standard_G4 Cloud ServicesMOSP4</v>
      </c>
      <c r="B13456">
        <v>4</v>
      </c>
      <c r="C13456" t="s">
        <v>91</v>
      </c>
      <c r="D13456" t="s">
        <v>627</v>
      </c>
      <c r="E13456">
        <v>5.36</v>
      </c>
      <c r="F13456" t="s">
        <v>3201</v>
      </c>
      <c r="G13456" s="784" t="s">
        <v>4431</v>
      </c>
      <c r="H13456" s="784" t="s">
        <v>4431</v>
      </c>
      <c r="I13456" s="784" t="s">
        <v>6842</v>
      </c>
    </row>
    <row r="13457" spans="1:9" hidden="1">
      <c r="A13457" t="str">
        <f>Table_wabobpsvr_AzureCalc_AzureCalcRateCard[[#This Row],[ServiceName]]&amp;Table_wabobpsvr_AzureCalc_AzureCalcRateCard[[#This Row],[Price_Level]]&amp;Table_wabobpsvr_AzureCalc_AzureCalcRateCard[[#This Row],[Region]]</f>
        <v>Basic Automation MinutesMOSP15</v>
      </c>
      <c r="B13457">
        <v>15</v>
      </c>
      <c r="C13457" t="s">
        <v>4431</v>
      </c>
      <c r="D13457" t="s">
        <v>627</v>
      </c>
      <c r="E13457">
        <v>999999</v>
      </c>
      <c r="F13457" t="s">
        <v>3323</v>
      </c>
      <c r="G13457" s="784" t="s">
        <v>4431</v>
      </c>
      <c r="H13457" s="784" t="s">
        <v>4431</v>
      </c>
      <c r="I13457" s="784" t="s">
        <v>4431</v>
      </c>
    </row>
    <row r="13458" spans="1:9" hidden="1">
      <c r="A13458" t="str">
        <f>Table_wabobpsvr_AzureCalc_AzureCalcRateCard[[#This Row],[ServiceName]]&amp;Table_wabobpsvr_AzureCalc_AzureCalcRateCard[[#This Row],[Price_Level]]&amp;Table_wabobpsvr_AzureCalc_AzureCalcRateCard[[#This Row],[Region]]</f>
        <v>Basic Automation MinutesA15</v>
      </c>
      <c r="B13458">
        <v>15</v>
      </c>
      <c r="C13458" t="s">
        <v>4431</v>
      </c>
      <c r="D13458" t="s">
        <v>181</v>
      </c>
      <c r="E13458">
        <v>999999</v>
      </c>
      <c r="F13458" t="s">
        <v>3323</v>
      </c>
      <c r="G13458" s="784" t="s">
        <v>4431</v>
      </c>
      <c r="H13458" s="784" t="s">
        <v>4431</v>
      </c>
      <c r="I13458" s="784" t="s">
        <v>4431</v>
      </c>
    </row>
    <row r="13459" spans="1:9" hidden="1">
      <c r="A13459" t="str">
        <f>Table_wabobpsvr_AzureCalc_AzureCalcRateCard[[#This Row],[ServiceName]]&amp;Table_wabobpsvr_AzureCalc_AzureCalcRateCard[[#This Row],[Price_Level]]&amp;Table_wabobpsvr_AzureCalc_AzureCalcRateCard[[#This Row],[Region]]</f>
        <v>Basic Automation MinutesB15</v>
      </c>
      <c r="B13459">
        <v>15</v>
      </c>
      <c r="C13459" t="s">
        <v>4431</v>
      </c>
      <c r="D13459" t="s">
        <v>182</v>
      </c>
      <c r="E13459">
        <v>999999</v>
      </c>
      <c r="F13459" t="s">
        <v>3323</v>
      </c>
      <c r="G13459" s="784" t="s">
        <v>4431</v>
      </c>
      <c r="H13459" s="784" t="s">
        <v>4431</v>
      </c>
      <c r="I13459" s="784" t="s">
        <v>4431</v>
      </c>
    </row>
    <row r="13460" spans="1:9" hidden="1">
      <c r="A13460" t="str">
        <f>Table_wabobpsvr_AzureCalc_AzureCalcRateCard[[#This Row],[ServiceName]]&amp;Table_wabobpsvr_AzureCalc_AzureCalcRateCard[[#This Row],[Price_Level]]&amp;Table_wabobpsvr_AzureCalc_AzureCalcRateCard[[#This Row],[Region]]</f>
        <v>Basic Automation MinutesC15</v>
      </c>
      <c r="B13460">
        <v>15</v>
      </c>
      <c r="C13460" t="s">
        <v>4431</v>
      </c>
      <c r="D13460" t="s">
        <v>184</v>
      </c>
      <c r="E13460">
        <v>999999</v>
      </c>
      <c r="F13460" t="s">
        <v>3323</v>
      </c>
      <c r="G13460" s="784" t="s">
        <v>4431</v>
      </c>
      <c r="H13460" s="784" t="s">
        <v>4431</v>
      </c>
      <c r="I13460" s="784" t="s">
        <v>4431</v>
      </c>
    </row>
    <row r="13461" spans="1:9" hidden="1">
      <c r="A13461" s="784" t="str">
        <f>Table_wabobpsvr_AzureCalc_AzureCalcRateCard[[#This Row],[ServiceName]]&amp;Table_wabobpsvr_AzureCalc_AzureCalcRateCard[[#This Row],[Price_Level]]&amp;Table_wabobpsvr_AzureCalc_AzureCalcRateCard[[#This Row],[Region]]</f>
        <v>Basic Automation MinutesD15</v>
      </c>
      <c r="B13461" s="784">
        <v>15</v>
      </c>
      <c r="C13461" s="784" t="s">
        <v>4431</v>
      </c>
      <c r="D13461" s="784" t="s">
        <v>183</v>
      </c>
      <c r="E13461" s="784">
        <v>999999</v>
      </c>
      <c r="F13461" s="784" t="s">
        <v>3323</v>
      </c>
      <c r="G13461" s="784" t="s">
        <v>4431</v>
      </c>
      <c r="H13461" s="784" t="s">
        <v>4431</v>
      </c>
      <c r="I13461" s="784" t="s">
        <v>4431</v>
      </c>
    </row>
    <row r="13462" spans="1:9" hidden="1">
      <c r="A13462" t="str">
        <f>Table_wabobpsvr_AzureCalc_AzureCalcRateCard[[#This Row],[ServiceName]]&amp;Table_wabobpsvr_AzureCalc_AzureCalcRateCard[[#This Row],[Price_Level]]&amp;Table_wabobpsvr_AzureCalc_AzureCalcRateCard[[#This Row],[Region]]</f>
        <v>Basic UsersA16</v>
      </c>
      <c r="B13462">
        <v>16</v>
      </c>
      <c r="C13462" t="s">
        <v>4431</v>
      </c>
      <c r="D13462" t="s">
        <v>181</v>
      </c>
      <c r="E13462">
        <v>999999</v>
      </c>
      <c r="F13462" t="s">
        <v>3317</v>
      </c>
      <c r="G13462" s="784" t="s">
        <v>4431</v>
      </c>
      <c r="H13462" s="784" t="s">
        <v>4431</v>
      </c>
      <c r="I13462" s="784" t="s">
        <v>4431</v>
      </c>
    </row>
    <row r="13463" spans="1:9" hidden="1">
      <c r="A13463" t="str">
        <f>Table_wabobpsvr_AzureCalc_AzureCalcRateCard[[#This Row],[ServiceName]]&amp;Table_wabobpsvr_AzureCalc_AzureCalcRateCard[[#This Row],[Price_Level]]&amp;Table_wabobpsvr_AzureCalc_AzureCalcRateCard[[#This Row],[Region]]</f>
        <v>Basic UsersB16</v>
      </c>
      <c r="B13463">
        <v>16</v>
      </c>
      <c r="C13463" t="s">
        <v>4431</v>
      </c>
      <c r="D13463" t="s">
        <v>182</v>
      </c>
      <c r="E13463">
        <v>999999</v>
      </c>
      <c r="F13463" t="s">
        <v>3317</v>
      </c>
      <c r="G13463" s="784" t="s">
        <v>4431</v>
      </c>
      <c r="H13463" s="784" t="s">
        <v>4431</v>
      </c>
      <c r="I13463" s="784" t="s">
        <v>4431</v>
      </c>
    </row>
    <row r="13464" spans="1:9" hidden="1">
      <c r="A13464" t="str">
        <f>Table_wabobpsvr_AzureCalc_AzureCalcRateCard[[#This Row],[ServiceName]]&amp;Table_wabobpsvr_AzureCalc_AzureCalcRateCard[[#This Row],[Price_Level]]&amp;Table_wabobpsvr_AzureCalc_AzureCalcRateCard[[#This Row],[Region]]</f>
        <v>Basic UsersC16</v>
      </c>
      <c r="B13464">
        <v>16</v>
      </c>
      <c r="C13464" t="s">
        <v>4431</v>
      </c>
      <c r="D13464" t="s">
        <v>184</v>
      </c>
      <c r="E13464">
        <v>999999</v>
      </c>
      <c r="F13464" t="s">
        <v>3317</v>
      </c>
      <c r="G13464" s="784" t="s">
        <v>4431</v>
      </c>
      <c r="H13464" s="784" t="s">
        <v>4431</v>
      </c>
      <c r="I13464" s="784" t="s">
        <v>4431</v>
      </c>
    </row>
    <row r="13465" spans="1:9" hidden="1">
      <c r="A13465" t="str">
        <f>Table_wabobpsvr_AzureCalc_AzureCalcRateCard[[#This Row],[ServiceName]]&amp;Table_wabobpsvr_AzureCalc_AzureCalcRateCard[[#This Row],[Price_Level]]&amp;Table_wabobpsvr_AzureCalc_AzureCalcRateCard[[#This Row],[Region]]</f>
        <v>A11 Cloud ServicesC6</v>
      </c>
      <c r="B13465">
        <v>6</v>
      </c>
      <c r="C13465" t="s">
        <v>701</v>
      </c>
      <c r="D13465" t="s">
        <v>184</v>
      </c>
      <c r="E13465">
        <v>2.766</v>
      </c>
      <c r="F13465" t="s">
        <v>1266</v>
      </c>
      <c r="G13465" s="784" t="s">
        <v>4468</v>
      </c>
      <c r="H13465" s="784" t="s">
        <v>4469</v>
      </c>
      <c r="I13465" s="784" t="s">
        <v>6371</v>
      </c>
    </row>
    <row r="13466" spans="1:9" hidden="1">
      <c r="A13466" t="str">
        <f>Table_wabobpsvr_AzureCalc_AzureCalcRateCard[[#This Row],[ServiceName]]&amp;Table_wabobpsvr_AzureCalc_AzureCalcRateCard[[#This Row],[Price_Level]]&amp;Table_wabobpsvr_AzureCalc_AzureCalcRateCard[[#This Row],[Region]]</f>
        <v>BASIC.A0 VM (Non-Windows)A16</v>
      </c>
      <c r="B13466">
        <v>16</v>
      </c>
      <c r="C13466" t="s">
        <v>91</v>
      </c>
      <c r="D13466" t="s">
        <v>181</v>
      </c>
      <c r="E13466">
        <v>1.7520000000000001E-2</v>
      </c>
      <c r="F13466" t="s">
        <v>1286</v>
      </c>
      <c r="G13466" s="784" t="s">
        <v>2799</v>
      </c>
      <c r="H13466" s="784" t="s">
        <v>2800</v>
      </c>
      <c r="I13466" s="784" t="s">
        <v>4431</v>
      </c>
    </row>
    <row r="13467" spans="1:9" hidden="1">
      <c r="A13467" t="str">
        <f>Table_wabobpsvr_AzureCalc_AzureCalcRateCard[[#This Row],[ServiceName]]&amp;Table_wabobpsvr_AzureCalc_AzureCalcRateCard[[#This Row],[Price_Level]]&amp;Table_wabobpsvr_AzureCalc_AzureCalcRateCard[[#This Row],[Region]]</f>
        <v>BASIC.A0 VM (Non-Windows)B</v>
      </c>
      <c r="C13467" t="s">
        <v>91</v>
      </c>
      <c r="D13467" t="s">
        <v>182</v>
      </c>
      <c r="E13467">
        <v>1.6799999999999999E-2</v>
      </c>
      <c r="F13467" t="s">
        <v>1286</v>
      </c>
      <c r="G13467" s="784" t="s">
        <v>2799</v>
      </c>
      <c r="H13467" s="784" t="s">
        <v>2800</v>
      </c>
      <c r="I13467" s="784" t="s">
        <v>4431</v>
      </c>
    </row>
    <row r="13468" spans="1:9" hidden="1">
      <c r="A13468" t="str">
        <f>Table_wabobpsvr_AzureCalc_AzureCalcRateCard[[#This Row],[ServiceName]]&amp;Table_wabobpsvr_AzureCalc_AzureCalcRateCard[[#This Row],[Price_Level]]&amp;Table_wabobpsvr_AzureCalc_AzureCalcRateCard[[#This Row],[Region]]</f>
        <v>Basic Elastic DTU PackD12</v>
      </c>
      <c r="B13468">
        <v>12</v>
      </c>
      <c r="C13468" t="s">
        <v>7614</v>
      </c>
      <c r="D13468" t="s">
        <v>183</v>
      </c>
      <c r="E13468">
        <v>4.8000000000000001E-2</v>
      </c>
      <c r="F13468" t="s">
        <v>7449</v>
      </c>
      <c r="G13468" s="784" t="s">
        <v>7458</v>
      </c>
      <c r="H13468" s="784" t="s">
        <v>7641</v>
      </c>
      <c r="I13468" s="784" t="s">
        <v>7459</v>
      </c>
    </row>
    <row r="13469" spans="1:9" hidden="1">
      <c r="A13469" t="str">
        <f>Table_wabobpsvr_AzureCalc_AzureCalcRateCard[[#This Row],[ServiceName]]&amp;Table_wabobpsvr_AzureCalc_AzureCalcRateCard[[#This Row],[Price_Level]]&amp;Table_wabobpsvr_AzureCalc_AzureCalcRateCard[[#This Row],[Region]]</f>
        <v>Basic Elastic Database ExistenceD12</v>
      </c>
      <c r="B13469">
        <v>12</v>
      </c>
      <c r="C13469" t="s">
        <v>7614</v>
      </c>
      <c r="D13469" t="s">
        <v>183</v>
      </c>
      <c r="E13469">
        <v>8.0000000000000002E-3</v>
      </c>
      <c r="F13469" t="s">
        <v>7454</v>
      </c>
      <c r="G13469" s="784" t="s">
        <v>7577</v>
      </c>
      <c r="H13469" s="784" t="s">
        <v>7642</v>
      </c>
      <c r="I13469" s="784" t="s">
        <v>7463</v>
      </c>
    </row>
    <row r="13470" spans="1:9" hidden="1">
      <c r="A13470" t="str">
        <f>Table_wabobpsvr_AzureCalc_AzureCalcRateCard[[#This Row],[ServiceName]]&amp;Table_wabobpsvr_AzureCalc_AzureCalcRateCard[[#This Row],[Price_Level]]&amp;Table_wabobpsvr_AzureCalc_AzureCalcRateCard[[#This Row],[Region]]</f>
        <v>Premium Elastic DTU PackD12</v>
      </c>
      <c r="B13470">
        <v>12</v>
      </c>
      <c r="C13470" t="s">
        <v>7614</v>
      </c>
      <c r="D13470" t="s">
        <v>183</v>
      </c>
      <c r="E13470">
        <v>0.17899999999999999</v>
      </c>
      <c r="F13470" t="s">
        <v>7555</v>
      </c>
      <c r="G13470" s="784" t="s">
        <v>7584</v>
      </c>
      <c r="H13470" s="784" t="s">
        <v>7643</v>
      </c>
      <c r="I13470" s="784" t="s">
        <v>7560</v>
      </c>
    </row>
    <row r="13471" spans="1:9" hidden="1">
      <c r="A13471" t="str">
        <f>Table_wabobpsvr_AzureCalc_AzureCalcRateCard[[#This Row],[ServiceName]]&amp;Table_wabobpsvr_AzureCalc_AzureCalcRateCard[[#This Row],[Price_Level]]&amp;Table_wabobpsvr_AzureCalc_AzureCalcRateCard[[#This Row],[Region]]</f>
        <v>Premium Elastic Database ExistenceD12</v>
      </c>
      <c r="B13471">
        <v>12</v>
      </c>
      <c r="C13471" t="s">
        <v>7614</v>
      </c>
      <c r="D13471" t="s">
        <v>183</v>
      </c>
      <c r="E13471">
        <v>0.20100000000000001</v>
      </c>
      <c r="F13471" t="s">
        <v>7563</v>
      </c>
      <c r="G13471" s="784" t="s">
        <v>7591</v>
      </c>
      <c r="H13471" s="784" t="s">
        <v>7644</v>
      </c>
      <c r="I13471" s="784" t="s">
        <v>7568</v>
      </c>
    </row>
    <row r="13472" spans="1:9" hidden="1">
      <c r="A13472" s="784" t="str">
        <f>Table_wabobpsvr_AzureCalc_AzureCalcRateCard[[#This Row],[ServiceName]]&amp;Table_wabobpsvr_AzureCalc_AzureCalcRateCard[[#This Row],[Price_Level]]&amp;Table_wabobpsvr_AzureCalc_AzureCalcRateCard[[#This Row],[Region]]</f>
        <v>Standard Elastic DTU PackD14</v>
      </c>
      <c r="B13472" s="784">
        <v>14</v>
      </c>
      <c r="C13472" s="784" t="s">
        <v>7614</v>
      </c>
      <c r="D13472" s="784" t="s">
        <v>183</v>
      </c>
      <c r="E13472" s="784">
        <v>0.08</v>
      </c>
      <c r="F13472" s="784" t="s">
        <v>4718</v>
      </c>
      <c r="G13472" s="784" t="s">
        <v>4723</v>
      </c>
      <c r="H13472" s="784" t="s">
        <v>7645</v>
      </c>
      <c r="I13472" s="784" t="s">
        <v>4886</v>
      </c>
    </row>
    <row r="13473" spans="1:9" hidden="1">
      <c r="A13473" s="784" t="str">
        <f>Table_wabobpsvr_AzureCalc_AzureCalcRateCard[[#This Row],[ServiceName]]&amp;Table_wabobpsvr_AzureCalc_AzureCalcRateCard[[#This Row],[Price_Level]]&amp;Table_wabobpsvr_AzureCalc_AzureCalcRateCard[[#This Row],[Region]]</f>
        <v>D11 HDInsightB</v>
      </c>
      <c r="B13473" s="784"/>
      <c r="C13473" s="784" t="s">
        <v>91</v>
      </c>
      <c r="D13473" s="784" t="s">
        <v>182</v>
      </c>
      <c r="E13473" s="784">
        <v>0.40899999999999997</v>
      </c>
      <c r="F13473" s="784" t="s">
        <v>4158</v>
      </c>
      <c r="G13473" s="784" t="s">
        <v>4165</v>
      </c>
      <c r="H13473" s="784" t="s">
        <v>4166</v>
      </c>
      <c r="I13473" s="784" t="s">
        <v>4431</v>
      </c>
    </row>
    <row r="13474" spans="1:9" hidden="1">
      <c r="A13474" s="784" t="str">
        <f>Table_wabobpsvr_AzureCalc_AzureCalcRateCard[[#This Row],[ServiceName]]&amp;Table_wabobpsvr_AzureCalc_AzureCalcRateCard[[#This Row],[Price_Level]]&amp;Table_wabobpsvr_AzureCalc_AzureCalcRateCard[[#This Row],[Region]]</f>
        <v>D11 HDInsightC</v>
      </c>
      <c r="B13474" s="784"/>
      <c r="C13474" s="784" t="s">
        <v>91</v>
      </c>
      <c r="D13474" s="784" t="s">
        <v>184</v>
      </c>
      <c r="E13474" s="784">
        <v>0.39600000000000002</v>
      </c>
      <c r="F13474" s="784" t="s">
        <v>4158</v>
      </c>
      <c r="G13474" s="784" t="s">
        <v>4165</v>
      </c>
      <c r="H13474" s="784" t="s">
        <v>4166</v>
      </c>
      <c r="I13474" s="784" t="s">
        <v>4431</v>
      </c>
    </row>
    <row r="13475" spans="1:9" hidden="1">
      <c r="A13475" t="str">
        <f>Table_wabobpsvr_AzureCalc_AzureCalcRateCard[[#This Row],[ServiceName]]&amp;Table_wabobpsvr_AzureCalc_AzureCalcRateCard[[#This Row],[Price_Level]]&amp;Table_wabobpsvr_AzureCalc_AzureCalcRateCard[[#This Row],[Region]]</f>
        <v>D11 HDInsightD</v>
      </c>
      <c r="C13475" t="s">
        <v>91</v>
      </c>
      <c r="D13475" t="s">
        <v>183</v>
      </c>
      <c r="E13475">
        <v>0.38300000000000001</v>
      </c>
      <c r="F13475" t="s">
        <v>4158</v>
      </c>
      <c r="G13475" s="784" t="s">
        <v>4165</v>
      </c>
      <c r="H13475" s="784" t="s">
        <v>4166</v>
      </c>
      <c r="I13475" s="784" t="s">
        <v>4431</v>
      </c>
    </row>
    <row r="13476" spans="1:9" hidden="1">
      <c r="A13476" t="str">
        <f>Table_wabobpsvr_AzureCalc_AzureCalcRateCard[[#This Row],[ServiceName]]&amp;Table_wabobpsvr_AzureCalc_AzureCalcRateCard[[#This Row],[Price_Level]]&amp;Table_wabobpsvr_AzureCalc_AzureCalcRateCard[[#This Row],[Region]]</f>
        <v>Standard Elastic Database ExistenceD14</v>
      </c>
      <c r="B13476">
        <v>14</v>
      </c>
      <c r="C13476" t="s">
        <v>7614</v>
      </c>
      <c r="D13476" t="s">
        <v>183</v>
      </c>
      <c r="E13476">
        <v>4.3999999999999997E-2</v>
      </c>
      <c r="F13476" t="s">
        <v>4757</v>
      </c>
      <c r="G13476" s="784" t="s">
        <v>4781</v>
      </c>
      <c r="H13476" s="784" t="s">
        <v>7646</v>
      </c>
      <c r="I13476" s="784" t="s">
        <v>5925</v>
      </c>
    </row>
    <row r="13477" spans="1:9" hidden="1">
      <c r="A13477" s="784" t="str">
        <f>Table_wabobpsvr_AzureCalc_AzureCalcRateCard[[#This Row],[ServiceName]]&amp;Table_wabobpsvr_AzureCalc_AzureCalcRateCard[[#This Row],[Price_Level]]&amp;Table_wabobpsvr_AzureCalc_AzureCalcRateCard[[#This Row],[Region]]</f>
        <v>Standard Elastic DTU PackC</v>
      </c>
      <c r="B13477" s="784"/>
      <c r="C13477" s="784" t="s">
        <v>7614</v>
      </c>
      <c r="D13477" s="784" t="s">
        <v>184</v>
      </c>
      <c r="E13477" s="784">
        <v>6.6000000000000003E-2</v>
      </c>
      <c r="F13477" s="784" t="s">
        <v>4718</v>
      </c>
      <c r="G13477" s="784" t="s">
        <v>4724</v>
      </c>
      <c r="H13477" s="784" t="s">
        <v>7651</v>
      </c>
      <c r="I13477" s="784" t="s">
        <v>4884</v>
      </c>
    </row>
    <row r="13478" spans="1:9" hidden="1">
      <c r="A13478" s="784" t="str">
        <f>Table_wabobpsvr_AzureCalc_AzureCalcRateCard[[#This Row],[ServiceName]]&amp;Table_wabobpsvr_AzureCalc_AzureCalcRateCard[[#This Row],[Price_Level]]&amp;Table_wabobpsvr_AzureCalc_AzureCalcRateCard[[#This Row],[Region]]</f>
        <v>Standard Elastic Database ExistenceC</v>
      </c>
      <c r="B13478" s="784"/>
      <c r="C13478" s="784" t="s">
        <v>7614</v>
      </c>
      <c r="D13478" s="784" t="s">
        <v>184</v>
      </c>
      <c r="E13478" s="784">
        <v>3.6999999999999998E-2</v>
      </c>
      <c r="F13478" s="784" t="s">
        <v>4757</v>
      </c>
      <c r="G13478" s="784" t="s">
        <v>4782</v>
      </c>
      <c r="H13478" s="784" t="s">
        <v>7652</v>
      </c>
      <c r="I13478" s="784" t="s">
        <v>4931</v>
      </c>
    </row>
    <row r="13479" spans="1:9" hidden="1">
      <c r="A13479" s="784" t="str">
        <f>Table_wabobpsvr_AzureCalc_AzureCalcRateCard[[#This Row],[ServiceName]]&amp;Table_wabobpsvr_AzureCalc_AzureCalcRateCard[[#This Row],[Price_Level]]&amp;Table_wabobpsvr_AzureCalc_AzureCalcRateCard[[#This Row],[Region]]</f>
        <v>Basic Elastic DTU PackC</v>
      </c>
      <c r="B13479" s="784"/>
      <c r="C13479" s="784" t="s">
        <v>7614</v>
      </c>
      <c r="D13479" s="784" t="s">
        <v>184</v>
      </c>
      <c r="E13479" s="784">
        <v>4.3999999999999997E-2</v>
      </c>
      <c r="F13479" s="784" t="s">
        <v>7449</v>
      </c>
      <c r="G13479" s="784" t="s">
        <v>7572</v>
      </c>
      <c r="H13479" s="784" t="s">
        <v>7653</v>
      </c>
      <c r="I13479" s="784" t="s">
        <v>7552</v>
      </c>
    </row>
    <row r="13480" spans="1:9" hidden="1">
      <c r="A13480" s="784" t="str">
        <f>Table_wabobpsvr_AzureCalc_AzureCalcRateCard[[#This Row],[ServiceName]]&amp;Table_wabobpsvr_AzureCalc_AzureCalcRateCard[[#This Row],[Price_Level]]&amp;Table_wabobpsvr_AzureCalc_AzureCalcRateCard[[#This Row],[Region]]</f>
        <v>Basic Elastic Database ExistenceC</v>
      </c>
      <c r="B13480" s="784"/>
      <c r="C13480" s="784" t="s">
        <v>7614</v>
      </c>
      <c r="D13480" s="784" t="s">
        <v>184</v>
      </c>
      <c r="E13480" s="784">
        <v>7.0000000000000001E-3</v>
      </c>
      <c r="F13480" s="784" t="s">
        <v>7454</v>
      </c>
      <c r="G13480" s="784" t="s">
        <v>7579</v>
      </c>
      <c r="H13480" s="784" t="s">
        <v>7654</v>
      </c>
      <c r="I13480" s="784" t="s">
        <v>7465</v>
      </c>
    </row>
    <row r="13481" spans="1:9" hidden="1">
      <c r="A13481" s="784" t="str">
        <f>Table_wabobpsvr_AzureCalc_AzureCalcRateCard[[#This Row],[ServiceName]]&amp;Table_wabobpsvr_AzureCalc_AzureCalcRateCard[[#This Row],[Price_Level]]&amp;Table_wabobpsvr_AzureCalc_AzureCalcRateCard[[#This Row],[Region]]</f>
        <v>Premium Elastic DTU PackC</v>
      </c>
      <c r="B13481" s="784"/>
      <c r="C13481" s="784" t="s">
        <v>7614</v>
      </c>
      <c r="D13481" s="784" t="s">
        <v>184</v>
      </c>
      <c r="E13481" s="784">
        <v>0.16400000000000001</v>
      </c>
      <c r="F13481" s="784" t="s">
        <v>7555</v>
      </c>
      <c r="G13481" s="784" t="s">
        <v>7586</v>
      </c>
      <c r="H13481" s="784" t="s">
        <v>7655</v>
      </c>
      <c r="I13481" s="784" t="s">
        <v>7562</v>
      </c>
    </row>
    <row r="13482" spans="1:9" hidden="1">
      <c r="A13482" t="str">
        <f>Table_wabobpsvr_AzureCalc_AzureCalcRateCard[[#This Row],[ServiceName]]&amp;Table_wabobpsvr_AzureCalc_AzureCalcRateCard[[#This Row],[Price_Level]]&amp;Table_wabobpsvr_AzureCalc_AzureCalcRateCard[[#This Row],[Region]]</f>
        <v>BASIC.A0 VM (Non-Windows)C16</v>
      </c>
      <c r="B13482">
        <v>16</v>
      </c>
      <c r="C13482" t="s">
        <v>91</v>
      </c>
      <c r="D13482" t="s">
        <v>184</v>
      </c>
      <c r="E13482">
        <v>1.6080000000000001E-2</v>
      </c>
      <c r="F13482" t="s">
        <v>1286</v>
      </c>
      <c r="G13482" s="784" t="s">
        <v>2799</v>
      </c>
      <c r="H13482" s="784" t="s">
        <v>2800</v>
      </c>
      <c r="I13482" s="784" t="s">
        <v>4431</v>
      </c>
    </row>
    <row r="13483" spans="1:9" hidden="1">
      <c r="A13483" t="str">
        <f>Table_wabobpsvr_AzureCalc_AzureCalcRateCard[[#This Row],[ServiceName]]&amp;Table_wabobpsvr_AzureCalc_AzureCalcRateCard[[#This Row],[Price_Level]]&amp;Table_wabobpsvr_AzureCalc_AzureCalcRateCard[[#This Row],[Region]]</f>
        <v>BASIC.A0 VM (Non-Windows)D</v>
      </c>
      <c r="C13483" t="s">
        <v>91</v>
      </c>
      <c r="D13483" t="s">
        <v>183</v>
      </c>
      <c r="E13483">
        <v>1.536E-2</v>
      </c>
      <c r="F13483" t="s">
        <v>1286</v>
      </c>
      <c r="G13483" s="784" t="s">
        <v>2799</v>
      </c>
      <c r="H13483" s="784" t="s">
        <v>2800</v>
      </c>
      <c r="I13483" s="784" t="s">
        <v>4431</v>
      </c>
    </row>
    <row r="13484" spans="1:9" hidden="1">
      <c r="A13484" t="str">
        <f>Table_wabobpsvr_AzureCalc_AzureCalcRateCard[[#This Row],[ServiceName]]&amp;Table_wabobpsvr_AzureCalc_AzureCalcRateCard[[#This Row],[Price_Level]]&amp;Table_wabobpsvr_AzureCalc_AzureCalcRateCard[[#This Row],[Region]]</f>
        <v>Premium Elastic Database ExistenceC</v>
      </c>
      <c r="C13484" t="s">
        <v>7614</v>
      </c>
      <c r="D13484" t="s">
        <v>184</v>
      </c>
      <c r="E13484">
        <v>0.183</v>
      </c>
      <c r="F13484" t="s">
        <v>7563</v>
      </c>
      <c r="G13484" s="784" t="s">
        <v>7593</v>
      </c>
      <c r="H13484" s="784" t="s">
        <v>7656</v>
      </c>
      <c r="I13484" s="784" t="s">
        <v>7570</v>
      </c>
    </row>
    <row r="13485" spans="1:9" hidden="1">
      <c r="A13485" t="str">
        <f>Table_wabobpsvr_AzureCalc_AzureCalcRateCard[[#This Row],[ServiceName]]&amp;Table_wabobpsvr_AzureCalc_AzureCalcRateCard[[#This Row],[Price_Level]]&amp;Table_wabobpsvr_AzureCalc_AzureCalcRateCard[[#This Row],[Region]]</f>
        <v>BASIC.A0 VM (Windows)A16</v>
      </c>
      <c r="B13485">
        <v>16</v>
      </c>
      <c r="C13485" t="s">
        <v>91</v>
      </c>
      <c r="D13485" t="s">
        <v>181</v>
      </c>
      <c r="E13485">
        <v>1.7520000000000001E-2</v>
      </c>
      <c r="F13485" t="s">
        <v>1287</v>
      </c>
      <c r="G13485" s="784" t="s">
        <v>2801</v>
      </c>
      <c r="H13485" s="784" t="s">
        <v>2802</v>
      </c>
      <c r="I13485" s="784" t="s">
        <v>4431</v>
      </c>
    </row>
    <row r="13486" spans="1:9" hidden="1">
      <c r="A13486" t="str">
        <f>Table_wabobpsvr_AzureCalc_AzureCalcRateCard[[#This Row],[ServiceName]]&amp;Table_wabobpsvr_AzureCalc_AzureCalcRateCard[[#This Row],[Price_Level]]&amp;Table_wabobpsvr_AzureCalc_AzureCalcRateCard[[#This Row],[Region]]</f>
        <v>Basic Elastic Database ExistenceB16</v>
      </c>
      <c r="B13486">
        <v>16</v>
      </c>
      <c r="C13486" t="s">
        <v>7614</v>
      </c>
      <c r="D13486" t="s">
        <v>182</v>
      </c>
      <c r="E13486">
        <v>8.0000000000000002E-3</v>
      </c>
      <c r="F13486" t="s">
        <v>7454</v>
      </c>
      <c r="G13486" s="784" t="s">
        <v>7574</v>
      </c>
      <c r="H13486" s="784" t="s">
        <v>7625</v>
      </c>
      <c r="I13486" s="784" t="s">
        <v>7554</v>
      </c>
    </row>
    <row r="13487" spans="1:9" hidden="1">
      <c r="A13487" t="str">
        <f>Table_wabobpsvr_AzureCalc_AzureCalcRateCard[[#This Row],[ServiceName]]&amp;Table_wabobpsvr_AzureCalc_AzureCalcRateCard[[#This Row],[Price_Level]]&amp;Table_wabobpsvr_AzureCalc_AzureCalcRateCard[[#This Row],[Region]]</f>
        <v>Premium Elastic DTU PackB16</v>
      </c>
      <c r="B13487">
        <v>16</v>
      </c>
      <c r="C13487" t="s">
        <v>7614</v>
      </c>
      <c r="D13487" t="s">
        <v>182</v>
      </c>
      <c r="E13487">
        <v>0.187</v>
      </c>
      <c r="F13487" t="s">
        <v>7555</v>
      </c>
      <c r="G13487" s="784" t="s">
        <v>7581</v>
      </c>
      <c r="H13487" s="784" t="s">
        <v>7626</v>
      </c>
      <c r="I13487" s="784" t="s">
        <v>7557</v>
      </c>
    </row>
    <row r="13488" spans="1:9" hidden="1">
      <c r="A13488" t="str">
        <f>Table_wabobpsvr_AzureCalc_AzureCalcRateCard[[#This Row],[ServiceName]]&amp;Table_wabobpsvr_AzureCalc_AzureCalcRateCard[[#This Row],[Price_Level]]&amp;Table_wabobpsvr_AzureCalc_AzureCalcRateCard[[#This Row],[Region]]</f>
        <v>Premium Elastic Database ExistenceB16</v>
      </c>
      <c r="B13488">
        <v>16</v>
      </c>
      <c r="C13488" t="s">
        <v>7614</v>
      </c>
      <c r="D13488" t="s">
        <v>182</v>
      </c>
      <c r="E13488">
        <v>0.21</v>
      </c>
      <c r="F13488" t="s">
        <v>7563</v>
      </c>
      <c r="G13488" s="784" t="s">
        <v>7588</v>
      </c>
      <c r="H13488" s="784" t="s">
        <v>7627</v>
      </c>
      <c r="I13488" s="784" t="s">
        <v>7565</v>
      </c>
    </row>
    <row r="13489" spans="1:9" hidden="1">
      <c r="A13489" t="str">
        <f>Table_wabobpsvr_AzureCalc_AzureCalcRateCard[[#This Row],[ServiceName]]&amp;Table_wabobpsvr_AzureCalc_AzureCalcRateCard[[#This Row],[Price_Level]]&amp;Table_wabobpsvr_AzureCalc_AzureCalcRateCard[[#This Row],[Region]]</f>
        <v>Standard Elastic DTU PackB13</v>
      </c>
      <c r="B13489">
        <v>13</v>
      </c>
      <c r="C13489" t="s">
        <v>7614</v>
      </c>
      <c r="D13489" t="s">
        <v>182</v>
      </c>
      <c r="E13489">
        <v>8.3000000000000004E-2</v>
      </c>
      <c r="F13489" t="s">
        <v>4718</v>
      </c>
      <c r="G13489" s="784" t="s">
        <v>4879</v>
      </c>
      <c r="H13489" s="784" t="s">
        <v>7628</v>
      </c>
      <c r="I13489" s="784" t="s">
        <v>4880</v>
      </c>
    </row>
    <row r="13490" spans="1:9" hidden="1">
      <c r="A13490" t="str">
        <f>Table_wabobpsvr_AzureCalc_AzureCalcRateCard[[#This Row],[ServiceName]]&amp;Table_wabobpsvr_AzureCalc_AzureCalcRateCard[[#This Row],[Price_Level]]&amp;Table_wabobpsvr_AzureCalc_AzureCalcRateCard[[#This Row],[Region]]</f>
        <v>Standard Elastic Database ExistenceB13</v>
      </c>
      <c r="B13490">
        <v>13</v>
      </c>
      <c r="C13490" t="s">
        <v>7614</v>
      </c>
      <c r="D13490" t="s">
        <v>182</v>
      </c>
      <c r="E13490">
        <v>4.5999999999999999E-2</v>
      </c>
      <c r="F13490" t="s">
        <v>4757</v>
      </c>
      <c r="G13490" s="784" t="s">
        <v>5921</v>
      </c>
      <c r="H13490" s="784" t="s">
        <v>7630</v>
      </c>
      <c r="I13490" s="784" t="s">
        <v>5922</v>
      </c>
    </row>
    <row r="13491" spans="1:9" hidden="1">
      <c r="A13491" t="str">
        <f>Table_wabobpsvr_AzureCalc_AzureCalcRateCard[[#This Row],[ServiceName]]&amp;Table_wabobpsvr_AzureCalc_AzureCalcRateCard[[#This Row],[Price_Level]]&amp;Table_wabobpsvr_AzureCalc_AzureCalcRateCard[[#This Row],[Region]]</f>
        <v>Mobile Services BasicMOSP16</v>
      </c>
      <c r="B13491">
        <v>16</v>
      </c>
      <c r="C13491" t="s">
        <v>4431</v>
      </c>
      <c r="D13491" t="s">
        <v>627</v>
      </c>
      <c r="E13491">
        <v>999999</v>
      </c>
      <c r="F13491" t="s">
        <v>776</v>
      </c>
      <c r="G13491" s="784" t="s">
        <v>4431</v>
      </c>
      <c r="H13491" s="784" t="s">
        <v>4431</v>
      </c>
      <c r="I13491" s="784" t="s">
        <v>4431</v>
      </c>
    </row>
    <row r="13492" spans="1:9" hidden="1">
      <c r="A13492" t="str">
        <f>Table_wabobpsvr_AzureCalc_AzureCalcRateCard[[#This Row],[ServiceName]]&amp;Table_wabobpsvr_AzureCalc_AzureCalcRateCard[[#This Row],[Price_Level]]&amp;Table_wabobpsvr_AzureCalc_AzureCalcRateCard[[#This Row],[Region]]</f>
        <v>Mobile Services BasicMOSP16</v>
      </c>
      <c r="B13492">
        <v>16</v>
      </c>
      <c r="C13492" t="s">
        <v>4431</v>
      </c>
      <c r="D13492" t="s">
        <v>627</v>
      </c>
      <c r="E13492">
        <v>999999</v>
      </c>
      <c r="F13492" t="s">
        <v>776</v>
      </c>
      <c r="G13492" s="784" t="s">
        <v>4431</v>
      </c>
      <c r="H13492" s="784" t="s">
        <v>4431</v>
      </c>
      <c r="I13492" s="784" t="s">
        <v>4431</v>
      </c>
    </row>
    <row r="13493" spans="1:9" hidden="1">
      <c r="A13493" t="str">
        <f>Table_wabobpsvr_AzureCalc_AzureCalcRateCard[[#This Row],[ServiceName]]&amp;Table_wabobpsvr_AzureCalc_AzureCalcRateCard[[#This Row],[Price_Level]]&amp;Table_wabobpsvr_AzureCalc_AzureCalcRateCard[[#This Row],[Region]]</f>
        <v>BASIC.A0 VM (Windows)B16</v>
      </c>
      <c r="B13493">
        <v>16</v>
      </c>
      <c r="C13493" t="s">
        <v>91</v>
      </c>
      <c r="D13493" t="s">
        <v>182</v>
      </c>
      <c r="E13493">
        <v>1.6799999999999999E-2</v>
      </c>
      <c r="F13493" t="s">
        <v>1287</v>
      </c>
      <c r="G13493" s="784" t="s">
        <v>2801</v>
      </c>
      <c r="H13493" s="784" t="s">
        <v>2802</v>
      </c>
      <c r="I13493" s="784" t="s">
        <v>4431</v>
      </c>
    </row>
    <row r="13494" spans="1:9" hidden="1">
      <c r="A13494" t="str">
        <f>Table_wabobpsvr_AzureCalc_AzureCalcRateCard[[#This Row],[ServiceName]]&amp;Table_wabobpsvr_AzureCalc_AzureCalcRateCard[[#This Row],[Price_Level]]&amp;Table_wabobpsvr_AzureCalc_AzureCalcRateCard[[#This Row],[Region]]</f>
        <v>D11 HDInsight (Non-Windows)A16</v>
      </c>
      <c r="B13494">
        <v>16</v>
      </c>
      <c r="C13494" t="s">
        <v>91</v>
      </c>
      <c r="D13494" t="s">
        <v>181</v>
      </c>
      <c r="E13494">
        <v>0.21099999999999999</v>
      </c>
      <c r="F13494" t="s">
        <v>4184</v>
      </c>
      <c r="G13494" s="784" t="s">
        <v>4191</v>
      </c>
      <c r="H13494" s="784" t="s">
        <v>4192</v>
      </c>
      <c r="I13494" s="784" t="s">
        <v>4431</v>
      </c>
    </row>
    <row r="13495" spans="1:9" hidden="1">
      <c r="A13495" t="str">
        <f>Table_wabobpsvr_AzureCalc_AzureCalcRateCard[[#This Row],[ServiceName]]&amp;Table_wabobpsvr_AzureCalc_AzureCalcRateCard[[#This Row],[Price_Level]]&amp;Table_wabobpsvr_AzureCalc_AzureCalcRateCard[[#This Row],[Region]]</f>
        <v>SNI SSLD14</v>
      </c>
      <c r="B13495">
        <v>14</v>
      </c>
      <c r="C13495" t="s">
        <v>91</v>
      </c>
      <c r="D13495" t="s">
        <v>183</v>
      </c>
      <c r="E13495">
        <v>999999</v>
      </c>
      <c r="F13495" t="s">
        <v>310</v>
      </c>
      <c r="G13495" s="784" t="s">
        <v>4431</v>
      </c>
      <c r="H13495" s="784" t="s">
        <v>4431</v>
      </c>
      <c r="I13495" s="784" t="s">
        <v>4431</v>
      </c>
    </row>
    <row r="13496" spans="1:9" hidden="1">
      <c r="A13496" t="str">
        <f>Table_wabobpsvr_AzureCalc_AzureCalcRateCard[[#This Row],[ServiceName]]&amp;Table_wabobpsvr_AzureCalc_AzureCalcRateCard[[#This Row],[Price_Level]]&amp;Table_wabobpsvr_AzureCalc_AzureCalcRateCard[[#This Row],[Region]]</f>
        <v>Custom Domain Resale (Domains)MOSP14</v>
      </c>
      <c r="B13496">
        <v>14</v>
      </c>
      <c r="C13496" t="s">
        <v>91</v>
      </c>
      <c r="D13496" t="s">
        <v>627</v>
      </c>
      <c r="E13496">
        <v>999999</v>
      </c>
      <c r="F13496" t="s">
        <v>4775</v>
      </c>
      <c r="G13496" s="784" t="s">
        <v>4431</v>
      </c>
      <c r="H13496" s="784" t="s">
        <v>4431</v>
      </c>
      <c r="I13496" s="784" t="s">
        <v>4431</v>
      </c>
    </row>
    <row r="13497" spans="1:9" hidden="1">
      <c r="A13497" s="784" t="str">
        <f>Table_wabobpsvr_AzureCalc_AzureCalcRateCard[[#This Row],[ServiceName]]&amp;Table_wabobpsvr_AzureCalc_AzureCalcRateCard[[#This Row],[Price_Level]]&amp;Table_wabobpsvr_AzureCalc_AzureCalcRateCard[[#This Row],[Region]]</f>
        <v>Custom Domain Resale (Domains)A14</v>
      </c>
      <c r="B13497" s="784">
        <v>14</v>
      </c>
      <c r="C13497" s="784" t="s">
        <v>91</v>
      </c>
      <c r="D13497" s="784" t="s">
        <v>181</v>
      </c>
      <c r="E13497" s="784">
        <v>999999</v>
      </c>
      <c r="F13497" s="784" t="s">
        <v>4775</v>
      </c>
      <c r="G13497" s="784" t="s">
        <v>4431</v>
      </c>
      <c r="H13497" s="784" t="s">
        <v>4431</v>
      </c>
      <c r="I13497" s="784" t="s">
        <v>4431</v>
      </c>
    </row>
    <row r="13498" spans="1:9" hidden="1">
      <c r="A13498" s="784" t="str">
        <f>Table_wabobpsvr_AzureCalc_AzureCalcRateCard[[#This Row],[ServiceName]]&amp;Table_wabobpsvr_AzureCalc_AzureCalcRateCard[[#This Row],[Price_Level]]&amp;Table_wabobpsvr_AzureCalc_AzureCalcRateCard[[#This Row],[Region]]</f>
        <v>ExpressRoute (Carrier) 1 Gbps ConnectionsA16</v>
      </c>
      <c r="B13498" s="784">
        <v>16</v>
      </c>
      <c r="C13498" s="784" t="s">
        <v>4431</v>
      </c>
      <c r="D13498" s="784" t="s">
        <v>181</v>
      </c>
      <c r="E13498" s="784">
        <v>999999</v>
      </c>
      <c r="F13498" s="784" t="s">
        <v>843</v>
      </c>
      <c r="G13498" s="784" t="s">
        <v>4431</v>
      </c>
      <c r="H13498" s="784" t="s">
        <v>4431</v>
      </c>
      <c r="I13498" s="784" t="s">
        <v>4431</v>
      </c>
    </row>
    <row r="13499" spans="1:9" hidden="1">
      <c r="A13499" s="784" t="str">
        <f>Table_wabobpsvr_AzureCalc_AzureCalcRateCard[[#This Row],[ServiceName]]&amp;Table_wabobpsvr_AzureCalc_AzureCalcRateCard[[#This Row],[Price_Level]]&amp;Table_wabobpsvr_AzureCalc_AzureCalcRateCard[[#This Row],[Region]]</f>
        <v>Geo Redundant Storage Standard IO - Table/QueueA16</v>
      </c>
      <c r="B13499" s="784">
        <v>16</v>
      </c>
      <c r="C13499" s="784" t="s">
        <v>10</v>
      </c>
      <c r="D13499" s="784" t="s">
        <v>181</v>
      </c>
      <c r="E13499" s="784">
        <v>9.3410999999999994E-2</v>
      </c>
      <c r="F13499" s="784" t="s">
        <v>791</v>
      </c>
      <c r="G13499" s="784" t="s">
        <v>2763</v>
      </c>
      <c r="H13499" s="784" t="s">
        <v>2764</v>
      </c>
      <c r="I13499" s="784" t="s">
        <v>4431</v>
      </c>
    </row>
    <row r="13500" spans="1:9" hidden="1">
      <c r="A13500" s="784" t="str">
        <f>Table_wabobpsvr_AzureCalc_AzureCalcRateCard[[#This Row],[ServiceName]]&amp;Table_wabobpsvr_AzureCalc_AzureCalcRateCard[[#This Row],[Price_Level]]&amp;Table_wabobpsvr_AzureCalc_AzureCalcRateCard[[#This Row],[Region]]</f>
        <v>Locally Redundant Storage Standard IO - Table/QueueB16</v>
      </c>
      <c r="B13500" s="784">
        <v>16</v>
      </c>
      <c r="C13500" s="784" t="s">
        <v>10</v>
      </c>
      <c r="D13500" s="784" t="s">
        <v>182</v>
      </c>
      <c r="E13500" s="784">
        <v>7.238E-2</v>
      </c>
      <c r="F13500" s="784" t="s">
        <v>929</v>
      </c>
      <c r="G13500" s="784" t="s">
        <v>2767</v>
      </c>
      <c r="H13500" s="784" t="s">
        <v>2768</v>
      </c>
      <c r="I13500" s="784" t="s">
        <v>4431</v>
      </c>
    </row>
    <row r="13501" spans="1:9" hidden="1">
      <c r="A13501" s="784" t="str">
        <f>Table_wabobpsvr_AzureCalc_AzureCalcRateCard[[#This Row],[ServiceName]]&amp;Table_wabobpsvr_AzureCalc_AzureCalcRateCard[[#This Row],[Price_Level]]&amp;Table_wabobpsvr_AzureCalc_AzureCalcRateCard[[#This Row],[Region]]</f>
        <v>Standard_G4 Cloud ServicesA4</v>
      </c>
      <c r="B13501" s="784">
        <v>4</v>
      </c>
      <c r="C13501" s="784" t="s">
        <v>91</v>
      </c>
      <c r="D13501" s="784" t="s">
        <v>181</v>
      </c>
      <c r="E13501" s="784">
        <v>5.1989999999999998</v>
      </c>
      <c r="F13501" s="784" t="s">
        <v>3201</v>
      </c>
      <c r="G13501" s="784" t="s">
        <v>3202</v>
      </c>
      <c r="H13501" s="784" t="s">
        <v>3203</v>
      </c>
      <c r="I13501" s="784" t="s">
        <v>6842</v>
      </c>
    </row>
    <row r="13502" spans="1:9" hidden="1">
      <c r="A13502" s="784" t="str">
        <f>Table_wabobpsvr_AzureCalc_AzureCalcRateCard[[#This Row],[ServiceName]]&amp;Table_wabobpsvr_AzureCalc_AzureCalcRateCard[[#This Row],[Price_Level]]&amp;Table_wabobpsvr_AzureCalc_AzureCalcRateCard[[#This Row],[Region]]</f>
        <v>Standard_G4 Cloud ServicesB4</v>
      </c>
      <c r="B13502" s="784">
        <v>4</v>
      </c>
      <c r="C13502" s="784" t="s">
        <v>91</v>
      </c>
      <c r="D13502" s="784" t="s">
        <v>182</v>
      </c>
      <c r="E13502" s="784">
        <v>5.0380000000000003</v>
      </c>
      <c r="F13502" s="784" t="s">
        <v>3201</v>
      </c>
      <c r="G13502" s="784" t="s">
        <v>3202</v>
      </c>
      <c r="H13502" s="784" t="s">
        <v>3203</v>
      </c>
      <c r="I13502" s="784" t="s">
        <v>6842</v>
      </c>
    </row>
    <row r="13503" spans="1:9" hidden="1">
      <c r="A13503" s="784" t="str">
        <f>Table_wabobpsvr_AzureCalc_AzureCalcRateCard[[#This Row],[ServiceName]]&amp;Table_wabobpsvr_AzureCalc_AzureCalcRateCard[[#This Row],[Price_Level]]&amp;Table_wabobpsvr_AzureCalc_AzureCalcRateCard[[#This Row],[Region]]</f>
        <v>Standard_G4 Cloud ServicesC4</v>
      </c>
      <c r="B13503" s="784">
        <v>4</v>
      </c>
      <c r="C13503" s="784" t="s">
        <v>91</v>
      </c>
      <c r="D13503" s="784" t="s">
        <v>184</v>
      </c>
      <c r="E13503" s="784">
        <v>4.8780000000000001</v>
      </c>
      <c r="F13503" s="784" t="s">
        <v>3201</v>
      </c>
      <c r="G13503" s="784" t="s">
        <v>3202</v>
      </c>
      <c r="H13503" s="784" t="s">
        <v>3203</v>
      </c>
      <c r="I13503" s="784" t="s">
        <v>6842</v>
      </c>
    </row>
    <row r="13504" spans="1:9" hidden="1">
      <c r="A13504" s="784" t="str">
        <f>Table_wabobpsvr_AzureCalc_AzureCalcRateCard[[#This Row],[ServiceName]]&amp;Table_wabobpsvr_AzureCalc_AzureCalcRateCard[[#This Row],[Price_Level]]&amp;Table_wabobpsvr_AzureCalc_AzureCalcRateCard[[#This Row],[Region]]</f>
        <v>Standard_G4 Cloud ServicesD4</v>
      </c>
      <c r="B13504" s="784">
        <v>4</v>
      </c>
      <c r="C13504" s="784" t="s">
        <v>91</v>
      </c>
      <c r="D13504" s="784" t="s">
        <v>183</v>
      </c>
      <c r="E13504" s="784">
        <v>4.7169999999999996</v>
      </c>
      <c r="F13504" s="784" t="s">
        <v>3201</v>
      </c>
      <c r="G13504" s="784" t="s">
        <v>3202</v>
      </c>
      <c r="H13504" s="784" t="s">
        <v>3203</v>
      </c>
      <c r="I13504" s="784" t="s">
        <v>6842</v>
      </c>
    </row>
    <row r="13505" spans="1:9" hidden="1">
      <c r="A13505" s="784" t="str">
        <f>Table_wabobpsvr_AzureCalc_AzureCalcRateCard[[#This Row],[ServiceName]]&amp;Table_wabobpsvr_AzureCalc_AzureCalcRateCard[[#This Row],[Price_Level]]&amp;Table_wabobpsvr_AzureCalc_AzureCalcRateCard[[#This Row],[Region]]</f>
        <v>A7 HDInsight (Non-Windows)B9</v>
      </c>
      <c r="B13505" s="784">
        <v>9</v>
      </c>
      <c r="C13505" s="784" t="s">
        <v>91</v>
      </c>
      <c r="D13505" s="784" t="s">
        <v>182</v>
      </c>
      <c r="E13505" s="784">
        <v>0.48799999999999999</v>
      </c>
      <c r="F13505" s="784" t="s">
        <v>3957</v>
      </c>
      <c r="G13505" s="784" t="s">
        <v>3988</v>
      </c>
      <c r="H13505" s="784" t="s">
        <v>3989</v>
      </c>
      <c r="I13505" s="784" t="s">
        <v>6616</v>
      </c>
    </row>
    <row r="13506" spans="1:9" hidden="1">
      <c r="A13506" s="784" t="str">
        <f>Table_wabobpsvr_AzureCalc_AzureCalcRateCard[[#This Row],[ServiceName]]&amp;Table_wabobpsvr_AzureCalc_AzureCalcRateCard[[#This Row],[Price_Level]]&amp;Table_wabobpsvr_AzureCalc_AzureCalcRateCard[[#This Row],[Region]]</f>
        <v>A9 HDInsightMOSP11</v>
      </c>
      <c r="B13506" s="784">
        <v>11</v>
      </c>
      <c r="C13506" s="784" t="s">
        <v>91</v>
      </c>
      <c r="D13506" s="784" t="s">
        <v>627</v>
      </c>
      <c r="E13506" s="784">
        <v>4.9000000000000004</v>
      </c>
      <c r="F13506" s="784" t="s">
        <v>3585</v>
      </c>
      <c r="G13506" s="784" t="s">
        <v>4431</v>
      </c>
      <c r="H13506" s="784" t="s">
        <v>4431</v>
      </c>
      <c r="I13506" s="784" t="s">
        <v>5809</v>
      </c>
    </row>
    <row r="13507" spans="1:9" hidden="1">
      <c r="A13507" s="784" t="str">
        <f>Table_wabobpsvr_AzureCalc_AzureCalcRateCard[[#This Row],[ServiceName]]&amp;Table_wabobpsvr_AzureCalc_AzureCalcRateCard[[#This Row],[Price_Level]]&amp;Table_wabobpsvr_AzureCalc_AzureCalcRateCard[[#This Row],[Region]]</f>
        <v>A11 Cloud ServicesB15</v>
      </c>
      <c r="B13507" s="784">
        <v>15</v>
      </c>
      <c r="C13507" s="784" t="s">
        <v>91</v>
      </c>
      <c r="D13507" s="784" t="s">
        <v>182</v>
      </c>
      <c r="E13507" s="784">
        <v>3.29</v>
      </c>
      <c r="F13507" s="784" t="s">
        <v>1266</v>
      </c>
      <c r="G13507" s="784" t="s">
        <v>3976</v>
      </c>
      <c r="H13507" s="784" t="s">
        <v>3977</v>
      </c>
      <c r="I13507" s="784" t="s">
        <v>5703</v>
      </c>
    </row>
    <row r="13508" spans="1:9" hidden="1">
      <c r="A13508" s="784" t="str">
        <f>Table_wabobpsvr_AzureCalc_AzureCalcRateCard[[#This Row],[ServiceName]]&amp;Table_wabobpsvr_AzureCalc_AzureCalcRateCard[[#This Row],[Price_Level]]&amp;Table_wabobpsvr_AzureCalc_AzureCalcRateCard[[#This Row],[Region]]</f>
        <v>A11 Cloud ServicesC15</v>
      </c>
      <c r="B13508" s="784">
        <v>15</v>
      </c>
      <c r="C13508" s="784" t="s">
        <v>91</v>
      </c>
      <c r="D13508" s="784" t="s">
        <v>184</v>
      </c>
      <c r="E13508" s="784">
        <v>3.1850000000000001</v>
      </c>
      <c r="F13508" s="784" t="s">
        <v>1266</v>
      </c>
      <c r="G13508" s="784" t="s">
        <v>3976</v>
      </c>
      <c r="H13508" s="784" t="s">
        <v>3977</v>
      </c>
      <c r="I13508" s="784" t="s">
        <v>5703</v>
      </c>
    </row>
    <row r="13509" spans="1:9" hidden="1">
      <c r="A13509" s="784" t="str">
        <f>Table_wabobpsvr_AzureCalc_AzureCalcRateCard[[#This Row],[ServiceName]]&amp;Table_wabobpsvr_AzureCalc_AzureCalcRateCard[[#This Row],[Price_Level]]&amp;Table_wabobpsvr_AzureCalc_AzureCalcRateCard[[#This Row],[Region]]</f>
        <v>A11 Cloud ServicesD15</v>
      </c>
      <c r="B13509" s="784">
        <v>15</v>
      </c>
      <c r="C13509" s="784" t="s">
        <v>91</v>
      </c>
      <c r="D13509" s="784" t="s">
        <v>183</v>
      </c>
      <c r="E13509" s="784">
        <v>3.08</v>
      </c>
      <c r="F13509" s="784" t="s">
        <v>1266</v>
      </c>
      <c r="G13509" s="784" t="s">
        <v>3976</v>
      </c>
      <c r="H13509" s="784" t="s">
        <v>3977</v>
      </c>
      <c r="I13509" s="784" t="s">
        <v>5703</v>
      </c>
    </row>
    <row r="13510" spans="1:9" hidden="1">
      <c r="A13510" s="784" t="str">
        <f>Table_wabobpsvr_AzureCalc_AzureCalcRateCard[[#This Row],[ServiceName]]&amp;Table_wabobpsvr_AzureCalc_AzureCalcRateCard[[#This Row],[Price_Level]]&amp;Table_wabobpsvr_AzureCalc_AzureCalcRateCard[[#This Row],[Region]]</f>
        <v>A5 Cloud ServicesMOSP15</v>
      </c>
      <c r="B13510" s="784">
        <v>15</v>
      </c>
      <c r="C13510" s="784" t="s">
        <v>91</v>
      </c>
      <c r="D13510" s="784" t="s">
        <v>627</v>
      </c>
      <c r="E13510" s="784">
        <v>0.34899999999999998</v>
      </c>
      <c r="F13510" s="784" t="s">
        <v>709</v>
      </c>
      <c r="G13510" s="784" t="s">
        <v>4431</v>
      </c>
      <c r="H13510" s="784" t="s">
        <v>4431</v>
      </c>
      <c r="I13510" s="784" t="s">
        <v>6843</v>
      </c>
    </row>
    <row r="13511" spans="1:9" hidden="1">
      <c r="A13511" s="784" t="str">
        <f>Table_wabobpsvr_AzureCalc_AzureCalcRateCard[[#This Row],[ServiceName]]&amp;Table_wabobpsvr_AzureCalc_AzureCalcRateCard[[#This Row],[Price_Level]]&amp;Table_wabobpsvr_AzureCalc_AzureCalcRateCard[[#This Row],[Region]]</f>
        <v>A5 Cloud ServicesA15</v>
      </c>
      <c r="B13511" s="784">
        <v>15</v>
      </c>
      <c r="C13511" s="784" t="s">
        <v>91</v>
      </c>
      <c r="D13511" s="784" t="s">
        <v>181</v>
      </c>
      <c r="E13511" s="784">
        <v>0.25477</v>
      </c>
      <c r="F13511" s="784" t="s">
        <v>709</v>
      </c>
      <c r="G13511" s="784" t="s">
        <v>1456</v>
      </c>
      <c r="H13511" s="784" t="s">
        <v>1457</v>
      </c>
      <c r="I13511" s="784" t="s">
        <v>6843</v>
      </c>
    </row>
    <row r="13512" spans="1:9" hidden="1">
      <c r="A13512" s="784" t="str">
        <f>Table_wabobpsvr_AzureCalc_AzureCalcRateCard[[#This Row],[ServiceName]]&amp;Table_wabobpsvr_AzureCalc_AzureCalcRateCard[[#This Row],[Price_Level]]&amp;Table_wabobpsvr_AzureCalc_AzureCalcRateCard[[#This Row],[Region]]</f>
        <v>A5 Cloud ServicesB15</v>
      </c>
      <c r="B13512" s="784">
        <v>15</v>
      </c>
      <c r="C13512" s="784" t="s">
        <v>91</v>
      </c>
      <c r="D13512" s="784" t="s">
        <v>182</v>
      </c>
      <c r="E13512" s="784">
        <v>0.24429999999999999</v>
      </c>
      <c r="F13512" s="784" t="s">
        <v>709</v>
      </c>
      <c r="G13512" s="784" t="s">
        <v>1456</v>
      </c>
      <c r="H13512" s="784" t="s">
        <v>1457</v>
      </c>
      <c r="I13512" s="784" t="s">
        <v>6843</v>
      </c>
    </row>
    <row r="13513" spans="1:9" hidden="1">
      <c r="A13513" s="784" t="str">
        <f>Table_wabobpsvr_AzureCalc_AzureCalcRateCard[[#This Row],[ServiceName]]&amp;Table_wabobpsvr_AzureCalc_AzureCalcRateCard[[#This Row],[Price_Level]]&amp;Table_wabobpsvr_AzureCalc_AzureCalcRateCard[[#This Row],[Region]]</f>
        <v>A5 Cloud ServicesC15</v>
      </c>
      <c r="B13513" s="784">
        <v>15</v>
      </c>
      <c r="C13513" s="784" t="s">
        <v>91</v>
      </c>
      <c r="D13513" s="784" t="s">
        <v>184</v>
      </c>
      <c r="E13513" s="784">
        <v>0.23383000000000001</v>
      </c>
      <c r="F13513" s="784" t="s">
        <v>709</v>
      </c>
      <c r="G13513" s="784" t="s">
        <v>1456</v>
      </c>
      <c r="H13513" s="784" t="s">
        <v>1457</v>
      </c>
      <c r="I13513" s="784" t="s">
        <v>6843</v>
      </c>
    </row>
    <row r="13514" spans="1:9" hidden="1">
      <c r="A13514" s="784" t="str">
        <f>Table_wabobpsvr_AzureCalc_AzureCalcRateCard[[#This Row],[ServiceName]]&amp;Table_wabobpsvr_AzureCalc_AzureCalcRateCard[[#This Row],[Price_Level]]&amp;Table_wabobpsvr_AzureCalc_AzureCalcRateCard[[#This Row],[Region]]</f>
        <v>A5 Cloud ServicesD15</v>
      </c>
      <c r="B13514" s="784">
        <v>15</v>
      </c>
      <c r="C13514" s="784" t="s">
        <v>91</v>
      </c>
      <c r="D13514" s="784" t="s">
        <v>183</v>
      </c>
      <c r="E13514" s="784">
        <v>0.22336</v>
      </c>
      <c r="F13514" s="784" t="s">
        <v>709</v>
      </c>
      <c r="G13514" s="784" t="s">
        <v>1456</v>
      </c>
      <c r="H13514" s="784" t="s">
        <v>1457</v>
      </c>
      <c r="I13514" s="784" t="s">
        <v>6843</v>
      </c>
    </row>
    <row r="13515" spans="1:9" hidden="1">
      <c r="A13515" s="784" t="str">
        <f>Table_wabobpsvr_AzureCalc_AzureCalcRateCard[[#This Row],[ServiceName]]&amp;Table_wabobpsvr_AzureCalc_AzureCalcRateCard[[#This Row],[Price_Level]]&amp;Table_wabobpsvr_AzureCalc_AzureCalcRateCard[[#This Row],[Region]]</f>
        <v>A6 Cloud ServicesMOSP15</v>
      </c>
      <c r="B13515" s="784">
        <v>15</v>
      </c>
      <c r="C13515" s="784" t="s">
        <v>91</v>
      </c>
      <c r="D13515" s="784" t="s">
        <v>627</v>
      </c>
      <c r="E13515" s="784">
        <v>0.69799999999999995</v>
      </c>
      <c r="F13515" s="784" t="s">
        <v>704</v>
      </c>
      <c r="G13515" s="784" t="s">
        <v>4431</v>
      </c>
      <c r="H13515" s="784" t="s">
        <v>4431</v>
      </c>
      <c r="I13515" s="784" t="s">
        <v>6844</v>
      </c>
    </row>
    <row r="13516" spans="1:9" hidden="1">
      <c r="A13516" s="784" t="str">
        <f>Table_wabobpsvr_AzureCalc_AzureCalcRateCard[[#This Row],[ServiceName]]&amp;Table_wabobpsvr_AzureCalc_AzureCalcRateCard[[#This Row],[Price_Level]]&amp;Table_wabobpsvr_AzureCalc_AzureCalcRateCard[[#This Row],[Region]]</f>
        <v>A6 Cloud ServicesA15</v>
      </c>
      <c r="B13516" s="784">
        <v>15</v>
      </c>
      <c r="C13516" s="784" t="s">
        <v>91</v>
      </c>
      <c r="D13516" s="784" t="s">
        <v>181</v>
      </c>
      <c r="E13516" s="784">
        <v>0.50953999999999999</v>
      </c>
      <c r="F13516" s="784" t="s">
        <v>704</v>
      </c>
      <c r="G13516" s="784" t="s">
        <v>1458</v>
      </c>
      <c r="H13516" s="784" t="s">
        <v>1459</v>
      </c>
      <c r="I13516" s="784" t="s">
        <v>6844</v>
      </c>
    </row>
    <row r="13517" spans="1:9" hidden="1">
      <c r="A13517" s="784" t="str">
        <f>Table_wabobpsvr_AzureCalc_AzureCalcRateCard[[#This Row],[ServiceName]]&amp;Table_wabobpsvr_AzureCalc_AzureCalcRateCard[[#This Row],[Price_Level]]&amp;Table_wabobpsvr_AzureCalc_AzureCalcRateCard[[#This Row],[Region]]</f>
        <v>A6 Cloud ServicesB15</v>
      </c>
      <c r="B13517" s="784">
        <v>15</v>
      </c>
      <c r="C13517" s="784" t="s">
        <v>91</v>
      </c>
      <c r="D13517" s="784" t="s">
        <v>182</v>
      </c>
      <c r="E13517" s="784">
        <v>0.48859999999999998</v>
      </c>
      <c r="F13517" s="784" t="s">
        <v>704</v>
      </c>
      <c r="G13517" s="784" t="s">
        <v>1458</v>
      </c>
      <c r="H13517" s="784" t="s">
        <v>1459</v>
      </c>
      <c r="I13517" s="784" t="s">
        <v>6844</v>
      </c>
    </row>
    <row r="13518" spans="1:9" hidden="1">
      <c r="A13518" s="784" t="str">
        <f>Table_wabobpsvr_AzureCalc_AzureCalcRateCard[[#This Row],[ServiceName]]&amp;Table_wabobpsvr_AzureCalc_AzureCalcRateCard[[#This Row],[Price_Level]]&amp;Table_wabobpsvr_AzureCalc_AzureCalcRateCard[[#This Row],[Region]]</f>
        <v>A6 Cloud ServicesC15</v>
      </c>
      <c r="B13518" s="784">
        <v>15</v>
      </c>
      <c r="C13518" s="784" t="s">
        <v>91</v>
      </c>
      <c r="D13518" s="784" t="s">
        <v>184</v>
      </c>
      <c r="E13518" s="784">
        <v>0.46766000000000002</v>
      </c>
      <c r="F13518" s="784" t="s">
        <v>704</v>
      </c>
      <c r="G13518" s="784" t="s">
        <v>1458</v>
      </c>
      <c r="H13518" s="784" t="s">
        <v>1459</v>
      </c>
      <c r="I13518" s="784" t="s">
        <v>6844</v>
      </c>
    </row>
    <row r="13519" spans="1:9" hidden="1">
      <c r="A13519" s="784" t="str">
        <f>Table_wabobpsvr_AzureCalc_AzureCalcRateCard[[#This Row],[ServiceName]]&amp;Table_wabobpsvr_AzureCalc_AzureCalcRateCard[[#This Row],[Price_Level]]&amp;Table_wabobpsvr_AzureCalc_AzureCalcRateCard[[#This Row],[Region]]</f>
        <v>A6 Cloud ServicesD15</v>
      </c>
      <c r="B13519" s="784">
        <v>15</v>
      </c>
      <c r="C13519" s="784" t="s">
        <v>91</v>
      </c>
      <c r="D13519" s="784" t="s">
        <v>183</v>
      </c>
      <c r="E13519" s="784">
        <v>0.44672000000000001</v>
      </c>
      <c r="F13519" s="784" t="s">
        <v>704</v>
      </c>
      <c r="G13519" s="784" t="s">
        <v>1458</v>
      </c>
      <c r="H13519" s="784" t="s">
        <v>1459</v>
      </c>
      <c r="I13519" s="784" t="s">
        <v>6844</v>
      </c>
    </row>
    <row r="13520" spans="1:9" hidden="1">
      <c r="A13520" t="str">
        <f>Table_wabobpsvr_AzureCalc_AzureCalcRateCard[[#This Row],[ServiceName]]&amp;Table_wabobpsvr_AzureCalc_AzureCalcRateCard[[#This Row],[Price_Level]]&amp;Table_wabobpsvr_AzureCalc_AzureCalcRateCard[[#This Row],[Region]]</f>
        <v>A7 Cloud ServicesMOSP15</v>
      </c>
      <c r="B13520">
        <v>15</v>
      </c>
      <c r="C13520" t="s">
        <v>91</v>
      </c>
      <c r="D13520" t="s">
        <v>627</v>
      </c>
      <c r="E13520">
        <v>1.3959999999999999</v>
      </c>
      <c r="F13520" t="s">
        <v>705</v>
      </c>
      <c r="G13520" s="784" t="s">
        <v>4431</v>
      </c>
      <c r="H13520" s="784" t="s">
        <v>4431</v>
      </c>
      <c r="I13520" s="784" t="s">
        <v>6845</v>
      </c>
    </row>
    <row r="13521" spans="1:9" hidden="1">
      <c r="A13521" s="784" t="str">
        <f>Table_wabobpsvr_AzureCalc_AzureCalcRateCard[[#This Row],[ServiceName]]&amp;Table_wabobpsvr_AzureCalc_AzureCalcRateCard[[#This Row],[Price_Level]]&amp;Table_wabobpsvr_AzureCalc_AzureCalcRateCard[[#This Row],[Region]]</f>
        <v>A7 Cloud ServicesA15</v>
      </c>
      <c r="B13521" s="784">
        <v>15</v>
      </c>
      <c r="C13521" s="784" t="s">
        <v>91</v>
      </c>
      <c r="D13521" s="784" t="s">
        <v>181</v>
      </c>
      <c r="E13521" s="784">
        <v>1.01908</v>
      </c>
      <c r="F13521" s="784" t="s">
        <v>705</v>
      </c>
      <c r="G13521" s="784" t="s">
        <v>1460</v>
      </c>
      <c r="H13521" s="784" t="s">
        <v>1461</v>
      </c>
      <c r="I13521" s="784" t="s">
        <v>6845</v>
      </c>
    </row>
    <row r="13522" spans="1:9" hidden="1">
      <c r="A13522" t="str">
        <f>Table_wabobpsvr_AzureCalc_AzureCalcRateCard[[#This Row],[ServiceName]]&amp;Table_wabobpsvr_AzureCalc_AzureCalcRateCard[[#This Row],[Price_Level]]&amp;Table_wabobpsvr_AzureCalc_AzureCalcRateCard[[#This Row],[Region]]</f>
        <v>A7 Cloud ServicesB15</v>
      </c>
      <c r="B13522">
        <v>15</v>
      </c>
      <c r="C13522" t="s">
        <v>91</v>
      </c>
      <c r="D13522" t="s">
        <v>182</v>
      </c>
      <c r="E13522">
        <v>0.97719999999999996</v>
      </c>
      <c r="F13522" t="s">
        <v>705</v>
      </c>
      <c r="G13522" s="784" t="s">
        <v>1460</v>
      </c>
      <c r="H13522" s="784" t="s">
        <v>1461</v>
      </c>
      <c r="I13522" s="784" t="s">
        <v>6845</v>
      </c>
    </row>
    <row r="13523" spans="1:9" hidden="1">
      <c r="A13523" t="str">
        <f>Table_wabobpsvr_AzureCalc_AzureCalcRateCard[[#This Row],[ServiceName]]&amp;Table_wabobpsvr_AzureCalc_AzureCalcRateCard[[#This Row],[Price_Level]]&amp;Table_wabobpsvr_AzureCalc_AzureCalcRateCard[[#This Row],[Region]]</f>
        <v>A7 Cloud ServicesC15</v>
      </c>
      <c r="B13523">
        <v>15</v>
      </c>
      <c r="C13523" t="s">
        <v>91</v>
      </c>
      <c r="D13523" t="s">
        <v>184</v>
      </c>
      <c r="E13523">
        <v>0.93532000000000004</v>
      </c>
      <c r="F13523" t="s">
        <v>705</v>
      </c>
      <c r="G13523" s="784" t="s">
        <v>1460</v>
      </c>
      <c r="H13523" s="784" t="s">
        <v>1461</v>
      </c>
      <c r="I13523" s="784" t="s">
        <v>6845</v>
      </c>
    </row>
    <row r="13524" spans="1:9" hidden="1">
      <c r="A13524" t="str">
        <f>Table_wabobpsvr_AzureCalc_AzureCalcRateCard[[#This Row],[ServiceName]]&amp;Table_wabobpsvr_AzureCalc_AzureCalcRateCard[[#This Row],[Price_Level]]&amp;Table_wabobpsvr_AzureCalc_AzureCalcRateCard[[#This Row],[Region]]</f>
        <v>A7 Cloud ServicesD15</v>
      </c>
      <c r="B13524">
        <v>15</v>
      </c>
      <c r="C13524" t="s">
        <v>91</v>
      </c>
      <c r="D13524" t="s">
        <v>183</v>
      </c>
      <c r="E13524">
        <v>0.89344000000000001</v>
      </c>
      <c r="F13524" t="s">
        <v>705</v>
      </c>
      <c r="G13524" s="784" t="s">
        <v>1460</v>
      </c>
      <c r="H13524" s="784" t="s">
        <v>1461</v>
      </c>
      <c r="I13524" s="784" t="s">
        <v>6845</v>
      </c>
    </row>
    <row r="13525" spans="1:9" hidden="1">
      <c r="A13525" t="str">
        <f>Table_wabobpsvr_AzureCalc_AzureCalcRateCard[[#This Row],[ServiceName]]&amp;Table_wabobpsvr_AzureCalc_AzureCalcRateCard[[#This Row],[Price_Level]]&amp;Table_wabobpsvr_AzureCalc_AzureCalcRateCard[[#This Row],[Region]]</f>
        <v>A8 Cloud ServicesMOSP15</v>
      </c>
      <c r="B13525">
        <v>15</v>
      </c>
      <c r="C13525" t="s">
        <v>91</v>
      </c>
      <c r="D13525" t="s">
        <v>627</v>
      </c>
      <c r="E13525">
        <v>999999</v>
      </c>
      <c r="F13525" t="s">
        <v>716</v>
      </c>
      <c r="G13525" s="784" t="s">
        <v>4431</v>
      </c>
      <c r="H13525" s="784" t="s">
        <v>4431</v>
      </c>
      <c r="I13525" s="784" t="s">
        <v>6846</v>
      </c>
    </row>
    <row r="13526" spans="1:9" hidden="1">
      <c r="A13526" t="str">
        <f>Table_wabobpsvr_AzureCalc_AzureCalcRateCard[[#This Row],[ServiceName]]&amp;Table_wabobpsvr_AzureCalc_AzureCalcRateCard[[#This Row],[Price_Level]]&amp;Table_wabobpsvr_AzureCalc_AzureCalcRateCard[[#This Row],[Region]]</f>
        <v>A8 Cloud ServicesA15</v>
      </c>
      <c r="B13526">
        <v>15</v>
      </c>
      <c r="C13526" t="s">
        <v>91</v>
      </c>
      <c r="D13526" t="s">
        <v>181</v>
      </c>
      <c r="E13526">
        <v>999999</v>
      </c>
      <c r="F13526" t="s">
        <v>716</v>
      </c>
      <c r="G13526" s="784" t="s">
        <v>1462</v>
      </c>
      <c r="H13526" s="784" t="s">
        <v>1463</v>
      </c>
      <c r="I13526" s="784" t="s">
        <v>6846</v>
      </c>
    </row>
    <row r="13527" spans="1:9" hidden="1">
      <c r="A13527" s="784" t="str">
        <f>Table_wabobpsvr_AzureCalc_AzureCalcRateCard[[#This Row],[ServiceName]]&amp;Table_wabobpsvr_AzureCalc_AzureCalcRateCard[[#This Row],[Price_Level]]&amp;Table_wabobpsvr_AzureCalc_AzureCalcRateCard[[#This Row],[Region]]</f>
        <v>A8 Cloud ServicesB15</v>
      </c>
      <c r="B13527" s="784">
        <v>15</v>
      </c>
      <c r="C13527" s="784" t="s">
        <v>91</v>
      </c>
      <c r="D13527" s="784" t="s">
        <v>182</v>
      </c>
      <c r="E13527" s="784">
        <v>999999</v>
      </c>
      <c r="F13527" s="784" t="s">
        <v>716</v>
      </c>
      <c r="G13527" s="784" t="s">
        <v>1462</v>
      </c>
      <c r="H13527" s="784" t="s">
        <v>1463</v>
      </c>
      <c r="I13527" s="784" t="s">
        <v>6846</v>
      </c>
    </row>
    <row r="13528" spans="1:9" hidden="1">
      <c r="A13528" s="784" t="str">
        <f>Table_wabobpsvr_AzureCalc_AzureCalcRateCard[[#This Row],[ServiceName]]&amp;Table_wabobpsvr_AzureCalc_AzureCalcRateCard[[#This Row],[Price_Level]]&amp;Table_wabobpsvr_AzureCalc_AzureCalcRateCard[[#This Row],[Region]]</f>
        <v>A8 Cloud ServicesC15</v>
      </c>
      <c r="B13528" s="784">
        <v>15</v>
      </c>
      <c r="C13528" s="784" t="s">
        <v>91</v>
      </c>
      <c r="D13528" s="784" t="s">
        <v>184</v>
      </c>
      <c r="E13528" s="784">
        <v>999999</v>
      </c>
      <c r="F13528" s="784" t="s">
        <v>716</v>
      </c>
      <c r="G13528" s="784" t="s">
        <v>1462</v>
      </c>
      <c r="H13528" s="784" t="s">
        <v>1463</v>
      </c>
      <c r="I13528" s="784" t="s">
        <v>6846</v>
      </c>
    </row>
    <row r="13529" spans="1:9" hidden="1">
      <c r="A13529" s="784" t="str">
        <f>Table_wabobpsvr_AzureCalc_AzureCalcRateCard[[#This Row],[ServiceName]]&amp;Table_wabobpsvr_AzureCalc_AzureCalcRateCard[[#This Row],[Price_Level]]&amp;Table_wabobpsvr_AzureCalc_AzureCalcRateCard[[#This Row],[Region]]</f>
        <v>A8 Cloud ServicesD15</v>
      </c>
      <c r="B13529" s="784">
        <v>15</v>
      </c>
      <c r="C13529" s="784" t="s">
        <v>91</v>
      </c>
      <c r="D13529" s="784" t="s">
        <v>183</v>
      </c>
      <c r="E13529" s="784">
        <v>999999</v>
      </c>
      <c r="F13529" s="784" t="s">
        <v>716</v>
      </c>
      <c r="G13529" s="784" t="s">
        <v>1462</v>
      </c>
      <c r="H13529" s="784" t="s">
        <v>1463</v>
      </c>
      <c r="I13529" s="784" t="s">
        <v>6846</v>
      </c>
    </row>
    <row r="13530" spans="1:9" hidden="1">
      <c r="A13530" s="784" t="str">
        <f>Table_wabobpsvr_AzureCalc_AzureCalcRateCard[[#This Row],[ServiceName]]&amp;Table_wabobpsvr_AzureCalc_AzureCalcRateCard[[#This Row],[Price_Level]]&amp;Table_wabobpsvr_AzureCalc_AzureCalcRateCard[[#This Row],[Region]]</f>
        <v>A9 Cloud ServicesMOSP15</v>
      </c>
      <c r="B13530" s="784">
        <v>15</v>
      </c>
      <c r="C13530" s="784" t="s">
        <v>91</v>
      </c>
      <c r="D13530" s="784" t="s">
        <v>627</v>
      </c>
      <c r="E13530" s="784">
        <v>999999</v>
      </c>
      <c r="F13530" s="784" t="s">
        <v>718</v>
      </c>
      <c r="G13530" s="784" t="s">
        <v>4431</v>
      </c>
      <c r="H13530" s="784" t="s">
        <v>4431</v>
      </c>
      <c r="I13530" s="784" t="s">
        <v>6847</v>
      </c>
    </row>
    <row r="13531" spans="1:9" hidden="1">
      <c r="A13531" s="784" t="str">
        <f>Table_wabobpsvr_AzureCalc_AzureCalcRateCard[[#This Row],[ServiceName]]&amp;Table_wabobpsvr_AzureCalc_AzureCalcRateCard[[#This Row],[Price_Level]]&amp;Table_wabobpsvr_AzureCalc_AzureCalcRateCard[[#This Row],[Region]]</f>
        <v>A9 Cloud ServicesA15</v>
      </c>
      <c r="B13531" s="784">
        <v>15</v>
      </c>
      <c r="C13531" s="784" t="s">
        <v>91</v>
      </c>
      <c r="D13531" s="784" t="s">
        <v>181</v>
      </c>
      <c r="E13531" s="784">
        <v>999999</v>
      </c>
      <c r="F13531" s="784" t="s">
        <v>718</v>
      </c>
      <c r="G13531" s="784" t="s">
        <v>1464</v>
      </c>
      <c r="H13531" s="784" t="s">
        <v>1465</v>
      </c>
      <c r="I13531" s="784" t="s">
        <v>6847</v>
      </c>
    </row>
    <row r="13532" spans="1:9" hidden="1">
      <c r="A13532" s="784" t="str">
        <f>Table_wabobpsvr_AzureCalc_AzureCalcRateCard[[#This Row],[ServiceName]]&amp;Table_wabobpsvr_AzureCalc_AzureCalcRateCard[[#This Row],[Price_Level]]&amp;Table_wabobpsvr_AzureCalc_AzureCalcRateCard[[#This Row],[Region]]</f>
        <v>A9 Cloud ServicesB15</v>
      </c>
      <c r="B13532" s="784">
        <v>15</v>
      </c>
      <c r="C13532" s="784" t="s">
        <v>91</v>
      </c>
      <c r="D13532" s="784" t="s">
        <v>182</v>
      </c>
      <c r="E13532" s="784">
        <v>999999</v>
      </c>
      <c r="F13532" s="784" t="s">
        <v>718</v>
      </c>
      <c r="G13532" s="784" t="s">
        <v>1464</v>
      </c>
      <c r="H13532" s="784" t="s">
        <v>1465</v>
      </c>
      <c r="I13532" s="784" t="s">
        <v>6847</v>
      </c>
    </row>
    <row r="13533" spans="1:9" hidden="1">
      <c r="A13533" s="784" t="str">
        <f>Table_wabobpsvr_AzureCalc_AzureCalcRateCard[[#This Row],[ServiceName]]&amp;Table_wabobpsvr_AzureCalc_AzureCalcRateCard[[#This Row],[Price_Level]]&amp;Table_wabobpsvr_AzureCalc_AzureCalcRateCard[[#This Row],[Region]]</f>
        <v>A9 Cloud ServicesC15</v>
      </c>
      <c r="B13533" s="784">
        <v>15</v>
      </c>
      <c r="C13533" s="784" t="s">
        <v>91</v>
      </c>
      <c r="D13533" s="784" t="s">
        <v>184</v>
      </c>
      <c r="E13533" s="784">
        <v>999999</v>
      </c>
      <c r="F13533" s="784" t="s">
        <v>718</v>
      </c>
      <c r="G13533" s="784" t="s">
        <v>1464</v>
      </c>
      <c r="H13533" s="784" t="s">
        <v>1465</v>
      </c>
      <c r="I13533" s="784" t="s">
        <v>6847</v>
      </c>
    </row>
    <row r="13534" spans="1:9" hidden="1">
      <c r="A13534" s="784" t="str">
        <f>Table_wabobpsvr_AzureCalc_AzureCalcRateCard[[#This Row],[ServiceName]]&amp;Table_wabobpsvr_AzureCalc_AzureCalcRateCard[[#This Row],[Price_Level]]&amp;Table_wabobpsvr_AzureCalc_AzureCalcRateCard[[#This Row],[Region]]</f>
        <v>A9 Cloud ServicesD15</v>
      </c>
      <c r="B13534" s="784">
        <v>15</v>
      </c>
      <c r="C13534" s="784" t="s">
        <v>91</v>
      </c>
      <c r="D13534" s="784" t="s">
        <v>183</v>
      </c>
      <c r="E13534" s="784">
        <v>999999</v>
      </c>
      <c r="F13534" s="784" t="s">
        <v>718</v>
      </c>
      <c r="G13534" s="784" t="s">
        <v>1464</v>
      </c>
      <c r="H13534" s="784" t="s">
        <v>1465</v>
      </c>
      <c r="I13534" s="784" t="s">
        <v>6847</v>
      </c>
    </row>
    <row r="13535" spans="1:9" hidden="1">
      <c r="A13535" t="str">
        <f>Table_wabobpsvr_AzureCalc_AzureCalcRateCard[[#This Row],[ServiceName]]&amp;Table_wabobpsvr_AzureCalc_AzureCalcRateCard[[#This Row],[Price_Level]]&amp;Table_wabobpsvr_AzureCalc_AzureCalcRateCard[[#This Row],[Region]]</f>
        <v>Standard_D1 Cloud ServicesA15</v>
      </c>
      <c r="B13535">
        <v>15</v>
      </c>
      <c r="C13535" t="s">
        <v>91</v>
      </c>
      <c r="D13535" t="s">
        <v>181</v>
      </c>
      <c r="E13535">
        <v>0.19012000000000001</v>
      </c>
      <c r="F13535" t="s">
        <v>1154</v>
      </c>
      <c r="G13535" s="784" t="s">
        <v>1466</v>
      </c>
      <c r="H13535" s="784" t="s">
        <v>1467</v>
      </c>
      <c r="I13535" s="784" t="s">
        <v>6848</v>
      </c>
    </row>
    <row r="13536" spans="1:9" hidden="1">
      <c r="A13536" s="784" t="str">
        <f>Table_wabobpsvr_AzureCalc_AzureCalcRateCard[[#This Row],[ServiceName]]&amp;Table_wabobpsvr_AzureCalc_AzureCalcRateCard[[#This Row],[Price_Level]]&amp;Table_wabobpsvr_AzureCalc_AzureCalcRateCard[[#This Row],[Region]]</f>
        <v>Standard_D1 Cloud ServicesB15</v>
      </c>
      <c r="B13536" s="784">
        <v>15</v>
      </c>
      <c r="C13536" s="784" t="s">
        <v>91</v>
      </c>
      <c r="D13536" s="784" t="s">
        <v>182</v>
      </c>
      <c r="E13536" s="784">
        <v>0.18423999999999999</v>
      </c>
      <c r="F13536" s="784" t="s">
        <v>1154</v>
      </c>
      <c r="G13536" s="784" t="s">
        <v>1466</v>
      </c>
      <c r="H13536" s="784" t="s">
        <v>1467</v>
      </c>
      <c r="I13536" s="784" t="s">
        <v>6848</v>
      </c>
    </row>
    <row r="13537" spans="1:9" hidden="1">
      <c r="A13537" t="str">
        <f>Table_wabobpsvr_AzureCalc_AzureCalcRateCard[[#This Row],[ServiceName]]&amp;Table_wabobpsvr_AzureCalc_AzureCalcRateCard[[#This Row],[Price_Level]]&amp;Table_wabobpsvr_AzureCalc_AzureCalcRateCard[[#This Row],[Region]]</f>
        <v>Standard_D1 Cloud ServicesC15</v>
      </c>
      <c r="B13537">
        <v>15</v>
      </c>
      <c r="C13537" t="s">
        <v>91</v>
      </c>
      <c r="D13537" t="s">
        <v>184</v>
      </c>
      <c r="E13537">
        <v>0.17835999999999999</v>
      </c>
      <c r="F13537" t="s">
        <v>1154</v>
      </c>
      <c r="G13537" s="784" t="s">
        <v>1466</v>
      </c>
      <c r="H13537" s="784" t="s">
        <v>1467</v>
      </c>
      <c r="I13537" s="784" t="s">
        <v>6848</v>
      </c>
    </row>
    <row r="13538" spans="1:9" hidden="1">
      <c r="A13538" s="784" t="str">
        <f>Table_wabobpsvr_AzureCalc_AzureCalcRateCard[[#This Row],[ServiceName]]&amp;Table_wabobpsvr_AzureCalc_AzureCalcRateCard[[#This Row],[Price_Level]]&amp;Table_wabobpsvr_AzureCalc_AzureCalcRateCard[[#This Row],[Region]]</f>
        <v>Standard_D1 Cloud ServicesD15</v>
      </c>
      <c r="B13538" s="784">
        <v>15</v>
      </c>
      <c r="C13538" s="784" t="s">
        <v>91</v>
      </c>
      <c r="D13538" s="784" t="s">
        <v>183</v>
      </c>
      <c r="E13538" s="784">
        <v>0.17247999999999999</v>
      </c>
      <c r="F13538" s="784" t="s">
        <v>1154</v>
      </c>
      <c r="G13538" s="784" t="s">
        <v>1466</v>
      </c>
      <c r="H13538" s="784" t="s">
        <v>1467</v>
      </c>
      <c r="I13538" s="784" t="s">
        <v>6848</v>
      </c>
    </row>
    <row r="13539" spans="1:9" hidden="1">
      <c r="A13539" t="str">
        <f>Table_wabobpsvr_AzureCalc_AzureCalcRateCard[[#This Row],[ServiceName]]&amp;Table_wabobpsvr_AzureCalc_AzureCalcRateCard[[#This Row],[Price_Level]]&amp;Table_wabobpsvr_AzureCalc_AzureCalcRateCard[[#This Row],[Region]]</f>
        <v>Standard_G5 Cloud ServicesMOSP4</v>
      </c>
      <c r="B13539">
        <v>4</v>
      </c>
      <c r="C13539" t="s">
        <v>91</v>
      </c>
      <c r="D13539" t="s">
        <v>627</v>
      </c>
      <c r="E13539">
        <v>9.65</v>
      </c>
      <c r="F13539" t="s">
        <v>3204</v>
      </c>
      <c r="G13539" s="784" t="s">
        <v>4431</v>
      </c>
      <c r="H13539" s="784" t="s">
        <v>4431</v>
      </c>
      <c r="I13539" s="784" t="s">
        <v>6849</v>
      </c>
    </row>
    <row r="13540" spans="1:9" hidden="1">
      <c r="A13540" s="784" t="str">
        <f>Table_wabobpsvr_AzureCalc_AzureCalcRateCard[[#This Row],[ServiceName]]&amp;Table_wabobpsvr_AzureCalc_AzureCalcRateCard[[#This Row],[Price_Level]]&amp;Table_wabobpsvr_AzureCalc_AzureCalcRateCard[[#This Row],[Region]]</f>
        <v>Standard_D11 Cloud ServicesA15</v>
      </c>
      <c r="B13540" s="784">
        <v>15</v>
      </c>
      <c r="C13540" s="784" t="s">
        <v>91</v>
      </c>
      <c r="D13540" s="784" t="s">
        <v>181</v>
      </c>
      <c r="E13540" s="784">
        <v>0.38218000000000002</v>
      </c>
      <c r="F13540" s="784" t="s">
        <v>1157</v>
      </c>
      <c r="G13540" s="784" t="s">
        <v>1468</v>
      </c>
      <c r="H13540" s="784" t="s">
        <v>1469</v>
      </c>
      <c r="I13540" s="784" t="s">
        <v>6850</v>
      </c>
    </row>
    <row r="13541" spans="1:9" hidden="1">
      <c r="A13541" s="784" t="str">
        <f>Table_wabobpsvr_AzureCalc_AzureCalcRateCard[[#This Row],[ServiceName]]&amp;Table_wabobpsvr_AzureCalc_AzureCalcRateCard[[#This Row],[Price_Level]]&amp;Table_wabobpsvr_AzureCalc_AzureCalcRateCard[[#This Row],[Region]]</f>
        <v>Standard_D11 Cloud ServicesB15</v>
      </c>
      <c r="B13541" s="784">
        <v>15</v>
      </c>
      <c r="C13541" s="784" t="s">
        <v>91</v>
      </c>
      <c r="D13541" s="784" t="s">
        <v>182</v>
      </c>
      <c r="E13541" s="784">
        <v>0.37036000000000002</v>
      </c>
      <c r="F13541" s="784" t="s">
        <v>1157</v>
      </c>
      <c r="G13541" s="784" t="s">
        <v>1468</v>
      </c>
      <c r="H13541" s="784" t="s">
        <v>1469</v>
      </c>
      <c r="I13541" s="784" t="s">
        <v>6850</v>
      </c>
    </row>
    <row r="13542" spans="1:9" hidden="1">
      <c r="A13542" s="784" t="str">
        <f>Table_wabobpsvr_AzureCalc_AzureCalcRateCard[[#This Row],[ServiceName]]&amp;Table_wabobpsvr_AzureCalc_AzureCalcRateCard[[#This Row],[Price_Level]]&amp;Table_wabobpsvr_AzureCalc_AzureCalcRateCard[[#This Row],[Region]]</f>
        <v>Standard_D11 Cloud ServicesC15</v>
      </c>
      <c r="B13542" s="784">
        <v>15</v>
      </c>
      <c r="C13542" s="784" t="s">
        <v>91</v>
      </c>
      <c r="D13542" s="784" t="s">
        <v>184</v>
      </c>
      <c r="E13542" s="784">
        <v>0.35854000000000003</v>
      </c>
      <c r="F13542" s="784" t="s">
        <v>1157</v>
      </c>
      <c r="G13542" s="784" t="s">
        <v>1468</v>
      </c>
      <c r="H13542" s="784" t="s">
        <v>1469</v>
      </c>
      <c r="I13542" s="784" t="s">
        <v>6850</v>
      </c>
    </row>
    <row r="13543" spans="1:9" hidden="1">
      <c r="A13543" s="784" t="str">
        <f>Table_wabobpsvr_AzureCalc_AzureCalcRateCard[[#This Row],[ServiceName]]&amp;Table_wabobpsvr_AzureCalc_AzureCalcRateCard[[#This Row],[Price_Level]]&amp;Table_wabobpsvr_AzureCalc_AzureCalcRateCard[[#This Row],[Region]]</f>
        <v>Standard_D11 Cloud ServicesD15</v>
      </c>
      <c r="B13543" s="784">
        <v>15</v>
      </c>
      <c r="C13543" s="784" t="s">
        <v>91</v>
      </c>
      <c r="D13543" s="784" t="s">
        <v>183</v>
      </c>
      <c r="E13543" s="784">
        <v>0.34671999999999997</v>
      </c>
      <c r="F13543" s="784" t="s">
        <v>1157</v>
      </c>
      <c r="G13543" s="784" t="s">
        <v>1468</v>
      </c>
      <c r="H13543" s="784" t="s">
        <v>1469</v>
      </c>
      <c r="I13543" s="784" t="s">
        <v>6850</v>
      </c>
    </row>
    <row r="13544" spans="1:9" hidden="1">
      <c r="A13544" s="784" t="str">
        <f>Table_wabobpsvr_AzureCalc_AzureCalcRateCard[[#This Row],[ServiceName]]&amp;Table_wabobpsvr_AzureCalc_AzureCalcRateCard[[#This Row],[Price_Level]]&amp;Table_wabobpsvr_AzureCalc_AzureCalcRateCard[[#This Row],[Region]]</f>
        <v>Standard_D12 Cloud ServicesA15</v>
      </c>
      <c r="B13544" s="784">
        <v>15</v>
      </c>
      <c r="C13544" s="784" t="s">
        <v>91</v>
      </c>
      <c r="D13544" s="784" t="s">
        <v>181</v>
      </c>
      <c r="E13544" s="784">
        <v>0.76436000000000004</v>
      </c>
      <c r="F13544" s="784" t="s">
        <v>1160</v>
      </c>
      <c r="G13544" s="784" t="s">
        <v>1470</v>
      </c>
      <c r="H13544" s="784" t="s">
        <v>1471</v>
      </c>
      <c r="I13544" s="784" t="s">
        <v>6851</v>
      </c>
    </row>
    <row r="13545" spans="1:9" hidden="1">
      <c r="A13545" s="784" t="str">
        <f>Table_wabobpsvr_AzureCalc_AzureCalcRateCard[[#This Row],[ServiceName]]&amp;Table_wabobpsvr_AzureCalc_AzureCalcRateCard[[#This Row],[Price_Level]]&amp;Table_wabobpsvr_AzureCalc_AzureCalcRateCard[[#This Row],[Region]]</f>
        <v>Standard_D12 Cloud ServicesB15</v>
      </c>
      <c r="B13545" s="784">
        <v>15</v>
      </c>
      <c r="C13545" s="784" t="s">
        <v>91</v>
      </c>
      <c r="D13545" s="784" t="s">
        <v>182</v>
      </c>
      <c r="E13545" s="784">
        <v>0.74072000000000005</v>
      </c>
      <c r="F13545" s="784" t="s">
        <v>1160</v>
      </c>
      <c r="G13545" s="784" t="s">
        <v>1470</v>
      </c>
      <c r="H13545" s="784" t="s">
        <v>1471</v>
      </c>
      <c r="I13545" s="784" t="s">
        <v>6851</v>
      </c>
    </row>
    <row r="13546" spans="1:9" hidden="1">
      <c r="A13546" s="784" t="str">
        <f>Table_wabobpsvr_AzureCalc_AzureCalcRateCard[[#This Row],[ServiceName]]&amp;Table_wabobpsvr_AzureCalc_AzureCalcRateCard[[#This Row],[Price_Level]]&amp;Table_wabobpsvr_AzureCalc_AzureCalcRateCard[[#This Row],[Region]]</f>
        <v>Standard_D12 Cloud ServicesC15</v>
      </c>
      <c r="B13546" s="784">
        <v>15</v>
      </c>
      <c r="C13546" s="784" t="s">
        <v>91</v>
      </c>
      <c r="D13546" s="784" t="s">
        <v>184</v>
      </c>
      <c r="E13546" s="784">
        <v>0.71708000000000005</v>
      </c>
      <c r="F13546" s="784" t="s">
        <v>1160</v>
      </c>
      <c r="G13546" s="784" t="s">
        <v>1470</v>
      </c>
      <c r="H13546" s="784" t="s">
        <v>1471</v>
      </c>
      <c r="I13546" s="784" t="s">
        <v>6851</v>
      </c>
    </row>
    <row r="13547" spans="1:9" hidden="1">
      <c r="A13547" t="str">
        <f>Table_wabobpsvr_AzureCalc_AzureCalcRateCard[[#This Row],[ServiceName]]&amp;Table_wabobpsvr_AzureCalc_AzureCalcRateCard[[#This Row],[Price_Level]]&amp;Table_wabobpsvr_AzureCalc_AzureCalcRateCard[[#This Row],[Region]]</f>
        <v>Standard_D12 Cloud ServicesD15</v>
      </c>
      <c r="B13547">
        <v>15</v>
      </c>
      <c r="C13547" t="s">
        <v>91</v>
      </c>
      <c r="D13547" t="s">
        <v>183</v>
      </c>
      <c r="E13547">
        <v>0.69343999999999995</v>
      </c>
      <c r="F13547" t="s">
        <v>1160</v>
      </c>
      <c r="G13547" s="784" t="s">
        <v>1470</v>
      </c>
      <c r="H13547" s="784" t="s">
        <v>1471</v>
      </c>
      <c r="I13547" s="784" t="s">
        <v>6851</v>
      </c>
    </row>
    <row r="13548" spans="1:9" hidden="1">
      <c r="A13548" t="str">
        <f>Table_wabobpsvr_AzureCalc_AzureCalcRateCard[[#This Row],[ServiceName]]&amp;Table_wabobpsvr_AzureCalc_AzureCalcRateCard[[#This Row],[Price_Level]]&amp;Table_wabobpsvr_AzureCalc_AzureCalcRateCard[[#This Row],[Region]]</f>
        <v>Standard_D13 Cloud ServicesA15</v>
      </c>
      <c r="B13548">
        <v>15</v>
      </c>
      <c r="C13548" t="s">
        <v>91</v>
      </c>
      <c r="D13548" t="s">
        <v>181</v>
      </c>
      <c r="E13548">
        <v>1.37643</v>
      </c>
      <c r="F13548" t="s">
        <v>1163</v>
      </c>
      <c r="G13548" s="784" t="s">
        <v>1472</v>
      </c>
      <c r="H13548" s="784" t="s">
        <v>1473</v>
      </c>
      <c r="I13548" s="784" t="s">
        <v>6852</v>
      </c>
    </row>
    <row r="13549" spans="1:9" hidden="1">
      <c r="A13549" t="str">
        <f>Table_wabobpsvr_AzureCalc_AzureCalcRateCard[[#This Row],[ServiceName]]&amp;Table_wabobpsvr_AzureCalc_AzureCalcRateCard[[#This Row],[Price_Level]]&amp;Table_wabobpsvr_AzureCalc_AzureCalcRateCard[[#This Row],[Region]]</f>
        <v>Standard_D13 Cloud ServicesB15</v>
      </c>
      <c r="B13549">
        <v>15</v>
      </c>
      <c r="C13549" t="s">
        <v>91</v>
      </c>
      <c r="D13549" t="s">
        <v>182</v>
      </c>
      <c r="E13549">
        <v>1.33386</v>
      </c>
      <c r="F13549" t="s">
        <v>1163</v>
      </c>
      <c r="G13549" s="784" t="s">
        <v>1472</v>
      </c>
      <c r="H13549" s="784" t="s">
        <v>1473</v>
      </c>
      <c r="I13549" s="784" t="s">
        <v>6852</v>
      </c>
    </row>
    <row r="13550" spans="1:9" hidden="1">
      <c r="A13550" t="str">
        <f>Table_wabobpsvr_AzureCalc_AzureCalcRateCard[[#This Row],[ServiceName]]&amp;Table_wabobpsvr_AzureCalc_AzureCalcRateCard[[#This Row],[Price_Level]]&amp;Table_wabobpsvr_AzureCalc_AzureCalcRateCard[[#This Row],[Region]]</f>
        <v>Standard_D13 Cloud ServicesC15</v>
      </c>
      <c r="B13550">
        <v>15</v>
      </c>
      <c r="C13550" t="s">
        <v>91</v>
      </c>
      <c r="D13550" t="s">
        <v>184</v>
      </c>
      <c r="E13550">
        <v>1.29129</v>
      </c>
      <c r="F13550" t="s">
        <v>1163</v>
      </c>
      <c r="G13550" s="784" t="s">
        <v>1472</v>
      </c>
      <c r="H13550" s="784" t="s">
        <v>1473</v>
      </c>
      <c r="I13550" s="784" t="s">
        <v>6852</v>
      </c>
    </row>
    <row r="13551" spans="1:9" hidden="1">
      <c r="A13551" t="str">
        <f>Table_wabobpsvr_AzureCalc_AzureCalcRateCard[[#This Row],[ServiceName]]&amp;Table_wabobpsvr_AzureCalc_AzureCalcRateCard[[#This Row],[Price_Level]]&amp;Table_wabobpsvr_AzureCalc_AzureCalcRateCard[[#This Row],[Region]]</f>
        <v>Standard_D13 Cloud ServicesD15</v>
      </c>
      <c r="B13551">
        <v>15</v>
      </c>
      <c r="C13551" t="s">
        <v>91</v>
      </c>
      <c r="D13551" t="s">
        <v>183</v>
      </c>
      <c r="E13551">
        <v>1.2487200000000001</v>
      </c>
      <c r="F13551" t="s">
        <v>1163</v>
      </c>
      <c r="G13551" s="784" t="s">
        <v>1472</v>
      </c>
      <c r="H13551" s="784" t="s">
        <v>1473</v>
      </c>
      <c r="I13551" s="784" t="s">
        <v>6852</v>
      </c>
    </row>
    <row r="13552" spans="1:9" hidden="1">
      <c r="A13552" t="str">
        <f>Table_wabobpsvr_AzureCalc_AzureCalcRateCard[[#This Row],[ServiceName]]&amp;Table_wabobpsvr_AzureCalc_AzureCalcRateCard[[#This Row],[Price_Level]]&amp;Table_wabobpsvr_AzureCalc_AzureCalcRateCard[[#This Row],[Region]]</f>
        <v>Standard_D14 Cloud ServicesA15</v>
      </c>
      <c r="B13552">
        <v>15</v>
      </c>
      <c r="C13552" t="s">
        <v>91</v>
      </c>
      <c r="D13552" t="s">
        <v>181</v>
      </c>
      <c r="E13552">
        <v>2.4773800000000001</v>
      </c>
      <c r="F13552" t="s">
        <v>1166</v>
      </c>
      <c r="G13552" s="784" t="s">
        <v>1474</v>
      </c>
      <c r="H13552" s="784" t="s">
        <v>1475</v>
      </c>
      <c r="I13552" s="784" t="s">
        <v>6853</v>
      </c>
    </row>
    <row r="13553" spans="1:9" hidden="1">
      <c r="A13553" t="str">
        <f>Table_wabobpsvr_AzureCalc_AzureCalcRateCard[[#This Row],[ServiceName]]&amp;Table_wabobpsvr_AzureCalc_AzureCalcRateCard[[#This Row],[Price_Level]]&amp;Table_wabobpsvr_AzureCalc_AzureCalcRateCard[[#This Row],[Region]]</f>
        <v>Standard_D14 Cloud ServicesB15</v>
      </c>
      <c r="B13553">
        <v>15</v>
      </c>
      <c r="C13553" t="s">
        <v>91</v>
      </c>
      <c r="D13553" t="s">
        <v>182</v>
      </c>
      <c r="E13553">
        <v>2.40076</v>
      </c>
      <c r="F13553" t="s">
        <v>1166</v>
      </c>
      <c r="G13553" s="784" t="s">
        <v>1474</v>
      </c>
      <c r="H13553" s="784" t="s">
        <v>1475</v>
      </c>
      <c r="I13553" s="784" t="s">
        <v>6853</v>
      </c>
    </row>
    <row r="13554" spans="1:9" hidden="1">
      <c r="A13554" t="str">
        <f>Table_wabobpsvr_AzureCalc_AzureCalcRateCard[[#This Row],[ServiceName]]&amp;Table_wabobpsvr_AzureCalc_AzureCalcRateCard[[#This Row],[Price_Level]]&amp;Table_wabobpsvr_AzureCalc_AzureCalcRateCard[[#This Row],[Region]]</f>
        <v>Standard_D14 Cloud ServicesC15</v>
      </c>
      <c r="B13554">
        <v>15</v>
      </c>
      <c r="C13554" t="s">
        <v>91</v>
      </c>
      <c r="D13554" t="s">
        <v>184</v>
      </c>
      <c r="E13554">
        <v>2.3241399999999999</v>
      </c>
      <c r="F13554" t="s">
        <v>1166</v>
      </c>
      <c r="G13554" s="784" t="s">
        <v>1474</v>
      </c>
      <c r="H13554" s="784" t="s">
        <v>1475</v>
      </c>
      <c r="I13554" s="784" t="s">
        <v>6853</v>
      </c>
    </row>
    <row r="13555" spans="1:9" hidden="1">
      <c r="A13555" s="784" t="str">
        <f>Table_wabobpsvr_AzureCalc_AzureCalcRateCard[[#This Row],[ServiceName]]&amp;Table_wabobpsvr_AzureCalc_AzureCalcRateCard[[#This Row],[Price_Level]]&amp;Table_wabobpsvr_AzureCalc_AzureCalcRateCard[[#This Row],[Region]]</f>
        <v>Standard_D14 Cloud ServicesD15</v>
      </c>
      <c r="B13555" s="784">
        <v>15</v>
      </c>
      <c r="C13555" s="784" t="s">
        <v>91</v>
      </c>
      <c r="D13555" s="784" t="s">
        <v>183</v>
      </c>
      <c r="E13555" s="784">
        <v>2.2475200000000002</v>
      </c>
      <c r="F13555" s="784" t="s">
        <v>1166</v>
      </c>
      <c r="G13555" s="784" t="s">
        <v>1474</v>
      </c>
      <c r="H13555" s="784" t="s">
        <v>1475</v>
      </c>
      <c r="I13555" s="784" t="s">
        <v>6853</v>
      </c>
    </row>
    <row r="13556" spans="1:9" hidden="1">
      <c r="A13556" s="784" t="str">
        <f>Table_wabobpsvr_AzureCalc_AzureCalcRateCard[[#This Row],[ServiceName]]&amp;Table_wabobpsvr_AzureCalc_AzureCalcRateCard[[#This Row],[Price_Level]]&amp;Table_wabobpsvr_AzureCalc_AzureCalcRateCard[[#This Row],[Region]]</f>
        <v>Standard_D2 Cloud ServicesA15</v>
      </c>
      <c r="B13556" s="784">
        <v>15</v>
      </c>
      <c r="C13556" s="784" t="s">
        <v>91</v>
      </c>
      <c r="D13556" s="784" t="s">
        <v>181</v>
      </c>
      <c r="E13556" s="784">
        <v>0.38120999999999999</v>
      </c>
      <c r="F13556" s="784" t="s">
        <v>1169</v>
      </c>
      <c r="G13556" s="784" t="s">
        <v>1476</v>
      </c>
      <c r="H13556" s="784" t="s">
        <v>1477</v>
      </c>
      <c r="I13556" s="784" t="s">
        <v>6854</v>
      </c>
    </row>
    <row r="13557" spans="1:9" hidden="1">
      <c r="A13557" s="784" t="str">
        <f>Table_wabobpsvr_AzureCalc_AzureCalcRateCard[[#This Row],[ServiceName]]&amp;Table_wabobpsvr_AzureCalc_AzureCalcRateCard[[#This Row],[Price_Level]]&amp;Table_wabobpsvr_AzureCalc_AzureCalcRateCard[[#This Row],[Region]]</f>
        <v>Standard_D2 Cloud ServicesB15</v>
      </c>
      <c r="B13557" s="784">
        <v>15</v>
      </c>
      <c r="C13557" s="784" t="s">
        <v>91</v>
      </c>
      <c r="D13557" s="784" t="s">
        <v>182</v>
      </c>
      <c r="E13557" s="784">
        <v>0.36942000000000003</v>
      </c>
      <c r="F13557" s="784" t="s">
        <v>1169</v>
      </c>
      <c r="G13557" s="784" t="s">
        <v>1476</v>
      </c>
      <c r="H13557" s="784" t="s">
        <v>1477</v>
      </c>
      <c r="I13557" s="784" t="s">
        <v>6854</v>
      </c>
    </row>
    <row r="13558" spans="1:9" hidden="1">
      <c r="A13558" s="784" t="str">
        <f>Table_wabobpsvr_AzureCalc_AzureCalcRateCard[[#This Row],[ServiceName]]&amp;Table_wabobpsvr_AzureCalc_AzureCalcRateCard[[#This Row],[Price_Level]]&amp;Table_wabobpsvr_AzureCalc_AzureCalcRateCard[[#This Row],[Region]]</f>
        <v>Standard_D2 Cloud ServicesC15</v>
      </c>
      <c r="B13558" s="784">
        <v>15</v>
      </c>
      <c r="C13558" s="784" t="s">
        <v>91</v>
      </c>
      <c r="D13558" s="784" t="s">
        <v>184</v>
      </c>
      <c r="E13558" s="784">
        <v>0.35763</v>
      </c>
      <c r="F13558" s="784" t="s">
        <v>1169</v>
      </c>
      <c r="G13558" s="784" t="s">
        <v>1476</v>
      </c>
      <c r="H13558" s="784" t="s">
        <v>1477</v>
      </c>
      <c r="I13558" s="784" t="s">
        <v>6854</v>
      </c>
    </row>
    <row r="13559" spans="1:9" hidden="1">
      <c r="A13559" s="784" t="str">
        <f>Table_wabobpsvr_AzureCalc_AzureCalcRateCard[[#This Row],[ServiceName]]&amp;Table_wabobpsvr_AzureCalc_AzureCalcRateCard[[#This Row],[Price_Level]]&amp;Table_wabobpsvr_AzureCalc_AzureCalcRateCard[[#This Row],[Region]]</f>
        <v>Standard_D2 Cloud ServicesD15</v>
      </c>
      <c r="B13559" s="784">
        <v>15</v>
      </c>
      <c r="C13559" s="784" t="s">
        <v>91</v>
      </c>
      <c r="D13559" s="784" t="s">
        <v>183</v>
      </c>
      <c r="E13559" s="784">
        <v>0.34583999999999998</v>
      </c>
      <c r="F13559" s="784" t="s">
        <v>1169</v>
      </c>
      <c r="G13559" s="784" t="s">
        <v>1476</v>
      </c>
      <c r="H13559" s="784" t="s">
        <v>1477</v>
      </c>
      <c r="I13559" s="784" t="s">
        <v>6854</v>
      </c>
    </row>
    <row r="13560" spans="1:9" hidden="1">
      <c r="A13560" s="784" t="str">
        <f>Table_wabobpsvr_AzureCalc_AzureCalcRateCard[[#This Row],[ServiceName]]&amp;Table_wabobpsvr_AzureCalc_AzureCalcRateCard[[#This Row],[Price_Level]]&amp;Table_wabobpsvr_AzureCalc_AzureCalcRateCard[[#This Row],[Region]]</f>
        <v>Standard_D3 Cloud ServicesA15</v>
      </c>
      <c r="B13560" s="784">
        <v>15</v>
      </c>
      <c r="C13560" s="784" t="s">
        <v>91</v>
      </c>
      <c r="D13560" s="784" t="s">
        <v>181</v>
      </c>
      <c r="E13560" s="784">
        <v>0.76241999999999999</v>
      </c>
      <c r="F13560" s="784" t="s">
        <v>1172</v>
      </c>
      <c r="G13560" s="784" t="s">
        <v>1478</v>
      </c>
      <c r="H13560" s="784" t="s">
        <v>1479</v>
      </c>
      <c r="I13560" s="784" t="s">
        <v>6855</v>
      </c>
    </row>
    <row r="13561" spans="1:9" hidden="1">
      <c r="A13561" s="784" t="str">
        <f>Table_wabobpsvr_AzureCalc_AzureCalcRateCard[[#This Row],[ServiceName]]&amp;Table_wabobpsvr_AzureCalc_AzureCalcRateCard[[#This Row],[Price_Level]]&amp;Table_wabobpsvr_AzureCalc_AzureCalcRateCard[[#This Row],[Region]]</f>
        <v>Standard_D3 Cloud ServicesB15</v>
      </c>
      <c r="B13561" s="784">
        <v>15</v>
      </c>
      <c r="C13561" s="784" t="s">
        <v>91</v>
      </c>
      <c r="D13561" s="784" t="s">
        <v>182</v>
      </c>
      <c r="E13561" s="784">
        <v>0.73884000000000005</v>
      </c>
      <c r="F13561" s="784" t="s">
        <v>1172</v>
      </c>
      <c r="G13561" s="784" t="s">
        <v>1478</v>
      </c>
      <c r="H13561" s="784" t="s">
        <v>1479</v>
      </c>
      <c r="I13561" s="784" t="s">
        <v>6855</v>
      </c>
    </row>
    <row r="13562" spans="1:9" hidden="1">
      <c r="A13562" s="784" t="str">
        <f>Table_wabobpsvr_AzureCalc_AzureCalcRateCard[[#This Row],[ServiceName]]&amp;Table_wabobpsvr_AzureCalc_AzureCalcRateCard[[#This Row],[Price_Level]]&amp;Table_wabobpsvr_AzureCalc_AzureCalcRateCard[[#This Row],[Region]]</f>
        <v>Standard_D3 Cloud ServicesC15</v>
      </c>
      <c r="B13562" s="784">
        <v>15</v>
      </c>
      <c r="C13562" s="784" t="s">
        <v>91</v>
      </c>
      <c r="D13562" s="784" t="s">
        <v>184</v>
      </c>
      <c r="E13562" s="784">
        <v>0.71526000000000001</v>
      </c>
      <c r="F13562" s="784" t="s">
        <v>1172</v>
      </c>
      <c r="G13562" s="784" t="s">
        <v>1478</v>
      </c>
      <c r="H13562" s="784" t="s">
        <v>1479</v>
      </c>
      <c r="I13562" s="784" t="s">
        <v>6855</v>
      </c>
    </row>
    <row r="13563" spans="1:9" hidden="1">
      <c r="A13563" s="784" t="str">
        <f>Table_wabobpsvr_AzureCalc_AzureCalcRateCard[[#This Row],[ServiceName]]&amp;Table_wabobpsvr_AzureCalc_AzureCalcRateCard[[#This Row],[Price_Level]]&amp;Table_wabobpsvr_AzureCalc_AzureCalcRateCard[[#This Row],[Region]]</f>
        <v>Standard_D3 Cloud ServicesD15</v>
      </c>
      <c r="B13563" s="784">
        <v>15</v>
      </c>
      <c r="C13563" s="784" t="s">
        <v>91</v>
      </c>
      <c r="D13563" s="784" t="s">
        <v>183</v>
      </c>
      <c r="E13563" s="784">
        <v>0.69167999999999996</v>
      </c>
      <c r="F13563" s="784" t="s">
        <v>1172</v>
      </c>
      <c r="G13563" s="784" t="s">
        <v>1478</v>
      </c>
      <c r="H13563" s="784" t="s">
        <v>1479</v>
      </c>
      <c r="I13563" s="784" t="s">
        <v>6855</v>
      </c>
    </row>
    <row r="13564" spans="1:9" hidden="1">
      <c r="A13564" s="784" t="str">
        <f>Table_wabobpsvr_AzureCalc_AzureCalcRateCard[[#This Row],[ServiceName]]&amp;Table_wabobpsvr_AzureCalc_AzureCalcRateCard[[#This Row],[Price_Level]]&amp;Table_wabobpsvr_AzureCalc_AzureCalcRateCard[[#This Row],[Region]]</f>
        <v>Basic Elastic DTU PackB13</v>
      </c>
      <c r="B13564" s="784">
        <v>13</v>
      </c>
      <c r="C13564" s="784" t="s">
        <v>7614</v>
      </c>
      <c r="D13564" s="784" t="s">
        <v>182</v>
      </c>
      <c r="E13564" s="784">
        <v>5.5E-2</v>
      </c>
      <c r="F13564" s="784" t="s">
        <v>7449</v>
      </c>
      <c r="G13564" s="784" t="s">
        <v>7452</v>
      </c>
      <c r="H13564" s="784" t="s">
        <v>7631</v>
      </c>
      <c r="I13564" s="784" t="s">
        <v>7453</v>
      </c>
    </row>
    <row r="13565" spans="1:9" hidden="1">
      <c r="A13565" t="str">
        <f>Table_wabobpsvr_AzureCalc_AzureCalcRateCard[[#This Row],[ServiceName]]&amp;Table_wabobpsvr_AzureCalc_AzureCalcRateCard[[#This Row],[Price_Level]]&amp;Table_wabobpsvr_AzureCalc_AzureCalcRateCard[[#This Row],[Region]]</f>
        <v>Standard Elastic DTU PackD15</v>
      </c>
      <c r="B13565">
        <v>15</v>
      </c>
      <c r="C13565" t="s">
        <v>7614</v>
      </c>
      <c r="D13565" t="s">
        <v>183</v>
      </c>
      <c r="E13565">
        <v>7.0999999999999994E-2</v>
      </c>
      <c r="F13565" t="s">
        <v>4718</v>
      </c>
      <c r="G13565" s="784" t="s">
        <v>4719</v>
      </c>
      <c r="H13565" s="784" t="s">
        <v>7636</v>
      </c>
      <c r="I13565" s="784" t="s">
        <v>4885</v>
      </c>
    </row>
    <row r="13566" spans="1:9" hidden="1">
      <c r="A13566" t="str">
        <f>Table_wabobpsvr_AzureCalc_AzureCalcRateCard[[#This Row],[ServiceName]]&amp;Table_wabobpsvr_AzureCalc_AzureCalcRateCard[[#This Row],[Price_Level]]&amp;Table_wabobpsvr_AzureCalc_AzureCalcRateCard[[#This Row],[Region]]</f>
        <v>Basic Elastic DTU PackD14</v>
      </c>
      <c r="B13566">
        <v>14</v>
      </c>
      <c r="C13566" t="s">
        <v>7614</v>
      </c>
      <c r="D13566" t="s">
        <v>183</v>
      </c>
      <c r="E13566">
        <v>5.2999999999999999E-2</v>
      </c>
      <c r="F13566" t="s">
        <v>7449</v>
      </c>
      <c r="G13566" s="784" t="s">
        <v>7571</v>
      </c>
      <c r="H13566" s="784" t="s">
        <v>7647</v>
      </c>
      <c r="I13566" s="784" t="s">
        <v>7551</v>
      </c>
    </row>
    <row r="13567" spans="1:9" hidden="1">
      <c r="A13567" t="str">
        <f>Table_wabobpsvr_AzureCalc_AzureCalcRateCard[[#This Row],[ServiceName]]&amp;Table_wabobpsvr_AzureCalc_AzureCalcRateCard[[#This Row],[Price_Level]]&amp;Table_wabobpsvr_AzureCalc_AzureCalcRateCard[[#This Row],[Region]]</f>
        <v>Locally Redundant Storage Standard IO - Table/QueueC16</v>
      </c>
      <c r="B13567">
        <v>16</v>
      </c>
      <c r="C13567" t="s">
        <v>10</v>
      </c>
      <c r="D13567" t="s">
        <v>184</v>
      </c>
      <c r="E13567">
        <v>7.0069999999999993E-2</v>
      </c>
      <c r="F13567" t="s">
        <v>929</v>
      </c>
      <c r="G13567" s="784" t="s">
        <v>2767</v>
      </c>
      <c r="H13567" s="784" t="s">
        <v>2768</v>
      </c>
      <c r="I13567" s="784" t="s">
        <v>4431</v>
      </c>
    </row>
    <row r="13568" spans="1:9" hidden="1">
      <c r="A13568" t="str">
        <f>Table_wabobpsvr_AzureCalc_AzureCalcRateCard[[#This Row],[ServiceName]]&amp;Table_wabobpsvr_AzureCalc_AzureCalcRateCard[[#This Row],[Price_Level]]&amp;Table_wabobpsvr_AzureCalc_AzureCalcRateCard[[#This Row],[Region]]</f>
        <v>Locally Redundant Storage Standard IO - Table/QueueD16</v>
      </c>
      <c r="B13568">
        <v>16</v>
      </c>
      <c r="C13568" t="s">
        <v>10</v>
      </c>
      <c r="D13568" t="s">
        <v>183</v>
      </c>
      <c r="E13568">
        <v>6.7760000000000001E-2</v>
      </c>
      <c r="F13568" t="s">
        <v>929</v>
      </c>
      <c r="G13568" s="784" t="s">
        <v>2767</v>
      </c>
      <c r="H13568" s="784" t="s">
        <v>2768</v>
      </c>
      <c r="I13568" s="784" t="s">
        <v>4431</v>
      </c>
    </row>
    <row r="13569" spans="1:9" hidden="1">
      <c r="A13569" t="str">
        <f>Table_wabobpsvr_AzureCalc_AzureCalcRateCard[[#This Row],[ServiceName]]&amp;Table_wabobpsvr_AzureCalc_AzureCalcRateCard[[#This Row],[Price_Level]]&amp;Table_wabobpsvr_AzureCalc_AzureCalcRateCard[[#This Row],[Region]]</f>
        <v>Geo Redundant Storage Standard IO - Table/QueueB</v>
      </c>
      <c r="C13569" t="s">
        <v>10</v>
      </c>
      <c r="D13569" t="s">
        <v>182</v>
      </c>
      <c r="E13569">
        <v>9.0522000000000005E-2</v>
      </c>
      <c r="F13569" t="s">
        <v>791</v>
      </c>
      <c r="G13569" s="784" t="s">
        <v>2763</v>
      </c>
      <c r="H13569" s="784" t="s">
        <v>2764</v>
      </c>
      <c r="I13569" s="784" t="s">
        <v>4431</v>
      </c>
    </row>
    <row r="13570" spans="1:9" hidden="1">
      <c r="A13570" t="str">
        <f>Table_wabobpsvr_AzureCalc_AzureCalcRateCard[[#This Row],[ServiceName]]&amp;Table_wabobpsvr_AzureCalc_AzureCalcRateCard[[#This Row],[Price_Level]]&amp;Table_wabobpsvr_AzureCalc_AzureCalcRateCard[[#This Row],[Region]]</f>
        <v>Geo Redundant Storage Standard IO - Table/QueueC16</v>
      </c>
      <c r="B13570">
        <v>16</v>
      </c>
      <c r="C13570" t="s">
        <v>10</v>
      </c>
      <c r="D13570" t="s">
        <v>184</v>
      </c>
      <c r="E13570">
        <v>8.7633000000000003E-2</v>
      </c>
      <c r="F13570" t="s">
        <v>791</v>
      </c>
      <c r="G13570" s="784" t="s">
        <v>2763</v>
      </c>
      <c r="H13570" s="784" t="s">
        <v>2764</v>
      </c>
      <c r="I13570" s="784" t="s">
        <v>4431</v>
      </c>
    </row>
    <row r="13571" spans="1:9" hidden="1">
      <c r="A13571" t="str">
        <f>Table_wabobpsvr_AzureCalc_AzureCalcRateCard[[#This Row],[ServiceName]]&amp;Table_wabobpsvr_AzureCalc_AzureCalcRateCard[[#This Row],[Price_Level]]&amp;Table_wabobpsvr_AzureCalc_AzureCalcRateCard[[#This Row],[Region]]</f>
        <v>Geo Redundant Storage Standard IO - Table/QueueD16</v>
      </c>
      <c r="B13571">
        <v>16</v>
      </c>
      <c r="C13571" t="s">
        <v>10</v>
      </c>
      <c r="D13571" t="s">
        <v>183</v>
      </c>
      <c r="E13571">
        <v>8.4744E-2</v>
      </c>
      <c r="F13571" t="s">
        <v>791</v>
      </c>
      <c r="G13571" s="784" t="s">
        <v>2763</v>
      </c>
      <c r="H13571" s="784" t="s">
        <v>2764</v>
      </c>
      <c r="I13571" s="784" t="s">
        <v>4431</v>
      </c>
    </row>
    <row r="13572" spans="1:9" hidden="1">
      <c r="A13572" t="str">
        <f>Table_wabobpsvr_AzureCalc_AzureCalcRateCard[[#This Row],[ServiceName]]&amp;Table_wabobpsvr_AzureCalc_AzureCalcRateCard[[#This Row],[Price_Level]]&amp;Table_wabobpsvr_AzureCalc_AzureCalcRateCard[[#This Row],[Region]]</f>
        <v>ExpressRoute (Carrier) 1 Gbps ConnectionsB16</v>
      </c>
      <c r="B13572">
        <v>16</v>
      </c>
      <c r="C13572" t="s">
        <v>4431</v>
      </c>
      <c r="D13572" t="s">
        <v>182</v>
      </c>
      <c r="E13572">
        <v>999999</v>
      </c>
      <c r="F13572" t="s">
        <v>843</v>
      </c>
      <c r="G13572" s="784" t="s">
        <v>4431</v>
      </c>
      <c r="H13572" s="784" t="s">
        <v>4431</v>
      </c>
      <c r="I13572" s="784" t="s">
        <v>4431</v>
      </c>
    </row>
    <row r="13573" spans="1:9" hidden="1">
      <c r="A13573" t="str">
        <f>Table_wabobpsvr_AzureCalc_AzureCalcRateCard[[#This Row],[ServiceName]]&amp;Table_wabobpsvr_AzureCalc_AzureCalcRateCard[[#This Row],[Price_Level]]&amp;Table_wabobpsvr_AzureCalc_AzureCalcRateCard[[#This Row],[Region]]</f>
        <v>ExpressRoute (Carrier) 1 Gbps ConnectionsC16</v>
      </c>
      <c r="B13573">
        <v>16</v>
      </c>
      <c r="C13573" t="s">
        <v>4431</v>
      </c>
      <c r="D13573" t="s">
        <v>184</v>
      </c>
      <c r="E13573">
        <v>999999</v>
      </c>
      <c r="F13573" t="s">
        <v>843</v>
      </c>
      <c r="G13573" s="784" t="s">
        <v>4431</v>
      </c>
      <c r="H13573" s="784" t="s">
        <v>4431</v>
      </c>
      <c r="I13573" s="784" t="s">
        <v>4431</v>
      </c>
    </row>
    <row r="13574" spans="1:9" hidden="1">
      <c r="A13574" t="str">
        <f>Table_wabobpsvr_AzureCalc_AzureCalcRateCard[[#This Row],[ServiceName]]&amp;Table_wabobpsvr_AzureCalc_AzureCalcRateCard[[#This Row],[Price_Level]]&amp;Table_wabobpsvr_AzureCalc_AzureCalcRateCard[[#This Row],[Region]]</f>
        <v>ExpressRoute (Carrier) 1 Gbps ConnectionsD16</v>
      </c>
      <c r="B13574">
        <v>16</v>
      </c>
      <c r="C13574" t="s">
        <v>4431</v>
      </c>
      <c r="D13574" t="s">
        <v>183</v>
      </c>
      <c r="E13574">
        <v>999999</v>
      </c>
      <c r="F13574" t="s">
        <v>843</v>
      </c>
      <c r="G13574" s="784" t="s">
        <v>4431</v>
      </c>
      <c r="H13574" s="784" t="s">
        <v>4431</v>
      </c>
      <c r="I13574" s="784" t="s">
        <v>4431</v>
      </c>
    </row>
    <row r="13575" spans="1:9" hidden="1">
      <c r="A13575" t="str">
        <f>Table_wabobpsvr_AzureCalc_AzureCalcRateCard[[#This Row],[ServiceName]]&amp;Table_wabobpsvr_AzureCalc_AzureCalcRateCard[[#This Row],[Price_Level]]&amp;Table_wabobpsvr_AzureCalc_AzureCalcRateCard[[#This Row],[Region]]</f>
        <v>D11 HDInsight (Non-Windows)B16</v>
      </c>
      <c r="B13575">
        <v>16</v>
      </c>
      <c r="C13575" t="s">
        <v>91</v>
      </c>
      <c r="D13575" t="s">
        <v>182</v>
      </c>
      <c r="E13575">
        <v>0.20499999999999999</v>
      </c>
      <c r="F13575" t="s">
        <v>4184</v>
      </c>
      <c r="G13575" s="784" t="s">
        <v>4191</v>
      </c>
      <c r="H13575" s="784" t="s">
        <v>4192</v>
      </c>
      <c r="I13575" s="784" t="s">
        <v>4431</v>
      </c>
    </row>
    <row r="13576" spans="1:9" hidden="1">
      <c r="A13576" t="str">
        <f>Table_wabobpsvr_AzureCalc_AzureCalcRateCard[[#This Row],[ServiceName]]&amp;Table_wabobpsvr_AzureCalc_AzureCalcRateCard[[#This Row],[Price_Level]]&amp;Table_wabobpsvr_AzureCalc_AzureCalcRateCard[[#This Row],[Region]]</f>
        <v>D11 HDInsight (Non-Windows)C16</v>
      </c>
      <c r="B13576">
        <v>16</v>
      </c>
      <c r="C13576" t="s">
        <v>91</v>
      </c>
      <c r="D13576" t="s">
        <v>184</v>
      </c>
      <c r="E13576">
        <v>0.19800000000000001</v>
      </c>
      <c r="F13576" t="s">
        <v>4184</v>
      </c>
      <c r="G13576" s="784" t="s">
        <v>4191</v>
      </c>
      <c r="H13576" s="784" t="s">
        <v>4192</v>
      </c>
      <c r="I13576" s="784" t="s">
        <v>4431</v>
      </c>
    </row>
    <row r="13577" spans="1:9" hidden="1">
      <c r="A13577" t="str">
        <f>Table_wabobpsvr_AzureCalc_AzureCalcRateCard[[#This Row],[ServiceName]]&amp;Table_wabobpsvr_AzureCalc_AzureCalcRateCard[[#This Row],[Price_Level]]&amp;Table_wabobpsvr_AzureCalc_AzureCalcRateCard[[#This Row],[Region]]</f>
        <v>D11 HDInsight (Non-Windows)D16</v>
      </c>
      <c r="B13577">
        <v>16</v>
      </c>
      <c r="C13577" t="s">
        <v>91</v>
      </c>
      <c r="D13577" t="s">
        <v>183</v>
      </c>
      <c r="E13577">
        <v>0.192</v>
      </c>
      <c r="F13577" t="s">
        <v>4184</v>
      </c>
      <c r="G13577" s="784" t="s">
        <v>4191</v>
      </c>
      <c r="H13577" s="784" t="s">
        <v>4192</v>
      </c>
      <c r="I13577" s="784" t="s">
        <v>4431</v>
      </c>
    </row>
    <row r="13578" spans="1:9" hidden="1">
      <c r="A13578" t="str">
        <f>Table_wabobpsvr_AzureCalc_AzureCalcRateCard[[#This Row],[ServiceName]]&amp;Table_wabobpsvr_AzureCalc_AzureCalcRateCard[[#This Row],[Price_Level]]&amp;Table_wabobpsvr_AzureCalc_AzureCalcRateCard[[#This Row],[Region]]</f>
        <v>Machine Learning Studio Experiment HoursMOSP16</v>
      </c>
      <c r="B13578">
        <v>16</v>
      </c>
      <c r="C13578" t="s">
        <v>4431</v>
      </c>
      <c r="D13578" t="s">
        <v>627</v>
      </c>
      <c r="E13578">
        <v>999999</v>
      </c>
      <c r="F13578" t="s">
        <v>1132</v>
      </c>
      <c r="G13578" s="784" t="s">
        <v>4431</v>
      </c>
      <c r="H13578" s="784" t="s">
        <v>4431</v>
      </c>
      <c r="I13578" s="784" t="s">
        <v>4431</v>
      </c>
    </row>
    <row r="13579" spans="1:9" hidden="1">
      <c r="A13579" t="str">
        <f>Table_wabobpsvr_AzureCalc_AzureCalcRateCard[[#This Row],[ServiceName]]&amp;Table_wabobpsvr_AzureCalc_AzureCalcRateCard[[#This Row],[Price_Level]]&amp;Table_wabobpsvr_AzureCalc_AzureCalcRateCard[[#This Row],[Region]]</f>
        <v>BASIC.A0 VM (Windows)C16</v>
      </c>
      <c r="B13579">
        <v>16</v>
      </c>
      <c r="C13579" t="s">
        <v>91</v>
      </c>
      <c r="D13579" t="s">
        <v>184</v>
      </c>
      <c r="E13579">
        <v>1.6080000000000001E-2</v>
      </c>
      <c r="F13579" t="s">
        <v>1287</v>
      </c>
      <c r="G13579" s="784" t="s">
        <v>2801</v>
      </c>
      <c r="H13579" s="784" t="s">
        <v>2802</v>
      </c>
      <c r="I13579" s="784" t="s">
        <v>4431</v>
      </c>
    </row>
    <row r="13580" spans="1:9" hidden="1">
      <c r="A13580" t="str">
        <f>Table_wabobpsvr_AzureCalc_AzureCalcRateCard[[#This Row],[ServiceName]]&amp;Table_wabobpsvr_AzureCalc_AzureCalcRateCard[[#This Row],[Price_Level]]&amp;Table_wabobpsvr_AzureCalc_AzureCalcRateCard[[#This Row],[Region]]</f>
        <v>BASIC.A0 VM (Windows)D16</v>
      </c>
      <c r="B13580">
        <v>16</v>
      </c>
      <c r="C13580" t="s">
        <v>91</v>
      </c>
      <c r="D13580" t="s">
        <v>183</v>
      </c>
      <c r="E13580">
        <v>1.536E-2</v>
      </c>
      <c r="F13580" t="s">
        <v>1287</v>
      </c>
      <c r="G13580" s="784" t="s">
        <v>2801</v>
      </c>
      <c r="H13580" s="784" t="s">
        <v>2802</v>
      </c>
      <c r="I13580" s="784" t="s">
        <v>4431</v>
      </c>
    </row>
    <row r="13581" spans="1:9" hidden="1">
      <c r="A13581" t="str">
        <f>Table_wabobpsvr_AzureCalc_AzureCalcRateCard[[#This Row],[ServiceName]]&amp;Table_wabobpsvr_AzureCalc_AzureCalcRateCard[[#This Row],[Price_Level]]&amp;Table_wabobpsvr_AzureCalc_AzureCalcRateCard[[#This Row],[Region]]</f>
        <v>BASIC.A1 VM (Non-Windows)A16</v>
      </c>
      <c r="B13581">
        <v>16</v>
      </c>
      <c r="C13581" t="s">
        <v>91</v>
      </c>
      <c r="D13581" t="s">
        <v>181</v>
      </c>
      <c r="E13581">
        <v>4.2340000000000003E-2</v>
      </c>
      <c r="F13581" t="s">
        <v>1288</v>
      </c>
      <c r="G13581" s="784" t="s">
        <v>2803</v>
      </c>
      <c r="H13581" s="784" t="s">
        <v>2804</v>
      </c>
      <c r="I13581" s="784" t="s">
        <v>4431</v>
      </c>
    </row>
    <row r="13582" spans="1:9" hidden="1">
      <c r="A13582" t="str">
        <f>Table_wabobpsvr_AzureCalc_AzureCalcRateCard[[#This Row],[ServiceName]]&amp;Table_wabobpsvr_AzureCalc_AzureCalcRateCard[[#This Row],[Price_Level]]&amp;Table_wabobpsvr_AzureCalc_AzureCalcRateCard[[#This Row],[Region]]</f>
        <v>BASIC.A1 VM (Non-Windows)B16</v>
      </c>
      <c r="B13582">
        <v>16</v>
      </c>
      <c r="C13582" t="s">
        <v>91</v>
      </c>
      <c r="D13582" t="s">
        <v>182</v>
      </c>
      <c r="E13582">
        <v>4.0599999999999997E-2</v>
      </c>
      <c r="F13582" t="s">
        <v>1288</v>
      </c>
      <c r="G13582" s="784" t="s">
        <v>2803</v>
      </c>
      <c r="H13582" s="784" t="s">
        <v>2804</v>
      </c>
      <c r="I13582" s="784" t="s">
        <v>4431</v>
      </c>
    </row>
    <row r="13583" spans="1:9" hidden="1">
      <c r="A13583" t="str">
        <f>Table_wabobpsvr_AzureCalc_AzureCalcRateCard[[#This Row],[ServiceName]]&amp;Table_wabobpsvr_AzureCalc_AzureCalcRateCard[[#This Row],[Price_Level]]&amp;Table_wabobpsvr_AzureCalc_AzureCalcRateCard[[#This Row],[Region]]</f>
        <v>S2 DocumentDB HoursMOSP</v>
      </c>
      <c r="C13583" t="s">
        <v>91</v>
      </c>
      <c r="D13583" t="s">
        <v>627</v>
      </c>
      <c r="E13583">
        <v>6.7000000000000004E-2</v>
      </c>
      <c r="F13583" t="s">
        <v>4539</v>
      </c>
      <c r="G13583" s="784" t="s">
        <v>4431</v>
      </c>
      <c r="H13583" s="784" t="s">
        <v>4431</v>
      </c>
      <c r="I13583" s="784" t="s">
        <v>6023</v>
      </c>
    </row>
    <row r="13584" spans="1:9" hidden="1">
      <c r="A13584" t="str">
        <f>Table_wabobpsvr_AzureCalc_AzureCalcRateCard[[#This Row],[ServiceName]]&amp;Table_wabobpsvr_AzureCalc_AzureCalcRateCard[[#This Row],[Price_Level]]&amp;Table_wabobpsvr_AzureCalc_AzureCalcRateCard[[#This Row],[Region]]</f>
        <v>Locally Redundant Storage Standard IO - Block BlobMOSP16</v>
      </c>
      <c r="B13584">
        <v>16</v>
      </c>
      <c r="C13584" t="s">
        <v>10</v>
      </c>
      <c r="D13584" t="s">
        <v>627</v>
      </c>
      <c r="E13584">
        <v>2.64E-2</v>
      </c>
      <c r="F13584" t="s">
        <v>903</v>
      </c>
      <c r="G13584" s="784" t="s">
        <v>4431</v>
      </c>
      <c r="H13584" s="784" t="s">
        <v>4431</v>
      </c>
      <c r="I13584" s="784" t="s">
        <v>4431</v>
      </c>
    </row>
    <row r="13585" spans="1:9" hidden="1">
      <c r="A13585" t="str">
        <f>Table_wabobpsvr_AzureCalc_AzureCalcRateCard[[#This Row],[ServiceName]]&amp;Table_wabobpsvr_AzureCalc_AzureCalcRateCard[[#This Row],[Price_Level]]&amp;Table_wabobpsvr_AzureCalc_AzureCalcRateCard[[#This Row],[Region]]</f>
        <v>Locally Redundant Storage Standard IO - FilesMOSP16</v>
      </c>
      <c r="B13585">
        <v>16</v>
      </c>
      <c r="C13585" t="s">
        <v>10</v>
      </c>
      <c r="D13585" t="s">
        <v>627</v>
      </c>
      <c r="E13585">
        <v>8.7999999999999995E-2</v>
      </c>
      <c r="F13585" t="s">
        <v>1067</v>
      </c>
      <c r="G13585" s="784" t="s">
        <v>4431</v>
      </c>
      <c r="H13585" s="784" t="s">
        <v>4431</v>
      </c>
      <c r="I13585" s="784" t="s">
        <v>4431</v>
      </c>
    </row>
    <row r="13586" spans="1:9" hidden="1">
      <c r="A13586" t="str">
        <f>Table_wabobpsvr_AzureCalc_AzureCalcRateCard[[#This Row],[ServiceName]]&amp;Table_wabobpsvr_AzureCalc_AzureCalcRateCard[[#This Row],[Price_Level]]&amp;Table_wabobpsvr_AzureCalc_AzureCalcRateCard[[#This Row],[Region]]</f>
        <v>Basic Elastic Database ExistenceD14</v>
      </c>
      <c r="B13586">
        <v>14</v>
      </c>
      <c r="C13586" t="s">
        <v>7614</v>
      </c>
      <c r="D13586" t="s">
        <v>183</v>
      </c>
      <c r="E13586">
        <v>8.9999999999999993E-3</v>
      </c>
      <c r="F13586" t="s">
        <v>7454</v>
      </c>
      <c r="G13586" s="784" t="s">
        <v>7578</v>
      </c>
      <c r="H13586" s="784" t="s">
        <v>7648</v>
      </c>
      <c r="I13586" s="784" t="s">
        <v>7464</v>
      </c>
    </row>
    <row r="13587" spans="1:9" hidden="1">
      <c r="A13587" t="str">
        <f>Table_wabobpsvr_AzureCalc_AzureCalcRateCard[[#This Row],[ServiceName]]&amp;Table_wabobpsvr_AzureCalc_AzureCalcRateCard[[#This Row],[Price_Level]]&amp;Table_wabobpsvr_AzureCalc_AzureCalcRateCard[[#This Row],[Region]]</f>
        <v>Premium Elastic DTU PackD14</v>
      </c>
      <c r="B13587">
        <v>14</v>
      </c>
      <c r="C13587" t="s">
        <v>7614</v>
      </c>
      <c r="D13587" t="s">
        <v>183</v>
      </c>
      <c r="E13587">
        <v>0.19800000000000001</v>
      </c>
      <c r="F13587" t="s">
        <v>7555</v>
      </c>
      <c r="G13587" s="784" t="s">
        <v>7585</v>
      </c>
      <c r="H13587" s="784" t="s">
        <v>7649</v>
      </c>
      <c r="I13587" s="784" t="s">
        <v>7561</v>
      </c>
    </row>
    <row r="13588" spans="1:9" hidden="1">
      <c r="A13588" t="str">
        <f>Table_wabobpsvr_AzureCalc_AzureCalcRateCard[[#This Row],[ServiceName]]&amp;Table_wabobpsvr_AzureCalc_AzureCalcRateCard[[#This Row],[Price_Level]]&amp;Table_wabobpsvr_AzureCalc_AzureCalcRateCard[[#This Row],[Region]]</f>
        <v>Premium Elastic Database ExistenceD14</v>
      </c>
      <c r="B13588">
        <v>14</v>
      </c>
      <c r="C13588" t="s">
        <v>7614</v>
      </c>
      <c r="D13588" t="s">
        <v>183</v>
      </c>
      <c r="E13588">
        <v>0.221</v>
      </c>
      <c r="F13588" t="s">
        <v>7563</v>
      </c>
      <c r="G13588" s="784" t="s">
        <v>7592</v>
      </c>
      <c r="H13588" s="784" t="s">
        <v>7650</v>
      </c>
      <c r="I13588" s="784" t="s">
        <v>7569</v>
      </c>
    </row>
    <row r="13589" spans="1:9" hidden="1">
      <c r="A13589" t="str">
        <f>Table_wabobpsvr_AzureCalc_AzureCalcRateCard[[#This Row],[ServiceName]]&amp;Table_wabobpsvr_AzureCalc_AzureCalcRateCard[[#This Row],[Price_Level]]&amp;Table_wabobpsvr_AzureCalc_AzureCalcRateCard[[#This Row],[Region]]</f>
        <v>Standard Elastic DTU PackD</v>
      </c>
      <c r="C13589" t="s">
        <v>7614</v>
      </c>
      <c r="D13589" t="s">
        <v>183</v>
      </c>
      <c r="E13589">
        <v>6.4000000000000001E-2</v>
      </c>
      <c r="F13589" t="s">
        <v>4718</v>
      </c>
      <c r="G13589" s="784" t="s">
        <v>4724</v>
      </c>
      <c r="H13589" s="784" t="s">
        <v>7651</v>
      </c>
      <c r="I13589" s="784" t="s">
        <v>4884</v>
      </c>
    </row>
    <row r="13590" spans="1:9" hidden="1">
      <c r="A13590" t="str">
        <f>Table_wabobpsvr_AzureCalc_AzureCalcRateCard[[#This Row],[ServiceName]]&amp;Table_wabobpsvr_AzureCalc_AzureCalcRateCard[[#This Row],[Price_Level]]&amp;Table_wabobpsvr_AzureCalc_AzureCalcRateCard[[#This Row],[Region]]</f>
        <v>Standard Elastic Database ExistenceD</v>
      </c>
      <c r="C13590" t="s">
        <v>7614</v>
      </c>
      <c r="D13590" t="s">
        <v>183</v>
      </c>
      <c r="E13590">
        <v>3.5000000000000003E-2</v>
      </c>
      <c r="F13590" t="s">
        <v>4757</v>
      </c>
      <c r="G13590" s="784" t="s">
        <v>4782</v>
      </c>
      <c r="H13590" s="784" t="s">
        <v>7652</v>
      </c>
      <c r="I13590" s="784" t="s">
        <v>4931</v>
      </c>
    </row>
    <row r="13591" spans="1:9" hidden="1">
      <c r="A13591" t="str">
        <f>Table_wabobpsvr_AzureCalc_AzureCalcRateCard[[#This Row],[ServiceName]]&amp;Table_wabobpsvr_AzureCalc_AzureCalcRateCard[[#This Row],[Price_Level]]&amp;Table_wabobpsvr_AzureCalc_AzureCalcRateCard[[#This Row],[Region]]</f>
        <v>Standard_G5 Cloud ServicesA4</v>
      </c>
      <c r="B13591">
        <v>4</v>
      </c>
      <c r="C13591" t="s">
        <v>91</v>
      </c>
      <c r="D13591" t="s">
        <v>181</v>
      </c>
      <c r="E13591">
        <v>9.3610000000000007</v>
      </c>
      <c r="F13591" t="s">
        <v>3204</v>
      </c>
      <c r="G13591" s="784" t="s">
        <v>3205</v>
      </c>
      <c r="H13591" s="784" t="s">
        <v>3206</v>
      </c>
      <c r="I13591" s="784" t="s">
        <v>6849</v>
      </c>
    </row>
    <row r="13592" spans="1:9" hidden="1">
      <c r="A13592" t="str">
        <f>Table_wabobpsvr_AzureCalc_AzureCalcRateCard[[#This Row],[ServiceName]]&amp;Table_wabobpsvr_AzureCalc_AzureCalcRateCard[[#This Row],[Price_Level]]&amp;Table_wabobpsvr_AzureCalc_AzureCalcRateCard[[#This Row],[Region]]</f>
        <v>Standard_G5 Cloud ServicesB4</v>
      </c>
      <c r="B13592">
        <v>4</v>
      </c>
      <c r="C13592" t="s">
        <v>91</v>
      </c>
      <c r="D13592" t="s">
        <v>182</v>
      </c>
      <c r="E13592">
        <v>9.0709999999999997</v>
      </c>
      <c r="F13592" t="s">
        <v>3204</v>
      </c>
      <c r="G13592" s="784" t="s">
        <v>3205</v>
      </c>
      <c r="H13592" s="784" t="s">
        <v>3206</v>
      </c>
      <c r="I13592" s="784" t="s">
        <v>6849</v>
      </c>
    </row>
    <row r="13593" spans="1:9" hidden="1">
      <c r="A13593" t="str">
        <f>Table_wabobpsvr_AzureCalc_AzureCalcRateCard[[#This Row],[ServiceName]]&amp;Table_wabobpsvr_AzureCalc_AzureCalcRateCard[[#This Row],[Price_Level]]&amp;Table_wabobpsvr_AzureCalc_AzureCalcRateCard[[#This Row],[Region]]</f>
        <v>Standard_G5 Cloud ServicesC4</v>
      </c>
      <c r="B13593">
        <v>4</v>
      </c>
      <c r="C13593" t="s">
        <v>91</v>
      </c>
      <c r="D13593" t="s">
        <v>184</v>
      </c>
      <c r="E13593">
        <v>8.782</v>
      </c>
      <c r="F13593" t="s">
        <v>3204</v>
      </c>
      <c r="G13593" s="784" t="s">
        <v>3205</v>
      </c>
      <c r="H13593" s="784" t="s">
        <v>3206</v>
      </c>
      <c r="I13593" s="784" t="s">
        <v>6849</v>
      </c>
    </row>
    <row r="13594" spans="1:9" hidden="1">
      <c r="A13594" t="str">
        <f>Table_wabobpsvr_AzureCalc_AzureCalcRateCard[[#This Row],[ServiceName]]&amp;Table_wabobpsvr_AzureCalc_AzureCalcRateCard[[#This Row],[Price_Level]]&amp;Table_wabobpsvr_AzureCalc_AzureCalcRateCard[[#This Row],[Region]]</f>
        <v>Standard_G5 Cloud ServicesD4</v>
      </c>
      <c r="B13594">
        <v>4</v>
      </c>
      <c r="C13594" t="s">
        <v>91</v>
      </c>
      <c r="D13594" t="s">
        <v>183</v>
      </c>
      <c r="E13594">
        <v>8.4920000000000009</v>
      </c>
      <c r="F13594" t="s">
        <v>3204</v>
      </c>
      <c r="G13594" s="784" t="s">
        <v>3205</v>
      </c>
      <c r="H13594" s="784" t="s">
        <v>3206</v>
      </c>
      <c r="I13594" s="784" t="s">
        <v>6849</v>
      </c>
    </row>
    <row r="13595" spans="1:9" hidden="1">
      <c r="A13595" t="str">
        <f>Table_wabobpsvr_AzureCalc_AzureCalcRateCard[[#This Row],[ServiceName]]&amp;Table_wabobpsvr_AzureCalc_AzureCalcRateCard[[#This Row],[Price_Level]]&amp;Table_wabobpsvr_AzureCalc_AzureCalcRateCard[[#This Row],[Region]]</f>
        <v>Standard Elastic Database ExistenceD15</v>
      </c>
      <c r="B13595">
        <v>15</v>
      </c>
      <c r="C13595" t="s">
        <v>7614</v>
      </c>
      <c r="D13595" t="s">
        <v>183</v>
      </c>
      <c r="E13595">
        <v>3.9E-2</v>
      </c>
      <c r="F13595" t="s">
        <v>4757</v>
      </c>
      <c r="G13595" s="784" t="s">
        <v>4758</v>
      </c>
      <c r="H13595" s="784" t="s">
        <v>7637</v>
      </c>
      <c r="I13595" s="784" t="s">
        <v>4932</v>
      </c>
    </row>
    <row r="13596" spans="1:9" hidden="1">
      <c r="A13596" t="str">
        <f>Table_wabobpsvr_AzureCalc_AzureCalcRateCard[[#This Row],[ServiceName]]&amp;Table_wabobpsvr_AzureCalc_AzureCalcRateCard[[#This Row],[Price_Level]]&amp;Table_wabobpsvr_AzureCalc_AzureCalcRateCard[[#This Row],[Region]]</f>
        <v>Basic Elastic DTU PackD15</v>
      </c>
      <c r="B13596">
        <v>15</v>
      </c>
      <c r="C13596" t="s">
        <v>7614</v>
      </c>
      <c r="D13596" t="s">
        <v>183</v>
      </c>
      <c r="E13596">
        <v>4.7E-2</v>
      </c>
      <c r="F13596" t="s">
        <v>7449</v>
      </c>
      <c r="G13596" s="784" t="s">
        <v>7461</v>
      </c>
      <c r="H13596" s="784" t="s">
        <v>7638</v>
      </c>
      <c r="I13596" s="784" t="s">
        <v>7462</v>
      </c>
    </row>
    <row r="13597" spans="1:9" hidden="1">
      <c r="A13597" t="str">
        <f>Table_wabobpsvr_AzureCalc_AzureCalcRateCard[[#This Row],[ServiceName]]&amp;Table_wabobpsvr_AzureCalc_AzureCalcRateCard[[#This Row],[Price_Level]]&amp;Table_wabobpsvr_AzureCalc_AzureCalcRateCard[[#This Row],[Region]]</f>
        <v>Basic Elastic Database ExistenceD15</v>
      </c>
      <c r="B13597">
        <v>15</v>
      </c>
      <c r="C13597" t="s">
        <v>7614</v>
      </c>
      <c r="D13597" t="s">
        <v>183</v>
      </c>
      <c r="E13597">
        <v>8.0000000000000002E-3</v>
      </c>
      <c r="F13597" t="s">
        <v>7454</v>
      </c>
      <c r="G13597" s="784" t="s">
        <v>7573</v>
      </c>
      <c r="H13597" s="784" t="s">
        <v>7615</v>
      </c>
      <c r="I13597" s="784" t="s">
        <v>7553</v>
      </c>
    </row>
    <row r="13598" spans="1:9" hidden="1">
      <c r="A13598" t="str">
        <f>Table_wabobpsvr_AzureCalc_AzureCalcRateCard[[#This Row],[ServiceName]]&amp;Table_wabobpsvr_AzureCalc_AzureCalcRateCard[[#This Row],[Price_Level]]&amp;Table_wabobpsvr_AzureCalc_AzureCalcRateCard[[#This Row],[Region]]</f>
        <v>Premium Elastic DTU PackD15</v>
      </c>
      <c r="B13598">
        <v>15</v>
      </c>
      <c r="C13598" t="s">
        <v>7614</v>
      </c>
      <c r="D13598" t="s">
        <v>183</v>
      </c>
      <c r="E13598">
        <v>0.17499999999999999</v>
      </c>
      <c r="F13598" t="s">
        <v>7555</v>
      </c>
      <c r="G13598" s="784" t="s">
        <v>7580</v>
      </c>
      <c r="H13598" s="784" t="s">
        <v>7620</v>
      </c>
      <c r="I13598" s="784" t="s">
        <v>7556</v>
      </c>
    </row>
    <row r="13599" spans="1:9" hidden="1">
      <c r="A13599" t="str">
        <f>Table_wabobpsvr_AzureCalc_AzureCalcRateCard[[#This Row],[ServiceName]]&amp;Table_wabobpsvr_AzureCalc_AzureCalcRateCard[[#This Row],[Price_Level]]&amp;Table_wabobpsvr_AzureCalc_AzureCalcRateCard[[#This Row],[Region]]</f>
        <v>Premium Elastic Database ExistenceD15</v>
      </c>
      <c r="B13599">
        <v>15</v>
      </c>
      <c r="C13599" t="s">
        <v>7614</v>
      </c>
      <c r="D13599" t="s">
        <v>183</v>
      </c>
      <c r="E13599">
        <v>0.19600000000000001</v>
      </c>
      <c r="F13599" t="s">
        <v>7563</v>
      </c>
      <c r="G13599" s="784" t="s">
        <v>7587</v>
      </c>
      <c r="H13599" s="784" t="s">
        <v>7621</v>
      </c>
      <c r="I13599" s="784" t="s">
        <v>7564</v>
      </c>
    </row>
    <row r="13600" spans="1:9" hidden="1">
      <c r="A13600" t="str">
        <f>Table_wabobpsvr_AzureCalc_AzureCalcRateCard[[#This Row],[ServiceName]]&amp;Table_wabobpsvr_AzureCalc_AzureCalcRateCard[[#This Row],[Price_Level]]&amp;Table_wabobpsvr_AzureCalc_AzureCalcRateCard[[#This Row],[Region]]</f>
        <v>Import/ExportMOSP16</v>
      </c>
      <c r="B13600">
        <v>16</v>
      </c>
      <c r="C13600" t="s">
        <v>4431</v>
      </c>
      <c r="D13600" t="s">
        <v>627</v>
      </c>
      <c r="E13600">
        <v>999999</v>
      </c>
      <c r="F13600" t="s">
        <v>623</v>
      </c>
      <c r="G13600" s="784" t="s">
        <v>4431</v>
      </c>
      <c r="H13600" s="784" t="s">
        <v>4431</v>
      </c>
      <c r="I13600" s="784" t="s">
        <v>4431</v>
      </c>
    </row>
    <row r="13601" spans="1:9" hidden="1">
      <c r="A13601" t="str">
        <f>Table_wabobpsvr_AzureCalc_AzureCalcRateCard[[#This Row],[ServiceName]]&amp;Table_wabobpsvr_AzureCalc_AzureCalcRateCard[[#This Row],[Price_Level]]&amp;Table_wabobpsvr_AzureCalc_AzureCalcRateCard[[#This Row],[Region]]</f>
        <v>Key Vault HSM-keyMOSP16</v>
      </c>
      <c r="B13601">
        <v>16</v>
      </c>
      <c r="C13601" t="s">
        <v>4431</v>
      </c>
      <c r="D13601" t="s">
        <v>627</v>
      </c>
      <c r="E13601">
        <v>999999</v>
      </c>
      <c r="F13601" t="s">
        <v>3461</v>
      </c>
      <c r="G13601" s="784" t="s">
        <v>4431</v>
      </c>
      <c r="H13601" s="784" t="s">
        <v>4431</v>
      </c>
      <c r="I13601" s="784" t="s">
        <v>4431</v>
      </c>
    </row>
    <row r="13602" spans="1:9" hidden="1">
      <c r="A13602" t="str">
        <f>Table_wabobpsvr_AzureCalc_AzureCalcRateCard[[#This Row],[ServiceName]]&amp;Table_wabobpsvr_AzureCalc_AzureCalcRateCard[[#This Row],[Price_Level]]&amp;Table_wabobpsvr_AzureCalc_AzureCalcRateCard[[#This Row],[Region]]</f>
        <v>Basic Elastic Database ExistenceB13</v>
      </c>
      <c r="B13602">
        <v>13</v>
      </c>
      <c r="C13602" t="s">
        <v>7614</v>
      </c>
      <c r="D13602" t="s">
        <v>182</v>
      </c>
      <c r="E13602">
        <v>8.9999999999999993E-3</v>
      </c>
      <c r="F13602" t="s">
        <v>7454</v>
      </c>
      <c r="G13602" s="784" t="s">
        <v>7575</v>
      </c>
      <c r="H13602" s="784" t="s">
        <v>7632</v>
      </c>
      <c r="I13602" s="784" t="s">
        <v>7460</v>
      </c>
    </row>
    <row r="13603" spans="1:9" hidden="1">
      <c r="A13603" t="str">
        <f>Table_wabobpsvr_AzureCalc_AzureCalcRateCard[[#This Row],[ServiceName]]&amp;Table_wabobpsvr_AzureCalc_AzureCalcRateCard[[#This Row],[Price_Level]]&amp;Table_wabobpsvr_AzureCalc_AzureCalcRateCard[[#This Row],[Region]]</f>
        <v>Premium Elastic DTU PackB13</v>
      </c>
      <c r="B13603">
        <v>13</v>
      </c>
      <c r="C13603" t="s">
        <v>7614</v>
      </c>
      <c r="D13603" t="s">
        <v>182</v>
      </c>
      <c r="E13603">
        <v>0.20599999999999999</v>
      </c>
      <c r="F13603" t="s">
        <v>7555</v>
      </c>
      <c r="G13603" s="784" t="s">
        <v>7582</v>
      </c>
      <c r="H13603" s="784" t="s">
        <v>7633</v>
      </c>
      <c r="I13603" s="784" t="s">
        <v>7558</v>
      </c>
    </row>
    <row r="13604" spans="1:9" hidden="1">
      <c r="A13604" t="str">
        <f>Table_wabobpsvr_AzureCalc_AzureCalcRateCard[[#This Row],[ServiceName]]&amp;Table_wabobpsvr_AzureCalc_AzureCalcRateCard[[#This Row],[Price_Level]]&amp;Table_wabobpsvr_AzureCalc_AzureCalcRateCard[[#This Row],[Region]]</f>
        <v>Premium Elastic Database ExistenceB13</v>
      </c>
      <c r="B13604">
        <v>13</v>
      </c>
      <c r="C13604" t="s">
        <v>7614</v>
      </c>
      <c r="D13604" t="s">
        <v>182</v>
      </c>
      <c r="E13604">
        <v>0.23</v>
      </c>
      <c r="F13604" t="s">
        <v>7563</v>
      </c>
      <c r="G13604" s="784" t="s">
        <v>7589</v>
      </c>
      <c r="H13604" s="784" t="s">
        <v>7634</v>
      </c>
      <c r="I13604" s="784" t="s">
        <v>7566</v>
      </c>
    </row>
    <row r="13605" spans="1:9" hidden="1">
      <c r="A13605" t="str">
        <f>Table_wabobpsvr_AzureCalc_AzureCalcRateCard[[#This Row],[ServiceName]]&amp;Table_wabobpsvr_AzureCalc_AzureCalcRateCard[[#This Row],[Price_Level]]&amp;Table_wabobpsvr_AzureCalc_AzureCalcRateCard[[#This Row],[Region]]</f>
        <v>Standard Elastic DTU PackB11</v>
      </c>
      <c r="B13605">
        <v>11</v>
      </c>
      <c r="C13605" t="s">
        <v>7614</v>
      </c>
      <c r="D13605" t="s">
        <v>182</v>
      </c>
      <c r="E13605">
        <v>7.6999999999999999E-2</v>
      </c>
      <c r="F13605" t="s">
        <v>4718</v>
      </c>
      <c r="G13605" s="784" t="s">
        <v>4721</v>
      </c>
      <c r="H13605" s="784" t="s">
        <v>7635</v>
      </c>
      <c r="I13605" s="784" t="s">
        <v>4888</v>
      </c>
    </row>
    <row r="13606" spans="1:9" hidden="1">
      <c r="A13606" t="str">
        <f>Table_wabobpsvr_AzureCalc_AzureCalcRateCard[[#This Row],[ServiceName]]&amp;Table_wabobpsvr_AzureCalc_AzureCalcRateCard[[#This Row],[Price_Level]]&amp;Table_wabobpsvr_AzureCalc_AzureCalcRateCard[[#This Row],[Region]]</f>
        <v>Standard Elastic Database ExistenceB11</v>
      </c>
      <c r="B13606">
        <v>11</v>
      </c>
      <c r="C13606" t="s">
        <v>7614</v>
      </c>
      <c r="D13606" t="s">
        <v>182</v>
      </c>
      <c r="E13606">
        <v>4.2999999999999997E-2</v>
      </c>
      <c r="F13606" t="s">
        <v>4757</v>
      </c>
      <c r="G13606" s="784" t="s">
        <v>4779</v>
      </c>
      <c r="H13606" s="784" t="s">
        <v>7639</v>
      </c>
      <c r="I13606" s="784" t="s">
        <v>4887</v>
      </c>
    </row>
    <row r="13607" spans="1:9" hidden="1">
      <c r="A13607" t="str">
        <f>Table_wabobpsvr_AzureCalc_AzureCalcRateCard[[#This Row],[ServiceName]]&amp;Table_wabobpsvr_AzureCalc_AzureCalcRateCard[[#This Row],[Price_Level]]&amp;Table_wabobpsvr_AzureCalc_AzureCalcRateCard[[#This Row],[Region]]</f>
        <v>BASIC.A1 VM (Non-Windows)C16</v>
      </c>
      <c r="B13607">
        <v>16</v>
      </c>
      <c r="C13607" t="s">
        <v>91</v>
      </c>
      <c r="D13607" t="s">
        <v>184</v>
      </c>
      <c r="E13607">
        <v>3.8859999999999999E-2</v>
      </c>
      <c r="F13607" t="s">
        <v>1288</v>
      </c>
      <c r="G13607" s="784" t="s">
        <v>2803</v>
      </c>
      <c r="H13607" s="784" t="s">
        <v>2804</v>
      </c>
      <c r="I13607" s="784" t="s">
        <v>4431</v>
      </c>
    </row>
    <row r="13608" spans="1:9" hidden="1">
      <c r="A13608" t="str">
        <f>Table_wabobpsvr_AzureCalc_AzureCalcRateCard[[#This Row],[ServiceName]]&amp;Table_wabobpsvr_AzureCalc_AzureCalcRateCard[[#This Row],[Price_Level]]&amp;Table_wabobpsvr_AzureCalc_AzureCalcRateCard[[#This Row],[Region]]</f>
        <v>Locally Redundant Storage Standard IO - Table/QueueMOSP16</v>
      </c>
      <c r="B13608">
        <v>16</v>
      </c>
      <c r="C13608" t="s">
        <v>10</v>
      </c>
      <c r="D13608" t="s">
        <v>627</v>
      </c>
      <c r="E13608">
        <v>7.6999999999999999E-2</v>
      </c>
      <c r="F13608" t="s">
        <v>929</v>
      </c>
      <c r="G13608" s="784" t="s">
        <v>4431</v>
      </c>
      <c r="H13608" s="784" t="s">
        <v>4431</v>
      </c>
      <c r="I13608" s="784" t="s">
        <v>4431</v>
      </c>
    </row>
    <row r="13609" spans="1:9" hidden="1">
      <c r="A13609" t="str">
        <f>Table_wabobpsvr_AzureCalc_AzureCalcRateCard[[#This Row],[ServiceName]]&amp;Table_wabobpsvr_AzureCalc_AzureCalcRateCard[[#This Row],[Price_Level]]&amp;Table_wabobpsvr_AzureCalc_AzureCalcRateCard[[#This Row],[Region]]</f>
        <v>BASIC.A1 VM (Non-Windows)D16</v>
      </c>
      <c r="B13609">
        <v>16</v>
      </c>
      <c r="C13609" t="s">
        <v>91</v>
      </c>
      <c r="D13609" t="s">
        <v>183</v>
      </c>
      <c r="E13609">
        <v>3.712E-2</v>
      </c>
      <c r="F13609" t="s">
        <v>1288</v>
      </c>
      <c r="G13609" s="784" t="s">
        <v>2803</v>
      </c>
      <c r="H13609" s="784" t="s">
        <v>2804</v>
      </c>
      <c r="I13609" s="784" t="s">
        <v>4431</v>
      </c>
    </row>
    <row r="13610" spans="1:9" hidden="1">
      <c r="A13610" t="str">
        <f>Table_wabobpsvr_AzureCalc_AzureCalcRateCard[[#This Row],[ServiceName]]&amp;Table_wabobpsvr_AzureCalc_AzureCalcRateCard[[#This Row],[Price_Level]]&amp;Table_wabobpsvr_AzureCalc_AzureCalcRateCard[[#This Row],[Region]]</f>
        <v>Machine Learning API Service Prediction HoursMOSP16</v>
      </c>
      <c r="B13610">
        <v>16</v>
      </c>
      <c r="C13610" t="s">
        <v>4431</v>
      </c>
      <c r="D13610" t="s">
        <v>627</v>
      </c>
      <c r="E13610">
        <v>999999</v>
      </c>
      <c r="F13610" t="s">
        <v>1130</v>
      </c>
      <c r="G13610" s="784" t="s">
        <v>4431</v>
      </c>
      <c r="H13610" s="784" t="s">
        <v>4431</v>
      </c>
      <c r="I13610" s="784" t="s">
        <v>4431</v>
      </c>
    </row>
    <row r="13611" spans="1:9" hidden="1">
      <c r="A13611" t="str">
        <f>Table_wabobpsvr_AzureCalc_AzureCalcRateCard[[#This Row],[ServiceName]]&amp;Table_wabobpsvr_AzureCalc_AzureCalcRateCard[[#This Row],[Price_Level]]&amp;Table_wabobpsvr_AzureCalc_AzureCalcRateCard[[#This Row],[Region]]</f>
        <v>BASIC.A1 VM (Windows)A16</v>
      </c>
      <c r="B13611">
        <v>16</v>
      </c>
      <c r="C13611" t="s">
        <v>91</v>
      </c>
      <c r="D13611" t="s">
        <v>181</v>
      </c>
      <c r="E13611">
        <v>6.7890000000000006E-2</v>
      </c>
      <c r="F13611" t="s">
        <v>1289</v>
      </c>
      <c r="G13611" s="784" t="s">
        <v>2805</v>
      </c>
      <c r="H13611" s="784" t="s">
        <v>2806</v>
      </c>
      <c r="I13611" s="784" t="s">
        <v>4431</v>
      </c>
    </row>
    <row r="13612" spans="1:9" hidden="1">
      <c r="A13612" t="str">
        <f>Table_wabobpsvr_AzureCalc_AzureCalcRateCard[[#This Row],[ServiceName]]&amp;Table_wabobpsvr_AzureCalc_AzureCalcRateCard[[#This Row],[Price_Level]]&amp;Table_wabobpsvr_AzureCalc_AzureCalcRateCard[[#This Row],[Region]]</f>
        <v>BASIC.A1 VM (Windows)B16</v>
      </c>
      <c r="B13612">
        <v>16</v>
      </c>
      <c r="C13612" t="s">
        <v>91</v>
      </c>
      <c r="D13612" t="s">
        <v>182</v>
      </c>
      <c r="E13612">
        <v>6.5100000000000005E-2</v>
      </c>
      <c r="F13612" t="s">
        <v>1289</v>
      </c>
      <c r="G13612" s="784" t="s">
        <v>2805</v>
      </c>
      <c r="H13612" s="784" t="s">
        <v>2806</v>
      </c>
      <c r="I13612" s="784" t="s">
        <v>4431</v>
      </c>
    </row>
    <row r="13613" spans="1:9" hidden="1">
      <c r="A13613" t="str">
        <f>Table_wabobpsvr_AzureCalc_AzureCalcRateCard[[#This Row],[ServiceName]]&amp;Table_wabobpsvr_AzureCalc_AzureCalcRateCard[[#This Row],[Price_Level]]&amp;Table_wabobpsvr_AzureCalc_AzureCalcRateCard[[#This Row],[Region]]</f>
        <v>Basic General Purpose Batch InstancesMOSP15</v>
      </c>
      <c r="B13613">
        <v>15</v>
      </c>
      <c r="C13613" t="s">
        <v>4431</v>
      </c>
      <c r="D13613" t="s">
        <v>627</v>
      </c>
      <c r="E13613">
        <v>999999</v>
      </c>
      <c r="F13613" t="s">
        <v>1352</v>
      </c>
      <c r="G13613" s="784" t="s">
        <v>4431</v>
      </c>
      <c r="H13613" s="784" t="s">
        <v>4431</v>
      </c>
      <c r="I13613" s="784" t="s">
        <v>4431</v>
      </c>
    </row>
    <row r="13614" spans="1:9" hidden="1">
      <c r="A13614" t="str">
        <f>Table_wabobpsvr_AzureCalc_AzureCalcRateCard[[#This Row],[ServiceName]]&amp;Table_wabobpsvr_AzureCalc_AzureCalcRateCard[[#This Row],[Price_Level]]&amp;Table_wabobpsvr_AzureCalc_AzureCalcRateCard[[#This Row],[Region]]</f>
        <v>Basic General Purpose Batch InstancesA15</v>
      </c>
      <c r="B13614">
        <v>15</v>
      </c>
      <c r="C13614" t="s">
        <v>4431</v>
      </c>
      <c r="D13614" t="s">
        <v>181</v>
      </c>
      <c r="E13614">
        <v>999999</v>
      </c>
      <c r="F13614" t="s">
        <v>1352</v>
      </c>
      <c r="G13614" s="784" t="s">
        <v>4431</v>
      </c>
      <c r="H13614" s="784" t="s">
        <v>4431</v>
      </c>
      <c r="I13614" s="784" t="s">
        <v>4431</v>
      </c>
    </row>
    <row r="13615" spans="1:9" hidden="1">
      <c r="A13615" t="str">
        <f>Table_wabobpsvr_AzureCalc_AzureCalcRateCard[[#This Row],[ServiceName]]&amp;Table_wabobpsvr_AzureCalc_AzureCalcRateCard[[#This Row],[Price_Level]]&amp;Table_wabobpsvr_AzureCalc_AzureCalcRateCard[[#This Row],[Region]]</f>
        <v>Basic General Purpose Batch InstancesB15</v>
      </c>
      <c r="B13615">
        <v>15</v>
      </c>
      <c r="C13615" t="s">
        <v>4431</v>
      </c>
      <c r="D13615" t="s">
        <v>182</v>
      </c>
      <c r="E13615">
        <v>999999</v>
      </c>
      <c r="F13615" t="s">
        <v>1352</v>
      </c>
      <c r="G13615" s="784" t="s">
        <v>4431</v>
      </c>
      <c r="H13615" s="784" t="s">
        <v>4431</v>
      </c>
      <c r="I13615" s="784" t="s">
        <v>4431</v>
      </c>
    </row>
    <row r="13616" spans="1:9" hidden="1">
      <c r="A13616" t="str">
        <f>Table_wabobpsvr_AzureCalc_AzureCalcRateCard[[#This Row],[ServiceName]]&amp;Table_wabobpsvr_AzureCalc_AzureCalcRateCard[[#This Row],[Price_Level]]&amp;Table_wabobpsvr_AzureCalc_AzureCalcRateCard[[#This Row],[Region]]</f>
        <v>Basic General Purpose Batch InstancesC15</v>
      </c>
      <c r="B13616">
        <v>15</v>
      </c>
      <c r="C13616" t="s">
        <v>4431</v>
      </c>
      <c r="D13616" t="s">
        <v>184</v>
      </c>
      <c r="E13616">
        <v>999999</v>
      </c>
      <c r="F13616" t="s">
        <v>1352</v>
      </c>
      <c r="G13616" s="784" t="s">
        <v>4431</v>
      </c>
      <c r="H13616" s="784" t="s">
        <v>4431</v>
      </c>
      <c r="I13616" s="784" t="s">
        <v>4431</v>
      </c>
    </row>
    <row r="13617" spans="1:9" hidden="1">
      <c r="A13617" t="str">
        <f>Table_wabobpsvr_AzureCalc_AzureCalcRateCard[[#This Row],[ServiceName]]&amp;Table_wabobpsvr_AzureCalc_AzureCalcRateCard[[#This Row],[Price_Level]]&amp;Table_wabobpsvr_AzureCalc_AzureCalcRateCard[[#This Row],[Region]]</f>
        <v>Basic General Purpose Batch InstancesD15</v>
      </c>
      <c r="B13617">
        <v>15</v>
      </c>
      <c r="C13617" t="s">
        <v>4431</v>
      </c>
      <c r="D13617" t="s">
        <v>183</v>
      </c>
      <c r="E13617">
        <v>999999</v>
      </c>
      <c r="F13617" t="s">
        <v>1352</v>
      </c>
      <c r="G13617" s="784" t="s">
        <v>4431</v>
      </c>
      <c r="H13617" s="784" t="s">
        <v>4431</v>
      </c>
      <c r="I13617" s="784" t="s">
        <v>4431</v>
      </c>
    </row>
    <row r="13618" spans="1:9" hidden="1">
      <c r="A13618" t="str">
        <f>Table_wabobpsvr_AzureCalc_AzureCalcRateCard[[#This Row],[ServiceName]]&amp;Table_wabobpsvr_AzureCalc_AzureCalcRateCard[[#This Row],[Price_Level]]&amp;Table_wabobpsvr_AzureCalc_AzureCalcRateCard[[#This Row],[Region]]</f>
        <v>A0 VM (Non-Windows)D16</v>
      </c>
      <c r="B13618">
        <v>16</v>
      </c>
      <c r="C13618" t="s">
        <v>91</v>
      </c>
      <c r="D13618" t="s">
        <v>183</v>
      </c>
      <c r="E13618">
        <v>1.856E-2</v>
      </c>
      <c r="F13618" t="s">
        <v>725</v>
      </c>
      <c r="G13618" s="784" t="s">
        <v>2771</v>
      </c>
      <c r="H13618" s="784" t="s">
        <v>2772</v>
      </c>
      <c r="I13618" s="784" t="s">
        <v>4431</v>
      </c>
    </row>
    <row r="13619" spans="1:9" hidden="1">
      <c r="A13619" t="str">
        <f>Table_wabobpsvr_AzureCalc_AzureCalcRateCard[[#This Row],[ServiceName]]&amp;Table_wabobpsvr_AzureCalc_AzureCalcRateCard[[#This Row],[Price_Level]]&amp;Table_wabobpsvr_AzureCalc_AzureCalcRateCard[[#This Row],[Region]]</f>
        <v>Basic Memory Intensive Batch InstancesA15</v>
      </c>
      <c r="B13619">
        <v>15</v>
      </c>
      <c r="C13619" t="s">
        <v>4431</v>
      </c>
      <c r="D13619" t="s">
        <v>181</v>
      </c>
      <c r="E13619">
        <v>999999</v>
      </c>
      <c r="F13619" t="s">
        <v>1351</v>
      </c>
      <c r="G13619" s="784" t="s">
        <v>4431</v>
      </c>
      <c r="H13619" s="784" t="s">
        <v>4431</v>
      </c>
      <c r="I13619" s="784" t="s">
        <v>4431</v>
      </c>
    </row>
    <row r="13620" spans="1:9" hidden="1">
      <c r="A13620" t="str">
        <f>Table_wabobpsvr_AzureCalc_AzureCalcRateCard[[#This Row],[ServiceName]]&amp;Table_wabobpsvr_AzureCalc_AzureCalcRateCard[[#This Row],[Price_Level]]&amp;Table_wabobpsvr_AzureCalc_AzureCalcRateCard[[#This Row],[Region]]</f>
        <v>Basic Memory Intensive Batch InstancesB15</v>
      </c>
      <c r="B13620">
        <v>15</v>
      </c>
      <c r="C13620" t="s">
        <v>4431</v>
      </c>
      <c r="D13620" t="s">
        <v>182</v>
      </c>
      <c r="E13620">
        <v>999999</v>
      </c>
      <c r="F13620" t="s">
        <v>1351</v>
      </c>
      <c r="G13620" s="784" t="s">
        <v>4431</v>
      </c>
      <c r="H13620" s="784" t="s">
        <v>4431</v>
      </c>
      <c r="I13620" s="784" t="s">
        <v>4431</v>
      </c>
    </row>
    <row r="13621" spans="1:9" hidden="1">
      <c r="A13621" t="str">
        <f>Table_wabobpsvr_AzureCalc_AzureCalcRateCard[[#This Row],[ServiceName]]&amp;Table_wabobpsvr_AzureCalc_AzureCalcRateCard[[#This Row],[Price_Level]]&amp;Table_wabobpsvr_AzureCalc_AzureCalcRateCard[[#This Row],[Region]]</f>
        <v>Basic Memory Intensive Batch InstancesC15</v>
      </c>
      <c r="B13621">
        <v>15</v>
      </c>
      <c r="C13621" t="s">
        <v>4431</v>
      </c>
      <c r="D13621" t="s">
        <v>184</v>
      </c>
      <c r="E13621">
        <v>999999</v>
      </c>
      <c r="F13621" t="s">
        <v>1351</v>
      </c>
      <c r="G13621" s="784" t="s">
        <v>4431</v>
      </c>
      <c r="H13621" s="784" t="s">
        <v>4431</v>
      </c>
      <c r="I13621" s="784" t="s">
        <v>4431</v>
      </c>
    </row>
    <row r="13622" spans="1:9" hidden="1">
      <c r="A13622" t="str">
        <f>Table_wabobpsvr_AzureCalc_AzureCalcRateCard[[#This Row],[ServiceName]]&amp;Table_wabobpsvr_AzureCalc_AzureCalcRateCard[[#This Row],[Price_Level]]&amp;Table_wabobpsvr_AzureCalc_AzureCalcRateCard[[#This Row],[Region]]</f>
        <v>Basic Memory Intensive Batch InstancesD15</v>
      </c>
      <c r="B13622">
        <v>15</v>
      </c>
      <c r="C13622" t="s">
        <v>4431</v>
      </c>
      <c r="D13622" t="s">
        <v>183</v>
      </c>
      <c r="E13622">
        <v>999999</v>
      </c>
      <c r="F13622" t="s">
        <v>1351</v>
      </c>
      <c r="G13622" s="784" t="s">
        <v>4431</v>
      </c>
      <c r="H13622" s="784" t="s">
        <v>4431</v>
      </c>
      <c r="I13622" s="784" t="s">
        <v>4431</v>
      </c>
    </row>
    <row r="13623" spans="1:9" hidden="1">
      <c r="A13623" t="str">
        <f>Table_wabobpsvr_AzureCalc_AzureCalcRateCard[[#This Row],[ServiceName]]&amp;Table_wabobpsvr_AzureCalc_AzureCalcRateCard[[#This Row],[Price_Level]]&amp;Table_wabobpsvr_AzureCalc_AzureCalcRateCard[[#This Row],[Region]]</f>
        <v>A11 Cloud ServicesMOSP2</v>
      </c>
      <c r="B13623">
        <v>2</v>
      </c>
      <c r="C13623" t="s">
        <v>701</v>
      </c>
      <c r="D13623" t="s">
        <v>627</v>
      </c>
      <c r="E13623">
        <v>3.04</v>
      </c>
      <c r="F13623" t="s">
        <v>1266</v>
      </c>
      <c r="G13623" s="784" t="s">
        <v>4431</v>
      </c>
      <c r="H13623" s="784" t="s">
        <v>4431</v>
      </c>
      <c r="I13623" s="784" t="s">
        <v>6372</v>
      </c>
    </row>
    <row r="13624" spans="1:9" hidden="1">
      <c r="A13624" t="str">
        <f>Table_wabobpsvr_AzureCalc_AzureCalcRateCard[[#This Row],[ServiceName]]&amp;Table_wabobpsvr_AzureCalc_AzureCalcRateCard[[#This Row],[Price_Level]]&amp;Table_wabobpsvr_AzureCalc_AzureCalcRateCard[[#This Row],[Region]]</f>
        <v>A0 VM (Windows)A16</v>
      </c>
      <c r="B13624">
        <v>16</v>
      </c>
      <c r="C13624" t="s">
        <v>91</v>
      </c>
      <c r="D13624" t="s">
        <v>181</v>
      </c>
      <c r="E13624">
        <v>2.1170000000000001E-2</v>
      </c>
      <c r="F13624" t="s">
        <v>726</v>
      </c>
      <c r="G13624" s="784" t="s">
        <v>2773</v>
      </c>
      <c r="H13624" s="784" t="s">
        <v>2774</v>
      </c>
      <c r="I13624" s="784" t="s">
        <v>4431</v>
      </c>
    </row>
    <row r="13625" spans="1:9" hidden="1">
      <c r="A13625" s="784" t="str">
        <f>Table_wabobpsvr_AzureCalc_AzureCalcRateCard[[#This Row],[ServiceName]]&amp;Table_wabobpsvr_AzureCalc_AzureCalcRateCard[[#This Row],[Price_Level]]&amp;Table_wabobpsvr_AzureCalc_AzureCalcRateCard[[#This Row],[Region]]</f>
        <v>A0 VM (Windows)B16</v>
      </c>
      <c r="B13625" s="784">
        <v>16</v>
      </c>
      <c r="C13625" s="784" t="s">
        <v>91</v>
      </c>
      <c r="D13625" s="784" t="s">
        <v>182</v>
      </c>
      <c r="E13625" s="784">
        <v>2.0299999999999999E-2</v>
      </c>
      <c r="F13625" s="784" t="s">
        <v>726</v>
      </c>
      <c r="G13625" s="784" t="s">
        <v>2773</v>
      </c>
      <c r="H13625" s="784" t="s">
        <v>2774</v>
      </c>
      <c r="I13625" s="784" t="s">
        <v>4431</v>
      </c>
    </row>
    <row r="13626" spans="1:9" hidden="1">
      <c r="A13626" s="784" t="str">
        <f>Table_wabobpsvr_AzureCalc_AzureCalcRateCard[[#This Row],[ServiceName]]&amp;Table_wabobpsvr_AzureCalc_AzureCalcRateCard[[#This Row],[Price_Level]]&amp;Table_wabobpsvr_AzureCalc_AzureCalcRateCard[[#This Row],[Region]]</f>
        <v>A0 VM (Windows)C16</v>
      </c>
      <c r="B13626" s="784">
        <v>16</v>
      </c>
      <c r="C13626" s="784" t="s">
        <v>91</v>
      </c>
      <c r="D13626" s="784" t="s">
        <v>184</v>
      </c>
      <c r="E13626" s="784">
        <v>1.9429999999999999E-2</v>
      </c>
      <c r="F13626" s="784" t="s">
        <v>726</v>
      </c>
      <c r="G13626" s="784" t="s">
        <v>2773</v>
      </c>
      <c r="H13626" s="784" t="s">
        <v>2774</v>
      </c>
      <c r="I13626" s="784" t="s">
        <v>4431</v>
      </c>
    </row>
    <row r="13627" spans="1:9" hidden="1">
      <c r="A13627" s="784" t="str">
        <f>Table_wabobpsvr_AzureCalc_AzureCalcRateCard[[#This Row],[ServiceName]]&amp;Table_wabobpsvr_AzureCalc_AzureCalcRateCard[[#This Row],[Price_Level]]&amp;Table_wabobpsvr_AzureCalc_AzureCalcRateCard[[#This Row],[Region]]</f>
        <v>Basic SSD based InstancesMOSP15</v>
      </c>
      <c r="B13627" s="784">
        <v>15</v>
      </c>
      <c r="C13627" s="784" t="s">
        <v>4431</v>
      </c>
      <c r="D13627" s="784" t="s">
        <v>627</v>
      </c>
      <c r="E13627" s="784">
        <v>999999</v>
      </c>
      <c r="F13627" s="784" t="s">
        <v>1354</v>
      </c>
      <c r="G13627" s="784" t="s">
        <v>4431</v>
      </c>
      <c r="H13627" s="784" t="s">
        <v>4431</v>
      </c>
      <c r="I13627" s="784" t="s">
        <v>4431</v>
      </c>
    </row>
    <row r="13628" spans="1:9" hidden="1">
      <c r="A13628" s="784" t="str">
        <f>Table_wabobpsvr_AzureCalc_AzureCalcRateCard[[#This Row],[ServiceName]]&amp;Table_wabobpsvr_AzureCalc_AzureCalcRateCard[[#This Row],[Price_Level]]&amp;Table_wabobpsvr_AzureCalc_AzureCalcRateCard[[#This Row],[Region]]</f>
        <v>Basic SSD based InstancesA15</v>
      </c>
      <c r="B13628" s="784">
        <v>15</v>
      </c>
      <c r="C13628" s="784" t="s">
        <v>4431</v>
      </c>
      <c r="D13628" s="784" t="s">
        <v>181</v>
      </c>
      <c r="E13628" s="784">
        <v>999999</v>
      </c>
      <c r="F13628" s="784" t="s">
        <v>1354</v>
      </c>
      <c r="G13628" s="784" t="s">
        <v>4431</v>
      </c>
      <c r="H13628" s="784" t="s">
        <v>4431</v>
      </c>
      <c r="I13628" s="784" t="s">
        <v>4431</v>
      </c>
    </row>
    <row r="13629" spans="1:9" hidden="1">
      <c r="A13629" s="784" t="str">
        <f>Table_wabobpsvr_AzureCalc_AzureCalcRateCard[[#This Row],[ServiceName]]&amp;Table_wabobpsvr_AzureCalc_AzureCalcRateCard[[#This Row],[Price_Level]]&amp;Table_wabobpsvr_AzureCalc_AzureCalcRateCard[[#This Row],[Region]]</f>
        <v>Basic SSD based InstancesB15</v>
      </c>
      <c r="B13629" s="784">
        <v>15</v>
      </c>
      <c r="C13629" s="784" t="s">
        <v>4431</v>
      </c>
      <c r="D13629" s="784" t="s">
        <v>182</v>
      </c>
      <c r="E13629" s="784">
        <v>999999</v>
      </c>
      <c r="F13629" s="784" t="s">
        <v>1354</v>
      </c>
      <c r="G13629" s="784" t="s">
        <v>4431</v>
      </c>
      <c r="H13629" s="784" t="s">
        <v>4431</v>
      </c>
      <c r="I13629" s="784" t="s">
        <v>4431</v>
      </c>
    </row>
    <row r="13630" spans="1:9" hidden="1">
      <c r="A13630" t="str">
        <f>Table_wabobpsvr_AzureCalc_AzureCalcRateCard[[#This Row],[ServiceName]]&amp;Table_wabobpsvr_AzureCalc_AzureCalcRateCard[[#This Row],[Price_Level]]&amp;Table_wabobpsvr_AzureCalc_AzureCalcRateCard[[#This Row],[Region]]</f>
        <v>Basic SSD based InstancesC15</v>
      </c>
      <c r="B13630">
        <v>15</v>
      </c>
      <c r="C13630" t="s">
        <v>4431</v>
      </c>
      <c r="D13630" t="s">
        <v>184</v>
      </c>
      <c r="E13630">
        <v>999999</v>
      </c>
      <c r="F13630" t="s">
        <v>1354</v>
      </c>
      <c r="G13630" s="784" t="s">
        <v>4431</v>
      </c>
      <c r="H13630" s="784" t="s">
        <v>4431</v>
      </c>
      <c r="I13630" s="784" t="s">
        <v>4431</v>
      </c>
    </row>
    <row r="13631" spans="1:9" hidden="1">
      <c r="A13631" s="784" t="str">
        <f>Table_wabobpsvr_AzureCalc_AzureCalcRateCard[[#This Row],[ServiceName]]&amp;Table_wabobpsvr_AzureCalc_AzureCalcRateCard[[#This Row],[Price_Level]]&amp;Table_wabobpsvr_AzureCalc_AzureCalcRateCard[[#This Row],[Region]]</f>
        <v>Basic SSD based InstancesD15</v>
      </c>
      <c r="B13631" s="784">
        <v>15</v>
      </c>
      <c r="C13631" s="784" t="s">
        <v>4431</v>
      </c>
      <c r="D13631" s="784" t="s">
        <v>183</v>
      </c>
      <c r="E13631" s="784">
        <v>999999</v>
      </c>
      <c r="F13631" s="784" t="s">
        <v>1354</v>
      </c>
      <c r="G13631" s="784" t="s">
        <v>4431</v>
      </c>
      <c r="H13631" s="784" t="s">
        <v>4431</v>
      </c>
      <c r="I13631" s="784" t="s">
        <v>4431</v>
      </c>
    </row>
    <row r="13632" spans="1:9" hidden="1">
      <c r="A13632" t="str">
        <f>Table_wabobpsvr_AzureCalc_AzureCalcRateCard[[#This Row],[ServiceName]]&amp;Table_wabobpsvr_AzureCalc_AzureCalcRateCard[[#This Row],[Price_Level]]&amp;Table_wabobpsvr_AzureCalc_AzureCalcRateCard[[#This Row],[Region]]</f>
        <v>Stream AnalyticsMOSP7</v>
      </c>
      <c r="B13632">
        <v>7</v>
      </c>
      <c r="C13632" t="s">
        <v>4431</v>
      </c>
      <c r="D13632" t="s">
        <v>627</v>
      </c>
      <c r="E13632">
        <v>999999</v>
      </c>
      <c r="F13632" t="s">
        <v>1370</v>
      </c>
      <c r="G13632" s="784" t="s">
        <v>4431</v>
      </c>
      <c r="H13632" s="784" t="s">
        <v>4431</v>
      </c>
      <c r="I13632" s="784" t="s">
        <v>4431</v>
      </c>
    </row>
    <row r="13633" spans="1:9" hidden="1">
      <c r="A13633" s="784" t="str">
        <f>Table_wabobpsvr_AzureCalc_AzureCalcRateCard[[#This Row],[ServiceName]]&amp;Table_wabobpsvr_AzureCalc_AzureCalcRateCard[[#This Row],[Price_Level]]&amp;Table_wabobpsvr_AzureCalc_AzureCalcRateCard[[#This Row],[Region]]</f>
        <v>Stream AnalyticsA7</v>
      </c>
      <c r="B13633" s="784">
        <v>7</v>
      </c>
      <c r="C13633" s="784" t="s">
        <v>4431</v>
      </c>
      <c r="D13633" s="784" t="s">
        <v>181</v>
      </c>
      <c r="E13633" s="784">
        <v>999999</v>
      </c>
      <c r="F13633" s="784" t="s">
        <v>1370</v>
      </c>
      <c r="G13633" s="784" t="s">
        <v>4431</v>
      </c>
      <c r="H13633" s="784" t="s">
        <v>4431</v>
      </c>
      <c r="I13633" s="784" t="s">
        <v>4431</v>
      </c>
    </row>
    <row r="13634" spans="1:9" hidden="1">
      <c r="A13634" s="784" t="str">
        <f>Table_wabobpsvr_AzureCalc_AzureCalcRateCard[[#This Row],[ServiceName]]&amp;Table_wabobpsvr_AzureCalc_AzureCalcRateCard[[#This Row],[Price_Level]]&amp;Table_wabobpsvr_AzureCalc_AzureCalcRateCard[[#This Row],[Region]]</f>
        <v>Stream AnalyticsB7</v>
      </c>
      <c r="B13634" s="784">
        <v>7</v>
      </c>
      <c r="C13634" s="784" t="s">
        <v>4431</v>
      </c>
      <c r="D13634" s="784" t="s">
        <v>182</v>
      </c>
      <c r="E13634" s="784">
        <v>999999</v>
      </c>
      <c r="F13634" s="784" t="s">
        <v>1370</v>
      </c>
      <c r="G13634" s="784" t="s">
        <v>4431</v>
      </c>
      <c r="H13634" s="784" t="s">
        <v>4431</v>
      </c>
      <c r="I13634" s="784" t="s">
        <v>4431</v>
      </c>
    </row>
    <row r="13635" spans="1:9" hidden="1">
      <c r="A13635" s="784" t="str">
        <f>Table_wabobpsvr_AzureCalc_AzureCalcRateCard[[#This Row],[ServiceName]]&amp;Table_wabobpsvr_AzureCalc_AzureCalcRateCard[[#This Row],[Price_Level]]&amp;Table_wabobpsvr_AzureCalc_AzureCalcRateCard[[#This Row],[Region]]</f>
        <v>Stream AnalyticsC7</v>
      </c>
      <c r="B13635" s="784">
        <v>7</v>
      </c>
      <c r="C13635" s="784" t="s">
        <v>4431</v>
      </c>
      <c r="D13635" s="784" t="s">
        <v>184</v>
      </c>
      <c r="E13635" s="784">
        <v>999999</v>
      </c>
      <c r="F13635" s="784" t="s">
        <v>1370</v>
      </c>
      <c r="G13635" s="784" t="s">
        <v>4431</v>
      </c>
      <c r="H13635" s="784" t="s">
        <v>4431</v>
      </c>
      <c r="I13635" s="784" t="s">
        <v>4431</v>
      </c>
    </row>
    <row r="13636" spans="1:9" hidden="1">
      <c r="A13636" s="784" t="str">
        <f>Table_wabobpsvr_AzureCalc_AzureCalcRateCard[[#This Row],[ServiceName]]&amp;Table_wabobpsvr_AzureCalc_AzureCalcRateCard[[#This Row],[Price_Level]]&amp;Table_wabobpsvr_AzureCalc_AzureCalcRateCard[[#This Row],[Region]]</f>
        <v>Stream AnalyticsD7</v>
      </c>
      <c r="B13636" s="784">
        <v>7</v>
      </c>
      <c r="C13636" s="784" t="s">
        <v>4431</v>
      </c>
      <c r="D13636" s="784" t="s">
        <v>183</v>
      </c>
      <c r="E13636" s="784">
        <v>999999</v>
      </c>
      <c r="F13636" s="784" t="s">
        <v>1370</v>
      </c>
      <c r="G13636" s="784" t="s">
        <v>4431</v>
      </c>
      <c r="H13636" s="784" t="s">
        <v>4431</v>
      </c>
      <c r="I13636" s="784" t="s">
        <v>4431</v>
      </c>
    </row>
    <row r="13637" spans="1:9" hidden="1">
      <c r="A13637" s="784" t="str">
        <f>Table_wabobpsvr_AzureCalc_AzureCalcRateCard[[#This Row],[ServiceName]]&amp;Table_wabobpsvr_AzureCalc_AzureCalcRateCard[[#This Row],[Price_Level]]&amp;Table_wabobpsvr_AzureCalc_AzureCalcRateCard[[#This Row],[Region]]</f>
        <v>Stream AnalyticsMOSP9</v>
      </c>
      <c r="B13637" s="784">
        <v>9</v>
      </c>
      <c r="C13637" s="784" t="s">
        <v>4431</v>
      </c>
      <c r="D13637" s="784" t="s">
        <v>627</v>
      </c>
      <c r="E13637" s="784">
        <v>999999</v>
      </c>
      <c r="F13637" s="784" t="s">
        <v>1370</v>
      </c>
      <c r="G13637" s="784" t="s">
        <v>4431</v>
      </c>
      <c r="H13637" s="784" t="s">
        <v>4431</v>
      </c>
      <c r="I13637" s="784" t="s">
        <v>4431</v>
      </c>
    </row>
    <row r="13638" spans="1:9" hidden="1">
      <c r="A13638" s="784" t="str">
        <f>Table_wabobpsvr_AzureCalc_AzureCalcRateCard[[#This Row],[ServiceName]]&amp;Table_wabobpsvr_AzureCalc_AzureCalcRateCard[[#This Row],[Price_Level]]&amp;Table_wabobpsvr_AzureCalc_AzureCalcRateCard[[#This Row],[Region]]</f>
        <v>Stream AnalyticsA9</v>
      </c>
      <c r="B13638" s="784">
        <v>9</v>
      </c>
      <c r="C13638" s="784" t="s">
        <v>4431</v>
      </c>
      <c r="D13638" s="784" t="s">
        <v>181</v>
      </c>
      <c r="E13638" s="784">
        <v>999999</v>
      </c>
      <c r="F13638" s="784" t="s">
        <v>1370</v>
      </c>
      <c r="G13638" s="784" t="s">
        <v>4431</v>
      </c>
      <c r="H13638" s="784" t="s">
        <v>4431</v>
      </c>
      <c r="I13638" s="784" t="s">
        <v>4431</v>
      </c>
    </row>
    <row r="13639" spans="1:9" hidden="1">
      <c r="A13639" s="784" t="str">
        <f>Table_wabobpsvr_AzureCalc_AzureCalcRateCard[[#This Row],[ServiceName]]&amp;Table_wabobpsvr_AzureCalc_AzureCalcRateCard[[#This Row],[Price_Level]]&amp;Table_wabobpsvr_AzureCalc_AzureCalcRateCard[[#This Row],[Region]]</f>
        <v>Stream AnalyticsB9</v>
      </c>
      <c r="B13639" s="784">
        <v>9</v>
      </c>
      <c r="C13639" s="784" t="s">
        <v>4431</v>
      </c>
      <c r="D13639" s="784" t="s">
        <v>182</v>
      </c>
      <c r="E13639" s="784">
        <v>999999</v>
      </c>
      <c r="F13639" s="784" t="s">
        <v>1370</v>
      </c>
      <c r="G13639" s="784" t="s">
        <v>4431</v>
      </c>
      <c r="H13639" s="784" t="s">
        <v>4431</v>
      </c>
      <c r="I13639" s="784" t="s">
        <v>4431</v>
      </c>
    </row>
    <row r="13640" spans="1:9" hidden="1">
      <c r="A13640" s="784" t="str">
        <f>Table_wabobpsvr_AzureCalc_AzureCalcRateCard[[#This Row],[ServiceName]]&amp;Table_wabobpsvr_AzureCalc_AzureCalcRateCard[[#This Row],[Price_Level]]&amp;Table_wabobpsvr_AzureCalc_AzureCalcRateCard[[#This Row],[Region]]</f>
        <v>Stream AnalyticsC9</v>
      </c>
      <c r="B13640" s="784">
        <v>9</v>
      </c>
      <c r="C13640" s="784" t="s">
        <v>4431</v>
      </c>
      <c r="D13640" s="784" t="s">
        <v>184</v>
      </c>
      <c r="E13640" s="784">
        <v>999999</v>
      </c>
      <c r="F13640" s="784" t="s">
        <v>1370</v>
      </c>
      <c r="G13640" s="784" t="s">
        <v>4431</v>
      </c>
      <c r="H13640" s="784" t="s">
        <v>4431</v>
      </c>
      <c r="I13640" s="784" t="s">
        <v>4431</v>
      </c>
    </row>
    <row r="13641" spans="1:9" hidden="1">
      <c r="A13641" s="784" t="str">
        <f>Table_wabobpsvr_AzureCalc_AzureCalcRateCard[[#This Row],[ServiceName]]&amp;Table_wabobpsvr_AzureCalc_AzureCalcRateCard[[#This Row],[Price_Level]]&amp;Table_wabobpsvr_AzureCalc_AzureCalcRateCard[[#This Row],[Region]]</f>
        <v>Stream AnalyticsD9</v>
      </c>
      <c r="B13641" s="784">
        <v>9</v>
      </c>
      <c r="C13641" s="784" t="s">
        <v>4431</v>
      </c>
      <c r="D13641" s="784" t="s">
        <v>183</v>
      </c>
      <c r="E13641" s="784">
        <v>999999</v>
      </c>
      <c r="F13641" s="784" t="s">
        <v>1370</v>
      </c>
      <c r="G13641" s="784" t="s">
        <v>4431</v>
      </c>
      <c r="H13641" s="784" t="s">
        <v>4431</v>
      </c>
      <c r="I13641" s="784" t="s">
        <v>4431</v>
      </c>
    </row>
    <row r="13642" spans="1:9" hidden="1">
      <c r="A13642" s="784" t="str">
        <f>Table_wabobpsvr_AzureCalc_AzureCalcRateCard[[#This Row],[ServiceName]]&amp;Table_wabobpsvr_AzureCalc_AzureCalcRateCard[[#This Row],[Price_Level]]&amp;Table_wabobpsvr_AzureCalc_AzureCalcRateCard[[#This Row],[Region]]</f>
        <v>Basic Compute Intensive Batch InstancesMOSP15</v>
      </c>
      <c r="B13642" s="784">
        <v>15</v>
      </c>
      <c r="C13642" s="784" t="s">
        <v>4431</v>
      </c>
      <c r="D13642" s="784" t="s">
        <v>627</v>
      </c>
      <c r="E13642" s="784">
        <v>999999</v>
      </c>
      <c r="F13642" s="784" t="s">
        <v>1350</v>
      </c>
      <c r="G13642" s="784" t="s">
        <v>4431</v>
      </c>
      <c r="H13642" s="784" t="s">
        <v>4431</v>
      </c>
      <c r="I13642" s="784" t="s">
        <v>4431</v>
      </c>
    </row>
    <row r="13643" spans="1:9" hidden="1">
      <c r="A13643" t="str">
        <f>Table_wabobpsvr_AzureCalc_AzureCalcRateCard[[#This Row],[ServiceName]]&amp;Table_wabobpsvr_AzureCalc_AzureCalcRateCard[[#This Row],[Price_Level]]&amp;Table_wabobpsvr_AzureCalc_AzureCalcRateCard[[#This Row],[Region]]</f>
        <v>Basic Compute Intensive Batch InstancesA15</v>
      </c>
      <c r="B13643">
        <v>15</v>
      </c>
      <c r="C13643" t="s">
        <v>4431</v>
      </c>
      <c r="D13643" t="s">
        <v>181</v>
      </c>
      <c r="E13643">
        <v>999999</v>
      </c>
      <c r="F13643" t="s">
        <v>1350</v>
      </c>
      <c r="G13643" s="784" t="s">
        <v>4431</v>
      </c>
      <c r="H13643" s="784" t="s">
        <v>4431</v>
      </c>
      <c r="I13643" s="784" t="s">
        <v>4431</v>
      </c>
    </row>
    <row r="13644" spans="1:9" hidden="1">
      <c r="A13644" t="str">
        <f>Table_wabobpsvr_AzureCalc_AzureCalcRateCard[[#This Row],[ServiceName]]&amp;Table_wabobpsvr_AzureCalc_AzureCalcRateCard[[#This Row],[Price_Level]]&amp;Table_wabobpsvr_AzureCalc_AzureCalcRateCard[[#This Row],[Region]]</f>
        <v>Basic Compute Intensive Batch InstancesB15</v>
      </c>
      <c r="B13644">
        <v>15</v>
      </c>
      <c r="C13644" t="s">
        <v>4431</v>
      </c>
      <c r="D13644" t="s">
        <v>182</v>
      </c>
      <c r="E13644">
        <v>999999</v>
      </c>
      <c r="F13644" t="s">
        <v>1350</v>
      </c>
      <c r="G13644" s="784" t="s">
        <v>4431</v>
      </c>
      <c r="H13644" s="784" t="s">
        <v>4431</v>
      </c>
      <c r="I13644" s="784" t="s">
        <v>4431</v>
      </c>
    </row>
    <row r="13645" spans="1:9" hidden="1">
      <c r="A13645" t="str">
        <f>Table_wabobpsvr_AzureCalc_AzureCalcRateCard[[#This Row],[ServiceName]]&amp;Table_wabobpsvr_AzureCalc_AzureCalcRateCard[[#This Row],[Price_Level]]&amp;Table_wabobpsvr_AzureCalc_AzureCalcRateCard[[#This Row],[Region]]</f>
        <v>Basic Compute Intensive Batch InstancesC15</v>
      </c>
      <c r="B13645">
        <v>15</v>
      </c>
      <c r="C13645" t="s">
        <v>4431</v>
      </c>
      <c r="D13645" t="s">
        <v>184</v>
      </c>
      <c r="E13645">
        <v>999999</v>
      </c>
      <c r="F13645" t="s">
        <v>1350</v>
      </c>
      <c r="G13645" s="784" t="s">
        <v>4431</v>
      </c>
      <c r="H13645" s="784" t="s">
        <v>4431</v>
      </c>
      <c r="I13645" s="784" t="s">
        <v>4431</v>
      </c>
    </row>
    <row r="13646" spans="1:9" hidden="1">
      <c r="A13646" t="str">
        <f>Table_wabobpsvr_AzureCalc_AzureCalcRateCard[[#This Row],[ServiceName]]&amp;Table_wabobpsvr_AzureCalc_AzureCalcRateCard[[#This Row],[Price_Level]]&amp;Table_wabobpsvr_AzureCalc_AzureCalcRateCard[[#This Row],[Region]]</f>
        <v>Basic Compute Intensive Batch InstancesD15</v>
      </c>
      <c r="B13646">
        <v>15</v>
      </c>
      <c r="C13646" t="s">
        <v>4431</v>
      </c>
      <c r="D13646" t="s">
        <v>183</v>
      </c>
      <c r="E13646">
        <v>999999</v>
      </c>
      <c r="F13646" t="s">
        <v>1350</v>
      </c>
      <c r="G13646" s="784" t="s">
        <v>4431</v>
      </c>
      <c r="H13646" s="784" t="s">
        <v>4431</v>
      </c>
      <c r="I13646" s="784" t="s">
        <v>4431</v>
      </c>
    </row>
    <row r="13647" spans="1:9" hidden="1">
      <c r="A13647" t="str">
        <f>Table_wabobpsvr_AzureCalc_AzureCalcRateCard[[#This Row],[ServiceName]]&amp;Table_wabobpsvr_AzureCalc_AzureCalcRateCard[[#This Row],[Price_Level]]&amp;Table_wabobpsvr_AzureCalc_AzureCalcRateCard[[#This Row],[Region]]</f>
        <v>A0 VM (Windows)D16</v>
      </c>
      <c r="B13647">
        <v>16</v>
      </c>
      <c r="C13647" t="s">
        <v>91</v>
      </c>
      <c r="D13647" t="s">
        <v>183</v>
      </c>
      <c r="E13647">
        <v>1.856E-2</v>
      </c>
      <c r="F13647" t="s">
        <v>726</v>
      </c>
      <c r="G13647" s="784" t="s">
        <v>2773</v>
      </c>
      <c r="H13647" s="784" t="s">
        <v>2774</v>
      </c>
      <c r="I13647" s="784" t="s">
        <v>4431</v>
      </c>
    </row>
    <row r="13648" spans="1:9" hidden="1">
      <c r="A13648" t="str">
        <f>Table_wabobpsvr_AzureCalc_AzureCalcRateCard[[#This Row],[ServiceName]]&amp;Table_wabobpsvr_AzureCalc_AzureCalcRateCard[[#This Row],[Price_Level]]&amp;Table_wabobpsvr_AzureCalc_AzureCalcRateCard[[#This Row],[Region]]</f>
        <v>BASIC.A1 VM (Windows)C16</v>
      </c>
      <c r="B13648">
        <v>16</v>
      </c>
      <c r="C13648" t="s">
        <v>91</v>
      </c>
      <c r="D13648" t="s">
        <v>184</v>
      </c>
      <c r="E13648">
        <v>6.2309999999999997E-2</v>
      </c>
      <c r="F13648" t="s">
        <v>1289</v>
      </c>
      <c r="G13648" s="784" t="s">
        <v>2805</v>
      </c>
      <c r="H13648" s="784" t="s">
        <v>2806</v>
      </c>
      <c r="I13648" s="784" t="s">
        <v>4431</v>
      </c>
    </row>
    <row r="13649" spans="1:9" hidden="1">
      <c r="A13649" t="str">
        <f>Table_wabobpsvr_AzureCalc_AzureCalcRateCard[[#This Row],[ServiceName]]&amp;Table_wabobpsvr_AzureCalc_AzureCalcRateCard[[#This Row],[Price_Level]]&amp;Table_wabobpsvr_AzureCalc_AzureCalcRateCard[[#This Row],[Region]]</f>
        <v>Stream AnalyticsMOSP10</v>
      </c>
      <c r="B13649">
        <v>10</v>
      </c>
      <c r="C13649" t="s">
        <v>4431</v>
      </c>
      <c r="D13649" t="s">
        <v>627</v>
      </c>
      <c r="E13649">
        <v>999999</v>
      </c>
      <c r="F13649" t="s">
        <v>1370</v>
      </c>
      <c r="G13649" s="784" t="s">
        <v>4431</v>
      </c>
      <c r="H13649" s="784" t="s">
        <v>4431</v>
      </c>
      <c r="I13649" s="784" t="s">
        <v>4431</v>
      </c>
    </row>
    <row r="13650" spans="1:9" hidden="1">
      <c r="A13650" t="str">
        <f>Table_wabobpsvr_AzureCalc_AzureCalcRateCard[[#This Row],[ServiceName]]&amp;Table_wabobpsvr_AzureCalc_AzureCalcRateCard[[#This Row],[Price_Level]]&amp;Table_wabobpsvr_AzureCalc_AzureCalcRateCard[[#This Row],[Region]]</f>
        <v>Stream AnalyticsA10</v>
      </c>
      <c r="B13650">
        <v>10</v>
      </c>
      <c r="C13650" t="s">
        <v>4431</v>
      </c>
      <c r="D13650" t="s">
        <v>181</v>
      </c>
      <c r="E13650">
        <v>999999</v>
      </c>
      <c r="F13650" t="s">
        <v>1370</v>
      </c>
      <c r="G13650" s="784" t="s">
        <v>4431</v>
      </c>
      <c r="H13650" s="784" t="s">
        <v>4431</v>
      </c>
      <c r="I13650" s="784" t="s">
        <v>4431</v>
      </c>
    </row>
    <row r="13651" spans="1:9" hidden="1">
      <c r="A13651" t="str">
        <f>Table_wabobpsvr_AzureCalc_AzureCalcRateCard[[#This Row],[ServiceName]]&amp;Table_wabobpsvr_AzureCalc_AzureCalcRateCard[[#This Row],[Price_Level]]&amp;Table_wabobpsvr_AzureCalc_AzureCalcRateCard[[#This Row],[Region]]</f>
        <v>Stream AnalyticsB10</v>
      </c>
      <c r="B13651">
        <v>10</v>
      </c>
      <c r="C13651" t="s">
        <v>4431</v>
      </c>
      <c r="D13651" t="s">
        <v>182</v>
      </c>
      <c r="E13651">
        <v>999999</v>
      </c>
      <c r="F13651" t="s">
        <v>1370</v>
      </c>
      <c r="G13651" s="784" t="s">
        <v>4431</v>
      </c>
      <c r="H13651" s="784" t="s">
        <v>4431</v>
      </c>
      <c r="I13651" s="784" t="s">
        <v>4431</v>
      </c>
    </row>
    <row r="13652" spans="1:9" hidden="1">
      <c r="A13652" t="str">
        <f>Table_wabobpsvr_AzureCalc_AzureCalcRateCard[[#This Row],[ServiceName]]&amp;Table_wabobpsvr_AzureCalc_AzureCalcRateCard[[#This Row],[Price_Level]]&amp;Table_wabobpsvr_AzureCalc_AzureCalcRateCard[[#This Row],[Region]]</f>
        <v>Stream AnalyticsC10</v>
      </c>
      <c r="B13652">
        <v>10</v>
      </c>
      <c r="C13652" t="s">
        <v>4431</v>
      </c>
      <c r="D13652" t="s">
        <v>184</v>
      </c>
      <c r="E13652">
        <v>999999</v>
      </c>
      <c r="F13652" t="s">
        <v>1370</v>
      </c>
      <c r="G13652" s="784" t="s">
        <v>4431</v>
      </c>
      <c r="H13652" s="784" t="s">
        <v>4431</v>
      </c>
      <c r="I13652" s="784" t="s">
        <v>4431</v>
      </c>
    </row>
    <row r="13653" spans="1:9" hidden="1">
      <c r="A13653" t="str">
        <f>Table_wabobpsvr_AzureCalc_AzureCalcRateCard[[#This Row],[ServiceName]]&amp;Table_wabobpsvr_AzureCalc_AzureCalcRateCard[[#This Row],[Price_Level]]&amp;Table_wabobpsvr_AzureCalc_AzureCalcRateCard[[#This Row],[Region]]</f>
        <v>Stream AnalyticsD10</v>
      </c>
      <c r="B13653">
        <v>10</v>
      </c>
      <c r="C13653" t="s">
        <v>4431</v>
      </c>
      <c r="D13653" t="s">
        <v>183</v>
      </c>
      <c r="E13653">
        <v>999999</v>
      </c>
      <c r="F13653" t="s">
        <v>1370</v>
      </c>
      <c r="G13653" s="784" t="s">
        <v>4431</v>
      </c>
      <c r="H13653" s="784" t="s">
        <v>4431</v>
      </c>
      <c r="I13653" s="784" t="s">
        <v>4431</v>
      </c>
    </row>
    <row r="13654" spans="1:9" hidden="1">
      <c r="A13654" t="str">
        <f>Table_wabobpsvr_AzureCalc_AzureCalcRateCard[[#This Row],[ServiceName]]&amp;Table_wabobpsvr_AzureCalc_AzureCalcRateCard[[#This Row],[Price_Level]]&amp;Table_wabobpsvr_AzureCalc_AzureCalcRateCard[[#This Row],[Region]]</f>
        <v>Stream AnalyticsMOSP11</v>
      </c>
      <c r="B13654">
        <v>11</v>
      </c>
      <c r="C13654" t="s">
        <v>4431</v>
      </c>
      <c r="D13654" t="s">
        <v>627</v>
      </c>
      <c r="E13654">
        <v>999999</v>
      </c>
      <c r="F13654" t="s">
        <v>1370</v>
      </c>
      <c r="G13654" s="784" t="s">
        <v>4431</v>
      </c>
      <c r="H13654" s="784" t="s">
        <v>4431</v>
      </c>
      <c r="I13654" s="784" t="s">
        <v>4431</v>
      </c>
    </row>
    <row r="13655" spans="1:9" hidden="1">
      <c r="A13655" t="str">
        <f>Table_wabobpsvr_AzureCalc_AzureCalcRateCard[[#This Row],[ServiceName]]&amp;Table_wabobpsvr_AzureCalc_AzureCalcRateCard[[#This Row],[Price_Level]]&amp;Table_wabobpsvr_AzureCalc_AzureCalcRateCard[[#This Row],[Region]]</f>
        <v>Stream AnalyticsA11</v>
      </c>
      <c r="B13655">
        <v>11</v>
      </c>
      <c r="C13655" t="s">
        <v>4431</v>
      </c>
      <c r="D13655" t="s">
        <v>181</v>
      </c>
      <c r="E13655">
        <v>999999</v>
      </c>
      <c r="F13655" t="s">
        <v>1370</v>
      </c>
      <c r="G13655" s="784" t="s">
        <v>4431</v>
      </c>
      <c r="H13655" s="784" t="s">
        <v>4431</v>
      </c>
      <c r="I13655" s="784" t="s">
        <v>4431</v>
      </c>
    </row>
    <row r="13656" spans="1:9" hidden="1">
      <c r="A13656" t="str">
        <f>Table_wabobpsvr_AzureCalc_AzureCalcRateCard[[#This Row],[ServiceName]]&amp;Table_wabobpsvr_AzureCalc_AzureCalcRateCard[[#This Row],[Price_Level]]&amp;Table_wabobpsvr_AzureCalc_AzureCalcRateCard[[#This Row],[Region]]</f>
        <v>Stream AnalyticsB11</v>
      </c>
      <c r="B13656">
        <v>11</v>
      </c>
      <c r="C13656" t="s">
        <v>4431</v>
      </c>
      <c r="D13656" t="s">
        <v>182</v>
      </c>
      <c r="E13656">
        <v>999999</v>
      </c>
      <c r="F13656" t="s">
        <v>1370</v>
      </c>
      <c r="G13656" s="784" t="s">
        <v>4431</v>
      </c>
      <c r="H13656" s="784" t="s">
        <v>4431</v>
      </c>
      <c r="I13656" s="784" t="s">
        <v>4431</v>
      </c>
    </row>
    <row r="13657" spans="1:9" hidden="1">
      <c r="A13657" t="str">
        <f>Table_wabobpsvr_AzureCalc_AzureCalcRateCard[[#This Row],[ServiceName]]&amp;Table_wabobpsvr_AzureCalc_AzureCalcRateCard[[#This Row],[Price_Level]]&amp;Table_wabobpsvr_AzureCalc_AzureCalcRateCard[[#This Row],[Region]]</f>
        <v>Stream AnalyticsC11</v>
      </c>
      <c r="B13657">
        <v>11</v>
      </c>
      <c r="C13657" t="s">
        <v>4431</v>
      </c>
      <c r="D13657" t="s">
        <v>184</v>
      </c>
      <c r="E13657">
        <v>999999</v>
      </c>
      <c r="F13657" t="s">
        <v>1370</v>
      </c>
      <c r="G13657" s="784" t="s">
        <v>4431</v>
      </c>
      <c r="H13657" s="784" t="s">
        <v>4431</v>
      </c>
      <c r="I13657" s="784" t="s">
        <v>4431</v>
      </c>
    </row>
    <row r="13658" spans="1:9" hidden="1">
      <c r="A13658" t="str">
        <f>Table_wabobpsvr_AzureCalc_AzureCalcRateCard[[#This Row],[ServiceName]]&amp;Table_wabobpsvr_AzureCalc_AzureCalcRateCard[[#This Row],[Price_Level]]&amp;Table_wabobpsvr_AzureCalc_AzureCalcRateCard[[#This Row],[Region]]</f>
        <v>Stream AnalyticsD11</v>
      </c>
      <c r="B13658">
        <v>11</v>
      </c>
      <c r="C13658" t="s">
        <v>4431</v>
      </c>
      <c r="D13658" t="s">
        <v>183</v>
      </c>
      <c r="E13658">
        <v>999999</v>
      </c>
      <c r="F13658" t="s">
        <v>1370</v>
      </c>
      <c r="G13658" s="784" t="s">
        <v>4431</v>
      </c>
      <c r="H13658" s="784" t="s">
        <v>4431</v>
      </c>
      <c r="I13658" s="784" t="s">
        <v>4431</v>
      </c>
    </row>
    <row r="13659" spans="1:9" hidden="1">
      <c r="A13659" t="str">
        <f>Table_wabobpsvr_AzureCalc_AzureCalcRateCard[[#This Row],[ServiceName]]&amp;Table_wabobpsvr_AzureCalc_AzureCalcRateCard[[#This Row],[Price_Level]]&amp;Table_wabobpsvr_AzureCalc_AzureCalcRateCard[[#This Row],[Region]]</f>
        <v>Premium Storage - Files (GB)A13</v>
      </c>
      <c r="B13659">
        <v>13</v>
      </c>
      <c r="C13659" t="s">
        <v>10</v>
      </c>
      <c r="D13659" t="s">
        <v>181</v>
      </c>
      <c r="E13659">
        <v>0.72009999999999996</v>
      </c>
      <c r="F13659" t="s">
        <v>4746</v>
      </c>
      <c r="G13659" s="784" t="s">
        <v>4762</v>
      </c>
      <c r="H13659" s="784" t="s">
        <v>4763</v>
      </c>
      <c r="I13659" s="784" t="s">
        <v>5850</v>
      </c>
    </row>
    <row r="13660" spans="1:9" hidden="1">
      <c r="A13660" t="str">
        <f>Table_wabobpsvr_AzureCalc_AzureCalcRateCard[[#This Row],[ServiceName]]&amp;Table_wabobpsvr_AzureCalc_AzureCalcRateCard[[#This Row],[Price_Level]]&amp;Table_wabobpsvr_AzureCalc_AzureCalcRateCard[[#This Row],[Region]]</f>
        <v>Premium Storage - Files (GB)B13</v>
      </c>
      <c r="B13660">
        <v>13</v>
      </c>
      <c r="C13660" t="s">
        <v>10</v>
      </c>
      <c r="D13660" t="s">
        <v>182</v>
      </c>
      <c r="E13660">
        <v>0.69789999999999996</v>
      </c>
      <c r="F13660" t="s">
        <v>4746</v>
      </c>
      <c r="G13660" s="784" t="s">
        <v>4762</v>
      </c>
      <c r="H13660" s="784" t="s">
        <v>4763</v>
      </c>
      <c r="I13660" s="784" t="s">
        <v>5850</v>
      </c>
    </row>
    <row r="13661" spans="1:9" hidden="1">
      <c r="A13661" t="str">
        <f>Table_wabobpsvr_AzureCalc_AzureCalcRateCard[[#This Row],[ServiceName]]&amp;Table_wabobpsvr_AzureCalc_AzureCalcRateCard[[#This Row],[Price_Level]]&amp;Table_wabobpsvr_AzureCalc_AzureCalcRateCard[[#This Row],[Region]]</f>
        <v>Premium Storage - Files (GB)C13</v>
      </c>
      <c r="B13661">
        <v>13</v>
      </c>
      <c r="C13661" t="s">
        <v>10</v>
      </c>
      <c r="D13661" t="s">
        <v>184</v>
      </c>
      <c r="E13661">
        <v>0.67559999999999998</v>
      </c>
      <c r="F13661" t="s">
        <v>4746</v>
      </c>
      <c r="G13661" s="784" t="s">
        <v>4762</v>
      </c>
      <c r="H13661" s="784" t="s">
        <v>4763</v>
      </c>
      <c r="I13661" s="784" t="s">
        <v>5850</v>
      </c>
    </row>
    <row r="13662" spans="1:9" hidden="1">
      <c r="A13662" t="str">
        <f>Table_wabobpsvr_AzureCalc_AzureCalcRateCard[[#This Row],[ServiceName]]&amp;Table_wabobpsvr_AzureCalc_AzureCalcRateCard[[#This Row],[Price_Level]]&amp;Table_wabobpsvr_AzureCalc_AzureCalcRateCard[[#This Row],[Region]]</f>
        <v>Stream AnalyticsMOSP13</v>
      </c>
      <c r="B13662">
        <v>13</v>
      </c>
      <c r="C13662" t="s">
        <v>4431</v>
      </c>
      <c r="D13662" t="s">
        <v>627</v>
      </c>
      <c r="E13662">
        <v>999999</v>
      </c>
      <c r="F13662" t="s">
        <v>1370</v>
      </c>
      <c r="G13662" s="784" t="s">
        <v>4431</v>
      </c>
      <c r="H13662" s="784" t="s">
        <v>4431</v>
      </c>
      <c r="I13662" s="784" t="s">
        <v>4431</v>
      </c>
    </row>
    <row r="13663" spans="1:9" hidden="1">
      <c r="A13663" t="str">
        <f>Table_wabobpsvr_AzureCalc_AzureCalcRateCard[[#This Row],[ServiceName]]&amp;Table_wabobpsvr_AzureCalc_AzureCalcRateCard[[#This Row],[Price_Level]]&amp;Table_wabobpsvr_AzureCalc_AzureCalcRateCard[[#This Row],[Region]]</f>
        <v>Stream AnalyticsA13</v>
      </c>
      <c r="B13663">
        <v>13</v>
      </c>
      <c r="C13663" t="s">
        <v>4431</v>
      </c>
      <c r="D13663" t="s">
        <v>181</v>
      </c>
      <c r="E13663">
        <v>999999</v>
      </c>
      <c r="F13663" t="s">
        <v>1370</v>
      </c>
      <c r="G13663" s="784" t="s">
        <v>4431</v>
      </c>
      <c r="H13663" s="784" t="s">
        <v>4431</v>
      </c>
      <c r="I13663" s="784" t="s">
        <v>4431</v>
      </c>
    </row>
    <row r="13664" spans="1:9" hidden="1">
      <c r="A13664" t="str">
        <f>Table_wabobpsvr_AzureCalc_AzureCalcRateCard[[#This Row],[ServiceName]]&amp;Table_wabobpsvr_AzureCalc_AzureCalcRateCard[[#This Row],[Price_Level]]&amp;Table_wabobpsvr_AzureCalc_AzureCalcRateCard[[#This Row],[Region]]</f>
        <v>Stream AnalyticsB13</v>
      </c>
      <c r="B13664">
        <v>13</v>
      </c>
      <c r="C13664" t="s">
        <v>4431</v>
      </c>
      <c r="D13664" t="s">
        <v>182</v>
      </c>
      <c r="E13664">
        <v>999999</v>
      </c>
      <c r="F13664" t="s">
        <v>1370</v>
      </c>
      <c r="G13664" s="784" t="s">
        <v>4431</v>
      </c>
      <c r="H13664" s="784" t="s">
        <v>4431</v>
      </c>
      <c r="I13664" s="784" t="s">
        <v>4431</v>
      </c>
    </row>
    <row r="13665" spans="1:9" hidden="1">
      <c r="A13665" t="str">
        <f>Table_wabobpsvr_AzureCalc_AzureCalcRateCard[[#This Row],[ServiceName]]&amp;Table_wabobpsvr_AzureCalc_AzureCalcRateCard[[#This Row],[Price_Level]]&amp;Table_wabobpsvr_AzureCalc_AzureCalcRateCard[[#This Row],[Region]]</f>
        <v>Stream AnalyticsC13</v>
      </c>
      <c r="B13665">
        <v>13</v>
      </c>
      <c r="C13665" t="s">
        <v>4431</v>
      </c>
      <c r="D13665" t="s">
        <v>184</v>
      </c>
      <c r="E13665">
        <v>999999</v>
      </c>
      <c r="F13665" t="s">
        <v>1370</v>
      </c>
      <c r="G13665" s="784" t="s">
        <v>4431</v>
      </c>
      <c r="H13665" s="784" t="s">
        <v>4431</v>
      </c>
      <c r="I13665" s="784" t="s">
        <v>4431</v>
      </c>
    </row>
    <row r="13666" spans="1:9" hidden="1">
      <c r="A13666" t="str">
        <f>Table_wabobpsvr_AzureCalc_AzureCalcRateCard[[#This Row],[ServiceName]]&amp;Table_wabobpsvr_AzureCalc_AzureCalcRateCard[[#This Row],[Price_Level]]&amp;Table_wabobpsvr_AzureCalc_AzureCalcRateCard[[#This Row],[Region]]</f>
        <v>Stream AnalyticsD13</v>
      </c>
      <c r="B13666">
        <v>13</v>
      </c>
      <c r="C13666" t="s">
        <v>4431</v>
      </c>
      <c r="D13666" t="s">
        <v>183</v>
      </c>
      <c r="E13666">
        <v>999999</v>
      </c>
      <c r="F13666" t="s">
        <v>1370</v>
      </c>
      <c r="G13666" s="784" t="s">
        <v>4431</v>
      </c>
      <c r="H13666" s="784" t="s">
        <v>4431</v>
      </c>
      <c r="I13666" s="784" t="s">
        <v>4431</v>
      </c>
    </row>
    <row r="13667" spans="1:9" hidden="1">
      <c r="A13667" t="str">
        <f>Table_wabobpsvr_AzureCalc_AzureCalcRateCard[[#This Row],[ServiceName]]&amp;Table_wabobpsvr_AzureCalc_AzureCalcRateCard[[#This Row],[Price_Level]]&amp;Table_wabobpsvr_AzureCalc_AzureCalcRateCard[[#This Row],[Region]]</f>
        <v>Stream AnalyticsMOSP14</v>
      </c>
      <c r="B13667">
        <v>14</v>
      </c>
      <c r="C13667" t="s">
        <v>4431</v>
      </c>
      <c r="D13667" t="s">
        <v>627</v>
      </c>
      <c r="E13667">
        <v>999999</v>
      </c>
      <c r="F13667" t="s">
        <v>1370</v>
      </c>
      <c r="G13667" s="784" t="s">
        <v>4431</v>
      </c>
      <c r="H13667" s="784" t="s">
        <v>4431</v>
      </c>
      <c r="I13667" s="784" t="s">
        <v>4431</v>
      </c>
    </row>
    <row r="13668" spans="1:9" hidden="1">
      <c r="A13668" t="str">
        <f>Table_wabobpsvr_AzureCalc_AzureCalcRateCard[[#This Row],[ServiceName]]&amp;Table_wabobpsvr_AzureCalc_AzureCalcRateCard[[#This Row],[Price_Level]]&amp;Table_wabobpsvr_AzureCalc_AzureCalcRateCard[[#This Row],[Region]]</f>
        <v>Stream AnalyticsA14</v>
      </c>
      <c r="B13668">
        <v>14</v>
      </c>
      <c r="C13668" t="s">
        <v>4431</v>
      </c>
      <c r="D13668" t="s">
        <v>181</v>
      </c>
      <c r="E13668">
        <v>999999</v>
      </c>
      <c r="F13668" t="s">
        <v>1370</v>
      </c>
      <c r="G13668" s="784" t="s">
        <v>4431</v>
      </c>
      <c r="H13668" s="784" t="s">
        <v>4431</v>
      </c>
      <c r="I13668" s="784" t="s">
        <v>4431</v>
      </c>
    </row>
    <row r="13669" spans="1:9" hidden="1">
      <c r="A13669" t="str">
        <f>Table_wabobpsvr_AzureCalc_AzureCalcRateCard[[#This Row],[ServiceName]]&amp;Table_wabobpsvr_AzureCalc_AzureCalcRateCard[[#This Row],[Price_Level]]&amp;Table_wabobpsvr_AzureCalc_AzureCalcRateCard[[#This Row],[Region]]</f>
        <v>Stream AnalyticsB14</v>
      </c>
      <c r="B13669">
        <v>14</v>
      </c>
      <c r="C13669" t="s">
        <v>4431</v>
      </c>
      <c r="D13669" t="s">
        <v>182</v>
      </c>
      <c r="E13669">
        <v>999999</v>
      </c>
      <c r="F13669" t="s">
        <v>1370</v>
      </c>
      <c r="G13669" s="784" t="s">
        <v>4431</v>
      </c>
      <c r="H13669" s="784" t="s">
        <v>4431</v>
      </c>
      <c r="I13669" s="784" t="s">
        <v>4431</v>
      </c>
    </row>
    <row r="13670" spans="1:9" hidden="1">
      <c r="A13670" t="str">
        <f>Table_wabobpsvr_AzureCalc_AzureCalcRateCard[[#This Row],[ServiceName]]&amp;Table_wabobpsvr_AzureCalc_AzureCalcRateCard[[#This Row],[Price_Level]]&amp;Table_wabobpsvr_AzureCalc_AzureCalcRateCard[[#This Row],[Region]]</f>
        <v>Stream AnalyticsC14</v>
      </c>
      <c r="B13670">
        <v>14</v>
      </c>
      <c r="C13670" t="s">
        <v>4431</v>
      </c>
      <c r="D13670" t="s">
        <v>184</v>
      </c>
      <c r="E13670">
        <v>999999</v>
      </c>
      <c r="F13670" t="s">
        <v>1370</v>
      </c>
      <c r="G13670" s="784" t="s">
        <v>4431</v>
      </c>
      <c r="H13670" s="784" t="s">
        <v>4431</v>
      </c>
      <c r="I13670" s="784" t="s">
        <v>4431</v>
      </c>
    </row>
    <row r="13671" spans="1:9" hidden="1">
      <c r="A13671" t="str">
        <f>Table_wabobpsvr_AzureCalc_AzureCalcRateCard[[#This Row],[ServiceName]]&amp;Table_wabobpsvr_AzureCalc_AzureCalcRateCard[[#This Row],[Price_Level]]&amp;Table_wabobpsvr_AzureCalc_AzureCalcRateCard[[#This Row],[Region]]</f>
        <v>Stream AnalyticsD14</v>
      </c>
      <c r="B13671">
        <v>14</v>
      </c>
      <c r="C13671" t="s">
        <v>4431</v>
      </c>
      <c r="D13671" t="s">
        <v>183</v>
      </c>
      <c r="E13671">
        <v>999999</v>
      </c>
      <c r="F13671" t="s">
        <v>1370</v>
      </c>
      <c r="G13671" s="784" t="s">
        <v>4431</v>
      </c>
      <c r="H13671" s="784" t="s">
        <v>4431</v>
      </c>
      <c r="I13671" s="784" t="s">
        <v>4431</v>
      </c>
    </row>
    <row r="13672" spans="1:9" hidden="1">
      <c r="A13672" t="str">
        <f>Table_wabobpsvr_AzureCalc_AzureCalcRateCard[[#This Row],[ServiceName]]&amp;Table_wabobpsvr_AzureCalc_AzureCalcRateCard[[#This Row],[Price_Level]]&amp;Table_wabobpsvr_AzureCalc_AzureCalcRateCard[[#This Row],[Region]]</f>
        <v>Premium Storage - Files (GB)D13</v>
      </c>
      <c r="B13672">
        <v>13</v>
      </c>
      <c r="C13672" t="s">
        <v>10</v>
      </c>
      <c r="D13672" t="s">
        <v>183</v>
      </c>
      <c r="E13672">
        <v>0.65329999999999999</v>
      </c>
      <c r="F13672" t="s">
        <v>4746</v>
      </c>
      <c r="G13672" s="784" t="s">
        <v>4762</v>
      </c>
      <c r="H13672" s="784" t="s">
        <v>4763</v>
      </c>
      <c r="I13672" s="784" t="s">
        <v>5850</v>
      </c>
    </row>
    <row r="13673" spans="1:9" hidden="1">
      <c r="A13673" t="str">
        <f>Table_wabobpsvr_AzureCalc_AzureCalcRateCard[[#This Row],[ServiceName]]&amp;Table_wabobpsvr_AzureCalc_AzureCalcRateCard[[#This Row],[Price_Level]]&amp;Table_wabobpsvr_AzureCalc_AzureCalcRateCard[[#This Row],[Region]]</f>
        <v>Premium Storage - Snapshots (GB)MOSP9</v>
      </c>
      <c r="B13673">
        <v>9</v>
      </c>
      <c r="C13673" t="s">
        <v>10</v>
      </c>
      <c r="D13673" t="s">
        <v>627</v>
      </c>
      <c r="E13673">
        <v>0.13200000000000001</v>
      </c>
      <c r="F13673" t="s">
        <v>3357</v>
      </c>
      <c r="G13673" s="784" t="s">
        <v>4431</v>
      </c>
      <c r="H13673" s="784" t="s">
        <v>4431</v>
      </c>
      <c r="I13673" s="784" t="s">
        <v>5928</v>
      </c>
    </row>
    <row r="13674" spans="1:9" hidden="1">
      <c r="A13674" t="str">
        <f>Table_wabobpsvr_AzureCalc_AzureCalcRateCard[[#This Row],[ServiceName]]&amp;Table_wabobpsvr_AzureCalc_AzureCalcRateCard[[#This Row],[Price_Level]]&amp;Table_wabobpsvr_AzureCalc_AzureCalcRateCard[[#This Row],[Region]]</f>
        <v>Premium Storage - Snapshots (GB)A9</v>
      </c>
      <c r="B13674">
        <v>9</v>
      </c>
      <c r="C13674" t="s">
        <v>10</v>
      </c>
      <c r="D13674" t="s">
        <v>181</v>
      </c>
      <c r="E13674">
        <v>0.128</v>
      </c>
      <c r="F13674" t="s">
        <v>3357</v>
      </c>
      <c r="G13674" s="784" t="s">
        <v>4764</v>
      </c>
      <c r="H13674" s="784" t="s">
        <v>4765</v>
      </c>
      <c r="I13674" s="784" t="s">
        <v>5928</v>
      </c>
    </row>
    <row r="13675" spans="1:9" hidden="1">
      <c r="A13675" t="str">
        <f>Table_wabobpsvr_AzureCalc_AzureCalcRateCard[[#This Row],[ServiceName]]&amp;Table_wabobpsvr_AzureCalc_AzureCalcRateCard[[#This Row],[Price_Level]]&amp;Table_wabobpsvr_AzureCalc_AzureCalcRateCard[[#This Row],[Region]]</f>
        <v>Premium Storage - Snapshots (GB)B9</v>
      </c>
      <c r="B13675">
        <v>9</v>
      </c>
      <c r="C13675" t="s">
        <v>10</v>
      </c>
      <c r="D13675" t="s">
        <v>182</v>
      </c>
      <c r="E13675">
        <v>0.1241</v>
      </c>
      <c r="F13675" t="s">
        <v>3357</v>
      </c>
      <c r="G13675" s="784" t="s">
        <v>4764</v>
      </c>
      <c r="H13675" s="784" t="s">
        <v>4765</v>
      </c>
      <c r="I13675" s="784" t="s">
        <v>5928</v>
      </c>
    </row>
    <row r="13676" spans="1:9" hidden="1">
      <c r="A13676" t="str">
        <f>Table_wabobpsvr_AzureCalc_AzureCalcRateCard[[#This Row],[ServiceName]]&amp;Table_wabobpsvr_AzureCalc_AzureCalcRateCard[[#This Row],[Price_Level]]&amp;Table_wabobpsvr_AzureCalc_AzureCalcRateCard[[#This Row],[Region]]</f>
        <v>A11 Cloud ServicesA6</v>
      </c>
      <c r="B13676">
        <v>6</v>
      </c>
      <c r="C13676" t="s">
        <v>701</v>
      </c>
      <c r="D13676" t="s">
        <v>181</v>
      </c>
      <c r="E13676">
        <v>2.9489999999999998</v>
      </c>
      <c r="F13676" t="s">
        <v>1266</v>
      </c>
      <c r="G13676" s="784" t="s">
        <v>4468</v>
      </c>
      <c r="H13676" s="784" t="s">
        <v>4469</v>
      </c>
      <c r="I13676" s="784" t="s">
        <v>6371</v>
      </c>
    </row>
    <row r="13677" spans="1:9" hidden="1">
      <c r="A13677" t="str">
        <f>Table_wabobpsvr_AzureCalc_AzureCalcRateCard[[#This Row],[ServiceName]]&amp;Table_wabobpsvr_AzureCalc_AzureCalcRateCard[[#This Row],[Price_Level]]&amp;Table_wabobpsvr_AzureCalc_AzureCalcRateCard[[#This Row],[Region]]</f>
        <v>SQL DB Standard S1 Secondary Database HoursA</v>
      </c>
      <c r="C13677" t="s">
        <v>91</v>
      </c>
      <c r="D13677" t="s">
        <v>181</v>
      </c>
      <c r="E13677">
        <v>3.3368000000000002E-2</v>
      </c>
      <c r="F13677" t="s">
        <v>1097</v>
      </c>
      <c r="G13677" s="784" t="s">
        <v>3606</v>
      </c>
      <c r="H13677" s="784" t="s">
        <v>3607</v>
      </c>
      <c r="I13677" s="784" t="s">
        <v>4431</v>
      </c>
    </row>
    <row r="13678" spans="1:9" hidden="1">
      <c r="A13678" t="str">
        <f>Table_wabobpsvr_AzureCalc_AzureCalcRateCard[[#This Row],[ServiceName]]&amp;Table_wabobpsvr_AzureCalc_AzureCalcRateCard[[#This Row],[Price_Level]]&amp;Table_wabobpsvr_AzureCalc_AzureCalcRateCard[[#This Row],[Region]]</f>
        <v>Basic_D1 VM (Non-Windows)MOSP13</v>
      </c>
      <c r="B13678">
        <v>13</v>
      </c>
      <c r="C13678" t="s">
        <v>701</v>
      </c>
      <c r="D13678" t="s">
        <v>627</v>
      </c>
      <c r="E13678">
        <v>9.5000000000000001E-2</v>
      </c>
      <c r="F13678" t="s">
        <v>1134</v>
      </c>
      <c r="G13678" s="784" t="s">
        <v>4431</v>
      </c>
      <c r="H13678" s="784" t="s">
        <v>4431</v>
      </c>
      <c r="I13678" s="784" t="s">
        <v>6856</v>
      </c>
    </row>
    <row r="13679" spans="1:9" hidden="1">
      <c r="A13679" t="str">
        <f>Table_wabobpsvr_AzureCalc_AzureCalcRateCard[[#This Row],[ServiceName]]&amp;Table_wabobpsvr_AzureCalc_AzureCalcRateCard[[#This Row],[Price_Level]]&amp;Table_wabobpsvr_AzureCalc_AzureCalcRateCard[[#This Row],[Region]]</f>
        <v>Basic_D1 VM (Non-Windows)A13</v>
      </c>
      <c r="B13679">
        <v>13</v>
      </c>
      <c r="C13679" t="s">
        <v>701</v>
      </c>
      <c r="D13679" t="s">
        <v>181</v>
      </c>
      <c r="E13679">
        <v>9.2149999999999996E-2</v>
      </c>
      <c r="F13679" t="s">
        <v>1134</v>
      </c>
      <c r="G13679" s="784" t="s">
        <v>4431</v>
      </c>
      <c r="H13679" s="784" t="s">
        <v>4431</v>
      </c>
      <c r="I13679" s="784" t="s">
        <v>6856</v>
      </c>
    </row>
    <row r="13680" spans="1:9" hidden="1">
      <c r="A13680" t="str">
        <f>Table_wabobpsvr_AzureCalc_AzureCalcRateCard[[#This Row],[ServiceName]]&amp;Table_wabobpsvr_AzureCalc_AzureCalcRateCard[[#This Row],[Price_Level]]&amp;Table_wabobpsvr_AzureCalc_AzureCalcRateCard[[#This Row],[Region]]</f>
        <v>Basic_D1 VM (Non-Windows)B13</v>
      </c>
      <c r="B13680">
        <v>13</v>
      </c>
      <c r="C13680" t="s">
        <v>701</v>
      </c>
      <c r="D13680" t="s">
        <v>182</v>
      </c>
      <c r="E13680">
        <v>8.9300000000000004E-2</v>
      </c>
      <c r="F13680" t="s">
        <v>1134</v>
      </c>
      <c r="G13680" s="784" t="s">
        <v>4431</v>
      </c>
      <c r="H13680" s="784" t="s">
        <v>4431</v>
      </c>
      <c r="I13680" s="784" t="s">
        <v>6856</v>
      </c>
    </row>
    <row r="13681" spans="1:9" hidden="1">
      <c r="A13681" t="str">
        <f>Table_wabobpsvr_AzureCalc_AzureCalcRateCard[[#This Row],[ServiceName]]&amp;Table_wabobpsvr_AzureCalc_AzureCalcRateCard[[#This Row],[Price_Level]]&amp;Table_wabobpsvr_AzureCalc_AzureCalcRateCard[[#This Row],[Region]]</f>
        <v>Basic_D1 VM (Non-Windows)C13</v>
      </c>
      <c r="B13681">
        <v>13</v>
      </c>
      <c r="C13681" t="s">
        <v>701</v>
      </c>
      <c r="D13681" t="s">
        <v>184</v>
      </c>
      <c r="E13681">
        <v>8.6449999999999999E-2</v>
      </c>
      <c r="F13681" t="s">
        <v>1134</v>
      </c>
      <c r="G13681" s="784" t="s">
        <v>4431</v>
      </c>
      <c r="H13681" s="784" t="s">
        <v>4431</v>
      </c>
      <c r="I13681" s="784" t="s">
        <v>6856</v>
      </c>
    </row>
    <row r="13682" spans="1:9" hidden="1">
      <c r="A13682" t="str">
        <f>Table_wabobpsvr_AzureCalc_AzureCalcRateCard[[#This Row],[ServiceName]]&amp;Table_wabobpsvr_AzureCalc_AzureCalcRateCard[[#This Row],[Price_Level]]&amp;Table_wabobpsvr_AzureCalc_AzureCalcRateCard[[#This Row],[Region]]</f>
        <v>Basic_D1 VM (Non-Windows)D13</v>
      </c>
      <c r="B13682">
        <v>13</v>
      </c>
      <c r="C13682" t="s">
        <v>701</v>
      </c>
      <c r="D13682" t="s">
        <v>183</v>
      </c>
      <c r="E13682">
        <v>8.3599999999999994E-2</v>
      </c>
      <c r="F13682" t="s">
        <v>1134</v>
      </c>
      <c r="G13682" s="784" t="s">
        <v>4431</v>
      </c>
      <c r="H13682" s="784" t="s">
        <v>4431</v>
      </c>
      <c r="I13682" s="784" t="s">
        <v>6856</v>
      </c>
    </row>
    <row r="13683" spans="1:9" hidden="1">
      <c r="A13683" t="str">
        <f>Table_wabobpsvr_AzureCalc_AzureCalcRateCard[[#This Row],[ServiceName]]&amp;Table_wabobpsvr_AzureCalc_AzureCalcRateCard[[#This Row],[Price_Level]]&amp;Table_wabobpsvr_AzureCalc_AzureCalcRateCard[[#This Row],[Region]]</f>
        <v>Basic_D1 VM (Non-Windows)MOSP7</v>
      </c>
      <c r="B13683">
        <v>7</v>
      </c>
      <c r="C13683" t="s">
        <v>701</v>
      </c>
      <c r="D13683" t="s">
        <v>627</v>
      </c>
      <c r="E13683">
        <v>7.6999999999999999E-2</v>
      </c>
      <c r="F13683" t="s">
        <v>1134</v>
      </c>
      <c r="G13683" s="784" t="s">
        <v>4431</v>
      </c>
      <c r="H13683" s="784" t="s">
        <v>4431</v>
      </c>
      <c r="I13683" s="784" t="s">
        <v>6857</v>
      </c>
    </row>
    <row r="13684" spans="1:9" hidden="1">
      <c r="A13684" t="str">
        <f>Table_wabobpsvr_AzureCalc_AzureCalcRateCard[[#This Row],[ServiceName]]&amp;Table_wabobpsvr_AzureCalc_AzureCalcRateCard[[#This Row],[Price_Level]]&amp;Table_wabobpsvr_AzureCalc_AzureCalcRateCard[[#This Row],[Region]]</f>
        <v>Basic_D1 VM (Non-Windows)A7</v>
      </c>
      <c r="B13684">
        <v>7</v>
      </c>
      <c r="C13684" t="s">
        <v>701</v>
      </c>
      <c r="D13684" t="s">
        <v>181</v>
      </c>
      <c r="E13684">
        <v>7.4690000000000006E-2</v>
      </c>
      <c r="F13684" t="s">
        <v>1134</v>
      </c>
      <c r="G13684" s="784" t="s">
        <v>4431</v>
      </c>
      <c r="H13684" s="784" t="s">
        <v>4431</v>
      </c>
      <c r="I13684" s="784" t="s">
        <v>6857</v>
      </c>
    </row>
    <row r="13685" spans="1:9" hidden="1">
      <c r="A13685" t="str">
        <f>Table_wabobpsvr_AzureCalc_AzureCalcRateCard[[#This Row],[ServiceName]]&amp;Table_wabobpsvr_AzureCalc_AzureCalcRateCard[[#This Row],[Price_Level]]&amp;Table_wabobpsvr_AzureCalc_AzureCalcRateCard[[#This Row],[Region]]</f>
        <v>Basic_D1 VM (Non-Windows)B7</v>
      </c>
      <c r="B13685">
        <v>7</v>
      </c>
      <c r="C13685" t="s">
        <v>701</v>
      </c>
      <c r="D13685" t="s">
        <v>182</v>
      </c>
      <c r="E13685">
        <v>7.238E-2</v>
      </c>
      <c r="F13685" t="s">
        <v>1134</v>
      </c>
      <c r="G13685" s="784" t="s">
        <v>4431</v>
      </c>
      <c r="H13685" s="784" t="s">
        <v>4431</v>
      </c>
      <c r="I13685" s="784" t="s">
        <v>6857</v>
      </c>
    </row>
    <row r="13686" spans="1:9" hidden="1">
      <c r="A13686" t="str">
        <f>Table_wabobpsvr_AzureCalc_AzureCalcRateCard[[#This Row],[ServiceName]]&amp;Table_wabobpsvr_AzureCalc_AzureCalcRateCard[[#This Row],[Price_Level]]&amp;Table_wabobpsvr_AzureCalc_AzureCalcRateCard[[#This Row],[Region]]</f>
        <v>Basic_D1 VM (Non-Windows)C7</v>
      </c>
      <c r="B13686">
        <v>7</v>
      </c>
      <c r="C13686" t="s">
        <v>701</v>
      </c>
      <c r="D13686" t="s">
        <v>184</v>
      </c>
      <c r="E13686">
        <v>7.0069999999999993E-2</v>
      </c>
      <c r="F13686" t="s">
        <v>1134</v>
      </c>
      <c r="G13686" s="784" t="s">
        <v>4431</v>
      </c>
      <c r="H13686" s="784" t="s">
        <v>4431</v>
      </c>
      <c r="I13686" s="784" t="s">
        <v>6857</v>
      </c>
    </row>
    <row r="13687" spans="1:9" hidden="1">
      <c r="A13687" t="str">
        <f>Table_wabobpsvr_AzureCalc_AzureCalcRateCard[[#This Row],[ServiceName]]&amp;Table_wabobpsvr_AzureCalc_AzureCalcRateCard[[#This Row],[Price_Level]]&amp;Table_wabobpsvr_AzureCalc_AzureCalcRateCard[[#This Row],[Region]]</f>
        <v>Basic_D1 VM (Non-Windows)D7</v>
      </c>
      <c r="B13687">
        <v>7</v>
      </c>
      <c r="C13687" t="s">
        <v>701</v>
      </c>
      <c r="D13687" t="s">
        <v>183</v>
      </c>
      <c r="E13687">
        <v>6.7760000000000001E-2</v>
      </c>
      <c r="F13687" t="s">
        <v>1134</v>
      </c>
      <c r="G13687" s="784" t="s">
        <v>4431</v>
      </c>
      <c r="H13687" s="784" t="s">
        <v>4431</v>
      </c>
      <c r="I13687" s="784" t="s">
        <v>6857</v>
      </c>
    </row>
    <row r="13688" spans="1:9" hidden="1">
      <c r="A13688" t="str">
        <f>Table_wabobpsvr_AzureCalc_AzureCalcRateCard[[#This Row],[ServiceName]]&amp;Table_wabobpsvr_AzureCalc_AzureCalcRateCard[[#This Row],[Price_Level]]&amp;Table_wabobpsvr_AzureCalc_AzureCalcRateCard[[#This Row],[Region]]</f>
        <v>Basic_D1 VM (Non-Windows)MOSP8</v>
      </c>
      <c r="B13688">
        <v>8</v>
      </c>
      <c r="C13688" t="s">
        <v>701</v>
      </c>
      <c r="D13688" t="s">
        <v>627</v>
      </c>
      <c r="E13688">
        <v>9.4E-2</v>
      </c>
      <c r="F13688" t="s">
        <v>1134</v>
      </c>
      <c r="G13688" s="784" t="s">
        <v>4431</v>
      </c>
      <c r="H13688" s="784" t="s">
        <v>4431</v>
      </c>
      <c r="I13688" s="784" t="s">
        <v>6858</v>
      </c>
    </row>
    <row r="13689" spans="1:9" hidden="1">
      <c r="A13689" t="str">
        <f>Table_wabobpsvr_AzureCalc_AzureCalcRateCard[[#This Row],[ServiceName]]&amp;Table_wabobpsvr_AzureCalc_AzureCalcRateCard[[#This Row],[Price_Level]]&amp;Table_wabobpsvr_AzureCalc_AzureCalcRateCard[[#This Row],[Region]]</f>
        <v>Basic_D1 VM (Non-Windows)A8</v>
      </c>
      <c r="B13689">
        <v>8</v>
      </c>
      <c r="C13689" t="s">
        <v>701</v>
      </c>
      <c r="D13689" t="s">
        <v>181</v>
      </c>
      <c r="E13689">
        <v>9.1179999999999997E-2</v>
      </c>
      <c r="F13689" t="s">
        <v>1134</v>
      </c>
      <c r="G13689" s="784" t="s">
        <v>4431</v>
      </c>
      <c r="H13689" s="784" t="s">
        <v>4431</v>
      </c>
      <c r="I13689" s="784" t="s">
        <v>6858</v>
      </c>
    </row>
    <row r="13690" spans="1:9" hidden="1">
      <c r="A13690" t="str">
        <f>Table_wabobpsvr_AzureCalc_AzureCalcRateCard[[#This Row],[ServiceName]]&amp;Table_wabobpsvr_AzureCalc_AzureCalcRateCard[[#This Row],[Price_Level]]&amp;Table_wabobpsvr_AzureCalc_AzureCalcRateCard[[#This Row],[Region]]</f>
        <v>Basic_D1 VM (Non-Windows)B8</v>
      </c>
      <c r="B13690">
        <v>8</v>
      </c>
      <c r="C13690" t="s">
        <v>701</v>
      </c>
      <c r="D13690" t="s">
        <v>182</v>
      </c>
      <c r="E13690">
        <v>8.8359999999999994E-2</v>
      </c>
      <c r="F13690" t="s">
        <v>1134</v>
      </c>
      <c r="G13690" s="784" t="s">
        <v>4431</v>
      </c>
      <c r="H13690" s="784" t="s">
        <v>4431</v>
      </c>
      <c r="I13690" s="784" t="s">
        <v>6858</v>
      </c>
    </row>
    <row r="13691" spans="1:9" hidden="1">
      <c r="A13691" t="str">
        <f>Table_wabobpsvr_AzureCalc_AzureCalcRateCard[[#This Row],[ServiceName]]&amp;Table_wabobpsvr_AzureCalc_AzureCalcRateCard[[#This Row],[Price_Level]]&amp;Table_wabobpsvr_AzureCalc_AzureCalcRateCard[[#This Row],[Region]]</f>
        <v>Basic_D1 VM (Non-Windows)C8</v>
      </c>
      <c r="B13691">
        <v>8</v>
      </c>
      <c r="C13691" t="s">
        <v>701</v>
      </c>
      <c r="D13691" t="s">
        <v>184</v>
      </c>
      <c r="E13691">
        <v>8.5540000000000005E-2</v>
      </c>
      <c r="F13691" t="s">
        <v>1134</v>
      </c>
      <c r="G13691" s="784" t="s">
        <v>4431</v>
      </c>
      <c r="H13691" s="784" t="s">
        <v>4431</v>
      </c>
      <c r="I13691" s="784" t="s">
        <v>6858</v>
      </c>
    </row>
    <row r="13692" spans="1:9" hidden="1">
      <c r="A13692" t="str">
        <f>Table_wabobpsvr_AzureCalc_AzureCalcRateCard[[#This Row],[ServiceName]]&amp;Table_wabobpsvr_AzureCalc_AzureCalcRateCard[[#This Row],[Price_Level]]&amp;Table_wabobpsvr_AzureCalc_AzureCalcRateCard[[#This Row],[Region]]</f>
        <v>Basic_D1 VM (Non-Windows)D8</v>
      </c>
      <c r="B13692">
        <v>8</v>
      </c>
      <c r="C13692" t="s">
        <v>701</v>
      </c>
      <c r="D13692" t="s">
        <v>183</v>
      </c>
      <c r="E13692">
        <v>8.2720000000000002E-2</v>
      </c>
      <c r="F13692" t="s">
        <v>1134</v>
      </c>
      <c r="G13692" s="784" t="s">
        <v>4431</v>
      </c>
      <c r="H13692" s="784" t="s">
        <v>4431</v>
      </c>
      <c r="I13692" s="784" t="s">
        <v>6858</v>
      </c>
    </row>
    <row r="13693" spans="1:9" hidden="1">
      <c r="A13693" t="str">
        <f>Table_wabobpsvr_AzureCalc_AzureCalcRateCard[[#This Row],[ServiceName]]&amp;Table_wabobpsvr_AzureCalc_AzureCalcRateCard[[#This Row],[Price_Level]]&amp;Table_wabobpsvr_AzureCalc_AzureCalcRateCard[[#This Row],[Region]]</f>
        <v>Basic_D1 VM (Non-Windows)MOSP11</v>
      </c>
      <c r="B13693">
        <v>11</v>
      </c>
      <c r="C13693" t="s">
        <v>701</v>
      </c>
      <c r="D13693" t="s">
        <v>627</v>
      </c>
      <c r="E13693">
        <v>0.11600000000000001</v>
      </c>
      <c r="F13693" t="s">
        <v>1134</v>
      </c>
      <c r="G13693" s="784" t="s">
        <v>4431</v>
      </c>
      <c r="H13693" s="784" t="s">
        <v>4431</v>
      </c>
      <c r="I13693" s="784" t="s">
        <v>6859</v>
      </c>
    </row>
    <row r="13694" spans="1:9" hidden="1">
      <c r="A13694" t="str">
        <f>Table_wabobpsvr_AzureCalc_AzureCalcRateCard[[#This Row],[ServiceName]]&amp;Table_wabobpsvr_AzureCalc_AzureCalcRateCard[[#This Row],[Price_Level]]&amp;Table_wabobpsvr_AzureCalc_AzureCalcRateCard[[#This Row],[Region]]</f>
        <v>Basic_D1 VM (Non-Windows)A11</v>
      </c>
      <c r="B13694">
        <v>11</v>
      </c>
      <c r="C13694" t="s">
        <v>701</v>
      </c>
      <c r="D13694" t="s">
        <v>181</v>
      </c>
      <c r="E13694">
        <v>0.11252</v>
      </c>
      <c r="F13694" t="s">
        <v>1134</v>
      </c>
      <c r="G13694" s="784" t="s">
        <v>4431</v>
      </c>
      <c r="H13694" s="784" t="s">
        <v>4431</v>
      </c>
      <c r="I13694" s="784" t="s">
        <v>6859</v>
      </c>
    </row>
    <row r="13695" spans="1:9" hidden="1">
      <c r="A13695" t="str">
        <f>Table_wabobpsvr_AzureCalc_AzureCalcRateCard[[#This Row],[ServiceName]]&amp;Table_wabobpsvr_AzureCalc_AzureCalcRateCard[[#This Row],[Price_Level]]&amp;Table_wabobpsvr_AzureCalc_AzureCalcRateCard[[#This Row],[Region]]</f>
        <v>Basic_D1 VM (Non-Windows)B11</v>
      </c>
      <c r="B13695">
        <v>11</v>
      </c>
      <c r="C13695" t="s">
        <v>701</v>
      </c>
      <c r="D13695" t="s">
        <v>182</v>
      </c>
      <c r="E13695">
        <v>0.10904</v>
      </c>
      <c r="F13695" t="s">
        <v>1134</v>
      </c>
      <c r="G13695" s="784" t="s">
        <v>4431</v>
      </c>
      <c r="H13695" s="784" t="s">
        <v>4431</v>
      </c>
      <c r="I13695" s="784" t="s">
        <v>6859</v>
      </c>
    </row>
    <row r="13696" spans="1:9" hidden="1">
      <c r="A13696" t="str">
        <f>Table_wabobpsvr_AzureCalc_AzureCalcRateCard[[#This Row],[ServiceName]]&amp;Table_wabobpsvr_AzureCalc_AzureCalcRateCard[[#This Row],[Price_Level]]&amp;Table_wabobpsvr_AzureCalc_AzureCalcRateCard[[#This Row],[Region]]</f>
        <v>Basic_D1 VM (Non-Windows)C11</v>
      </c>
      <c r="B13696">
        <v>11</v>
      </c>
      <c r="C13696" t="s">
        <v>701</v>
      </c>
      <c r="D13696" t="s">
        <v>184</v>
      </c>
      <c r="E13696">
        <v>0.10556</v>
      </c>
      <c r="F13696" t="s">
        <v>1134</v>
      </c>
      <c r="G13696" s="784" t="s">
        <v>4431</v>
      </c>
      <c r="H13696" s="784" t="s">
        <v>4431</v>
      </c>
      <c r="I13696" s="784" t="s">
        <v>6859</v>
      </c>
    </row>
    <row r="13697" spans="1:9" hidden="1">
      <c r="A13697" t="str">
        <f>Table_wabobpsvr_AzureCalc_AzureCalcRateCard[[#This Row],[ServiceName]]&amp;Table_wabobpsvr_AzureCalc_AzureCalcRateCard[[#This Row],[Price_Level]]&amp;Table_wabobpsvr_AzureCalc_AzureCalcRateCard[[#This Row],[Region]]</f>
        <v>Basic_D1 VM (Non-Windows)D11</v>
      </c>
      <c r="B13697">
        <v>11</v>
      </c>
      <c r="C13697" t="s">
        <v>701</v>
      </c>
      <c r="D13697" t="s">
        <v>183</v>
      </c>
      <c r="E13697">
        <v>0.10208</v>
      </c>
      <c r="F13697" t="s">
        <v>1134</v>
      </c>
      <c r="G13697" s="784" t="s">
        <v>4431</v>
      </c>
      <c r="H13697" s="784" t="s">
        <v>4431</v>
      </c>
      <c r="I13697" s="784" t="s">
        <v>6859</v>
      </c>
    </row>
    <row r="13698" spans="1:9" hidden="1">
      <c r="A13698" t="str">
        <f>Table_wabobpsvr_AzureCalc_AzureCalcRateCard[[#This Row],[ServiceName]]&amp;Table_wabobpsvr_AzureCalc_AzureCalcRateCard[[#This Row],[Price_Level]]&amp;Table_wabobpsvr_AzureCalc_AzureCalcRateCard[[#This Row],[Region]]</f>
        <v>Basic_D1 VM (Non-Windows)MOSP12</v>
      </c>
      <c r="B13698">
        <v>12</v>
      </c>
      <c r="C13698" t="s">
        <v>701</v>
      </c>
      <c r="D13698" t="s">
        <v>627</v>
      </c>
      <c r="E13698">
        <v>0.10100000000000001</v>
      </c>
      <c r="F13698" t="s">
        <v>1134</v>
      </c>
      <c r="G13698" s="784" t="s">
        <v>4431</v>
      </c>
      <c r="H13698" s="784" t="s">
        <v>4431</v>
      </c>
      <c r="I13698" s="784" t="s">
        <v>6860</v>
      </c>
    </row>
    <row r="13699" spans="1:9" hidden="1">
      <c r="A13699" t="str">
        <f>Table_wabobpsvr_AzureCalc_AzureCalcRateCard[[#This Row],[ServiceName]]&amp;Table_wabobpsvr_AzureCalc_AzureCalcRateCard[[#This Row],[Price_Level]]&amp;Table_wabobpsvr_AzureCalc_AzureCalcRateCard[[#This Row],[Region]]</f>
        <v>Basic_D1 VM (Non-Windows)A12</v>
      </c>
      <c r="B13699">
        <v>12</v>
      </c>
      <c r="C13699" t="s">
        <v>701</v>
      </c>
      <c r="D13699" t="s">
        <v>181</v>
      </c>
      <c r="E13699">
        <v>9.7970000000000002E-2</v>
      </c>
      <c r="F13699" t="s">
        <v>1134</v>
      </c>
      <c r="G13699" s="784" t="s">
        <v>4431</v>
      </c>
      <c r="H13699" s="784" t="s">
        <v>4431</v>
      </c>
      <c r="I13699" s="784" t="s">
        <v>6860</v>
      </c>
    </row>
    <row r="13700" spans="1:9" hidden="1">
      <c r="A13700" t="str">
        <f>Table_wabobpsvr_AzureCalc_AzureCalcRateCard[[#This Row],[ServiceName]]&amp;Table_wabobpsvr_AzureCalc_AzureCalcRateCard[[#This Row],[Price_Level]]&amp;Table_wabobpsvr_AzureCalc_AzureCalcRateCard[[#This Row],[Region]]</f>
        <v>Basic_D1 VM (Non-Windows)B12</v>
      </c>
      <c r="B13700">
        <v>12</v>
      </c>
      <c r="C13700" t="s">
        <v>701</v>
      </c>
      <c r="D13700" t="s">
        <v>182</v>
      </c>
      <c r="E13700">
        <v>9.4939999999999997E-2</v>
      </c>
      <c r="F13700" t="s">
        <v>1134</v>
      </c>
      <c r="G13700" s="784" t="s">
        <v>4431</v>
      </c>
      <c r="H13700" s="784" t="s">
        <v>4431</v>
      </c>
      <c r="I13700" s="784" t="s">
        <v>6860</v>
      </c>
    </row>
    <row r="13701" spans="1:9" hidden="1">
      <c r="A13701" t="str">
        <f>Table_wabobpsvr_AzureCalc_AzureCalcRateCard[[#This Row],[ServiceName]]&amp;Table_wabobpsvr_AzureCalc_AzureCalcRateCard[[#This Row],[Price_Level]]&amp;Table_wabobpsvr_AzureCalc_AzureCalcRateCard[[#This Row],[Region]]</f>
        <v>Basic_D1 VM (Non-Windows)C12</v>
      </c>
      <c r="B13701">
        <v>12</v>
      </c>
      <c r="C13701" t="s">
        <v>701</v>
      </c>
      <c r="D13701" t="s">
        <v>184</v>
      </c>
      <c r="E13701">
        <v>9.1910000000000006E-2</v>
      </c>
      <c r="F13701" t="s">
        <v>1134</v>
      </c>
      <c r="G13701" s="784" t="s">
        <v>4431</v>
      </c>
      <c r="H13701" s="784" t="s">
        <v>4431</v>
      </c>
      <c r="I13701" s="784" t="s">
        <v>6860</v>
      </c>
    </row>
    <row r="13702" spans="1:9" hidden="1">
      <c r="A13702" t="str">
        <f>Table_wabobpsvr_AzureCalc_AzureCalcRateCard[[#This Row],[ServiceName]]&amp;Table_wabobpsvr_AzureCalc_AzureCalcRateCard[[#This Row],[Price_Level]]&amp;Table_wabobpsvr_AzureCalc_AzureCalcRateCard[[#This Row],[Region]]</f>
        <v>Basic_D1 VM (Non-Windows)D12</v>
      </c>
      <c r="B13702">
        <v>12</v>
      </c>
      <c r="C13702" t="s">
        <v>701</v>
      </c>
      <c r="D13702" t="s">
        <v>183</v>
      </c>
      <c r="E13702">
        <v>8.8880000000000001E-2</v>
      </c>
      <c r="F13702" t="s">
        <v>1134</v>
      </c>
      <c r="G13702" s="784" t="s">
        <v>4431</v>
      </c>
      <c r="H13702" s="784" t="s">
        <v>4431</v>
      </c>
      <c r="I13702" s="784" t="s">
        <v>6860</v>
      </c>
    </row>
    <row r="13703" spans="1:9" hidden="1">
      <c r="A13703" t="str">
        <f>Table_wabobpsvr_AzureCalc_AzureCalcRateCard[[#This Row],[ServiceName]]&amp;Table_wabobpsvr_AzureCalc_AzureCalcRateCard[[#This Row],[Price_Level]]&amp;Table_wabobpsvr_AzureCalc_AzureCalcRateCard[[#This Row],[Region]]</f>
        <v>Basic_D1 VM (Non-Windows)MOSP3</v>
      </c>
      <c r="B13703">
        <v>3</v>
      </c>
      <c r="C13703" t="s">
        <v>701</v>
      </c>
      <c r="D13703" t="s">
        <v>627</v>
      </c>
      <c r="E13703">
        <v>7.6999999999999999E-2</v>
      </c>
      <c r="F13703" t="s">
        <v>1134</v>
      </c>
      <c r="G13703" s="784" t="s">
        <v>4431</v>
      </c>
      <c r="H13703" s="784" t="s">
        <v>4431</v>
      </c>
      <c r="I13703" s="784" t="s">
        <v>6861</v>
      </c>
    </row>
    <row r="13704" spans="1:9" hidden="1">
      <c r="A13704" t="str">
        <f>Table_wabobpsvr_AzureCalc_AzureCalcRateCard[[#This Row],[ServiceName]]&amp;Table_wabobpsvr_AzureCalc_AzureCalcRateCard[[#This Row],[Price_Level]]&amp;Table_wabobpsvr_AzureCalc_AzureCalcRateCard[[#This Row],[Region]]</f>
        <v>Basic_D1 VM (Non-Windows)A3</v>
      </c>
      <c r="B13704">
        <v>3</v>
      </c>
      <c r="C13704" t="s">
        <v>701</v>
      </c>
      <c r="D13704" t="s">
        <v>181</v>
      </c>
      <c r="E13704">
        <v>7.4690000000000006E-2</v>
      </c>
      <c r="F13704" t="s">
        <v>1134</v>
      </c>
      <c r="G13704" s="784" t="s">
        <v>4431</v>
      </c>
      <c r="H13704" s="784" t="s">
        <v>4431</v>
      </c>
      <c r="I13704" s="784" t="s">
        <v>6861</v>
      </c>
    </row>
    <row r="13705" spans="1:9" hidden="1">
      <c r="A13705" t="str">
        <f>Table_wabobpsvr_AzureCalc_AzureCalcRateCard[[#This Row],[ServiceName]]&amp;Table_wabobpsvr_AzureCalc_AzureCalcRateCard[[#This Row],[Price_Level]]&amp;Table_wabobpsvr_AzureCalc_AzureCalcRateCard[[#This Row],[Region]]</f>
        <v>Basic_D1 VM (Non-Windows)B3</v>
      </c>
      <c r="B13705">
        <v>3</v>
      </c>
      <c r="C13705" t="s">
        <v>701</v>
      </c>
      <c r="D13705" t="s">
        <v>182</v>
      </c>
      <c r="E13705">
        <v>7.238E-2</v>
      </c>
      <c r="F13705" t="s">
        <v>1134</v>
      </c>
      <c r="G13705" s="784" t="s">
        <v>4431</v>
      </c>
      <c r="H13705" s="784" t="s">
        <v>4431</v>
      </c>
      <c r="I13705" s="784" t="s">
        <v>6861</v>
      </c>
    </row>
    <row r="13706" spans="1:9" hidden="1">
      <c r="A13706" t="str">
        <f>Table_wabobpsvr_AzureCalc_AzureCalcRateCard[[#This Row],[ServiceName]]&amp;Table_wabobpsvr_AzureCalc_AzureCalcRateCard[[#This Row],[Price_Level]]&amp;Table_wabobpsvr_AzureCalc_AzureCalcRateCard[[#This Row],[Region]]</f>
        <v>Basic_D1 VM (Non-Windows)C3</v>
      </c>
      <c r="B13706">
        <v>3</v>
      </c>
      <c r="C13706" t="s">
        <v>701</v>
      </c>
      <c r="D13706" t="s">
        <v>184</v>
      </c>
      <c r="E13706">
        <v>7.0069999999999993E-2</v>
      </c>
      <c r="F13706" t="s">
        <v>1134</v>
      </c>
      <c r="G13706" s="784" t="s">
        <v>4431</v>
      </c>
      <c r="H13706" s="784" t="s">
        <v>4431</v>
      </c>
      <c r="I13706" s="784" t="s">
        <v>6861</v>
      </c>
    </row>
    <row r="13707" spans="1:9" hidden="1">
      <c r="A13707" t="str">
        <f>Table_wabobpsvr_AzureCalc_AzureCalcRateCard[[#This Row],[ServiceName]]&amp;Table_wabobpsvr_AzureCalc_AzureCalcRateCard[[#This Row],[Price_Level]]&amp;Table_wabobpsvr_AzureCalc_AzureCalcRateCard[[#This Row],[Region]]</f>
        <v>Basic_D1 VM (Non-Windows)D3</v>
      </c>
      <c r="B13707">
        <v>3</v>
      </c>
      <c r="C13707" t="s">
        <v>701</v>
      </c>
      <c r="D13707" t="s">
        <v>183</v>
      </c>
      <c r="E13707">
        <v>6.7760000000000001E-2</v>
      </c>
      <c r="F13707" t="s">
        <v>1134</v>
      </c>
      <c r="G13707" s="784" t="s">
        <v>4431</v>
      </c>
      <c r="H13707" s="784" t="s">
        <v>4431</v>
      </c>
      <c r="I13707" s="784" t="s">
        <v>6861</v>
      </c>
    </row>
    <row r="13708" spans="1:9" hidden="1">
      <c r="A13708" s="784" t="str">
        <f>Table_wabobpsvr_AzureCalc_AzureCalcRateCard[[#This Row],[ServiceName]]&amp;Table_wabobpsvr_AzureCalc_AzureCalcRateCard[[#This Row],[Price_Level]]&amp;Table_wabobpsvr_AzureCalc_AzureCalcRateCard[[#This Row],[Region]]</f>
        <v>Basic_D1 VM (Non-Windows)MOSP6</v>
      </c>
      <c r="B13708" s="784">
        <v>6</v>
      </c>
      <c r="C13708" s="784" t="s">
        <v>701</v>
      </c>
      <c r="D13708" s="784" t="s">
        <v>627</v>
      </c>
      <c r="E13708" s="784">
        <v>7.6999999999999999E-2</v>
      </c>
      <c r="F13708" s="784" t="s">
        <v>1134</v>
      </c>
      <c r="G13708" s="784" t="s">
        <v>4431</v>
      </c>
      <c r="H13708" s="784" t="s">
        <v>4431</v>
      </c>
      <c r="I13708" s="784" t="s">
        <v>6862</v>
      </c>
    </row>
    <row r="13709" spans="1:9" hidden="1">
      <c r="A13709" s="784" t="str">
        <f>Table_wabobpsvr_AzureCalc_AzureCalcRateCard[[#This Row],[ServiceName]]&amp;Table_wabobpsvr_AzureCalc_AzureCalcRateCard[[#This Row],[Price_Level]]&amp;Table_wabobpsvr_AzureCalc_AzureCalcRateCard[[#This Row],[Region]]</f>
        <v>Basic_D1 VM (Non-Windows)A6</v>
      </c>
      <c r="B13709" s="784">
        <v>6</v>
      </c>
      <c r="C13709" s="784" t="s">
        <v>701</v>
      </c>
      <c r="D13709" s="784" t="s">
        <v>181</v>
      </c>
      <c r="E13709" s="784">
        <v>7.4690000000000006E-2</v>
      </c>
      <c r="F13709" s="784" t="s">
        <v>1134</v>
      </c>
      <c r="G13709" s="784" t="s">
        <v>4431</v>
      </c>
      <c r="H13709" s="784" t="s">
        <v>4431</v>
      </c>
      <c r="I13709" s="784" t="s">
        <v>6862</v>
      </c>
    </row>
    <row r="13710" spans="1:9" hidden="1">
      <c r="A13710" s="784" t="str">
        <f>Table_wabobpsvr_AzureCalc_AzureCalcRateCard[[#This Row],[ServiceName]]&amp;Table_wabobpsvr_AzureCalc_AzureCalcRateCard[[#This Row],[Price_Level]]&amp;Table_wabobpsvr_AzureCalc_AzureCalcRateCard[[#This Row],[Region]]</f>
        <v>Basic_D1 VM (Non-Windows)B6</v>
      </c>
      <c r="B13710" s="784">
        <v>6</v>
      </c>
      <c r="C13710" s="784" t="s">
        <v>701</v>
      </c>
      <c r="D13710" s="784" t="s">
        <v>182</v>
      </c>
      <c r="E13710" s="784">
        <v>7.238E-2</v>
      </c>
      <c r="F13710" s="784" t="s">
        <v>1134</v>
      </c>
      <c r="G13710" s="784" t="s">
        <v>4431</v>
      </c>
      <c r="H13710" s="784" t="s">
        <v>4431</v>
      </c>
      <c r="I13710" s="784" t="s">
        <v>6862</v>
      </c>
    </row>
    <row r="13711" spans="1:9" hidden="1">
      <c r="A13711" s="784" t="str">
        <f>Table_wabobpsvr_AzureCalc_AzureCalcRateCard[[#This Row],[ServiceName]]&amp;Table_wabobpsvr_AzureCalc_AzureCalcRateCard[[#This Row],[Price_Level]]&amp;Table_wabobpsvr_AzureCalc_AzureCalcRateCard[[#This Row],[Region]]</f>
        <v>Basic_D1 VM (Non-Windows)C6</v>
      </c>
      <c r="B13711" s="784">
        <v>6</v>
      </c>
      <c r="C13711" s="784" t="s">
        <v>701</v>
      </c>
      <c r="D13711" s="784" t="s">
        <v>184</v>
      </c>
      <c r="E13711" s="784">
        <v>7.0069999999999993E-2</v>
      </c>
      <c r="F13711" s="784" t="s">
        <v>1134</v>
      </c>
      <c r="G13711" s="784" t="s">
        <v>4431</v>
      </c>
      <c r="H13711" s="784" t="s">
        <v>4431</v>
      </c>
      <c r="I13711" s="784" t="s">
        <v>6862</v>
      </c>
    </row>
    <row r="13712" spans="1:9" hidden="1">
      <c r="A13712" s="784" t="str">
        <f>Table_wabobpsvr_AzureCalc_AzureCalcRateCard[[#This Row],[ServiceName]]&amp;Table_wabobpsvr_AzureCalc_AzureCalcRateCard[[#This Row],[Price_Level]]&amp;Table_wabobpsvr_AzureCalc_AzureCalcRateCard[[#This Row],[Region]]</f>
        <v>Basic_D1 VM (Non-Windows)D6</v>
      </c>
      <c r="B13712" s="784">
        <v>6</v>
      </c>
      <c r="C13712" s="784" t="s">
        <v>701</v>
      </c>
      <c r="D13712" s="784" t="s">
        <v>183</v>
      </c>
      <c r="E13712" s="784">
        <v>6.7760000000000001E-2</v>
      </c>
      <c r="F13712" s="784" t="s">
        <v>1134</v>
      </c>
      <c r="G13712" s="784" t="s">
        <v>4431</v>
      </c>
      <c r="H13712" s="784" t="s">
        <v>4431</v>
      </c>
      <c r="I13712" s="784" t="s">
        <v>6862</v>
      </c>
    </row>
    <row r="13713" spans="1:9" hidden="1">
      <c r="A13713" t="str">
        <f>Table_wabobpsvr_AzureCalc_AzureCalcRateCard[[#This Row],[ServiceName]]&amp;Table_wabobpsvr_AzureCalc_AzureCalcRateCard[[#This Row],[Price_Level]]&amp;Table_wabobpsvr_AzureCalc_AzureCalcRateCard[[#This Row],[Region]]</f>
        <v>Basic_D1 VM (Non-Windows)MOSP2</v>
      </c>
      <c r="B13713">
        <v>2</v>
      </c>
      <c r="C13713" t="s">
        <v>701</v>
      </c>
      <c r="D13713" t="s">
        <v>627</v>
      </c>
      <c r="E13713">
        <v>7.0000000000000007E-2</v>
      </c>
      <c r="F13713" t="s">
        <v>1134</v>
      </c>
      <c r="G13713" s="784" t="s">
        <v>4431</v>
      </c>
      <c r="H13713" s="784" t="s">
        <v>4431</v>
      </c>
      <c r="I13713" s="784" t="s">
        <v>6863</v>
      </c>
    </row>
    <row r="13714" spans="1:9" hidden="1">
      <c r="A13714" t="str">
        <f>Table_wabobpsvr_AzureCalc_AzureCalcRateCard[[#This Row],[ServiceName]]&amp;Table_wabobpsvr_AzureCalc_AzureCalcRateCard[[#This Row],[Price_Level]]&amp;Table_wabobpsvr_AzureCalc_AzureCalcRateCard[[#This Row],[Region]]</f>
        <v>Basic_D1 VM (Non-Windows)A2</v>
      </c>
      <c r="B13714">
        <v>2</v>
      </c>
      <c r="C13714" t="s">
        <v>701</v>
      </c>
      <c r="D13714" t="s">
        <v>181</v>
      </c>
      <c r="E13714">
        <v>6.7900000000000002E-2</v>
      </c>
      <c r="F13714" t="s">
        <v>1134</v>
      </c>
      <c r="G13714" s="784" t="s">
        <v>4431</v>
      </c>
      <c r="H13714" s="784" t="s">
        <v>4431</v>
      </c>
      <c r="I13714" s="784" t="s">
        <v>6863</v>
      </c>
    </row>
    <row r="13715" spans="1:9" hidden="1">
      <c r="A13715" t="str">
        <f>Table_wabobpsvr_AzureCalc_AzureCalcRateCard[[#This Row],[ServiceName]]&amp;Table_wabobpsvr_AzureCalc_AzureCalcRateCard[[#This Row],[Price_Level]]&amp;Table_wabobpsvr_AzureCalc_AzureCalcRateCard[[#This Row],[Region]]</f>
        <v>Machine Learning Studio Experiment HoursMOSP</v>
      </c>
      <c r="C13715" t="s">
        <v>701</v>
      </c>
      <c r="D13715" t="s">
        <v>627</v>
      </c>
      <c r="E13715">
        <v>0.38</v>
      </c>
      <c r="F13715" t="s">
        <v>1132</v>
      </c>
      <c r="G13715" s="784" t="s">
        <v>4431</v>
      </c>
      <c r="H13715" s="784" t="s">
        <v>4431</v>
      </c>
      <c r="I13715" s="784" t="s">
        <v>6864</v>
      </c>
    </row>
    <row r="13716" spans="1:9" hidden="1">
      <c r="A13716" t="str">
        <f>Table_wabobpsvr_AzureCalc_AzureCalcRateCard[[#This Row],[ServiceName]]&amp;Table_wabobpsvr_AzureCalc_AzureCalcRateCard[[#This Row],[Price_Level]]&amp;Table_wabobpsvr_AzureCalc_AzureCalcRateCard[[#This Row],[Region]]</f>
        <v>Machine Learning Studio Experiment HoursA</v>
      </c>
      <c r="C13716" t="s">
        <v>701</v>
      </c>
      <c r="D13716" t="s">
        <v>181</v>
      </c>
      <c r="E13716">
        <v>0.27739999999999998</v>
      </c>
      <c r="F13716" t="s">
        <v>1132</v>
      </c>
      <c r="G13716" s="784" t="s">
        <v>1480</v>
      </c>
      <c r="H13716" s="784" t="s">
        <v>1481</v>
      </c>
      <c r="I13716" s="784" t="s">
        <v>6864</v>
      </c>
    </row>
    <row r="13717" spans="1:9" hidden="1">
      <c r="A13717" t="str">
        <f>Table_wabobpsvr_AzureCalc_AzureCalcRateCard[[#This Row],[ServiceName]]&amp;Table_wabobpsvr_AzureCalc_AzureCalcRateCard[[#This Row],[Price_Level]]&amp;Table_wabobpsvr_AzureCalc_AzureCalcRateCard[[#This Row],[Region]]</f>
        <v>Machine Learning Studio Experiment HoursB</v>
      </c>
      <c r="C13717" t="s">
        <v>701</v>
      </c>
      <c r="D13717" t="s">
        <v>182</v>
      </c>
      <c r="E13717">
        <v>0.26600000000000001</v>
      </c>
      <c r="F13717" t="s">
        <v>1132</v>
      </c>
      <c r="G13717" s="784" t="s">
        <v>1480</v>
      </c>
      <c r="H13717" s="784" t="s">
        <v>1481</v>
      </c>
      <c r="I13717" s="784" t="s">
        <v>6864</v>
      </c>
    </row>
    <row r="13718" spans="1:9" hidden="1">
      <c r="A13718" t="str">
        <f>Table_wabobpsvr_AzureCalc_AzureCalcRateCard[[#This Row],[ServiceName]]&amp;Table_wabobpsvr_AzureCalc_AzureCalcRateCard[[#This Row],[Price_Level]]&amp;Table_wabobpsvr_AzureCalc_AzureCalcRateCard[[#This Row],[Region]]</f>
        <v>Machine Learning Studio Experiment HoursC</v>
      </c>
      <c r="C13718" t="s">
        <v>701</v>
      </c>
      <c r="D13718" t="s">
        <v>184</v>
      </c>
      <c r="E13718">
        <v>0.25459999999999999</v>
      </c>
      <c r="F13718" t="s">
        <v>1132</v>
      </c>
      <c r="G13718" s="784" t="s">
        <v>1480</v>
      </c>
      <c r="H13718" s="784" t="s">
        <v>1481</v>
      </c>
      <c r="I13718" s="784" t="s">
        <v>6864</v>
      </c>
    </row>
    <row r="13719" spans="1:9" hidden="1">
      <c r="A13719" t="str">
        <f>Table_wabobpsvr_AzureCalc_AzureCalcRateCard[[#This Row],[ServiceName]]&amp;Table_wabobpsvr_AzureCalc_AzureCalcRateCard[[#This Row],[Price_Level]]&amp;Table_wabobpsvr_AzureCalc_AzureCalcRateCard[[#This Row],[Region]]</f>
        <v>Machine Learning Studio Experiment HoursD</v>
      </c>
      <c r="C13719" t="s">
        <v>701</v>
      </c>
      <c r="D13719" t="s">
        <v>183</v>
      </c>
      <c r="E13719">
        <v>0.2432</v>
      </c>
      <c r="F13719" t="s">
        <v>1132</v>
      </c>
      <c r="G13719" s="784" t="s">
        <v>1480</v>
      </c>
      <c r="H13719" s="784" t="s">
        <v>1481</v>
      </c>
      <c r="I13719" s="784" t="s">
        <v>6864</v>
      </c>
    </row>
    <row r="13720" spans="1:9" hidden="1">
      <c r="A13720" t="str">
        <f>Table_wabobpsvr_AzureCalc_AzureCalcRateCard[[#This Row],[ServiceName]]&amp;Table_wabobpsvr_AzureCalc_AzureCalcRateCard[[#This Row],[Price_Level]]&amp;Table_wabobpsvr_AzureCalc_AzureCalcRateCard[[#This Row],[Region]]</f>
        <v>Standard DocumentDB DaysMOSP</v>
      </c>
      <c r="C13720" t="s">
        <v>338</v>
      </c>
      <c r="D13720" t="s">
        <v>627</v>
      </c>
      <c r="E13720">
        <v>0.73</v>
      </c>
      <c r="F13720" t="s">
        <v>1133</v>
      </c>
      <c r="G13720" s="784" t="s">
        <v>4431</v>
      </c>
      <c r="H13720" s="784" t="s">
        <v>4431</v>
      </c>
      <c r="I13720" s="784" t="s">
        <v>6865</v>
      </c>
    </row>
    <row r="13721" spans="1:9" hidden="1">
      <c r="A13721" s="784" t="str">
        <f>Table_wabobpsvr_AzureCalc_AzureCalcRateCard[[#This Row],[ServiceName]]&amp;Table_wabobpsvr_AzureCalc_AzureCalcRateCard[[#This Row],[Price_Level]]&amp;Table_wabobpsvr_AzureCalc_AzureCalcRateCard[[#This Row],[Region]]</f>
        <v>Standard DocumentDB DaysA</v>
      </c>
      <c r="B13721" s="784"/>
      <c r="C13721" s="784" t="s">
        <v>338</v>
      </c>
      <c r="D13721" s="784" t="s">
        <v>181</v>
      </c>
      <c r="E13721" s="784">
        <v>0.53290000000000004</v>
      </c>
      <c r="F13721" s="784" t="s">
        <v>1133</v>
      </c>
      <c r="G13721" s="784" t="s">
        <v>1482</v>
      </c>
      <c r="H13721" s="784" t="s">
        <v>1483</v>
      </c>
      <c r="I13721" s="784" t="s">
        <v>6865</v>
      </c>
    </row>
    <row r="13722" spans="1:9" hidden="1">
      <c r="A13722" s="784" t="str">
        <f>Table_wabobpsvr_AzureCalc_AzureCalcRateCard[[#This Row],[ServiceName]]&amp;Table_wabobpsvr_AzureCalc_AzureCalcRateCard[[#This Row],[Price_Level]]&amp;Table_wabobpsvr_AzureCalc_AzureCalcRateCard[[#This Row],[Region]]</f>
        <v>Standard DocumentDB DaysB</v>
      </c>
      <c r="B13722" s="784"/>
      <c r="C13722" s="784" t="s">
        <v>338</v>
      </c>
      <c r="D13722" s="784" t="s">
        <v>182</v>
      </c>
      <c r="E13722" s="784">
        <v>0.51100000000000001</v>
      </c>
      <c r="F13722" s="784" t="s">
        <v>1133</v>
      </c>
      <c r="G13722" s="784" t="s">
        <v>1482</v>
      </c>
      <c r="H13722" s="784" t="s">
        <v>1483</v>
      </c>
      <c r="I13722" s="784" t="s">
        <v>6865</v>
      </c>
    </row>
    <row r="13723" spans="1:9" hidden="1">
      <c r="A13723" s="784" t="str">
        <f>Table_wabobpsvr_AzureCalc_AzureCalcRateCard[[#This Row],[ServiceName]]&amp;Table_wabobpsvr_AzureCalc_AzureCalcRateCard[[#This Row],[Price_Level]]&amp;Table_wabobpsvr_AzureCalc_AzureCalcRateCard[[#This Row],[Region]]</f>
        <v>Basic_D1 VM (Non-Windows)B2</v>
      </c>
      <c r="B13723" s="784">
        <v>2</v>
      </c>
      <c r="C13723" s="784" t="s">
        <v>701</v>
      </c>
      <c r="D13723" s="784" t="s">
        <v>182</v>
      </c>
      <c r="E13723" s="784">
        <v>6.5799999999999997E-2</v>
      </c>
      <c r="F13723" s="784" t="s">
        <v>1134</v>
      </c>
      <c r="G13723" s="784" t="s">
        <v>4431</v>
      </c>
      <c r="H13723" s="784" t="s">
        <v>4431</v>
      </c>
      <c r="I13723" s="784" t="s">
        <v>6863</v>
      </c>
    </row>
    <row r="13724" spans="1:9" hidden="1">
      <c r="A13724" s="784" t="str">
        <f>Table_wabobpsvr_AzureCalc_AzureCalcRateCard[[#This Row],[ServiceName]]&amp;Table_wabobpsvr_AzureCalc_AzureCalcRateCard[[#This Row],[Price_Level]]&amp;Table_wabobpsvr_AzureCalc_AzureCalcRateCard[[#This Row],[Region]]</f>
        <v>Machine Learning API Service Prediction HoursMOSP</v>
      </c>
      <c r="B13724" s="784"/>
      <c r="C13724" s="784" t="s">
        <v>701</v>
      </c>
      <c r="D13724" s="784" t="s">
        <v>627</v>
      </c>
      <c r="E13724" s="784">
        <v>0.75</v>
      </c>
      <c r="F13724" s="784" t="s">
        <v>1130</v>
      </c>
      <c r="G13724" s="784" t="s">
        <v>4431</v>
      </c>
      <c r="H13724" s="784" t="s">
        <v>4431</v>
      </c>
      <c r="I13724" s="784" t="s">
        <v>6866</v>
      </c>
    </row>
    <row r="13725" spans="1:9" hidden="1">
      <c r="A13725" s="784" t="str">
        <f>Table_wabobpsvr_AzureCalc_AzureCalcRateCard[[#This Row],[ServiceName]]&amp;Table_wabobpsvr_AzureCalc_AzureCalcRateCard[[#This Row],[Price_Level]]&amp;Table_wabobpsvr_AzureCalc_AzureCalcRateCard[[#This Row],[Region]]</f>
        <v>Machine Learning API Service Prediction HoursA</v>
      </c>
      <c r="B13725" s="784"/>
      <c r="C13725" s="784" t="s">
        <v>701</v>
      </c>
      <c r="D13725" s="784" t="s">
        <v>181</v>
      </c>
      <c r="E13725" s="784">
        <v>0.54749999999999999</v>
      </c>
      <c r="F13725" s="784" t="s">
        <v>1130</v>
      </c>
      <c r="G13725" s="784" t="s">
        <v>1484</v>
      </c>
      <c r="H13725" s="784" t="s">
        <v>1485</v>
      </c>
      <c r="I13725" s="784" t="s">
        <v>6866</v>
      </c>
    </row>
    <row r="13726" spans="1:9" hidden="1">
      <c r="A13726" s="784" t="str">
        <f>Table_wabobpsvr_AzureCalc_AzureCalcRateCard[[#This Row],[ServiceName]]&amp;Table_wabobpsvr_AzureCalc_AzureCalcRateCard[[#This Row],[Price_Level]]&amp;Table_wabobpsvr_AzureCalc_AzureCalcRateCard[[#This Row],[Region]]</f>
        <v>Machine Learning API Service Prediction HoursB</v>
      </c>
      <c r="B13726" s="784"/>
      <c r="C13726" s="784" t="s">
        <v>701</v>
      </c>
      <c r="D13726" s="784" t="s">
        <v>182</v>
      </c>
      <c r="E13726" s="784">
        <v>0.52500000000000002</v>
      </c>
      <c r="F13726" s="784" t="s">
        <v>1130</v>
      </c>
      <c r="G13726" s="784" t="s">
        <v>1484</v>
      </c>
      <c r="H13726" s="784" t="s">
        <v>1485</v>
      </c>
      <c r="I13726" s="784" t="s">
        <v>6866</v>
      </c>
    </row>
    <row r="13727" spans="1:9" hidden="1">
      <c r="A13727" s="784" t="str">
        <f>Table_wabobpsvr_AzureCalc_AzureCalcRateCard[[#This Row],[ServiceName]]&amp;Table_wabobpsvr_AzureCalc_AzureCalcRateCard[[#This Row],[Price_Level]]&amp;Table_wabobpsvr_AzureCalc_AzureCalcRateCard[[#This Row],[Region]]</f>
        <v>Machine Learning API Service Prediction HoursC</v>
      </c>
      <c r="B13727" s="784"/>
      <c r="C13727" s="784" t="s">
        <v>701</v>
      </c>
      <c r="D13727" s="784" t="s">
        <v>184</v>
      </c>
      <c r="E13727" s="784">
        <v>0.50249999999999995</v>
      </c>
      <c r="F13727" s="784" t="s">
        <v>1130</v>
      </c>
      <c r="G13727" s="784" t="s">
        <v>1484</v>
      </c>
      <c r="H13727" s="784" t="s">
        <v>1485</v>
      </c>
      <c r="I13727" s="784" t="s">
        <v>6866</v>
      </c>
    </row>
    <row r="13728" spans="1:9" hidden="1">
      <c r="A13728" s="784" t="str">
        <f>Table_wabobpsvr_AzureCalc_AzureCalcRateCard[[#This Row],[ServiceName]]&amp;Table_wabobpsvr_AzureCalc_AzureCalcRateCard[[#This Row],[Price_Level]]&amp;Table_wabobpsvr_AzureCalc_AzureCalcRateCard[[#This Row],[Region]]</f>
        <v>Machine Learning API Service Prediction HoursD</v>
      </c>
      <c r="B13728" s="784"/>
      <c r="C13728" s="784" t="s">
        <v>701</v>
      </c>
      <c r="D13728" s="784" t="s">
        <v>183</v>
      </c>
      <c r="E13728" s="784">
        <v>0.48</v>
      </c>
      <c r="F13728" s="784" t="s">
        <v>1130</v>
      </c>
      <c r="G13728" s="784" t="s">
        <v>1484</v>
      </c>
      <c r="H13728" s="784" t="s">
        <v>1485</v>
      </c>
      <c r="I13728" s="784" t="s">
        <v>6866</v>
      </c>
    </row>
    <row r="13729" spans="1:9" hidden="1">
      <c r="A13729" s="784" t="str">
        <f>Table_wabobpsvr_AzureCalc_AzureCalcRateCard[[#This Row],[ServiceName]]&amp;Table_wabobpsvr_AzureCalc_AzureCalcRateCard[[#This Row],[Price_Level]]&amp;Table_wabobpsvr_AzureCalc_AzureCalcRateCard[[#This Row],[Region]]</f>
        <v>Machine Learning API Service PredictionsMOSP</v>
      </c>
      <c r="B13729" s="784"/>
      <c r="C13729" s="784" t="s">
        <v>1201</v>
      </c>
      <c r="D13729" s="784" t="s">
        <v>627</v>
      </c>
      <c r="E13729" s="784">
        <v>0.18</v>
      </c>
      <c r="F13729" s="784" t="s">
        <v>1131</v>
      </c>
      <c r="G13729" s="784" t="s">
        <v>4431</v>
      </c>
      <c r="H13729" s="784" t="s">
        <v>4431</v>
      </c>
      <c r="I13729" s="784" t="s">
        <v>6867</v>
      </c>
    </row>
    <row r="13730" spans="1:9" hidden="1">
      <c r="A13730" s="784" t="str">
        <f>Table_wabobpsvr_AzureCalc_AzureCalcRateCard[[#This Row],[ServiceName]]&amp;Table_wabobpsvr_AzureCalc_AzureCalcRateCard[[#This Row],[Price_Level]]&amp;Table_wabobpsvr_AzureCalc_AzureCalcRateCard[[#This Row],[Region]]</f>
        <v>Machine Learning API Service PredictionsA</v>
      </c>
      <c r="B13730" s="784"/>
      <c r="C13730" s="784" t="s">
        <v>1201</v>
      </c>
      <c r="D13730" s="784" t="s">
        <v>181</v>
      </c>
      <c r="E13730" s="784">
        <v>0.13139999999999999</v>
      </c>
      <c r="F13730" s="784" t="s">
        <v>1131</v>
      </c>
      <c r="G13730" s="784" t="s">
        <v>1486</v>
      </c>
      <c r="H13730" s="784" t="s">
        <v>1487</v>
      </c>
      <c r="I13730" s="784" t="s">
        <v>6867</v>
      </c>
    </row>
    <row r="13731" spans="1:9" hidden="1">
      <c r="A13731" s="784" t="str">
        <f>Table_wabobpsvr_AzureCalc_AzureCalcRateCard[[#This Row],[ServiceName]]&amp;Table_wabobpsvr_AzureCalc_AzureCalcRateCard[[#This Row],[Price_Level]]&amp;Table_wabobpsvr_AzureCalc_AzureCalcRateCard[[#This Row],[Region]]</f>
        <v>Machine Learning API Service PredictionsB</v>
      </c>
      <c r="B13731" s="784"/>
      <c r="C13731" s="784" t="s">
        <v>1201</v>
      </c>
      <c r="D13731" s="784" t="s">
        <v>182</v>
      </c>
      <c r="E13731" s="784">
        <v>0.126</v>
      </c>
      <c r="F13731" s="784" t="s">
        <v>1131</v>
      </c>
      <c r="G13731" s="784" t="s">
        <v>1486</v>
      </c>
      <c r="H13731" s="784" t="s">
        <v>1487</v>
      </c>
      <c r="I13731" s="784" t="s">
        <v>6867</v>
      </c>
    </row>
    <row r="13732" spans="1:9" hidden="1">
      <c r="A13732" s="784" t="str">
        <f>Table_wabobpsvr_AzureCalc_AzureCalcRateCard[[#This Row],[ServiceName]]&amp;Table_wabobpsvr_AzureCalc_AzureCalcRateCard[[#This Row],[Price_Level]]&amp;Table_wabobpsvr_AzureCalc_AzureCalcRateCard[[#This Row],[Region]]</f>
        <v>Basic_D1 VM (Non-Windows)C2</v>
      </c>
      <c r="B13732" s="784">
        <v>2</v>
      </c>
      <c r="C13732" s="784" t="s">
        <v>701</v>
      </c>
      <c r="D13732" s="784" t="s">
        <v>184</v>
      </c>
      <c r="E13732" s="784">
        <v>6.3700000000000007E-2</v>
      </c>
      <c r="F13732" s="784" t="s">
        <v>1134</v>
      </c>
      <c r="G13732" s="784" t="s">
        <v>4431</v>
      </c>
      <c r="H13732" s="784" t="s">
        <v>4431</v>
      </c>
      <c r="I13732" s="784" t="s">
        <v>6863</v>
      </c>
    </row>
    <row r="13733" spans="1:9" hidden="1">
      <c r="A13733" s="784" t="str">
        <f>Table_wabobpsvr_AzureCalc_AzureCalcRateCard[[#This Row],[ServiceName]]&amp;Table_wabobpsvr_AzureCalc_AzureCalcRateCard[[#This Row],[Price_Level]]&amp;Table_wabobpsvr_AzureCalc_AzureCalcRateCard[[#This Row],[Region]]</f>
        <v>Machine Learning API Service PredictionsC</v>
      </c>
      <c r="B13733" s="784"/>
      <c r="C13733" s="784" t="s">
        <v>1201</v>
      </c>
      <c r="D13733" s="784" t="s">
        <v>184</v>
      </c>
      <c r="E13733" s="784">
        <v>0.1206</v>
      </c>
      <c r="F13733" s="784" t="s">
        <v>1131</v>
      </c>
      <c r="G13733" s="784" t="s">
        <v>1486</v>
      </c>
      <c r="H13733" s="784" t="s">
        <v>1487</v>
      </c>
      <c r="I13733" s="784" t="s">
        <v>6867</v>
      </c>
    </row>
    <row r="13734" spans="1:9" hidden="1">
      <c r="A13734" s="784" t="str">
        <f>Table_wabobpsvr_AzureCalc_AzureCalcRateCard[[#This Row],[ServiceName]]&amp;Table_wabobpsvr_AzureCalc_AzureCalcRateCard[[#This Row],[Price_Level]]&amp;Table_wabobpsvr_AzureCalc_AzureCalcRateCard[[#This Row],[Region]]</f>
        <v>Machine Learning API Service PredictionsD</v>
      </c>
      <c r="B13734" s="784"/>
      <c r="C13734" s="784" t="s">
        <v>1201</v>
      </c>
      <c r="D13734" s="784" t="s">
        <v>183</v>
      </c>
      <c r="E13734" s="784">
        <v>0.1152</v>
      </c>
      <c r="F13734" s="784" t="s">
        <v>1131</v>
      </c>
      <c r="G13734" s="784" t="s">
        <v>1486</v>
      </c>
      <c r="H13734" s="784" t="s">
        <v>1487</v>
      </c>
      <c r="I13734" s="784" t="s">
        <v>6867</v>
      </c>
    </row>
    <row r="13735" spans="1:9" hidden="1">
      <c r="A13735" s="784" t="str">
        <f>Table_wabobpsvr_AzureCalc_AzureCalcRateCard[[#This Row],[ServiceName]]&amp;Table_wabobpsvr_AzureCalc_AzureCalcRateCard[[#This Row],[Price_Level]]&amp;Table_wabobpsvr_AzureCalc_AzureCalcRateCard[[#This Row],[Region]]</f>
        <v>Standard DocumentDB DaysC</v>
      </c>
      <c r="B13735" s="784"/>
      <c r="C13735" s="784" t="s">
        <v>338</v>
      </c>
      <c r="D13735" s="784" t="s">
        <v>184</v>
      </c>
      <c r="E13735" s="784">
        <v>0.48909999999999998</v>
      </c>
      <c r="F13735" s="784" t="s">
        <v>1133</v>
      </c>
      <c r="G13735" s="784" t="s">
        <v>1482</v>
      </c>
      <c r="H13735" s="784" t="s">
        <v>1483</v>
      </c>
      <c r="I13735" s="784" t="s">
        <v>6865</v>
      </c>
    </row>
    <row r="13736" spans="1:9" hidden="1">
      <c r="A13736" s="784" t="str">
        <f>Table_wabobpsvr_AzureCalc_AzureCalcRateCard[[#This Row],[ServiceName]]&amp;Table_wabobpsvr_AzureCalc_AzureCalcRateCard[[#This Row],[Price_Level]]&amp;Table_wabobpsvr_AzureCalc_AzureCalcRateCard[[#This Row],[Region]]</f>
        <v>Standard DocumentDB DaysD</v>
      </c>
      <c r="B13736" s="784"/>
      <c r="C13736" s="784" t="s">
        <v>338</v>
      </c>
      <c r="D13736" s="784" t="s">
        <v>183</v>
      </c>
      <c r="E13736" s="784">
        <v>0.4672</v>
      </c>
      <c r="F13736" s="784" t="s">
        <v>1133</v>
      </c>
      <c r="G13736" s="784" t="s">
        <v>1482</v>
      </c>
      <c r="H13736" s="784" t="s">
        <v>1483</v>
      </c>
      <c r="I13736" s="784" t="s">
        <v>6865</v>
      </c>
    </row>
    <row r="13737" spans="1:9" hidden="1">
      <c r="A13737" s="784" t="str">
        <f>Table_wabobpsvr_AzureCalc_AzureCalcRateCard[[#This Row],[ServiceName]]&amp;Table_wabobpsvr_AzureCalc_AzureCalcRateCard[[#This Row],[Price_Level]]&amp;Table_wabobpsvr_AzureCalc_AzureCalcRateCard[[#This Row],[Region]]</f>
        <v>Standard S1 Search HourMOSP</v>
      </c>
      <c r="B13737" s="784"/>
      <c r="C13737" s="784" t="s">
        <v>701</v>
      </c>
      <c r="D13737" s="784" t="s">
        <v>627</v>
      </c>
      <c r="E13737" s="784">
        <v>0.33600000000000002</v>
      </c>
      <c r="F13737" s="784" t="s">
        <v>4529</v>
      </c>
      <c r="G13737" s="784" t="s">
        <v>4431</v>
      </c>
      <c r="H13737" s="784" t="s">
        <v>4431</v>
      </c>
      <c r="I13737" s="784" t="s">
        <v>6868</v>
      </c>
    </row>
    <row r="13738" spans="1:9" hidden="1">
      <c r="A13738" s="784" t="str">
        <f>Table_wabobpsvr_AzureCalc_AzureCalcRateCard[[#This Row],[ServiceName]]&amp;Table_wabobpsvr_AzureCalc_AzureCalcRateCard[[#This Row],[Price_Level]]&amp;Table_wabobpsvr_AzureCalc_AzureCalcRateCard[[#This Row],[Region]]</f>
        <v>Standard S1 Search HourA</v>
      </c>
      <c r="B13738" s="784"/>
      <c r="C13738" s="784" t="s">
        <v>701</v>
      </c>
      <c r="D13738" s="784" t="s">
        <v>181</v>
      </c>
      <c r="E13738" s="784">
        <v>0.32600000000000001</v>
      </c>
      <c r="F13738" s="784" t="s">
        <v>4529</v>
      </c>
      <c r="G13738" s="784" t="s">
        <v>1488</v>
      </c>
      <c r="H13738" s="784" t="s">
        <v>1489</v>
      </c>
      <c r="I13738" s="784" t="s">
        <v>6868</v>
      </c>
    </row>
    <row r="13739" spans="1:9" hidden="1">
      <c r="A13739" s="784" t="str">
        <f>Table_wabobpsvr_AzureCalc_AzureCalcRateCard[[#This Row],[ServiceName]]&amp;Table_wabobpsvr_AzureCalc_AzureCalcRateCard[[#This Row],[Price_Level]]&amp;Table_wabobpsvr_AzureCalc_AzureCalcRateCard[[#This Row],[Region]]</f>
        <v>Standard S1 Search HourB</v>
      </c>
      <c r="B13739" s="784"/>
      <c r="C13739" s="784" t="s">
        <v>701</v>
      </c>
      <c r="D13739" s="784" t="s">
        <v>182</v>
      </c>
      <c r="E13739" s="784">
        <v>0.316</v>
      </c>
      <c r="F13739" s="784" t="s">
        <v>4529</v>
      </c>
      <c r="G13739" s="784" t="s">
        <v>1488</v>
      </c>
      <c r="H13739" s="784" t="s">
        <v>1489</v>
      </c>
      <c r="I13739" s="784" t="s">
        <v>6868</v>
      </c>
    </row>
    <row r="13740" spans="1:9" hidden="1">
      <c r="A13740" s="784" t="str">
        <f>Table_wabobpsvr_AzureCalc_AzureCalcRateCard[[#This Row],[ServiceName]]&amp;Table_wabobpsvr_AzureCalc_AzureCalcRateCard[[#This Row],[Price_Level]]&amp;Table_wabobpsvr_AzureCalc_AzureCalcRateCard[[#This Row],[Region]]</f>
        <v>Standard S1 Search HourC</v>
      </c>
      <c r="B13740" s="784"/>
      <c r="C13740" s="784" t="s">
        <v>701</v>
      </c>
      <c r="D13740" s="784" t="s">
        <v>184</v>
      </c>
      <c r="E13740" s="784">
        <v>0.30599999999999999</v>
      </c>
      <c r="F13740" s="784" t="s">
        <v>4529</v>
      </c>
      <c r="G13740" s="784" t="s">
        <v>1488</v>
      </c>
      <c r="H13740" s="784" t="s">
        <v>1489</v>
      </c>
      <c r="I13740" s="784" t="s">
        <v>6868</v>
      </c>
    </row>
    <row r="13741" spans="1:9" hidden="1">
      <c r="A13741" s="784" t="str">
        <f>Table_wabobpsvr_AzureCalc_AzureCalcRateCard[[#This Row],[ServiceName]]&amp;Table_wabobpsvr_AzureCalc_AzureCalcRateCard[[#This Row],[Price_Level]]&amp;Table_wabobpsvr_AzureCalc_AzureCalcRateCard[[#This Row],[Region]]</f>
        <v>Basic_D1 VM (Non-Windows)D2</v>
      </c>
      <c r="B13741" s="784">
        <v>2</v>
      </c>
      <c r="C13741" s="784" t="s">
        <v>701</v>
      </c>
      <c r="D13741" s="784" t="s">
        <v>183</v>
      </c>
      <c r="E13741" s="784">
        <v>6.1600000000000002E-2</v>
      </c>
      <c r="F13741" s="784" t="s">
        <v>1134</v>
      </c>
      <c r="G13741" s="784" t="s">
        <v>4431</v>
      </c>
      <c r="H13741" s="784" t="s">
        <v>4431</v>
      </c>
      <c r="I13741" s="784" t="s">
        <v>6863</v>
      </c>
    </row>
    <row r="13742" spans="1:9" hidden="1">
      <c r="A13742" s="784" t="str">
        <f>Table_wabobpsvr_AzureCalc_AzureCalcRateCard[[#This Row],[ServiceName]]&amp;Table_wabobpsvr_AzureCalc_AzureCalcRateCard[[#This Row],[Price_Level]]&amp;Table_wabobpsvr_AzureCalc_AzureCalcRateCard[[#This Row],[Region]]</f>
        <v>Standard S1 Search HourD</v>
      </c>
      <c r="B13742" s="784"/>
      <c r="C13742" s="784" t="s">
        <v>701</v>
      </c>
      <c r="D13742" s="784" t="s">
        <v>183</v>
      </c>
      <c r="E13742" s="784">
        <v>0.29599999999999999</v>
      </c>
      <c r="F13742" s="784" t="s">
        <v>4529</v>
      </c>
      <c r="G13742" s="784" t="s">
        <v>1488</v>
      </c>
      <c r="H13742" s="784" t="s">
        <v>1489</v>
      </c>
      <c r="I13742" s="784" t="s">
        <v>6868</v>
      </c>
    </row>
    <row r="13743" spans="1:9" hidden="1">
      <c r="A13743" s="784" t="str">
        <f>Table_wabobpsvr_AzureCalc_AzureCalcRateCard[[#This Row],[ServiceName]]&amp;Table_wabobpsvr_AzureCalc_AzureCalcRateCard[[#This Row],[Price_Level]]&amp;Table_wabobpsvr_AzureCalc_AzureCalcRateCard[[#This Row],[Region]]</f>
        <v>Free Search HourMOSP</v>
      </c>
      <c r="B13743" s="784"/>
      <c r="C13743" s="784" t="s">
        <v>701</v>
      </c>
      <c r="D13743" s="784" t="s">
        <v>627</v>
      </c>
      <c r="E13743" s="784">
        <v>0</v>
      </c>
      <c r="F13743" s="784" t="s">
        <v>7345</v>
      </c>
      <c r="G13743" s="784" t="s">
        <v>4431</v>
      </c>
      <c r="H13743" s="784" t="s">
        <v>4431</v>
      </c>
      <c r="I13743" s="784" t="s">
        <v>6869</v>
      </c>
    </row>
    <row r="13744" spans="1:9" hidden="1">
      <c r="A13744" s="784" t="str">
        <f>Table_wabobpsvr_AzureCalc_AzureCalcRateCard[[#This Row],[ServiceName]]&amp;Table_wabobpsvr_AzureCalc_AzureCalcRateCard[[#This Row],[Price_Level]]&amp;Table_wabobpsvr_AzureCalc_AzureCalcRateCard[[#This Row],[Region]]</f>
        <v>Free Search HourA</v>
      </c>
      <c r="B13744" s="784"/>
      <c r="C13744" s="784" t="s">
        <v>701</v>
      </c>
      <c r="D13744" s="784" t="s">
        <v>181</v>
      </c>
      <c r="E13744" s="784">
        <v>0</v>
      </c>
      <c r="F13744" s="784" t="s">
        <v>7345</v>
      </c>
      <c r="G13744" s="784" t="s">
        <v>1490</v>
      </c>
      <c r="H13744" s="784" t="s">
        <v>1491</v>
      </c>
      <c r="I13744" s="784" t="s">
        <v>6869</v>
      </c>
    </row>
    <row r="13745" spans="1:9" hidden="1">
      <c r="A13745" s="784" t="str">
        <f>Table_wabobpsvr_AzureCalc_AzureCalcRateCard[[#This Row],[ServiceName]]&amp;Table_wabobpsvr_AzureCalc_AzureCalcRateCard[[#This Row],[Price_Level]]&amp;Table_wabobpsvr_AzureCalc_AzureCalcRateCard[[#This Row],[Region]]</f>
        <v>Free Search HourB</v>
      </c>
      <c r="B13745" s="784"/>
      <c r="C13745" s="784" t="s">
        <v>701</v>
      </c>
      <c r="D13745" s="784" t="s">
        <v>182</v>
      </c>
      <c r="E13745" s="784">
        <v>0</v>
      </c>
      <c r="F13745" s="784" t="s">
        <v>7345</v>
      </c>
      <c r="G13745" s="784" t="s">
        <v>1490</v>
      </c>
      <c r="H13745" s="784" t="s">
        <v>1491</v>
      </c>
      <c r="I13745" s="784" t="s">
        <v>6869</v>
      </c>
    </row>
    <row r="13746" spans="1:9" hidden="1">
      <c r="A13746" s="784" t="str">
        <f>Table_wabobpsvr_AzureCalc_AzureCalcRateCard[[#This Row],[ServiceName]]&amp;Table_wabobpsvr_AzureCalc_AzureCalcRateCard[[#This Row],[Price_Level]]&amp;Table_wabobpsvr_AzureCalc_AzureCalcRateCard[[#This Row],[Region]]</f>
        <v>Free Search HourC</v>
      </c>
      <c r="B13746" s="784"/>
      <c r="C13746" s="784" t="s">
        <v>701</v>
      </c>
      <c r="D13746" s="784" t="s">
        <v>184</v>
      </c>
      <c r="E13746" s="784">
        <v>0</v>
      </c>
      <c r="F13746" s="784" t="s">
        <v>7345</v>
      </c>
      <c r="G13746" s="784" t="s">
        <v>1490</v>
      </c>
      <c r="H13746" s="784" t="s">
        <v>1491</v>
      </c>
      <c r="I13746" s="784" t="s">
        <v>6869</v>
      </c>
    </row>
    <row r="13747" spans="1:9" hidden="1">
      <c r="A13747" s="784" t="str">
        <f>Table_wabobpsvr_AzureCalc_AzureCalcRateCard[[#This Row],[ServiceName]]&amp;Table_wabobpsvr_AzureCalc_AzureCalcRateCard[[#This Row],[Price_Level]]&amp;Table_wabobpsvr_AzureCalc_AzureCalcRateCard[[#This Row],[Region]]</f>
        <v>Free Search HourD</v>
      </c>
      <c r="B13747" s="784"/>
      <c r="C13747" s="784" t="s">
        <v>701</v>
      </c>
      <c r="D13747" s="784" t="s">
        <v>183</v>
      </c>
      <c r="E13747" s="784">
        <v>0</v>
      </c>
      <c r="F13747" s="784" t="s">
        <v>7345</v>
      </c>
      <c r="G13747" s="784" t="s">
        <v>1490</v>
      </c>
      <c r="H13747" s="784" t="s">
        <v>1491</v>
      </c>
      <c r="I13747" s="784" t="s">
        <v>6869</v>
      </c>
    </row>
    <row r="13748" spans="1:9" hidden="1">
      <c r="A13748" s="784" t="str">
        <f>Table_wabobpsvr_AzureCalc_AzureCalcRateCard[[#This Row],[ServiceName]]&amp;Table_wabobpsvr_AzureCalc_AzureCalcRateCard[[#This Row],[Price_Level]]&amp;Table_wabobpsvr_AzureCalc_AzureCalcRateCard[[#This Row],[Region]]</f>
        <v>Standard S2 Search HourMOSP</v>
      </c>
      <c r="B13748" s="784"/>
      <c r="C13748" s="784" t="s">
        <v>701</v>
      </c>
      <c r="D13748" s="784" t="s">
        <v>627</v>
      </c>
      <c r="E13748" s="784">
        <v>1.3440000000000001</v>
      </c>
      <c r="F13748" s="784" t="s">
        <v>5607</v>
      </c>
      <c r="G13748" s="784" t="s">
        <v>4431</v>
      </c>
      <c r="H13748" s="784" t="s">
        <v>4431</v>
      </c>
      <c r="I13748" s="784" t="s">
        <v>5626</v>
      </c>
    </row>
    <row r="13749" spans="1:9" hidden="1">
      <c r="A13749" s="784" t="str">
        <f>Table_wabobpsvr_AzureCalc_AzureCalcRateCard[[#This Row],[ServiceName]]&amp;Table_wabobpsvr_AzureCalc_AzureCalcRateCard[[#This Row],[Price_Level]]&amp;Table_wabobpsvr_AzureCalc_AzureCalcRateCard[[#This Row],[Region]]</f>
        <v>Standard S2 Search HourA</v>
      </c>
      <c r="B13749" s="784"/>
      <c r="C13749" s="784" t="s">
        <v>701</v>
      </c>
      <c r="D13749" s="784" t="s">
        <v>181</v>
      </c>
      <c r="E13749" s="784">
        <v>1.304</v>
      </c>
      <c r="F13749" s="784" t="s">
        <v>5607</v>
      </c>
      <c r="G13749" s="784" t="s">
        <v>1492</v>
      </c>
      <c r="H13749" s="784" t="s">
        <v>1493</v>
      </c>
      <c r="I13749" s="784" t="s">
        <v>5626</v>
      </c>
    </row>
    <row r="13750" spans="1:9" hidden="1">
      <c r="A13750" s="784" t="str">
        <f>Table_wabobpsvr_AzureCalc_AzureCalcRateCard[[#This Row],[ServiceName]]&amp;Table_wabobpsvr_AzureCalc_AzureCalcRateCard[[#This Row],[Price_Level]]&amp;Table_wabobpsvr_AzureCalc_AzureCalcRateCard[[#This Row],[Region]]</f>
        <v>Machine Learning API Service PredictionsB2</v>
      </c>
      <c r="B13750" s="784">
        <v>2</v>
      </c>
      <c r="C13750" s="784" t="s">
        <v>4431</v>
      </c>
      <c r="D13750" s="784" t="s">
        <v>182</v>
      </c>
      <c r="E13750" s="784">
        <v>999999</v>
      </c>
      <c r="F13750" s="784" t="s">
        <v>1131</v>
      </c>
      <c r="G13750" s="784" t="s">
        <v>4431</v>
      </c>
      <c r="H13750" s="784" t="s">
        <v>4431</v>
      </c>
      <c r="I13750" s="784" t="s">
        <v>4431</v>
      </c>
    </row>
    <row r="13751" spans="1:9" hidden="1">
      <c r="A13751" s="784" t="str">
        <f>Table_wabobpsvr_AzureCalc_AzureCalcRateCard[[#This Row],[ServiceName]]&amp;Table_wabobpsvr_AzureCalc_AzureCalcRateCard[[#This Row],[Price_Level]]&amp;Table_wabobpsvr_AzureCalc_AzureCalcRateCard[[#This Row],[Region]]</f>
        <v>Media Services Live Channel HoursD1</v>
      </c>
      <c r="B13751" s="784">
        <v>1</v>
      </c>
      <c r="C13751" s="784" t="s">
        <v>4431</v>
      </c>
      <c r="D13751" s="784" t="s">
        <v>183</v>
      </c>
      <c r="E13751" s="784">
        <v>999999</v>
      </c>
      <c r="F13751" s="784" t="s">
        <v>1102</v>
      </c>
      <c r="G13751" s="784" t="s">
        <v>4431</v>
      </c>
      <c r="H13751" s="784" t="s">
        <v>4431</v>
      </c>
      <c r="I13751" s="784" t="s">
        <v>4431</v>
      </c>
    </row>
    <row r="13752" spans="1:9" hidden="1">
      <c r="A13752" s="784" t="str">
        <f>Table_wabobpsvr_AzureCalc_AzureCalcRateCard[[#This Row],[ServiceName]]&amp;Table_wabobpsvr_AzureCalc_AzureCalcRateCard[[#This Row],[Price_Level]]&amp;Table_wabobpsvr_AzureCalc_AzureCalcRateCard[[#This Row],[Region]]</f>
        <v>Media Services Live Channel HoursMOSP13</v>
      </c>
      <c r="B13752" s="784">
        <v>13</v>
      </c>
      <c r="C13752" s="784" t="s">
        <v>4431</v>
      </c>
      <c r="D13752" s="784" t="s">
        <v>627</v>
      </c>
      <c r="E13752" s="784">
        <v>999999</v>
      </c>
      <c r="F13752" s="784" t="s">
        <v>1102</v>
      </c>
      <c r="G13752" s="784" t="s">
        <v>4431</v>
      </c>
      <c r="H13752" s="784" t="s">
        <v>4431</v>
      </c>
      <c r="I13752" s="784" t="s">
        <v>4431</v>
      </c>
    </row>
    <row r="13753" spans="1:9" hidden="1">
      <c r="A13753" s="784" t="str">
        <f>Table_wabobpsvr_AzureCalc_AzureCalcRateCard[[#This Row],[ServiceName]]&amp;Table_wabobpsvr_AzureCalc_AzureCalcRateCard[[#This Row],[Price_Level]]&amp;Table_wabobpsvr_AzureCalc_AzureCalcRateCard[[#This Row],[Region]]</f>
        <v>Media Services Live Channel HoursA13</v>
      </c>
      <c r="B13753" s="784">
        <v>13</v>
      </c>
      <c r="C13753" s="784" t="s">
        <v>4431</v>
      </c>
      <c r="D13753" s="784" t="s">
        <v>181</v>
      </c>
      <c r="E13753" s="784">
        <v>999999</v>
      </c>
      <c r="F13753" s="784" t="s">
        <v>1102</v>
      </c>
      <c r="G13753" s="784" t="s">
        <v>4431</v>
      </c>
      <c r="H13753" s="784" t="s">
        <v>4431</v>
      </c>
      <c r="I13753" s="784" t="s">
        <v>4431</v>
      </c>
    </row>
    <row r="13754" spans="1:9" hidden="1">
      <c r="A13754" s="784" t="str">
        <f>Table_wabobpsvr_AzureCalc_AzureCalcRateCard[[#This Row],[ServiceName]]&amp;Table_wabobpsvr_AzureCalc_AzureCalcRateCard[[#This Row],[Price_Level]]&amp;Table_wabobpsvr_AzureCalc_AzureCalcRateCard[[#This Row],[Region]]</f>
        <v>Media Services Live Channel HoursB13</v>
      </c>
      <c r="B13754" s="784">
        <v>13</v>
      </c>
      <c r="C13754" s="784" t="s">
        <v>4431</v>
      </c>
      <c r="D13754" s="784" t="s">
        <v>182</v>
      </c>
      <c r="E13754" s="784">
        <v>999999</v>
      </c>
      <c r="F13754" s="784" t="s">
        <v>1102</v>
      </c>
      <c r="G13754" s="784" t="s">
        <v>4431</v>
      </c>
      <c r="H13754" s="784" t="s">
        <v>4431</v>
      </c>
      <c r="I13754" s="784" t="s">
        <v>4431</v>
      </c>
    </row>
    <row r="13755" spans="1:9" hidden="1">
      <c r="A13755" s="784" t="str">
        <f>Table_wabobpsvr_AzureCalc_AzureCalcRateCard[[#This Row],[ServiceName]]&amp;Table_wabobpsvr_AzureCalc_AzureCalcRateCard[[#This Row],[Price_Level]]&amp;Table_wabobpsvr_AzureCalc_AzureCalcRateCard[[#This Row],[Region]]</f>
        <v>Media Services Live Channel HoursC13</v>
      </c>
      <c r="B13755" s="784">
        <v>13</v>
      </c>
      <c r="C13755" s="784" t="s">
        <v>4431</v>
      </c>
      <c r="D13755" s="784" t="s">
        <v>184</v>
      </c>
      <c r="E13755" s="784">
        <v>999999</v>
      </c>
      <c r="F13755" s="784" t="s">
        <v>1102</v>
      </c>
      <c r="G13755" s="784" t="s">
        <v>4431</v>
      </c>
      <c r="H13755" s="784" t="s">
        <v>4431</v>
      </c>
      <c r="I13755" s="784" t="s">
        <v>4431</v>
      </c>
    </row>
    <row r="13756" spans="1:9" hidden="1">
      <c r="A13756" s="784" t="str">
        <f>Table_wabobpsvr_AzureCalc_AzureCalcRateCard[[#This Row],[ServiceName]]&amp;Table_wabobpsvr_AzureCalc_AzureCalcRateCard[[#This Row],[Price_Level]]&amp;Table_wabobpsvr_AzureCalc_AzureCalcRateCard[[#This Row],[Region]]</f>
        <v>Media Services Live Channel HoursD13</v>
      </c>
      <c r="B13756" s="784">
        <v>13</v>
      </c>
      <c r="C13756" s="784" t="s">
        <v>4431</v>
      </c>
      <c r="D13756" s="784" t="s">
        <v>183</v>
      </c>
      <c r="E13756" s="784">
        <v>999999</v>
      </c>
      <c r="F13756" s="784" t="s">
        <v>1102</v>
      </c>
      <c r="G13756" s="784" t="s">
        <v>4431</v>
      </c>
      <c r="H13756" s="784" t="s">
        <v>4431</v>
      </c>
      <c r="I13756" s="784" t="s">
        <v>4431</v>
      </c>
    </row>
    <row r="13757" spans="1:9" hidden="1">
      <c r="A13757" s="784" t="str">
        <f>Table_wabobpsvr_AzureCalc_AzureCalcRateCard[[#This Row],[ServiceName]]&amp;Table_wabobpsvr_AzureCalc_AzureCalcRateCard[[#This Row],[Price_Level]]&amp;Table_wabobpsvr_AzureCalc_AzureCalcRateCard[[#This Row],[Region]]</f>
        <v>Machine Learning API Service PredictionsC2</v>
      </c>
      <c r="B13757" s="784">
        <v>2</v>
      </c>
      <c r="C13757" s="784" t="s">
        <v>4431</v>
      </c>
      <c r="D13757" s="784" t="s">
        <v>184</v>
      </c>
      <c r="E13757" s="784">
        <v>999999</v>
      </c>
      <c r="F13757" s="784" t="s">
        <v>1131</v>
      </c>
      <c r="G13757" s="784" t="s">
        <v>4431</v>
      </c>
      <c r="H13757" s="784" t="s">
        <v>4431</v>
      </c>
      <c r="I13757" s="784" t="s">
        <v>4431</v>
      </c>
    </row>
    <row r="13758" spans="1:9" hidden="1">
      <c r="A13758" s="784" t="str">
        <f>Table_wabobpsvr_AzureCalc_AzureCalcRateCard[[#This Row],[ServiceName]]&amp;Table_wabobpsvr_AzureCalc_AzureCalcRateCard[[#This Row],[Price_Level]]&amp;Table_wabobpsvr_AzureCalc_AzureCalcRateCard[[#This Row],[Region]]</f>
        <v>Media Services PlayReadyMOSP2</v>
      </c>
      <c r="B13758" s="784">
        <v>2</v>
      </c>
      <c r="C13758" s="784" t="s">
        <v>4431</v>
      </c>
      <c r="D13758" s="784" t="s">
        <v>627</v>
      </c>
      <c r="E13758" s="784">
        <v>999999</v>
      </c>
      <c r="F13758" s="784" t="s">
        <v>1104</v>
      </c>
      <c r="G13758" s="784" t="s">
        <v>4431</v>
      </c>
      <c r="H13758" s="784" t="s">
        <v>4431</v>
      </c>
      <c r="I13758" s="784" t="s">
        <v>4431</v>
      </c>
    </row>
    <row r="13759" spans="1:9" hidden="1">
      <c r="A13759" s="784" t="str">
        <f>Table_wabobpsvr_AzureCalc_AzureCalcRateCard[[#This Row],[ServiceName]]&amp;Table_wabobpsvr_AzureCalc_AzureCalcRateCard[[#This Row],[Price_Level]]&amp;Table_wabobpsvr_AzureCalc_AzureCalcRateCard[[#This Row],[Region]]</f>
        <v>Media Services PlayReadyA2</v>
      </c>
      <c r="B13759" s="784">
        <v>2</v>
      </c>
      <c r="C13759" s="784" t="s">
        <v>4431</v>
      </c>
      <c r="D13759" s="784" t="s">
        <v>181</v>
      </c>
      <c r="E13759" s="784">
        <v>999999</v>
      </c>
      <c r="F13759" s="784" t="s">
        <v>1104</v>
      </c>
      <c r="G13759" s="784" t="s">
        <v>4431</v>
      </c>
      <c r="H13759" s="784" t="s">
        <v>4431</v>
      </c>
      <c r="I13759" s="784" t="s">
        <v>4431</v>
      </c>
    </row>
    <row r="13760" spans="1:9" hidden="1">
      <c r="A13760" s="784" t="str">
        <f>Table_wabobpsvr_AzureCalc_AzureCalcRateCard[[#This Row],[ServiceName]]&amp;Table_wabobpsvr_AzureCalc_AzureCalcRateCard[[#This Row],[Price_Level]]&amp;Table_wabobpsvr_AzureCalc_AzureCalcRateCard[[#This Row],[Region]]</f>
        <v>Media Services PlayReadyB2</v>
      </c>
      <c r="B13760" s="784">
        <v>2</v>
      </c>
      <c r="C13760" s="784" t="s">
        <v>4431</v>
      </c>
      <c r="D13760" s="784" t="s">
        <v>182</v>
      </c>
      <c r="E13760" s="784">
        <v>999999</v>
      </c>
      <c r="F13760" s="784" t="s">
        <v>1104</v>
      </c>
      <c r="G13760" s="784" t="s">
        <v>4431</v>
      </c>
      <c r="H13760" s="784" t="s">
        <v>4431</v>
      </c>
      <c r="I13760" s="784" t="s">
        <v>4431</v>
      </c>
    </row>
    <row r="13761" spans="1:9" hidden="1">
      <c r="A13761" s="784" t="str">
        <f>Table_wabobpsvr_AzureCalc_AzureCalcRateCard[[#This Row],[ServiceName]]&amp;Table_wabobpsvr_AzureCalc_AzureCalcRateCard[[#This Row],[Price_Level]]&amp;Table_wabobpsvr_AzureCalc_AzureCalcRateCard[[#This Row],[Region]]</f>
        <v>Media Services PlayReadyC2</v>
      </c>
      <c r="B13761" s="784">
        <v>2</v>
      </c>
      <c r="C13761" s="784" t="s">
        <v>4431</v>
      </c>
      <c r="D13761" s="784" t="s">
        <v>184</v>
      </c>
      <c r="E13761" s="784">
        <v>999999</v>
      </c>
      <c r="F13761" s="784" t="s">
        <v>1104</v>
      </c>
      <c r="G13761" s="784" t="s">
        <v>4431</v>
      </c>
      <c r="H13761" s="784" t="s">
        <v>4431</v>
      </c>
      <c r="I13761" s="784" t="s">
        <v>4431</v>
      </c>
    </row>
    <row r="13762" spans="1:9" hidden="1">
      <c r="A13762" s="784" t="str">
        <f>Table_wabobpsvr_AzureCalc_AzureCalcRateCard[[#This Row],[ServiceName]]&amp;Table_wabobpsvr_AzureCalc_AzureCalcRateCard[[#This Row],[Price_Level]]&amp;Table_wabobpsvr_AzureCalc_AzureCalcRateCard[[#This Row],[Region]]</f>
        <v>Media Services PlayReadyD2</v>
      </c>
      <c r="B13762" s="784">
        <v>2</v>
      </c>
      <c r="C13762" s="784" t="s">
        <v>4431</v>
      </c>
      <c r="D13762" s="784" t="s">
        <v>183</v>
      </c>
      <c r="E13762" s="784">
        <v>999999</v>
      </c>
      <c r="F13762" s="784" t="s">
        <v>1104</v>
      </c>
      <c r="G13762" s="784" t="s">
        <v>4431</v>
      </c>
      <c r="H13762" s="784" t="s">
        <v>4431</v>
      </c>
      <c r="I13762" s="784" t="s">
        <v>4431</v>
      </c>
    </row>
    <row r="13763" spans="1:9" hidden="1">
      <c r="A13763" s="784" t="str">
        <f>Table_wabobpsvr_AzureCalc_AzureCalcRateCard[[#This Row],[ServiceName]]&amp;Table_wabobpsvr_AzureCalc_AzureCalcRateCard[[#This Row],[Price_Level]]&amp;Table_wabobpsvr_AzureCalc_AzureCalcRateCard[[#This Row],[Region]]</f>
        <v>Machine Learning API Service PredictionsD2</v>
      </c>
      <c r="B13763" s="784">
        <v>2</v>
      </c>
      <c r="C13763" s="784" t="s">
        <v>4431</v>
      </c>
      <c r="D13763" s="784" t="s">
        <v>183</v>
      </c>
      <c r="E13763" s="784">
        <v>999999</v>
      </c>
      <c r="F13763" s="784" t="s">
        <v>1131</v>
      </c>
      <c r="G13763" s="784" t="s">
        <v>4431</v>
      </c>
      <c r="H13763" s="784" t="s">
        <v>4431</v>
      </c>
      <c r="I13763" s="784" t="s">
        <v>4431</v>
      </c>
    </row>
    <row r="13764" spans="1:9" hidden="1">
      <c r="A13764" s="784" t="str">
        <f>Table_wabobpsvr_AzureCalc_AzureCalcRateCard[[#This Row],[ServiceName]]&amp;Table_wabobpsvr_AzureCalc_AzureCalcRateCard[[#This Row],[Price_Level]]&amp;Table_wabobpsvr_AzureCalc_AzureCalcRateCard[[#This Row],[Region]]</f>
        <v>Media Services PlayReadyMOSP3</v>
      </c>
      <c r="B13764" s="784">
        <v>3</v>
      </c>
      <c r="C13764" s="784" t="s">
        <v>4431</v>
      </c>
      <c r="D13764" s="784" t="s">
        <v>627</v>
      </c>
      <c r="E13764" s="784">
        <v>999999</v>
      </c>
      <c r="F13764" s="784" t="s">
        <v>1104</v>
      </c>
      <c r="G13764" s="784" t="s">
        <v>4431</v>
      </c>
      <c r="H13764" s="784" t="s">
        <v>4431</v>
      </c>
      <c r="I13764" s="784" t="s">
        <v>4431</v>
      </c>
    </row>
    <row r="13765" spans="1:9" hidden="1">
      <c r="A13765" s="784" t="str">
        <f>Table_wabobpsvr_AzureCalc_AzureCalcRateCard[[#This Row],[ServiceName]]&amp;Table_wabobpsvr_AzureCalc_AzureCalcRateCard[[#This Row],[Price_Level]]&amp;Table_wabobpsvr_AzureCalc_AzureCalcRateCard[[#This Row],[Region]]</f>
        <v>Media Services PlayReadyA3</v>
      </c>
      <c r="B13765" s="784">
        <v>3</v>
      </c>
      <c r="C13765" s="784" t="s">
        <v>4431</v>
      </c>
      <c r="D13765" s="784" t="s">
        <v>181</v>
      </c>
      <c r="E13765" s="784">
        <v>999999</v>
      </c>
      <c r="F13765" s="784" t="s">
        <v>1104</v>
      </c>
      <c r="G13765" s="784" t="s">
        <v>4431</v>
      </c>
      <c r="H13765" s="784" t="s">
        <v>4431</v>
      </c>
      <c r="I13765" s="784" t="s">
        <v>4431</v>
      </c>
    </row>
    <row r="13766" spans="1:9" hidden="1">
      <c r="A13766" s="784" t="str">
        <f>Table_wabobpsvr_AzureCalc_AzureCalcRateCard[[#This Row],[ServiceName]]&amp;Table_wabobpsvr_AzureCalc_AzureCalcRateCard[[#This Row],[Price_Level]]&amp;Table_wabobpsvr_AzureCalc_AzureCalcRateCard[[#This Row],[Region]]</f>
        <v>Media Services PlayReadyB3</v>
      </c>
      <c r="B13766" s="784">
        <v>3</v>
      </c>
      <c r="C13766" s="784" t="s">
        <v>4431</v>
      </c>
      <c r="D13766" s="784" t="s">
        <v>182</v>
      </c>
      <c r="E13766" s="784">
        <v>999999</v>
      </c>
      <c r="F13766" s="784" t="s">
        <v>1104</v>
      </c>
      <c r="G13766" s="784" t="s">
        <v>4431</v>
      </c>
      <c r="H13766" s="784" t="s">
        <v>4431</v>
      </c>
      <c r="I13766" s="784" t="s">
        <v>4431</v>
      </c>
    </row>
    <row r="13767" spans="1:9" hidden="1">
      <c r="A13767" s="784" t="str">
        <f>Table_wabobpsvr_AzureCalc_AzureCalcRateCard[[#This Row],[ServiceName]]&amp;Table_wabobpsvr_AzureCalc_AzureCalcRateCard[[#This Row],[Price_Level]]&amp;Table_wabobpsvr_AzureCalc_AzureCalcRateCard[[#This Row],[Region]]</f>
        <v>Media Services PlayReadyC3</v>
      </c>
      <c r="B13767" s="784">
        <v>3</v>
      </c>
      <c r="C13767" s="784" t="s">
        <v>4431</v>
      </c>
      <c r="D13767" s="784" t="s">
        <v>184</v>
      </c>
      <c r="E13767" s="784">
        <v>999999</v>
      </c>
      <c r="F13767" s="784" t="s">
        <v>1104</v>
      </c>
      <c r="G13767" s="784" t="s">
        <v>4431</v>
      </c>
      <c r="H13767" s="784" t="s">
        <v>4431</v>
      </c>
      <c r="I13767" s="784" t="s">
        <v>4431</v>
      </c>
    </row>
    <row r="13768" spans="1:9" hidden="1">
      <c r="A13768" s="784" t="str">
        <f>Table_wabobpsvr_AzureCalc_AzureCalcRateCard[[#This Row],[ServiceName]]&amp;Table_wabobpsvr_AzureCalc_AzureCalcRateCard[[#This Row],[Price_Level]]&amp;Table_wabobpsvr_AzureCalc_AzureCalcRateCard[[#This Row],[Region]]</f>
        <v>CDN Data Transfer - Zone 1 - Tier 4C13</v>
      </c>
      <c r="B13768" s="784">
        <v>13</v>
      </c>
      <c r="C13768" s="784" t="s">
        <v>4431</v>
      </c>
      <c r="D13768" s="784" t="s">
        <v>184</v>
      </c>
      <c r="E13768" s="784">
        <v>999999</v>
      </c>
      <c r="F13768" s="784" t="s">
        <v>956</v>
      </c>
      <c r="G13768" s="784" t="s">
        <v>4431</v>
      </c>
      <c r="H13768" s="784" t="s">
        <v>4431</v>
      </c>
      <c r="I13768" s="784" t="s">
        <v>4431</v>
      </c>
    </row>
    <row r="13769" spans="1:9" hidden="1">
      <c r="A13769" s="784" t="str">
        <f>Table_wabobpsvr_AzureCalc_AzureCalcRateCard[[#This Row],[ServiceName]]&amp;Table_wabobpsvr_AzureCalc_AzureCalcRateCard[[#This Row],[Price_Level]]&amp;Table_wabobpsvr_AzureCalc_AzureCalcRateCard[[#This Row],[Region]]</f>
        <v>CDN Data Transfer - Zone 1 - Tier 4D13</v>
      </c>
      <c r="B13769" s="784">
        <v>13</v>
      </c>
      <c r="C13769" s="784" t="s">
        <v>4431</v>
      </c>
      <c r="D13769" s="784" t="s">
        <v>183</v>
      </c>
      <c r="E13769" s="784">
        <v>999999</v>
      </c>
      <c r="F13769" s="784" t="s">
        <v>956</v>
      </c>
      <c r="G13769" s="784" t="s">
        <v>4431</v>
      </c>
      <c r="H13769" s="784" t="s">
        <v>4431</v>
      </c>
      <c r="I13769" s="784" t="s">
        <v>4431</v>
      </c>
    </row>
    <row r="13770" spans="1:9" hidden="1">
      <c r="A13770" s="784" t="str">
        <f>Table_wabobpsvr_AzureCalc_AzureCalcRateCard[[#This Row],[ServiceName]]&amp;Table_wabobpsvr_AzureCalc_AzureCalcRateCard[[#This Row],[Price_Level]]&amp;Table_wabobpsvr_AzureCalc_AzureCalcRateCard[[#This Row],[Region]]</f>
        <v>CDN Data Transfer - Zone 1 - Tier 5MOSP13</v>
      </c>
      <c r="B13770" s="784">
        <v>13</v>
      </c>
      <c r="C13770" s="784" t="s">
        <v>4431</v>
      </c>
      <c r="D13770" s="784" t="s">
        <v>627</v>
      </c>
      <c r="E13770" s="784">
        <v>999999</v>
      </c>
      <c r="F13770" s="784" t="s">
        <v>957</v>
      </c>
      <c r="G13770" s="784" t="s">
        <v>4431</v>
      </c>
      <c r="H13770" s="784" t="s">
        <v>4431</v>
      </c>
      <c r="I13770" s="784" t="s">
        <v>4431</v>
      </c>
    </row>
    <row r="13771" spans="1:9" hidden="1">
      <c r="A13771" s="784" t="str">
        <f>Table_wabobpsvr_AzureCalc_AzureCalcRateCard[[#This Row],[ServiceName]]&amp;Table_wabobpsvr_AzureCalc_AzureCalcRateCard[[#This Row],[Price_Level]]&amp;Table_wabobpsvr_AzureCalc_AzureCalcRateCard[[#This Row],[Region]]</f>
        <v>CDN Data Transfer - Zone 1 - Tier 5A13</v>
      </c>
      <c r="B13771" s="784">
        <v>13</v>
      </c>
      <c r="C13771" s="784" t="s">
        <v>4431</v>
      </c>
      <c r="D13771" s="784" t="s">
        <v>181</v>
      </c>
      <c r="E13771" s="784">
        <v>999999</v>
      </c>
      <c r="F13771" s="784" t="s">
        <v>957</v>
      </c>
      <c r="G13771" s="784" t="s">
        <v>4431</v>
      </c>
      <c r="H13771" s="784" t="s">
        <v>4431</v>
      </c>
      <c r="I13771" s="784" t="s">
        <v>4431</v>
      </c>
    </row>
    <row r="13772" spans="1:9" hidden="1">
      <c r="A13772" s="784" t="str">
        <f>Table_wabobpsvr_AzureCalc_AzureCalcRateCard[[#This Row],[ServiceName]]&amp;Table_wabobpsvr_AzureCalc_AzureCalcRateCard[[#This Row],[Price_Level]]&amp;Table_wabobpsvr_AzureCalc_AzureCalcRateCard[[#This Row],[Region]]</f>
        <v>CDN Data Transfer - Zone 1 - Tier 5B13</v>
      </c>
      <c r="B13772" s="784">
        <v>13</v>
      </c>
      <c r="C13772" s="784" t="s">
        <v>4431</v>
      </c>
      <c r="D13772" s="784" t="s">
        <v>182</v>
      </c>
      <c r="E13772" s="784">
        <v>999999</v>
      </c>
      <c r="F13772" s="784" t="s">
        <v>957</v>
      </c>
      <c r="G13772" s="784" t="s">
        <v>4431</v>
      </c>
      <c r="H13772" s="784" t="s">
        <v>4431</v>
      </c>
      <c r="I13772" s="784" t="s">
        <v>4431</v>
      </c>
    </row>
    <row r="13773" spans="1:9" hidden="1">
      <c r="A13773" s="784" t="str">
        <f>Table_wabobpsvr_AzureCalc_AzureCalcRateCard[[#This Row],[ServiceName]]&amp;Table_wabobpsvr_AzureCalc_AzureCalcRateCard[[#This Row],[Price_Level]]&amp;Table_wabobpsvr_AzureCalc_AzureCalcRateCard[[#This Row],[Region]]</f>
        <v>CDN Data Transfer - Zone 1 - Tier 5C13</v>
      </c>
      <c r="B13773" s="784">
        <v>13</v>
      </c>
      <c r="C13773" s="784" t="s">
        <v>4431</v>
      </c>
      <c r="D13773" s="784" t="s">
        <v>184</v>
      </c>
      <c r="E13773" s="784">
        <v>999999</v>
      </c>
      <c r="F13773" s="784" t="s">
        <v>957</v>
      </c>
      <c r="G13773" s="784" t="s">
        <v>4431</v>
      </c>
      <c r="H13773" s="784" t="s">
        <v>4431</v>
      </c>
      <c r="I13773" s="784" t="s">
        <v>4431</v>
      </c>
    </row>
    <row r="13774" spans="1:9" hidden="1">
      <c r="A13774" s="784" t="str">
        <f>Table_wabobpsvr_AzureCalc_AzureCalcRateCard[[#This Row],[ServiceName]]&amp;Table_wabobpsvr_AzureCalc_AzureCalcRateCard[[#This Row],[Price_Level]]&amp;Table_wabobpsvr_AzureCalc_AzureCalcRateCard[[#This Row],[Region]]</f>
        <v>CDN Data Transfer - Zone 1 - Tier 5D13</v>
      </c>
      <c r="B13774" s="784">
        <v>13</v>
      </c>
      <c r="C13774" s="784" t="s">
        <v>4431</v>
      </c>
      <c r="D13774" s="784" t="s">
        <v>183</v>
      </c>
      <c r="E13774" s="784">
        <v>999999</v>
      </c>
      <c r="F13774" s="784" t="s">
        <v>957</v>
      </c>
      <c r="G13774" s="784" t="s">
        <v>4431</v>
      </c>
      <c r="H13774" s="784" t="s">
        <v>4431</v>
      </c>
      <c r="I13774" s="784" t="s">
        <v>4431</v>
      </c>
    </row>
    <row r="13775" spans="1:9" hidden="1">
      <c r="A13775" s="784" t="str">
        <f>Table_wabobpsvr_AzureCalc_AzureCalcRateCard[[#This Row],[ServiceName]]&amp;Table_wabobpsvr_AzureCalc_AzureCalcRateCard[[#This Row],[Price_Level]]&amp;Table_wabobpsvr_AzureCalc_AzureCalcRateCard[[#This Row],[Region]]</f>
        <v>CDN Data Transfer - Zone 1 - Tier 5MOSP3</v>
      </c>
      <c r="B13775" s="784">
        <v>3</v>
      </c>
      <c r="C13775" s="784" t="s">
        <v>4431</v>
      </c>
      <c r="D13775" s="784" t="s">
        <v>627</v>
      </c>
      <c r="E13775" s="784">
        <v>999999</v>
      </c>
      <c r="F13775" s="784" t="s">
        <v>957</v>
      </c>
      <c r="G13775" s="784" t="s">
        <v>4431</v>
      </c>
      <c r="H13775" s="784" t="s">
        <v>4431</v>
      </c>
      <c r="I13775" s="784" t="s">
        <v>4431</v>
      </c>
    </row>
    <row r="13776" spans="1:9" hidden="1">
      <c r="A13776" s="784" t="str">
        <f>Table_wabobpsvr_AzureCalc_AzureCalcRateCard[[#This Row],[ServiceName]]&amp;Table_wabobpsvr_AzureCalc_AzureCalcRateCard[[#This Row],[Price_Level]]&amp;Table_wabobpsvr_AzureCalc_AzureCalcRateCard[[#This Row],[Region]]</f>
        <v>CDN Data Transfer - Zone 1 - Tier 5A3</v>
      </c>
      <c r="B13776" s="784">
        <v>3</v>
      </c>
      <c r="C13776" s="784" t="s">
        <v>4431</v>
      </c>
      <c r="D13776" s="784" t="s">
        <v>181</v>
      </c>
      <c r="E13776" s="784">
        <v>999999</v>
      </c>
      <c r="F13776" s="784" t="s">
        <v>957</v>
      </c>
      <c r="G13776" s="784" t="s">
        <v>4431</v>
      </c>
      <c r="H13776" s="784" t="s">
        <v>4431</v>
      </c>
      <c r="I13776" s="784" t="s">
        <v>4431</v>
      </c>
    </row>
    <row r="13777" spans="1:9" hidden="1">
      <c r="A13777" s="784" t="str">
        <f>Table_wabobpsvr_AzureCalc_AzureCalcRateCard[[#This Row],[ServiceName]]&amp;Table_wabobpsvr_AzureCalc_AzureCalcRateCard[[#This Row],[Price_Level]]&amp;Table_wabobpsvr_AzureCalc_AzureCalcRateCard[[#This Row],[Region]]</f>
        <v>CDN Data Transfer - Zone 1 - Tier 5B3</v>
      </c>
      <c r="B13777" s="784">
        <v>3</v>
      </c>
      <c r="C13777" s="784" t="s">
        <v>4431</v>
      </c>
      <c r="D13777" s="784" t="s">
        <v>182</v>
      </c>
      <c r="E13777" s="784">
        <v>999999</v>
      </c>
      <c r="F13777" s="784" t="s">
        <v>957</v>
      </c>
      <c r="G13777" s="784" t="s">
        <v>4431</v>
      </c>
      <c r="H13777" s="784" t="s">
        <v>4431</v>
      </c>
      <c r="I13777" s="784" t="s">
        <v>4431</v>
      </c>
    </row>
    <row r="13778" spans="1:9" hidden="1">
      <c r="A13778" s="784" t="str">
        <f>Table_wabobpsvr_AzureCalc_AzureCalcRateCard[[#This Row],[ServiceName]]&amp;Table_wabobpsvr_AzureCalc_AzureCalcRateCard[[#This Row],[Price_Level]]&amp;Table_wabobpsvr_AzureCalc_AzureCalcRateCard[[#This Row],[Region]]</f>
        <v>CDN Data Transfer - Zone 1 - Tier 5C3</v>
      </c>
      <c r="B13778" s="784">
        <v>3</v>
      </c>
      <c r="C13778" s="784" t="s">
        <v>4431</v>
      </c>
      <c r="D13778" s="784" t="s">
        <v>184</v>
      </c>
      <c r="E13778" s="784">
        <v>999999</v>
      </c>
      <c r="F13778" s="784" t="s">
        <v>957</v>
      </c>
      <c r="G13778" s="784" t="s">
        <v>4431</v>
      </c>
      <c r="H13778" s="784" t="s">
        <v>4431</v>
      </c>
      <c r="I13778" s="784" t="s">
        <v>4431</v>
      </c>
    </row>
    <row r="13779" spans="1:9" hidden="1">
      <c r="A13779" s="784" t="str">
        <f>Table_wabobpsvr_AzureCalc_AzureCalcRateCard[[#This Row],[ServiceName]]&amp;Table_wabobpsvr_AzureCalc_AzureCalcRateCard[[#This Row],[Price_Level]]&amp;Table_wabobpsvr_AzureCalc_AzureCalcRateCard[[#This Row],[Region]]</f>
        <v>CDN Data Transfer - Zone 1 - Tier 5D3</v>
      </c>
      <c r="B13779" s="784">
        <v>3</v>
      </c>
      <c r="C13779" s="784" t="s">
        <v>4431</v>
      </c>
      <c r="D13779" s="784" t="s">
        <v>183</v>
      </c>
      <c r="E13779" s="784">
        <v>999999</v>
      </c>
      <c r="F13779" s="784" t="s">
        <v>957</v>
      </c>
      <c r="G13779" s="784" t="s">
        <v>4431</v>
      </c>
      <c r="H13779" s="784" t="s">
        <v>4431</v>
      </c>
      <c r="I13779" s="784" t="s">
        <v>4431</v>
      </c>
    </row>
    <row r="13780" spans="1:9" hidden="1">
      <c r="A13780" s="784" t="str">
        <f>Table_wabobpsvr_AzureCalc_AzureCalcRateCard[[#This Row],[ServiceName]]&amp;Table_wabobpsvr_AzureCalc_AzureCalcRateCard[[#This Row],[Price_Level]]&amp;Table_wabobpsvr_AzureCalc_AzureCalcRateCard[[#This Row],[Region]]</f>
        <v>CDN Data Transfer - Zone 1 - Tier 5MOSP2</v>
      </c>
      <c r="B13780" s="784">
        <v>2</v>
      </c>
      <c r="C13780" s="784" t="s">
        <v>4431</v>
      </c>
      <c r="D13780" s="784" t="s">
        <v>627</v>
      </c>
      <c r="E13780" s="784">
        <v>999999</v>
      </c>
      <c r="F13780" s="784" t="s">
        <v>957</v>
      </c>
      <c r="G13780" s="784" t="s">
        <v>4431</v>
      </c>
      <c r="H13780" s="784" t="s">
        <v>4431</v>
      </c>
      <c r="I13780" s="784" t="s">
        <v>4431</v>
      </c>
    </row>
    <row r="13781" spans="1:9" hidden="1">
      <c r="A13781" s="784" t="str">
        <f>Table_wabobpsvr_AzureCalc_AzureCalcRateCard[[#This Row],[ServiceName]]&amp;Table_wabobpsvr_AzureCalc_AzureCalcRateCard[[#This Row],[Price_Level]]&amp;Table_wabobpsvr_AzureCalc_AzureCalcRateCard[[#This Row],[Region]]</f>
        <v>CDN Data Transfer - Zone 1 - Tier 5A2</v>
      </c>
      <c r="B13781" s="784">
        <v>2</v>
      </c>
      <c r="C13781" s="784" t="s">
        <v>4431</v>
      </c>
      <c r="D13781" s="784" t="s">
        <v>181</v>
      </c>
      <c r="E13781" s="784">
        <v>999999</v>
      </c>
      <c r="F13781" s="784" t="s">
        <v>957</v>
      </c>
      <c r="G13781" s="784" t="s">
        <v>4431</v>
      </c>
      <c r="H13781" s="784" t="s">
        <v>4431</v>
      </c>
      <c r="I13781" s="784" t="s">
        <v>4431</v>
      </c>
    </row>
    <row r="13782" spans="1:9" hidden="1">
      <c r="A13782" s="784" t="str">
        <f>Table_wabobpsvr_AzureCalc_AzureCalcRateCard[[#This Row],[ServiceName]]&amp;Table_wabobpsvr_AzureCalc_AzureCalcRateCard[[#This Row],[Price_Level]]&amp;Table_wabobpsvr_AzureCalc_AzureCalcRateCard[[#This Row],[Region]]</f>
        <v>CDN Data Transfer - Zone 1 - Tier 5B2</v>
      </c>
      <c r="B13782" s="784">
        <v>2</v>
      </c>
      <c r="C13782" s="784" t="s">
        <v>4431</v>
      </c>
      <c r="D13782" s="784" t="s">
        <v>182</v>
      </c>
      <c r="E13782" s="784">
        <v>999999</v>
      </c>
      <c r="F13782" s="784" t="s">
        <v>957</v>
      </c>
      <c r="G13782" s="784" t="s">
        <v>4431</v>
      </c>
      <c r="H13782" s="784" t="s">
        <v>4431</v>
      </c>
      <c r="I13782" s="784" t="s">
        <v>4431</v>
      </c>
    </row>
    <row r="13783" spans="1:9" hidden="1">
      <c r="A13783" s="784" t="str">
        <f>Table_wabobpsvr_AzureCalc_AzureCalcRateCard[[#This Row],[ServiceName]]&amp;Table_wabobpsvr_AzureCalc_AzureCalcRateCard[[#This Row],[Price_Level]]&amp;Table_wabobpsvr_AzureCalc_AzureCalcRateCard[[#This Row],[Region]]</f>
        <v>CDN Data Transfer - Zone 1 - Tier 5C2</v>
      </c>
      <c r="B13783" s="784">
        <v>2</v>
      </c>
      <c r="C13783" s="784" t="s">
        <v>4431</v>
      </c>
      <c r="D13783" s="784" t="s">
        <v>184</v>
      </c>
      <c r="E13783" s="784">
        <v>999999</v>
      </c>
      <c r="F13783" s="784" t="s">
        <v>957</v>
      </c>
      <c r="G13783" s="784" t="s">
        <v>4431</v>
      </c>
      <c r="H13783" s="784" t="s">
        <v>4431</v>
      </c>
      <c r="I13783" s="784" t="s">
        <v>4431</v>
      </c>
    </row>
    <row r="13784" spans="1:9" hidden="1">
      <c r="A13784" s="784" t="str">
        <f>Table_wabobpsvr_AzureCalc_AzureCalcRateCard[[#This Row],[ServiceName]]&amp;Table_wabobpsvr_AzureCalc_AzureCalcRateCard[[#This Row],[Price_Level]]&amp;Table_wabobpsvr_AzureCalc_AzureCalcRateCard[[#This Row],[Region]]</f>
        <v>CDN Data Transfer - Zone 1 - Tier 5D2</v>
      </c>
      <c r="B13784" s="784">
        <v>2</v>
      </c>
      <c r="C13784" s="784" t="s">
        <v>4431</v>
      </c>
      <c r="D13784" s="784" t="s">
        <v>183</v>
      </c>
      <c r="E13784" s="784">
        <v>999999</v>
      </c>
      <c r="F13784" s="784" t="s">
        <v>957</v>
      </c>
      <c r="G13784" s="784" t="s">
        <v>4431</v>
      </c>
      <c r="H13784" s="784" t="s">
        <v>4431</v>
      </c>
      <c r="I13784" s="784" t="s">
        <v>4431</v>
      </c>
    </row>
    <row r="13785" spans="1:9" hidden="1">
      <c r="A13785" s="784" t="str">
        <f>Table_wabobpsvr_AzureCalc_AzureCalcRateCard[[#This Row],[ServiceName]]&amp;Table_wabobpsvr_AzureCalc_AzureCalcRateCard[[#This Row],[Price_Level]]&amp;Table_wabobpsvr_AzureCalc_AzureCalcRateCard[[#This Row],[Region]]</f>
        <v>CDN Data Transfer - Zone 1 - Tier 6MOSP2</v>
      </c>
      <c r="B13785" s="784">
        <v>2</v>
      </c>
      <c r="C13785" s="784" t="s">
        <v>4431</v>
      </c>
      <c r="D13785" s="784" t="s">
        <v>627</v>
      </c>
      <c r="E13785" s="784">
        <v>999999</v>
      </c>
      <c r="F13785" s="784" t="s">
        <v>958</v>
      </c>
      <c r="G13785" s="784" t="s">
        <v>4431</v>
      </c>
      <c r="H13785" s="784" t="s">
        <v>4431</v>
      </c>
      <c r="I13785" s="784" t="s">
        <v>4431</v>
      </c>
    </row>
    <row r="13786" spans="1:9" hidden="1">
      <c r="A13786" s="784" t="str">
        <f>Table_wabobpsvr_AzureCalc_AzureCalcRateCard[[#This Row],[ServiceName]]&amp;Table_wabobpsvr_AzureCalc_AzureCalcRateCard[[#This Row],[Price_Level]]&amp;Table_wabobpsvr_AzureCalc_AzureCalcRateCard[[#This Row],[Region]]</f>
        <v>CDN Data Transfer - Zone 1 - Tier 6A2</v>
      </c>
      <c r="B13786" s="784">
        <v>2</v>
      </c>
      <c r="C13786" s="784" t="s">
        <v>4431</v>
      </c>
      <c r="D13786" s="784" t="s">
        <v>181</v>
      </c>
      <c r="E13786" s="784">
        <v>999999</v>
      </c>
      <c r="F13786" s="784" t="s">
        <v>958</v>
      </c>
      <c r="G13786" s="784" t="s">
        <v>4431</v>
      </c>
      <c r="H13786" s="784" t="s">
        <v>4431</v>
      </c>
      <c r="I13786" s="784" t="s">
        <v>4431</v>
      </c>
    </row>
    <row r="13787" spans="1:9" hidden="1">
      <c r="A13787" s="784" t="str">
        <f>Table_wabobpsvr_AzureCalc_AzureCalcRateCard[[#This Row],[ServiceName]]&amp;Table_wabobpsvr_AzureCalc_AzureCalcRateCard[[#This Row],[Price_Level]]&amp;Table_wabobpsvr_AzureCalc_AzureCalcRateCard[[#This Row],[Region]]</f>
        <v>CDN Data Transfer - Zone 1 - Tier 6B2</v>
      </c>
      <c r="B13787" s="784">
        <v>2</v>
      </c>
      <c r="C13787" s="784" t="s">
        <v>4431</v>
      </c>
      <c r="D13787" s="784" t="s">
        <v>182</v>
      </c>
      <c r="E13787" s="784">
        <v>999999</v>
      </c>
      <c r="F13787" s="784" t="s">
        <v>958</v>
      </c>
      <c r="G13787" s="784" t="s">
        <v>4431</v>
      </c>
      <c r="H13787" s="784" t="s">
        <v>4431</v>
      </c>
      <c r="I13787" s="784" t="s">
        <v>4431</v>
      </c>
    </row>
    <row r="13788" spans="1:9" hidden="1">
      <c r="A13788" s="784" t="str">
        <f>Table_wabobpsvr_AzureCalc_AzureCalcRateCard[[#This Row],[ServiceName]]&amp;Table_wabobpsvr_AzureCalc_AzureCalcRateCard[[#This Row],[Price_Level]]&amp;Table_wabobpsvr_AzureCalc_AzureCalcRateCard[[#This Row],[Region]]</f>
        <v>CDN Data Transfer - Zone 1 - Tier 6C2</v>
      </c>
      <c r="B13788" s="784">
        <v>2</v>
      </c>
      <c r="C13788" s="784" t="s">
        <v>4431</v>
      </c>
      <c r="D13788" s="784" t="s">
        <v>184</v>
      </c>
      <c r="E13788" s="784">
        <v>999999</v>
      </c>
      <c r="F13788" s="784" t="s">
        <v>958</v>
      </c>
      <c r="G13788" s="784" t="s">
        <v>4431</v>
      </c>
      <c r="H13788" s="784" t="s">
        <v>4431</v>
      </c>
      <c r="I13788" s="784" t="s">
        <v>4431</v>
      </c>
    </row>
    <row r="13789" spans="1:9" hidden="1">
      <c r="A13789" s="784" t="str">
        <f>Table_wabobpsvr_AzureCalc_AzureCalcRateCard[[#This Row],[ServiceName]]&amp;Table_wabobpsvr_AzureCalc_AzureCalcRateCard[[#This Row],[Price_Level]]&amp;Table_wabobpsvr_AzureCalc_AzureCalcRateCard[[#This Row],[Region]]</f>
        <v>CDN Data Transfer - Zone 1 - Tier 6D2</v>
      </c>
      <c r="B13789" s="784">
        <v>2</v>
      </c>
      <c r="C13789" s="784" t="s">
        <v>4431</v>
      </c>
      <c r="D13789" s="784" t="s">
        <v>183</v>
      </c>
      <c r="E13789" s="784">
        <v>999999</v>
      </c>
      <c r="F13789" s="784" t="s">
        <v>958</v>
      </c>
      <c r="G13789" s="784" t="s">
        <v>4431</v>
      </c>
      <c r="H13789" s="784" t="s">
        <v>4431</v>
      </c>
      <c r="I13789" s="784" t="s">
        <v>4431</v>
      </c>
    </row>
    <row r="13790" spans="1:9" hidden="1">
      <c r="A13790" s="784" t="str">
        <f>Table_wabobpsvr_AzureCalc_AzureCalcRateCard[[#This Row],[ServiceName]]&amp;Table_wabobpsvr_AzureCalc_AzureCalcRateCard[[#This Row],[Price_Level]]&amp;Table_wabobpsvr_AzureCalc_AzureCalcRateCard[[#This Row],[Region]]</f>
        <v>CDN Data Transfer - Zone 1 - Tier 6MOSP3</v>
      </c>
      <c r="B13790" s="784">
        <v>3</v>
      </c>
      <c r="C13790" s="784" t="s">
        <v>4431</v>
      </c>
      <c r="D13790" s="784" t="s">
        <v>627</v>
      </c>
      <c r="E13790" s="784">
        <v>999999</v>
      </c>
      <c r="F13790" s="784" t="s">
        <v>958</v>
      </c>
      <c r="G13790" s="784" t="s">
        <v>4431</v>
      </c>
      <c r="H13790" s="784" t="s">
        <v>4431</v>
      </c>
      <c r="I13790" s="784" t="s">
        <v>4431</v>
      </c>
    </row>
    <row r="13791" spans="1:9" hidden="1">
      <c r="A13791" s="784" t="str">
        <f>Table_wabobpsvr_AzureCalc_AzureCalcRateCard[[#This Row],[ServiceName]]&amp;Table_wabobpsvr_AzureCalc_AzureCalcRateCard[[#This Row],[Price_Level]]&amp;Table_wabobpsvr_AzureCalc_AzureCalcRateCard[[#This Row],[Region]]</f>
        <v>CDN Data Transfer - Zone 1 - Tier 6A3</v>
      </c>
      <c r="B13791" s="784">
        <v>3</v>
      </c>
      <c r="C13791" s="784" t="s">
        <v>4431</v>
      </c>
      <c r="D13791" s="784" t="s">
        <v>181</v>
      </c>
      <c r="E13791" s="784">
        <v>999999</v>
      </c>
      <c r="F13791" s="784" t="s">
        <v>958</v>
      </c>
      <c r="G13791" s="784" t="s">
        <v>4431</v>
      </c>
      <c r="H13791" s="784" t="s">
        <v>4431</v>
      </c>
      <c r="I13791" s="784" t="s">
        <v>4431</v>
      </c>
    </row>
    <row r="13792" spans="1:9" hidden="1">
      <c r="A13792" s="784" t="str">
        <f>Table_wabobpsvr_AzureCalc_AzureCalcRateCard[[#This Row],[ServiceName]]&amp;Table_wabobpsvr_AzureCalc_AzureCalcRateCard[[#This Row],[Price_Level]]&amp;Table_wabobpsvr_AzureCalc_AzureCalcRateCard[[#This Row],[Region]]</f>
        <v>CDN Data Transfer - Zone 1 - Tier 6B3</v>
      </c>
      <c r="B13792" s="784">
        <v>3</v>
      </c>
      <c r="C13792" s="784" t="s">
        <v>4431</v>
      </c>
      <c r="D13792" s="784" t="s">
        <v>182</v>
      </c>
      <c r="E13792" s="784">
        <v>999999</v>
      </c>
      <c r="F13792" s="784" t="s">
        <v>958</v>
      </c>
      <c r="G13792" s="784" t="s">
        <v>4431</v>
      </c>
      <c r="H13792" s="784" t="s">
        <v>4431</v>
      </c>
      <c r="I13792" s="784" t="s">
        <v>4431</v>
      </c>
    </row>
    <row r="13793" spans="1:9" hidden="1">
      <c r="A13793" s="784" t="str">
        <f>Table_wabobpsvr_AzureCalc_AzureCalcRateCard[[#This Row],[ServiceName]]&amp;Table_wabobpsvr_AzureCalc_AzureCalcRateCard[[#This Row],[Price_Level]]&amp;Table_wabobpsvr_AzureCalc_AzureCalcRateCard[[#This Row],[Region]]</f>
        <v>CDN Data Transfer - Zone 1 - Tier 6C3</v>
      </c>
      <c r="B13793" s="784">
        <v>3</v>
      </c>
      <c r="C13793" s="784" t="s">
        <v>4431</v>
      </c>
      <c r="D13793" s="784" t="s">
        <v>184</v>
      </c>
      <c r="E13793" s="784">
        <v>999999</v>
      </c>
      <c r="F13793" s="784" t="s">
        <v>958</v>
      </c>
      <c r="G13793" s="784" t="s">
        <v>4431</v>
      </c>
      <c r="H13793" s="784" t="s">
        <v>4431</v>
      </c>
      <c r="I13793" s="784" t="s">
        <v>4431</v>
      </c>
    </row>
    <row r="13794" spans="1:9" hidden="1">
      <c r="A13794" s="784" t="str">
        <f>Table_wabobpsvr_AzureCalc_AzureCalcRateCard[[#This Row],[ServiceName]]&amp;Table_wabobpsvr_AzureCalc_AzureCalcRateCard[[#This Row],[Price_Level]]&amp;Table_wabobpsvr_AzureCalc_AzureCalcRateCard[[#This Row],[Region]]</f>
        <v>CDN Data Transfer - Zone 1 - Tier 6D3</v>
      </c>
      <c r="B13794" s="784">
        <v>3</v>
      </c>
      <c r="C13794" s="784" t="s">
        <v>4431</v>
      </c>
      <c r="D13794" s="784" t="s">
        <v>183</v>
      </c>
      <c r="E13794" s="784">
        <v>999999</v>
      </c>
      <c r="F13794" s="784" t="s">
        <v>958</v>
      </c>
      <c r="G13794" s="784" t="s">
        <v>4431</v>
      </c>
      <c r="H13794" s="784" t="s">
        <v>4431</v>
      </c>
      <c r="I13794" s="784" t="s">
        <v>4431</v>
      </c>
    </row>
    <row r="13795" spans="1:9" hidden="1">
      <c r="A13795" s="784" t="str">
        <f>Table_wabobpsvr_AzureCalc_AzureCalcRateCard[[#This Row],[ServiceName]]&amp;Table_wabobpsvr_AzureCalc_AzureCalcRateCard[[#This Row],[Price_Level]]&amp;Table_wabobpsvr_AzureCalc_AzureCalcRateCard[[#This Row],[Region]]</f>
        <v>CDN Data Transfer - Zone 1 - Tier 6MOSP13</v>
      </c>
      <c r="B13795" s="784">
        <v>13</v>
      </c>
      <c r="C13795" s="784" t="s">
        <v>4431</v>
      </c>
      <c r="D13795" s="784" t="s">
        <v>627</v>
      </c>
      <c r="E13795" s="784">
        <v>999999</v>
      </c>
      <c r="F13795" s="784" t="s">
        <v>958</v>
      </c>
      <c r="G13795" s="784" t="s">
        <v>4431</v>
      </c>
      <c r="H13795" s="784" t="s">
        <v>4431</v>
      </c>
      <c r="I13795" s="784" t="s">
        <v>4431</v>
      </c>
    </row>
    <row r="13796" spans="1:9" hidden="1">
      <c r="A13796" s="784" t="str">
        <f>Table_wabobpsvr_AzureCalc_AzureCalcRateCard[[#This Row],[ServiceName]]&amp;Table_wabobpsvr_AzureCalc_AzureCalcRateCard[[#This Row],[Price_Level]]&amp;Table_wabobpsvr_AzureCalc_AzureCalcRateCard[[#This Row],[Region]]</f>
        <v>CDN Data Transfer - Zone 1 - Tier 6A13</v>
      </c>
      <c r="B13796" s="784">
        <v>13</v>
      </c>
      <c r="C13796" s="784" t="s">
        <v>4431</v>
      </c>
      <c r="D13796" s="784" t="s">
        <v>181</v>
      </c>
      <c r="E13796" s="784">
        <v>999999</v>
      </c>
      <c r="F13796" s="784" t="s">
        <v>958</v>
      </c>
      <c r="G13796" s="784" t="s">
        <v>4431</v>
      </c>
      <c r="H13796" s="784" t="s">
        <v>4431</v>
      </c>
      <c r="I13796" s="784" t="s">
        <v>4431</v>
      </c>
    </row>
    <row r="13797" spans="1:9" hidden="1">
      <c r="A13797" s="784" t="str">
        <f>Table_wabobpsvr_AzureCalc_AzureCalcRateCard[[#This Row],[ServiceName]]&amp;Table_wabobpsvr_AzureCalc_AzureCalcRateCard[[#This Row],[Price_Level]]&amp;Table_wabobpsvr_AzureCalc_AzureCalcRateCard[[#This Row],[Region]]</f>
        <v>CDN Data Transfer - Zone 1 - Tier 6B13</v>
      </c>
      <c r="B13797" s="784">
        <v>13</v>
      </c>
      <c r="C13797" s="784" t="s">
        <v>4431</v>
      </c>
      <c r="D13797" s="784" t="s">
        <v>182</v>
      </c>
      <c r="E13797" s="784">
        <v>999999</v>
      </c>
      <c r="F13797" s="784" t="s">
        <v>958</v>
      </c>
      <c r="G13797" s="784" t="s">
        <v>4431</v>
      </c>
      <c r="H13797" s="784" t="s">
        <v>4431</v>
      </c>
      <c r="I13797" s="784" t="s">
        <v>4431</v>
      </c>
    </row>
    <row r="13798" spans="1:9" hidden="1">
      <c r="A13798" s="784" t="str">
        <f>Table_wabobpsvr_AzureCalc_AzureCalcRateCard[[#This Row],[ServiceName]]&amp;Table_wabobpsvr_AzureCalc_AzureCalcRateCard[[#This Row],[Price_Level]]&amp;Table_wabobpsvr_AzureCalc_AzureCalcRateCard[[#This Row],[Region]]</f>
        <v>CDN Data Transfer - Zone 1 - Tier 6C13</v>
      </c>
      <c r="B13798" s="784">
        <v>13</v>
      </c>
      <c r="C13798" s="784" t="s">
        <v>4431</v>
      </c>
      <c r="D13798" s="784" t="s">
        <v>184</v>
      </c>
      <c r="E13798" s="784">
        <v>999999</v>
      </c>
      <c r="F13798" s="784" t="s">
        <v>958</v>
      </c>
      <c r="G13798" s="784" t="s">
        <v>4431</v>
      </c>
      <c r="H13798" s="784" t="s">
        <v>4431</v>
      </c>
      <c r="I13798" s="784" t="s">
        <v>4431</v>
      </c>
    </row>
    <row r="13799" spans="1:9" hidden="1">
      <c r="A13799" s="784" t="str">
        <f>Table_wabobpsvr_AzureCalc_AzureCalcRateCard[[#This Row],[ServiceName]]&amp;Table_wabobpsvr_AzureCalc_AzureCalcRateCard[[#This Row],[Price_Level]]&amp;Table_wabobpsvr_AzureCalc_AzureCalcRateCard[[#This Row],[Region]]</f>
        <v>CDN Data Transfer - Zone 1 - Tier 6D13</v>
      </c>
      <c r="B13799" s="784">
        <v>13</v>
      </c>
      <c r="C13799" s="784" t="s">
        <v>4431</v>
      </c>
      <c r="D13799" s="784" t="s">
        <v>183</v>
      </c>
      <c r="E13799" s="784">
        <v>999999</v>
      </c>
      <c r="F13799" s="784" t="s">
        <v>958</v>
      </c>
      <c r="G13799" s="784" t="s">
        <v>4431</v>
      </c>
      <c r="H13799" s="784" t="s">
        <v>4431</v>
      </c>
      <c r="I13799" s="784" t="s">
        <v>4431</v>
      </c>
    </row>
    <row r="13800" spans="1:9" hidden="1">
      <c r="A13800" s="784" t="str">
        <f>Table_wabobpsvr_AzureCalc_AzureCalcRateCard[[#This Row],[ServiceName]]&amp;Table_wabobpsvr_AzureCalc_AzureCalcRateCard[[#This Row],[Price_Level]]&amp;Table_wabobpsvr_AzureCalc_AzureCalcRateCard[[#This Row],[Region]]</f>
        <v>CDN Data Transfer - Zone 1 - Tier 7MOSP13</v>
      </c>
      <c r="B13800" s="784">
        <v>13</v>
      </c>
      <c r="C13800" s="784" t="s">
        <v>4431</v>
      </c>
      <c r="D13800" s="784" t="s">
        <v>627</v>
      </c>
      <c r="E13800" s="784">
        <v>999999</v>
      </c>
      <c r="F13800" s="784" t="s">
        <v>959</v>
      </c>
      <c r="G13800" s="784" t="s">
        <v>4431</v>
      </c>
      <c r="H13800" s="784" t="s">
        <v>4431</v>
      </c>
      <c r="I13800" s="784" t="s">
        <v>4431</v>
      </c>
    </row>
    <row r="13801" spans="1:9" hidden="1">
      <c r="A13801" s="784" t="str">
        <f>Table_wabobpsvr_AzureCalc_AzureCalcRateCard[[#This Row],[ServiceName]]&amp;Table_wabobpsvr_AzureCalc_AzureCalcRateCard[[#This Row],[Price_Level]]&amp;Table_wabobpsvr_AzureCalc_AzureCalcRateCard[[#This Row],[Region]]</f>
        <v>CDN Data Transfer - Zone 1 - Tier 7A13</v>
      </c>
      <c r="B13801" s="784">
        <v>13</v>
      </c>
      <c r="C13801" s="784" t="s">
        <v>4431</v>
      </c>
      <c r="D13801" s="784" t="s">
        <v>181</v>
      </c>
      <c r="E13801" s="784">
        <v>999999</v>
      </c>
      <c r="F13801" s="784" t="s">
        <v>959</v>
      </c>
      <c r="G13801" s="784" t="s">
        <v>4431</v>
      </c>
      <c r="H13801" s="784" t="s">
        <v>4431</v>
      </c>
      <c r="I13801" s="784" t="s">
        <v>4431</v>
      </c>
    </row>
    <row r="13802" spans="1:9" hidden="1">
      <c r="A13802" s="784" t="str">
        <f>Table_wabobpsvr_AzureCalc_AzureCalcRateCard[[#This Row],[ServiceName]]&amp;Table_wabobpsvr_AzureCalc_AzureCalcRateCard[[#This Row],[Price_Level]]&amp;Table_wabobpsvr_AzureCalc_AzureCalcRateCard[[#This Row],[Region]]</f>
        <v>CDN Data Transfer - Zone 1 - Tier 7B13</v>
      </c>
      <c r="B13802" s="784">
        <v>13</v>
      </c>
      <c r="C13802" s="784" t="s">
        <v>4431</v>
      </c>
      <c r="D13802" s="784" t="s">
        <v>182</v>
      </c>
      <c r="E13802" s="784">
        <v>999999</v>
      </c>
      <c r="F13802" s="784" t="s">
        <v>959</v>
      </c>
      <c r="G13802" s="784" t="s">
        <v>4431</v>
      </c>
      <c r="H13802" s="784" t="s">
        <v>4431</v>
      </c>
      <c r="I13802" s="784" t="s">
        <v>4431</v>
      </c>
    </row>
    <row r="13803" spans="1:9" hidden="1">
      <c r="A13803" s="784" t="str">
        <f>Table_wabobpsvr_AzureCalc_AzureCalcRateCard[[#This Row],[ServiceName]]&amp;Table_wabobpsvr_AzureCalc_AzureCalcRateCard[[#This Row],[Price_Level]]&amp;Table_wabobpsvr_AzureCalc_AzureCalcRateCard[[#This Row],[Region]]</f>
        <v>CDN Data Transfer - Zone 1 - Tier 7C13</v>
      </c>
      <c r="B13803" s="784">
        <v>13</v>
      </c>
      <c r="C13803" s="784" t="s">
        <v>4431</v>
      </c>
      <c r="D13803" s="784" t="s">
        <v>184</v>
      </c>
      <c r="E13803" s="784">
        <v>999999</v>
      </c>
      <c r="F13803" s="784" t="s">
        <v>959</v>
      </c>
      <c r="G13803" s="784" t="s">
        <v>4431</v>
      </c>
      <c r="H13803" s="784" t="s">
        <v>4431</v>
      </c>
      <c r="I13803" s="784" t="s">
        <v>4431</v>
      </c>
    </row>
    <row r="13804" spans="1:9" hidden="1">
      <c r="A13804" s="784" t="str">
        <f>Table_wabobpsvr_AzureCalc_AzureCalcRateCard[[#This Row],[ServiceName]]&amp;Table_wabobpsvr_AzureCalc_AzureCalcRateCard[[#This Row],[Price_Level]]&amp;Table_wabobpsvr_AzureCalc_AzureCalcRateCard[[#This Row],[Region]]</f>
        <v>CDN Data Transfer - Zone 1 - Tier 7D13</v>
      </c>
      <c r="B13804" s="784">
        <v>13</v>
      </c>
      <c r="C13804" s="784" t="s">
        <v>4431</v>
      </c>
      <c r="D13804" s="784" t="s">
        <v>183</v>
      </c>
      <c r="E13804" s="784">
        <v>999999</v>
      </c>
      <c r="F13804" s="784" t="s">
        <v>959</v>
      </c>
      <c r="G13804" s="784" t="s">
        <v>4431</v>
      </c>
      <c r="H13804" s="784" t="s">
        <v>4431</v>
      </c>
      <c r="I13804" s="784" t="s">
        <v>4431</v>
      </c>
    </row>
    <row r="13805" spans="1:9" hidden="1">
      <c r="A13805" s="784" t="str">
        <f>Table_wabobpsvr_AzureCalc_AzureCalcRateCard[[#This Row],[ServiceName]]&amp;Table_wabobpsvr_AzureCalc_AzureCalcRateCard[[#This Row],[Price_Level]]&amp;Table_wabobpsvr_AzureCalc_AzureCalcRateCard[[#This Row],[Region]]</f>
        <v>CDN Data Transfer - Zone 1 - Tier 7MOSP3</v>
      </c>
      <c r="B13805" s="784">
        <v>3</v>
      </c>
      <c r="C13805" s="784" t="s">
        <v>4431</v>
      </c>
      <c r="D13805" s="784" t="s">
        <v>627</v>
      </c>
      <c r="E13805" s="784">
        <v>999999</v>
      </c>
      <c r="F13805" s="784" t="s">
        <v>959</v>
      </c>
      <c r="G13805" s="784" t="s">
        <v>4431</v>
      </c>
      <c r="H13805" s="784" t="s">
        <v>4431</v>
      </c>
      <c r="I13805" s="784" t="s">
        <v>4431</v>
      </c>
    </row>
    <row r="13806" spans="1:9" hidden="1">
      <c r="A13806" s="784" t="str">
        <f>Table_wabobpsvr_AzureCalc_AzureCalcRateCard[[#This Row],[ServiceName]]&amp;Table_wabobpsvr_AzureCalc_AzureCalcRateCard[[#This Row],[Price_Level]]&amp;Table_wabobpsvr_AzureCalc_AzureCalcRateCard[[#This Row],[Region]]</f>
        <v>CDN Data Transfer - Zone 1 - Tier 7A3</v>
      </c>
      <c r="B13806" s="784">
        <v>3</v>
      </c>
      <c r="C13806" s="784" t="s">
        <v>4431</v>
      </c>
      <c r="D13806" s="784" t="s">
        <v>181</v>
      </c>
      <c r="E13806" s="784">
        <v>999999</v>
      </c>
      <c r="F13806" s="784" t="s">
        <v>959</v>
      </c>
      <c r="G13806" s="784" t="s">
        <v>4431</v>
      </c>
      <c r="H13806" s="784" t="s">
        <v>4431</v>
      </c>
      <c r="I13806" s="784" t="s">
        <v>4431</v>
      </c>
    </row>
    <row r="13807" spans="1:9" hidden="1">
      <c r="A13807" s="784" t="str">
        <f>Table_wabobpsvr_AzureCalc_AzureCalcRateCard[[#This Row],[ServiceName]]&amp;Table_wabobpsvr_AzureCalc_AzureCalcRateCard[[#This Row],[Price_Level]]&amp;Table_wabobpsvr_AzureCalc_AzureCalcRateCard[[#This Row],[Region]]</f>
        <v>CDN Data Transfer - Zone 1 - Tier 7B3</v>
      </c>
      <c r="B13807" s="784">
        <v>3</v>
      </c>
      <c r="C13807" s="784" t="s">
        <v>4431</v>
      </c>
      <c r="D13807" s="784" t="s">
        <v>182</v>
      </c>
      <c r="E13807" s="784">
        <v>999999</v>
      </c>
      <c r="F13807" s="784" t="s">
        <v>959</v>
      </c>
      <c r="G13807" s="784" t="s">
        <v>4431</v>
      </c>
      <c r="H13807" s="784" t="s">
        <v>4431</v>
      </c>
      <c r="I13807" s="784" t="s">
        <v>4431</v>
      </c>
    </row>
    <row r="13808" spans="1:9" hidden="1">
      <c r="A13808" s="784" t="str">
        <f>Table_wabobpsvr_AzureCalc_AzureCalcRateCard[[#This Row],[ServiceName]]&amp;Table_wabobpsvr_AzureCalc_AzureCalcRateCard[[#This Row],[Price_Level]]&amp;Table_wabobpsvr_AzureCalc_AzureCalcRateCard[[#This Row],[Region]]</f>
        <v>CDN Data Transfer - Zone 1 - Tier 7C3</v>
      </c>
      <c r="B13808" s="784">
        <v>3</v>
      </c>
      <c r="C13808" s="784" t="s">
        <v>4431</v>
      </c>
      <c r="D13808" s="784" t="s">
        <v>184</v>
      </c>
      <c r="E13808" s="784">
        <v>999999</v>
      </c>
      <c r="F13808" s="784" t="s">
        <v>959</v>
      </c>
      <c r="G13808" s="784" t="s">
        <v>4431</v>
      </c>
      <c r="H13808" s="784" t="s">
        <v>4431</v>
      </c>
      <c r="I13808" s="784" t="s">
        <v>4431</v>
      </c>
    </row>
    <row r="13809" spans="1:9" hidden="1">
      <c r="A13809" s="784" t="str">
        <f>Table_wabobpsvr_AzureCalc_AzureCalcRateCard[[#This Row],[ServiceName]]&amp;Table_wabobpsvr_AzureCalc_AzureCalcRateCard[[#This Row],[Price_Level]]&amp;Table_wabobpsvr_AzureCalc_AzureCalcRateCard[[#This Row],[Region]]</f>
        <v>CDN Data Transfer - Zone 1 - Tier 7D3</v>
      </c>
      <c r="B13809" s="784">
        <v>3</v>
      </c>
      <c r="C13809" s="784" t="s">
        <v>4431</v>
      </c>
      <c r="D13809" s="784" t="s">
        <v>183</v>
      </c>
      <c r="E13809" s="784">
        <v>999999</v>
      </c>
      <c r="F13809" s="784" t="s">
        <v>959</v>
      </c>
      <c r="G13809" s="784" t="s">
        <v>4431</v>
      </c>
      <c r="H13809" s="784" t="s">
        <v>4431</v>
      </c>
      <c r="I13809" s="784" t="s">
        <v>4431</v>
      </c>
    </row>
    <row r="13810" spans="1:9" hidden="1">
      <c r="A13810" s="784" t="str">
        <f>Table_wabobpsvr_AzureCalc_AzureCalcRateCard[[#This Row],[ServiceName]]&amp;Table_wabobpsvr_AzureCalc_AzureCalcRateCard[[#This Row],[Price_Level]]&amp;Table_wabobpsvr_AzureCalc_AzureCalcRateCard[[#This Row],[Region]]</f>
        <v>CDN Data Transfer - Zone 1 - Tier 7MOSP2</v>
      </c>
      <c r="B13810" s="784">
        <v>2</v>
      </c>
      <c r="C13810" s="784" t="s">
        <v>4431</v>
      </c>
      <c r="D13810" s="784" t="s">
        <v>627</v>
      </c>
      <c r="E13810" s="784">
        <v>999999</v>
      </c>
      <c r="F13810" s="784" t="s">
        <v>959</v>
      </c>
      <c r="G13810" s="784" t="s">
        <v>4431</v>
      </c>
      <c r="H13810" s="784" t="s">
        <v>4431</v>
      </c>
      <c r="I13810" s="784" t="s">
        <v>4431</v>
      </c>
    </row>
    <row r="13811" spans="1:9" hidden="1">
      <c r="A13811" s="784" t="str">
        <f>Table_wabobpsvr_AzureCalc_AzureCalcRateCard[[#This Row],[ServiceName]]&amp;Table_wabobpsvr_AzureCalc_AzureCalcRateCard[[#This Row],[Price_Level]]&amp;Table_wabobpsvr_AzureCalc_AzureCalcRateCard[[#This Row],[Region]]</f>
        <v>CDN Data Transfer - Zone 1 - Tier 7A2</v>
      </c>
      <c r="B13811" s="784">
        <v>2</v>
      </c>
      <c r="C13811" s="784" t="s">
        <v>4431</v>
      </c>
      <c r="D13811" s="784" t="s">
        <v>181</v>
      </c>
      <c r="E13811" s="784">
        <v>999999</v>
      </c>
      <c r="F13811" s="784" t="s">
        <v>959</v>
      </c>
      <c r="G13811" s="784" t="s">
        <v>4431</v>
      </c>
      <c r="H13811" s="784" t="s">
        <v>4431</v>
      </c>
      <c r="I13811" s="784" t="s">
        <v>4431</v>
      </c>
    </row>
    <row r="13812" spans="1:9" hidden="1">
      <c r="A13812" s="784" t="str">
        <f>Table_wabobpsvr_AzureCalc_AzureCalcRateCard[[#This Row],[ServiceName]]&amp;Table_wabobpsvr_AzureCalc_AzureCalcRateCard[[#This Row],[Price_Level]]&amp;Table_wabobpsvr_AzureCalc_AzureCalcRateCard[[#This Row],[Region]]</f>
        <v>CDN Data Transfer - Zone 1 - Tier 7B2</v>
      </c>
      <c r="B13812" s="784">
        <v>2</v>
      </c>
      <c r="C13812" s="784" t="s">
        <v>4431</v>
      </c>
      <c r="D13812" s="784" t="s">
        <v>182</v>
      </c>
      <c r="E13812" s="784">
        <v>999999</v>
      </c>
      <c r="F13812" s="784" t="s">
        <v>959</v>
      </c>
      <c r="G13812" s="784" t="s">
        <v>4431</v>
      </c>
      <c r="H13812" s="784" t="s">
        <v>4431</v>
      </c>
      <c r="I13812" s="784" t="s">
        <v>4431</v>
      </c>
    </row>
    <row r="13813" spans="1:9" hidden="1">
      <c r="A13813" s="784" t="str">
        <f>Table_wabobpsvr_AzureCalc_AzureCalcRateCard[[#This Row],[ServiceName]]&amp;Table_wabobpsvr_AzureCalc_AzureCalcRateCard[[#This Row],[Price_Level]]&amp;Table_wabobpsvr_AzureCalc_AzureCalcRateCard[[#This Row],[Region]]</f>
        <v>CDN Data Transfer - Zone 1 - Tier 7C2</v>
      </c>
      <c r="B13813" s="784">
        <v>2</v>
      </c>
      <c r="C13813" s="784" t="s">
        <v>4431</v>
      </c>
      <c r="D13813" s="784" t="s">
        <v>184</v>
      </c>
      <c r="E13813" s="784">
        <v>999999</v>
      </c>
      <c r="F13813" s="784" t="s">
        <v>959</v>
      </c>
      <c r="G13813" s="784" t="s">
        <v>4431</v>
      </c>
      <c r="H13813" s="784" t="s">
        <v>4431</v>
      </c>
      <c r="I13813" s="784" t="s">
        <v>4431</v>
      </c>
    </row>
    <row r="13814" spans="1:9" hidden="1">
      <c r="A13814" s="784" t="str">
        <f>Table_wabobpsvr_AzureCalc_AzureCalcRateCard[[#This Row],[ServiceName]]&amp;Table_wabobpsvr_AzureCalc_AzureCalcRateCard[[#This Row],[Price_Level]]&amp;Table_wabobpsvr_AzureCalc_AzureCalcRateCard[[#This Row],[Region]]</f>
        <v>CDN Data Transfer - Zone 1 - Tier 7D2</v>
      </c>
      <c r="B13814" s="784">
        <v>2</v>
      </c>
      <c r="C13814" s="784" t="s">
        <v>4431</v>
      </c>
      <c r="D13814" s="784" t="s">
        <v>183</v>
      </c>
      <c r="E13814" s="784">
        <v>999999</v>
      </c>
      <c r="F13814" s="784" t="s">
        <v>959</v>
      </c>
      <c r="G13814" s="784" t="s">
        <v>4431</v>
      </c>
      <c r="H13814" s="784" t="s">
        <v>4431</v>
      </c>
      <c r="I13814" s="784" t="s">
        <v>4431</v>
      </c>
    </row>
    <row r="13815" spans="1:9" hidden="1">
      <c r="A13815" s="784" t="str">
        <f>Table_wabobpsvr_AzureCalc_AzureCalcRateCard[[#This Row],[ServiceName]]&amp;Table_wabobpsvr_AzureCalc_AzureCalcRateCard[[#This Row],[Price_Level]]&amp;Table_wabobpsvr_AzureCalc_AzureCalcRateCard[[#This Row],[Region]]</f>
        <v>CDN Data Transfer - Zone 2MOSP2</v>
      </c>
      <c r="B13815" s="784">
        <v>2</v>
      </c>
      <c r="C13815" s="784" t="s">
        <v>4431</v>
      </c>
      <c r="D13815" s="784" t="s">
        <v>627</v>
      </c>
      <c r="E13815" s="784">
        <v>999999</v>
      </c>
      <c r="F13815" s="784" t="s">
        <v>789</v>
      </c>
      <c r="G13815" s="784" t="s">
        <v>4431</v>
      </c>
      <c r="H13815" s="784" t="s">
        <v>4431</v>
      </c>
      <c r="I13815" s="784" t="s">
        <v>4431</v>
      </c>
    </row>
    <row r="13816" spans="1:9" hidden="1">
      <c r="A13816" s="784" t="str">
        <f>Table_wabobpsvr_AzureCalc_AzureCalcRateCard[[#This Row],[ServiceName]]&amp;Table_wabobpsvr_AzureCalc_AzureCalcRateCard[[#This Row],[Price_Level]]&amp;Table_wabobpsvr_AzureCalc_AzureCalcRateCard[[#This Row],[Region]]</f>
        <v>CDN Data Transfer - Zone 2A2</v>
      </c>
      <c r="B13816" s="784">
        <v>2</v>
      </c>
      <c r="C13816" s="784" t="s">
        <v>4431</v>
      </c>
      <c r="D13816" s="784" t="s">
        <v>181</v>
      </c>
      <c r="E13816" s="784">
        <v>999999</v>
      </c>
      <c r="F13816" s="784" t="s">
        <v>789</v>
      </c>
      <c r="G13816" s="784" t="s">
        <v>4431</v>
      </c>
      <c r="H13816" s="784" t="s">
        <v>4431</v>
      </c>
      <c r="I13816" s="784" t="s">
        <v>4431</v>
      </c>
    </row>
    <row r="13817" spans="1:9" hidden="1">
      <c r="A13817" s="784" t="str">
        <f>Table_wabobpsvr_AzureCalc_AzureCalcRateCard[[#This Row],[ServiceName]]&amp;Table_wabobpsvr_AzureCalc_AzureCalcRateCard[[#This Row],[Price_Level]]&amp;Table_wabobpsvr_AzureCalc_AzureCalcRateCard[[#This Row],[Region]]</f>
        <v>CDN Data Transfer - Zone 2B2</v>
      </c>
      <c r="B13817" s="784">
        <v>2</v>
      </c>
      <c r="C13817" s="784" t="s">
        <v>4431</v>
      </c>
      <c r="D13817" s="784" t="s">
        <v>182</v>
      </c>
      <c r="E13817" s="784">
        <v>999999</v>
      </c>
      <c r="F13817" s="784" t="s">
        <v>789</v>
      </c>
      <c r="G13817" s="784" t="s">
        <v>4431</v>
      </c>
      <c r="H13817" s="784" t="s">
        <v>4431</v>
      </c>
      <c r="I13817" s="784" t="s">
        <v>4431</v>
      </c>
    </row>
    <row r="13818" spans="1:9" hidden="1">
      <c r="A13818" s="784" t="str">
        <f>Table_wabobpsvr_AzureCalc_AzureCalcRateCard[[#This Row],[ServiceName]]&amp;Table_wabobpsvr_AzureCalc_AzureCalcRateCard[[#This Row],[Price_Level]]&amp;Table_wabobpsvr_AzureCalc_AzureCalcRateCard[[#This Row],[Region]]</f>
        <v>CDN Data Transfer - Zone 2C2</v>
      </c>
      <c r="B13818" s="784">
        <v>2</v>
      </c>
      <c r="C13818" s="784" t="s">
        <v>4431</v>
      </c>
      <c r="D13818" s="784" t="s">
        <v>184</v>
      </c>
      <c r="E13818" s="784">
        <v>999999</v>
      </c>
      <c r="F13818" s="784" t="s">
        <v>789</v>
      </c>
      <c r="G13818" s="784" t="s">
        <v>4431</v>
      </c>
      <c r="H13818" s="784" t="s">
        <v>4431</v>
      </c>
      <c r="I13818" s="784" t="s">
        <v>4431</v>
      </c>
    </row>
    <row r="13819" spans="1:9" hidden="1">
      <c r="A13819" s="784" t="str">
        <f>Table_wabobpsvr_AzureCalc_AzureCalcRateCard[[#This Row],[ServiceName]]&amp;Table_wabobpsvr_AzureCalc_AzureCalcRateCard[[#This Row],[Price_Level]]&amp;Table_wabobpsvr_AzureCalc_AzureCalcRateCard[[#This Row],[Region]]</f>
        <v>CDN Data Transfer - Zone 2D2</v>
      </c>
      <c r="B13819" s="784">
        <v>2</v>
      </c>
      <c r="C13819" s="784" t="s">
        <v>4431</v>
      </c>
      <c r="D13819" s="784" t="s">
        <v>183</v>
      </c>
      <c r="E13819" s="784">
        <v>999999</v>
      </c>
      <c r="F13819" s="784" t="s">
        <v>789</v>
      </c>
      <c r="G13819" s="784" t="s">
        <v>4431</v>
      </c>
      <c r="H13819" s="784" t="s">
        <v>4431</v>
      </c>
      <c r="I13819" s="784" t="s">
        <v>4431</v>
      </c>
    </row>
    <row r="13820" spans="1:9" hidden="1">
      <c r="A13820" s="784" t="str">
        <f>Table_wabobpsvr_AzureCalc_AzureCalcRateCard[[#This Row],[ServiceName]]&amp;Table_wabobpsvr_AzureCalc_AzureCalcRateCard[[#This Row],[Price_Level]]&amp;Table_wabobpsvr_AzureCalc_AzureCalcRateCard[[#This Row],[Region]]</f>
        <v>CDN Data Transfer - Zone 2MOSP3</v>
      </c>
      <c r="B13820" s="784">
        <v>3</v>
      </c>
      <c r="C13820" s="784" t="s">
        <v>4431</v>
      </c>
      <c r="D13820" s="784" t="s">
        <v>627</v>
      </c>
      <c r="E13820" s="784">
        <v>999999</v>
      </c>
      <c r="F13820" s="784" t="s">
        <v>789</v>
      </c>
      <c r="G13820" s="784" t="s">
        <v>4431</v>
      </c>
      <c r="H13820" s="784" t="s">
        <v>4431</v>
      </c>
      <c r="I13820" s="784" t="s">
        <v>4431</v>
      </c>
    </row>
    <row r="13821" spans="1:9" hidden="1">
      <c r="A13821" s="784" t="str">
        <f>Table_wabobpsvr_AzureCalc_AzureCalcRateCard[[#This Row],[ServiceName]]&amp;Table_wabobpsvr_AzureCalc_AzureCalcRateCard[[#This Row],[Price_Level]]&amp;Table_wabobpsvr_AzureCalc_AzureCalcRateCard[[#This Row],[Region]]</f>
        <v>CDN Data Transfer - Zone 2A3</v>
      </c>
      <c r="B13821" s="784">
        <v>3</v>
      </c>
      <c r="C13821" s="784" t="s">
        <v>4431</v>
      </c>
      <c r="D13821" s="784" t="s">
        <v>181</v>
      </c>
      <c r="E13821" s="784">
        <v>999999</v>
      </c>
      <c r="F13821" s="784" t="s">
        <v>789</v>
      </c>
      <c r="G13821" s="784" t="s">
        <v>4431</v>
      </c>
      <c r="H13821" s="784" t="s">
        <v>4431</v>
      </c>
      <c r="I13821" s="784" t="s">
        <v>4431</v>
      </c>
    </row>
    <row r="13822" spans="1:9" hidden="1">
      <c r="A13822" s="784" t="str">
        <f>Table_wabobpsvr_AzureCalc_AzureCalcRateCard[[#This Row],[ServiceName]]&amp;Table_wabobpsvr_AzureCalc_AzureCalcRateCard[[#This Row],[Price_Level]]&amp;Table_wabobpsvr_AzureCalc_AzureCalcRateCard[[#This Row],[Region]]</f>
        <v>CDN Data Transfer - Zone 2B3</v>
      </c>
      <c r="B13822" s="784">
        <v>3</v>
      </c>
      <c r="C13822" s="784" t="s">
        <v>4431</v>
      </c>
      <c r="D13822" s="784" t="s">
        <v>182</v>
      </c>
      <c r="E13822" s="784">
        <v>999999</v>
      </c>
      <c r="F13822" s="784" t="s">
        <v>789</v>
      </c>
      <c r="G13822" s="784" t="s">
        <v>4431</v>
      </c>
      <c r="H13822" s="784" t="s">
        <v>4431</v>
      </c>
      <c r="I13822" s="784" t="s">
        <v>4431</v>
      </c>
    </row>
    <row r="13823" spans="1:9" hidden="1">
      <c r="A13823" s="784" t="str">
        <f>Table_wabobpsvr_AzureCalc_AzureCalcRateCard[[#This Row],[ServiceName]]&amp;Table_wabobpsvr_AzureCalc_AzureCalcRateCard[[#This Row],[Price_Level]]&amp;Table_wabobpsvr_AzureCalc_AzureCalcRateCard[[#This Row],[Region]]</f>
        <v>CDN Data Transfer - Zone 2C3</v>
      </c>
      <c r="B13823" s="784">
        <v>3</v>
      </c>
      <c r="C13823" s="784" t="s">
        <v>4431</v>
      </c>
      <c r="D13823" s="784" t="s">
        <v>184</v>
      </c>
      <c r="E13823" s="784">
        <v>999999</v>
      </c>
      <c r="F13823" s="784" t="s">
        <v>789</v>
      </c>
      <c r="G13823" s="784" t="s">
        <v>4431</v>
      </c>
      <c r="H13823" s="784" t="s">
        <v>4431</v>
      </c>
      <c r="I13823" s="784" t="s">
        <v>4431</v>
      </c>
    </row>
    <row r="13824" spans="1:9" hidden="1">
      <c r="A13824" s="784" t="str">
        <f>Table_wabobpsvr_AzureCalc_AzureCalcRateCard[[#This Row],[ServiceName]]&amp;Table_wabobpsvr_AzureCalc_AzureCalcRateCard[[#This Row],[Price_Level]]&amp;Table_wabobpsvr_AzureCalc_AzureCalcRateCard[[#This Row],[Region]]</f>
        <v>CDN Data Transfer - Zone 2D3</v>
      </c>
      <c r="B13824" s="784">
        <v>3</v>
      </c>
      <c r="C13824" s="784" t="s">
        <v>4431</v>
      </c>
      <c r="D13824" s="784" t="s">
        <v>183</v>
      </c>
      <c r="E13824" s="784">
        <v>999999</v>
      </c>
      <c r="F13824" s="784" t="s">
        <v>789</v>
      </c>
      <c r="G13824" s="784" t="s">
        <v>4431</v>
      </c>
      <c r="H13824" s="784" t="s">
        <v>4431</v>
      </c>
      <c r="I13824" s="784" t="s">
        <v>4431</v>
      </c>
    </row>
    <row r="13825" spans="1:9" hidden="1">
      <c r="A13825" s="784" t="str">
        <f>Table_wabobpsvr_AzureCalc_AzureCalcRateCard[[#This Row],[ServiceName]]&amp;Table_wabobpsvr_AzureCalc_AzureCalcRateCard[[#This Row],[Price_Level]]&amp;Table_wabobpsvr_AzureCalc_AzureCalcRateCard[[#This Row],[Region]]</f>
        <v>CDN Data Transfer - Zone 2MOSP13</v>
      </c>
      <c r="B13825" s="784">
        <v>13</v>
      </c>
      <c r="C13825" s="784" t="s">
        <v>4431</v>
      </c>
      <c r="D13825" s="784" t="s">
        <v>627</v>
      </c>
      <c r="E13825" s="784">
        <v>999999</v>
      </c>
      <c r="F13825" s="784" t="s">
        <v>789</v>
      </c>
      <c r="G13825" s="784" t="s">
        <v>4431</v>
      </c>
      <c r="H13825" s="784" t="s">
        <v>4431</v>
      </c>
      <c r="I13825" s="784" t="s">
        <v>4431</v>
      </c>
    </row>
    <row r="13826" spans="1:9" hidden="1">
      <c r="A13826" s="784" t="str">
        <f>Table_wabobpsvr_AzureCalc_AzureCalcRateCard[[#This Row],[ServiceName]]&amp;Table_wabobpsvr_AzureCalc_AzureCalcRateCard[[#This Row],[Price_Level]]&amp;Table_wabobpsvr_AzureCalc_AzureCalcRateCard[[#This Row],[Region]]</f>
        <v>CDN Data Transfer - Zone 2A13</v>
      </c>
      <c r="B13826" s="784">
        <v>13</v>
      </c>
      <c r="C13826" s="784" t="s">
        <v>4431</v>
      </c>
      <c r="D13826" s="784" t="s">
        <v>181</v>
      </c>
      <c r="E13826" s="784">
        <v>999999</v>
      </c>
      <c r="F13826" s="784" t="s">
        <v>789</v>
      </c>
      <c r="G13826" s="784" t="s">
        <v>4431</v>
      </c>
      <c r="H13826" s="784" t="s">
        <v>4431</v>
      </c>
      <c r="I13826" s="784" t="s">
        <v>4431</v>
      </c>
    </row>
    <row r="13827" spans="1:9" hidden="1">
      <c r="A13827" s="784" t="str">
        <f>Table_wabobpsvr_AzureCalc_AzureCalcRateCard[[#This Row],[ServiceName]]&amp;Table_wabobpsvr_AzureCalc_AzureCalcRateCard[[#This Row],[Price_Level]]&amp;Table_wabobpsvr_AzureCalc_AzureCalcRateCard[[#This Row],[Region]]</f>
        <v>CDN Data Transfer - Zone 2B13</v>
      </c>
      <c r="B13827" s="784">
        <v>13</v>
      </c>
      <c r="C13827" s="784" t="s">
        <v>4431</v>
      </c>
      <c r="D13827" s="784" t="s">
        <v>182</v>
      </c>
      <c r="E13827" s="784">
        <v>999999</v>
      </c>
      <c r="F13827" s="784" t="s">
        <v>789</v>
      </c>
      <c r="G13827" s="784" t="s">
        <v>4431</v>
      </c>
      <c r="H13827" s="784" t="s">
        <v>4431</v>
      </c>
      <c r="I13827" s="784" t="s">
        <v>4431</v>
      </c>
    </row>
    <row r="13828" spans="1:9" hidden="1">
      <c r="A13828" s="784" t="str">
        <f>Table_wabobpsvr_AzureCalc_AzureCalcRateCard[[#This Row],[ServiceName]]&amp;Table_wabobpsvr_AzureCalc_AzureCalcRateCard[[#This Row],[Price_Level]]&amp;Table_wabobpsvr_AzureCalc_AzureCalcRateCard[[#This Row],[Region]]</f>
        <v>CDN Data Transfer - Zone 2C13</v>
      </c>
      <c r="B13828" s="784">
        <v>13</v>
      </c>
      <c r="C13828" s="784" t="s">
        <v>4431</v>
      </c>
      <c r="D13828" s="784" t="s">
        <v>184</v>
      </c>
      <c r="E13828" s="784">
        <v>999999</v>
      </c>
      <c r="F13828" s="784" t="s">
        <v>789</v>
      </c>
      <c r="G13828" s="784" t="s">
        <v>4431</v>
      </c>
      <c r="H13828" s="784" t="s">
        <v>4431</v>
      </c>
      <c r="I13828" s="784" t="s">
        <v>4431</v>
      </c>
    </row>
    <row r="13829" spans="1:9" hidden="1">
      <c r="A13829" s="784" t="str">
        <f>Table_wabobpsvr_AzureCalc_AzureCalcRateCard[[#This Row],[ServiceName]]&amp;Table_wabobpsvr_AzureCalc_AzureCalcRateCard[[#This Row],[Price_Level]]&amp;Table_wabobpsvr_AzureCalc_AzureCalcRateCard[[#This Row],[Region]]</f>
        <v>CDN Data Transfer - Zone 2D13</v>
      </c>
      <c r="B13829" s="784">
        <v>13</v>
      </c>
      <c r="C13829" s="784" t="s">
        <v>4431</v>
      </c>
      <c r="D13829" s="784" t="s">
        <v>183</v>
      </c>
      <c r="E13829" s="784">
        <v>999999</v>
      </c>
      <c r="F13829" s="784" t="s">
        <v>789</v>
      </c>
      <c r="G13829" s="784" t="s">
        <v>4431</v>
      </c>
      <c r="H13829" s="784" t="s">
        <v>4431</v>
      </c>
      <c r="I13829" s="784" t="s">
        <v>4431</v>
      </c>
    </row>
    <row r="13830" spans="1:9" hidden="1">
      <c r="A13830" s="784" t="str">
        <f>Table_wabobpsvr_AzureCalc_AzureCalcRateCard[[#This Row],[ServiceName]]&amp;Table_wabobpsvr_AzureCalc_AzureCalcRateCard[[#This Row],[Price_Level]]&amp;Table_wabobpsvr_AzureCalc_AzureCalcRateCard[[#This Row],[Region]]</f>
        <v>CDN Data Transfer - Zone 2 - Tier 2MOSP13</v>
      </c>
      <c r="B13830" s="784">
        <v>13</v>
      </c>
      <c r="C13830" s="784" t="s">
        <v>4431</v>
      </c>
      <c r="D13830" s="784" t="s">
        <v>627</v>
      </c>
      <c r="E13830" s="784">
        <v>999999</v>
      </c>
      <c r="F13830" s="784" t="s">
        <v>960</v>
      </c>
      <c r="G13830" s="784" t="s">
        <v>4431</v>
      </c>
      <c r="H13830" s="784" t="s">
        <v>4431</v>
      </c>
      <c r="I13830" s="784" t="s">
        <v>4431</v>
      </c>
    </row>
    <row r="13831" spans="1:9" hidden="1">
      <c r="A13831" s="784" t="str">
        <f>Table_wabobpsvr_AzureCalc_AzureCalcRateCard[[#This Row],[ServiceName]]&amp;Table_wabobpsvr_AzureCalc_AzureCalcRateCard[[#This Row],[Price_Level]]&amp;Table_wabobpsvr_AzureCalc_AzureCalcRateCard[[#This Row],[Region]]</f>
        <v>CDN Data Transfer - Zone 2 - Tier 2A13</v>
      </c>
      <c r="B13831" s="784">
        <v>13</v>
      </c>
      <c r="C13831" s="784" t="s">
        <v>4431</v>
      </c>
      <c r="D13831" s="784" t="s">
        <v>181</v>
      </c>
      <c r="E13831" s="784">
        <v>999999</v>
      </c>
      <c r="F13831" s="784" t="s">
        <v>960</v>
      </c>
      <c r="G13831" s="784" t="s">
        <v>4431</v>
      </c>
      <c r="H13831" s="784" t="s">
        <v>4431</v>
      </c>
      <c r="I13831" s="784" t="s">
        <v>4431</v>
      </c>
    </row>
    <row r="13832" spans="1:9" hidden="1">
      <c r="A13832" s="784" t="str">
        <f>Table_wabobpsvr_AzureCalc_AzureCalcRateCard[[#This Row],[ServiceName]]&amp;Table_wabobpsvr_AzureCalc_AzureCalcRateCard[[#This Row],[Price_Level]]&amp;Table_wabobpsvr_AzureCalc_AzureCalcRateCard[[#This Row],[Region]]</f>
        <v>CDN Data Transfer - Zone 2 - Tier 2B13</v>
      </c>
      <c r="B13832" s="784">
        <v>13</v>
      </c>
      <c r="C13832" s="784" t="s">
        <v>4431</v>
      </c>
      <c r="D13832" s="784" t="s">
        <v>182</v>
      </c>
      <c r="E13832" s="784">
        <v>999999</v>
      </c>
      <c r="F13832" s="784" t="s">
        <v>960</v>
      </c>
      <c r="G13832" s="784" t="s">
        <v>4431</v>
      </c>
      <c r="H13832" s="784" t="s">
        <v>4431</v>
      </c>
      <c r="I13832" s="784" t="s">
        <v>4431</v>
      </c>
    </row>
    <row r="13833" spans="1:9" hidden="1">
      <c r="A13833" s="784" t="str">
        <f>Table_wabobpsvr_AzureCalc_AzureCalcRateCard[[#This Row],[ServiceName]]&amp;Table_wabobpsvr_AzureCalc_AzureCalcRateCard[[#This Row],[Price_Level]]&amp;Table_wabobpsvr_AzureCalc_AzureCalcRateCard[[#This Row],[Region]]</f>
        <v>CDN Data Transfer - Zone 2 - Tier 2C13</v>
      </c>
      <c r="B13833" s="784">
        <v>13</v>
      </c>
      <c r="C13833" s="784" t="s">
        <v>4431</v>
      </c>
      <c r="D13833" s="784" t="s">
        <v>184</v>
      </c>
      <c r="E13833" s="784">
        <v>999999</v>
      </c>
      <c r="F13833" s="784" t="s">
        <v>960</v>
      </c>
      <c r="G13833" s="784" t="s">
        <v>4431</v>
      </c>
      <c r="H13833" s="784" t="s">
        <v>4431</v>
      </c>
      <c r="I13833" s="784" t="s">
        <v>4431</v>
      </c>
    </row>
    <row r="13834" spans="1:9" hidden="1">
      <c r="A13834" s="784" t="str">
        <f>Table_wabobpsvr_AzureCalc_AzureCalcRateCard[[#This Row],[ServiceName]]&amp;Table_wabobpsvr_AzureCalc_AzureCalcRateCard[[#This Row],[Price_Level]]&amp;Table_wabobpsvr_AzureCalc_AzureCalcRateCard[[#This Row],[Region]]</f>
        <v>CDN Data Transfer - Zone 2 - Tier 2D13</v>
      </c>
      <c r="B13834" s="784">
        <v>13</v>
      </c>
      <c r="C13834" s="784" t="s">
        <v>4431</v>
      </c>
      <c r="D13834" s="784" t="s">
        <v>183</v>
      </c>
      <c r="E13834" s="784">
        <v>999999</v>
      </c>
      <c r="F13834" s="784" t="s">
        <v>960</v>
      </c>
      <c r="G13834" s="784" t="s">
        <v>4431</v>
      </c>
      <c r="H13834" s="784" t="s">
        <v>4431</v>
      </c>
      <c r="I13834" s="784" t="s">
        <v>4431</v>
      </c>
    </row>
    <row r="13835" spans="1:9" hidden="1">
      <c r="A13835" s="784" t="str">
        <f>Table_wabobpsvr_AzureCalc_AzureCalcRateCard[[#This Row],[ServiceName]]&amp;Table_wabobpsvr_AzureCalc_AzureCalcRateCard[[#This Row],[Price_Level]]&amp;Table_wabobpsvr_AzureCalc_AzureCalcRateCard[[#This Row],[Region]]</f>
        <v>CDN Data Transfer - Zone 2 - Tier 2MOSP3</v>
      </c>
      <c r="B13835" s="784">
        <v>3</v>
      </c>
      <c r="C13835" s="784" t="s">
        <v>4431</v>
      </c>
      <c r="D13835" s="784" t="s">
        <v>627</v>
      </c>
      <c r="E13835" s="784">
        <v>999999</v>
      </c>
      <c r="F13835" s="784" t="s">
        <v>960</v>
      </c>
      <c r="G13835" s="784" t="s">
        <v>4431</v>
      </c>
      <c r="H13835" s="784" t="s">
        <v>4431</v>
      </c>
      <c r="I13835" s="784" t="s">
        <v>4431</v>
      </c>
    </row>
    <row r="13836" spans="1:9" hidden="1">
      <c r="A13836" s="784" t="str">
        <f>Table_wabobpsvr_AzureCalc_AzureCalcRateCard[[#This Row],[ServiceName]]&amp;Table_wabobpsvr_AzureCalc_AzureCalcRateCard[[#This Row],[Price_Level]]&amp;Table_wabobpsvr_AzureCalc_AzureCalcRateCard[[#This Row],[Region]]</f>
        <v>CDN Data Transfer - Zone 2 - Tier 2A3</v>
      </c>
      <c r="B13836" s="784">
        <v>3</v>
      </c>
      <c r="C13836" s="784" t="s">
        <v>4431</v>
      </c>
      <c r="D13836" s="784" t="s">
        <v>181</v>
      </c>
      <c r="E13836" s="784">
        <v>999999</v>
      </c>
      <c r="F13836" s="784" t="s">
        <v>960</v>
      </c>
      <c r="G13836" s="784" t="s">
        <v>4431</v>
      </c>
      <c r="H13836" s="784" t="s">
        <v>4431</v>
      </c>
      <c r="I13836" s="784" t="s">
        <v>4431</v>
      </c>
    </row>
    <row r="13837" spans="1:9" hidden="1">
      <c r="A13837" s="784" t="str">
        <f>Table_wabobpsvr_AzureCalc_AzureCalcRateCard[[#This Row],[ServiceName]]&amp;Table_wabobpsvr_AzureCalc_AzureCalcRateCard[[#This Row],[Price_Level]]&amp;Table_wabobpsvr_AzureCalc_AzureCalcRateCard[[#This Row],[Region]]</f>
        <v>S3 DocumentDB HoursB</v>
      </c>
      <c r="B13837" s="784"/>
      <c r="C13837" s="784" t="s">
        <v>91</v>
      </c>
      <c r="D13837" s="784" t="s">
        <v>182</v>
      </c>
      <c r="E13837" s="784">
        <v>0.126</v>
      </c>
      <c r="F13837" s="784" t="s">
        <v>4544</v>
      </c>
      <c r="G13837" s="784" t="s">
        <v>4545</v>
      </c>
      <c r="H13837" s="784" t="s">
        <v>4546</v>
      </c>
      <c r="I13837" s="784" t="s">
        <v>6024</v>
      </c>
    </row>
    <row r="13838" spans="1:9" hidden="1">
      <c r="A13838" s="784" t="str">
        <f>Table_wabobpsvr_AzureCalc_AzureCalcRateCard[[#This Row],[ServiceName]]&amp;Table_wabobpsvr_AzureCalc_AzureCalcRateCard[[#This Row],[Price_Level]]&amp;Table_wabobpsvr_AzureCalc_AzureCalcRateCard[[#This Row],[Region]]</f>
        <v>S3 DocumentDB HoursC</v>
      </c>
      <c r="B13838" s="784"/>
      <c r="C13838" s="784" t="s">
        <v>91</v>
      </c>
      <c r="D13838" s="784" t="s">
        <v>184</v>
      </c>
      <c r="E13838" s="784">
        <v>0.12189999999999999</v>
      </c>
      <c r="F13838" s="784" t="s">
        <v>4544</v>
      </c>
      <c r="G13838" s="784" t="s">
        <v>4545</v>
      </c>
      <c r="H13838" s="784" t="s">
        <v>4546</v>
      </c>
      <c r="I13838" s="784" t="s">
        <v>6024</v>
      </c>
    </row>
    <row r="13839" spans="1:9" hidden="1">
      <c r="A13839" s="784" t="str">
        <f>Table_wabobpsvr_AzureCalc_AzureCalcRateCard[[#This Row],[ServiceName]]&amp;Table_wabobpsvr_AzureCalc_AzureCalcRateCard[[#This Row],[Price_Level]]&amp;Table_wabobpsvr_AzureCalc_AzureCalcRateCard[[#This Row],[Region]]</f>
        <v>S3 DocumentDB HoursD</v>
      </c>
      <c r="B13839" s="784"/>
      <c r="C13839" s="784" t="s">
        <v>91</v>
      </c>
      <c r="D13839" s="784" t="s">
        <v>183</v>
      </c>
      <c r="E13839" s="784">
        <v>0.1179</v>
      </c>
      <c r="F13839" s="784" t="s">
        <v>4544</v>
      </c>
      <c r="G13839" s="784" t="s">
        <v>4545</v>
      </c>
      <c r="H13839" s="784" t="s">
        <v>4546</v>
      </c>
      <c r="I13839" s="784" t="s">
        <v>6024</v>
      </c>
    </row>
    <row r="13840" spans="1:9" hidden="1">
      <c r="A13840" s="784" t="str">
        <f>Table_wabobpsvr_AzureCalc_AzureCalcRateCard[[#This Row],[ServiceName]]&amp;Table_wabobpsvr_AzureCalc_AzureCalcRateCard[[#This Row],[Price_Level]]&amp;Table_wabobpsvr_AzureCalc_AzureCalcRateCard[[#This Row],[Region]]</f>
        <v>Premium Storage - Page Blob/P10 (Units)MOSP9</v>
      </c>
      <c r="B13840" s="784">
        <v>9</v>
      </c>
      <c r="C13840" s="784" t="s">
        <v>81</v>
      </c>
      <c r="D13840" s="784" t="s">
        <v>627</v>
      </c>
      <c r="E13840" s="784">
        <v>19.170000000000002</v>
      </c>
      <c r="F13840" s="784" t="s">
        <v>3344</v>
      </c>
      <c r="G13840" s="784" t="s">
        <v>4431</v>
      </c>
      <c r="H13840" s="784" t="s">
        <v>4431</v>
      </c>
      <c r="I13840" s="784" t="s">
        <v>5894</v>
      </c>
    </row>
    <row r="13841" spans="1:9" hidden="1">
      <c r="A13841" s="784" t="str">
        <f>Table_wabobpsvr_AzureCalc_AzureCalcRateCard[[#This Row],[ServiceName]]&amp;Table_wabobpsvr_AzureCalc_AzureCalcRateCard[[#This Row],[Price_Level]]&amp;Table_wabobpsvr_AzureCalc_AzureCalcRateCard[[#This Row],[Region]]</f>
        <v>Premium P6 Secondary Geo Database HoursB14</v>
      </c>
      <c r="B13841" s="784">
        <v>14</v>
      </c>
      <c r="C13841" s="784" t="s">
        <v>91</v>
      </c>
      <c r="D13841" s="784" t="s">
        <v>182</v>
      </c>
      <c r="E13841" s="784">
        <v>4.40625</v>
      </c>
      <c r="F13841" s="784" t="s">
        <v>7380</v>
      </c>
      <c r="G13841" s="784" t="s">
        <v>3795</v>
      </c>
      <c r="H13841" s="784" t="s">
        <v>7352</v>
      </c>
      <c r="I13841" s="784" t="s">
        <v>7353</v>
      </c>
    </row>
    <row r="13842" spans="1:9" hidden="1">
      <c r="A13842" s="784" t="str">
        <f>Table_wabobpsvr_AzureCalc_AzureCalcRateCard[[#This Row],[ServiceName]]&amp;Table_wabobpsvr_AzureCalc_AzureCalcRateCard[[#This Row],[Price_Level]]&amp;Table_wabobpsvr_AzureCalc_AzureCalcRateCard[[#This Row],[Region]]</f>
        <v>Basic Event Hubs Throughput UnitsMOSP4</v>
      </c>
      <c r="B13842" s="784">
        <v>4</v>
      </c>
      <c r="C13842" s="784" t="s">
        <v>4431</v>
      </c>
      <c r="D13842" s="784" t="s">
        <v>627</v>
      </c>
      <c r="E13842" s="784">
        <v>999999</v>
      </c>
      <c r="F13842" s="784" t="s">
        <v>1207</v>
      </c>
      <c r="G13842" s="784" t="s">
        <v>4431</v>
      </c>
      <c r="H13842" s="784" t="s">
        <v>4431</v>
      </c>
      <c r="I13842" s="784" t="s">
        <v>4431</v>
      </c>
    </row>
    <row r="13843" spans="1:9" hidden="1">
      <c r="A13843" s="784" t="str">
        <f>Table_wabobpsvr_AzureCalc_AzureCalcRateCard[[#This Row],[ServiceName]]&amp;Table_wabobpsvr_AzureCalc_AzureCalcRateCard[[#This Row],[Price_Level]]&amp;Table_wabobpsvr_AzureCalc_AzureCalcRateCard[[#This Row],[Region]]</f>
        <v>Basic Event Hubs Throughput UnitsA4</v>
      </c>
      <c r="B13843" s="784">
        <v>4</v>
      </c>
      <c r="C13843" s="784" t="s">
        <v>4431</v>
      </c>
      <c r="D13843" s="784" t="s">
        <v>181</v>
      </c>
      <c r="E13843" s="784">
        <v>999999</v>
      </c>
      <c r="F13843" s="784" t="s">
        <v>1207</v>
      </c>
      <c r="G13843" s="784" t="s">
        <v>4431</v>
      </c>
      <c r="H13843" s="784" t="s">
        <v>4431</v>
      </c>
      <c r="I13843" s="784" t="s">
        <v>4431</v>
      </c>
    </row>
    <row r="13844" spans="1:9" hidden="1">
      <c r="A13844" s="784" t="str">
        <f>Table_wabobpsvr_AzureCalc_AzureCalcRateCard[[#This Row],[ServiceName]]&amp;Table_wabobpsvr_AzureCalc_AzureCalcRateCard[[#This Row],[Price_Level]]&amp;Table_wabobpsvr_AzureCalc_AzureCalcRateCard[[#This Row],[Region]]</f>
        <v>Basic Event Hubs Throughput UnitsB4</v>
      </c>
      <c r="B13844" s="784">
        <v>4</v>
      </c>
      <c r="C13844" s="784" t="s">
        <v>4431</v>
      </c>
      <c r="D13844" s="784" t="s">
        <v>182</v>
      </c>
      <c r="E13844" s="784">
        <v>999999</v>
      </c>
      <c r="F13844" s="784" t="s">
        <v>1207</v>
      </c>
      <c r="G13844" s="784" t="s">
        <v>4431</v>
      </c>
      <c r="H13844" s="784" t="s">
        <v>4431</v>
      </c>
      <c r="I13844" s="784" t="s">
        <v>4431</v>
      </c>
    </row>
    <row r="13845" spans="1:9" hidden="1">
      <c r="A13845" s="784" t="str">
        <f>Table_wabobpsvr_AzureCalc_AzureCalcRateCard[[#This Row],[ServiceName]]&amp;Table_wabobpsvr_AzureCalc_AzureCalcRateCard[[#This Row],[Price_Level]]&amp;Table_wabobpsvr_AzureCalc_AzureCalcRateCard[[#This Row],[Region]]</f>
        <v>Basic Event Hubs Throughput UnitsC4</v>
      </c>
      <c r="B13845" s="784">
        <v>4</v>
      </c>
      <c r="C13845" s="784" t="s">
        <v>4431</v>
      </c>
      <c r="D13845" s="784" t="s">
        <v>184</v>
      </c>
      <c r="E13845" s="784">
        <v>999999</v>
      </c>
      <c r="F13845" s="784" t="s">
        <v>1207</v>
      </c>
      <c r="G13845" s="784" t="s">
        <v>4431</v>
      </c>
      <c r="H13845" s="784" t="s">
        <v>4431</v>
      </c>
      <c r="I13845" s="784" t="s">
        <v>4431</v>
      </c>
    </row>
    <row r="13846" spans="1:9" hidden="1">
      <c r="A13846" s="784" t="str">
        <f>Table_wabobpsvr_AzureCalc_AzureCalcRateCard[[#This Row],[ServiceName]]&amp;Table_wabobpsvr_AzureCalc_AzureCalcRateCard[[#This Row],[Price_Level]]&amp;Table_wabobpsvr_AzureCalc_AzureCalcRateCard[[#This Row],[Region]]</f>
        <v>Basic Event Hubs Throughput UnitsD4</v>
      </c>
      <c r="B13846" s="784">
        <v>4</v>
      </c>
      <c r="C13846" s="784" t="s">
        <v>4431</v>
      </c>
      <c r="D13846" s="784" t="s">
        <v>183</v>
      </c>
      <c r="E13846" s="784">
        <v>999999</v>
      </c>
      <c r="F13846" s="784" t="s">
        <v>1207</v>
      </c>
      <c r="G13846" s="784" t="s">
        <v>4431</v>
      </c>
      <c r="H13846" s="784" t="s">
        <v>4431</v>
      </c>
      <c r="I13846" s="784" t="s">
        <v>4431</v>
      </c>
    </row>
    <row r="13847" spans="1:9" hidden="1">
      <c r="A13847" s="784" t="str">
        <f>Table_wabobpsvr_AzureCalc_AzureCalcRateCard[[#This Row],[ServiceName]]&amp;Table_wabobpsvr_AzureCalc_AzureCalcRateCard[[#This Row],[Price_Level]]&amp;Table_wabobpsvr_AzureCalc_AzureCalcRateCard[[#This Row],[Region]]</f>
        <v>Basic Event Hubs Throughput UnitsMOSP5</v>
      </c>
      <c r="B13847" s="784">
        <v>5</v>
      </c>
      <c r="C13847" s="784" t="s">
        <v>4431</v>
      </c>
      <c r="D13847" s="784" t="s">
        <v>627</v>
      </c>
      <c r="E13847" s="784">
        <v>999999</v>
      </c>
      <c r="F13847" s="784" t="s">
        <v>1207</v>
      </c>
      <c r="G13847" s="784" t="s">
        <v>4431</v>
      </c>
      <c r="H13847" s="784" t="s">
        <v>4431</v>
      </c>
      <c r="I13847" s="784" t="s">
        <v>4431</v>
      </c>
    </row>
    <row r="13848" spans="1:9" hidden="1">
      <c r="A13848" s="784" t="str">
        <f>Table_wabobpsvr_AzureCalc_AzureCalcRateCard[[#This Row],[ServiceName]]&amp;Table_wabobpsvr_AzureCalc_AzureCalcRateCard[[#This Row],[Price_Level]]&amp;Table_wabobpsvr_AzureCalc_AzureCalcRateCard[[#This Row],[Region]]</f>
        <v>Basic Event Hubs Throughput UnitsA5</v>
      </c>
      <c r="B13848" s="784">
        <v>5</v>
      </c>
      <c r="C13848" s="784" t="s">
        <v>4431</v>
      </c>
      <c r="D13848" s="784" t="s">
        <v>181</v>
      </c>
      <c r="E13848" s="784">
        <v>999999</v>
      </c>
      <c r="F13848" s="784" t="s">
        <v>1207</v>
      </c>
      <c r="G13848" s="784" t="s">
        <v>4431</v>
      </c>
      <c r="H13848" s="784" t="s">
        <v>4431</v>
      </c>
      <c r="I13848" s="784" t="s">
        <v>4431</v>
      </c>
    </row>
    <row r="13849" spans="1:9" hidden="1">
      <c r="A13849" s="784" t="str">
        <f>Table_wabobpsvr_AzureCalc_AzureCalcRateCard[[#This Row],[ServiceName]]&amp;Table_wabobpsvr_AzureCalc_AzureCalcRateCard[[#This Row],[Price_Level]]&amp;Table_wabobpsvr_AzureCalc_AzureCalcRateCard[[#This Row],[Region]]</f>
        <v>Basic Event Hubs Throughput UnitsB5</v>
      </c>
      <c r="B13849" s="784">
        <v>5</v>
      </c>
      <c r="C13849" s="784" t="s">
        <v>4431</v>
      </c>
      <c r="D13849" s="784" t="s">
        <v>182</v>
      </c>
      <c r="E13849" s="784">
        <v>999999</v>
      </c>
      <c r="F13849" s="784" t="s">
        <v>1207</v>
      </c>
      <c r="G13849" s="784" t="s">
        <v>4431</v>
      </c>
      <c r="H13849" s="784" t="s">
        <v>4431</v>
      </c>
      <c r="I13849" s="784" t="s">
        <v>4431</v>
      </c>
    </row>
    <row r="13850" spans="1:9" hidden="1">
      <c r="A13850" s="784" t="str">
        <f>Table_wabobpsvr_AzureCalc_AzureCalcRateCard[[#This Row],[ServiceName]]&amp;Table_wabobpsvr_AzureCalc_AzureCalcRateCard[[#This Row],[Price_Level]]&amp;Table_wabobpsvr_AzureCalc_AzureCalcRateCard[[#This Row],[Region]]</f>
        <v>Basic Event Hubs Throughput UnitsC5</v>
      </c>
      <c r="B13850" s="784">
        <v>5</v>
      </c>
      <c r="C13850" s="784" t="s">
        <v>4431</v>
      </c>
      <c r="D13850" s="784" t="s">
        <v>184</v>
      </c>
      <c r="E13850" s="784">
        <v>999999</v>
      </c>
      <c r="F13850" s="784" t="s">
        <v>1207</v>
      </c>
      <c r="G13850" s="784" t="s">
        <v>4431</v>
      </c>
      <c r="H13850" s="784" t="s">
        <v>4431</v>
      </c>
      <c r="I13850" s="784" t="s">
        <v>4431</v>
      </c>
    </row>
    <row r="13851" spans="1:9" hidden="1">
      <c r="A13851" s="784" t="str">
        <f>Table_wabobpsvr_AzureCalc_AzureCalcRateCard[[#This Row],[ServiceName]]&amp;Table_wabobpsvr_AzureCalc_AzureCalcRateCard[[#This Row],[Price_Level]]&amp;Table_wabobpsvr_AzureCalc_AzureCalcRateCard[[#This Row],[Region]]</f>
        <v>Standard Event Hubs Ingress EventsA12</v>
      </c>
      <c r="B13851" s="784">
        <v>12</v>
      </c>
      <c r="C13851" s="784" t="s">
        <v>4431</v>
      </c>
      <c r="D13851" s="784" t="s">
        <v>181</v>
      </c>
      <c r="E13851" s="784">
        <v>999999</v>
      </c>
      <c r="F13851" s="784" t="s">
        <v>1122</v>
      </c>
      <c r="G13851" s="784" t="s">
        <v>4431</v>
      </c>
      <c r="H13851" s="784" t="s">
        <v>4431</v>
      </c>
      <c r="I13851" s="784" t="s">
        <v>4431</v>
      </c>
    </row>
    <row r="13852" spans="1:9" hidden="1">
      <c r="A13852" s="784" t="str">
        <f>Table_wabobpsvr_AzureCalc_AzureCalcRateCard[[#This Row],[ServiceName]]&amp;Table_wabobpsvr_AzureCalc_AzureCalcRateCard[[#This Row],[Price_Level]]&amp;Table_wabobpsvr_AzureCalc_AzureCalcRateCard[[#This Row],[Region]]</f>
        <v>Standard Event Hubs Ingress EventsB12</v>
      </c>
      <c r="B13852" s="784">
        <v>12</v>
      </c>
      <c r="C13852" s="784" t="s">
        <v>4431</v>
      </c>
      <c r="D13852" s="784" t="s">
        <v>182</v>
      </c>
      <c r="E13852" s="784">
        <v>999999</v>
      </c>
      <c r="F13852" s="784" t="s">
        <v>1122</v>
      </c>
      <c r="G13852" s="784" t="s">
        <v>4431</v>
      </c>
      <c r="H13852" s="784" t="s">
        <v>4431</v>
      </c>
      <c r="I13852" s="784" t="s">
        <v>4431</v>
      </c>
    </row>
    <row r="13853" spans="1:9" hidden="1">
      <c r="A13853" s="784" t="str">
        <f>Table_wabobpsvr_AzureCalc_AzureCalcRateCard[[#This Row],[ServiceName]]&amp;Table_wabobpsvr_AzureCalc_AzureCalcRateCard[[#This Row],[Price_Level]]&amp;Table_wabobpsvr_AzureCalc_AzureCalcRateCard[[#This Row],[Region]]</f>
        <v>Standard Event Hubs Ingress EventsC12</v>
      </c>
      <c r="B13853" s="784">
        <v>12</v>
      </c>
      <c r="C13853" s="784" t="s">
        <v>4431</v>
      </c>
      <c r="D13853" s="784" t="s">
        <v>184</v>
      </c>
      <c r="E13853" s="784">
        <v>999999</v>
      </c>
      <c r="F13853" s="784" t="s">
        <v>1122</v>
      </c>
      <c r="G13853" s="784" t="s">
        <v>4431</v>
      </c>
      <c r="H13853" s="784" t="s">
        <v>4431</v>
      </c>
      <c r="I13853" s="784" t="s">
        <v>4431</v>
      </c>
    </row>
    <row r="13854" spans="1:9" hidden="1">
      <c r="A13854" s="784" t="str">
        <f>Table_wabobpsvr_AzureCalc_AzureCalcRateCard[[#This Row],[ServiceName]]&amp;Table_wabobpsvr_AzureCalc_AzureCalcRateCard[[#This Row],[Price_Level]]&amp;Table_wabobpsvr_AzureCalc_AzureCalcRateCard[[#This Row],[Region]]</f>
        <v>Standard Event Hubs Ingress EventsD12</v>
      </c>
      <c r="B13854" s="784">
        <v>12</v>
      </c>
      <c r="C13854" s="784" t="s">
        <v>4431</v>
      </c>
      <c r="D13854" s="784" t="s">
        <v>183</v>
      </c>
      <c r="E13854" s="784">
        <v>999999</v>
      </c>
      <c r="F13854" s="784" t="s">
        <v>1122</v>
      </c>
      <c r="G13854" s="784" t="s">
        <v>4431</v>
      </c>
      <c r="H13854" s="784" t="s">
        <v>4431</v>
      </c>
      <c r="I13854" s="784" t="s">
        <v>4431</v>
      </c>
    </row>
    <row r="13855" spans="1:9" hidden="1">
      <c r="A13855" s="784" t="str">
        <f>Table_wabobpsvr_AzureCalc_AzureCalcRateCard[[#This Row],[ServiceName]]&amp;Table_wabobpsvr_AzureCalc_AzureCalcRateCard[[#This Row],[Price_Level]]&amp;Table_wabobpsvr_AzureCalc_AzureCalcRateCard[[#This Row],[Region]]</f>
        <v>Standard Event Hubs Ingress EventsMOSP13</v>
      </c>
      <c r="B13855" s="784">
        <v>13</v>
      </c>
      <c r="C13855" s="784" t="s">
        <v>4431</v>
      </c>
      <c r="D13855" s="784" t="s">
        <v>627</v>
      </c>
      <c r="E13855" s="784">
        <v>999999</v>
      </c>
      <c r="F13855" s="784" t="s">
        <v>1122</v>
      </c>
      <c r="G13855" s="784" t="s">
        <v>4431</v>
      </c>
      <c r="H13855" s="784" t="s">
        <v>4431</v>
      </c>
      <c r="I13855" s="784" t="s">
        <v>4431</v>
      </c>
    </row>
    <row r="13856" spans="1:9" hidden="1">
      <c r="A13856" s="784" t="str">
        <f>Table_wabobpsvr_AzureCalc_AzureCalcRateCard[[#This Row],[ServiceName]]&amp;Table_wabobpsvr_AzureCalc_AzureCalcRateCard[[#This Row],[Price_Level]]&amp;Table_wabobpsvr_AzureCalc_AzureCalcRateCard[[#This Row],[Region]]</f>
        <v>Standard Event Hubs Ingress EventsA13</v>
      </c>
      <c r="B13856" s="784">
        <v>13</v>
      </c>
      <c r="C13856" s="784" t="s">
        <v>4431</v>
      </c>
      <c r="D13856" s="784" t="s">
        <v>181</v>
      </c>
      <c r="E13856" s="784">
        <v>999999</v>
      </c>
      <c r="F13856" s="784" t="s">
        <v>1122</v>
      </c>
      <c r="G13856" s="784" t="s">
        <v>4431</v>
      </c>
      <c r="H13856" s="784" t="s">
        <v>4431</v>
      </c>
      <c r="I13856" s="784" t="s">
        <v>4431</v>
      </c>
    </row>
    <row r="13857" spans="1:9" hidden="1">
      <c r="A13857" s="784" t="str">
        <f>Table_wabobpsvr_AzureCalc_AzureCalcRateCard[[#This Row],[ServiceName]]&amp;Table_wabobpsvr_AzureCalc_AzureCalcRateCard[[#This Row],[Price_Level]]&amp;Table_wabobpsvr_AzureCalc_AzureCalcRateCard[[#This Row],[Region]]</f>
        <v>Standard Event Hubs Ingress EventsB13</v>
      </c>
      <c r="B13857" s="784">
        <v>13</v>
      </c>
      <c r="C13857" s="784" t="s">
        <v>4431</v>
      </c>
      <c r="D13857" s="784" t="s">
        <v>182</v>
      </c>
      <c r="E13857" s="784">
        <v>999999</v>
      </c>
      <c r="F13857" s="784" t="s">
        <v>1122</v>
      </c>
      <c r="G13857" s="784" t="s">
        <v>4431</v>
      </c>
      <c r="H13857" s="784" t="s">
        <v>4431</v>
      </c>
      <c r="I13857" s="784" t="s">
        <v>4431</v>
      </c>
    </row>
    <row r="13858" spans="1:9" hidden="1">
      <c r="A13858" s="784" t="str">
        <f>Table_wabobpsvr_AzureCalc_AzureCalcRateCard[[#This Row],[ServiceName]]&amp;Table_wabobpsvr_AzureCalc_AzureCalcRateCard[[#This Row],[Price_Level]]&amp;Table_wabobpsvr_AzureCalc_AzureCalcRateCard[[#This Row],[Region]]</f>
        <v>Standard Event Hubs Ingress EventsC13</v>
      </c>
      <c r="B13858" s="784">
        <v>13</v>
      </c>
      <c r="C13858" s="784" t="s">
        <v>4431</v>
      </c>
      <c r="D13858" s="784" t="s">
        <v>184</v>
      </c>
      <c r="E13858" s="784">
        <v>999999</v>
      </c>
      <c r="F13858" s="784" t="s">
        <v>1122</v>
      </c>
      <c r="G13858" s="784" t="s">
        <v>4431</v>
      </c>
      <c r="H13858" s="784" t="s">
        <v>4431</v>
      </c>
      <c r="I13858" s="784" t="s">
        <v>4431</v>
      </c>
    </row>
    <row r="13859" spans="1:9" hidden="1">
      <c r="A13859" s="784" t="str">
        <f>Table_wabobpsvr_AzureCalc_AzureCalcRateCard[[#This Row],[ServiceName]]&amp;Table_wabobpsvr_AzureCalc_AzureCalcRateCard[[#This Row],[Price_Level]]&amp;Table_wabobpsvr_AzureCalc_AzureCalcRateCard[[#This Row],[Region]]</f>
        <v>Standard Event Hubs Ingress EventsD13</v>
      </c>
      <c r="B13859" s="784">
        <v>13</v>
      </c>
      <c r="C13859" s="784" t="s">
        <v>4431</v>
      </c>
      <c r="D13859" s="784" t="s">
        <v>183</v>
      </c>
      <c r="E13859" s="784">
        <v>999999</v>
      </c>
      <c r="F13859" s="784" t="s">
        <v>1122</v>
      </c>
      <c r="G13859" s="784" t="s">
        <v>4431</v>
      </c>
      <c r="H13859" s="784" t="s">
        <v>4431</v>
      </c>
      <c r="I13859" s="784" t="s">
        <v>4431</v>
      </c>
    </row>
    <row r="13860" spans="1:9" hidden="1">
      <c r="A13860" s="784" t="str">
        <f>Table_wabobpsvr_AzureCalc_AzureCalcRateCard[[#This Row],[ServiceName]]&amp;Table_wabobpsvr_AzureCalc_AzureCalcRateCard[[#This Row],[Price_Level]]&amp;Table_wabobpsvr_AzureCalc_AzureCalcRateCard[[#This Row],[Region]]</f>
        <v>Basic_D1 VM (Windows)C14</v>
      </c>
      <c r="B13860" s="784">
        <v>14</v>
      </c>
      <c r="C13860" s="784" t="s">
        <v>701</v>
      </c>
      <c r="D13860" s="784" t="s">
        <v>184</v>
      </c>
      <c r="E13860" s="784">
        <v>0.14832999999999999</v>
      </c>
      <c r="F13860" s="784" t="s">
        <v>1135</v>
      </c>
      <c r="G13860" s="784" t="s">
        <v>4431</v>
      </c>
      <c r="H13860" s="784" t="s">
        <v>4431</v>
      </c>
      <c r="I13860" s="784" t="s">
        <v>5004</v>
      </c>
    </row>
    <row r="13861" spans="1:9" hidden="1">
      <c r="A13861" s="784" t="str">
        <f>Table_wabobpsvr_AzureCalc_AzureCalcRateCard[[#This Row],[ServiceName]]&amp;Table_wabobpsvr_AzureCalc_AzureCalcRateCard[[#This Row],[Price_Level]]&amp;Table_wabobpsvr_AzureCalc_AzureCalcRateCard[[#This Row],[Region]]</f>
        <v>Basic_D1 VM (Windows)D14</v>
      </c>
      <c r="B13861" s="784">
        <v>14</v>
      </c>
      <c r="C13861" s="784" t="s">
        <v>701</v>
      </c>
      <c r="D13861" s="784" t="s">
        <v>183</v>
      </c>
      <c r="E13861" s="784">
        <v>0.14344000000000001</v>
      </c>
      <c r="F13861" s="784" t="s">
        <v>1135</v>
      </c>
      <c r="G13861" s="784" t="s">
        <v>4431</v>
      </c>
      <c r="H13861" s="784" t="s">
        <v>4431</v>
      </c>
      <c r="I13861" s="784" t="s">
        <v>5004</v>
      </c>
    </row>
    <row r="13862" spans="1:9" hidden="1">
      <c r="A13862" s="784" t="str">
        <f>Table_wabobpsvr_AzureCalc_AzureCalcRateCard[[#This Row],[ServiceName]]&amp;Table_wabobpsvr_AzureCalc_AzureCalcRateCard[[#This Row],[Price_Level]]&amp;Table_wabobpsvr_AzureCalc_AzureCalcRateCard[[#This Row],[Region]]</f>
        <v>Basic_D1 VM (Windows)MOSP</v>
      </c>
      <c r="B13862" s="784"/>
      <c r="C13862" s="784" t="s">
        <v>701</v>
      </c>
      <c r="D13862" s="784" t="s">
        <v>627</v>
      </c>
      <c r="E13862" s="784">
        <v>0.13</v>
      </c>
      <c r="F13862" s="784" t="s">
        <v>1135</v>
      </c>
      <c r="G13862" s="784" t="s">
        <v>4431</v>
      </c>
      <c r="H13862" s="784" t="s">
        <v>4431</v>
      </c>
      <c r="I13862" s="784" t="s">
        <v>6870</v>
      </c>
    </row>
    <row r="13863" spans="1:9" hidden="1">
      <c r="A13863" s="784" t="str">
        <f>Table_wabobpsvr_AzureCalc_AzureCalcRateCard[[#This Row],[ServiceName]]&amp;Table_wabobpsvr_AzureCalc_AzureCalcRateCard[[#This Row],[Price_Level]]&amp;Table_wabobpsvr_AzureCalc_AzureCalcRateCard[[#This Row],[Region]]</f>
        <v>Basic_D1 VM (Windows)A</v>
      </c>
      <c r="B13863" s="784"/>
      <c r="C13863" s="784" t="s">
        <v>701</v>
      </c>
      <c r="D13863" s="784" t="s">
        <v>181</v>
      </c>
      <c r="E13863" s="784">
        <v>0.12609999999999999</v>
      </c>
      <c r="F13863" s="784" t="s">
        <v>1135</v>
      </c>
      <c r="G13863" s="784" t="s">
        <v>4071</v>
      </c>
      <c r="H13863" s="784" t="s">
        <v>4072</v>
      </c>
      <c r="I13863" s="784" t="s">
        <v>6870</v>
      </c>
    </row>
    <row r="13864" spans="1:9" hidden="1">
      <c r="A13864" s="784" t="str">
        <f>Table_wabobpsvr_AzureCalc_AzureCalcRateCard[[#This Row],[ServiceName]]&amp;Table_wabobpsvr_AzureCalc_AzureCalcRateCard[[#This Row],[Price_Level]]&amp;Table_wabobpsvr_AzureCalc_AzureCalcRateCard[[#This Row],[Region]]</f>
        <v>Basic_D1 VM (Windows)B</v>
      </c>
      <c r="B13864" s="784"/>
      <c r="C13864" s="784" t="s">
        <v>701</v>
      </c>
      <c r="D13864" s="784" t="s">
        <v>182</v>
      </c>
      <c r="E13864" s="784">
        <v>0.1222</v>
      </c>
      <c r="F13864" s="784" t="s">
        <v>1135</v>
      </c>
      <c r="G13864" s="784" t="s">
        <v>4071</v>
      </c>
      <c r="H13864" s="784" t="s">
        <v>4072</v>
      </c>
      <c r="I13864" s="784" t="s">
        <v>6870</v>
      </c>
    </row>
    <row r="13865" spans="1:9" hidden="1">
      <c r="A13865" s="784" t="str">
        <f>Table_wabobpsvr_AzureCalc_AzureCalcRateCard[[#This Row],[ServiceName]]&amp;Table_wabobpsvr_AzureCalc_AzureCalcRateCard[[#This Row],[Price_Level]]&amp;Table_wabobpsvr_AzureCalc_AzureCalcRateCard[[#This Row],[Region]]</f>
        <v>Basic_D1 VM (Windows)C</v>
      </c>
      <c r="B13865" s="784"/>
      <c r="C13865" s="784" t="s">
        <v>701</v>
      </c>
      <c r="D13865" s="784" t="s">
        <v>184</v>
      </c>
      <c r="E13865" s="784">
        <v>0.1183</v>
      </c>
      <c r="F13865" s="784" t="s">
        <v>1135</v>
      </c>
      <c r="G13865" s="784" t="s">
        <v>4071</v>
      </c>
      <c r="H13865" s="784" t="s">
        <v>4072</v>
      </c>
      <c r="I13865" s="784" t="s">
        <v>6870</v>
      </c>
    </row>
    <row r="13866" spans="1:9" hidden="1">
      <c r="A13866" s="784" t="str">
        <f>Table_wabobpsvr_AzureCalc_AzureCalcRateCard[[#This Row],[ServiceName]]&amp;Table_wabobpsvr_AzureCalc_AzureCalcRateCard[[#This Row],[Price_Level]]&amp;Table_wabobpsvr_AzureCalc_AzureCalcRateCard[[#This Row],[Region]]</f>
        <v>Basic_D1 VM (Windows)D</v>
      </c>
      <c r="B13866" s="784"/>
      <c r="C13866" s="784" t="s">
        <v>701</v>
      </c>
      <c r="D13866" s="784" t="s">
        <v>183</v>
      </c>
      <c r="E13866" s="784">
        <v>0.1144</v>
      </c>
      <c r="F13866" s="784" t="s">
        <v>1135</v>
      </c>
      <c r="G13866" s="784" t="s">
        <v>4071</v>
      </c>
      <c r="H13866" s="784" t="s">
        <v>4072</v>
      </c>
      <c r="I13866" s="784" t="s">
        <v>6870</v>
      </c>
    </row>
    <row r="13867" spans="1:9" hidden="1">
      <c r="A13867" s="784" t="str">
        <f>Table_wabobpsvr_AzureCalc_AzureCalcRateCard[[#This Row],[ServiceName]]&amp;Table_wabobpsvr_AzureCalc_AzureCalcRateCard[[#This Row],[Price_Level]]&amp;Table_wabobpsvr_AzureCalc_AzureCalcRateCard[[#This Row],[Region]]</f>
        <v>Basic_D11 VM (Non-Windows)MOSP10</v>
      </c>
      <c r="B13867" s="784">
        <v>10</v>
      </c>
      <c r="C13867" s="784" t="s">
        <v>701</v>
      </c>
      <c r="D13867" s="784" t="s">
        <v>627</v>
      </c>
      <c r="E13867" s="784">
        <v>0.24199999999999999</v>
      </c>
      <c r="F13867" s="784" t="s">
        <v>1136</v>
      </c>
      <c r="G13867" s="784" t="s">
        <v>4431</v>
      </c>
      <c r="H13867" s="784" t="s">
        <v>4431</v>
      </c>
      <c r="I13867" s="784" t="s">
        <v>6871</v>
      </c>
    </row>
    <row r="13868" spans="1:9" hidden="1">
      <c r="A13868" s="784" t="str">
        <f>Table_wabobpsvr_AzureCalc_AzureCalcRateCard[[#This Row],[ServiceName]]&amp;Table_wabobpsvr_AzureCalc_AzureCalcRateCard[[#This Row],[Price_Level]]&amp;Table_wabobpsvr_AzureCalc_AzureCalcRateCard[[#This Row],[Region]]</f>
        <v>Basic_D11 VM (Non-Windows)A10</v>
      </c>
      <c r="B13868" s="784">
        <v>10</v>
      </c>
      <c r="C13868" s="784" t="s">
        <v>701</v>
      </c>
      <c r="D13868" s="784" t="s">
        <v>181</v>
      </c>
      <c r="E13868" s="784">
        <v>0.23474</v>
      </c>
      <c r="F13868" s="784" t="s">
        <v>1136</v>
      </c>
      <c r="G13868" s="784" t="s">
        <v>4431</v>
      </c>
      <c r="H13868" s="784" t="s">
        <v>4431</v>
      </c>
      <c r="I13868" s="784" t="s">
        <v>6871</v>
      </c>
    </row>
    <row r="13869" spans="1:9" hidden="1">
      <c r="A13869" s="784" t="str">
        <f>Table_wabobpsvr_AzureCalc_AzureCalcRateCard[[#This Row],[ServiceName]]&amp;Table_wabobpsvr_AzureCalc_AzureCalcRateCard[[#This Row],[Price_Level]]&amp;Table_wabobpsvr_AzureCalc_AzureCalcRateCard[[#This Row],[Region]]</f>
        <v>Basic_D11 VM (Non-Windows)B10</v>
      </c>
      <c r="B13869" s="784">
        <v>10</v>
      </c>
      <c r="C13869" s="784" t="s">
        <v>701</v>
      </c>
      <c r="D13869" s="784" t="s">
        <v>182</v>
      </c>
      <c r="E13869" s="784">
        <v>0.22747999999999999</v>
      </c>
      <c r="F13869" s="784" t="s">
        <v>1136</v>
      </c>
      <c r="G13869" s="784" t="s">
        <v>4431</v>
      </c>
      <c r="H13869" s="784" t="s">
        <v>4431</v>
      </c>
      <c r="I13869" s="784" t="s">
        <v>6871</v>
      </c>
    </row>
    <row r="13870" spans="1:9" hidden="1">
      <c r="A13870" s="784" t="str">
        <f>Table_wabobpsvr_AzureCalc_AzureCalcRateCard[[#This Row],[ServiceName]]&amp;Table_wabobpsvr_AzureCalc_AzureCalcRateCard[[#This Row],[Price_Level]]&amp;Table_wabobpsvr_AzureCalc_AzureCalcRateCard[[#This Row],[Region]]</f>
        <v>Basic_D11 VM (Non-Windows)C10</v>
      </c>
      <c r="B13870" s="784">
        <v>10</v>
      </c>
      <c r="C13870" s="784" t="s">
        <v>701</v>
      </c>
      <c r="D13870" s="784" t="s">
        <v>184</v>
      </c>
      <c r="E13870" s="784">
        <v>0.22022</v>
      </c>
      <c r="F13870" s="784" t="s">
        <v>1136</v>
      </c>
      <c r="G13870" s="784" t="s">
        <v>4431</v>
      </c>
      <c r="H13870" s="784" t="s">
        <v>4431</v>
      </c>
      <c r="I13870" s="784" t="s">
        <v>6871</v>
      </c>
    </row>
    <row r="13871" spans="1:9" hidden="1">
      <c r="A13871" s="784" t="str">
        <f>Table_wabobpsvr_AzureCalc_AzureCalcRateCard[[#This Row],[ServiceName]]&amp;Table_wabobpsvr_AzureCalc_AzureCalcRateCard[[#This Row],[Price_Level]]&amp;Table_wabobpsvr_AzureCalc_AzureCalcRateCard[[#This Row],[Region]]</f>
        <v>Basic_D11 VM (Non-Windows)D10</v>
      </c>
      <c r="B13871" s="784">
        <v>10</v>
      </c>
      <c r="C13871" s="784" t="s">
        <v>701</v>
      </c>
      <c r="D13871" s="784" t="s">
        <v>183</v>
      </c>
      <c r="E13871" s="784">
        <v>0.21296000000000001</v>
      </c>
      <c r="F13871" s="784" t="s">
        <v>1136</v>
      </c>
      <c r="G13871" s="784" t="s">
        <v>4431</v>
      </c>
      <c r="H13871" s="784" t="s">
        <v>4431</v>
      </c>
      <c r="I13871" s="784" t="s">
        <v>6871</v>
      </c>
    </row>
    <row r="13872" spans="1:9" hidden="1">
      <c r="A13872" s="784" t="str">
        <f>Table_wabobpsvr_AzureCalc_AzureCalcRateCard[[#This Row],[ServiceName]]&amp;Table_wabobpsvr_AzureCalc_AzureCalcRateCard[[#This Row],[Price_Level]]&amp;Table_wabobpsvr_AzureCalc_AzureCalcRateCard[[#This Row],[Region]]</f>
        <v>Basic_D11 VM (Non-Windows)MOSP9</v>
      </c>
      <c r="B13872" s="784">
        <v>9</v>
      </c>
      <c r="C13872" s="784" t="s">
        <v>701</v>
      </c>
      <c r="D13872" s="784" t="s">
        <v>627</v>
      </c>
      <c r="E13872" s="784">
        <v>0.21</v>
      </c>
      <c r="F13872" s="784" t="s">
        <v>1136</v>
      </c>
      <c r="G13872" s="784" t="s">
        <v>4431</v>
      </c>
      <c r="H13872" s="784" t="s">
        <v>4431</v>
      </c>
      <c r="I13872" s="784" t="s">
        <v>6872</v>
      </c>
    </row>
    <row r="13873" spans="1:9" hidden="1">
      <c r="A13873" s="784" t="str">
        <f>Table_wabobpsvr_AzureCalc_AzureCalcRateCard[[#This Row],[ServiceName]]&amp;Table_wabobpsvr_AzureCalc_AzureCalcRateCard[[#This Row],[Price_Level]]&amp;Table_wabobpsvr_AzureCalc_AzureCalcRateCard[[#This Row],[Region]]</f>
        <v>Basic_D11 VM (Non-Windows)A9</v>
      </c>
      <c r="B13873" s="784">
        <v>9</v>
      </c>
      <c r="C13873" s="784" t="s">
        <v>701</v>
      </c>
      <c r="D13873" s="784" t="s">
        <v>181</v>
      </c>
      <c r="E13873" s="784">
        <v>0.20369999999999999</v>
      </c>
      <c r="F13873" s="784" t="s">
        <v>1136</v>
      </c>
      <c r="G13873" s="784" t="s">
        <v>4431</v>
      </c>
      <c r="H13873" s="784" t="s">
        <v>4431</v>
      </c>
      <c r="I13873" s="784" t="s">
        <v>6872</v>
      </c>
    </row>
    <row r="13874" spans="1:9" hidden="1">
      <c r="A13874" s="784" t="str">
        <f>Table_wabobpsvr_AzureCalc_AzureCalcRateCard[[#This Row],[ServiceName]]&amp;Table_wabobpsvr_AzureCalc_AzureCalcRateCard[[#This Row],[Price_Level]]&amp;Table_wabobpsvr_AzureCalc_AzureCalcRateCard[[#This Row],[Region]]</f>
        <v>Basic_D11 VM (Non-Windows)B9</v>
      </c>
      <c r="B13874" s="784">
        <v>9</v>
      </c>
      <c r="C13874" s="784" t="s">
        <v>701</v>
      </c>
      <c r="D13874" s="784" t="s">
        <v>182</v>
      </c>
      <c r="E13874" s="784">
        <v>0.19739999999999999</v>
      </c>
      <c r="F13874" s="784" t="s">
        <v>1136</v>
      </c>
      <c r="G13874" s="784" t="s">
        <v>4431</v>
      </c>
      <c r="H13874" s="784" t="s">
        <v>4431</v>
      </c>
      <c r="I13874" s="784" t="s">
        <v>6872</v>
      </c>
    </row>
    <row r="13875" spans="1:9" hidden="1">
      <c r="A13875" s="784" t="str">
        <f>Table_wabobpsvr_AzureCalc_AzureCalcRateCard[[#This Row],[ServiceName]]&amp;Table_wabobpsvr_AzureCalc_AzureCalcRateCard[[#This Row],[Price_Level]]&amp;Table_wabobpsvr_AzureCalc_AzureCalcRateCard[[#This Row],[Region]]</f>
        <v>Basic_D11 VM (Non-Windows)C9</v>
      </c>
      <c r="B13875" s="784">
        <v>9</v>
      </c>
      <c r="C13875" s="784" t="s">
        <v>701</v>
      </c>
      <c r="D13875" s="784" t="s">
        <v>184</v>
      </c>
      <c r="E13875" s="784">
        <v>0.19109999999999999</v>
      </c>
      <c r="F13875" s="784" t="s">
        <v>1136</v>
      </c>
      <c r="G13875" s="784" t="s">
        <v>4431</v>
      </c>
      <c r="H13875" s="784" t="s">
        <v>4431</v>
      </c>
      <c r="I13875" s="784" t="s">
        <v>6872</v>
      </c>
    </row>
    <row r="13876" spans="1:9" hidden="1">
      <c r="A13876" s="784" t="str">
        <f>Table_wabobpsvr_AzureCalc_AzureCalcRateCard[[#This Row],[ServiceName]]&amp;Table_wabobpsvr_AzureCalc_AzureCalcRateCard[[#This Row],[Price_Level]]&amp;Table_wabobpsvr_AzureCalc_AzureCalcRateCard[[#This Row],[Region]]</f>
        <v>Basic_D11 VM (Non-Windows)D9</v>
      </c>
      <c r="B13876" s="784">
        <v>9</v>
      </c>
      <c r="C13876" s="784" t="s">
        <v>701</v>
      </c>
      <c r="D13876" s="784" t="s">
        <v>183</v>
      </c>
      <c r="E13876" s="784">
        <v>0.18479999999999999</v>
      </c>
      <c r="F13876" s="784" t="s">
        <v>1136</v>
      </c>
      <c r="G13876" s="784" t="s">
        <v>4431</v>
      </c>
      <c r="H13876" s="784" t="s">
        <v>4431</v>
      </c>
      <c r="I13876" s="784" t="s">
        <v>6872</v>
      </c>
    </row>
    <row r="13877" spans="1:9" hidden="1">
      <c r="A13877" s="784" t="str">
        <f>Table_wabobpsvr_AzureCalc_AzureCalcRateCard[[#This Row],[ServiceName]]&amp;Table_wabobpsvr_AzureCalc_AzureCalcRateCard[[#This Row],[Price_Level]]&amp;Table_wabobpsvr_AzureCalc_AzureCalcRateCard[[#This Row],[Region]]</f>
        <v>Oracle Weblogic Server Standard (32 core)MOSP</v>
      </c>
      <c r="B13877" s="784"/>
      <c r="C13877" s="784" t="s">
        <v>91</v>
      </c>
      <c r="D13877" s="784" t="s">
        <v>627</v>
      </c>
      <c r="E13877" s="784">
        <v>8</v>
      </c>
      <c r="F13877" s="784" t="s">
        <v>3383</v>
      </c>
      <c r="G13877" s="784" t="s">
        <v>4431</v>
      </c>
      <c r="H13877" s="784" t="s">
        <v>4431</v>
      </c>
      <c r="I13877" s="784" t="s">
        <v>6873</v>
      </c>
    </row>
    <row r="13878" spans="1:9" hidden="1">
      <c r="A13878" s="784" t="str">
        <f>Table_wabobpsvr_AzureCalc_AzureCalcRateCard[[#This Row],[ServiceName]]&amp;Table_wabobpsvr_AzureCalc_AzureCalcRateCard[[#This Row],[Price_Level]]&amp;Table_wabobpsvr_AzureCalc_AzureCalcRateCard[[#This Row],[Region]]</f>
        <v>Oracle Weblogic Server Standard (32 core)A</v>
      </c>
      <c r="B13878" s="784"/>
      <c r="C13878" s="784" t="s">
        <v>91</v>
      </c>
      <c r="D13878" s="784" t="s">
        <v>181</v>
      </c>
      <c r="E13878" s="784">
        <v>8</v>
      </c>
      <c r="F13878" s="784" t="s">
        <v>3383</v>
      </c>
      <c r="G13878" s="784" t="s">
        <v>3384</v>
      </c>
      <c r="H13878" s="784" t="s">
        <v>3385</v>
      </c>
      <c r="I13878" s="784" t="s">
        <v>6873</v>
      </c>
    </row>
    <row r="13879" spans="1:9" hidden="1">
      <c r="A13879" s="784" t="str">
        <f>Table_wabobpsvr_AzureCalc_AzureCalcRateCard[[#This Row],[ServiceName]]&amp;Table_wabobpsvr_AzureCalc_AzureCalcRateCard[[#This Row],[Price_Level]]&amp;Table_wabobpsvr_AzureCalc_AzureCalcRateCard[[#This Row],[Region]]</f>
        <v>Oracle Weblogic Server Standard (32 core)B</v>
      </c>
      <c r="B13879" s="784"/>
      <c r="C13879" s="784" t="s">
        <v>91</v>
      </c>
      <c r="D13879" s="784" t="s">
        <v>182</v>
      </c>
      <c r="E13879" s="784">
        <v>8</v>
      </c>
      <c r="F13879" s="784" t="s">
        <v>3383</v>
      </c>
      <c r="G13879" s="784" t="s">
        <v>3384</v>
      </c>
      <c r="H13879" s="784" t="s">
        <v>3385</v>
      </c>
      <c r="I13879" s="784" t="s">
        <v>6873</v>
      </c>
    </row>
    <row r="13880" spans="1:9" hidden="1">
      <c r="A13880" s="784" t="str">
        <f>Table_wabobpsvr_AzureCalc_AzureCalcRateCard[[#This Row],[ServiceName]]&amp;Table_wabobpsvr_AzureCalc_AzureCalcRateCard[[#This Row],[Price_Level]]&amp;Table_wabobpsvr_AzureCalc_AzureCalcRateCard[[#This Row],[Region]]</f>
        <v>Oracle Weblogic Server Standard (32 core)C</v>
      </c>
      <c r="B13880" s="784"/>
      <c r="C13880" s="784" t="s">
        <v>91</v>
      </c>
      <c r="D13880" s="784" t="s">
        <v>184</v>
      </c>
      <c r="E13880" s="784">
        <v>8</v>
      </c>
      <c r="F13880" s="784" t="s">
        <v>3383</v>
      </c>
      <c r="G13880" s="784" t="s">
        <v>3384</v>
      </c>
      <c r="H13880" s="784" t="s">
        <v>3385</v>
      </c>
      <c r="I13880" s="784" t="s">
        <v>6873</v>
      </c>
    </row>
    <row r="13881" spans="1:9" hidden="1">
      <c r="A13881" s="784" t="str">
        <f>Table_wabobpsvr_AzureCalc_AzureCalcRateCard[[#This Row],[ServiceName]]&amp;Table_wabobpsvr_AzureCalc_AzureCalcRateCard[[#This Row],[Price_Level]]&amp;Table_wabobpsvr_AzureCalc_AzureCalcRateCard[[#This Row],[Region]]</f>
        <v>Oracle Weblogic Server Standard (32 core)D</v>
      </c>
      <c r="B13881" s="784"/>
      <c r="C13881" s="784" t="s">
        <v>91</v>
      </c>
      <c r="D13881" s="784" t="s">
        <v>183</v>
      </c>
      <c r="E13881" s="784">
        <v>8</v>
      </c>
      <c r="F13881" s="784" t="s">
        <v>3383</v>
      </c>
      <c r="G13881" s="784" t="s">
        <v>3384</v>
      </c>
      <c r="H13881" s="784" t="s">
        <v>3385</v>
      </c>
      <c r="I13881" s="784" t="s">
        <v>6873</v>
      </c>
    </row>
    <row r="13882" spans="1:9" hidden="1">
      <c r="A13882" s="784" t="str">
        <f>Table_wabobpsvr_AzureCalc_AzureCalcRateCard[[#This Row],[ServiceName]]&amp;Table_wabobpsvr_AzureCalc_AzureCalcRateCard[[#This Row],[Price_Level]]&amp;Table_wabobpsvr_AzureCalc_AzureCalcRateCard[[#This Row],[Region]]</f>
        <v>Basic_D11 VM (Non-Windows)MOSP13</v>
      </c>
      <c r="B13882" s="784">
        <v>13</v>
      </c>
      <c r="C13882" s="784" t="s">
        <v>701</v>
      </c>
      <c r="D13882" s="784" t="s">
        <v>627</v>
      </c>
      <c r="E13882" s="784">
        <v>0.23799999999999999</v>
      </c>
      <c r="F13882" s="784" t="s">
        <v>1136</v>
      </c>
      <c r="G13882" s="784" t="s">
        <v>4431</v>
      </c>
      <c r="H13882" s="784" t="s">
        <v>4431</v>
      </c>
      <c r="I13882" s="784" t="s">
        <v>6874</v>
      </c>
    </row>
    <row r="13883" spans="1:9" hidden="1">
      <c r="A13883" s="784" t="str">
        <f>Table_wabobpsvr_AzureCalc_AzureCalcRateCard[[#This Row],[ServiceName]]&amp;Table_wabobpsvr_AzureCalc_AzureCalcRateCard[[#This Row],[Price_Level]]&amp;Table_wabobpsvr_AzureCalc_AzureCalcRateCard[[#This Row],[Region]]</f>
        <v>Basic_D11 VM (Non-Windows)A13</v>
      </c>
      <c r="B13883" s="784">
        <v>13</v>
      </c>
      <c r="C13883" s="784" t="s">
        <v>701</v>
      </c>
      <c r="D13883" s="784" t="s">
        <v>181</v>
      </c>
      <c r="E13883" s="784">
        <v>0.23086000000000001</v>
      </c>
      <c r="F13883" s="784" t="s">
        <v>1136</v>
      </c>
      <c r="G13883" s="784" t="s">
        <v>4431</v>
      </c>
      <c r="H13883" s="784" t="s">
        <v>4431</v>
      </c>
      <c r="I13883" s="784" t="s">
        <v>6874</v>
      </c>
    </row>
    <row r="13884" spans="1:9" hidden="1">
      <c r="A13884" s="784" t="str">
        <f>Table_wabobpsvr_AzureCalc_AzureCalcRateCard[[#This Row],[ServiceName]]&amp;Table_wabobpsvr_AzureCalc_AzureCalcRateCard[[#This Row],[Price_Level]]&amp;Table_wabobpsvr_AzureCalc_AzureCalcRateCard[[#This Row],[Region]]</f>
        <v>Basic_D11 VM (Non-Windows)B13</v>
      </c>
      <c r="B13884" s="784">
        <v>13</v>
      </c>
      <c r="C13884" s="784" t="s">
        <v>701</v>
      </c>
      <c r="D13884" s="784" t="s">
        <v>182</v>
      </c>
      <c r="E13884" s="784">
        <v>0.22372</v>
      </c>
      <c r="F13884" s="784" t="s">
        <v>1136</v>
      </c>
      <c r="G13884" s="784" t="s">
        <v>4431</v>
      </c>
      <c r="H13884" s="784" t="s">
        <v>4431</v>
      </c>
      <c r="I13884" s="784" t="s">
        <v>6874</v>
      </c>
    </row>
    <row r="13885" spans="1:9" hidden="1">
      <c r="A13885" s="784" t="str">
        <f>Table_wabobpsvr_AzureCalc_AzureCalcRateCard[[#This Row],[ServiceName]]&amp;Table_wabobpsvr_AzureCalc_AzureCalcRateCard[[#This Row],[Price_Level]]&amp;Table_wabobpsvr_AzureCalc_AzureCalcRateCard[[#This Row],[Region]]</f>
        <v>Basic_D11 VM (Non-Windows)C13</v>
      </c>
      <c r="B13885" s="784">
        <v>13</v>
      </c>
      <c r="C13885" s="784" t="s">
        <v>701</v>
      </c>
      <c r="D13885" s="784" t="s">
        <v>184</v>
      </c>
      <c r="E13885" s="784">
        <v>0.21657999999999999</v>
      </c>
      <c r="F13885" s="784" t="s">
        <v>1136</v>
      </c>
      <c r="G13885" s="784" t="s">
        <v>4431</v>
      </c>
      <c r="H13885" s="784" t="s">
        <v>4431</v>
      </c>
      <c r="I13885" s="784" t="s">
        <v>6874</v>
      </c>
    </row>
    <row r="13886" spans="1:9" hidden="1">
      <c r="A13886" s="784" t="str">
        <f>Table_wabobpsvr_AzureCalc_AzureCalcRateCard[[#This Row],[ServiceName]]&amp;Table_wabobpsvr_AzureCalc_AzureCalcRateCard[[#This Row],[Price_Level]]&amp;Table_wabobpsvr_AzureCalc_AzureCalcRateCard[[#This Row],[Region]]</f>
        <v>Basic_D11 VM (Non-Windows)D13</v>
      </c>
      <c r="B13886" s="784">
        <v>13</v>
      </c>
      <c r="C13886" s="784" t="s">
        <v>701</v>
      </c>
      <c r="D13886" s="784" t="s">
        <v>183</v>
      </c>
      <c r="E13886" s="784">
        <v>0.20943999999999999</v>
      </c>
      <c r="F13886" s="784" t="s">
        <v>1136</v>
      </c>
      <c r="G13886" s="784" t="s">
        <v>4431</v>
      </c>
      <c r="H13886" s="784" t="s">
        <v>4431</v>
      </c>
      <c r="I13886" s="784" t="s">
        <v>6874</v>
      </c>
    </row>
    <row r="13887" spans="1:9" hidden="1">
      <c r="A13887" s="784" t="str">
        <f>Table_wabobpsvr_AzureCalc_AzureCalcRateCard[[#This Row],[ServiceName]]&amp;Table_wabobpsvr_AzureCalc_AzureCalcRateCard[[#This Row],[Price_Level]]&amp;Table_wabobpsvr_AzureCalc_AzureCalcRateCard[[#This Row],[Region]]</f>
        <v>Basic_D11 VM (Non-Windows)MOSP7</v>
      </c>
      <c r="B13887" s="784">
        <v>7</v>
      </c>
      <c r="C13887" s="784" t="s">
        <v>701</v>
      </c>
      <c r="D13887" s="784" t="s">
        <v>627</v>
      </c>
      <c r="E13887" s="784">
        <v>0.19500000000000001</v>
      </c>
      <c r="F13887" s="784" t="s">
        <v>1136</v>
      </c>
      <c r="G13887" s="784" t="s">
        <v>4431</v>
      </c>
      <c r="H13887" s="784" t="s">
        <v>4431</v>
      </c>
      <c r="I13887" s="784" t="s">
        <v>6875</v>
      </c>
    </row>
    <row r="13888" spans="1:9" hidden="1">
      <c r="A13888" s="784" t="str">
        <f>Table_wabobpsvr_AzureCalc_AzureCalcRateCard[[#This Row],[ServiceName]]&amp;Table_wabobpsvr_AzureCalc_AzureCalcRateCard[[#This Row],[Price_Level]]&amp;Table_wabobpsvr_AzureCalc_AzureCalcRateCard[[#This Row],[Region]]</f>
        <v>Basic_D11 VM (Non-Windows)A7</v>
      </c>
      <c r="B13888" s="784">
        <v>7</v>
      </c>
      <c r="C13888" s="784" t="s">
        <v>701</v>
      </c>
      <c r="D13888" s="784" t="s">
        <v>181</v>
      </c>
      <c r="E13888" s="784">
        <v>0.18915000000000001</v>
      </c>
      <c r="F13888" s="784" t="s">
        <v>1136</v>
      </c>
      <c r="G13888" s="784" t="s">
        <v>4431</v>
      </c>
      <c r="H13888" s="784" t="s">
        <v>4431</v>
      </c>
      <c r="I13888" s="784" t="s">
        <v>6875</v>
      </c>
    </row>
    <row r="13889" spans="1:9" hidden="1">
      <c r="A13889" s="784" t="str">
        <f>Table_wabobpsvr_AzureCalc_AzureCalcRateCard[[#This Row],[ServiceName]]&amp;Table_wabobpsvr_AzureCalc_AzureCalcRateCard[[#This Row],[Price_Level]]&amp;Table_wabobpsvr_AzureCalc_AzureCalcRateCard[[#This Row],[Region]]</f>
        <v>Basic_D11 VM (Non-Windows)B7</v>
      </c>
      <c r="B13889" s="784">
        <v>7</v>
      </c>
      <c r="C13889" s="784" t="s">
        <v>701</v>
      </c>
      <c r="D13889" s="784" t="s">
        <v>182</v>
      </c>
      <c r="E13889" s="784">
        <v>0.18329999999999999</v>
      </c>
      <c r="F13889" s="784" t="s">
        <v>1136</v>
      </c>
      <c r="G13889" s="784" t="s">
        <v>4431</v>
      </c>
      <c r="H13889" s="784" t="s">
        <v>4431</v>
      </c>
      <c r="I13889" s="784" t="s">
        <v>6875</v>
      </c>
    </row>
    <row r="13890" spans="1:9" hidden="1">
      <c r="A13890" s="784" t="str">
        <f>Table_wabobpsvr_AzureCalc_AzureCalcRateCard[[#This Row],[ServiceName]]&amp;Table_wabobpsvr_AzureCalc_AzureCalcRateCard[[#This Row],[Price_Level]]&amp;Table_wabobpsvr_AzureCalc_AzureCalcRateCard[[#This Row],[Region]]</f>
        <v>Basic_D11 VM (Non-Windows)C7</v>
      </c>
      <c r="B13890" s="784">
        <v>7</v>
      </c>
      <c r="C13890" s="784" t="s">
        <v>701</v>
      </c>
      <c r="D13890" s="784" t="s">
        <v>184</v>
      </c>
      <c r="E13890" s="784">
        <v>0.17745</v>
      </c>
      <c r="F13890" s="784" t="s">
        <v>1136</v>
      </c>
      <c r="G13890" s="784" t="s">
        <v>4431</v>
      </c>
      <c r="H13890" s="784" t="s">
        <v>4431</v>
      </c>
      <c r="I13890" s="784" t="s">
        <v>6875</v>
      </c>
    </row>
    <row r="13891" spans="1:9" hidden="1">
      <c r="A13891" s="784" t="str">
        <f>Table_wabobpsvr_AzureCalc_AzureCalcRateCard[[#This Row],[ServiceName]]&amp;Table_wabobpsvr_AzureCalc_AzureCalcRateCard[[#This Row],[Price_Level]]&amp;Table_wabobpsvr_AzureCalc_AzureCalcRateCard[[#This Row],[Region]]</f>
        <v>Basic_D11 VM (Non-Windows)D7</v>
      </c>
      <c r="B13891" s="784">
        <v>7</v>
      </c>
      <c r="C13891" s="784" t="s">
        <v>701</v>
      </c>
      <c r="D13891" s="784" t="s">
        <v>183</v>
      </c>
      <c r="E13891" s="784">
        <v>0.1716</v>
      </c>
      <c r="F13891" s="784" t="s">
        <v>1136</v>
      </c>
      <c r="G13891" s="784" t="s">
        <v>4431</v>
      </c>
      <c r="H13891" s="784" t="s">
        <v>4431</v>
      </c>
      <c r="I13891" s="784" t="s">
        <v>6875</v>
      </c>
    </row>
    <row r="13892" spans="1:9" hidden="1">
      <c r="A13892" s="784" t="str">
        <f>Table_wabobpsvr_AzureCalc_AzureCalcRateCard[[#This Row],[ServiceName]]&amp;Table_wabobpsvr_AzureCalc_AzureCalcRateCard[[#This Row],[Price_Level]]&amp;Table_wabobpsvr_AzureCalc_AzureCalcRateCard[[#This Row],[Region]]</f>
        <v>Basic_D11 VM (Non-Windows)MOSP8</v>
      </c>
      <c r="B13892" s="784">
        <v>8</v>
      </c>
      <c r="C13892" s="784" t="s">
        <v>701</v>
      </c>
      <c r="D13892" s="784" t="s">
        <v>627</v>
      </c>
      <c r="E13892" s="784">
        <v>0.224</v>
      </c>
      <c r="F13892" s="784" t="s">
        <v>1136</v>
      </c>
      <c r="G13892" s="784" t="s">
        <v>4431</v>
      </c>
      <c r="H13892" s="784" t="s">
        <v>4431</v>
      </c>
      <c r="I13892" s="784" t="s">
        <v>6876</v>
      </c>
    </row>
    <row r="13893" spans="1:9" hidden="1">
      <c r="A13893" s="784" t="str">
        <f>Table_wabobpsvr_AzureCalc_AzureCalcRateCard[[#This Row],[ServiceName]]&amp;Table_wabobpsvr_AzureCalc_AzureCalcRateCard[[#This Row],[Price_Level]]&amp;Table_wabobpsvr_AzureCalc_AzureCalcRateCard[[#This Row],[Region]]</f>
        <v>Basic_D11 VM (Non-Windows)A8</v>
      </c>
      <c r="B13893" s="784">
        <v>8</v>
      </c>
      <c r="C13893" s="784" t="s">
        <v>701</v>
      </c>
      <c r="D13893" s="784" t="s">
        <v>181</v>
      </c>
      <c r="E13893" s="784">
        <v>0.21728</v>
      </c>
      <c r="F13893" s="784" t="s">
        <v>1136</v>
      </c>
      <c r="G13893" s="784" t="s">
        <v>4431</v>
      </c>
      <c r="H13893" s="784" t="s">
        <v>4431</v>
      </c>
      <c r="I13893" s="784" t="s">
        <v>6876</v>
      </c>
    </row>
    <row r="13894" spans="1:9" hidden="1">
      <c r="A13894" s="784" t="str">
        <f>Table_wabobpsvr_AzureCalc_AzureCalcRateCard[[#This Row],[ServiceName]]&amp;Table_wabobpsvr_AzureCalc_AzureCalcRateCard[[#This Row],[Price_Level]]&amp;Table_wabobpsvr_AzureCalc_AzureCalcRateCard[[#This Row],[Region]]</f>
        <v>Basic_D11 VM (Non-Windows)B8</v>
      </c>
      <c r="B13894" s="784">
        <v>8</v>
      </c>
      <c r="C13894" s="784" t="s">
        <v>701</v>
      </c>
      <c r="D13894" s="784" t="s">
        <v>182</v>
      </c>
      <c r="E13894" s="784">
        <v>0.21056</v>
      </c>
      <c r="F13894" s="784" t="s">
        <v>1136</v>
      </c>
      <c r="G13894" s="784" t="s">
        <v>4431</v>
      </c>
      <c r="H13894" s="784" t="s">
        <v>4431</v>
      </c>
      <c r="I13894" s="784" t="s">
        <v>6876</v>
      </c>
    </row>
    <row r="13895" spans="1:9" hidden="1">
      <c r="A13895" s="784" t="str">
        <f>Table_wabobpsvr_AzureCalc_AzureCalcRateCard[[#This Row],[ServiceName]]&amp;Table_wabobpsvr_AzureCalc_AzureCalcRateCard[[#This Row],[Price_Level]]&amp;Table_wabobpsvr_AzureCalc_AzureCalcRateCard[[#This Row],[Region]]</f>
        <v>Basic_D11 VM (Non-Windows)C8</v>
      </c>
      <c r="B13895" s="784">
        <v>8</v>
      </c>
      <c r="C13895" s="784" t="s">
        <v>701</v>
      </c>
      <c r="D13895" s="784" t="s">
        <v>184</v>
      </c>
      <c r="E13895" s="784">
        <v>0.20383999999999999</v>
      </c>
      <c r="F13895" s="784" t="s">
        <v>1136</v>
      </c>
      <c r="G13895" s="784" t="s">
        <v>4431</v>
      </c>
      <c r="H13895" s="784" t="s">
        <v>4431</v>
      </c>
      <c r="I13895" s="784" t="s">
        <v>6876</v>
      </c>
    </row>
    <row r="13896" spans="1:9" hidden="1">
      <c r="A13896" s="784" t="str">
        <f>Table_wabobpsvr_AzureCalc_AzureCalcRateCard[[#This Row],[ServiceName]]&amp;Table_wabobpsvr_AzureCalc_AzureCalcRateCard[[#This Row],[Price_Level]]&amp;Table_wabobpsvr_AzureCalc_AzureCalcRateCard[[#This Row],[Region]]</f>
        <v>Basic_D11 VM (Non-Windows)D8</v>
      </c>
      <c r="B13896" s="784">
        <v>8</v>
      </c>
      <c r="C13896" s="784" t="s">
        <v>701</v>
      </c>
      <c r="D13896" s="784" t="s">
        <v>183</v>
      </c>
      <c r="E13896" s="784">
        <v>0.19711999999999999</v>
      </c>
      <c r="F13896" s="784" t="s">
        <v>1136</v>
      </c>
      <c r="G13896" s="784" t="s">
        <v>4431</v>
      </c>
      <c r="H13896" s="784" t="s">
        <v>4431</v>
      </c>
      <c r="I13896" s="784" t="s">
        <v>6876</v>
      </c>
    </row>
    <row r="13897" spans="1:9" hidden="1">
      <c r="A13897" s="784" t="str">
        <f>Table_wabobpsvr_AzureCalc_AzureCalcRateCard[[#This Row],[ServiceName]]&amp;Table_wabobpsvr_AzureCalc_AzureCalcRateCard[[#This Row],[Price_Level]]&amp;Table_wabobpsvr_AzureCalc_AzureCalcRateCard[[#This Row],[Region]]</f>
        <v>Basic_D11 VM (Non-Windows)MOSP11</v>
      </c>
      <c r="B13897" s="784">
        <v>11</v>
      </c>
      <c r="C13897" s="784" t="s">
        <v>701</v>
      </c>
      <c r="D13897" s="784" t="s">
        <v>627</v>
      </c>
      <c r="E13897" s="784">
        <v>0.24199999999999999</v>
      </c>
      <c r="F13897" s="784" t="s">
        <v>1136</v>
      </c>
      <c r="G13897" s="784" t="s">
        <v>4431</v>
      </c>
      <c r="H13897" s="784" t="s">
        <v>4431</v>
      </c>
      <c r="I13897" s="784" t="s">
        <v>6388</v>
      </c>
    </row>
    <row r="13898" spans="1:9" hidden="1">
      <c r="A13898" s="784" t="str">
        <f>Table_wabobpsvr_AzureCalc_AzureCalcRateCard[[#This Row],[ServiceName]]&amp;Table_wabobpsvr_AzureCalc_AzureCalcRateCard[[#This Row],[Price_Level]]&amp;Table_wabobpsvr_AzureCalc_AzureCalcRateCard[[#This Row],[Region]]</f>
        <v>Free Web SitesMOSP14</v>
      </c>
      <c r="B13898" s="784">
        <v>14</v>
      </c>
      <c r="C13898" s="784" t="s">
        <v>4431</v>
      </c>
      <c r="D13898" s="784" t="s">
        <v>627</v>
      </c>
      <c r="E13898" s="784">
        <v>999999</v>
      </c>
      <c r="F13898" s="784" t="s">
        <v>752</v>
      </c>
      <c r="G13898" s="784" t="s">
        <v>4431</v>
      </c>
      <c r="H13898" s="784" t="s">
        <v>4431</v>
      </c>
      <c r="I13898" s="784" t="s">
        <v>4431</v>
      </c>
    </row>
    <row r="13899" spans="1:9" hidden="1">
      <c r="A13899" s="784" t="str">
        <f>Table_wabobpsvr_AzureCalc_AzureCalcRateCard[[#This Row],[ServiceName]]&amp;Table_wabobpsvr_AzureCalc_AzureCalcRateCard[[#This Row],[Price_Level]]&amp;Table_wabobpsvr_AzureCalc_AzureCalcRateCard[[#This Row],[Region]]</f>
        <v>Free Web SitesA14</v>
      </c>
      <c r="B13899" s="784">
        <v>14</v>
      </c>
      <c r="C13899" s="784" t="s">
        <v>4431</v>
      </c>
      <c r="D13899" s="784" t="s">
        <v>181</v>
      </c>
      <c r="E13899" s="784">
        <v>999999</v>
      </c>
      <c r="F13899" s="784" t="s">
        <v>752</v>
      </c>
      <c r="G13899" s="784" t="s">
        <v>4431</v>
      </c>
      <c r="H13899" s="784" t="s">
        <v>4431</v>
      </c>
      <c r="I13899" s="784" t="s">
        <v>4431</v>
      </c>
    </row>
    <row r="13900" spans="1:9" hidden="1">
      <c r="A13900" s="784" t="str">
        <f>Table_wabobpsvr_AzureCalc_AzureCalcRateCard[[#This Row],[ServiceName]]&amp;Table_wabobpsvr_AzureCalc_AzureCalcRateCard[[#This Row],[Price_Level]]&amp;Table_wabobpsvr_AzureCalc_AzureCalcRateCard[[#This Row],[Region]]</f>
        <v>Free Web SitesB14</v>
      </c>
      <c r="B13900" s="784">
        <v>14</v>
      </c>
      <c r="C13900" s="784" t="s">
        <v>4431</v>
      </c>
      <c r="D13900" s="784" t="s">
        <v>182</v>
      </c>
      <c r="E13900" s="784">
        <v>999999</v>
      </c>
      <c r="F13900" s="784" t="s">
        <v>752</v>
      </c>
      <c r="G13900" s="784" t="s">
        <v>4431</v>
      </c>
      <c r="H13900" s="784" t="s">
        <v>4431</v>
      </c>
      <c r="I13900" s="784" t="s">
        <v>4431</v>
      </c>
    </row>
    <row r="13901" spans="1:9" hidden="1">
      <c r="A13901" s="784" t="str">
        <f>Table_wabobpsvr_AzureCalc_AzureCalcRateCard[[#This Row],[ServiceName]]&amp;Table_wabobpsvr_AzureCalc_AzureCalcRateCard[[#This Row],[Price_Level]]&amp;Table_wabobpsvr_AzureCalc_AzureCalcRateCard[[#This Row],[Region]]</f>
        <v>Free Web SitesC14</v>
      </c>
      <c r="B13901" s="784">
        <v>14</v>
      </c>
      <c r="C13901" s="784" t="s">
        <v>4431</v>
      </c>
      <c r="D13901" s="784" t="s">
        <v>184</v>
      </c>
      <c r="E13901" s="784">
        <v>999999</v>
      </c>
      <c r="F13901" s="784" t="s">
        <v>752</v>
      </c>
      <c r="G13901" s="784" t="s">
        <v>4431</v>
      </c>
      <c r="H13901" s="784" t="s">
        <v>4431</v>
      </c>
      <c r="I13901" s="784" t="s">
        <v>4431</v>
      </c>
    </row>
    <row r="13902" spans="1:9" hidden="1">
      <c r="A13902" s="784" t="str">
        <f>Table_wabobpsvr_AzureCalc_AzureCalcRateCard[[#This Row],[ServiceName]]&amp;Table_wabobpsvr_AzureCalc_AzureCalcRateCard[[#This Row],[Price_Level]]&amp;Table_wabobpsvr_AzureCalc_AzureCalcRateCard[[#This Row],[Region]]</f>
        <v>BackupMOSP13</v>
      </c>
      <c r="B13902" s="784">
        <v>13</v>
      </c>
      <c r="C13902" s="784" t="s">
        <v>4431</v>
      </c>
      <c r="D13902" s="784" t="s">
        <v>627</v>
      </c>
      <c r="E13902" s="784">
        <v>999999</v>
      </c>
      <c r="F13902" s="784" t="s">
        <v>147</v>
      </c>
      <c r="G13902" s="784" t="s">
        <v>4431</v>
      </c>
      <c r="H13902" s="784" t="s">
        <v>4431</v>
      </c>
      <c r="I13902" s="784" t="s">
        <v>4431</v>
      </c>
    </row>
    <row r="13903" spans="1:9" hidden="1">
      <c r="A13903" s="784" t="str">
        <f>Table_wabobpsvr_AzureCalc_AzureCalcRateCard[[#This Row],[ServiceName]]&amp;Table_wabobpsvr_AzureCalc_AzureCalcRateCard[[#This Row],[Price_Level]]&amp;Table_wabobpsvr_AzureCalc_AzureCalcRateCard[[#This Row],[Region]]</f>
        <v>BackupA13</v>
      </c>
      <c r="B13903" s="784">
        <v>13</v>
      </c>
      <c r="C13903" s="784" t="s">
        <v>4431</v>
      </c>
      <c r="D13903" s="784" t="s">
        <v>181</v>
      </c>
      <c r="E13903" s="784">
        <v>999999</v>
      </c>
      <c r="F13903" s="784" t="s">
        <v>147</v>
      </c>
      <c r="G13903" s="784" t="s">
        <v>4431</v>
      </c>
      <c r="H13903" s="784" t="s">
        <v>4431</v>
      </c>
      <c r="I13903" s="784" t="s">
        <v>4431</v>
      </c>
    </row>
    <row r="13904" spans="1:9" hidden="1">
      <c r="A13904" s="784" t="str">
        <f>Table_wabobpsvr_AzureCalc_AzureCalcRateCard[[#This Row],[ServiceName]]&amp;Table_wabobpsvr_AzureCalc_AzureCalcRateCard[[#This Row],[Price_Level]]&amp;Table_wabobpsvr_AzureCalc_AzureCalcRateCard[[#This Row],[Region]]</f>
        <v>BackupB13</v>
      </c>
      <c r="B13904" s="784">
        <v>13</v>
      </c>
      <c r="C13904" s="784" t="s">
        <v>4431</v>
      </c>
      <c r="D13904" s="784" t="s">
        <v>182</v>
      </c>
      <c r="E13904" s="784">
        <v>999999</v>
      </c>
      <c r="F13904" s="784" t="s">
        <v>147</v>
      </c>
      <c r="G13904" s="784" t="s">
        <v>4431</v>
      </c>
      <c r="H13904" s="784" t="s">
        <v>4431</v>
      </c>
      <c r="I13904" s="784" t="s">
        <v>4431</v>
      </c>
    </row>
    <row r="13905" spans="1:9" hidden="1">
      <c r="A13905" s="784" t="str">
        <f>Table_wabobpsvr_AzureCalc_AzureCalcRateCard[[#This Row],[ServiceName]]&amp;Table_wabobpsvr_AzureCalc_AzureCalcRateCard[[#This Row],[Price_Level]]&amp;Table_wabobpsvr_AzureCalc_AzureCalcRateCard[[#This Row],[Region]]</f>
        <v>BackupC13</v>
      </c>
      <c r="B13905" s="784">
        <v>13</v>
      </c>
      <c r="C13905" s="784" t="s">
        <v>4431</v>
      </c>
      <c r="D13905" s="784" t="s">
        <v>184</v>
      </c>
      <c r="E13905" s="784">
        <v>999999</v>
      </c>
      <c r="F13905" s="784" t="s">
        <v>147</v>
      </c>
      <c r="G13905" s="784" t="s">
        <v>4431</v>
      </c>
      <c r="H13905" s="784" t="s">
        <v>4431</v>
      </c>
      <c r="I13905" s="784" t="s">
        <v>4431</v>
      </c>
    </row>
    <row r="13906" spans="1:9" hidden="1">
      <c r="A13906" s="784" t="str">
        <f>Table_wabobpsvr_AzureCalc_AzureCalcRateCard[[#This Row],[ServiceName]]&amp;Table_wabobpsvr_AzureCalc_AzureCalcRateCard[[#This Row],[Price_Level]]&amp;Table_wabobpsvr_AzureCalc_AzureCalcRateCard[[#This Row],[Region]]</f>
        <v>BackupD13</v>
      </c>
      <c r="B13906" s="784">
        <v>13</v>
      </c>
      <c r="C13906" s="784" t="s">
        <v>4431</v>
      </c>
      <c r="D13906" s="784" t="s">
        <v>183</v>
      </c>
      <c r="E13906" s="784">
        <v>999999</v>
      </c>
      <c r="F13906" s="784" t="s">
        <v>147</v>
      </c>
      <c r="G13906" s="784" t="s">
        <v>4431</v>
      </c>
      <c r="H13906" s="784" t="s">
        <v>4431</v>
      </c>
      <c r="I13906" s="784" t="s">
        <v>4431</v>
      </c>
    </row>
    <row r="13907" spans="1:9" hidden="1">
      <c r="A13907" s="784" t="str">
        <f>Table_wabobpsvr_AzureCalc_AzureCalcRateCard[[#This Row],[ServiceName]]&amp;Table_wabobpsvr_AzureCalc_AzureCalcRateCard[[#This Row],[Price_Level]]&amp;Table_wabobpsvr_AzureCalc_AzureCalcRateCard[[#This Row],[Region]]</f>
        <v>BizTalk Services Developer BizTalk UnitsB2</v>
      </c>
      <c r="B13907" s="784">
        <v>2</v>
      </c>
      <c r="C13907" s="784" t="s">
        <v>4431</v>
      </c>
      <c r="D13907" s="784" t="s">
        <v>182</v>
      </c>
      <c r="E13907" s="784">
        <v>999999</v>
      </c>
      <c r="F13907" s="784" t="s">
        <v>814</v>
      </c>
      <c r="G13907" s="784" t="s">
        <v>4431</v>
      </c>
      <c r="H13907" s="784" t="s">
        <v>4431</v>
      </c>
      <c r="I13907" s="784" t="s">
        <v>4431</v>
      </c>
    </row>
    <row r="13908" spans="1:9" hidden="1">
      <c r="A13908" s="784" t="str">
        <f>Table_wabobpsvr_AzureCalc_AzureCalcRateCard[[#This Row],[ServiceName]]&amp;Table_wabobpsvr_AzureCalc_AzureCalcRateCard[[#This Row],[Price_Level]]&amp;Table_wabobpsvr_AzureCalc_AzureCalcRateCard[[#This Row],[Region]]</f>
        <v>Zone Redundant Storage Standard IO - Block BlobB</v>
      </c>
      <c r="B13908" s="784"/>
      <c r="C13908" s="784" t="s">
        <v>785</v>
      </c>
      <c r="D13908" s="784" t="s">
        <v>182</v>
      </c>
      <c r="E13908" s="784">
        <v>2.8000000000000001E-2</v>
      </c>
      <c r="F13908" s="784" t="s">
        <v>1029</v>
      </c>
      <c r="G13908" s="784" t="s">
        <v>2699</v>
      </c>
      <c r="H13908" s="784" t="s">
        <v>2700</v>
      </c>
      <c r="I13908" s="784" t="s">
        <v>5148</v>
      </c>
    </row>
    <row r="13909" spans="1:9" hidden="1">
      <c r="A13909" s="784" t="str">
        <f>Table_wabobpsvr_AzureCalc_AzureCalcRateCard[[#This Row],[ServiceName]]&amp;Table_wabobpsvr_AzureCalc_AzureCalcRateCard[[#This Row],[Price_Level]]&amp;Table_wabobpsvr_AzureCalc_AzureCalcRateCard[[#This Row],[Region]]</f>
        <v>Zone Redundant Storage Standard IO - Block BlobC</v>
      </c>
      <c r="B13909" s="784"/>
      <c r="C13909" s="784" t="s">
        <v>785</v>
      </c>
      <c r="D13909" s="784" t="s">
        <v>184</v>
      </c>
      <c r="E13909" s="784">
        <v>2.8000000000000001E-2</v>
      </c>
      <c r="F13909" s="784" t="s">
        <v>1029</v>
      </c>
      <c r="G13909" s="784" t="s">
        <v>2699</v>
      </c>
      <c r="H13909" s="784" t="s">
        <v>2700</v>
      </c>
      <c r="I13909" s="784" t="s">
        <v>5148</v>
      </c>
    </row>
    <row r="13910" spans="1:9" hidden="1">
      <c r="A13910" s="784" t="str">
        <f>Table_wabobpsvr_AzureCalc_AzureCalcRateCard[[#This Row],[ServiceName]]&amp;Table_wabobpsvr_AzureCalc_AzureCalcRateCard[[#This Row],[Price_Level]]&amp;Table_wabobpsvr_AzureCalc_AzureCalcRateCard[[#This Row],[Region]]</f>
        <v>Zone Redundant Storage Standard IO - Block BlobD</v>
      </c>
      <c r="B13910" s="784"/>
      <c r="C13910" s="784" t="s">
        <v>785</v>
      </c>
      <c r="D13910" s="784" t="s">
        <v>183</v>
      </c>
      <c r="E13910" s="784">
        <v>2.8000000000000001E-2</v>
      </c>
      <c r="F13910" s="784" t="s">
        <v>1029</v>
      </c>
      <c r="G13910" s="784" t="s">
        <v>2699</v>
      </c>
      <c r="H13910" s="784" t="s">
        <v>2700</v>
      </c>
      <c r="I13910" s="784" t="s">
        <v>5148</v>
      </c>
    </row>
    <row r="13911" spans="1:9">
      <c r="A13911" s="784" t="str">
        <f>Table_wabobpsvr_AzureCalc_AzureCalcRateCard[[#This Row],[ServiceName]]&amp;Table_wabobpsvr_AzureCalc_AzureCalcRateCard[[#This Row],[Price_Level]]&amp;Table_wabobpsvr_AzureCalc_AzureCalcRateCard[[#This Row],[Region]]</f>
        <v>Site Recovery VM replicated to AzureA</v>
      </c>
      <c r="B13911" s="784"/>
      <c r="C13911" s="784" t="s">
        <v>1033</v>
      </c>
      <c r="D13911" s="784" t="s">
        <v>181</v>
      </c>
      <c r="E13911" s="784">
        <v>52.38</v>
      </c>
      <c r="F13911" s="784" t="s">
        <v>1035</v>
      </c>
      <c r="G13911" s="784" t="s">
        <v>2701</v>
      </c>
      <c r="H13911" s="784" t="s">
        <v>2702</v>
      </c>
      <c r="I13911" s="784" t="s">
        <v>6028</v>
      </c>
    </row>
    <row r="13912" spans="1:9">
      <c r="A13912" s="784" t="str">
        <f>Table_wabobpsvr_AzureCalc_AzureCalcRateCard[[#This Row],[ServiceName]]&amp;Table_wabobpsvr_AzureCalc_AzureCalcRateCard[[#This Row],[Price_Level]]&amp;Table_wabobpsvr_AzureCalc_AzureCalcRateCard[[#This Row],[Region]]</f>
        <v>Site Recovery VM replicated to AzureB</v>
      </c>
      <c r="B13912" s="784"/>
      <c r="C13912" s="784" t="s">
        <v>1033</v>
      </c>
      <c r="D13912" s="784" t="s">
        <v>182</v>
      </c>
      <c r="E13912" s="784">
        <v>50.76</v>
      </c>
      <c r="F13912" s="784" t="s">
        <v>1035</v>
      </c>
      <c r="G13912" s="784" t="s">
        <v>2701</v>
      </c>
      <c r="H13912" s="784" t="s">
        <v>2702</v>
      </c>
      <c r="I13912" s="784" t="s">
        <v>6028</v>
      </c>
    </row>
    <row r="13913" spans="1:9">
      <c r="A13913" s="784" t="str">
        <f>Table_wabobpsvr_AzureCalc_AzureCalcRateCard[[#This Row],[ServiceName]]&amp;Table_wabobpsvr_AzureCalc_AzureCalcRateCard[[#This Row],[Price_Level]]&amp;Table_wabobpsvr_AzureCalc_AzureCalcRateCard[[#This Row],[Region]]</f>
        <v>Site Recovery VM replicated to AzureC</v>
      </c>
      <c r="B13913" s="784"/>
      <c r="C13913" s="784" t="s">
        <v>1033</v>
      </c>
      <c r="D13913" s="784" t="s">
        <v>184</v>
      </c>
      <c r="E13913" s="784">
        <v>49.14</v>
      </c>
      <c r="F13913" s="784" t="s">
        <v>1035</v>
      </c>
      <c r="G13913" s="784" t="s">
        <v>2701</v>
      </c>
      <c r="H13913" s="784" t="s">
        <v>2702</v>
      </c>
      <c r="I13913" s="784" t="s">
        <v>6028</v>
      </c>
    </row>
    <row r="13914" spans="1:9" hidden="1">
      <c r="A13914" s="784" t="str">
        <f>Table_wabobpsvr_AzureCalc_AzureCalcRateCard[[#This Row],[ServiceName]]&amp;Table_wabobpsvr_AzureCalc_AzureCalcRateCard[[#This Row],[Price_Level]]&amp;Table_wabobpsvr_AzureCalc_AzureCalcRateCard[[#This Row],[Region]]</f>
        <v>BizTalk Services Developer BizTalk UnitsC2</v>
      </c>
      <c r="B13914" s="784">
        <v>2</v>
      </c>
      <c r="C13914" s="784" t="s">
        <v>4431</v>
      </c>
      <c r="D13914" s="784" t="s">
        <v>184</v>
      </c>
      <c r="E13914" s="784">
        <v>999999</v>
      </c>
      <c r="F13914" s="784" t="s">
        <v>814</v>
      </c>
      <c r="G13914" s="784" t="s">
        <v>4431</v>
      </c>
      <c r="H13914" s="784" t="s">
        <v>4431</v>
      </c>
      <c r="I13914" s="784" t="s">
        <v>4431</v>
      </c>
    </row>
    <row r="13915" spans="1:9">
      <c r="A13915" s="784" t="str">
        <f>Table_wabobpsvr_AzureCalc_AzureCalcRateCard[[#This Row],[ServiceName]]&amp;Table_wabobpsvr_AzureCalc_AzureCalcRateCard[[#This Row],[Price_Level]]&amp;Table_wabobpsvr_AzureCalc_AzureCalcRateCard[[#This Row],[Region]]</f>
        <v>Site Recovery VM replicated to AzureD</v>
      </c>
      <c r="B13915" s="784"/>
      <c r="C13915" s="784" t="s">
        <v>1033</v>
      </c>
      <c r="D13915" s="784" t="s">
        <v>183</v>
      </c>
      <c r="E13915" s="784">
        <v>47.52</v>
      </c>
      <c r="F13915" s="784" t="s">
        <v>1035</v>
      </c>
      <c r="G13915" s="784" t="s">
        <v>2701</v>
      </c>
      <c r="H13915" s="784" t="s">
        <v>2702</v>
      </c>
      <c r="I13915" s="784" t="s">
        <v>6028</v>
      </c>
    </row>
    <row r="13916" spans="1:9">
      <c r="A13916" s="784" t="str">
        <f>Table_wabobpsvr_AzureCalc_AzureCalcRateCard[[#This Row],[ServiceName]]&amp;Table_wabobpsvr_AzureCalc_AzureCalcRateCard[[#This Row],[Price_Level]]&amp;Table_wabobpsvr_AzureCalc_AzureCalcRateCard[[#This Row],[Region]]</f>
        <v>Site Recovery VM replicated to System CenterMOSP</v>
      </c>
      <c r="B13916" s="784"/>
      <c r="C13916" s="784" t="s">
        <v>1033</v>
      </c>
      <c r="D13916" s="784" t="s">
        <v>627</v>
      </c>
      <c r="E13916" s="784">
        <v>16</v>
      </c>
      <c r="F13916" s="784" t="s">
        <v>1034</v>
      </c>
      <c r="G13916" s="784" t="s">
        <v>4431</v>
      </c>
      <c r="H13916" s="784" t="s">
        <v>4431</v>
      </c>
      <c r="I13916" s="784" t="s">
        <v>6877</v>
      </c>
    </row>
    <row r="13917" spans="1:9">
      <c r="A13917" s="784" t="str">
        <f>Table_wabobpsvr_AzureCalc_AzureCalcRateCard[[#This Row],[ServiceName]]&amp;Table_wabobpsvr_AzureCalc_AzureCalcRateCard[[#This Row],[Price_Level]]&amp;Table_wabobpsvr_AzureCalc_AzureCalcRateCard[[#This Row],[Region]]</f>
        <v>Site Recovery VM replicated to System CenterA</v>
      </c>
      <c r="B13917" s="784"/>
      <c r="C13917" s="784" t="s">
        <v>1033</v>
      </c>
      <c r="D13917" s="784" t="s">
        <v>181</v>
      </c>
      <c r="E13917" s="784">
        <v>15.52</v>
      </c>
      <c r="F13917" s="784" t="s">
        <v>1034</v>
      </c>
      <c r="G13917" s="784" t="s">
        <v>2703</v>
      </c>
      <c r="H13917" s="784" t="s">
        <v>2704</v>
      </c>
      <c r="I13917" s="784" t="s">
        <v>6877</v>
      </c>
    </row>
    <row r="13918" spans="1:9">
      <c r="A13918" s="784" t="str">
        <f>Table_wabobpsvr_AzureCalc_AzureCalcRateCard[[#This Row],[ServiceName]]&amp;Table_wabobpsvr_AzureCalc_AzureCalcRateCard[[#This Row],[Price_Level]]&amp;Table_wabobpsvr_AzureCalc_AzureCalcRateCard[[#This Row],[Region]]</f>
        <v>Site Recovery VM replicated to System CenterB</v>
      </c>
      <c r="B13918" s="784"/>
      <c r="C13918" s="784" t="s">
        <v>1033</v>
      </c>
      <c r="D13918" s="784" t="s">
        <v>182</v>
      </c>
      <c r="E13918" s="784">
        <v>15.04</v>
      </c>
      <c r="F13918" s="784" t="s">
        <v>1034</v>
      </c>
      <c r="G13918" s="784" t="s">
        <v>2703</v>
      </c>
      <c r="H13918" s="784" t="s">
        <v>2704</v>
      </c>
      <c r="I13918" s="784" t="s">
        <v>6877</v>
      </c>
    </row>
    <row r="13919" spans="1:9">
      <c r="A13919" s="784" t="str">
        <f>Table_wabobpsvr_AzureCalc_AzureCalcRateCard[[#This Row],[ServiceName]]&amp;Table_wabobpsvr_AzureCalc_AzureCalcRateCard[[#This Row],[Price_Level]]&amp;Table_wabobpsvr_AzureCalc_AzureCalcRateCard[[#This Row],[Region]]</f>
        <v>Site Recovery VM replicated to System CenterC</v>
      </c>
      <c r="B13919" s="784"/>
      <c r="C13919" s="784" t="s">
        <v>1033</v>
      </c>
      <c r="D13919" s="784" t="s">
        <v>184</v>
      </c>
      <c r="E13919" s="784">
        <v>14.56</v>
      </c>
      <c r="F13919" s="784" t="s">
        <v>1034</v>
      </c>
      <c r="G13919" s="784" t="s">
        <v>2703</v>
      </c>
      <c r="H13919" s="784" t="s">
        <v>2704</v>
      </c>
      <c r="I13919" s="784" t="s">
        <v>6877</v>
      </c>
    </row>
    <row r="13920" spans="1:9">
      <c r="A13920" s="784" t="str">
        <f>Table_wabobpsvr_AzureCalc_AzureCalcRateCard[[#This Row],[ServiceName]]&amp;Table_wabobpsvr_AzureCalc_AzureCalcRateCard[[#This Row],[Price_Level]]&amp;Table_wabobpsvr_AzureCalc_AzureCalcRateCard[[#This Row],[Region]]</f>
        <v>Site Recovery VM replicated to System CenterD</v>
      </c>
      <c r="B13920" s="784"/>
      <c r="C13920" s="784" t="s">
        <v>1033</v>
      </c>
      <c r="D13920" s="784" t="s">
        <v>183</v>
      </c>
      <c r="E13920" s="784">
        <v>14.08</v>
      </c>
      <c r="F13920" s="784" t="s">
        <v>1034</v>
      </c>
      <c r="G13920" s="784" t="s">
        <v>2703</v>
      </c>
      <c r="H13920" s="784" t="s">
        <v>2704</v>
      </c>
      <c r="I13920" s="784" t="s">
        <v>6877</v>
      </c>
    </row>
    <row r="13921" spans="1:9" hidden="1">
      <c r="A13921" s="784" t="str">
        <f>Table_wabobpsvr_AzureCalc_AzureCalcRateCard[[#This Row],[ServiceName]]&amp;Table_wabobpsvr_AzureCalc_AzureCalcRateCard[[#This Row],[Price_Level]]&amp;Table_wabobpsvr_AzureCalc_AzureCalcRateCard[[#This Row],[Region]]</f>
        <v>BizTalk Services Developer BizTalk UnitsD2</v>
      </c>
      <c r="B13921" s="784">
        <v>2</v>
      </c>
      <c r="C13921" s="784" t="s">
        <v>4431</v>
      </c>
      <c r="D13921" s="784" t="s">
        <v>183</v>
      </c>
      <c r="E13921" s="784">
        <v>999999</v>
      </c>
      <c r="F13921" s="784" t="s">
        <v>814</v>
      </c>
      <c r="G13921" s="784" t="s">
        <v>4431</v>
      </c>
      <c r="H13921" s="784" t="s">
        <v>4431</v>
      </c>
      <c r="I13921" s="784" t="s">
        <v>4431</v>
      </c>
    </row>
    <row r="13922" spans="1:9" hidden="1">
      <c r="A13922" s="784" t="str">
        <f>Table_wabobpsvr_AzureCalc_AzureCalcRateCard[[#This Row],[ServiceName]]&amp;Table_wabobpsvr_AzureCalc_AzureCalcRateCard[[#This Row],[Price_Level]]&amp;Table_wabobpsvr_AzureCalc_AzureCalcRateCard[[#This Row],[Region]]</f>
        <v>BizTalk Services Developer BizTalk UnitsMOSP3</v>
      </c>
      <c r="B13922" s="784">
        <v>3</v>
      </c>
      <c r="C13922" s="784" t="s">
        <v>4431</v>
      </c>
      <c r="D13922" s="784" t="s">
        <v>627</v>
      </c>
      <c r="E13922" s="784">
        <v>999999</v>
      </c>
      <c r="F13922" s="784" t="s">
        <v>814</v>
      </c>
      <c r="G13922" s="784" t="s">
        <v>4431</v>
      </c>
      <c r="H13922" s="784" t="s">
        <v>4431</v>
      </c>
      <c r="I13922" s="784" t="s">
        <v>4431</v>
      </c>
    </row>
    <row r="13923" spans="1:9" hidden="1">
      <c r="A13923" s="784" t="str">
        <f>Table_wabobpsvr_AzureCalc_AzureCalcRateCard[[#This Row],[ServiceName]]&amp;Table_wabobpsvr_AzureCalc_AzureCalcRateCard[[#This Row],[Price_Level]]&amp;Table_wabobpsvr_AzureCalc_AzureCalcRateCard[[#This Row],[Region]]</f>
        <v>BizTalk Services Developer BizTalk UnitsA3</v>
      </c>
      <c r="B13923" s="784">
        <v>3</v>
      </c>
      <c r="C13923" s="784" t="s">
        <v>4431</v>
      </c>
      <c r="D13923" s="784" t="s">
        <v>181</v>
      </c>
      <c r="E13923" s="784">
        <v>999999</v>
      </c>
      <c r="F13923" s="784" t="s">
        <v>814</v>
      </c>
      <c r="G13923" s="784" t="s">
        <v>4431</v>
      </c>
      <c r="H13923" s="784" t="s">
        <v>4431</v>
      </c>
      <c r="I13923" s="784" t="s">
        <v>4431</v>
      </c>
    </row>
    <row r="13924" spans="1:9" hidden="1">
      <c r="A13924" s="784" t="str">
        <f>Table_wabobpsvr_AzureCalc_AzureCalcRateCard[[#This Row],[ServiceName]]&amp;Table_wabobpsvr_AzureCalc_AzureCalcRateCard[[#This Row],[Price_Level]]&amp;Table_wabobpsvr_AzureCalc_AzureCalcRateCard[[#This Row],[Region]]</f>
        <v>BizTalk Services Developer BizTalk UnitsB3</v>
      </c>
      <c r="B13924" s="784">
        <v>3</v>
      </c>
      <c r="C13924" s="784" t="s">
        <v>4431</v>
      </c>
      <c r="D13924" s="784" t="s">
        <v>182</v>
      </c>
      <c r="E13924" s="784">
        <v>999999</v>
      </c>
      <c r="F13924" s="784" t="s">
        <v>814</v>
      </c>
      <c r="G13924" s="784" t="s">
        <v>4431</v>
      </c>
      <c r="H13924" s="784" t="s">
        <v>4431</v>
      </c>
      <c r="I13924" s="784" t="s">
        <v>4431</v>
      </c>
    </row>
    <row r="13925" spans="1:9" hidden="1">
      <c r="A13925" s="784" t="str">
        <f>Table_wabobpsvr_AzureCalc_AzureCalcRateCard[[#This Row],[ServiceName]]&amp;Table_wabobpsvr_AzureCalc_AzureCalcRateCard[[#This Row],[Price_Level]]&amp;Table_wabobpsvr_AzureCalc_AzureCalcRateCard[[#This Row],[Region]]</f>
        <v>BizTalk Services Developer BizTalk UnitsC3</v>
      </c>
      <c r="B13925" s="784">
        <v>3</v>
      </c>
      <c r="C13925" s="784" t="s">
        <v>4431</v>
      </c>
      <c r="D13925" s="784" t="s">
        <v>184</v>
      </c>
      <c r="E13925" s="784">
        <v>999999</v>
      </c>
      <c r="F13925" s="784" t="s">
        <v>814</v>
      </c>
      <c r="G13925" s="784" t="s">
        <v>4431</v>
      </c>
      <c r="H13925" s="784" t="s">
        <v>4431</v>
      </c>
      <c r="I13925" s="784" t="s">
        <v>4431</v>
      </c>
    </row>
    <row r="13926" spans="1:9" hidden="1">
      <c r="A13926" s="784" t="str">
        <f>Table_wabobpsvr_AzureCalc_AzureCalcRateCard[[#This Row],[ServiceName]]&amp;Table_wabobpsvr_AzureCalc_AzureCalcRateCard[[#This Row],[Price_Level]]&amp;Table_wabobpsvr_AzureCalc_AzureCalcRateCard[[#This Row],[Region]]</f>
        <v>BizTalk Services Developer BizTalk UnitsD3</v>
      </c>
      <c r="B13926" s="784">
        <v>3</v>
      </c>
      <c r="C13926" s="784" t="s">
        <v>4431</v>
      </c>
      <c r="D13926" s="784" t="s">
        <v>183</v>
      </c>
      <c r="E13926" s="784">
        <v>999999</v>
      </c>
      <c r="F13926" s="784" t="s">
        <v>814</v>
      </c>
      <c r="G13926" s="784" t="s">
        <v>4431</v>
      </c>
      <c r="H13926" s="784" t="s">
        <v>4431</v>
      </c>
      <c r="I13926" s="784" t="s">
        <v>4431</v>
      </c>
    </row>
    <row r="13927" spans="1:9" hidden="1">
      <c r="A13927" s="784" t="str">
        <f>Table_wabobpsvr_AzureCalc_AzureCalcRateCard[[#This Row],[ServiceName]]&amp;Table_wabobpsvr_AzureCalc_AzureCalcRateCard[[#This Row],[Price_Level]]&amp;Table_wabobpsvr_AzureCalc_AzureCalcRateCard[[#This Row],[Region]]</f>
        <v>BizTalk Services Premium BizTalk UnitsMOSP3</v>
      </c>
      <c r="B13927" s="784">
        <v>3</v>
      </c>
      <c r="C13927" s="784" t="s">
        <v>4431</v>
      </c>
      <c r="D13927" s="784" t="s">
        <v>627</v>
      </c>
      <c r="E13927" s="784">
        <v>999999</v>
      </c>
      <c r="F13927" s="784" t="s">
        <v>815</v>
      </c>
      <c r="G13927" s="784" t="s">
        <v>4431</v>
      </c>
      <c r="H13927" s="784" t="s">
        <v>4431</v>
      </c>
      <c r="I13927" s="784" t="s">
        <v>4431</v>
      </c>
    </row>
    <row r="13928" spans="1:9" hidden="1">
      <c r="A13928" s="784" t="str">
        <f>Table_wabobpsvr_AzureCalc_AzureCalcRateCard[[#This Row],[ServiceName]]&amp;Table_wabobpsvr_AzureCalc_AzureCalcRateCard[[#This Row],[Price_Level]]&amp;Table_wabobpsvr_AzureCalc_AzureCalcRateCard[[#This Row],[Region]]</f>
        <v>BizTalk Services Premium BizTalk UnitsA3</v>
      </c>
      <c r="B13928" s="784">
        <v>3</v>
      </c>
      <c r="C13928" s="784" t="s">
        <v>4431</v>
      </c>
      <c r="D13928" s="784" t="s">
        <v>181</v>
      </c>
      <c r="E13928" s="784">
        <v>999999</v>
      </c>
      <c r="F13928" s="784" t="s">
        <v>815</v>
      </c>
      <c r="G13928" s="784" t="s">
        <v>4431</v>
      </c>
      <c r="H13928" s="784" t="s">
        <v>4431</v>
      </c>
      <c r="I13928" s="784" t="s">
        <v>4431</v>
      </c>
    </row>
    <row r="13929" spans="1:9" hidden="1">
      <c r="A13929" s="784" t="str">
        <f>Table_wabobpsvr_AzureCalc_AzureCalcRateCard[[#This Row],[ServiceName]]&amp;Table_wabobpsvr_AzureCalc_AzureCalcRateCard[[#This Row],[Price_Level]]&amp;Table_wabobpsvr_AzureCalc_AzureCalcRateCard[[#This Row],[Region]]</f>
        <v>BizTalk Services Premium BizTalk UnitsB3</v>
      </c>
      <c r="B13929" s="784">
        <v>3</v>
      </c>
      <c r="C13929" s="784" t="s">
        <v>4431</v>
      </c>
      <c r="D13929" s="784" t="s">
        <v>182</v>
      </c>
      <c r="E13929" s="784">
        <v>999999</v>
      </c>
      <c r="F13929" s="784" t="s">
        <v>815</v>
      </c>
      <c r="G13929" s="784" t="s">
        <v>4431</v>
      </c>
      <c r="H13929" s="784" t="s">
        <v>4431</v>
      </c>
      <c r="I13929" s="784" t="s">
        <v>4431</v>
      </c>
    </row>
    <row r="13930" spans="1:9" hidden="1">
      <c r="A13930" s="784" t="str">
        <f>Table_wabobpsvr_AzureCalc_AzureCalcRateCard[[#This Row],[ServiceName]]&amp;Table_wabobpsvr_AzureCalc_AzureCalcRateCard[[#This Row],[Price_Level]]&amp;Table_wabobpsvr_AzureCalc_AzureCalcRateCard[[#This Row],[Region]]</f>
        <v>BizTalk Services Premium BizTalk UnitsC3</v>
      </c>
      <c r="B13930" s="784">
        <v>3</v>
      </c>
      <c r="C13930" s="784" t="s">
        <v>4431</v>
      </c>
      <c r="D13930" s="784" t="s">
        <v>184</v>
      </c>
      <c r="E13930" s="784">
        <v>999999</v>
      </c>
      <c r="F13930" s="784" t="s">
        <v>815</v>
      </c>
      <c r="G13930" s="784" t="s">
        <v>4431</v>
      </c>
      <c r="H13930" s="784" t="s">
        <v>4431</v>
      </c>
      <c r="I13930" s="784" t="s">
        <v>4431</v>
      </c>
    </row>
    <row r="13931" spans="1:9" hidden="1">
      <c r="A13931" s="784" t="str">
        <f>Table_wabobpsvr_AzureCalc_AzureCalcRateCard[[#This Row],[ServiceName]]&amp;Table_wabobpsvr_AzureCalc_AzureCalcRateCard[[#This Row],[Price_Level]]&amp;Table_wabobpsvr_AzureCalc_AzureCalcRateCard[[#This Row],[Region]]</f>
        <v>BizTalk Services Premium BizTalk UnitsD3</v>
      </c>
      <c r="B13931" s="784">
        <v>3</v>
      </c>
      <c r="C13931" s="784" t="s">
        <v>4431</v>
      </c>
      <c r="D13931" s="784" t="s">
        <v>183</v>
      </c>
      <c r="E13931" s="784">
        <v>999999</v>
      </c>
      <c r="F13931" s="784" t="s">
        <v>815</v>
      </c>
      <c r="G13931" s="784" t="s">
        <v>4431</v>
      </c>
      <c r="H13931" s="784" t="s">
        <v>4431</v>
      </c>
      <c r="I13931" s="784" t="s">
        <v>4431</v>
      </c>
    </row>
    <row r="13932" spans="1:9" hidden="1">
      <c r="A13932" s="784" t="str">
        <f>Table_wabobpsvr_AzureCalc_AzureCalcRateCard[[#This Row],[ServiceName]]&amp;Table_wabobpsvr_AzureCalc_AzureCalcRateCard[[#This Row],[Price_Level]]&amp;Table_wabobpsvr_AzureCalc_AzureCalcRateCard[[#This Row],[Region]]</f>
        <v>BizTalk Services Premium BizTalk UnitsMOSP2</v>
      </c>
      <c r="B13932" s="784">
        <v>2</v>
      </c>
      <c r="C13932" s="784" t="s">
        <v>4431</v>
      </c>
      <c r="D13932" s="784" t="s">
        <v>627</v>
      </c>
      <c r="E13932" s="784">
        <v>999999</v>
      </c>
      <c r="F13932" s="784" t="s">
        <v>815</v>
      </c>
      <c r="G13932" s="784" t="s">
        <v>4431</v>
      </c>
      <c r="H13932" s="784" t="s">
        <v>4431</v>
      </c>
      <c r="I13932" s="784" t="s">
        <v>4431</v>
      </c>
    </row>
    <row r="13933" spans="1:9" hidden="1">
      <c r="A13933" s="784" t="str">
        <f>Table_wabobpsvr_AzureCalc_AzureCalcRateCard[[#This Row],[ServiceName]]&amp;Table_wabobpsvr_AzureCalc_AzureCalcRateCard[[#This Row],[Price_Level]]&amp;Table_wabobpsvr_AzureCalc_AzureCalcRateCard[[#This Row],[Region]]</f>
        <v>BizTalk Services Premium BizTalk UnitsA2</v>
      </c>
      <c r="B13933" s="784">
        <v>2</v>
      </c>
      <c r="C13933" s="784" t="s">
        <v>4431</v>
      </c>
      <c r="D13933" s="784" t="s">
        <v>181</v>
      </c>
      <c r="E13933" s="784">
        <v>999999</v>
      </c>
      <c r="F13933" s="784" t="s">
        <v>815</v>
      </c>
      <c r="G13933" s="784" t="s">
        <v>4431</v>
      </c>
      <c r="H13933" s="784" t="s">
        <v>4431</v>
      </c>
      <c r="I13933" s="784" t="s">
        <v>4431</v>
      </c>
    </row>
    <row r="13934" spans="1:9" hidden="1">
      <c r="A13934" s="784" t="str">
        <f>Table_wabobpsvr_AzureCalc_AzureCalcRateCard[[#This Row],[ServiceName]]&amp;Table_wabobpsvr_AzureCalc_AzureCalcRateCard[[#This Row],[Price_Level]]&amp;Table_wabobpsvr_AzureCalc_AzureCalcRateCard[[#This Row],[Region]]</f>
        <v>BizTalk Services Premium BizTalk UnitsB2</v>
      </c>
      <c r="B13934" s="784">
        <v>2</v>
      </c>
      <c r="C13934" s="784" t="s">
        <v>4431</v>
      </c>
      <c r="D13934" s="784" t="s">
        <v>182</v>
      </c>
      <c r="E13934" s="784">
        <v>999999</v>
      </c>
      <c r="F13934" s="784" t="s">
        <v>815</v>
      </c>
      <c r="G13934" s="784" t="s">
        <v>4431</v>
      </c>
      <c r="H13934" s="784" t="s">
        <v>4431</v>
      </c>
      <c r="I13934" s="784" t="s">
        <v>4431</v>
      </c>
    </row>
    <row r="13935" spans="1:9" hidden="1">
      <c r="A13935" s="784" t="str">
        <f>Table_wabobpsvr_AzureCalc_AzureCalcRateCard[[#This Row],[ServiceName]]&amp;Table_wabobpsvr_AzureCalc_AzureCalcRateCard[[#This Row],[Price_Level]]&amp;Table_wabobpsvr_AzureCalc_AzureCalcRateCard[[#This Row],[Region]]</f>
        <v>BizTalk Services Premium BizTalk UnitsC2</v>
      </c>
      <c r="B13935" s="784">
        <v>2</v>
      </c>
      <c r="C13935" s="784" t="s">
        <v>4431</v>
      </c>
      <c r="D13935" s="784" t="s">
        <v>184</v>
      </c>
      <c r="E13935" s="784">
        <v>999999</v>
      </c>
      <c r="F13935" s="784" t="s">
        <v>815</v>
      </c>
      <c r="G13935" s="784" t="s">
        <v>4431</v>
      </c>
      <c r="H13935" s="784" t="s">
        <v>4431</v>
      </c>
      <c r="I13935" s="784" t="s">
        <v>4431</v>
      </c>
    </row>
    <row r="13936" spans="1:9" hidden="1">
      <c r="A13936" s="784" t="str">
        <f>Table_wabobpsvr_AzureCalc_AzureCalcRateCard[[#This Row],[ServiceName]]&amp;Table_wabobpsvr_AzureCalc_AzureCalcRateCard[[#This Row],[Price_Level]]&amp;Table_wabobpsvr_AzureCalc_AzureCalcRateCard[[#This Row],[Region]]</f>
        <v>BizTalk Services Premium BizTalk UnitsD2</v>
      </c>
      <c r="B13936" s="784">
        <v>2</v>
      </c>
      <c r="C13936" s="784" t="s">
        <v>4431</v>
      </c>
      <c r="D13936" s="784" t="s">
        <v>183</v>
      </c>
      <c r="E13936" s="784">
        <v>999999</v>
      </c>
      <c r="F13936" s="784" t="s">
        <v>815</v>
      </c>
      <c r="G13936" s="784" t="s">
        <v>4431</v>
      </c>
      <c r="H13936" s="784" t="s">
        <v>4431</v>
      </c>
      <c r="I13936" s="784" t="s">
        <v>4431</v>
      </c>
    </row>
    <row r="13937" spans="1:9" hidden="1">
      <c r="A13937" s="784" t="str">
        <f>Table_wabobpsvr_AzureCalc_AzureCalcRateCard[[#This Row],[ServiceName]]&amp;Table_wabobpsvr_AzureCalc_AzureCalcRateCard[[#This Row],[Price_Level]]&amp;Table_wabobpsvr_AzureCalc_AzureCalcRateCard[[#This Row],[Region]]</f>
        <v>BizTalk Services Standard BizTalk UnitsMOSP2</v>
      </c>
      <c r="B13937" s="784">
        <v>2</v>
      </c>
      <c r="C13937" s="784" t="s">
        <v>4431</v>
      </c>
      <c r="D13937" s="784" t="s">
        <v>627</v>
      </c>
      <c r="E13937" s="784">
        <v>999999</v>
      </c>
      <c r="F13937" s="784" t="s">
        <v>811</v>
      </c>
      <c r="G13937" s="784" t="s">
        <v>4431</v>
      </c>
      <c r="H13937" s="784" t="s">
        <v>4431</v>
      </c>
      <c r="I13937" s="784" t="s">
        <v>4431</v>
      </c>
    </row>
    <row r="13938" spans="1:9" hidden="1">
      <c r="A13938" s="784" t="str">
        <f>Table_wabobpsvr_AzureCalc_AzureCalcRateCard[[#This Row],[ServiceName]]&amp;Table_wabobpsvr_AzureCalc_AzureCalcRateCard[[#This Row],[Price_Level]]&amp;Table_wabobpsvr_AzureCalc_AzureCalcRateCard[[#This Row],[Region]]</f>
        <v>BizTalk Services Standard BizTalk UnitsA2</v>
      </c>
      <c r="B13938" s="784">
        <v>2</v>
      </c>
      <c r="C13938" s="784" t="s">
        <v>4431</v>
      </c>
      <c r="D13938" s="784" t="s">
        <v>181</v>
      </c>
      <c r="E13938" s="784">
        <v>999999</v>
      </c>
      <c r="F13938" s="784" t="s">
        <v>811</v>
      </c>
      <c r="G13938" s="784" t="s">
        <v>4431</v>
      </c>
      <c r="H13938" s="784" t="s">
        <v>4431</v>
      </c>
      <c r="I13938" s="784" t="s">
        <v>4431</v>
      </c>
    </row>
    <row r="13939" spans="1:9" hidden="1">
      <c r="A13939" s="784" t="str">
        <f>Table_wabobpsvr_AzureCalc_AzureCalcRateCard[[#This Row],[ServiceName]]&amp;Table_wabobpsvr_AzureCalc_AzureCalcRateCard[[#This Row],[Price_Level]]&amp;Table_wabobpsvr_AzureCalc_AzureCalcRateCard[[#This Row],[Region]]</f>
        <v>BizTalk Services Standard BizTalk UnitsB2</v>
      </c>
      <c r="B13939" s="784">
        <v>2</v>
      </c>
      <c r="C13939" s="784" t="s">
        <v>4431</v>
      </c>
      <c r="D13939" s="784" t="s">
        <v>182</v>
      </c>
      <c r="E13939" s="784">
        <v>999999</v>
      </c>
      <c r="F13939" s="784" t="s">
        <v>811</v>
      </c>
      <c r="G13939" s="784" t="s">
        <v>4431</v>
      </c>
      <c r="H13939" s="784" t="s">
        <v>4431</v>
      </c>
      <c r="I13939" s="784" t="s">
        <v>4431</v>
      </c>
    </row>
    <row r="13940" spans="1:9" hidden="1">
      <c r="A13940" s="784" t="str">
        <f>Table_wabobpsvr_AzureCalc_AzureCalcRateCard[[#This Row],[ServiceName]]&amp;Table_wabobpsvr_AzureCalc_AzureCalcRateCard[[#This Row],[Price_Level]]&amp;Table_wabobpsvr_AzureCalc_AzureCalcRateCard[[#This Row],[Region]]</f>
        <v>BizTalk Services Standard BizTalk UnitsC2</v>
      </c>
      <c r="B13940" s="784">
        <v>2</v>
      </c>
      <c r="C13940" s="784" t="s">
        <v>4431</v>
      </c>
      <c r="D13940" s="784" t="s">
        <v>184</v>
      </c>
      <c r="E13940" s="784">
        <v>999999</v>
      </c>
      <c r="F13940" s="784" t="s">
        <v>811</v>
      </c>
      <c r="G13940" s="784" t="s">
        <v>4431</v>
      </c>
      <c r="H13940" s="784" t="s">
        <v>4431</v>
      </c>
      <c r="I13940" s="784" t="s">
        <v>4431</v>
      </c>
    </row>
    <row r="13941" spans="1:9" hidden="1">
      <c r="A13941" s="784" t="str">
        <f>Table_wabobpsvr_AzureCalc_AzureCalcRateCard[[#This Row],[ServiceName]]&amp;Table_wabobpsvr_AzureCalc_AzureCalcRateCard[[#This Row],[Price_Level]]&amp;Table_wabobpsvr_AzureCalc_AzureCalcRateCard[[#This Row],[Region]]</f>
        <v>BizTalk Services Standard BizTalk UnitsD2</v>
      </c>
      <c r="B13941" s="784">
        <v>2</v>
      </c>
      <c r="C13941" s="784" t="s">
        <v>4431</v>
      </c>
      <c r="D13941" s="784" t="s">
        <v>183</v>
      </c>
      <c r="E13941" s="784">
        <v>999999</v>
      </c>
      <c r="F13941" s="784" t="s">
        <v>811</v>
      </c>
      <c r="G13941" s="784" t="s">
        <v>4431</v>
      </c>
      <c r="H13941" s="784" t="s">
        <v>4431</v>
      </c>
      <c r="I13941" s="784" t="s">
        <v>4431</v>
      </c>
    </row>
    <row r="13942" spans="1:9" hidden="1">
      <c r="A13942" s="784" t="str">
        <f>Table_wabobpsvr_AzureCalc_AzureCalcRateCard[[#This Row],[ServiceName]]&amp;Table_wabobpsvr_AzureCalc_AzureCalcRateCard[[#This Row],[Price_Level]]&amp;Table_wabobpsvr_AzureCalc_AzureCalcRateCard[[#This Row],[Region]]</f>
        <v>BizTalk Services Standard BizTalk UnitsMOSP3</v>
      </c>
      <c r="B13942" s="784">
        <v>3</v>
      </c>
      <c r="C13942" s="784" t="s">
        <v>4431</v>
      </c>
      <c r="D13942" s="784" t="s">
        <v>627</v>
      </c>
      <c r="E13942" s="784">
        <v>999999</v>
      </c>
      <c r="F13942" s="784" t="s">
        <v>811</v>
      </c>
      <c r="G13942" s="784" t="s">
        <v>4431</v>
      </c>
      <c r="H13942" s="784" t="s">
        <v>4431</v>
      </c>
      <c r="I13942" s="784" t="s">
        <v>4431</v>
      </c>
    </row>
    <row r="13943" spans="1:9" hidden="1">
      <c r="A13943" s="784" t="str">
        <f>Table_wabobpsvr_AzureCalc_AzureCalcRateCard[[#This Row],[ServiceName]]&amp;Table_wabobpsvr_AzureCalc_AzureCalcRateCard[[#This Row],[Price_Level]]&amp;Table_wabobpsvr_AzureCalc_AzureCalcRateCard[[#This Row],[Region]]</f>
        <v>BizTalk Services Standard BizTalk UnitsA3</v>
      </c>
      <c r="B13943" s="784">
        <v>3</v>
      </c>
      <c r="C13943" s="784" t="s">
        <v>4431</v>
      </c>
      <c r="D13943" s="784" t="s">
        <v>181</v>
      </c>
      <c r="E13943" s="784">
        <v>999999</v>
      </c>
      <c r="F13943" s="784" t="s">
        <v>811</v>
      </c>
      <c r="G13943" s="784" t="s">
        <v>4431</v>
      </c>
      <c r="H13943" s="784" t="s">
        <v>4431</v>
      </c>
      <c r="I13943" s="784" t="s">
        <v>4431</v>
      </c>
    </row>
    <row r="13944" spans="1:9" hidden="1">
      <c r="A13944" s="784" t="str">
        <f>Table_wabobpsvr_AzureCalc_AzureCalcRateCard[[#This Row],[ServiceName]]&amp;Table_wabobpsvr_AzureCalc_AzureCalcRateCard[[#This Row],[Price_Level]]&amp;Table_wabobpsvr_AzureCalc_AzureCalcRateCard[[#This Row],[Region]]</f>
        <v>BizTalk Services Standard BizTalk UnitsB3</v>
      </c>
      <c r="B13944" s="784">
        <v>3</v>
      </c>
      <c r="C13944" s="784" t="s">
        <v>4431</v>
      </c>
      <c r="D13944" s="784" t="s">
        <v>182</v>
      </c>
      <c r="E13944" s="784">
        <v>999999</v>
      </c>
      <c r="F13944" s="784" t="s">
        <v>811</v>
      </c>
      <c r="G13944" s="784" t="s">
        <v>4431</v>
      </c>
      <c r="H13944" s="784" t="s">
        <v>4431</v>
      </c>
      <c r="I13944" s="784" t="s">
        <v>4431</v>
      </c>
    </row>
    <row r="13945" spans="1:9" hidden="1">
      <c r="A13945" s="784" t="str">
        <f>Table_wabobpsvr_AzureCalc_AzureCalcRateCard[[#This Row],[ServiceName]]&amp;Table_wabobpsvr_AzureCalc_AzureCalcRateCard[[#This Row],[Price_Level]]&amp;Table_wabobpsvr_AzureCalc_AzureCalcRateCard[[#This Row],[Region]]</f>
        <v>BizTalk Services Standard BizTalk UnitsC3</v>
      </c>
      <c r="B13945" s="784">
        <v>3</v>
      </c>
      <c r="C13945" s="784" t="s">
        <v>4431</v>
      </c>
      <c r="D13945" s="784" t="s">
        <v>184</v>
      </c>
      <c r="E13945" s="784">
        <v>999999</v>
      </c>
      <c r="F13945" s="784" t="s">
        <v>811</v>
      </c>
      <c r="G13945" s="784" t="s">
        <v>4431</v>
      </c>
      <c r="H13945" s="784" t="s">
        <v>4431</v>
      </c>
      <c r="I13945" s="784" t="s">
        <v>4431</v>
      </c>
    </row>
    <row r="13946" spans="1:9" hidden="1">
      <c r="A13946" s="784" t="str">
        <f>Table_wabobpsvr_AzureCalc_AzureCalcRateCard[[#This Row],[ServiceName]]&amp;Table_wabobpsvr_AzureCalc_AzureCalcRateCard[[#This Row],[Price_Level]]&amp;Table_wabobpsvr_AzureCalc_AzureCalcRateCard[[#This Row],[Region]]</f>
        <v>BizTalk Services Standard BizTalk UnitsD3</v>
      </c>
      <c r="B13946" s="784">
        <v>3</v>
      </c>
      <c r="C13946" s="784" t="s">
        <v>4431</v>
      </c>
      <c r="D13946" s="784" t="s">
        <v>183</v>
      </c>
      <c r="E13946" s="784">
        <v>999999</v>
      </c>
      <c r="F13946" s="784" t="s">
        <v>811</v>
      </c>
      <c r="G13946" s="784" t="s">
        <v>4431</v>
      </c>
      <c r="H13946" s="784" t="s">
        <v>4431</v>
      </c>
      <c r="I13946" s="784" t="s">
        <v>4431</v>
      </c>
    </row>
    <row r="13947" spans="1:9" hidden="1">
      <c r="A13947" s="784" t="str">
        <f>Table_wabobpsvr_AzureCalc_AzureCalcRateCard[[#This Row],[ServiceName]]&amp;Table_wabobpsvr_AzureCalc_AzureCalcRateCard[[#This Row],[Price_Level]]&amp;Table_wabobpsvr_AzureCalc_AzureCalcRateCard[[#This Row],[Region]]</f>
        <v>Media Services E1 Encoding Daily Reserved UnitsMOSP3</v>
      </c>
      <c r="B13947" s="784">
        <v>3</v>
      </c>
      <c r="C13947" s="784" t="s">
        <v>4431</v>
      </c>
      <c r="D13947" s="784" t="s">
        <v>627</v>
      </c>
      <c r="E13947" s="784">
        <v>999999</v>
      </c>
      <c r="F13947" s="784" t="s">
        <v>807</v>
      </c>
      <c r="G13947" s="784" t="s">
        <v>4431</v>
      </c>
      <c r="H13947" s="784" t="s">
        <v>4431</v>
      </c>
      <c r="I13947" s="784" t="s">
        <v>4431</v>
      </c>
    </row>
    <row r="13948" spans="1:9" hidden="1">
      <c r="A13948" s="784" t="str">
        <f>Table_wabobpsvr_AzureCalc_AzureCalcRateCard[[#This Row],[ServiceName]]&amp;Table_wabobpsvr_AzureCalc_AzureCalcRateCard[[#This Row],[Price_Level]]&amp;Table_wabobpsvr_AzureCalc_AzureCalcRateCard[[#This Row],[Region]]</f>
        <v>Media Services E1 Encoding Daily Reserved UnitsA3</v>
      </c>
      <c r="B13948" s="784">
        <v>3</v>
      </c>
      <c r="C13948" s="784" t="s">
        <v>4431</v>
      </c>
      <c r="D13948" s="784" t="s">
        <v>181</v>
      </c>
      <c r="E13948" s="784">
        <v>999999</v>
      </c>
      <c r="F13948" s="784" t="s">
        <v>807</v>
      </c>
      <c r="G13948" s="784" t="s">
        <v>4431</v>
      </c>
      <c r="H13948" s="784" t="s">
        <v>4431</v>
      </c>
      <c r="I13948" s="784" t="s">
        <v>4431</v>
      </c>
    </row>
    <row r="13949" spans="1:9" hidden="1">
      <c r="A13949" s="784" t="str">
        <f>Table_wabobpsvr_AzureCalc_AzureCalcRateCard[[#This Row],[ServiceName]]&amp;Table_wabobpsvr_AzureCalc_AzureCalcRateCard[[#This Row],[Price_Level]]&amp;Table_wabobpsvr_AzureCalc_AzureCalcRateCard[[#This Row],[Region]]</f>
        <v>Basic Large Azure App Service HoursMOSP</v>
      </c>
      <c r="B13949" s="784"/>
      <c r="C13949" s="784" t="s">
        <v>701</v>
      </c>
      <c r="D13949" s="784" t="s">
        <v>627</v>
      </c>
      <c r="E13949" s="784">
        <v>0.3</v>
      </c>
      <c r="F13949" s="784" t="s">
        <v>4657</v>
      </c>
      <c r="G13949" s="784" t="s">
        <v>4431</v>
      </c>
      <c r="H13949" s="784" t="s">
        <v>4431</v>
      </c>
      <c r="I13949" s="784" t="s">
        <v>6878</v>
      </c>
    </row>
    <row r="13950" spans="1:9" hidden="1">
      <c r="A13950" s="784" t="str">
        <f>Table_wabobpsvr_AzureCalc_AzureCalcRateCard[[#This Row],[ServiceName]]&amp;Table_wabobpsvr_AzureCalc_AzureCalcRateCard[[#This Row],[Price_Level]]&amp;Table_wabobpsvr_AzureCalc_AzureCalcRateCard[[#This Row],[Region]]</f>
        <v>Basic Large Azure App Service HoursA</v>
      </c>
      <c r="B13950" s="784"/>
      <c r="C13950" s="784" t="s">
        <v>701</v>
      </c>
      <c r="D13950" s="784" t="s">
        <v>181</v>
      </c>
      <c r="E13950" s="784">
        <v>0.219</v>
      </c>
      <c r="F13950" s="784" t="s">
        <v>4657</v>
      </c>
      <c r="G13950" s="784" t="s">
        <v>1598</v>
      </c>
      <c r="H13950" s="784" t="s">
        <v>1599</v>
      </c>
      <c r="I13950" s="784" t="s">
        <v>6878</v>
      </c>
    </row>
    <row r="13951" spans="1:9" hidden="1">
      <c r="A13951" s="784" t="str">
        <f>Table_wabobpsvr_AzureCalc_AzureCalcRateCard[[#This Row],[ServiceName]]&amp;Table_wabobpsvr_AzureCalc_AzureCalcRateCard[[#This Row],[Price_Level]]&amp;Table_wabobpsvr_AzureCalc_AzureCalcRateCard[[#This Row],[Region]]</f>
        <v>Basic Large Azure App Service HoursB</v>
      </c>
      <c r="B13951" s="784"/>
      <c r="C13951" s="784" t="s">
        <v>701</v>
      </c>
      <c r="D13951" s="784" t="s">
        <v>182</v>
      </c>
      <c r="E13951" s="784">
        <v>0.21</v>
      </c>
      <c r="F13951" s="784" t="s">
        <v>4657</v>
      </c>
      <c r="G13951" s="784" t="s">
        <v>1598</v>
      </c>
      <c r="H13951" s="784" t="s">
        <v>1599</v>
      </c>
      <c r="I13951" s="784" t="s">
        <v>6878</v>
      </c>
    </row>
    <row r="13952" spans="1:9" hidden="1">
      <c r="A13952" s="784" t="str">
        <f>Table_wabobpsvr_AzureCalc_AzureCalcRateCard[[#This Row],[ServiceName]]&amp;Table_wabobpsvr_AzureCalc_AzureCalcRateCard[[#This Row],[Price_Level]]&amp;Table_wabobpsvr_AzureCalc_AzureCalcRateCard[[#This Row],[Region]]</f>
        <v>Basic Large Azure App Service HoursC</v>
      </c>
      <c r="B13952" s="784"/>
      <c r="C13952" s="784" t="s">
        <v>701</v>
      </c>
      <c r="D13952" s="784" t="s">
        <v>184</v>
      </c>
      <c r="E13952" s="784">
        <v>0.20100000000000001</v>
      </c>
      <c r="F13952" s="784" t="s">
        <v>4657</v>
      </c>
      <c r="G13952" s="784" t="s">
        <v>1598</v>
      </c>
      <c r="H13952" s="784" t="s">
        <v>1599</v>
      </c>
      <c r="I13952" s="784" t="s">
        <v>6878</v>
      </c>
    </row>
    <row r="13953" spans="1:9" hidden="1">
      <c r="A13953" s="784" t="str">
        <f>Table_wabobpsvr_AzureCalc_AzureCalcRateCard[[#This Row],[ServiceName]]&amp;Table_wabobpsvr_AzureCalc_AzureCalcRateCard[[#This Row],[Price_Level]]&amp;Table_wabobpsvr_AzureCalc_AzureCalcRateCard[[#This Row],[Region]]</f>
        <v>Java Development Environment (8 core)B</v>
      </c>
      <c r="B13953" s="784"/>
      <c r="C13953" s="784" t="s">
        <v>701</v>
      </c>
      <c r="D13953" s="784" t="s">
        <v>182</v>
      </c>
      <c r="E13953" s="784">
        <v>0.64</v>
      </c>
      <c r="F13953" s="784" t="s">
        <v>750</v>
      </c>
      <c r="G13953" s="784" t="s">
        <v>1574</v>
      </c>
      <c r="H13953" s="784" t="s">
        <v>1575</v>
      </c>
      <c r="I13953" s="784" t="s">
        <v>6533</v>
      </c>
    </row>
    <row r="13954" spans="1:9" hidden="1">
      <c r="A13954" s="784" t="str">
        <f>Table_wabobpsvr_AzureCalc_AzureCalcRateCard[[#This Row],[ServiceName]]&amp;Table_wabobpsvr_AzureCalc_AzureCalcRateCard[[#This Row],[Price_Level]]&amp;Table_wabobpsvr_AzureCalc_AzureCalcRateCard[[#This Row],[Region]]</f>
        <v>Basic Large Azure App Service HoursD</v>
      </c>
      <c r="B13954" s="784"/>
      <c r="C13954" s="784" t="s">
        <v>701</v>
      </c>
      <c r="D13954" s="784" t="s">
        <v>183</v>
      </c>
      <c r="E13954" s="784">
        <v>0.192</v>
      </c>
      <c r="F13954" s="784" t="s">
        <v>4657</v>
      </c>
      <c r="G13954" s="784" t="s">
        <v>1598</v>
      </c>
      <c r="H13954" s="784" t="s">
        <v>1599</v>
      </c>
      <c r="I13954" s="784" t="s">
        <v>6878</v>
      </c>
    </row>
    <row r="13955" spans="1:9" hidden="1">
      <c r="A13955" s="784" t="str">
        <f>Table_wabobpsvr_AzureCalc_AzureCalcRateCard[[#This Row],[ServiceName]]&amp;Table_wabobpsvr_AzureCalc_AzureCalcRateCard[[#This Row],[Price_Level]]&amp;Table_wabobpsvr_AzureCalc_AzureCalcRateCard[[#This Row],[Region]]</f>
        <v>Basic Large Azure App Service HoursMOSP11</v>
      </c>
      <c r="B13955" s="784">
        <v>11</v>
      </c>
      <c r="C13955" s="784" t="s">
        <v>701</v>
      </c>
      <c r="D13955" s="784" t="s">
        <v>627</v>
      </c>
      <c r="E13955" s="784">
        <v>0.35399999999999998</v>
      </c>
      <c r="F13955" s="784" t="s">
        <v>4657</v>
      </c>
      <c r="G13955" s="784" t="s">
        <v>4431</v>
      </c>
      <c r="H13955" s="784" t="s">
        <v>4431</v>
      </c>
      <c r="I13955" s="784" t="s">
        <v>6879</v>
      </c>
    </row>
    <row r="13956" spans="1:9" hidden="1">
      <c r="A13956" s="784" t="str">
        <f>Table_wabobpsvr_AzureCalc_AzureCalcRateCard[[#This Row],[ServiceName]]&amp;Table_wabobpsvr_AzureCalc_AzureCalcRateCard[[#This Row],[Price_Level]]&amp;Table_wabobpsvr_AzureCalc_AzureCalcRateCard[[#This Row],[Region]]</f>
        <v>Basic Large Azure App Service HoursA11</v>
      </c>
      <c r="B13956" s="784">
        <v>11</v>
      </c>
      <c r="C13956" s="784" t="s">
        <v>701</v>
      </c>
      <c r="D13956" s="784" t="s">
        <v>181</v>
      </c>
      <c r="E13956" s="784">
        <v>0.25841999999999998</v>
      </c>
      <c r="F13956" s="784" t="s">
        <v>4657</v>
      </c>
      <c r="G13956" s="784" t="s">
        <v>1600</v>
      </c>
      <c r="H13956" s="784" t="s">
        <v>1601</v>
      </c>
      <c r="I13956" s="784" t="s">
        <v>6879</v>
      </c>
    </row>
    <row r="13957" spans="1:9" hidden="1">
      <c r="A13957" s="784" t="str">
        <f>Table_wabobpsvr_AzureCalc_AzureCalcRateCard[[#This Row],[ServiceName]]&amp;Table_wabobpsvr_AzureCalc_AzureCalcRateCard[[#This Row],[Price_Level]]&amp;Table_wabobpsvr_AzureCalc_AzureCalcRateCard[[#This Row],[Region]]</f>
        <v>Basic Large Azure App Service HoursB11</v>
      </c>
      <c r="B13957" s="784">
        <v>11</v>
      </c>
      <c r="C13957" s="784" t="s">
        <v>701</v>
      </c>
      <c r="D13957" s="784" t="s">
        <v>182</v>
      </c>
      <c r="E13957" s="784">
        <v>0.24779999999999999</v>
      </c>
      <c r="F13957" s="784" t="s">
        <v>4657</v>
      </c>
      <c r="G13957" s="784" t="s">
        <v>1600</v>
      </c>
      <c r="H13957" s="784" t="s">
        <v>1601</v>
      </c>
      <c r="I13957" s="784" t="s">
        <v>6879</v>
      </c>
    </row>
    <row r="13958" spans="1:9" hidden="1">
      <c r="A13958" s="784" t="str">
        <f>Table_wabobpsvr_AzureCalc_AzureCalcRateCard[[#This Row],[ServiceName]]&amp;Table_wabobpsvr_AzureCalc_AzureCalcRateCard[[#This Row],[Price_Level]]&amp;Table_wabobpsvr_AzureCalc_AzureCalcRateCard[[#This Row],[Region]]</f>
        <v>Basic Large Azure App Service HoursC11</v>
      </c>
      <c r="B13958" s="784">
        <v>11</v>
      </c>
      <c r="C13958" s="784" t="s">
        <v>701</v>
      </c>
      <c r="D13958" s="784" t="s">
        <v>184</v>
      </c>
      <c r="E13958" s="784">
        <v>0.23718</v>
      </c>
      <c r="F13958" s="784" t="s">
        <v>4657</v>
      </c>
      <c r="G13958" s="784" t="s">
        <v>1600</v>
      </c>
      <c r="H13958" s="784" t="s">
        <v>1601</v>
      </c>
      <c r="I13958" s="784" t="s">
        <v>6879</v>
      </c>
    </row>
    <row r="13959" spans="1:9" hidden="1">
      <c r="A13959" s="784" t="str">
        <f>Table_wabobpsvr_AzureCalc_AzureCalcRateCard[[#This Row],[ServiceName]]&amp;Table_wabobpsvr_AzureCalc_AzureCalcRateCard[[#This Row],[Price_Level]]&amp;Table_wabobpsvr_AzureCalc_AzureCalcRateCard[[#This Row],[Region]]</f>
        <v>Basic Large Azure App Service HoursD11</v>
      </c>
      <c r="B13959" s="784">
        <v>11</v>
      </c>
      <c r="C13959" s="784" t="s">
        <v>701</v>
      </c>
      <c r="D13959" s="784" t="s">
        <v>183</v>
      </c>
      <c r="E13959" s="784">
        <v>0.22656000000000001</v>
      </c>
      <c r="F13959" s="784" t="s">
        <v>4657</v>
      </c>
      <c r="G13959" s="784" t="s">
        <v>1600</v>
      </c>
      <c r="H13959" s="784" t="s">
        <v>1601</v>
      </c>
      <c r="I13959" s="784" t="s">
        <v>6879</v>
      </c>
    </row>
    <row r="13960" spans="1:9" hidden="1">
      <c r="A13960" s="784" t="str">
        <f>Table_wabobpsvr_AzureCalc_AzureCalcRateCard[[#This Row],[ServiceName]]&amp;Table_wabobpsvr_AzureCalc_AzureCalcRateCard[[#This Row],[Price_Level]]&amp;Table_wabobpsvr_AzureCalc_AzureCalcRateCard[[#This Row],[Region]]</f>
        <v>Basic Large Azure App Service HoursMOSP12</v>
      </c>
      <c r="B13960" s="784">
        <v>12</v>
      </c>
      <c r="C13960" s="784" t="s">
        <v>701</v>
      </c>
      <c r="D13960" s="784" t="s">
        <v>627</v>
      </c>
      <c r="E13960" s="784">
        <v>0.34</v>
      </c>
      <c r="F13960" s="784" t="s">
        <v>4657</v>
      </c>
      <c r="G13960" s="784" t="s">
        <v>4431</v>
      </c>
      <c r="H13960" s="784" t="s">
        <v>4431</v>
      </c>
      <c r="I13960" s="784" t="s">
        <v>6880</v>
      </c>
    </row>
    <row r="13961" spans="1:9" hidden="1">
      <c r="A13961" s="784" t="str">
        <f>Table_wabobpsvr_AzureCalc_AzureCalcRateCard[[#This Row],[ServiceName]]&amp;Table_wabobpsvr_AzureCalc_AzureCalcRateCard[[#This Row],[Price_Level]]&amp;Table_wabobpsvr_AzureCalc_AzureCalcRateCard[[#This Row],[Region]]</f>
        <v>Basic Large Azure App Service HoursA12</v>
      </c>
      <c r="B13961" s="784">
        <v>12</v>
      </c>
      <c r="C13961" s="784" t="s">
        <v>701</v>
      </c>
      <c r="D13961" s="784" t="s">
        <v>181</v>
      </c>
      <c r="E13961" s="784">
        <v>0.2482</v>
      </c>
      <c r="F13961" s="784" t="s">
        <v>4657</v>
      </c>
      <c r="G13961" s="784" t="s">
        <v>1602</v>
      </c>
      <c r="H13961" s="784" t="s">
        <v>1603</v>
      </c>
      <c r="I13961" s="784" t="s">
        <v>6880</v>
      </c>
    </row>
    <row r="13962" spans="1:9" hidden="1">
      <c r="A13962" s="784" t="str">
        <f>Table_wabobpsvr_AzureCalc_AzureCalcRateCard[[#This Row],[ServiceName]]&amp;Table_wabobpsvr_AzureCalc_AzureCalcRateCard[[#This Row],[Price_Level]]&amp;Table_wabobpsvr_AzureCalc_AzureCalcRateCard[[#This Row],[Region]]</f>
        <v>Basic Large Azure App Service HoursB12</v>
      </c>
      <c r="B13962" s="784">
        <v>12</v>
      </c>
      <c r="C13962" s="784" t="s">
        <v>701</v>
      </c>
      <c r="D13962" s="784" t="s">
        <v>182</v>
      </c>
      <c r="E13962" s="784">
        <v>0.23799999999999999</v>
      </c>
      <c r="F13962" s="784" t="s">
        <v>4657</v>
      </c>
      <c r="G13962" s="784" t="s">
        <v>1602</v>
      </c>
      <c r="H13962" s="784" t="s">
        <v>1603</v>
      </c>
      <c r="I13962" s="784" t="s">
        <v>6880</v>
      </c>
    </row>
    <row r="13963" spans="1:9" hidden="1">
      <c r="A13963" s="784" t="str">
        <f>Table_wabobpsvr_AzureCalc_AzureCalcRateCard[[#This Row],[ServiceName]]&amp;Table_wabobpsvr_AzureCalc_AzureCalcRateCard[[#This Row],[Price_Level]]&amp;Table_wabobpsvr_AzureCalc_AzureCalcRateCard[[#This Row],[Region]]</f>
        <v>Java Development Environment (8 core)C</v>
      </c>
      <c r="B13963" s="784"/>
      <c r="C13963" s="784" t="s">
        <v>701</v>
      </c>
      <c r="D13963" s="784" t="s">
        <v>184</v>
      </c>
      <c r="E13963" s="784">
        <v>0.64</v>
      </c>
      <c r="F13963" s="784" t="s">
        <v>750</v>
      </c>
      <c r="G13963" s="784" t="s">
        <v>1574</v>
      </c>
      <c r="H13963" s="784" t="s">
        <v>1575</v>
      </c>
      <c r="I13963" s="784" t="s">
        <v>6533</v>
      </c>
    </row>
    <row r="13964" spans="1:9" hidden="1">
      <c r="A13964" s="784" t="str">
        <f>Table_wabobpsvr_AzureCalc_AzureCalcRateCard[[#This Row],[ServiceName]]&amp;Table_wabobpsvr_AzureCalc_AzureCalcRateCard[[#This Row],[Price_Level]]&amp;Table_wabobpsvr_AzureCalc_AzureCalcRateCard[[#This Row],[Region]]</f>
        <v>Java Development Environment (8 core)D</v>
      </c>
      <c r="B13964" s="784"/>
      <c r="C13964" s="784" t="s">
        <v>701</v>
      </c>
      <c r="D13964" s="784" t="s">
        <v>183</v>
      </c>
      <c r="E13964" s="784">
        <v>0.64</v>
      </c>
      <c r="F13964" s="784" t="s">
        <v>750</v>
      </c>
      <c r="G13964" s="784" t="s">
        <v>1574</v>
      </c>
      <c r="H13964" s="784" t="s">
        <v>1575</v>
      </c>
      <c r="I13964" s="784" t="s">
        <v>6533</v>
      </c>
    </row>
    <row r="13965" spans="1:9" hidden="1">
      <c r="A13965" s="784" t="str">
        <f>Table_wabobpsvr_AzureCalc_AzureCalcRateCard[[#This Row],[ServiceName]]&amp;Table_wabobpsvr_AzureCalc_AzureCalcRateCard[[#This Row],[Price_Level]]&amp;Table_wabobpsvr_AzureCalc_AzureCalcRateCard[[#This Row],[Region]]</f>
        <v>Java Development Environment (16 core)MOSP</v>
      </c>
      <c r="B13965" s="784"/>
      <c r="C13965" s="784" t="s">
        <v>701</v>
      </c>
      <c r="D13965" s="784" t="s">
        <v>627</v>
      </c>
      <c r="E13965" s="784">
        <v>1.28</v>
      </c>
      <c r="F13965" s="784" t="s">
        <v>753</v>
      </c>
      <c r="G13965" s="784" t="s">
        <v>4431</v>
      </c>
      <c r="H13965" s="784" t="s">
        <v>4431</v>
      </c>
      <c r="I13965" s="784" t="s">
        <v>6881</v>
      </c>
    </row>
    <row r="13966" spans="1:9" hidden="1">
      <c r="A13966" s="784" t="str">
        <f>Table_wabobpsvr_AzureCalc_AzureCalcRateCard[[#This Row],[ServiceName]]&amp;Table_wabobpsvr_AzureCalc_AzureCalcRateCard[[#This Row],[Price_Level]]&amp;Table_wabobpsvr_AzureCalc_AzureCalcRateCard[[#This Row],[Region]]</f>
        <v>Java Development Environment (16 core)A</v>
      </c>
      <c r="B13966" s="784"/>
      <c r="C13966" s="784" t="s">
        <v>701</v>
      </c>
      <c r="D13966" s="784" t="s">
        <v>181</v>
      </c>
      <c r="E13966" s="784">
        <v>1.28</v>
      </c>
      <c r="F13966" s="784" t="s">
        <v>753</v>
      </c>
      <c r="G13966" s="784" t="s">
        <v>1604</v>
      </c>
      <c r="H13966" s="784" t="s">
        <v>1605</v>
      </c>
      <c r="I13966" s="784" t="s">
        <v>6881</v>
      </c>
    </row>
    <row r="13967" spans="1:9" hidden="1">
      <c r="A13967" s="784" t="str">
        <f>Table_wabobpsvr_AzureCalc_AzureCalcRateCard[[#This Row],[ServiceName]]&amp;Table_wabobpsvr_AzureCalc_AzureCalcRateCard[[#This Row],[Price_Level]]&amp;Table_wabobpsvr_AzureCalc_AzureCalcRateCard[[#This Row],[Region]]</f>
        <v>Java Development Environment (16 core)B</v>
      </c>
      <c r="B13967" s="784"/>
      <c r="C13967" s="784" t="s">
        <v>701</v>
      </c>
      <c r="D13967" s="784" t="s">
        <v>182</v>
      </c>
      <c r="E13967" s="784">
        <v>1.28</v>
      </c>
      <c r="F13967" s="784" t="s">
        <v>753</v>
      </c>
      <c r="G13967" s="784" t="s">
        <v>1604</v>
      </c>
      <c r="H13967" s="784" t="s">
        <v>1605</v>
      </c>
      <c r="I13967" s="784" t="s">
        <v>6881</v>
      </c>
    </row>
    <row r="13968" spans="1:9" hidden="1">
      <c r="A13968" s="784" t="str">
        <f>Table_wabobpsvr_AzureCalc_AzureCalcRateCard[[#This Row],[ServiceName]]&amp;Table_wabobpsvr_AzureCalc_AzureCalcRateCard[[#This Row],[Price_Level]]&amp;Table_wabobpsvr_AzureCalc_AzureCalcRateCard[[#This Row],[Region]]</f>
        <v>Java Development Environment (16 core)C</v>
      </c>
      <c r="B13968" s="784"/>
      <c r="C13968" s="784" t="s">
        <v>701</v>
      </c>
      <c r="D13968" s="784" t="s">
        <v>184</v>
      </c>
      <c r="E13968" s="784">
        <v>1.28</v>
      </c>
      <c r="F13968" s="784" t="s">
        <v>753</v>
      </c>
      <c r="G13968" s="784" t="s">
        <v>1604</v>
      </c>
      <c r="H13968" s="784" t="s">
        <v>1605</v>
      </c>
      <c r="I13968" s="784" t="s">
        <v>6881</v>
      </c>
    </row>
    <row r="13969" spans="1:9" hidden="1">
      <c r="A13969" s="784" t="str">
        <f>Table_wabobpsvr_AzureCalc_AzureCalcRateCard[[#This Row],[ServiceName]]&amp;Table_wabobpsvr_AzureCalc_AzureCalcRateCard[[#This Row],[Price_Level]]&amp;Table_wabobpsvr_AzureCalc_AzureCalcRateCard[[#This Row],[Region]]</f>
        <v>Java Development Environment (16 core)D</v>
      </c>
      <c r="B13969" s="784"/>
      <c r="C13969" s="784" t="s">
        <v>701</v>
      </c>
      <c r="D13969" s="784" t="s">
        <v>183</v>
      </c>
      <c r="E13969" s="784">
        <v>1.28</v>
      </c>
      <c r="F13969" s="784" t="s">
        <v>753</v>
      </c>
      <c r="G13969" s="784" t="s">
        <v>1604</v>
      </c>
      <c r="H13969" s="784" t="s">
        <v>1605</v>
      </c>
      <c r="I13969" s="784" t="s">
        <v>6881</v>
      </c>
    </row>
    <row r="13970" spans="1:9" hidden="1">
      <c r="A13970" s="784" t="str">
        <f>Table_wabobpsvr_AzureCalc_AzureCalcRateCard[[#This Row],[ServiceName]]&amp;Table_wabobpsvr_AzureCalc_AzureCalcRateCard[[#This Row],[Price_Level]]&amp;Table_wabobpsvr_AzureCalc_AzureCalcRateCard[[#This Row],[Region]]</f>
        <v>Basic Large Azure App Service HoursC12</v>
      </c>
      <c r="B13970" s="784">
        <v>12</v>
      </c>
      <c r="C13970" s="784" t="s">
        <v>701</v>
      </c>
      <c r="D13970" s="784" t="s">
        <v>184</v>
      </c>
      <c r="E13970" s="784">
        <v>0.2278</v>
      </c>
      <c r="F13970" s="784" t="s">
        <v>4657</v>
      </c>
      <c r="G13970" s="784" t="s">
        <v>1602</v>
      </c>
      <c r="H13970" s="784" t="s">
        <v>1603</v>
      </c>
      <c r="I13970" s="784" t="s">
        <v>6880</v>
      </c>
    </row>
    <row r="13971" spans="1:9" hidden="1">
      <c r="A13971" s="784" t="str">
        <f>Table_wabobpsvr_AzureCalc_AzureCalcRateCard[[#This Row],[ServiceName]]&amp;Table_wabobpsvr_AzureCalc_AzureCalcRateCard[[#This Row],[Price_Level]]&amp;Table_wabobpsvr_AzureCalc_AzureCalcRateCard[[#This Row],[Region]]</f>
        <v>Basic Large Azure App Service HoursD12</v>
      </c>
      <c r="B13971" s="784">
        <v>12</v>
      </c>
      <c r="C13971" s="784" t="s">
        <v>701</v>
      </c>
      <c r="D13971" s="784" t="s">
        <v>183</v>
      </c>
      <c r="E13971" s="784">
        <v>0.21759999999999999</v>
      </c>
      <c r="F13971" s="784" t="s">
        <v>4657</v>
      </c>
      <c r="G13971" s="784" t="s">
        <v>1602</v>
      </c>
      <c r="H13971" s="784" t="s">
        <v>1603</v>
      </c>
      <c r="I13971" s="784" t="s">
        <v>6880</v>
      </c>
    </row>
    <row r="13972" spans="1:9" hidden="1">
      <c r="A13972" s="784" t="str">
        <f>Table_wabobpsvr_AzureCalc_AzureCalcRateCard[[#This Row],[ServiceName]]&amp;Table_wabobpsvr_AzureCalc_AzureCalcRateCard[[#This Row],[Price_Level]]&amp;Table_wabobpsvr_AzureCalc_AzureCalcRateCard[[#This Row],[Region]]</f>
        <v>Basic Large Azure App Service HoursMOSP13</v>
      </c>
      <c r="B13972" s="784">
        <v>13</v>
      </c>
      <c r="C13972" s="784" t="s">
        <v>701</v>
      </c>
      <c r="D13972" s="784" t="s">
        <v>627</v>
      </c>
      <c r="E13972" s="784">
        <v>0.36599999999999999</v>
      </c>
      <c r="F13972" s="784" t="s">
        <v>4657</v>
      </c>
      <c r="G13972" s="784" t="s">
        <v>4431</v>
      </c>
      <c r="H13972" s="784" t="s">
        <v>4431</v>
      </c>
      <c r="I13972" s="784" t="s">
        <v>6882</v>
      </c>
    </row>
    <row r="13973" spans="1:9" hidden="1">
      <c r="A13973" s="784" t="str">
        <f>Table_wabobpsvr_AzureCalc_AzureCalcRateCard[[#This Row],[ServiceName]]&amp;Table_wabobpsvr_AzureCalc_AzureCalcRateCard[[#This Row],[Price_Level]]&amp;Table_wabobpsvr_AzureCalc_AzureCalcRateCard[[#This Row],[Region]]</f>
        <v>Oracle Database Standard (16 core)MOSP</v>
      </c>
      <c r="B13973" s="784"/>
      <c r="C13973" s="784" t="s">
        <v>701</v>
      </c>
      <c r="D13973" s="784" t="s">
        <v>627</v>
      </c>
      <c r="E13973" s="784">
        <v>5.0999999999999996</v>
      </c>
      <c r="F13973" s="784" t="s">
        <v>754</v>
      </c>
      <c r="G13973" s="784" t="s">
        <v>4431</v>
      </c>
      <c r="H13973" s="784" t="s">
        <v>4431</v>
      </c>
      <c r="I13973" s="784" t="s">
        <v>6883</v>
      </c>
    </row>
    <row r="13974" spans="1:9" hidden="1">
      <c r="A13974" s="784" t="str">
        <f>Table_wabobpsvr_AzureCalc_AzureCalcRateCard[[#This Row],[ServiceName]]&amp;Table_wabobpsvr_AzureCalc_AzureCalcRateCard[[#This Row],[Price_Level]]&amp;Table_wabobpsvr_AzureCalc_AzureCalcRateCard[[#This Row],[Region]]</f>
        <v>Basic Large Azure App Service HoursA13</v>
      </c>
      <c r="B13974" s="784">
        <v>13</v>
      </c>
      <c r="C13974" s="784" t="s">
        <v>701</v>
      </c>
      <c r="D13974" s="784" t="s">
        <v>181</v>
      </c>
      <c r="E13974" s="784">
        <v>0.26717999999999997</v>
      </c>
      <c r="F13974" s="784" t="s">
        <v>4657</v>
      </c>
      <c r="G13974" s="784" t="s">
        <v>1606</v>
      </c>
      <c r="H13974" s="784" t="s">
        <v>1607</v>
      </c>
      <c r="I13974" s="784" t="s">
        <v>6882</v>
      </c>
    </row>
    <row r="13975" spans="1:9" hidden="1">
      <c r="A13975" s="784" t="str">
        <f>Table_wabobpsvr_AzureCalc_AzureCalcRateCard[[#This Row],[ServiceName]]&amp;Table_wabobpsvr_AzureCalc_AzureCalcRateCard[[#This Row],[Price_Level]]&amp;Table_wabobpsvr_AzureCalc_AzureCalcRateCard[[#This Row],[Region]]</f>
        <v>Basic Large Azure App Service HoursB13</v>
      </c>
      <c r="B13975" s="784">
        <v>13</v>
      </c>
      <c r="C13975" s="784" t="s">
        <v>701</v>
      </c>
      <c r="D13975" s="784" t="s">
        <v>182</v>
      </c>
      <c r="E13975" s="784">
        <v>0.25619999999999998</v>
      </c>
      <c r="F13975" s="784" t="s">
        <v>4657</v>
      </c>
      <c r="G13975" s="784" t="s">
        <v>1606</v>
      </c>
      <c r="H13975" s="784" t="s">
        <v>1607</v>
      </c>
      <c r="I13975" s="784" t="s">
        <v>6882</v>
      </c>
    </row>
    <row r="13976" spans="1:9" hidden="1">
      <c r="A13976" s="784" t="str">
        <f>Table_wabobpsvr_AzureCalc_AzureCalcRateCard[[#This Row],[ServiceName]]&amp;Table_wabobpsvr_AzureCalc_AzureCalcRateCard[[#This Row],[Price_Level]]&amp;Table_wabobpsvr_AzureCalc_AzureCalcRateCard[[#This Row],[Region]]</f>
        <v>Basic Large Azure App Service HoursC13</v>
      </c>
      <c r="B13976" s="784">
        <v>13</v>
      </c>
      <c r="C13976" s="784" t="s">
        <v>701</v>
      </c>
      <c r="D13976" s="784" t="s">
        <v>184</v>
      </c>
      <c r="E13976" s="784">
        <v>0.24521999999999999</v>
      </c>
      <c r="F13976" s="784" t="s">
        <v>4657</v>
      </c>
      <c r="G13976" s="784" t="s">
        <v>1606</v>
      </c>
      <c r="H13976" s="784" t="s">
        <v>1607</v>
      </c>
      <c r="I13976" s="784" t="s">
        <v>6882</v>
      </c>
    </row>
    <row r="13977" spans="1:9" hidden="1">
      <c r="A13977" s="784" t="str">
        <f>Table_wabobpsvr_AzureCalc_AzureCalcRateCard[[#This Row],[ServiceName]]&amp;Table_wabobpsvr_AzureCalc_AzureCalcRateCard[[#This Row],[Price_Level]]&amp;Table_wabobpsvr_AzureCalc_AzureCalcRateCard[[#This Row],[Region]]</f>
        <v>Basic Large Azure App Service HoursD13</v>
      </c>
      <c r="B13977" s="784">
        <v>13</v>
      </c>
      <c r="C13977" s="784" t="s">
        <v>701</v>
      </c>
      <c r="D13977" s="784" t="s">
        <v>183</v>
      </c>
      <c r="E13977" s="784">
        <v>0.23424</v>
      </c>
      <c r="F13977" s="784" t="s">
        <v>4657</v>
      </c>
      <c r="G13977" s="784" t="s">
        <v>1606</v>
      </c>
      <c r="H13977" s="784" t="s">
        <v>1607</v>
      </c>
      <c r="I13977" s="784" t="s">
        <v>6882</v>
      </c>
    </row>
    <row r="13978" spans="1:9" hidden="1">
      <c r="A13978" s="784" t="str">
        <f>Table_wabobpsvr_AzureCalc_AzureCalcRateCard[[#This Row],[ServiceName]]&amp;Table_wabobpsvr_AzureCalc_AzureCalcRateCard[[#This Row],[Price_Level]]&amp;Table_wabobpsvr_AzureCalc_AzureCalcRateCard[[#This Row],[Region]]</f>
        <v>Standard Large Azure App Service HoursMOSP</v>
      </c>
      <c r="B13978" s="784"/>
      <c r="C13978" s="784" t="s">
        <v>701</v>
      </c>
      <c r="D13978" s="784" t="s">
        <v>627</v>
      </c>
      <c r="E13978" s="784">
        <v>0.4</v>
      </c>
      <c r="F13978" s="784" t="s">
        <v>4656</v>
      </c>
      <c r="G13978" s="784" t="s">
        <v>4431</v>
      </c>
      <c r="H13978" s="784" t="s">
        <v>4431</v>
      </c>
      <c r="I13978" s="784" t="s">
        <v>6884</v>
      </c>
    </row>
    <row r="13979" spans="1:9" hidden="1">
      <c r="A13979" s="784" t="str">
        <f>Table_wabobpsvr_AzureCalc_AzureCalcRateCard[[#This Row],[ServiceName]]&amp;Table_wabobpsvr_AzureCalc_AzureCalcRateCard[[#This Row],[Price_Level]]&amp;Table_wabobpsvr_AzureCalc_AzureCalcRateCard[[#This Row],[Region]]</f>
        <v>Standard Large Azure App Service HoursA</v>
      </c>
      <c r="B13979" s="784"/>
      <c r="C13979" s="784" t="s">
        <v>701</v>
      </c>
      <c r="D13979" s="784" t="s">
        <v>181</v>
      </c>
      <c r="E13979" s="784">
        <v>0.29199999999999998</v>
      </c>
      <c r="F13979" s="784" t="s">
        <v>4656</v>
      </c>
      <c r="G13979" s="784" t="s">
        <v>1608</v>
      </c>
      <c r="H13979" s="784" t="s">
        <v>1609</v>
      </c>
      <c r="I13979" s="784" t="s">
        <v>6884</v>
      </c>
    </row>
    <row r="13980" spans="1:9" hidden="1">
      <c r="A13980" s="784" t="str">
        <f>Table_wabobpsvr_AzureCalc_AzureCalcRateCard[[#This Row],[ServiceName]]&amp;Table_wabobpsvr_AzureCalc_AzureCalcRateCard[[#This Row],[Price_Level]]&amp;Table_wabobpsvr_AzureCalc_AzureCalcRateCard[[#This Row],[Region]]</f>
        <v>Standard Large Azure App Service HoursB</v>
      </c>
      <c r="B13980" s="784"/>
      <c r="C13980" s="784" t="s">
        <v>701</v>
      </c>
      <c r="D13980" s="784" t="s">
        <v>182</v>
      </c>
      <c r="E13980" s="784">
        <v>0.28000000000000003</v>
      </c>
      <c r="F13980" s="784" t="s">
        <v>4656</v>
      </c>
      <c r="G13980" s="784" t="s">
        <v>1608</v>
      </c>
      <c r="H13980" s="784" t="s">
        <v>1609</v>
      </c>
      <c r="I13980" s="784" t="s">
        <v>6884</v>
      </c>
    </row>
    <row r="13981" spans="1:9" hidden="1">
      <c r="A13981" s="784" t="str">
        <f>Table_wabobpsvr_AzureCalc_AzureCalcRateCard[[#This Row],[ServiceName]]&amp;Table_wabobpsvr_AzureCalc_AzureCalcRateCard[[#This Row],[Price_Level]]&amp;Table_wabobpsvr_AzureCalc_AzureCalcRateCard[[#This Row],[Region]]</f>
        <v>Standard Large Azure App Service HoursC</v>
      </c>
      <c r="B13981" s="784"/>
      <c r="C13981" s="784" t="s">
        <v>701</v>
      </c>
      <c r="D13981" s="784" t="s">
        <v>184</v>
      </c>
      <c r="E13981" s="784">
        <v>0.26800000000000002</v>
      </c>
      <c r="F13981" s="784" t="s">
        <v>4656</v>
      </c>
      <c r="G13981" s="784" t="s">
        <v>1608</v>
      </c>
      <c r="H13981" s="784" t="s">
        <v>1609</v>
      </c>
      <c r="I13981" s="784" t="s">
        <v>6884</v>
      </c>
    </row>
    <row r="13982" spans="1:9" hidden="1">
      <c r="A13982" s="784" t="str">
        <f>Table_wabobpsvr_AzureCalc_AzureCalcRateCard[[#This Row],[ServiceName]]&amp;Table_wabobpsvr_AzureCalc_AzureCalcRateCard[[#This Row],[Price_Level]]&amp;Table_wabobpsvr_AzureCalc_AzureCalcRateCard[[#This Row],[Region]]</f>
        <v>Standard Large Azure App Service HoursD</v>
      </c>
      <c r="B13982" s="784"/>
      <c r="C13982" s="784" t="s">
        <v>701</v>
      </c>
      <c r="D13982" s="784" t="s">
        <v>183</v>
      </c>
      <c r="E13982" s="784">
        <v>0.25600000000000001</v>
      </c>
      <c r="F13982" s="784" t="s">
        <v>4656</v>
      </c>
      <c r="G13982" s="784" t="s">
        <v>1608</v>
      </c>
      <c r="H13982" s="784" t="s">
        <v>1609</v>
      </c>
      <c r="I13982" s="784" t="s">
        <v>6884</v>
      </c>
    </row>
    <row r="13983" spans="1:9" hidden="1">
      <c r="A13983" s="784" t="str">
        <f>Table_wabobpsvr_AzureCalc_AzureCalcRateCard[[#This Row],[ServiceName]]&amp;Table_wabobpsvr_AzureCalc_AzureCalcRateCard[[#This Row],[Price_Level]]&amp;Table_wabobpsvr_AzureCalc_AzureCalcRateCard[[#This Row],[Region]]</f>
        <v>Oracle Database Standard (16 core)A</v>
      </c>
      <c r="B13983" s="784"/>
      <c r="C13983" s="784" t="s">
        <v>701</v>
      </c>
      <c r="D13983" s="784" t="s">
        <v>181</v>
      </c>
      <c r="E13983" s="784">
        <v>5.0999999999999996</v>
      </c>
      <c r="F13983" s="784" t="s">
        <v>754</v>
      </c>
      <c r="G13983" s="784" t="s">
        <v>1610</v>
      </c>
      <c r="H13983" s="784" t="s">
        <v>1611</v>
      </c>
      <c r="I13983" s="784" t="s">
        <v>6883</v>
      </c>
    </row>
    <row r="13984" spans="1:9" hidden="1">
      <c r="A13984" s="784" t="str">
        <f>Table_wabobpsvr_AzureCalc_AzureCalcRateCard[[#This Row],[ServiceName]]&amp;Table_wabobpsvr_AzureCalc_AzureCalcRateCard[[#This Row],[Price_Level]]&amp;Table_wabobpsvr_AzureCalc_AzureCalcRateCard[[#This Row],[Region]]</f>
        <v>Standard Large Azure App Service HoursMOSP11</v>
      </c>
      <c r="B13984" s="784">
        <v>11</v>
      </c>
      <c r="C13984" s="784" t="s">
        <v>701</v>
      </c>
      <c r="D13984" s="784" t="s">
        <v>627</v>
      </c>
      <c r="E13984" s="784">
        <v>0.47199999999999998</v>
      </c>
      <c r="F13984" s="784" t="s">
        <v>4656</v>
      </c>
      <c r="G13984" s="784" t="s">
        <v>4431</v>
      </c>
      <c r="H13984" s="784" t="s">
        <v>4431</v>
      </c>
      <c r="I13984" s="784" t="s">
        <v>6885</v>
      </c>
    </row>
    <row r="13985" spans="1:9" hidden="1">
      <c r="A13985" s="784" t="str">
        <f>Table_wabobpsvr_AzureCalc_AzureCalcRateCard[[#This Row],[ServiceName]]&amp;Table_wabobpsvr_AzureCalc_AzureCalcRateCard[[#This Row],[Price_Level]]&amp;Table_wabobpsvr_AzureCalc_AzureCalcRateCard[[#This Row],[Region]]</f>
        <v>Standard Large Azure App Service HoursA11</v>
      </c>
      <c r="B13985" s="784">
        <v>11</v>
      </c>
      <c r="C13985" s="784" t="s">
        <v>701</v>
      </c>
      <c r="D13985" s="784" t="s">
        <v>181</v>
      </c>
      <c r="E13985" s="784">
        <v>0.34455999999999998</v>
      </c>
      <c r="F13985" s="784" t="s">
        <v>4656</v>
      </c>
      <c r="G13985" s="784" t="s">
        <v>1612</v>
      </c>
      <c r="H13985" s="784" t="s">
        <v>1613</v>
      </c>
      <c r="I13985" s="784" t="s">
        <v>6885</v>
      </c>
    </row>
    <row r="13986" spans="1:9" hidden="1">
      <c r="A13986" s="784" t="str">
        <f>Table_wabobpsvr_AzureCalc_AzureCalcRateCard[[#This Row],[ServiceName]]&amp;Table_wabobpsvr_AzureCalc_AzureCalcRateCard[[#This Row],[Price_Level]]&amp;Table_wabobpsvr_AzureCalc_AzureCalcRateCard[[#This Row],[Region]]</f>
        <v>Standard Large Azure App Service HoursB11</v>
      </c>
      <c r="B13986" s="784">
        <v>11</v>
      </c>
      <c r="C13986" s="784" t="s">
        <v>701</v>
      </c>
      <c r="D13986" s="784" t="s">
        <v>182</v>
      </c>
      <c r="E13986" s="784">
        <v>0.33040000000000003</v>
      </c>
      <c r="F13986" s="784" t="s">
        <v>4656</v>
      </c>
      <c r="G13986" s="784" t="s">
        <v>1612</v>
      </c>
      <c r="H13986" s="784" t="s">
        <v>1613</v>
      </c>
      <c r="I13986" s="784" t="s">
        <v>6885</v>
      </c>
    </row>
    <row r="13987" spans="1:9" hidden="1">
      <c r="A13987" s="784" t="str">
        <f>Table_wabobpsvr_AzureCalc_AzureCalcRateCard[[#This Row],[ServiceName]]&amp;Table_wabobpsvr_AzureCalc_AzureCalcRateCard[[#This Row],[Price_Level]]&amp;Table_wabobpsvr_AzureCalc_AzureCalcRateCard[[#This Row],[Region]]</f>
        <v>Standard Large Azure App Service HoursC11</v>
      </c>
      <c r="B13987" s="784">
        <v>11</v>
      </c>
      <c r="C13987" s="784" t="s">
        <v>701</v>
      </c>
      <c r="D13987" s="784" t="s">
        <v>184</v>
      </c>
      <c r="E13987" s="784">
        <v>0.31624000000000002</v>
      </c>
      <c r="F13987" s="784" t="s">
        <v>4656</v>
      </c>
      <c r="G13987" s="784" t="s">
        <v>1612</v>
      </c>
      <c r="H13987" s="784" t="s">
        <v>1613</v>
      </c>
      <c r="I13987" s="784" t="s">
        <v>6885</v>
      </c>
    </row>
    <row r="13988" spans="1:9" hidden="1">
      <c r="A13988" s="784" t="str">
        <f>Table_wabobpsvr_AzureCalc_AzureCalcRateCard[[#This Row],[ServiceName]]&amp;Table_wabobpsvr_AzureCalc_AzureCalcRateCard[[#This Row],[Price_Level]]&amp;Table_wabobpsvr_AzureCalc_AzureCalcRateCard[[#This Row],[Region]]</f>
        <v>Standard Large Azure App Service HoursD11</v>
      </c>
      <c r="B13988" s="784">
        <v>11</v>
      </c>
      <c r="C13988" s="784" t="s">
        <v>701</v>
      </c>
      <c r="D13988" s="784" t="s">
        <v>183</v>
      </c>
      <c r="E13988" s="784">
        <v>0.30208000000000002</v>
      </c>
      <c r="F13988" s="784" t="s">
        <v>4656</v>
      </c>
      <c r="G13988" s="784" t="s">
        <v>1612</v>
      </c>
      <c r="H13988" s="784" t="s">
        <v>1613</v>
      </c>
      <c r="I13988" s="784" t="s">
        <v>6885</v>
      </c>
    </row>
    <row r="13989" spans="1:9" hidden="1">
      <c r="A13989" s="784" t="str">
        <f>Table_wabobpsvr_AzureCalc_AzureCalcRateCard[[#This Row],[ServiceName]]&amp;Table_wabobpsvr_AzureCalc_AzureCalcRateCard[[#This Row],[Price_Level]]&amp;Table_wabobpsvr_AzureCalc_AzureCalcRateCard[[#This Row],[Region]]</f>
        <v>Standard Large Azure App Service HoursMOSP12</v>
      </c>
      <c r="B13989" s="784">
        <v>12</v>
      </c>
      <c r="C13989" s="784" t="s">
        <v>701</v>
      </c>
      <c r="D13989" s="784" t="s">
        <v>627</v>
      </c>
      <c r="E13989" s="784">
        <v>0.42399999999999999</v>
      </c>
      <c r="F13989" s="784" t="s">
        <v>4656</v>
      </c>
      <c r="G13989" s="784" t="s">
        <v>4431</v>
      </c>
      <c r="H13989" s="784" t="s">
        <v>4431</v>
      </c>
      <c r="I13989" s="784" t="s">
        <v>6886</v>
      </c>
    </row>
    <row r="13990" spans="1:9" hidden="1">
      <c r="A13990" s="784" t="str">
        <f>Table_wabobpsvr_AzureCalc_AzureCalcRateCard[[#This Row],[ServiceName]]&amp;Table_wabobpsvr_AzureCalc_AzureCalcRateCard[[#This Row],[Price_Level]]&amp;Table_wabobpsvr_AzureCalc_AzureCalcRateCard[[#This Row],[Region]]</f>
        <v>Standard Large Azure App Service HoursA12</v>
      </c>
      <c r="B13990" s="784">
        <v>12</v>
      </c>
      <c r="C13990" s="784" t="s">
        <v>701</v>
      </c>
      <c r="D13990" s="784" t="s">
        <v>181</v>
      </c>
      <c r="E13990" s="784">
        <v>0.30952000000000002</v>
      </c>
      <c r="F13990" s="784" t="s">
        <v>4656</v>
      </c>
      <c r="G13990" s="784" t="s">
        <v>1614</v>
      </c>
      <c r="H13990" s="784" t="s">
        <v>1615</v>
      </c>
      <c r="I13990" s="784" t="s">
        <v>6886</v>
      </c>
    </row>
    <row r="13991" spans="1:9" hidden="1">
      <c r="A13991" s="784" t="str">
        <f>Table_wabobpsvr_AzureCalc_AzureCalcRateCard[[#This Row],[ServiceName]]&amp;Table_wabobpsvr_AzureCalc_AzureCalcRateCard[[#This Row],[Price_Level]]&amp;Table_wabobpsvr_AzureCalc_AzureCalcRateCard[[#This Row],[Region]]</f>
        <v>Standard Large Azure App Service HoursB12</v>
      </c>
      <c r="B13991" s="784">
        <v>12</v>
      </c>
      <c r="C13991" s="784" t="s">
        <v>701</v>
      </c>
      <c r="D13991" s="784" t="s">
        <v>182</v>
      </c>
      <c r="E13991" s="784">
        <v>0.29680000000000001</v>
      </c>
      <c r="F13991" s="784" t="s">
        <v>4656</v>
      </c>
      <c r="G13991" s="784" t="s">
        <v>1614</v>
      </c>
      <c r="H13991" s="784" t="s">
        <v>1615</v>
      </c>
      <c r="I13991" s="784" t="s">
        <v>6886</v>
      </c>
    </row>
    <row r="13992" spans="1:9" hidden="1">
      <c r="A13992" s="784" t="str">
        <f>Table_wabobpsvr_AzureCalc_AzureCalcRateCard[[#This Row],[ServiceName]]&amp;Table_wabobpsvr_AzureCalc_AzureCalcRateCard[[#This Row],[Price_Level]]&amp;Table_wabobpsvr_AzureCalc_AzureCalcRateCard[[#This Row],[Region]]</f>
        <v>Standard Large Azure App Service HoursC12</v>
      </c>
      <c r="B13992" s="784">
        <v>12</v>
      </c>
      <c r="C13992" s="784" t="s">
        <v>701</v>
      </c>
      <c r="D13992" s="784" t="s">
        <v>184</v>
      </c>
      <c r="E13992" s="784">
        <v>0.28408</v>
      </c>
      <c r="F13992" s="784" t="s">
        <v>4656</v>
      </c>
      <c r="G13992" s="784" t="s">
        <v>1614</v>
      </c>
      <c r="H13992" s="784" t="s">
        <v>1615</v>
      </c>
      <c r="I13992" s="784" t="s">
        <v>6886</v>
      </c>
    </row>
    <row r="13993" spans="1:9" hidden="1">
      <c r="A13993" s="784" t="str">
        <f>Table_wabobpsvr_AzureCalc_AzureCalcRateCard[[#This Row],[ServiceName]]&amp;Table_wabobpsvr_AzureCalc_AzureCalcRateCard[[#This Row],[Price_Level]]&amp;Table_wabobpsvr_AzureCalc_AzureCalcRateCard[[#This Row],[Region]]</f>
        <v>Oracle Database Standard (16 core)B</v>
      </c>
      <c r="B13993" s="784"/>
      <c r="C13993" s="784" t="s">
        <v>701</v>
      </c>
      <c r="D13993" s="784" t="s">
        <v>182</v>
      </c>
      <c r="E13993" s="784">
        <v>5.0999999999999996</v>
      </c>
      <c r="F13993" s="784" t="s">
        <v>754</v>
      </c>
      <c r="G13993" s="784" t="s">
        <v>1610</v>
      </c>
      <c r="H13993" s="784" t="s">
        <v>1611</v>
      </c>
      <c r="I13993" s="784" t="s">
        <v>6883</v>
      </c>
    </row>
    <row r="13994" spans="1:9" hidden="1">
      <c r="A13994" s="784" t="str">
        <f>Table_wabobpsvr_AzureCalc_AzureCalcRateCard[[#This Row],[ServiceName]]&amp;Table_wabobpsvr_AzureCalc_AzureCalcRateCard[[#This Row],[Price_Level]]&amp;Table_wabobpsvr_AzureCalc_AzureCalcRateCard[[#This Row],[Region]]</f>
        <v>Standard Large Azure App Service HoursD12</v>
      </c>
      <c r="B13994" s="784">
        <v>12</v>
      </c>
      <c r="C13994" s="784" t="s">
        <v>701</v>
      </c>
      <c r="D13994" s="784" t="s">
        <v>183</v>
      </c>
      <c r="E13994" s="784">
        <v>0.27135999999999999</v>
      </c>
      <c r="F13994" s="784" t="s">
        <v>4656</v>
      </c>
      <c r="G13994" s="784" t="s">
        <v>1614</v>
      </c>
      <c r="H13994" s="784" t="s">
        <v>1615</v>
      </c>
      <c r="I13994" s="784" t="s">
        <v>6886</v>
      </c>
    </row>
    <row r="13995" spans="1:9" hidden="1">
      <c r="A13995" s="784" t="str">
        <f>Table_wabobpsvr_AzureCalc_AzureCalcRateCard[[#This Row],[ServiceName]]&amp;Table_wabobpsvr_AzureCalc_AzureCalcRateCard[[#This Row],[Price_Level]]&amp;Table_wabobpsvr_AzureCalc_AzureCalcRateCard[[#This Row],[Region]]</f>
        <v>Standard Large Azure App Service HoursMOSP13</v>
      </c>
      <c r="B13995" s="784">
        <v>13</v>
      </c>
      <c r="C13995" s="784" t="s">
        <v>701</v>
      </c>
      <c r="D13995" s="784" t="s">
        <v>627</v>
      </c>
      <c r="E13995" s="784">
        <v>0.48799999999999999</v>
      </c>
      <c r="F13995" s="784" t="s">
        <v>4656</v>
      </c>
      <c r="G13995" s="784" t="s">
        <v>4431</v>
      </c>
      <c r="H13995" s="784" t="s">
        <v>4431</v>
      </c>
      <c r="I13995" s="784" t="s">
        <v>6887</v>
      </c>
    </row>
    <row r="13996" spans="1:9" hidden="1">
      <c r="A13996" s="784" t="str">
        <f>Table_wabobpsvr_AzureCalc_AzureCalcRateCard[[#This Row],[ServiceName]]&amp;Table_wabobpsvr_AzureCalc_AzureCalcRateCard[[#This Row],[Price_Level]]&amp;Table_wabobpsvr_AzureCalc_AzureCalcRateCard[[#This Row],[Region]]</f>
        <v>Standard Large Azure App Service HoursA13</v>
      </c>
      <c r="B13996" s="784">
        <v>13</v>
      </c>
      <c r="C13996" s="784" t="s">
        <v>701</v>
      </c>
      <c r="D13996" s="784" t="s">
        <v>181</v>
      </c>
      <c r="E13996" s="784">
        <v>0.35624</v>
      </c>
      <c r="F13996" s="784" t="s">
        <v>4656</v>
      </c>
      <c r="G13996" s="784" t="s">
        <v>1616</v>
      </c>
      <c r="H13996" s="784" t="s">
        <v>1617</v>
      </c>
      <c r="I13996" s="784" t="s">
        <v>6887</v>
      </c>
    </row>
    <row r="13997" spans="1:9" hidden="1">
      <c r="A13997" s="784" t="str">
        <f>Table_wabobpsvr_AzureCalc_AzureCalcRateCard[[#This Row],[ServiceName]]&amp;Table_wabobpsvr_AzureCalc_AzureCalcRateCard[[#This Row],[Price_Level]]&amp;Table_wabobpsvr_AzureCalc_AzureCalcRateCard[[#This Row],[Region]]</f>
        <v>Standard Large Azure App Service HoursB13</v>
      </c>
      <c r="B13997" s="784">
        <v>13</v>
      </c>
      <c r="C13997" s="784" t="s">
        <v>701</v>
      </c>
      <c r="D13997" s="784" t="s">
        <v>182</v>
      </c>
      <c r="E13997" s="784">
        <v>0.34160000000000001</v>
      </c>
      <c r="F13997" s="784" t="s">
        <v>4656</v>
      </c>
      <c r="G13997" s="784" t="s">
        <v>1616</v>
      </c>
      <c r="H13997" s="784" t="s">
        <v>1617</v>
      </c>
      <c r="I13997" s="784" t="s">
        <v>6887</v>
      </c>
    </row>
    <row r="13998" spans="1:9" hidden="1">
      <c r="A13998" s="784" t="str">
        <f>Table_wabobpsvr_AzureCalc_AzureCalcRateCard[[#This Row],[ServiceName]]&amp;Table_wabobpsvr_AzureCalc_AzureCalcRateCard[[#This Row],[Price_Level]]&amp;Table_wabobpsvr_AzureCalc_AzureCalcRateCard[[#This Row],[Region]]</f>
        <v>Standard Large Azure App Service HoursC13</v>
      </c>
      <c r="B13998" s="784">
        <v>13</v>
      </c>
      <c r="C13998" s="784" t="s">
        <v>701</v>
      </c>
      <c r="D13998" s="784" t="s">
        <v>184</v>
      </c>
      <c r="E13998" s="784">
        <v>0.32695999999999997</v>
      </c>
      <c r="F13998" s="784" t="s">
        <v>4656</v>
      </c>
      <c r="G13998" s="784" t="s">
        <v>1616</v>
      </c>
      <c r="H13998" s="784" t="s">
        <v>1617</v>
      </c>
      <c r="I13998" s="784" t="s">
        <v>6887</v>
      </c>
    </row>
    <row r="13999" spans="1:9" hidden="1">
      <c r="A13999" s="784" t="str">
        <f>Table_wabobpsvr_AzureCalc_AzureCalcRateCard[[#This Row],[ServiceName]]&amp;Table_wabobpsvr_AzureCalc_AzureCalcRateCard[[#This Row],[Price_Level]]&amp;Table_wabobpsvr_AzureCalc_AzureCalcRateCard[[#This Row],[Region]]</f>
        <v>Standard Large Azure App Service HoursD13</v>
      </c>
      <c r="B13999" s="784">
        <v>13</v>
      </c>
      <c r="C13999" s="784" t="s">
        <v>701</v>
      </c>
      <c r="D13999" s="784" t="s">
        <v>183</v>
      </c>
      <c r="E13999" s="784">
        <v>0.31231999999999999</v>
      </c>
      <c r="F13999" s="784" t="s">
        <v>4656</v>
      </c>
      <c r="G13999" s="784" t="s">
        <v>1616</v>
      </c>
      <c r="H13999" s="784" t="s">
        <v>1617</v>
      </c>
      <c r="I13999" s="784" t="s">
        <v>6887</v>
      </c>
    </row>
    <row r="14000" spans="1:9" hidden="1">
      <c r="A14000" s="784" t="str">
        <f>Table_wabobpsvr_AzureCalc_AzureCalcRateCard[[#This Row],[ServiceName]]&amp;Table_wabobpsvr_AzureCalc_AzureCalcRateCard[[#This Row],[Price_Level]]&amp;Table_wabobpsvr_AzureCalc_AzureCalcRateCard[[#This Row],[Region]]</f>
        <v>Basic Medium Azure App Service HoursMOSP</v>
      </c>
      <c r="B14000" s="784"/>
      <c r="C14000" s="784" t="s">
        <v>701</v>
      </c>
      <c r="D14000" s="784" t="s">
        <v>627</v>
      </c>
      <c r="E14000" s="784">
        <v>0.15</v>
      </c>
      <c r="F14000" s="784" t="s">
        <v>4658</v>
      </c>
      <c r="G14000" s="784" t="s">
        <v>4431</v>
      </c>
      <c r="H14000" s="784" t="s">
        <v>4431</v>
      </c>
      <c r="I14000" s="784" t="s">
        <v>6888</v>
      </c>
    </row>
    <row r="14001" spans="1:9" hidden="1">
      <c r="A14001" s="784" t="str">
        <f>Table_wabobpsvr_AzureCalc_AzureCalcRateCard[[#This Row],[ServiceName]]&amp;Table_wabobpsvr_AzureCalc_AzureCalcRateCard[[#This Row],[Price_Level]]&amp;Table_wabobpsvr_AzureCalc_AzureCalcRateCard[[#This Row],[Region]]</f>
        <v>Basic Medium Azure App Service HoursA</v>
      </c>
      <c r="B14001" s="784"/>
      <c r="C14001" s="784" t="s">
        <v>701</v>
      </c>
      <c r="D14001" s="784" t="s">
        <v>181</v>
      </c>
      <c r="E14001" s="784">
        <v>0.1095</v>
      </c>
      <c r="F14001" s="784" t="s">
        <v>4658</v>
      </c>
      <c r="G14001" s="784" t="s">
        <v>1618</v>
      </c>
      <c r="H14001" s="784" t="s">
        <v>1619</v>
      </c>
      <c r="I14001" s="784" t="s">
        <v>6888</v>
      </c>
    </row>
    <row r="14002" spans="1:9" hidden="1">
      <c r="A14002" s="784" t="str">
        <f>Table_wabobpsvr_AzureCalc_AzureCalcRateCard[[#This Row],[ServiceName]]&amp;Table_wabobpsvr_AzureCalc_AzureCalcRateCard[[#This Row],[Price_Level]]&amp;Table_wabobpsvr_AzureCalc_AzureCalcRateCard[[#This Row],[Region]]</f>
        <v>Basic Medium Azure App Service HoursB</v>
      </c>
      <c r="B14002" s="784"/>
      <c r="C14002" s="784" t="s">
        <v>701</v>
      </c>
      <c r="D14002" s="784" t="s">
        <v>182</v>
      </c>
      <c r="E14002" s="784">
        <v>0.105</v>
      </c>
      <c r="F14002" s="784" t="s">
        <v>4658</v>
      </c>
      <c r="G14002" s="784" t="s">
        <v>1618</v>
      </c>
      <c r="H14002" s="784" t="s">
        <v>1619</v>
      </c>
      <c r="I14002" s="784" t="s">
        <v>6888</v>
      </c>
    </row>
    <row r="14003" spans="1:9" hidden="1">
      <c r="A14003" s="784" t="str">
        <f>Table_wabobpsvr_AzureCalc_AzureCalcRateCard[[#This Row],[ServiceName]]&amp;Table_wabobpsvr_AzureCalc_AzureCalcRateCard[[#This Row],[Price_Level]]&amp;Table_wabobpsvr_AzureCalc_AzureCalcRateCard[[#This Row],[Region]]</f>
        <v>Oracle Database Standard (16 core)C</v>
      </c>
      <c r="B14003" s="784"/>
      <c r="C14003" s="784" t="s">
        <v>701</v>
      </c>
      <c r="D14003" s="784" t="s">
        <v>184</v>
      </c>
      <c r="E14003" s="784">
        <v>5.0999999999999996</v>
      </c>
      <c r="F14003" s="784" t="s">
        <v>754</v>
      </c>
      <c r="G14003" s="784" t="s">
        <v>1610</v>
      </c>
      <c r="H14003" s="784" t="s">
        <v>1611</v>
      </c>
      <c r="I14003" s="784" t="s">
        <v>6883</v>
      </c>
    </row>
    <row r="14004" spans="1:9" hidden="1">
      <c r="A14004" s="784" t="str">
        <f>Table_wabobpsvr_AzureCalc_AzureCalcRateCard[[#This Row],[ServiceName]]&amp;Table_wabobpsvr_AzureCalc_AzureCalcRateCard[[#This Row],[Price_Level]]&amp;Table_wabobpsvr_AzureCalc_AzureCalcRateCard[[#This Row],[Region]]</f>
        <v>Basic Medium Azure App Service HoursC</v>
      </c>
      <c r="B14004" s="784"/>
      <c r="C14004" s="784" t="s">
        <v>701</v>
      </c>
      <c r="D14004" s="784" t="s">
        <v>184</v>
      </c>
      <c r="E14004" s="784">
        <v>0.10050000000000001</v>
      </c>
      <c r="F14004" s="784" t="s">
        <v>4658</v>
      </c>
      <c r="G14004" s="784" t="s">
        <v>1618</v>
      </c>
      <c r="H14004" s="784" t="s">
        <v>1619</v>
      </c>
      <c r="I14004" s="784" t="s">
        <v>6888</v>
      </c>
    </row>
    <row r="14005" spans="1:9" hidden="1">
      <c r="A14005" s="784" t="str">
        <f>Table_wabobpsvr_AzureCalc_AzureCalcRateCard[[#This Row],[ServiceName]]&amp;Table_wabobpsvr_AzureCalc_AzureCalcRateCard[[#This Row],[Price_Level]]&amp;Table_wabobpsvr_AzureCalc_AzureCalcRateCard[[#This Row],[Region]]</f>
        <v>Basic Medium Azure App Service HoursD</v>
      </c>
      <c r="B14005" s="784"/>
      <c r="C14005" s="784" t="s">
        <v>701</v>
      </c>
      <c r="D14005" s="784" t="s">
        <v>183</v>
      </c>
      <c r="E14005" s="784">
        <v>9.6000000000000002E-2</v>
      </c>
      <c r="F14005" s="784" t="s">
        <v>4658</v>
      </c>
      <c r="G14005" s="784" t="s">
        <v>1618</v>
      </c>
      <c r="H14005" s="784" t="s">
        <v>1619</v>
      </c>
      <c r="I14005" s="784" t="s">
        <v>6888</v>
      </c>
    </row>
    <row r="14006" spans="1:9" hidden="1">
      <c r="A14006" s="784" t="str">
        <f>Table_wabobpsvr_AzureCalc_AzureCalcRateCard[[#This Row],[ServiceName]]&amp;Table_wabobpsvr_AzureCalc_AzureCalcRateCard[[#This Row],[Price_Level]]&amp;Table_wabobpsvr_AzureCalc_AzureCalcRateCard[[#This Row],[Region]]</f>
        <v>Basic Medium Azure App Service HoursMOSP11</v>
      </c>
      <c r="B14006" s="784">
        <v>11</v>
      </c>
      <c r="C14006" s="784" t="s">
        <v>701</v>
      </c>
      <c r="D14006" s="784" t="s">
        <v>627</v>
      </c>
      <c r="E14006" s="784">
        <v>0.17699999999999999</v>
      </c>
      <c r="F14006" s="784" t="s">
        <v>4658</v>
      </c>
      <c r="G14006" s="784" t="s">
        <v>4431</v>
      </c>
      <c r="H14006" s="784" t="s">
        <v>4431</v>
      </c>
      <c r="I14006" s="784" t="s">
        <v>6889</v>
      </c>
    </row>
    <row r="14007" spans="1:9" hidden="1">
      <c r="A14007" s="784" t="str">
        <f>Table_wabobpsvr_AzureCalc_AzureCalcRateCard[[#This Row],[ServiceName]]&amp;Table_wabobpsvr_AzureCalc_AzureCalcRateCard[[#This Row],[Price_Level]]&amp;Table_wabobpsvr_AzureCalc_AzureCalcRateCard[[#This Row],[Region]]</f>
        <v>Basic Medium Azure App Service HoursA11</v>
      </c>
      <c r="B14007" s="784">
        <v>11</v>
      </c>
      <c r="C14007" s="784" t="s">
        <v>701</v>
      </c>
      <c r="D14007" s="784" t="s">
        <v>181</v>
      </c>
      <c r="E14007" s="784">
        <v>0.12920999999999999</v>
      </c>
      <c r="F14007" s="784" t="s">
        <v>4658</v>
      </c>
      <c r="G14007" s="784" t="s">
        <v>1620</v>
      </c>
      <c r="H14007" s="784" t="s">
        <v>1621</v>
      </c>
      <c r="I14007" s="784" t="s">
        <v>6889</v>
      </c>
    </row>
    <row r="14008" spans="1:9" hidden="1">
      <c r="A14008" s="784" t="str">
        <f>Table_wabobpsvr_AzureCalc_AzureCalcRateCard[[#This Row],[ServiceName]]&amp;Table_wabobpsvr_AzureCalc_AzureCalcRateCard[[#This Row],[Price_Level]]&amp;Table_wabobpsvr_AzureCalc_AzureCalcRateCard[[#This Row],[Region]]</f>
        <v>Basic Medium Azure App Service HoursB11</v>
      </c>
      <c r="B14008" s="784">
        <v>11</v>
      </c>
      <c r="C14008" s="784" t="s">
        <v>701</v>
      </c>
      <c r="D14008" s="784" t="s">
        <v>182</v>
      </c>
      <c r="E14008" s="784">
        <v>0.1239</v>
      </c>
      <c r="F14008" s="784" t="s">
        <v>4658</v>
      </c>
      <c r="G14008" s="784" t="s">
        <v>1620</v>
      </c>
      <c r="H14008" s="784" t="s">
        <v>1621</v>
      </c>
      <c r="I14008" s="784" t="s">
        <v>6889</v>
      </c>
    </row>
    <row r="14009" spans="1:9" hidden="1">
      <c r="A14009" s="784" t="str">
        <f>Table_wabobpsvr_AzureCalc_AzureCalcRateCard[[#This Row],[ServiceName]]&amp;Table_wabobpsvr_AzureCalc_AzureCalcRateCard[[#This Row],[Price_Level]]&amp;Table_wabobpsvr_AzureCalc_AzureCalcRateCard[[#This Row],[Region]]</f>
        <v>Basic Medium Azure App Service HoursC11</v>
      </c>
      <c r="B14009" s="784">
        <v>11</v>
      </c>
      <c r="C14009" s="784" t="s">
        <v>701</v>
      </c>
      <c r="D14009" s="784" t="s">
        <v>184</v>
      </c>
      <c r="E14009" s="784">
        <v>0.11859</v>
      </c>
      <c r="F14009" s="784" t="s">
        <v>4658</v>
      </c>
      <c r="G14009" s="784" t="s">
        <v>1620</v>
      </c>
      <c r="H14009" s="784" t="s">
        <v>1621</v>
      </c>
      <c r="I14009" s="784" t="s">
        <v>6889</v>
      </c>
    </row>
    <row r="14010" spans="1:9" hidden="1">
      <c r="A14010" s="784" t="str">
        <f>Table_wabobpsvr_AzureCalc_AzureCalcRateCard[[#This Row],[ServiceName]]&amp;Table_wabobpsvr_AzureCalc_AzureCalcRateCard[[#This Row],[Price_Level]]&amp;Table_wabobpsvr_AzureCalc_AzureCalcRateCard[[#This Row],[Region]]</f>
        <v>Basic Medium Azure App Service HoursD11</v>
      </c>
      <c r="B14010" s="784">
        <v>11</v>
      </c>
      <c r="C14010" s="784" t="s">
        <v>701</v>
      </c>
      <c r="D14010" s="784" t="s">
        <v>183</v>
      </c>
      <c r="E14010" s="784">
        <v>0.11328000000000001</v>
      </c>
      <c r="F14010" s="784" t="s">
        <v>4658</v>
      </c>
      <c r="G14010" s="784" t="s">
        <v>1620</v>
      </c>
      <c r="H14010" s="784" t="s">
        <v>1621</v>
      </c>
      <c r="I14010" s="784" t="s">
        <v>6889</v>
      </c>
    </row>
    <row r="14011" spans="1:9" hidden="1">
      <c r="A14011" s="784" t="str">
        <f>Table_wabobpsvr_AzureCalc_AzureCalcRateCard[[#This Row],[ServiceName]]&amp;Table_wabobpsvr_AzureCalc_AzureCalcRateCard[[#This Row],[Price_Level]]&amp;Table_wabobpsvr_AzureCalc_AzureCalcRateCard[[#This Row],[Region]]</f>
        <v>Basic Medium Azure App Service HoursMOSP12</v>
      </c>
      <c r="B14011" s="784">
        <v>12</v>
      </c>
      <c r="C14011" s="784" t="s">
        <v>701</v>
      </c>
      <c r="D14011" s="784" t="s">
        <v>627</v>
      </c>
      <c r="E14011" s="784">
        <v>0.17</v>
      </c>
      <c r="F14011" s="784" t="s">
        <v>4658</v>
      </c>
      <c r="G14011" s="784" t="s">
        <v>4431</v>
      </c>
      <c r="H14011" s="784" t="s">
        <v>4431</v>
      </c>
      <c r="I14011" s="784" t="s">
        <v>5381</v>
      </c>
    </row>
    <row r="14012" spans="1:9" hidden="1">
      <c r="A14012" s="784" t="str">
        <f>Table_wabobpsvr_AzureCalc_AzureCalcRateCard[[#This Row],[ServiceName]]&amp;Table_wabobpsvr_AzureCalc_AzureCalcRateCard[[#This Row],[Price_Level]]&amp;Table_wabobpsvr_AzureCalc_AzureCalcRateCard[[#This Row],[Region]]</f>
        <v>Basic Medium Azure App Service HoursA12</v>
      </c>
      <c r="B14012" s="784">
        <v>12</v>
      </c>
      <c r="C14012" s="784" t="s">
        <v>701</v>
      </c>
      <c r="D14012" s="784" t="s">
        <v>181</v>
      </c>
      <c r="E14012" s="784">
        <v>0.1241</v>
      </c>
      <c r="F14012" s="784" t="s">
        <v>4658</v>
      </c>
      <c r="G14012" s="784" t="s">
        <v>1622</v>
      </c>
      <c r="H14012" s="784" t="s">
        <v>1623</v>
      </c>
      <c r="I14012" s="784" t="s">
        <v>5381</v>
      </c>
    </row>
    <row r="14013" spans="1:9" hidden="1">
      <c r="A14013" s="784" t="str">
        <f>Table_wabobpsvr_AzureCalc_AzureCalcRateCard[[#This Row],[ServiceName]]&amp;Table_wabobpsvr_AzureCalc_AzureCalcRateCard[[#This Row],[Price_Level]]&amp;Table_wabobpsvr_AzureCalc_AzureCalcRateCard[[#This Row],[Region]]</f>
        <v>Oracle Database Standard (16 core)D</v>
      </c>
      <c r="B14013" s="784"/>
      <c r="C14013" s="784" t="s">
        <v>701</v>
      </c>
      <c r="D14013" s="784" t="s">
        <v>183</v>
      </c>
      <c r="E14013" s="784">
        <v>5.0999999999999996</v>
      </c>
      <c r="F14013" s="784" t="s">
        <v>754</v>
      </c>
      <c r="G14013" s="784" t="s">
        <v>1610</v>
      </c>
      <c r="H14013" s="784" t="s">
        <v>1611</v>
      </c>
      <c r="I14013" s="784" t="s">
        <v>6883</v>
      </c>
    </row>
    <row r="14014" spans="1:9" hidden="1">
      <c r="A14014" s="784" t="str">
        <f>Table_wabobpsvr_AzureCalc_AzureCalcRateCard[[#This Row],[ServiceName]]&amp;Table_wabobpsvr_AzureCalc_AzureCalcRateCard[[#This Row],[Price_Level]]&amp;Table_wabobpsvr_AzureCalc_AzureCalcRateCard[[#This Row],[Region]]</f>
        <v>Oracle WebLogic Server Enterprise (1 core)MOSP</v>
      </c>
      <c r="B14014" s="784"/>
      <c r="C14014" s="784" t="s">
        <v>701</v>
      </c>
      <c r="D14014" s="784" t="s">
        <v>627</v>
      </c>
      <c r="E14014" s="784">
        <v>1.28</v>
      </c>
      <c r="F14014" s="784" t="s">
        <v>755</v>
      </c>
      <c r="G14014" s="784" t="s">
        <v>4431</v>
      </c>
      <c r="H14014" s="784" t="s">
        <v>4431</v>
      </c>
      <c r="I14014" s="784" t="s">
        <v>6890</v>
      </c>
    </row>
    <row r="14015" spans="1:9" hidden="1">
      <c r="A14015" s="784" t="str">
        <f>Table_wabobpsvr_AzureCalc_AzureCalcRateCard[[#This Row],[ServiceName]]&amp;Table_wabobpsvr_AzureCalc_AzureCalcRateCard[[#This Row],[Price_Level]]&amp;Table_wabobpsvr_AzureCalc_AzureCalcRateCard[[#This Row],[Region]]</f>
        <v>Oracle WebLogic Server Enterprise (1 core)A</v>
      </c>
      <c r="B14015" s="784"/>
      <c r="C14015" s="784" t="s">
        <v>701</v>
      </c>
      <c r="D14015" s="784" t="s">
        <v>181</v>
      </c>
      <c r="E14015" s="784">
        <v>1.28</v>
      </c>
      <c r="F14015" s="784" t="s">
        <v>755</v>
      </c>
      <c r="G14015" s="784" t="s">
        <v>1624</v>
      </c>
      <c r="H14015" s="784" t="s">
        <v>1625</v>
      </c>
      <c r="I14015" s="784" t="s">
        <v>6890</v>
      </c>
    </row>
    <row r="14016" spans="1:9" hidden="1">
      <c r="A14016" s="784" t="str">
        <f>Table_wabobpsvr_AzureCalc_AzureCalcRateCard[[#This Row],[ServiceName]]&amp;Table_wabobpsvr_AzureCalc_AzureCalcRateCard[[#This Row],[Price_Level]]&amp;Table_wabobpsvr_AzureCalc_AzureCalcRateCard[[#This Row],[Region]]</f>
        <v>Oracle WebLogic Server Enterprise (1 core)B</v>
      </c>
      <c r="B14016" s="784"/>
      <c r="C14016" s="784" t="s">
        <v>701</v>
      </c>
      <c r="D14016" s="784" t="s">
        <v>182</v>
      </c>
      <c r="E14016" s="784">
        <v>1.28</v>
      </c>
      <c r="F14016" s="784" t="s">
        <v>755</v>
      </c>
      <c r="G14016" s="784" t="s">
        <v>1624</v>
      </c>
      <c r="H14016" s="784" t="s">
        <v>1625</v>
      </c>
      <c r="I14016" s="784" t="s">
        <v>6890</v>
      </c>
    </row>
    <row r="14017" spans="1:9" hidden="1">
      <c r="A14017" s="784" t="str">
        <f>Table_wabobpsvr_AzureCalc_AzureCalcRateCard[[#This Row],[ServiceName]]&amp;Table_wabobpsvr_AzureCalc_AzureCalcRateCard[[#This Row],[Price_Level]]&amp;Table_wabobpsvr_AzureCalc_AzureCalcRateCard[[#This Row],[Region]]</f>
        <v>Oracle WebLogic Server Enterprise (1 core)C</v>
      </c>
      <c r="B14017" s="784"/>
      <c r="C14017" s="784" t="s">
        <v>701</v>
      </c>
      <c r="D14017" s="784" t="s">
        <v>184</v>
      </c>
      <c r="E14017" s="784">
        <v>1.28</v>
      </c>
      <c r="F14017" s="784" t="s">
        <v>755</v>
      </c>
      <c r="G14017" s="784" t="s">
        <v>1624</v>
      </c>
      <c r="H14017" s="784" t="s">
        <v>1625</v>
      </c>
      <c r="I14017" s="784" t="s">
        <v>6890</v>
      </c>
    </row>
    <row r="14018" spans="1:9" hidden="1">
      <c r="A14018" s="784" t="str">
        <f>Table_wabobpsvr_AzureCalc_AzureCalcRateCard[[#This Row],[ServiceName]]&amp;Table_wabobpsvr_AzureCalc_AzureCalcRateCard[[#This Row],[Price_Level]]&amp;Table_wabobpsvr_AzureCalc_AzureCalcRateCard[[#This Row],[Region]]</f>
        <v>Oracle WebLogic Server Enterprise (1 core)D</v>
      </c>
      <c r="B14018" s="784"/>
      <c r="C14018" s="784" t="s">
        <v>701</v>
      </c>
      <c r="D14018" s="784" t="s">
        <v>183</v>
      </c>
      <c r="E14018" s="784">
        <v>1.28</v>
      </c>
      <c r="F14018" s="784" t="s">
        <v>755</v>
      </c>
      <c r="G14018" s="784" t="s">
        <v>1624</v>
      </c>
      <c r="H14018" s="784" t="s">
        <v>1625</v>
      </c>
      <c r="I14018" s="784" t="s">
        <v>6890</v>
      </c>
    </row>
    <row r="14019" spans="1:9" hidden="1">
      <c r="A14019" s="784" t="str">
        <f>Table_wabobpsvr_AzureCalc_AzureCalcRateCard[[#This Row],[ServiceName]]&amp;Table_wabobpsvr_AzureCalc_AzureCalcRateCard[[#This Row],[Price_Level]]&amp;Table_wabobpsvr_AzureCalc_AzureCalcRateCard[[#This Row],[Region]]</f>
        <v>Oracle Weblogic Server Enterprise (2 core)MOSP</v>
      </c>
      <c r="B14019" s="784"/>
      <c r="C14019" s="784" t="s">
        <v>701</v>
      </c>
      <c r="D14019" s="784" t="s">
        <v>627</v>
      </c>
      <c r="E14019" s="784">
        <v>1.28</v>
      </c>
      <c r="F14019" s="784" t="s">
        <v>756</v>
      </c>
      <c r="G14019" s="784" t="s">
        <v>4431</v>
      </c>
      <c r="H14019" s="784" t="s">
        <v>4431</v>
      </c>
      <c r="I14019" s="784" t="s">
        <v>6891</v>
      </c>
    </row>
    <row r="14020" spans="1:9" hidden="1">
      <c r="A14020" s="784" t="str">
        <f>Table_wabobpsvr_AzureCalc_AzureCalcRateCard[[#This Row],[ServiceName]]&amp;Table_wabobpsvr_AzureCalc_AzureCalcRateCard[[#This Row],[Price_Level]]&amp;Table_wabobpsvr_AzureCalc_AzureCalcRateCard[[#This Row],[Region]]</f>
        <v>Oracle Weblogic Server Enterprise (2 core)A</v>
      </c>
      <c r="B14020" s="784"/>
      <c r="C14020" s="784" t="s">
        <v>701</v>
      </c>
      <c r="D14020" s="784" t="s">
        <v>181</v>
      </c>
      <c r="E14020" s="784">
        <v>1.28</v>
      </c>
      <c r="F14020" s="784" t="s">
        <v>756</v>
      </c>
      <c r="G14020" s="784" t="s">
        <v>1626</v>
      </c>
      <c r="H14020" s="784" t="s">
        <v>1627</v>
      </c>
      <c r="I14020" s="784" t="s">
        <v>6891</v>
      </c>
    </row>
    <row r="14021" spans="1:9" hidden="1">
      <c r="A14021" s="784" t="str">
        <f>Table_wabobpsvr_AzureCalc_AzureCalcRateCard[[#This Row],[ServiceName]]&amp;Table_wabobpsvr_AzureCalc_AzureCalcRateCard[[#This Row],[Price_Level]]&amp;Table_wabobpsvr_AzureCalc_AzureCalcRateCard[[#This Row],[Region]]</f>
        <v>Oracle WebLogic Server Enterprise (2 core)B</v>
      </c>
      <c r="B14021" s="784"/>
      <c r="C14021" s="784" t="s">
        <v>701</v>
      </c>
      <c r="D14021" s="784" t="s">
        <v>182</v>
      </c>
      <c r="E14021" s="784">
        <v>1.28</v>
      </c>
      <c r="F14021" s="784" t="s">
        <v>757</v>
      </c>
      <c r="G14021" s="784" t="s">
        <v>1626</v>
      </c>
      <c r="H14021" s="784" t="s">
        <v>1627</v>
      </c>
      <c r="I14021" s="784" t="s">
        <v>6891</v>
      </c>
    </row>
    <row r="14022" spans="1:9" hidden="1">
      <c r="A14022" s="784" t="str">
        <f>Table_wabobpsvr_AzureCalc_AzureCalcRateCard[[#This Row],[ServiceName]]&amp;Table_wabobpsvr_AzureCalc_AzureCalcRateCard[[#This Row],[Price_Level]]&amp;Table_wabobpsvr_AzureCalc_AzureCalcRateCard[[#This Row],[Region]]</f>
        <v>Oracle WebLogic Server Enterprise (2 core)C</v>
      </c>
      <c r="B14022" s="784"/>
      <c r="C14022" s="784" t="s">
        <v>701</v>
      </c>
      <c r="D14022" s="784" t="s">
        <v>184</v>
      </c>
      <c r="E14022" s="784">
        <v>1.28</v>
      </c>
      <c r="F14022" s="784" t="s">
        <v>757</v>
      </c>
      <c r="G14022" s="784" t="s">
        <v>1626</v>
      </c>
      <c r="H14022" s="784" t="s">
        <v>1627</v>
      </c>
      <c r="I14022" s="784" t="s">
        <v>6891</v>
      </c>
    </row>
    <row r="14023" spans="1:9" hidden="1">
      <c r="A14023" s="784" t="str">
        <f>Table_wabobpsvr_AzureCalc_AzureCalcRateCard[[#This Row],[ServiceName]]&amp;Table_wabobpsvr_AzureCalc_AzureCalcRateCard[[#This Row],[Price_Level]]&amp;Table_wabobpsvr_AzureCalc_AzureCalcRateCard[[#This Row],[Region]]</f>
        <v>Oracle WebLogic Server Enterprise (2 core)D</v>
      </c>
      <c r="B14023" s="784"/>
      <c r="C14023" s="784" t="s">
        <v>701</v>
      </c>
      <c r="D14023" s="784" t="s">
        <v>183</v>
      </c>
      <c r="E14023" s="784">
        <v>1.28</v>
      </c>
      <c r="F14023" s="784" t="s">
        <v>757</v>
      </c>
      <c r="G14023" s="784" t="s">
        <v>1626</v>
      </c>
      <c r="H14023" s="784" t="s">
        <v>1627</v>
      </c>
      <c r="I14023" s="784" t="s">
        <v>6891</v>
      </c>
    </row>
    <row r="14024" spans="1:9" hidden="1">
      <c r="A14024" s="784" t="str">
        <f>Table_wabobpsvr_AzureCalc_AzureCalcRateCard[[#This Row],[ServiceName]]&amp;Table_wabobpsvr_AzureCalc_AzureCalcRateCard[[#This Row],[Price_Level]]&amp;Table_wabobpsvr_AzureCalc_AzureCalcRateCard[[#This Row],[Region]]</f>
        <v>Oracle Weblogic Server Enterprise (4 core)MOSP</v>
      </c>
      <c r="B14024" s="784"/>
      <c r="C14024" s="784" t="s">
        <v>701</v>
      </c>
      <c r="D14024" s="784" t="s">
        <v>627</v>
      </c>
      <c r="E14024" s="784">
        <v>2.56</v>
      </c>
      <c r="F14024" s="784" t="s">
        <v>758</v>
      </c>
      <c r="G14024" s="784" t="s">
        <v>4431</v>
      </c>
      <c r="H14024" s="784" t="s">
        <v>4431</v>
      </c>
      <c r="I14024" s="784" t="s">
        <v>6892</v>
      </c>
    </row>
    <row r="14025" spans="1:9" hidden="1">
      <c r="A14025" s="784" t="str">
        <f>Table_wabobpsvr_AzureCalc_AzureCalcRateCard[[#This Row],[ServiceName]]&amp;Table_wabobpsvr_AzureCalc_AzureCalcRateCard[[#This Row],[Price_Level]]&amp;Table_wabobpsvr_AzureCalc_AzureCalcRateCard[[#This Row],[Region]]</f>
        <v>Oracle Weblogic Server Enterprise (4 core)A</v>
      </c>
      <c r="B14025" s="784"/>
      <c r="C14025" s="784" t="s">
        <v>701</v>
      </c>
      <c r="D14025" s="784" t="s">
        <v>181</v>
      </c>
      <c r="E14025" s="784">
        <v>2.56</v>
      </c>
      <c r="F14025" s="784" t="s">
        <v>758</v>
      </c>
      <c r="G14025" s="784" t="s">
        <v>1628</v>
      </c>
      <c r="H14025" s="784" t="s">
        <v>1629</v>
      </c>
      <c r="I14025" s="784" t="s">
        <v>6892</v>
      </c>
    </row>
    <row r="14026" spans="1:9" hidden="1">
      <c r="A14026" s="784" t="str">
        <f>Table_wabobpsvr_AzureCalc_AzureCalcRateCard[[#This Row],[ServiceName]]&amp;Table_wabobpsvr_AzureCalc_AzureCalcRateCard[[#This Row],[Price_Level]]&amp;Table_wabobpsvr_AzureCalc_AzureCalcRateCard[[#This Row],[Region]]</f>
        <v>A1 Cloud ServicesD12</v>
      </c>
      <c r="B14026" s="784">
        <v>12</v>
      </c>
      <c r="C14026" s="784" t="s">
        <v>701</v>
      </c>
      <c r="D14026" s="784" t="s">
        <v>183</v>
      </c>
      <c r="E14026" s="784">
        <v>5.4399999999999997E-2</v>
      </c>
      <c r="F14026" s="784" t="s">
        <v>702</v>
      </c>
      <c r="G14026" s="784" t="s">
        <v>1596</v>
      </c>
      <c r="H14026" s="784" t="s">
        <v>1597</v>
      </c>
      <c r="I14026" s="784" t="s">
        <v>6544</v>
      </c>
    </row>
    <row r="14027" spans="1:9" hidden="1">
      <c r="A14027" s="784" t="str">
        <f>Table_wabobpsvr_AzureCalc_AzureCalcRateCard[[#This Row],[ServiceName]]&amp;Table_wabobpsvr_AzureCalc_AzureCalcRateCard[[#This Row],[Price_Level]]&amp;Table_wabobpsvr_AzureCalc_AzureCalcRateCard[[#This Row],[Region]]</f>
        <v>A1 Cloud ServicesMOSP13</v>
      </c>
      <c r="B14027" s="784">
        <v>13</v>
      </c>
      <c r="C14027" s="784" t="s">
        <v>701</v>
      </c>
      <c r="D14027" s="784" t="s">
        <v>627</v>
      </c>
      <c r="E14027" s="784">
        <v>9.8000000000000004E-2</v>
      </c>
      <c r="F14027" s="784" t="s">
        <v>702</v>
      </c>
      <c r="G14027" s="784" t="s">
        <v>4431</v>
      </c>
      <c r="H14027" s="784" t="s">
        <v>4431</v>
      </c>
      <c r="I14027" s="784" t="s">
        <v>6893</v>
      </c>
    </row>
    <row r="14028" spans="1:9" hidden="1">
      <c r="A14028" s="784" t="str">
        <f>Table_wabobpsvr_AzureCalc_AzureCalcRateCard[[#This Row],[ServiceName]]&amp;Table_wabobpsvr_AzureCalc_AzureCalcRateCard[[#This Row],[Price_Level]]&amp;Table_wabobpsvr_AzureCalc_AzureCalcRateCard[[#This Row],[Region]]</f>
        <v>A1 Cloud ServicesA13</v>
      </c>
      <c r="B14028" s="784">
        <v>13</v>
      </c>
      <c r="C14028" s="784" t="s">
        <v>701</v>
      </c>
      <c r="D14028" s="784" t="s">
        <v>181</v>
      </c>
      <c r="E14028" s="784">
        <v>7.1540000000000006E-2</v>
      </c>
      <c r="F14028" s="784" t="s">
        <v>702</v>
      </c>
      <c r="G14028" s="784" t="s">
        <v>1630</v>
      </c>
      <c r="H14028" s="784" t="s">
        <v>1631</v>
      </c>
      <c r="I14028" s="784" t="s">
        <v>6893</v>
      </c>
    </row>
    <row r="14029" spans="1:9" hidden="1">
      <c r="A14029" s="784" t="str">
        <f>Table_wabobpsvr_AzureCalc_AzureCalcRateCard[[#This Row],[ServiceName]]&amp;Table_wabobpsvr_AzureCalc_AzureCalcRateCard[[#This Row],[Price_Level]]&amp;Table_wabobpsvr_AzureCalc_AzureCalcRateCard[[#This Row],[Region]]</f>
        <v>A1 Cloud ServicesB13</v>
      </c>
      <c r="B14029" s="784">
        <v>13</v>
      </c>
      <c r="C14029" s="784" t="s">
        <v>701</v>
      </c>
      <c r="D14029" s="784" t="s">
        <v>182</v>
      </c>
      <c r="E14029" s="784">
        <v>6.8599999999999994E-2</v>
      </c>
      <c r="F14029" s="784" t="s">
        <v>702</v>
      </c>
      <c r="G14029" s="784" t="s">
        <v>1630</v>
      </c>
      <c r="H14029" s="784" t="s">
        <v>1631</v>
      </c>
      <c r="I14029" s="784" t="s">
        <v>6893</v>
      </c>
    </row>
    <row r="14030" spans="1:9" hidden="1">
      <c r="A14030" s="784" t="str">
        <f>Table_wabobpsvr_AzureCalc_AzureCalcRateCard[[#This Row],[ServiceName]]&amp;Table_wabobpsvr_AzureCalc_AzureCalcRateCard[[#This Row],[Price_Level]]&amp;Table_wabobpsvr_AzureCalc_AzureCalcRateCard[[#This Row],[Region]]</f>
        <v>A1 Cloud ServicesC13</v>
      </c>
      <c r="B14030" s="784">
        <v>13</v>
      </c>
      <c r="C14030" s="784" t="s">
        <v>701</v>
      </c>
      <c r="D14030" s="784" t="s">
        <v>184</v>
      </c>
      <c r="E14030" s="784">
        <v>6.5659999999999996E-2</v>
      </c>
      <c r="F14030" s="784" t="s">
        <v>702</v>
      </c>
      <c r="G14030" s="784" t="s">
        <v>1630</v>
      </c>
      <c r="H14030" s="784" t="s">
        <v>1631</v>
      </c>
      <c r="I14030" s="784" t="s">
        <v>6893</v>
      </c>
    </row>
    <row r="14031" spans="1:9" hidden="1">
      <c r="A14031" s="784" t="str">
        <f>Table_wabobpsvr_AzureCalc_AzureCalcRateCard[[#This Row],[ServiceName]]&amp;Table_wabobpsvr_AzureCalc_AzureCalcRateCard[[#This Row],[Price_Level]]&amp;Table_wabobpsvr_AzureCalc_AzureCalcRateCard[[#This Row],[Region]]</f>
        <v>A1 Cloud ServicesD13</v>
      </c>
      <c r="B14031" s="784">
        <v>13</v>
      </c>
      <c r="C14031" s="784" t="s">
        <v>701</v>
      </c>
      <c r="D14031" s="784" t="s">
        <v>183</v>
      </c>
      <c r="E14031" s="784">
        <v>6.2719999999999998E-2</v>
      </c>
      <c r="F14031" s="784" t="s">
        <v>702</v>
      </c>
      <c r="G14031" s="784" t="s">
        <v>1630</v>
      </c>
      <c r="H14031" s="784" t="s">
        <v>1631</v>
      </c>
      <c r="I14031" s="784" t="s">
        <v>6893</v>
      </c>
    </row>
    <row r="14032" spans="1:9" hidden="1">
      <c r="A14032" s="784" t="str">
        <f>Table_wabobpsvr_AzureCalc_AzureCalcRateCard[[#This Row],[ServiceName]]&amp;Table_wabobpsvr_AzureCalc_AzureCalcRateCard[[#This Row],[Price_Level]]&amp;Table_wabobpsvr_AzureCalc_AzureCalcRateCard[[#This Row],[Region]]</f>
        <v>A1 VM (Non-Windows)MOSP6</v>
      </c>
      <c r="B14032" s="784">
        <v>6</v>
      </c>
      <c r="C14032" s="784" t="s">
        <v>701</v>
      </c>
      <c r="D14032" s="784" t="s">
        <v>627</v>
      </c>
      <c r="E14032" s="784">
        <v>0.06</v>
      </c>
      <c r="F14032" s="784" t="s">
        <v>703</v>
      </c>
      <c r="G14032" s="784" t="s">
        <v>4431</v>
      </c>
      <c r="H14032" s="784" t="s">
        <v>4431</v>
      </c>
      <c r="I14032" s="784" t="s">
        <v>6894</v>
      </c>
    </row>
    <row r="14033" spans="1:9" hidden="1">
      <c r="A14033" s="784" t="str">
        <f>Table_wabobpsvr_AzureCalc_AzureCalcRateCard[[#This Row],[ServiceName]]&amp;Table_wabobpsvr_AzureCalc_AzureCalcRateCard[[#This Row],[Price_Level]]&amp;Table_wabobpsvr_AzureCalc_AzureCalcRateCard[[#This Row],[Region]]</f>
        <v>A1 VM (Non-Windows)A6</v>
      </c>
      <c r="B14033" s="784">
        <v>6</v>
      </c>
      <c r="C14033" s="784" t="s">
        <v>701</v>
      </c>
      <c r="D14033" s="784" t="s">
        <v>181</v>
      </c>
      <c r="E14033" s="784">
        <v>4.3799999999999999E-2</v>
      </c>
      <c r="F14033" s="784" t="s">
        <v>703</v>
      </c>
      <c r="G14033" s="784" t="s">
        <v>1632</v>
      </c>
      <c r="H14033" s="784" t="s">
        <v>1633</v>
      </c>
      <c r="I14033" s="784" t="s">
        <v>6894</v>
      </c>
    </row>
    <row r="14034" spans="1:9" hidden="1">
      <c r="A14034" s="784" t="str">
        <f>Table_wabobpsvr_AzureCalc_AzureCalcRateCard[[#This Row],[ServiceName]]&amp;Table_wabobpsvr_AzureCalc_AzureCalcRateCard[[#This Row],[Price_Level]]&amp;Table_wabobpsvr_AzureCalc_AzureCalcRateCard[[#This Row],[Region]]</f>
        <v>A1 VM (Non-Windows)B6</v>
      </c>
      <c r="B14034" s="784">
        <v>6</v>
      </c>
      <c r="C14034" s="784" t="s">
        <v>701</v>
      </c>
      <c r="D14034" s="784" t="s">
        <v>182</v>
      </c>
      <c r="E14034" s="784">
        <v>4.2000000000000003E-2</v>
      </c>
      <c r="F14034" s="784" t="s">
        <v>703</v>
      </c>
      <c r="G14034" s="784" t="s">
        <v>1632</v>
      </c>
      <c r="H14034" s="784" t="s">
        <v>1633</v>
      </c>
      <c r="I14034" s="784" t="s">
        <v>6894</v>
      </c>
    </row>
    <row r="14035" spans="1:9" hidden="1">
      <c r="A14035" s="784" t="str">
        <f>Table_wabobpsvr_AzureCalc_AzureCalcRateCard[[#This Row],[ServiceName]]&amp;Table_wabobpsvr_AzureCalc_AzureCalcRateCard[[#This Row],[Price_Level]]&amp;Table_wabobpsvr_AzureCalc_AzureCalcRateCard[[#This Row],[Region]]</f>
        <v>A1 VM (Non-Windows)C6</v>
      </c>
      <c r="B14035" s="784">
        <v>6</v>
      </c>
      <c r="C14035" s="784" t="s">
        <v>701</v>
      </c>
      <c r="D14035" s="784" t="s">
        <v>184</v>
      </c>
      <c r="E14035" s="784">
        <v>4.02E-2</v>
      </c>
      <c r="F14035" s="784" t="s">
        <v>703</v>
      </c>
      <c r="G14035" s="784" t="s">
        <v>1632</v>
      </c>
      <c r="H14035" s="784" t="s">
        <v>1633</v>
      </c>
      <c r="I14035" s="784" t="s">
        <v>6894</v>
      </c>
    </row>
    <row r="14036" spans="1:9" hidden="1">
      <c r="A14036" s="784" t="str">
        <f>Table_wabobpsvr_AzureCalc_AzureCalcRateCard[[#This Row],[ServiceName]]&amp;Table_wabobpsvr_AzureCalc_AzureCalcRateCard[[#This Row],[Price_Level]]&amp;Table_wabobpsvr_AzureCalc_AzureCalcRateCard[[#This Row],[Region]]</f>
        <v>A1 VM (Non-Windows)D6</v>
      </c>
      <c r="B14036" s="784">
        <v>6</v>
      </c>
      <c r="C14036" s="784" t="s">
        <v>701</v>
      </c>
      <c r="D14036" s="784" t="s">
        <v>183</v>
      </c>
      <c r="E14036" s="784">
        <v>3.8399999999999997E-2</v>
      </c>
      <c r="F14036" s="784" t="s">
        <v>703</v>
      </c>
      <c r="G14036" s="784" t="s">
        <v>1632</v>
      </c>
      <c r="H14036" s="784" t="s">
        <v>1633</v>
      </c>
      <c r="I14036" s="784" t="s">
        <v>6894</v>
      </c>
    </row>
    <row r="14037" spans="1:9" hidden="1">
      <c r="A14037" s="784" t="str">
        <f>Table_wabobpsvr_AzureCalc_AzureCalcRateCard[[#This Row],[ServiceName]]&amp;Table_wabobpsvr_AzureCalc_AzureCalcRateCard[[#This Row],[Price_Level]]&amp;Table_wabobpsvr_AzureCalc_AzureCalcRateCard[[#This Row],[Region]]</f>
        <v>A1 VM (Non-Windows)MOSP4</v>
      </c>
      <c r="B14037" s="784">
        <v>4</v>
      </c>
      <c r="C14037" s="784" t="s">
        <v>701</v>
      </c>
      <c r="D14037" s="784" t="s">
        <v>627</v>
      </c>
      <c r="E14037" s="784">
        <v>0.06</v>
      </c>
      <c r="F14037" s="784" t="s">
        <v>703</v>
      </c>
      <c r="G14037" s="784" t="s">
        <v>4431</v>
      </c>
      <c r="H14037" s="784" t="s">
        <v>4431</v>
      </c>
      <c r="I14037" s="784" t="s">
        <v>6895</v>
      </c>
    </row>
    <row r="14038" spans="1:9" hidden="1">
      <c r="A14038" s="784" t="str">
        <f>Table_wabobpsvr_AzureCalc_AzureCalcRateCard[[#This Row],[ServiceName]]&amp;Table_wabobpsvr_AzureCalc_AzureCalcRateCard[[#This Row],[Price_Level]]&amp;Table_wabobpsvr_AzureCalc_AzureCalcRateCard[[#This Row],[Region]]</f>
        <v>A1 VM (Non-Windows)A4</v>
      </c>
      <c r="B14038" s="784">
        <v>4</v>
      </c>
      <c r="C14038" s="784" t="s">
        <v>701</v>
      </c>
      <c r="D14038" s="784" t="s">
        <v>181</v>
      </c>
      <c r="E14038" s="784">
        <v>4.3799999999999999E-2</v>
      </c>
      <c r="F14038" s="784" t="s">
        <v>703</v>
      </c>
      <c r="G14038" s="784" t="s">
        <v>1634</v>
      </c>
      <c r="H14038" s="784" t="s">
        <v>1635</v>
      </c>
      <c r="I14038" s="784" t="s">
        <v>6895</v>
      </c>
    </row>
    <row r="14039" spans="1:9" hidden="1">
      <c r="A14039" s="784" t="str">
        <f>Table_wabobpsvr_AzureCalc_AzureCalcRateCard[[#This Row],[ServiceName]]&amp;Table_wabobpsvr_AzureCalc_AzureCalcRateCard[[#This Row],[Price_Level]]&amp;Table_wabobpsvr_AzureCalc_AzureCalcRateCard[[#This Row],[Region]]</f>
        <v>A1 VM (Non-Windows)B4</v>
      </c>
      <c r="B14039" s="784">
        <v>4</v>
      </c>
      <c r="C14039" s="784" t="s">
        <v>701</v>
      </c>
      <c r="D14039" s="784" t="s">
        <v>182</v>
      </c>
      <c r="E14039" s="784">
        <v>4.2000000000000003E-2</v>
      </c>
      <c r="F14039" s="784" t="s">
        <v>703</v>
      </c>
      <c r="G14039" s="784" t="s">
        <v>1634</v>
      </c>
      <c r="H14039" s="784" t="s">
        <v>1635</v>
      </c>
      <c r="I14039" s="784" t="s">
        <v>6895</v>
      </c>
    </row>
    <row r="14040" spans="1:9" hidden="1">
      <c r="A14040" s="784" t="str">
        <f>Table_wabobpsvr_AzureCalc_AzureCalcRateCard[[#This Row],[ServiceName]]&amp;Table_wabobpsvr_AzureCalc_AzureCalcRateCard[[#This Row],[Price_Level]]&amp;Table_wabobpsvr_AzureCalc_AzureCalcRateCard[[#This Row],[Region]]</f>
        <v>A1 VM (Non-Windows)C4</v>
      </c>
      <c r="B14040" s="784">
        <v>4</v>
      </c>
      <c r="C14040" s="784" t="s">
        <v>701</v>
      </c>
      <c r="D14040" s="784" t="s">
        <v>184</v>
      </c>
      <c r="E14040" s="784">
        <v>4.02E-2</v>
      </c>
      <c r="F14040" s="784" t="s">
        <v>703</v>
      </c>
      <c r="G14040" s="784" t="s">
        <v>1634</v>
      </c>
      <c r="H14040" s="784" t="s">
        <v>1635</v>
      </c>
      <c r="I14040" s="784" t="s">
        <v>6895</v>
      </c>
    </row>
    <row r="14041" spans="1:9" hidden="1">
      <c r="A14041" s="784" t="str">
        <f>Table_wabobpsvr_AzureCalc_AzureCalcRateCard[[#This Row],[ServiceName]]&amp;Table_wabobpsvr_AzureCalc_AzureCalcRateCard[[#This Row],[Price_Level]]&amp;Table_wabobpsvr_AzureCalc_AzureCalcRateCard[[#This Row],[Region]]</f>
        <v>A1 VM (Non-Windows)D4</v>
      </c>
      <c r="B14041" s="784">
        <v>4</v>
      </c>
      <c r="C14041" s="784" t="s">
        <v>701</v>
      </c>
      <c r="D14041" s="784" t="s">
        <v>183</v>
      </c>
      <c r="E14041" s="784">
        <v>3.8399999999999997E-2</v>
      </c>
      <c r="F14041" s="784" t="s">
        <v>703</v>
      </c>
      <c r="G14041" s="784" t="s">
        <v>1634</v>
      </c>
      <c r="H14041" s="784" t="s">
        <v>1635</v>
      </c>
      <c r="I14041" s="784" t="s">
        <v>6895</v>
      </c>
    </row>
    <row r="14042" spans="1:9" hidden="1">
      <c r="A14042" s="784" t="str">
        <f>Table_wabobpsvr_AzureCalc_AzureCalcRateCard[[#This Row],[ServiceName]]&amp;Table_wabobpsvr_AzureCalc_AzureCalcRateCard[[#This Row],[Price_Level]]&amp;Table_wabobpsvr_AzureCalc_AzureCalcRateCard[[#This Row],[Region]]</f>
        <v>A1 VM (Non-Windows)MOSP5</v>
      </c>
      <c r="B14042" s="784">
        <v>5</v>
      </c>
      <c r="C14042" s="784" t="s">
        <v>701</v>
      </c>
      <c r="D14042" s="784" t="s">
        <v>627</v>
      </c>
      <c r="E14042" s="784">
        <v>0.06</v>
      </c>
      <c r="F14042" s="784" t="s">
        <v>703</v>
      </c>
      <c r="G14042" s="784" t="s">
        <v>4431</v>
      </c>
      <c r="H14042" s="784" t="s">
        <v>4431</v>
      </c>
      <c r="I14042" s="784" t="s">
        <v>6896</v>
      </c>
    </row>
    <row r="14043" spans="1:9" hidden="1">
      <c r="A14043" s="784" t="str">
        <f>Table_wabobpsvr_AzureCalc_AzureCalcRateCard[[#This Row],[ServiceName]]&amp;Table_wabobpsvr_AzureCalc_AzureCalcRateCard[[#This Row],[Price_Level]]&amp;Table_wabobpsvr_AzureCalc_AzureCalcRateCard[[#This Row],[Region]]</f>
        <v>A1 VM (Non-Windows)A5</v>
      </c>
      <c r="B14043" s="784">
        <v>5</v>
      </c>
      <c r="C14043" s="784" t="s">
        <v>701</v>
      </c>
      <c r="D14043" s="784" t="s">
        <v>181</v>
      </c>
      <c r="E14043" s="784">
        <v>4.3799999999999999E-2</v>
      </c>
      <c r="F14043" s="784" t="s">
        <v>703</v>
      </c>
      <c r="G14043" s="784" t="s">
        <v>1636</v>
      </c>
      <c r="H14043" s="784" t="s">
        <v>1637</v>
      </c>
      <c r="I14043" s="784" t="s">
        <v>6896</v>
      </c>
    </row>
    <row r="14044" spans="1:9" hidden="1">
      <c r="A14044" s="784" t="str">
        <f>Table_wabobpsvr_AzureCalc_AzureCalcRateCard[[#This Row],[ServiceName]]&amp;Table_wabobpsvr_AzureCalc_AzureCalcRateCard[[#This Row],[Price_Level]]&amp;Table_wabobpsvr_AzureCalc_AzureCalcRateCard[[#This Row],[Region]]</f>
        <v>A1 VM (Non-Windows)B5</v>
      </c>
      <c r="B14044" s="784">
        <v>5</v>
      </c>
      <c r="C14044" s="784" t="s">
        <v>701</v>
      </c>
      <c r="D14044" s="784" t="s">
        <v>182</v>
      </c>
      <c r="E14044" s="784">
        <v>4.2000000000000003E-2</v>
      </c>
      <c r="F14044" s="784" t="s">
        <v>703</v>
      </c>
      <c r="G14044" s="784" t="s">
        <v>1636</v>
      </c>
      <c r="H14044" s="784" t="s">
        <v>1637</v>
      </c>
      <c r="I14044" s="784" t="s">
        <v>6896</v>
      </c>
    </row>
    <row r="14045" spans="1:9" hidden="1">
      <c r="A14045" s="784" t="str">
        <f>Table_wabobpsvr_AzureCalc_AzureCalcRateCard[[#This Row],[ServiceName]]&amp;Table_wabobpsvr_AzureCalc_AzureCalcRateCard[[#This Row],[Price_Level]]&amp;Table_wabobpsvr_AzureCalc_AzureCalcRateCard[[#This Row],[Region]]</f>
        <v>A1 VM (Non-Windows)C5</v>
      </c>
      <c r="B14045" s="784">
        <v>5</v>
      </c>
      <c r="C14045" s="784" t="s">
        <v>701</v>
      </c>
      <c r="D14045" s="784" t="s">
        <v>184</v>
      </c>
      <c r="E14045" s="784">
        <v>4.02E-2</v>
      </c>
      <c r="F14045" s="784" t="s">
        <v>703</v>
      </c>
      <c r="G14045" s="784" t="s">
        <v>1636</v>
      </c>
      <c r="H14045" s="784" t="s">
        <v>1637</v>
      </c>
      <c r="I14045" s="784" t="s">
        <v>6896</v>
      </c>
    </row>
    <row r="14046" spans="1:9" hidden="1">
      <c r="A14046" s="784" t="str">
        <f>Table_wabobpsvr_AzureCalc_AzureCalcRateCard[[#This Row],[ServiceName]]&amp;Table_wabobpsvr_AzureCalc_AzureCalcRateCard[[#This Row],[Price_Level]]&amp;Table_wabobpsvr_AzureCalc_AzureCalcRateCard[[#This Row],[Region]]</f>
        <v>A1 VM (Non-Windows)D5</v>
      </c>
      <c r="B14046" s="784">
        <v>5</v>
      </c>
      <c r="C14046" s="784" t="s">
        <v>701</v>
      </c>
      <c r="D14046" s="784" t="s">
        <v>183</v>
      </c>
      <c r="E14046" s="784">
        <v>3.8399999999999997E-2</v>
      </c>
      <c r="F14046" s="784" t="s">
        <v>703</v>
      </c>
      <c r="G14046" s="784" t="s">
        <v>1636</v>
      </c>
      <c r="H14046" s="784" t="s">
        <v>1637</v>
      </c>
      <c r="I14046" s="784" t="s">
        <v>6896</v>
      </c>
    </row>
    <row r="14047" spans="1:9" hidden="1">
      <c r="A14047" s="784" t="str">
        <f>Table_wabobpsvr_AzureCalc_AzureCalcRateCard[[#This Row],[ServiceName]]&amp;Table_wabobpsvr_AzureCalc_AzureCalcRateCard[[#This Row],[Price_Level]]&amp;Table_wabobpsvr_AzureCalc_AzureCalcRateCard[[#This Row],[Region]]</f>
        <v>A1 VM (Non-Windows)MOSP1</v>
      </c>
      <c r="B14047" s="784">
        <v>1</v>
      </c>
      <c r="C14047" s="784" t="s">
        <v>701</v>
      </c>
      <c r="D14047" s="784" t="s">
        <v>627</v>
      </c>
      <c r="E14047" s="784">
        <v>0.06</v>
      </c>
      <c r="F14047" s="784" t="s">
        <v>703</v>
      </c>
      <c r="G14047" s="784" t="s">
        <v>4431</v>
      </c>
      <c r="H14047" s="784" t="s">
        <v>4431</v>
      </c>
      <c r="I14047" s="784" t="s">
        <v>6897</v>
      </c>
    </row>
    <row r="14048" spans="1:9" hidden="1">
      <c r="A14048" s="784" t="str">
        <f>Table_wabobpsvr_AzureCalc_AzureCalcRateCard[[#This Row],[ServiceName]]&amp;Table_wabobpsvr_AzureCalc_AzureCalcRateCard[[#This Row],[Price_Level]]&amp;Table_wabobpsvr_AzureCalc_AzureCalcRateCard[[#This Row],[Region]]</f>
        <v>A1 VM (Non-Windows)A1</v>
      </c>
      <c r="B14048" s="784">
        <v>1</v>
      </c>
      <c r="C14048" s="784" t="s">
        <v>701</v>
      </c>
      <c r="D14048" s="784" t="s">
        <v>181</v>
      </c>
      <c r="E14048" s="784">
        <v>4.3799999999999999E-2</v>
      </c>
      <c r="F14048" s="784" t="s">
        <v>703</v>
      </c>
      <c r="G14048" s="784" t="s">
        <v>1638</v>
      </c>
      <c r="H14048" s="784" t="s">
        <v>1639</v>
      </c>
      <c r="I14048" s="784" t="s">
        <v>6897</v>
      </c>
    </row>
    <row r="14049" spans="1:9" hidden="1">
      <c r="A14049" s="784" t="str">
        <f>Table_wabobpsvr_AzureCalc_AzureCalcRateCard[[#This Row],[ServiceName]]&amp;Table_wabobpsvr_AzureCalc_AzureCalcRateCard[[#This Row],[Price_Level]]&amp;Table_wabobpsvr_AzureCalc_AzureCalcRateCard[[#This Row],[Region]]</f>
        <v>A1 VM (Non-Windows)B1</v>
      </c>
      <c r="B14049" s="784">
        <v>1</v>
      </c>
      <c r="C14049" s="784" t="s">
        <v>701</v>
      </c>
      <c r="D14049" s="784" t="s">
        <v>182</v>
      </c>
      <c r="E14049" s="784">
        <v>4.2000000000000003E-2</v>
      </c>
      <c r="F14049" s="784" t="s">
        <v>703</v>
      </c>
      <c r="G14049" s="784" t="s">
        <v>1638</v>
      </c>
      <c r="H14049" s="784" t="s">
        <v>1639</v>
      </c>
      <c r="I14049" s="784" t="s">
        <v>6897</v>
      </c>
    </row>
    <row r="14050" spans="1:9" hidden="1">
      <c r="A14050" s="784" t="str">
        <f>Table_wabobpsvr_AzureCalc_AzureCalcRateCard[[#This Row],[ServiceName]]&amp;Table_wabobpsvr_AzureCalc_AzureCalcRateCard[[#This Row],[Price_Level]]&amp;Table_wabobpsvr_AzureCalc_AzureCalcRateCard[[#This Row],[Region]]</f>
        <v>A1 VM (Non-Windows)C1</v>
      </c>
      <c r="B14050" s="784">
        <v>1</v>
      </c>
      <c r="C14050" s="784" t="s">
        <v>701</v>
      </c>
      <c r="D14050" s="784" t="s">
        <v>184</v>
      </c>
      <c r="E14050" s="784">
        <v>4.02E-2</v>
      </c>
      <c r="F14050" s="784" t="s">
        <v>703</v>
      </c>
      <c r="G14050" s="784" t="s">
        <v>1638</v>
      </c>
      <c r="H14050" s="784" t="s">
        <v>1639</v>
      </c>
      <c r="I14050" s="784" t="s">
        <v>6897</v>
      </c>
    </row>
    <row r="14051" spans="1:9" hidden="1">
      <c r="A14051" s="784" t="str">
        <f>Table_wabobpsvr_AzureCalc_AzureCalcRateCard[[#This Row],[ServiceName]]&amp;Table_wabobpsvr_AzureCalc_AzureCalcRateCard[[#This Row],[Price_Level]]&amp;Table_wabobpsvr_AzureCalc_AzureCalcRateCard[[#This Row],[Region]]</f>
        <v>A1 VM (Non-Windows)D1</v>
      </c>
      <c r="B14051" s="784">
        <v>1</v>
      </c>
      <c r="C14051" s="784" t="s">
        <v>701</v>
      </c>
      <c r="D14051" s="784" t="s">
        <v>183</v>
      </c>
      <c r="E14051" s="784">
        <v>3.8399999999999997E-2</v>
      </c>
      <c r="F14051" s="784" t="s">
        <v>703</v>
      </c>
      <c r="G14051" s="784" t="s">
        <v>1638</v>
      </c>
      <c r="H14051" s="784" t="s">
        <v>1639</v>
      </c>
      <c r="I14051" s="784" t="s">
        <v>6897</v>
      </c>
    </row>
    <row r="14052" spans="1:9" hidden="1">
      <c r="A14052" s="784" t="str">
        <f>Table_wabobpsvr_AzureCalc_AzureCalcRateCard[[#This Row],[ServiceName]]&amp;Table_wabobpsvr_AzureCalc_AzureCalcRateCard[[#This Row],[Price_Level]]&amp;Table_wabobpsvr_AzureCalc_AzureCalcRateCard[[#This Row],[Region]]</f>
        <v>A1 VM (Non-Windows)MOSP7</v>
      </c>
      <c r="B14052" s="784">
        <v>7</v>
      </c>
      <c r="C14052" s="784" t="s">
        <v>701</v>
      </c>
      <c r="D14052" s="784" t="s">
        <v>627</v>
      </c>
      <c r="E14052" s="784">
        <v>0.06</v>
      </c>
      <c r="F14052" s="784" t="s">
        <v>703</v>
      </c>
      <c r="G14052" s="784" t="s">
        <v>4431</v>
      </c>
      <c r="H14052" s="784" t="s">
        <v>4431</v>
      </c>
      <c r="I14052" s="784" t="s">
        <v>6898</v>
      </c>
    </row>
    <row r="14053" spans="1:9" hidden="1">
      <c r="A14053" s="784" t="str">
        <f>Table_wabobpsvr_AzureCalc_AzureCalcRateCard[[#This Row],[ServiceName]]&amp;Table_wabobpsvr_AzureCalc_AzureCalcRateCard[[#This Row],[Price_Level]]&amp;Table_wabobpsvr_AzureCalc_AzureCalcRateCard[[#This Row],[Region]]</f>
        <v>A1 VM (Non-Windows)A7</v>
      </c>
      <c r="B14053" s="784">
        <v>7</v>
      </c>
      <c r="C14053" s="784" t="s">
        <v>701</v>
      </c>
      <c r="D14053" s="784" t="s">
        <v>181</v>
      </c>
      <c r="E14053" s="784">
        <v>4.3799999999999999E-2</v>
      </c>
      <c r="F14053" s="784" t="s">
        <v>703</v>
      </c>
      <c r="G14053" s="784" t="s">
        <v>1640</v>
      </c>
      <c r="H14053" s="784" t="s">
        <v>1641</v>
      </c>
      <c r="I14053" s="784" t="s">
        <v>6898</v>
      </c>
    </row>
    <row r="14054" spans="1:9" hidden="1">
      <c r="A14054" s="784" t="str">
        <f>Table_wabobpsvr_AzureCalc_AzureCalcRateCard[[#This Row],[ServiceName]]&amp;Table_wabobpsvr_AzureCalc_AzureCalcRateCard[[#This Row],[Price_Level]]&amp;Table_wabobpsvr_AzureCalc_AzureCalcRateCard[[#This Row],[Region]]</f>
        <v>A1 VM (Non-Windows)B7</v>
      </c>
      <c r="B14054" s="784">
        <v>7</v>
      </c>
      <c r="C14054" s="784" t="s">
        <v>701</v>
      </c>
      <c r="D14054" s="784" t="s">
        <v>182</v>
      </c>
      <c r="E14054" s="784">
        <v>4.2000000000000003E-2</v>
      </c>
      <c r="F14054" s="784" t="s">
        <v>703</v>
      </c>
      <c r="G14054" s="784" t="s">
        <v>1640</v>
      </c>
      <c r="H14054" s="784" t="s">
        <v>1641</v>
      </c>
      <c r="I14054" s="784" t="s">
        <v>6898</v>
      </c>
    </row>
    <row r="14055" spans="1:9" hidden="1">
      <c r="A14055" s="784" t="str">
        <f>Table_wabobpsvr_AzureCalc_AzureCalcRateCard[[#This Row],[ServiceName]]&amp;Table_wabobpsvr_AzureCalc_AzureCalcRateCard[[#This Row],[Price_Level]]&amp;Table_wabobpsvr_AzureCalc_AzureCalcRateCard[[#This Row],[Region]]</f>
        <v>A1 VM (Non-Windows)C7</v>
      </c>
      <c r="B14055" s="784">
        <v>7</v>
      </c>
      <c r="C14055" s="784" t="s">
        <v>701</v>
      </c>
      <c r="D14055" s="784" t="s">
        <v>184</v>
      </c>
      <c r="E14055" s="784">
        <v>4.02E-2</v>
      </c>
      <c r="F14055" s="784" t="s">
        <v>703</v>
      </c>
      <c r="G14055" s="784" t="s">
        <v>1640</v>
      </c>
      <c r="H14055" s="784" t="s">
        <v>1641</v>
      </c>
      <c r="I14055" s="784" t="s">
        <v>6898</v>
      </c>
    </row>
    <row r="14056" spans="1:9" hidden="1">
      <c r="A14056" s="784" t="str">
        <f>Table_wabobpsvr_AzureCalc_AzureCalcRateCard[[#This Row],[ServiceName]]&amp;Table_wabobpsvr_AzureCalc_AzureCalcRateCard[[#This Row],[Price_Level]]&amp;Table_wabobpsvr_AzureCalc_AzureCalcRateCard[[#This Row],[Region]]</f>
        <v>A1 VM (Non-Windows)D7</v>
      </c>
      <c r="B14056" s="784">
        <v>7</v>
      </c>
      <c r="C14056" s="784" t="s">
        <v>701</v>
      </c>
      <c r="D14056" s="784" t="s">
        <v>183</v>
      </c>
      <c r="E14056" s="784">
        <v>3.8399999999999997E-2</v>
      </c>
      <c r="F14056" s="784" t="s">
        <v>703</v>
      </c>
      <c r="G14056" s="784" t="s">
        <v>1640</v>
      </c>
      <c r="H14056" s="784" t="s">
        <v>1641</v>
      </c>
      <c r="I14056" s="784" t="s">
        <v>6898</v>
      </c>
    </row>
    <row r="14057" spans="1:9" hidden="1">
      <c r="A14057" s="784" t="str">
        <f>Table_wabobpsvr_AzureCalc_AzureCalcRateCard[[#This Row],[ServiceName]]&amp;Table_wabobpsvr_AzureCalc_AzureCalcRateCard[[#This Row],[Price_Level]]&amp;Table_wabobpsvr_AzureCalc_AzureCalcRateCard[[#This Row],[Region]]</f>
        <v>A1 VM (Non-Windows)MOSP8</v>
      </c>
      <c r="B14057" s="784">
        <v>8</v>
      </c>
      <c r="C14057" s="784" t="s">
        <v>701</v>
      </c>
      <c r="D14057" s="784" t="s">
        <v>627</v>
      </c>
      <c r="E14057" s="784">
        <v>0.06</v>
      </c>
      <c r="F14057" s="784" t="s">
        <v>703</v>
      </c>
      <c r="G14057" s="784" t="s">
        <v>4431</v>
      </c>
      <c r="H14057" s="784" t="s">
        <v>4431</v>
      </c>
      <c r="I14057" s="784" t="s">
        <v>6899</v>
      </c>
    </row>
    <row r="14058" spans="1:9" hidden="1">
      <c r="A14058" s="784" t="str">
        <f>Table_wabobpsvr_AzureCalc_AzureCalcRateCard[[#This Row],[ServiceName]]&amp;Table_wabobpsvr_AzureCalc_AzureCalcRateCard[[#This Row],[Price_Level]]&amp;Table_wabobpsvr_AzureCalc_AzureCalcRateCard[[#This Row],[Region]]</f>
        <v>A6 Cloud ServicesC6</v>
      </c>
      <c r="B14058" s="784">
        <v>6</v>
      </c>
      <c r="C14058" s="784" t="s">
        <v>701</v>
      </c>
      <c r="D14058" s="784" t="s">
        <v>184</v>
      </c>
      <c r="E14058" s="784">
        <v>0.47570000000000001</v>
      </c>
      <c r="F14058" s="784" t="s">
        <v>704</v>
      </c>
      <c r="G14058" s="784" t="s">
        <v>1642</v>
      </c>
      <c r="H14058" s="784" t="s">
        <v>1643</v>
      </c>
      <c r="I14058" s="784" t="s">
        <v>5403</v>
      </c>
    </row>
    <row r="14059" spans="1:9" hidden="1">
      <c r="A14059" s="784" t="str">
        <f>Table_wabobpsvr_AzureCalc_AzureCalcRateCard[[#This Row],[ServiceName]]&amp;Table_wabobpsvr_AzureCalc_AzureCalcRateCard[[#This Row],[Price_Level]]&amp;Table_wabobpsvr_AzureCalc_AzureCalcRateCard[[#This Row],[Region]]</f>
        <v>A6 Cloud ServicesD6</v>
      </c>
      <c r="B14059" s="784">
        <v>6</v>
      </c>
      <c r="C14059" s="784" t="s">
        <v>701</v>
      </c>
      <c r="D14059" s="784" t="s">
        <v>183</v>
      </c>
      <c r="E14059" s="784">
        <v>0.45440000000000003</v>
      </c>
      <c r="F14059" s="784" t="s">
        <v>704</v>
      </c>
      <c r="G14059" s="784" t="s">
        <v>1642</v>
      </c>
      <c r="H14059" s="784" t="s">
        <v>1643</v>
      </c>
      <c r="I14059" s="784" t="s">
        <v>5403</v>
      </c>
    </row>
    <row r="14060" spans="1:9" hidden="1">
      <c r="A14060" s="784" t="str">
        <f>Table_wabobpsvr_AzureCalc_AzureCalcRateCard[[#This Row],[ServiceName]]&amp;Table_wabobpsvr_AzureCalc_AzureCalcRateCard[[#This Row],[Price_Level]]&amp;Table_wabobpsvr_AzureCalc_AzureCalcRateCard[[#This Row],[Region]]</f>
        <v>A6 Cloud ServicesMOSP4</v>
      </c>
      <c r="B14060" s="784">
        <v>4</v>
      </c>
      <c r="C14060" s="784" t="s">
        <v>701</v>
      </c>
      <c r="D14060" s="784" t="s">
        <v>627</v>
      </c>
      <c r="E14060" s="784">
        <v>0.71</v>
      </c>
      <c r="F14060" s="784" t="s">
        <v>704</v>
      </c>
      <c r="G14060" s="784" t="s">
        <v>4431</v>
      </c>
      <c r="H14060" s="784" t="s">
        <v>4431</v>
      </c>
      <c r="I14060" s="784" t="s">
        <v>6900</v>
      </c>
    </row>
    <row r="14061" spans="1:9" hidden="1">
      <c r="A14061" s="784" t="str">
        <f>Table_wabobpsvr_AzureCalc_AzureCalcRateCard[[#This Row],[ServiceName]]&amp;Table_wabobpsvr_AzureCalc_AzureCalcRateCard[[#This Row],[Price_Level]]&amp;Table_wabobpsvr_AzureCalc_AzureCalcRateCard[[#This Row],[Region]]</f>
        <v>A6 Cloud ServicesA4</v>
      </c>
      <c r="B14061" s="784">
        <v>4</v>
      </c>
      <c r="C14061" s="784" t="s">
        <v>701</v>
      </c>
      <c r="D14061" s="784" t="s">
        <v>181</v>
      </c>
      <c r="E14061" s="784">
        <v>0.51829999999999998</v>
      </c>
      <c r="F14061" s="784" t="s">
        <v>704</v>
      </c>
      <c r="G14061" s="784" t="s">
        <v>1644</v>
      </c>
      <c r="H14061" s="784" t="s">
        <v>1645</v>
      </c>
      <c r="I14061" s="784" t="s">
        <v>6900</v>
      </c>
    </row>
    <row r="14062" spans="1:9" hidden="1">
      <c r="A14062" s="784" t="str">
        <f>Table_wabobpsvr_AzureCalc_AzureCalcRateCard[[#This Row],[ServiceName]]&amp;Table_wabobpsvr_AzureCalc_AzureCalcRateCard[[#This Row],[Price_Level]]&amp;Table_wabobpsvr_AzureCalc_AzureCalcRateCard[[#This Row],[Region]]</f>
        <v>A6 Cloud ServicesB4</v>
      </c>
      <c r="B14062" s="784">
        <v>4</v>
      </c>
      <c r="C14062" s="784" t="s">
        <v>701</v>
      </c>
      <c r="D14062" s="784" t="s">
        <v>182</v>
      </c>
      <c r="E14062" s="784">
        <v>0.497</v>
      </c>
      <c r="F14062" s="784" t="s">
        <v>704</v>
      </c>
      <c r="G14062" s="784" t="s">
        <v>1644</v>
      </c>
      <c r="H14062" s="784" t="s">
        <v>1645</v>
      </c>
      <c r="I14062" s="784" t="s">
        <v>6900</v>
      </c>
    </row>
    <row r="14063" spans="1:9" hidden="1">
      <c r="A14063" s="784" t="str">
        <f>Table_wabobpsvr_AzureCalc_AzureCalcRateCard[[#This Row],[ServiceName]]&amp;Table_wabobpsvr_AzureCalc_AzureCalcRateCard[[#This Row],[Price_Level]]&amp;Table_wabobpsvr_AzureCalc_AzureCalcRateCard[[#This Row],[Region]]</f>
        <v>A6 Cloud ServicesC4</v>
      </c>
      <c r="B14063" s="784">
        <v>4</v>
      </c>
      <c r="C14063" s="784" t="s">
        <v>701</v>
      </c>
      <c r="D14063" s="784" t="s">
        <v>184</v>
      </c>
      <c r="E14063" s="784">
        <v>0.47570000000000001</v>
      </c>
      <c r="F14063" s="784" t="s">
        <v>704</v>
      </c>
      <c r="G14063" s="784" t="s">
        <v>1644</v>
      </c>
      <c r="H14063" s="784" t="s">
        <v>1645</v>
      </c>
      <c r="I14063" s="784" t="s">
        <v>6900</v>
      </c>
    </row>
    <row r="14064" spans="1:9" hidden="1">
      <c r="A14064" s="784" t="str">
        <f>Table_wabobpsvr_AzureCalc_AzureCalcRateCard[[#This Row],[ServiceName]]&amp;Table_wabobpsvr_AzureCalc_AzureCalcRateCard[[#This Row],[Price_Level]]&amp;Table_wabobpsvr_AzureCalc_AzureCalcRateCard[[#This Row],[Region]]</f>
        <v>A6 Cloud ServicesD4</v>
      </c>
      <c r="B14064" s="784">
        <v>4</v>
      </c>
      <c r="C14064" s="784" t="s">
        <v>701</v>
      </c>
      <c r="D14064" s="784" t="s">
        <v>183</v>
      </c>
      <c r="E14064" s="784">
        <v>0.45440000000000003</v>
      </c>
      <c r="F14064" s="784" t="s">
        <v>704</v>
      </c>
      <c r="G14064" s="784" t="s">
        <v>1644</v>
      </c>
      <c r="H14064" s="784" t="s">
        <v>1645</v>
      </c>
      <c r="I14064" s="784" t="s">
        <v>6900</v>
      </c>
    </row>
    <row r="14065" spans="1:9" hidden="1">
      <c r="A14065" s="784" t="str">
        <f>Table_wabobpsvr_AzureCalc_AzureCalcRateCard[[#This Row],[ServiceName]]&amp;Table_wabobpsvr_AzureCalc_AzureCalcRateCard[[#This Row],[Price_Level]]&amp;Table_wabobpsvr_AzureCalc_AzureCalcRateCard[[#This Row],[Region]]</f>
        <v>A6 Cloud ServicesMOSP5</v>
      </c>
      <c r="B14065" s="784">
        <v>5</v>
      </c>
      <c r="C14065" s="784" t="s">
        <v>701</v>
      </c>
      <c r="D14065" s="784" t="s">
        <v>627</v>
      </c>
      <c r="E14065" s="784">
        <v>0.71</v>
      </c>
      <c r="F14065" s="784" t="s">
        <v>704</v>
      </c>
      <c r="G14065" s="784" t="s">
        <v>4431</v>
      </c>
      <c r="H14065" s="784" t="s">
        <v>4431</v>
      </c>
      <c r="I14065" s="784" t="s">
        <v>6901</v>
      </c>
    </row>
    <row r="14066" spans="1:9" hidden="1">
      <c r="A14066" s="784" t="str">
        <f>Table_wabobpsvr_AzureCalc_AzureCalcRateCard[[#This Row],[ServiceName]]&amp;Table_wabobpsvr_AzureCalc_AzureCalcRateCard[[#This Row],[Price_Level]]&amp;Table_wabobpsvr_AzureCalc_AzureCalcRateCard[[#This Row],[Region]]</f>
        <v>A6 Cloud ServicesA5</v>
      </c>
      <c r="B14066" s="784">
        <v>5</v>
      </c>
      <c r="C14066" s="784" t="s">
        <v>701</v>
      </c>
      <c r="D14066" s="784" t="s">
        <v>181</v>
      </c>
      <c r="E14066" s="784">
        <v>0.51829999999999998</v>
      </c>
      <c r="F14066" s="784" t="s">
        <v>704</v>
      </c>
      <c r="G14066" s="784" t="s">
        <v>1646</v>
      </c>
      <c r="H14066" s="784" t="s">
        <v>1647</v>
      </c>
      <c r="I14066" s="784" t="s">
        <v>6901</v>
      </c>
    </row>
    <row r="14067" spans="1:9" hidden="1">
      <c r="A14067" s="784" t="str">
        <f>Table_wabobpsvr_AzureCalc_AzureCalcRateCard[[#This Row],[ServiceName]]&amp;Table_wabobpsvr_AzureCalc_AzureCalcRateCard[[#This Row],[Price_Level]]&amp;Table_wabobpsvr_AzureCalc_AzureCalcRateCard[[#This Row],[Region]]</f>
        <v>A1 VM (Non-Windows)A8</v>
      </c>
      <c r="B14067" s="784">
        <v>8</v>
      </c>
      <c r="C14067" s="784" t="s">
        <v>701</v>
      </c>
      <c r="D14067" s="784" t="s">
        <v>181</v>
      </c>
      <c r="E14067" s="784">
        <v>4.3799999999999999E-2</v>
      </c>
      <c r="F14067" s="784" t="s">
        <v>703</v>
      </c>
      <c r="G14067" s="784" t="s">
        <v>1648</v>
      </c>
      <c r="H14067" s="784" t="s">
        <v>1649</v>
      </c>
      <c r="I14067" s="784" t="s">
        <v>6899</v>
      </c>
    </row>
    <row r="14068" spans="1:9" hidden="1">
      <c r="A14068" s="784" t="str">
        <f>Table_wabobpsvr_AzureCalc_AzureCalcRateCard[[#This Row],[ServiceName]]&amp;Table_wabobpsvr_AzureCalc_AzureCalcRateCard[[#This Row],[Price_Level]]&amp;Table_wabobpsvr_AzureCalc_AzureCalcRateCard[[#This Row],[Region]]</f>
        <v>A6 Cloud ServicesB5</v>
      </c>
      <c r="B14068" s="784">
        <v>5</v>
      </c>
      <c r="C14068" s="784" t="s">
        <v>701</v>
      </c>
      <c r="D14068" s="784" t="s">
        <v>182</v>
      </c>
      <c r="E14068" s="784">
        <v>0.497</v>
      </c>
      <c r="F14068" s="784" t="s">
        <v>704</v>
      </c>
      <c r="G14068" s="784" t="s">
        <v>1646</v>
      </c>
      <c r="H14068" s="784" t="s">
        <v>1647</v>
      </c>
      <c r="I14068" s="784" t="s">
        <v>6901</v>
      </c>
    </row>
    <row r="14069" spans="1:9" hidden="1">
      <c r="A14069" s="784" t="str">
        <f>Table_wabobpsvr_AzureCalc_AzureCalcRateCard[[#This Row],[ServiceName]]&amp;Table_wabobpsvr_AzureCalc_AzureCalcRateCard[[#This Row],[Price_Level]]&amp;Table_wabobpsvr_AzureCalc_AzureCalcRateCard[[#This Row],[Region]]</f>
        <v>A6 Cloud ServicesC5</v>
      </c>
      <c r="B14069" s="784">
        <v>5</v>
      </c>
      <c r="C14069" s="784" t="s">
        <v>701</v>
      </c>
      <c r="D14069" s="784" t="s">
        <v>184</v>
      </c>
      <c r="E14069" s="784">
        <v>0.47570000000000001</v>
      </c>
      <c r="F14069" s="784" t="s">
        <v>704</v>
      </c>
      <c r="G14069" s="784" t="s">
        <v>1646</v>
      </c>
      <c r="H14069" s="784" t="s">
        <v>1647</v>
      </c>
      <c r="I14069" s="784" t="s">
        <v>6901</v>
      </c>
    </row>
    <row r="14070" spans="1:9" hidden="1">
      <c r="A14070" s="784" t="str">
        <f>Table_wabobpsvr_AzureCalc_AzureCalcRateCard[[#This Row],[ServiceName]]&amp;Table_wabobpsvr_AzureCalc_AzureCalcRateCard[[#This Row],[Price_Level]]&amp;Table_wabobpsvr_AzureCalc_AzureCalcRateCard[[#This Row],[Region]]</f>
        <v>A6 Cloud ServicesD5</v>
      </c>
      <c r="B14070" s="784">
        <v>5</v>
      </c>
      <c r="C14070" s="784" t="s">
        <v>701</v>
      </c>
      <c r="D14070" s="784" t="s">
        <v>183</v>
      </c>
      <c r="E14070" s="784">
        <v>0.45440000000000003</v>
      </c>
      <c r="F14070" s="784" t="s">
        <v>704</v>
      </c>
      <c r="G14070" s="784" t="s">
        <v>1646</v>
      </c>
      <c r="H14070" s="784" t="s">
        <v>1647</v>
      </c>
      <c r="I14070" s="784" t="s">
        <v>6901</v>
      </c>
    </row>
    <row r="14071" spans="1:9" hidden="1">
      <c r="A14071" s="784" t="str">
        <f>Table_wabobpsvr_AzureCalc_AzureCalcRateCard[[#This Row],[ServiceName]]&amp;Table_wabobpsvr_AzureCalc_AzureCalcRateCard[[#This Row],[Price_Level]]&amp;Table_wabobpsvr_AzureCalc_AzureCalcRateCard[[#This Row],[Region]]</f>
        <v>A6 Cloud ServicesMOSP1</v>
      </c>
      <c r="B14071" s="784">
        <v>1</v>
      </c>
      <c r="C14071" s="784" t="s">
        <v>701</v>
      </c>
      <c r="D14071" s="784" t="s">
        <v>627</v>
      </c>
      <c r="E14071" s="784">
        <v>0.71</v>
      </c>
      <c r="F14071" s="784" t="s">
        <v>704</v>
      </c>
      <c r="G14071" s="784" t="s">
        <v>4431</v>
      </c>
      <c r="H14071" s="784" t="s">
        <v>4431</v>
      </c>
      <c r="I14071" s="784" t="s">
        <v>6902</v>
      </c>
    </row>
    <row r="14072" spans="1:9" hidden="1">
      <c r="A14072" s="784" t="str">
        <f>Table_wabobpsvr_AzureCalc_AzureCalcRateCard[[#This Row],[ServiceName]]&amp;Table_wabobpsvr_AzureCalc_AzureCalcRateCard[[#This Row],[Price_Level]]&amp;Table_wabobpsvr_AzureCalc_AzureCalcRateCard[[#This Row],[Region]]</f>
        <v>A6 Cloud ServicesA1</v>
      </c>
      <c r="B14072" s="784">
        <v>1</v>
      </c>
      <c r="C14072" s="784" t="s">
        <v>701</v>
      </c>
      <c r="D14072" s="784" t="s">
        <v>181</v>
      </c>
      <c r="E14072" s="784">
        <v>0.51829999999999998</v>
      </c>
      <c r="F14072" s="784" t="s">
        <v>704</v>
      </c>
      <c r="G14072" s="784" t="s">
        <v>1650</v>
      </c>
      <c r="H14072" s="784" t="s">
        <v>1651</v>
      </c>
      <c r="I14072" s="784" t="s">
        <v>6902</v>
      </c>
    </row>
    <row r="14073" spans="1:9" hidden="1">
      <c r="A14073" s="784" t="str">
        <f>Table_wabobpsvr_AzureCalc_AzureCalcRateCard[[#This Row],[ServiceName]]&amp;Table_wabobpsvr_AzureCalc_AzureCalcRateCard[[#This Row],[Price_Level]]&amp;Table_wabobpsvr_AzureCalc_AzureCalcRateCard[[#This Row],[Region]]</f>
        <v>A6 Cloud ServicesB1</v>
      </c>
      <c r="B14073" s="784">
        <v>1</v>
      </c>
      <c r="C14073" s="784" t="s">
        <v>701</v>
      </c>
      <c r="D14073" s="784" t="s">
        <v>182</v>
      </c>
      <c r="E14073" s="784">
        <v>0.497</v>
      </c>
      <c r="F14073" s="784" t="s">
        <v>704</v>
      </c>
      <c r="G14073" s="784" t="s">
        <v>1650</v>
      </c>
      <c r="H14073" s="784" t="s">
        <v>1651</v>
      </c>
      <c r="I14073" s="784" t="s">
        <v>6902</v>
      </c>
    </row>
    <row r="14074" spans="1:9" hidden="1">
      <c r="A14074" s="784" t="str">
        <f>Table_wabobpsvr_AzureCalc_AzureCalcRateCard[[#This Row],[ServiceName]]&amp;Table_wabobpsvr_AzureCalc_AzureCalcRateCard[[#This Row],[Price_Level]]&amp;Table_wabobpsvr_AzureCalc_AzureCalcRateCard[[#This Row],[Region]]</f>
        <v>A6 Cloud ServicesC1</v>
      </c>
      <c r="B14074" s="784">
        <v>1</v>
      </c>
      <c r="C14074" s="784" t="s">
        <v>701</v>
      </c>
      <c r="D14074" s="784" t="s">
        <v>184</v>
      </c>
      <c r="E14074" s="784">
        <v>0.47570000000000001</v>
      </c>
      <c r="F14074" s="784" t="s">
        <v>704</v>
      </c>
      <c r="G14074" s="784" t="s">
        <v>1650</v>
      </c>
      <c r="H14074" s="784" t="s">
        <v>1651</v>
      </c>
      <c r="I14074" s="784" t="s">
        <v>6902</v>
      </c>
    </row>
    <row r="14075" spans="1:9" hidden="1">
      <c r="A14075" s="784" t="str">
        <f>Table_wabobpsvr_AzureCalc_AzureCalcRateCard[[#This Row],[ServiceName]]&amp;Table_wabobpsvr_AzureCalc_AzureCalcRateCard[[#This Row],[Price_Level]]&amp;Table_wabobpsvr_AzureCalc_AzureCalcRateCard[[#This Row],[Region]]</f>
        <v>A6 Cloud ServicesD1</v>
      </c>
      <c r="B14075" s="784">
        <v>1</v>
      </c>
      <c r="C14075" s="784" t="s">
        <v>701</v>
      </c>
      <c r="D14075" s="784" t="s">
        <v>183</v>
      </c>
      <c r="E14075" s="784">
        <v>0.45440000000000003</v>
      </c>
      <c r="F14075" s="784" t="s">
        <v>704</v>
      </c>
      <c r="G14075" s="784" t="s">
        <v>1650</v>
      </c>
      <c r="H14075" s="784" t="s">
        <v>1651</v>
      </c>
      <c r="I14075" s="784" t="s">
        <v>6902</v>
      </c>
    </row>
    <row r="14076" spans="1:9" hidden="1">
      <c r="A14076" s="784" t="str">
        <f>Table_wabobpsvr_AzureCalc_AzureCalcRateCard[[#This Row],[ServiceName]]&amp;Table_wabobpsvr_AzureCalc_AzureCalcRateCard[[#This Row],[Price_Level]]&amp;Table_wabobpsvr_AzureCalc_AzureCalcRateCard[[#This Row],[Region]]</f>
        <v>A6 Cloud ServicesMOSP7</v>
      </c>
      <c r="B14076" s="784">
        <v>7</v>
      </c>
      <c r="C14076" s="784" t="s">
        <v>701</v>
      </c>
      <c r="D14076" s="784" t="s">
        <v>627</v>
      </c>
      <c r="E14076" s="784">
        <v>0.71</v>
      </c>
      <c r="F14076" s="784" t="s">
        <v>704</v>
      </c>
      <c r="G14076" s="784" t="s">
        <v>4431</v>
      </c>
      <c r="H14076" s="784" t="s">
        <v>4431</v>
      </c>
      <c r="I14076" s="784" t="s">
        <v>6903</v>
      </c>
    </row>
    <row r="14077" spans="1:9" hidden="1">
      <c r="A14077" s="784" t="str">
        <f>Table_wabobpsvr_AzureCalc_AzureCalcRateCard[[#This Row],[ServiceName]]&amp;Table_wabobpsvr_AzureCalc_AzureCalcRateCard[[#This Row],[Price_Level]]&amp;Table_wabobpsvr_AzureCalc_AzureCalcRateCard[[#This Row],[Region]]</f>
        <v>A1 VM (Non-Windows)B8</v>
      </c>
      <c r="B14077" s="784">
        <v>8</v>
      </c>
      <c r="C14077" s="784" t="s">
        <v>701</v>
      </c>
      <c r="D14077" s="784" t="s">
        <v>182</v>
      </c>
      <c r="E14077" s="784">
        <v>4.2000000000000003E-2</v>
      </c>
      <c r="F14077" s="784" t="s">
        <v>703</v>
      </c>
      <c r="G14077" s="784" t="s">
        <v>1648</v>
      </c>
      <c r="H14077" s="784" t="s">
        <v>1649</v>
      </c>
      <c r="I14077" s="784" t="s">
        <v>6899</v>
      </c>
    </row>
    <row r="14078" spans="1:9" hidden="1">
      <c r="A14078" s="784" t="str">
        <f>Table_wabobpsvr_AzureCalc_AzureCalcRateCard[[#This Row],[ServiceName]]&amp;Table_wabobpsvr_AzureCalc_AzureCalcRateCard[[#This Row],[Price_Level]]&amp;Table_wabobpsvr_AzureCalc_AzureCalcRateCard[[#This Row],[Region]]</f>
        <v>A6 Cloud ServicesA7</v>
      </c>
      <c r="B14078" s="784">
        <v>7</v>
      </c>
      <c r="C14078" s="784" t="s">
        <v>701</v>
      </c>
      <c r="D14078" s="784" t="s">
        <v>181</v>
      </c>
      <c r="E14078" s="784">
        <v>0.51829999999999998</v>
      </c>
      <c r="F14078" s="784" t="s">
        <v>704</v>
      </c>
      <c r="G14078" s="784" t="s">
        <v>1652</v>
      </c>
      <c r="H14078" s="784" t="s">
        <v>1653</v>
      </c>
      <c r="I14078" s="784" t="s">
        <v>6903</v>
      </c>
    </row>
    <row r="14079" spans="1:9" hidden="1">
      <c r="A14079" s="784" t="str">
        <f>Table_wabobpsvr_AzureCalc_AzureCalcRateCard[[#This Row],[ServiceName]]&amp;Table_wabobpsvr_AzureCalc_AzureCalcRateCard[[#This Row],[Price_Level]]&amp;Table_wabobpsvr_AzureCalc_AzureCalcRateCard[[#This Row],[Region]]</f>
        <v>A6 Cloud ServicesB7</v>
      </c>
      <c r="B14079" s="784">
        <v>7</v>
      </c>
      <c r="C14079" s="784" t="s">
        <v>701</v>
      </c>
      <c r="D14079" s="784" t="s">
        <v>182</v>
      </c>
      <c r="E14079" s="784">
        <v>0.497</v>
      </c>
      <c r="F14079" s="784" t="s">
        <v>704</v>
      </c>
      <c r="G14079" s="784" t="s">
        <v>1652</v>
      </c>
      <c r="H14079" s="784" t="s">
        <v>1653</v>
      </c>
      <c r="I14079" s="784" t="s">
        <v>6903</v>
      </c>
    </row>
    <row r="14080" spans="1:9" hidden="1">
      <c r="A14080" s="784" t="str">
        <f>Table_wabobpsvr_AzureCalc_AzureCalcRateCard[[#This Row],[ServiceName]]&amp;Table_wabobpsvr_AzureCalc_AzureCalcRateCard[[#This Row],[Price_Level]]&amp;Table_wabobpsvr_AzureCalc_AzureCalcRateCard[[#This Row],[Region]]</f>
        <v>A6 Cloud ServicesC7</v>
      </c>
      <c r="B14080" s="784">
        <v>7</v>
      </c>
      <c r="C14080" s="784" t="s">
        <v>701</v>
      </c>
      <c r="D14080" s="784" t="s">
        <v>184</v>
      </c>
      <c r="E14080" s="784">
        <v>0.47570000000000001</v>
      </c>
      <c r="F14080" s="784" t="s">
        <v>704</v>
      </c>
      <c r="G14080" s="784" t="s">
        <v>1652</v>
      </c>
      <c r="H14080" s="784" t="s">
        <v>1653</v>
      </c>
      <c r="I14080" s="784" t="s">
        <v>6903</v>
      </c>
    </row>
    <row r="14081" spans="1:9" hidden="1">
      <c r="A14081" s="784" t="str">
        <f>Table_wabobpsvr_AzureCalc_AzureCalcRateCard[[#This Row],[ServiceName]]&amp;Table_wabobpsvr_AzureCalc_AzureCalcRateCard[[#This Row],[Price_Level]]&amp;Table_wabobpsvr_AzureCalc_AzureCalcRateCard[[#This Row],[Region]]</f>
        <v>A6 Cloud ServicesD7</v>
      </c>
      <c r="B14081" s="784">
        <v>7</v>
      </c>
      <c r="C14081" s="784" t="s">
        <v>701</v>
      </c>
      <c r="D14081" s="784" t="s">
        <v>183</v>
      </c>
      <c r="E14081" s="784">
        <v>0.45440000000000003</v>
      </c>
      <c r="F14081" s="784" t="s">
        <v>704</v>
      </c>
      <c r="G14081" s="784" t="s">
        <v>1652</v>
      </c>
      <c r="H14081" s="784" t="s">
        <v>1653</v>
      </c>
      <c r="I14081" s="784" t="s">
        <v>6903</v>
      </c>
    </row>
    <row r="14082" spans="1:9" hidden="1">
      <c r="A14082" s="784" t="str">
        <f>Table_wabobpsvr_AzureCalc_AzureCalcRateCard[[#This Row],[ServiceName]]&amp;Table_wabobpsvr_AzureCalc_AzureCalcRateCard[[#This Row],[Price_Level]]&amp;Table_wabobpsvr_AzureCalc_AzureCalcRateCard[[#This Row],[Region]]</f>
        <v>A6 Cloud ServicesMOSP8</v>
      </c>
      <c r="B14082" s="784">
        <v>8</v>
      </c>
      <c r="C14082" s="784" t="s">
        <v>701</v>
      </c>
      <c r="D14082" s="784" t="s">
        <v>627</v>
      </c>
      <c r="E14082" s="784">
        <v>0.71</v>
      </c>
      <c r="F14082" s="784" t="s">
        <v>704</v>
      </c>
      <c r="G14082" s="784" t="s">
        <v>4431</v>
      </c>
      <c r="H14082" s="784" t="s">
        <v>4431</v>
      </c>
      <c r="I14082" s="784" t="s">
        <v>6904</v>
      </c>
    </row>
    <row r="14083" spans="1:9" hidden="1">
      <c r="A14083" s="784" t="str">
        <f>Table_wabobpsvr_AzureCalc_AzureCalcRateCard[[#This Row],[ServiceName]]&amp;Table_wabobpsvr_AzureCalc_AzureCalcRateCard[[#This Row],[Price_Level]]&amp;Table_wabobpsvr_AzureCalc_AzureCalcRateCard[[#This Row],[Region]]</f>
        <v>A6 Cloud ServicesA8</v>
      </c>
      <c r="B14083" s="784">
        <v>8</v>
      </c>
      <c r="C14083" s="784" t="s">
        <v>701</v>
      </c>
      <c r="D14083" s="784" t="s">
        <v>181</v>
      </c>
      <c r="E14083" s="784">
        <v>0.51829999999999998</v>
      </c>
      <c r="F14083" s="784" t="s">
        <v>704</v>
      </c>
      <c r="G14083" s="784" t="s">
        <v>1654</v>
      </c>
      <c r="H14083" s="784" t="s">
        <v>1655</v>
      </c>
      <c r="I14083" s="784" t="s">
        <v>6904</v>
      </c>
    </row>
    <row r="14084" spans="1:9" hidden="1">
      <c r="A14084" s="784" t="str">
        <f>Table_wabobpsvr_AzureCalc_AzureCalcRateCard[[#This Row],[ServiceName]]&amp;Table_wabobpsvr_AzureCalc_AzureCalcRateCard[[#This Row],[Price_Level]]&amp;Table_wabobpsvr_AzureCalc_AzureCalcRateCard[[#This Row],[Region]]</f>
        <v>A6 Cloud ServicesB8</v>
      </c>
      <c r="B14084" s="784">
        <v>8</v>
      </c>
      <c r="C14084" s="784" t="s">
        <v>701</v>
      </c>
      <c r="D14084" s="784" t="s">
        <v>182</v>
      </c>
      <c r="E14084" s="784">
        <v>0.497</v>
      </c>
      <c r="F14084" s="784" t="s">
        <v>704</v>
      </c>
      <c r="G14084" s="784" t="s">
        <v>1654</v>
      </c>
      <c r="H14084" s="784" t="s">
        <v>1655</v>
      </c>
      <c r="I14084" s="784" t="s">
        <v>6904</v>
      </c>
    </row>
    <row r="14085" spans="1:9" hidden="1">
      <c r="A14085" s="784" t="str">
        <f>Table_wabobpsvr_AzureCalc_AzureCalcRateCard[[#This Row],[ServiceName]]&amp;Table_wabobpsvr_AzureCalc_AzureCalcRateCard[[#This Row],[Price_Level]]&amp;Table_wabobpsvr_AzureCalc_AzureCalcRateCard[[#This Row],[Region]]</f>
        <v>A6 Cloud ServicesC8</v>
      </c>
      <c r="B14085" s="784">
        <v>8</v>
      </c>
      <c r="C14085" s="784" t="s">
        <v>701</v>
      </c>
      <c r="D14085" s="784" t="s">
        <v>184</v>
      </c>
      <c r="E14085" s="784">
        <v>0.47570000000000001</v>
      </c>
      <c r="F14085" s="784" t="s">
        <v>704</v>
      </c>
      <c r="G14085" s="784" t="s">
        <v>1654</v>
      </c>
      <c r="H14085" s="784" t="s">
        <v>1655</v>
      </c>
      <c r="I14085" s="784" t="s">
        <v>6904</v>
      </c>
    </row>
    <row r="14086" spans="1:9" hidden="1">
      <c r="A14086" s="784" t="str">
        <f>Table_wabobpsvr_AzureCalc_AzureCalcRateCard[[#This Row],[ServiceName]]&amp;Table_wabobpsvr_AzureCalc_AzureCalcRateCard[[#This Row],[Price_Level]]&amp;Table_wabobpsvr_AzureCalc_AzureCalcRateCard[[#This Row],[Region]]</f>
        <v>A6 Cloud ServicesD8</v>
      </c>
      <c r="B14086" s="784">
        <v>8</v>
      </c>
      <c r="C14086" s="784" t="s">
        <v>701</v>
      </c>
      <c r="D14086" s="784" t="s">
        <v>183</v>
      </c>
      <c r="E14086" s="784">
        <v>0.45440000000000003</v>
      </c>
      <c r="F14086" s="784" t="s">
        <v>704</v>
      </c>
      <c r="G14086" s="784" t="s">
        <v>1654</v>
      </c>
      <c r="H14086" s="784" t="s">
        <v>1655</v>
      </c>
      <c r="I14086" s="784" t="s">
        <v>6904</v>
      </c>
    </row>
    <row r="14087" spans="1:9" hidden="1">
      <c r="A14087" s="784" t="str">
        <f>Table_wabobpsvr_AzureCalc_AzureCalcRateCard[[#This Row],[ServiceName]]&amp;Table_wabobpsvr_AzureCalc_AzureCalcRateCard[[#This Row],[Price_Level]]&amp;Table_wabobpsvr_AzureCalc_AzureCalcRateCard[[#This Row],[Region]]</f>
        <v>A1 VM (Non-Windows)C8</v>
      </c>
      <c r="B14087" s="784">
        <v>8</v>
      </c>
      <c r="C14087" s="784" t="s">
        <v>701</v>
      </c>
      <c r="D14087" s="784" t="s">
        <v>184</v>
      </c>
      <c r="E14087" s="784">
        <v>4.02E-2</v>
      </c>
      <c r="F14087" s="784" t="s">
        <v>703</v>
      </c>
      <c r="G14087" s="784" t="s">
        <v>1648</v>
      </c>
      <c r="H14087" s="784" t="s">
        <v>1649</v>
      </c>
      <c r="I14087" s="784" t="s">
        <v>6899</v>
      </c>
    </row>
    <row r="14088" spans="1:9" hidden="1">
      <c r="A14088" s="784" t="str">
        <f>Table_wabobpsvr_AzureCalc_AzureCalcRateCard[[#This Row],[ServiceName]]&amp;Table_wabobpsvr_AzureCalc_AzureCalcRateCard[[#This Row],[Price_Level]]&amp;Table_wabobpsvr_AzureCalc_AzureCalcRateCard[[#This Row],[Region]]</f>
        <v>A6 Cloud ServicesMOSP9</v>
      </c>
      <c r="B14088" s="784">
        <v>9</v>
      </c>
      <c r="C14088" s="784" t="s">
        <v>701</v>
      </c>
      <c r="D14088" s="784" t="s">
        <v>627</v>
      </c>
      <c r="E14088" s="784">
        <v>0.71</v>
      </c>
      <c r="F14088" s="784" t="s">
        <v>704</v>
      </c>
      <c r="G14088" s="784" t="s">
        <v>4431</v>
      </c>
      <c r="H14088" s="784" t="s">
        <v>4431</v>
      </c>
      <c r="I14088" s="784" t="s">
        <v>6905</v>
      </c>
    </row>
    <row r="14089" spans="1:9" hidden="1">
      <c r="A14089" s="784" t="str">
        <f>Table_wabobpsvr_AzureCalc_AzureCalcRateCard[[#This Row],[ServiceName]]&amp;Table_wabobpsvr_AzureCalc_AzureCalcRateCard[[#This Row],[Price_Level]]&amp;Table_wabobpsvr_AzureCalc_AzureCalcRateCard[[#This Row],[Region]]</f>
        <v>A6 Cloud ServicesA9</v>
      </c>
      <c r="B14089" s="784">
        <v>9</v>
      </c>
      <c r="C14089" s="784" t="s">
        <v>701</v>
      </c>
      <c r="D14089" s="784" t="s">
        <v>181</v>
      </c>
      <c r="E14089" s="784">
        <v>0.51829999999999998</v>
      </c>
      <c r="F14089" s="784" t="s">
        <v>704</v>
      </c>
      <c r="G14089" s="784" t="s">
        <v>1656</v>
      </c>
      <c r="H14089" s="784" t="s">
        <v>1657</v>
      </c>
      <c r="I14089" s="784" t="s">
        <v>6905</v>
      </c>
    </row>
    <row r="14090" spans="1:9" hidden="1">
      <c r="A14090" s="784" t="str">
        <f>Table_wabobpsvr_AzureCalc_AzureCalcRateCard[[#This Row],[ServiceName]]&amp;Table_wabobpsvr_AzureCalc_AzureCalcRateCard[[#This Row],[Price_Level]]&amp;Table_wabobpsvr_AzureCalc_AzureCalcRateCard[[#This Row],[Region]]</f>
        <v>A6 Cloud ServicesB9</v>
      </c>
      <c r="B14090" s="784">
        <v>9</v>
      </c>
      <c r="C14090" s="784" t="s">
        <v>701</v>
      </c>
      <c r="D14090" s="784" t="s">
        <v>182</v>
      </c>
      <c r="E14090" s="784">
        <v>0.497</v>
      </c>
      <c r="F14090" s="784" t="s">
        <v>704</v>
      </c>
      <c r="G14090" s="784" t="s">
        <v>1656</v>
      </c>
      <c r="H14090" s="784" t="s">
        <v>1657</v>
      </c>
      <c r="I14090" s="784" t="s">
        <v>6905</v>
      </c>
    </row>
    <row r="14091" spans="1:9" hidden="1">
      <c r="A14091" s="784" t="str">
        <f>Table_wabobpsvr_AzureCalc_AzureCalcRateCard[[#This Row],[ServiceName]]&amp;Table_wabobpsvr_AzureCalc_AzureCalcRateCard[[#This Row],[Price_Level]]&amp;Table_wabobpsvr_AzureCalc_AzureCalcRateCard[[#This Row],[Region]]</f>
        <v>A6 Cloud ServicesC9</v>
      </c>
      <c r="B14091" s="784">
        <v>9</v>
      </c>
      <c r="C14091" s="784" t="s">
        <v>701</v>
      </c>
      <c r="D14091" s="784" t="s">
        <v>184</v>
      </c>
      <c r="E14091" s="784">
        <v>0.47570000000000001</v>
      </c>
      <c r="F14091" s="784" t="s">
        <v>704</v>
      </c>
      <c r="G14091" s="784" t="s">
        <v>1656</v>
      </c>
      <c r="H14091" s="784" t="s">
        <v>1657</v>
      </c>
      <c r="I14091" s="784" t="s">
        <v>6905</v>
      </c>
    </row>
    <row r="14092" spans="1:9" hidden="1">
      <c r="A14092" s="784" t="str">
        <f>Table_wabobpsvr_AzureCalc_AzureCalcRateCard[[#This Row],[ServiceName]]&amp;Table_wabobpsvr_AzureCalc_AzureCalcRateCard[[#This Row],[Price_Level]]&amp;Table_wabobpsvr_AzureCalc_AzureCalcRateCard[[#This Row],[Region]]</f>
        <v>A6 Cloud ServicesD9</v>
      </c>
      <c r="B14092" s="784">
        <v>9</v>
      </c>
      <c r="C14092" s="784" t="s">
        <v>701</v>
      </c>
      <c r="D14092" s="784" t="s">
        <v>183</v>
      </c>
      <c r="E14092" s="784">
        <v>0.45440000000000003</v>
      </c>
      <c r="F14092" s="784" t="s">
        <v>704</v>
      </c>
      <c r="G14092" s="784" t="s">
        <v>1656</v>
      </c>
      <c r="H14092" s="784" t="s">
        <v>1657</v>
      </c>
      <c r="I14092" s="784" t="s">
        <v>6905</v>
      </c>
    </row>
    <row r="14093" spans="1:9" hidden="1">
      <c r="A14093" s="784" t="str">
        <f>Table_wabobpsvr_AzureCalc_AzureCalcRateCard[[#This Row],[ServiceName]]&amp;Table_wabobpsvr_AzureCalc_AzureCalcRateCard[[#This Row],[Price_Level]]&amp;Table_wabobpsvr_AzureCalc_AzureCalcRateCard[[#This Row],[Region]]</f>
        <v>A6 Cloud ServicesMOSP10</v>
      </c>
      <c r="B14093" s="784">
        <v>10</v>
      </c>
      <c r="C14093" s="784" t="s">
        <v>701</v>
      </c>
      <c r="D14093" s="784" t="s">
        <v>627</v>
      </c>
      <c r="E14093" s="784">
        <v>0.71</v>
      </c>
      <c r="F14093" s="784" t="s">
        <v>704</v>
      </c>
      <c r="G14093" s="784" t="s">
        <v>4431</v>
      </c>
      <c r="H14093" s="784" t="s">
        <v>4431</v>
      </c>
      <c r="I14093" s="784" t="s">
        <v>6906</v>
      </c>
    </row>
    <row r="14094" spans="1:9" hidden="1">
      <c r="A14094" s="784" t="str">
        <f>Table_wabobpsvr_AzureCalc_AzureCalcRateCard[[#This Row],[ServiceName]]&amp;Table_wabobpsvr_AzureCalc_AzureCalcRateCard[[#This Row],[Price_Level]]&amp;Table_wabobpsvr_AzureCalc_AzureCalcRateCard[[#This Row],[Region]]</f>
        <v>A6 Cloud ServicesA10</v>
      </c>
      <c r="B14094" s="784">
        <v>10</v>
      </c>
      <c r="C14094" s="784" t="s">
        <v>701</v>
      </c>
      <c r="D14094" s="784" t="s">
        <v>181</v>
      </c>
      <c r="E14094" s="784">
        <v>0.51829999999999998</v>
      </c>
      <c r="F14094" s="784" t="s">
        <v>704</v>
      </c>
      <c r="G14094" s="784" t="s">
        <v>1658</v>
      </c>
      <c r="H14094" s="784" t="s">
        <v>1659</v>
      </c>
      <c r="I14094" s="784" t="s">
        <v>6906</v>
      </c>
    </row>
    <row r="14095" spans="1:9" hidden="1">
      <c r="A14095" s="784" t="str">
        <f>Table_wabobpsvr_AzureCalc_AzureCalcRateCard[[#This Row],[ServiceName]]&amp;Table_wabobpsvr_AzureCalc_AzureCalcRateCard[[#This Row],[Price_Level]]&amp;Table_wabobpsvr_AzureCalc_AzureCalcRateCard[[#This Row],[Region]]</f>
        <v>A6 Cloud ServicesB10</v>
      </c>
      <c r="B14095" s="784">
        <v>10</v>
      </c>
      <c r="C14095" s="784" t="s">
        <v>701</v>
      </c>
      <c r="D14095" s="784" t="s">
        <v>182</v>
      </c>
      <c r="E14095" s="784">
        <v>0.497</v>
      </c>
      <c r="F14095" s="784" t="s">
        <v>704</v>
      </c>
      <c r="G14095" s="784" t="s">
        <v>1658</v>
      </c>
      <c r="H14095" s="784" t="s">
        <v>1659</v>
      </c>
      <c r="I14095" s="784" t="s">
        <v>6906</v>
      </c>
    </row>
    <row r="14096" spans="1:9" hidden="1">
      <c r="A14096" s="784" t="str">
        <f>Table_wabobpsvr_AzureCalc_AzureCalcRateCard[[#This Row],[ServiceName]]&amp;Table_wabobpsvr_AzureCalc_AzureCalcRateCard[[#This Row],[Price_Level]]&amp;Table_wabobpsvr_AzureCalc_AzureCalcRateCard[[#This Row],[Region]]</f>
        <v>A6 Cloud ServicesC10</v>
      </c>
      <c r="B14096" s="784">
        <v>10</v>
      </c>
      <c r="C14096" s="784" t="s">
        <v>701</v>
      </c>
      <c r="D14096" s="784" t="s">
        <v>184</v>
      </c>
      <c r="E14096" s="784">
        <v>0.47570000000000001</v>
      </c>
      <c r="F14096" s="784" t="s">
        <v>704</v>
      </c>
      <c r="G14096" s="784" t="s">
        <v>1658</v>
      </c>
      <c r="H14096" s="784" t="s">
        <v>1659</v>
      </c>
      <c r="I14096" s="784" t="s">
        <v>6906</v>
      </c>
    </row>
    <row r="14097" spans="1:9" hidden="1">
      <c r="A14097" s="784" t="str">
        <f>Table_wabobpsvr_AzureCalc_AzureCalcRateCard[[#This Row],[ServiceName]]&amp;Table_wabobpsvr_AzureCalc_AzureCalcRateCard[[#This Row],[Price_Level]]&amp;Table_wabobpsvr_AzureCalc_AzureCalcRateCard[[#This Row],[Region]]</f>
        <v>A1 VM (Non-Windows)D8</v>
      </c>
      <c r="B14097" s="784">
        <v>8</v>
      </c>
      <c r="C14097" s="784" t="s">
        <v>701</v>
      </c>
      <c r="D14097" s="784" t="s">
        <v>183</v>
      </c>
      <c r="E14097" s="784">
        <v>3.8399999999999997E-2</v>
      </c>
      <c r="F14097" s="784" t="s">
        <v>703</v>
      </c>
      <c r="G14097" s="784" t="s">
        <v>1648</v>
      </c>
      <c r="H14097" s="784" t="s">
        <v>1649</v>
      </c>
      <c r="I14097" s="784" t="s">
        <v>6899</v>
      </c>
    </row>
    <row r="14098" spans="1:9" hidden="1">
      <c r="A14098" s="784" t="str">
        <f>Table_wabobpsvr_AzureCalc_AzureCalcRateCard[[#This Row],[ServiceName]]&amp;Table_wabobpsvr_AzureCalc_AzureCalcRateCard[[#This Row],[Price_Level]]&amp;Table_wabobpsvr_AzureCalc_AzureCalcRateCard[[#This Row],[Region]]</f>
        <v>A6 Cloud ServicesD10</v>
      </c>
      <c r="B14098" s="784">
        <v>10</v>
      </c>
      <c r="C14098" s="784" t="s">
        <v>701</v>
      </c>
      <c r="D14098" s="784" t="s">
        <v>183</v>
      </c>
      <c r="E14098" s="784">
        <v>0.45440000000000003</v>
      </c>
      <c r="F14098" s="784" t="s">
        <v>704</v>
      </c>
      <c r="G14098" s="784" t="s">
        <v>1658</v>
      </c>
      <c r="H14098" s="784" t="s">
        <v>1659</v>
      </c>
      <c r="I14098" s="784" t="s">
        <v>6906</v>
      </c>
    </row>
    <row r="14099" spans="1:9" hidden="1">
      <c r="A14099" s="784" t="str">
        <f>Table_wabobpsvr_AzureCalc_AzureCalcRateCard[[#This Row],[ServiceName]]&amp;Table_wabobpsvr_AzureCalc_AzureCalcRateCard[[#This Row],[Price_Level]]&amp;Table_wabobpsvr_AzureCalc_AzureCalcRateCard[[#This Row],[Region]]</f>
        <v>A6 Cloud ServicesMOSP11</v>
      </c>
      <c r="B14099" s="784">
        <v>11</v>
      </c>
      <c r="C14099" s="784" t="s">
        <v>701</v>
      </c>
      <c r="D14099" s="784" t="s">
        <v>627</v>
      </c>
      <c r="E14099" s="784">
        <v>0.88600000000000001</v>
      </c>
      <c r="F14099" s="784" t="s">
        <v>704</v>
      </c>
      <c r="G14099" s="784" t="s">
        <v>4431</v>
      </c>
      <c r="H14099" s="784" t="s">
        <v>4431</v>
      </c>
      <c r="I14099" s="784" t="s">
        <v>6907</v>
      </c>
    </row>
    <row r="14100" spans="1:9" hidden="1">
      <c r="A14100" s="784" t="str">
        <f>Table_wabobpsvr_AzureCalc_AzureCalcRateCard[[#This Row],[ServiceName]]&amp;Table_wabobpsvr_AzureCalc_AzureCalcRateCard[[#This Row],[Price_Level]]&amp;Table_wabobpsvr_AzureCalc_AzureCalcRateCard[[#This Row],[Region]]</f>
        <v>A6 Cloud ServicesA11</v>
      </c>
      <c r="B14100" s="784">
        <v>11</v>
      </c>
      <c r="C14100" s="784" t="s">
        <v>701</v>
      </c>
      <c r="D14100" s="784" t="s">
        <v>181</v>
      </c>
      <c r="E14100" s="784">
        <v>0.64678000000000002</v>
      </c>
      <c r="F14100" s="784" t="s">
        <v>704</v>
      </c>
      <c r="G14100" s="784" t="s">
        <v>1660</v>
      </c>
      <c r="H14100" s="784" t="s">
        <v>1661</v>
      </c>
      <c r="I14100" s="784" t="s">
        <v>6907</v>
      </c>
    </row>
    <row r="14101" spans="1:9" hidden="1">
      <c r="A14101" s="784" t="str">
        <f>Table_wabobpsvr_AzureCalc_AzureCalcRateCard[[#This Row],[ServiceName]]&amp;Table_wabobpsvr_AzureCalc_AzureCalcRateCard[[#This Row],[Price_Level]]&amp;Table_wabobpsvr_AzureCalc_AzureCalcRateCard[[#This Row],[Region]]</f>
        <v>A6 Cloud ServicesB11</v>
      </c>
      <c r="B14101" s="784">
        <v>11</v>
      </c>
      <c r="C14101" s="784" t="s">
        <v>701</v>
      </c>
      <c r="D14101" s="784" t="s">
        <v>182</v>
      </c>
      <c r="E14101" s="784">
        <v>0.62019999999999997</v>
      </c>
      <c r="F14101" s="784" t="s">
        <v>704</v>
      </c>
      <c r="G14101" s="784" t="s">
        <v>1660</v>
      </c>
      <c r="H14101" s="784" t="s">
        <v>1661</v>
      </c>
      <c r="I14101" s="784" t="s">
        <v>6907</v>
      </c>
    </row>
    <row r="14102" spans="1:9" hidden="1">
      <c r="A14102" s="784" t="str">
        <f>Table_wabobpsvr_AzureCalc_AzureCalcRateCard[[#This Row],[ServiceName]]&amp;Table_wabobpsvr_AzureCalc_AzureCalcRateCard[[#This Row],[Price_Level]]&amp;Table_wabobpsvr_AzureCalc_AzureCalcRateCard[[#This Row],[Region]]</f>
        <v>A6 Cloud ServicesC11</v>
      </c>
      <c r="B14102" s="784">
        <v>11</v>
      </c>
      <c r="C14102" s="784" t="s">
        <v>701</v>
      </c>
      <c r="D14102" s="784" t="s">
        <v>184</v>
      </c>
      <c r="E14102" s="784">
        <v>0.59362000000000004</v>
      </c>
      <c r="F14102" s="784" t="s">
        <v>704</v>
      </c>
      <c r="G14102" s="784" t="s">
        <v>1660</v>
      </c>
      <c r="H14102" s="784" t="s">
        <v>1661</v>
      </c>
      <c r="I14102" s="784" t="s">
        <v>6907</v>
      </c>
    </row>
    <row r="14103" spans="1:9" hidden="1">
      <c r="A14103" s="784" t="str">
        <f>Table_wabobpsvr_AzureCalc_AzureCalcRateCard[[#This Row],[ServiceName]]&amp;Table_wabobpsvr_AzureCalc_AzureCalcRateCard[[#This Row],[Price_Level]]&amp;Table_wabobpsvr_AzureCalc_AzureCalcRateCard[[#This Row],[Region]]</f>
        <v>A6 Cloud ServicesD11</v>
      </c>
      <c r="B14103" s="784">
        <v>11</v>
      </c>
      <c r="C14103" s="784" t="s">
        <v>701</v>
      </c>
      <c r="D14103" s="784" t="s">
        <v>183</v>
      </c>
      <c r="E14103" s="784">
        <v>0.56703999999999999</v>
      </c>
      <c r="F14103" s="784" t="s">
        <v>704</v>
      </c>
      <c r="G14103" s="784" t="s">
        <v>1660</v>
      </c>
      <c r="H14103" s="784" t="s">
        <v>1661</v>
      </c>
      <c r="I14103" s="784" t="s">
        <v>6907</v>
      </c>
    </row>
    <row r="14104" spans="1:9" hidden="1">
      <c r="A14104" s="784" t="str">
        <f>Table_wabobpsvr_AzureCalc_AzureCalcRateCard[[#This Row],[ServiceName]]&amp;Table_wabobpsvr_AzureCalc_AzureCalcRateCard[[#This Row],[Price_Level]]&amp;Table_wabobpsvr_AzureCalc_AzureCalcRateCard[[#This Row],[Region]]</f>
        <v>A6 Cloud ServicesMOSP12</v>
      </c>
      <c r="B14104" s="784">
        <v>12</v>
      </c>
      <c r="C14104" s="784" t="s">
        <v>701</v>
      </c>
      <c r="D14104" s="784" t="s">
        <v>627</v>
      </c>
      <c r="E14104" s="784">
        <v>0.79700000000000004</v>
      </c>
      <c r="F14104" s="784" t="s">
        <v>704</v>
      </c>
      <c r="G14104" s="784" t="s">
        <v>4431</v>
      </c>
      <c r="H14104" s="784" t="s">
        <v>4431</v>
      </c>
      <c r="I14104" s="784" t="s">
        <v>5406</v>
      </c>
    </row>
    <row r="14105" spans="1:9" hidden="1">
      <c r="A14105" s="784" t="str">
        <f>Table_wabobpsvr_AzureCalc_AzureCalcRateCard[[#This Row],[ServiceName]]&amp;Table_wabobpsvr_AzureCalc_AzureCalcRateCard[[#This Row],[Price_Level]]&amp;Table_wabobpsvr_AzureCalc_AzureCalcRateCard[[#This Row],[Region]]</f>
        <v>A6 Cloud ServicesA12</v>
      </c>
      <c r="B14105" s="784">
        <v>12</v>
      </c>
      <c r="C14105" s="784" t="s">
        <v>701</v>
      </c>
      <c r="D14105" s="784" t="s">
        <v>181</v>
      </c>
      <c r="E14105" s="784">
        <v>0.58181000000000005</v>
      </c>
      <c r="F14105" s="784" t="s">
        <v>704</v>
      </c>
      <c r="G14105" s="784" t="s">
        <v>1662</v>
      </c>
      <c r="H14105" s="784" t="s">
        <v>1663</v>
      </c>
      <c r="I14105" s="784" t="s">
        <v>5406</v>
      </c>
    </row>
    <row r="14106" spans="1:9" hidden="1">
      <c r="A14106" s="784" t="str">
        <f>Table_wabobpsvr_AzureCalc_AzureCalcRateCard[[#This Row],[ServiceName]]&amp;Table_wabobpsvr_AzureCalc_AzureCalcRateCard[[#This Row],[Price_Level]]&amp;Table_wabobpsvr_AzureCalc_AzureCalcRateCard[[#This Row],[Region]]</f>
        <v>Oracle WebLogic Server Enterprise (4 core)B</v>
      </c>
      <c r="B14106" s="784"/>
      <c r="C14106" s="784" t="s">
        <v>701</v>
      </c>
      <c r="D14106" s="784" t="s">
        <v>182</v>
      </c>
      <c r="E14106" s="784">
        <v>2.56</v>
      </c>
      <c r="F14106" s="784" t="s">
        <v>759</v>
      </c>
      <c r="G14106" s="784" t="s">
        <v>1628</v>
      </c>
      <c r="H14106" s="784" t="s">
        <v>1629</v>
      </c>
      <c r="I14106" s="784" t="s">
        <v>6892</v>
      </c>
    </row>
    <row r="14107" spans="1:9" hidden="1">
      <c r="A14107" s="784" t="str">
        <f>Table_wabobpsvr_AzureCalc_AzureCalcRateCard[[#This Row],[ServiceName]]&amp;Table_wabobpsvr_AzureCalc_AzureCalcRateCard[[#This Row],[Price_Level]]&amp;Table_wabobpsvr_AzureCalc_AzureCalcRateCard[[#This Row],[Region]]</f>
        <v>Oracle WebLogic Server Enterprise (4 core)C</v>
      </c>
      <c r="B14107" s="784"/>
      <c r="C14107" s="784" t="s">
        <v>701</v>
      </c>
      <c r="D14107" s="784" t="s">
        <v>184</v>
      </c>
      <c r="E14107" s="784">
        <v>2.56</v>
      </c>
      <c r="F14107" s="784" t="s">
        <v>759</v>
      </c>
      <c r="G14107" s="784" t="s">
        <v>1628</v>
      </c>
      <c r="H14107" s="784" t="s">
        <v>1629</v>
      </c>
      <c r="I14107" s="784" t="s">
        <v>6892</v>
      </c>
    </row>
    <row r="14108" spans="1:9" hidden="1">
      <c r="A14108" s="784" t="str">
        <f>Table_wabobpsvr_AzureCalc_AzureCalcRateCard[[#This Row],[ServiceName]]&amp;Table_wabobpsvr_AzureCalc_AzureCalcRateCard[[#This Row],[Price_Level]]&amp;Table_wabobpsvr_AzureCalc_AzureCalcRateCard[[#This Row],[Region]]</f>
        <v>Oracle WebLogic Server Enterprise (4 core)D</v>
      </c>
      <c r="B14108" s="784"/>
      <c r="C14108" s="784" t="s">
        <v>701</v>
      </c>
      <c r="D14108" s="784" t="s">
        <v>183</v>
      </c>
      <c r="E14108" s="784">
        <v>2.56</v>
      </c>
      <c r="F14108" s="784" t="s">
        <v>759</v>
      </c>
      <c r="G14108" s="784" t="s">
        <v>1628</v>
      </c>
      <c r="H14108" s="784" t="s">
        <v>1629</v>
      </c>
      <c r="I14108" s="784" t="s">
        <v>6892</v>
      </c>
    </row>
    <row r="14109" spans="1:9" hidden="1">
      <c r="A14109" s="784" t="str">
        <f>Table_wabobpsvr_AzureCalc_AzureCalcRateCard[[#This Row],[ServiceName]]&amp;Table_wabobpsvr_AzureCalc_AzureCalcRateCard[[#This Row],[Price_Level]]&amp;Table_wabobpsvr_AzureCalc_AzureCalcRateCard[[#This Row],[Region]]</f>
        <v>Oracle Weblogic Server Enterprise (8 core)MOSP</v>
      </c>
      <c r="B14109" s="784"/>
      <c r="C14109" s="784" t="s">
        <v>701</v>
      </c>
      <c r="D14109" s="784" t="s">
        <v>627</v>
      </c>
      <c r="E14109" s="784">
        <v>5.12</v>
      </c>
      <c r="F14109" s="784" t="s">
        <v>760</v>
      </c>
      <c r="G14109" s="784" t="s">
        <v>4431</v>
      </c>
      <c r="H14109" s="784" t="s">
        <v>4431</v>
      </c>
      <c r="I14109" s="784" t="s">
        <v>6908</v>
      </c>
    </row>
    <row r="14110" spans="1:9" hidden="1">
      <c r="A14110" s="784" t="str">
        <f>Table_wabobpsvr_AzureCalc_AzureCalcRateCard[[#This Row],[ServiceName]]&amp;Table_wabobpsvr_AzureCalc_AzureCalcRateCard[[#This Row],[Price_Level]]&amp;Table_wabobpsvr_AzureCalc_AzureCalcRateCard[[#This Row],[Region]]</f>
        <v>Oracle Weblogic Server Enterprise (8 core)A</v>
      </c>
      <c r="B14110" s="784"/>
      <c r="C14110" s="784" t="s">
        <v>701</v>
      </c>
      <c r="D14110" s="784" t="s">
        <v>181</v>
      </c>
      <c r="E14110" s="784">
        <v>5.12</v>
      </c>
      <c r="F14110" s="784" t="s">
        <v>760</v>
      </c>
      <c r="G14110" s="784" t="s">
        <v>1664</v>
      </c>
      <c r="H14110" s="784" t="s">
        <v>1665</v>
      </c>
      <c r="I14110" s="784" t="s">
        <v>6908</v>
      </c>
    </row>
    <row r="14111" spans="1:9" hidden="1">
      <c r="A14111" s="784" t="str">
        <f>Table_wabobpsvr_AzureCalc_AzureCalcRateCard[[#This Row],[ServiceName]]&amp;Table_wabobpsvr_AzureCalc_AzureCalcRateCard[[#This Row],[Price_Level]]&amp;Table_wabobpsvr_AzureCalc_AzureCalcRateCard[[#This Row],[Region]]</f>
        <v>Oracle WebLogic Server Enterprise (8 core)B</v>
      </c>
      <c r="B14111" s="784"/>
      <c r="C14111" s="784" t="s">
        <v>701</v>
      </c>
      <c r="D14111" s="784" t="s">
        <v>182</v>
      </c>
      <c r="E14111" s="784">
        <v>5.12</v>
      </c>
      <c r="F14111" s="784" t="s">
        <v>761</v>
      </c>
      <c r="G14111" s="784" t="s">
        <v>1664</v>
      </c>
      <c r="H14111" s="784" t="s">
        <v>1665</v>
      </c>
      <c r="I14111" s="784" t="s">
        <v>6908</v>
      </c>
    </row>
    <row r="14112" spans="1:9" hidden="1">
      <c r="A14112" s="784" t="str">
        <f>Table_wabobpsvr_AzureCalc_AzureCalcRateCard[[#This Row],[ServiceName]]&amp;Table_wabobpsvr_AzureCalc_AzureCalcRateCard[[#This Row],[Price_Level]]&amp;Table_wabobpsvr_AzureCalc_AzureCalcRateCard[[#This Row],[Region]]</f>
        <v>Oracle WebLogic Server Enterprise (8 core)C</v>
      </c>
      <c r="B14112" s="784"/>
      <c r="C14112" s="784" t="s">
        <v>701</v>
      </c>
      <c r="D14112" s="784" t="s">
        <v>184</v>
      </c>
      <c r="E14112" s="784">
        <v>5.12</v>
      </c>
      <c r="F14112" s="784" t="s">
        <v>761</v>
      </c>
      <c r="G14112" s="784" t="s">
        <v>1664</v>
      </c>
      <c r="H14112" s="784" t="s">
        <v>1665</v>
      </c>
      <c r="I14112" s="784" t="s">
        <v>6908</v>
      </c>
    </row>
    <row r="14113" spans="1:9" hidden="1">
      <c r="A14113" s="784" t="str">
        <f>Table_wabobpsvr_AzureCalc_AzureCalcRateCard[[#This Row],[ServiceName]]&amp;Table_wabobpsvr_AzureCalc_AzureCalcRateCard[[#This Row],[Price_Level]]&amp;Table_wabobpsvr_AzureCalc_AzureCalcRateCard[[#This Row],[Region]]</f>
        <v>Oracle WebLogic Server Enterprise (8 core)D</v>
      </c>
      <c r="B14113" s="784"/>
      <c r="C14113" s="784" t="s">
        <v>701</v>
      </c>
      <c r="D14113" s="784" t="s">
        <v>183</v>
      </c>
      <c r="E14113" s="784">
        <v>5.12</v>
      </c>
      <c r="F14113" s="784" t="s">
        <v>761</v>
      </c>
      <c r="G14113" s="784" t="s">
        <v>1664</v>
      </c>
      <c r="H14113" s="784" t="s">
        <v>1665</v>
      </c>
      <c r="I14113" s="784" t="s">
        <v>6908</v>
      </c>
    </row>
    <row r="14114" spans="1:9" hidden="1">
      <c r="A14114" s="784" t="str">
        <f>Table_wabobpsvr_AzureCalc_AzureCalcRateCard[[#This Row],[ServiceName]]&amp;Table_wabobpsvr_AzureCalc_AzureCalcRateCard[[#This Row],[Price_Level]]&amp;Table_wabobpsvr_AzureCalc_AzureCalcRateCard[[#This Row],[Region]]</f>
        <v>Oracle Weblogic Server Enterprise (16 core)MOSP</v>
      </c>
      <c r="B14114" s="784"/>
      <c r="C14114" s="784" t="s">
        <v>701</v>
      </c>
      <c r="D14114" s="784" t="s">
        <v>627</v>
      </c>
      <c r="E14114" s="784">
        <v>10.24</v>
      </c>
      <c r="F14114" s="784" t="s">
        <v>762</v>
      </c>
      <c r="G14114" s="784" t="s">
        <v>4431</v>
      </c>
      <c r="H14114" s="784" t="s">
        <v>4431</v>
      </c>
      <c r="I14114" s="784" t="s">
        <v>6909</v>
      </c>
    </row>
    <row r="14115" spans="1:9" hidden="1">
      <c r="A14115" s="784" t="str">
        <f>Table_wabobpsvr_AzureCalc_AzureCalcRateCard[[#This Row],[ServiceName]]&amp;Table_wabobpsvr_AzureCalc_AzureCalcRateCard[[#This Row],[Price_Level]]&amp;Table_wabobpsvr_AzureCalc_AzureCalcRateCard[[#This Row],[Region]]</f>
        <v>Oracle Weblogic Server Enterprise (16 core)A</v>
      </c>
      <c r="B14115" s="784"/>
      <c r="C14115" s="784" t="s">
        <v>701</v>
      </c>
      <c r="D14115" s="784" t="s">
        <v>181</v>
      </c>
      <c r="E14115" s="784">
        <v>10.24</v>
      </c>
      <c r="F14115" s="784" t="s">
        <v>762</v>
      </c>
      <c r="G14115" s="784" t="s">
        <v>1666</v>
      </c>
      <c r="H14115" s="784" t="s">
        <v>1667</v>
      </c>
      <c r="I14115" s="784" t="s">
        <v>6909</v>
      </c>
    </row>
    <row r="14116" spans="1:9" hidden="1">
      <c r="A14116" s="784" t="str">
        <f>Table_wabobpsvr_AzureCalc_AzureCalcRateCard[[#This Row],[ServiceName]]&amp;Table_wabobpsvr_AzureCalc_AzureCalcRateCard[[#This Row],[Price_Level]]&amp;Table_wabobpsvr_AzureCalc_AzureCalcRateCard[[#This Row],[Region]]</f>
        <v>Oracle WebLogic Server Enterprise (16 core)B</v>
      </c>
      <c r="B14116" s="784"/>
      <c r="C14116" s="784" t="s">
        <v>701</v>
      </c>
      <c r="D14116" s="784" t="s">
        <v>182</v>
      </c>
      <c r="E14116" s="784">
        <v>10.24</v>
      </c>
      <c r="F14116" s="784" t="s">
        <v>763</v>
      </c>
      <c r="G14116" s="784" t="s">
        <v>1666</v>
      </c>
      <c r="H14116" s="784" t="s">
        <v>1667</v>
      </c>
      <c r="I14116" s="784" t="s">
        <v>6909</v>
      </c>
    </row>
    <row r="14117" spans="1:9" hidden="1">
      <c r="A14117" s="784" t="str">
        <f>Table_wabobpsvr_AzureCalc_AzureCalcRateCard[[#This Row],[ServiceName]]&amp;Table_wabobpsvr_AzureCalc_AzureCalcRateCard[[#This Row],[Price_Level]]&amp;Table_wabobpsvr_AzureCalc_AzureCalcRateCard[[#This Row],[Region]]</f>
        <v>Oracle WebLogic Server Enterprise (16 core)C</v>
      </c>
      <c r="B14117" s="784"/>
      <c r="C14117" s="784" t="s">
        <v>701</v>
      </c>
      <c r="D14117" s="784" t="s">
        <v>184</v>
      </c>
      <c r="E14117" s="784">
        <v>10.24</v>
      </c>
      <c r="F14117" s="784" t="s">
        <v>763</v>
      </c>
      <c r="G14117" s="784" t="s">
        <v>1666</v>
      </c>
      <c r="H14117" s="784" t="s">
        <v>1667</v>
      </c>
      <c r="I14117" s="784" t="s">
        <v>6909</v>
      </c>
    </row>
    <row r="14118" spans="1:9" hidden="1">
      <c r="A14118" s="784" t="str">
        <f>Table_wabobpsvr_AzureCalc_AzureCalcRateCard[[#This Row],[ServiceName]]&amp;Table_wabobpsvr_AzureCalc_AzureCalcRateCard[[#This Row],[Price_Level]]&amp;Table_wabobpsvr_AzureCalc_AzureCalcRateCard[[#This Row],[Region]]</f>
        <v>Oracle WebLogic Server Enterprise (16 core)D</v>
      </c>
      <c r="B14118" s="784"/>
      <c r="C14118" s="784" t="s">
        <v>701</v>
      </c>
      <c r="D14118" s="784" t="s">
        <v>183</v>
      </c>
      <c r="E14118" s="784">
        <v>10.24</v>
      </c>
      <c r="F14118" s="784" t="s">
        <v>763</v>
      </c>
      <c r="G14118" s="784" t="s">
        <v>1666</v>
      </c>
      <c r="H14118" s="784" t="s">
        <v>1667</v>
      </c>
      <c r="I14118" s="784" t="s">
        <v>6909</v>
      </c>
    </row>
    <row r="14119" spans="1:9" hidden="1">
      <c r="A14119" s="784" t="str">
        <f>Table_wabobpsvr_AzureCalc_AzureCalcRateCard[[#This Row],[ServiceName]]&amp;Table_wabobpsvr_AzureCalc_AzureCalcRateCard[[#This Row],[Price_Level]]&amp;Table_wabobpsvr_AzureCalc_AzureCalcRateCard[[#This Row],[Region]]</f>
        <v>Oracle WebLogic Server Standard (1 core)MOSP</v>
      </c>
      <c r="B14119" s="784"/>
      <c r="C14119" s="784" t="s">
        <v>701</v>
      </c>
      <c r="D14119" s="784" t="s">
        <v>627</v>
      </c>
      <c r="E14119" s="784">
        <v>0.5</v>
      </c>
      <c r="F14119" s="784" t="s">
        <v>764</v>
      </c>
      <c r="G14119" s="784" t="s">
        <v>4431</v>
      </c>
      <c r="H14119" s="784" t="s">
        <v>4431</v>
      </c>
      <c r="I14119" s="784" t="s">
        <v>6910</v>
      </c>
    </row>
    <row r="14120" spans="1:9" hidden="1">
      <c r="A14120" s="784" t="str">
        <f>Table_wabobpsvr_AzureCalc_AzureCalcRateCard[[#This Row],[ServiceName]]&amp;Table_wabobpsvr_AzureCalc_AzureCalcRateCard[[#This Row],[Price_Level]]&amp;Table_wabobpsvr_AzureCalc_AzureCalcRateCard[[#This Row],[Region]]</f>
        <v>Oracle WebLogic Server Standard (1 core)A</v>
      </c>
      <c r="B14120" s="784"/>
      <c r="C14120" s="784" t="s">
        <v>701</v>
      </c>
      <c r="D14120" s="784" t="s">
        <v>181</v>
      </c>
      <c r="E14120" s="784">
        <v>0.5</v>
      </c>
      <c r="F14120" s="784" t="s">
        <v>764</v>
      </c>
      <c r="G14120" s="784" t="s">
        <v>1668</v>
      </c>
      <c r="H14120" s="784" t="s">
        <v>1669</v>
      </c>
      <c r="I14120" s="784" t="s">
        <v>6910</v>
      </c>
    </row>
    <row r="14121" spans="1:9" hidden="1">
      <c r="A14121" s="784" t="str">
        <f>Table_wabobpsvr_AzureCalc_AzureCalcRateCard[[#This Row],[ServiceName]]&amp;Table_wabobpsvr_AzureCalc_AzureCalcRateCard[[#This Row],[Price_Level]]&amp;Table_wabobpsvr_AzureCalc_AzureCalcRateCard[[#This Row],[Region]]</f>
        <v>Oracle WebLogic Server Standard (1 core)B</v>
      </c>
      <c r="B14121" s="784"/>
      <c r="C14121" s="784" t="s">
        <v>701</v>
      </c>
      <c r="D14121" s="784" t="s">
        <v>182</v>
      </c>
      <c r="E14121" s="784">
        <v>0.5</v>
      </c>
      <c r="F14121" s="784" t="s">
        <v>764</v>
      </c>
      <c r="G14121" s="784" t="s">
        <v>1668</v>
      </c>
      <c r="H14121" s="784" t="s">
        <v>1669</v>
      </c>
      <c r="I14121" s="784" t="s">
        <v>6910</v>
      </c>
    </row>
    <row r="14122" spans="1:9" hidden="1">
      <c r="A14122" s="784" t="str">
        <f>Table_wabobpsvr_AzureCalc_AzureCalcRateCard[[#This Row],[ServiceName]]&amp;Table_wabobpsvr_AzureCalc_AzureCalcRateCard[[#This Row],[Price_Level]]&amp;Table_wabobpsvr_AzureCalc_AzureCalcRateCard[[#This Row],[Region]]</f>
        <v>Oracle WebLogic Server Standard (1 core)C</v>
      </c>
      <c r="B14122" s="784"/>
      <c r="C14122" s="784" t="s">
        <v>701</v>
      </c>
      <c r="D14122" s="784" t="s">
        <v>184</v>
      </c>
      <c r="E14122" s="784">
        <v>0.5</v>
      </c>
      <c r="F14122" s="784" t="s">
        <v>764</v>
      </c>
      <c r="G14122" s="784" t="s">
        <v>1668</v>
      </c>
      <c r="H14122" s="784" t="s">
        <v>1669</v>
      </c>
      <c r="I14122" s="784" t="s">
        <v>6910</v>
      </c>
    </row>
    <row r="14123" spans="1:9" hidden="1">
      <c r="A14123" s="784" t="str">
        <f>Table_wabobpsvr_AzureCalc_AzureCalcRateCard[[#This Row],[ServiceName]]&amp;Table_wabobpsvr_AzureCalc_AzureCalcRateCard[[#This Row],[Price_Level]]&amp;Table_wabobpsvr_AzureCalc_AzureCalcRateCard[[#This Row],[Region]]</f>
        <v>Oracle WebLogic Server Standard (1 core)D</v>
      </c>
      <c r="B14123" s="784"/>
      <c r="C14123" s="784" t="s">
        <v>701</v>
      </c>
      <c r="D14123" s="784" t="s">
        <v>183</v>
      </c>
      <c r="E14123" s="784">
        <v>0.5</v>
      </c>
      <c r="F14123" s="784" t="s">
        <v>764</v>
      </c>
      <c r="G14123" s="784" t="s">
        <v>1668</v>
      </c>
      <c r="H14123" s="784" t="s">
        <v>1669</v>
      </c>
      <c r="I14123" s="784" t="s">
        <v>6910</v>
      </c>
    </row>
    <row r="14124" spans="1:9" hidden="1">
      <c r="A14124" s="784" t="str">
        <f>Table_wabobpsvr_AzureCalc_AzureCalcRateCard[[#This Row],[ServiceName]]&amp;Table_wabobpsvr_AzureCalc_AzureCalcRateCard[[#This Row],[Price_Level]]&amp;Table_wabobpsvr_AzureCalc_AzureCalcRateCard[[#This Row],[Region]]</f>
        <v>Oracle Weblogic Server Standard (2 core)MOSP</v>
      </c>
      <c r="B14124" s="784"/>
      <c r="C14124" s="784" t="s">
        <v>701</v>
      </c>
      <c r="D14124" s="784" t="s">
        <v>627</v>
      </c>
      <c r="E14124" s="784">
        <v>0.5</v>
      </c>
      <c r="F14124" s="784" t="s">
        <v>765</v>
      </c>
      <c r="G14124" s="784" t="s">
        <v>4431</v>
      </c>
      <c r="H14124" s="784" t="s">
        <v>4431</v>
      </c>
      <c r="I14124" s="784" t="s">
        <v>6911</v>
      </c>
    </row>
    <row r="14125" spans="1:9" hidden="1">
      <c r="A14125" s="784" t="str">
        <f>Table_wabobpsvr_AzureCalc_AzureCalcRateCard[[#This Row],[ServiceName]]&amp;Table_wabobpsvr_AzureCalc_AzureCalcRateCard[[#This Row],[Price_Level]]&amp;Table_wabobpsvr_AzureCalc_AzureCalcRateCard[[#This Row],[Region]]</f>
        <v>Oracle Weblogic Server Standard (2 core)A</v>
      </c>
      <c r="B14125" s="784"/>
      <c r="C14125" s="784" t="s">
        <v>701</v>
      </c>
      <c r="D14125" s="784" t="s">
        <v>181</v>
      </c>
      <c r="E14125" s="784">
        <v>0.5</v>
      </c>
      <c r="F14125" s="784" t="s">
        <v>765</v>
      </c>
      <c r="G14125" s="784" t="s">
        <v>1670</v>
      </c>
      <c r="H14125" s="784" t="s">
        <v>1671</v>
      </c>
      <c r="I14125" s="784" t="s">
        <v>6911</v>
      </c>
    </row>
    <row r="14126" spans="1:9" hidden="1">
      <c r="A14126" s="784" t="str">
        <f>Table_wabobpsvr_AzureCalc_AzureCalcRateCard[[#This Row],[ServiceName]]&amp;Table_wabobpsvr_AzureCalc_AzureCalcRateCard[[#This Row],[Price_Level]]&amp;Table_wabobpsvr_AzureCalc_AzureCalcRateCard[[#This Row],[Region]]</f>
        <v>Oracle WebLogic Server Standard (2 core)B</v>
      </c>
      <c r="B14126" s="784"/>
      <c r="C14126" s="784" t="s">
        <v>701</v>
      </c>
      <c r="D14126" s="784" t="s">
        <v>182</v>
      </c>
      <c r="E14126" s="784">
        <v>0.5</v>
      </c>
      <c r="F14126" s="784" t="s">
        <v>766</v>
      </c>
      <c r="G14126" s="784" t="s">
        <v>1670</v>
      </c>
      <c r="H14126" s="784" t="s">
        <v>1671</v>
      </c>
      <c r="I14126" s="784" t="s">
        <v>6911</v>
      </c>
    </row>
    <row r="14127" spans="1:9" hidden="1">
      <c r="A14127" s="784" t="str">
        <f>Table_wabobpsvr_AzureCalc_AzureCalcRateCard[[#This Row],[ServiceName]]&amp;Table_wabobpsvr_AzureCalc_AzureCalcRateCard[[#This Row],[Price_Level]]&amp;Table_wabobpsvr_AzureCalc_AzureCalcRateCard[[#This Row],[Region]]</f>
        <v>Oracle WebLogic Server Standard (2 core)C</v>
      </c>
      <c r="B14127" s="784"/>
      <c r="C14127" s="784" t="s">
        <v>701</v>
      </c>
      <c r="D14127" s="784" t="s">
        <v>184</v>
      </c>
      <c r="E14127" s="784">
        <v>0.5</v>
      </c>
      <c r="F14127" s="784" t="s">
        <v>766</v>
      </c>
      <c r="G14127" s="784" t="s">
        <v>1670</v>
      </c>
      <c r="H14127" s="784" t="s">
        <v>1671</v>
      </c>
      <c r="I14127" s="784" t="s">
        <v>6911</v>
      </c>
    </row>
    <row r="14128" spans="1:9" hidden="1">
      <c r="A14128" s="784" t="str">
        <f>Table_wabobpsvr_AzureCalc_AzureCalcRateCard[[#This Row],[ServiceName]]&amp;Table_wabobpsvr_AzureCalc_AzureCalcRateCard[[#This Row],[Price_Level]]&amp;Table_wabobpsvr_AzureCalc_AzureCalcRateCard[[#This Row],[Region]]</f>
        <v>Oracle WebLogic Server Standard (2 core)D</v>
      </c>
      <c r="B14128" s="784"/>
      <c r="C14128" s="784" t="s">
        <v>701</v>
      </c>
      <c r="D14128" s="784" t="s">
        <v>183</v>
      </c>
      <c r="E14128" s="784">
        <v>0.5</v>
      </c>
      <c r="F14128" s="784" t="s">
        <v>766</v>
      </c>
      <c r="G14128" s="784" t="s">
        <v>1670</v>
      </c>
      <c r="H14128" s="784" t="s">
        <v>1671</v>
      </c>
      <c r="I14128" s="784" t="s">
        <v>6911</v>
      </c>
    </row>
    <row r="14129" spans="1:9" hidden="1">
      <c r="A14129" s="784" t="str">
        <f>Table_wabobpsvr_AzureCalc_AzureCalcRateCard[[#This Row],[ServiceName]]&amp;Table_wabobpsvr_AzureCalc_AzureCalcRateCard[[#This Row],[Price_Level]]&amp;Table_wabobpsvr_AzureCalc_AzureCalcRateCard[[#This Row],[Region]]</f>
        <v>Oracle Weblogic Server Standard (4 core)MOSP</v>
      </c>
      <c r="B14129" s="784"/>
      <c r="C14129" s="784" t="s">
        <v>701</v>
      </c>
      <c r="D14129" s="784" t="s">
        <v>627</v>
      </c>
      <c r="E14129" s="784">
        <v>1</v>
      </c>
      <c r="F14129" s="784" t="s">
        <v>767</v>
      </c>
      <c r="G14129" s="784" t="s">
        <v>4431</v>
      </c>
      <c r="H14129" s="784" t="s">
        <v>4431</v>
      </c>
      <c r="I14129" s="784" t="s">
        <v>6912</v>
      </c>
    </row>
    <row r="14130" spans="1:9" hidden="1">
      <c r="A14130" s="784" t="str">
        <f>Table_wabobpsvr_AzureCalc_AzureCalcRateCard[[#This Row],[ServiceName]]&amp;Table_wabobpsvr_AzureCalc_AzureCalcRateCard[[#This Row],[Price_Level]]&amp;Table_wabobpsvr_AzureCalc_AzureCalcRateCard[[#This Row],[Region]]</f>
        <v>Oracle Weblogic Server Standard (4 core)A</v>
      </c>
      <c r="B14130" s="784"/>
      <c r="C14130" s="784" t="s">
        <v>701</v>
      </c>
      <c r="D14130" s="784" t="s">
        <v>181</v>
      </c>
      <c r="E14130" s="784">
        <v>1</v>
      </c>
      <c r="F14130" s="784" t="s">
        <v>767</v>
      </c>
      <c r="G14130" s="784" t="s">
        <v>1672</v>
      </c>
      <c r="H14130" s="784" t="s">
        <v>1673</v>
      </c>
      <c r="I14130" s="784" t="s">
        <v>6912</v>
      </c>
    </row>
    <row r="14131" spans="1:9" hidden="1">
      <c r="A14131" s="784" t="str">
        <f>Table_wabobpsvr_AzureCalc_AzureCalcRateCard[[#This Row],[ServiceName]]&amp;Table_wabobpsvr_AzureCalc_AzureCalcRateCard[[#This Row],[Price_Level]]&amp;Table_wabobpsvr_AzureCalc_AzureCalcRateCard[[#This Row],[Region]]</f>
        <v>Oracle WebLogic Server Standard (4 core)B</v>
      </c>
      <c r="B14131" s="784"/>
      <c r="C14131" s="784" t="s">
        <v>701</v>
      </c>
      <c r="D14131" s="784" t="s">
        <v>182</v>
      </c>
      <c r="E14131" s="784">
        <v>1</v>
      </c>
      <c r="F14131" s="784" t="s">
        <v>768</v>
      </c>
      <c r="G14131" s="784" t="s">
        <v>1672</v>
      </c>
      <c r="H14131" s="784" t="s">
        <v>1673</v>
      </c>
      <c r="I14131" s="784" t="s">
        <v>6912</v>
      </c>
    </row>
    <row r="14132" spans="1:9" hidden="1">
      <c r="A14132" s="784" t="str">
        <f>Table_wabobpsvr_AzureCalc_AzureCalcRateCard[[#This Row],[ServiceName]]&amp;Table_wabobpsvr_AzureCalc_AzureCalcRateCard[[#This Row],[Price_Level]]&amp;Table_wabobpsvr_AzureCalc_AzureCalcRateCard[[#This Row],[Region]]</f>
        <v>Oracle WebLogic Server Standard (4 core)C</v>
      </c>
      <c r="B14132" s="784"/>
      <c r="C14132" s="784" t="s">
        <v>701</v>
      </c>
      <c r="D14132" s="784" t="s">
        <v>184</v>
      </c>
      <c r="E14132" s="784">
        <v>1</v>
      </c>
      <c r="F14132" s="784" t="s">
        <v>768</v>
      </c>
      <c r="G14132" s="784" t="s">
        <v>1672</v>
      </c>
      <c r="H14132" s="784" t="s">
        <v>1673</v>
      </c>
      <c r="I14132" s="784" t="s">
        <v>6912</v>
      </c>
    </row>
    <row r="14133" spans="1:9" hidden="1">
      <c r="A14133" s="784" t="str">
        <f>Table_wabobpsvr_AzureCalc_AzureCalcRateCard[[#This Row],[ServiceName]]&amp;Table_wabobpsvr_AzureCalc_AzureCalcRateCard[[#This Row],[Price_Level]]&amp;Table_wabobpsvr_AzureCalc_AzureCalcRateCard[[#This Row],[Region]]</f>
        <v>Oracle WebLogic Server Standard (4 core)D</v>
      </c>
      <c r="B14133" s="784"/>
      <c r="C14133" s="784" t="s">
        <v>701</v>
      </c>
      <c r="D14133" s="784" t="s">
        <v>183</v>
      </c>
      <c r="E14133" s="784">
        <v>1</v>
      </c>
      <c r="F14133" s="784" t="s">
        <v>768</v>
      </c>
      <c r="G14133" s="784" t="s">
        <v>1672</v>
      </c>
      <c r="H14133" s="784" t="s">
        <v>1673</v>
      </c>
      <c r="I14133" s="784" t="s">
        <v>6912</v>
      </c>
    </row>
    <row r="14134" spans="1:9" hidden="1">
      <c r="A14134" s="784" t="str">
        <f>Table_wabobpsvr_AzureCalc_AzureCalcRateCard[[#This Row],[ServiceName]]&amp;Table_wabobpsvr_AzureCalc_AzureCalcRateCard[[#This Row],[Price_Level]]&amp;Table_wabobpsvr_AzureCalc_AzureCalcRateCard[[#This Row],[Region]]</f>
        <v>Oracle Weblogic Server Standard (8 core)MOSP</v>
      </c>
      <c r="B14134" s="784"/>
      <c r="C14134" s="784" t="s">
        <v>701</v>
      </c>
      <c r="D14134" s="784" t="s">
        <v>627</v>
      </c>
      <c r="E14134" s="784">
        <v>2</v>
      </c>
      <c r="F14134" s="784" t="s">
        <v>769</v>
      </c>
      <c r="G14134" s="784" t="s">
        <v>4431</v>
      </c>
      <c r="H14134" s="784" t="s">
        <v>4431</v>
      </c>
      <c r="I14134" s="784" t="s">
        <v>5376</v>
      </c>
    </row>
    <row r="14135" spans="1:9" hidden="1">
      <c r="A14135" s="784" t="str">
        <f>Table_wabobpsvr_AzureCalc_AzureCalcRateCard[[#This Row],[ServiceName]]&amp;Table_wabobpsvr_AzureCalc_AzureCalcRateCard[[#This Row],[Price_Level]]&amp;Table_wabobpsvr_AzureCalc_AzureCalcRateCard[[#This Row],[Region]]</f>
        <v>Oracle Weblogic Server Standard (8 core)A</v>
      </c>
      <c r="B14135" s="784"/>
      <c r="C14135" s="784" t="s">
        <v>701</v>
      </c>
      <c r="D14135" s="784" t="s">
        <v>181</v>
      </c>
      <c r="E14135" s="784">
        <v>2</v>
      </c>
      <c r="F14135" s="784" t="s">
        <v>769</v>
      </c>
      <c r="G14135" s="784" t="s">
        <v>1674</v>
      </c>
      <c r="H14135" s="784" t="s">
        <v>1675</v>
      </c>
      <c r="I14135" s="784" t="s">
        <v>5376</v>
      </c>
    </row>
    <row r="14136" spans="1:9" hidden="1">
      <c r="A14136" s="784" t="str">
        <f>Table_wabobpsvr_AzureCalc_AzureCalcRateCard[[#This Row],[ServiceName]]&amp;Table_wabobpsvr_AzureCalc_AzureCalcRateCard[[#This Row],[Price_Level]]&amp;Table_wabobpsvr_AzureCalc_AzureCalcRateCard[[#This Row],[Region]]</f>
        <v>Standard_D13 VM (Non-Windows)C5</v>
      </c>
      <c r="B14136" s="784">
        <v>5</v>
      </c>
      <c r="C14136" s="784" t="s">
        <v>701</v>
      </c>
      <c r="D14136" s="784" t="s">
        <v>184</v>
      </c>
      <c r="E14136" s="784">
        <v>0.70979999999999999</v>
      </c>
      <c r="F14136" s="784" t="s">
        <v>1164</v>
      </c>
      <c r="G14136" s="784" t="s">
        <v>4431</v>
      </c>
      <c r="H14136" s="784" t="s">
        <v>4431</v>
      </c>
      <c r="I14136" s="784" t="s">
        <v>6699</v>
      </c>
    </row>
    <row r="14137" spans="1:9" hidden="1">
      <c r="A14137" s="784" t="str">
        <f>Table_wabobpsvr_AzureCalc_AzureCalcRateCard[[#This Row],[ServiceName]]&amp;Table_wabobpsvr_AzureCalc_AzureCalcRateCard[[#This Row],[Price_Level]]&amp;Table_wabobpsvr_AzureCalc_AzureCalcRateCard[[#This Row],[Region]]</f>
        <v>Standard_D13 VM (Non-Windows)D5</v>
      </c>
      <c r="B14137" s="784">
        <v>5</v>
      </c>
      <c r="C14137" s="784" t="s">
        <v>701</v>
      </c>
      <c r="D14137" s="784" t="s">
        <v>183</v>
      </c>
      <c r="E14137" s="784">
        <v>0.68640000000000001</v>
      </c>
      <c r="F14137" s="784" t="s">
        <v>1164</v>
      </c>
      <c r="G14137" s="784" t="s">
        <v>4431</v>
      </c>
      <c r="H14137" s="784" t="s">
        <v>4431</v>
      </c>
      <c r="I14137" s="784" t="s">
        <v>6699</v>
      </c>
    </row>
    <row r="14138" spans="1:9" hidden="1">
      <c r="A14138" s="784" t="str">
        <f>Table_wabobpsvr_AzureCalc_AzureCalcRateCard[[#This Row],[ServiceName]]&amp;Table_wabobpsvr_AzureCalc_AzureCalcRateCard[[#This Row],[Price_Level]]&amp;Table_wabobpsvr_AzureCalc_AzureCalcRateCard[[#This Row],[Region]]</f>
        <v>Standard_D13 VM (Non-Windows)MOSP1</v>
      </c>
      <c r="B14138" s="784">
        <v>1</v>
      </c>
      <c r="C14138" s="784" t="s">
        <v>701</v>
      </c>
      <c r="D14138" s="784" t="s">
        <v>627</v>
      </c>
      <c r="E14138" s="784">
        <v>0.7</v>
      </c>
      <c r="F14138" s="784" t="s">
        <v>1164</v>
      </c>
      <c r="G14138" s="784" t="s">
        <v>4431</v>
      </c>
      <c r="H14138" s="784" t="s">
        <v>4431</v>
      </c>
      <c r="I14138" s="784" t="s">
        <v>6913</v>
      </c>
    </row>
    <row r="14139" spans="1:9" hidden="1">
      <c r="A14139" s="784" t="str">
        <f>Table_wabobpsvr_AzureCalc_AzureCalcRateCard[[#This Row],[ServiceName]]&amp;Table_wabobpsvr_AzureCalc_AzureCalcRateCard[[#This Row],[Price_Level]]&amp;Table_wabobpsvr_AzureCalc_AzureCalcRateCard[[#This Row],[Region]]</f>
        <v>Standard_D13 VM (Non-Windows)A1</v>
      </c>
      <c r="B14139" s="784">
        <v>1</v>
      </c>
      <c r="C14139" s="784" t="s">
        <v>701</v>
      </c>
      <c r="D14139" s="784" t="s">
        <v>181</v>
      </c>
      <c r="E14139" s="784">
        <v>0.67900000000000005</v>
      </c>
      <c r="F14139" s="784" t="s">
        <v>1164</v>
      </c>
      <c r="G14139" s="784" t="s">
        <v>4431</v>
      </c>
      <c r="H14139" s="784" t="s">
        <v>4431</v>
      </c>
      <c r="I14139" s="784" t="s">
        <v>6913</v>
      </c>
    </row>
    <row r="14140" spans="1:9" hidden="1">
      <c r="A14140" s="784" t="str">
        <f>Table_wabobpsvr_AzureCalc_AzureCalcRateCard[[#This Row],[ServiceName]]&amp;Table_wabobpsvr_AzureCalc_AzureCalcRateCard[[#This Row],[Price_Level]]&amp;Table_wabobpsvr_AzureCalc_AzureCalcRateCard[[#This Row],[Region]]</f>
        <v>Standard_D13 VM (Non-Windows)B1</v>
      </c>
      <c r="B14140" s="784">
        <v>1</v>
      </c>
      <c r="C14140" s="784" t="s">
        <v>701</v>
      </c>
      <c r="D14140" s="784" t="s">
        <v>182</v>
      </c>
      <c r="E14140" s="784">
        <v>0.65800000000000003</v>
      </c>
      <c r="F14140" s="784" t="s">
        <v>1164</v>
      </c>
      <c r="G14140" s="784" t="s">
        <v>4431</v>
      </c>
      <c r="H14140" s="784" t="s">
        <v>4431</v>
      </c>
      <c r="I14140" s="784" t="s">
        <v>6913</v>
      </c>
    </row>
    <row r="14141" spans="1:9" hidden="1">
      <c r="A14141" s="784" t="str">
        <f>Table_wabobpsvr_AzureCalc_AzureCalcRateCard[[#This Row],[ServiceName]]&amp;Table_wabobpsvr_AzureCalc_AzureCalcRateCard[[#This Row],[Price_Level]]&amp;Table_wabobpsvr_AzureCalc_AzureCalcRateCard[[#This Row],[Region]]</f>
        <v>Standard_D13 VM (Non-Windows)C1</v>
      </c>
      <c r="B14141" s="784">
        <v>1</v>
      </c>
      <c r="C14141" s="784" t="s">
        <v>701</v>
      </c>
      <c r="D14141" s="784" t="s">
        <v>184</v>
      </c>
      <c r="E14141" s="784">
        <v>0.63700000000000001</v>
      </c>
      <c r="F14141" s="784" t="s">
        <v>1164</v>
      </c>
      <c r="G14141" s="784" t="s">
        <v>4431</v>
      </c>
      <c r="H14141" s="784" t="s">
        <v>4431</v>
      </c>
      <c r="I14141" s="784" t="s">
        <v>6913</v>
      </c>
    </row>
    <row r="14142" spans="1:9" hidden="1">
      <c r="A14142" s="784" t="str">
        <f>Table_wabobpsvr_AzureCalc_AzureCalcRateCard[[#This Row],[ServiceName]]&amp;Table_wabobpsvr_AzureCalc_AzureCalcRateCard[[#This Row],[Price_Level]]&amp;Table_wabobpsvr_AzureCalc_AzureCalcRateCard[[#This Row],[Region]]</f>
        <v>Standard_D13 VM (Non-Windows)D1</v>
      </c>
      <c r="B14142" s="784">
        <v>1</v>
      </c>
      <c r="C14142" s="784" t="s">
        <v>701</v>
      </c>
      <c r="D14142" s="784" t="s">
        <v>183</v>
      </c>
      <c r="E14142" s="784">
        <v>0.61599999999999999</v>
      </c>
      <c r="F14142" s="784" t="s">
        <v>1164</v>
      </c>
      <c r="G14142" s="784" t="s">
        <v>4431</v>
      </c>
      <c r="H14142" s="784" t="s">
        <v>4431</v>
      </c>
      <c r="I14142" s="784" t="s">
        <v>6913</v>
      </c>
    </row>
    <row r="14143" spans="1:9" hidden="1">
      <c r="A14143" s="784" t="str">
        <f>Table_wabobpsvr_AzureCalc_AzureCalcRateCard[[#This Row],[ServiceName]]&amp;Table_wabobpsvr_AzureCalc_AzureCalcRateCard[[#This Row],[Price_Level]]&amp;Table_wabobpsvr_AzureCalc_AzureCalcRateCard[[#This Row],[Region]]</f>
        <v>Standard_D13 VM (Non-Windows)MOSP4</v>
      </c>
      <c r="B14143" s="784">
        <v>4</v>
      </c>
      <c r="C14143" s="784" t="s">
        <v>701</v>
      </c>
      <c r="D14143" s="784" t="s">
        <v>627</v>
      </c>
      <c r="E14143" s="784">
        <v>0.78</v>
      </c>
      <c r="F14143" s="784" t="s">
        <v>1164</v>
      </c>
      <c r="G14143" s="784" t="s">
        <v>4431</v>
      </c>
      <c r="H14143" s="784" t="s">
        <v>4431</v>
      </c>
      <c r="I14143" s="784" t="s">
        <v>6914</v>
      </c>
    </row>
    <row r="14144" spans="1:9" hidden="1">
      <c r="A14144" s="784" t="str">
        <f>Table_wabobpsvr_AzureCalc_AzureCalcRateCard[[#This Row],[ServiceName]]&amp;Table_wabobpsvr_AzureCalc_AzureCalcRateCard[[#This Row],[Price_Level]]&amp;Table_wabobpsvr_AzureCalc_AzureCalcRateCard[[#This Row],[Region]]</f>
        <v>Standard_D13 VM (Non-Windows)A4</v>
      </c>
      <c r="B14144" s="784">
        <v>4</v>
      </c>
      <c r="C14144" s="784" t="s">
        <v>701</v>
      </c>
      <c r="D14144" s="784" t="s">
        <v>181</v>
      </c>
      <c r="E14144" s="784">
        <v>0.75660000000000005</v>
      </c>
      <c r="F14144" s="784" t="s">
        <v>1164</v>
      </c>
      <c r="G14144" s="784" t="s">
        <v>4431</v>
      </c>
      <c r="H14144" s="784" t="s">
        <v>4431</v>
      </c>
      <c r="I14144" s="784" t="s">
        <v>6914</v>
      </c>
    </row>
    <row r="14145" spans="1:9" hidden="1">
      <c r="A14145" s="784" t="str">
        <f>Table_wabobpsvr_AzureCalc_AzureCalcRateCard[[#This Row],[ServiceName]]&amp;Table_wabobpsvr_AzureCalc_AzureCalcRateCard[[#This Row],[Price_Level]]&amp;Table_wabobpsvr_AzureCalc_AzureCalcRateCard[[#This Row],[Region]]</f>
        <v>Standard_D13 VM (Non-Windows)B4</v>
      </c>
      <c r="B14145" s="784">
        <v>4</v>
      </c>
      <c r="C14145" s="784" t="s">
        <v>701</v>
      </c>
      <c r="D14145" s="784" t="s">
        <v>182</v>
      </c>
      <c r="E14145" s="784">
        <v>0.73319999999999996</v>
      </c>
      <c r="F14145" s="784" t="s">
        <v>1164</v>
      </c>
      <c r="G14145" s="784" t="s">
        <v>4431</v>
      </c>
      <c r="H14145" s="784" t="s">
        <v>4431</v>
      </c>
      <c r="I14145" s="784" t="s">
        <v>6914</v>
      </c>
    </row>
    <row r="14146" spans="1:9" hidden="1">
      <c r="A14146" s="784" t="str">
        <f>Table_wabobpsvr_AzureCalc_AzureCalcRateCard[[#This Row],[ServiceName]]&amp;Table_wabobpsvr_AzureCalc_AzureCalcRateCard[[#This Row],[Price_Level]]&amp;Table_wabobpsvr_AzureCalc_AzureCalcRateCard[[#This Row],[Region]]</f>
        <v>Standard_D13 VM (Non-Windows)C4</v>
      </c>
      <c r="B14146" s="784">
        <v>4</v>
      </c>
      <c r="C14146" s="784" t="s">
        <v>701</v>
      </c>
      <c r="D14146" s="784" t="s">
        <v>184</v>
      </c>
      <c r="E14146" s="784">
        <v>0.70979999999999999</v>
      </c>
      <c r="F14146" s="784" t="s">
        <v>1164</v>
      </c>
      <c r="G14146" s="784" t="s">
        <v>4431</v>
      </c>
      <c r="H14146" s="784" t="s">
        <v>4431</v>
      </c>
      <c r="I14146" s="784" t="s">
        <v>6914</v>
      </c>
    </row>
    <row r="14147" spans="1:9" hidden="1">
      <c r="A14147" s="784" t="str">
        <f>Table_wabobpsvr_AzureCalc_AzureCalcRateCard[[#This Row],[ServiceName]]&amp;Table_wabobpsvr_AzureCalc_AzureCalcRateCard[[#This Row],[Price_Level]]&amp;Table_wabobpsvr_AzureCalc_AzureCalcRateCard[[#This Row],[Region]]</f>
        <v>Standard_D13 VM (Non-Windows)D4</v>
      </c>
      <c r="B14147" s="784">
        <v>4</v>
      </c>
      <c r="C14147" s="784" t="s">
        <v>701</v>
      </c>
      <c r="D14147" s="784" t="s">
        <v>183</v>
      </c>
      <c r="E14147" s="784">
        <v>0.68640000000000001</v>
      </c>
      <c r="F14147" s="784" t="s">
        <v>1164</v>
      </c>
      <c r="G14147" s="784" t="s">
        <v>4431</v>
      </c>
      <c r="H14147" s="784" t="s">
        <v>4431</v>
      </c>
      <c r="I14147" s="784" t="s">
        <v>6914</v>
      </c>
    </row>
    <row r="14148" spans="1:9" hidden="1">
      <c r="A14148" s="784" t="str">
        <f>Table_wabobpsvr_AzureCalc_AzureCalcRateCard[[#This Row],[ServiceName]]&amp;Table_wabobpsvr_AzureCalc_AzureCalcRateCard[[#This Row],[Price_Level]]&amp;Table_wabobpsvr_AzureCalc_AzureCalcRateCard[[#This Row],[Region]]</f>
        <v>Standard_D13 VM (Non-Windows)MOSP14</v>
      </c>
      <c r="B14148" s="784">
        <v>14</v>
      </c>
      <c r="C14148" s="784" t="s">
        <v>701</v>
      </c>
      <c r="D14148" s="784" t="s">
        <v>627</v>
      </c>
      <c r="E14148" s="784">
        <v>0.875</v>
      </c>
      <c r="F14148" s="784" t="s">
        <v>1164</v>
      </c>
      <c r="G14148" s="784" t="s">
        <v>4431</v>
      </c>
      <c r="H14148" s="784" t="s">
        <v>4431</v>
      </c>
      <c r="I14148" s="784" t="s">
        <v>6915</v>
      </c>
    </row>
    <row r="14149" spans="1:9" hidden="1">
      <c r="A14149" s="784" t="str">
        <f>Table_wabobpsvr_AzureCalc_AzureCalcRateCard[[#This Row],[ServiceName]]&amp;Table_wabobpsvr_AzureCalc_AzureCalcRateCard[[#This Row],[Price_Level]]&amp;Table_wabobpsvr_AzureCalc_AzureCalcRateCard[[#This Row],[Region]]</f>
        <v>Standard_D13 VM (Non-Windows)A14</v>
      </c>
      <c r="B14149" s="784">
        <v>14</v>
      </c>
      <c r="C14149" s="784" t="s">
        <v>701</v>
      </c>
      <c r="D14149" s="784" t="s">
        <v>181</v>
      </c>
      <c r="E14149" s="784">
        <v>0.84875</v>
      </c>
      <c r="F14149" s="784" t="s">
        <v>1164</v>
      </c>
      <c r="G14149" s="784" t="s">
        <v>4431</v>
      </c>
      <c r="H14149" s="784" t="s">
        <v>4431</v>
      </c>
      <c r="I14149" s="784" t="s">
        <v>6915</v>
      </c>
    </row>
    <row r="14150" spans="1:9" hidden="1">
      <c r="A14150" s="784" t="str">
        <f>Table_wabobpsvr_AzureCalc_AzureCalcRateCard[[#This Row],[ServiceName]]&amp;Table_wabobpsvr_AzureCalc_AzureCalcRateCard[[#This Row],[Price_Level]]&amp;Table_wabobpsvr_AzureCalc_AzureCalcRateCard[[#This Row],[Region]]</f>
        <v>Standard_D13 VM (Non-Windows)B14</v>
      </c>
      <c r="B14150" s="784">
        <v>14</v>
      </c>
      <c r="C14150" s="784" t="s">
        <v>701</v>
      </c>
      <c r="D14150" s="784" t="s">
        <v>182</v>
      </c>
      <c r="E14150" s="784">
        <v>0.82250000000000001</v>
      </c>
      <c r="F14150" s="784" t="s">
        <v>1164</v>
      </c>
      <c r="G14150" s="784" t="s">
        <v>4431</v>
      </c>
      <c r="H14150" s="784" t="s">
        <v>4431</v>
      </c>
      <c r="I14150" s="784" t="s">
        <v>6915</v>
      </c>
    </row>
    <row r="14151" spans="1:9" hidden="1">
      <c r="A14151" s="784" t="str">
        <f>Table_wabobpsvr_AzureCalc_AzureCalcRateCard[[#This Row],[ServiceName]]&amp;Table_wabobpsvr_AzureCalc_AzureCalcRateCard[[#This Row],[Price_Level]]&amp;Table_wabobpsvr_AzureCalc_AzureCalcRateCard[[#This Row],[Region]]</f>
        <v>Standard_D13 VM (Non-Windows)C14</v>
      </c>
      <c r="B14151" s="784">
        <v>14</v>
      </c>
      <c r="C14151" s="784" t="s">
        <v>701</v>
      </c>
      <c r="D14151" s="784" t="s">
        <v>184</v>
      </c>
      <c r="E14151" s="784">
        <v>0.79625000000000001</v>
      </c>
      <c r="F14151" s="784" t="s">
        <v>1164</v>
      </c>
      <c r="G14151" s="784" t="s">
        <v>4431</v>
      </c>
      <c r="H14151" s="784" t="s">
        <v>4431</v>
      </c>
      <c r="I14151" s="784" t="s">
        <v>6915</v>
      </c>
    </row>
    <row r="14152" spans="1:9" hidden="1">
      <c r="A14152" s="784" t="str">
        <f>Table_wabobpsvr_AzureCalc_AzureCalcRateCard[[#This Row],[ServiceName]]&amp;Table_wabobpsvr_AzureCalc_AzureCalcRateCard[[#This Row],[Price_Level]]&amp;Table_wabobpsvr_AzureCalc_AzureCalcRateCard[[#This Row],[Region]]</f>
        <v>Standard_D13 VM (Non-Windows)D14</v>
      </c>
      <c r="B14152" s="784">
        <v>14</v>
      </c>
      <c r="C14152" s="784" t="s">
        <v>701</v>
      </c>
      <c r="D14152" s="784" t="s">
        <v>183</v>
      </c>
      <c r="E14152" s="784">
        <v>0.77</v>
      </c>
      <c r="F14152" s="784" t="s">
        <v>1164</v>
      </c>
      <c r="G14152" s="784" t="s">
        <v>4431</v>
      </c>
      <c r="H14152" s="784" t="s">
        <v>4431</v>
      </c>
      <c r="I14152" s="784" t="s">
        <v>6915</v>
      </c>
    </row>
    <row r="14153" spans="1:9" hidden="1">
      <c r="A14153" s="784" t="str">
        <f>Table_wabobpsvr_AzureCalc_AzureCalcRateCard[[#This Row],[ServiceName]]&amp;Table_wabobpsvr_AzureCalc_AzureCalcRateCard[[#This Row],[Price_Level]]&amp;Table_wabobpsvr_AzureCalc_AzureCalcRateCard[[#This Row],[Region]]</f>
        <v>Standard_D13 VM (Non-Windows)MOSP</v>
      </c>
      <c r="B14153" s="784"/>
      <c r="C14153" s="784" t="s">
        <v>701</v>
      </c>
      <c r="D14153" s="784" t="s">
        <v>627</v>
      </c>
      <c r="E14153" s="784">
        <v>0.7</v>
      </c>
      <c r="F14153" s="784" t="s">
        <v>1164</v>
      </c>
      <c r="G14153" s="784" t="s">
        <v>4431</v>
      </c>
      <c r="H14153" s="784" t="s">
        <v>4431</v>
      </c>
      <c r="I14153" s="784" t="s">
        <v>6916</v>
      </c>
    </row>
    <row r="14154" spans="1:9" hidden="1">
      <c r="A14154" s="784" t="str">
        <f>Table_wabobpsvr_AzureCalc_AzureCalcRateCard[[#This Row],[ServiceName]]&amp;Table_wabobpsvr_AzureCalc_AzureCalcRateCard[[#This Row],[Price_Level]]&amp;Table_wabobpsvr_AzureCalc_AzureCalcRateCard[[#This Row],[Region]]</f>
        <v>Standard_D13 VM (Non-Windows)A</v>
      </c>
      <c r="B14154" s="784"/>
      <c r="C14154" s="784" t="s">
        <v>701</v>
      </c>
      <c r="D14154" s="784" t="s">
        <v>181</v>
      </c>
      <c r="E14154" s="784">
        <v>0.67900000000000005</v>
      </c>
      <c r="F14154" s="784" t="s">
        <v>1164</v>
      </c>
      <c r="G14154" s="784" t="s">
        <v>3751</v>
      </c>
      <c r="H14154" s="784" t="s">
        <v>3752</v>
      </c>
      <c r="I14154" s="784" t="s">
        <v>6916</v>
      </c>
    </row>
    <row r="14155" spans="1:9" hidden="1">
      <c r="A14155" s="784" t="str">
        <f>Table_wabobpsvr_AzureCalc_AzureCalcRateCard[[#This Row],[ServiceName]]&amp;Table_wabobpsvr_AzureCalc_AzureCalcRateCard[[#This Row],[Price_Level]]&amp;Table_wabobpsvr_AzureCalc_AzureCalcRateCard[[#This Row],[Region]]</f>
        <v>Standard_D13 VM (Non-Windows)B</v>
      </c>
      <c r="B14155" s="784"/>
      <c r="C14155" s="784" t="s">
        <v>701</v>
      </c>
      <c r="D14155" s="784" t="s">
        <v>182</v>
      </c>
      <c r="E14155" s="784">
        <v>0.65800000000000003</v>
      </c>
      <c r="F14155" s="784" t="s">
        <v>1164</v>
      </c>
      <c r="G14155" s="784" t="s">
        <v>3751</v>
      </c>
      <c r="H14155" s="784" t="s">
        <v>3752</v>
      </c>
      <c r="I14155" s="784" t="s">
        <v>6916</v>
      </c>
    </row>
    <row r="14156" spans="1:9" hidden="1">
      <c r="A14156" s="784" t="str">
        <f>Table_wabobpsvr_AzureCalc_AzureCalcRateCard[[#This Row],[ServiceName]]&amp;Table_wabobpsvr_AzureCalc_AzureCalcRateCard[[#This Row],[Price_Level]]&amp;Table_wabobpsvr_AzureCalc_AzureCalcRateCard[[#This Row],[Region]]</f>
        <v>Standard_D13 VM (Non-Windows)C</v>
      </c>
      <c r="B14156" s="784"/>
      <c r="C14156" s="784" t="s">
        <v>701</v>
      </c>
      <c r="D14156" s="784" t="s">
        <v>184</v>
      </c>
      <c r="E14156" s="784">
        <v>0.63700000000000001</v>
      </c>
      <c r="F14156" s="784" t="s">
        <v>1164</v>
      </c>
      <c r="G14156" s="784" t="s">
        <v>3751</v>
      </c>
      <c r="H14156" s="784" t="s">
        <v>3752</v>
      </c>
      <c r="I14156" s="784" t="s">
        <v>6916</v>
      </c>
    </row>
    <row r="14157" spans="1:9" hidden="1">
      <c r="A14157" s="784" t="str">
        <f>Table_wabobpsvr_AzureCalc_AzureCalcRateCard[[#This Row],[ServiceName]]&amp;Table_wabobpsvr_AzureCalc_AzureCalcRateCard[[#This Row],[Price_Level]]&amp;Table_wabobpsvr_AzureCalc_AzureCalcRateCard[[#This Row],[Region]]</f>
        <v>Standard_D13 VM (Non-Windows)D</v>
      </c>
      <c r="B14157" s="784"/>
      <c r="C14157" s="784" t="s">
        <v>701</v>
      </c>
      <c r="D14157" s="784" t="s">
        <v>183</v>
      </c>
      <c r="E14157" s="784">
        <v>0.61599999999999999</v>
      </c>
      <c r="F14157" s="784" t="s">
        <v>1164</v>
      </c>
      <c r="G14157" s="784" t="s">
        <v>3751</v>
      </c>
      <c r="H14157" s="784" t="s">
        <v>3752</v>
      </c>
      <c r="I14157" s="784" t="s">
        <v>6916</v>
      </c>
    </row>
    <row r="14158" spans="1:9" hidden="1">
      <c r="A14158" s="784" t="str">
        <f>Table_wabobpsvr_AzureCalc_AzureCalcRateCard[[#This Row],[ServiceName]]&amp;Table_wabobpsvr_AzureCalc_AzureCalcRateCard[[#This Row],[Price_Level]]&amp;Table_wabobpsvr_AzureCalc_AzureCalcRateCard[[#This Row],[Region]]</f>
        <v>Standard_D13 VM (Windows)MOSP10</v>
      </c>
      <c r="B14158" s="784">
        <v>10</v>
      </c>
      <c r="C14158" s="784" t="s">
        <v>701</v>
      </c>
      <c r="D14158" s="784" t="s">
        <v>627</v>
      </c>
      <c r="E14158" s="784">
        <v>1.486</v>
      </c>
      <c r="F14158" s="784" t="s">
        <v>1165</v>
      </c>
      <c r="G14158" s="784" t="s">
        <v>4431</v>
      </c>
      <c r="H14158" s="784" t="s">
        <v>4431</v>
      </c>
      <c r="I14158" s="784" t="s">
        <v>6917</v>
      </c>
    </row>
    <row r="14159" spans="1:9" hidden="1">
      <c r="A14159" s="784" t="str">
        <f>Table_wabobpsvr_AzureCalc_AzureCalcRateCard[[#This Row],[ServiceName]]&amp;Table_wabobpsvr_AzureCalc_AzureCalcRateCard[[#This Row],[Price_Level]]&amp;Table_wabobpsvr_AzureCalc_AzureCalcRateCard[[#This Row],[Region]]</f>
        <v>Standard_D13 VM (Windows)A10</v>
      </c>
      <c r="B14159" s="784">
        <v>10</v>
      </c>
      <c r="C14159" s="784" t="s">
        <v>701</v>
      </c>
      <c r="D14159" s="784" t="s">
        <v>181</v>
      </c>
      <c r="E14159" s="784">
        <v>1.4414199999999999</v>
      </c>
      <c r="F14159" s="784" t="s">
        <v>1165</v>
      </c>
      <c r="G14159" s="784" t="s">
        <v>4431</v>
      </c>
      <c r="H14159" s="784" t="s">
        <v>4431</v>
      </c>
      <c r="I14159" s="784" t="s">
        <v>6917</v>
      </c>
    </row>
    <row r="14160" spans="1:9" hidden="1">
      <c r="A14160" s="784" t="str">
        <f>Table_wabobpsvr_AzureCalc_AzureCalcRateCard[[#This Row],[ServiceName]]&amp;Table_wabobpsvr_AzureCalc_AzureCalcRateCard[[#This Row],[Price_Level]]&amp;Table_wabobpsvr_AzureCalc_AzureCalcRateCard[[#This Row],[Region]]</f>
        <v>Standard_D13 VM (Windows)B10</v>
      </c>
      <c r="B14160" s="784">
        <v>10</v>
      </c>
      <c r="C14160" s="784" t="s">
        <v>701</v>
      </c>
      <c r="D14160" s="784" t="s">
        <v>182</v>
      </c>
      <c r="E14160" s="784">
        <v>1.3968400000000001</v>
      </c>
      <c r="F14160" s="784" t="s">
        <v>1165</v>
      </c>
      <c r="G14160" s="784" t="s">
        <v>4431</v>
      </c>
      <c r="H14160" s="784" t="s">
        <v>4431</v>
      </c>
      <c r="I14160" s="784" t="s">
        <v>6917</v>
      </c>
    </row>
    <row r="14161" spans="1:9" hidden="1">
      <c r="A14161" s="784" t="str">
        <f>Table_wabobpsvr_AzureCalc_AzureCalcRateCard[[#This Row],[ServiceName]]&amp;Table_wabobpsvr_AzureCalc_AzureCalcRateCard[[#This Row],[Price_Level]]&amp;Table_wabobpsvr_AzureCalc_AzureCalcRateCard[[#This Row],[Region]]</f>
        <v>Standard_D13 VM (Windows)C10</v>
      </c>
      <c r="B14161" s="784">
        <v>10</v>
      </c>
      <c r="C14161" s="784" t="s">
        <v>701</v>
      </c>
      <c r="D14161" s="784" t="s">
        <v>184</v>
      </c>
      <c r="E14161" s="784">
        <v>1.35226</v>
      </c>
      <c r="F14161" s="784" t="s">
        <v>1165</v>
      </c>
      <c r="G14161" s="784" t="s">
        <v>4431</v>
      </c>
      <c r="H14161" s="784" t="s">
        <v>4431</v>
      </c>
      <c r="I14161" s="784" t="s">
        <v>6917</v>
      </c>
    </row>
    <row r="14162" spans="1:9" hidden="1">
      <c r="A14162" s="784" t="str">
        <f>Table_wabobpsvr_AzureCalc_AzureCalcRateCard[[#This Row],[ServiceName]]&amp;Table_wabobpsvr_AzureCalc_AzureCalcRateCard[[#This Row],[Price_Level]]&amp;Table_wabobpsvr_AzureCalc_AzureCalcRateCard[[#This Row],[Region]]</f>
        <v>Standard_D13 VM (Windows)D10</v>
      </c>
      <c r="B14162" s="784">
        <v>10</v>
      </c>
      <c r="C14162" s="784" t="s">
        <v>701</v>
      </c>
      <c r="D14162" s="784" t="s">
        <v>183</v>
      </c>
      <c r="E14162" s="784">
        <v>1.30768</v>
      </c>
      <c r="F14162" s="784" t="s">
        <v>1165</v>
      </c>
      <c r="G14162" s="784" t="s">
        <v>4431</v>
      </c>
      <c r="H14162" s="784" t="s">
        <v>4431</v>
      </c>
      <c r="I14162" s="784" t="s">
        <v>6917</v>
      </c>
    </row>
    <row r="14163" spans="1:9" hidden="1">
      <c r="A14163" s="784" t="str">
        <f>Table_wabobpsvr_AzureCalc_AzureCalcRateCard[[#This Row],[ServiceName]]&amp;Table_wabobpsvr_AzureCalc_AzureCalcRateCard[[#This Row],[Price_Level]]&amp;Table_wabobpsvr_AzureCalc_AzureCalcRateCard[[#This Row],[Region]]</f>
        <v>Standard_D13 VM (Windows)MOSP9</v>
      </c>
      <c r="B14163" s="784">
        <v>9</v>
      </c>
      <c r="C14163" s="784" t="s">
        <v>701</v>
      </c>
      <c r="D14163" s="784" t="s">
        <v>627</v>
      </c>
      <c r="E14163" s="784">
        <v>1.292</v>
      </c>
      <c r="F14163" s="784" t="s">
        <v>1165</v>
      </c>
      <c r="G14163" s="784" t="s">
        <v>4431</v>
      </c>
      <c r="H14163" s="784" t="s">
        <v>4431</v>
      </c>
      <c r="I14163" s="784" t="s">
        <v>6918</v>
      </c>
    </row>
    <row r="14164" spans="1:9" hidden="1">
      <c r="A14164" s="784" t="str">
        <f>Table_wabobpsvr_AzureCalc_AzureCalcRateCard[[#This Row],[ServiceName]]&amp;Table_wabobpsvr_AzureCalc_AzureCalcRateCard[[#This Row],[Price_Level]]&amp;Table_wabobpsvr_AzureCalc_AzureCalcRateCard[[#This Row],[Region]]</f>
        <v>Standard_D13 VM (Windows)A9</v>
      </c>
      <c r="B14164" s="784">
        <v>9</v>
      </c>
      <c r="C14164" s="784" t="s">
        <v>701</v>
      </c>
      <c r="D14164" s="784" t="s">
        <v>181</v>
      </c>
      <c r="E14164" s="784">
        <v>1.2532399999999999</v>
      </c>
      <c r="F14164" s="784" t="s">
        <v>1165</v>
      </c>
      <c r="G14164" s="784" t="s">
        <v>4431</v>
      </c>
      <c r="H14164" s="784" t="s">
        <v>4431</v>
      </c>
      <c r="I14164" s="784" t="s">
        <v>6918</v>
      </c>
    </row>
    <row r="14165" spans="1:9" hidden="1">
      <c r="A14165" s="784" t="str">
        <f>Table_wabobpsvr_AzureCalc_AzureCalcRateCard[[#This Row],[ServiceName]]&amp;Table_wabobpsvr_AzureCalc_AzureCalcRateCard[[#This Row],[Price_Level]]&amp;Table_wabobpsvr_AzureCalc_AzureCalcRateCard[[#This Row],[Region]]</f>
        <v>Standard_D13 VM (Windows)B9</v>
      </c>
      <c r="B14165" s="784">
        <v>9</v>
      </c>
      <c r="C14165" s="784" t="s">
        <v>701</v>
      </c>
      <c r="D14165" s="784" t="s">
        <v>182</v>
      </c>
      <c r="E14165" s="784">
        <v>1.21448</v>
      </c>
      <c r="F14165" s="784" t="s">
        <v>1165</v>
      </c>
      <c r="G14165" s="784" t="s">
        <v>4431</v>
      </c>
      <c r="H14165" s="784" t="s">
        <v>4431</v>
      </c>
      <c r="I14165" s="784" t="s">
        <v>6918</v>
      </c>
    </row>
    <row r="14166" spans="1:9" hidden="1">
      <c r="A14166" s="784" t="str">
        <f>Table_wabobpsvr_AzureCalc_AzureCalcRateCard[[#This Row],[ServiceName]]&amp;Table_wabobpsvr_AzureCalc_AzureCalcRateCard[[#This Row],[Price_Level]]&amp;Table_wabobpsvr_AzureCalc_AzureCalcRateCard[[#This Row],[Region]]</f>
        <v>Standard_D13 VM (Windows)C9</v>
      </c>
      <c r="B14166" s="784">
        <v>9</v>
      </c>
      <c r="C14166" s="784" t="s">
        <v>701</v>
      </c>
      <c r="D14166" s="784" t="s">
        <v>184</v>
      </c>
      <c r="E14166" s="784">
        <v>1.1757200000000001</v>
      </c>
      <c r="F14166" s="784" t="s">
        <v>1165</v>
      </c>
      <c r="G14166" s="784" t="s">
        <v>4431</v>
      </c>
      <c r="H14166" s="784" t="s">
        <v>4431</v>
      </c>
      <c r="I14166" s="784" t="s">
        <v>6918</v>
      </c>
    </row>
    <row r="14167" spans="1:9" hidden="1">
      <c r="A14167" s="784" t="str">
        <f>Table_wabobpsvr_AzureCalc_AzureCalcRateCard[[#This Row],[ServiceName]]&amp;Table_wabobpsvr_AzureCalc_AzureCalcRateCard[[#This Row],[Price_Level]]&amp;Table_wabobpsvr_AzureCalc_AzureCalcRateCard[[#This Row],[Region]]</f>
        <v>Standard_D13 VM (Windows)D9</v>
      </c>
      <c r="B14167" s="784">
        <v>9</v>
      </c>
      <c r="C14167" s="784" t="s">
        <v>701</v>
      </c>
      <c r="D14167" s="784" t="s">
        <v>183</v>
      </c>
      <c r="E14167" s="784">
        <v>1.13696</v>
      </c>
      <c r="F14167" s="784" t="s">
        <v>1165</v>
      </c>
      <c r="G14167" s="784" t="s">
        <v>4431</v>
      </c>
      <c r="H14167" s="784" t="s">
        <v>4431</v>
      </c>
      <c r="I14167" s="784" t="s">
        <v>6918</v>
      </c>
    </row>
    <row r="14168" spans="1:9" hidden="1">
      <c r="A14168" s="784" t="str">
        <f>Table_wabobpsvr_AzureCalc_AzureCalcRateCard[[#This Row],[ServiceName]]&amp;Table_wabobpsvr_AzureCalc_AzureCalcRateCard[[#This Row],[Price_Level]]&amp;Table_wabobpsvr_AzureCalc_AzureCalcRateCard[[#This Row],[Region]]</f>
        <v>Standard_D13 VM (Windows)MOSP13</v>
      </c>
      <c r="B14168" s="784">
        <v>13</v>
      </c>
      <c r="C14168" s="784" t="s">
        <v>701</v>
      </c>
      <c r="D14168" s="784" t="s">
        <v>627</v>
      </c>
      <c r="E14168" s="784">
        <v>1.3129999999999999</v>
      </c>
      <c r="F14168" s="784" t="s">
        <v>1165</v>
      </c>
      <c r="G14168" s="784" t="s">
        <v>4431</v>
      </c>
      <c r="H14168" s="784" t="s">
        <v>4431</v>
      </c>
      <c r="I14168" s="784" t="s">
        <v>6919</v>
      </c>
    </row>
    <row r="14169" spans="1:9" hidden="1">
      <c r="A14169" s="784" t="str">
        <f>Table_wabobpsvr_AzureCalc_AzureCalcRateCard[[#This Row],[ServiceName]]&amp;Table_wabobpsvr_AzureCalc_AzureCalcRateCard[[#This Row],[Price_Level]]&amp;Table_wabobpsvr_AzureCalc_AzureCalcRateCard[[#This Row],[Region]]</f>
        <v>Standard_D13 VM (Windows)A13</v>
      </c>
      <c r="B14169" s="784">
        <v>13</v>
      </c>
      <c r="C14169" s="784" t="s">
        <v>701</v>
      </c>
      <c r="D14169" s="784" t="s">
        <v>181</v>
      </c>
      <c r="E14169" s="784">
        <v>1.2736099999999999</v>
      </c>
      <c r="F14169" s="784" t="s">
        <v>1165</v>
      </c>
      <c r="G14169" s="784" t="s">
        <v>4431</v>
      </c>
      <c r="H14169" s="784" t="s">
        <v>4431</v>
      </c>
      <c r="I14169" s="784" t="s">
        <v>6919</v>
      </c>
    </row>
    <row r="14170" spans="1:9" hidden="1">
      <c r="A14170" s="784" t="str">
        <f>Table_wabobpsvr_AzureCalc_AzureCalcRateCard[[#This Row],[ServiceName]]&amp;Table_wabobpsvr_AzureCalc_AzureCalcRateCard[[#This Row],[Price_Level]]&amp;Table_wabobpsvr_AzureCalc_AzureCalcRateCard[[#This Row],[Region]]</f>
        <v>Standard_D13 VM (Windows)B13</v>
      </c>
      <c r="B14170" s="784">
        <v>13</v>
      </c>
      <c r="C14170" s="784" t="s">
        <v>701</v>
      </c>
      <c r="D14170" s="784" t="s">
        <v>182</v>
      </c>
      <c r="E14170" s="784">
        <v>1.2342200000000001</v>
      </c>
      <c r="F14170" s="784" t="s">
        <v>1165</v>
      </c>
      <c r="G14170" s="784" t="s">
        <v>4431</v>
      </c>
      <c r="H14170" s="784" t="s">
        <v>4431</v>
      </c>
      <c r="I14170" s="784" t="s">
        <v>6919</v>
      </c>
    </row>
    <row r="14171" spans="1:9" hidden="1">
      <c r="A14171" s="784" t="str">
        <f>Table_wabobpsvr_AzureCalc_AzureCalcRateCard[[#This Row],[ServiceName]]&amp;Table_wabobpsvr_AzureCalc_AzureCalcRateCard[[#This Row],[Price_Level]]&amp;Table_wabobpsvr_AzureCalc_AzureCalcRateCard[[#This Row],[Region]]</f>
        <v>Standard_D13 VM (Windows)C13</v>
      </c>
      <c r="B14171" s="784">
        <v>13</v>
      </c>
      <c r="C14171" s="784" t="s">
        <v>701</v>
      </c>
      <c r="D14171" s="784" t="s">
        <v>184</v>
      </c>
      <c r="E14171" s="784">
        <v>1.1948300000000001</v>
      </c>
      <c r="F14171" s="784" t="s">
        <v>1165</v>
      </c>
      <c r="G14171" s="784" t="s">
        <v>4431</v>
      </c>
      <c r="H14171" s="784" t="s">
        <v>4431</v>
      </c>
      <c r="I14171" s="784" t="s">
        <v>6919</v>
      </c>
    </row>
    <row r="14172" spans="1:9" hidden="1">
      <c r="A14172" s="784" t="str">
        <f>Table_wabobpsvr_AzureCalc_AzureCalcRateCard[[#This Row],[ServiceName]]&amp;Table_wabobpsvr_AzureCalc_AzureCalcRateCard[[#This Row],[Price_Level]]&amp;Table_wabobpsvr_AzureCalc_AzureCalcRateCard[[#This Row],[Region]]</f>
        <v>Standard_D13 VM (Windows)D13</v>
      </c>
      <c r="B14172" s="784">
        <v>13</v>
      </c>
      <c r="C14172" s="784" t="s">
        <v>701</v>
      </c>
      <c r="D14172" s="784" t="s">
        <v>183</v>
      </c>
      <c r="E14172" s="784">
        <v>1.15544</v>
      </c>
      <c r="F14172" s="784" t="s">
        <v>1165</v>
      </c>
      <c r="G14172" s="784" t="s">
        <v>4431</v>
      </c>
      <c r="H14172" s="784" t="s">
        <v>4431</v>
      </c>
      <c r="I14172" s="784" t="s">
        <v>6919</v>
      </c>
    </row>
    <row r="14173" spans="1:9" hidden="1">
      <c r="A14173" s="784" t="str">
        <f>Table_wabobpsvr_AzureCalc_AzureCalcRateCard[[#This Row],[ServiceName]]&amp;Table_wabobpsvr_AzureCalc_AzureCalcRateCard[[#This Row],[Price_Level]]&amp;Table_wabobpsvr_AzureCalc_AzureCalcRateCard[[#This Row],[Region]]</f>
        <v>Standard_D13 VM (Windows)MOSP7</v>
      </c>
      <c r="B14173" s="784">
        <v>7</v>
      </c>
      <c r="C14173" s="784" t="s">
        <v>701</v>
      </c>
      <c r="D14173" s="784" t="s">
        <v>627</v>
      </c>
      <c r="E14173" s="784">
        <v>1.08</v>
      </c>
      <c r="F14173" s="784" t="s">
        <v>1165</v>
      </c>
      <c r="G14173" s="784" t="s">
        <v>4431</v>
      </c>
      <c r="H14173" s="784" t="s">
        <v>4431</v>
      </c>
      <c r="I14173" s="784" t="s">
        <v>6920</v>
      </c>
    </row>
    <row r="14174" spans="1:9" hidden="1">
      <c r="A14174" s="784" t="str">
        <f>Table_wabobpsvr_AzureCalc_AzureCalcRateCard[[#This Row],[ServiceName]]&amp;Table_wabobpsvr_AzureCalc_AzureCalcRateCard[[#This Row],[Price_Level]]&amp;Table_wabobpsvr_AzureCalc_AzureCalcRateCard[[#This Row],[Region]]</f>
        <v>Standard_D13 VM (Windows)A7</v>
      </c>
      <c r="B14174" s="784">
        <v>7</v>
      </c>
      <c r="C14174" s="784" t="s">
        <v>701</v>
      </c>
      <c r="D14174" s="784" t="s">
        <v>181</v>
      </c>
      <c r="E14174" s="784">
        <v>1.0476000000000001</v>
      </c>
      <c r="F14174" s="784" t="s">
        <v>1165</v>
      </c>
      <c r="G14174" s="784" t="s">
        <v>4431</v>
      </c>
      <c r="H14174" s="784" t="s">
        <v>4431</v>
      </c>
      <c r="I14174" s="784" t="s">
        <v>6920</v>
      </c>
    </row>
    <row r="14175" spans="1:9" hidden="1">
      <c r="A14175" s="784" t="str">
        <f>Table_wabobpsvr_AzureCalc_AzureCalcRateCard[[#This Row],[ServiceName]]&amp;Table_wabobpsvr_AzureCalc_AzureCalcRateCard[[#This Row],[Price_Level]]&amp;Table_wabobpsvr_AzureCalc_AzureCalcRateCard[[#This Row],[Region]]</f>
        <v>Standard_D13 VM (Windows)B7</v>
      </c>
      <c r="B14175" s="784">
        <v>7</v>
      </c>
      <c r="C14175" s="784" t="s">
        <v>701</v>
      </c>
      <c r="D14175" s="784" t="s">
        <v>182</v>
      </c>
      <c r="E14175" s="784">
        <v>1.0152000000000001</v>
      </c>
      <c r="F14175" s="784" t="s">
        <v>1165</v>
      </c>
      <c r="G14175" s="784" t="s">
        <v>4431</v>
      </c>
      <c r="H14175" s="784" t="s">
        <v>4431</v>
      </c>
      <c r="I14175" s="784" t="s">
        <v>6920</v>
      </c>
    </row>
    <row r="14176" spans="1:9" hidden="1">
      <c r="A14176" s="784" t="str">
        <f>Table_wabobpsvr_AzureCalc_AzureCalcRateCard[[#This Row],[ServiceName]]&amp;Table_wabobpsvr_AzureCalc_AzureCalcRateCard[[#This Row],[Price_Level]]&amp;Table_wabobpsvr_AzureCalc_AzureCalcRateCard[[#This Row],[Region]]</f>
        <v>Standard_D4 VM (Non-Windows)MOSP11</v>
      </c>
      <c r="B14176" s="784">
        <v>11</v>
      </c>
      <c r="C14176" s="784" t="s">
        <v>701</v>
      </c>
      <c r="D14176" s="784" t="s">
        <v>627</v>
      </c>
      <c r="E14176" s="784">
        <v>0.88300000000000001</v>
      </c>
      <c r="F14176" s="784" t="s">
        <v>1176</v>
      </c>
      <c r="G14176" s="784" t="s">
        <v>4431</v>
      </c>
      <c r="H14176" s="784" t="s">
        <v>4431</v>
      </c>
      <c r="I14176" s="784" t="s">
        <v>6921</v>
      </c>
    </row>
    <row r="14177" spans="1:9" hidden="1">
      <c r="A14177" s="784" t="str">
        <f>Table_wabobpsvr_AzureCalc_AzureCalcRateCard[[#This Row],[ServiceName]]&amp;Table_wabobpsvr_AzureCalc_AzureCalcRateCard[[#This Row],[Price_Level]]&amp;Table_wabobpsvr_AzureCalc_AzureCalcRateCard[[#This Row],[Region]]</f>
        <v>Standard_D4 VM (Non-Windows)A11</v>
      </c>
      <c r="B14177" s="784">
        <v>11</v>
      </c>
      <c r="C14177" s="784" t="s">
        <v>701</v>
      </c>
      <c r="D14177" s="784" t="s">
        <v>181</v>
      </c>
      <c r="E14177" s="784">
        <v>0.85650999999999999</v>
      </c>
      <c r="F14177" s="784" t="s">
        <v>1176</v>
      </c>
      <c r="G14177" s="784" t="s">
        <v>4431</v>
      </c>
      <c r="H14177" s="784" t="s">
        <v>4431</v>
      </c>
      <c r="I14177" s="784" t="s">
        <v>6921</v>
      </c>
    </row>
    <row r="14178" spans="1:9" hidden="1">
      <c r="A14178" s="784" t="str">
        <f>Table_wabobpsvr_AzureCalc_AzureCalcRateCard[[#This Row],[ServiceName]]&amp;Table_wabobpsvr_AzureCalc_AzureCalcRateCard[[#This Row],[Price_Level]]&amp;Table_wabobpsvr_AzureCalc_AzureCalcRateCard[[#This Row],[Region]]</f>
        <v>Standard_D4 VM (Non-Windows)B11</v>
      </c>
      <c r="B14178" s="784">
        <v>11</v>
      </c>
      <c r="C14178" s="784" t="s">
        <v>701</v>
      </c>
      <c r="D14178" s="784" t="s">
        <v>182</v>
      </c>
      <c r="E14178" s="784">
        <v>0.83001999999999998</v>
      </c>
      <c r="F14178" s="784" t="s">
        <v>1176</v>
      </c>
      <c r="G14178" s="784" t="s">
        <v>4431</v>
      </c>
      <c r="H14178" s="784" t="s">
        <v>4431</v>
      </c>
      <c r="I14178" s="784" t="s">
        <v>6921</v>
      </c>
    </row>
    <row r="14179" spans="1:9" hidden="1">
      <c r="A14179" s="784" t="str">
        <f>Table_wabobpsvr_AzureCalc_AzureCalcRateCard[[#This Row],[ServiceName]]&amp;Table_wabobpsvr_AzureCalc_AzureCalcRateCard[[#This Row],[Price_Level]]&amp;Table_wabobpsvr_AzureCalc_AzureCalcRateCard[[#This Row],[Region]]</f>
        <v>Standard_D4 VM (Non-Windows)C11</v>
      </c>
      <c r="B14179" s="784">
        <v>11</v>
      </c>
      <c r="C14179" s="784" t="s">
        <v>701</v>
      </c>
      <c r="D14179" s="784" t="s">
        <v>184</v>
      </c>
      <c r="E14179" s="784">
        <v>0.80352999999999997</v>
      </c>
      <c r="F14179" s="784" t="s">
        <v>1176</v>
      </c>
      <c r="G14179" s="784" t="s">
        <v>4431</v>
      </c>
      <c r="H14179" s="784" t="s">
        <v>4431</v>
      </c>
      <c r="I14179" s="784" t="s">
        <v>6921</v>
      </c>
    </row>
    <row r="14180" spans="1:9" hidden="1">
      <c r="A14180" s="784" t="str">
        <f>Table_wabobpsvr_AzureCalc_AzureCalcRateCard[[#This Row],[ServiceName]]&amp;Table_wabobpsvr_AzureCalc_AzureCalcRateCard[[#This Row],[Price_Level]]&amp;Table_wabobpsvr_AzureCalc_AzureCalcRateCard[[#This Row],[Region]]</f>
        <v>Standard_D4 VM (Non-Windows)D11</v>
      </c>
      <c r="B14180" s="784">
        <v>11</v>
      </c>
      <c r="C14180" s="784" t="s">
        <v>701</v>
      </c>
      <c r="D14180" s="784" t="s">
        <v>183</v>
      </c>
      <c r="E14180" s="784">
        <v>0.77703999999999995</v>
      </c>
      <c r="F14180" s="784" t="s">
        <v>1176</v>
      </c>
      <c r="G14180" s="784" t="s">
        <v>4431</v>
      </c>
      <c r="H14180" s="784" t="s">
        <v>4431</v>
      </c>
      <c r="I14180" s="784" t="s">
        <v>6921</v>
      </c>
    </row>
    <row r="14181" spans="1:9" hidden="1">
      <c r="A14181" s="784" t="str">
        <f>Table_wabobpsvr_AzureCalc_AzureCalcRateCard[[#This Row],[ServiceName]]&amp;Table_wabobpsvr_AzureCalc_AzureCalcRateCard[[#This Row],[Price_Level]]&amp;Table_wabobpsvr_AzureCalc_AzureCalcRateCard[[#This Row],[Region]]</f>
        <v>Standard_D4 VM (Non-Windows)MOSP12</v>
      </c>
      <c r="B14181" s="784">
        <v>12</v>
      </c>
      <c r="C14181" s="784" t="s">
        <v>701</v>
      </c>
      <c r="D14181" s="784" t="s">
        <v>627</v>
      </c>
      <c r="E14181" s="784">
        <v>0.76800000000000002</v>
      </c>
      <c r="F14181" s="784" t="s">
        <v>1176</v>
      </c>
      <c r="G14181" s="784" t="s">
        <v>4431</v>
      </c>
      <c r="H14181" s="784" t="s">
        <v>4431</v>
      </c>
      <c r="I14181" s="784" t="s">
        <v>6922</v>
      </c>
    </row>
    <row r="14182" spans="1:9" hidden="1">
      <c r="A14182" s="784" t="str">
        <f>Table_wabobpsvr_AzureCalc_AzureCalcRateCard[[#This Row],[ServiceName]]&amp;Table_wabobpsvr_AzureCalc_AzureCalcRateCard[[#This Row],[Price_Level]]&amp;Table_wabobpsvr_AzureCalc_AzureCalcRateCard[[#This Row],[Region]]</f>
        <v>Standard_D4 VM (Non-Windows)A12</v>
      </c>
      <c r="B14182" s="784">
        <v>12</v>
      </c>
      <c r="C14182" s="784" t="s">
        <v>701</v>
      </c>
      <c r="D14182" s="784" t="s">
        <v>181</v>
      </c>
      <c r="E14182" s="784">
        <v>0.74495999999999996</v>
      </c>
      <c r="F14182" s="784" t="s">
        <v>1176</v>
      </c>
      <c r="G14182" s="784" t="s">
        <v>4431</v>
      </c>
      <c r="H14182" s="784" t="s">
        <v>4431</v>
      </c>
      <c r="I14182" s="784" t="s">
        <v>6922</v>
      </c>
    </row>
    <row r="14183" spans="1:9" hidden="1">
      <c r="A14183" s="784" t="str">
        <f>Table_wabobpsvr_AzureCalc_AzureCalcRateCard[[#This Row],[ServiceName]]&amp;Table_wabobpsvr_AzureCalc_AzureCalcRateCard[[#This Row],[Price_Level]]&amp;Table_wabobpsvr_AzureCalc_AzureCalcRateCard[[#This Row],[Region]]</f>
        <v>Standard_D4 VM (Non-Windows)B12</v>
      </c>
      <c r="B14183" s="784">
        <v>12</v>
      </c>
      <c r="C14183" s="784" t="s">
        <v>701</v>
      </c>
      <c r="D14183" s="784" t="s">
        <v>182</v>
      </c>
      <c r="E14183" s="784">
        <v>0.72192000000000001</v>
      </c>
      <c r="F14183" s="784" t="s">
        <v>1176</v>
      </c>
      <c r="G14183" s="784" t="s">
        <v>4431</v>
      </c>
      <c r="H14183" s="784" t="s">
        <v>4431</v>
      </c>
      <c r="I14183" s="784" t="s">
        <v>6922</v>
      </c>
    </row>
    <row r="14184" spans="1:9" hidden="1">
      <c r="A14184" s="784" t="str">
        <f>Table_wabobpsvr_AzureCalc_AzureCalcRateCard[[#This Row],[ServiceName]]&amp;Table_wabobpsvr_AzureCalc_AzureCalcRateCard[[#This Row],[Price_Level]]&amp;Table_wabobpsvr_AzureCalc_AzureCalcRateCard[[#This Row],[Region]]</f>
        <v>Standard_D4 VM (Non-Windows)C12</v>
      </c>
      <c r="B14184" s="784">
        <v>12</v>
      </c>
      <c r="C14184" s="784" t="s">
        <v>701</v>
      </c>
      <c r="D14184" s="784" t="s">
        <v>184</v>
      </c>
      <c r="E14184" s="784">
        <v>0.69887999999999995</v>
      </c>
      <c r="F14184" s="784" t="s">
        <v>1176</v>
      </c>
      <c r="G14184" s="784" t="s">
        <v>4431</v>
      </c>
      <c r="H14184" s="784" t="s">
        <v>4431</v>
      </c>
      <c r="I14184" s="784" t="s">
        <v>6922</v>
      </c>
    </row>
    <row r="14185" spans="1:9" hidden="1">
      <c r="A14185" s="784" t="str">
        <f>Table_wabobpsvr_AzureCalc_AzureCalcRateCard[[#This Row],[ServiceName]]&amp;Table_wabobpsvr_AzureCalc_AzureCalcRateCard[[#This Row],[Price_Level]]&amp;Table_wabobpsvr_AzureCalc_AzureCalcRateCard[[#This Row],[Region]]</f>
        <v>Standard_D4 VM (Non-Windows)D12</v>
      </c>
      <c r="B14185" s="784">
        <v>12</v>
      </c>
      <c r="C14185" s="784" t="s">
        <v>701</v>
      </c>
      <c r="D14185" s="784" t="s">
        <v>183</v>
      </c>
      <c r="E14185" s="784">
        <v>0.67584</v>
      </c>
      <c r="F14185" s="784" t="s">
        <v>1176</v>
      </c>
      <c r="G14185" s="784" t="s">
        <v>4431</v>
      </c>
      <c r="H14185" s="784" t="s">
        <v>4431</v>
      </c>
      <c r="I14185" s="784" t="s">
        <v>6922</v>
      </c>
    </row>
    <row r="14186" spans="1:9" hidden="1">
      <c r="A14186" s="784" t="str">
        <f>Table_wabobpsvr_AzureCalc_AzureCalcRateCard[[#This Row],[ServiceName]]&amp;Table_wabobpsvr_AzureCalc_AzureCalcRateCard[[#This Row],[Price_Level]]&amp;Table_wabobpsvr_AzureCalc_AzureCalcRateCard[[#This Row],[Region]]</f>
        <v>Standard_D4 VM (Non-Windows)MOSP3</v>
      </c>
      <c r="B14186" s="784">
        <v>3</v>
      </c>
      <c r="C14186" s="784" t="s">
        <v>701</v>
      </c>
      <c r="D14186" s="784" t="s">
        <v>627</v>
      </c>
      <c r="E14186" s="784">
        <v>0.61599999999999999</v>
      </c>
      <c r="F14186" s="784" t="s">
        <v>1176</v>
      </c>
      <c r="G14186" s="784" t="s">
        <v>4431</v>
      </c>
      <c r="H14186" s="784" t="s">
        <v>4431</v>
      </c>
      <c r="I14186" s="784" t="s">
        <v>6923</v>
      </c>
    </row>
    <row r="14187" spans="1:9" hidden="1">
      <c r="A14187" s="784" t="str">
        <f>Table_wabobpsvr_AzureCalc_AzureCalcRateCard[[#This Row],[ServiceName]]&amp;Table_wabobpsvr_AzureCalc_AzureCalcRateCard[[#This Row],[Price_Level]]&amp;Table_wabobpsvr_AzureCalc_AzureCalcRateCard[[#This Row],[Region]]</f>
        <v>Standard_D4 VM (Non-Windows)A3</v>
      </c>
      <c r="B14187" s="784">
        <v>3</v>
      </c>
      <c r="C14187" s="784" t="s">
        <v>701</v>
      </c>
      <c r="D14187" s="784" t="s">
        <v>181</v>
      </c>
      <c r="E14187" s="784">
        <v>0.59752000000000005</v>
      </c>
      <c r="F14187" s="784" t="s">
        <v>1176</v>
      </c>
      <c r="G14187" s="784" t="s">
        <v>4431</v>
      </c>
      <c r="H14187" s="784" t="s">
        <v>4431</v>
      </c>
      <c r="I14187" s="784" t="s">
        <v>6923</v>
      </c>
    </row>
    <row r="14188" spans="1:9" hidden="1">
      <c r="A14188" s="784" t="str">
        <f>Table_wabobpsvr_AzureCalc_AzureCalcRateCard[[#This Row],[ServiceName]]&amp;Table_wabobpsvr_AzureCalc_AzureCalcRateCard[[#This Row],[Price_Level]]&amp;Table_wabobpsvr_AzureCalc_AzureCalcRateCard[[#This Row],[Region]]</f>
        <v>Standard_D4 VM (Non-Windows)B3</v>
      </c>
      <c r="B14188" s="784">
        <v>3</v>
      </c>
      <c r="C14188" s="784" t="s">
        <v>701</v>
      </c>
      <c r="D14188" s="784" t="s">
        <v>182</v>
      </c>
      <c r="E14188" s="784">
        <v>0.57904</v>
      </c>
      <c r="F14188" s="784" t="s">
        <v>1176</v>
      </c>
      <c r="G14188" s="784" t="s">
        <v>4431</v>
      </c>
      <c r="H14188" s="784" t="s">
        <v>4431</v>
      </c>
      <c r="I14188" s="784" t="s">
        <v>6923</v>
      </c>
    </row>
    <row r="14189" spans="1:9" hidden="1">
      <c r="A14189" s="784" t="str">
        <f>Table_wabobpsvr_AzureCalc_AzureCalcRateCard[[#This Row],[ServiceName]]&amp;Table_wabobpsvr_AzureCalc_AzureCalcRateCard[[#This Row],[Price_Level]]&amp;Table_wabobpsvr_AzureCalc_AzureCalcRateCard[[#This Row],[Region]]</f>
        <v>Standard_D4 VM (Non-Windows)C3</v>
      </c>
      <c r="B14189" s="784">
        <v>3</v>
      </c>
      <c r="C14189" s="784" t="s">
        <v>701</v>
      </c>
      <c r="D14189" s="784" t="s">
        <v>184</v>
      </c>
      <c r="E14189" s="784">
        <v>0.56055999999999995</v>
      </c>
      <c r="F14189" s="784" t="s">
        <v>1176</v>
      </c>
      <c r="G14189" s="784" t="s">
        <v>4431</v>
      </c>
      <c r="H14189" s="784" t="s">
        <v>4431</v>
      </c>
      <c r="I14189" s="784" t="s">
        <v>6923</v>
      </c>
    </row>
    <row r="14190" spans="1:9" hidden="1">
      <c r="A14190" s="784" t="str">
        <f>Table_wabobpsvr_AzureCalc_AzureCalcRateCard[[#This Row],[ServiceName]]&amp;Table_wabobpsvr_AzureCalc_AzureCalcRateCard[[#This Row],[Price_Level]]&amp;Table_wabobpsvr_AzureCalc_AzureCalcRateCard[[#This Row],[Region]]</f>
        <v>Standard_D4 VM (Non-Windows)D3</v>
      </c>
      <c r="B14190" s="784">
        <v>3</v>
      </c>
      <c r="C14190" s="784" t="s">
        <v>701</v>
      </c>
      <c r="D14190" s="784" t="s">
        <v>183</v>
      </c>
      <c r="E14190" s="784">
        <v>0.54208000000000001</v>
      </c>
      <c r="F14190" s="784" t="s">
        <v>1176</v>
      </c>
      <c r="G14190" s="784" t="s">
        <v>4431</v>
      </c>
      <c r="H14190" s="784" t="s">
        <v>4431</v>
      </c>
      <c r="I14190" s="784" t="s">
        <v>6923</v>
      </c>
    </row>
    <row r="14191" spans="1:9" hidden="1">
      <c r="A14191" s="784" t="str">
        <f>Table_wabobpsvr_AzureCalc_AzureCalcRateCard[[#This Row],[ServiceName]]&amp;Table_wabobpsvr_AzureCalc_AzureCalcRateCard[[#This Row],[Price_Level]]&amp;Table_wabobpsvr_AzureCalc_AzureCalcRateCard[[#This Row],[Region]]</f>
        <v>Standard_D4 VM (Non-Windows)MOSP6</v>
      </c>
      <c r="B14191" s="784">
        <v>6</v>
      </c>
      <c r="C14191" s="784" t="s">
        <v>701</v>
      </c>
      <c r="D14191" s="784" t="s">
        <v>627</v>
      </c>
      <c r="E14191" s="784">
        <v>0.61599999999999999</v>
      </c>
      <c r="F14191" s="784" t="s">
        <v>1176</v>
      </c>
      <c r="G14191" s="784" t="s">
        <v>4431</v>
      </c>
      <c r="H14191" s="784" t="s">
        <v>4431</v>
      </c>
      <c r="I14191" s="784" t="s">
        <v>6924</v>
      </c>
    </row>
    <row r="14192" spans="1:9" hidden="1">
      <c r="A14192" s="784" t="str">
        <f>Table_wabobpsvr_AzureCalc_AzureCalcRateCard[[#This Row],[ServiceName]]&amp;Table_wabobpsvr_AzureCalc_AzureCalcRateCard[[#This Row],[Price_Level]]&amp;Table_wabobpsvr_AzureCalc_AzureCalcRateCard[[#This Row],[Region]]</f>
        <v>Standard_D4 VM (Non-Windows)A6</v>
      </c>
      <c r="B14192" s="784">
        <v>6</v>
      </c>
      <c r="C14192" s="784" t="s">
        <v>701</v>
      </c>
      <c r="D14192" s="784" t="s">
        <v>181</v>
      </c>
      <c r="E14192" s="784">
        <v>0.59752000000000005</v>
      </c>
      <c r="F14192" s="784" t="s">
        <v>1176</v>
      </c>
      <c r="G14192" s="784" t="s">
        <v>4431</v>
      </c>
      <c r="H14192" s="784" t="s">
        <v>4431</v>
      </c>
      <c r="I14192" s="784" t="s">
        <v>6924</v>
      </c>
    </row>
    <row r="14193" spans="1:9" hidden="1">
      <c r="A14193" s="784" t="str">
        <f>Table_wabobpsvr_AzureCalc_AzureCalcRateCard[[#This Row],[ServiceName]]&amp;Table_wabobpsvr_AzureCalc_AzureCalcRateCard[[#This Row],[Price_Level]]&amp;Table_wabobpsvr_AzureCalc_AzureCalcRateCard[[#This Row],[Region]]</f>
        <v>Standard_D4 VM (Non-Windows)B6</v>
      </c>
      <c r="B14193" s="784">
        <v>6</v>
      </c>
      <c r="C14193" s="784" t="s">
        <v>701</v>
      </c>
      <c r="D14193" s="784" t="s">
        <v>182</v>
      </c>
      <c r="E14193" s="784">
        <v>0.57904</v>
      </c>
      <c r="F14193" s="784" t="s">
        <v>1176</v>
      </c>
      <c r="G14193" s="784" t="s">
        <v>4431</v>
      </c>
      <c r="H14193" s="784" t="s">
        <v>4431</v>
      </c>
      <c r="I14193" s="784" t="s">
        <v>6924</v>
      </c>
    </row>
    <row r="14194" spans="1:9" hidden="1">
      <c r="A14194" s="784" t="str">
        <f>Table_wabobpsvr_AzureCalc_AzureCalcRateCard[[#This Row],[ServiceName]]&amp;Table_wabobpsvr_AzureCalc_AzureCalcRateCard[[#This Row],[Price_Level]]&amp;Table_wabobpsvr_AzureCalc_AzureCalcRateCard[[#This Row],[Region]]</f>
        <v>Standard_D4 VM (Non-Windows)C6</v>
      </c>
      <c r="B14194" s="784">
        <v>6</v>
      </c>
      <c r="C14194" s="784" t="s">
        <v>701</v>
      </c>
      <c r="D14194" s="784" t="s">
        <v>184</v>
      </c>
      <c r="E14194" s="784">
        <v>0.56055999999999995</v>
      </c>
      <c r="F14194" s="784" t="s">
        <v>1176</v>
      </c>
      <c r="G14194" s="784" t="s">
        <v>4431</v>
      </c>
      <c r="H14194" s="784" t="s">
        <v>4431</v>
      </c>
      <c r="I14194" s="784" t="s">
        <v>6924</v>
      </c>
    </row>
    <row r="14195" spans="1:9" hidden="1">
      <c r="A14195" s="784" t="str">
        <f>Table_wabobpsvr_AzureCalc_AzureCalcRateCard[[#This Row],[ServiceName]]&amp;Table_wabobpsvr_AzureCalc_AzureCalcRateCard[[#This Row],[Price_Level]]&amp;Table_wabobpsvr_AzureCalc_AzureCalcRateCard[[#This Row],[Region]]</f>
        <v>Standard_D4 VM (Non-Windows)D6</v>
      </c>
      <c r="B14195" s="784">
        <v>6</v>
      </c>
      <c r="C14195" s="784" t="s">
        <v>701</v>
      </c>
      <c r="D14195" s="784" t="s">
        <v>183</v>
      </c>
      <c r="E14195" s="784">
        <v>0.54208000000000001</v>
      </c>
      <c r="F14195" s="784" t="s">
        <v>1176</v>
      </c>
      <c r="G14195" s="784" t="s">
        <v>4431</v>
      </c>
      <c r="H14195" s="784" t="s">
        <v>4431</v>
      </c>
      <c r="I14195" s="784" t="s">
        <v>6924</v>
      </c>
    </row>
    <row r="14196" spans="1:9" hidden="1">
      <c r="A14196" s="784" t="str">
        <f>Table_wabobpsvr_AzureCalc_AzureCalcRateCard[[#This Row],[ServiceName]]&amp;Table_wabobpsvr_AzureCalc_AzureCalcRateCard[[#This Row],[Price_Level]]&amp;Table_wabobpsvr_AzureCalc_AzureCalcRateCard[[#This Row],[Region]]</f>
        <v>Standard_D4 VM (Non-Windows)MOSP2</v>
      </c>
      <c r="B14196" s="784">
        <v>2</v>
      </c>
      <c r="C14196" s="784" t="s">
        <v>701</v>
      </c>
      <c r="D14196" s="784" t="s">
        <v>627</v>
      </c>
      <c r="E14196" s="784">
        <v>0.53600000000000003</v>
      </c>
      <c r="F14196" s="784" t="s">
        <v>1176</v>
      </c>
      <c r="G14196" s="784" t="s">
        <v>4431</v>
      </c>
      <c r="H14196" s="784" t="s">
        <v>4431</v>
      </c>
      <c r="I14196" s="784" t="s">
        <v>6925</v>
      </c>
    </row>
    <row r="14197" spans="1:9" hidden="1">
      <c r="A14197" s="784" t="str">
        <f>Table_wabobpsvr_AzureCalc_AzureCalcRateCard[[#This Row],[ServiceName]]&amp;Table_wabobpsvr_AzureCalc_AzureCalcRateCard[[#This Row],[Price_Level]]&amp;Table_wabobpsvr_AzureCalc_AzureCalcRateCard[[#This Row],[Region]]</f>
        <v>Standard_D4 VM (Non-Windows)A2</v>
      </c>
      <c r="B14197" s="784">
        <v>2</v>
      </c>
      <c r="C14197" s="784" t="s">
        <v>701</v>
      </c>
      <c r="D14197" s="784" t="s">
        <v>181</v>
      </c>
      <c r="E14197" s="784">
        <v>0.51992000000000005</v>
      </c>
      <c r="F14197" s="784" t="s">
        <v>1176</v>
      </c>
      <c r="G14197" s="784" t="s">
        <v>4431</v>
      </c>
      <c r="H14197" s="784" t="s">
        <v>4431</v>
      </c>
      <c r="I14197" s="784" t="s">
        <v>6925</v>
      </c>
    </row>
    <row r="14198" spans="1:9" hidden="1">
      <c r="A14198" s="784" t="str">
        <f>Table_wabobpsvr_AzureCalc_AzureCalcRateCard[[#This Row],[ServiceName]]&amp;Table_wabobpsvr_AzureCalc_AzureCalcRateCard[[#This Row],[Price_Level]]&amp;Table_wabobpsvr_AzureCalc_AzureCalcRateCard[[#This Row],[Region]]</f>
        <v>Standard_D4 VM (Non-Windows)B2</v>
      </c>
      <c r="B14198" s="784">
        <v>2</v>
      </c>
      <c r="C14198" s="784" t="s">
        <v>701</v>
      </c>
      <c r="D14198" s="784" t="s">
        <v>182</v>
      </c>
      <c r="E14198" s="784">
        <v>0.50383999999999995</v>
      </c>
      <c r="F14198" s="784" t="s">
        <v>1176</v>
      </c>
      <c r="G14198" s="784" t="s">
        <v>4431</v>
      </c>
      <c r="H14198" s="784" t="s">
        <v>4431</v>
      </c>
      <c r="I14198" s="784" t="s">
        <v>6925</v>
      </c>
    </row>
    <row r="14199" spans="1:9" hidden="1">
      <c r="A14199" s="784" t="str">
        <f>Table_wabobpsvr_AzureCalc_AzureCalcRateCard[[#This Row],[ServiceName]]&amp;Table_wabobpsvr_AzureCalc_AzureCalcRateCard[[#This Row],[Price_Level]]&amp;Table_wabobpsvr_AzureCalc_AzureCalcRateCard[[#This Row],[Region]]</f>
        <v>Standard_D4 VM (Non-Windows)C2</v>
      </c>
      <c r="B14199" s="784">
        <v>2</v>
      </c>
      <c r="C14199" s="784" t="s">
        <v>701</v>
      </c>
      <c r="D14199" s="784" t="s">
        <v>184</v>
      </c>
      <c r="E14199" s="784">
        <v>0.48776000000000003</v>
      </c>
      <c r="F14199" s="784" t="s">
        <v>1176</v>
      </c>
      <c r="G14199" s="784" t="s">
        <v>4431</v>
      </c>
      <c r="H14199" s="784" t="s">
        <v>4431</v>
      </c>
      <c r="I14199" s="784" t="s">
        <v>6925</v>
      </c>
    </row>
    <row r="14200" spans="1:9" hidden="1">
      <c r="A14200" s="784" t="str">
        <f>Table_wabobpsvr_AzureCalc_AzureCalcRateCard[[#This Row],[ServiceName]]&amp;Table_wabobpsvr_AzureCalc_AzureCalcRateCard[[#This Row],[Price_Level]]&amp;Table_wabobpsvr_AzureCalc_AzureCalcRateCard[[#This Row],[Region]]</f>
        <v>Standard_D4 VM (Non-Windows)D2</v>
      </c>
      <c r="B14200" s="784">
        <v>2</v>
      </c>
      <c r="C14200" s="784" t="s">
        <v>701</v>
      </c>
      <c r="D14200" s="784" t="s">
        <v>183</v>
      </c>
      <c r="E14200" s="784">
        <v>0.47167999999999999</v>
      </c>
      <c r="F14200" s="784" t="s">
        <v>1176</v>
      </c>
      <c r="G14200" s="784" t="s">
        <v>4431</v>
      </c>
      <c r="H14200" s="784" t="s">
        <v>4431</v>
      </c>
      <c r="I14200" s="784" t="s">
        <v>6925</v>
      </c>
    </row>
    <row r="14201" spans="1:9" hidden="1">
      <c r="A14201" s="784" t="str">
        <f>Table_wabobpsvr_AzureCalc_AzureCalcRateCard[[#This Row],[ServiceName]]&amp;Table_wabobpsvr_AzureCalc_AzureCalcRateCard[[#This Row],[Price_Level]]&amp;Table_wabobpsvr_AzureCalc_AzureCalcRateCard[[#This Row],[Region]]</f>
        <v>Standard_D4 VM (Non-Windows)MOSP5</v>
      </c>
      <c r="B14201" s="784">
        <v>5</v>
      </c>
      <c r="C14201" s="784" t="s">
        <v>701</v>
      </c>
      <c r="D14201" s="784" t="s">
        <v>627</v>
      </c>
      <c r="E14201" s="784">
        <v>0.61599999999999999</v>
      </c>
      <c r="F14201" s="784" t="s">
        <v>1176</v>
      </c>
      <c r="G14201" s="784" t="s">
        <v>4431</v>
      </c>
      <c r="H14201" s="784" t="s">
        <v>4431</v>
      </c>
      <c r="I14201" s="784" t="s">
        <v>6926</v>
      </c>
    </row>
    <row r="14202" spans="1:9" hidden="1">
      <c r="A14202" s="784" t="str">
        <f>Table_wabobpsvr_AzureCalc_AzureCalcRateCard[[#This Row],[ServiceName]]&amp;Table_wabobpsvr_AzureCalc_AzureCalcRateCard[[#This Row],[Price_Level]]&amp;Table_wabobpsvr_AzureCalc_AzureCalcRateCard[[#This Row],[Region]]</f>
        <v>Standard_D4 VM (Non-Windows)A5</v>
      </c>
      <c r="B14202" s="784">
        <v>5</v>
      </c>
      <c r="C14202" s="784" t="s">
        <v>701</v>
      </c>
      <c r="D14202" s="784" t="s">
        <v>181</v>
      </c>
      <c r="E14202" s="784">
        <v>0.59752000000000005</v>
      </c>
      <c r="F14202" s="784" t="s">
        <v>1176</v>
      </c>
      <c r="G14202" s="784" t="s">
        <v>4431</v>
      </c>
      <c r="H14202" s="784" t="s">
        <v>4431</v>
      </c>
      <c r="I14202" s="784" t="s">
        <v>6926</v>
      </c>
    </row>
    <row r="14203" spans="1:9" hidden="1">
      <c r="A14203" s="784" t="str">
        <f>Table_wabobpsvr_AzureCalc_AzureCalcRateCard[[#This Row],[ServiceName]]&amp;Table_wabobpsvr_AzureCalc_AzureCalcRateCard[[#This Row],[Price_Level]]&amp;Table_wabobpsvr_AzureCalc_AzureCalcRateCard[[#This Row],[Region]]</f>
        <v>Standard_D4 VM (Non-Windows)B5</v>
      </c>
      <c r="B14203" s="784">
        <v>5</v>
      </c>
      <c r="C14203" s="784" t="s">
        <v>701</v>
      </c>
      <c r="D14203" s="784" t="s">
        <v>182</v>
      </c>
      <c r="E14203" s="784">
        <v>0.57904</v>
      </c>
      <c r="F14203" s="784" t="s">
        <v>1176</v>
      </c>
      <c r="G14203" s="784" t="s">
        <v>4431</v>
      </c>
      <c r="H14203" s="784" t="s">
        <v>4431</v>
      </c>
      <c r="I14203" s="784" t="s">
        <v>6926</v>
      </c>
    </row>
    <row r="14204" spans="1:9" hidden="1">
      <c r="A14204" s="784" t="str">
        <f>Table_wabobpsvr_AzureCalc_AzureCalcRateCard[[#This Row],[ServiceName]]&amp;Table_wabobpsvr_AzureCalc_AzureCalcRateCard[[#This Row],[Price_Level]]&amp;Table_wabobpsvr_AzureCalc_AzureCalcRateCard[[#This Row],[Region]]</f>
        <v>Standard_D4 VM (Non-Windows)C5</v>
      </c>
      <c r="B14204" s="784">
        <v>5</v>
      </c>
      <c r="C14204" s="784" t="s">
        <v>701</v>
      </c>
      <c r="D14204" s="784" t="s">
        <v>184</v>
      </c>
      <c r="E14204" s="784">
        <v>0.56055999999999995</v>
      </c>
      <c r="F14204" s="784" t="s">
        <v>1176</v>
      </c>
      <c r="G14204" s="784" t="s">
        <v>4431</v>
      </c>
      <c r="H14204" s="784" t="s">
        <v>4431</v>
      </c>
      <c r="I14204" s="784" t="s">
        <v>6926</v>
      </c>
    </row>
    <row r="14205" spans="1:9" hidden="1">
      <c r="A14205" s="784" t="str">
        <f>Table_wabobpsvr_AzureCalc_AzureCalcRateCard[[#This Row],[ServiceName]]&amp;Table_wabobpsvr_AzureCalc_AzureCalcRateCard[[#This Row],[Price_Level]]&amp;Table_wabobpsvr_AzureCalc_AzureCalcRateCard[[#This Row],[Region]]</f>
        <v>Standard_D4 VM (Non-Windows)D5</v>
      </c>
      <c r="B14205" s="784">
        <v>5</v>
      </c>
      <c r="C14205" s="784" t="s">
        <v>701</v>
      </c>
      <c r="D14205" s="784" t="s">
        <v>183</v>
      </c>
      <c r="E14205" s="784">
        <v>0.54208000000000001</v>
      </c>
      <c r="F14205" s="784" t="s">
        <v>1176</v>
      </c>
      <c r="G14205" s="784" t="s">
        <v>4431</v>
      </c>
      <c r="H14205" s="784" t="s">
        <v>4431</v>
      </c>
      <c r="I14205" s="784" t="s">
        <v>6926</v>
      </c>
    </row>
    <row r="14206" spans="1:9" hidden="1">
      <c r="A14206" s="784" t="str">
        <f>Table_wabobpsvr_AzureCalc_AzureCalcRateCard[[#This Row],[ServiceName]]&amp;Table_wabobpsvr_AzureCalc_AzureCalcRateCard[[#This Row],[Price_Level]]&amp;Table_wabobpsvr_AzureCalc_AzureCalcRateCard[[#This Row],[Region]]</f>
        <v>Standard_D4 VM (Non-Windows)MOSP1</v>
      </c>
      <c r="B14206" s="784">
        <v>1</v>
      </c>
      <c r="C14206" s="784" t="s">
        <v>701</v>
      </c>
      <c r="D14206" s="784" t="s">
        <v>627</v>
      </c>
      <c r="E14206" s="784">
        <v>0.53600000000000003</v>
      </c>
      <c r="F14206" s="784" t="s">
        <v>1176</v>
      </c>
      <c r="G14206" s="784" t="s">
        <v>4431</v>
      </c>
      <c r="H14206" s="784" t="s">
        <v>4431</v>
      </c>
      <c r="I14206" s="784" t="s">
        <v>6927</v>
      </c>
    </row>
    <row r="14207" spans="1:9" hidden="1">
      <c r="A14207" s="784" t="str">
        <f>Table_wabobpsvr_AzureCalc_AzureCalcRateCard[[#This Row],[ServiceName]]&amp;Table_wabobpsvr_AzureCalc_AzureCalcRateCard[[#This Row],[Price_Level]]&amp;Table_wabobpsvr_AzureCalc_AzureCalcRateCard[[#This Row],[Region]]</f>
        <v>Standard_D4 VM (Non-Windows)A1</v>
      </c>
      <c r="B14207" s="784">
        <v>1</v>
      </c>
      <c r="C14207" s="784" t="s">
        <v>701</v>
      </c>
      <c r="D14207" s="784" t="s">
        <v>181</v>
      </c>
      <c r="E14207" s="784">
        <v>0.51992000000000005</v>
      </c>
      <c r="F14207" s="784" t="s">
        <v>1176</v>
      </c>
      <c r="G14207" s="784" t="s">
        <v>4431</v>
      </c>
      <c r="H14207" s="784" t="s">
        <v>4431</v>
      </c>
      <c r="I14207" s="784" t="s">
        <v>6927</v>
      </c>
    </row>
    <row r="14208" spans="1:9" hidden="1">
      <c r="A14208" s="784" t="str">
        <f>Table_wabobpsvr_AzureCalc_AzureCalcRateCard[[#This Row],[ServiceName]]&amp;Table_wabobpsvr_AzureCalc_AzureCalcRateCard[[#This Row],[Price_Level]]&amp;Table_wabobpsvr_AzureCalc_AzureCalcRateCard[[#This Row],[Region]]</f>
        <v>Standard_D4 VM (Non-Windows)B1</v>
      </c>
      <c r="B14208" s="784">
        <v>1</v>
      </c>
      <c r="C14208" s="784" t="s">
        <v>701</v>
      </c>
      <c r="D14208" s="784" t="s">
        <v>182</v>
      </c>
      <c r="E14208" s="784">
        <v>0.50383999999999995</v>
      </c>
      <c r="F14208" s="784" t="s">
        <v>1176</v>
      </c>
      <c r="G14208" s="784" t="s">
        <v>4431</v>
      </c>
      <c r="H14208" s="784" t="s">
        <v>4431</v>
      </c>
      <c r="I14208" s="784" t="s">
        <v>6927</v>
      </c>
    </row>
    <row r="14209" spans="1:9" hidden="1">
      <c r="A14209" s="784" t="str">
        <f>Table_wabobpsvr_AzureCalc_AzureCalcRateCard[[#This Row],[ServiceName]]&amp;Table_wabobpsvr_AzureCalc_AzureCalcRateCard[[#This Row],[Price_Level]]&amp;Table_wabobpsvr_AzureCalc_AzureCalcRateCard[[#This Row],[Region]]</f>
        <v>Standard_D4 VM (Non-Windows)C1</v>
      </c>
      <c r="B14209" s="784">
        <v>1</v>
      </c>
      <c r="C14209" s="784" t="s">
        <v>701</v>
      </c>
      <c r="D14209" s="784" t="s">
        <v>184</v>
      </c>
      <c r="E14209" s="784">
        <v>0.48776000000000003</v>
      </c>
      <c r="F14209" s="784" t="s">
        <v>1176</v>
      </c>
      <c r="G14209" s="784" t="s">
        <v>4431</v>
      </c>
      <c r="H14209" s="784" t="s">
        <v>4431</v>
      </c>
      <c r="I14209" s="784" t="s">
        <v>6927</v>
      </c>
    </row>
    <row r="14210" spans="1:9" hidden="1">
      <c r="A14210" s="784" t="str">
        <f>Table_wabobpsvr_AzureCalc_AzureCalcRateCard[[#This Row],[ServiceName]]&amp;Table_wabobpsvr_AzureCalc_AzureCalcRateCard[[#This Row],[Price_Level]]&amp;Table_wabobpsvr_AzureCalc_AzureCalcRateCard[[#This Row],[Region]]</f>
        <v>Standard_D4 VM (Non-Windows)D1</v>
      </c>
      <c r="B14210" s="784">
        <v>1</v>
      </c>
      <c r="C14210" s="784" t="s">
        <v>701</v>
      </c>
      <c r="D14210" s="784" t="s">
        <v>183</v>
      </c>
      <c r="E14210" s="784">
        <v>0.47167999999999999</v>
      </c>
      <c r="F14210" s="784" t="s">
        <v>1176</v>
      </c>
      <c r="G14210" s="784" t="s">
        <v>4431</v>
      </c>
      <c r="H14210" s="784" t="s">
        <v>4431</v>
      </c>
      <c r="I14210" s="784" t="s">
        <v>6927</v>
      </c>
    </row>
    <row r="14211" spans="1:9" hidden="1">
      <c r="A14211" s="784" t="str">
        <f>Table_wabobpsvr_AzureCalc_AzureCalcRateCard[[#This Row],[ServiceName]]&amp;Table_wabobpsvr_AzureCalc_AzureCalcRateCard[[#This Row],[Price_Level]]&amp;Table_wabobpsvr_AzureCalc_AzureCalcRateCard[[#This Row],[Region]]</f>
        <v>Standard_D4 VM (Non-Windows)MOSP4</v>
      </c>
      <c r="B14211" s="784">
        <v>4</v>
      </c>
      <c r="C14211" s="784" t="s">
        <v>701</v>
      </c>
      <c r="D14211" s="784" t="s">
        <v>627</v>
      </c>
      <c r="E14211" s="784">
        <v>0.61599999999999999</v>
      </c>
      <c r="F14211" s="784" t="s">
        <v>1176</v>
      </c>
      <c r="G14211" s="784" t="s">
        <v>4431</v>
      </c>
      <c r="H14211" s="784" t="s">
        <v>4431</v>
      </c>
      <c r="I14211" s="784" t="s">
        <v>6928</v>
      </c>
    </row>
    <row r="14212" spans="1:9" hidden="1">
      <c r="A14212" s="784" t="str">
        <f>Table_wabobpsvr_AzureCalc_AzureCalcRateCard[[#This Row],[ServiceName]]&amp;Table_wabobpsvr_AzureCalc_AzureCalcRateCard[[#This Row],[Price_Level]]&amp;Table_wabobpsvr_AzureCalc_AzureCalcRateCard[[#This Row],[Region]]</f>
        <v>Standard_D4 VM (Non-Windows)A4</v>
      </c>
      <c r="B14212" s="784">
        <v>4</v>
      </c>
      <c r="C14212" s="784" t="s">
        <v>701</v>
      </c>
      <c r="D14212" s="784" t="s">
        <v>181</v>
      </c>
      <c r="E14212" s="784">
        <v>0.59752000000000005</v>
      </c>
      <c r="F14212" s="784" t="s">
        <v>1176</v>
      </c>
      <c r="G14212" s="784" t="s">
        <v>4431</v>
      </c>
      <c r="H14212" s="784" t="s">
        <v>4431</v>
      </c>
      <c r="I14212" s="784" t="s">
        <v>6928</v>
      </c>
    </row>
    <row r="14213" spans="1:9" hidden="1">
      <c r="A14213" s="784" t="str">
        <f>Table_wabobpsvr_AzureCalc_AzureCalcRateCard[[#This Row],[ServiceName]]&amp;Table_wabobpsvr_AzureCalc_AzureCalcRateCard[[#This Row],[Price_Level]]&amp;Table_wabobpsvr_AzureCalc_AzureCalcRateCard[[#This Row],[Region]]</f>
        <v>Standard_D4 VM (Non-Windows)B4</v>
      </c>
      <c r="B14213" s="784">
        <v>4</v>
      </c>
      <c r="C14213" s="784" t="s">
        <v>701</v>
      </c>
      <c r="D14213" s="784" t="s">
        <v>182</v>
      </c>
      <c r="E14213" s="784">
        <v>0.57904</v>
      </c>
      <c r="F14213" s="784" t="s">
        <v>1176</v>
      </c>
      <c r="G14213" s="784" t="s">
        <v>4431</v>
      </c>
      <c r="H14213" s="784" t="s">
        <v>4431</v>
      </c>
      <c r="I14213" s="784" t="s">
        <v>6928</v>
      </c>
    </row>
    <row r="14214" spans="1:9" hidden="1">
      <c r="A14214" s="784" t="str">
        <f>Table_wabobpsvr_AzureCalc_AzureCalcRateCard[[#This Row],[ServiceName]]&amp;Table_wabobpsvr_AzureCalc_AzureCalcRateCard[[#This Row],[Price_Level]]&amp;Table_wabobpsvr_AzureCalc_AzureCalcRateCard[[#This Row],[Region]]</f>
        <v>Standard_D4 VM (Non-Windows)C4</v>
      </c>
      <c r="B14214" s="784">
        <v>4</v>
      </c>
      <c r="C14214" s="784" t="s">
        <v>701</v>
      </c>
      <c r="D14214" s="784" t="s">
        <v>184</v>
      </c>
      <c r="E14214" s="784">
        <v>0.56055999999999995</v>
      </c>
      <c r="F14214" s="784" t="s">
        <v>1176</v>
      </c>
      <c r="G14214" s="784" t="s">
        <v>4431</v>
      </c>
      <c r="H14214" s="784" t="s">
        <v>4431</v>
      </c>
      <c r="I14214" s="784" t="s">
        <v>6928</v>
      </c>
    </row>
    <row r="14215" spans="1:9" hidden="1">
      <c r="A14215" s="784" t="str">
        <f>Table_wabobpsvr_AzureCalc_AzureCalcRateCard[[#This Row],[ServiceName]]&amp;Table_wabobpsvr_AzureCalc_AzureCalcRateCard[[#This Row],[Price_Level]]&amp;Table_wabobpsvr_AzureCalc_AzureCalcRateCard[[#This Row],[Region]]</f>
        <v>Standard_D4 VM (Non-Windows)D4</v>
      </c>
      <c r="B14215" s="784">
        <v>4</v>
      </c>
      <c r="C14215" s="784" t="s">
        <v>701</v>
      </c>
      <c r="D14215" s="784" t="s">
        <v>183</v>
      </c>
      <c r="E14215" s="784">
        <v>0.54208000000000001</v>
      </c>
      <c r="F14215" s="784" t="s">
        <v>1176</v>
      </c>
      <c r="G14215" s="784" t="s">
        <v>4431</v>
      </c>
      <c r="H14215" s="784" t="s">
        <v>4431</v>
      </c>
      <c r="I14215" s="784" t="s">
        <v>6928</v>
      </c>
    </row>
    <row r="14216" spans="1:9" hidden="1">
      <c r="A14216" s="784" t="str">
        <f>Table_wabobpsvr_AzureCalc_AzureCalcRateCard[[#This Row],[ServiceName]]&amp;Table_wabobpsvr_AzureCalc_AzureCalcRateCard[[#This Row],[Price_Level]]&amp;Table_wabobpsvr_AzureCalc_AzureCalcRateCard[[#This Row],[Region]]</f>
        <v>Standard_D4 VM (Non-Windows)MOSP14</v>
      </c>
      <c r="B14216" s="784">
        <v>14</v>
      </c>
      <c r="C14216" s="784" t="s">
        <v>701</v>
      </c>
      <c r="D14216" s="784" t="s">
        <v>627</v>
      </c>
      <c r="E14216" s="784">
        <v>0.67</v>
      </c>
      <c r="F14216" s="784" t="s">
        <v>1176</v>
      </c>
      <c r="G14216" s="784" t="s">
        <v>4431</v>
      </c>
      <c r="H14216" s="784" t="s">
        <v>4431</v>
      </c>
      <c r="I14216" s="784" t="s">
        <v>6929</v>
      </c>
    </row>
    <row r="14217" spans="1:9" hidden="1">
      <c r="A14217" s="784" t="str">
        <f>Table_wabobpsvr_AzureCalc_AzureCalcRateCard[[#This Row],[ServiceName]]&amp;Table_wabobpsvr_AzureCalc_AzureCalcRateCard[[#This Row],[Price_Level]]&amp;Table_wabobpsvr_AzureCalc_AzureCalcRateCard[[#This Row],[Region]]</f>
        <v>Standard_D4 VM (Non-Windows)A14</v>
      </c>
      <c r="B14217" s="784">
        <v>14</v>
      </c>
      <c r="C14217" s="784" t="s">
        <v>701</v>
      </c>
      <c r="D14217" s="784" t="s">
        <v>181</v>
      </c>
      <c r="E14217" s="784">
        <v>0.82399999999999995</v>
      </c>
      <c r="F14217" s="784" t="s">
        <v>1176</v>
      </c>
      <c r="G14217" s="784" t="s">
        <v>4431</v>
      </c>
      <c r="H14217" s="784" t="s">
        <v>4431</v>
      </c>
      <c r="I14217" s="784" t="s">
        <v>6929</v>
      </c>
    </row>
    <row r="14218" spans="1:9" hidden="1">
      <c r="A14218" s="784" t="str">
        <f>Table_wabobpsvr_AzureCalc_AzureCalcRateCard[[#This Row],[ServiceName]]&amp;Table_wabobpsvr_AzureCalc_AzureCalcRateCard[[#This Row],[Price_Level]]&amp;Table_wabobpsvr_AzureCalc_AzureCalcRateCard[[#This Row],[Region]]</f>
        <v>Standard_D4 VM (Non-Windows)B14</v>
      </c>
      <c r="B14218" s="784">
        <v>14</v>
      </c>
      <c r="C14218" s="784" t="s">
        <v>701</v>
      </c>
      <c r="D14218" s="784" t="s">
        <v>182</v>
      </c>
      <c r="E14218" s="784">
        <v>0.62980000000000003</v>
      </c>
      <c r="F14218" s="784" t="s">
        <v>1176</v>
      </c>
      <c r="G14218" s="784" t="s">
        <v>4431</v>
      </c>
      <c r="H14218" s="784" t="s">
        <v>4431</v>
      </c>
      <c r="I14218" s="784" t="s">
        <v>6929</v>
      </c>
    </row>
    <row r="14219" spans="1:9" hidden="1">
      <c r="A14219" s="784" t="str">
        <f>Table_wabobpsvr_AzureCalc_AzureCalcRateCard[[#This Row],[ServiceName]]&amp;Table_wabobpsvr_AzureCalc_AzureCalcRateCard[[#This Row],[Price_Level]]&amp;Table_wabobpsvr_AzureCalc_AzureCalcRateCard[[#This Row],[Region]]</f>
        <v>Standard_D4 VM (Non-Windows)C14</v>
      </c>
      <c r="B14219" s="784">
        <v>14</v>
      </c>
      <c r="C14219" s="784" t="s">
        <v>701</v>
      </c>
      <c r="D14219" s="784" t="s">
        <v>184</v>
      </c>
      <c r="E14219" s="784">
        <v>0.77300000000000002</v>
      </c>
      <c r="F14219" s="784" t="s">
        <v>1176</v>
      </c>
      <c r="G14219" s="784" t="s">
        <v>4431</v>
      </c>
      <c r="H14219" s="784" t="s">
        <v>4431</v>
      </c>
      <c r="I14219" s="784" t="s">
        <v>6929</v>
      </c>
    </row>
    <row r="14220" spans="1:9" hidden="1">
      <c r="A14220" s="784" t="str">
        <f>Table_wabobpsvr_AzureCalc_AzureCalcRateCard[[#This Row],[ServiceName]]&amp;Table_wabobpsvr_AzureCalc_AzureCalcRateCard[[#This Row],[Price_Level]]&amp;Table_wabobpsvr_AzureCalc_AzureCalcRateCard[[#This Row],[Region]]</f>
        <v>Standard_D4 VM (Non-Windows)D14</v>
      </c>
      <c r="B14220" s="784">
        <v>14</v>
      </c>
      <c r="C14220" s="784" t="s">
        <v>701</v>
      </c>
      <c r="D14220" s="784" t="s">
        <v>183</v>
      </c>
      <c r="E14220" s="784">
        <v>0.58960000000000001</v>
      </c>
      <c r="F14220" s="784" t="s">
        <v>1176</v>
      </c>
      <c r="G14220" s="784" t="s">
        <v>4431</v>
      </c>
      <c r="H14220" s="784" t="s">
        <v>4431</v>
      </c>
      <c r="I14220" s="784" t="s">
        <v>6929</v>
      </c>
    </row>
    <row r="14221" spans="1:9" hidden="1">
      <c r="A14221" s="784" t="str">
        <f>Table_wabobpsvr_AzureCalc_AzureCalcRateCard[[#This Row],[ServiceName]]&amp;Table_wabobpsvr_AzureCalc_AzureCalcRateCard[[#This Row],[Price_Level]]&amp;Table_wabobpsvr_AzureCalc_AzureCalcRateCard[[#This Row],[Region]]</f>
        <v>Standard_D4 VM (Non-Windows)MOSP</v>
      </c>
      <c r="B14221" s="784"/>
      <c r="C14221" s="784" t="s">
        <v>701</v>
      </c>
      <c r="D14221" s="784" t="s">
        <v>627</v>
      </c>
      <c r="E14221" s="784">
        <v>0.53600000000000003</v>
      </c>
      <c r="F14221" s="784" t="s">
        <v>1176</v>
      </c>
      <c r="G14221" s="784" t="s">
        <v>4431</v>
      </c>
      <c r="H14221" s="784" t="s">
        <v>4431</v>
      </c>
      <c r="I14221" s="784" t="s">
        <v>6930</v>
      </c>
    </row>
    <row r="14222" spans="1:9" hidden="1">
      <c r="A14222" s="784" t="str">
        <f>Table_wabobpsvr_AzureCalc_AzureCalcRateCard[[#This Row],[ServiceName]]&amp;Table_wabobpsvr_AzureCalc_AzureCalcRateCard[[#This Row],[Price_Level]]&amp;Table_wabobpsvr_AzureCalc_AzureCalcRateCard[[#This Row],[Region]]</f>
        <v>Standard_D4 VM (Non-Windows)A</v>
      </c>
      <c r="B14222" s="784"/>
      <c r="C14222" s="784" t="s">
        <v>701</v>
      </c>
      <c r="D14222" s="784" t="s">
        <v>181</v>
      </c>
      <c r="E14222" s="784">
        <v>0.51992000000000005</v>
      </c>
      <c r="F14222" s="784" t="s">
        <v>1176</v>
      </c>
      <c r="G14222" s="784" t="s">
        <v>3753</v>
      </c>
      <c r="H14222" s="784" t="s">
        <v>3754</v>
      </c>
      <c r="I14222" s="784" t="s">
        <v>6930</v>
      </c>
    </row>
    <row r="14223" spans="1:9" hidden="1">
      <c r="A14223" s="784" t="str">
        <f>Table_wabobpsvr_AzureCalc_AzureCalcRateCard[[#This Row],[ServiceName]]&amp;Table_wabobpsvr_AzureCalc_AzureCalcRateCard[[#This Row],[Price_Level]]&amp;Table_wabobpsvr_AzureCalc_AzureCalcRateCard[[#This Row],[Region]]</f>
        <v>Standard_D4 VM (Non-Windows)B</v>
      </c>
      <c r="B14223" s="784"/>
      <c r="C14223" s="784" t="s">
        <v>701</v>
      </c>
      <c r="D14223" s="784" t="s">
        <v>182</v>
      </c>
      <c r="E14223" s="784">
        <v>0.50383999999999995</v>
      </c>
      <c r="F14223" s="784" t="s">
        <v>1176</v>
      </c>
      <c r="G14223" s="784" t="s">
        <v>3753</v>
      </c>
      <c r="H14223" s="784" t="s">
        <v>3754</v>
      </c>
      <c r="I14223" s="784" t="s">
        <v>6930</v>
      </c>
    </row>
    <row r="14224" spans="1:9" hidden="1">
      <c r="A14224" s="784" t="str">
        <f>Table_wabobpsvr_AzureCalc_AzureCalcRateCard[[#This Row],[ServiceName]]&amp;Table_wabobpsvr_AzureCalc_AzureCalcRateCard[[#This Row],[Price_Level]]&amp;Table_wabobpsvr_AzureCalc_AzureCalcRateCard[[#This Row],[Region]]</f>
        <v>Standard_D4 VM (Non-Windows)C</v>
      </c>
      <c r="B14224" s="784"/>
      <c r="C14224" s="784" t="s">
        <v>701</v>
      </c>
      <c r="D14224" s="784" t="s">
        <v>184</v>
      </c>
      <c r="E14224" s="784">
        <v>0.48776000000000003</v>
      </c>
      <c r="F14224" s="784" t="s">
        <v>1176</v>
      </c>
      <c r="G14224" s="784" t="s">
        <v>3753</v>
      </c>
      <c r="H14224" s="784" t="s">
        <v>3754</v>
      </c>
      <c r="I14224" s="784" t="s">
        <v>6930</v>
      </c>
    </row>
    <row r="14225" spans="1:9" hidden="1">
      <c r="A14225" s="784" t="str">
        <f>Table_wabobpsvr_AzureCalc_AzureCalcRateCard[[#This Row],[ServiceName]]&amp;Table_wabobpsvr_AzureCalc_AzureCalcRateCard[[#This Row],[Price_Level]]&amp;Table_wabobpsvr_AzureCalc_AzureCalcRateCard[[#This Row],[Region]]</f>
        <v>Standard_D4 VM (Non-Windows)D</v>
      </c>
      <c r="B14225" s="784"/>
      <c r="C14225" s="784" t="s">
        <v>701</v>
      </c>
      <c r="D14225" s="784" t="s">
        <v>183</v>
      </c>
      <c r="E14225" s="784">
        <v>0.47167999999999999</v>
      </c>
      <c r="F14225" s="784" t="s">
        <v>1176</v>
      </c>
      <c r="G14225" s="784" t="s">
        <v>3753</v>
      </c>
      <c r="H14225" s="784" t="s">
        <v>3754</v>
      </c>
      <c r="I14225" s="784" t="s">
        <v>6930</v>
      </c>
    </row>
    <row r="14226" spans="1:9" hidden="1">
      <c r="A14226" s="784" t="str">
        <f>Table_wabobpsvr_AzureCalc_AzureCalcRateCard[[#This Row],[ServiceName]]&amp;Table_wabobpsvr_AzureCalc_AzureCalcRateCard[[#This Row],[Price_Level]]&amp;Table_wabobpsvr_AzureCalc_AzureCalcRateCard[[#This Row],[Region]]</f>
        <v>Standard_D4 VM (Windows)MOSP10</v>
      </c>
      <c r="B14226" s="784">
        <v>10</v>
      </c>
      <c r="C14226" s="784" t="s">
        <v>701</v>
      </c>
      <c r="D14226" s="784" t="s">
        <v>627</v>
      </c>
      <c r="E14226" s="784">
        <v>1.4810000000000001</v>
      </c>
      <c r="F14226" s="784" t="s">
        <v>1177</v>
      </c>
      <c r="G14226" s="784" t="s">
        <v>4431</v>
      </c>
      <c r="H14226" s="784" t="s">
        <v>4431</v>
      </c>
      <c r="I14226" s="784" t="s">
        <v>6931</v>
      </c>
    </row>
    <row r="14227" spans="1:9" hidden="1">
      <c r="A14227" s="784" t="str">
        <f>Table_wabobpsvr_AzureCalc_AzureCalcRateCard[[#This Row],[ServiceName]]&amp;Table_wabobpsvr_AzureCalc_AzureCalcRateCard[[#This Row],[Price_Level]]&amp;Table_wabobpsvr_AzureCalc_AzureCalcRateCard[[#This Row],[Region]]</f>
        <v>Standard_D4 VM (Windows)A10</v>
      </c>
      <c r="B14227" s="784">
        <v>10</v>
      </c>
      <c r="C14227" s="784" t="s">
        <v>701</v>
      </c>
      <c r="D14227" s="784" t="s">
        <v>181</v>
      </c>
      <c r="E14227" s="784">
        <v>1.4365699999999999</v>
      </c>
      <c r="F14227" s="784" t="s">
        <v>1177</v>
      </c>
      <c r="G14227" s="784" t="s">
        <v>4431</v>
      </c>
      <c r="H14227" s="784" t="s">
        <v>4431</v>
      </c>
      <c r="I14227" s="784" t="s">
        <v>6931</v>
      </c>
    </row>
    <row r="14228" spans="1:9" hidden="1">
      <c r="A14228" s="784" t="str">
        <f>Table_wabobpsvr_AzureCalc_AzureCalcRateCard[[#This Row],[ServiceName]]&amp;Table_wabobpsvr_AzureCalc_AzureCalcRateCard[[#This Row],[Price_Level]]&amp;Table_wabobpsvr_AzureCalc_AzureCalcRateCard[[#This Row],[Region]]</f>
        <v>Standard_D4 VM (Windows)B10</v>
      </c>
      <c r="B14228" s="784">
        <v>10</v>
      </c>
      <c r="C14228" s="784" t="s">
        <v>701</v>
      </c>
      <c r="D14228" s="784" t="s">
        <v>182</v>
      </c>
      <c r="E14228" s="784">
        <v>1.3921399999999999</v>
      </c>
      <c r="F14228" s="784" t="s">
        <v>1177</v>
      </c>
      <c r="G14228" s="784" t="s">
        <v>4431</v>
      </c>
      <c r="H14228" s="784" t="s">
        <v>4431</v>
      </c>
      <c r="I14228" s="784" t="s">
        <v>6931</v>
      </c>
    </row>
    <row r="14229" spans="1:9" hidden="1">
      <c r="A14229" s="784" t="str">
        <f>Table_wabobpsvr_AzureCalc_AzureCalcRateCard[[#This Row],[ServiceName]]&amp;Table_wabobpsvr_AzureCalc_AzureCalcRateCard[[#This Row],[Price_Level]]&amp;Table_wabobpsvr_AzureCalc_AzureCalcRateCard[[#This Row],[Region]]</f>
        <v>Standard_D4 VM (Windows)C10</v>
      </c>
      <c r="B14229" s="784">
        <v>10</v>
      </c>
      <c r="C14229" s="784" t="s">
        <v>701</v>
      </c>
      <c r="D14229" s="784" t="s">
        <v>184</v>
      </c>
      <c r="E14229" s="784">
        <v>1.34771</v>
      </c>
      <c r="F14229" s="784" t="s">
        <v>1177</v>
      </c>
      <c r="G14229" s="784" t="s">
        <v>4431</v>
      </c>
      <c r="H14229" s="784" t="s">
        <v>4431</v>
      </c>
      <c r="I14229" s="784" t="s">
        <v>6931</v>
      </c>
    </row>
    <row r="14230" spans="1:9" hidden="1">
      <c r="A14230" s="784" t="str">
        <f>Table_wabobpsvr_AzureCalc_AzureCalcRateCard[[#This Row],[ServiceName]]&amp;Table_wabobpsvr_AzureCalc_AzureCalcRateCard[[#This Row],[Price_Level]]&amp;Table_wabobpsvr_AzureCalc_AzureCalcRateCard[[#This Row],[Region]]</f>
        <v>Standard_D4 VM (Windows)D10</v>
      </c>
      <c r="B14230" s="784">
        <v>10</v>
      </c>
      <c r="C14230" s="784" t="s">
        <v>701</v>
      </c>
      <c r="D14230" s="784" t="s">
        <v>183</v>
      </c>
      <c r="E14230" s="784">
        <v>1.30328</v>
      </c>
      <c r="F14230" s="784" t="s">
        <v>1177</v>
      </c>
      <c r="G14230" s="784" t="s">
        <v>4431</v>
      </c>
      <c r="H14230" s="784" t="s">
        <v>4431</v>
      </c>
      <c r="I14230" s="784" t="s">
        <v>6931</v>
      </c>
    </row>
    <row r="14231" spans="1:9" hidden="1">
      <c r="A14231" s="784" t="str">
        <f>Table_wabobpsvr_AzureCalc_AzureCalcRateCard[[#This Row],[ServiceName]]&amp;Table_wabobpsvr_AzureCalc_AzureCalcRateCard[[#This Row],[Price_Level]]&amp;Table_wabobpsvr_AzureCalc_AzureCalcRateCard[[#This Row],[Region]]</f>
        <v>Standard_D4 VM (Windows)MOSP9</v>
      </c>
      <c r="B14231" s="784">
        <v>9</v>
      </c>
      <c r="C14231" s="784" t="s">
        <v>701</v>
      </c>
      <c r="D14231" s="784" t="s">
        <v>627</v>
      </c>
      <c r="E14231" s="784">
        <v>1.288</v>
      </c>
      <c r="F14231" s="784" t="s">
        <v>1177</v>
      </c>
      <c r="G14231" s="784" t="s">
        <v>4431</v>
      </c>
      <c r="H14231" s="784" t="s">
        <v>4431</v>
      </c>
      <c r="I14231" s="784" t="s">
        <v>6932</v>
      </c>
    </row>
    <row r="14232" spans="1:9" hidden="1">
      <c r="A14232" s="784" t="str">
        <f>Table_wabobpsvr_AzureCalc_AzureCalcRateCard[[#This Row],[ServiceName]]&amp;Table_wabobpsvr_AzureCalc_AzureCalcRateCard[[#This Row],[Price_Level]]&amp;Table_wabobpsvr_AzureCalc_AzureCalcRateCard[[#This Row],[Region]]</f>
        <v>Standard_D4 VM (Windows)A9</v>
      </c>
      <c r="B14232" s="784">
        <v>9</v>
      </c>
      <c r="C14232" s="784" t="s">
        <v>701</v>
      </c>
      <c r="D14232" s="784" t="s">
        <v>181</v>
      </c>
      <c r="E14232" s="784">
        <v>1.24936</v>
      </c>
      <c r="F14232" s="784" t="s">
        <v>1177</v>
      </c>
      <c r="G14232" s="784" t="s">
        <v>4431</v>
      </c>
      <c r="H14232" s="784" t="s">
        <v>4431</v>
      </c>
      <c r="I14232" s="784" t="s">
        <v>6932</v>
      </c>
    </row>
    <row r="14233" spans="1:9" hidden="1">
      <c r="A14233" s="784" t="str">
        <f>Table_wabobpsvr_AzureCalc_AzureCalcRateCard[[#This Row],[ServiceName]]&amp;Table_wabobpsvr_AzureCalc_AzureCalcRateCard[[#This Row],[Price_Level]]&amp;Table_wabobpsvr_AzureCalc_AzureCalcRateCard[[#This Row],[Region]]</f>
        <v>Standard_D4 VM (Windows)B9</v>
      </c>
      <c r="B14233" s="784">
        <v>9</v>
      </c>
      <c r="C14233" s="784" t="s">
        <v>701</v>
      </c>
      <c r="D14233" s="784" t="s">
        <v>182</v>
      </c>
      <c r="E14233" s="784">
        <v>1.21072</v>
      </c>
      <c r="F14233" s="784" t="s">
        <v>1177</v>
      </c>
      <c r="G14233" s="784" t="s">
        <v>4431</v>
      </c>
      <c r="H14233" s="784" t="s">
        <v>4431</v>
      </c>
      <c r="I14233" s="784" t="s">
        <v>6932</v>
      </c>
    </row>
    <row r="14234" spans="1:9" hidden="1">
      <c r="A14234" s="784" t="str">
        <f>Table_wabobpsvr_AzureCalc_AzureCalcRateCard[[#This Row],[ServiceName]]&amp;Table_wabobpsvr_AzureCalc_AzureCalcRateCard[[#This Row],[Price_Level]]&amp;Table_wabobpsvr_AzureCalc_AzureCalcRateCard[[#This Row],[Region]]</f>
        <v>Standard_D4 VM (Windows)C9</v>
      </c>
      <c r="B14234" s="784">
        <v>9</v>
      </c>
      <c r="C14234" s="784" t="s">
        <v>701</v>
      </c>
      <c r="D14234" s="784" t="s">
        <v>184</v>
      </c>
      <c r="E14234" s="784">
        <v>1.17208</v>
      </c>
      <c r="F14234" s="784" t="s">
        <v>1177</v>
      </c>
      <c r="G14234" s="784" t="s">
        <v>4431</v>
      </c>
      <c r="H14234" s="784" t="s">
        <v>4431</v>
      </c>
      <c r="I14234" s="784" t="s">
        <v>6932</v>
      </c>
    </row>
    <row r="14235" spans="1:9" hidden="1">
      <c r="A14235" s="784" t="str">
        <f>Table_wabobpsvr_AzureCalc_AzureCalcRateCard[[#This Row],[ServiceName]]&amp;Table_wabobpsvr_AzureCalc_AzureCalcRateCard[[#This Row],[Price_Level]]&amp;Table_wabobpsvr_AzureCalc_AzureCalcRateCard[[#This Row],[Region]]</f>
        <v>Standard_D4 VM (Windows)D9</v>
      </c>
      <c r="B14235" s="784">
        <v>9</v>
      </c>
      <c r="C14235" s="784" t="s">
        <v>701</v>
      </c>
      <c r="D14235" s="784" t="s">
        <v>183</v>
      </c>
      <c r="E14235" s="784">
        <v>1.13344</v>
      </c>
      <c r="F14235" s="784" t="s">
        <v>1177</v>
      </c>
      <c r="G14235" s="784" t="s">
        <v>4431</v>
      </c>
      <c r="H14235" s="784" t="s">
        <v>4431</v>
      </c>
      <c r="I14235" s="784" t="s">
        <v>6932</v>
      </c>
    </row>
    <row r="14236" spans="1:9" hidden="1">
      <c r="A14236" s="784" t="str">
        <f>Table_wabobpsvr_AzureCalc_AzureCalcRateCard[[#This Row],[ServiceName]]&amp;Table_wabobpsvr_AzureCalc_AzureCalcRateCard[[#This Row],[Price_Level]]&amp;Table_wabobpsvr_AzureCalc_AzureCalcRateCard[[#This Row],[Region]]</f>
        <v>Standard_D4 VM (Windows)MOSP13</v>
      </c>
      <c r="B14236" s="784">
        <v>13</v>
      </c>
      <c r="C14236" s="784" t="s">
        <v>701</v>
      </c>
      <c r="D14236" s="784" t="s">
        <v>627</v>
      </c>
      <c r="E14236" s="784">
        <v>1.264</v>
      </c>
      <c r="F14236" s="784" t="s">
        <v>1177</v>
      </c>
      <c r="G14236" s="784" t="s">
        <v>4431</v>
      </c>
      <c r="H14236" s="784" t="s">
        <v>4431</v>
      </c>
      <c r="I14236" s="784" t="s">
        <v>6933</v>
      </c>
    </row>
    <row r="14237" spans="1:9" hidden="1">
      <c r="A14237" s="784" t="str">
        <f>Table_wabobpsvr_AzureCalc_AzureCalcRateCard[[#This Row],[ServiceName]]&amp;Table_wabobpsvr_AzureCalc_AzureCalcRateCard[[#This Row],[Price_Level]]&amp;Table_wabobpsvr_AzureCalc_AzureCalcRateCard[[#This Row],[Region]]</f>
        <v>Standard_D4 VM (Windows)A13</v>
      </c>
      <c r="B14237" s="784">
        <v>13</v>
      </c>
      <c r="C14237" s="784" t="s">
        <v>701</v>
      </c>
      <c r="D14237" s="784" t="s">
        <v>181</v>
      </c>
      <c r="E14237" s="784">
        <v>1.2260800000000001</v>
      </c>
      <c r="F14237" s="784" t="s">
        <v>1177</v>
      </c>
      <c r="G14237" s="784" t="s">
        <v>4431</v>
      </c>
      <c r="H14237" s="784" t="s">
        <v>4431</v>
      </c>
      <c r="I14237" s="784" t="s">
        <v>6933</v>
      </c>
    </row>
    <row r="14238" spans="1:9" hidden="1">
      <c r="A14238" s="784" t="str">
        <f>Table_wabobpsvr_AzureCalc_AzureCalcRateCard[[#This Row],[ServiceName]]&amp;Table_wabobpsvr_AzureCalc_AzureCalcRateCard[[#This Row],[Price_Level]]&amp;Table_wabobpsvr_AzureCalc_AzureCalcRateCard[[#This Row],[Region]]</f>
        <v>Standard_D4 VM (Windows)B13</v>
      </c>
      <c r="B14238" s="784">
        <v>13</v>
      </c>
      <c r="C14238" s="784" t="s">
        <v>701</v>
      </c>
      <c r="D14238" s="784" t="s">
        <v>182</v>
      </c>
      <c r="E14238" s="784">
        <v>1.1881600000000001</v>
      </c>
      <c r="F14238" s="784" t="s">
        <v>1177</v>
      </c>
      <c r="G14238" s="784" t="s">
        <v>4431</v>
      </c>
      <c r="H14238" s="784" t="s">
        <v>4431</v>
      </c>
      <c r="I14238" s="784" t="s">
        <v>6933</v>
      </c>
    </row>
    <row r="14239" spans="1:9" hidden="1">
      <c r="A14239" s="784" t="str">
        <f>Table_wabobpsvr_AzureCalc_AzureCalcRateCard[[#This Row],[ServiceName]]&amp;Table_wabobpsvr_AzureCalc_AzureCalcRateCard[[#This Row],[Price_Level]]&amp;Table_wabobpsvr_AzureCalc_AzureCalcRateCard[[#This Row],[Region]]</f>
        <v>Standard_D4 VM (Windows)C13</v>
      </c>
      <c r="B14239" s="784">
        <v>13</v>
      </c>
      <c r="C14239" s="784" t="s">
        <v>701</v>
      </c>
      <c r="D14239" s="784" t="s">
        <v>184</v>
      </c>
      <c r="E14239" s="784">
        <v>1.1502399999999999</v>
      </c>
      <c r="F14239" s="784" t="s">
        <v>1177</v>
      </c>
      <c r="G14239" s="784" t="s">
        <v>4431</v>
      </c>
      <c r="H14239" s="784" t="s">
        <v>4431</v>
      </c>
      <c r="I14239" s="784" t="s">
        <v>6933</v>
      </c>
    </row>
    <row r="14240" spans="1:9" hidden="1">
      <c r="A14240" s="784" t="str">
        <f>Table_wabobpsvr_AzureCalc_AzureCalcRateCard[[#This Row],[ServiceName]]&amp;Table_wabobpsvr_AzureCalc_AzureCalcRateCard[[#This Row],[Price_Level]]&amp;Table_wabobpsvr_AzureCalc_AzureCalcRateCard[[#This Row],[Region]]</f>
        <v>Standard_D4 VM (Windows)D13</v>
      </c>
      <c r="B14240" s="784">
        <v>13</v>
      </c>
      <c r="C14240" s="784" t="s">
        <v>701</v>
      </c>
      <c r="D14240" s="784" t="s">
        <v>183</v>
      </c>
      <c r="E14240" s="784">
        <v>1.11232</v>
      </c>
      <c r="F14240" s="784" t="s">
        <v>1177</v>
      </c>
      <c r="G14240" s="784" t="s">
        <v>4431</v>
      </c>
      <c r="H14240" s="784" t="s">
        <v>4431</v>
      </c>
      <c r="I14240" s="784" t="s">
        <v>6933</v>
      </c>
    </row>
    <row r="14241" spans="1:9" hidden="1">
      <c r="A14241" s="784" t="str">
        <f>Table_wabobpsvr_AzureCalc_AzureCalcRateCard[[#This Row],[ServiceName]]&amp;Table_wabobpsvr_AzureCalc_AzureCalcRateCard[[#This Row],[Price_Level]]&amp;Table_wabobpsvr_AzureCalc_AzureCalcRateCard[[#This Row],[Region]]</f>
        <v>Standard_D4 VM (Windows)MOSP7</v>
      </c>
      <c r="B14241" s="784">
        <v>7</v>
      </c>
      <c r="C14241" s="784" t="s">
        <v>701</v>
      </c>
      <c r="D14241" s="784" t="s">
        <v>627</v>
      </c>
      <c r="E14241" s="784">
        <v>1.032</v>
      </c>
      <c r="F14241" s="784" t="s">
        <v>1177</v>
      </c>
      <c r="G14241" s="784" t="s">
        <v>4431</v>
      </c>
      <c r="H14241" s="784" t="s">
        <v>4431</v>
      </c>
      <c r="I14241" s="784" t="s">
        <v>6934</v>
      </c>
    </row>
    <row r="14242" spans="1:9" hidden="1">
      <c r="A14242" s="784" t="str">
        <f>Table_wabobpsvr_AzureCalc_AzureCalcRateCard[[#This Row],[ServiceName]]&amp;Table_wabobpsvr_AzureCalc_AzureCalcRateCard[[#This Row],[Price_Level]]&amp;Table_wabobpsvr_AzureCalc_AzureCalcRateCard[[#This Row],[Region]]</f>
        <v>Standard_D4 VM (Windows)A7</v>
      </c>
      <c r="B14242" s="784">
        <v>7</v>
      </c>
      <c r="C14242" s="784" t="s">
        <v>701</v>
      </c>
      <c r="D14242" s="784" t="s">
        <v>181</v>
      </c>
      <c r="E14242" s="784">
        <v>1.0010399999999999</v>
      </c>
      <c r="F14242" s="784" t="s">
        <v>1177</v>
      </c>
      <c r="G14242" s="784" t="s">
        <v>4431</v>
      </c>
      <c r="H14242" s="784" t="s">
        <v>4431</v>
      </c>
      <c r="I14242" s="784" t="s">
        <v>6934</v>
      </c>
    </row>
    <row r="14243" spans="1:9" hidden="1">
      <c r="A14243" s="784" t="str">
        <f>Table_wabobpsvr_AzureCalc_AzureCalcRateCard[[#This Row],[ServiceName]]&amp;Table_wabobpsvr_AzureCalc_AzureCalcRateCard[[#This Row],[Price_Level]]&amp;Table_wabobpsvr_AzureCalc_AzureCalcRateCard[[#This Row],[Region]]</f>
        <v>Standard_D4 VM (Windows)B7</v>
      </c>
      <c r="B14243" s="784">
        <v>7</v>
      </c>
      <c r="C14243" s="784" t="s">
        <v>701</v>
      </c>
      <c r="D14243" s="784" t="s">
        <v>182</v>
      </c>
      <c r="E14243" s="784">
        <v>0.97008000000000005</v>
      </c>
      <c r="F14243" s="784" t="s">
        <v>1177</v>
      </c>
      <c r="G14243" s="784" t="s">
        <v>4431</v>
      </c>
      <c r="H14243" s="784" t="s">
        <v>4431</v>
      </c>
      <c r="I14243" s="784" t="s">
        <v>6934</v>
      </c>
    </row>
    <row r="14244" spans="1:9" hidden="1">
      <c r="A14244" s="784" t="str">
        <f>Table_wabobpsvr_AzureCalc_AzureCalcRateCard[[#This Row],[ServiceName]]&amp;Table_wabobpsvr_AzureCalc_AzureCalcRateCard[[#This Row],[Price_Level]]&amp;Table_wabobpsvr_AzureCalc_AzureCalcRateCard[[#This Row],[Region]]</f>
        <v>Standard_D4 VM (Windows)C7</v>
      </c>
      <c r="B14244" s="784">
        <v>7</v>
      </c>
      <c r="C14244" s="784" t="s">
        <v>701</v>
      </c>
      <c r="D14244" s="784" t="s">
        <v>184</v>
      </c>
      <c r="E14244" s="784">
        <v>0.93911999999999995</v>
      </c>
      <c r="F14244" s="784" t="s">
        <v>1177</v>
      </c>
      <c r="G14244" s="784" t="s">
        <v>4431</v>
      </c>
      <c r="H14244" s="784" t="s">
        <v>4431</v>
      </c>
      <c r="I14244" s="784" t="s">
        <v>6934</v>
      </c>
    </row>
    <row r="14245" spans="1:9" hidden="1">
      <c r="A14245" s="784" t="str">
        <f>Table_wabobpsvr_AzureCalc_AzureCalcRateCard[[#This Row],[ServiceName]]&amp;Table_wabobpsvr_AzureCalc_AzureCalcRateCard[[#This Row],[Price_Level]]&amp;Table_wabobpsvr_AzureCalc_AzureCalcRateCard[[#This Row],[Region]]</f>
        <v>Standard_D4 VM (Windows)D7</v>
      </c>
      <c r="B14245" s="784">
        <v>7</v>
      </c>
      <c r="C14245" s="784" t="s">
        <v>701</v>
      </c>
      <c r="D14245" s="784" t="s">
        <v>183</v>
      </c>
      <c r="E14245" s="784">
        <v>0.90815999999999997</v>
      </c>
      <c r="F14245" s="784" t="s">
        <v>1177</v>
      </c>
      <c r="G14245" s="784" t="s">
        <v>4431</v>
      </c>
      <c r="H14245" s="784" t="s">
        <v>4431</v>
      </c>
      <c r="I14245" s="784" t="s">
        <v>6934</v>
      </c>
    </row>
    <row r="14246" spans="1:9" hidden="1">
      <c r="A14246" s="784" t="str">
        <f>Table_wabobpsvr_AzureCalc_AzureCalcRateCard[[#This Row],[ServiceName]]&amp;Table_wabobpsvr_AzureCalc_AzureCalcRateCard[[#This Row],[Price_Level]]&amp;Table_wabobpsvr_AzureCalc_AzureCalcRateCard[[#This Row],[Region]]</f>
        <v>Standard_D13 VM (Windows)C7</v>
      </c>
      <c r="B14246" s="784">
        <v>7</v>
      </c>
      <c r="C14246" s="784" t="s">
        <v>701</v>
      </c>
      <c r="D14246" s="784" t="s">
        <v>184</v>
      </c>
      <c r="E14246" s="784">
        <v>0.98280000000000001</v>
      </c>
      <c r="F14246" s="784" t="s">
        <v>1165</v>
      </c>
      <c r="G14246" s="784" t="s">
        <v>4431</v>
      </c>
      <c r="H14246" s="784" t="s">
        <v>4431</v>
      </c>
      <c r="I14246" s="784" t="s">
        <v>6920</v>
      </c>
    </row>
    <row r="14247" spans="1:9" hidden="1">
      <c r="A14247" s="784" t="str">
        <f>Table_wabobpsvr_AzureCalc_AzureCalcRateCard[[#This Row],[ServiceName]]&amp;Table_wabobpsvr_AzureCalc_AzureCalcRateCard[[#This Row],[Price_Level]]&amp;Table_wabobpsvr_AzureCalc_AzureCalcRateCard[[#This Row],[Region]]</f>
        <v>Standard_D13 VM (Windows)D7</v>
      </c>
      <c r="B14247" s="784">
        <v>7</v>
      </c>
      <c r="C14247" s="784" t="s">
        <v>701</v>
      </c>
      <c r="D14247" s="784" t="s">
        <v>183</v>
      </c>
      <c r="E14247" s="784">
        <v>0.95040000000000002</v>
      </c>
      <c r="F14247" s="784" t="s">
        <v>1165</v>
      </c>
      <c r="G14247" s="784" t="s">
        <v>4431</v>
      </c>
      <c r="H14247" s="784" t="s">
        <v>4431</v>
      </c>
      <c r="I14247" s="784" t="s">
        <v>6920</v>
      </c>
    </row>
    <row r="14248" spans="1:9" hidden="1">
      <c r="A14248" s="784" t="str">
        <f>Table_wabobpsvr_AzureCalc_AzureCalcRateCard[[#This Row],[ServiceName]]&amp;Table_wabobpsvr_AzureCalc_AzureCalcRateCard[[#This Row],[Price_Level]]&amp;Table_wabobpsvr_AzureCalc_AzureCalcRateCard[[#This Row],[Region]]</f>
        <v>Standard_D13 VM (Windows)MOSP8</v>
      </c>
      <c r="B14248" s="784">
        <v>8</v>
      </c>
      <c r="C14248" s="784" t="s">
        <v>701</v>
      </c>
      <c r="D14248" s="784" t="s">
        <v>627</v>
      </c>
      <c r="E14248" s="784">
        <v>1.242</v>
      </c>
      <c r="F14248" s="784" t="s">
        <v>1165</v>
      </c>
      <c r="G14248" s="784" t="s">
        <v>4431</v>
      </c>
      <c r="H14248" s="784" t="s">
        <v>4431</v>
      </c>
      <c r="I14248" s="784" t="s">
        <v>6935</v>
      </c>
    </row>
    <row r="14249" spans="1:9" hidden="1">
      <c r="A14249" s="784" t="str">
        <f>Table_wabobpsvr_AzureCalc_AzureCalcRateCard[[#This Row],[ServiceName]]&amp;Table_wabobpsvr_AzureCalc_AzureCalcRateCard[[#This Row],[Price_Level]]&amp;Table_wabobpsvr_AzureCalc_AzureCalcRateCard[[#This Row],[Region]]</f>
        <v>Standard_D13 VM (Windows)A8</v>
      </c>
      <c r="B14249" s="784">
        <v>8</v>
      </c>
      <c r="C14249" s="784" t="s">
        <v>701</v>
      </c>
      <c r="D14249" s="784" t="s">
        <v>181</v>
      </c>
      <c r="E14249" s="784">
        <v>1.2047399999999999</v>
      </c>
      <c r="F14249" s="784" t="s">
        <v>1165</v>
      </c>
      <c r="G14249" s="784" t="s">
        <v>4431</v>
      </c>
      <c r="H14249" s="784" t="s">
        <v>4431</v>
      </c>
      <c r="I14249" s="784" t="s">
        <v>6935</v>
      </c>
    </row>
    <row r="14250" spans="1:9" hidden="1">
      <c r="A14250" s="784" t="str">
        <f>Table_wabobpsvr_AzureCalc_AzureCalcRateCard[[#This Row],[ServiceName]]&amp;Table_wabobpsvr_AzureCalc_AzureCalcRateCard[[#This Row],[Price_Level]]&amp;Table_wabobpsvr_AzureCalc_AzureCalcRateCard[[#This Row],[Region]]</f>
        <v>Standard_D13 VM (Windows)B8</v>
      </c>
      <c r="B14250" s="784">
        <v>8</v>
      </c>
      <c r="C14250" s="784" t="s">
        <v>701</v>
      </c>
      <c r="D14250" s="784" t="s">
        <v>182</v>
      </c>
      <c r="E14250" s="784">
        <v>1.1674800000000001</v>
      </c>
      <c r="F14250" s="784" t="s">
        <v>1165</v>
      </c>
      <c r="G14250" s="784" t="s">
        <v>4431</v>
      </c>
      <c r="H14250" s="784" t="s">
        <v>4431</v>
      </c>
      <c r="I14250" s="784" t="s">
        <v>6935</v>
      </c>
    </row>
    <row r="14251" spans="1:9" hidden="1">
      <c r="A14251" s="784" t="str">
        <f>Table_wabobpsvr_AzureCalc_AzureCalcRateCard[[#This Row],[ServiceName]]&amp;Table_wabobpsvr_AzureCalc_AzureCalcRateCard[[#This Row],[Price_Level]]&amp;Table_wabobpsvr_AzureCalc_AzureCalcRateCard[[#This Row],[Region]]</f>
        <v>Standard_D13 VM (Windows)C8</v>
      </c>
      <c r="B14251" s="784">
        <v>8</v>
      </c>
      <c r="C14251" s="784" t="s">
        <v>701</v>
      </c>
      <c r="D14251" s="784" t="s">
        <v>184</v>
      </c>
      <c r="E14251" s="784">
        <v>1.13022</v>
      </c>
      <c r="F14251" s="784" t="s">
        <v>1165</v>
      </c>
      <c r="G14251" s="784" t="s">
        <v>4431</v>
      </c>
      <c r="H14251" s="784" t="s">
        <v>4431</v>
      </c>
      <c r="I14251" s="784" t="s">
        <v>6935</v>
      </c>
    </row>
    <row r="14252" spans="1:9" hidden="1">
      <c r="A14252" s="784" t="str">
        <f>Table_wabobpsvr_AzureCalc_AzureCalcRateCard[[#This Row],[ServiceName]]&amp;Table_wabobpsvr_AzureCalc_AzureCalcRateCard[[#This Row],[Price_Level]]&amp;Table_wabobpsvr_AzureCalc_AzureCalcRateCard[[#This Row],[Region]]</f>
        <v>Standard_D13 VM (Windows)D8</v>
      </c>
      <c r="B14252" s="784">
        <v>8</v>
      </c>
      <c r="C14252" s="784" t="s">
        <v>701</v>
      </c>
      <c r="D14252" s="784" t="s">
        <v>183</v>
      </c>
      <c r="E14252" s="784">
        <v>1.0929599999999999</v>
      </c>
      <c r="F14252" s="784" t="s">
        <v>1165</v>
      </c>
      <c r="G14252" s="784" t="s">
        <v>4431</v>
      </c>
      <c r="H14252" s="784" t="s">
        <v>4431</v>
      </c>
      <c r="I14252" s="784" t="s">
        <v>6935</v>
      </c>
    </row>
    <row r="14253" spans="1:9" hidden="1">
      <c r="A14253" s="784" t="str">
        <f>Table_wabobpsvr_AzureCalc_AzureCalcRateCard[[#This Row],[ServiceName]]&amp;Table_wabobpsvr_AzureCalc_AzureCalcRateCard[[#This Row],[Price_Level]]&amp;Table_wabobpsvr_AzureCalc_AzureCalcRateCard[[#This Row],[Region]]</f>
        <v>Standard_D13 VM (Windows)MOSP11</v>
      </c>
      <c r="B14253" s="784">
        <v>11</v>
      </c>
      <c r="C14253" s="784" t="s">
        <v>701</v>
      </c>
      <c r="D14253" s="784" t="s">
        <v>627</v>
      </c>
      <c r="E14253" s="784">
        <v>1.4019999999999999</v>
      </c>
      <c r="F14253" s="784" t="s">
        <v>1165</v>
      </c>
      <c r="G14253" s="784" t="s">
        <v>4431</v>
      </c>
      <c r="H14253" s="784" t="s">
        <v>4431</v>
      </c>
      <c r="I14253" s="784" t="s">
        <v>6936</v>
      </c>
    </row>
    <row r="14254" spans="1:9" hidden="1">
      <c r="A14254" s="784" t="str">
        <f>Table_wabobpsvr_AzureCalc_AzureCalcRateCard[[#This Row],[ServiceName]]&amp;Table_wabobpsvr_AzureCalc_AzureCalcRateCard[[#This Row],[Price_Level]]&amp;Table_wabobpsvr_AzureCalc_AzureCalcRateCard[[#This Row],[Region]]</f>
        <v>Standard_D13 VM (Windows)A11</v>
      </c>
      <c r="B14254" s="784">
        <v>11</v>
      </c>
      <c r="C14254" s="784" t="s">
        <v>701</v>
      </c>
      <c r="D14254" s="784" t="s">
        <v>181</v>
      </c>
      <c r="E14254" s="784">
        <v>1.3599399999999999</v>
      </c>
      <c r="F14254" s="784" t="s">
        <v>1165</v>
      </c>
      <c r="G14254" s="784" t="s">
        <v>4431</v>
      </c>
      <c r="H14254" s="784" t="s">
        <v>4431</v>
      </c>
      <c r="I14254" s="784" t="s">
        <v>6936</v>
      </c>
    </row>
    <row r="14255" spans="1:9" hidden="1">
      <c r="A14255" s="784" t="str">
        <f>Table_wabobpsvr_AzureCalc_AzureCalcRateCard[[#This Row],[ServiceName]]&amp;Table_wabobpsvr_AzureCalc_AzureCalcRateCard[[#This Row],[Price_Level]]&amp;Table_wabobpsvr_AzureCalc_AzureCalcRateCard[[#This Row],[Region]]</f>
        <v>Standard_D13 VM (Windows)B11</v>
      </c>
      <c r="B14255" s="784">
        <v>11</v>
      </c>
      <c r="C14255" s="784" t="s">
        <v>701</v>
      </c>
      <c r="D14255" s="784" t="s">
        <v>182</v>
      </c>
      <c r="E14255" s="784">
        <v>1.3178799999999999</v>
      </c>
      <c r="F14255" s="784" t="s">
        <v>1165</v>
      </c>
      <c r="G14255" s="784" t="s">
        <v>4431</v>
      </c>
      <c r="H14255" s="784" t="s">
        <v>4431</v>
      </c>
      <c r="I14255" s="784" t="s">
        <v>6936</v>
      </c>
    </row>
    <row r="14256" spans="1:9" hidden="1">
      <c r="A14256" s="784" t="str">
        <f>Table_wabobpsvr_AzureCalc_AzureCalcRateCard[[#This Row],[ServiceName]]&amp;Table_wabobpsvr_AzureCalc_AzureCalcRateCard[[#This Row],[Price_Level]]&amp;Table_wabobpsvr_AzureCalc_AzureCalcRateCard[[#This Row],[Region]]</f>
        <v>Standard_D13 VM (Windows)C11</v>
      </c>
      <c r="B14256" s="784">
        <v>11</v>
      </c>
      <c r="C14256" s="784" t="s">
        <v>701</v>
      </c>
      <c r="D14256" s="784" t="s">
        <v>184</v>
      </c>
      <c r="E14256" s="784">
        <v>1.27582</v>
      </c>
      <c r="F14256" s="784" t="s">
        <v>1165</v>
      </c>
      <c r="G14256" s="784" t="s">
        <v>4431</v>
      </c>
      <c r="H14256" s="784" t="s">
        <v>4431</v>
      </c>
      <c r="I14256" s="784" t="s">
        <v>6936</v>
      </c>
    </row>
    <row r="14257" spans="1:9" hidden="1">
      <c r="A14257" s="784" t="str">
        <f>Table_wabobpsvr_AzureCalc_AzureCalcRateCard[[#This Row],[ServiceName]]&amp;Table_wabobpsvr_AzureCalc_AzureCalcRateCard[[#This Row],[Price_Level]]&amp;Table_wabobpsvr_AzureCalc_AzureCalcRateCard[[#This Row],[Region]]</f>
        <v>Standard_D13 VM (Windows)D11</v>
      </c>
      <c r="B14257" s="784">
        <v>11</v>
      </c>
      <c r="C14257" s="784" t="s">
        <v>701</v>
      </c>
      <c r="D14257" s="784" t="s">
        <v>183</v>
      </c>
      <c r="E14257" s="784">
        <v>1.23376</v>
      </c>
      <c r="F14257" s="784" t="s">
        <v>1165</v>
      </c>
      <c r="G14257" s="784" t="s">
        <v>4431</v>
      </c>
      <c r="H14257" s="784" t="s">
        <v>4431</v>
      </c>
      <c r="I14257" s="784" t="s">
        <v>6936</v>
      </c>
    </row>
    <row r="14258" spans="1:9" hidden="1">
      <c r="A14258" s="784" t="str">
        <f>Table_wabobpsvr_AzureCalc_AzureCalcRateCard[[#This Row],[ServiceName]]&amp;Table_wabobpsvr_AzureCalc_AzureCalcRateCard[[#This Row],[Price_Level]]&amp;Table_wabobpsvr_AzureCalc_AzureCalcRateCard[[#This Row],[Region]]</f>
        <v>Standard_D13 VM (Windows)MOSP12</v>
      </c>
      <c r="B14258" s="784">
        <v>12</v>
      </c>
      <c r="C14258" s="784" t="s">
        <v>701</v>
      </c>
      <c r="D14258" s="784" t="s">
        <v>627</v>
      </c>
      <c r="E14258" s="784">
        <v>1.2190000000000001</v>
      </c>
      <c r="F14258" s="784" t="s">
        <v>1165</v>
      </c>
      <c r="G14258" s="784" t="s">
        <v>4431</v>
      </c>
      <c r="H14258" s="784" t="s">
        <v>4431</v>
      </c>
      <c r="I14258" s="784" t="s">
        <v>6937</v>
      </c>
    </row>
    <row r="14259" spans="1:9" hidden="1">
      <c r="A14259" s="784" t="str">
        <f>Table_wabobpsvr_AzureCalc_AzureCalcRateCard[[#This Row],[ServiceName]]&amp;Table_wabobpsvr_AzureCalc_AzureCalcRateCard[[#This Row],[Price_Level]]&amp;Table_wabobpsvr_AzureCalc_AzureCalcRateCard[[#This Row],[Region]]</f>
        <v>Standard_D13 VM (Windows)A12</v>
      </c>
      <c r="B14259" s="784">
        <v>12</v>
      </c>
      <c r="C14259" s="784" t="s">
        <v>701</v>
      </c>
      <c r="D14259" s="784" t="s">
        <v>181</v>
      </c>
      <c r="E14259" s="784">
        <v>1.1824300000000001</v>
      </c>
      <c r="F14259" s="784" t="s">
        <v>1165</v>
      </c>
      <c r="G14259" s="784" t="s">
        <v>4431</v>
      </c>
      <c r="H14259" s="784" t="s">
        <v>4431</v>
      </c>
      <c r="I14259" s="784" t="s">
        <v>6937</v>
      </c>
    </row>
    <row r="14260" spans="1:9" hidden="1">
      <c r="A14260" s="784" t="str">
        <f>Table_wabobpsvr_AzureCalc_AzureCalcRateCard[[#This Row],[ServiceName]]&amp;Table_wabobpsvr_AzureCalc_AzureCalcRateCard[[#This Row],[Price_Level]]&amp;Table_wabobpsvr_AzureCalc_AzureCalcRateCard[[#This Row],[Region]]</f>
        <v>Standard_D13 VM (Windows)B12</v>
      </c>
      <c r="B14260" s="784">
        <v>12</v>
      </c>
      <c r="C14260" s="784" t="s">
        <v>701</v>
      </c>
      <c r="D14260" s="784" t="s">
        <v>182</v>
      </c>
      <c r="E14260" s="784">
        <v>1.1458600000000001</v>
      </c>
      <c r="F14260" s="784" t="s">
        <v>1165</v>
      </c>
      <c r="G14260" s="784" t="s">
        <v>4431</v>
      </c>
      <c r="H14260" s="784" t="s">
        <v>4431</v>
      </c>
      <c r="I14260" s="784" t="s">
        <v>6937</v>
      </c>
    </row>
    <row r="14261" spans="1:9" hidden="1">
      <c r="A14261" s="784" t="str">
        <f>Table_wabobpsvr_AzureCalc_AzureCalcRateCard[[#This Row],[ServiceName]]&amp;Table_wabobpsvr_AzureCalc_AzureCalcRateCard[[#This Row],[Price_Level]]&amp;Table_wabobpsvr_AzureCalc_AzureCalcRateCard[[#This Row],[Region]]</f>
        <v>Standard_D13 VM (Windows)C12</v>
      </c>
      <c r="B14261" s="784">
        <v>12</v>
      </c>
      <c r="C14261" s="784" t="s">
        <v>701</v>
      </c>
      <c r="D14261" s="784" t="s">
        <v>184</v>
      </c>
      <c r="E14261" s="784">
        <v>1.1092900000000001</v>
      </c>
      <c r="F14261" s="784" t="s">
        <v>1165</v>
      </c>
      <c r="G14261" s="784" t="s">
        <v>4431</v>
      </c>
      <c r="H14261" s="784" t="s">
        <v>4431</v>
      </c>
      <c r="I14261" s="784" t="s">
        <v>6937</v>
      </c>
    </row>
    <row r="14262" spans="1:9" hidden="1">
      <c r="A14262" s="784" t="str">
        <f>Table_wabobpsvr_AzureCalc_AzureCalcRateCard[[#This Row],[ServiceName]]&amp;Table_wabobpsvr_AzureCalc_AzureCalcRateCard[[#This Row],[Price_Level]]&amp;Table_wabobpsvr_AzureCalc_AzureCalcRateCard[[#This Row],[Region]]</f>
        <v>Standard_D13 VM (Windows)D12</v>
      </c>
      <c r="B14262" s="784">
        <v>12</v>
      </c>
      <c r="C14262" s="784" t="s">
        <v>701</v>
      </c>
      <c r="D14262" s="784" t="s">
        <v>183</v>
      </c>
      <c r="E14262" s="784">
        <v>1.0727199999999999</v>
      </c>
      <c r="F14262" s="784" t="s">
        <v>1165</v>
      </c>
      <c r="G14262" s="784" t="s">
        <v>4431</v>
      </c>
      <c r="H14262" s="784" t="s">
        <v>4431</v>
      </c>
      <c r="I14262" s="784" t="s">
        <v>6937</v>
      </c>
    </row>
    <row r="14263" spans="1:9" hidden="1">
      <c r="A14263" s="784" t="str">
        <f>Table_wabobpsvr_AzureCalc_AzureCalcRateCard[[#This Row],[ServiceName]]&amp;Table_wabobpsvr_AzureCalc_AzureCalcRateCard[[#This Row],[Price_Level]]&amp;Table_wabobpsvr_AzureCalc_AzureCalcRateCard[[#This Row],[Region]]</f>
        <v>Standard_D13 VM (Windows)MOSP3</v>
      </c>
      <c r="B14263" s="784">
        <v>3</v>
      </c>
      <c r="C14263" s="784" t="s">
        <v>701</v>
      </c>
      <c r="D14263" s="784" t="s">
        <v>627</v>
      </c>
      <c r="E14263" s="784">
        <v>1.173</v>
      </c>
      <c r="F14263" s="784" t="s">
        <v>1165</v>
      </c>
      <c r="G14263" s="784" t="s">
        <v>4431</v>
      </c>
      <c r="H14263" s="784" t="s">
        <v>4431</v>
      </c>
      <c r="I14263" s="784" t="s">
        <v>6938</v>
      </c>
    </row>
    <row r="14264" spans="1:9" hidden="1">
      <c r="A14264" s="784" t="str">
        <f>Table_wabobpsvr_AzureCalc_AzureCalcRateCard[[#This Row],[ServiceName]]&amp;Table_wabobpsvr_AzureCalc_AzureCalcRateCard[[#This Row],[Price_Level]]&amp;Table_wabobpsvr_AzureCalc_AzureCalcRateCard[[#This Row],[Region]]</f>
        <v>Standard_D13 VM (Windows)A3</v>
      </c>
      <c r="B14264" s="784">
        <v>3</v>
      </c>
      <c r="C14264" s="784" t="s">
        <v>701</v>
      </c>
      <c r="D14264" s="784" t="s">
        <v>181</v>
      </c>
      <c r="E14264" s="784">
        <v>1.13781</v>
      </c>
      <c r="F14264" s="784" t="s">
        <v>1165</v>
      </c>
      <c r="G14264" s="784" t="s">
        <v>4431</v>
      </c>
      <c r="H14264" s="784" t="s">
        <v>4431</v>
      </c>
      <c r="I14264" s="784" t="s">
        <v>6938</v>
      </c>
    </row>
    <row r="14265" spans="1:9" hidden="1">
      <c r="A14265" s="784" t="str">
        <f>Table_wabobpsvr_AzureCalc_AzureCalcRateCard[[#This Row],[ServiceName]]&amp;Table_wabobpsvr_AzureCalc_AzureCalcRateCard[[#This Row],[Price_Level]]&amp;Table_wabobpsvr_AzureCalc_AzureCalcRateCard[[#This Row],[Region]]</f>
        <v>Standard_D13 VM (Windows)B3</v>
      </c>
      <c r="B14265" s="784">
        <v>3</v>
      </c>
      <c r="C14265" s="784" t="s">
        <v>701</v>
      </c>
      <c r="D14265" s="784" t="s">
        <v>182</v>
      </c>
      <c r="E14265" s="784">
        <v>1.1026199999999999</v>
      </c>
      <c r="F14265" s="784" t="s">
        <v>1165</v>
      </c>
      <c r="G14265" s="784" t="s">
        <v>4431</v>
      </c>
      <c r="H14265" s="784" t="s">
        <v>4431</v>
      </c>
      <c r="I14265" s="784" t="s">
        <v>6938</v>
      </c>
    </row>
    <row r="14266" spans="1:9" hidden="1">
      <c r="A14266" s="784" t="str">
        <f>Table_wabobpsvr_AzureCalc_AzureCalcRateCard[[#This Row],[ServiceName]]&amp;Table_wabobpsvr_AzureCalc_AzureCalcRateCard[[#This Row],[Price_Level]]&amp;Table_wabobpsvr_AzureCalc_AzureCalcRateCard[[#This Row],[Region]]</f>
        <v>Standard_D13 VM (Windows)C3</v>
      </c>
      <c r="B14266" s="784">
        <v>3</v>
      </c>
      <c r="C14266" s="784" t="s">
        <v>701</v>
      </c>
      <c r="D14266" s="784" t="s">
        <v>184</v>
      </c>
      <c r="E14266" s="784">
        <v>1.0674300000000001</v>
      </c>
      <c r="F14266" s="784" t="s">
        <v>1165</v>
      </c>
      <c r="G14266" s="784" t="s">
        <v>4431</v>
      </c>
      <c r="H14266" s="784" t="s">
        <v>4431</v>
      </c>
      <c r="I14266" s="784" t="s">
        <v>6938</v>
      </c>
    </row>
    <row r="14267" spans="1:9" hidden="1">
      <c r="A14267" s="784" t="str">
        <f>Table_wabobpsvr_AzureCalc_AzureCalcRateCard[[#This Row],[ServiceName]]&amp;Table_wabobpsvr_AzureCalc_AzureCalcRateCard[[#This Row],[Price_Level]]&amp;Table_wabobpsvr_AzureCalc_AzureCalcRateCard[[#This Row],[Region]]</f>
        <v>Standard_D13 VM (Windows)D3</v>
      </c>
      <c r="B14267" s="784">
        <v>3</v>
      </c>
      <c r="C14267" s="784" t="s">
        <v>701</v>
      </c>
      <c r="D14267" s="784" t="s">
        <v>183</v>
      </c>
      <c r="E14267" s="784">
        <v>1.03224</v>
      </c>
      <c r="F14267" s="784" t="s">
        <v>1165</v>
      </c>
      <c r="G14267" s="784" t="s">
        <v>4431</v>
      </c>
      <c r="H14267" s="784" t="s">
        <v>4431</v>
      </c>
      <c r="I14267" s="784" t="s">
        <v>6938</v>
      </c>
    </row>
    <row r="14268" spans="1:9" hidden="1">
      <c r="A14268" s="784" t="str">
        <f>Table_wabobpsvr_AzureCalc_AzureCalcRateCard[[#This Row],[ServiceName]]&amp;Table_wabobpsvr_AzureCalc_AzureCalcRateCard[[#This Row],[Price_Level]]&amp;Table_wabobpsvr_AzureCalc_AzureCalcRateCard[[#This Row],[Region]]</f>
        <v>Standard_D13 VM (Windows)MOSP6</v>
      </c>
      <c r="B14268" s="784">
        <v>6</v>
      </c>
      <c r="C14268" s="784" t="s">
        <v>701</v>
      </c>
      <c r="D14268" s="784" t="s">
        <v>627</v>
      </c>
      <c r="E14268" s="784">
        <v>1.173</v>
      </c>
      <c r="F14268" s="784" t="s">
        <v>1165</v>
      </c>
      <c r="G14268" s="784" t="s">
        <v>4431</v>
      </c>
      <c r="H14268" s="784" t="s">
        <v>4431</v>
      </c>
      <c r="I14268" s="784" t="s">
        <v>6939</v>
      </c>
    </row>
    <row r="14269" spans="1:9" hidden="1">
      <c r="A14269" s="784" t="str">
        <f>Table_wabobpsvr_AzureCalc_AzureCalcRateCard[[#This Row],[ServiceName]]&amp;Table_wabobpsvr_AzureCalc_AzureCalcRateCard[[#This Row],[Price_Level]]&amp;Table_wabobpsvr_AzureCalc_AzureCalcRateCard[[#This Row],[Region]]</f>
        <v>Standard_D13 VM (Windows)A6</v>
      </c>
      <c r="B14269" s="784">
        <v>6</v>
      </c>
      <c r="C14269" s="784" t="s">
        <v>701</v>
      </c>
      <c r="D14269" s="784" t="s">
        <v>181</v>
      </c>
      <c r="E14269" s="784">
        <v>1.13781</v>
      </c>
      <c r="F14269" s="784" t="s">
        <v>1165</v>
      </c>
      <c r="G14269" s="784" t="s">
        <v>4431</v>
      </c>
      <c r="H14269" s="784" t="s">
        <v>4431</v>
      </c>
      <c r="I14269" s="784" t="s">
        <v>6939</v>
      </c>
    </row>
    <row r="14270" spans="1:9" hidden="1">
      <c r="A14270" s="784" t="str">
        <f>Table_wabobpsvr_AzureCalc_AzureCalcRateCard[[#This Row],[ServiceName]]&amp;Table_wabobpsvr_AzureCalc_AzureCalcRateCard[[#This Row],[Price_Level]]&amp;Table_wabobpsvr_AzureCalc_AzureCalcRateCard[[#This Row],[Region]]</f>
        <v>Standard_D13 VM (Windows)B6</v>
      </c>
      <c r="B14270" s="784">
        <v>6</v>
      </c>
      <c r="C14270" s="784" t="s">
        <v>701</v>
      </c>
      <c r="D14270" s="784" t="s">
        <v>182</v>
      </c>
      <c r="E14270" s="784">
        <v>1.1026199999999999</v>
      </c>
      <c r="F14270" s="784" t="s">
        <v>1165</v>
      </c>
      <c r="G14270" s="784" t="s">
        <v>4431</v>
      </c>
      <c r="H14270" s="784" t="s">
        <v>4431</v>
      </c>
      <c r="I14270" s="784" t="s">
        <v>6939</v>
      </c>
    </row>
    <row r="14271" spans="1:9" hidden="1">
      <c r="A14271" s="784" t="str">
        <f>Table_wabobpsvr_AzureCalc_AzureCalcRateCard[[#This Row],[ServiceName]]&amp;Table_wabobpsvr_AzureCalc_AzureCalcRateCard[[#This Row],[Price_Level]]&amp;Table_wabobpsvr_AzureCalc_AzureCalcRateCard[[#This Row],[Region]]</f>
        <v>Standard_D13 VM (Windows)C6</v>
      </c>
      <c r="B14271" s="784">
        <v>6</v>
      </c>
      <c r="C14271" s="784" t="s">
        <v>701</v>
      </c>
      <c r="D14271" s="784" t="s">
        <v>184</v>
      </c>
      <c r="E14271" s="784">
        <v>1.0674300000000001</v>
      </c>
      <c r="F14271" s="784" t="s">
        <v>1165</v>
      </c>
      <c r="G14271" s="784" t="s">
        <v>4431</v>
      </c>
      <c r="H14271" s="784" t="s">
        <v>4431</v>
      </c>
      <c r="I14271" s="784" t="s">
        <v>6939</v>
      </c>
    </row>
    <row r="14272" spans="1:9" hidden="1">
      <c r="A14272" s="784" t="str">
        <f>Table_wabobpsvr_AzureCalc_AzureCalcRateCard[[#This Row],[ServiceName]]&amp;Table_wabobpsvr_AzureCalc_AzureCalcRateCard[[#This Row],[Price_Level]]&amp;Table_wabobpsvr_AzureCalc_AzureCalcRateCard[[#This Row],[Region]]</f>
        <v>Standard_D13 VM (Windows)D6</v>
      </c>
      <c r="B14272" s="784">
        <v>6</v>
      </c>
      <c r="C14272" s="784" t="s">
        <v>701</v>
      </c>
      <c r="D14272" s="784" t="s">
        <v>183</v>
      </c>
      <c r="E14272" s="784">
        <v>1.03224</v>
      </c>
      <c r="F14272" s="784" t="s">
        <v>1165</v>
      </c>
      <c r="G14272" s="784" t="s">
        <v>4431</v>
      </c>
      <c r="H14272" s="784" t="s">
        <v>4431</v>
      </c>
      <c r="I14272" s="784" t="s">
        <v>6939</v>
      </c>
    </row>
    <row r="14273" spans="1:9" hidden="1">
      <c r="A14273" s="784" t="str">
        <f>Table_wabobpsvr_AzureCalc_AzureCalcRateCard[[#This Row],[ServiceName]]&amp;Table_wabobpsvr_AzureCalc_AzureCalcRateCard[[#This Row],[Price_Level]]&amp;Table_wabobpsvr_AzureCalc_AzureCalcRateCard[[#This Row],[Region]]</f>
        <v>Standard_D13 VM (Windows)MOSP2</v>
      </c>
      <c r="B14273" s="784">
        <v>2</v>
      </c>
      <c r="C14273" s="784" t="s">
        <v>701</v>
      </c>
      <c r="D14273" s="784" t="s">
        <v>627</v>
      </c>
      <c r="E14273" s="784">
        <v>1.08</v>
      </c>
      <c r="F14273" s="784" t="s">
        <v>1165</v>
      </c>
      <c r="G14273" s="784" t="s">
        <v>4431</v>
      </c>
      <c r="H14273" s="784" t="s">
        <v>4431</v>
      </c>
      <c r="I14273" s="784" t="s">
        <v>6940</v>
      </c>
    </row>
    <row r="14274" spans="1:9" hidden="1">
      <c r="A14274" s="784" t="str">
        <f>Table_wabobpsvr_AzureCalc_AzureCalcRateCard[[#This Row],[ServiceName]]&amp;Table_wabobpsvr_AzureCalc_AzureCalcRateCard[[#This Row],[Price_Level]]&amp;Table_wabobpsvr_AzureCalc_AzureCalcRateCard[[#This Row],[Region]]</f>
        <v>Standard_D13 VM (Windows)A2</v>
      </c>
      <c r="B14274" s="784">
        <v>2</v>
      </c>
      <c r="C14274" s="784" t="s">
        <v>701</v>
      </c>
      <c r="D14274" s="784" t="s">
        <v>181</v>
      </c>
      <c r="E14274" s="784">
        <v>1.0476000000000001</v>
      </c>
      <c r="F14274" s="784" t="s">
        <v>1165</v>
      </c>
      <c r="G14274" s="784" t="s">
        <v>4431</v>
      </c>
      <c r="H14274" s="784" t="s">
        <v>4431</v>
      </c>
      <c r="I14274" s="784" t="s">
        <v>6940</v>
      </c>
    </row>
    <row r="14275" spans="1:9" hidden="1">
      <c r="A14275" s="784" t="str">
        <f>Table_wabobpsvr_AzureCalc_AzureCalcRateCard[[#This Row],[ServiceName]]&amp;Table_wabobpsvr_AzureCalc_AzureCalcRateCard[[#This Row],[Price_Level]]&amp;Table_wabobpsvr_AzureCalc_AzureCalcRateCard[[#This Row],[Region]]</f>
        <v>Standard_D13 VM (Windows)B2</v>
      </c>
      <c r="B14275" s="784">
        <v>2</v>
      </c>
      <c r="C14275" s="784" t="s">
        <v>701</v>
      </c>
      <c r="D14275" s="784" t="s">
        <v>182</v>
      </c>
      <c r="E14275" s="784">
        <v>1.0152000000000001</v>
      </c>
      <c r="F14275" s="784" t="s">
        <v>1165</v>
      </c>
      <c r="G14275" s="784" t="s">
        <v>4431</v>
      </c>
      <c r="H14275" s="784" t="s">
        <v>4431</v>
      </c>
      <c r="I14275" s="784" t="s">
        <v>6940</v>
      </c>
    </row>
    <row r="14276" spans="1:9" hidden="1">
      <c r="A14276" s="784" t="str">
        <f>Table_wabobpsvr_AzureCalc_AzureCalcRateCard[[#This Row],[ServiceName]]&amp;Table_wabobpsvr_AzureCalc_AzureCalcRateCard[[#This Row],[Price_Level]]&amp;Table_wabobpsvr_AzureCalc_AzureCalcRateCard[[#This Row],[Region]]</f>
        <v>Standard_D13 VM (Windows)C2</v>
      </c>
      <c r="B14276" s="784">
        <v>2</v>
      </c>
      <c r="C14276" s="784" t="s">
        <v>701</v>
      </c>
      <c r="D14276" s="784" t="s">
        <v>184</v>
      </c>
      <c r="E14276" s="784">
        <v>0.98280000000000001</v>
      </c>
      <c r="F14276" s="784" t="s">
        <v>1165</v>
      </c>
      <c r="G14276" s="784" t="s">
        <v>4431</v>
      </c>
      <c r="H14276" s="784" t="s">
        <v>4431</v>
      </c>
      <c r="I14276" s="784" t="s">
        <v>6940</v>
      </c>
    </row>
    <row r="14277" spans="1:9" hidden="1">
      <c r="A14277" s="784" t="str">
        <f>Table_wabobpsvr_AzureCalc_AzureCalcRateCard[[#This Row],[ServiceName]]&amp;Table_wabobpsvr_AzureCalc_AzureCalcRateCard[[#This Row],[Price_Level]]&amp;Table_wabobpsvr_AzureCalc_AzureCalcRateCard[[#This Row],[Region]]</f>
        <v>Standard_D13 VM (Windows)D2</v>
      </c>
      <c r="B14277" s="784">
        <v>2</v>
      </c>
      <c r="C14277" s="784" t="s">
        <v>701</v>
      </c>
      <c r="D14277" s="784" t="s">
        <v>183</v>
      </c>
      <c r="E14277" s="784">
        <v>0.95040000000000002</v>
      </c>
      <c r="F14277" s="784" t="s">
        <v>1165</v>
      </c>
      <c r="G14277" s="784" t="s">
        <v>4431</v>
      </c>
      <c r="H14277" s="784" t="s">
        <v>4431</v>
      </c>
      <c r="I14277" s="784" t="s">
        <v>6940</v>
      </c>
    </row>
    <row r="14278" spans="1:9" hidden="1">
      <c r="A14278" s="784" t="str">
        <f>Table_wabobpsvr_AzureCalc_AzureCalcRateCard[[#This Row],[ServiceName]]&amp;Table_wabobpsvr_AzureCalc_AzureCalcRateCard[[#This Row],[Price_Level]]&amp;Table_wabobpsvr_AzureCalc_AzureCalcRateCard[[#This Row],[Region]]</f>
        <v>Standard_D13 VM (Windows)MOSP5</v>
      </c>
      <c r="B14278" s="784">
        <v>5</v>
      </c>
      <c r="C14278" s="784" t="s">
        <v>701</v>
      </c>
      <c r="D14278" s="784" t="s">
        <v>627</v>
      </c>
      <c r="E14278" s="784">
        <v>1.173</v>
      </c>
      <c r="F14278" s="784" t="s">
        <v>1165</v>
      </c>
      <c r="G14278" s="784" t="s">
        <v>4431</v>
      </c>
      <c r="H14278" s="784" t="s">
        <v>4431</v>
      </c>
      <c r="I14278" s="784" t="s">
        <v>6941</v>
      </c>
    </row>
    <row r="14279" spans="1:9" hidden="1">
      <c r="A14279" s="784" t="str">
        <f>Table_wabobpsvr_AzureCalc_AzureCalcRateCard[[#This Row],[ServiceName]]&amp;Table_wabobpsvr_AzureCalc_AzureCalcRateCard[[#This Row],[Price_Level]]&amp;Table_wabobpsvr_AzureCalc_AzureCalcRateCard[[#This Row],[Region]]</f>
        <v>Standard_D13 VM (Windows)A5</v>
      </c>
      <c r="B14279" s="784">
        <v>5</v>
      </c>
      <c r="C14279" s="784" t="s">
        <v>701</v>
      </c>
      <c r="D14279" s="784" t="s">
        <v>181</v>
      </c>
      <c r="E14279" s="784">
        <v>1.13781</v>
      </c>
      <c r="F14279" s="784" t="s">
        <v>1165</v>
      </c>
      <c r="G14279" s="784" t="s">
        <v>4431</v>
      </c>
      <c r="H14279" s="784" t="s">
        <v>4431</v>
      </c>
      <c r="I14279" s="784" t="s">
        <v>6941</v>
      </c>
    </row>
    <row r="14280" spans="1:9" hidden="1">
      <c r="A14280" s="784" t="str">
        <f>Table_wabobpsvr_AzureCalc_AzureCalcRateCard[[#This Row],[ServiceName]]&amp;Table_wabobpsvr_AzureCalc_AzureCalcRateCard[[#This Row],[Price_Level]]&amp;Table_wabobpsvr_AzureCalc_AzureCalcRateCard[[#This Row],[Region]]</f>
        <v>Standard_D13 VM (Windows)B5</v>
      </c>
      <c r="B14280" s="784">
        <v>5</v>
      </c>
      <c r="C14280" s="784" t="s">
        <v>701</v>
      </c>
      <c r="D14280" s="784" t="s">
        <v>182</v>
      </c>
      <c r="E14280" s="784">
        <v>1.1026199999999999</v>
      </c>
      <c r="F14280" s="784" t="s">
        <v>1165</v>
      </c>
      <c r="G14280" s="784" t="s">
        <v>4431</v>
      </c>
      <c r="H14280" s="784" t="s">
        <v>4431</v>
      </c>
      <c r="I14280" s="784" t="s">
        <v>6941</v>
      </c>
    </row>
    <row r="14281" spans="1:9" hidden="1">
      <c r="A14281" s="784" t="str">
        <f>Table_wabobpsvr_AzureCalc_AzureCalcRateCard[[#This Row],[ServiceName]]&amp;Table_wabobpsvr_AzureCalc_AzureCalcRateCard[[#This Row],[Price_Level]]&amp;Table_wabobpsvr_AzureCalc_AzureCalcRateCard[[#This Row],[Region]]</f>
        <v>Standard_D13 VM (Windows)C5</v>
      </c>
      <c r="B14281" s="784">
        <v>5</v>
      </c>
      <c r="C14281" s="784" t="s">
        <v>701</v>
      </c>
      <c r="D14281" s="784" t="s">
        <v>184</v>
      </c>
      <c r="E14281" s="784">
        <v>1.0674300000000001</v>
      </c>
      <c r="F14281" s="784" t="s">
        <v>1165</v>
      </c>
      <c r="G14281" s="784" t="s">
        <v>4431</v>
      </c>
      <c r="H14281" s="784" t="s">
        <v>4431</v>
      </c>
      <c r="I14281" s="784" t="s">
        <v>6941</v>
      </c>
    </row>
    <row r="14282" spans="1:9" hidden="1">
      <c r="A14282" s="784" t="str">
        <f>Table_wabobpsvr_AzureCalc_AzureCalcRateCard[[#This Row],[ServiceName]]&amp;Table_wabobpsvr_AzureCalc_AzureCalcRateCard[[#This Row],[Price_Level]]&amp;Table_wabobpsvr_AzureCalc_AzureCalcRateCard[[#This Row],[Region]]</f>
        <v>Standard_D13 VM (Windows)D5</v>
      </c>
      <c r="B14282" s="784">
        <v>5</v>
      </c>
      <c r="C14282" s="784" t="s">
        <v>701</v>
      </c>
      <c r="D14282" s="784" t="s">
        <v>183</v>
      </c>
      <c r="E14282" s="784">
        <v>1.03224</v>
      </c>
      <c r="F14282" s="784" t="s">
        <v>1165</v>
      </c>
      <c r="G14282" s="784" t="s">
        <v>4431</v>
      </c>
      <c r="H14282" s="784" t="s">
        <v>4431</v>
      </c>
      <c r="I14282" s="784" t="s">
        <v>6941</v>
      </c>
    </row>
    <row r="14283" spans="1:9" hidden="1">
      <c r="A14283" s="784" t="str">
        <f>Table_wabobpsvr_AzureCalc_AzureCalcRateCard[[#This Row],[ServiceName]]&amp;Table_wabobpsvr_AzureCalc_AzureCalcRateCard[[#This Row],[Price_Level]]&amp;Table_wabobpsvr_AzureCalc_AzureCalcRateCard[[#This Row],[Region]]</f>
        <v>Standard_D13 VM (Windows)MOSP1</v>
      </c>
      <c r="B14283" s="784">
        <v>1</v>
      </c>
      <c r="C14283" s="784" t="s">
        <v>701</v>
      </c>
      <c r="D14283" s="784" t="s">
        <v>627</v>
      </c>
      <c r="E14283" s="784">
        <v>1.08</v>
      </c>
      <c r="F14283" s="784" t="s">
        <v>1165</v>
      </c>
      <c r="G14283" s="784" t="s">
        <v>4431</v>
      </c>
      <c r="H14283" s="784" t="s">
        <v>4431</v>
      </c>
      <c r="I14283" s="784" t="s">
        <v>6942</v>
      </c>
    </row>
    <row r="14284" spans="1:9" hidden="1">
      <c r="A14284" s="784" t="str">
        <f>Table_wabobpsvr_AzureCalc_AzureCalcRateCard[[#This Row],[ServiceName]]&amp;Table_wabobpsvr_AzureCalc_AzureCalcRateCard[[#This Row],[Price_Level]]&amp;Table_wabobpsvr_AzureCalc_AzureCalcRateCard[[#This Row],[Region]]</f>
        <v>Standard_D13 VM (Windows)A1</v>
      </c>
      <c r="B14284" s="784">
        <v>1</v>
      </c>
      <c r="C14284" s="784" t="s">
        <v>701</v>
      </c>
      <c r="D14284" s="784" t="s">
        <v>181</v>
      </c>
      <c r="E14284" s="784">
        <v>1.0476000000000001</v>
      </c>
      <c r="F14284" s="784" t="s">
        <v>1165</v>
      </c>
      <c r="G14284" s="784" t="s">
        <v>4431</v>
      </c>
      <c r="H14284" s="784" t="s">
        <v>4431</v>
      </c>
      <c r="I14284" s="784" t="s">
        <v>6942</v>
      </c>
    </row>
    <row r="14285" spans="1:9" hidden="1">
      <c r="A14285" s="784" t="str">
        <f>Table_wabobpsvr_AzureCalc_AzureCalcRateCard[[#This Row],[ServiceName]]&amp;Table_wabobpsvr_AzureCalc_AzureCalcRateCard[[#This Row],[Price_Level]]&amp;Table_wabobpsvr_AzureCalc_AzureCalcRateCard[[#This Row],[Region]]</f>
        <v>Standard_D13 VM (Windows)B1</v>
      </c>
      <c r="B14285" s="784">
        <v>1</v>
      </c>
      <c r="C14285" s="784" t="s">
        <v>701</v>
      </c>
      <c r="D14285" s="784" t="s">
        <v>182</v>
      </c>
      <c r="E14285" s="784">
        <v>1.0152000000000001</v>
      </c>
      <c r="F14285" s="784" t="s">
        <v>1165</v>
      </c>
      <c r="G14285" s="784" t="s">
        <v>4431</v>
      </c>
      <c r="H14285" s="784" t="s">
        <v>4431</v>
      </c>
      <c r="I14285" s="784" t="s">
        <v>6942</v>
      </c>
    </row>
    <row r="14286" spans="1:9" hidden="1">
      <c r="A14286" s="784" t="str">
        <f>Table_wabobpsvr_AzureCalc_AzureCalcRateCard[[#This Row],[ServiceName]]&amp;Table_wabobpsvr_AzureCalc_AzureCalcRateCard[[#This Row],[Price_Level]]&amp;Table_wabobpsvr_AzureCalc_AzureCalcRateCard[[#This Row],[Region]]</f>
        <v>Standard_D13 VM (Windows)C1</v>
      </c>
      <c r="B14286" s="784">
        <v>1</v>
      </c>
      <c r="C14286" s="784" t="s">
        <v>701</v>
      </c>
      <c r="D14286" s="784" t="s">
        <v>184</v>
      </c>
      <c r="E14286" s="784">
        <v>0.98280000000000001</v>
      </c>
      <c r="F14286" s="784" t="s">
        <v>1165</v>
      </c>
      <c r="G14286" s="784" t="s">
        <v>4431</v>
      </c>
      <c r="H14286" s="784" t="s">
        <v>4431</v>
      </c>
      <c r="I14286" s="784" t="s">
        <v>6942</v>
      </c>
    </row>
    <row r="14287" spans="1:9" hidden="1">
      <c r="A14287" s="784" t="str">
        <f>Table_wabobpsvr_AzureCalc_AzureCalcRateCard[[#This Row],[ServiceName]]&amp;Table_wabobpsvr_AzureCalc_AzureCalcRateCard[[#This Row],[Price_Level]]&amp;Table_wabobpsvr_AzureCalc_AzureCalcRateCard[[#This Row],[Region]]</f>
        <v>Standard_D13 VM (Windows)D1</v>
      </c>
      <c r="B14287" s="784">
        <v>1</v>
      </c>
      <c r="C14287" s="784" t="s">
        <v>701</v>
      </c>
      <c r="D14287" s="784" t="s">
        <v>183</v>
      </c>
      <c r="E14287" s="784">
        <v>0.95040000000000002</v>
      </c>
      <c r="F14287" s="784" t="s">
        <v>1165</v>
      </c>
      <c r="G14287" s="784" t="s">
        <v>4431</v>
      </c>
      <c r="H14287" s="784" t="s">
        <v>4431</v>
      </c>
      <c r="I14287" s="784" t="s">
        <v>6942</v>
      </c>
    </row>
    <row r="14288" spans="1:9" hidden="1">
      <c r="A14288" s="784" t="str">
        <f>Table_wabobpsvr_AzureCalc_AzureCalcRateCard[[#This Row],[ServiceName]]&amp;Table_wabobpsvr_AzureCalc_AzureCalcRateCard[[#This Row],[Price_Level]]&amp;Table_wabobpsvr_AzureCalc_AzureCalcRateCard[[#This Row],[Region]]</f>
        <v>Standard_D13 VM (Windows)MOSP4</v>
      </c>
      <c r="B14288" s="784">
        <v>4</v>
      </c>
      <c r="C14288" s="784" t="s">
        <v>701</v>
      </c>
      <c r="D14288" s="784" t="s">
        <v>627</v>
      </c>
      <c r="E14288" s="784">
        <v>1.173</v>
      </c>
      <c r="F14288" s="784" t="s">
        <v>1165</v>
      </c>
      <c r="G14288" s="784" t="s">
        <v>4431</v>
      </c>
      <c r="H14288" s="784" t="s">
        <v>4431</v>
      </c>
      <c r="I14288" s="784" t="s">
        <v>6943</v>
      </c>
    </row>
    <row r="14289" spans="1:9" hidden="1">
      <c r="A14289" s="784" t="str">
        <f>Table_wabobpsvr_AzureCalc_AzureCalcRateCard[[#This Row],[ServiceName]]&amp;Table_wabobpsvr_AzureCalc_AzureCalcRateCard[[#This Row],[Price_Level]]&amp;Table_wabobpsvr_AzureCalc_AzureCalcRateCard[[#This Row],[Region]]</f>
        <v>Standard_D13 VM (Windows)A4</v>
      </c>
      <c r="B14289" s="784">
        <v>4</v>
      </c>
      <c r="C14289" s="784" t="s">
        <v>701</v>
      </c>
      <c r="D14289" s="784" t="s">
        <v>181</v>
      </c>
      <c r="E14289" s="784">
        <v>1.13781</v>
      </c>
      <c r="F14289" s="784" t="s">
        <v>1165</v>
      </c>
      <c r="G14289" s="784" t="s">
        <v>4431</v>
      </c>
      <c r="H14289" s="784" t="s">
        <v>4431</v>
      </c>
      <c r="I14289" s="784" t="s">
        <v>6943</v>
      </c>
    </row>
    <row r="14290" spans="1:9" hidden="1">
      <c r="A14290" s="784" t="str">
        <f>Table_wabobpsvr_AzureCalc_AzureCalcRateCard[[#This Row],[ServiceName]]&amp;Table_wabobpsvr_AzureCalc_AzureCalcRateCard[[#This Row],[Price_Level]]&amp;Table_wabobpsvr_AzureCalc_AzureCalcRateCard[[#This Row],[Region]]</f>
        <v>Standard_D13 VM (Windows)B4</v>
      </c>
      <c r="B14290" s="784">
        <v>4</v>
      </c>
      <c r="C14290" s="784" t="s">
        <v>701</v>
      </c>
      <c r="D14290" s="784" t="s">
        <v>182</v>
      </c>
      <c r="E14290" s="784">
        <v>1.1026199999999999</v>
      </c>
      <c r="F14290" s="784" t="s">
        <v>1165</v>
      </c>
      <c r="G14290" s="784" t="s">
        <v>4431</v>
      </c>
      <c r="H14290" s="784" t="s">
        <v>4431</v>
      </c>
      <c r="I14290" s="784" t="s">
        <v>6943</v>
      </c>
    </row>
    <row r="14291" spans="1:9" hidden="1">
      <c r="A14291" s="784" t="str">
        <f>Table_wabobpsvr_AzureCalc_AzureCalcRateCard[[#This Row],[ServiceName]]&amp;Table_wabobpsvr_AzureCalc_AzureCalcRateCard[[#This Row],[Price_Level]]&amp;Table_wabobpsvr_AzureCalc_AzureCalcRateCard[[#This Row],[Region]]</f>
        <v>Standard_D13 VM (Windows)C4</v>
      </c>
      <c r="B14291" s="784">
        <v>4</v>
      </c>
      <c r="C14291" s="784" t="s">
        <v>701</v>
      </c>
      <c r="D14291" s="784" t="s">
        <v>184</v>
      </c>
      <c r="E14291" s="784">
        <v>1.0674300000000001</v>
      </c>
      <c r="F14291" s="784" t="s">
        <v>1165</v>
      </c>
      <c r="G14291" s="784" t="s">
        <v>4431</v>
      </c>
      <c r="H14291" s="784" t="s">
        <v>4431</v>
      </c>
      <c r="I14291" s="784" t="s">
        <v>6943</v>
      </c>
    </row>
    <row r="14292" spans="1:9" hidden="1">
      <c r="A14292" s="784" t="str">
        <f>Table_wabobpsvr_AzureCalc_AzureCalcRateCard[[#This Row],[ServiceName]]&amp;Table_wabobpsvr_AzureCalc_AzureCalcRateCard[[#This Row],[Price_Level]]&amp;Table_wabobpsvr_AzureCalc_AzureCalcRateCard[[#This Row],[Region]]</f>
        <v>Standard_D13 VM (Windows)D4</v>
      </c>
      <c r="B14292" s="784">
        <v>4</v>
      </c>
      <c r="C14292" s="784" t="s">
        <v>701</v>
      </c>
      <c r="D14292" s="784" t="s">
        <v>183</v>
      </c>
      <c r="E14292" s="784">
        <v>1.03224</v>
      </c>
      <c r="F14292" s="784" t="s">
        <v>1165</v>
      </c>
      <c r="G14292" s="784" t="s">
        <v>4431</v>
      </c>
      <c r="H14292" s="784" t="s">
        <v>4431</v>
      </c>
      <c r="I14292" s="784" t="s">
        <v>6943</v>
      </c>
    </row>
    <row r="14293" spans="1:9" hidden="1">
      <c r="A14293" s="784" t="str">
        <f>Table_wabobpsvr_AzureCalc_AzureCalcRateCard[[#This Row],[ServiceName]]&amp;Table_wabobpsvr_AzureCalc_AzureCalcRateCard[[#This Row],[Price_Level]]&amp;Table_wabobpsvr_AzureCalc_AzureCalcRateCard[[#This Row],[Region]]</f>
        <v>Standard_D13 VM (Windows)MOSP14</v>
      </c>
      <c r="B14293" s="784">
        <v>14</v>
      </c>
      <c r="C14293" s="784" t="s">
        <v>701</v>
      </c>
      <c r="D14293" s="784" t="s">
        <v>627</v>
      </c>
      <c r="E14293" s="784">
        <v>1.35</v>
      </c>
      <c r="F14293" s="784" t="s">
        <v>1165</v>
      </c>
      <c r="G14293" s="784" t="s">
        <v>4431</v>
      </c>
      <c r="H14293" s="784" t="s">
        <v>4431</v>
      </c>
      <c r="I14293" s="784" t="s">
        <v>6944</v>
      </c>
    </row>
    <row r="14294" spans="1:9" hidden="1">
      <c r="A14294" s="784" t="str">
        <f>Table_wabobpsvr_AzureCalc_AzureCalcRateCard[[#This Row],[ServiceName]]&amp;Table_wabobpsvr_AzureCalc_AzureCalcRateCard[[#This Row],[Price_Level]]&amp;Table_wabobpsvr_AzureCalc_AzureCalcRateCard[[#This Row],[Region]]</f>
        <v>Standard_D13 VM (Windows)A14</v>
      </c>
      <c r="B14294" s="784">
        <v>14</v>
      </c>
      <c r="C14294" s="784" t="s">
        <v>701</v>
      </c>
      <c r="D14294" s="784" t="s">
        <v>181</v>
      </c>
      <c r="E14294" s="784">
        <v>1.3095000000000001</v>
      </c>
      <c r="F14294" s="784" t="s">
        <v>1165</v>
      </c>
      <c r="G14294" s="784" t="s">
        <v>4431</v>
      </c>
      <c r="H14294" s="784" t="s">
        <v>4431</v>
      </c>
      <c r="I14294" s="784" t="s">
        <v>6944</v>
      </c>
    </row>
    <row r="14295" spans="1:9" hidden="1">
      <c r="A14295" s="784" t="str">
        <f>Table_wabobpsvr_AzureCalc_AzureCalcRateCard[[#This Row],[ServiceName]]&amp;Table_wabobpsvr_AzureCalc_AzureCalcRateCard[[#This Row],[Price_Level]]&amp;Table_wabobpsvr_AzureCalc_AzureCalcRateCard[[#This Row],[Region]]</f>
        <v>Standard_D13 VM (Windows)B14</v>
      </c>
      <c r="B14295" s="784">
        <v>14</v>
      </c>
      <c r="C14295" s="784" t="s">
        <v>701</v>
      </c>
      <c r="D14295" s="784" t="s">
        <v>182</v>
      </c>
      <c r="E14295" s="784">
        <v>1.2689999999999999</v>
      </c>
      <c r="F14295" s="784" t="s">
        <v>1165</v>
      </c>
      <c r="G14295" s="784" t="s">
        <v>4431</v>
      </c>
      <c r="H14295" s="784" t="s">
        <v>4431</v>
      </c>
      <c r="I14295" s="784" t="s">
        <v>6944</v>
      </c>
    </row>
    <row r="14296" spans="1:9" hidden="1">
      <c r="A14296" s="784" t="str">
        <f>Table_wabobpsvr_AzureCalc_AzureCalcRateCard[[#This Row],[ServiceName]]&amp;Table_wabobpsvr_AzureCalc_AzureCalcRateCard[[#This Row],[Price_Level]]&amp;Table_wabobpsvr_AzureCalc_AzureCalcRateCard[[#This Row],[Region]]</f>
        <v>Standard_D13 VM (Windows)C14</v>
      </c>
      <c r="B14296" s="784">
        <v>14</v>
      </c>
      <c r="C14296" s="784" t="s">
        <v>701</v>
      </c>
      <c r="D14296" s="784" t="s">
        <v>184</v>
      </c>
      <c r="E14296" s="784">
        <v>1.2284999999999999</v>
      </c>
      <c r="F14296" s="784" t="s">
        <v>1165</v>
      </c>
      <c r="G14296" s="784" t="s">
        <v>4431</v>
      </c>
      <c r="H14296" s="784" t="s">
        <v>4431</v>
      </c>
      <c r="I14296" s="784" t="s">
        <v>6944</v>
      </c>
    </row>
    <row r="14297" spans="1:9" hidden="1">
      <c r="A14297" s="784" t="str">
        <f>Table_wabobpsvr_AzureCalc_AzureCalcRateCard[[#This Row],[ServiceName]]&amp;Table_wabobpsvr_AzureCalc_AzureCalcRateCard[[#This Row],[Price_Level]]&amp;Table_wabobpsvr_AzureCalc_AzureCalcRateCard[[#This Row],[Region]]</f>
        <v>Standard_D13 VM (Windows)D14</v>
      </c>
      <c r="B14297" s="784">
        <v>14</v>
      </c>
      <c r="C14297" s="784" t="s">
        <v>701</v>
      </c>
      <c r="D14297" s="784" t="s">
        <v>183</v>
      </c>
      <c r="E14297" s="784">
        <v>1.1879999999999999</v>
      </c>
      <c r="F14297" s="784" t="s">
        <v>1165</v>
      </c>
      <c r="G14297" s="784" t="s">
        <v>4431</v>
      </c>
      <c r="H14297" s="784" t="s">
        <v>4431</v>
      </c>
      <c r="I14297" s="784" t="s">
        <v>6944</v>
      </c>
    </row>
    <row r="14298" spans="1:9" hidden="1">
      <c r="A14298" s="784" t="str">
        <f>Table_wabobpsvr_AzureCalc_AzureCalcRateCard[[#This Row],[ServiceName]]&amp;Table_wabobpsvr_AzureCalc_AzureCalcRateCard[[#This Row],[Price_Level]]&amp;Table_wabobpsvr_AzureCalc_AzureCalcRateCard[[#This Row],[Region]]</f>
        <v>Standard_D13 VM (Windows)MOSP</v>
      </c>
      <c r="B14298" s="784"/>
      <c r="C14298" s="784" t="s">
        <v>701</v>
      </c>
      <c r="D14298" s="784" t="s">
        <v>627</v>
      </c>
      <c r="E14298" s="784">
        <v>1.08</v>
      </c>
      <c r="F14298" s="784" t="s">
        <v>1165</v>
      </c>
      <c r="G14298" s="784" t="s">
        <v>4431</v>
      </c>
      <c r="H14298" s="784" t="s">
        <v>4431</v>
      </c>
      <c r="I14298" s="784" t="s">
        <v>6945</v>
      </c>
    </row>
    <row r="14299" spans="1:9" hidden="1">
      <c r="A14299" s="784" t="str">
        <f>Table_wabobpsvr_AzureCalc_AzureCalcRateCard[[#This Row],[ServiceName]]&amp;Table_wabobpsvr_AzureCalc_AzureCalcRateCard[[#This Row],[Price_Level]]&amp;Table_wabobpsvr_AzureCalc_AzureCalcRateCard[[#This Row],[Region]]</f>
        <v>Standard_D13 VM (Windows)A</v>
      </c>
      <c r="B14299" s="784"/>
      <c r="C14299" s="784" t="s">
        <v>701</v>
      </c>
      <c r="D14299" s="784" t="s">
        <v>181</v>
      </c>
      <c r="E14299" s="784">
        <v>1.0476000000000001</v>
      </c>
      <c r="F14299" s="784" t="s">
        <v>1165</v>
      </c>
      <c r="G14299" s="784" t="s">
        <v>3755</v>
      </c>
      <c r="H14299" s="784" t="s">
        <v>3756</v>
      </c>
      <c r="I14299" s="784" t="s">
        <v>6945</v>
      </c>
    </row>
    <row r="14300" spans="1:9" hidden="1">
      <c r="A14300" s="784" t="str">
        <f>Table_wabobpsvr_AzureCalc_AzureCalcRateCard[[#This Row],[ServiceName]]&amp;Table_wabobpsvr_AzureCalc_AzureCalcRateCard[[#This Row],[Price_Level]]&amp;Table_wabobpsvr_AzureCalc_AzureCalcRateCard[[#This Row],[Region]]</f>
        <v>Standard_D13 VM (Windows)B</v>
      </c>
      <c r="B14300" s="784"/>
      <c r="C14300" s="784" t="s">
        <v>701</v>
      </c>
      <c r="D14300" s="784" t="s">
        <v>182</v>
      </c>
      <c r="E14300" s="784">
        <v>1.0152000000000001</v>
      </c>
      <c r="F14300" s="784" t="s">
        <v>1165</v>
      </c>
      <c r="G14300" s="784" t="s">
        <v>3755</v>
      </c>
      <c r="H14300" s="784" t="s">
        <v>3756</v>
      </c>
      <c r="I14300" s="784" t="s">
        <v>6945</v>
      </c>
    </row>
    <row r="14301" spans="1:9" hidden="1">
      <c r="A14301" s="784" t="str">
        <f>Table_wabobpsvr_AzureCalc_AzureCalcRateCard[[#This Row],[ServiceName]]&amp;Table_wabobpsvr_AzureCalc_AzureCalcRateCard[[#This Row],[Price_Level]]&amp;Table_wabobpsvr_AzureCalc_AzureCalcRateCard[[#This Row],[Region]]</f>
        <v>Standard_D13 VM (Windows)C</v>
      </c>
      <c r="B14301" s="784"/>
      <c r="C14301" s="784" t="s">
        <v>701</v>
      </c>
      <c r="D14301" s="784" t="s">
        <v>184</v>
      </c>
      <c r="E14301" s="784">
        <v>0.98280000000000001</v>
      </c>
      <c r="F14301" s="784" t="s">
        <v>1165</v>
      </c>
      <c r="G14301" s="784" t="s">
        <v>3755</v>
      </c>
      <c r="H14301" s="784" t="s">
        <v>3756</v>
      </c>
      <c r="I14301" s="784" t="s">
        <v>6945</v>
      </c>
    </row>
    <row r="14302" spans="1:9" hidden="1">
      <c r="A14302" s="784" t="str">
        <f>Table_wabobpsvr_AzureCalc_AzureCalcRateCard[[#This Row],[ServiceName]]&amp;Table_wabobpsvr_AzureCalc_AzureCalcRateCard[[#This Row],[Price_Level]]&amp;Table_wabobpsvr_AzureCalc_AzureCalcRateCard[[#This Row],[Region]]</f>
        <v>Standard_D13 VM (Windows)D</v>
      </c>
      <c r="B14302" s="784"/>
      <c r="C14302" s="784" t="s">
        <v>701</v>
      </c>
      <c r="D14302" s="784" t="s">
        <v>183</v>
      </c>
      <c r="E14302" s="784">
        <v>0.95040000000000002</v>
      </c>
      <c r="F14302" s="784" t="s">
        <v>1165</v>
      </c>
      <c r="G14302" s="784" t="s">
        <v>3755</v>
      </c>
      <c r="H14302" s="784" t="s">
        <v>3756</v>
      </c>
      <c r="I14302" s="784" t="s">
        <v>6945</v>
      </c>
    </row>
    <row r="14303" spans="1:9" hidden="1">
      <c r="A14303" s="784" t="str">
        <f>Table_wabobpsvr_AzureCalc_AzureCalcRateCard[[#This Row],[ServiceName]]&amp;Table_wabobpsvr_AzureCalc_AzureCalcRateCard[[#This Row],[Price_Level]]&amp;Table_wabobpsvr_AzureCalc_AzureCalcRateCard[[#This Row],[Region]]</f>
        <v>Standard_D14 Cloud ServicesMOSP10</v>
      </c>
      <c r="B14303" s="784">
        <v>10</v>
      </c>
      <c r="C14303" s="784" t="s">
        <v>701</v>
      </c>
      <c r="D14303" s="784" t="s">
        <v>627</v>
      </c>
      <c r="E14303" s="784">
        <v>2.9350000000000001</v>
      </c>
      <c r="F14303" s="784" t="s">
        <v>1166</v>
      </c>
      <c r="G14303" s="784" t="s">
        <v>4431</v>
      </c>
      <c r="H14303" s="784" t="s">
        <v>4431</v>
      </c>
      <c r="I14303" s="784" t="s">
        <v>6946</v>
      </c>
    </row>
    <row r="14304" spans="1:9" hidden="1">
      <c r="A14304" s="784" t="str">
        <f>Table_wabobpsvr_AzureCalc_AzureCalcRateCard[[#This Row],[ServiceName]]&amp;Table_wabobpsvr_AzureCalc_AzureCalcRateCard[[#This Row],[Price_Level]]&amp;Table_wabobpsvr_AzureCalc_AzureCalcRateCard[[#This Row],[Region]]</f>
        <v>Standard_D14 Cloud ServicesA10</v>
      </c>
      <c r="B14304" s="784">
        <v>10</v>
      </c>
      <c r="C14304" s="784" t="s">
        <v>701</v>
      </c>
      <c r="D14304" s="784" t="s">
        <v>181</v>
      </c>
      <c r="E14304" s="784">
        <v>2.8469500000000001</v>
      </c>
      <c r="F14304" s="784" t="s">
        <v>1166</v>
      </c>
      <c r="G14304" s="784" t="s">
        <v>4431</v>
      </c>
      <c r="H14304" s="784" t="s">
        <v>4431</v>
      </c>
      <c r="I14304" s="784" t="s">
        <v>6946</v>
      </c>
    </row>
    <row r="14305" spans="1:9" hidden="1">
      <c r="A14305" s="784" t="str">
        <f>Table_wabobpsvr_AzureCalc_AzureCalcRateCard[[#This Row],[ServiceName]]&amp;Table_wabobpsvr_AzureCalc_AzureCalcRateCard[[#This Row],[Price_Level]]&amp;Table_wabobpsvr_AzureCalc_AzureCalcRateCard[[#This Row],[Region]]</f>
        <v>Standard_D14 Cloud ServicesB10</v>
      </c>
      <c r="B14305" s="784">
        <v>10</v>
      </c>
      <c r="C14305" s="784" t="s">
        <v>701</v>
      </c>
      <c r="D14305" s="784" t="s">
        <v>182</v>
      </c>
      <c r="E14305" s="784">
        <v>2.7589000000000001</v>
      </c>
      <c r="F14305" s="784" t="s">
        <v>1166</v>
      </c>
      <c r="G14305" s="784" t="s">
        <v>4431</v>
      </c>
      <c r="H14305" s="784" t="s">
        <v>4431</v>
      </c>
      <c r="I14305" s="784" t="s">
        <v>6946</v>
      </c>
    </row>
    <row r="14306" spans="1:9" hidden="1">
      <c r="A14306" s="784" t="str">
        <f>Table_wabobpsvr_AzureCalc_AzureCalcRateCard[[#This Row],[ServiceName]]&amp;Table_wabobpsvr_AzureCalc_AzureCalcRateCard[[#This Row],[Price_Level]]&amp;Table_wabobpsvr_AzureCalc_AzureCalcRateCard[[#This Row],[Region]]</f>
        <v>Standard_D14 Cloud ServicesC10</v>
      </c>
      <c r="B14306" s="784">
        <v>10</v>
      </c>
      <c r="C14306" s="784" t="s">
        <v>701</v>
      </c>
      <c r="D14306" s="784" t="s">
        <v>184</v>
      </c>
      <c r="E14306" s="784">
        <v>2.6708500000000002</v>
      </c>
      <c r="F14306" s="784" t="s">
        <v>1166</v>
      </c>
      <c r="G14306" s="784" t="s">
        <v>4431</v>
      </c>
      <c r="H14306" s="784" t="s">
        <v>4431</v>
      </c>
      <c r="I14306" s="784" t="s">
        <v>6946</v>
      </c>
    </row>
    <row r="14307" spans="1:9" hidden="1">
      <c r="A14307" s="784" t="str">
        <f>Table_wabobpsvr_AzureCalc_AzureCalcRateCard[[#This Row],[ServiceName]]&amp;Table_wabobpsvr_AzureCalc_AzureCalcRateCard[[#This Row],[Price_Level]]&amp;Table_wabobpsvr_AzureCalc_AzureCalcRateCard[[#This Row],[Region]]</f>
        <v>Standard_D14 Cloud ServicesD10</v>
      </c>
      <c r="B14307" s="784">
        <v>10</v>
      </c>
      <c r="C14307" s="784" t="s">
        <v>701</v>
      </c>
      <c r="D14307" s="784" t="s">
        <v>183</v>
      </c>
      <c r="E14307" s="784">
        <v>2.5828000000000002</v>
      </c>
      <c r="F14307" s="784" t="s">
        <v>1166</v>
      </c>
      <c r="G14307" s="784" t="s">
        <v>4431</v>
      </c>
      <c r="H14307" s="784" t="s">
        <v>4431</v>
      </c>
      <c r="I14307" s="784" t="s">
        <v>6946</v>
      </c>
    </row>
    <row r="14308" spans="1:9" hidden="1">
      <c r="A14308" s="784" t="str">
        <f>Table_wabobpsvr_AzureCalc_AzureCalcRateCard[[#This Row],[ServiceName]]&amp;Table_wabobpsvr_AzureCalc_AzureCalcRateCard[[#This Row],[Price_Level]]&amp;Table_wabobpsvr_AzureCalc_AzureCalcRateCard[[#This Row],[Region]]</f>
        <v>Standard_D14 Cloud ServicesMOSP9</v>
      </c>
      <c r="B14308" s="784">
        <v>9</v>
      </c>
      <c r="C14308" s="784" t="s">
        <v>701</v>
      </c>
      <c r="D14308" s="784" t="s">
        <v>627</v>
      </c>
      <c r="E14308" s="784">
        <v>2.5529999999999999</v>
      </c>
      <c r="F14308" s="784" t="s">
        <v>1166</v>
      </c>
      <c r="G14308" s="784" t="s">
        <v>4431</v>
      </c>
      <c r="H14308" s="784" t="s">
        <v>4431</v>
      </c>
      <c r="I14308" s="784" t="s">
        <v>6021</v>
      </c>
    </row>
    <row r="14309" spans="1:9" hidden="1">
      <c r="A14309" s="784" t="str">
        <f>Table_wabobpsvr_AzureCalc_AzureCalcRateCard[[#This Row],[ServiceName]]&amp;Table_wabobpsvr_AzureCalc_AzureCalcRateCard[[#This Row],[Price_Level]]&amp;Table_wabobpsvr_AzureCalc_AzureCalcRateCard[[#This Row],[Region]]</f>
        <v>Standard_D14 Cloud ServicesA9</v>
      </c>
      <c r="B14309" s="784">
        <v>9</v>
      </c>
      <c r="C14309" s="784" t="s">
        <v>701</v>
      </c>
      <c r="D14309" s="784" t="s">
        <v>181</v>
      </c>
      <c r="E14309" s="784">
        <v>2.47641</v>
      </c>
      <c r="F14309" s="784" t="s">
        <v>1166</v>
      </c>
      <c r="G14309" s="784" t="s">
        <v>4431</v>
      </c>
      <c r="H14309" s="784" t="s">
        <v>4431</v>
      </c>
      <c r="I14309" s="784" t="s">
        <v>6021</v>
      </c>
    </row>
    <row r="14310" spans="1:9" hidden="1">
      <c r="A14310" s="784" t="str">
        <f>Table_wabobpsvr_AzureCalc_AzureCalcRateCard[[#This Row],[ServiceName]]&amp;Table_wabobpsvr_AzureCalc_AzureCalcRateCard[[#This Row],[Price_Level]]&amp;Table_wabobpsvr_AzureCalc_AzureCalcRateCard[[#This Row],[Region]]</f>
        <v>Standard_D14 Cloud ServicesB9</v>
      </c>
      <c r="B14310" s="784">
        <v>9</v>
      </c>
      <c r="C14310" s="784" t="s">
        <v>701</v>
      </c>
      <c r="D14310" s="784" t="s">
        <v>182</v>
      </c>
      <c r="E14310" s="784">
        <v>2.3998200000000001</v>
      </c>
      <c r="F14310" s="784" t="s">
        <v>1166</v>
      </c>
      <c r="G14310" s="784" t="s">
        <v>4431</v>
      </c>
      <c r="H14310" s="784" t="s">
        <v>4431</v>
      </c>
      <c r="I14310" s="784" t="s">
        <v>6021</v>
      </c>
    </row>
    <row r="14311" spans="1:9" hidden="1">
      <c r="A14311" s="784" t="str">
        <f>Table_wabobpsvr_AzureCalc_AzureCalcRateCard[[#This Row],[ServiceName]]&amp;Table_wabobpsvr_AzureCalc_AzureCalcRateCard[[#This Row],[Price_Level]]&amp;Table_wabobpsvr_AzureCalc_AzureCalcRateCard[[#This Row],[Region]]</f>
        <v>Standard_D5 VM (Non-Windows)MOSP2</v>
      </c>
      <c r="B14311" s="784">
        <v>2</v>
      </c>
      <c r="C14311" s="784" t="s">
        <v>701</v>
      </c>
      <c r="D14311" s="784" t="s">
        <v>627</v>
      </c>
      <c r="E14311" s="784">
        <v>1.23</v>
      </c>
      <c r="F14311" s="784" t="s">
        <v>1179</v>
      </c>
      <c r="G14311" s="784" t="s">
        <v>4431</v>
      </c>
      <c r="H14311" s="784" t="s">
        <v>4431</v>
      </c>
      <c r="I14311" s="784" t="s">
        <v>6947</v>
      </c>
    </row>
    <row r="14312" spans="1:9" hidden="1">
      <c r="A14312" s="784" t="str">
        <f>Table_wabobpsvr_AzureCalc_AzureCalcRateCard[[#This Row],[ServiceName]]&amp;Table_wabobpsvr_AzureCalc_AzureCalcRateCard[[#This Row],[Price_Level]]&amp;Table_wabobpsvr_AzureCalc_AzureCalcRateCard[[#This Row],[Region]]</f>
        <v>Standard_D5 VM (Non-Windows)A2</v>
      </c>
      <c r="B14312" s="784">
        <v>2</v>
      </c>
      <c r="C14312" s="784" t="s">
        <v>701</v>
      </c>
      <c r="D14312" s="784" t="s">
        <v>181</v>
      </c>
      <c r="E14312" s="784">
        <v>1.1931</v>
      </c>
      <c r="F14312" s="784" t="s">
        <v>1179</v>
      </c>
      <c r="G14312" s="784" t="s">
        <v>4431</v>
      </c>
      <c r="H14312" s="784" t="s">
        <v>4431</v>
      </c>
      <c r="I14312" s="784" t="s">
        <v>6947</v>
      </c>
    </row>
    <row r="14313" spans="1:9" hidden="1">
      <c r="A14313" s="784" t="str">
        <f>Table_wabobpsvr_AzureCalc_AzureCalcRateCard[[#This Row],[ServiceName]]&amp;Table_wabobpsvr_AzureCalc_AzureCalcRateCard[[#This Row],[Price_Level]]&amp;Table_wabobpsvr_AzureCalc_AzureCalcRateCard[[#This Row],[Region]]</f>
        <v>Standard_D5 VM (Non-Windows)B2</v>
      </c>
      <c r="B14313" s="784">
        <v>2</v>
      </c>
      <c r="C14313" s="784" t="s">
        <v>701</v>
      </c>
      <c r="D14313" s="784" t="s">
        <v>182</v>
      </c>
      <c r="E14313" s="784">
        <v>1.1561999999999999</v>
      </c>
      <c r="F14313" s="784" t="s">
        <v>1179</v>
      </c>
      <c r="G14313" s="784" t="s">
        <v>4431</v>
      </c>
      <c r="H14313" s="784" t="s">
        <v>4431</v>
      </c>
      <c r="I14313" s="784" t="s">
        <v>6947</v>
      </c>
    </row>
    <row r="14314" spans="1:9" hidden="1">
      <c r="A14314" s="784" t="str">
        <f>Table_wabobpsvr_AzureCalc_AzureCalcRateCard[[#This Row],[ServiceName]]&amp;Table_wabobpsvr_AzureCalc_AzureCalcRateCard[[#This Row],[Price_Level]]&amp;Table_wabobpsvr_AzureCalc_AzureCalcRateCard[[#This Row],[Region]]</f>
        <v>Standard_D5 VM (Non-Windows)C2</v>
      </c>
      <c r="B14314" s="784">
        <v>2</v>
      </c>
      <c r="C14314" s="784" t="s">
        <v>701</v>
      </c>
      <c r="D14314" s="784" t="s">
        <v>184</v>
      </c>
      <c r="E14314" s="784">
        <v>1.1193</v>
      </c>
      <c r="F14314" s="784" t="s">
        <v>1179</v>
      </c>
      <c r="G14314" s="784" t="s">
        <v>4431</v>
      </c>
      <c r="H14314" s="784" t="s">
        <v>4431</v>
      </c>
      <c r="I14314" s="784" t="s">
        <v>6947</v>
      </c>
    </row>
    <row r="14315" spans="1:9" hidden="1">
      <c r="A14315" s="784" t="str">
        <f>Table_wabobpsvr_AzureCalc_AzureCalcRateCard[[#This Row],[ServiceName]]&amp;Table_wabobpsvr_AzureCalc_AzureCalcRateCard[[#This Row],[Price_Level]]&amp;Table_wabobpsvr_AzureCalc_AzureCalcRateCard[[#This Row],[Region]]</f>
        <v>Standard_D5 VM (Non-Windows)D2</v>
      </c>
      <c r="B14315" s="784">
        <v>2</v>
      </c>
      <c r="C14315" s="784" t="s">
        <v>701</v>
      </c>
      <c r="D14315" s="784" t="s">
        <v>183</v>
      </c>
      <c r="E14315" s="784">
        <v>1.0824</v>
      </c>
      <c r="F14315" s="784" t="s">
        <v>1179</v>
      </c>
      <c r="G14315" s="784" t="s">
        <v>4431</v>
      </c>
      <c r="H14315" s="784" t="s">
        <v>4431</v>
      </c>
      <c r="I14315" s="784" t="s">
        <v>6947</v>
      </c>
    </row>
    <row r="14316" spans="1:9" hidden="1">
      <c r="A14316" s="784" t="str">
        <f>Table_wabobpsvr_AzureCalc_AzureCalcRateCard[[#This Row],[ServiceName]]&amp;Table_wabobpsvr_AzureCalc_AzureCalcRateCard[[#This Row],[Price_Level]]&amp;Table_wabobpsvr_AzureCalc_AzureCalcRateCard[[#This Row],[Region]]</f>
        <v>Standard_D5 VM (Non-Windows)MOSP5</v>
      </c>
      <c r="B14316" s="784">
        <v>5</v>
      </c>
      <c r="C14316" s="784" t="s">
        <v>701</v>
      </c>
      <c r="D14316" s="784" t="s">
        <v>627</v>
      </c>
      <c r="E14316" s="784">
        <v>1.353</v>
      </c>
      <c r="F14316" s="784" t="s">
        <v>1179</v>
      </c>
      <c r="G14316" s="784" t="s">
        <v>4431</v>
      </c>
      <c r="H14316" s="784" t="s">
        <v>4431</v>
      </c>
      <c r="I14316" s="784" t="s">
        <v>6948</v>
      </c>
    </row>
    <row r="14317" spans="1:9" hidden="1">
      <c r="A14317" s="784" t="str">
        <f>Table_wabobpsvr_AzureCalc_AzureCalcRateCard[[#This Row],[ServiceName]]&amp;Table_wabobpsvr_AzureCalc_AzureCalcRateCard[[#This Row],[Price_Level]]&amp;Table_wabobpsvr_AzureCalc_AzureCalcRateCard[[#This Row],[Region]]</f>
        <v>Standard_D5 VM (Non-Windows)A5</v>
      </c>
      <c r="B14317" s="784">
        <v>5</v>
      </c>
      <c r="C14317" s="784" t="s">
        <v>701</v>
      </c>
      <c r="D14317" s="784" t="s">
        <v>181</v>
      </c>
      <c r="E14317" s="784">
        <v>1.3124100000000001</v>
      </c>
      <c r="F14317" s="784" t="s">
        <v>1179</v>
      </c>
      <c r="G14317" s="784" t="s">
        <v>4431</v>
      </c>
      <c r="H14317" s="784" t="s">
        <v>4431</v>
      </c>
      <c r="I14317" s="784" t="s">
        <v>6948</v>
      </c>
    </row>
    <row r="14318" spans="1:9" hidden="1">
      <c r="A14318" s="784" t="str">
        <f>Table_wabobpsvr_AzureCalc_AzureCalcRateCard[[#This Row],[ServiceName]]&amp;Table_wabobpsvr_AzureCalc_AzureCalcRateCard[[#This Row],[Price_Level]]&amp;Table_wabobpsvr_AzureCalc_AzureCalcRateCard[[#This Row],[Region]]</f>
        <v>Standard_D5 VM (Non-Windows)B5</v>
      </c>
      <c r="B14318" s="784">
        <v>5</v>
      </c>
      <c r="C14318" s="784" t="s">
        <v>701</v>
      </c>
      <c r="D14318" s="784" t="s">
        <v>182</v>
      </c>
      <c r="E14318" s="784">
        <v>1.27182</v>
      </c>
      <c r="F14318" s="784" t="s">
        <v>1179</v>
      </c>
      <c r="G14318" s="784" t="s">
        <v>4431</v>
      </c>
      <c r="H14318" s="784" t="s">
        <v>4431</v>
      </c>
      <c r="I14318" s="784" t="s">
        <v>6948</v>
      </c>
    </row>
    <row r="14319" spans="1:9" hidden="1">
      <c r="A14319" s="784" t="str">
        <f>Table_wabobpsvr_AzureCalc_AzureCalcRateCard[[#This Row],[ServiceName]]&amp;Table_wabobpsvr_AzureCalc_AzureCalcRateCard[[#This Row],[Price_Level]]&amp;Table_wabobpsvr_AzureCalc_AzureCalcRateCard[[#This Row],[Region]]</f>
        <v>Standard_D5 VM (Non-Windows)C5</v>
      </c>
      <c r="B14319" s="784">
        <v>5</v>
      </c>
      <c r="C14319" s="784" t="s">
        <v>701</v>
      </c>
      <c r="D14319" s="784" t="s">
        <v>184</v>
      </c>
      <c r="E14319" s="784">
        <v>1.23123</v>
      </c>
      <c r="F14319" s="784" t="s">
        <v>1179</v>
      </c>
      <c r="G14319" s="784" t="s">
        <v>4431</v>
      </c>
      <c r="H14319" s="784" t="s">
        <v>4431</v>
      </c>
      <c r="I14319" s="784" t="s">
        <v>6948</v>
      </c>
    </row>
    <row r="14320" spans="1:9" hidden="1">
      <c r="A14320" s="784" t="str">
        <f>Table_wabobpsvr_AzureCalc_AzureCalcRateCard[[#This Row],[ServiceName]]&amp;Table_wabobpsvr_AzureCalc_AzureCalcRateCard[[#This Row],[Price_Level]]&amp;Table_wabobpsvr_AzureCalc_AzureCalcRateCard[[#This Row],[Region]]</f>
        <v>Standard_D5 VM (Non-Windows)D5</v>
      </c>
      <c r="B14320" s="784">
        <v>5</v>
      </c>
      <c r="C14320" s="784" t="s">
        <v>701</v>
      </c>
      <c r="D14320" s="784" t="s">
        <v>183</v>
      </c>
      <c r="E14320" s="784">
        <v>1.1906399999999999</v>
      </c>
      <c r="F14320" s="784" t="s">
        <v>1179</v>
      </c>
      <c r="G14320" s="784" t="s">
        <v>4431</v>
      </c>
      <c r="H14320" s="784" t="s">
        <v>4431</v>
      </c>
      <c r="I14320" s="784" t="s">
        <v>6948</v>
      </c>
    </row>
    <row r="14321" spans="1:9" hidden="1">
      <c r="A14321" s="784" t="str">
        <f>Table_wabobpsvr_AzureCalc_AzureCalcRateCard[[#This Row],[ServiceName]]&amp;Table_wabobpsvr_AzureCalc_AzureCalcRateCard[[#This Row],[Price_Level]]&amp;Table_wabobpsvr_AzureCalc_AzureCalcRateCard[[#This Row],[Region]]</f>
        <v>Standard_D5 VM (Non-Windows)MOSP1</v>
      </c>
      <c r="B14321" s="784">
        <v>1</v>
      </c>
      <c r="C14321" s="784" t="s">
        <v>701</v>
      </c>
      <c r="D14321" s="784" t="s">
        <v>627</v>
      </c>
      <c r="E14321" s="784">
        <v>1.23</v>
      </c>
      <c r="F14321" s="784" t="s">
        <v>1179</v>
      </c>
      <c r="G14321" s="784" t="s">
        <v>4431</v>
      </c>
      <c r="H14321" s="784" t="s">
        <v>4431</v>
      </c>
      <c r="I14321" s="784" t="s">
        <v>6949</v>
      </c>
    </row>
    <row r="14322" spans="1:9" hidden="1">
      <c r="A14322" s="784" t="str">
        <f>Table_wabobpsvr_AzureCalc_AzureCalcRateCard[[#This Row],[ServiceName]]&amp;Table_wabobpsvr_AzureCalc_AzureCalcRateCard[[#This Row],[Price_Level]]&amp;Table_wabobpsvr_AzureCalc_AzureCalcRateCard[[#This Row],[Region]]</f>
        <v>Standard_D5 VM (Non-Windows)A1</v>
      </c>
      <c r="B14322" s="784">
        <v>1</v>
      </c>
      <c r="C14322" s="784" t="s">
        <v>701</v>
      </c>
      <c r="D14322" s="784" t="s">
        <v>181</v>
      </c>
      <c r="E14322" s="784">
        <v>1.1931</v>
      </c>
      <c r="F14322" s="784" t="s">
        <v>1179</v>
      </c>
      <c r="G14322" s="784" t="s">
        <v>4431</v>
      </c>
      <c r="H14322" s="784" t="s">
        <v>4431</v>
      </c>
      <c r="I14322" s="784" t="s">
        <v>6949</v>
      </c>
    </row>
    <row r="14323" spans="1:9" hidden="1">
      <c r="A14323" s="784" t="str">
        <f>Table_wabobpsvr_AzureCalc_AzureCalcRateCard[[#This Row],[ServiceName]]&amp;Table_wabobpsvr_AzureCalc_AzureCalcRateCard[[#This Row],[Price_Level]]&amp;Table_wabobpsvr_AzureCalc_AzureCalcRateCard[[#This Row],[Region]]</f>
        <v>Standard_D5 VM (Non-Windows)B1</v>
      </c>
      <c r="B14323" s="784">
        <v>1</v>
      </c>
      <c r="C14323" s="784" t="s">
        <v>701</v>
      </c>
      <c r="D14323" s="784" t="s">
        <v>182</v>
      </c>
      <c r="E14323" s="784">
        <v>1.1561999999999999</v>
      </c>
      <c r="F14323" s="784" t="s">
        <v>1179</v>
      </c>
      <c r="G14323" s="784" t="s">
        <v>4431</v>
      </c>
      <c r="H14323" s="784" t="s">
        <v>4431</v>
      </c>
      <c r="I14323" s="784" t="s">
        <v>6949</v>
      </c>
    </row>
    <row r="14324" spans="1:9" hidden="1">
      <c r="A14324" s="784" t="str">
        <f>Table_wabobpsvr_AzureCalc_AzureCalcRateCard[[#This Row],[ServiceName]]&amp;Table_wabobpsvr_AzureCalc_AzureCalcRateCard[[#This Row],[Price_Level]]&amp;Table_wabobpsvr_AzureCalc_AzureCalcRateCard[[#This Row],[Region]]</f>
        <v>Standard_D5 VM (Non-Windows)C1</v>
      </c>
      <c r="B14324" s="784">
        <v>1</v>
      </c>
      <c r="C14324" s="784" t="s">
        <v>701</v>
      </c>
      <c r="D14324" s="784" t="s">
        <v>184</v>
      </c>
      <c r="E14324" s="784">
        <v>1.1193</v>
      </c>
      <c r="F14324" s="784" t="s">
        <v>1179</v>
      </c>
      <c r="G14324" s="784" t="s">
        <v>4431</v>
      </c>
      <c r="H14324" s="784" t="s">
        <v>4431</v>
      </c>
      <c r="I14324" s="784" t="s">
        <v>6949</v>
      </c>
    </row>
    <row r="14325" spans="1:9" hidden="1">
      <c r="A14325" s="784" t="str">
        <f>Table_wabobpsvr_AzureCalc_AzureCalcRateCard[[#This Row],[ServiceName]]&amp;Table_wabobpsvr_AzureCalc_AzureCalcRateCard[[#This Row],[Price_Level]]&amp;Table_wabobpsvr_AzureCalc_AzureCalcRateCard[[#This Row],[Region]]</f>
        <v>Standard_D5 VM (Non-Windows)D1</v>
      </c>
      <c r="B14325" s="784">
        <v>1</v>
      </c>
      <c r="C14325" s="784" t="s">
        <v>701</v>
      </c>
      <c r="D14325" s="784" t="s">
        <v>183</v>
      </c>
      <c r="E14325" s="784">
        <v>1.0824</v>
      </c>
      <c r="F14325" s="784" t="s">
        <v>1179</v>
      </c>
      <c r="G14325" s="784" t="s">
        <v>4431</v>
      </c>
      <c r="H14325" s="784" t="s">
        <v>4431</v>
      </c>
      <c r="I14325" s="784" t="s">
        <v>6949</v>
      </c>
    </row>
    <row r="14326" spans="1:9" hidden="1">
      <c r="A14326" s="784" t="str">
        <f>Table_wabobpsvr_AzureCalc_AzureCalcRateCard[[#This Row],[ServiceName]]&amp;Table_wabobpsvr_AzureCalc_AzureCalcRateCard[[#This Row],[Price_Level]]&amp;Table_wabobpsvr_AzureCalc_AzureCalcRateCard[[#This Row],[Region]]</f>
        <v>Standard_D4 VM (Windows)MOSP8</v>
      </c>
      <c r="B14326" s="784">
        <v>8</v>
      </c>
      <c r="C14326" s="784" t="s">
        <v>701</v>
      </c>
      <c r="D14326" s="784" t="s">
        <v>627</v>
      </c>
      <c r="E14326" s="784">
        <v>1.1870000000000001</v>
      </c>
      <c r="F14326" s="784" t="s">
        <v>1177</v>
      </c>
      <c r="G14326" s="784" t="s">
        <v>4431</v>
      </c>
      <c r="H14326" s="784" t="s">
        <v>4431</v>
      </c>
      <c r="I14326" s="784" t="s">
        <v>6950</v>
      </c>
    </row>
    <row r="14327" spans="1:9" hidden="1">
      <c r="A14327" s="784" t="str">
        <f>Table_wabobpsvr_AzureCalc_AzureCalcRateCard[[#This Row],[ServiceName]]&amp;Table_wabobpsvr_AzureCalc_AzureCalcRateCard[[#This Row],[Price_Level]]&amp;Table_wabobpsvr_AzureCalc_AzureCalcRateCard[[#This Row],[Region]]</f>
        <v>Standard_D4 VM (Windows)A8</v>
      </c>
      <c r="B14327" s="784">
        <v>8</v>
      </c>
      <c r="C14327" s="784" t="s">
        <v>701</v>
      </c>
      <c r="D14327" s="784" t="s">
        <v>181</v>
      </c>
      <c r="E14327" s="784">
        <v>1.1513899999999999</v>
      </c>
      <c r="F14327" s="784" t="s">
        <v>1177</v>
      </c>
      <c r="G14327" s="784" t="s">
        <v>4431</v>
      </c>
      <c r="H14327" s="784" t="s">
        <v>4431</v>
      </c>
      <c r="I14327" s="784" t="s">
        <v>6950</v>
      </c>
    </row>
    <row r="14328" spans="1:9" hidden="1">
      <c r="A14328" s="784" t="str">
        <f>Table_wabobpsvr_AzureCalc_AzureCalcRateCard[[#This Row],[ServiceName]]&amp;Table_wabobpsvr_AzureCalc_AzureCalcRateCard[[#This Row],[Price_Level]]&amp;Table_wabobpsvr_AzureCalc_AzureCalcRateCard[[#This Row],[Region]]</f>
        <v>Standard_D4 VM (Windows)B8</v>
      </c>
      <c r="B14328" s="784">
        <v>8</v>
      </c>
      <c r="C14328" s="784" t="s">
        <v>701</v>
      </c>
      <c r="D14328" s="784" t="s">
        <v>182</v>
      </c>
      <c r="E14328" s="784">
        <v>1.11578</v>
      </c>
      <c r="F14328" s="784" t="s">
        <v>1177</v>
      </c>
      <c r="G14328" s="784" t="s">
        <v>4431</v>
      </c>
      <c r="H14328" s="784" t="s">
        <v>4431</v>
      </c>
      <c r="I14328" s="784" t="s">
        <v>6950</v>
      </c>
    </row>
    <row r="14329" spans="1:9" hidden="1">
      <c r="A14329" s="784" t="str">
        <f>Table_wabobpsvr_AzureCalc_AzureCalcRateCard[[#This Row],[ServiceName]]&amp;Table_wabobpsvr_AzureCalc_AzureCalcRateCard[[#This Row],[Price_Level]]&amp;Table_wabobpsvr_AzureCalc_AzureCalcRateCard[[#This Row],[Region]]</f>
        <v>Standard_D4 VM (Windows)C8</v>
      </c>
      <c r="B14329" s="784">
        <v>8</v>
      </c>
      <c r="C14329" s="784" t="s">
        <v>701</v>
      </c>
      <c r="D14329" s="784" t="s">
        <v>184</v>
      </c>
      <c r="E14329" s="784">
        <v>1.0801700000000001</v>
      </c>
      <c r="F14329" s="784" t="s">
        <v>1177</v>
      </c>
      <c r="G14329" s="784" t="s">
        <v>4431</v>
      </c>
      <c r="H14329" s="784" t="s">
        <v>4431</v>
      </c>
      <c r="I14329" s="784" t="s">
        <v>6950</v>
      </c>
    </row>
    <row r="14330" spans="1:9" hidden="1">
      <c r="A14330" s="784" t="str">
        <f>Table_wabobpsvr_AzureCalc_AzureCalcRateCard[[#This Row],[ServiceName]]&amp;Table_wabobpsvr_AzureCalc_AzureCalcRateCard[[#This Row],[Price_Level]]&amp;Table_wabobpsvr_AzureCalc_AzureCalcRateCard[[#This Row],[Region]]</f>
        <v>Standard_D4 VM (Windows)D8</v>
      </c>
      <c r="B14330" s="784">
        <v>8</v>
      </c>
      <c r="C14330" s="784" t="s">
        <v>701</v>
      </c>
      <c r="D14330" s="784" t="s">
        <v>183</v>
      </c>
      <c r="E14330" s="784">
        <v>1.0445599999999999</v>
      </c>
      <c r="F14330" s="784" t="s">
        <v>1177</v>
      </c>
      <c r="G14330" s="784" t="s">
        <v>4431</v>
      </c>
      <c r="H14330" s="784" t="s">
        <v>4431</v>
      </c>
      <c r="I14330" s="784" t="s">
        <v>6950</v>
      </c>
    </row>
    <row r="14331" spans="1:9" hidden="1">
      <c r="A14331" s="784" t="str">
        <f>Table_wabobpsvr_AzureCalc_AzureCalcRateCard[[#This Row],[ServiceName]]&amp;Table_wabobpsvr_AzureCalc_AzureCalcRateCard[[#This Row],[Price_Level]]&amp;Table_wabobpsvr_AzureCalc_AzureCalcRateCard[[#This Row],[Region]]</f>
        <v>Standard_D4 VM (Windows)MOSP11</v>
      </c>
      <c r="B14331" s="784">
        <v>11</v>
      </c>
      <c r="C14331" s="784" t="s">
        <v>701</v>
      </c>
      <c r="D14331" s="784" t="s">
        <v>627</v>
      </c>
      <c r="E14331" s="784">
        <v>1.343</v>
      </c>
      <c r="F14331" s="784" t="s">
        <v>1177</v>
      </c>
      <c r="G14331" s="784" t="s">
        <v>4431</v>
      </c>
      <c r="H14331" s="784" t="s">
        <v>4431</v>
      </c>
      <c r="I14331" s="784" t="s">
        <v>6951</v>
      </c>
    </row>
    <row r="14332" spans="1:9" hidden="1">
      <c r="A14332" s="784" t="str">
        <f>Table_wabobpsvr_AzureCalc_AzureCalcRateCard[[#This Row],[ServiceName]]&amp;Table_wabobpsvr_AzureCalc_AzureCalcRateCard[[#This Row],[Price_Level]]&amp;Table_wabobpsvr_AzureCalc_AzureCalcRateCard[[#This Row],[Region]]</f>
        <v>Standard_D4 VM (Windows)A11</v>
      </c>
      <c r="B14332" s="784">
        <v>11</v>
      </c>
      <c r="C14332" s="784" t="s">
        <v>701</v>
      </c>
      <c r="D14332" s="784" t="s">
        <v>181</v>
      </c>
      <c r="E14332" s="784">
        <v>1.30271</v>
      </c>
      <c r="F14332" s="784" t="s">
        <v>1177</v>
      </c>
      <c r="G14332" s="784" t="s">
        <v>4431</v>
      </c>
      <c r="H14332" s="784" t="s">
        <v>4431</v>
      </c>
      <c r="I14332" s="784" t="s">
        <v>6951</v>
      </c>
    </row>
    <row r="14333" spans="1:9" hidden="1">
      <c r="A14333" s="784" t="str">
        <f>Table_wabobpsvr_AzureCalc_AzureCalcRateCard[[#This Row],[ServiceName]]&amp;Table_wabobpsvr_AzureCalc_AzureCalcRateCard[[#This Row],[Price_Level]]&amp;Table_wabobpsvr_AzureCalc_AzureCalcRateCard[[#This Row],[Region]]</f>
        <v>Standard_D4 VM (Windows)B11</v>
      </c>
      <c r="B14333" s="784">
        <v>11</v>
      </c>
      <c r="C14333" s="784" t="s">
        <v>701</v>
      </c>
      <c r="D14333" s="784" t="s">
        <v>182</v>
      </c>
      <c r="E14333" s="784">
        <v>1.2624200000000001</v>
      </c>
      <c r="F14333" s="784" t="s">
        <v>1177</v>
      </c>
      <c r="G14333" s="784" t="s">
        <v>4431</v>
      </c>
      <c r="H14333" s="784" t="s">
        <v>4431</v>
      </c>
      <c r="I14333" s="784" t="s">
        <v>6951</v>
      </c>
    </row>
    <row r="14334" spans="1:9" hidden="1">
      <c r="A14334" s="784" t="str">
        <f>Table_wabobpsvr_AzureCalc_AzureCalcRateCard[[#This Row],[ServiceName]]&amp;Table_wabobpsvr_AzureCalc_AzureCalcRateCard[[#This Row],[Price_Level]]&amp;Table_wabobpsvr_AzureCalc_AzureCalcRateCard[[#This Row],[Region]]</f>
        <v>Standard_D4 VM (Windows)C11</v>
      </c>
      <c r="B14334" s="784">
        <v>11</v>
      </c>
      <c r="C14334" s="784" t="s">
        <v>701</v>
      </c>
      <c r="D14334" s="784" t="s">
        <v>184</v>
      </c>
      <c r="E14334" s="784">
        <v>1.2221299999999999</v>
      </c>
      <c r="F14334" s="784" t="s">
        <v>1177</v>
      </c>
      <c r="G14334" s="784" t="s">
        <v>4431</v>
      </c>
      <c r="H14334" s="784" t="s">
        <v>4431</v>
      </c>
      <c r="I14334" s="784" t="s">
        <v>6951</v>
      </c>
    </row>
    <row r="14335" spans="1:9" hidden="1">
      <c r="A14335" s="784" t="str">
        <f>Table_wabobpsvr_AzureCalc_AzureCalcRateCard[[#This Row],[ServiceName]]&amp;Table_wabobpsvr_AzureCalc_AzureCalcRateCard[[#This Row],[Price_Level]]&amp;Table_wabobpsvr_AzureCalc_AzureCalcRateCard[[#This Row],[Region]]</f>
        <v>Standard_D4 VM (Windows)D11</v>
      </c>
      <c r="B14335" s="784">
        <v>11</v>
      </c>
      <c r="C14335" s="784" t="s">
        <v>701</v>
      </c>
      <c r="D14335" s="784" t="s">
        <v>183</v>
      </c>
      <c r="E14335" s="784">
        <v>1.18184</v>
      </c>
      <c r="F14335" s="784" t="s">
        <v>1177</v>
      </c>
      <c r="G14335" s="784" t="s">
        <v>4431</v>
      </c>
      <c r="H14335" s="784" t="s">
        <v>4431</v>
      </c>
      <c r="I14335" s="784" t="s">
        <v>6951</v>
      </c>
    </row>
    <row r="14336" spans="1:9" hidden="1">
      <c r="A14336" s="784" t="str">
        <f>Table_wabobpsvr_AzureCalc_AzureCalcRateCard[[#This Row],[ServiceName]]&amp;Table_wabobpsvr_AzureCalc_AzureCalcRateCard[[#This Row],[Price_Level]]&amp;Table_wabobpsvr_AzureCalc_AzureCalcRateCard[[#This Row],[Region]]</f>
        <v>Standard_D4 VM (Windows)MOSP12</v>
      </c>
      <c r="B14336" s="784">
        <v>12</v>
      </c>
      <c r="C14336" s="784" t="s">
        <v>701</v>
      </c>
      <c r="D14336" s="784" t="s">
        <v>627</v>
      </c>
      <c r="E14336" s="784">
        <v>1.1679999999999999</v>
      </c>
      <c r="F14336" s="784" t="s">
        <v>1177</v>
      </c>
      <c r="G14336" s="784" t="s">
        <v>4431</v>
      </c>
      <c r="H14336" s="784" t="s">
        <v>4431</v>
      </c>
      <c r="I14336" s="784" t="s">
        <v>6952</v>
      </c>
    </row>
    <row r="14337" spans="1:9" hidden="1">
      <c r="A14337" s="784" t="str">
        <f>Table_wabobpsvr_AzureCalc_AzureCalcRateCard[[#This Row],[ServiceName]]&amp;Table_wabobpsvr_AzureCalc_AzureCalcRateCard[[#This Row],[Price_Level]]&amp;Table_wabobpsvr_AzureCalc_AzureCalcRateCard[[#This Row],[Region]]</f>
        <v>Standard_D4 VM (Windows)A12</v>
      </c>
      <c r="B14337" s="784">
        <v>12</v>
      </c>
      <c r="C14337" s="784" t="s">
        <v>701</v>
      </c>
      <c r="D14337" s="784" t="s">
        <v>181</v>
      </c>
      <c r="E14337" s="784">
        <v>1.13296</v>
      </c>
      <c r="F14337" s="784" t="s">
        <v>1177</v>
      </c>
      <c r="G14337" s="784" t="s">
        <v>4431</v>
      </c>
      <c r="H14337" s="784" t="s">
        <v>4431</v>
      </c>
      <c r="I14337" s="784" t="s">
        <v>6952</v>
      </c>
    </row>
    <row r="14338" spans="1:9" hidden="1">
      <c r="A14338" s="784" t="str">
        <f>Table_wabobpsvr_AzureCalc_AzureCalcRateCard[[#This Row],[ServiceName]]&amp;Table_wabobpsvr_AzureCalc_AzureCalcRateCard[[#This Row],[Price_Level]]&amp;Table_wabobpsvr_AzureCalc_AzureCalcRateCard[[#This Row],[Region]]</f>
        <v>Standard_D4 VM (Windows)B12</v>
      </c>
      <c r="B14338" s="784">
        <v>12</v>
      </c>
      <c r="C14338" s="784" t="s">
        <v>701</v>
      </c>
      <c r="D14338" s="784" t="s">
        <v>182</v>
      </c>
      <c r="E14338" s="784">
        <v>1.09792</v>
      </c>
      <c r="F14338" s="784" t="s">
        <v>1177</v>
      </c>
      <c r="G14338" s="784" t="s">
        <v>4431</v>
      </c>
      <c r="H14338" s="784" t="s">
        <v>4431</v>
      </c>
      <c r="I14338" s="784" t="s">
        <v>6952</v>
      </c>
    </row>
    <row r="14339" spans="1:9" hidden="1">
      <c r="A14339" s="784" t="str">
        <f>Table_wabobpsvr_AzureCalc_AzureCalcRateCard[[#This Row],[ServiceName]]&amp;Table_wabobpsvr_AzureCalc_AzureCalcRateCard[[#This Row],[Price_Level]]&amp;Table_wabobpsvr_AzureCalc_AzureCalcRateCard[[#This Row],[Region]]</f>
        <v>Standard_D4 VM (Windows)C12</v>
      </c>
      <c r="B14339" s="784">
        <v>12</v>
      </c>
      <c r="C14339" s="784" t="s">
        <v>701</v>
      </c>
      <c r="D14339" s="784" t="s">
        <v>184</v>
      </c>
      <c r="E14339" s="784">
        <v>1.06288</v>
      </c>
      <c r="F14339" s="784" t="s">
        <v>1177</v>
      </c>
      <c r="G14339" s="784" t="s">
        <v>4431</v>
      </c>
      <c r="H14339" s="784" t="s">
        <v>4431</v>
      </c>
      <c r="I14339" s="784" t="s">
        <v>6952</v>
      </c>
    </row>
    <row r="14340" spans="1:9" hidden="1">
      <c r="A14340" s="784" t="str">
        <f>Table_wabobpsvr_AzureCalc_AzureCalcRateCard[[#This Row],[ServiceName]]&amp;Table_wabobpsvr_AzureCalc_AzureCalcRateCard[[#This Row],[Price_Level]]&amp;Table_wabobpsvr_AzureCalc_AzureCalcRateCard[[#This Row],[Region]]</f>
        <v>Standard_D4 VM (Windows)D12</v>
      </c>
      <c r="B14340" s="784">
        <v>12</v>
      </c>
      <c r="C14340" s="784" t="s">
        <v>701</v>
      </c>
      <c r="D14340" s="784" t="s">
        <v>183</v>
      </c>
      <c r="E14340" s="784">
        <v>1.0278400000000001</v>
      </c>
      <c r="F14340" s="784" t="s">
        <v>1177</v>
      </c>
      <c r="G14340" s="784" t="s">
        <v>4431</v>
      </c>
      <c r="H14340" s="784" t="s">
        <v>4431</v>
      </c>
      <c r="I14340" s="784" t="s">
        <v>6952</v>
      </c>
    </row>
    <row r="14341" spans="1:9" hidden="1">
      <c r="A14341" s="784" t="str">
        <f>Table_wabobpsvr_AzureCalc_AzureCalcRateCard[[#This Row],[ServiceName]]&amp;Table_wabobpsvr_AzureCalc_AzureCalcRateCard[[#This Row],[Price_Level]]&amp;Table_wabobpsvr_AzureCalc_AzureCalcRateCard[[#This Row],[Region]]</f>
        <v>Standard_D4 VM (Windows)MOSP3</v>
      </c>
      <c r="B14341" s="784">
        <v>3</v>
      </c>
      <c r="C14341" s="784" t="s">
        <v>701</v>
      </c>
      <c r="D14341" s="784" t="s">
        <v>627</v>
      </c>
      <c r="E14341" s="784">
        <v>1.1200000000000001</v>
      </c>
      <c r="F14341" s="784" t="s">
        <v>1177</v>
      </c>
      <c r="G14341" s="784" t="s">
        <v>4431</v>
      </c>
      <c r="H14341" s="784" t="s">
        <v>4431</v>
      </c>
      <c r="I14341" s="784" t="s">
        <v>6953</v>
      </c>
    </row>
    <row r="14342" spans="1:9" hidden="1">
      <c r="A14342" s="784" t="str">
        <f>Table_wabobpsvr_AzureCalc_AzureCalcRateCard[[#This Row],[ServiceName]]&amp;Table_wabobpsvr_AzureCalc_AzureCalcRateCard[[#This Row],[Price_Level]]&amp;Table_wabobpsvr_AzureCalc_AzureCalcRateCard[[#This Row],[Region]]</f>
        <v>Standard_D4 VM (Windows)A3</v>
      </c>
      <c r="B14342" s="784">
        <v>3</v>
      </c>
      <c r="C14342" s="784" t="s">
        <v>701</v>
      </c>
      <c r="D14342" s="784" t="s">
        <v>181</v>
      </c>
      <c r="E14342" s="784">
        <v>1.0864</v>
      </c>
      <c r="F14342" s="784" t="s">
        <v>1177</v>
      </c>
      <c r="G14342" s="784" t="s">
        <v>4431</v>
      </c>
      <c r="H14342" s="784" t="s">
        <v>4431</v>
      </c>
      <c r="I14342" s="784" t="s">
        <v>6953</v>
      </c>
    </row>
    <row r="14343" spans="1:9" hidden="1">
      <c r="A14343" s="784" t="str">
        <f>Table_wabobpsvr_AzureCalc_AzureCalcRateCard[[#This Row],[ServiceName]]&amp;Table_wabobpsvr_AzureCalc_AzureCalcRateCard[[#This Row],[Price_Level]]&amp;Table_wabobpsvr_AzureCalc_AzureCalcRateCard[[#This Row],[Region]]</f>
        <v>Standard_D4 VM (Windows)B3</v>
      </c>
      <c r="B14343" s="784">
        <v>3</v>
      </c>
      <c r="C14343" s="784" t="s">
        <v>701</v>
      </c>
      <c r="D14343" s="784" t="s">
        <v>182</v>
      </c>
      <c r="E14343" s="784">
        <v>1.0528</v>
      </c>
      <c r="F14343" s="784" t="s">
        <v>1177</v>
      </c>
      <c r="G14343" s="784" t="s">
        <v>4431</v>
      </c>
      <c r="H14343" s="784" t="s">
        <v>4431</v>
      </c>
      <c r="I14343" s="784" t="s">
        <v>6953</v>
      </c>
    </row>
    <row r="14344" spans="1:9" hidden="1">
      <c r="A14344" s="784" t="str">
        <f>Table_wabobpsvr_AzureCalc_AzureCalcRateCard[[#This Row],[ServiceName]]&amp;Table_wabobpsvr_AzureCalc_AzureCalcRateCard[[#This Row],[Price_Level]]&amp;Table_wabobpsvr_AzureCalc_AzureCalcRateCard[[#This Row],[Region]]</f>
        <v>Standard_D4 VM (Windows)C3</v>
      </c>
      <c r="B14344" s="784">
        <v>3</v>
      </c>
      <c r="C14344" s="784" t="s">
        <v>701</v>
      </c>
      <c r="D14344" s="784" t="s">
        <v>184</v>
      </c>
      <c r="E14344" s="784">
        <v>1.0192000000000001</v>
      </c>
      <c r="F14344" s="784" t="s">
        <v>1177</v>
      </c>
      <c r="G14344" s="784" t="s">
        <v>4431</v>
      </c>
      <c r="H14344" s="784" t="s">
        <v>4431</v>
      </c>
      <c r="I14344" s="784" t="s">
        <v>6953</v>
      </c>
    </row>
    <row r="14345" spans="1:9" hidden="1">
      <c r="A14345" s="784" t="str">
        <f>Table_wabobpsvr_AzureCalc_AzureCalcRateCard[[#This Row],[ServiceName]]&amp;Table_wabobpsvr_AzureCalc_AzureCalcRateCard[[#This Row],[Price_Level]]&amp;Table_wabobpsvr_AzureCalc_AzureCalcRateCard[[#This Row],[Region]]</f>
        <v>Standard_D4 VM (Windows)D3</v>
      </c>
      <c r="B14345" s="784">
        <v>3</v>
      </c>
      <c r="C14345" s="784" t="s">
        <v>701</v>
      </c>
      <c r="D14345" s="784" t="s">
        <v>183</v>
      </c>
      <c r="E14345" s="784">
        <v>0.98560000000000003</v>
      </c>
      <c r="F14345" s="784" t="s">
        <v>1177</v>
      </c>
      <c r="G14345" s="784" t="s">
        <v>4431</v>
      </c>
      <c r="H14345" s="784" t="s">
        <v>4431</v>
      </c>
      <c r="I14345" s="784" t="s">
        <v>6953</v>
      </c>
    </row>
    <row r="14346" spans="1:9" hidden="1">
      <c r="A14346" s="784" t="str">
        <f>Table_wabobpsvr_AzureCalc_AzureCalcRateCard[[#This Row],[ServiceName]]&amp;Table_wabobpsvr_AzureCalc_AzureCalcRateCard[[#This Row],[Price_Level]]&amp;Table_wabobpsvr_AzureCalc_AzureCalcRateCard[[#This Row],[Region]]</f>
        <v>Standard_D4 VM (Windows)MOSP6</v>
      </c>
      <c r="B14346" s="784">
        <v>6</v>
      </c>
      <c r="C14346" s="784" t="s">
        <v>701</v>
      </c>
      <c r="D14346" s="784" t="s">
        <v>627</v>
      </c>
      <c r="E14346" s="784">
        <v>1.1200000000000001</v>
      </c>
      <c r="F14346" s="784" t="s">
        <v>1177</v>
      </c>
      <c r="G14346" s="784" t="s">
        <v>4431</v>
      </c>
      <c r="H14346" s="784" t="s">
        <v>4431</v>
      </c>
      <c r="I14346" s="784" t="s">
        <v>6954</v>
      </c>
    </row>
    <row r="14347" spans="1:9" hidden="1">
      <c r="A14347" s="784" t="str">
        <f>Table_wabobpsvr_AzureCalc_AzureCalcRateCard[[#This Row],[ServiceName]]&amp;Table_wabobpsvr_AzureCalc_AzureCalcRateCard[[#This Row],[Price_Level]]&amp;Table_wabobpsvr_AzureCalc_AzureCalcRateCard[[#This Row],[Region]]</f>
        <v>Standard_D4 VM (Windows)A6</v>
      </c>
      <c r="B14347" s="784">
        <v>6</v>
      </c>
      <c r="C14347" s="784" t="s">
        <v>701</v>
      </c>
      <c r="D14347" s="784" t="s">
        <v>181</v>
      </c>
      <c r="E14347" s="784">
        <v>1.0864</v>
      </c>
      <c r="F14347" s="784" t="s">
        <v>1177</v>
      </c>
      <c r="G14347" s="784" t="s">
        <v>4431</v>
      </c>
      <c r="H14347" s="784" t="s">
        <v>4431</v>
      </c>
      <c r="I14347" s="784" t="s">
        <v>6954</v>
      </c>
    </row>
    <row r="14348" spans="1:9" hidden="1">
      <c r="A14348" s="784" t="str">
        <f>Table_wabobpsvr_AzureCalc_AzureCalcRateCard[[#This Row],[ServiceName]]&amp;Table_wabobpsvr_AzureCalc_AzureCalcRateCard[[#This Row],[Price_Level]]&amp;Table_wabobpsvr_AzureCalc_AzureCalcRateCard[[#This Row],[Region]]</f>
        <v>Standard_D4 VM (Windows)B6</v>
      </c>
      <c r="B14348" s="784">
        <v>6</v>
      </c>
      <c r="C14348" s="784" t="s">
        <v>701</v>
      </c>
      <c r="D14348" s="784" t="s">
        <v>182</v>
      </c>
      <c r="E14348" s="784">
        <v>1.0528</v>
      </c>
      <c r="F14348" s="784" t="s">
        <v>1177</v>
      </c>
      <c r="G14348" s="784" t="s">
        <v>4431</v>
      </c>
      <c r="H14348" s="784" t="s">
        <v>4431</v>
      </c>
      <c r="I14348" s="784" t="s">
        <v>6954</v>
      </c>
    </row>
    <row r="14349" spans="1:9" hidden="1">
      <c r="A14349" s="784" t="str">
        <f>Table_wabobpsvr_AzureCalc_AzureCalcRateCard[[#This Row],[ServiceName]]&amp;Table_wabobpsvr_AzureCalc_AzureCalcRateCard[[#This Row],[Price_Level]]&amp;Table_wabobpsvr_AzureCalc_AzureCalcRateCard[[#This Row],[Region]]</f>
        <v>Standard_D4 VM (Windows)C6</v>
      </c>
      <c r="B14349" s="784">
        <v>6</v>
      </c>
      <c r="C14349" s="784" t="s">
        <v>701</v>
      </c>
      <c r="D14349" s="784" t="s">
        <v>184</v>
      </c>
      <c r="E14349" s="784">
        <v>1.0192000000000001</v>
      </c>
      <c r="F14349" s="784" t="s">
        <v>1177</v>
      </c>
      <c r="G14349" s="784" t="s">
        <v>4431</v>
      </c>
      <c r="H14349" s="784" t="s">
        <v>4431</v>
      </c>
      <c r="I14349" s="784" t="s">
        <v>6954</v>
      </c>
    </row>
    <row r="14350" spans="1:9" hidden="1">
      <c r="A14350" s="784" t="str">
        <f>Table_wabobpsvr_AzureCalc_AzureCalcRateCard[[#This Row],[ServiceName]]&amp;Table_wabobpsvr_AzureCalc_AzureCalcRateCard[[#This Row],[Price_Level]]&amp;Table_wabobpsvr_AzureCalc_AzureCalcRateCard[[#This Row],[Region]]</f>
        <v>Standard_D4 VM (Windows)D6</v>
      </c>
      <c r="B14350" s="784">
        <v>6</v>
      </c>
      <c r="C14350" s="784" t="s">
        <v>701</v>
      </c>
      <c r="D14350" s="784" t="s">
        <v>183</v>
      </c>
      <c r="E14350" s="784">
        <v>0.98560000000000003</v>
      </c>
      <c r="F14350" s="784" t="s">
        <v>1177</v>
      </c>
      <c r="G14350" s="784" t="s">
        <v>4431</v>
      </c>
      <c r="H14350" s="784" t="s">
        <v>4431</v>
      </c>
      <c r="I14350" s="784" t="s">
        <v>6954</v>
      </c>
    </row>
    <row r="14351" spans="1:9" hidden="1">
      <c r="A14351" s="784" t="str">
        <f>Table_wabobpsvr_AzureCalc_AzureCalcRateCard[[#This Row],[ServiceName]]&amp;Table_wabobpsvr_AzureCalc_AzureCalcRateCard[[#This Row],[Price_Level]]&amp;Table_wabobpsvr_AzureCalc_AzureCalcRateCard[[#This Row],[Region]]</f>
        <v>Standard_D4 VM (Windows)MOSP2</v>
      </c>
      <c r="B14351" s="784">
        <v>2</v>
      </c>
      <c r="C14351" s="784" t="s">
        <v>701</v>
      </c>
      <c r="D14351" s="784" t="s">
        <v>627</v>
      </c>
      <c r="E14351" s="784">
        <v>1.04</v>
      </c>
      <c r="F14351" s="784" t="s">
        <v>1177</v>
      </c>
      <c r="G14351" s="784" t="s">
        <v>4431</v>
      </c>
      <c r="H14351" s="784" t="s">
        <v>4431</v>
      </c>
      <c r="I14351" s="784" t="s">
        <v>6955</v>
      </c>
    </row>
    <row r="14352" spans="1:9" hidden="1">
      <c r="A14352" s="784" t="str">
        <f>Table_wabobpsvr_AzureCalc_AzureCalcRateCard[[#This Row],[ServiceName]]&amp;Table_wabobpsvr_AzureCalc_AzureCalcRateCard[[#This Row],[Price_Level]]&amp;Table_wabobpsvr_AzureCalc_AzureCalcRateCard[[#This Row],[Region]]</f>
        <v>Standard_D4 VM (Windows)A2</v>
      </c>
      <c r="B14352" s="784">
        <v>2</v>
      </c>
      <c r="C14352" s="784" t="s">
        <v>701</v>
      </c>
      <c r="D14352" s="784" t="s">
        <v>181</v>
      </c>
      <c r="E14352" s="784">
        <v>1.0087999999999999</v>
      </c>
      <c r="F14352" s="784" t="s">
        <v>1177</v>
      </c>
      <c r="G14352" s="784" t="s">
        <v>4431</v>
      </c>
      <c r="H14352" s="784" t="s">
        <v>4431</v>
      </c>
      <c r="I14352" s="784" t="s">
        <v>6955</v>
      </c>
    </row>
    <row r="14353" spans="1:9" hidden="1">
      <c r="A14353" s="784" t="str">
        <f>Table_wabobpsvr_AzureCalc_AzureCalcRateCard[[#This Row],[ServiceName]]&amp;Table_wabobpsvr_AzureCalc_AzureCalcRateCard[[#This Row],[Price_Level]]&amp;Table_wabobpsvr_AzureCalc_AzureCalcRateCard[[#This Row],[Region]]</f>
        <v>Standard_D4 VM (Windows)B2</v>
      </c>
      <c r="B14353" s="784">
        <v>2</v>
      </c>
      <c r="C14353" s="784" t="s">
        <v>701</v>
      </c>
      <c r="D14353" s="784" t="s">
        <v>182</v>
      </c>
      <c r="E14353" s="784">
        <v>0.97760000000000002</v>
      </c>
      <c r="F14353" s="784" t="s">
        <v>1177</v>
      </c>
      <c r="G14353" s="784" t="s">
        <v>4431</v>
      </c>
      <c r="H14353" s="784" t="s">
        <v>4431</v>
      </c>
      <c r="I14353" s="784" t="s">
        <v>6955</v>
      </c>
    </row>
    <row r="14354" spans="1:9" hidden="1">
      <c r="A14354" s="784" t="str">
        <f>Table_wabobpsvr_AzureCalc_AzureCalcRateCard[[#This Row],[ServiceName]]&amp;Table_wabobpsvr_AzureCalc_AzureCalcRateCard[[#This Row],[Price_Level]]&amp;Table_wabobpsvr_AzureCalc_AzureCalcRateCard[[#This Row],[Region]]</f>
        <v>Standard_D4 VM (Windows)C2</v>
      </c>
      <c r="B14354" s="784">
        <v>2</v>
      </c>
      <c r="C14354" s="784" t="s">
        <v>701</v>
      </c>
      <c r="D14354" s="784" t="s">
        <v>184</v>
      </c>
      <c r="E14354" s="784">
        <v>0.94640000000000002</v>
      </c>
      <c r="F14354" s="784" t="s">
        <v>1177</v>
      </c>
      <c r="G14354" s="784" t="s">
        <v>4431</v>
      </c>
      <c r="H14354" s="784" t="s">
        <v>4431</v>
      </c>
      <c r="I14354" s="784" t="s">
        <v>6955</v>
      </c>
    </row>
    <row r="14355" spans="1:9" hidden="1">
      <c r="A14355" s="784" t="str">
        <f>Table_wabobpsvr_AzureCalc_AzureCalcRateCard[[#This Row],[ServiceName]]&amp;Table_wabobpsvr_AzureCalc_AzureCalcRateCard[[#This Row],[Price_Level]]&amp;Table_wabobpsvr_AzureCalc_AzureCalcRateCard[[#This Row],[Region]]</f>
        <v>Standard_D4 VM (Windows)D2</v>
      </c>
      <c r="B14355" s="784">
        <v>2</v>
      </c>
      <c r="C14355" s="784" t="s">
        <v>701</v>
      </c>
      <c r="D14355" s="784" t="s">
        <v>183</v>
      </c>
      <c r="E14355" s="784">
        <v>0.91520000000000001</v>
      </c>
      <c r="F14355" s="784" t="s">
        <v>1177</v>
      </c>
      <c r="G14355" s="784" t="s">
        <v>4431</v>
      </c>
      <c r="H14355" s="784" t="s">
        <v>4431</v>
      </c>
      <c r="I14355" s="784" t="s">
        <v>6955</v>
      </c>
    </row>
    <row r="14356" spans="1:9" hidden="1">
      <c r="A14356" s="784" t="str">
        <f>Table_wabobpsvr_AzureCalc_AzureCalcRateCard[[#This Row],[ServiceName]]&amp;Table_wabobpsvr_AzureCalc_AzureCalcRateCard[[#This Row],[Price_Level]]&amp;Table_wabobpsvr_AzureCalc_AzureCalcRateCard[[#This Row],[Region]]</f>
        <v>Standard_D4 VM (Windows)MOSP5</v>
      </c>
      <c r="B14356" s="784">
        <v>5</v>
      </c>
      <c r="C14356" s="784" t="s">
        <v>701</v>
      </c>
      <c r="D14356" s="784" t="s">
        <v>627</v>
      </c>
      <c r="E14356" s="784">
        <v>1.1200000000000001</v>
      </c>
      <c r="F14356" s="784" t="s">
        <v>1177</v>
      </c>
      <c r="G14356" s="784" t="s">
        <v>4431</v>
      </c>
      <c r="H14356" s="784" t="s">
        <v>4431</v>
      </c>
      <c r="I14356" s="784" t="s">
        <v>6956</v>
      </c>
    </row>
    <row r="14357" spans="1:9" hidden="1">
      <c r="A14357" s="784" t="str">
        <f>Table_wabobpsvr_AzureCalc_AzureCalcRateCard[[#This Row],[ServiceName]]&amp;Table_wabobpsvr_AzureCalc_AzureCalcRateCard[[#This Row],[Price_Level]]&amp;Table_wabobpsvr_AzureCalc_AzureCalcRateCard[[#This Row],[Region]]</f>
        <v>Standard_D4 VM (Windows)A5</v>
      </c>
      <c r="B14357" s="784">
        <v>5</v>
      </c>
      <c r="C14357" s="784" t="s">
        <v>701</v>
      </c>
      <c r="D14357" s="784" t="s">
        <v>181</v>
      </c>
      <c r="E14357" s="784">
        <v>1.0864</v>
      </c>
      <c r="F14357" s="784" t="s">
        <v>1177</v>
      </c>
      <c r="G14357" s="784" t="s">
        <v>4431</v>
      </c>
      <c r="H14357" s="784" t="s">
        <v>4431</v>
      </c>
      <c r="I14357" s="784" t="s">
        <v>6956</v>
      </c>
    </row>
    <row r="14358" spans="1:9" hidden="1">
      <c r="A14358" s="784" t="str">
        <f>Table_wabobpsvr_AzureCalc_AzureCalcRateCard[[#This Row],[ServiceName]]&amp;Table_wabobpsvr_AzureCalc_AzureCalcRateCard[[#This Row],[Price_Level]]&amp;Table_wabobpsvr_AzureCalc_AzureCalcRateCard[[#This Row],[Region]]</f>
        <v>Standard_D4 VM (Windows)B5</v>
      </c>
      <c r="B14358" s="784">
        <v>5</v>
      </c>
      <c r="C14358" s="784" t="s">
        <v>701</v>
      </c>
      <c r="D14358" s="784" t="s">
        <v>182</v>
      </c>
      <c r="E14358" s="784">
        <v>1.0528</v>
      </c>
      <c r="F14358" s="784" t="s">
        <v>1177</v>
      </c>
      <c r="G14358" s="784" t="s">
        <v>4431</v>
      </c>
      <c r="H14358" s="784" t="s">
        <v>4431</v>
      </c>
      <c r="I14358" s="784" t="s">
        <v>6956</v>
      </c>
    </row>
    <row r="14359" spans="1:9" hidden="1">
      <c r="A14359" s="784" t="str">
        <f>Table_wabobpsvr_AzureCalc_AzureCalcRateCard[[#This Row],[ServiceName]]&amp;Table_wabobpsvr_AzureCalc_AzureCalcRateCard[[#This Row],[Price_Level]]&amp;Table_wabobpsvr_AzureCalc_AzureCalcRateCard[[#This Row],[Region]]</f>
        <v>Standard_D4 VM (Windows)C5</v>
      </c>
      <c r="B14359" s="784">
        <v>5</v>
      </c>
      <c r="C14359" s="784" t="s">
        <v>701</v>
      </c>
      <c r="D14359" s="784" t="s">
        <v>184</v>
      </c>
      <c r="E14359" s="784">
        <v>1.0192000000000001</v>
      </c>
      <c r="F14359" s="784" t="s">
        <v>1177</v>
      </c>
      <c r="G14359" s="784" t="s">
        <v>4431</v>
      </c>
      <c r="H14359" s="784" t="s">
        <v>4431</v>
      </c>
      <c r="I14359" s="784" t="s">
        <v>6956</v>
      </c>
    </row>
    <row r="14360" spans="1:9" hidden="1">
      <c r="A14360" s="784" t="str">
        <f>Table_wabobpsvr_AzureCalc_AzureCalcRateCard[[#This Row],[ServiceName]]&amp;Table_wabobpsvr_AzureCalc_AzureCalcRateCard[[#This Row],[Price_Level]]&amp;Table_wabobpsvr_AzureCalc_AzureCalcRateCard[[#This Row],[Region]]</f>
        <v>Standard_D4 VM (Windows)D5</v>
      </c>
      <c r="B14360" s="784">
        <v>5</v>
      </c>
      <c r="C14360" s="784" t="s">
        <v>701</v>
      </c>
      <c r="D14360" s="784" t="s">
        <v>183</v>
      </c>
      <c r="E14360" s="784">
        <v>0.98560000000000003</v>
      </c>
      <c r="F14360" s="784" t="s">
        <v>1177</v>
      </c>
      <c r="G14360" s="784" t="s">
        <v>4431</v>
      </c>
      <c r="H14360" s="784" t="s">
        <v>4431</v>
      </c>
      <c r="I14360" s="784" t="s">
        <v>6956</v>
      </c>
    </row>
    <row r="14361" spans="1:9" hidden="1">
      <c r="A14361" s="784" t="str">
        <f>Table_wabobpsvr_AzureCalc_AzureCalcRateCard[[#This Row],[ServiceName]]&amp;Table_wabobpsvr_AzureCalc_AzureCalcRateCard[[#This Row],[Price_Level]]&amp;Table_wabobpsvr_AzureCalc_AzureCalcRateCard[[#This Row],[Region]]</f>
        <v>Standard_D4 VM (Windows)MOSP1</v>
      </c>
      <c r="B14361" s="784">
        <v>1</v>
      </c>
      <c r="C14361" s="784" t="s">
        <v>701</v>
      </c>
      <c r="D14361" s="784" t="s">
        <v>627</v>
      </c>
      <c r="E14361" s="784">
        <v>1.04</v>
      </c>
      <c r="F14361" s="784" t="s">
        <v>1177</v>
      </c>
      <c r="G14361" s="784" t="s">
        <v>4431</v>
      </c>
      <c r="H14361" s="784" t="s">
        <v>4431</v>
      </c>
      <c r="I14361" s="784" t="s">
        <v>6957</v>
      </c>
    </row>
    <row r="14362" spans="1:9" hidden="1">
      <c r="A14362" s="784" t="str">
        <f>Table_wabobpsvr_AzureCalc_AzureCalcRateCard[[#This Row],[ServiceName]]&amp;Table_wabobpsvr_AzureCalc_AzureCalcRateCard[[#This Row],[Price_Level]]&amp;Table_wabobpsvr_AzureCalc_AzureCalcRateCard[[#This Row],[Region]]</f>
        <v>Standard_D4 VM (Windows)A1</v>
      </c>
      <c r="B14362" s="784">
        <v>1</v>
      </c>
      <c r="C14362" s="784" t="s">
        <v>701</v>
      </c>
      <c r="D14362" s="784" t="s">
        <v>181</v>
      </c>
      <c r="E14362" s="784">
        <v>1.0087999999999999</v>
      </c>
      <c r="F14362" s="784" t="s">
        <v>1177</v>
      </c>
      <c r="G14362" s="784" t="s">
        <v>4431</v>
      </c>
      <c r="H14362" s="784" t="s">
        <v>4431</v>
      </c>
      <c r="I14362" s="784" t="s">
        <v>6957</v>
      </c>
    </row>
    <row r="14363" spans="1:9" hidden="1">
      <c r="A14363" s="784" t="str">
        <f>Table_wabobpsvr_AzureCalc_AzureCalcRateCard[[#This Row],[ServiceName]]&amp;Table_wabobpsvr_AzureCalc_AzureCalcRateCard[[#This Row],[Price_Level]]&amp;Table_wabobpsvr_AzureCalc_AzureCalcRateCard[[#This Row],[Region]]</f>
        <v>Standard_D4 VM (Windows)B1</v>
      </c>
      <c r="B14363" s="784">
        <v>1</v>
      </c>
      <c r="C14363" s="784" t="s">
        <v>701</v>
      </c>
      <c r="D14363" s="784" t="s">
        <v>182</v>
      </c>
      <c r="E14363" s="784">
        <v>0.97760000000000002</v>
      </c>
      <c r="F14363" s="784" t="s">
        <v>1177</v>
      </c>
      <c r="G14363" s="784" t="s">
        <v>4431</v>
      </c>
      <c r="H14363" s="784" t="s">
        <v>4431</v>
      </c>
      <c r="I14363" s="784" t="s">
        <v>6957</v>
      </c>
    </row>
    <row r="14364" spans="1:9" hidden="1">
      <c r="A14364" s="784" t="str">
        <f>Table_wabobpsvr_AzureCalc_AzureCalcRateCard[[#This Row],[ServiceName]]&amp;Table_wabobpsvr_AzureCalc_AzureCalcRateCard[[#This Row],[Price_Level]]&amp;Table_wabobpsvr_AzureCalc_AzureCalcRateCard[[#This Row],[Region]]</f>
        <v>Standard_D4 VM (Windows)C1</v>
      </c>
      <c r="B14364" s="784">
        <v>1</v>
      </c>
      <c r="C14364" s="784" t="s">
        <v>701</v>
      </c>
      <c r="D14364" s="784" t="s">
        <v>184</v>
      </c>
      <c r="E14364" s="784">
        <v>0.94640000000000002</v>
      </c>
      <c r="F14364" s="784" t="s">
        <v>1177</v>
      </c>
      <c r="G14364" s="784" t="s">
        <v>4431</v>
      </c>
      <c r="H14364" s="784" t="s">
        <v>4431</v>
      </c>
      <c r="I14364" s="784" t="s">
        <v>6957</v>
      </c>
    </row>
    <row r="14365" spans="1:9" hidden="1">
      <c r="A14365" s="784" t="str">
        <f>Table_wabobpsvr_AzureCalc_AzureCalcRateCard[[#This Row],[ServiceName]]&amp;Table_wabobpsvr_AzureCalc_AzureCalcRateCard[[#This Row],[Price_Level]]&amp;Table_wabobpsvr_AzureCalc_AzureCalcRateCard[[#This Row],[Region]]</f>
        <v>Standard_D4 VM (Windows)D1</v>
      </c>
      <c r="B14365" s="784">
        <v>1</v>
      </c>
      <c r="C14365" s="784" t="s">
        <v>701</v>
      </c>
      <c r="D14365" s="784" t="s">
        <v>183</v>
      </c>
      <c r="E14365" s="784">
        <v>0.91520000000000001</v>
      </c>
      <c r="F14365" s="784" t="s">
        <v>1177</v>
      </c>
      <c r="G14365" s="784" t="s">
        <v>4431</v>
      </c>
      <c r="H14365" s="784" t="s">
        <v>4431</v>
      </c>
      <c r="I14365" s="784" t="s">
        <v>6957</v>
      </c>
    </row>
    <row r="14366" spans="1:9" hidden="1">
      <c r="A14366" s="784" t="str">
        <f>Table_wabobpsvr_AzureCalc_AzureCalcRateCard[[#This Row],[ServiceName]]&amp;Table_wabobpsvr_AzureCalc_AzureCalcRateCard[[#This Row],[Price_Level]]&amp;Table_wabobpsvr_AzureCalc_AzureCalcRateCard[[#This Row],[Region]]</f>
        <v>Standard_D4 VM (Windows)MOSP4</v>
      </c>
      <c r="B14366" s="784">
        <v>4</v>
      </c>
      <c r="C14366" s="784" t="s">
        <v>701</v>
      </c>
      <c r="D14366" s="784" t="s">
        <v>627</v>
      </c>
      <c r="E14366" s="784">
        <v>1.1200000000000001</v>
      </c>
      <c r="F14366" s="784" t="s">
        <v>1177</v>
      </c>
      <c r="G14366" s="784" t="s">
        <v>4431</v>
      </c>
      <c r="H14366" s="784" t="s">
        <v>4431</v>
      </c>
      <c r="I14366" s="784" t="s">
        <v>6958</v>
      </c>
    </row>
    <row r="14367" spans="1:9" hidden="1">
      <c r="A14367" s="784" t="str">
        <f>Table_wabobpsvr_AzureCalc_AzureCalcRateCard[[#This Row],[ServiceName]]&amp;Table_wabobpsvr_AzureCalc_AzureCalcRateCard[[#This Row],[Price_Level]]&amp;Table_wabobpsvr_AzureCalc_AzureCalcRateCard[[#This Row],[Region]]</f>
        <v>Standard_D4 VM (Windows)A4</v>
      </c>
      <c r="B14367" s="784">
        <v>4</v>
      </c>
      <c r="C14367" s="784" t="s">
        <v>701</v>
      </c>
      <c r="D14367" s="784" t="s">
        <v>181</v>
      </c>
      <c r="E14367" s="784">
        <v>1.0864</v>
      </c>
      <c r="F14367" s="784" t="s">
        <v>1177</v>
      </c>
      <c r="G14367" s="784" t="s">
        <v>4431</v>
      </c>
      <c r="H14367" s="784" t="s">
        <v>4431</v>
      </c>
      <c r="I14367" s="784" t="s">
        <v>6958</v>
      </c>
    </row>
    <row r="14368" spans="1:9" hidden="1">
      <c r="A14368" s="784" t="str">
        <f>Table_wabobpsvr_AzureCalc_AzureCalcRateCard[[#This Row],[ServiceName]]&amp;Table_wabobpsvr_AzureCalc_AzureCalcRateCard[[#This Row],[Price_Level]]&amp;Table_wabobpsvr_AzureCalc_AzureCalcRateCard[[#This Row],[Region]]</f>
        <v>Standard_D4 VM (Windows)B4</v>
      </c>
      <c r="B14368" s="784">
        <v>4</v>
      </c>
      <c r="C14368" s="784" t="s">
        <v>701</v>
      </c>
      <c r="D14368" s="784" t="s">
        <v>182</v>
      </c>
      <c r="E14368" s="784">
        <v>1.0528</v>
      </c>
      <c r="F14368" s="784" t="s">
        <v>1177</v>
      </c>
      <c r="G14368" s="784" t="s">
        <v>4431</v>
      </c>
      <c r="H14368" s="784" t="s">
        <v>4431</v>
      </c>
      <c r="I14368" s="784" t="s">
        <v>6958</v>
      </c>
    </row>
    <row r="14369" spans="1:9" hidden="1">
      <c r="A14369" s="784" t="str">
        <f>Table_wabobpsvr_AzureCalc_AzureCalcRateCard[[#This Row],[ServiceName]]&amp;Table_wabobpsvr_AzureCalc_AzureCalcRateCard[[#This Row],[Price_Level]]&amp;Table_wabobpsvr_AzureCalc_AzureCalcRateCard[[#This Row],[Region]]</f>
        <v>Standard_D4 VM (Windows)C4</v>
      </c>
      <c r="B14369" s="784">
        <v>4</v>
      </c>
      <c r="C14369" s="784" t="s">
        <v>701</v>
      </c>
      <c r="D14369" s="784" t="s">
        <v>184</v>
      </c>
      <c r="E14369" s="784">
        <v>1.0192000000000001</v>
      </c>
      <c r="F14369" s="784" t="s">
        <v>1177</v>
      </c>
      <c r="G14369" s="784" t="s">
        <v>4431</v>
      </c>
      <c r="H14369" s="784" t="s">
        <v>4431</v>
      </c>
      <c r="I14369" s="784" t="s">
        <v>6958</v>
      </c>
    </row>
    <row r="14370" spans="1:9" hidden="1">
      <c r="A14370" s="784" t="str">
        <f>Table_wabobpsvr_AzureCalc_AzureCalcRateCard[[#This Row],[ServiceName]]&amp;Table_wabobpsvr_AzureCalc_AzureCalcRateCard[[#This Row],[Price_Level]]&amp;Table_wabobpsvr_AzureCalc_AzureCalcRateCard[[#This Row],[Region]]</f>
        <v>Standard_D4 VM (Windows)D4</v>
      </c>
      <c r="B14370" s="784">
        <v>4</v>
      </c>
      <c r="C14370" s="784" t="s">
        <v>701</v>
      </c>
      <c r="D14370" s="784" t="s">
        <v>183</v>
      </c>
      <c r="E14370" s="784">
        <v>0.98560000000000003</v>
      </c>
      <c r="F14370" s="784" t="s">
        <v>1177</v>
      </c>
      <c r="G14370" s="784" t="s">
        <v>4431</v>
      </c>
      <c r="H14370" s="784" t="s">
        <v>4431</v>
      </c>
      <c r="I14370" s="784" t="s">
        <v>6958</v>
      </c>
    </row>
    <row r="14371" spans="1:9" hidden="1">
      <c r="A14371" s="784" t="str">
        <f>Table_wabobpsvr_AzureCalc_AzureCalcRateCard[[#This Row],[ServiceName]]&amp;Table_wabobpsvr_AzureCalc_AzureCalcRateCard[[#This Row],[Price_Level]]&amp;Table_wabobpsvr_AzureCalc_AzureCalcRateCard[[#This Row],[Region]]</f>
        <v>Standard_D4 VM (Windows)MOSP14</v>
      </c>
      <c r="B14371" s="784">
        <v>14</v>
      </c>
      <c r="C14371" s="784" t="s">
        <v>701</v>
      </c>
      <c r="D14371" s="784" t="s">
        <v>627</v>
      </c>
      <c r="E14371" s="784">
        <v>1.3</v>
      </c>
      <c r="F14371" s="784" t="s">
        <v>1177</v>
      </c>
      <c r="G14371" s="784" t="s">
        <v>4431</v>
      </c>
      <c r="H14371" s="784" t="s">
        <v>4431</v>
      </c>
      <c r="I14371" s="784" t="s">
        <v>6959</v>
      </c>
    </row>
    <row r="14372" spans="1:9" hidden="1">
      <c r="A14372" s="784" t="str">
        <f>Table_wabobpsvr_AzureCalc_AzureCalcRateCard[[#This Row],[ServiceName]]&amp;Table_wabobpsvr_AzureCalc_AzureCalcRateCard[[#This Row],[Price_Level]]&amp;Table_wabobpsvr_AzureCalc_AzureCalcRateCard[[#This Row],[Region]]</f>
        <v>Standard_D4 VM (Windows)A14</v>
      </c>
      <c r="B14372" s="784">
        <v>14</v>
      </c>
      <c r="C14372" s="784" t="s">
        <v>701</v>
      </c>
      <c r="D14372" s="784" t="s">
        <v>181</v>
      </c>
      <c r="E14372" s="784">
        <v>1.2609999999999999</v>
      </c>
      <c r="F14372" s="784" t="s">
        <v>1177</v>
      </c>
      <c r="G14372" s="784" t="s">
        <v>4431</v>
      </c>
      <c r="H14372" s="784" t="s">
        <v>4431</v>
      </c>
      <c r="I14372" s="784" t="s">
        <v>6959</v>
      </c>
    </row>
    <row r="14373" spans="1:9" hidden="1">
      <c r="A14373" s="784" t="str">
        <f>Table_wabobpsvr_AzureCalc_AzureCalcRateCard[[#This Row],[ServiceName]]&amp;Table_wabobpsvr_AzureCalc_AzureCalcRateCard[[#This Row],[Price_Level]]&amp;Table_wabobpsvr_AzureCalc_AzureCalcRateCard[[#This Row],[Region]]</f>
        <v>Standard_D4 VM (Windows)B14</v>
      </c>
      <c r="B14373" s="784">
        <v>14</v>
      </c>
      <c r="C14373" s="784" t="s">
        <v>701</v>
      </c>
      <c r="D14373" s="784" t="s">
        <v>182</v>
      </c>
      <c r="E14373" s="784">
        <v>1.222</v>
      </c>
      <c r="F14373" s="784" t="s">
        <v>1177</v>
      </c>
      <c r="G14373" s="784" t="s">
        <v>4431</v>
      </c>
      <c r="H14373" s="784" t="s">
        <v>4431</v>
      </c>
      <c r="I14373" s="784" t="s">
        <v>6959</v>
      </c>
    </row>
    <row r="14374" spans="1:9" hidden="1">
      <c r="A14374" s="784" t="str">
        <f>Table_wabobpsvr_AzureCalc_AzureCalcRateCard[[#This Row],[ServiceName]]&amp;Table_wabobpsvr_AzureCalc_AzureCalcRateCard[[#This Row],[Price_Level]]&amp;Table_wabobpsvr_AzureCalc_AzureCalcRateCard[[#This Row],[Region]]</f>
        <v>Standard_D4 VM (Windows)C14</v>
      </c>
      <c r="B14374" s="784">
        <v>14</v>
      </c>
      <c r="C14374" s="784" t="s">
        <v>701</v>
      </c>
      <c r="D14374" s="784" t="s">
        <v>184</v>
      </c>
      <c r="E14374" s="784">
        <v>1.1830000000000001</v>
      </c>
      <c r="F14374" s="784" t="s">
        <v>1177</v>
      </c>
      <c r="G14374" s="784" t="s">
        <v>4431</v>
      </c>
      <c r="H14374" s="784" t="s">
        <v>4431</v>
      </c>
      <c r="I14374" s="784" t="s">
        <v>6959</v>
      </c>
    </row>
    <row r="14375" spans="1:9" hidden="1">
      <c r="A14375" s="784" t="str">
        <f>Table_wabobpsvr_AzureCalc_AzureCalcRateCard[[#This Row],[ServiceName]]&amp;Table_wabobpsvr_AzureCalc_AzureCalcRateCard[[#This Row],[Price_Level]]&amp;Table_wabobpsvr_AzureCalc_AzureCalcRateCard[[#This Row],[Region]]</f>
        <v>Standard_D4 VM (Windows)D14</v>
      </c>
      <c r="B14375" s="784">
        <v>14</v>
      </c>
      <c r="C14375" s="784" t="s">
        <v>701</v>
      </c>
      <c r="D14375" s="784" t="s">
        <v>183</v>
      </c>
      <c r="E14375" s="784">
        <v>1.1439999999999999</v>
      </c>
      <c r="F14375" s="784" t="s">
        <v>1177</v>
      </c>
      <c r="G14375" s="784" t="s">
        <v>4431</v>
      </c>
      <c r="H14375" s="784" t="s">
        <v>4431</v>
      </c>
      <c r="I14375" s="784" t="s">
        <v>6959</v>
      </c>
    </row>
    <row r="14376" spans="1:9" hidden="1">
      <c r="A14376" s="784" t="str">
        <f>Table_wabobpsvr_AzureCalc_AzureCalcRateCard[[#This Row],[ServiceName]]&amp;Table_wabobpsvr_AzureCalc_AzureCalcRateCard[[#This Row],[Price_Level]]&amp;Table_wabobpsvr_AzureCalc_AzureCalcRateCard[[#This Row],[Region]]</f>
        <v>Standard_D4 VM (Windows)MOSP</v>
      </c>
      <c r="B14376" s="784"/>
      <c r="C14376" s="784" t="s">
        <v>701</v>
      </c>
      <c r="D14376" s="784" t="s">
        <v>627</v>
      </c>
      <c r="E14376" s="784">
        <v>1.04</v>
      </c>
      <c r="F14376" s="784" t="s">
        <v>1177</v>
      </c>
      <c r="G14376" s="784" t="s">
        <v>4431</v>
      </c>
      <c r="H14376" s="784" t="s">
        <v>4431</v>
      </c>
      <c r="I14376" s="784" t="s">
        <v>6960</v>
      </c>
    </row>
    <row r="14377" spans="1:9" hidden="1">
      <c r="A14377" s="784" t="str">
        <f>Table_wabobpsvr_AzureCalc_AzureCalcRateCard[[#This Row],[ServiceName]]&amp;Table_wabobpsvr_AzureCalc_AzureCalcRateCard[[#This Row],[Price_Level]]&amp;Table_wabobpsvr_AzureCalc_AzureCalcRateCard[[#This Row],[Region]]</f>
        <v>Standard_D4 VM (Windows)A</v>
      </c>
      <c r="B14377" s="784"/>
      <c r="C14377" s="784" t="s">
        <v>701</v>
      </c>
      <c r="D14377" s="784" t="s">
        <v>181</v>
      </c>
      <c r="E14377" s="784">
        <v>1.0087999999999999</v>
      </c>
      <c r="F14377" s="784" t="s">
        <v>1177</v>
      </c>
      <c r="G14377" s="784" t="s">
        <v>3757</v>
      </c>
      <c r="H14377" s="784" t="s">
        <v>3758</v>
      </c>
      <c r="I14377" s="784" t="s">
        <v>6960</v>
      </c>
    </row>
    <row r="14378" spans="1:9" hidden="1">
      <c r="A14378" s="784" t="str">
        <f>Table_wabobpsvr_AzureCalc_AzureCalcRateCard[[#This Row],[ServiceName]]&amp;Table_wabobpsvr_AzureCalc_AzureCalcRateCard[[#This Row],[Price_Level]]&amp;Table_wabobpsvr_AzureCalc_AzureCalcRateCard[[#This Row],[Region]]</f>
        <v>Standard_D4 VM (Windows)B</v>
      </c>
      <c r="B14378" s="784"/>
      <c r="C14378" s="784" t="s">
        <v>701</v>
      </c>
      <c r="D14378" s="784" t="s">
        <v>182</v>
      </c>
      <c r="E14378" s="784">
        <v>0.97760000000000002</v>
      </c>
      <c r="F14378" s="784" t="s">
        <v>1177</v>
      </c>
      <c r="G14378" s="784" t="s">
        <v>3757</v>
      </c>
      <c r="H14378" s="784" t="s">
        <v>3758</v>
      </c>
      <c r="I14378" s="784" t="s">
        <v>6960</v>
      </c>
    </row>
    <row r="14379" spans="1:9" hidden="1">
      <c r="A14379" s="784" t="str">
        <f>Table_wabobpsvr_AzureCalc_AzureCalcRateCard[[#This Row],[ServiceName]]&amp;Table_wabobpsvr_AzureCalc_AzureCalcRateCard[[#This Row],[Price_Level]]&amp;Table_wabobpsvr_AzureCalc_AzureCalcRateCard[[#This Row],[Region]]</f>
        <v>Standard_D4 VM (Windows)C</v>
      </c>
      <c r="B14379" s="784"/>
      <c r="C14379" s="784" t="s">
        <v>701</v>
      </c>
      <c r="D14379" s="784" t="s">
        <v>184</v>
      </c>
      <c r="E14379" s="784">
        <v>0.94640000000000002</v>
      </c>
      <c r="F14379" s="784" t="s">
        <v>1177</v>
      </c>
      <c r="G14379" s="784" t="s">
        <v>3757</v>
      </c>
      <c r="H14379" s="784" t="s">
        <v>3758</v>
      </c>
      <c r="I14379" s="784" t="s">
        <v>6960</v>
      </c>
    </row>
    <row r="14380" spans="1:9" hidden="1">
      <c r="A14380" s="784" t="str">
        <f>Table_wabobpsvr_AzureCalc_AzureCalcRateCard[[#This Row],[ServiceName]]&amp;Table_wabobpsvr_AzureCalc_AzureCalcRateCard[[#This Row],[Price_Level]]&amp;Table_wabobpsvr_AzureCalc_AzureCalcRateCard[[#This Row],[Region]]</f>
        <v>Standard_D4 VM (Windows)D</v>
      </c>
      <c r="B14380" s="784"/>
      <c r="C14380" s="784" t="s">
        <v>701</v>
      </c>
      <c r="D14380" s="784" t="s">
        <v>183</v>
      </c>
      <c r="E14380" s="784">
        <v>0.91520000000000001</v>
      </c>
      <c r="F14380" s="784" t="s">
        <v>1177</v>
      </c>
      <c r="G14380" s="784" t="s">
        <v>3757</v>
      </c>
      <c r="H14380" s="784" t="s">
        <v>3758</v>
      </c>
      <c r="I14380" s="784" t="s">
        <v>6960</v>
      </c>
    </row>
    <row r="14381" spans="1:9" hidden="1">
      <c r="A14381" s="784" t="str">
        <f>Table_wabobpsvr_AzureCalc_AzureCalcRateCard[[#This Row],[ServiceName]]&amp;Table_wabobpsvr_AzureCalc_AzureCalcRateCard[[#This Row],[Price_Level]]&amp;Table_wabobpsvr_AzureCalc_AzureCalcRateCard[[#This Row],[Region]]</f>
        <v>Standard_D5 Cloud ServicesMOSP10</v>
      </c>
      <c r="B14381" s="784">
        <v>10</v>
      </c>
      <c r="C14381" s="784" t="s">
        <v>701</v>
      </c>
      <c r="D14381" s="784" t="s">
        <v>627</v>
      </c>
      <c r="E14381" s="784">
        <v>3.5840000000000001</v>
      </c>
      <c r="F14381" s="784" t="s">
        <v>1178</v>
      </c>
      <c r="G14381" s="784" t="s">
        <v>4431</v>
      </c>
      <c r="H14381" s="784" t="s">
        <v>4431</v>
      </c>
      <c r="I14381" s="784" t="s">
        <v>6961</v>
      </c>
    </row>
    <row r="14382" spans="1:9" hidden="1">
      <c r="A14382" s="784" t="str">
        <f>Table_wabobpsvr_AzureCalc_AzureCalcRateCard[[#This Row],[ServiceName]]&amp;Table_wabobpsvr_AzureCalc_AzureCalcRateCard[[#This Row],[Price_Level]]&amp;Table_wabobpsvr_AzureCalc_AzureCalcRateCard[[#This Row],[Region]]</f>
        <v>Standard_D5 Cloud ServicesA10</v>
      </c>
      <c r="B14382" s="784">
        <v>10</v>
      </c>
      <c r="C14382" s="784" t="s">
        <v>701</v>
      </c>
      <c r="D14382" s="784" t="s">
        <v>181</v>
      </c>
      <c r="E14382" s="784">
        <v>3.47648</v>
      </c>
      <c r="F14382" s="784" t="s">
        <v>1178</v>
      </c>
      <c r="G14382" s="784" t="s">
        <v>4431</v>
      </c>
      <c r="H14382" s="784" t="s">
        <v>4431</v>
      </c>
      <c r="I14382" s="784" t="s">
        <v>6961</v>
      </c>
    </row>
    <row r="14383" spans="1:9" hidden="1">
      <c r="A14383" s="784" t="str">
        <f>Table_wabobpsvr_AzureCalc_AzureCalcRateCard[[#This Row],[ServiceName]]&amp;Table_wabobpsvr_AzureCalc_AzureCalcRateCard[[#This Row],[Price_Level]]&amp;Table_wabobpsvr_AzureCalc_AzureCalcRateCard[[#This Row],[Region]]</f>
        <v>Standard_D5 Cloud ServicesB10</v>
      </c>
      <c r="B14383" s="784">
        <v>10</v>
      </c>
      <c r="C14383" s="784" t="s">
        <v>701</v>
      </c>
      <c r="D14383" s="784" t="s">
        <v>182</v>
      </c>
      <c r="E14383" s="784">
        <v>3.36896</v>
      </c>
      <c r="F14383" s="784" t="s">
        <v>1178</v>
      </c>
      <c r="G14383" s="784" t="s">
        <v>4431</v>
      </c>
      <c r="H14383" s="784" t="s">
        <v>4431</v>
      </c>
      <c r="I14383" s="784" t="s">
        <v>6961</v>
      </c>
    </row>
    <row r="14384" spans="1:9" hidden="1">
      <c r="A14384" s="784" t="str">
        <f>Table_wabobpsvr_AzureCalc_AzureCalcRateCard[[#This Row],[ServiceName]]&amp;Table_wabobpsvr_AzureCalc_AzureCalcRateCard[[#This Row],[Price_Level]]&amp;Table_wabobpsvr_AzureCalc_AzureCalcRateCard[[#This Row],[Region]]</f>
        <v>Standard_D5 Cloud ServicesC10</v>
      </c>
      <c r="B14384" s="784">
        <v>10</v>
      </c>
      <c r="C14384" s="784" t="s">
        <v>701</v>
      </c>
      <c r="D14384" s="784" t="s">
        <v>184</v>
      </c>
      <c r="E14384" s="784">
        <v>3.2614399999999999</v>
      </c>
      <c r="F14384" s="784" t="s">
        <v>1178</v>
      </c>
      <c r="G14384" s="784" t="s">
        <v>4431</v>
      </c>
      <c r="H14384" s="784" t="s">
        <v>4431</v>
      </c>
      <c r="I14384" s="784" t="s">
        <v>6961</v>
      </c>
    </row>
    <row r="14385" spans="1:9" hidden="1">
      <c r="A14385" s="784" t="str">
        <f>Table_wabobpsvr_AzureCalc_AzureCalcRateCard[[#This Row],[ServiceName]]&amp;Table_wabobpsvr_AzureCalc_AzureCalcRateCard[[#This Row],[Price_Level]]&amp;Table_wabobpsvr_AzureCalc_AzureCalcRateCard[[#This Row],[Region]]</f>
        <v>Standard_D5 Cloud ServicesD10</v>
      </c>
      <c r="B14385" s="784">
        <v>10</v>
      </c>
      <c r="C14385" s="784" t="s">
        <v>701</v>
      </c>
      <c r="D14385" s="784" t="s">
        <v>183</v>
      </c>
      <c r="E14385" s="784">
        <v>3.1539199999999998</v>
      </c>
      <c r="F14385" s="784" t="s">
        <v>1178</v>
      </c>
      <c r="G14385" s="784" t="s">
        <v>4431</v>
      </c>
      <c r="H14385" s="784" t="s">
        <v>4431</v>
      </c>
      <c r="I14385" s="784" t="s">
        <v>6961</v>
      </c>
    </row>
    <row r="14386" spans="1:9" hidden="1">
      <c r="A14386" s="784" t="str">
        <f>Table_wabobpsvr_AzureCalc_AzureCalcRateCard[[#This Row],[ServiceName]]&amp;Table_wabobpsvr_AzureCalc_AzureCalcRateCard[[#This Row],[Price_Level]]&amp;Table_wabobpsvr_AzureCalc_AzureCalcRateCard[[#This Row],[Region]]</f>
        <v>Standard_D5 Cloud ServicesMOSP9</v>
      </c>
      <c r="B14386" s="784">
        <v>9</v>
      </c>
      <c r="C14386" s="784" t="s">
        <v>701</v>
      </c>
      <c r="D14386" s="784" t="s">
        <v>627</v>
      </c>
      <c r="E14386" s="784">
        <v>3.12</v>
      </c>
      <c r="F14386" s="784" t="s">
        <v>1178</v>
      </c>
      <c r="G14386" s="784" t="s">
        <v>4431</v>
      </c>
      <c r="H14386" s="784" t="s">
        <v>4431</v>
      </c>
      <c r="I14386" s="784" t="s">
        <v>6962</v>
      </c>
    </row>
    <row r="14387" spans="1:9" hidden="1">
      <c r="A14387" s="784" t="str">
        <f>Table_wabobpsvr_AzureCalc_AzureCalcRateCard[[#This Row],[ServiceName]]&amp;Table_wabobpsvr_AzureCalc_AzureCalcRateCard[[#This Row],[Price_Level]]&amp;Table_wabobpsvr_AzureCalc_AzureCalcRateCard[[#This Row],[Region]]</f>
        <v>Standard_D5 Cloud ServicesA9</v>
      </c>
      <c r="B14387" s="784">
        <v>9</v>
      </c>
      <c r="C14387" s="784" t="s">
        <v>701</v>
      </c>
      <c r="D14387" s="784" t="s">
        <v>181</v>
      </c>
      <c r="E14387" s="784">
        <v>3.0264000000000002</v>
      </c>
      <c r="F14387" s="784" t="s">
        <v>1178</v>
      </c>
      <c r="G14387" s="784" t="s">
        <v>4431</v>
      </c>
      <c r="H14387" s="784" t="s">
        <v>4431</v>
      </c>
      <c r="I14387" s="784" t="s">
        <v>6962</v>
      </c>
    </row>
    <row r="14388" spans="1:9" hidden="1">
      <c r="A14388" s="784" t="str">
        <f>Table_wabobpsvr_AzureCalc_AzureCalcRateCard[[#This Row],[ServiceName]]&amp;Table_wabobpsvr_AzureCalc_AzureCalcRateCard[[#This Row],[Price_Level]]&amp;Table_wabobpsvr_AzureCalc_AzureCalcRateCard[[#This Row],[Region]]</f>
        <v>Standard_D5 Cloud ServicesB9</v>
      </c>
      <c r="B14388" s="784">
        <v>9</v>
      </c>
      <c r="C14388" s="784" t="s">
        <v>701</v>
      </c>
      <c r="D14388" s="784" t="s">
        <v>182</v>
      </c>
      <c r="E14388" s="784">
        <v>2.9327999999999999</v>
      </c>
      <c r="F14388" s="784" t="s">
        <v>1178</v>
      </c>
      <c r="G14388" s="784" t="s">
        <v>4431</v>
      </c>
      <c r="H14388" s="784" t="s">
        <v>4431</v>
      </c>
      <c r="I14388" s="784" t="s">
        <v>6962</v>
      </c>
    </row>
    <row r="14389" spans="1:9" hidden="1">
      <c r="A14389" s="784" t="str">
        <f>Table_wabobpsvr_AzureCalc_AzureCalcRateCard[[#This Row],[ServiceName]]&amp;Table_wabobpsvr_AzureCalc_AzureCalcRateCard[[#This Row],[Price_Level]]&amp;Table_wabobpsvr_AzureCalc_AzureCalcRateCard[[#This Row],[Region]]</f>
        <v>Standard_D5 Cloud ServicesC9</v>
      </c>
      <c r="B14389" s="784">
        <v>9</v>
      </c>
      <c r="C14389" s="784" t="s">
        <v>701</v>
      </c>
      <c r="D14389" s="784" t="s">
        <v>184</v>
      </c>
      <c r="E14389" s="784">
        <v>2.8391999999999999</v>
      </c>
      <c r="F14389" s="784" t="s">
        <v>1178</v>
      </c>
      <c r="G14389" s="784" t="s">
        <v>4431</v>
      </c>
      <c r="H14389" s="784" t="s">
        <v>4431</v>
      </c>
      <c r="I14389" s="784" t="s">
        <v>6962</v>
      </c>
    </row>
    <row r="14390" spans="1:9" hidden="1">
      <c r="A14390" s="784" t="str">
        <f>Table_wabobpsvr_AzureCalc_AzureCalcRateCard[[#This Row],[ServiceName]]&amp;Table_wabobpsvr_AzureCalc_AzureCalcRateCard[[#This Row],[Price_Level]]&amp;Table_wabobpsvr_AzureCalc_AzureCalcRateCard[[#This Row],[Region]]</f>
        <v>Standard_D5 Cloud ServicesD9</v>
      </c>
      <c r="B14390" s="784">
        <v>9</v>
      </c>
      <c r="C14390" s="784" t="s">
        <v>701</v>
      </c>
      <c r="D14390" s="784" t="s">
        <v>183</v>
      </c>
      <c r="E14390" s="784">
        <v>2.7456</v>
      </c>
      <c r="F14390" s="784" t="s">
        <v>1178</v>
      </c>
      <c r="G14390" s="784" t="s">
        <v>4431</v>
      </c>
      <c r="H14390" s="784" t="s">
        <v>4431</v>
      </c>
      <c r="I14390" s="784" t="s">
        <v>6962</v>
      </c>
    </row>
    <row r="14391" spans="1:9" hidden="1">
      <c r="A14391" s="784" t="str">
        <f>Table_wabobpsvr_AzureCalc_AzureCalcRateCard[[#This Row],[ServiceName]]&amp;Table_wabobpsvr_AzureCalc_AzureCalcRateCard[[#This Row],[Price_Level]]&amp;Table_wabobpsvr_AzureCalc_AzureCalcRateCard[[#This Row],[Region]]</f>
        <v>Standard_G1 VM (Windows)MOSP4</v>
      </c>
      <c r="B14391" s="784">
        <v>4</v>
      </c>
      <c r="C14391" s="784" t="s">
        <v>91</v>
      </c>
      <c r="D14391" s="784" t="s">
        <v>627</v>
      </c>
      <c r="E14391" s="784">
        <v>0.67</v>
      </c>
      <c r="F14391" s="784" t="s">
        <v>3225</v>
      </c>
      <c r="G14391" s="784" t="s">
        <v>4431</v>
      </c>
      <c r="H14391" s="784" t="s">
        <v>4431</v>
      </c>
      <c r="I14391" s="784" t="s">
        <v>6963</v>
      </c>
    </row>
    <row r="14392" spans="1:9" hidden="1">
      <c r="A14392" s="784" t="str">
        <f>Table_wabobpsvr_AzureCalc_AzureCalcRateCard[[#This Row],[ServiceName]]&amp;Table_wabobpsvr_AzureCalc_AzureCalcRateCard[[#This Row],[Price_Level]]&amp;Table_wabobpsvr_AzureCalc_AzureCalcRateCard[[#This Row],[Region]]</f>
        <v>Standard_G1 VM (Windows)A4</v>
      </c>
      <c r="B14392" s="784">
        <v>4</v>
      </c>
      <c r="C14392" s="784" t="s">
        <v>91</v>
      </c>
      <c r="D14392" s="784" t="s">
        <v>181</v>
      </c>
      <c r="E14392" s="784">
        <v>0.65</v>
      </c>
      <c r="F14392" s="784" t="s">
        <v>3225</v>
      </c>
      <c r="G14392" s="784" t="s">
        <v>3226</v>
      </c>
      <c r="H14392" s="784" t="s">
        <v>3227</v>
      </c>
      <c r="I14392" s="784" t="s">
        <v>6963</v>
      </c>
    </row>
    <row r="14393" spans="1:9" hidden="1">
      <c r="A14393" s="784" t="str">
        <f>Table_wabobpsvr_AzureCalc_AzureCalcRateCard[[#This Row],[ServiceName]]&amp;Table_wabobpsvr_AzureCalc_AzureCalcRateCard[[#This Row],[Price_Level]]&amp;Table_wabobpsvr_AzureCalc_AzureCalcRateCard[[#This Row],[Region]]</f>
        <v>Standard_G1 VM (Windows)B4</v>
      </c>
      <c r="B14393" s="784">
        <v>4</v>
      </c>
      <c r="C14393" s="784" t="s">
        <v>91</v>
      </c>
      <c r="D14393" s="784" t="s">
        <v>182</v>
      </c>
      <c r="E14393" s="784">
        <v>0.63</v>
      </c>
      <c r="F14393" s="784" t="s">
        <v>3225</v>
      </c>
      <c r="G14393" s="784" t="s">
        <v>3226</v>
      </c>
      <c r="H14393" s="784" t="s">
        <v>3227</v>
      </c>
      <c r="I14393" s="784" t="s">
        <v>6963</v>
      </c>
    </row>
    <row r="14394" spans="1:9" hidden="1">
      <c r="A14394" s="784" t="str">
        <f>Table_wabobpsvr_AzureCalc_AzureCalcRateCard[[#This Row],[ServiceName]]&amp;Table_wabobpsvr_AzureCalc_AzureCalcRateCard[[#This Row],[Price_Level]]&amp;Table_wabobpsvr_AzureCalc_AzureCalcRateCard[[#This Row],[Region]]</f>
        <v>Standard_G1 VM (Windows)C4</v>
      </c>
      <c r="B14394" s="784">
        <v>4</v>
      </c>
      <c r="C14394" s="784" t="s">
        <v>91</v>
      </c>
      <c r="D14394" s="784" t="s">
        <v>184</v>
      </c>
      <c r="E14394" s="784">
        <v>0.61</v>
      </c>
      <c r="F14394" s="784" t="s">
        <v>3225</v>
      </c>
      <c r="G14394" s="784" t="s">
        <v>3226</v>
      </c>
      <c r="H14394" s="784" t="s">
        <v>3227</v>
      </c>
      <c r="I14394" s="784" t="s">
        <v>6963</v>
      </c>
    </row>
    <row r="14395" spans="1:9" hidden="1">
      <c r="A14395" s="784" t="str">
        <f>Table_wabobpsvr_AzureCalc_AzureCalcRateCard[[#This Row],[ServiceName]]&amp;Table_wabobpsvr_AzureCalc_AzureCalcRateCard[[#This Row],[Price_Level]]&amp;Table_wabobpsvr_AzureCalc_AzureCalcRateCard[[#This Row],[Region]]</f>
        <v>Standard_G1 VM (Windows)D4</v>
      </c>
      <c r="B14395" s="784">
        <v>4</v>
      </c>
      <c r="C14395" s="784" t="s">
        <v>91</v>
      </c>
      <c r="D14395" s="784" t="s">
        <v>183</v>
      </c>
      <c r="E14395" s="784">
        <v>0.59</v>
      </c>
      <c r="F14395" s="784" t="s">
        <v>3225</v>
      </c>
      <c r="G14395" s="784" t="s">
        <v>3226</v>
      </c>
      <c r="H14395" s="784" t="s">
        <v>3227</v>
      </c>
      <c r="I14395" s="784" t="s">
        <v>6963</v>
      </c>
    </row>
    <row r="14396" spans="1:9" hidden="1">
      <c r="A14396" s="784" t="str">
        <f>Table_wabobpsvr_AzureCalc_AzureCalcRateCard[[#This Row],[ServiceName]]&amp;Table_wabobpsvr_AzureCalc_AzureCalcRateCard[[#This Row],[Price_Level]]&amp;Table_wabobpsvr_AzureCalc_AzureCalcRateCard[[#This Row],[Region]]</f>
        <v>Standard_G2 VM (Windows)MOSP4</v>
      </c>
      <c r="B14396" s="784">
        <v>4</v>
      </c>
      <c r="C14396" s="784" t="s">
        <v>91</v>
      </c>
      <c r="D14396" s="784" t="s">
        <v>627</v>
      </c>
      <c r="E14396" s="784">
        <v>1.34</v>
      </c>
      <c r="F14396" s="784" t="s">
        <v>3228</v>
      </c>
      <c r="G14396" s="784" t="s">
        <v>4431</v>
      </c>
      <c r="H14396" s="784" t="s">
        <v>4431</v>
      </c>
      <c r="I14396" s="784" t="s">
        <v>5204</v>
      </c>
    </row>
    <row r="14397" spans="1:9" hidden="1">
      <c r="A14397" s="784" t="str">
        <f>Table_wabobpsvr_AzureCalc_AzureCalcRateCard[[#This Row],[ServiceName]]&amp;Table_wabobpsvr_AzureCalc_AzureCalcRateCard[[#This Row],[Price_Level]]&amp;Table_wabobpsvr_AzureCalc_AzureCalcRateCard[[#This Row],[Region]]</f>
        <v>Standard_G2 VM (Windows)A4</v>
      </c>
      <c r="B14397" s="784">
        <v>4</v>
      </c>
      <c r="C14397" s="784" t="s">
        <v>91</v>
      </c>
      <c r="D14397" s="784" t="s">
        <v>181</v>
      </c>
      <c r="E14397" s="784">
        <v>1.3</v>
      </c>
      <c r="F14397" s="784" t="s">
        <v>3228</v>
      </c>
      <c r="G14397" s="784" t="s">
        <v>3229</v>
      </c>
      <c r="H14397" s="784" t="s">
        <v>3230</v>
      </c>
      <c r="I14397" s="784" t="s">
        <v>5204</v>
      </c>
    </row>
    <row r="14398" spans="1:9" hidden="1">
      <c r="A14398" s="784" t="str">
        <f>Table_wabobpsvr_AzureCalc_AzureCalcRateCard[[#This Row],[ServiceName]]&amp;Table_wabobpsvr_AzureCalc_AzureCalcRateCard[[#This Row],[Price_Level]]&amp;Table_wabobpsvr_AzureCalc_AzureCalcRateCard[[#This Row],[Region]]</f>
        <v>Standard_G2 VM (Windows)B4</v>
      </c>
      <c r="B14398" s="784">
        <v>4</v>
      </c>
      <c r="C14398" s="784" t="s">
        <v>91</v>
      </c>
      <c r="D14398" s="784" t="s">
        <v>182</v>
      </c>
      <c r="E14398" s="784">
        <v>1.26</v>
      </c>
      <c r="F14398" s="784" t="s">
        <v>3228</v>
      </c>
      <c r="G14398" s="784" t="s">
        <v>3229</v>
      </c>
      <c r="H14398" s="784" t="s">
        <v>3230</v>
      </c>
      <c r="I14398" s="784" t="s">
        <v>5204</v>
      </c>
    </row>
    <row r="14399" spans="1:9" hidden="1">
      <c r="A14399" s="784" t="str">
        <f>Table_wabobpsvr_AzureCalc_AzureCalcRateCard[[#This Row],[ServiceName]]&amp;Table_wabobpsvr_AzureCalc_AzureCalcRateCard[[#This Row],[Price_Level]]&amp;Table_wabobpsvr_AzureCalc_AzureCalcRateCard[[#This Row],[Region]]</f>
        <v>Standard_G2 VM (Windows)C4</v>
      </c>
      <c r="B14399" s="784">
        <v>4</v>
      </c>
      <c r="C14399" s="784" t="s">
        <v>91</v>
      </c>
      <c r="D14399" s="784" t="s">
        <v>184</v>
      </c>
      <c r="E14399" s="784">
        <v>1.2190000000000001</v>
      </c>
      <c r="F14399" s="784" t="s">
        <v>3228</v>
      </c>
      <c r="G14399" s="784" t="s">
        <v>3229</v>
      </c>
      <c r="H14399" s="784" t="s">
        <v>3230</v>
      </c>
      <c r="I14399" s="784" t="s">
        <v>5204</v>
      </c>
    </row>
    <row r="14400" spans="1:9" hidden="1">
      <c r="A14400" s="784" t="str">
        <f>Table_wabobpsvr_AzureCalc_AzureCalcRateCard[[#This Row],[ServiceName]]&amp;Table_wabobpsvr_AzureCalc_AzureCalcRateCard[[#This Row],[Price_Level]]&amp;Table_wabobpsvr_AzureCalc_AzureCalcRateCard[[#This Row],[Region]]</f>
        <v>Standard_D5 Cloud ServicesMOSP13</v>
      </c>
      <c r="B14400" s="784">
        <v>13</v>
      </c>
      <c r="C14400" s="784" t="s">
        <v>701</v>
      </c>
      <c r="D14400" s="784" t="s">
        <v>627</v>
      </c>
      <c r="E14400" s="784">
        <v>3.0880000000000001</v>
      </c>
      <c r="F14400" s="784" t="s">
        <v>1178</v>
      </c>
      <c r="G14400" s="784" t="s">
        <v>4431</v>
      </c>
      <c r="H14400" s="784" t="s">
        <v>4431</v>
      </c>
      <c r="I14400" s="784" t="s">
        <v>6964</v>
      </c>
    </row>
    <row r="14401" spans="1:9" hidden="1">
      <c r="A14401" s="784" t="str">
        <f>Table_wabobpsvr_AzureCalc_AzureCalcRateCard[[#This Row],[ServiceName]]&amp;Table_wabobpsvr_AzureCalc_AzureCalcRateCard[[#This Row],[Price_Level]]&amp;Table_wabobpsvr_AzureCalc_AzureCalcRateCard[[#This Row],[Region]]</f>
        <v>Standard_D5 Cloud ServicesA13</v>
      </c>
      <c r="B14401" s="784">
        <v>13</v>
      </c>
      <c r="C14401" s="784" t="s">
        <v>701</v>
      </c>
      <c r="D14401" s="784" t="s">
        <v>181</v>
      </c>
      <c r="E14401" s="784">
        <v>2.9953599999999998</v>
      </c>
      <c r="F14401" s="784" t="s">
        <v>1178</v>
      </c>
      <c r="G14401" s="784" t="s">
        <v>4431</v>
      </c>
      <c r="H14401" s="784" t="s">
        <v>4431</v>
      </c>
      <c r="I14401" s="784" t="s">
        <v>6964</v>
      </c>
    </row>
    <row r="14402" spans="1:9" hidden="1">
      <c r="A14402" s="784" t="str">
        <f>Table_wabobpsvr_AzureCalc_AzureCalcRateCard[[#This Row],[ServiceName]]&amp;Table_wabobpsvr_AzureCalc_AzureCalcRateCard[[#This Row],[Price_Level]]&amp;Table_wabobpsvr_AzureCalc_AzureCalcRateCard[[#This Row],[Region]]</f>
        <v>Standard_D5 Cloud ServicesB13</v>
      </c>
      <c r="B14402" s="784">
        <v>13</v>
      </c>
      <c r="C14402" s="784" t="s">
        <v>701</v>
      </c>
      <c r="D14402" s="784" t="s">
        <v>182</v>
      </c>
      <c r="E14402" s="784">
        <v>2.90272</v>
      </c>
      <c r="F14402" s="784" t="s">
        <v>1178</v>
      </c>
      <c r="G14402" s="784" t="s">
        <v>4431</v>
      </c>
      <c r="H14402" s="784" t="s">
        <v>4431</v>
      </c>
      <c r="I14402" s="784" t="s">
        <v>6964</v>
      </c>
    </row>
    <row r="14403" spans="1:9" hidden="1">
      <c r="A14403" s="784" t="str">
        <f>Table_wabobpsvr_AzureCalc_AzureCalcRateCard[[#This Row],[ServiceName]]&amp;Table_wabobpsvr_AzureCalc_AzureCalcRateCard[[#This Row],[Price_Level]]&amp;Table_wabobpsvr_AzureCalc_AzureCalcRateCard[[#This Row],[Region]]</f>
        <v>Standard_D5 Cloud ServicesC13</v>
      </c>
      <c r="B14403" s="784">
        <v>13</v>
      </c>
      <c r="C14403" s="784" t="s">
        <v>701</v>
      </c>
      <c r="D14403" s="784" t="s">
        <v>184</v>
      </c>
      <c r="E14403" s="784">
        <v>2.8100800000000001</v>
      </c>
      <c r="F14403" s="784" t="s">
        <v>1178</v>
      </c>
      <c r="G14403" s="784" t="s">
        <v>4431</v>
      </c>
      <c r="H14403" s="784" t="s">
        <v>4431</v>
      </c>
      <c r="I14403" s="784" t="s">
        <v>6964</v>
      </c>
    </row>
    <row r="14404" spans="1:9" hidden="1">
      <c r="A14404" s="784" t="str">
        <f>Table_wabobpsvr_AzureCalc_AzureCalcRateCard[[#This Row],[ServiceName]]&amp;Table_wabobpsvr_AzureCalc_AzureCalcRateCard[[#This Row],[Price_Level]]&amp;Table_wabobpsvr_AzureCalc_AzureCalcRateCard[[#This Row],[Region]]</f>
        <v>Standard_D5 Cloud ServicesD13</v>
      </c>
      <c r="B14404" s="784">
        <v>13</v>
      </c>
      <c r="C14404" s="784" t="s">
        <v>701</v>
      </c>
      <c r="D14404" s="784" t="s">
        <v>183</v>
      </c>
      <c r="E14404" s="784">
        <v>2.7174399999999999</v>
      </c>
      <c r="F14404" s="784" t="s">
        <v>1178</v>
      </c>
      <c r="G14404" s="784" t="s">
        <v>4431</v>
      </c>
      <c r="H14404" s="784" t="s">
        <v>4431</v>
      </c>
      <c r="I14404" s="784" t="s">
        <v>6964</v>
      </c>
    </row>
    <row r="14405" spans="1:9" hidden="1">
      <c r="A14405" s="784" t="str">
        <f>Table_wabobpsvr_AzureCalc_AzureCalcRateCard[[#This Row],[ServiceName]]&amp;Table_wabobpsvr_AzureCalc_AzureCalcRateCard[[#This Row],[Price_Level]]&amp;Table_wabobpsvr_AzureCalc_AzureCalcRateCard[[#This Row],[Region]]</f>
        <v>Standard_D5 VM (Non-Windows)MOSP4</v>
      </c>
      <c r="B14405" s="784">
        <v>4</v>
      </c>
      <c r="C14405" s="784" t="s">
        <v>701</v>
      </c>
      <c r="D14405" s="784" t="s">
        <v>627</v>
      </c>
      <c r="E14405" s="784">
        <v>1.353</v>
      </c>
      <c r="F14405" s="784" t="s">
        <v>1179</v>
      </c>
      <c r="G14405" s="784" t="s">
        <v>4431</v>
      </c>
      <c r="H14405" s="784" t="s">
        <v>4431</v>
      </c>
      <c r="I14405" s="784" t="s">
        <v>6965</v>
      </c>
    </row>
    <row r="14406" spans="1:9" hidden="1">
      <c r="A14406" s="784" t="str">
        <f>Table_wabobpsvr_AzureCalc_AzureCalcRateCard[[#This Row],[ServiceName]]&amp;Table_wabobpsvr_AzureCalc_AzureCalcRateCard[[#This Row],[Price_Level]]&amp;Table_wabobpsvr_AzureCalc_AzureCalcRateCard[[#This Row],[Region]]</f>
        <v>Standard_D5 VM (Non-Windows)A4</v>
      </c>
      <c r="B14406" s="784">
        <v>4</v>
      </c>
      <c r="C14406" s="784" t="s">
        <v>701</v>
      </c>
      <c r="D14406" s="784" t="s">
        <v>181</v>
      </c>
      <c r="E14406" s="784">
        <v>1.3124100000000001</v>
      </c>
      <c r="F14406" s="784" t="s">
        <v>1179</v>
      </c>
      <c r="G14406" s="784" t="s">
        <v>4431</v>
      </c>
      <c r="H14406" s="784" t="s">
        <v>4431</v>
      </c>
      <c r="I14406" s="784" t="s">
        <v>6965</v>
      </c>
    </row>
    <row r="14407" spans="1:9" hidden="1">
      <c r="A14407" s="784" t="str">
        <f>Table_wabobpsvr_AzureCalc_AzureCalcRateCard[[#This Row],[ServiceName]]&amp;Table_wabobpsvr_AzureCalc_AzureCalcRateCard[[#This Row],[Price_Level]]&amp;Table_wabobpsvr_AzureCalc_AzureCalcRateCard[[#This Row],[Region]]</f>
        <v>Standard_D5 VM (Non-Windows)B4</v>
      </c>
      <c r="B14407" s="784">
        <v>4</v>
      </c>
      <c r="C14407" s="784" t="s">
        <v>701</v>
      </c>
      <c r="D14407" s="784" t="s">
        <v>182</v>
      </c>
      <c r="E14407" s="784">
        <v>1.27182</v>
      </c>
      <c r="F14407" s="784" t="s">
        <v>1179</v>
      </c>
      <c r="G14407" s="784" t="s">
        <v>4431</v>
      </c>
      <c r="H14407" s="784" t="s">
        <v>4431</v>
      </c>
      <c r="I14407" s="784" t="s">
        <v>6965</v>
      </c>
    </row>
    <row r="14408" spans="1:9" hidden="1">
      <c r="A14408" s="784" t="str">
        <f>Table_wabobpsvr_AzureCalc_AzureCalcRateCard[[#This Row],[ServiceName]]&amp;Table_wabobpsvr_AzureCalc_AzureCalcRateCard[[#This Row],[Price_Level]]&amp;Table_wabobpsvr_AzureCalc_AzureCalcRateCard[[#This Row],[Region]]</f>
        <v>Standard_D5 VM (Non-Windows)C4</v>
      </c>
      <c r="B14408" s="784">
        <v>4</v>
      </c>
      <c r="C14408" s="784" t="s">
        <v>701</v>
      </c>
      <c r="D14408" s="784" t="s">
        <v>184</v>
      </c>
      <c r="E14408" s="784">
        <v>1.23123</v>
      </c>
      <c r="F14408" s="784" t="s">
        <v>1179</v>
      </c>
      <c r="G14408" s="784" t="s">
        <v>4431</v>
      </c>
      <c r="H14408" s="784" t="s">
        <v>4431</v>
      </c>
      <c r="I14408" s="784" t="s">
        <v>6965</v>
      </c>
    </row>
    <row r="14409" spans="1:9" hidden="1">
      <c r="A14409" s="784" t="str">
        <f>Table_wabobpsvr_AzureCalc_AzureCalcRateCard[[#This Row],[ServiceName]]&amp;Table_wabobpsvr_AzureCalc_AzureCalcRateCard[[#This Row],[Price_Level]]&amp;Table_wabobpsvr_AzureCalc_AzureCalcRateCard[[#This Row],[Region]]</f>
        <v>Standard_D5 VM (Non-Windows)D4</v>
      </c>
      <c r="B14409" s="784">
        <v>4</v>
      </c>
      <c r="C14409" s="784" t="s">
        <v>701</v>
      </c>
      <c r="D14409" s="784" t="s">
        <v>183</v>
      </c>
      <c r="E14409" s="784">
        <v>1.1906399999999999</v>
      </c>
      <c r="F14409" s="784" t="s">
        <v>1179</v>
      </c>
      <c r="G14409" s="784" t="s">
        <v>4431</v>
      </c>
      <c r="H14409" s="784" t="s">
        <v>4431</v>
      </c>
      <c r="I14409" s="784" t="s">
        <v>6965</v>
      </c>
    </row>
    <row r="14410" spans="1:9" hidden="1">
      <c r="A14410" s="784" t="str">
        <f>Table_wabobpsvr_AzureCalc_AzureCalcRateCard[[#This Row],[ServiceName]]&amp;Table_wabobpsvr_AzureCalc_AzureCalcRateCard[[#This Row],[Price_Level]]&amp;Table_wabobpsvr_AzureCalc_AzureCalcRateCard[[#This Row],[Region]]</f>
        <v>Standard_D2 VM (Windows)C4</v>
      </c>
      <c r="B14410" s="784">
        <v>4</v>
      </c>
      <c r="C14410" s="784" t="s">
        <v>701</v>
      </c>
      <c r="D14410" s="784" t="s">
        <v>184</v>
      </c>
      <c r="E14410" s="784">
        <v>0.25480000000000003</v>
      </c>
      <c r="F14410" s="784" t="s">
        <v>1171</v>
      </c>
      <c r="G14410" s="784" t="s">
        <v>4431</v>
      </c>
      <c r="H14410" s="784" t="s">
        <v>4431</v>
      </c>
      <c r="I14410" s="784" t="s">
        <v>4971</v>
      </c>
    </row>
    <row r="14411" spans="1:9" hidden="1">
      <c r="A14411" s="784" t="str">
        <f>Table_wabobpsvr_AzureCalc_AzureCalcRateCard[[#This Row],[ServiceName]]&amp;Table_wabobpsvr_AzureCalc_AzureCalcRateCard[[#This Row],[Price_Level]]&amp;Table_wabobpsvr_AzureCalc_AzureCalcRateCard[[#This Row],[Region]]</f>
        <v>Standard_D2 VM (Windows)D4</v>
      </c>
      <c r="B14411" s="784">
        <v>4</v>
      </c>
      <c r="C14411" s="784" t="s">
        <v>701</v>
      </c>
      <c r="D14411" s="784" t="s">
        <v>183</v>
      </c>
      <c r="E14411" s="784">
        <v>0.24640000000000001</v>
      </c>
      <c r="F14411" s="784" t="s">
        <v>1171</v>
      </c>
      <c r="G14411" s="784" t="s">
        <v>4431</v>
      </c>
      <c r="H14411" s="784" t="s">
        <v>4431</v>
      </c>
      <c r="I14411" s="784" t="s">
        <v>4971</v>
      </c>
    </row>
    <row r="14412" spans="1:9" hidden="1">
      <c r="A14412" s="784" t="str">
        <f>Table_wabobpsvr_AzureCalc_AzureCalcRateCard[[#This Row],[ServiceName]]&amp;Table_wabobpsvr_AzureCalc_AzureCalcRateCard[[#This Row],[Price_Level]]&amp;Table_wabobpsvr_AzureCalc_AzureCalcRateCard[[#This Row],[Region]]</f>
        <v>Standard_D2 VM (Windows)MOSP14</v>
      </c>
      <c r="B14412" s="784">
        <v>14</v>
      </c>
      <c r="C14412" s="784" t="s">
        <v>701</v>
      </c>
      <c r="D14412" s="784" t="s">
        <v>627</v>
      </c>
      <c r="E14412" s="784">
        <v>0.32500000000000001</v>
      </c>
      <c r="F14412" s="784" t="s">
        <v>1171</v>
      </c>
      <c r="G14412" s="784" t="s">
        <v>4431</v>
      </c>
      <c r="H14412" s="784" t="s">
        <v>4431</v>
      </c>
      <c r="I14412" s="784" t="s">
        <v>6966</v>
      </c>
    </row>
    <row r="14413" spans="1:9" hidden="1">
      <c r="A14413" s="784" t="str">
        <f>Table_wabobpsvr_AzureCalc_AzureCalcRateCard[[#This Row],[ServiceName]]&amp;Table_wabobpsvr_AzureCalc_AzureCalcRateCard[[#This Row],[Price_Level]]&amp;Table_wabobpsvr_AzureCalc_AzureCalcRateCard[[#This Row],[Region]]</f>
        <v>Standard_D2 VM (Windows)A14</v>
      </c>
      <c r="B14413" s="784">
        <v>14</v>
      </c>
      <c r="C14413" s="784" t="s">
        <v>701</v>
      </c>
      <c r="D14413" s="784" t="s">
        <v>181</v>
      </c>
      <c r="E14413" s="784">
        <v>0.31524999999999997</v>
      </c>
      <c r="F14413" s="784" t="s">
        <v>1171</v>
      </c>
      <c r="G14413" s="784" t="s">
        <v>4431</v>
      </c>
      <c r="H14413" s="784" t="s">
        <v>4431</v>
      </c>
      <c r="I14413" s="784" t="s">
        <v>6966</v>
      </c>
    </row>
    <row r="14414" spans="1:9" hidden="1">
      <c r="A14414" s="784" t="str">
        <f>Table_wabobpsvr_AzureCalc_AzureCalcRateCard[[#This Row],[ServiceName]]&amp;Table_wabobpsvr_AzureCalc_AzureCalcRateCard[[#This Row],[Price_Level]]&amp;Table_wabobpsvr_AzureCalc_AzureCalcRateCard[[#This Row],[Region]]</f>
        <v>Standard_D2 VM (Windows)B14</v>
      </c>
      <c r="B14414" s="784">
        <v>14</v>
      </c>
      <c r="C14414" s="784" t="s">
        <v>701</v>
      </c>
      <c r="D14414" s="784" t="s">
        <v>182</v>
      </c>
      <c r="E14414" s="784">
        <v>0.30549999999999999</v>
      </c>
      <c r="F14414" s="784" t="s">
        <v>1171</v>
      </c>
      <c r="G14414" s="784" t="s">
        <v>4431</v>
      </c>
      <c r="H14414" s="784" t="s">
        <v>4431</v>
      </c>
      <c r="I14414" s="784" t="s">
        <v>6966</v>
      </c>
    </row>
    <row r="14415" spans="1:9" hidden="1">
      <c r="A14415" s="784" t="str">
        <f>Table_wabobpsvr_AzureCalc_AzureCalcRateCard[[#This Row],[ServiceName]]&amp;Table_wabobpsvr_AzureCalc_AzureCalcRateCard[[#This Row],[Price_Level]]&amp;Table_wabobpsvr_AzureCalc_AzureCalcRateCard[[#This Row],[Region]]</f>
        <v>Standard_D2 VM (Windows)C14</v>
      </c>
      <c r="B14415" s="784">
        <v>14</v>
      </c>
      <c r="C14415" s="784" t="s">
        <v>701</v>
      </c>
      <c r="D14415" s="784" t="s">
        <v>184</v>
      </c>
      <c r="E14415" s="784">
        <v>0.29575000000000001</v>
      </c>
      <c r="F14415" s="784" t="s">
        <v>1171</v>
      </c>
      <c r="G14415" s="784" t="s">
        <v>4431</v>
      </c>
      <c r="H14415" s="784" t="s">
        <v>4431</v>
      </c>
      <c r="I14415" s="784" t="s">
        <v>6966</v>
      </c>
    </row>
    <row r="14416" spans="1:9" hidden="1">
      <c r="A14416" s="784" t="str">
        <f>Table_wabobpsvr_AzureCalc_AzureCalcRateCard[[#This Row],[ServiceName]]&amp;Table_wabobpsvr_AzureCalc_AzureCalcRateCard[[#This Row],[Price_Level]]&amp;Table_wabobpsvr_AzureCalc_AzureCalcRateCard[[#This Row],[Region]]</f>
        <v>Standard_D2 VM (Windows)D14</v>
      </c>
      <c r="B14416" s="784">
        <v>14</v>
      </c>
      <c r="C14416" s="784" t="s">
        <v>701</v>
      </c>
      <c r="D14416" s="784" t="s">
        <v>183</v>
      </c>
      <c r="E14416" s="784">
        <v>0.28599999999999998</v>
      </c>
      <c r="F14416" s="784" t="s">
        <v>1171</v>
      </c>
      <c r="G14416" s="784" t="s">
        <v>4431</v>
      </c>
      <c r="H14416" s="784" t="s">
        <v>4431</v>
      </c>
      <c r="I14416" s="784" t="s">
        <v>6966</v>
      </c>
    </row>
    <row r="14417" spans="1:9" hidden="1">
      <c r="A14417" s="784" t="str">
        <f>Table_wabobpsvr_AzureCalc_AzureCalcRateCard[[#This Row],[ServiceName]]&amp;Table_wabobpsvr_AzureCalc_AzureCalcRateCard[[#This Row],[Price_Level]]&amp;Table_wabobpsvr_AzureCalc_AzureCalcRateCard[[#This Row],[Region]]</f>
        <v>Standard_D2 VM (Windows)MOSP</v>
      </c>
      <c r="B14417" s="784"/>
      <c r="C14417" s="784" t="s">
        <v>701</v>
      </c>
      <c r="D14417" s="784" t="s">
        <v>627</v>
      </c>
      <c r="E14417" s="784">
        <v>0.26</v>
      </c>
      <c r="F14417" s="784" t="s">
        <v>1171</v>
      </c>
      <c r="G14417" s="784" t="s">
        <v>4431</v>
      </c>
      <c r="H14417" s="784" t="s">
        <v>4431</v>
      </c>
      <c r="I14417" s="784" t="s">
        <v>6967</v>
      </c>
    </row>
    <row r="14418" spans="1:9" hidden="1">
      <c r="A14418" s="784" t="str">
        <f>Table_wabobpsvr_AzureCalc_AzureCalcRateCard[[#This Row],[ServiceName]]&amp;Table_wabobpsvr_AzureCalc_AzureCalcRateCard[[#This Row],[Price_Level]]&amp;Table_wabobpsvr_AzureCalc_AzureCalcRateCard[[#This Row],[Region]]</f>
        <v>Standard_D2 VM (Windows)A</v>
      </c>
      <c r="B14418" s="784"/>
      <c r="C14418" s="784" t="s">
        <v>701</v>
      </c>
      <c r="D14418" s="784" t="s">
        <v>181</v>
      </c>
      <c r="E14418" s="784">
        <v>0.25219999999999998</v>
      </c>
      <c r="F14418" s="784" t="s">
        <v>1171</v>
      </c>
      <c r="G14418" s="784" t="s">
        <v>3759</v>
      </c>
      <c r="H14418" s="784" t="s">
        <v>3760</v>
      </c>
      <c r="I14418" s="784" t="s">
        <v>6967</v>
      </c>
    </row>
    <row r="14419" spans="1:9" hidden="1">
      <c r="A14419" s="784" t="str">
        <f>Table_wabobpsvr_AzureCalc_AzureCalcRateCard[[#This Row],[ServiceName]]&amp;Table_wabobpsvr_AzureCalc_AzureCalcRateCard[[#This Row],[Price_Level]]&amp;Table_wabobpsvr_AzureCalc_AzureCalcRateCard[[#This Row],[Region]]</f>
        <v>Standard_D2 VM (Windows)B</v>
      </c>
      <c r="B14419" s="784"/>
      <c r="C14419" s="784" t="s">
        <v>701</v>
      </c>
      <c r="D14419" s="784" t="s">
        <v>182</v>
      </c>
      <c r="E14419" s="784">
        <v>0.24440000000000001</v>
      </c>
      <c r="F14419" s="784" t="s">
        <v>1171</v>
      </c>
      <c r="G14419" s="784" t="s">
        <v>3759</v>
      </c>
      <c r="H14419" s="784" t="s">
        <v>3760</v>
      </c>
      <c r="I14419" s="784" t="s">
        <v>6967</v>
      </c>
    </row>
    <row r="14420" spans="1:9" hidden="1">
      <c r="A14420" s="784" t="str">
        <f>Table_wabobpsvr_AzureCalc_AzureCalcRateCard[[#This Row],[ServiceName]]&amp;Table_wabobpsvr_AzureCalc_AzureCalcRateCard[[#This Row],[Price_Level]]&amp;Table_wabobpsvr_AzureCalc_AzureCalcRateCard[[#This Row],[Region]]</f>
        <v>Standard_D2 VM (Windows)C</v>
      </c>
      <c r="B14420" s="784"/>
      <c r="C14420" s="784" t="s">
        <v>701</v>
      </c>
      <c r="D14420" s="784" t="s">
        <v>184</v>
      </c>
      <c r="E14420" s="784">
        <v>0.2366</v>
      </c>
      <c r="F14420" s="784" t="s">
        <v>1171</v>
      </c>
      <c r="G14420" s="784" t="s">
        <v>3759</v>
      </c>
      <c r="H14420" s="784" t="s">
        <v>3760</v>
      </c>
      <c r="I14420" s="784" t="s">
        <v>6967</v>
      </c>
    </row>
    <row r="14421" spans="1:9" hidden="1">
      <c r="A14421" s="784" t="str">
        <f>Table_wabobpsvr_AzureCalc_AzureCalcRateCard[[#This Row],[ServiceName]]&amp;Table_wabobpsvr_AzureCalc_AzureCalcRateCard[[#This Row],[Price_Level]]&amp;Table_wabobpsvr_AzureCalc_AzureCalcRateCard[[#This Row],[Region]]</f>
        <v>Standard_D2 VM (Windows)D</v>
      </c>
      <c r="B14421" s="784"/>
      <c r="C14421" s="784" t="s">
        <v>701</v>
      </c>
      <c r="D14421" s="784" t="s">
        <v>183</v>
      </c>
      <c r="E14421" s="784">
        <v>0.2288</v>
      </c>
      <c r="F14421" s="784" t="s">
        <v>1171</v>
      </c>
      <c r="G14421" s="784" t="s">
        <v>3759</v>
      </c>
      <c r="H14421" s="784" t="s">
        <v>3760</v>
      </c>
      <c r="I14421" s="784" t="s">
        <v>6967</v>
      </c>
    </row>
    <row r="14422" spans="1:9" hidden="1">
      <c r="A14422" s="784" t="str">
        <f>Table_wabobpsvr_AzureCalc_AzureCalcRateCard[[#This Row],[ServiceName]]&amp;Table_wabobpsvr_AzureCalc_AzureCalcRateCard[[#This Row],[Price_Level]]&amp;Table_wabobpsvr_AzureCalc_AzureCalcRateCard[[#This Row],[Region]]</f>
        <v>Standard_D3 Cloud ServicesMOSP10</v>
      </c>
      <c r="B14422" s="784">
        <v>10</v>
      </c>
      <c r="C14422" s="784" t="s">
        <v>701</v>
      </c>
      <c r="D14422" s="784" t="s">
        <v>627</v>
      </c>
      <c r="E14422" s="784">
        <v>0.89600000000000002</v>
      </c>
      <c r="F14422" s="784" t="s">
        <v>1172</v>
      </c>
      <c r="G14422" s="784" t="s">
        <v>4431</v>
      </c>
      <c r="H14422" s="784" t="s">
        <v>4431</v>
      </c>
      <c r="I14422" s="784" t="s">
        <v>6968</v>
      </c>
    </row>
    <row r="14423" spans="1:9" hidden="1">
      <c r="A14423" s="784" t="str">
        <f>Table_wabobpsvr_AzureCalc_AzureCalcRateCard[[#This Row],[ServiceName]]&amp;Table_wabobpsvr_AzureCalc_AzureCalcRateCard[[#This Row],[Price_Level]]&amp;Table_wabobpsvr_AzureCalc_AzureCalcRateCard[[#This Row],[Region]]</f>
        <v>Standard_D3 Cloud ServicesA10</v>
      </c>
      <c r="B14423" s="784">
        <v>10</v>
      </c>
      <c r="C14423" s="784" t="s">
        <v>701</v>
      </c>
      <c r="D14423" s="784" t="s">
        <v>181</v>
      </c>
      <c r="E14423" s="784">
        <v>0.86912</v>
      </c>
      <c r="F14423" s="784" t="s">
        <v>1172</v>
      </c>
      <c r="G14423" s="784" t="s">
        <v>4431</v>
      </c>
      <c r="H14423" s="784" t="s">
        <v>4431</v>
      </c>
      <c r="I14423" s="784" t="s">
        <v>6968</v>
      </c>
    </row>
    <row r="14424" spans="1:9" hidden="1">
      <c r="A14424" s="784" t="str">
        <f>Table_wabobpsvr_AzureCalc_AzureCalcRateCard[[#This Row],[ServiceName]]&amp;Table_wabobpsvr_AzureCalc_AzureCalcRateCard[[#This Row],[Price_Level]]&amp;Table_wabobpsvr_AzureCalc_AzureCalcRateCard[[#This Row],[Region]]</f>
        <v>Standard_D3 Cloud ServicesB10</v>
      </c>
      <c r="B14424" s="784">
        <v>10</v>
      </c>
      <c r="C14424" s="784" t="s">
        <v>701</v>
      </c>
      <c r="D14424" s="784" t="s">
        <v>182</v>
      </c>
      <c r="E14424" s="784">
        <v>0.84223999999999999</v>
      </c>
      <c r="F14424" s="784" t="s">
        <v>1172</v>
      </c>
      <c r="G14424" s="784" t="s">
        <v>4431</v>
      </c>
      <c r="H14424" s="784" t="s">
        <v>4431</v>
      </c>
      <c r="I14424" s="784" t="s">
        <v>6968</v>
      </c>
    </row>
    <row r="14425" spans="1:9" hidden="1">
      <c r="A14425" s="784" t="str">
        <f>Table_wabobpsvr_AzureCalc_AzureCalcRateCard[[#This Row],[ServiceName]]&amp;Table_wabobpsvr_AzureCalc_AzureCalcRateCard[[#This Row],[Price_Level]]&amp;Table_wabobpsvr_AzureCalc_AzureCalcRateCard[[#This Row],[Region]]</f>
        <v>Standard_D3 Cloud ServicesC10</v>
      </c>
      <c r="B14425" s="784">
        <v>10</v>
      </c>
      <c r="C14425" s="784" t="s">
        <v>701</v>
      </c>
      <c r="D14425" s="784" t="s">
        <v>184</v>
      </c>
      <c r="E14425" s="784">
        <v>0.81535999999999997</v>
      </c>
      <c r="F14425" s="784" t="s">
        <v>1172</v>
      </c>
      <c r="G14425" s="784" t="s">
        <v>4431</v>
      </c>
      <c r="H14425" s="784" t="s">
        <v>4431</v>
      </c>
      <c r="I14425" s="784" t="s">
        <v>6968</v>
      </c>
    </row>
    <row r="14426" spans="1:9" hidden="1">
      <c r="A14426" s="784" t="str">
        <f>Table_wabobpsvr_AzureCalc_AzureCalcRateCard[[#This Row],[ServiceName]]&amp;Table_wabobpsvr_AzureCalc_AzureCalcRateCard[[#This Row],[Price_Level]]&amp;Table_wabobpsvr_AzureCalc_AzureCalcRateCard[[#This Row],[Region]]</f>
        <v>Standard_D3 Cloud ServicesD10</v>
      </c>
      <c r="B14426" s="784">
        <v>10</v>
      </c>
      <c r="C14426" s="784" t="s">
        <v>701</v>
      </c>
      <c r="D14426" s="784" t="s">
        <v>183</v>
      </c>
      <c r="E14426" s="784">
        <v>0.78847999999999996</v>
      </c>
      <c r="F14426" s="784" t="s">
        <v>1172</v>
      </c>
      <c r="G14426" s="784" t="s">
        <v>4431</v>
      </c>
      <c r="H14426" s="784" t="s">
        <v>4431</v>
      </c>
      <c r="I14426" s="784" t="s">
        <v>6968</v>
      </c>
    </row>
    <row r="14427" spans="1:9" hidden="1">
      <c r="A14427" s="784" t="str">
        <f>Table_wabobpsvr_AzureCalc_AzureCalcRateCard[[#This Row],[ServiceName]]&amp;Table_wabobpsvr_AzureCalc_AzureCalcRateCard[[#This Row],[Price_Level]]&amp;Table_wabobpsvr_AzureCalc_AzureCalcRateCard[[#This Row],[Region]]</f>
        <v>Standard_D3 Cloud ServicesMOSP9</v>
      </c>
      <c r="B14427" s="784">
        <v>9</v>
      </c>
      <c r="C14427" s="784" t="s">
        <v>701</v>
      </c>
      <c r="D14427" s="784" t="s">
        <v>627</v>
      </c>
      <c r="E14427" s="784">
        <v>0.78</v>
      </c>
      <c r="F14427" s="784" t="s">
        <v>1172</v>
      </c>
      <c r="G14427" s="784" t="s">
        <v>4431</v>
      </c>
      <c r="H14427" s="784" t="s">
        <v>4431</v>
      </c>
      <c r="I14427" s="784" t="s">
        <v>6969</v>
      </c>
    </row>
    <row r="14428" spans="1:9" hidden="1">
      <c r="A14428" s="784" t="str">
        <f>Table_wabobpsvr_AzureCalc_AzureCalcRateCard[[#This Row],[ServiceName]]&amp;Table_wabobpsvr_AzureCalc_AzureCalcRateCard[[#This Row],[Price_Level]]&amp;Table_wabobpsvr_AzureCalc_AzureCalcRateCard[[#This Row],[Region]]</f>
        <v>Standard_D3 Cloud ServicesA9</v>
      </c>
      <c r="B14428" s="784">
        <v>9</v>
      </c>
      <c r="C14428" s="784" t="s">
        <v>701</v>
      </c>
      <c r="D14428" s="784" t="s">
        <v>181</v>
      </c>
      <c r="E14428" s="784">
        <v>0.75660000000000005</v>
      </c>
      <c r="F14428" s="784" t="s">
        <v>1172</v>
      </c>
      <c r="G14428" s="784" t="s">
        <v>4431</v>
      </c>
      <c r="H14428" s="784" t="s">
        <v>4431</v>
      </c>
      <c r="I14428" s="784" t="s">
        <v>6969</v>
      </c>
    </row>
    <row r="14429" spans="1:9" hidden="1">
      <c r="A14429" s="784" t="str">
        <f>Table_wabobpsvr_AzureCalc_AzureCalcRateCard[[#This Row],[ServiceName]]&amp;Table_wabobpsvr_AzureCalc_AzureCalcRateCard[[#This Row],[Price_Level]]&amp;Table_wabobpsvr_AzureCalc_AzureCalcRateCard[[#This Row],[Region]]</f>
        <v>Standard_D3 Cloud ServicesB9</v>
      </c>
      <c r="B14429" s="784">
        <v>9</v>
      </c>
      <c r="C14429" s="784" t="s">
        <v>701</v>
      </c>
      <c r="D14429" s="784" t="s">
        <v>182</v>
      </c>
      <c r="E14429" s="784">
        <v>0.73319999999999996</v>
      </c>
      <c r="F14429" s="784" t="s">
        <v>1172</v>
      </c>
      <c r="G14429" s="784" t="s">
        <v>4431</v>
      </c>
      <c r="H14429" s="784" t="s">
        <v>4431</v>
      </c>
      <c r="I14429" s="784" t="s">
        <v>6969</v>
      </c>
    </row>
    <row r="14430" spans="1:9" hidden="1">
      <c r="A14430" s="784" t="str">
        <f>Table_wabobpsvr_AzureCalc_AzureCalcRateCard[[#This Row],[ServiceName]]&amp;Table_wabobpsvr_AzureCalc_AzureCalcRateCard[[#This Row],[Price_Level]]&amp;Table_wabobpsvr_AzureCalc_AzureCalcRateCard[[#This Row],[Region]]</f>
        <v>Standard_D3 Cloud ServicesC9</v>
      </c>
      <c r="B14430" s="784">
        <v>9</v>
      </c>
      <c r="C14430" s="784" t="s">
        <v>701</v>
      </c>
      <c r="D14430" s="784" t="s">
        <v>184</v>
      </c>
      <c r="E14430" s="784">
        <v>0.70979999999999999</v>
      </c>
      <c r="F14430" s="784" t="s">
        <v>1172</v>
      </c>
      <c r="G14430" s="784" t="s">
        <v>4431</v>
      </c>
      <c r="H14430" s="784" t="s">
        <v>4431</v>
      </c>
      <c r="I14430" s="784" t="s">
        <v>6969</v>
      </c>
    </row>
    <row r="14431" spans="1:9" hidden="1">
      <c r="A14431" s="784" t="str">
        <f>Table_wabobpsvr_AzureCalc_AzureCalcRateCard[[#This Row],[ServiceName]]&amp;Table_wabobpsvr_AzureCalc_AzureCalcRateCard[[#This Row],[Price_Level]]&amp;Table_wabobpsvr_AzureCalc_AzureCalcRateCard[[#This Row],[Region]]</f>
        <v>Standard_D3 Cloud ServicesD9</v>
      </c>
      <c r="B14431" s="784">
        <v>9</v>
      </c>
      <c r="C14431" s="784" t="s">
        <v>701</v>
      </c>
      <c r="D14431" s="784" t="s">
        <v>183</v>
      </c>
      <c r="E14431" s="784">
        <v>0.68640000000000001</v>
      </c>
      <c r="F14431" s="784" t="s">
        <v>1172</v>
      </c>
      <c r="G14431" s="784" t="s">
        <v>4431</v>
      </c>
      <c r="H14431" s="784" t="s">
        <v>4431</v>
      </c>
      <c r="I14431" s="784" t="s">
        <v>6969</v>
      </c>
    </row>
    <row r="14432" spans="1:9" hidden="1">
      <c r="A14432" s="784" t="str">
        <f>Table_wabobpsvr_AzureCalc_AzureCalcRateCard[[#This Row],[ServiceName]]&amp;Table_wabobpsvr_AzureCalc_AzureCalcRateCard[[#This Row],[Price_Level]]&amp;Table_wabobpsvr_AzureCalc_AzureCalcRateCard[[#This Row],[Region]]</f>
        <v>A10 Cloud ServicesD2</v>
      </c>
      <c r="B14432" s="784">
        <v>2</v>
      </c>
      <c r="C14432" s="784" t="s">
        <v>701</v>
      </c>
      <c r="D14432" s="784" t="s">
        <v>183</v>
      </c>
      <c r="E14432" s="784">
        <v>1.4430000000000001</v>
      </c>
      <c r="F14432" s="784" t="s">
        <v>1273</v>
      </c>
      <c r="G14432" s="784" t="s">
        <v>4519</v>
      </c>
      <c r="H14432" s="784" t="s">
        <v>4520</v>
      </c>
      <c r="I14432" s="784" t="s">
        <v>6515</v>
      </c>
    </row>
    <row r="14433" spans="1:9" hidden="1">
      <c r="A14433" s="784" t="str">
        <f>Table_wabobpsvr_AzureCalc_AzureCalcRateCard[[#This Row],[ServiceName]]&amp;Table_wabobpsvr_AzureCalc_AzureCalcRateCard[[#This Row],[Price_Level]]&amp;Table_wabobpsvr_AzureCalc_AzureCalcRateCard[[#This Row],[Region]]</f>
        <v>A10 Cloud ServicesMOSP7</v>
      </c>
      <c r="B14433" s="784">
        <v>7</v>
      </c>
      <c r="C14433" s="784" t="s">
        <v>701</v>
      </c>
      <c r="D14433" s="784" t="s">
        <v>627</v>
      </c>
      <c r="E14433" s="784">
        <v>1.89</v>
      </c>
      <c r="F14433" s="784" t="s">
        <v>1273</v>
      </c>
      <c r="G14433" s="784" t="s">
        <v>4431</v>
      </c>
      <c r="H14433" s="784" t="s">
        <v>4431</v>
      </c>
      <c r="I14433" s="784" t="s">
        <v>4986</v>
      </c>
    </row>
    <row r="14434" spans="1:9" hidden="1">
      <c r="A14434" s="784" t="str">
        <f>Table_wabobpsvr_AzureCalc_AzureCalcRateCard[[#This Row],[ServiceName]]&amp;Table_wabobpsvr_AzureCalc_AzureCalcRateCard[[#This Row],[Price_Level]]&amp;Table_wabobpsvr_AzureCalc_AzureCalcRateCard[[#This Row],[Region]]</f>
        <v>A10 Cloud ServicesA7</v>
      </c>
      <c r="B14434" s="784">
        <v>7</v>
      </c>
      <c r="C14434" s="784" t="s">
        <v>701</v>
      </c>
      <c r="D14434" s="784" t="s">
        <v>181</v>
      </c>
      <c r="E14434" s="784">
        <v>1.833</v>
      </c>
      <c r="F14434" s="784" t="s">
        <v>1273</v>
      </c>
      <c r="G14434" s="784" t="s">
        <v>4523</v>
      </c>
      <c r="H14434" s="784" t="s">
        <v>4524</v>
      </c>
      <c r="I14434" s="784" t="s">
        <v>4986</v>
      </c>
    </row>
    <row r="14435" spans="1:9" hidden="1">
      <c r="A14435" s="784" t="str">
        <f>Table_wabobpsvr_AzureCalc_AzureCalcRateCard[[#This Row],[ServiceName]]&amp;Table_wabobpsvr_AzureCalc_AzureCalcRateCard[[#This Row],[Price_Level]]&amp;Table_wabobpsvr_AzureCalc_AzureCalcRateCard[[#This Row],[Region]]</f>
        <v>A10 Cloud ServicesB7</v>
      </c>
      <c r="B14435" s="784">
        <v>7</v>
      </c>
      <c r="C14435" s="784" t="s">
        <v>701</v>
      </c>
      <c r="D14435" s="784" t="s">
        <v>182</v>
      </c>
      <c r="E14435" s="784">
        <v>1.7769999999999999</v>
      </c>
      <c r="F14435" s="784" t="s">
        <v>1273</v>
      </c>
      <c r="G14435" s="784" t="s">
        <v>4523</v>
      </c>
      <c r="H14435" s="784" t="s">
        <v>4524</v>
      </c>
      <c r="I14435" s="784" t="s">
        <v>4986</v>
      </c>
    </row>
    <row r="14436" spans="1:9" hidden="1">
      <c r="A14436" s="784" t="str">
        <f>Table_wabobpsvr_AzureCalc_AzureCalcRateCard[[#This Row],[ServiceName]]&amp;Table_wabobpsvr_AzureCalc_AzureCalcRateCard[[#This Row],[Price_Level]]&amp;Table_wabobpsvr_AzureCalc_AzureCalcRateCard[[#This Row],[Region]]</f>
        <v>Standard S3 Database DaysMOSP13</v>
      </c>
      <c r="B14436" s="784">
        <v>13</v>
      </c>
      <c r="C14436" s="784" t="s">
        <v>91</v>
      </c>
      <c r="D14436" s="784" t="s">
        <v>627</v>
      </c>
      <c r="E14436" s="784">
        <v>0.245</v>
      </c>
      <c r="F14436" s="784" t="s">
        <v>3249</v>
      </c>
      <c r="G14436" s="784" t="s">
        <v>4431</v>
      </c>
      <c r="H14436" s="784" t="s">
        <v>4431</v>
      </c>
      <c r="I14436" s="784" t="s">
        <v>6970</v>
      </c>
    </row>
    <row r="14437" spans="1:9" hidden="1">
      <c r="A14437" s="784" t="str">
        <f>Table_wabobpsvr_AzureCalc_AzureCalcRateCard[[#This Row],[ServiceName]]&amp;Table_wabobpsvr_AzureCalc_AzureCalcRateCard[[#This Row],[Price_Level]]&amp;Table_wabobpsvr_AzureCalc_AzureCalcRateCard[[#This Row],[Region]]</f>
        <v>Standard S3 Database DaysA13</v>
      </c>
      <c r="B14437" s="784">
        <v>13</v>
      </c>
      <c r="C14437" s="784" t="s">
        <v>91</v>
      </c>
      <c r="D14437" s="784" t="s">
        <v>181</v>
      </c>
      <c r="E14437" s="784">
        <v>0.23769999999999999</v>
      </c>
      <c r="F14437" s="784" t="s">
        <v>3249</v>
      </c>
      <c r="G14437" s="784" t="s">
        <v>3266</v>
      </c>
      <c r="H14437" s="784" t="s">
        <v>3267</v>
      </c>
      <c r="I14437" s="784" t="s">
        <v>6970</v>
      </c>
    </row>
    <row r="14438" spans="1:9" hidden="1">
      <c r="A14438" s="784" t="str">
        <f>Table_wabobpsvr_AzureCalc_AzureCalcRateCard[[#This Row],[ServiceName]]&amp;Table_wabobpsvr_AzureCalc_AzureCalcRateCard[[#This Row],[Price_Level]]&amp;Table_wabobpsvr_AzureCalc_AzureCalcRateCard[[#This Row],[Region]]</f>
        <v>Standard S3 Database DaysB13</v>
      </c>
      <c r="B14438" s="784">
        <v>13</v>
      </c>
      <c r="C14438" s="784" t="s">
        <v>91</v>
      </c>
      <c r="D14438" s="784" t="s">
        <v>182</v>
      </c>
      <c r="E14438" s="784">
        <v>0.2303</v>
      </c>
      <c r="F14438" s="784" t="s">
        <v>3249</v>
      </c>
      <c r="G14438" s="784" t="s">
        <v>3266</v>
      </c>
      <c r="H14438" s="784" t="s">
        <v>3267</v>
      </c>
      <c r="I14438" s="784" t="s">
        <v>6970</v>
      </c>
    </row>
    <row r="14439" spans="1:9" hidden="1">
      <c r="A14439" s="784" t="str">
        <f>Table_wabobpsvr_AzureCalc_AzureCalcRateCard[[#This Row],[ServiceName]]&amp;Table_wabobpsvr_AzureCalc_AzureCalcRateCard[[#This Row],[Price_Level]]&amp;Table_wabobpsvr_AzureCalc_AzureCalcRateCard[[#This Row],[Region]]</f>
        <v>Standard_D3 Cloud ServicesMOSP13</v>
      </c>
      <c r="B14439" s="784">
        <v>13</v>
      </c>
      <c r="C14439" s="784" t="s">
        <v>701</v>
      </c>
      <c r="D14439" s="784" t="s">
        <v>627</v>
      </c>
      <c r="E14439" s="784">
        <v>0.77200000000000002</v>
      </c>
      <c r="F14439" s="784" t="s">
        <v>1172</v>
      </c>
      <c r="G14439" s="784" t="s">
        <v>4431</v>
      </c>
      <c r="H14439" s="784" t="s">
        <v>4431</v>
      </c>
      <c r="I14439" s="784" t="s">
        <v>6971</v>
      </c>
    </row>
    <row r="14440" spans="1:9" hidden="1">
      <c r="A14440" s="784" t="str">
        <f>Table_wabobpsvr_AzureCalc_AzureCalcRateCard[[#This Row],[ServiceName]]&amp;Table_wabobpsvr_AzureCalc_AzureCalcRateCard[[#This Row],[Price_Level]]&amp;Table_wabobpsvr_AzureCalc_AzureCalcRateCard[[#This Row],[Region]]</f>
        <v>Standard_D3 Cloud ServicesA13</v>
      </c>
      <c r="B14440" s="784">
        <v>13</v>
      </c>
      <c r="C14440" s="784" t="s">
        <v>701</v>
      </c>
      <c r="D14440" s="784" t="s">
        <v>181</v>
      </c>
      <c r="E14440" s="784">
        <v>0.74883999999999995</v>
      </c>
      <c r="F14440" s="784" t="s">
        <v>1172</v>
      </c>
      <c r="G14440" s="784" t="s">
        <v>4431</v>
      </c>
      <c r="H14440" s="784" t="s">
        <v>4431</v>
      </c>
      <c r="I14440" s="784" t="s">
        <v>6971</v>
      </c>
    </row>
    <row r="14441" spans="1:9" hidden="1">
      <c r="A14441" s="784" t="str">
        <f>Table_wabobpsvr_AzureCalc_AzureCalcRateCard[[#This Row],[ServiceName]]&amp;Table_wabobpsvr_AzureCalc_AzureCalcRateCard[[#This Row],[Price_Level]]&amp;Table_wabobpsvr_AzureCalc_AzureCalcRateCard[[#This Row],[Region]]</f>
        <v>Standard_D3 Cloud ServicesB13</v>
      </c>
      <c r="B14441" s="784">
        <v>13</v>
      </c>
      <c r="C14441" s="784" t="s">
        <v>701</v>
      </c>
      <c r="D14441" s="784" t="s">
        <v>182</v>
      </c>
      <c r="E14441" s="784">
        <v>0.72567999999999999</v>
      </c>
      <c r="F14441" s="784" t="s">
        <v>1172</v>
      </c>
      <c r="G14441" s="784" t="s">
        <v>4431</v>
      </c>
      <c r="H14441" s="784" t="s">
        <v>4431</v>
      </c>
      <c r="I14441" s="784" t="s">
        <v>6971</v>
      </c>
    </row>
    <row r="14442" spans="1:9" hidden="1">
      <c r="A14442" s="784" t="str">
        <f>Table_wabobpsvr_AzureCalc_AzureCalcRateCard[[#This Row],[ServiceName]]&amp;Table_wabobpsvr_AzureCalc_AzureCalcRateCard[[#This Row],[Price_Level]]&amp;Table_wabobpsvr_AzureCalc_AzureCalcRateCard[[#This Row],[Region]]</f>
        <v>Standard_D3 Cloud ServicesC13</v>
      </c>
      <c r="B14442" s="784">
        <v>13</v>
      </c>
      <c r="C14442" s="784" t="s">
        <v>701</v>
      </c>
      <c r="D14442" s="784" t="s">
        <v>184</v>
      </c>
      <c r="E14442" s="784">
        <v>0.70252000000000003</v>
      </c>
      <c r="F14442" s="784" t="s">
        <v>1172</v>
      </c>
      <c r="G14442" s="784" t="s">
        <v>4431</v>
      </c>
      <c r="H14442" s="784" t="s">
        <v>4431</v>
      </c>
      <c r="I14442" s="784" t="s">
        <v>6971</v>
      </c>
    </row>
    <row r="14443" spans="1:9" hidden="1">
      <c r="A14443" s="784" t="str">
        <f>Table_wabobpsvr_AzureCalc_AzureCalcRateCard[[#This Row],[ServiceName]]&amp;Table_wabobpsvr_AzureCalc_AzureCalcRateCard[[#This Row],[Price_Level]]&amp;Table_wabobpsvr_AzureCalc_AzureCalcRateCard[[#This Row],[Region]]</f>
        <v>Standard_D3 Cloud ServicesD13</v>
      </c>
      <c r="B14443" s="784">
        <v>13</v>
      </c>
      <c r="C14443" s="784" t="s">
        <v>701</v>
      </c>
      <c r="D14443" s="784" t="s">
        <v>183</v>
      </c>
      <c r="E14443" s="784">
        <v>0.67935999999999996</v>
      </c>
      <c r="F14443" s="784" t="s">
        <v>1172</v>
      </c>
      <c r="G14443" s="784" t="s">
        <v>4431</v>
      </c>
      <c r="H14443" s="784" t="s">
        <v>4431</v>
      </c>
      <c r="I14443" s="784" t="s">
        <v>6971</v>
      </c>
    </row>
    <row r="14444" spans="1:9" hidden="1">
      <c r="A14444" s="784" t="str">
        <f>Table_wabobpsvr_AzureCalc_AzureCalcRateCard[[#This Row],[ServiceName]]&amp;Table_wabobpsvr_AzureCalc_AzureCalcRateCard[[#This Row],[Price_Level]]&amp;Table_wabobpsvr_AzureCalc_AzureCalcRateCard[[#This Row],[Region]]</f>
        <v>Standard_D3 Cloud ServicesMOSP7</v>
      </c>
      <c r="B14444" s="784">
        <v>7</v>
      </c>
      <c r="C14444" s="784" t="s">
        <v>701</v>
      </c>
      <c r="D14444" s="784" t="s">
        <v>627</v>
      </c>
      <c r="E14444" s="784">
        <v>0.63600000000000001</v>
      </c>
      <c r="F14444" s="784" t="s">
        <v>1172</v>
      </c>
      <c r="G14444" s="784" t="s">
        <v>4431</v>
      </c>
      <c r="H14444" s="784" t="s">
        <v>4431</v>
      </c>
      <c r="I14444" s="784" t="s">
        <v>6972</v>
      </c>
    </row>
    <row r="14445" spans="1:9" hidden="1">
      <c r="A14445" s="784" t="str">
        <f>Table_wabobpsvr_AzureCalc_AzureCalcRateCard[[#This Row],[ServiceName]]&amp;Table_wabobpsvr_AzureCalc_AzureCalcRateCard[[#This Row],[Price_Level]]&amp;Table_wabobpsvr_AzureCalc_AzureCalcRateCard[[#This Row],[Region]]</f>
        <v>Standard_D3 Cloud ServicesA7</v>
      </c>
      <c r="B14445" s="784">
        <v>7</v>
      </c>
      <c r="C14445" s="784" t="s">
        <v>701</v>
      </c>
      <c r="D14445" s="784" t="s">
        <v>181</v>
      </c>
      <c r="E14445" s="784">
        <v>0.61692000000000002</v>
      </c>
      <c r="F14445" s="784" t="s">
        <v>1172</v>
      </c>
      <c r="G14445" s="784" t="s">
        <v>4431</v>
      </c>
      <c r="H14445" s="784" t="s">
        <v>4431</v>
      </c>
      <c r="I14445" s="784" t="s">
        <v>6972</v>
      </c>
    </row>
    <row r="14446" spans="1:9" hidden="1">
      <c r="A14446" s="784" t="str">
        <f>Table_wabobpsvr_AzureCalc_AzureCalcRateCard[[#This Row],[ServiceName]]&amp;Table_wabobpsvr_AzureCalc_AzureCalcRateCard[[#This Row],[Price_Level]]&amp;Table_wabobpsvr_AzureCalc_AzureCalcRateCard[[#This Row],[Region]]</f>
        <v>Standard_D3 Cloud ServicesB7</v>
      </c>
      <c r="B14446" s="784">
        <v>7</v>
      </c>
      <c r="C14446" s="784" t="s">
        <v>701</v>
      </c>
      <c r="D14446" s="784" t="s">
        <v>182</v>
      </c>
      <c r="E14446" s="784">
        <v>0.59784000000000004</v>
      </c>
      <c r="F14446" s="784" t="s">
        <v>1172</v>
      </c>
      <c r="G14446" s="784" t="s">
        <v>4431</v>
      </c>
      <c r="H14446" s="784" t="s">
        <v>4431</v>
      </c>
      <c r="I14446" s="784" t="s">
        <v>6972</v>
      </c>
    </row>
    <row r="14447" spans="1:9" hidden="1">
      <c r="A14447" s="784" t="str">
        <f>Table_wabobpsvr_AzureCalc_AzureCalcRateCard[[#This Row],[ServiceName]]&amp;Table_wabobpsvr_AzureCalc_AzureCalcRateCard[[#This Row],[Price_Level]]&amp;Table_wabobpsvr_AzureCalc_AzureCalcRateCard[[#This Row],[Region]]</f>
        <v>Standard_D3 Cloud ServicesC7</v>
      </c>
      <c r="B14447" s="784">
        <v>7</v>
      </c>
      <c r="C14447" s="784" t="s">
        <v>701</v>
      </c>
      <c r="D14447" s="784" t="s">
        <v>184</v>
      </c>
      <c r="E14447" s="784">
        <v>0.57876000000000005</v>
      </c>
      <c r="F14447" s="784" t="s">
        <v>1172</v>
      </c>
      <c r="G14447" s="784" t="s">
        <v>4431</v>
      </c>
      <c r="H14447" s="784" t="s">
        <v>4431</v>
      </c>
      <c r="I14447" s="784" t="s">
        <v>6972</v>
      </c>
    </row>
    <row r="14448" spans="1:9" hidden="1">
      <c r="A14448" s="784" t="str">
        <f>Table_wabobpsvr_AzureCalc_AzureCalcRateCard[[#This Row],[ServiceName]]&amp;Table_wabobpsvr_AzureCalc_AzureCalcRateCard[[#This Row],[Price_Level]]&amp;Table_wabobpsvr_AzureCalc_AzureCalcRateCard[[#This Row],[Region]]</f>
        <v>Standard_D3 Cloud ServicesD7</v>
      </c>
      <c r="B14448" s="784">
        <v>7</v>
      </c>
      <c r="C14448" s="784" t="s">
        <v>701</v>
      </c>
      <c r="D14448" s="784" t="s">
        <v>183</v>
      </c>
      <c r="E14448" s="784">
        <v>0.55967999999999996</v>
      </c>
      <c r="F14448" s="784" t="s">
        <v>1172</v>
      </c>
      <c r="G14448" s="784" t="s">
        <v>4431</v>
      </c>
      <c r="H14448" s="784" t="s">
        <v>4431</v>
      </c>
      <c r="I14448" s="784" t="s">
        <v>6972</v>
      </c>
    </row>
    <row r="14449" spans="1:9" hidden="1">
      <c r="A14449" s="784" t="str">
        <f>Table_wabobpsvr_AzureCalc_AzureCalcRateCard[[#This Row],[ServiceName]]&amp;Table_wabobpsvr_AzureCalc_AzureCalcRateCard[[#This Row],[Price_Level]]&amp;Table_wabobpsvr_AzureCalc_AzureCalcRateCard[[#This Row],[Region]]</f>
        <v>Standard_D3 Cloud ServicesMOSP8</v>
      </c>
      <c r="B14449" s="784">
        <v>8</v>
      </c>
      <c r="C14449" s="784" t="s">
        <v>701</v>
      </c>
      <c r="D14449" s="784" t="s">
        <v>627</v>
      </c>
      <c r="E14449" s="784">
        <v>0.73199999999999998</v>
      </c>
      <c r="F14449" s="784" t="s">
        <v>1172</v>
      </c>
      <c r="G14449" s="784" t="s">
        <v>4431</v>
      </c>
      <c r="H14449" s="784" t="s">
        <v>4431</v>
      </c>
      <c r="I14449" s="784" t="s">
        <v>6973</v>
      </c>
    </row>
    <row r="14450" spans="1:9" hidden="1">
      <c r="A14450" s="784" t="str">
        <f>Table_wabobpsvr_AzureCalc_AzureCalcRateCard[[#This Row],[ServiceName]]&amp;Table_wabobpsvr_AzureCalc_AzureCalcRateCard[[#This Row],[Price_Level]]&amp;Table_wabobpsvr_AzureCalc_AzureCalcRateCard[[#This Row],[Region]]</f>
        <v>Standard_D3 Cloud ServicesA8</v>
      </c>
      <c r="B14450" s="784">
        <v>8</v>
      </c>
      <c r="C14450" s="784" t="s">
        <v>701</v>
      </c>
      <c r="D14450" s="784" t="s">
        <v>181</v>
      </c>
      <c r="E14450" s="784">
        <v>0.71004</v>
      </c>
      <c r="F14450" s="784" t="s">
        <v>1172</v>
      </c>
      <c r="G14450" s="784" t="s">
        <v>4431</v>
      </c>
      <c r="H14450" s="784" t="s">
        <v>4431</v>
      </c>
      <c r="I14450" s="784" t="s">
        <v>6973</v>
      </c>
    </row>
    <row r="14451" spans="1:9" hidden="1">
      <c r="A14451" s="784" t="str">
        <f>Table_wabobpsvr_AzureCalc_AzureCalcRateCard[[#This Row],[ServiceName]]&amp;Table_wabobpsvr_AzureCalc_AzureCalcRateCard[[#This Row],[Price_Level]]&amp;Table_wabobpsvr_AzureCalc_AzureCalcRateCard[[#This Row],[Region]]</f>
        <v>Standard_D3 Cloud ServicesB8</v>
      </c>
      <c r="B14451" s="784">
        <v>8</v>
      </c>
      <c r="C14451" s="784" t="s">
        <v>701</v>
      </c>
      <c r="D14451" s="784" t="s">
        <v>182</v>
      </c>
      <c r="E14451" s="784">
        <v>0.68808000000000002</v>
      </c>
      <c r="F14451" s="784" t="s">
        <v>1172</v>
      </c>
      <c r="G14451" s="784" t="s">
        <v>4431</v>
      </c>
      <c r="H14451" s="784" t="s">
        <v>4431</v>
      </c>
      <c r="I14451" s="784" t="s">
        <v>6973</v>
      </c>
    </row>
    <row r="14452" spans="1:9" hidden="1">
      <c r="A14452" s="784" t="str">
        <f>Table_wabobpsvr_AzureCalc_AzureCalcRateCard[[#This Row],[ServiceName]]&amp;Table_wabobpsvr_AzureCalc_AzureCalcRateCard[[#This Row],[Price_Level]]&amp;Table_wabobpsvr_AzureCalc_AzureCalcRateCard[[#This Row],[Region]]</f>
        <v>Standard_D3 Cloud ServicesC8</v>
      </c>
      <c r="B14452" s="784">
        <v>8</v>
      </c>
      <c r="C14452" s="784" t="s">
        <v>701</v>
      </c>
      <c r="D14452" s="784" t="s">
        <v>184</v>
      </c>
      <c r="E14452" s="784">
        <v>0.66612000000000005</v>
      </c>
      <c r="F14452" s="784" t="s">
        <v>1172</v>
      </c>
      <c r="G14452" s="784" t="s">
        <v>4431</v>
      </c>
      <c r="H14452" s="784" t="s">
        <v>4431</v>
      </c>
      <c r="I14452" s="784" t="s">
        <v>6973</v>
      </c>
    </row>
    <row r="14453" spans="1:9" hidden="1">
      <c r="A14453" s="784" t="str">
        <f>Table_wabobpsvr_AzureCalc_AzureCalcRateCard[[#This Row],[ServiceName]]&amp;Table_wabobpsvr_AzureCalc_AzureCalcRateCard[[#This Row],[Price_Level]]&amp;Table_wabobpsvr_AzureCalc_AzureCalcRateCard[[#This Row],[Region]]</f>
        <v>Standard_D3 Cloud ServicesD8</v>
      </c>
      <c r="B14453" s="784">
        <v>8</v>
      </c>
      <c r="C14453" s="784" t="s">
        <v>701</v>
      </c>
      <c r="D14453" s="784" t="s">
        <v>183</v>
      </c>
      <c r="E14453" s="784">
        <v>0.64415999999999995</v>
      </c>
      <c r="F14453" s="784" t="s">
        <v>1172</v>
      </c>
      <c r="G14453" s="784" t="s">
        <v>4431</v>
      </c>
      <c r="H14453" s="784" t="s">
        <v>4431</v>
      </c>
      <c r="I14453" s="784" t="s">
        <v>6973</v>
      </c>
    </row>
    <row r="14454" spans="1:9" hidden="1">
      <c r="A14454" s="784" t="str">
        <f>Table_wabobpsvr_AzureCalc_AzureCalcRateCard[[#This Row],[ServiceName]]&amp;Table_wabobpsvr_AzureCalc_AzureCalcRateCard[[#This Row],[Price_Level]]&amp;Table_wabobpsvr_AzureCalc_AzureCalcRateCard[[#This Row],[Region]]</f>
        <v>Standard_D3 Cloud ServicesMOSP11</v>
      </c>
      <c r="B14454" s="784">
        <v>11</v>
      </c>
      <c r="C14454" s="784" t="s">
        <v>701</v>
      </c>
      <c r="D14454" s="784" t="s">
        <v>627</v>
      </c>
      <c r="E14454" s="784">
        <v>0.84399999999999997</v>
      </c>
      <c r="F14454" s="784" t="s">
        <v>1172</v>
      </c>
      <c r="G14454" s="784" t="s">
        <v>4431</v>
      </c>
      <c r="H14454" s="784" t="s">
        <v>4431</v>
      </c>
      <c r="I14454" s="784" t="s">
        <v>6974</v>
      </c>
    </row>
    <row r="14455" spans="1:9" hidden="1">
      <c r="A14455" s="784" t="str">
        <f>Table_wabobpsvr_AzureCalc_AzureCalcRateCard[[#This Row],[ServiceName]]&amp;Table_wabobpsvr_AzureCalc_AzureCalcRateCard[[#This Row],[Price_Level]]&amp;Table_wabobpsvr_AzureCalc_AzureCalcRateCard[[#This Row],[Region]]</f>
        <v>Standard_D3 Cloud ServicesA11</v>
      </c>
      <c r="B14455" s="784">
        <v>11</v>
      </c>
      <c r="C14455" s="784" t="s">
        <v>701</v>
      </c>
      <c r="D14455" s="784" t="s">
        <v>181</v>
      </c>
      <c r="E14455" s="784">
        <v>0.81867999999999996</v>
      </c>
      <c r="F14455" s="784" t="s">
        <v>1172</v>
      </c>
      <c r="G14455" s="784" t="s">
        <v>4431</v>
      </c>
      <c r="H14455" s="784" t="s">
        <v>4431</v>
      </c>
      <c r="I14455" s="784" t="s">
        <v>6974</v>
      </c>
    </row>
    <row r="14456" spans="1:9" hidden="1">
      <c r="A14456" s="784" t="str">
        <f>Table_wabobpsvr_AzureCalc_AzureCalcRateCard[[#This Row],[ServiceName]]&amp;Table_wabobpsvr_AzureCalc_AzureCalcRateCard[[#This Row],[Price_Level]]&amp;Table_wabobpsvr_AzureCalc_AzureCalcRateCard[[#This Row],[Region]]</f>
        <v>Standard_D3 Cloud ServicesB11</v>
      </c>
      <c r="B14456" s="784">
        <v>11</v>
      </c>
      <c r="C14456" s="784" t="s">
        <v>701</v>
      </c>
      <c r="D14456" s="784" t="s">
        <v>182</v>
      </c>
      <c r="E14456" s="784">
        <v>0.79335999999999995</v>
      </c>
      <c r="F14456" s="784" t="s">
        <v>1172</v>
      </c>
      <c r="G14456" s="784" t="s">
        <v>4431</v>
      </c>
      <c r="H14456" s="784" t="s">
        <v>4431</v>
      </c>
      <c r="I14456" s="784" t="s">
        <v>6974</v>
      </c>
    </row>
    <row r="14457" spans="1:9" hidden="1">
      <c r="A14457" s="784" t="str">
        <f>Table_wabobpsvr_AzureCalc_AzureCalcRateCard[[#This Row],[ServiceName]]&amp;Table_wabobpsvr_AzureCalc_AzureCalcRateCard[[#This Row],[Price_Level]]&amp;Table_wabobpsvr_AzureCalc_AzureCalcRateCard[[#This Row],[Region]]</f>
        <v>Standard_D3 Cloud ServicesC11</v>
      </c>
      <c r="B14457" s="784">
        <v>11</v>
      </c>
      <c r="C14457" s="784" t="s">
        <v>701</v>
      </c>
      <c r="D14457" s="784" t="s">
        <v>184</v>
      </c>
      <c r="E14457" s="784">
        <v>0.76803999999999994</v>
      </c>
      <c r="F14457" s="784" t="s">
        <v>1172</v>
      </c>
      <c r="G14457" s="784" t="s">
        <v>4431</v>
      </c>
      <c r="H14457" s="784" t="s">
        <v>4431</v>
      </c>
      <c r="I14457" s="784" t="s">
        <v>6974</v>
      </c>
    </row>
    <row r="14458" spans="1:9" hidden="1">
      <c r="A14458" s="784" t="str">
        <f>Table_wabobpsvr_AzureCalc_AzureCalcRateCard[[#This Row],[ServiceName]]&amp;Table_wabobpsvr_AzureCalc_AzureCalcRateCard[[#This Row],[Price_Level]]&amp;Table_wabobpsvr_AzureCalc_AzureCalcRateCard[[#This Row],[Region]]</f>
        <v>Standard_D3 Cloud ServicesD11</v>
      </c>
      <c r="B14458" s="784">
        <v>11</v>
      </c>
      <c r="C14458" s="784" t="s">
        <v>701</v>
      </c>
      <c r="D14458" s="784" t="s">
        <v>183</v>
      </c>
      <c r="E14458" s="784">
        <v>0.74272000000000005</v>
      </c>
      <c r="F14458" s="784" t="s">
        <v>1172</v>
      </c>
      <c r="G14458" s="784" t="s">
        <v>4431</v>
      </c>
      <c r="H14458" s="784" t="s">
        <v>4431</v>
      </c>
      <c r="I14458" s="784" t="s">
        <v>6974</v>
      </c>
    </row>
    <row r="14459" spans="1:9" hidden="1">
      <c r="A14459" s="784" t="str">
        <f>Table_wabobpsvr_AzureCalc_AzureCalcRateCard[[#This Row],[ServiceName]]&amp;Table_wabobpsvr_AzureCalc_AzureCalcRateCard[[#This Row],[Price_Level]]&amp;Table_wabobpsvr_AzureCalc_AzureCalcRateCard[[#This Row],[Region]]</f>
        <v>Standard_D3 Cloud ServicesMOSP12</v>
      </c>
      <c r="B14459" s="784">
        <v>12</v>
      </c>
      <c r="C14459" s="784" t="s">
        <v>701</v>
      </c>
      <c r="D14459" s="784" t="s">
        <v>627</v>
      </c>
      <c r="E14459" s="784">
        <v>0.73199999999999998</v>
      </c>
      <c r="F14459" s="784" t="s">
        <v>1172</v>
      </c>
      <c r="G14459" s="784" t="s">
        <v>4431</v>
      </c>
      <c r="H14459" s="784" t="s">
        <v>4431</v>
      </c>
      <c r="I14459" s="784" t="s">
        <v>6975</v>
      </c>
    </row>
    <row r="14460" spans="1:9" hidden="1">
      <c r="A14460" s="784" t="str">
        <f>Table_wabobpsvr_AzureCalc_AzureCalcRateCard[[#This Row],[ServiceName]]&amp;Table_wabobpsvr_AzureCalc_AzureCalcRateCard[[#This Row],[Price_Level]]&amp;Table_wabobpsvr_AzureCalc_AzureCalcRateCard[[#This Row],[Region]]</f>
        <v>Standard_D3 Cloud ServicesA12</v>
      </c>
      <c r="B14460" s="784">
        <v>12</v>
      </c>
      <c r="C14460" s="784" t="s">
        <v>701</v>
      </c>
      <c r="D14460" s="784" t="s">
        <v>181</v>
      </c>
      <c r="E14460" s="784">
        <v>0.71004</v>
      </c>
      <c r="F14460" s="784" t="s">
        <v>1172</v>
      </c>
      <c r="G14460" s="784" t="s">
        <v>4431</v>
      </c>
      <c r="H14460" s="784" t="s">
        <v>4431</v>
      </c>
      <c r="I14460" s="784" t="s">
        <v>6975</v>
      </c>
    </row>
    <row r="14461" spans="1:9" hidden="1">
      <c r="A14461" s="784" t="str">
        <f>Table_wabobpsvr_AzureCalc_AzureCalcRateCard[[#This Row],[ServiceName]]&amp;Table_wabobpsvr_AzureCalc_AzureCalcRateCard[[#This Row],[Price_Level]]&amp;Table_wabobpsvr_AzureCalc_AzureCalcRateCard[[#This Row],[Region]]</f>
        <v>Standard_D3 Cloud ServicesB12</v>
      </c>
      <c r="B14461" s="784">
        <v>12</v>
      </c>
      <c r="C14461" s="784" t="s">
        <v>701</v>
      </c>
      <c r="D14461" s="784" t="s">
        <v>182</v>
      </c>
      <c r="E14461" s="784">
        <v>0.68808000000000002</v>
      </c>
      <c r="F14461" s="784" t="s">
        <v>1172</v>
      </c>
      <c r="G14461" s="784" t="s">
        <v>4431</v>
      </c>
      <c r="H14461" s="784" t="s">
        <v>4431</v>
      </c>
      <c r="I14461" s="784" t="s">
        <v>6975</v>
      </c>
    </row>
    <row r="14462" spans="1:9" hidden="1">
      <c r="A14462" s="784" t="str">
        <f>Table_wabobpsvr_AzureCalc_AzureCalcRateCard[[#This Row],[ServiceName]]&amp;Table_wabobpsvr_AzureCalc_AzureCalcRateCard[[#This Row],[Price_Level]]&amp;Table_wabobpsvr_AzureCalc_AzureCalcRateCard[[#This Row],[Region]]</f>
        <v>Standard_D3 Cloud ServicesC12</v>
      </c>
      <c r="B14462" s="784">
        <v>12</v>
      </c>
      <c r="C14462" s="784" t="s">
        <v>701</v>
      </c>
      <c r="D14462" s="784" t="s">
        <v>184</v>
      </c>
      <c r="E14462" s="784">
        <v>0.66612000000000005</v>
      </c>
      <c r="F14462" s="784" t="s">
        <v>1172</v>
      </c>
      <c r="G14462" s="784" t="s">
        <v>4431</v>
      </c>
      <c r="H14462" s="784" t="s">
        <v>4431</v>
      </c>
      <c r="I14462" s="784" t="s">
        <v>6975</v>
      </c>
    </row>
    <row r="14463" spans="1:9" hidden="1">
      <c r="A14463" s="784" t="str">
        <f>Table_wabobpsvr_AzureCalc_AzureCalcRateCard[[#This Row],[ServiceName]]&amp;Table_wabobpsvr_AzureCalc_AzureCalcRateCard[[#This Row],[Price_Level]]&amp;Table_wabobpsvr_AzureCalc_AzureCalcRateCard[[#This Row],[Region]]</f>
        <v>Standard_D3 Cloud ServicesD12</v>
      </c>
      <c r="B14463" s="784">
        <v>12</v>
      </c>
      <c r="C14463" s="784" t="s">
        <v>701</v>
      </c>
      <c r="D14463" s="784" t="s">
        <v>183</v>
      </c>
      <c r="E14463" s="784">
        <v>0.64415999999999995</v>
      </c>
      <c r="F14463" s="784" t="s">
        <v>1172</v>
      </c>
      <c r="G14463" s="784" t="s">
        <v>4431</v>
      </c>
      <c r="H14463" s="784" t="s">
        <v>4431</v>
      </c>
      <c r="I14463" s="784" t="s">
        <v>6975</v>
      </c>
    </row>
    <row r="14464" spans="1:9" hidden="1">
      <c r="A14464" s="784" t="str">
        <f>Table_wabobpsvr_AzureCalc_AzureCalcRateCard[[#This Row],[ServiceName]]&amp;Table_wabobpsvr_AzureCalc_AzureCalcRateCard[[#This Row],[Price_Level]]&amp;Table_wabobpsvr_AzureCalc_AzureCalcRateCard[[#This Row],[Region]]</f>
        <v>Standard_D3 Cloud ServicesMOSP3</v>
      </c>
      <c r="B14464" s="784">
        <v>3</v>
      </c>
      <c r="C14464" s="784" t="s">
        <v>701</v>
      </c>
      <c r="D14464" s="784" t="s">
        <v>627</v>
      </c>
      <c r="E14464" s="784">
        <v>0.68400000000000005</v>
      </c>
      <c r="F14464" s="784" t="s">
        <v>1172</v>
      </c>
      <c r="G14464" s="784" t="s">
        <v>4431</v>
      </c>
      <c r="H14464" s="784" t="s">
        <v>4431</v>
      </c>
      <c r="I14464" s="784" t="s">
        <v>6976</v>
      </c>
    </row>
    <row r="14465" spans="1:9" hidden="1">
      <c r="A14465" s="784" t="str">
        <f>Table_wabobpsvr_AzureCalc_AzureCalcRateCard[[#This Row],[ServiceName]]&amp;Table_wabobpsvr_AzureCalc_AzureCalcRateCard[[#This Row],[Price_Level]]&amp;Table_wabobpsvr_AzureCalc_AzureCalcRateCard[[#This Row],[Region]]</f>
        <v>Standard_D3 Cloud ServicesA3</v>
      </c>
      <c r="B14465" s="784">
        <v>3</v>
      </c>
      <c r="C14465" s="784" t="s">
        <v>701</v>
      </c>
      <c r="D14465" s="784" t="s">
        <v>181</v>
      </c>
      <c r="E14465" s="784">
        <v>0.66347999999999996</v>
      </c>
      <c r="F14465" s="784" t="s">
        <v>1172</v>
      </c>
      <c r="G14465" s="784" t="s">
        <v>4431</v>
      </c>
      <c r="H14465" s="784" t="s">
        <v>4431</v>
      </c>
      <c r="I14465" s="784" t="s">
        <v>6976</v>
      </c>
    </row>
    <row r="14466" spans="1:9" hidden="1">
      <c r="A14466" s="784" t="str">
        <f>Table_wabobpsvr_AzureCalc_AzureCalcRateCard[[#This Row],[ServiceName]]&amp;Table_wabobpsvr_AzureCalc_AzureCalcRateCard[[#This Row],[Price_Level]]&amp;Table_wabobpsvr_AzureCalc_AzureCalcRateCard[[#This Row],[Region]]</f>
        <v>Standard_D3 Cloud ServicesB3</v>
      </c>
      <c r="B14466" s="784">
        <v>3</v>
      </c>
      <c r="C14466" s="784" t="s">
        <v>701</v>
      </c>
      <c r="D14466" s="784" t="s">
        <v>182</v>
      </c>
      <c r="E14466" s="784">
        <v>0.64295999999999998</v>
      </c>
      <c r="F14466" s="784" t="s">
        <v>1172</v>
      </c>
      <c r="G14466" s="784" t="s">
        <v>4431</v>
      </c>
      <c r="H14466" s="784" t="s">
        <v>4431</v>
      </c>
      <c r="I14466" s="784" t="s">
        <v>6976</v>
      </c>
    </row>
    <row r="14467" spans="1:9" hidden="1">
      <c r="A14467" s="784" t="str">
        <f>Table_wabobpsvr_AzureCalc_AzureCalcRateCard[[#This Row],[ServiceName]]&amp;Table_wabobpsvr_AzureCalc_AzureCalcRateCard[[#This Row],[Price_Level]]&amp;Table_wabobpsvr_AzureCalc_AzureCalcRateCard[[#This Row],[Region]]</f>
        <v>Standard_D3 Cloud ServicesC3</v>
      </c>
      <c r="B14467" s="784">
        <v>3</v>
      </c>
      <c r="C14467" s="784" t="s">
        <v>701</v>
      </c>
      <c r="D14467" s="784" t="s">
        <v>184</v>
      </c>
      <c r="E14467" s="784">
        <v>0.62243999999999999</v>
      </c>
      <c r="F14467" s="784" t="s">
        <v>1172</v>
      </c>
      <c r="G14467" s="784" t="s">
        <v>4431</v>
      </c>
      <c r="H14467" s="784" t="s">
        <v>4431</v>
      </c>
      <c r="I14467" s="784" t="s">
        <v>6976</v>
      </c>
    </row>
    <row r="14468" spans="1:9" hidden="1">
      <c r="A14468" s="784" t="str">
        <f>Table_wabobpsvr_AzureCalc_AzureCalcRateCard[[#This Row],[ServiceName]]&amp;Table_wabobpsvr_AzureCalc_AzureCalcRateCard[[#This Row],[Price_Level]]&amp;Table_wabobpsvr_AzureCalc_AzureCalcRateCard[[#This Row],[Region]]</f>
        <v>Standard_D3 Cloud ServicesD3</v>
      </c>
      <c r="B14468" s="784">
        <v>3</v>
      </c>
      <c r="C14468" s="784" t="s">
        <v>701</v>
      </c>
      <c r="D14468" s="784" t="s">
        <v>183</v>
      </c>
      <c r="E14468" s="784">
        <v>0.60192000000000001</v>
      </c>
      <c r="F14468" s="784" t="s">
        <v>1172</v>
      </c>
      <c r="G14468" s="784" t="s">
        <v>4431</v>
      </c>
      <c r="H14468" s="784" t="s">
        <v>4431</v>
      </c>
      <c r="I14468" s="784" t="s">
        <v>6976</v>
      </c>
    </row>
    <row r="14469" spans="1:9" hidden="1">
      <c r="A14469" s="784" t="str">
        <f>Table_wabobpsvr_AzureCalc_AzureCalcRateCard[[#This Row],[ServiceName]]&amp;Table_wabobpsvr_AzureCalc_AzureCalcRateCard[[#This Row],[Price_Level]]&amp;Table_wabobpsvr_AzureCalc_AzureCalcRateCard[[#This Row],[Region]]</f>
        <v>Standard_D3 Cloud ServicesMOSP6</v>
      </c>
      <c r="B14469" s="784">
        <v>6</v>
      </c>
      <c r="C14469" s="784" t="s">
        <v>701</v>
      </c>
      <c r="D14469" s="784" t="s">
        <v>627</v>
      </c>
      <c r="E14469" s="784">
        <v>0.68400000000000005</v>
      </c>
      <c r="F14469" s="784" t="s">
        <v>1172</v>
      </c>
      <c r="G14469" s="784" t="s">
        <v>4431</v>
      </c>
      <c r="H14469" s="784" t="s">
        <v>4431</v>
      </c>
      <c r="I14469" s="784" t="s">
        <v>6977</v>
      </c>
    </row>
    <row r="14470" spans="1:9" hidden="1">
      <c r="A14470" s="784" t="str">
        <f>Table_wabobpsvr_AzureCalc_AzureCalcRateCard[[#This Row],[ServiceName]]&amp;Table_wabobpsvr_AzureCalc_AzureCalcRateCard[[#This Row],[Price_Level]]&amp;Table_wabobpsvr_AzureCalc_AzureCalcRateCard[[#This Row],[Region]]</f>
        <v>Standard_D3 Cloud ServicesA6</v>
      </c>
      <c r="B14470" s="784">
        <v>6</v>
      </c>
      <c r="C14470" s="784" t="s">
        <v>701</v>
      </c>
      <c r="D14470" s="784" t="s">
        <v>181</v>
      </c>
      <c r="E14470" s="784">
        <v>0.66347999999999996</v>
      </c>
      <c r="F14470" s="784" t="s">
        <v>1172</v>
      </c>
      <c r="G14470" s="784" t="s">
        <v>4431</v>
      </c>
      <c r="H14470" s="784" t="s">
        <v>4431</v>
      </c>
      <c r="I14470" s="784" t="s">
        <v>6977</v>
      </c>
    </row>
    <row r="14471" spans="1:9" hidden="1">
      <c r="A14471" s="784" t="str">
        <f>Table_wabobpsvr_AzureCalc_AzureCalcRateCard[[#This Row],[ServiceName]]&amp;Table_wabobpsvr_AzureCalc_AzureCalcRateCard[[#This Row],[Price_Level]]&amp;Table_wabobpsvr_AzureCalc_AzureCalcRateCard[[#This Row],[Region]]</f>
        <v>Standard_D3 Cloud ServicesB6</v>
      </c>
      <c r="B14471" s="784">
        <v>6</v>
      </c>
      <c r="C14471" s="784" t="s">
        <v>701</v>
      </c>
      <c r="D14471" s="784" t="s">
        <v>182</v>
      </c>
      <c r="E14471" s="784">
        <v>0.64295999999999998</v>
      </c>
      <c r="F14471" s="784" t="s">
        <v>1172</v>
      </c>
      <c r="G14471" s="784" t="s">
        <v>4431</v>
      </c>
      <c r="H14471" s="784" t="s">
        <v>4431</v>
      </c>
      <c r="I14471" s="784" t="s">
        <v>6977</v>
      </c>
    </row>
    <row r="14472" spans="1:9" hidden="1">
      <c r="A14472" s="784" t="str">
        <f>Table_wabobpsvr_AzureCalc_AzureCalcRateCard[[#This Row],[ServiceName]]&amp;Table_wabobpsvr_AzureCalc_AzureCalcRateCard[[#This Row],[Price_Level]]&amp;Table_wabobpsvr_AzureCalc_AzureCalcRateCard[[#This Row],[Region]]</f>
        <v>Standard_D3 Cloud ServicesC6</v>
      </c>
      <c r="B14472" s="784">
        <v>6</v>
      </c>
      <c r="C14472" s="784" t="s">
        <v>701</v>
      </c>
      <c r="D14472" s="784" t="s">
        <v>184</v>
      </c>
      <c r="E14472" s="784">
        <v>0.62243999999999999</v>
      </c>
      <c r="F14472" s="784" t="s">
        <v>1172</v>
      </c>
      <c r="G14472" s="784" t="s">
        <v>4431</v>
      </c>
      <c r="H14472" s="784" t="s">
        <v>4431</v>
      </c>
      <c r="I14472" s="784" t="s">
        <v>6977</v>
      </c>
    </row>
    <row r="14473" spans="1:9" hidden="1">
      <c r="A14473" s="784" t="str">
        <f>Table_wabobpsvr_AzureCalc_AzureCalcRateCard[[#This Row],[ServiceName]]&amp;Table_wabobpsvr_AzureCalc_AzureCalcRateCard[[#This Row],[Price_Level]]&amp;Table_wabobpsvr_AzureCalc_AzureCalcRateCard[[#This Row],[Region]]</f>
        <v>Standard_D3 Cloud ServicesD6</v>
      </c>
      <c r="B14473" s="784">
        <v>6</v>
      </c>
      <c r="C14473" s="784" t="s">
        <v>701</v>
      </c>
      <c r="D14473" s="784" t="s">
        <v>183</v>
      </c>
      <c r="E14473" s="784">
        <v>0.60192000000000001</v>
      </c>
      <c r="F14473" s="784" t="s">
        <v>1172</v>
      </c>
      <c r="G14473" s="784" t="s">
        <v>4431</v>
      </c>
      <c r="H14473" s="784" t="s">
        <v>4431</v>
      </c>
      <c r="I14473" s="784" t="s">
        <v>6977</v>
      </c>
    </row>
    <row r="14474" spans="1:9" hidden="1">
      <c r="A14474" s="784" t="str">
        <f>Table_wabobpsvr_AzureCalc_AzureCalcRateCard[[#This Row],[ServiceName]]&amp;Table_wabobpsvr_AzureCalc_AzureCalcRateCard[[#This Row],[Price_Level]]&amp;Table_wabobpsvr_AzureCalc_AzureCalcRateCard[[#This Row],[Region]]</f>
        <v>Standard_D3 Cloud ServicesMOSP2</v>
      </c>
      <c r="B14474" s="784">
        <v>2</v>
      </c>
      <c r="C14474" s="784" t="s">
        <v>701</v>
      </c>
      <c r="D14474" s="784" t="s">
        <v>627</v>
      </c>
      <c r="E14474" s="784">
        <v>0.63600000000000001</v>
      </c>
      <c r="F14474" s="784" t="s">
        <v>1172</v>
      </c>
      <c r="G14474" s="784" t="s">
        <v>4431</v>
      </c>
      <c r="H14474" s="784" t="s">
        <v>4431</v>
      </c>
      <c r="I14474" s="784" t="s">
        <v>6390</v>
      </c>
    </row>
    <row r="14475" spans="1:9" hidden="1">
      <c r="A14475" s="784" t="str">
        <f>Table_wabobpsvr_AzureCalc_AzureCalcRateCard[[#This Row],[ServiceName]]&amp;Table_wabobpsvr_AzureCalc_AzureCalcRateCard[[#This Row],[Price_Level]]&amp;Table_wabobpsvr_AzureCalc_AzureCalcRateCard[[#This Row],[Region]]</f>
        <v>Standard_D3 Cloud ServicesA2</v>
      </c>
      <c r="B14475" s="784">
        <v>2</v>
      </c>
      <c r="C14475" s="784" t="s">
        <v>701</v>
      </c>
      <c r="D14475" s="784" t="s">
        <v>181</v>
      </c>
      <c r="E14475" s="784">
        <v>0.61692000000000002</v>
      </c>
      <c r="F14475" s="784" t="s">
        <v>1172</v>
      </c>
      <c r="G14475" s="784" t="s">
        <v>4431</v>
      </c>
      <c r="H14475" s="784" t="s">
        <v>4431</v>
      </c>
      <c r="I14475" s="784" t="s">
        <v>6390</v>
      </c>
    </row>
    <row r="14476" spans="1:9" hidden="1">
      <c r="A14476" s="784" t="str">
        <f>Table_wabobpsvr_AzureCalc_AzureCalcRateCard[[#This Row],[ServiceName]]&amp;Table_wabobpsvr_AzureCalc_AzureCalcRateCard[[#This Row],[Price_Level]]&amp;Table_wabobpsvr_AzureCalc_AzureCalcRateCard[[#This Row],[Region]]</f>
        <v>Standard_D3 Cloud ServicesB2</v>
      </c>
      <c r="B14476" s="784">
        <v>2</v>
      </c>
      <c r="C14476" s="784" t="s">
        <v>701</v>
      </c>
      <c r="D14476" s="784" t="s">
        <v>182</v>
      </c>
      <c r="E14476" s="784">
        <v>0.59784000000000004</v>
      </c>
      <c r="F14476" s="784" t="s">
        <v>1172</v>
      </c>
      <c r="G14476" s="784" t="s">
        <v>4431</v>
      </c>
      <c r="H14476" s="784" t="s">
        <v>4431</v>
      </c>
      <c r="I14476" s="784" t="s">
        <v>6390</v>
      </c>
    </row>
    <row r="14477" spans="1:9" hidden="1">
      <c r="A14477" s="784" t="str">
        <f>Table_wabobpsvr_AzureCalc_AzureCalcRateCard[[#This Row],[ServiceName]]&amp;Table_wabobpsvr_AzureCalc_AzureCalcRateCard[[#This Row],[Price_Level]]&amp;Table_wabobpsvr_AzureCalc_AzureCalcRateCard[[#This Row],[Region]]</f>
        <v>Basic_D13 VM (Windows)A11</v>
      </c>
      <c r="B14477" s="784">
        <v>11</v>
      </c>
      <c r="C14477" s="784" t="s">
        <v>701</v>
      </c>
      <c r="D14477" s="784" t="s">
        <v>181</v>
      </c>
      <c r="E14477" s="784">
        <v>1.3599399999999999</v>
      </c>
      <c r="F14477" s="784" t="s">
        <v>1141</v>
      </c>
      <c r="G14477" s="784" t="s">
        <v>4431</v>
      </c>
      <c r="H14477" s="784" t="s">
        <v>4431</v>
      </c>
      <c r="I14477" s="784" t="s">
        <v>6978</v>
      </c>
    </row>
    <row r="14478" spans="1:9" hidden="1">
      <c r="A14478" s="784" t="str">
        <f>Table_wabobpsvr_AzureCalc_AzureCalcRateCard[[#This Row],[ServiceName]]&amp;Table_wabobpsvr_AzureCalc_AzureCalcRateCard[[#This Row],[Price_Level]]&amp;Table_wabobpsvr_AzureCalc_AzureCalcRateCard[[#This Row],[Region]]</f>
        <v>Basic_D13 VM (Windows)B11</v>
      </c>
      <c r="B14478" s="784">
        <v>11</v>
      </c>
      <c r="C14478" s="784" t="s">
        <v>701</v>
      </c>
      <c r="D14478" s="784" t="s">
        <v>182</v>
      </c>
      <c r="E14478" s="784">
        <v>1.3178799999999999</v>
      </c>
      <c r="F14478" s="784" t="s">
        <v>1141</v>
      </c>
      <c r="G14478" s="784" t="s">
        <v>4431</v>
      </c>
      <c r="H14478" s="784" t="s">
        <v>4431</v>
      </c>
      <c r="I14478" s="784" t="s">
        <v>6978</v>
      </c>
    </row>
    <row r="14479" spans="1:9" hidden="1">
      <c r="A14479" s="784" t="str">
        <f>Table_wabobpsvr_AzureCalc_AzureCalcRateCard[[#This Row],[ServiceName]]&amp;Table_wabobpsvr_AzureCalc_AzureCalcRateCard[[#This Row],[Price_Level]]&amp;Table_wabobpsvr_AzureCalc_AzureCalcRateCard[[#This Row],[Region]]</f>
        <v>Basic_D13 VM (Windows)C11</v>
      </c>
      <c r="B14479" s="784">
        <v>11</v>
      </c>
      <c r="C14479" s="784" t="s">
        <v>701</v>
      </c>
      <c r="D14479" s="784" t="s">
        <v>184</v>
      </c>
      <c r="E14479" s="784">
        <v>1.27582</v>
      </c>
      <c r="F14479" s="784" t="s">
        <v>1141</v>
      </c>
      <c r="G14479" s="784" t="s">
        <v>4431</v>
      </c>
      <c r="H14479" s="784" t="s">
        <v>4431</v>
      </c>
      <c r="I14479" s="784" t="s">
        <v>6978</v>
      </c>
    </row>
    <row r="14480" spans="1:9" hidden="1">
      <c r="A14480" s="784" t="str">
        <f>Table_wabobpsvr_AzureCalc_AzureCalcRateCard[[#This Row],[ServiceName]]&amp;Table_wabobpsvr_AzureCalc_AzureCalcRateCard[[#This Row],[Price_Level]]&amp;Table_wabobpsvr_AzureCalc_AzureCalcRateCard[[#This Row],[Region]]</f>
        <v>Basic_D13 VM (Windows)D11</v>
      </c>
      <c r="B14480" s="784">
        <v>11</v>
      </c>
      <c r="C14480" s="784" t="s">
        <v>701</v>
      </c>
      <c r="D14480" s="784" t="s">
        <v>183</v>
      </c>
      <c r="E14480" s="784">
        <v>1.23376</v>
      </c>
      <c r="F14480" s="784" t="s">
        <v>1141</v>
      </c>
      <c r="G14480" s="784" t="s">
        <v>4431</v>
      </c>
      <c r="H14480" s="784" t="s">
        <v>4431</v>
      </c>
      <c r="I14480" s="784" t="s">
        <v>6978</v>
      </c>
    </row>
    <row r="14481" spans="1:9" hidden="1">
      <c r="A14481" s="784" t="str">
        <f>Table_wabobpsvr_AzureCalc_AzureCalcRateCard[[#This Row],[ServiceName]]&amp;Table_wabobpsvr_AzureCalc_AzureCalcRateCard[[#This Row],[Price_Level]]&amp;Table_wabobpsvr_AzureCalc_AzureCalcRateCard[[#This Row],[Region]]</f>
        <v>Basic_D13 VM (Windows)MOSP12</v>
      </c>
      <c r="B14481" s="784">
        <v>12</v>
      </c>
      <c r="C14481" s="784" t="s">
        <v>701</v>
      </c>
      <c r="D14481" s="784" t="s">
        <v>627</v>
      </c>
      <c r="E14481" s="784">
        <v>1.2190000000000001</v>
      </c>
      <c r="F14481" s="784" t="s">
        <v>1141</v>
      </c>
      <c r="G14481" s="784" t="s">
        <v>4431</v>
      </c>
      <c r="H14481" s="784" t="s">
        <v>4431</v>
      </c>
      <c r="I14481" s="784" t="s">
        <v>6979</v>
      </c>
    </row>
    <row r="14482" spans="1:9" hidden="1">
      <c r="A14482" s="784" t="str">
        <f>Table_wabobpsvr_AzureCalc_AzureCalcRateCard[[#This Row],[ServiceName]]&amp;Table_wabobpsvr_AzureCalc_AzureCalcRateCard[[#This Row],[Price_Level]]&amp;Table_wabobpsvr_AzureCalc_AzureCalcRateCard[[#This Row],[Region]]</f>
        <v>Basic_D13 VM (Windows)A12</v>
      </c>
      <c r="B14482" s="784">
        <v>12</v>
      </c>
      <c r="C14482" s="784" t="s">
        <v>701</v>
      </c>
      <c r="D14482" s="784" t="s">
        <v>181</v>
      </c>
      <c r="E14482" s="784">
        <v>1.1824300000000001</v>
      </c>
      <c r="F14482" s="784" t="s">
        <v>1141</v>
      </c>
      <c r="G14482" s="784" t="s">
        <v>4431</v>
      </c>
      <c r="H14482" s="784" t="s">
        <v>4431</v>
      </c>
      <c r="I14482" s="784" t="s">
        <v>6979</v>
      </c>
    </row>
    <row r="14483" spans="1:9" hidden="1">
      <c r="A14483" s="784" t="str">
        <f>Table_wabobpsvr_AzureCalc_AzureCalcRateCard[[#This Row],[ServiceName]]&amp;Table_wabobpsvr_AzureCalc_AzureCalcRateCard[[#This Row],[Price_Level]]&amp;Table_wabobpsvr_AzureCalc_AzureCalcRateCard[[#This Row],[Region]]</f>
        <v>Basic_D13 VM (Windows)B12</v>
      </c>
      <c r="B14483" s="784">
        <v>12</v>
      </c>
      <c r="C14483" s="784" t="s">
        <v>701</v>
      </c>
      <c r="D14483" s="784" t="s">
        <v>182</v>
      </c>
      <c r="E14483" s="784">
        <v>1.1458600000000001</v>
      </c>
      <c r="F14483" s="784" t="s">
        <v>1141</v>
      </c>
      <c r="G14483" s="784" t="s">
        <v>4431</v>
      </c>
      <c r="H14483" s="784" t="s">
        <v>4431</v>
      </c>
      <c r="I14483" s="784" t="s">
        <v>6979</v>
      </c>
    </row>
    <row r="14484" spans="1:9" hidden="1">
      <c r="A14484" s="784" t="str">
        <f>Table_wabobpsvr_AzureCalc_AzureCalcRateCard[[#This Row],[ServiceName]]&amp;Table_wabobpsvr_AzureCalc_AzureCalcRateCard[[#This Row],[Price_Level]]&amp;Table_wabobpsvr_AzureCalc_AzureCalcRateCard[[#This Row],[Region]]</f>
        <v>Basic_D13 VM (Windows)C12</v>
      </c>
      <c r="B14484" s="784">
        <v>12</v>
      </c>
      <c r="C14484" s="784" t="s">
        <v>701</v>
      </c>
      <c r="D14484" s="784" t="s">
        <v>184</v>
      </c>
      <c r="E14484" s="784">
        <v>1.1092900000000001</v>
      </c>
      <c r="F14484" s="784" t="s">
        <v>1141</v>
      </c>
      <c r="G14484" s="784" t="s">
        <v>4431</v>
      </c>
      <c r="H14484" s="784" t="s">
        <v>4431</v>
      </c>
      <c r="I14484" s="784" t="s">
        <v>6979</v>
      </c>
    </row>
    <row r="14485" spans="1:9" hidden="1">
      <c r="A14485" s="784" t="str">
        <f>Table_wabobpsvr_AzureCalc_AzureCalcRateCard[[#This Row],[ServiceName]]&amp;Table_wabobpsvr_AzureCalc_AzureCalcRateCard[[#This Row],[Price_Level]]&amp;Table_wabobpsvr_AzureCalc_AzureCalcRateCard[[#This Row],[Region]]</f>
        <v>Basic_D13 VM (Windows)D12</v>
      </c>
      <c r="B14485" s="784">
        <v>12</v>
      </c>
      <c r="C14485" s="784" t="s">
        <v>701</v>
      </c>
      <c r="D14485" s="784" t="s">
        <v>183</v>
      </c>
      <c r="E14485" s="784">
        <v>1.0727199999999999</v>
      </c>
      <c r="F14485" s="784" t="s">
        <v>1141</v>
      </c>
      <c r="G14485" s="784" t="s">
        <v>4431</v>
      </c>
      <c r="H14485" s="784" t="s">
        <v>4431</v>
      </c>
      <c r="I14485" s="784" t="s">
        <v>6979</v>
      </c>
    </row>
    <row r="14486" spans="1:9" hidden="1">
      <c r="A14486" s="784" t="str">
        <f>Table_wabobpsvr_AzureCalc_AzureCalcRateCard[[#This Row],[ServiceName]]&amp;Table_wabobpsvr_AzureCalc_AzureCalcRateCard[[#This Row],[Price_Level]]&amp;Table_wabobpsvr_AzureCalc_AzureCalcRateCard[[#This Row],[Region]]</f>
        <v>Basic_D13 VM (Windows)MOSP3</v>
      </c>
      <c r="B14486" s="784">
        <v>3</v>
      </c>
      <c r="C14486" s="784" t="s">
        <v>701</v>
      </c>
      <c r="D14486" s="784" t="s">
        <v>627</v>
      </c>
      <c r="E14486" s="784">
        <v>1.1879999999999999</v>
      </c>
      <c r="F14486" s="784" t="s">
        <v>1141</v>
      </c>
      <c r="G14486" s="784" t="s">
        <v>4431</v>
      </c>
      <c r="H14486" s="784" t="s">
        <v>4431</v>
      </c>
      <c r="I14486" s="784" t="s">
        <v>6980</v>
      </c>
    </row>
    <row r="14487" spans="1:9" hidden="1">
      <c r="A14487" s="784" t="str">
        <f>Table_wabobpsvr_AzureCalc_AzureCalcRateCard[[#This Row],[ServiceName]]&amp;Table_wabobpsvr_AzureCalc_AzureCalcRateCard[[#This Row],[Price_Level]]&amp;Table_wabobpsvr_AzureCalc_AzureCalcRateCard[[#This Row],[Region]]</f>
        <v>Basic_D13 VM (Windows)A3</v>
      </c>
      <c r="B14487" s="784">
        <v>3</v>
      </c>
      <c r="C14487" s="784" t="s">
        <v>701</v>
      </c>
      <c r="D14487" s="784" t="s">
        <v>181</v>
      </c>
      <c r="E14487" s="784">
        <v>1.1523600000000001</v>
      </c>
      <c r="F14487" s="784" t="s">
        <v>1141</v>
      </c>
      <c r="G14487" s="784" t="s">
        <v>4431</v>
      </c>
      <c r="H14487" s="784" t="s">
        <v>4431</v>
      </c>
      <c r="I14487" s="784" t="s">
        <v>6980</v>
      </c>
    </row>
    <row r="14488" spans="1:9" hidden="1">
      <c r="A14488" s="784" t="str">
        <f>Table_wabobpsvr_AzureCalc_AzureCalcRateCard[[#This Row],[ServiceName]]&amp;Table_wabobpsvr_AzureCalc_AzureCalcRateCard[[#This Row],[Price_Level]]&amp;Table_wabobpsvr_AzureCalc_AzureCalcRateCard[[#This Row],[Region]]</f>
        <v>Basic_D13 VM (Windows)B3</v>
      </c>
      <c r="B14488" s="784">
        <v>3</v>
      </c>
      <c r="C14488" s="784" t="s">
        <v>701</v>
      </c>
      <c r="D14488" s="784" t="s">
        <v>182</v>
      </c>
      <c r="E14488" s="784">
        <v>1.1167199999999999</v>
      </c>
      <c r="F14488" s="784" t="s">
        <v>1141</v>
      </c>
      <c r="G14488" s="784" t="s">
        <v>4431</v>
      </c>
      <c r="H14488" s="784" t="s">
        <v>4431</v>
      </c>
      <c r="I14488" s="784" t="s">
        <v>6980</v>
      </c>
    </row>
    <row r="14489" spans="1:9" hidden="1">
      <c r="A14489" s="784" t="str">
        <f>Table_wabobpsvr_AzureCalc_AzureCalcRateCard[[#This Row],[ServiceName]]&amp;Table_wabobpsvr_AzureCalc_AzureCalcRateCard[[#This Row],[Price_Level]]&amp;Table_wabobpsvr_AzureCalc_AzureCalcRateCard[[#This Row],[Region]]</f>
        <v>Basic_D13 VM (Windows)C3</v>
      </c>
      <c r="B14489" s="784">
        <v>3</v>
      </c>
      <c r="C14489" s="784" t="s">
        <v>701</v>
      </c>
      <c r="D14489" s="784" t="s">
        <v>184</v>
      </c>
      <c r="E14489" s="784">
        <v>1.08108</v>
      </c>
      <c r="F14489" s="784" t="s">
        <v>1141</v>
      </c>
      <c r="G14489" s="784" t="s">
        <v>4431</v>
      </c>
      <c r="H14489" s="784" t="s">
        <v>4431</v>
      </c>
      <c r="I14489" s="784" t="s">
        <v>6980</v>
      </c>
    </row>
    <row r="14490" spans="1:9" hidden="1">
      <c r="A14490" s="784" t="str">
        <f>Table_wabobpsvr_AzureCalc_AzureCalcRateCard[[#This Row],[ServiceName]]&amp;Table_wabobpsvr_AzureCalc_AzureCalcRateCard[[#This Row],[Price_Level]]&amp;Table_wabobpsvr_AzureCalc_AzureCalcRateCard[[#This Row],[Region]]</f>
        <v>Basic_D13 VM (Windows)D3</v>
      </c>
      <c r="B14490" s="784">
        <v>3</v>
      </c>
      <c r="C14490" s="784" t="s">
        <v>701</v>
      </c>
      <c r="D14490" s="784" t="s">
        <v>183</v>
      </c>
      <c r="E14490" s="784">
        <v>1.0454399999999999</v>
      </c>
      <c r="F14490" s="784" t="s">
        <v>1141</v>
      </c>
      <c r="G14490" s="784" t="s">
        <v>4431</v>
      </c>
      <c r="H14490" s="784" t="s">
        <v>4431</v>
      </c>
      <c r="I14490" s="784" t="s">
        <v>6980</v>
      </c>
    </row>
    <row r="14491" spans="1:9" hidden="1">
      <c r="A14491" s="784" t="str">
        <f>Table_wabobpsvr_AzureCalc_AzureCalcRateCard[[#This Row],[ServiceName]]&amp;Table_wabobpsvr_AzureCalc_AzureCalcRateCard[[#This Row],[Price_Level]]&amp;Table_wabobpsvr_AzureCalc_AzureCalcRateCard[[#This Row],[Region]]</f>
        <v>Basic_D13 VM (Windows)MOSP6</v>
      </c>
      <c r="B14491" s="784">
        <v>6</v>
      </c>
      <c r="C14491" s="784" t="s">
        <v>701</v>
      </c>
      <c r="D14491" s="784" t="s">
        <v>627</v>
      </c>
      <c r="E14491" s="784">
        <v>1.1879999999999999</v>
      </c>
      <c r="F14491" s="784" t="s">
        <v>1141</v>
      </c>
      <c r="G14491" s="784" t="s">
        <v>4431</v>
      </c>
      <c r="H14491" s="784" t="s">
        <v>4431</v>
      </c>
      <c r="I14491" s="784" t="s">
        <v>6981</v>
      </c>
    </row>
    <row r="14492" spans="1:9" hidden="1">
      <c r="A14492" s="784" t="str">
        <f>Table_wabobpsvr_AzureCalc_AzureCalcRateCard[[#This Row],[ServiceName]]&amp;Table_wabobpsvr_AzureCalc_AzureCalcRateCard[[#This Row],[Price_Level]]&amp;Table_wabobpsvr_AzureCalc_AzureCalcRateCard[[#This Row],[Region]]</f>
        <v>Basic_D13 VM (Windows)A6</v>
      </c>
      <c r="B14492" s="784">
        <v>6</v>
      </c>
      <c r="C14492" s="784" t="s">
        <v>701</v>
      </c>
      <c r="D14492" s="784" t="s">
        <v>181</v>
      </c>
      <c r="E14492" s="784">
        <v>1.1523600000000001</v>
      </c>
      <c r="F14492" s="784" t="s">
        <v>1141</v>
      </c>
      <c r="G14492" s="784" t="s">
        <v>4431</v>
      </c>
      <c r="H14492" s="784" t="s">
        <v>4431</v>
      </c>
      <c r="I14492" s="784" t="s">
        <v>6981</v>
      </c>
    </row>
    <row r="14493" spans="1:9" hidden="1">
      <c r="A14493" s="784" t="str">
        <f>Table_wabobpsvr_AzureCalc_AzureCalcRateCard[[#This Row],[ServiceName]]&amp;Table_wabobpsvr_AzureCalc_AzureCalcRateCard[[#This Row],[Price_Level]]&amp;Table_wabobpsvr_AzureCalc_AzureCalcRateCard[[#This Row],[Region]]</f>
        <v>Basic_D13 VM (Windows)B6</v>
      </c>
      <c r="B14493" s="784">
        <v>6</v>
      </c>
      <c r="C14493" s="784" t="s">
        <v>701</v>
      </c>
      <c r="D14493" s="784" t="s">
        <v>182</v>
      </c>
      <c r="E14493" s="784">
        <v>1.1167199999999999</v>
      </c>
      <c r="F14493" s="784" t="s">
        <v>1141</v>
      </c>
      <c r="G14493" s="784" t="s">
        <v>4431</v>
      </c>
      <c r="H14493" s="784" t="s">
        <v>4431</v>
      </c>
      <c r="I14493" s="784" t="s">
        <v>6981</v>
      </c>
    </row>
    <row r="14494" spans="1:9" hidden="1">
      <c r="A14494" s="784" t="str">
        <f>Table_wabobpsvr_AzureCalc_AzureCalcRateCard[[#This Row],[ServiceName]]&amp;Table_wabobpsvr_AzureCalc_AzureCalcRateCard[[#This Row],[Price_Level]]&amp;Table_wabobpsvr_AzureCalc_AzureCalcRateCard[[#This Row],[Region]]</f>
        <v>Basic_D13 VM (Windows)C6</v>
      </c>
      <c r="B14494" s="784">
        <v>6</v>
      </c>
      <c r="C14494" s="784" t="s">
        <v>701</v>
      </c>
      <c r="D14494" s="784" t="s">
        <v>184</v>
      </c>
      <c r="E14494" s="784">
        <v>1.08108</v>
      </c>
      <c r="F14494" s="784" t="s">
        <v>1141</v>
      </c>
      <c r="G14494" s="784" t="s">
        <v>4431</v>
      </c>
      <c r="H14494" s="784" t="s">
        <v>4431</v>
      </c>
      <c r="I14494" s="784" t="s">
        <v>6981</v>
      </c>
    </row>
    <row r="14495" spans="1:9" hidden="1">
      <c r="A14495" s="784" t="str">
        <f>Table_wabobpsvr_AzureCalc_AzureCalcRateCard[[#This Row],[ServiceName]]&amp;Table_wabobpsvr_AzureCalc_AzureCalcRateCard[[#This Row],[Price_Level]]&amp;Table_wabobpsvr_AzureCalc_AzureCalcRateCard[[#This Row],[Region]]</f>
        <v>Basic_D13 VM (Windows)D6</v>
      </c>
      <c r="B14495" s="784">
        <v>6</v>
      </c>
      <c r="C14495" s="784" t="s">
        <v>701</v>
      </c>
      <c r="D14495" s="784" t="s">
        <v>183</v>
      </c>
      <c r="E14495" s="784">
        <v>1.0454399999999999</v>
      </c>
      <c r="F14495" s="784" t="s">
        <v>1141</v>
      </c>
      <c r="G14495" s="784" t="s">
        <v>4431</v>
      </c>
      <c r="H14495" s="784" t="s">
        <v>4431</v>
      </c>
      <c r="I14495" s="784" t="s">
        <v>6981</v>
      </c>
    </row>
    <row r="14496" spans="1:9" hidden="1">
      <c r="A14496" s="784" t="str">
        <f>Table_wabobpsvr_AzureCalc_AzureCalcRateCard[[#This Row],[ServiceName]]&amp;Table_wabobpsvr_AzureCalc_AzureCalcRateCard[[#This Row],[Price_Level]]&amp;Table_wabobpsvr_AzureCalc_AzureCalcRateCard[[#This Row],[Region]]</f>
        <v>Basic_D13 VM (Windows)MOSP2</v>
      </c>
      <c r="B14496" s="784">
        <v>2</v>
      </c>
      <c r="C14496" s="784" t="s">
        <v>701</v>
      </c>
      <c r="D14496" s="784" t="s">
        <v>627</v>
      </c>
      <c r="E14496" s="784">
        <v>1.08</v>
      </c>
      <c r="F14496" s="784" t="s">
        <v>1141</v>
      </c>
      <c r="G14496" s="784" t="s">
        <v>4431</v>
      </c>
      <c r="H14496" s="784" t="s">
        <v>4431</v>
      </c>
      <c r="I14496" s="784" t="s">
        <v>6982</v>
      </c>
    </row>
    <row r="14497" spans="1:9" hidden="1">
      <c r="A14497" s="784" t="str">
        <f>Table_wabobpsvr_AzureCalc_AzureCalcRateCard[[#This Row],[ServiceName]]&amp;Table_wabobpsvr_AzureCalc_AzureCalcRateCard[[#This Row],[Price_Level]]&amp;Table_wabobpsvr_AzureCalc_AzureCalcRateCard[[#This Row],[Region]]</f>
        <v>Basic_D13 VM (Windows)A2</v>
      </c>
      <c r="B14497" s="784">
        <v>2</v>
      </c>
      <c r="C14497" s="784" t="s">
        <v>701</v>
      </c>
      <c r="D14497" s="784" t="s">
        <v>181</v>
      </c>
      <c r="E14497" s="784">
        <v>1.0476000000000001</v>
      </c>
      <c r="F14497" s="784" t="s">
        <v>1141</v>
      </c>
      <c r="G14497" s="784" t="s">
        <v>4431</v>
      </c>
      <c r="H14497" s="784" t="s">
        <v>4431</v>
      </c>
      <c r="I14497" s="784" t="s">
        <v>6982</v>
      </c>
    </row>
    <row r="14498" spans="1:9" hidden="1">
      <c r="A14498" s="784" t="str">
        <f>Table_wabobpsvr_AzureCalc_AzureCalcRateCard[[#This Row],[ServiceName]]&amp;Table_wabobpsvr_AzureCalc_AzureCalcRateCard[[#This Row],[Price_Level]]&amp;Table_wabobpsvr_AzureCalc_AzureCalcRateCard[[#This Row],[Region]]</f>
        <v>Basic_D13 VM (Windows)B2</v>
      </c>
      <c r="B14498" s="784">
        <v>2</v>
      </c>
      <c r="C14498" s="784" t="s">
        <v>701</v>
      </c>
      <c r="D14498" s="784" t="s">
        <v>182</v>
      </c>
      <c r="E14498" s="784">
        <v>1.0152000000000001</v>
      </c>
      <c r="F14498" s="784" t="s">
        <v>1141</v>
      </c>
      <c r="G14498" s="784" t="s">
        <v>4431</v>
      </c>
      <c r="H14498" s="784" t="s">
        <v>4431</v>
      </c>
      <c r="I14498" s="784" t="s">
        <v>6982</v>
      </c>
    </row>
    <row r="14499" spans="1:9" hidden="1">
      <c r="A14499" s="784" t="str">
        <f>Table_wabobpsvr_AzureCalc_AzureCalcRateCard[[#This Row],[ServiceName]]&amp;Table_wabobpsvr_AzureCalc_AzureCalcRateCard[[#This Row],[Price_Level]]&amp;Table_wabobpsvr_AzureCalc_AzureCalcRateCard[[#This Row],[Region]]</f>
        <v>Basic_D13 VM (Windows)C2</v>
      </c>
      <c r="B14499" s="784">
        <v>2</v>
      </c>
      <c r="C14499" s="784" t="s">
        <v>701</v>
      </c>
      <c r="D14499" s="784" t="s">
        <v>184</v>
      </c>
      <c r="E14499" s="784">
        <v>0.98280000000000001</v>
      </c>
      <c r="F14499" s="784" t="s">
        <v>1141</v>
      </c>
      <c r="G14499" s="784" t="s">
        <v>4431</v>
      </c>
      <c r="H14499" s="784" t="s">
        <v>4431</v>
      </c>
      <c r="I14499" s="784" t="s">
        <v>6982</v>
      </c>
    </row>
    <row r="14500" spans="1:9" hidden="1">
      <c r="A14500" s="784" t="str">
        <f>Table_wabobpsvr_AzureCalc_AzureCalcRateCard[[#This Row],[ServiceName]]&amp;Table_wabobpsvr_AzureCalc_AzureCalcRateCard[[#This Row],[Price_Level]]&amp;Table_wabobpsvr_AzureCalc_AzureCalcRateCard[[#This Row],[Region]]</f>
        <v>Basic_D13 VM (Windows)D2</v>
      </c>
      <c r="B14500" s="784">
        <v>2</v>
      </c>
      <c r="C14500" s="784" t="s">
        <v>701</v>
      </c>
      <c r="D14500" s="784" t="s">
        <v>183</v>
      </c>
      <c r="E14500" s="784">
        <v>0.95040000000000002</v>
      </c>
      <c r="F14500" s="784" t="s">
        <v>1141</v>
      </c>
      <c r="G14500" s="784" t="s">
        <v>4431</v>
      </c>
      <c r="H14500" s="784" t="s">
        <v>4431</v>
      </c>
      <c r="I14500" s="784" t="s">
        <v>6982</v>
      </c>
    </row>
    <row r="14501" spans="1:9" hidden="1">
      <c r="A14501" s="784" t="str">
        <f>Table_wabobpsvr_AzureCalc_AzureCalcRateCard[[#This Row],[ServiceName]]&amp;Table_wabobpsvr_AzureCalc_AzureCalcRateCard[[#This Row],[Price_Level]]&amp;Table_wabobpsvr_AzureCalc_AzureCalcRateCard[[#This Row],[Region]]</f>
        <v>Basic_D13 VM (Windows)MOSP5</v>
      </c>
      <c r="B14501" s="784">
        <v>5</v>
      </c>
      <c r="C14501" s="784" t="s">
        <v>701</v>
      </c>
      <c r="D14501" s="784" t="s">
        <v>627</v>
      </c>
      <c r="E14501" s="784">
        <v>1.1879999999999999</v>
      </c>
      <c r="F14501" s="784" t="s">
        <v>1141</v>
      </c>
      <c r="G14501" s="784" t="s">
        <v>4431</v>
      </c>
      <c r="H14501" s="784" t="s">
        <v>4431</v>
      </c>
      <c r="I14501" s="784" t="s">
        <v>6983</v>
      </c>
    </row>
    <row r="14502" spans="1:9" hidden="1">
      <c r="A14502" s="784" t="str">
        <f>Table_wabobpsvr_AzureCalc_AzureCalcRateCard[[#This Row],[ServiceName]]&amp;Table_wabobpsvr_AzureCalc_AzureCalcRateCard[[#This Row],[Price_Level]]&amp;Table_wabobpsvr_AzureCalc_AzureCalcRateCard[[#This Row],[Region]]</f>
        <v>Basic_D13 VM (Windows)A5</v>
      </c>
      <c r="B14502" s="784">
        <v>5</v>
      </c>
      <c r="C14502" s="784" t="s">
        <v>701</v>
      </c>
      <c r="D14502" s="784" t="s">
        <v>181</v>
      </c>
      <c r="E14502" s="784">
        <v>1.1523600000000001</v>
      </c>
      <c r="F14502" s="784" t="s">
        <v>1141</v>
      </c>
      <c r="G14502" s="784" t="s">
        <v>4431</v>
      </c>
      <c r="H14502" s="784" t="s">
        <v>4431</v>
      </c>
      <c r="I14502" s="784" t="s">
        <v>6983</v>
      </c>
    </row>
    <row r="14503" spans="1:9" hidden="1">
      <c r="A14503" s="784" t="str">
        <f>Table_wabobpsvr_AzureCalc_AzureCalcRateCard[[#This Row],[ServiceName]]&amp;Table_wabobpsvr_AzureCalc_AzureCalcRateCard[[#This Row],[Price_Level]]&amp;Table_wabobpsvr_AzureCalc_AzureCalcRateCard[[#This Row],[Region]]</f>
        <v>Basic_D13 VM (Windows)B5</v>
      </c>
      <c r="B14503" s="784">
        <v>5</v>
      </c>
      <c r="C14503" s="784" t="s">
        <v>701</v>
      </c>
      <c r="D14503" s="784" t="s">
        <v>182</v>
      </c>
      <c r="E14503" s="784">
        <v>1.1167199999999999</v>
      </c>
      <c r="F14503" s="784" t="s">
        <v>1141</v>
      </c>
      <c r="G14503" s="784" t="s">
        <v>4431</v>
      </c>
      <c r="H14503" s="784" t="s">
        <v>4431</v>
      </c>
      <c r="I14503" s="784" t="s">
        <v>6983</v>
      </c>
    </row>
    <row r="14504" spans="1:9" hidden="1">
      <c r="A14504" s="784" t="str">
        <f>Table_wabobpsvr_AzureCalc_AzureCalcRateCard[[#This Row],[ServiceName]]&amp;Table_wabobpsvr_AzureCalc_AzureCalcRateCard[[#This Row],[Price_Level]]&amp;Table_wabobpsvr_AzureCalc_AzureCalcRateCard[[#This Row],[Region]]</f>
        <v>Basic_D13 VM (Windows)C5</v>
      </c>
      <c r="B14504" s="784">
        <v>5</v>
      </c>
      <c r="C14504" s="784" t="s">
        <v>701</v>
      </c>
      <c r="D14504" s="784" t="s">
        <v>184</v>
      </c>
      <c r="E14504" s="784">
        <v>1.08108</v>
      </c>
      <c r="F14504" s="784" t="s">
        <v>1141</v>
      </c>
      <c r="G14504" s="784" t="s">
        <v>4431</v>
      </c>
      <c r="H14504" s="784" t="s">
        <v>4431</v>
      </c>
      <c r="I14504" s="784" t="s">
        <v>6983</v>
      </c>
    </row>
    <row r="14505" spans="1:9" hidden="1">
      <c r="A14505" s="784" t="str">
        <f>Table_wabobpsvr_AzureCalc_AzureCalcRateCard[[#This Row],[ServiceName]]&amp;Table_wabobpsvr_AzureCalc_AzureCalcRateCard[[#This Row],[Price_Level]]&amp;Table_wabobpsvr_AzureCalc_AzureCalcRateCard[[#This Row],[Region]]</f>
        <v>Basic_D13 VM (Windows)D5</v>
      </c>
      <c r="B14505" s="784">
        <v>5</v>
      </c>
      <c r="C14505" s="784" t="s">
        <v>701</v>
      </c>
      <c r="D14505" s="784" t="s">
        <v>183</v>
      </c>
      <c r="E14505" s="784">
        <v>1.0454399999999999</v>
      </c>
      <c r="F14505" s="784" t="s">
        <v>1141</v>
      </c>
      <c r="G14505" s="784" t="s">
        <v>4431</v>
      </c>
      <c r="H14505" s="784" t="s">
        <v>4431</v>
      </c>
      <c r="I14505" s="784" t="s">
        <v>6983</v>
      </c>
    </row>
    <row r="14506" spans="1:9" hidden="1">
      <c r="A14506" s="784" t="str">
        <f>Table_wabobpsvr_AzureCalc_AzureCalcRateCard[[#This Row],[ServiceName]]&amp;Table_wabobpsvr_AzureCalc_AzureCalcRateCard[[#This Row],[Price_Level]]&amp;Table_wabobpsvr_AzureCalc_AzureCalcRateCard[[#This Row],[Region]]</f>
        <v>Basic_D13 VM (Windows)MOSP1</v>
      </c>
      <c r="B14506" s="784">
        <v>1</v>
      </c>
      <c r="C14506" s="784" t="s">
        <v>701</v>
      </c>
      <c r="D14506" s="784" t="s">
        <v>627</v>
      </c>
      <c r="E14506" s="784">
        <v>1.08</v>
      </c>
      <c r="F14506" s="784" t="s">
        <v>1141</v>
      </c>
      <c r="G14506" s="784" t="s">
        <v>4431</v>
      </c>
      <c r="H14506" s="784" t="s">
        <v>4431</v>
      </c>
      <c r="I14506" s="784" t="s">
        <v>6984</v>
      </c>
    </row>
    <row r="14507" spans="1:9" hidden="1">
      <c r="A14507" s="784" t="str">
        <f>Table_wabobpsvr_AzureCalc_AzureCalcRateCard[[#This Row],[ServiceName]]&amp;Table_wabobpsvr_AzureCalc_AzureCalcRateCard[[#This Row],[Price_Level]]&amp;Table_wabobpsvr_AzureCalc_AzureCalcRateCard[[#This Row],[Region]]</f>
        <v>Basic_D13 VM (Windows)A1</v>
      </c>
      <c r="B14507" s="784">
        <v>1</v>
      </c>
      <c r="C14507" s="784" t="s">
        <v>701</v>
      </c>
      <c r="D14507" s="784" t="s">
        <v>181</v>
      </c>
      <c r="E14507" s="784">
        <v>1.0476000000000001</v>
      </c>
      <c r="F14507" s="784" t="s">
        <v>1141</v>
      </c>
      <c r="G14507" s="784" t="s">
        <v>4431</v>
      </c>
      <c r="H14507" s="784" t="s">
        <v>4431</v>
      </c>
      <c r="I14507" s="784" t="s">
        <v>6984</v>
      </c>
    </row>
    <row r="14508" spans="1:9" hidden="1">
      <c r="A14508" s="784" t="str">
        <f>Table_wabobpsvr_AzureCalc_AzureCalcRateCard[[#This Row],[ServiceName]]&amp;Table_wabobpsvr_AzureCalc_AzureCalcRateCard[[#This Row],[Price_Level]]&amp;Table_wabobpsvr_AzureCalc_AzureCalcRateCard[[#This Row],[Region]]</f>
        <v>Basic_D13 VM (Windows)B1</v>
      </c>
      <c r="B14508" s="784">
        <v>1</v>
      </c>
      <c r="C14508" s="784" t="s">
        <v>701</v>
      </c>
      <c r="D14508" s="784" t="s">
        <v>182</v>
      </c>
      <c r="E14508" s="784">
        <v>1.0152000000000001</v>
      </c>
      <c r="F14508" s="784" t="s">
        <v>1141</v>
      </c>
      <c r="G14508" s="784" t="s">
        <v>4431</v>
      </c>
      <c r="H14508" s="784" t="s">
        <v>4431</v>
      </c>
      <c r="I14508" s="784" t="s">
        <v>6984</v>
      </c>
    </row>
    <row r="14509" spans="1:9" hidden="1">
      <c r="A14509" s="784" t="str">
        <f>Table_wabobpsvr_AzureCalc_AzureCalcRateCard[[#This Row],[ServiceName]]&amp;Table_wabobpsvr_AzureCalc_AzureCalcRateCard[[#This Row],[Price_Level]]&amp;Table_wabobpsvr_AzureCalc_AzureCalcRateCard[[#This Row],[Region]]</f>
        <v>Basic_D13 VM (Windows)C1</v>
      </c>
      <c r="B14509" s="784">
        <v>1</v>
      </c>
      <c r="C14509" s="784" t="s">
        <v>701</v>
      </c>
      <c r="D14509" s="784" t="s">
        <v>184</v>
      </c>
      <c r="E14509" s="784">
        <v>0.98280000000000001</v>
      </c>
      <c r="F14509" s="784" t="s">
        <v>1141</v>
      </c>
      <c r="G14509" s="784" t="s">
        <v>4431</v>
      </c>
      <c r="H14509" s="784" t="s">
        <v>4431</v>
      </c>
      <c r="I14509" s="784" t="s">
        <v>6984</v>
      </c>
    </row>
    <row r="14510" spans="1:9" hidden="1">
      <c r="A14510" s="784" t="str">
        <f>Table_wabobpsvr_AzureCalc_AzureCalcRateCard[[#This Row],[ServiceName]]&amp;Table_wabobpsvr_AzureCalc_AzureCalcRateCard[[#This Row],[Price_Level]]&amp;Table_wabobpsvr_AzureCalc_AzureCalcRateCard[[#This Row],[Region]]</f>
        <v>Basic_D13 VM (Windows)D1</v>
      </c>
      <c r="B14510" s="784">
        <v>1</v>
      </c>
      <c r="C14510" s="784" t="s">
        <v>701</v>
      </c>
      <c r="D14510" s="784" t="s">
        <v>183</v>
      </c>
      <c r="E14510" s="784">
        <v>0.95040000000000002</v>
      </c>
      <c r="F14510" s="784" t="s">
        <v>1141</v>
      </c>
      <c r="G14510" s="784" t="s">
        <v>4431</v>
      </c>
      <c r="H14510" s="784" t="s">
        <v>4431</v>
      </c>
      <c r="I14510" s="784" t="s">
        <v>6984</v>
      </c>
    </row>
    <row r="14511" spans="1:9" hidden="1">
      <c r="A14511" s="784" t="str">
        <f>Table_wabobpsvr_AzureCalc_AzureCalcRateCard[[#This Row],[ServiceName]]&amp;Table_wabobpsvr_AzureCalc_AzureCalcRateCard[[#This Row],[Price_Level]]&amp;Table_wabobpsvr_AzureCalc_AzureCalcRateCard[[#This Row],[Region]]</f>
        <v>Basic_D13 VM (Windows)MOSP4</v>
      </c>
      <c r="B14511" s="784">
        <v>4</v>
      </c>
      <c r="C14511" s="784" t="s">
        <v>701</v>
      </c>
      <c r="D14511" s="784" t="s">
        <v>627</v>
      </c>
      <c r="E14511" s="784">
        <v>1.1879999999999999</v>
      </c>
      <c r="F14511" s="784" t="s">
        <v>1141</v>
      </c>
      <c r="G14511" s="784" t="s">
        <v>4431</v>
      </c>
      <c r="H14511" s="784" t="s">
        <v>4431</v>
      </c>
      <c r="I14511" s="784" t="s">
        <v>6985</v>
      </c>
    </row>
    <row r="14512" spans="1:9" hidden="1">
      <c r="A14512" s="784" t="str">
        <f>Table_wabobpsvr_AzureCalc_AzureCalcRateCard[[#This Row],[ServiceName]]&amp;Table_wabobpsvr_AzureCalc_AzureCalcRateCard[[#This Row],[Price_Level]]&amp;Table_wabobpsvr_AzureCalc_AzureCalcRateCard[[#This Row],[Region]]</f>
        <v>Basic_D13 VM (Windows)A4</v>
      </c>
      <c r="B14512" s="784">
        <v>4</v>
      </c>
      <c r="C14512" s="784" t="s">
        <v>701</v>
      </c>
      <c r="D14512" s="784" t="s">
        <v>181</v>
      </c>
      <c r="E14512" s="784">
        <v>1.1523600000000001</v>
      </c>
      <c r="F14512" s="784" t="s">
        <v>1141</v>
      </c>
      <c r="G14512" s="784" t="s">
        <v>4431</v>
      </c>
      <c r="H14512" s="784" t="s">
        <v>4431</v>
      </c>
      <c r="I14512" s="784" t="s">
        <v>6985</v>
      </c>
    </row>
    <row r="14513" spans="1:9" hidden="1">
      <c r="A14513" s="784" t="str">
        <f>Table_wabobpsvr_AzureCalc_AzureCalcRateCard[[#This Row],[ServiceName]]&amp;Table_wabobpsvr_AzureCalc_AzureCalcRateCard[[#This Row],[Price_Level]]&amp;Table_wabobpsvr_AzureCalc_AzureCalcRateCard[[#This Row],[Region]]</f>
        <v>Basic_D13 VM (Windows)B4</v>
      </c>
      <c r="B14513" s="784">
        <v>4</v>
      </c>
      <c r="C14513" s="784" t="s">
        <v>701</v>
      </c>
      <c r="D14513" s="784" t="s">
        <v>182</v>
      </c>
      <c r="E14513" s="784">
        <v>1.1167199999999999</v>
      </c>
      <c r="F14513" s="784" t="s">
        <v>1141</v>
      </c>
      <c r="G14513" s="784" t="s">
        <v>4431</v>
      </c>
      <c r="H14513" s="784" t="s">
        <v>4431</v>
      </c>
      <c r="I14513" s="784" t="s">
        <v>6985</v>
      </c>
    </row>
    <row r="14514" spans="1:9" hidden="1">
      <c r="A14514" s="784" t="str">
        <f>Table_wabobpsvr_AzureCalc_AzureCalcRateCard[[#This Row],[ServiceName]]&amp;Table_wabobpsvr_AzureCalc_AzureCalcRateCard[[#This Row],[Price_Level]]&amp;Table_wabobpsvr_AzureCalc_AzureCalcRateCard[[#This Row],[Region]]</f>
        <v>Basic_D13 VM (Windows)C4</v>
      </c>
      <c r="B14514" s="784">
        <v>4</v>
      </c>
      <c r="C14514" s="784" t="s">
        <v>701</v>
      </c>
      <c r="D14514" s="784" t="s">
        <v>184</v>
      </c>
      <c r="E14514" s="784">
        <v>1.08108</v>
      </c>
      <c r="F14514" s="784" t="s">
        <v>1141</v>
      </c>
      <c r="G14514" s="784" t="s">
        <v>4431</v>
      </c>
      <c r="H14514" s="784" t="s">
        <v>4431</v>
      </c>
      <c r="I14514" s="784" t="s">
        <v>6985</v>
      </c>
    </row>
    <row r="14515" spans="1:9" hidden="1">
      <c r="A14515" s="784" t="str">
        <f>Table_wabobpsvr_AzureCalc_AzureCalcRateCard[[#This Row],[ServiceName]]&amp;Table_wabobpsvr_AzureCalc_AzureCalcRateCard[[#This Row],[Price_Level]]&amp;Table_wabobpsvr_AzureCalc_AzureCalcRateCard[[#This Row],[Region]]</f>
        <v>Basic_D13 VM (Windows)D4</v>
      </c>
      <c r="B14515" s="784">
        <v>4</v>
      </c>
      <c r="C14515" s="784" t="s">
        <v>701</v>
      </c>
      <c r="D14515" s="784" t="s">
        <v>183</v>
      </c>
      <c r="E14515" s="784">
        <v>1.0454399999999999</v>
      </c>
      <c r="F14515" s="784" t="s">
        <v>1141</v>
      </c>
      <c r="G14515" s="784" t="s">
        <v>4431</v>
      </c>
      <c r="H14515" s="784" t="s">
        <v>4431</v>
      </c>
      <c r="I14515" s="784" t="s">
        <v>6985</v>
      </c>
    </row>
    <row r="14516" spans="1:9" hidden="1">
      <c r="A14516" s="784" t="str">
        <f>Table_wabobpsvr_AzureCalc_AzureCalcRateCard[[#This Row],[ServiceName]]&amp;Table_wabobpsvr_AzureCalc_AzureCalcRateCard[[#This Row],[Price_Level]]&amp;Table_wabobpsvr_AzureCalc_AzureCalcRateCard[[#This Row],[Region]]</f>
        <v>Basic_D13 VM (Windows)MOSP14</v>
      </c>
      <c r="B14516" s="784">
        <v>14</v>
      </c>
      <c r="C14516" s="784" t="s">
        <v>701</v>
      </c>
      <c r="D14516" s="784" t="s">
        <v>627</v>
      </c>
      <c r="E14516" s="784">
        <v>999999</v>
      </c>
      <c r="F14516" s="784" t="s">
        <v>1141</v>
      </c>
      <c r="G14516" s="784" t="s">
        <v>4431</v>
      </c>
      <c r="H14516" s="784" t="s">
        <v>4431</v>
      </c>
      <c r="I14516" s="784" t="s">
        <v>6986</v>
      </c>
    </row>
    <row r="14517" spans="1:9" hidden="1">
      <c r="A14517" s="784" t="str">
        <f>Table_wabobpsvr_AzureCalc_AzureCalcRateCard[[#This Row],[ServiceName]]&amp;Table_wabobpsvr_AzureCalc_AzureCalcRateCard[[#This Row],[Price_Level]]&amp;Table_wabobpsvr_AzureCalc_AzureCalcRateCard[[#This Row],[Region]]</f>
        <v>Basic_D13 VM (Windows)A14</v>
      </c>
      <c r="B14517" s="784">
        <v>14</v>
      </c>
      <c r="C14517" s="784" t="s">
        <v>701</v>
      </c>
      <c r="D14517" s="784" t="s">
        <v>181</v>
      </c>
      <c r="E14517" s="784">
        <v>1.3095000000000001</v>
      </c>
      <c r="F14517" s="784" t="s">
        <v>1141</v>
      </c>
      <c r="G14517" s="784" t="s">
        <v>4431</v>
      </c>
      <c r="H14517" s="784" t="s">
        <v>4431</v>
      </c>
      <c r="I14517" s="784" t="s">
        <v>6986</v>
      </c>
    </row>
    <row r="14518" spans="1:9" hidden="1">
      <c r="A14518" s="784" t="str">
        <f>Table_wabobpsvr_AzureCalc_AzureCalcRateCard[[#This Row],[ServiceName]]&amp;Table_wabobpsvr_AzureCalc_AzureCalcRateCard[[#This Row],[Price_Level]]&amp;Table_wabobpsvr_AzureCalc_AzureCalcRateCard[[#This Row],[Region]]</f>
        <v>Basic_D13 VM (Windows)B14</v>
      </c>
      <c r="B14518" s="784">
        <v>14</v>
      </c>
      <c r="C14518" s="784" t="s">
        <v>701</v>
      </c>
      <c r="D14518" s="784" t="s">
        <v>182</v>
      </c>
      <c r="E14518" s="784">
        <v>1.2689999999999999</v>
      </c>
      <c r="F14518" s="784" t="s">
        <v>1141</v>
      </c>
      <c r="G14518" s="784" t="s">
        <v>4431</v>
      </c>
      <c r="H14518" s="784" t="s">
        <v>4431</v>
      </c>
      <c r="I14518" s="784" t="s">
        <v>6986</v>
      </c>
    </row>
    <row r="14519" spans="1:9" hidden="1">
      <c r="A14519" s="784" t="str">
        <f>Table_wabobpsvr_AzureCalc_AzureCalcRateCard[[#This Row],[ServiceName]]&amp;Table_wabobpsvr_AzureCalc_AzureCalcRateCard[[#This Row],[Price_Level]]&amp;Table_wabobpsvr_AzureCalc_AzureCalcRateCard[[#This Row],[Region]]</f>
        <v>Basic_D13 VM (Windows)C14</v>
      </c>
      <c r="B14519" s="784">
        <v>14</v>
      </c>
      <c r="C14519" s="784" t="s">
        <v>701</v>
      </c>
      <c r="D14519" s="784" t="s">
        <v>184</v>
      </c>
      <c r="E14519" s="784">
        <v>1.2284999999999999</v>
      </c>
      <c r="F14519" s="784" t="s">
        <v>1141</v>
      </c>
      <c r="G14519" s="784" t="s">
        <v>4431</v>
      </c>
      <c r="H14519" s="784" t="s">
        <v>4431</v>
      </c>
      <c r="I14519" s="784" t="s">
        <v>6986</v>
      </c>
    </row>
    <row r="14520" spans="1:9" hidden="1">
      <c r="A14520" s="784" t="str">
        <f>Table_wabobpsvr_AzureCalc_AzureCalcRateCard[[#This Row],[ServiceName]]&amp;Table_wabobpsvr_AzureCalc_AzureCalcRateCard[[#This Row],[Price_Level]]&amp;Table_wabobpsvr_AzureCalc_AzureCalcRateCard[[#This Row],[Region]]</f>
        <v>Basic_D13 VM (Windows)D14</v>
      </c>
      <c r="B14520" s="784">
        <v>14</v>
      </c>
      <c r="C14520" s="784" t="s">
        <v>701</v>
      </c>
      <c r="D14520" s="784" t="s">
        <v>183</v>
      </c>
      <c r="E14520" s="784">
        <v>1.1879999999999999</v>
      </c>
      <c r="F14520" s="784" t="s">
        <v>1141</v>
      </c>
      <c r="G14520" s="784" t="s">
        <v>4431</v>
      </c>
      <c r="H14520" s="784" t="s">
        <v>4431</v>
      </c>
      <c r="I14520" s="784" t="s">
        <v>6986</v>
      </c>
    </row>
    <row r="14521" spans="1:9" hidden="1">
      <c r="A14521" s="784" t="str">
        <f>Table_wabobpsvr_AzureCalc_AzureCalcRateCard[[#This Row],[ServiceName]]&amp;Table_wabobpsvr_AzureCalc_AzureCalcRateCard[[#This Row],[Price_Level]]&amp;Table_wabobpsvr_AzureCalc_AzureCalcRateCard[[#This Row],[Region]]</f>
        <v>Basic_D13 VM (Windows)MOSP</v>
      </c>
      <c r="B14521" s="784"/>
      <c r="C14521" s="784" t="s">
        <v>701</v>
      </c>
      <c r="D14521" s="784" t="s">
        <v>627</v>
      </c>
      <c r="E14521" s="784">
        <v>1.08</v>
      </c>
      <c r="F14521" s="784" t="s">
        <v>1141</v>
      </c>
      <c r="G14521" s="784" t="s">
        <v>4431</v>
      </c>
      <c r="H14521" s="784" t="s">
        <v>4431</v>
      </c>
      <c r="I14521" s="784" t="s">
        <v>6987</v>
      </c>
    </row>
    <row r="14522" spans="1:9" hidden="1">
      <c r="A14522" s="784" t="str">
        <f>Table_wabobpsvr_AzureCalc_AzureCalcRateCard[[#This Row],[ServiceName]]&amp;Table_wabobpsvr_AzureCalc_AzureCalcRateCard[[#This Row],[Price_Level]]&amp;Table_wabobpsvr_AzureCalc_AzureCalcRateCard[[#This Row],[Region]]</f>
        <v>Basic_D13 VM (Windows)A</v>
      </c>
      <c r="B14522" s="784"/>
      <c r="C14522" s="784" t="s">
        <v>701</v>
      </c>
      <c r="D14522" s="784" t="s">
        <v>181</v>
      </c>
      <c r="E14522" s="784">
        <v>1.0476000000000001</v>
      </c>
      <c r="F14522" s="784" t="s">
        <v>1141</v>
      </c>
      <c r="G14522" s="784" t="s">
        <v>3761</v>
      </c>
      <c r="H14522" s="784" t="s">
        <v>3762</v>
      </c>
      <c r="I14522" s="784" t="s">
        <v>6987</v>
      </c>
    </row>
    <row r="14523" spans="1:9" hidden="1">
      <c r="A14523" s="784" t="str">
        <f>Table_wabobpsvr_AzureCalc_AzureCalcRateCard[[#This Row],[ServiceName]]&amp;Table_wabobpsvr_AzureCalc_AzureCalcRateCard[[#This Row],[Price_Level]]&amp;Table_wabobpsvr_AzureCalc_AzureCalcRateCard[[#This Row],[Region]]</f>
        <v>Basic_D13 VM (Windows)B</v>
      </c>
      <c r="B14523" s="784"/>
      <c r="C14523" s="784" t="s">
        <v>701</v>
      </c>
      <c r="D14523" s="784" t="s">
        <v>182</v>
      </c>
      <c r="E14523" s="784">
        <v>1.0152000000000001</v>
      </c>
      <c r="F14523" s="784" t="s">
        <v>1141</v>
      </c>
      <c r="G14523" s="784" t="s">
        <v>3761</v>
      </c>
      <c r="H14523" s="784" t="s">
        <v>3762</v>
      </c>
      <c r="I14523" s="784" t="s">
        <v>6987</v>
      </c>
    </row>
    <row r="14524" spans="1:9" hidden="1">
      <c r="A14524" s="784" t="str">
        <f>Table_wabobpsvr_AzureCalc_AzureCalcRateCard[[#This Row],[ServiceName]]&amp;Table_wabobpsvr_AzureCalc_AzureCalcRateCard[[#This Row],[Price_Level]]&amp;Table_wabobpsvr_AzureCalc_AzureCalcRateCard[[#This Row],[Region]]</f>
        <v>Basic_D13 VM (Windows)C</v>
      </c>
      <c r="B14524" s="784"/>
      <c r="C14524" s="784" t="s">
        <v>701</v>
      </c>
      <c r="D14524" s="784" t="s">
        <v>184</v>
      </c>
      <c r="E14524" s="784">
        <v>0.98280000000000001</v>
      </c>
      <c r="F14524" s="784" t="s">
        <v>1141</v>
      </c>
      <c r="G14524" s="784" t="s">
        <v>3761</v>
      </c>
      <c r="H14524" s="784" t="s">
        <v>3762</v>
      </c>
      <c r="I14524" s="784" t="s">
        <v>6987</v>
      </c>
    </row>
    <row r="14525" spans="1:9" hidden="1">
      <c r="A14525" s="784" t="str">
        <f>Table_wabobpsvr_AzureCalc_AzureCalcRateCard[[#This Row],[ServiceName]]&amp;Table_wabobpsvr_AzureCalc_AzureCalcRateCard[[#This Row],[Price_Level]]&amp;Table_wabobpsvr_AzureCalc_AzureCalcRateCard[[#This Row],[Region]]</f>
        <v>Basic_D13 VM (Windows)D</v>
      </c>
      <c r="B14525" s="784"/>
      <c r="C14525" s="784" t="s">
        <v>701</v>
      </c>
      <c r="D14525" s="784" t="s">
        <v>183</v>
      </c>
      <c r="E14525" s="784">
        <v>0.95040000000000002</v>
      </c>
      <c r="F14525" s="784" t="s">
        <v>1141</v>
      </c>
      <c r="G14525" s="784" t="s">
        <v>3761</v>
      </c>
      <c r="H14525" s="784" t="s">
        <v>3762</v>
      </c>
      <c r="I14525" s="784" t="s">
        <v>6987</v>
      </c>
    </row>
    <row r="14526" spans="1:9" hidden="1">
      <c r="A14526" s="784" t="str">
        <f>Table_wabobpsvr_AzureCalc_AzureCalcRateCard[[#This Row],[ServiceName]]&amp;Table_wabobpsvr_AzureCalc_AzureCalcRateCard[[#This Row],[Price_Level]]&amp;Table_wabobpsvr_AzureCalc_AzureCalcRateCard[[#This Row],[Region]]</f>
        <v>Basic_D14 VM (Non-Windows)MOSP10</v>
      </c>
      <c r="B14526" s="784">
        <v>10</v>
      </c>
      <c r="C14526" s="784" t="s">
        <v>701</v>
      </c>
      <c r="D14526" s="784" t="s">
        <v>627</v>
      </c>
      <c r="E14526" s="784">
        <v>1.9359999999999999</v>
      </c>
      <c r="F14526" s="784" t="s">
        <v>1142</v>
      </c>
      <c r="G14526" s="784" t="s">
        <v>4431</v>
      </c>
      <c r="H14526" s="784" t="s">
        <v>4431</v>
      </c>
      <c r="I14526" s="784" t="s">
        <v>6988</v>
      </c>
    </row>
    <row r="14527" spans="1:9" hidden="1">
      <c r="A14527" s="784" t="str">
        <f>Table_wabobpsvr_AzureCalc_AzureCalcRateCard[[#This Row],[ServiceName]]&amp;Table_wabobpsvr_AzureCalc_AzureCalcRateCard[[#This Row],[Price_Level]]&amp;Table_wabobpsvr_AzureCalc_AzureCalcRateCard[[#This Row],[Region]]</f>
        <v>Basic_D14 VM (Non-Windows)A10</v>
      </c>
      <c r="B14527" s="784">
        <v>10</v>
      </c>
      <c r="C14527" s="784" t="s">
        <v>701</v>
      </c>
      <c r="D14527" s="784" t="s">
        <v>181</v>
      </c>
      <c r="E14527" s="784">
        <v>1.87792</v>
      </c>
      <c r="F14527" s="784" t="s">
        <v>1142</v>
      </c>
      <c r="G14527" s="784" t="s">
        <v>4431</v>
      </c>
      <c r="H14527" s="784" t="s">
        <v>4431</v>
      </c>
      <c r="I14527" s="784" t="s">
        <v>6988</v>
      </c>
    </row>
    <row r="14528" spans="1:9" hidden="1">
      <c r="A14528" s="784" t="str">
        <f>Table_wabobpsvr_AzureCalc_AzureCalcRateCard[[#This Row],[ServiceName]]&amp;Table_wabobpsvr_AzureCalc_AzureCalcRateCard[[#This Row],[Price_Level]]&amp;Table_wabobpsvr_AzureCalc_AzureCalcRateCard[[#This Row],[Region]]</f>
        <v>Basic_D14 VM (Non-Windows)B10</v>
      </c>
      <c r="B14528" s="784">
        <v>10</v>
      </c>
      <c r="C14528" s="784" t="s">
        <v>701</v>
      </c>
      <c r="D14528" s="784" t="s">
        <v>182</v>
      </c>
      <c r="E14528" s="784">
        <v>1.8198399999999999</v>
      </c>
      <c r="F14528" s="784" t="s">
        <v>1142</v>
      </c>
      <c r="G14528" s="784" t="s">
        <v>4431</v>
      </c>
      <c r="H14528" s="784" t="s">
        <v>4431</v>
      </c>
      <c r="I14528" s="784" t="s">
        <v>6988</v>
      </c>
    </row>
    <row r="14529" spans="1:9" hidden="1">
      <c r="A14529" s="784" t="str">
        <f>Table_wabobpsvr_AzureCalc_AzureCalcRateCard[[#This Row],[ServiceName]]&amp;Table_wabobpsvr_AzureCalc_AzureCalcRateCard[[#This Row],[Price_Level]]&amp;Table_wabobpsvr_AzureCalc_AzureCalcRateCard[[#This Row],[Region]]</f>
        <v>Basic_D14 VM (Non-Windows)C10</v>
      </c>
      <c r="B14529" s="784">
        <v>10</v>
      </c>
      <c r="C14529" s="784" t="s">
        <v>701</v>
      </c>
      <c r="D14529" s="784" t="s">
        <v>184</v>
      </c>
      <c r="E14529" s="784">
        <v>1.76176</v>
      </c>
      <c r="F14529" s="784" t="s">
        <v>1142</v>
      </c>
      <c r="G14529" s="784" t="s">
        <v>4431</v>
      </c>
      <c r="H14529" s="784" t="s">
        <v>4431</v>
      </c>
      <c r="I14529" s="784" t="s">
        <v>6988</v>
      </c>
    </row>
    <row r="14530" spans="1:9" hidden="1">
      <c r="A14530" s="784" t="str">
        <f>Table_wabobpsvr_AzureCalc_AzureCalcRateCard[[#This Row],[ServiceName]]&amp;Table_wabobpsvr_AzureCalc_AzureCalcRateCard[[#This Row],[Price_Level]]&amp;Table_wabobpsvr_AzureCalc_AzureCalcRateCard[[#This Row],[Region]]</f>
        <v>Basic_D14 VM (Non-Windows)D10</v>
      </c>
      <c r="B14530" s="784">
        <v>10</v>
      </c>
      <c r="C14530" s="784" t="s">
        <v>701</v>
      </c>
      <c r="D14530" s="784" t="s">
        <v>183</v>
      </c>
      <c r="E14530" s="784">
        <v>1.7036800000000001</v>
      </c>
      <c r="F14530" s="784" t="s">
        <v>1142</v>
      </c>
      <c r="G14530" s="784" t="s">
        <v>4431</v>
      </c>
      <c r="H14530" s="784" t="s">
        <v>4431</v>
      </c>
      <c r="I14530" s="784" t="s">
        <v>6988</v>
      </c>
    </row>
    <row r="14531" spans="1:9" hidden="1">
      <c r="A14531" s="784" t="str">
        <f>Table_wabobpsvr_AzureCalc_AzureCalcRateCard[[#This Row],[ServiceName]]&amp;Table_wabobpsvr_AzureCalc_AzureCalcRateCard[[#This Row],[Price_Level]]&amp;Table_wabobpsvr_AzureCalc_AzureCalcRateCard[[#This Row],[Region]]</f>
        <v>Basic_D14 VM (Non-Windows)MOSP9</v>
      </c>
      <c r="B14531" s="784">
        <v>9</v>
      </c>
      <c r="C14531" s="784" t="s">
        <v>701</v>
      </c>
      <c r="D14531" s="784" t="s">
        <v>627</v>
      </c>
      <c r="E14531" s="784">
        <v>1.68</v>
      </c>
      <c r="F14531" s="784" t="s">
        <v>1142</v>
      </c>
      <c r="G14531" s="784" t="s">
        <v>4431</v>
      </c>
      <c r="H14531" s="784" t="s">
        <v>4431</v>
      </c>
      <c r="I14531" s="784" t="s">
        <v>6989</v>
      </c>
    </row>
    <row r="14532" spans="1:9" hidden="1">
      <c r="A14532" s="784" t="str">
        <f>Table_wabobpsvr_AzureCalc_AzureCalcRateCard[[#This Row],[ServiceName]]&amp;Table_wabobpsvr_AzureCalc_AzureCalcRateCard[[#This Row],[Price_Level]]&amp;Table_wabobpsvr_AzureCalc_AzureCalcRateCard[[#This Row],[Region]]</f>
        <v>Basic_D14 VM (Non-Windows)A9</v>
      </c>
      <c r="B14532" s="784">
        <v>9</v>
      </c>
      <c r="C14532" s="784" t="s">
        <v>701</v>
      </c>
      <c r="D14532" s="784" t="s">
        <v>181</v>
      </c>
      <c r="E14532" s="784">
        <v>1.6295999999999999</v>
      </c>
      <c r="F14532" s="784" t="s">
        <v>1142</v>
      </c>
      <c r="G14532" s="784" t="s">
        <v>4431</v>
      </c>
      <c r="H14532" s="784" t="s">
        <v>4431</v>
      </c>
      <c r="I14532" s="784" t="s">
        <v>6989</v>
      </c>
    </row>
    <row r="14533" spans="1:9" hidden="1">
      <c r="A14533" s="784" t="str">
        <f>Table_wabobpsvr_AzureCalc_AzureCalcRateCard[[#This Row],[ServiceName]]&amp;Table_wabobpsvr_AzureCalc_AzureCalcRateCard[[#This Row],[Price_Level]]&amp;Table_wabobpsvr_AzureCalc_AzureCalcRateCard[[#This Row],[Region]]</f>
        <v>Basic_D14 VM (Non-Windows)B9</v>
      </c>
      <c r="B14533" s="784">
        <v>9</v>
      </c>
      <c r="C14533" s="784" t="s">
        <v>701</v>
      </c>
      <c r="D14533" s="784" t="s">
        <v>182</v>
      </c>
      <c r="E14533" s="784">
        <v>1.5791999999999999</v>
      </c>
      <c r="F14533" s="784" t="s">
        <v>1142</v>
      </c>
      <c r="G14533" s="784" t="s">
        <v>4431</v>
      </c>
      <c r="H14533" s="784" t="s">
        <v>4431</v>
      </c>
      <c r="I14533" s="784" t="s">
        <v>6989</v>
      </c>
    </row>
    <row r="14534" spans="1:9" hidden="1">
      <c r="A14534" s="784" t="str">
        <f>Table_wabobpsvr_AzureCalc_AzureCalcRateCard[[#This Row],[ServiceName]]&amp;Table_wabobpsvr_AzureCalc_AzureCalcRateCard[[#This Row],[Price_Level]]&amp;Table_wabobpsvr_AzureCalc_AzureCalcRateCard[[#This Row],[Region]]</f>
        <v>Basic_D14 VM (Non-Windows)C9</v>
      </c>
      <c r="B14534" s="784">
        <v>9</v>
      </c>
      <c r="C14534" s="784" t="s">
        <v>701</v>
      </c>
      <c r="D14534" s="784" t="s">
        <v>184</v>
      </c>
      <c r="E14534" s="784">
        <v>1.5287999999999999</v>
      </c>
      <c r="F14534" s="784" t="s">
        <v>1142</v>
      </c>
      <c r="G14534" s="784" t="s">
        <v>4431</v>
      </c>
      <c r="H14534" s="784" t="s">
        <v>4431</v>
      </c>
      <c r="I14534" s="784" t="s">
        <v>6989</v>
      </c>
    </row>
    <row r="14535" spans="1:9" hidden="1">
      <c r="A14535" s="784" t="str">
        <f>Table_wabobpsvr_AzureCalc_AzureCalcRateCard[[#This Row],[ServiceName]]&amp;Table_wabobpsvr_AzureCalc_AzureCalcRateCard[[#This Row],[Price_Level]]&amp;Table_wabobpsvr_AzureCalc_AzureCalcRateCard[[#This Row],[Region]]</f>
        <v>Basic_D14 VM (Non-Windows)D9</v>
      </c>
      <c r="B14535" s="784">
        <v>9</v>
      </c>
      <c r="C14535" s="784" t="s">
        <v>701</v>
      </c>
      <c r="D14535" s="784" t="s">
        <v>183</v>
      </c>
      <c r="E14535" s="784">
        <v>1.4783999999999999</v>
      </c>
      <c r="F14535" s="784" t="s">
        <v>1142</v>
      </c>
      <c r="G14535" s="784" t="s">
        <v>4431</v>
      </c>
      <c r="H14535" s="784" t="s">
        <v>4431</v>
      </c>
      <c r="I14535" s="784" t="s">
        <v>6989</v>
      </c>
    </row>
    <row r="14536" spans="1:9" hidden="1">
      <c r="A14536" s="784" t="str">
        <f>Table_wabobpsvr_AzureCalc_AzureCalcRateCard[[#This Row],[ServiceName]]&amp;Table_wabobpsvr_AzureCalc_AzureCalcRateCard[[#This Row],[Price_Level]]&amp;Table_wabobpsvr_AzureCalc_AzureCalcRateCard[[#This Row],[Region]]</f>
        <v>Standard S3 Database DaysC13</v>
      </c>
      <c r="B14536" s="784">
        <v>13</v>
      </c>
      <c r="C14536" s="784" t="s">
        <v>91</v>
      </c>
      <c r="D14536" s="784" t="s">
        <v>184</v>
      </c>
      <c r="E14536" s="784">
        <v>0.223</v>
      </c>
      <c r="F14536" s="784" t="s">
        <v>3249</v>
      </c>
      <c r="G14536" s="784" t="s">
        <v>3266</v>
      </c>
      <c r="H14536" s="784" t="s">
        <v>3267</v>
      </c>
      <c r="I14536" s="784" t="s">
        <v>6970</v>
      </c>
    </row>
    <row r="14537" spans="1:9" hidden="1">
      <c r="A14537" s="784" t="str">
        <f>Table_wabobpsvr_AzureCalc_AzureCalcRateCard[[#This Row],[ServiceName]]&amp;Table_wabobpsvr_AzureCalc_AzureCalcRateCard[[#This Row],[Price_Level]]&amp;Table_wabobpsvr_AzureCalc_AzureCalcRateCard[[#This Row],[Region]]</f>
        <v>Standard S3 Database DaysD13</v>
      </c>
      <c r="B14537" s="784">
        <v>13</v>
      </c>
      <c r="C14537" s="784" t="s">
        <v>91</v>
      </c>
      <c r="D14537" s="784" t="s">
        <v>183</v>
      </c>
      <c r="E14537" s="784">
        <v>0.21560000000000001</v>
      </c>
      <c r="F14537" s="784" t="s">
        <v>3249</v>
      </c>
      <c r="G14537" s="784" t="s">
        <v>3266</v>
      </c>
      <c r="H14537" s="784" t="s">
        <v>3267</v>
      </c>
      <c r="I14537" s="784" t="s">
        <v>6970</v>
      </c>
    </row>
    <row r="14538" spans="1:9" hidden="1">
      <c r="A14538" s="784" t="str">
        <f>Table_wabobpsvr_AzureCalc_AzureCalcRateCard[[#This Row],[ServiceName]]&amp;Table_wabobpsvr_AzureCalc_AzureCalcRateCard[[#This Row],[Price_Level]]&amp;Table_wabobpsvr_AzureCalc_AzureCalcRateCard[[#This Row],[Region]]</f>
        <v>Standard S3 Database DaysMOSP11</v>
      </c>
      <c r="B14538" s="784">
        <v>11</v>
      </c>
      <c r="C14538" s="784" t="s">
        <v>91</v>
      </c>
      <c r="D14538" s="784" t="s">
        <v>627</v>
      </c>
      <c r="E14538" s="784">
        <v>0.22819999999999999</v>
      </c>
      <c r="F14538" s="784" t="s">
        <v>3249</v>
      </c>
      <c r="G14538" s="784" t="s">
        <v>4431</v>
      </c>
      <c r="H14538" s="784" t="s">
        <v>4431</v>
      </c>
      <c r="I14538" s="784" t="s">
        <v>6990</v>
      </c>
    </row>
    <row r="14539" spans="1:9" hidden="1">
      <c r="A14539" s="784" t="str">
        <f>Table_wabobpsvr_AzureCalc_AzureCalcRateCard[[#This Row],[ServiceName]]&amp;Table_wabobpsvr_AzureCalc_AzureCalcRateCard[[#This Row],[Price_Level]]&amp;Table_wabobpsvr_AzureCalc_AzureCalcRateCard[[#This Row],[Region]]</f>
        <v>Standard S3 Database DaysA11</v>
      </c>
      <c r="B14539" s="784">
        <v>11</v>
      </c>
      <c r="C14539" s="784" t="s">
        <v>91</v>
      </c>
      <c r="D14539" s="784" t="s">
        <v>181</v>
      </c>
      <c r="E14539" s="784">
        <v>0.2215</v>
      </c>
      <c r="F14539" s="784" t="s">
        <v>3249</v>
      </c>
      <c r="G14539" s="784" t="s">
        <v>3268</v>
      </c>
      <c r="H14539" s="784" t="s">
        <v>3269</v>
      </c>
      <c r="I14539" s="784" t="s">
        <v>6990</v>
      </c>
    </row>
    <row r="14540" spans="1:9" hidden="1">
      <c r="A14540" s="784" t="str">
        <f>Table_wabobpsvr_AzureCalc_AzureCalcRateCard[[#This Row],[ServiceName]]&amp;Table_wabobpsvr_AzureCalc_AzureCalcRateCard[[#This Row],[Price_Level]]&amp;Table_wabobpsvr_AzureCalc_AzureCalcRateCard[[#This Row],[Region]]</f>
        <v>Standard S3 Database DaysB11</v>
      </c>
      <c r="B14540" s="784">
        <v>11</v>
      </c>
      <c r="C14540" s="784" t="s">
        <v>91</v>
      </c>
      <c r="D14540" s="784" t="s">
        <v>182</v>
      </c>
      <c r="E14540" s="784">
        <v>0.21460000000000001</v>
      </c>
      <c r="F14540" s="784" t="s">
        <v>3249</v>
      </c>
      <c r="G14540" s="784" t="s">
        <v>3268</v>
      </c>
      <c r="H14540" s="784" t="s">
        <v>3269</v>
      </c>
      <c r="I14540" s="784" t="s">
        <v>6990</v>
      </c>
    </row>
    <row r="14541" spans="1:9" hidden="1">
      <c r="A14541" s="784" t="str">
        <f>Table_wabobpsvr_AzureCalc_AzureCalcRateCard[[#This Row],[ServiceName]]&amp;Table_wabobpsvr_AzureCalc_AzureCalcRateCard[[#This Row],[Price_Level]]&amp;Table_wabobpsvr_AzureCalc_AzureCalcRateCard[[#This Row],[Region]]</f>
        <v>Standard S3 Database DaysC11</v>
      </c>
      <c r="B14541" s="784">
        <v>11</v>
      </c>
      <c r="C14541" s="784" t="s">
        <v>91</v>
      </c>
      <c r="D14541" s="784" t="s">
        <v>184</v>
      </c>
      <c r="E14541" s="784">
        <v>0.20780000000000001</v>
      </c>
      <c r="F14541" s="784" t="s">
        <v>3249</v>
      </c>
      <c r="G14541" s="784" t="s">
        <v>3268</v>
      </c>
      <c r="H14541" s="784" t="s">
        <v>3269</v>
      </c>
      <c r="I14541" s="784" t="s">
        <v>6990</v>
      </c>
    </row>
    <row r="14542" spans="1:9" hidden="1">
      <c r="A14542" s="784" t="str">
        <f>Table_wabobpsvr_AzureCalc_AzureCalcRateCard[[#This Row],[ServiceName]]&amp;Table_wabobpsvr_AzureCalc_AzureCalcRateCard[[#This Row],[Price_Level]]&amp;Table_wabobpsvr_AzureCalc_AzureCalcRateCard[[#This Row],[Region]]</f>
        <v>Standard S3 Database DaysD11</v>
      </c>
      <c r="B14542" s="784">
        <v>11</v>
      </c>
      <c r="C14542" s="784" t="s">
        <v>91</v>
      </c>
      <c r="D14542" s="784" t="s">
        <v>183</v>
      </c>
      <c r="E14542" s="784">
        <v>0.2009</v>
      </c>
      <c r="F14542" s="784" t="s">
        <v>3249</v>
      </c>
      <c r="G14542" s="784" t="s">
        <v>3268</v>
      </c>
      <c r="H14542" s="784" t="s">
        <v>3269</v>
      </c>
      <c r="I14542" s="784" t="s">
        <v>6990</v>
      </c>
    </row>
    <row r="14543" spans="1:9" hidden="1">
      <c r="A14543" s="784" t="str">
        <f>Table_wabobpsvr_AzureCalc_AzureCalcRateCard[[#This Row],[ServiceName]]&amp;Table_wabobpsvr_AzureCalc_AzureCalcRateCard[[#This Row],[Price_Level]]&amp;Table_wabobpsvr_AzureCalc_AzureCalcRateCard[[#This Row],[Region]]</f>
        <v>Standard S3 Database DaysMOSP12</v>
      </c>
      <c r="B14543" s="784">
        <v>12</v>
      </c>
      <c r="C14543" s="784" t="s">
        <v>91</v>
      </c>
      <c r="D14543" s="784" t="s">
        <v>627</v>
      </c>
      <c r="E14543" s="784">
        <v>0.22819999999999999</v>
      </c>
      <c r="F14543" s="784" t="s">
        <v>3249</v>
      </c>
      <c r="G14543" s="784" t="s">
        <v>4431</v>
      </c>
      <c r="H14543" s="784" t="s">
        <v>4431</v>
      </c>
      <c r="I14543" s="784" t="s">
        <v>5240</v>
      </c>
    </row>
    <row r="14544" spans="1:9" hidden="1">
      <c r="A14544" s="784" t="str">
        <f>Table_wabobpsvr_AzureCalc_AzureCalcRateCard[[#This Row],[ServiceName]]&amp;Table_wabobpsvr_AzureCalc_AzureCalcRateCard[[#This Row],[Price_Level]]&amp;Table_wabobpsvr_AzureCalc_AzureCalcRateCard[[#This Row],[Region]]</f>
        <v>Basic_D14 VM (Non-Windows)MOSP13</v>
      </c>
      <c r="B14544" s="784">
        <v>13</v>
      </c>
      <c r="C14544" s="784" t="s">
        <v>701</v>
      </c>
      <c r="D14544" s="784" t="s">
        <v>627</v>
      </c>
      <c r="E14544" s="784">
        <v>1.542</v>
      </c>
      <c r="F14544" s="784" t="s">
        <v>1142</v>
      </c>
      <c r="G14544" s="784" t="s">
        <v>4431</v>
      </c>
      <c r="H14544" s="784" t="s">
        <v>4431</v>
      </c>
      <c r="I14544" s="784" t="s">
        <v>6991</v>
      </c>
    </row>
    <row r="14545" spans="1:9" hidden="1">
      <c r="A14545" s="784" t="str">
        <f>Table_wabobpsvr_AzureCalc_AzureCalcRateCard[[#This Row],[ServiceName]]&amp;Table_wabobpsvr_AzureCalc_AzureCalcRateCard[[#This Row],[Price_Level]]&amp;Table_wabobpsvr_AzureCalc_AzureCalcRateCard[[#This Row],[Region]]</f>
        <v>Basic_D14 VM (Non-Windows)A13</v>
      </c>
      <c r="B14545" s="784">
        <v>13</v>
      </c>
      <c r="C14545" s="784" t="s">
        <v>701</v>
      </c>
      <c r="D14545" s="784" t="s">
        <v>181</v>
      </c>
      <c r="E14545" s="784">
        <v>1.4957400000000001</v>
      </c>
      <c r="F14545" s="784" t="s">
        <v>1142</v>
      </c>
      <c r="G14545" s="784" t="s">
        <v>4431</v>
      </c>
      <c r="H14545" s="784" t="s">
        <v>4431</v>
      </c>
      <c r="I14545" s="784" t="s">
        <v>6991</v>
      </c>
    </row>
    <row r="14546" spans="1:9" hidden="1">
      <c r="A14546" s="784" t="str">
        <f>Table_wabobpsvr_AzureCalc_AzureCalcRateCard[[#This Row],[ServiceName]]&amp;Table_wabobpsvr_AzureCalc_AzureCalcRateCard[[#This Row],[Price_Level]]&amp;Table_wabobpsvr_AzureCalc_AzureCalcRateCard[[#This Row],[Region]]</f>
        <v>Basic_D14 VM (Non-Windows)B13</v>
      </c>
      <c r="B14546" s="784">
        <v>13</v>
      </c>
      <c r="C14546" s="784" t="s">
        <v>701</v>
      </c>
      <c r="D14546" s="784" t="s">
        <v>182</v>
      </c>
      <c r="E14546" s="784">
        <v>1.4494800000000001</v>
      </c>
      <c r="F14546" s="784" t="s">
        <v>1142</v>
      </c>
      <c r="G14546" s="784" t="s">
        <v>4431</v>
      </c>
      <c r="H14546" s="784" t="s">
        <v>4431</v>
      </c>
      <c r="I14546" s="784" t="s">
        <v>6991</v>
      </c>
    </row>
    <row r="14547" spans="1:9" hidden="1">
      <c r="A14547" s="784" t="str">
        <f>Table_wabobpsvr_AzureCalc_AzureCalcRateCard[[#This Row],[ServiceName]]&amp;Table_wabobpsvr_AzureCalc_AzureCalcRateCard[[#This Row],[Price_Level]]&amp;Table_wabobpsvr_AzureCalc_AzureCalcRateCard[[#This Row],[Region]]</f>
        <v>Basic_D14 VM (Non-Windows)C13</v>
      </c>
      <c r="B14547" s="784">
        <v>13</v>
      </c>
      <c r="C14547" s="784" t="s">
        <v>701</v>
      </c>
      <c r="D14547" s="784" t="s">
        <v>184</v>
      </c>
      <c r="E14547" s="784">
        <v>1.4032199999999999</v>
      </c>
      <c r="F14547" s="784" t="s">
        <v>1142</v>
      </c>
      <c r="G14547" s="784" t="s">
        <v>4431</v>
      </c>
      <c r="H14547" s="784" t="s">
        <v>4431</v>
      </c>
      <c r="I14547" s="784" t="s">
        <v>6991</v>
      </c>
    </row>
    <row r="14548" spans="1:9" hidden="1">
      <c r="A14548" s="784" t="str">
        <f>Table_wabobpsvr_AzureCalc_AzureCalcRateCard[[#This Row],[ServiceName]]&amp;Table_wabobpsvr_AzureCalc_AzureCalcRateCard[[#This Row],[Price_Level]]&amp;Table_wabobpsvr_AzureCalc_AzureCalcRateCard[[#This Row],[Region]]</f>
        <v>Basic_D14 VM (Non-Windows)D13</v>
      </c>
      <c r="B14548" s="784">
        <v>13</v>
      </c>
      <c r="C14548" s="784" t="s">
        <v>701</v>
      </c>
      <c r="D14548" s="784" t="s">
        <v>183</v>
      </c>
      <c r="E14548" s="784">
        <v>1.3569599999999999</v>
      </c>
      <c r="F14548" s="784" t="s">
        <v>1142</v>
      </c>
      <c r="G14548" s="784" t="s">
        <v>4431</v>
      </c>
      <c r="H14548" s="784" t="s">
        <v>4431</v>
      </c>
      <c r="I14548" s="784" t="s">
        <v>6991</v>
      </c>
    </row>
    <row r="14549" spans="1:9" hidden="1">
      <c r="A14549" s="784" t="str">
        <f>Table_wabobpsvr_AzureCalc_AzureCalcRateCard[[#This Row],[ServiceName]]&amp;Table_wabobpsvr_AzureCalc_AzureCalcRateCard[[#This Row],[Price_Level]]&amp;Table_wabobpsvr_AzureCalc_AzureCalcRateCard[[#This Row],[Region]]</f>
        <v>Basic_D14 VM (Non-Windows)MOSP7</v>
      </c>
      <c r="B14549" s="784">
        <v>7</v>
      </c>
      <c r="C14549" s="784" t="s">
        <v>701</v>
      </c>
      <c r="D14549" s="784" t="s">
        <v>627</v>
      </c>
      <c r="E14549" s="784">
        <v>1.264</v>
      </c>
      <c r="F14549" s="784" t="s">
        <v>1142</v>
      </c>
      <c r="G14549" s="784" t="s">
        <v>4431</v>
      </c>
      <c r="H14549" s="784" t="s">
        <v>4431</v>
      </c>
      <c r="I14549" s="784" t="s">
        <v>6992</v>
      </c>
    </row>
    <row r="14550" spans="1:9" hidden="1">
      <c r="A14550" s="784" t="str">
        <f>Table_wabobpsvr_AzureCalc_AzureCalcRateCard[[#This Row],[ServiceName]]&amp;Table_wabobpsvr_AzureCalc_AzureCalcRateCard[[#This Row],[Price_Level]]&amp;Table_wabobpsvr_AzureCalc_AzureCalcRateCard[[#This Row],[Region]]</f>
        <v>Basic_D14 VM (Non-Windows)A7</v>
      </c>
      <c r="B14550" s="784">
        <v>7</v>
      </c>
      <c r="C14550" s="784" t="s">
        <v>701</v>
      </c>
      <c r="D14550" s="784" t="s">
        <v>181</v>
      </c>
      <c r="E14550" s="784">
        <v>1.2260800000000001</v>
      </c>
      <c r="F14550" s="784" t="s">
        <v>1142</v>
      </c>
      <c r="G14550" s="784" t="s">
        <v>4431</v>
      </c>
      <c r="H14550" s="784" t="s">
        <v>4431</v>
      </c>
      <c r="I14550" s="784" t="s">
        <v>6992</v>
      </c>
    </row>
    <row r="14551" spans="1:9" hidden="1">
      <c r="A14551" s="784" t="str">
        <f>Table_wabobpsvr_AzureCalc_AzureCalcRateCard[[#This Row],[ServiceName]]&amp;Table_wabobpsvr_AzureCalc_AzureCalcRateCard[[#This Row],[Price_Level]]&amp;Table_wabobpsvr_AzureCalc_AzureCalcRateCard[[#This Row],[Region]]</f>
        <v>Basic_D14 VM (Non-Windows)B7</v>
      </c>
      <c r="B14551" s="784">
        <v>7</v>
      </c>
      <c r="C14551" s="784" t="s">
        <v>701</v>
      </c>
      <c r="D14551" s="784" t="s">
        <v>182</v>
      </c>
      <c r="E14551" s="784">
        <v>1.1881600000000001</v>
      </c>
      <c r="F14551" s="784" t="s">
        <v>1142</v>
      </c>
      <c r="G14551" s="784" t="s">
        <v>4431</v>
      </c>
      <c r="H14551" s="784" t="s">
        <v>4431</v>
      </c>
      <c r="I14551" s="784" t="s">
        <v>6992</v>
      </c>
    </row>
    <row r="14552" spans="1:9" hidden="1">
      <c r="A14552" s="784" t="str">
        <f>Table_wabobpsvr_AzureCalc_AzureCalcRateCard[[#This Row],[ServiceName]]&amp;Table_wabobpsvr_AzureCalc_AzureCalcRateCard[[#This Row],[Price_Level]]&amp;Table_wabobpsvr_AzureCalc_AzureCalcRateCard[[#This Row],[Region]]</f>
        <v>Basic_D14 VM (Non-Windows)C7</v>
      </c>
      <c r="B14552" s="784">
        <v>7</v>
      </c>
      <c r="C14552" s="784" t="s">
        <v>701</v>
      </c>
      <c r="D14552" s="784" t="s">
        <v>184</v>
      </c>
      <c r="E14552" s="784">
        <v>1.1502399999999999</v>
      </c>
      <c r="F14552" s="784" t="s">
        <v>1142</v>
      </c>
      <c r="G14552" s="784" t="s">
        <v>4431</v>
      </c>
      <c r="H14552" s="784" t="s">
        <v>4431</v>
      </c>
      <c r="I14552" s="784" t="s">
        <v>6992</v>
      </c>
    </row>
    <row r="14553" spans="1:9" hidden="1">
      <c r="A14553" s="784" t="str">
        <f>Table_wabobpsvr_AzureCalc_AzureCalcRateCard[[#This Row],[ServiceName]]&amp;Table_wabobpsvr_AzureCalc_AzureCalcRateCard[[#This Row],[Price_Level]]&amp;Table_wabobpsvr_AzureCalc_AzureCalcRateCard[[#This Row],[Region]]</f>
        <v>Basic_D14 VM (Non-Windows)D7</v>
      </c>
      <c r="B14553" s="784">
        <v>7</v>
      </c>
      <c r="C14553" s="784" t="s">
        <v>701</v>
      </c>
      <c r="D14553" s="784" t="s">
        <v>183</v>
      </c>
      <c r="E14553" s="784">
        <v>1.11232</v>
      </c>
      <c r="F14553" s="784" t="s">
        <v>1142</v>
      </c>
      <c r="G14553" s="784" t="s">
        <v>4431</v>
      </c>
      <c r="H14553" s="784" t="s">
        <v>4431</v>
      </c>
      <c r="I14553" s="784" t="s">
        <v>6992</v>
      </c>
    </row>
    <row r="14554" spans="1:9" hidden="1">
      <c r="A14554" s="784" t="str">
        <f>Table_wabobpsvr_AzureCalc_AzureCalcRateCard[[#This Row],[ServiceName]]&amp;Table_wabobpsvr_AzureCalc_AzureCalcRateCard[[#This Row],[Price_Level]]&amp;Table_wabobpsvr_AzureCalc_AzureCalcRateCard[[#This Row],[Region]]</f>
        <v>Basic_D14 VM (Non-Windows)MOSP8</v>
      </c>
      <c r="B14554" s="784">
        <v>8</v>
      </c>
      <c r="C14554" s="784" t="s">
        <v>701</v>
      </c>
      <c r="D14554" s="784" t="s">
        <v>627</v>
      </c>
      <c r="E14554" s="784">
        <v>1.452</v>
      </c>
      <c r="F14554" s="784" t="s">
        <v>1142</v>
      </c>
      <c r="G14554" s="784" t="s">
        <v>4431</v>
      </c>
      <c r="H14554" s="784" t="s">
        <v>4431</v>
      </c>
      <c r="I14554" s="784" t="s">
        <v>6399</v>
      </c>
    </row>
    <row r="14555" spans="1:9" hidden="1">
      <c r="A14555" s="784" t="str">
        <f>Table_wabobpsvr_AzureCalc_AzureCalcRateCard[[#This Row],[ServiceName]]&amp;Table_wabobpsvr_AzureCalc_AzureCalcRateCard[[#This Row],[Price_Level]]&amp;Table_wabobpsvr_AzureCalc_AzureCalcRateCard[[#This Row],[Region]]</f>
        <v>Basic_D3 VM (Non-Windows)B2</v>
      </c>
      <c r="B14555" s="784">
        <v>2</v>
      </c>
      <c r="C14555" s="784" t="s">
        <v>701</v>
      </c>
      <c r="D14555" s="784" t="s">
        <v>182</v>
      </c>
      <c r="E14555" s="784">
        <v>0.26319999999999999</v>
      </c>
      <c r="F14555" s="784" t="s">
        <v>1146</v>
      </c>
      <c r="G14555" s="784" t="s">
        <v>4431</v>
      </c>
      <c r="H14555" s="784" t="s">
        <v>4431</v>
      </c>
      <c r="I14555" s="784" t="s">
        <v>4951</v>
      </c>
    </row>
    <row r="14556" spans="1:9" hidden="1">
      <c r="A14556" s="784" t="str">
        <f>Table_wabobpsvr_AzureCalc_AzureCalcRateCard[[#This Row],[ServiceName]]&amp;Table_wabobpsvr_AzureCalc_AzureCalcRateCard[[#This Row],[Price_Level]]&amp;Table_wabobpsvr_AzureCalc_AzureCalcRateCard[[#This Row],[Region]]</f>
        <v>Basic_D3 VM (Non-Windows)C2</v>
      </c>
      <c r="B14556" s="784">
        <v>2</v>
      </c>
      <c r="C14556" s="784" t="s">
        <v>701</v>
      </c>
      <c r="D14556" s="784" t="s">
        <v>184</v>
      </c>
      <c r="E14556" s="784">
        <v>0.25480000000000003</v>
      </c>
      <c r="F14556" s="784" t="s">
        <v>1146</v>
      </c>
      <c r="G14556" s="784" t="s">
        <v>4431</v>
      </c>
      <c r="H14556" s="784" t="s">
        <v>4431</v>
      </c>
      <c r="I14556" s="784" t="s">
        <v>4951</v>
      </c>
    </row>
    <row r="14557" spans="1:9" hidden="1">
      <c r="A14557" s="784" t="str">
        <f>Table_wabobpsvr_AzureCalc_AzureCalcRateCard[[#This Row],[ServiceName]]&amp;Table_wabobpsvr_AzureCalc_AzureCalcRateCard[[#This Row],[Price_Level]]&amp;Table_wabobpsvr_AzureCalc_AzureCalcRateCard[[#This Row],[Region]]</f>
        <v>Basic_D3 VM (Non-Windows)D2</v>
      </c>
      <c r="B14557" s="784">
        <v>2</v>
      </c>
      <c r="C14557" s="784" t="s">
        <v>701</v>
      </c>
      <c r="D14557" s="784" t="s">
        <v>183</v>
      </c>
      <c r="E14557" s="784">
        <v>0.24640000000000001</v>
      </c>
      <c r="F14557" s="784" t="s">
        <v>1146</v>
      </c>
      <c r="G14557" s="784" t="s">
        <v>4431</v>
      </c>
      <c r="H14557" s="784" t="s">
        <v>4431</v>
      </c>
      <c r="I14557" s="784" t="s">
        <v>4951</v>
      </c>
    </row>
    <row r="14558" spans="1:9" hidden="1">
      <c r="A14558" s="784" t="str">
        <f>Table_wabobpsvr_AzureCalc_AzureCalcRateCard[[#This Row],[ServiceName]]&amp;Table_wabobpsvr_AzureCalc_AzureCalcRateCard[[#This Row],[Price_Level]]&amp;Table_wabobpsvr_AzureCalc_AzureCalcRateCard[[#This Row],[Region]]</f>
        <v>Basic_D3 VM (Non-Windows)MOSP5</v>
      </c>
      <c r="B14558" s="784">
        <v>5</v>
      </c>
      <c r="C14558" s="784" t="s">
        <v>701</v>
      </c>
      <c r="D14558" s="784" t="s">
        <v>627</v>
      </c>
      <c r="E14558" s="784">
        <v>0.308</v>
      </c>
      <c r="F14558" s="784" t="s">
        <v>1146</v>
      </c>
      <c r="G14558" s="784" t="s">
        <v>4431</v>
      </c>
      <c r="H14558" s="784" t="s">
        <v>4431</v>
      </c>
      <c r="I14558" s="784" t="s">
        <v>6993</v>
      </c>
    </row>
    <row r="14559" spans="1:9" hidden="1">
      <c r="A14559" s="784" t="str">
        <f>Table_wabobpsvr_AzureCalc_AzureCalcRateCard[[#This Row],[ServiceName]]&amp;Table_wabobpsvr_AzureCalc_AzureCalcRateCard[[#This Row],[Price_Level]]&amp;Table_wabobpsvr_AzureCalc_AzureCalcRateCard[[#This Row],[Region]]</f>
        <v>Basic_D3 VM (Non-Windows)A5</v>
      </c>
      <c r="B14559" s="784">
        <v>5</v>
      </c>
      <c r="C14559" s="784" t="s">
        <v>701</v>
      </c>
      <c r="D14559" s="784" t="s">
        <v>181</v>
      </c>
      <c r="E14559" s="784">
        <v>0.29876000000000003</v>
      </c>
      <c r="F14559" s="784" t="s">
        <v>1146</v>
      </c>
      <c r="G14559" s="784" t="s">
        <v>4431</v>
      </c>
      <c r="H14559" s="784" t="s">
        <v>4431</v>
      </c>
      <c r="I14559" s="784" t="s">
        <v>6993</v>
      </c>
    </row>
    <row r="14560" spans="1:9" hidden="1">
      <c r="A14560" s="784" t="str">
        <f>Table_wabobpsvr_AzureCalc_AzureCalcRateCard[[#This Row],[ServiceName]]&amp;Table_wabobpsvr_AzureCalc_AzureCalcRateCard[[#This Row],[Price_Level]]&amp;Table_wabobpsvr_AzureCalc_AzureCalcRateCard[[#This Row],[Region]]</f>
        <v>Basic_D3 VM (Non-Windows)B5</v>
      </c>
      <c r="B14560" s="784">
        <v>5</v>
      </c>
      <c r="C14560" s="784" t="s">
        <v>701</v>
      </c>
      <c r="D14560" s="784" t="s">
        <v>182</v>
      </c>
      <c r="E14560" s="784">
        <v>0.28952</v>
      </c>
      <c r="F14560" s="784" t="s">
        <v>1146</v>
      </c>
      <c r="G14560" s="784" t="s">
        <v>4431</v>
      </c>
      <c r="H14560" s="784" t="s">
        <v>4431</v>
      </c>
      <c r="I14560" s="784" t="s">
        <v>6993</v>
      </c>
    </row>
    <row r="14561" spans="1:9" hidden="1">
      <c r="A14561" s="784" t="str">
        <f>Table_wabobpsvr_AzureCalc_AzureCalcRateCard[[#This Row],[ServiceName]]&amp;Table_wabobpsvr_AzureCalc_AzureCalcRateCard[[#This Row],[Price_Level]]&amp;Table_wabobpsvr_AzureCalc_AzureCalcRateCard[[#This Row],[Region]]</f>
        <v>Basic_D3 VM (Non-Windows)C5</v>
      </c>
      <c r="B14561" s="784">
        <v>5</v>
      </c>
      <c r="C14561" s="784" t="s">
        <v>701</v>
      </c>
      <c r="D14561" s="784" t="s">
        <v>184</v>
      </c>
      <c r="E14561" s="784">
        <v>0.28027999999999997</v>
      </c>
      <c r="F14561" s="784" t="s">
        <v>1146</v>
      </c>
      <c r="G14561" s="784" t="s">
        <v>4431</v>
      </c>
      <c r="H14561" s="784" t="s">
        <v>4431</v>
      </c>
      <c r="I14561" s="784" t="s">
        <v>6993</v>
      </c>
    </row>
    <row r="14562" spans="1:9" hidden="1">
      <c r="A14562" s="784" t="str">
        <f>Table_wabobpsvr_AzureCalc_AzureCalcRateCard[[#This Row],[ServiceName]]&amp;Table_wabobpsvr_AzureCalc_AzureCalcRateCard[[#This Row],[Price_Level]]&amp;Table_wabobpsvr_AzureCalc_AzureCalcRateCard[[#This Row],[Region]]</f>
        <v>Basic_D3 VM (Non-Windows)D5</v>
      </c>
      <c r="B14562" s="784">
        <v>5</v>
      </c>
      <c r="C14562" s="784" t="s">
        <v>701</v>
      </c>
      <c r="D14562" s="784" t="s">
        <v>183</v>
      </c>
      <c r="E14562" s="784">
        <v>0.27104</v>
      </c>
      <c r="F14562" s="784" t="s">
        <v>1146</v>
      </c>
      <c r="G14562" s="784" t="s">
        <v>4431</v>
      </c>
      <c r="H14562" s="784" t="s">
        <v>4431</v>
      </c>
      <c r="I14562" s="784" t="s">
        <v>6993</v>
      </c>
    </row>
    <row r="14563" spans="1:9" hidden="1">
      <c r="A14563" s="784" t="str">
        <f>Table_wabobpsvr_AzureCalc_AzureCalcRateCard[[#This Row],[ServiceName]]&amp;Table_wabobpsvr_AzureCalc_AzureCalcRateCard[[#This Row],[Price_Level]]&amp;Table_wabobpsvr_AzureCalc_AzureCalcRateCard[[#This Row],[Region]]</f>
        <v>Basic_D3 VM (Non-Windows)MOSP1</v>
      </c>
      <c r="B14563" s="784">
        <v>1</v>
      </c>
      <c r="C14563" s="784" t="s">
        <v>701</v>
      </c>
      <c r="D14563" s="784" t="s">
        <v>627</v>
      </c>
      <c r="E14563" s="784">
        <v>0.28000000000000003</v>
      </c>
      <c r="F14563" s="784" t="s">
        <v>1146</v>
      </c>
      <c r="G14563" s="784" t="s">
        <v>4431</v>
      </c>
      <c r="H14563" s="784" t="s">
        <v>4431</v>
      </c>
      <c r="I14563" s="784" t="s">
        <v>6994</v>
      </c>
    </row>
    <row r="14564" spans="1:9" hidden="1">
      <c r="A14564" s="784" t="str">
        <f>Table_wabobpsvr_AzureCalc_AzureCalcRateCard[[#This Row],[ServiceName]]&amp;Table_wabobpsvr_AzureCalc_AzureCalcRateCard[[#This Row],[Price_Level]]&amp;Table_wabobpsvr_AzureCalc_AzureCalcRateCard[[#This Row],[Region]]</f>
        <v>Basic_D3 VM (Non-Windows)A1</v>
      </c>
      <c r="B14564" s="784">
        <v>1</v>
      </c>
      <c r="C14564" s="784" t="s">
        <v>701</v>
      </c>
      <c r="D14564" s="784" t="s">
        <v>181</v>
      </c>
      <c r="E14564" s="784">
        <v>0.27160000000000001</v>
      </c>
      <c r="F14564" s="784" t="s">
        <v>1146</v>
      </c>
      <c r="G14564" s="784" t="s">
        <v>4431</v>
      </c>
      <c r="H14564" s="784" t="s">
        <v>4431</v>
      </c>
      <c r="I14564" s="784" t="s">
        <v>6994</v>
      </c>
    </row>
    <row r="14565" spans="1:9" hidden="1">
      <c r="A14565" s="784" t="str">
        <f>Table_wabobpsvr_AzureCalc_AzureCalcRateCard[[#This Row],[ServiceName]]&amp;Table_wabobpsvr_AzureCalc_AzureCalcRateCard[[#This Row],[Price_Level]]&amp;Table_wabobpsvr_AzureCalc_AzureCalcRateCard[[#This Row],[Region]]</f>
        <v>Basic_D3 VM (Non-Windows)B1</v>
      </c>
      <c r="B14565" s="784">
        <v>1</v>
      </c>
      <c r="C14565" s="784" t="s">
        <v>701</v>
      </c>
      <c r="D14565" s="784" t="s">
        <v>182</v>
      </c>
      <c r="E14565" s="784">
        <v>0.26319999999999999</v>
      </c>
      <c r="F14565" s="784" t="s">
        <v>1146</v>
      </c>
      <c r="G14565" s="784" t="s">
        <v>4431</v>
      </c>
      <c r="H14565" s="784" t="s">
        <v>4431</v>
      </c>
      <c r="I14565" s="784" t="s">
        <v>6994</v>
      </c>
    </row>
    <row r="14566" spans="1:9" hidden="1">
      <c r="A14566" s="784" t="str">
        <f>Table_wabobpsvr_AzureCalc_AzureCalcRateCard[[#This Row],[ServiceName]]&amp;Table_wabobpsvr_AzureCalc_AzureCalcRateCard[[#This Row],[Price_Level]]&amp;Table_wabobpsvr_AzureCalc_AzureCalcRateCard[[#This Row],[Region]]</f>
        <v>Basic_D3 VM (Non-Windows)C1</v>
      </c>
      <c r="B14566" s="784">
        <v>1</v>
      </c>
      <c r="C14566" s="784" t="s">
        <v>701</v>
      </c>
      <c r="D14566" s="784" t="s">
        <v>184</v>
      </c>
      <c r="E14566" s="784">
        <v>0.25480000000000003</v>
      </c>
      <c r="F14566" s="784" t="s">
        <v>1146</v>
      </c>
      <c r="G14566" s="784" t="s">
        <v>4431</v>
      </c>
      <c r="H14566" s="784" t="s">
        <v>4431</v>
      </c>
      <c r="I14566" s="784" t="s">
        <v>6994</v>
      </c>
    </row>
    <row r="14567" spans="1:9" hidden="1">
      <c r="A14567" s="784" t="str">
        <f>Table_wabobpsvr_AzureCalc_AzureCalcRateCard[[#This Row],[ServiceName]]&amp;Table_wabobpsvr_AzureCalc_AzureCalcRateCard[[#This Row],[Price_Level]]&amp;Table_wabobpsvr_AzureCalc_AzureCalcRateCard[[#This Row],[Region]]</f>
        <v>Basic_D3 VM (Non-Windows)D1</v>
      </c>
      <c r="B14567" s="784">
        <v>1</v>
      </c>
      <c r="C14567" s="784" t="s">
        <v>701</v>
      </c>
      <c r="D14567" s="784" t="s">
        <v>183</v>
      </c>
      <c r="E14567" s="784">
        <v>0.24640000000000001</v>
      </c>
      <c r="F14567" s="784" t="s">
        <v>1146</v>
      </c>
      <c r="G14567" s="784" t="s">
        <v>4431</v>
      </c>
      <c r="H14567" s="784" t="s">
        <v>4431</v>
      </c>
      <c r="I14567" s="784" t="s">
        <v>6994</v>
      </c>
    </row>
    <row r="14568" spans="1:9" hidden="1">
      <c r="A14568" s="784" t="str">
        <f>Table_wabobpsvr_AzureCalc_AzureCalcRateCard[[#This Row],[ServiceName]]&amp;Table_wabobpsvr_AzureCalc_AzureCalcRateCard[[#This Row],[Price_Level]]&amp;Table_wabobpsvr_AzureCalc_AzureCalcRateCard[[#This Row],[Region]]</f>
        <v>Basic_D3 VM (Non-Windows)MOSP4</v>
      </c>
      <c r="B14568" s="784">
        <v>4</v>
      </c>
      <c r="C14568" s="784" t="s">
        <v>701</v>
      </c>
      <c r="D14568" s="784" t="s">
        <v>627</v>
      </c>
      <c r="E14568" s="784">
        <v>0.308</v>
      </c>
      <c r="F14568" s="784" t="s">
        <v>1146</v>
      </c>
      <c r="G14568" s="784" t="s">
        <v>4431</v>
      </c>
      <c r="H14568" s="784" t="s">
        <v>4431</v>
      </c>
      <c r="I14568" s="784" t="s">
        <v>6995</v>
      </c>
    </row>
    <row r="14569" spans="1:9" hidden="1">
      <c r="A14569" s="784" t="str">
        <f>Table_wabobpsvr_AzureCalc_AzureCalcRateCard[[#This Row],[ServiceName]]&amp;Table_wabobpsvr_AzureCalc_AzureCalcRateCard[[#This Row],[Price_Level]]&amp;Table_wabobpsvr_AzureCalc_AzureCalcRateCard[[#This Row],[Region]]</f>
        <v>Basic_D3 VM (Non-Windows)A4</v>
      </c>
      <c r="B14569" s="784">
        <v>4</v>
      </c>
      <c r="C14569" s="784" t="s">
        <v>701</v>
      </c>
      <c r="D14569" s="784" t="s">
        <v>181</v>
      </c>
      <c r="E14569" s="784">
        <v>0.29876000000000003</v>
      </c>
      <c r="F14569" s="784" t="s">
        <v>1146</v>
      </c>
      <c r="G14569" s="784" t="s">
        <v>4431</v>
      </c>
      <c r="H14569" s="784" t="s">
        <v>4431</v>
      </c>
      <c r="I14569" s="784" t="s">
        <v>6995</v>
      </c>
    </row>
    <row r="14570" spans="1:9" hidden="1">
      <c r="A14570" s="784" t="str">
        <f>Table_wabobpsvr_AzureCalc_AzureCalcRateCard[[#This Row],[ServiceName]]&amp;Table_wabobpsvr_AzureCalc_AzureCalcRateCard[[#This Row],[Price_Level]]&amp;Table_wabobpsvr_AzureCalc_AzureCalcRateCard[[#This Row],[Region]]</f>
        <v>Basic_D3 VM (Non-Windows)B4</v>
      </c>
      <c r="B14570" s="784">
        <v>4</v>
      </c>
      <c r="C14570" s="784" t="s">
        <v>701</v>
      </c>
      <c r="D14570" s="784" t="s">
        <v>182</v>
      </c>
      <c r="E14570" s="784">
        <v>0.28952</v>
      </c>
      <c r="F14570" s="784" t="s">
        <v>1146</v>
      </c>
      <c r="G14570" s="784" t="s">
        <v>4431</v>
      </c>
      <c r="H14570" s="784" t="s">
        <v>4431</v>
      </c>
      <c r="I14570" s="784" t="s">
        <v>6995</v>
      </c>
    </row>
    <row r="14571" spans="1:9" hidden="1">
      <c r="A14571" s="784" t="str">
        <f>Table_wabobpsvr_AzureCalc_AzureCalcRateCard[[#This Row],[ServiceName]]&amp;Table_wabobpsvr_AzureCalc_AzureCalcRateCard[[#This Row],[Price_Level]]&amp;Table_wabobpsvr_AzureCalc_AzureCalcRateCard[[#This Row],[Region]]</f>
        <v>Basic_D3 VM (Non-Windows)C4</v>
      </c>
      <c r="B14571" s="784">
        <v>4</v>
      </c>
      <c r="C14571" s="784" t="s">
        <v>701</v>
      </c>
      <c r="D14571" s="784" t="s">
        <v>184</v>
      </c>
      <c r="E14571" s="784">
        <v>0.28027999999999997</v>
      </c>
      <c r="F14571" s="784" t="s">
        <v>1146</v>
      </c>
      <c r="G14571" s="784" t="s">
        <v>4431</v>
      </c>
      <c r="H14571" s="784" t="s">
        <v>4431</v>
      </c>
      <c r="I14571" s="784" t="s">
        <v>6995</v>
      </c>
    </row>
    <row r="14572" spans="1:9" hidden="1">
      <c r="A14572" s="784" t="str">
        <f>Table_wabobpsvr_AzureCalc_AzureCalcRateCard[[#This Row],[ServiceName]]&amp;Table_wabobpsvr_AzureCalc_AzureCalcRateCard[[#This Row],[Price_Level]]&amp;Table_wabobpsvr_AzureCalc_AzureCalcRateCard[[#This Row],[Region]]</f>
        <v>Basic_D3 VM (Non-Windows)D4</v>
      </c>
      <c r="B14572" s="784">
        <v>4</v>
      </c>
      <c r="C14572" s="784" t="s">
        <v>701</v>
      </c>
      <c r="D14572" s="784" t="s">
        <v>183</v>
      </c>
      <c r="E14572" s="784">
        <v>0.27104</v>
      </c>
      <c r="F14572" s="784" t="s">
        <v>1146</v>
      </c>
      <c r="G14572" s="784" t="s">
        <v>4431</v>
      </c>
      <c r="H14572" s="784" t="s">
        <v>4431</v>
      </c>
      <c r="I14572" s="784" t="s">
        <v>6995</v>
      </c>
    </row>
    <row r="14573" spans="1:9" hidden="1">
      <c r="A14573" s="784" t="str">
        <f>Table_wabobpsvr_AzureCalc_AzureCalcRateCard[[#This Row],[ServiceName]]&amp;Table_wabobpsvr_AzureCalc_AzureCalcRateCard[[#This Row],[Price_Level]]&amp;Table_wabobpsvr_AzureCalc_AzureCalcRateCard[[#This Row],[Region]]</f>
        <v>Basic_D3 VM (Non-Windows)MOSP14</v>
      </c>
      <c r="B14573" s="784">
        <v>14</v>
      </c>
      <c r="C14573" s="784" t="s">
        <v>701</v>
      </c>
      <c r="D14573" s="784" t="s">
        <v>627</v>
      </c>
      <c r="E14573" s="784">
        <v>999999</v>
      </c>
      <c r="F14573" s="784" t="s">
        <v>1146</v>
      </c>
      <c r="G14573" s="784" t="s">
        <v>4431</v>
      </c>
      <c r="H14573" s="784" t="s">
        <v>4431</v>
      </c>
      <c r="I14573" s="784" t="s">
        <v>6996</v>
      </c>
    </row>
    <row r="14574" spans="1:9" hidden="1">
      <c r="A14574" s="784" t="str">
        <f>Table_wabobpsvr_AzureCalc_AzureCalcRateCard[[#This Row],[ServiceName]]&amp;Table_wabobpsvr_AzureCalc_AzureCalcRateCard[[#This Row],[Price_Level]]&amp;Table_wabobpsvr_AzureCalc_AzureCalcRateCard[[#This Row],[Region]]</f>
        <v>Basic_D3 VM (Non-Windows)A14</v>
      </c>
      <c r="B14574" s="784">
        <v>14</v>
      </c>
      <c r="C14574" s="784" t="s">
        <v>701</v>
      </c>
      <c r="D14574" s="784" t="s">
        <v>181</v>
      </c>
      <c r="E14574" s="784">
        <v>0.33950000000000002</v>
      </c>
      <c r="F14574" s="784" t="s">
        <v>1146</v>
      </c>
      <c r="G14574" s="784" t="s">
        <v>4431</v>
      </c>
      <c r="H14574" s="784" t="s">
        <v>4431</v>
      </c>
      <c r="I14574" s="784" t="s">
        <v>6996</v>
      </c>
    </row>
    <row r="14575" spans="1:9" hidden="1">
      <c r="A14575" s="784" t="str">
        <f>Table_wabobpsvr_AzureCalc_AzureCalcRateCard[[#This Row],[ServiceName]]&amp;Table_wabobpsvr_AzureCalc_AzureCalcRateCard[[#This Row],[Price_Level]]&amp;Table_wabobpsvr_AzureCalc_AzureCalcRateCard[[#This Row],[Region]]</f>
        <v>Basic_D3 VM (Non-Windows)B14</v>
      </c>
      <c r="B14575" s="784">
        <v>14</v>
      </c>
      <c r="C14575" s="784" t="s">
        <v>701</v>
      </c>
      <c r="D14575" s="784" t="s">
        <v>182</v>
      </c>
      <c r="E14575" s="784">
        <v>0.32900000000000001</v>
      </c>
      <c r="F14575" s="784" t="s">
        <v>1146</v>
      </c>
      <c r="G14575" s="784" t="s">
        <v>4431</v>
      </c>
      <c r="H14575" s="784" t="s">
        <v>4431</v>
      </c>
      <c r="I14575" s="784" t="s">
        <v>6996</v>
      </c>
    </row>
    <row r="14576" spans="1:9" hidden="1">
      <c r="A14576" s="784" t="str">
        <f>Table_wabobpsvr_AzureCalc_AzureCalcRateCard[[#This Row],[ServiceName]]&amp;Table_wabobpsvr_AzureCalc_AzureCalcRateCard[[#This Row],[Price_Level]]&amp;Table_wabobpsvr_AzureCalc_AzureCalcRateCard[[#This Row],[Region]]</f>
        <v>Basic_D3 VM (Non-Windows)C14</v>
      </c>
      <c r="B14576" s="784">
        <v>14</v>
      </c>
      <c r="C14576" s="784" t="s">
        <v>701</v>
      </c>
      <c r="D14576" s="784" t="s">
        <v>184</v>
      </c>
      <c r="E14576" s="784">
        <v>0.31850000000000001</v>
      </c>
      <c r="F14576" s="784" t="s">
        <v>1146</v>
      </c>
      <c r="G14576" s="784" t="s">
        <v>4431</v>
      </c>
      <c r="H14576" s="784" t="s">
        <v>4431</v>
      </c>
      <c r="I14576" s="784" t="s">
        <v>6996</v>
      </c>
    </row>
    <row r="14577" spans="1:9" hidden="1">
      <c r="A14577" s="784" t="str">
        <f>Table_wabobpsvr_AzureCalc_AzureCalcRateCard[[#This Row],[ServiceName]]&amp;Table_wabobpsvr_AzureCalc_AzureCalcRateCard[[#This Row],[Price_Level]]&amp;Table_wabobpsvr_AzureCalc_AzureCalcRateCard[[#This Row],[Region]]</f>
        <v>Basic_D3 VM (Non-Windows)D14</v>
      </c>
      <c r="B14577" s="784">
        <v>14</v>
      </c>
      <c r="C14577" s="784" t="s">
        <v>701</v>
      </c>
      <c r="D14577" s="784" t="s">
        <v>183</v>
      </c>
      <c r="E14577" s="784">
        <v>0.308</v>
      </c>
      <c r="F14577" s="784" t="s">
        <v>1146</v>
      </c>
      <c r="G14577" s="784" t="s">
        <v>4431</v>
      </c>
      <c r="H14577" s="784" t="s">
        <v>4431</v>
      </c>
      <c r="I14577" s="784" t="s">
        <v>6996</v>
      </c>
    </row>
    <row r="14578" spans="1:9" hidden="1">
      <c r="A14578" s="784" t="str">
        <f>Table_wabobpsvr_AzureCalc_AzureCalcRateCard[[#This Row],[ServiceName]]&amp;Table_wabobpsvr_AzureCalc_AzureCalcRateCard[[#This Row],[Price_Level]]&amp;Table_wabobpsvr_AzureCalc_AzureCalcRateCard[[#This Row],[Region]]</f>
        <v>Basic_D3 VM (Non-Windows)MOSP</v>
      </c>
      <c r="B14578" s="784"/>
      <c r="C14578" s="784" t="s">
        <v>701</v>
      </c>
      <c r="D14578" s="784" t="s">
        <v>627</v>
      </c>
      <c r="E14578" s="784">
        <v>0.28000000000000003</v>
      </c>
      <c r="F14578" s="784" t="s">
        <v>1146</v>
      </c>
      <c r="G14578" s="784" t="s">
        <v>4431</v>
      </c>
      <c r="H14578" s="784" t="s">
        <v>4431</v>
      </c>
      <c r="I14578" s="784" t="s">
        <v>5237</v>
      </c>
    </row>
    <row r="14579" spans="1:9" hidden="1">
      <c r="A14579" s="784" t="str">
        <f>Table_wabobpsvr_AzureCalc_AzureCalcRateCard[[#This Row],[ServiceName]]&amp;Table_wabobpsvr_AzureCalc_AzureCalcRateCard[[#This Row],[Price_Level]]&amp;Table_wabobpsvr_AzureCalc_AzureCalcRateCard[[#This Row],[Region]]</f>
        <v>Basic_D3 VM (Non-Windows)A</v>
      </c>
      <c r="B14579" s="784"/>
      <c r="C14579" s="784" t="s">
        <v>701</v>
      </c>
      <c r="D14579" s="784" t="s">
        <v>181</v>
      </c>
      <c r="E14579" s="784">
        <v>0.27160000000000001</v>
      </c>
      <c r="F14579" s="784" t="s">
        <v>1146</v>
      </c>
      <c r="G14579" s="784" t="s">
        <v>3763</v>
      </c>
      <c r="H14579" s="784" t="s">
        <v>3764</v>
      </c>
      <c r="I14579" s="784" t="s">
        <v>5237</v>
      </c>
    </row>
    <row r="14580" spans="1:9" hidden="1">
      <c r="A14580" s="784" t="str">
        <f>Table_wabobpsvr_AzureCalc_AzureCalcRateCard[[#This Row],[ServiceName]]&amp;Table_wabobpsvr_AzureCalc_AzureCalcRateCard[[#This Row],[Price_Level]]&amp;Table_wabobpsvr_AzureCalc_AzureCalcRateCard[[#This Row],[Region]]</f>
        <v>Basic_D3 VM (Non-Windows)B</v>
      </c>
      <c r="B14580" s="784"/>
      <c r="C14580" s="784" t="s">
        <v>701</v>
      </c>
      <c r="D14580" s="784" t="s">
        <v>182</v>
      </c>
      <c r="E14580" s="784">
        <v>0.26319999999999999</v>
      </c>
      <c r="F14580" s="784" t="s">
        <v>1146</v>
      </c>
      <c r="G14580" s="784" t="s">
        <v>3763</v>
      </c>
      <c r="H14580" s="784" t="s">
        <v>3764</v>
      </c>
      <c r="I14580" s="784" t="s">
        <v>5237</v>
      </c>
    </row>
    <row r="14581" spans="1:9" hidden="1">
      <c r="A14581" s="784" t="str">
        <f>Table_wabobpsvr_AzureCalc_AzureCalcRateCard[[#This Row],[ServiceName]]&amp;Table_wabobpsvr_AzureCalc_AzureCalcRateCard[[#This Row],[Price_Level]]&amp;Table_wabobpsvr_AzureCalc_AzureCalcRateCard[[#This Row],[Region]]</f>
        <v>Basic_D3 VM (Non-Windows)C</v>
      </c>
      <c r="B14581" s="784"/>
      <c r="C14581" s="784" t="s">
        <v>701</v>
      </c>
      <c r="D14581" s="784" t="s">
        <v>184</v>
      </c>
      <c r="E14581" s="784">
        <v>0.25480000000000003</v>
      </c>
      <c r="F14581" s="784" t="s">
        <v>1146</v>
      </c>
      <c r="G14581" s="784" t="s">
        <v>3763</v>
      </c>
      <c r="H14581" s="784" t="s">
        <v>3764</v>
      </c>
      <c r="I14581" s="784" t="s">
        <v>5237</v>
      </c>
    </row>
    <row r="14582" spans="1:9" hidden="1">
      <c r="A14582"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582" s="784">
        <v>14</v>
      </c>
      <c r="C14582" s="784" t="s">
        <v>785</v>
      </c>
      <c r="D14582" s="784" t="s">
        <v>183</v>
      </c>
      <c r="E14582" s="784">
        <v>9.375E-2</v>
      </c>
      <c r="F14582" s="784" t="s">
        <v>911</v>
      </c>
      <c r="G14582" s="784" t="s">
        <v>2901</v>
      </c>
      <c r="H14582" s="784" t="s">
        <v>2902</v>
      </c>
      <c r="I14582" s="784" t="s">
        <v>4972</v>
      </c>
    </row>
    <row r="14583" spans="1:9" hidden="1">
      <c r="A14583" s="784" t="str">
        <f>Table_wabobpsvr_AzureCalc_AzureCalcRateCard[[#This Row],[ServiceName]]&amp;Table_wabobpsvr_AzureCalc_AzureCalcRateCard[[#This Row],[Price_Level]]&amp;Table_wabobpsvr_AzureCalc_AzureCalcRateCard[[#This Row],[Region]]</f>
        <v>A8 HDInsight (Non-Windows)A</v>
      </c>
      <c r="B14583" s="784"/>
      <c r="C14583" s="784" t="s">
        <v>91</v>
      </c>
      <c r="D14583" s="784" t="s">
        <v>181</v>
      </c>
      <c r="E14583" s="784">
        <v>0.89400000000000002</v>
      </c>
      <c r="F14583" s="784" t="s">
        <v>3550</v>
      </c>
      <c r="G14583" s="784" t="s">
        <v>3554</v>
      </c>
      <c r="H14583" s="784" t="s">
        <v>3555</v>
      </c>
      <c r="I14583" s="784" t="s">
        <v>4912</v>
      </c>
    </row>
    <row r="14584" spans="1:9" hidden="1">
      <c r="A14584" s="784" t="str">
        <f>Table_wabobpsvr_AzureCalc_AzureCalcRateCard[[#This Row],[ServiceName]]&amp;Table_wabobpsvr_AzureCalc_AzureCalcRateCard[[#This Row],[Price_Level]]&amp;Table_wabobpsvr_AzureCalc_AzureCalcRateCard[[#This Row],[Region]]</f>
        <v>A8 HDInsight (Non-Windows)B</v>
      </c>
      <c r="B14584" s="784"/>
      <c r="C14584" s="784" t="s">
        <v>91</v>
      </c>
      <c r="D14584" s="784" t="s">
        <v>182</v>
      </c>
      <c r="E14584" s="784">
        <v>0.85699999999999998</v>
      </c>
      <c r="F14584" s="784" t="s">
        <v>3550</v>
      </c>
      <c r="G14584" s="784" t="s">
        <v>3554</v>
      </c>
      <c r="H14584" s="784" t="s">
        <v>3555</v>
      </c>
      <c r="I14584" s="784" t="s">
        <v>4912</v>
      </c>
    </row>
    <row r="14585" spans="1:9" hidden="1">
      <c r="A14585" s="784" t="str">
        <f>Table_wabobpsvr_AzureCalc_AzureCalcRateCard[[#This Row],[ServiceName]]&amp;Table_wabobpsvr_AzureCalc_AzureCalcRateCard[[#This Row],[Price_Level]]&amp;Table_wabobpsvr_AzureCalc_AzureCalcRateCard[[#This Row],[Region]]</f>
        <v>A8 HDInsight (Non-Windows)C</v>
      </c>
      <c r="B14585" s="784"/>
      <c r="C14585" s="784" t="s">
        <v>91</v>
      </c>
      <c r="D14585" s="784" t="s">
        <v>184</v>
      </c>
      <c r="E14585" s="784">
        <v>0.82099999999999995</v>
      </c>
      <c r="F14585" s="784" t="s">
        <v>3550</v>
      </c>
      <c r="G14585" s="784" t="s">
        <v>3554</v>
      </c>
      <c r="H14585" s="784" t="s">
        <v>3555</v>
      </c>
      <c r="I14585" s="784" t="s">
        <v>4912</v>
      </c>
    </row>
    <row r="14586" spans="1:9" hidden="1">
      <c r="A14586" s="784" t="str">
        <f>Table_wabobpsvr_AzureCalc_AzureCalcRateCard[[#This Row],[ServiceName]]&amp;Table_wabobpsvr_AzureCalc_AzureCalcRateCard[[#This Row],[Price_Level]]&amp;Table_wabobpsvr_AzureCalc_AzureCalcRateCard[[#This Row],[Region]]</f>
        <v>BASIC.A6 VM (Windows)C16</v>
      </c>
      <c r="B14586" s="784">
        <v>16</v>
      </c>
      <c r="C14586" s="784" t="s">
        <v>91</v>
      </c>
      <c r="D14586" s="784" t="s">
        <v>184</v>
      </c>
      <c r="E14586" s="784">
        <v>0.38324000000000003</v>
      </c>
      <c r="F14586" s="784" t="s">
        <v>1277</v>
      </c>
      <c r="G14586" s="784" t="s">
        <v>2813</v>
      </c>
      <c r="H14586" s="784" t="s">
        <v>2814</v>
      </c>
      <c r="I14586" s="784" t="s">
        <v>4431</v>
      </c>
    </row>
    <row r="14587" spans="1:9" hidden="1">
      <c r="A14587" s="784" t="str">
        <f>Table_wabobpsvr_AzureCalc_AzureCalcRateCard[[#This Row],[ServiceName]]&amp;Table_wabobpsvr_AzureCalc_AzureCalcRateCard[[#This Row],[Price_Level]]&amp;Table_wabobpsvr_AzureCalc_AzureCalcRateCard[[#This Row],[Region]]</f>
        <v>D14 HDInsight (Non-Windows)A16</v>
      </c>
      <c r="B14587" s="784">
        <v>16</v>
      </c>
      <c r="C14587" s="784" t="s">
        <v>91</v>
      </c>
      <c r="D14587" s="784" t="s">
        <v>181</v>
      </c>
      <c r="E14587" s="784">
        <v>1.3680000000000001</v>
      </c>
      <c r="F14587" s="784" t="s">
        <v>4276</v>
      </c>
      <c r="G14587" s="784" t="s">
        <v>4336</v>
      </c>
      <c r="H14587" s="784" t="s">
        <v>4337</v>
      </c>
      <c r="I14587" s="784" t="s">
        <v>4431</v>
      </c>
    </row>
    <row r="14588" spans="1:9" hidden="1">
      <c r="A14588" s="784" t="str">
        <f>Table_wabobpsvr_AzureCalc_AzureCalcRateCard[[#This Row],[ServiceName]]&amp;Table_wabobpsvr_AzureCalc_AzureCalcRateCard[[#This Row],[Price_Level]]&amp;Table_wabobpsvr_AzureCalc_AzureCalcRateCard[[#This Row],[Region]]</f>
        <v>A5 HDInsightMOSP</v>
      </c>
      <c r="B14588" s="784"/>
      <c r="C14588" s="784" t="s">
        <v>91</v>
      </c>
      <c r="D14588" s="784" t="s">
        <v>627</v>
      </c>
      <c r="E14588" s="784">
        <v>0.35</v>
      </c>
      <c r="F14588" s="784" t="s">
        <v>4036</v>
      </c>
      <c r="G14588" s="784" t="s">
        <v>4431</v>
      </c>
      <c r="H14588" s="784" t="s">
        <v>4431</v>
      </c>
      <c r="I14588" s="784" t="s">
        <v>6997</v>
      </c>
    </row>
    <row r="14589" spans="1:9" hidden="1">
      <c r="A14589" s="784" t="str">
        <f>Table_wabobpsvr_AzureCalc_AzureCalcRateCard[[#This Row],[ServiceName]]&amp;Table_wabobpsvr_AzureCalc_AzureCalcRateCard[[#This Row],[Price_Level]]&amp;Table_wabobpsvr_AzureCalc_AzureCalcRateCard[[#This Row],[Region]]</f>
        <v>A5 HDInsightA</v>
      </c>
      <c r="B14589" s="784"/>
      <c r="C14589" s="784" t="s">
        <v>91</v>
      </c>
      <c r="D14589" s="784" t="s">
        <v>181</v>
      </c>
      <c r="E14589" s="784">
        <v>0.2555</v>
      </c>
      <c r="F14589" s="784" t="s">
        <v>4036</v>
      </c>
      <c r="G14589" s="784" t="s">
        <v>4103</v>
      </c>
      <c r="H14589" s="784" t="s">
        <v>4104</v>
      </c>
      <c r="I14589" s="784" t="s">
        <v>6997</v>
      </c>
    </row>
    <row r="14590" spans="1:9" hidden="1">
      <c r="A14590" s="784" t="str">
        <f>Table_wabobpsvr_AzureCalc_AzureCalcRateCard[[#This Row],[ServiceName]]&amp;Table_wabobpsvr_AzureCalc_AzureCalcRateCard[[#This Row],[Price_Level]]&amp;Table_wabobpsvr_AzureCalc_AzureCalcRateCard[[#This Row],[Region]]</f>
        <v>A5 HDInsightB</v>
      </c>
      <c r="B14590" s="784"/>
      <c r="C14590" s="784" t="s">
        <v>91</v>
      </c>
      <c r="D14590" s="784" t="s">
        <v>182</v>
      </c>
      <c r="E14590" s="784">
        <v>0.245</v>
      </c>
      <c r="F14590" s="784" t="s">
        <v>4036</v>
      </c>
      <c r="G14590" s="784" t="s">
        <v>4103</v>
      </c>
      <c r="H14590" s="784" t="s">
        <v>4104</v>
      </c>
      <c r="I14590" s="784" t="s">
        <v>6997</v>
      </c>
    </row>
    <row r="14591" spans="1:9" hidden="1">
      <c r="A14591" s="784" t="str">
        <f>Table_wabobpsvr_AzureCalc_AzureCalcRateCard[[#This Row],[ServiceName]]&amp;Table_wabobpsvr_AzureCalc_AzureCalcRateCard[[#This Row],[Price_Level]]&amp;Table_wabobpsvr_AzureCalc_AzureCalcRateCard[[#This Row],[Region]]</f>
        <v>A5 HDInsightB</v>
      </c>
      <c r="B14591" s="784"/>
      <c r="C14591" s="784" t="s">
        <v>91</v>
      </c>
      <c r="D14591" s="784" t="s">
        <v>182</v>
      </c>
      <c r="E14591" s="784">
        <v>0.23449999999999999</v>
      </c>
      <c r="F14591" s="784" t="s">
        <v>4036</v>
      </c>
      <c r="G14591" s="784" t="s">
        <v>4103</v>
      </c>
      <c r="H14591" s="784" t="s">
        <v>4104</v>
      </c>
      <c r="I14591" s="784" t="s">
        <v>6997</v>
      </c>
    </row>
    <row r="14592" spans="1:9" hidden="1">
      <c r="A14592" s="784" t="str">
        <f>Table_wabobpsvr_AzureCalc_AzureCalcRateCard[[#This Row],[ServiceName]]&amp;Table_wabobpsvr_AzureCalc_AzureCalcRateCard[[#This Row],[Price_Level]]&amp;Table_wabobpsvr_AzureCalc_AzureCalcRateCard[[#This Row],[Region]]</f>
        <v>A5 HDInsightC</v>
      </c>
      <c r="B14592" s="784"/>
      <c r="C14592" s="784" t="s">
        <v>91</v>
      </c>
      <c r="D14592" s="784" t="s">
        <v>184</v>
      </c>
      <c r="E14592" s="784">
        <v>0.224</v>
      </c>
      <c r="F14592" s="784" t="s">
        <v>4036</v>
      </c>
      <c r="G14592" s="784" t="s">
        <v>4103</v>
      </c>
      <c r="H14592" s="784" t="s">
        <v>4104</v>
      </c>
      <c r="I14592" s="784" t="s">
        <v>6997</v>
      </c>
    </row>
    <row r="14593" spans="1:9" hidden="1">
      <c r="A14593" s="784" t="str">
        <f>Table_wabobpsvr_AzureCalc_AzureCalcRateCard[[#This Row],[ServiceName]]&amp;Table_wabobpsvr_AzureCalc_AzureCalcRateCard[[#This Row],[Price_Level]]&amp;Table_wabobpsvr_AzureCalc_AzureCalcRateCard[[#This Row],[Region]]</f>
        <v>A5 HDInsight (Non-Windows)MOSP</v>
      </c>
      <c r="B14593" s="784"/>
      <c r="C14593" s="784" t="s">
        <v>91</v>
      </c>
      <c r="D14593" s="784" t="s">
        <v>627</v>
      </c>
      <c r="E14593" s="784">
        <v>0.17499999999999999</v>
      </c>
      <c r="F14593" s="784" t="s">
        <v>3547</v>
      </c>
      <c r="G14593" s="784" t="s">
        <v>4431</v>
      </c>
      <c r="H14593" s="784" t="s">
        <v>4431</v>
      </c>
      <c r="I14593" s="784" t="s">
        <v>4911</v>
      </c>
    </row>
    <row r="14594" spans="1:9" hidden="1">
      <c r="A14594" s="784" t="str">
        <f>Table_wabobpsvr_AzureCalc_AzureCalcRateCard[[#This Row],[ServiceName]]&amp;Table_wabobpsvr_AzureCalc_AzureCalcRateCard[[#This Row],[Price_Level]]&amp;Table_wabobpsvr_AzureCalc_AzureCalcRateCard[[#This Row],[Region]]</f>
        <v>A8 HDInsight (Non-Windows)MOSP9</v>
      </c>
      <c r="B14594" s="784">
        <v>9</v>
      </c>
      <c r="C14594" s="784" t="s">
        <v>91</v>
      </c>
      <c r="D14594" s="784" t="s">
        <v>627</v>
      </c>
      <c r="E14594" s="784">
        <v>1.2250000000000001</v>
      </c>
      <c r="F14594" s="784" t="s">
        <v>3550</v>
      </c>
      <c r="G14594" s="784" t="s">
        <v>4431</v>
      </c>
      <c r="H14594" s="784" t="s">
        <v>4431</v>
      </c>
      <c r="I14594" s="784" t="s">
        <v>6998</v>
      </c>
    </row>
    <row r="14595" spans="1:9" hidden="1">
      <c r="A14595" s="784" t="str">
        <f>Table_wabobpsvr_AzureCalc_AzureCalcRateCard[[#This Row],[ServiceName]]&amp;Table_wabobpsvr_AzureCalc_AzureCalcRateCard[[#This Row],[Price_Level]]&amp;Table_wabobpsvr_AzureCalc_AzureCalcRateCard[[#This Row],[Region]]</f>
        <v>A8 HDInsight (Non-Windows)A9</v>
      </c>
      <c r="B14595" s="784">
        <v>9</v>
      </c>
      <c r="C14595" s="784" t="s">
        <v>91</v>
      </c>
      <c r="D14595" s="784" t="s">
        <v>181</v>
      </c>
      <c r="E14595" s="784">
        <v>0.89400000000000002</v>
      </c>
      <c r="F14595" s="784" t="s">
        <v>3550</v>
      </c>
      <c r="G14595" s="784" t="s">
        <v>4105</v>
      </c>
      <c r="H14595" s="784" t="s">
        <v>4106</v>
      </c>
      <c r="I14595" s="784" t="s">
        <v>6998</v>
      </c>
    </row>
    <row r="14596" spans="1:9" hidden="1">
      <c r="A14596" s="784" t="str">
        <f>Table_wabobpsvr_AzureCalc_AzureCalcRateCard[[#This Row],[ServiceName]]&amp;Table_wabobpsvr_AzureCalc_AzureCalcRateCard[[#This Row],[Price_Level]]&amp;Table_wabobpsvr_AzureCalc_AzureCalcRateCard[[#This Row],[Region]]</f>
        <v>A8 HDInsight (Non-Windows)B9</v>
      </c>
      <c r="B14596" s="784">
        <v>9</v>
      </c>
      <c r="C14596" s="784" t="s">
        <v>91</v>
      </c>
      <c r="D14596" s="784" t="s">
        <v>182</v>
      </c>
      <c r="E14596" s="784">
        <v>0.85699999999999998</v>
      </c>
      <c r="F14596" s="784" t="s">
        <v>3550</v>
      </c>
      <c r="G14596" s="784" t="s">
        <v>4105</v>
      </c>
      <c r="H14596" s="784" t="s">
        <v>4106</v>
      </c>
      <c r="I14596" s="784" t="s">
        <v>6998</v>
      </c>
    </row>
    <row r="14597" spans="1:9" hidden="1">
      <c r="A14597" s="784" t="str">
        <f>Table_wabobpsvr_AzureCalc_AzureCalcRateCard[[#This Row],[ServiceName]]&amp;Table_wabobpsvr_AzureCalc_AzureCalcRateCard[[#This Row],[Price_Level]]&amp;Table_wabobpsvr_AzureCalc_AzureCalcRateCard[[#This Row],[Region]]</f>
        <v>A8 HDInsight (Non-Windows)C9</v>
      </c>
      <c r="B14597" s="784">
        <v>9</v>
      </c>
      <c r="C14597" s="784" t="s">
        <v>91</v>
      </c>
      <c r="D14597" s="784" t="s">
        <v>184</v>
      </c>
      <c r="E14597" s="784">
        <v>0.82099999999999995</v>
      </c>
      <c r="F14597" s="784" t="s">
        <v>3550</v>
      </c>
      <c r="G14597" s="784" t="s">
        <v>4105</v>
      </c>
      <c r="H14597" s="784" t="s">
        <v>4106</v>
      </c>
      <c r="I14597" s="784" t="s">
        <v>6998</v>
      </c>
    </row>
    <row r="14598" spans="1:9" hidden="1">
      <c r="A14598" s="784" t="str">
        <f>Table_wabobpsvr_AzureCalc_AzureCalcRateCard[[#This Row],[ServiceName]]&amp;Table_wabobpsvr_AzureCalc_AzureCalcRateCard[[#This Row],[Price_Level]]&amp;Table_wabobpsvr_AzureCalc_AzureCalcRateCard[[#This Row],[Region]]</f>
        <v>A8 HDInsight (Non-Windows)D9</v>
      </c>
      <c r="B14598" s="784">
        <v>9</v>
      </c>
      <c r="C14598" s="784" t="s">
        <v>91</v>
      </c>
      <c r="D14598" s="784" t="s">
        <v>183</v>
      </c>
      <c r="E14598" s="784">
        <v>0.78400000000000003</v>
      </c>
      <c r="F14598" s="784" t="s">
        <v>3550</v>
      </c>
      <c r="G14598" s="784" t="s">
        <v>4105</v>
      </c>
      <c r="H14598" s="784" t="s">
        <v>4106</v>
      </c>
      <c r="I14598" s="784" t="s">
        <v>6998</v>
      </c>
    </row>
    <row r="14599" spans="1:9" hidden="1">
      <c r="A14599" s="784" t="str">
        <f>Table_wabobpsvr_AzureCalc_AzureCalcRateCard[[#This Row],[ServiceName]]&amp;Table_wabobpsvr_AzureCalc_AzureCalcRateCard[[#This Row],[Price_Level]]&amp;Table_wabobpsvr_AzureCalc_AzureCalcRateCard[[#This Row],[Region]]</f>
        <v>A8 HDInsight (Non-Windows)MOSP15</v>
      </c>
      <c r="B14599" s="784">
        <v>15</v>
      </c>
      <c r="C14599" s="784" t="s">
        <v>91</v>
      </c>
      <c r="D14599" s="784" t="s">
        <v>627</v>
      </c>
      <c r="E14599" s="784">
        <v>1.63</v>
      </c>
      <c r="F14599" s="784" t="s">
        <v>3550</v>
      </c>
      <c r="G14599" s="784" t="s">
        <v>4431</v>
      </c>
      <c r="H14599" s="784" t="s">
        <v>4431</v>
      </c>
      <c r="I14599" s="784" t="s">
        <v>6999</v>
      </c>
    </row>
    <row r="14600" spans="1:9" hidden="1">
      <c r="A14600" s="784" t="str">
        <f>Table_wabobpsvr_AzureCalc_AzureCalcRateCard[[#This Row],[ServiceName]]&amp;Table_wabobpsvr_AzureCalc_AzureCalcRateCard[[#This Row],[Price_Level]]&amp;Table_wabobpsvr_AzureCalc_AzureCalcRateCard[[#This Row],[Region]]</f>
        <v>A8 HDInsight (Non-Windows)A15</v>
      </c>
      <c r="B14600" s="784">
        <v>15</v>
      </c>
      <c r="C14600" s="784" t="s">
        <v>91</v>
      </c>
      <c r="D14600" s="784" t="s">
        <v>181</v>
      </c>
      <c r="E14600" s="784">
        <v>1.19</v>
      </c>
      <c r="F14600" s="784" t="s">
        <v>3550</v>
      </c>
      <c r="G14600" s="784" t="s">
        <v>4107</v>
      </c>
      <c r="H14600" s="784" t="s">
        <v>4108</v>
      </c>
      <c r="I14600" s="784" t="s">
        <v>6999</v>
      </c>
    </row>
    <row r="14601" spans="1:9" hidden="1">
      <c r="A14601" s="784" t="str">
        <f>Table_wabobpsvr_AzureCalc_AzureCalcRateCard[[#This Row],[ServiceName]]&amp;Table_wabobpsvr_AzureCalc_AzureCalcRateCard[[#This Row],[Price_Level]]&amp;Table_wabobpsvr_AzureCalc_AzureCalcRateCard[[#This Row],[Region]]</f>
        <v>A8 HDInsight (Non-Windows)B15</v>
      </c>
      <c r="B14601" s="784">
        <v>15</v>
      </c>
      <c r="C14601" s="784" t="s">
        <v>91</v>
      </c>
      <c r="D14601" s="784" t="s">
        <v>182</v>
      </c>
      <c r="E14601" s="784">
        <v>1.141</v>
      </c>
      <c r="F14601" s="784" t="s">
        <v>3550</v>
      </c>
      <c r="G14601" s="784" t="s">
        <v>4107</v>
      </c>
      <c r="H14601" s="784" t="s">
        <v>4108</v>
      </c>
      <c r="I14601" s="784" t="s">
        <v>6999</v>
      </c>
    </row>
    <row r="14602" spans="1:9" hidden="1">
      <c r="A14602" s="784" t="str">
        <f>Table_wabobpsvr_AzureCalc_AzureCalcRateCard[[#This Row],[ServiceName]]&amp;Table_wabobpsvr_AzureCalc_AzureCalcRateCard[[#This Row],[Price_Level]]&amp;Table_wabobpsvr_AzureCalc_AzureCalcRateCard[[#This Row],[Region]]</f>
        <v>A8 HDInsight (Non-Windows)C15</v>
      </c>
      <c r="B14602" s="784">
        <v>15</v>
      </c>
      <c r="C14602" s="784" t="s">
        <v>91</v>
      </c>
      <c r="D14602" s="784" t="s">
        <v>184</v>
      </c>
      <c r="E14602" s="784">
        <v>1.0920000000000001</v>
      </c>
      <c r="F14602" s="784" t="s">
        <v>3550</v>
      </c>
      <c r="G14602" s="784" t="s">
        <v>4107</v>
      </c>
      <c r="H14602" s="784" t="s">
        <v>4108</v>
      </c>
      <c r="I14602" s="784" t="s">
        <v>6999</v>
      </c>
    </row>
    <row r="14603" spans="1:9" hidden="1">
      <c r="A14603" s="784" t="str">
        <f>Table_wabobpsvr_AzureCalc_AzureCalcRateCard[[#This Row],[ServiceName]]&amp;Table_wabobpsvr_AzureCalc_AzureCalcRateCard[[#This Row],[Price_Level]]&amp;Table_wabobpsvr_AzureCalc_AzureCalcRateCard[[#This Row],[Region]]</f>
        <v>D1 HDInsightMOSP10</v>
      </c>
      <c r="B14603" s="784">
        <v>10</v>
      </c>
      <c r="C14603" s="784" t="s">
        <v>91</v>
      </c>
      <c r="D14603" s="784" t="s">
        <v>627</v>
      </c>
      <c r="E14603" s="784">
        <v>0.224</v>
      </c>
      <c r="F14603" s="784" t="s">
        <v>4141</v>
      </c>
      <c r="G14603" s="784" t="s">
        <v>4431</v>
      </c>
      <c r="H14603" s="784" t="s">
        <v>4431</v>
      </c>
      <c r="I14603" s="784" t="s">
        <v>7000</v>
      </c>
    </row>
    <row r="14604" spans="1:9" hidden="1">
      <c r="A14604" s="784" t="str">
        <f>Table_wabobpsvr_AzureCalc_AzureCalcRateCard[[#This Row],[ServiceName]]&amp;Table_wabobpsvr_AzureCalc_AzureCalcRateCard[[#This Row],[Price_Level]]&amp;Table_wabobpsvr_AzureCalc_AzureCalcRateCard[[#This Row],[Region]]</f>
        <v>D1 HDInsightA10</v>
      </c>
      <c r="B14604" s="784">
        <v>10</v>
      </c>
      <c r="C14604" s="784" t="s">
        <v>91</v>
      </c>
      <c r="D14604" s="784" t="s">
        <v>181</v>
      </c>
      <c r="E14604" s="784">
        <v>0.21729999999999999</v>
      </c>
      <c r="F14604" s="784" t="s">
        <v>4141</v>
      </c>
      <c r="G14604" s="784" t="s">
        <v>4235</v>
      </c>
      <c r="H14604" s="784" t="s">
        <v>4236</v>
      </c>
      <c r="I14604" s="784" t="s">
        <v>7000</v>
      </c>
    </row>
    <row r="14605" spans="1:9" hidden="1">
      <c r="A14605" s="784" t="str">
        <f>Table_wabobpsvr_AzureCalc_AzureCalcRateCard[[#This Row],[ServiceName]]&amp;Table_wabobpsvr_AzureCalc_AzureCalcRateCard[[#This Row],[Price_Level]]&amp;Table_wabobpsvr_AzureCalc_AzureCalcRateCard[[#This Row],[Region]]</f>
        <v>D1 HDInsightB10</v>
      </c>
      <c r="B14605" s="784">
        <v>10</v>
      </c>
      <c r="C14605" s="784" t="s">
        <v>91</v>
      </c>
      <c r="D14605" s="784" t="s">
        <v>182</v>
      </c>
      <c r="E14605" s="784">
        <v>0.21060000000000001</v>
      </c>
      <c r="F14605" s="784" t="s">
        <v>4141</v>
      </c>
      <c r="G14605" s="784" t="s">
        <v>4235</v>
      </c>
      <c r="H14605" s="784" t="s">
        <v>4236</v>
      </c>
      <c r="I14605" s="784" t="s">
        <v>7000</v>
      </c>
    </row>
    <row r="14606" spans="1:9" hidden="1">
      <c r="A14606" s="784" t="str">
        <f>Table_wabobpsvr_AzureCalc_AzureCalcRateCard[[#This Row],[ServiceName]]&amp;Table_wabobpsvr_AzureCalc_AzureCalcRateCard[[#This Row],[Price_Level]]&amp;Table_wabobpsvr_AzureCalc_AzureCalcRateCard[[#This Row],[Region]]</f>
        <v>D1 HDInsightC10</v>
      </c>
      <c r="B14606" s="784">
        <v>10</v>
      </c>
      <c r="C14606" s="784" t="s">
        <v>91</v>
      </c>
      <c r="D14606" s="784" t="s">
        <v>184</v>
      </c>
      <c r="E14606" s="784">
        <v>0.20380000000000001</v>
      </c>
      <c r="F14606" s="784" t="s">
        <v>4141</v>
      </c>
      <c r="G14606" s="784" t="s">
        <v>4235</v>
      </c>
      <c r="H14606" s="784" t="s">
        <v>4236</v>
      </c>
      <c r="I14606" s="784" t="s">
        <v>7000</v>
      </c>
    </row>
    <row r="14607" spans="1:9" hidden="1">
      <c r="A14607" s="784" t="str">
        <f>Table_wabobpsvr_AzureCalc_AzureCalcRateCard[[#This Row],[ServiceName]]&amp;Table_wabobpsvr_AzureCalc_AzureCalcRateCard[[#This Row],[Price_Level]]&amp;Table_wabobpsvr_AzureCalc_AzureCalcRateCard[[#This Row],[Region]]</f>
        <v>D1 HDInsightD10</v>
      </c>
      <c r="B14607" s="784">
        <v>10</v>
      </c>
      <c r="C14607" s="784" t="s">
        <v>91</v>
      </c>
      <c r="D14607" s="784" t="s">
        <v>183</v>
      </c>
      <c r="E14607" s="784">
        <v>0.1971</v>
      </c>
      <c r="F14607" s="784" t="s">
        <v>4141</v>
      </c>
      <c r="G14607" s="784" t="s">
        <v>4235</v>
      </c>
      <c r="H14607" s="784" t="s">
        <v>4236</v>
      </c>
      <c r="I14607" s="784" t="s">
        <v>7000</v>
      </c>
    </row>
    <row r="14608" spans="1:9" hidden="1">
      <c r="A14608" s="784" t="str">
        <f>Table_wabobpsvr_AzureCalc_AzureCalcRateCard[[#This Row],[ServiceName]]&amp;Table_wabobpsvr_AzureCalc_AzureCalcRateCard[[#This Row],[Price_Level]]&amp;Table_wabobpsvr_AzureCalc_AzureCalcRateCard[[#This Row],[Region]]</f>
        <v>D1 HDInsightMOSP9</v>
      </c>
      <c r="B14608" s="784">
        <v>9</v>
      </c>
      <c r="C14608" s="784" t="s">
        <v>91</v>
      </c>
      <c r="D14608" s="784" t="s">
        <v>627</v>
      </c>
      <c r="E14608" s="784">
        <v>0.19500000000000001</v>
      </c>
      <c r="F14608" s="784" t="s">
        <v>4141</v>
      </c>
      <c r="G14608" s="784" t="s">
        <v>4431</v>
      </c>
      <c r="H14608" s="784" t="s">
        <v>4431</v>
      </c>
      <c r="I14608" s="784" t="s">
        <v>5355</v>
      </c>
    </row>
    <row r="14609" spans="1:9" hidden="1">
      <c r="A14609" s="784" t="str">
        <f>Table_wabobpsvr_AzureCalc_AzureCalcRateCard[[#This Row],[ServiceName]]&amp;Table_wabobpsvr_AzureCalc_AzureCalcRateCard[[#This Row],[Price_Level]]&amp;Table_wabobpsvr_AzureCalc_AzureCalcRateCard[[#This Row],[Region]]</f>
        <v>D1 HDInsightA9</v>
      </c>
      <c r="B14609" s="784">
        <v>9</v>
      </c>
      <c r="C14609" s="784" t="s">
        <v>91</v>
      </c>
      <c r="D14609" s="784" t="s">
        <v>181</v>
      </c>
      <c r="E14609" s="784">
        <v>0.18909999999999999</v>
      </c>
      <c r="F14609" s="784" t="s">
        <v>4141</v>
      </c>
      <c r="G14609" s="784" t="s">
        <v>4167</v>
      </c>
      <c r="H14609" s="784" t="s">
        <v>4168</v>
      </c>
      <c r="I14609" s="784" t="s">
        <v>5355</v>
      </c>
    </row>
    <row r="14610" spans="1:9" hidden="1">
      <c r="A14610" s="784" t="str">
        <f>Table_wabobpsvr_AzureCalc_AzureCalcRateCard[[#This Row],[ServiceName]]&amp;Table_wabobpsvr_AzureCalc_AzureCalcRateCard[[#This Row],[Price_Level]]&amp;Table_wabobpsvr_AzureCalc_AzureCalcRateCard[[#This Row],[Region]]</f>
        <v>D1 HDInsightB9</v>
      </c>
      <c r="B14610" s="784">
        <v>9</v>
      </c>
      <c r="C14610" s="784" t="s">
        <v>91</v>
      </c>
      <c r="D14610" s="784" t="s">
        <v>182</v>
      </c>
      <c r="E14610" s="784">
        <v>0.18329999999999999</v>
      </c>
      <c r="F14610" s="784" t="s">
        <v>4141</v>
      </c>
      <c r="G14610" s="784" t="s">
        <v>4167</v>
      </c>
      <c r="H14610" s="784" t="s">
        <v>4168</v>
      </c>
      <c r="I14610" s="784" t="s">
        <v>5355</v>
      </c>
    </row>
    <row r="14611" spans="1:9" hidden="1">
      <c r="A14611" s="784" t="str">
        <f>Table_wabobpsvr_AzureCalc_AzureCalcRateCard[[#This Row],[ServiceName]]&amp;Table_wabobpsvr_AzureCalc_AzureCalcRateCard[[#This Row],[Price_Level]]&amp;Table_wabobpsvr_AzureCalc_AzureCalcRateCard[[#This Row],[Region]]</f>
        <v>D1 HDInsightC9</v>
      </c>
      <c r="B14611" s="784">
        <v>9</v>
      </c>
      <c r="C14611" s="784" t="s">
        <v>91</v>
      </c>
      <c r="D14611" s="784" t="s">
        <v>184</v>
      </c>
      <c r="E14611" s="784">
        <v>0.1774</v>
      </c>
      <c r="F14611" s="784" t="s">
        <v>4141</v>
      </c>
      <c r="G14611" s="784" t="s">
        <v>4167</v>
      </c>
      <c r="H14611" s="784" t="s">
        <v>4168</v>
      </c>
      <c r="I14611" s="784" t="s">
        <v>5355</v>
      </c>
    </row>
    <row r="14612" spans="1:9" hidden="1">
      <c r="A14612" s="784" t="str">
        <f>Table_wabobpsvr_AzureCalc_AzureCalcRateCard[[#This Row],[ServiceName]]&amp;Table_wabobpsvr_AzureCalc_AzureCalcRateCard[[#This Row],[Price_Level]]&amp;Table_wabobpsvr_AzureCalc_AzureCalcRateCard[[#This Row],[Region]]</f>
        <v>Production API  Compute HoursC11</v>
      </c>
      <c r="B14612" s="784">
        <v>11</v>
      </c>
      <c r="C14612" s="784" t="s">
        <v>4431</v>
      </c>
      <c r="D14612" s="784" t="s">
        <v>184</v>
      </c>
      <c r="E14612" s="784">
        <v>999999</v>
      </c>
      <c r="F14612" s="784" t="s">
        <v>3708</v>
      </c>
      <c r="G14612" s="784" t="s">
        <v>4431</v>
      </c>
      <c r="H14612" s="784" t="s">
        <v>4431</v>
      </c>
      <c r="I14612" s="784" t="s">
        <v>4431</v>
      </c>
    </row>
    <row r="14613" spans="1:9" hidden="1">
      <c r="A14613" s="784" t="str">
        <f>Table_wabobpsvr_AzureCalc_AzureCalcRateCard[[#This Row],[ServiceName]]&amp;Table_wabobpsvr_AzureCalc_AzureCalcRateCard[[#This Row],[Price_Level]]&amp;Table_wabobpsvr_AzureCalc_AzureCalcRateCard[[#This Row],[Region]]</f>
        <v>Production API  Compute HoursD11</v>
      </c>
      <c r="B14613" s="784">
        <v>11</v>
      </c>
      <c r="C14613" s="784" t="s">
        <v>4431</v>
      </c>
      <c r="D14613" s="784" t="s">
        <v>183</v>
      </c>
      <c r="E14613" s="784">
        <v>999999</v>
      </c>
      <c r="F14613" s="784" t="s">
        <v>3708</v>
      </c>
      <c r="G14613" s="784" t="s">
        <v>4431</v>
      </c>
      <c r="H14613" s="784" t="s">
        <v>4431</v>
      </c>
      <c r="I14613" s="784" t="s">
        <v>4431</v>
      </c>
    </row>
    <row r="14614" spans="1:9" hidden="1">
      <c r="A14614" s="784" t="str">
        <f>Table_wabobpsvr_AzureCalc_AzureCalcRateCard[[#This Row],[ServiceName]]&amp;Table_wabobpsvr_AzureCalc_AzureCalcRateCard[[#This Row],[Price_Level]]&amp;Table_wabobpsvr_AzureCalc_AzureCalcRateCard[[#This Row],[Region]]</f>
        <v>Production API  Compute HoursMOSP10</v>
      </c>
      <c r="B14614" s="784">
        <v>10</v>
      </c>
      <c r="C14614" s="784" t="s">
        <v>4431</v>
      </c>
      <c r="D14614" s="784" t="s">
        <v>627</v>
      </c>
      <c r="E14614" s="784">
        <v>999999</v>
      </c>
      <c r="F14614" s="784" t="s">
        <v>3708</v>
      </c>
      <c r="G14614" s="784" t="s">
        <v>4431</v>
      </c>
      <c r="H14614" s="784" t="s">
        <v>4431</v>
      </c>
      <c r="I14614" s="784" t="s">
        <v>4431</v>
      </c>
    </row>
    <row r="14615" spans="1:9" hidden="1">
      <c r="A14615" s="784" t="str">
        <f>Table_wabobpsvr_AzureCalc_AzureCalcRateCard[[#This Row],[ServiceName]]&amp;Table_wabobpsvr_AzureCalc_AzureCalcRateCard[[#This Row],[Price_Level]]&amp;Table_wabobpsvr_AzureCalc_AzureCalcRateCard[[#This Row],[Region]]</f>
        <v>Production API  Compute HoursA10</v>
      </c>
      <c r="B14615" s="784">
        <v>10</v>
      </c>
      <c r="C14615" s="784" t="s">
        <v>4431</v>
      </c>
      <c r="D14615" s="784" t="s">
        <v>181</v>
      </c>
      <c r="E14615" s="784">
        <v>999999</v>
      </c>
      <c r="F14615" s="784" t="s">
        <v>3708</v>
      </c>
      <c r="G14615" s="784" t="s">
        <v>4431</v>
      </c>
      <c r="H14615" s="784" t="s">
        <v>4431</v>
      </c>
      <c r="I14615" s="784" t="s">
        <v>4431</v>
      </c>
    </row>
    <row r="14616" spans="1:9" hidden="1">
      <c r="A14616" s="784" t="str">
        <f>Table_wabobpsvr_AzureCalc_AzureCalcRateCard[[#This Row],[ServiceName]]&amp;Table_wabobpsvr_AzureCalc_AzureCalcRateCard[[#This Row],[Price_Level]]&amp;Table_wabobpsvr_AzureCalc_AzureCalcRateCard[[#This Row],[Region]]</f>
        <v>Production API  Compute HoursB10</v>
      </c>
      <c r="B14616" s="784">
        <v>10</v>
      </c>
      <c r="C14616" s="784" t="s">
        <v>4431</v>
      </c>
      <c r="D14616" s="784" t="s">
        <v>182</v>
      </c>
      <c r="E14616" s="784">
        <v>999999</v>
      </c>
      <c r="F14616" s="784" t="s">
        <v>3708</v>
      </c>
      <c r="G14616" s="784" t="s">
        <v>4431</v>
      </c>
      <c r="H14616" s="784" t="s">
        <v>4431</v>
      </c>
      <c r="I14616" s="784" t="s">
        <v>4431</v>
      </c>
    </row>
    <row r="14617" spans="1:9" hidden="1">
      <c r="A14617" s="784" t="str">
        <f>Table_wabobpsvr_AzureCalc_AzureCalcRateCard[[#This Row],[ServiceName]]&amp;Table_wabobpsvr_AzureCalc_AzureCalcRateCard[[#This Row],[Price_Level]]&amp;Table_wabobpsvr_AzureCalc_AzureCalcRateCard[[#This Row],[Region]]</f>
        <v>Production API  Compute HoursC10</v>
      </c>
      <c r="B14617" s="784">
        <v>10</v>
      </c>
      <c r="C14617" s="784" t="s">
        <v>4431</v>
      </c>
      <c r="D14617" s="784" t="s">
        <v>184</v>
      </c>
      <c r="E14617" s="784">
        <v>999999</v>
      </c>
      <c r="F14617" s="784" t="s">
        <v>3708</v>
      </c>
      <c r="G14617" s="784" t="s">
        <v>4431</v>
      </c>
      <c r="H14617" s="784" t="s">
        <v>4431</v>
      </c>
      <c r="I14617" s="784" t="s">
        <v>4431</v>
      </c>
    </row>
    <row r="14618" spans="1:9" hidden="1">
      <c r="A14618" s="784" t="str">
        <f>Table_wabobpsvr_AzureCalc_AzureCalcRateCard[[#This Row],[ServiceName]]&amp;Table_wabobpsvr_AzureCalc_AzureCalcRateCard[[#This Row],[Price_Level]]&amp;Table_wabobpsvr_AzureCalc_AzureCalcRateCard[[#This Row],[Region]]</f>
        <v>Production API  Compute HoursD10</v>
      </c>
      <c r="B14618" s="784">
        <v>10</v>
      </c>
      <c r="C14618" s="784" t="s">
        <v>4431</v>
      </c>
      <c r="D14618" s="784" t="s">
        <v>183</v>
      </c>
      <c r="E14618" s="784">
        <v>999999</v>
      </c>
      <c r="F14618" s="784" t="s">
        <v>3708</v>
      </c>
      <c r="G14618" s="784" t="s">
        <v>4431</v>
      </c>
      <c r="H14618" s="784" t="s">
        <v>4431</v>
      </c>
      <c r="I14618" s="784" t="s">
        <v>4431</v>
      </c>
    </row>
    <row r="14619" spans="1:9" hidden="1">
      <c r="A14619" s="784" t="str">
        <f>Table_wabobpsvr_AzureCalc_AzureCalcRateCard[[#This Row],[ServiceName]]&amp;Table_wabobpsvr_AzureCalc_AzureCalcRateCard[[#This Row],[Price_Level]]&amp;Table_wabobpsvr_AzureCalc_AzureCalcRateCard[[#This Row],[Region]]</f>
        <v>Basic Elastic DTU PackB11</v>
      </c>
      <c r="B14619" s="784">
        <v>11</v>
      </c>
      <c r="C14619" s="784" t="s">
        <v>7614</v>
      </c>
      <c r="D14619" s="784" t="s">
        <v>182</v>
      </c>
      <c r="E14619" s="784">
        <v>5.1999999999999998E-2</v>
      </c>
      <c r="F14619" s="784" t="s">
        <v>7449</v>
      </c>
      <c r="G14619" s="784" t="s">
        <v>7456</v>
      </c>
      <c r="H14619" s="784" t="s">
        <v>7640</v>
      </c>
      <c r="I14619" s="784" t="s">
        <v>7457</v>
      </c>
    </row>
    <row r="14620" spans="1:9" hidden="1">
      <c r="A14620" s="784" t="str">
        <f>Table_wabobpsvr_AzureCalc_AzureCalcRateCard[[#This Row],[ServiceName]]&amp;Table_wabobpsvr_AzureCalc_AzureCalcRateCard[[#This Row],[Price_Level]]&amp;Table_wabobpsvr_AzureCalc_AzureCalcRateCard[[#This Row],[Region]]</f>
        <v>Standard Elastic DTU PackD16</v>
      </c>
      <c r="B14620" s="784">
        <v>16</v>
      </c>
      <c r="C14620" s="784" t="s">
        <v>7614</v>
      </c>
      <c r="D14620" s="784" t="s">
        <v>183</v>
      </c>
      <c r="E14620" s="784">
        <v>7.0999999999999994E-2</v>
      </c>
      <c r="F14620" s="784" t="s">
        <v>4718</v>
      </c>
      <c r="G14620" s="784" t="s">
        <v>4720</v>
      </c>
      <c r="H14620" s="784" t="s">
        <v>7622</v>
      </c>
      <c r="I14620" s="784" t="s">
        <v>4878</v>
      </c>
    </row>
    <row r="14621" spans="1:9" hidden="1">
      <c r="A14621" s="784" t="str">
        <f>Table_wabobpsvr_AzureCalc_AzureCalcRateCard[[#This Row],[ServiceName]]&amp;Table_wabobpsvr_AzureCalc_AzureCalcRateCard[[#This Row],[Price_Level]]&amp;Table_wabobpsvr_AzureCalc_AzureCalcRateCard[[#This Row],[Region]]</f>
        <v>D1 HDInsightC15</v>
      </c>
      <c r="B14621" s="784">
        <v>15</v>
      </c>
      <c r="C14621" s="784" t="s">
        <v>91</v>
      </c>
      <c r="D14621" s="784" t="s">
        <v>184</v>
      </c>
      <c r="E14621" s="784">
        <v>0.19289999999999999</v>
      </c>
      <c r="F14621" s="784" t="s">
        <v>4141</v>
      </c>
      <c r="G14621" s="784" t="s">
        <v>4169</v>
      </c>
      <c r="H14621" s="784" t="s">
        <v>4170</v>
      </c>
      <c r="I14621" s="784" t="s">
        <v>5355</v>
      </c>
    </row>
    <row r="14622" spans="1:9" hidden="1">
      <c r="A14622" s="784" t="str">
        <f>Table_wabobpsvr_AzureCalc_AzureCalcRateCard[[#This Row],[ServiceName]]&amp;Table_wabobpsvr_AzureCalc_AzureCalcRateCard[[#This Row],[Price_Level]]&amp;Table_wabobpsvr_AzureCalc_AzureCalcRateCard[[#This Row],[Region]]</f>
        <v>D1 HDInsightD15</v>
      </c>
      <c r="B14622" s="784">
        <v>15</v>
      </c>
      <c r="C14622" s="784" t="s">
        <v>91</v>
      </c>
      <c r="D14622" s="784" t="s">
        <v>183</v>
      </c>
      <c r="E14622" s="784">
        <v>0.18659999999999999</v>
      </c>
      <c r="F14622" s="784" t="s">
        <v>4141</v>
      </c>
      <c r="G14622" s="784" t="s">
        <v>4169</v>
      </c>
      <c r="H14622" s="784" t="s">
        <v>4170</v>
      </c>
      <c r="I14622" s="784" t="s">
        <v>5355</v>
      </c>
    </row>
    <row r="14623" spans="1:9" hidden="1">
      <c r="A14623" s="784" t="str">
        <f>Table_wabobpsvr_AzureCalc_AzureCalcRateCard[[#This Row],[ServiceName]]&amp;Table_wabobpsvr_AzureCalc_AzureCalcRateCard[[#This Row],[Price_Level]]&amp;Table_wabobpsvr_AzureCalc_AzureCalcRateCard[[#This Row],[Region]]</f>
        <v>BASIC.A6 VM (Windows)D16</v>
      </c>
      <c r="B14623" s="784">
        <v>16</v>
      </c>
      <c r="C14623" s="784" t="s">
        <v>91</v>
      </c>
      <c r="D14623" s="784" t="s">
        <v>183</v>
      </c>
      <c r="E14623" s="784">
        <v>0.36608000000000002</v>
      </c>
      <c r="F14623" s="784" t="s">
        <v>1277</v>
      </c>
      <c r="G14623" s="784" t="s">
        <v>2813</v>
      </c>
      <c r="H14623" s="784" t="s">
        <v>2814</v>
      </c>
      <c r="I14623" s="784" t="s">
        <v>4431</v>
      </c>
    </row>
    <row r="14624" spans="1:9" hidden="1">
      <c r="A14624" s="784" t="str">
        <f>Table_wabobpsvr_AzureCalc_AzureCalcRateCard[[#This Row],[ServiceName]]&amp;Table_wabobpsvr_AzureCalc_AzureCalcRateCard[[#This Row],[Price_Level]]&amp;Table_wabobpsvr_AzureCalc_AzureCalcRateCard[[#This Row],[Region]]</f>
        <v>Basic Overage Session HoursMOSP16</v>
      </c>
      <c r="B14624" s="784">
        <v>16</v>
      </c>
      <c r="C14624" s="784" t="s">
        <v>4431</v>
      </c>
      <c r="D14624" s="784" t="s">
        <v>627</v>
      </c>
      <c r="E14624" s="784">
        <v>999999</v>
      </c>
      <c r="F14624" s="784" t="s">
        <v>3299</v>
      </c>
      <c r="G14624" s="784" t="s">
        <v>4431</v>
      </c>
      <c r="H14624" s="784" t="s">
        <v>4431</v>
      </c>
      <c r="I14624" s="784" t="s">
        <v>4431</v>
      </c>
    </row>
    <row r="14625" spans="1:9" hidden="1">
      <c r="A14625" s="784" t="str">
        <f>Table_wabobpsvr_AzureCalc_AzureCalcRateCard[[#This Row],[ServiceName]]&amp;Table_wabobpsvr_AzureCalc_AzureCalcRateCard[[#This Row],[Price_Level]]&amp;Table_wabobpsvr_AzureCalc_AzureCalcRateCard[[#This Row],[Region]]</f>
        <v>BASIC.A7 VM (Non-Windows)A16</v>
      </c>
      <c r="B14625" s="784">
        <v>16</v>
      </c>
      <c r="C14625" s="784" t="s">
        <v>91</v>
      </c>
      <c r="D14625" s="784" t="s">
        <v>181</v>
      </c>
      <c r="E14625" s="784">
        <v>0.66576000000000002</v>
      </c>
      <c r="F14625" s="784" t="s">
        <v>1291</v>
      </c>
      <c r="G14625" s="784" t="s">
        <v>2815</v>
      </c>
      <c r="H14625" s="784" t="s">
        <v>2816</v>
      </c>
      <c r="I14625" s="784" t="s">
        <v>4431</v>
      </c>
    </row>
    <row r="14626" spans="1:9" hidden="1">
      <c r="A14626" s="784" t="str">
        <f>Table_wabobpsvr_AzureCalc_AzureCalcRateCard[[#This Row],[ServiceName]]&amp;Table_wabobpsvr_AzureCalc_AzureCalcRateCard[[#This Row],[Price_Level]]&amp;Table_wabobpsvr_AzureCalc_AzureCalcRateCard[[#This Row],[Region]]</f>
        <v>BASIC.A7 VM (Non-Windows)B16</v>
      </c>
      <c r="B14626" s="784">
        <v>16</v>
      </c>
      <c r="C14626" s="784" t="s">
        <v>91</v>
      </c>
      <c r="D14626" s="784" t="s">
        <v>182</v>
      </c>
      <c r="E14626" s="784">
        <v>0.63839999999999997</v>
      </c>
      <c r="F14626" s="784" t="s">
        <v>1291</v>
      </c>
      <c r="G14626" s="784" t="s">
        <v>2815</v>
      </c>
      <c r="H14626" s="784" t="s">
        <v>2816</v>
      </c>
      <c r="I14626" s="784" t="s">
        <v>4431</v>
      </c>
    </row>
    <row r="14627" spans="1:9" hidden="1">
      <c r="A14627" s="784" t="str">
        <f>Table_wabobpsvr_AzureCalc_AzureCalcRateCard[[#This Row],[ServiceName]]&amp;Table_wabobpsvr_AzureCalc_AzureCalcRateCard[[#This Row],[Price_Level]]&amp;Table_wabobpsvr_AzureCalc_AzureCalcRateCard[[#This Row],[Region]]</f>
        <v>BASIC.A7 VM (Non-Windows)C16</v>
      </c>
      <c r="B14627" s="784">
        <v>16</v>
      </c>
      <c r="C14627" s="784" t="s">
        <v>91</v>
      </c>
      <c r="D14627" s="784" t="s">
        <v>184</v>
      </c>
      <c r="E14627" s="784">
        <v>0.61104000000000003</v>
      </c>
      <c r="F14627" s="784" t="s">
        <v>1291</v>
      </c>
      <c r="G14627" s="784" t="s">
        <v>2815</v>
      </c>
      <c r="H14627" s="784" t="s">
        <v>2816</v>
      </c>
      <c r="I14627" s="784" t="s">
        <v>4431</v>
      </c>
    </row>
    <row r="14628" spans="1:9" hidden="1">
      <c r="A14628" s="784" t="str">
        <f>Table_wabobpsvr_AzureCalc_AzureCalcRateCard[[#This Row],[ServiceName]]&amp;Table_wabobpsvr_AzureCalc_AzureCalcRateCard[[#This Row],[Price_Level]]&amp;Table_wabobpsvr_AzureCalc_AzureCalcRateCard[[#This Row],[Region]]</f>
        <v>D1 HDInsightMOSP13</v>
      </c>
      <c r="B14628" s="784">
        <v>13</v>
      </c>
      <c r="C14628" s="784" t="s">
        <v>91</v>
      </c>
      <c r="D14628" s="784" t="s">
        <v>627</v>
      </c>
      <c r="E14628" s="784">
        <v>0.193</v>
      </c>
      <c r="F14628" s="784" t="s">
        <v>4141</v>
      </c>
      <c r="G14628" s="784" t="s">
        <v>4431</v>
      </c>
      <c r="H14628" s="784" t="s">
        <v>4431</v>
      </c>
      <c r="I14628" s="784" t="s">
        <v>6618</v>
      </c>
    </row>
    <row r="14629" spans="1:9" hidden="1">
      <c r="A14629" s="784" t="str">
        <f>Table_wabobpsvr_AzureCalc_AzureCalcRateCard[[#This Row],[ServiceName]]&amp;Table_wabobpsvr_AzureCalc_AzureCalcRateCard[[#This Row],[Price_Level]]&amp;Table_wabobpsvr_AzureCalc_AzureCalcRateCard[[#This Row],[Region]]</f>
        <v>D1 HDInsightA13</v>
      </c>
      <c r="B14629" s="784">
        <v>13</v>
      </c>
      <c r="C14629" s="784" t="s">
        <v>91</v>
      </c>
      <c r="D14629" s="784" t="s">
        <v>181</v>
      </c>
      <c r="E14629" s="784">
        <v>0.18720000000000001</v>
      </c>
      <c r="F14629" s="784" t="s">
        <v>4141</v>
      </c>
      <c r="G14629" s="784" t="s">
        <v>4171</v>
      </c>
      <c r="H14629" s="784" t="s">
        <v>4172</v>
      </c>
      <c r="I14629" s="784" t="s">
        <v>6618</v>
      </c>
    </row>
    <row r="14630" spans="1:9" hidden="1">
      <c r="A14630" s="784" t="str">
        <f>Table_wabobpsvr_AzureCalc_AzureCalcRateCard[[#This Row],[ServiceName]]&amp;Table_wabobpsvr_AzureCalc_AzureCalcRateCard[[#This Row],[Price_Level]]&amp;Table_wabobpsvr_AzureCalc_AzureCalcRateCard[[#This Row],[Region]]</f>
        <v>Production API  Compute HoursD15</v>
      </c>
      <c r="B14630" s="784">
        <v>15</v>
      </c>
      <c r="C14630" s="784" t="s">
        <v>4431</v>
      </c>
      <c r="D14630" s="784" t="s">
        <v>183</v>
      </c>
      <c r="E14630" s="784">
        <v>999999</v>
      </c>
      <c r="F14630" s="784" t="s">
        <v>3708</v>
      </c>
      <c r="G14630" s="784" t="s">
        <v>4431</v>
      </c>
      <c r="H14630" s="784" t="s">
        <v>4431</v>
      </c>
      <c r="I14630" s="784" t="s">
        <v>4431</v>
      </c>
    </row>
    <row r="14631" spans="1:9" hidden="1">
      <c r="A14631" s="784" t="str">
        <f>Table_wabobpsvr_AzureCalc_AzureCalcRateCard[[#This Row],[ServiceName]]&amp;Table_wabobpsvr_AzureCalc_AzureCalcRateCard[[#This Row],[Price_Level]]&amp;Table_wabobpsvr_AzureCalc_AzureCalcRateCard[[#This Row],[Region]]</f>
        <v>Production API  Compute HoursMOSP14</v>
      </c>
      <c r="B14631" s="784">
        <v>14</v>
      </c>
      <c r="C14631" s="784" t="s">
        <v>4431</v>
      </c>
      <c r="D14631" s="784" t="s">
        <v>627</v>
      </c>
      <c r="E14631" s="784">
        <v>999999</v>
      </c>
      <c r="F14631" s="784" t="s">
        <v>3708</v>
      </c>
      <c r="G14631" s="784" t="s">
        <v>4431</v>
      </c>
      <c r="H14631" s="784" t="s">
        <v>4431</v>
      </c>
      <c r="I14631" s="784" t="s">
        <v>4431</v>
      </c>
    </row>
    <row r="14632" spans="1:9" hidden="1">
      <c r="A14632" s="784" t="str">
        <f>Table_wabobpsvr_AzureCalc_AzureCalcRateCard[[#This Row],[ServiceName]]&amp;Table_wabobpsvr_AzureCalc_AzureCalcRateCard[[#This Row],[Price_Level]]&amp;Table_wabobpsvr_AzureCalc_AzureCalcRateCard[[#This Row],[Region]]</f>
        <v>Production API  Compute HoursA14</v>
      </c>
      <c r="B14632" s="784">
        <v>14</v>
      </c>
      <c r="C14632" s="784" t="s">
        <v>4431</v>
      </c>
      <c r="D14632" s="784" t="s">
        <v>181</v>
      </c>
      <c r="E14632" s="784">
        <v>999999</v>
      </c>
      <c r="F14632" s="784" t="s">
        <v>3708</v>
      </c>
      <c r="G14632" s="784" t="s">
        <v>4431</v>
      </c>
      <c r="H14632" s="784" t="s">
        <v>4431</v>
      </c>
      <c r="I14632" s="784" t="s">
        <v>4431</v>
      </c>
    </row>
    <row r="14633" spans="1:9" hidden="1">
      <c r="A14633" s="784" t="str">
        <f>Table_wabobpsvr_AzureCalc_AzureCalcRateCard[[#This Row],[ServiceName]]&amp;Table_wabobpsvr_AzureCalc_AzureCalcRateCard[[#This Row],[Price_Level]]&amp;Table_wabobpsvr_AzureCalc_AzureCalcRateCard[[#This Row],[Region]]</f>
        <v>Production API  Compute HoursB14</v>
      </c>
      <c r="B14633" s="784">
        <v>14</v>
      </c>
      <c r="C14633" s="784" t="s">
        <v>4431</v>
      </c>
      <c r="D14633" s="784" t="s">
        <v>182</v>
      </c>
      <c r="E14633" s="784">
        <v>999999</v>
      </c>
      <c r="F14633" s="784" t="s">
        <v>3708</v>
      </c>
      <c r="G14633" s="784" t="s">
        <v>4431</v>
      </c>
      <c r="H14633" s="784" t="s">
        <v>4431</v>
      </c>
      <c r="I14633" s="784" t="s">
        <v>4431</v>
      </c>
    </row>
    <row r="14634" spans="1:9" hidden="1">
      <c r="A14634" s="784" t="str">
        <f>Table_wabobpsvr_AzureCalc_AzureCalcRateCard[[#This Row],[ServiceName]]&amp;Table_wabobpsvr_AzureCalc_AzureCalcRateCard[[#This Row],[Price_Level]]&amp;Table_wabobpsvr_AzureCalc_AzureCalcRateCard[[#This Row],[Region]]</f>
        <v>Production API  Compute HoursC14</v>
      </c>
      <c r="B14634" s="784">
        <v>14</v>
      </c>
      <c r="C14634" s="784" t="s">
        <v>4431</v>
      </c>
      <c r="D14634" s="784" t="s">
        <v>184</v>
      </c>
      <c r="E14634" s="784">
        <v>999999</v>
      </c>
      <c r="F14634" s="784" t="s">
        <v>3708</v>
      </c>
      <c r="G14634" s="784" t="s">
        <v>4431</v>
      </c>
      <c r="H14634" s="784" t="s">
        <v>4431</v>
      </c>
      <c r="I14634" s="784" t="s">
        <v>4431</v>
      </c>
    </row>
    <row r="14635" spans="1:9" hidden="1">
      <c r="A14635" s="784" t="str">
        <f>Table_wabobpsvr_AzureCalc_AzureCalcRateCard[[#This Row],[ServiceName]]&amp;Table_wabobpsvr_AzureCalc_AzureCalcRateCard[[#This Row],[Price_Level]]&amp;Table_wabobpsvr_AzureCalc_AzureCalcRateCard[[#This Row],[Region]]</f>
        <v>Production API  Compute HoursD14</v>
      </c>
      <c r="B14635" s="784">
        <v>14</v>
      </c>
      <c r="C14635" s="784" t="s">
        <v>4431</v>
      </c>
      <c r="D14635" s="784" t="s">
        <v>183</v>
      </c>
      <c r="E14635" s="784">
        <v>999999</v>
      </c>
      <c r="F14635" s="784" t="s">
        <v>3708</v>
      </c>
      <c r="G14635" s="784" t="s">
        <v>4431</v>
      </c>
      <c r="H14635" s="784" t="s">
        <v>4431</v>
      </c>
      <c r="I14635" s="784" t="s">
        <v>4431</v>
      </c>
    </row>
    <row r="14636" spans="1:9" hidden="1">
      <c r="A14636" s="784" t="str">
        <f>Table_wabobpsvr_AzureCalc_AzureCalcRateCard[[#This Row],[ServiceName]]&amp;Table_wabobpsvr_AzureCalc_AzureCalcRateCard[[#This Row],[Price_Level]]&amp;Table_wabobpsvr_AzureCalc_AzureCalcRateCard[[#This Row],[Region]]</f>
        <v>Production API  Compute HoursMOSP13</v>
      </c>
      <c r="B14636" s="784">
        <v>13</v>
      </c>
      <c r="C14636" s="784" t="s">
        <v>4431</v>
      </c>
      <c r="D14636" s="784" t="s">
        <v>627</v>
      </c>
      <c r="E14636" s="784">
        <v>999999</v>
      </c>
      <c r="F14636" s="784" t="s">
        <v>3708</v>
      </c>
      <c r="G14636" s="784" t="s">
        <v>4431</v>
      </c>
      <c r="H14636" s="784" t="s">
        <v>4431</v>
      </c>
      <c r="I14636" s="784" t="s">
        <v>4431</v>
      </c>
    </row>
    <row r="14637" spans="1:9" hidden="1">
      <c r="A14637" s="784" t="str">
        <f>Table_wabobpsvr_AzureCalc_AzureCalcRateCard[[#This Row],[ServiceName]]&amp;Table_wabobpsvr_AzureCalc_AzureCalcRateCard[[#This Row],[Price_Level]]&amp;Table_wabobpsvr_AzureCalc_AzureCalcRateCard[[#This Row],[Region]]</f>
        <v>Production API  Compute HoursA13</v>
      </c>
      <c r="B14637" s="784">
        <v>13</v>
      </c>
      <c r="C14637" s="784" t="s">
        <v>4431</v>
      </c>
      <c r="D14637" s="784" t="s">
        <v>181</v>
      </c>
      <c r="E14637" s="784">
        <v>999999</v>
      </c>
      <c r="F14637" s="784" t="s">
        <v>3708</v>
      </c>
      <c r="G14637" s="784" t="s">
        <v>4431</v>
      </c>
      <c r="H14637" s="784" t="s">
        <v>4431</v>
      </c>
      <c r="I14637" s="784" t="s">
        <v>4431</v>
      </c>
    </row>
    <row r="14638" spans="1:9" hidden="1">
      <c r="A14638" s="784" t="str">
        <f>Table_wabobpsvr_AzureCalc_AzureCalcRateCard[[#This Row],[ServiceName]]&amp;Table_wabobpsvr_AzureCalc_AzureCalcRateCard[[#This Row],[Price_Level]]&amp;Table_wabobpsvr_AzureCalc_AzureCalcRateCard[[#This Row],[Region]]</f>
        <v>Production API  Compute HoursB13</v>
      </c>
      <c r="B14638" s="784">
        <v>13</v>
      </c>
      <c r="C14638" s="784" t="s">
        <v>4431</v>
      </c>
      <c r="D14638" s="784" t="s">
        <v>182</v>
      </c>
      <c r="E14638" s="784">
        <v>999999</v>
      </c>
      <c r="F14638" s="784" t="s">
        <v>3708</v>
      </c>
      <c r="G14638" s="784" t="s">
        <v>4431</v>
      </c>
      <c r="H14638" s="784" t="s">
        <v>4431</v>
      </c>
      <c r="I14638" s="784" t="s">
        <v>4431</v>
      </c>
    </row>
    <row r="14639" spans="1:9" hidden="1">
      <c r="A14639" s="784" t="str">
        <f>Table_wabobpsvr_AzureCalc_AzureCalcRateCard[[#This Row],[ServiceName]]&amp;Table_wabobpsvr_AzureCalc_AzureCalcRateCard[[#This Row],[Price_Level]]&amp;Table_wabobpsvr_AzureCalc_AzureCalcRateCard[[#This Row],[Region]]</f>
        <v>Traffic Manager DNS QueriesB</v>
      </c>
      <c r="B14639" s="784"/>
      <c r="C14639" s="784" t="s">
        <v>864</v>
      </c>
      <c r="D14639" s="784" t="s">
        <v>182</v>
      </c>
      <c r="E14639" s="784">
        <v>0.50760000000000005</v>
      </c>
      <c r="F14639" s="784" t="s">
        <v>865</v>
      </c>
      <c r="G14639" s="784" t="s">
        <v>2387</v>
      </c>
      <c r="H14639" s="784" t="s">
        <v>2388</v>
      </c>
      <c r="I14639" s="784" t="s">
        <v>5168</v>
      </c>
    </row>
    <row r="14640" spans="1:9" hidden="1">
      <c r="A14640" s="784" t="str">
        <f>Table_wabobpsvr_AzureCalc_AzureCalcRateCard[[#This Row],[ServiceName]]&amp;Table_wabobpsvr_AzureCalc_AzureCalcRateCard[[#This Row],[Price_Level]]&amp;Table_wabobpsvr_AzureCalc_AzureCalcRateCard[[#This Row],[Region]]</f>
        <v>Traffic Manager DNS QueriesC</v>
      </c>
      <c r="B14640" s="784"/>
      <c r="C14640" s="784" t="s">
        <v>864</v>
      </c>
      <c r="D14640" s="784" t="s">
        <v>184</v>
      </c>
      <c r="E14640" s="784">
        <v>0.4914</v>
      </c>
      <c r="F14640" s="784" t="s">
        <v>865</v>
      </c>
      <c r="G14640" s="784" t="s">
        <v>2387</v>
      </c>
      <c r="H14640" s="784" t="s">
        <v>2388</v>
      </c>
      <c r="I14640" s="784" t="s">
        <v>5168</v>
      </c>
    </row>
    <row r="14641" spans="1:9" hidden="1">
      <c r="A14641" s="784" t="str">
        <f>Table_wabobpsvr_AzureCalc_AzureCalcRateCard[[#This Row],[ServiceName]]&amp;Table_wabobpsvr_AzureCalc_AzureCalcRateCard[[#This Row],[Price_Level]]&amp;Table_wabobpsvr_AzureCalc_AzureCalcRateCard[[#This Row],[Region]]</f>
        <v>Traffic Manager DNS QueriesD</v>
      </c>
      <c r="B14641" s="784"/>
      <c r="C14641" s="784" t="s">
        <v>864</v>
      </c>
      <c r="D14641" s="784" t="s">
        <v>183</v>
      </c>
      <c r="E14641" s="784">
        <v>0.47520000000000001</v>
      </c>
      <c r="F14641" s="784" t="s">
        <v>865</v>
      </c>
      <c r="G14641" s="784" t="s">
        <v>2387</v>
      </c>
      <c r="H14641" s="784" t="s">
        <v>2388</v>
      </c>
      <c r="I14641" s="784" t="s">
        <v>5168</v>
      </c>
    </row>
    <row r="14642" spans="1:9" hidden="1">
      <c r="A14642" s="784" t="str">
        <f>Table_wabobpsvr_AzureCalc_AzureCalcRateCard[[#This Row],[ServiceName]]&amp;Table_wabobpsvr_AzureCalc_AzureCalcRateCard[[#This Row],[Price_Level]]&amp;Table_wabobpsvr_AzureCalc_AzureCalcRateCard[[#This Row],[Region]]</f>
        <v>A5 HDInsightD11</v>
      </c>
      <c r="B14642" s="784">
        <v>11</v>
      </c>
      <c r="C14642" s="784" t="s">
        <v>91</v>
      </c>
      <c r="D14642" s="784" t="s">
        <v>183</v>
      </c>
      <c r="E14642" s="784">
        <v>0.28349999999999997</v>
      </c>
      <c r="F14642" s="784" t="s">
        <v>4036</v>
      </c>
      <c r="G14642" s="784" t="s">
        <v>4039</v>
      </c>
      <c r="H14642" s="784" t="s">
        <v>4040</v>
      </c>
      <c r="I14642" s="784" t="s">
        <v>5708</v>
      </c>
    </row>
    <row r="14643" spans="1:9" hidden="1">
      <c r="A14643" s="784" t="str">
        <f>Table_wabobpsvr_AzureCalc_AzureCalcRateCard[[#This Row],[ServiceName]]&amp;Table_wabobpsvr_AzureCalc_AzureCalcRateCard[[#This Row],[Price_Level]]&amp;Table_wabobpsvr_AzureCalc_AzureCalcRateCard[[#This Row],[Region]]</f>
        <v>A8 HDInsight (Non-Windows)D15</v>
      </c>
      <c r="B14643" s="784">
        <v>15</v>
      </c>
      <c r="C14643" s="784" t="s">
        <v>91</v>
      </c>
      <c r="D14643" s="784" t="s">
        <v>183</v>
      </c>
      <c r="E14643" s="784">
        <v>1.0429999999999999</v>
      </c>
      <c r="F14643" s="784" t="s">
        <v>3550</v>
      </c>
      <c r="G14643" s="784" t="s">
        <v>4107</v>
      </c>
      <c r="H14643" s="784" t="s">
        <v>4108</v>
      </c>
      <c r="I14643" s="784" t="s">
        <v>6999</v>
      </c>
    </row>
    <row r="14644" spans="1:9" hidden="1">
      <c r="A14644" s="784" t="str">
        <f>Table_wabobpsvr_AzureCalc_AzureCalcRateCard[[#This Row],[ServiceName]]&amp;Table_wabobpsvr_AzureCalc_AzureCalcRateCard[[#This Row],[Price_Level]]&amp;Table_wabobpsvr_AzureCalc_AzureCalcRateCard[[#This Row],[Region]]</f>
        <v>A9 HDInsight (Non-Windows)A9</v>
      </c>
      <c r="B14644" s="784">
        <v>9</v>
      </c>
      <c r="C14644" s="784" t="s">
        <v>91</v>
      </c>
      <c r="D14644" s="784" t="s">
        <v>181</v>
      </c>
      <c r="E14644" s="784">
        <v>1.788</v>
      </c>
      <c r="F14644" s="784" t="s">
        <v>3551</v>
      </c>
      <c r="G14644" s="784" t="s">
        <v>4109</v>
      </c>
      <c r="H14644" s="784" t="s">
        <v>4110</v>
      </c>
      <c r="I14644" s="784" t="s">
        <v>5151</v>
      </c>
    </row>
    <row r="14645" spans="1:9" hidden="1">
      <c r="A14645" s="784" t="str">
        <f>Table_wabobpsvr_AzureCalc_AzureCalcRateCard[[#This Row],[ServiceName]]&amp;Table_wabobpsvr_AzureCalc_AzureCalcRateCard[[#This Row],[Price_Level]]&amp;Table_wabobpsvr_AzureCalc_AzureCalcRateCard[[#This Row],[Region]]</f>
        <v>A9 HDInsight (Non-Windows)B9</v>
      </c>
      <c r="B14645" s="784">
        <v>9</v>
      </c>
      <c r="C14645" s="784" t="s">
        <v>91</v>
      </c>
      <c r="D14645" s="784" t="s">
        <v>182</v>
      </c>
      <c r="E14645" s="784">
        <v>1.7150000000000001</v>
      </c>
      <c r="F14645" s="784" t="s">
        <v>3551</v>
      </c>
      <c r="G14645" s="784" t="s">
        <v>4109</v>
      </c>
      <c r="H14645" s="784" t="s">
        <v>4110</v>
      </c>
      <c r="I14645" s="784" t="s">
        <v>5151</v>
      </c>
    </row>
    <row r="14646" spans="1:9" hidden="1">
      <c r="A14646" s="784" t="str">
        <f>Table_wabobpsvr_AzureCalc_AzureCalcRateCard[[#This Row],[ServiceName]]&amp;Table_wabobpsvr_AzureCalc_AzureCalcRateCard[[#This Row],[Price_Level]]&amp;Table_wabobpsvr_AzureCalc_AzureCalcRateCard[[#This Row],[Region]]</f>
        <v>A9 HDInsight (Non-Windows)C9</v>
      </c>
      <c r="B14646" s="784">
        <v>9</v>
      </c>
      <c r="C14646" s="784" t="s">
        <v>91</v>
      </c>
      <c r="D14646" s="784" t="s">
        <v>184</v>
      </c>
      <c r="E14646" s="784">
        <v>1.641</v>
      </c>
      <c r="F14646" s="784" t="s">
        <v>3551</v>
      </c>
      <c r="G14646" s="784" t="s">
        <v>4109</v>
      </c>
      <c r="H14646" s="784" t="s">
        <v>4110</v>
      </c>
      <c r="I14646" s="784" t="s">
        <v>5151</v>
      </c>
    </row>
    <row r="14647" spans="1:9" hidden="1">
      <c r="A14647" s="784" t="str">
        <f>Table_wabobpsvr_AzureCalc_AzureCalcRateCard[[#This Row],[ServiceName]]&amp;Table_wabobpsvr_AzureCalc_AzureCalcRateCard[[#This Row],[Price_Level]]&amp;Table_wabobpsvr_AzureCalc_AzureCalcRateCard[[#This Row],[Region]]</f>
        <v>A9 HDInsight (Non-Windows)D9</v>
      </c>
      <c r="B14647" s="784">
        <v>9</v>
      </c>
      <c r="C14647" s="784" t="s">
        <v>91</v>
      </c>
      <c r="D14647" s="784" t="s">
        <v>183</v>
      </c>
      <c r="E14647" s="784">
        <v>1.5680000000000001</v>
      </c>
      <c r="F14647" s="784" t="s">
        <v>3551</v>
      </c>
      <c r="G14647" s="784" t="s">
        <v>4109</v>
      </c>
      <c r="H14647" s="784" t="s">
        <v>4110</v>
      </c>
      <c r="I14647" s="784" t="s">
        <v>5151</v>
      </c>
    </row>
    <row r="14648" spans="1:9" hidden="1">
      <c r="A14648" s="784" t="str">
        <f>Table_wabobpsvr_AzureCalc_AzureCalcRateCard[[#This Row],[ServiceName]]&amp;Table_wabobpsvr_AzureCalc_AzureCalcRateCard[[#This Row],[Price_Level]]&amp;Table_wabobpsvr_AzureCalc_AzureCalcRateCard[[#This Row],[Region]]</f>
        <v>A10 VM (Non-Windows)C16</v>
      </c>
      <c r="B14648" s="784">
        <v>16</v>
      </c>
      <c r="C14648" s="784" t="s">
        <v>91</v>
      </c>
      <c r="D14648" s="784" t="s">
        <v>184</v>
      </c>
      <c r="E14648" s="784">
        <v>1.2102999999999999</v>
      </c>
      <c r="F14648" s="784" t="s">
        <v>1283</v>
      </c>
      <c r="G14648" s="784" t="s">
        <v>3654</v>
      </c>
      <c r="H14648" s="784" t="s">
        <v>3655</v>
      </c>
      <c r="I14648" s="784" t="s">
        <v>4431</v>
      </c>
    </row>
    <row r="14649" spans="1:9" hidden="1">
      <c r="A14649" s="784" t="str">
        <f>Table_wabobpsvr_AzureCalc_AzureCalcRateCard[[#This Row],[ServiceName]]&amp;Table_wabobpsvr_AzureCalc_AzureCalcRateCard[[#This Row],[Price_Level]]&amp;Table_wabobpsvr_AzureCalc_AzureCalcRateCard[[#This Row],[Region]]</f>
        <v>A10 VM (Non-Windows)D16</v>
      </c>
      <c r="B14649" s="784">
        <v>16</v>
      </c>
      <c r="C14649" s="784" t="s">
        <v>91</v>
      </c>
      <c r="D14649" s="784" t="s">
        <v>183</v>
      </c>
      <c r="E14649" s="784">
        <v>1.1704000000000001</v>
      </c>
      <c r="F14649" s="784" t="s">
        <v>1283</v>
      </c>
      <c r="G14649" s="784" t="s">
        <v>3654</v>
      </c>
      <c r="H14649" s="784" t="s">
        <v>3655</v>
      </c>
      <c r="I14649" s="784" t="s">
        <v>4431</v>
      </c>
    </row>
    <row r="14650" spans="1:9" hidden="1">
      <c r="A14650" s="784" t="str">
        <f>Table_wabobpsvr_AzureCalc_AzureCalcRateCard[[#This Row],[ServiceName]]&amp;Table_wabobpsvr_AzureCalc_AzureCalcRateCard[[#This Row],[Price_Level]]&amp;Table_wabobpsvr_AzureCalc_AzureCalcRateCard[[#This Row],[Region]]</f>
        <v>A9 VM (Windows)MOSP16</v>
      </c>
      <c r="B14650" s="784">
        <v>16</v>
      </c>
      <c r="C14650" s="784" t="s">
        <v>91</v>
      </c>
      <c r="D14650" s="784" t="s">
        <v>627</v>
      </c>
      <c r="E14650" s="784">
        <v>5.5839999999999996</v>
      </c>
      <c r="F14650" s="784" t="s">
        <v>706</v>
      </c>
      <c r="G14650" s="784" t="s">
        <v>4431</v>
      </c>
      <c r="H14650" s="784" t="s">
        <v>4431</v>
      </c>
      <c r="I14650" s="784" t="s">
        <v>4431</v>
      </c>
    </row>
    <row r="14651" spans="1:9" hidden="1">
      <c r="A14651" s="784" t="str">
        <f>Table_wabobpsvr_AzureCalc_AzureCalcRateCard[[#This Row],[ServiceName]]&amp;Table_wabobpsvr_AzureCalc_AzureCalcRateCard[[#This Row],[Price_Level]]&amp;Table_wabobpsvr_AzureCalc_AzureCalcRateCard[[#This Row],[Region]]</f>
        <v>A10 VM (Windows)A16</v>
      </c>
      <c r="B14651" s="784">
        <v>16</v>
      </c>
      <c r="C14651" s="784" t="s">
        <v>91</v>
      </c>
      <c r="D14651" s="784" t="s">
        <v>181</v>
      </c>
      <c r="E14651" s="784">
        <v>1.8332999999999999</v>
      </c>
      <c r="F14651" s="784" t="s">
        <v>1284</v>
      </c>
      <c r="G14651" s="784" t="s">
        <v>3656</v>
      </c>
      <c r="H14651" s="784" t="s">
        <v>3657</v>
      </c>
      <c r="I14651" s="784" t="s">
        <v>4431</v>
      </c>
    </row>
    <row r="14652" spans="1:9" hidden="1">
      <c r="A14652" s="784" t="str">
        <f>Table_wabobpsvr_AzureCalc_AzureCalcRateCard[[#This Row],[ServiceName]]&amp;Table_wabobpsvr_AzureCalc_AzureCalcRateCard[[#This Row],[Price_Level]]&amp;Table_wabobpsvr_AzureCalc_AzureCalcRateCard[[#This Row],[Region]]</f>
        <v>A10 VM (Windows)B16</v>
      </c>
      <c r="B14652" s="784">
        <v>16</v>
      </c>
      <c r="C14652" s="784" t="s">
        <v>91</v>
      </c>
      <c r="D14652" s="784" t="s">
        <v>182</v>
      </c>
      <c r="E14652" s="784">
        <v>1.7766</v>
      </c>
      <c r="F14652" s="784" t="s">
        <v>1284</v>
      </c>
      <c r="G14652" s="784" t="s">
        <v>3656</v>
      </c>
      <c r="H14652" s="784" t="s">
        <v>3657</v>
      </c>
      <c r="I14652" s="784" t="s">
        <v>4431</v>
      </c>
    </row>
    <row r="14653" spans="1:9" hidden="1">
      <c r="A14653" s="784" t="str">
        <f>Table_wabobpsvr_AzureCalc_AzureCalcRateCard[[#This Row],[ServiceName]]&amp;Table_wabobpsvr_AzureCalc_AzureCalcRateCard[[#This Row],[Price_Level]]&amp;Table_wabobpsvr_AzureCalc_AzureCalcRateCard[[#This Row],[Region]]</f>
        <v>Media Services Encoding Data Processed - Tier 4MOSP13</v>
      </c>
      <c r="B14653" s="784">
        <v>13</v>
      </c>
      <c r="C14653" s="784" t="s">
        <v>4431</v>
      </c>
      <c r="D14653" s="784" t="s">
        <v>627</v>
      </c>
      <c r="E14653" s="784">
        <v>999999</v>
      </c>
      <c r="F14653" s="784" t="s">
        <v>952</v>
      </c>
      <c r="G14653" s="784" t="s">
        <v>4431</v>
      </c>
      <c r="H14653" s="784" t="s">
        <v>4431</v>
      </c>
      <c r="I14653" s="784" t="s">
        <v>4431</v>
      </c>
    </row>
    <row r="14654" spans="1:9" hidden="1">
      <c r="A14654" s="784" t="str">
        <f>Table_wabobpsvr_AzureCalc_AzureCalcRateCard[[#This Row],[ServiceName]]&amp;Table_wabobpsvr_AzureCalc_AzureCalcRateCard[[#This Row],[Price_Level]]&amp;Table_wabobpsvr_AzureCalc_AzureCalcRateCard[[#This Row],[Region]]</f>
        <v>Media Services Encoding Data Processed - Tier 4A13</v>
      </c>
      <c r="B14654" s="784">
        <v>13</v>
      </c>
      <c r="C14654" s="784" t="s">
        <v>4431</v>
      </c>
      <c r="D14654" s="784" t="s">
        <v>181</v>
      </c>
      <c r="E14654" s="784">
        <v>999999</v>
      </c>
      <c r="F14654" s="784" t="s">
        <v>952</v>
      </c>
      <c r="G14654" s="784" t="s">
        <v>4431</v>
      </c>
      <c r="H14654" s="784" t="s">
        <v>4431</v>
      </c>
      <c r="I14654" s="784" t="s">
        <v>4431</v>
      </c>
    </row>
    <row r="14655" spans="1:9" hidden="1">
      <c r="A14655" s="784" t="str">
        <f>Table_wabobpsvr_AzureCalc_AzureCalcRateCard[[#This Row],[ServiceName]]&amp;Table_wabobpsvr_AzureCalc_AzureCalcRateCard[[#This Row],[Price_Level]]&amp;Table_wabobpsvr_AzureCalc_AzureCalcRateCard[[#This Row],[Region]]</f>
        <v>Media Services Encoding Data Processed - Tier 4B13</v>
      </c>
      <c r="B14655" s="784">
        <v>13</v>
      </c>
      <c r="C14655" s="784" t="s">
        <v>4431</v>
      </c>
      <c r="D14655" s="784" t="s">
        <v>182</v>
      </c>
      <c r="E14655" s="784">
        <v>999999</v>
      </c>
      <c r="F14655" s="784" t="s">
        <v>952</v>
      </c>
      <c r="G14655" s="784" t="s">
        <v>4431</v>
      </c>
      <c r="H14655" s="784" t="s">
        <v>4431</v>
      </c>
      <c r="I14655" s="784" t="s">
        <v>4431</v>
      </c>
    </row>
    <row r="14656" spans="1:9" hidden="1">
      <c r="A14656" s="784" t="str">
        <f>Table_wabobpsvr_AzureCalc_AzureCalcRateCard[[#This Row],[ServiceName]]&amp;Table_wabobpsvr_AzureCalc_AzureCalcRateCard[[#This Row],[Price_Level]]&amp;Table_wabobpsvr_AzureCalc_AzureCalcRateCard[[#This Row],[Region]]</f>
        <v>Media Services Encoding Data Processed - Tier 4C13</v>
      </c>
      <c r="B14656" s="784">
        <v>13</v>
      </c>
      <c r="C14656" s="784" t="s">
        <v>4431</v>
      </c>
      <c r="D14656" s="784" t="s">
        <v>184</v>
      </c>
      <c r="E14656" s="784">
        <v>999999</v>
      </c>
      <c r="F14656" s="784" t="s">
        <v>952</v>
      </c>
      <c r="G14656" s="784" t="s">
        <v>4431</v>
      </c>
      <c r="H14656" s="784" t="s">
        <v>4431</v>
      </c>
      <c r="I14656" s="784" t="s">
        <v>4431</v>
      </c>
    </row>
    <row r="14657" spans="1:9" hidden="1">
      <c r="A14657" s="784" t="str">
        <f>Table_wabobpsvr_AzureCalc_AzureCalcRateCard[[#This Row],[ServiceName]]&amp;Table_wabobpsvr_AzureCalc_AzureCalcRateCard[[#This Row],[Price_Level]]&amp;Table_wabobpsvr_AzureCalc_AzureCalcRateCard[[#This Row],[Region]]</f>
        <v>Media Services Encoding Data Processed - Tier 4D13</v>
      </c>
      <c r="B14657" s="784">
        <v>13</v>
      </c>
      <c r="C14657" s="784" t="s">
        <v>4431</v>
      </c>
      <c r="D14657" s="784" t="s">
        <v>183</v>
      </c>
      <c r="E14657" s="784">
        <v>999999</v>
      </c>
      <c r="F14657" s="784" t="s">
        <v>952</v>
      </c>
      <c r="G14657" s="784" t="s">
        <v>4431</v>
      </c>
      <c r="H14657" s="784" t="s">
        <v>4431</v>
      </c>
      <c r="I14657" s="784" t="s">
        <v>4431</v>
      </c>
    </row>
    <row r="14658" spans="1:9" hidden="1">
      <c r="A14658" s="784" t="str">
        <f>Table_wabobpsvr_AzureCalc_AzureCalcRateCard[[#This Row],[ServiceName]]&amp;Table_wabobpsvr_AzureCalc_AzureCalcRateCard[[#This Row],[Price_Level]]&amp;Table_wabobpsvr_AzureCalc_AzureCalcRateCard[[#This Row],[Region]]</f>
        <v>Media Services Encoding Data Processed - Tier 5MOSP13</v>
      </c>
      <c r="B14658" s="784">
        <v>13</v>
      </c>
      <c r="C14658" s="784" t="s">
        <v>4431</v>
      </c>
      <c r="D14658" s="784" t="s">
        <v>627</v>
      </c>
      <c r="E14658" s="784">
        <v>999999</v>
      </c>
      <c r="F14658" s="784" t="s">
        <v>953</v>
      </c>
      <c r="G14658" s="784" t="s">
        <v>4431</v>
      </c>
      <c r="H14658" s="784" t="s">
        <v>4431</v>
      </c>
      <c r="I14658" s="784" t="s">
        <v>4431</v>
      </c>
    </row>
    <row r="14659" spans="1:9" hidden="1">
      <c r="A14659" s="784" t="str">
        <f>Table_wabobpsvr_AzureCalc_AzureCalcRateCard[[#This Row],[ServiceName]]&amp;Table_wabobpsvr_AzureCalc_AzureCalcRateCard[[#This Row],[Price_Level]]&amp;Table_wabobpsvr_AzureCalc_AzureCalcRateCard[[#This Row],[Region]]</f>
        <v>Media Services Encoding Data Processed - Tier 5A13</v>
      </c>
      <c r="B14659" s="784">
        <v>13</v>
      </c>
      <c r="C14659" s="784" t="s">
        <v>4431</v>
      </c>
      <c r="D14659" s="784" t="s">
        <v>181</v>
      </c>
      <c r="E14659" s="784">
        <v>999999</v>
      </c>
      <c r="F14659" s="784" t="s">
        <v>953</v>
      </c>
      <c r="G14659" s="784" t="s">
        <v>4431</v>
      </c>
      <c r="H14659" s="784" t="s">
        <v>4431</v>
      </c>
      <c r="I14659" s="784" t="s">
        <v>4431</v>
      </c>
    </row>
    <row r="14660" spans="1:9" hidden="1">
      <c r="A14660" s="784" t="str">
        <f>Table_wabobpsvr_AzureCalc_AzureCalcRateCard[[#This Row],[ServiceName]]&amp;Table_wabobpsvr_AzureCalc_AzureCalcRateCard[[#This Row],[Price_Level]]&amp;Table_wabobpsvr_AzureCalc_AzureCalcRateCard[[#This Row],[Region]]</f>
        <v>Media Services Encoding Data Processed - Tier 5B13</v>
      </c>
      <c r="B14660" s="784">
        <v>13</v>
      </c>
      <c r="C14660" s="784" t="s">
        <v>4431</v>
      </c>
      <c r="D14660" s="784" t="s">
        <v>182</v>
      </c>
      <c r="E14660" s="784">
        <v>999999</v>
      </c>
      <c r="F14660" s="784" t="s">
        <v>953</v>
      </c>
      <c r="G14660" s="784" t="s">
        <v>4431</v>
      </c>
      <c r="H14660" s="784" t="s">
        <v>4431</v>
      </c>
      <c r="I14660" s="784" t="s">
        <v>4431</v>
      </c>
    </row>
    <row r="14661" spans="1:9" hidden="1">
      <c r="A14661" s="784" t="str">
        <f>Table_wabobpsvr_AzureCalc_AzureCalcRateCard[[#This Row],[ServiceName]]&amp;Table_wabobpsvr_AzureCalc_AzureCalcRateCard[[#This Row],[Price_Level]]&amp;Table_wabobpsvr_AzureCalc_AzureCalcRateCard[[#This Row],[Region]]</f>
        <v>Media Services Encoding Data Processed - Tier 5C13</v>
      </c>
      <c r="B14661" s="784">
        <v>13</v>
      </c>
      <c r="C14661" s="784" t="s">
        <v>4431</v>
      </c>
      <c r="D14661" s="784" t="s">
        <v>184</v>
      </c>
      <c r="E14661" s="784">
        <v>999999</v>
      </c>
      <c r="F14661" s="784" t="s">
        <v>953</v>
      </c>
      <c r="G14661" s="784" t="s">
        <v>4431</v>
      </c>
      <c r="H14661" s="784" t="s">
        <v>4431</v>
      </c>
      <c r="I14661" s="784" t="s">
        <v>4431</v>
      </c>
    </row>
    <row r="14662" spans="1:9" hidden="1">
      <c r="A14662" s="784" t="str">
        <f>Table_wabobpsvr_AzureCalc_AzureCalcRateCard[[#This Row],[ServiceName]]&amp;Table_wabobpsvr_AzureCalc_AzureCalcRateCard[[#This Row],[Price_Level]]&amp;Table_wabobpsvr_AzureCalc_AzureCalcRateCard[[#This Row],[Region]]</f>
        <v>Media Services Encoding Data Processed - Tier 5D13</v>
      </c>
      <c r="B14662" s="784">
        <v>13</v>
      </c>
      <c r="C14662" s="784" t="s">
        <v>4431</v>
      </c>
      <c r="D14662" s="784" t="s">
        <v>183</v>
      </c>
      <c r="E14662" s="784">
        <v>999999</v>
      </c>
      <c r="F14662" s="784" t="s">
        <v>953</v>
      </c>
      <c r="G14662" s="784" t="s">
        <v>4431</v>
      </c>
      <c r="H14662" s="784" t="s">
        <v>4431</v>
      </c>
      <c r="I14662" s="784" t="s">
        <v>4431</v>
      </c>
    </row>
    <row r="14663" spans="1:9" hidden="1">
      <c r="A14663" s="784" t="str">
        <f>Table_wabobpsvr_AzureCalc_AzureCalcRateCard[[#This Row],[ServiceName]]&amp;Table_wabobpsvr_AzureCalc_AzureCalcRateCard[[#This Row],[Price_Level]]&amp;Table_wabobpsvr_AzureCalc_AzureCalcRateCard[[#This Row],[Region]]</f>
        <v>Media Services Encoding Data Processed - Tier 5MOSP3</v>
      </c>
      <c r="B14663" s="784">
        <v>3</v>
      </c>
      <c r="C14663" s="784" t="s">
        <v>4431</v>
      </c>
      <c r="D14663" s="784" t="s">
        <v>627</v>
      </c>
      <c r="E14663" s="784">
        <v>999999</v>
      </c>
      <c r="F14663" s="784" t="s">
        <v>953</v>
      </c>
      <c r="G14663" s="784" t="s">
        <v>4431</v>
      </c>
      <c r="H14663" s="784" t="s">
        <v>4431</v>
      </c>
      <c r="I14663" s="784" t="s">
        <v>4431</v>
      </c>
    </row>
    <row r="14664" spans="1:9" hidden="1">
      <c r="A14664" s="784" t="str">
        <f>Table_wabobpsvr_AzureCalc_AzureCalcRateCard[[#This Row],[ServiceName]]&amp;Table_wabobpsvr_AzureCalc_AzureCalcRateCard[[#This Row],[Price_Level]]&amp;Table_wabobpsvr_AzureCalc_AzureCalcRateCard[[#This Row],[Region]]</f>
        <v>Media Services Encoding Data Processed - Tier 5A3</v>
      </c>
      <c r="B14664" s="784">
        <v>3</v>
      </c>
      <c r="C14664" s="784" t="s">
        <v>4431</v>
      </c>
      <c r="D14664" s="784" t="s">
        <v>181</v>
      </c>
      <c r="E14664" s="784">
        <v>999999</v>
      </c>
      <c r="F14664" s="784" t="s">
        <v>953</v>
      </c>
      <c r="G14664" s="784" t="s">
        <v>4431</v>
      </c>
      <c r="H14664" s="784" t="s">
        <v>4431</v>
      </c>
      <c r="I14664" s="784" t="s">
        <v>4431</v>
      </c>
    </row>
    <row r="14665" spans="1:9" hidden="1">
      <c r="A14665" s="784" t="str">
        <f>Table_wabobpsvr_AzureCalc_AzureCalcRateCard[[#This Row],[ServiceName]]&amp;Table_wabobpsvr_AzureCalc_AzureCalcRateCard[[#This Row],[Price_Level]]&amp;Table_wabobpsvr_AzureCalc_AzureCalcRateCard[[#This Row],[Region]]</f>
        <v>Media Services Encoding Data Processed - Tier 5B3</v>
      </c>
      <c r="B14665" s="784">
        <v>3</v>
      </c>
      <c r="C14665" s="784" t="s">
        <v>4431</v>
      </c>
      <c r="D14665" s="784" t="s">
        <v>182</v>
      </c>
      <c r="E14665" s="784">
        <v>999999</v>
      </c>
      <c r="F14665" s="784" t="s">
        <v>953</v>
      </c>
      <c r="G14665" s="784" t="s">
        <v>4431</v>
      </c>
      <c r="H14665" s="784" t="s">
        <v>4431</v>
      </c>
      <c r="I14665" s="784" t="s">
        <v>4431</v>
      </c>
    </row>
    <row r="14666" spans="1:9" hidden="1">
      <c r="A14666" s="784" t="str">
        <f>Table_wabobpsvr_AzureCalc_AzureCalcRateCard[[#This Row],[ServiceName]]&amp;Table_wabobpsvr_AzureCalc_AzureCalcRateCard[[#This Row],[Price_Level]]&amp;Table_wabobpsvr_AzureCalc_AzureCalcRateCard[[#This Row],[Region]]</f>
        <v>Media Services Encoding Data Processed - Tier 5C3</v>
      </c>
      <c r="B14666" s="784">
        <v>3</v>
      </c>
      <c r="C14666" s="784" t="s">
        <v>4431</v>
      </c>
      <c r="D14666" s="784" t="s">
        <v>184</v>
      </c>
      <c r="E14666" s="784">
        <v>999999</v>
      </c>
      <c r="F14666" s="784" t="s">
        <v>953</v>
      </c>
      <c r="G14666" s="784" t="s">
        <v>4431</v>
      </c>
      <c r="H14666" s="784" t="s">
        <v>4431</v>
      </c>
      <c r="I14666" s="784" t="s">
        <v>4431</v>
      </c>
    </row>
    <row r="14667" spans="1:9" hidden="1">
      <c r="A14667" s="784" t="str">
        <f>Table_wabobpsvr_AzureCalc_AzureCalcRateCard[[#This Row],[ServiceName]]&amp;Table_wabobpsvr_AzureCalc_AzureCalcRateCard[[#This Row],[Price_Level]]&amp;Table_wabobpsvr_AzureCalc_AzureCalcRateCard[[#This Row],[Region]]</f>
        <v>Media Services Encoding Data Processed - Tier 5D3</v>
      </c>
      <c r="B14667" s="784">
        <v>3</v>
      </c>
      <c r="C14667" s="784" t="s">
        <v>4431</v>
      </c>
      <c r="D14667" s="784" t="s">
        <v>183</v>
      </c>
      <c r="E14667" s="784">
        <v>999999</v>
      </c>
      <c r="F14667" s="784" t="s">
        <v>953</v>
      </c>
      <c r="G14667" s="784" t="s">
        <v>4431</v>
      </c>
      <c r="H14667" s="784" t="s">
        <v>4431</v>
      </c>
      <c r="I14667" s="784" t="s">
        <v>4431</v>
      </c>
    </row>
    <row r="14668" spans="1:9" hidden="1">
      <c r="A14668" s="784" t="str">
        <f>Table_wabobpsvr_AzureCalc_AzureCalcRateCard[[#This Row],[ServiceName]]&amp;Table_wabobpsvr_AzureCalc_AzureCalcRateCard[[#This Row],[Price_Level]]&amp;Table_wabobpsvr_AzureCalc_AzureCalcRateCard[[#This Row],[Region]]</f>
        <v>Media Services Encoding Data Processed - Tier 5MOSP2</v>
      </c>
      <c r="B14668" s="784">
        <v>2</v>
      </c>
      <c r="C14668" s="784" t="s">
        <v>4431</v>
      </c>
      <c r="D14668" s="784" t="s">
        <v>627</v>
      </c>
      <c r="E14668" s="784">
        <v>999999</v>
      </c>
      <c r="F14668" s="784" t="s">
        <v>953</v>
      </c>
      <c r="G14668" s="784" t="s">
        <v>4431</v>
      </c>
      <c r="H14668" s="784" t="s">
        <v>4431</v>
      </c>
      <c r="I14668" s="784" t="s">
        <v>4431</v>
      </c>
    </row>
    <row r="14669" spans="1:9" hidden="1">
      <c r="A14669" s="784" t="str">
        <f>Table_wabobpsvr_AzureCalc_AzureCalcRateCard[[#This Row],[ServiceName]]&amp;Table_wabobpsvr_AzureCalc_AzureCalcRateCard[[#This Row],[Price_Level]]&amp;Table_wabobpsvr_AzureCalc_AzureCalcRateCard[[#This Row],[Region]]</f>
        <v>Media Services Encoding Data Processed - Tier 5A2</v>
      </c>
      <c r="B14669" s="784">
        <v>2</v>
      </c>
      <c r="C14669" s="784" t="s">
        <v>4431</v>
      </c>
      <c r="D14669" s="784" t="s">
        <v>181</v>
      </c>
      <c r="E14669" s="784">
        <v>999999</v>
      </c>
      <c r="F14669" s="784" t="s">
        <v>953</v>
      </c>
      <c r="G14669" s="784" t="s">
        <v>4431</v>
      </c>
      <c r="H14669" s="784" t="s">
        <v>4431</v>
      </c>
      <c r="I14669" s="784" t="s">
        <v>4431</v>
      </c>
    </row>
    <row r="14670" spans="1:9" hidden="1">
      <c r="A14670" s="784" t="str">
        <f>Table_wabobpsvr_AzureCalc_AzureCalcRateCard[[#This Row],[ServiceName]]&amp;Table_wabobpsvr_AzureCalc_AzureCalcRateCard[[#This Row],[Price_Level]]&amp;Table_wabobpsvr_AzureCalc_AzureCalcRateCard[[#This Row],[Region]]</f>
        <v>Media Services Encoding Data Processed - Tier 5B2</v>
      </c>
      <c r="B14670" s="784">
        <v>2</v>
      </c>
      <c r="C14670" s="784" t="s">
        <v>4431</v>
      </c>
      <c r="D14670" s="784" t="s">
        <v>182</v>
      </c>
      <c r="E14670" s="784">
        <v>999999</v>
      </c>
      <c r="F14670" s="784" t="s">
        <v>953</v>
      </c>
      <c r="G14670" s="784" t="s">
        <v>4431</v>
      </c>
      <c r="H14670" s="784" t="s">
        <v>4431</v>
      </c>
      <c r="I14670" s="784" t="s">
        <v>4431</v>
      </c>
    </row>
    <row r="14671" spans="1:9" hidden="1">
      <c r="A14671" s="784" t="str">
        <f>Table_wabobpsvr_AzureCalc_AzureCalcRateCard[[#This Row],[ServiceName]]&amp;Table_wabobpsvr_AzureCalc_AzureCalcRateCard[[#This Row],[Price_Level]]&amp;Table_wabobpsvr_AzureCalc_AzureCalcRateCard[[#This Row],[Region]]</f>
        <v>Media Services Encoding Data Processed - Tier 5C2</v>
      </c>
      <c r="B14671" s="784">
        <v>2</v>
      </c>
      <c r="C14671" s="784" t="s">
        <v>4431</v>
      </c>
      <c r="D14671" s="784" t="s">
        <v>184</v>
      </c>
      <c r="E14671" s="784">
        <v>999999</v>
      </c>
      <c r="F14671" s="784" t="s">
        <v>953</v>
      </c>
      <c r="G14671" s="784" t="s">
        <v>4431</v>
      </c>
      <c r="H14671" s="784" t="s">
        <v>4431</v>
      </c>
      <c r="I14671" s="784" t="s">
        <v>4431</v>
      </c>
    </row>
    <row r="14672" spans="1:9" hidden="1">
      <c r="A14672" s="784" t="str">
        <f>Table_wabobpsvr_AzureCalc_AzureCalcRateCard[[#This Row],[ServiceName]]&amp;Table_wabobpsvr_AzureCalc_AzureCalcRateCard[[#This Row],[Price_Level]]&amp;Table_wabobpsvr_AzureCalc_AzureCalcRateCard[[#This Row],[Region]]</f>
        <v>Media Services Encoding Data Processed - Tier 5D2</v>
      </c>
      <c r="B14672" s="784">
        <v>2</v>
      </c>
      <c r="C14672" s="784" t="s">
        <v>4431</v>
      </c>
      <c r="D14672" s="784" t="s">
        <v>183</v>
      </c>
      <c r="E14672" s="784">
        <v>999999</v>
      </c>
      <c r="F14672" s="784" t="s">
        <v>953</v>
      </c>
      <c r="G14672" s="784" t="s">
        <v>4431</v>
      </c>
      <c r="H14672" s="784" t="s">
        <v>4431</v>
      </c>
      <c r="I14672" s="784" t="s">
        <v>4431</v>
      </c>
    </row>
    <row r="14673" spans="1:9" hidden="1">
      <c r="A14673" s="784" t="str">
        <f>Table_wabobpsvr_AzureCalc_AzureCalcRateCard[[#This Row],[ServiceName]]&amp;Table_wabobpsvr_AzureCalc_AzureCalcRateCard[[#This Row],[Price_Level]]&amp;Table_wabobpsvr_AzureCalc_AzureCalcRateCard[[#This Row],[Region]]</f>
        <v>Streaming UnitsMOSP13</v>
      </c>
      <c r="B14673" s="784">
        <v>13</v>
      </c>
      <c r="C14673" s="784" t="s">
        <v>4431</v>
      </c>
      <c r="D14673" s="784" t="s">
        <v>627</v>
      </c>
      <c r="E14673" s="784">
        <v>999999</v>
      </c>
      <c r="F14673" s="784" t="s">
        <v>1361</v>
      </c>
      <c r="G14673" s="784" t="s">
        <v>4431</v>
      </c>
      <c r="H14673" s="784" t="s">
        <v>4431</v>
      </c>
      <c r="I14673" s="784" t="s">
        <v>4431</v>
      </c>
    </row>
    <row r="14674" spans="1:9" hidden="1">
      <c r="A14674" s="784" t="str">
        <f>Table_wabobpsvr_AzureCalc_AzureCalcRateCard[[#This Row],[ServiceName]]&amp;Table_wabobpsvr_AzureCalc_AzureCalcRateCard[[#This Row],[Price_Level]]&amp;Table_wabobpsvr_AzureCalc_AzureCalcRateCard[[#This Row],[Region]]</f>
        <v>Streaming UnitsA13</v>
      </c>
      <c r="B14674" s="784">
        <v>13</v>
      </c>
      <c r="C14674" s="784" t="s">
        <v>4431</v>
      </c>
      <c r="D14674" s="784" t="s">
        <v>181</v>
      </c>
      <c r="E14674" s="784">
        <v>999999</v>
      </c>
      <c r="F14674" s="784" t="s">
        <v>1361</v>
      </c>
      <c r="G14674" s="784" t="s">
        <v>4431</v>
      </c>
      <c r="H14674" s="784" t="s">
        <v>4431</v>
      </c>
      <c r="I14674" s="784" t="s">
        <v>4431</v>
      </c>
    </row>
    <row r="14675" spans="1:9" hidden="1">
      <c r="A14675" s="784" t="str">
        <f>Table_wabobpsvr_AzureCalc_AzureCalcRateCard[[#This Row],[ServiceName]]&amp;Table_wabobpsvr_AzureCalc_AzureCalcRateCard[[#This Row],[Price_Level]]&amp;Table_wabobpsvr_AzureCalc_AzureCalcRateCard[[#This Row],[Region]]</f>
        <v>Streaming UnitsB13</v>
      </c>
      <c r="B14675" s="784">
        <v>13</v>
      </c>
      <c r="C14675" s="784" t="s">
        <v>4431</v>
      </c>
      <c r="D14675" s="784" t="s">
        <v>182</v>
      </c>
      <c r="E14675" s="784">
        <v>999999</v>
      </c>
      <c r="F14675" s="784" t="s">
        <v>1361</v>
      </c>
      <c r="G14675" s="784" t="s">
        <v>4431</v>
      </c>
      <c r="H14675" s="784" t="s">
        <v>4431</v>
      </c>
      <c r="I14675" s="784" t="s">
        <v>4431</v>
      </c>
    </row>
    <row r="14676" spans="1:9" hidden="1">
      <c r="A14676" s="784" t="str">
        <f>Table_wabobpsvr_AzureCalc_AzureCalcRateCard[[#This Row],[ServiceName]]&amp;Table_wabobpsvr_AzureCalc_AzureCalcRateCard[[#This Row],[Price_Level]]&amp;Table_wabobpsvr_AzureCalc_AzureCalcRateCard[[#This Row],[Region]]</f>
        <v>Streaming UnitsC13</v>
      </c>
      <c r="B14676" s="784">
        <v>13</v>
      </c>
      <c r="C14676" s="784" t="s">
        <v>4431</v>
      </c>
      <c r="D14676" s="784" t="s">
        <v>184</v>
      </c>
      <c r="E14676" s="784">
        <v>999999</v>
      </c>
      <c r="F14676" s="784" t="s">
        <v>1361</v>
      </c>
      <c r="G14676" s="784" t="s">
        <v>4431</v>
      </c>
      <c r="H14676" s="784" t="s">
        <v>4431</v>
      </c>
      <c r="I14676" s="784" t="s">
        <v>4431</v>
      </c>
    </row>
    <row r="14677" spans="1:9" hidden="1">
      <c r="A14677" s="784" t="str">
        <f>Table_wabobpsvr_AzureCalc_AzureCalcRateCard[[#This Row],[ServiceName]]&amp;Table_wabobpsvr_AzureCalc_AzureCalcRateCard[[#This Row],[Price_Level]]&amp;Table_wabobpsvr_AzureCalc_AzureCalcRateCard[[#This Row],[Region]]</f>
        <v>Streaming UnitsD13</v>
      </c>
      <c r="B14677" s="784">
        <v>13</v>
      </c>
      <c r="C14677" s="784" t="s">
        <v>4431</v>
      </c>
      <c r="D14677" s="784" t="s">
        <v>183</v>
      </c>
      <c r="E14677" s="784">
        <v>999999</v>
      </c>
      <c r="F14677" s="784" t="s">
        <v>1361</v>
      </c>
      <c r="G14677" s="784" t="s">
        <v>4431</v>
      </c>
      <c r="H14677" s="784" t="s">
        <v>4431</v>
      </c>
      <c r="I14677" s="784" t="s">
        <v>4431</v>
      </c>
    </row>
    <row r="14678" spans="1:9" hidden="1">
      <c r="A14678" s="784" t="str">
        <f>Table_wabobpsvr_AzureCalc_AzureCalcRateCard[[#This Row],[ServiceName]]&amp;Table_wabobpsvr_AzureCalc_AzureCalcRateCard[[#This Row],[Price_Level]]&amp;Table_wabobpsvr_AzureCalc_AzureCalcRateCard[[#This Row],[Region]]</f>
        <v>Streaming UnitsMOSP14</v>
      </c>
      <c r="B14678" s="784">
        <v>14</v>
      </c>
      <c r="C14678" s="784" t="s">
        <v>4431</v>
      </c>
      <c r="D14678" s="784" t="s">
        <v>627</v>
      </c>
      <c r="E14678" s="784">
        <v>999999</v>
      </c>
      <c r="F14678" s="784" t="s">
        <v>1361</v>
      </c>
      <c r="G14678" s="784" t="s">
        <v>4431</v>
      </c>
      <c r="H14678" s="784" t="s">
        <v>4431</v>
      </c>
      <c r="I14678" s="784" t="s">
        <v>4431</v>
      </c>
    </row>
    <row r="14679" spans="1:9" hidden="1">
      <c r="A14679" s="784" t="str">
        <f>Table_wabobpsvr_AzureCalc_AzureCalcRateCard[[#This Row],[ServiceName]]&amp;Table_wabobpsvr_AzureCalc_AzureCalcRateCard[[#This Row],[Price_Level]]&amp;Table_wabobpsvr_AzureCalc_AzureCalcRateCard[[#This Row],[Region]]</f>
        <v>Streaming UnitsA14</v>
      </c>
      <c r="B14679" s="784">
        <v>14</v>
      </c>
      <c r="C14679" s="784" t="s">
        <v>4431</v>
      </c>
      <c r="D14679" s="784" t="s">
        <v>181</v>
      </c>
      <c r="E14679" s="784">
        <v>999999</v>
      </c>
      <c r="F14679" s="784" t="s">
        <v>1361</v>
      </c>
      <c r="G14679" s="784" t="s">
        <v>4431</v>
      </c>
      <c r="H14679" s="784" t="s">
        <v>4431</v>
      </c>
      <c r="I14679" s="784" t="s">
        <v>4431</v>
      </c>
    </row>
    <row r="14680" spans="1:9" hidden="1">
      <c r="A14680" s="784" t="str">
        <f>Table_wabobpsvr_AzureCalc_AzureCalcRateCard[[#This Row],[ServiceName]]&amp;Table_wabobpsvr_AzureCalc_AzureCalcRateCard[[#This Row],[Price_Level]]&amp;Table_wabobpsvr_AzureCalc_AzureCalcRateCard[[#This Row],[Region]]</f>
        <v>Streaming UnitsB14</v>
      </c>
      <c r="B14680" s="784">
        <v>14</v>
      </c>
      <c r="C14680" s="784" t="s">
        <v>4431</v>
      </c>
      <c r="D14680" s="784" t="s">
        <v>182</v>
      </c>
      <c r="E14680" s="784">
        <v>999999</v>
      </c>
      <c r="F14680" s="784" t="s">
        <v>1361</v>
      </c>
      <c r="G14680" s="784" t="s">
        <v>4431</v>
      </c>
      <c r="H14680" s="784" t="s">
        <v>4431</v>
      </c>
      <c r="I14680" s="784" t="s">
        <v>4431</v>
      </c>
    </row>
    <row r="14681" spans="1:9" hidden="1">
      <c r="A14681" s="784" t="str">
        <f>Table_wabobpsvr_AzureCalc_AzureCalcRateCard[[#This Row],[ServiceName]]&amp;Table_wabobpsvr_AzureCalc_AzureCalcRateCard[[#This Row],[Price_Level]]&amp;Table_wabobpsvr_AzureCalc_AzureCalcRateCard[[#This Row],[Region]]</f>
        <v>Streaming UnitsC14</v>
      </c>
      <c r="B14681" s="784">
        <v>14</v>
      </c>
      <c r="C14681" s="784" t="s">
        <v>4431</v>
      </c>
      <c r="D14681" s="784" t="s">
        <v>184</v>
      </c>
      <c r="E14681" s="784">
        <v>999999</v>
      </c>
      <c r="F14681" s="784" t="s">
        <v>1361</v>
      </c>
      <c r="G14681" s="784" t="s">
        <v>4431</v>
      </c>
      <c r="H14681" s="784" t="s">
        <v>4431</v>
      </c>
      <c r="I14681" s="784" t="s">
        <v>4431</v>
      </c>
    </row>
    <row r="14682" spans="1:9" hidden="1">
      <c r="A14682" s="784" t="str">
        <f>Table_wabobpsvr_AzureCalc_AzureCalcRateCard[[#This Row],[ServiceName]]&amp;Table_wabobpsvr_AzureCalc_AzureCalcRateCard[[#This Row],[Price_Level]]&amp;Table_wabobpsvr_AzureCalc_AzureCalcRateCard[[#This Row],[Region]]</f>
        <v>Basic_D5 VM (Windows)B10</v>
      </c>
      <c r="B14682" s="784">
        <v>10</v>
      </c>
      <c r="C14682" s="784" t="s">
        <v>701</v>
      </c>
      <c r="D14682" s="784" t="s">
        <v>182</v>
      </c>
      <c r="E14682" s="784">
        <v>2.4910000000000001</v>
      </c>
      <c r="F14682" s="784" t="s">
        <v>1151</v>
      </c>
      <c r="G14682" s="784" t="s">
        <v>4431</v>
      </c>
      <c r="H14682" s="784" t="s">
        <v>4431</v>
      </c>
      <c r="I14682" s="784" t="s">
        <v>6513</v>
      </c>
    </row>
    <row r="14683" spans="1:9" hidden="1">
      <c r="A14683" s="784" t="str">
        <f>Table_wabobpsvr_AzureCalc_AzureCalcRateCard[[#This Row],[ServiceName]]&amp;Table_wabobpsvr_AzureCalc_AzureCalcRateCard[[#This Row],[Price_Level]]&amp;Table_wabobpsvr_AzureCalc_AzureCalcRateCard[[#This Row],[Region]]</f>
        <v>Basic_D5 VM (Windows)C10</v>
      </c>
      <c r="B14683" s="784">
        <v>10</v>
      </c>
      <c r="C14683" s="784" t="s">
        <v>701</v>
      </c>
      <c r="D14683" s="784" t="s">
        <v>184</v>
      </c>
      <c r="E14683" s="784">
        <v>2.411</v>
      </c>
      <c r="F14683" s="784" t="s">
        <v>1151</v>
      </c>
      <c r="G14683" s="784" t="s">
        <v>4431</v>
      </c>
      <c r="H14683" s="784" t="s">
        <v>4431</v>
      </c>
      <c r="I14683" s="784" t="s">
        <v>6513</v>
      </c>
    </row>
    <row r="14684" spans="1:9" hidden="1">
      <c r="A14684" s="784" t="str">
        <f>Table_wabobpsvr_AzureCalc_AzureCalcRateCard[[#This Row],[ServiceName]]&amp;Table_wabobpsvr_AzureCalc_AzureCalcRateCard[[#This Row],[Price_Level]]&amp;Table_wabobpsvr_AzureCalc_AzureCalcRateCard[[#This Row],[Region]]</f>
        <v>Basic_D5 VM (Windows)D10</v>
      </c>
      <c r="B14684" s="784">
        <v>10</v>
      </c>
      <c r="C14684" s="784" t="s">
        <v>701</v>
      </c>
      <c r="D14684" s="784" t="s">
        <v>183</v>
      </c>
      <c r="E14684" s="784">
        <v>2.3319999999999999</v>
      </c>
      <c r="F14684" s="784" t="s">
        <v>1151</v>
      </c>
      <c r="G14684" s="784" t="s">
        <v>4431</v>
      </c>
      <c r="H14684" s="784" t="s">
        <v>4431</v>
      </c>
      <c r="I14684" s="784" t="s">
        <v>6513</v>
      </c>
    </row>
    <row r="14685" spans="1:9" hidden="1">
      <c r="A14685" s="784" t="str">
        <f>Table_wabobpsvr_AzureCalc_AzureCalcRateCard[[#This Row],[ServiceName]]&amp;Table_wabobpsvr_AzureCalc_AzureCalcRateCard[[#This Row],[Price_Level]]&amp;Table_wabobpsvr_AzureCalc_AzureCalcRateCard[[#This Row],[Region]]</f>
        <v>Basic_D5 VM (Windows)MOSP9</v>
      </c>
      <c r="B14685" s="784">
        <v>9</v>
      </c>
      <c r="C14685" s="784" t="s">
        <v>701</v>
      </c>
      <c r="D14685" s="784" t="s">
        <v>627</v>
      </c>
      <c r="E14685" s="784">
        <v>2.3039999999999998</v>
      </c>
      <c r="F14685" s="784" t="s">
        <v>1151</v>
      </c>
      <c r="G14685" s="784" t="s">
        <v>4431</v>
      </c>
      <c r="H14685" s="784" t="s">
        <v>4431</v>
      </c>
      <c r="I14685" s="784" t="s">
        <v>7001</v>
      </c>
    </row>
    <row r="14686" spans="1:9" hidden="1">
      <c r="A14686" s="784" t="str">
        <f>Table_wabobpsvr_AzureCalc_AzureCalcRateCard[[#This Row],[ServiceName]]&amp;Table_wabobpsvr_AzureCalc_AzureCalcRateCard[[#This Row],[Price_Level]]&amp;Table_wabobpsvr_AzureCalc_AzureCalcRateCard[[#This Row],[Region]]</f>
        <v>Basic_D5 VM (Windows)A9</v>
      </c>
      <c r="B14686" s="784">
        <v>9</v>
      </c>
      <c r="C14686" s="784" t="s">
        <v>701</v>
      </c>
      <c r="D14686" s="784" t="s">
        <v>181</v>
      </c>
      <c r="E14686" s="784">
        <v>2.23488</v>
      </c>
      <c r="F14686" s="784" t="s">
        <v>1151</v>
      </c>
      <c r="G14686" s="784" t="s">
        <v>4431</v>
      </c>
      <c r="H14686" s="784" t="s">
        <v>4431</v>
      </c>
      <c r="I14686" s="784" t="s">
        <v>7001</v>
      </c>
    </row>
    <row r="14687" spans="1:9" hidden="1">
      <c r="A14687" s="784" t="str">
        <f>Table_wabobpsvr_AzureCalc_AzureCalcRateCard[[#This Row],[ServiceName]]&amp;Table_wabobpsvr_AzureCalc_AzureCalcRateCard[[#This Row],[Price_Level]]&amp;Table_wabobpsvr_AzureCalc_AzureCalcRateCard[[#This Row],[Region]]</f>
        <v>Basic_D5 VM (Windows)B9</v>
      </c>
      <c r="B14687" s="784">
        <v>9</v>
      </c>
      <c r="C14687" s="784" t="s">
        <v>701</v>
      </c>
      <c r="D14687" s="784" t="s">
        <v>182</v>
      </c>
      <c r="E14687" s="784">
        <v>2.1657600000000001</v>
      </c>
      <c r="F14687" s="784" t="s">
        <v>1151</v>
      </c>
      <c r="G14687" s="784" t="s">
        <v>4431</v>
      </c>
      <c r="H14687" s="784" t="s">
        <v>4431</v>
      </c>
      <c r="I14687" s="784" t="s">
        <v>7001</v>
      </c>
    </row>
    <row r="14688" spans="1:9" hidden="1">
      <c r="A14688" s="784" t="str">
        <f>Table_wabobpsvr_AzureCalc_AzureCalcRateCard[[#This Row],[ServiceName]]&amp;Table_wabobpsvr_AzureCalc_AzureCalcRateCard[[#This Row],[Price_Level]]&amp;Table_wabobpsvr_AzureCalc_AzureCalcRateCard[[#This Row],[Region]]</f>
        <v>Basic_D5 VM (Windows)C9</v>
      </c>
      <c r="B14688" s="784">
        <v>9</v>
      </c>
      <c r="C14688" s="784" t="s">
        <v>701</v>
      </c>
      <c r="D14688" s="784" t="s">
        <v>184</v>
      </c>
      <c r="E14688" s="784">
        <v>2.0966399999999998</v>
      </c>
      <c r="F14688" s="784" t="s">
        <v>1151</v>
      </c>
      <c r="G14688" s="784" t="s">
        <v>4431</v>
      </c>
      <c r="H14688" s="784" t="s">
        <v>4431</v>
      </c>
      <c r="I14688" s="784" t="s">
        <v>7001</v>
      </c>
    </row>
    <row r="14689" spans="1:9" hidden="1">
      <c r="A14689" s="784" t="str">
        <f>Table_wabobpsvr_AzureCalc_AzureCalcRateCard[[#This Row],[ServiceName]]&amp;Table_wabobpsvr_AzureCalc_AzureCalcRateCard[[#This Row],[Price_Level]]&amp;Table_wabobpsvr_AzureCalc_AzureCalcRateCard[[#This Row],[Region]]</f>
        <v>Basic_D5 VM (Windows)D9</v>
      </c>
      <c r="B14689" s="784">
        <v>9</v>
      </c>
      <c r="C14689" s="784" t="s">
        <v>701</v>
      </c>
      <c r="D14689" s="784" t="s">
        <v>183</v>
      </c>
      <c r="E14689" s="784">
        <v>2.02752</v>
      </c>
      <c r="F14689" s="784" t="s">
        <v>1151</v>
      </c>
      <c r="G14689" s="784" t="s">
        <v>4431</v>
      </c>
      <c r="H14689" s="784" t="s">
        <v>4431</v>
      </c>
      <c r="I14689" s="784" t="s">
        <v>7001</v>
      </c>
    </row>
    <row r="14690" spans="1:9" hidden="1">
      <c r="A14690" s="784" t="str">
        <f>Table_wabobpsvr_AzureCalc_AzureCalcRateCard[[#This Row],[ServiceName]]&amp;Table_wabobpsvr_AzureCalc_AzureCalcRateCard[[#This Row],[Price_Level]]&amp;Table_wabobpsvr_AzureCalc_AzureCalcRateCard[[#This Row],[Region]]</f>
        <v>A5 HDInsightMOSP12</v>
      </c>
      <c r="B14690" s="784">
        <v>12</v>
      </c>
      <c r="C14690" s="784" t="s">
        <v>91</v>
      </c>
      <c r="D14690" s="784" t="s">
        <v>627</v>
      </c>
      <c r="E14690" s="784">
        <v>0.39800000000000002</v>
      </c>
      <c r="F14690" s="784" t="s">
        <v>4036</v>
      </c>
      <c r="G14690" s="784" t="s">
        <v>4431</v>
      </c>
      <c r="H14690" s="784" t="s">
        <v>4431</v>
      </c>
      <c r="I14690" s="784" t="s">
        <v>7002</v>
      </c>
    </row>
    <row r="14691" spans="1:9" hidden="1">
      <c r="A14691" s="784" t="str">
        <f>Table_wabobpsvr_AzureCalc_AzureCalcRateCard[[#This Row],[ServiceName]]&amp;Table_wabobpsvr_AzureCalc_AzureCalcRateCard[[#This Row],[Price_Level]]&amp;Table_wabobpsvr_AzureCalc_AzureCalcRateCard[[#This Row],[Region]]</f>
        <v>A5 HDInsightA12</v>
      </c>
      <c r="B14691" s="784">
        <v>12</v>
      </c>
      <c r="C14691" s="784" t="s">
        <v>91</v>
      </c>
      <c r="D14691" s="784" t="s">
        <v>181</v>
      </c>
      <c r="E14691" s="784">
        <v>0.29049999999999998</v>
      </c>
      <c r="F14691" s="784" t="s">
        <v>4036</v>
      </c>
      <c r="G14691" s="784" t="s">
        <v>4113</v>
      </c>
      <c r="H14691" s="784" t="s">
        <v>4114</v>
      </c>
      <c r="I14691" s="784" t="s">
        <v>7002</v>
      </c>
    </row>
    <row r="14692" spans="1:9" hidden="1">
      <c r="A14692" s="784" t="str">
        <f>Table_wabobpsvr_AzureCalc_AzureCalcRateCard[[#This Row],[ServiceName]]&amp;Table_wabobpsvr_AzureCalc_AzureCalcRateCard[[#This Row],[Price_Level]]&amp;Table_wabobpsvr_AzureCalc_AzureCalcRateCard[[#This Row],[Region]]</f>
        <v>A5 HDInsightB12</v>
      </c>
      <c r="B14692" s="784">
        <v>12</v>
      </c>
      <c r="C14692" s="784" t="s">
        <v>91</v>
      </c>
      <c r="D14692" s="784" t="s">
        <v>182</v>
      </c>
      <c r="E14692" s="784">
        <v>0.27860000000000001</v>
      </c>
      <c r="F14692" s="784" t="s">
        <v>4036</v>
      </c>
      <c r="G14692" s="784" t="s">
        <v>4113</v>
      </c>
      <c r="H14692" s="784" t="s">
        <v>4114</v>
      </c>
      <c r="I14692" s="784" t="s">
        <v>7002</v>
      </c>
    </row>
    <row r="14693" spans="1:9" hidden="1">
      <c r="A14693" s="784" t="str">
        <f>Table_wabobpsvr_AzureCalc_AzureCalcRateCard[[#This Row],[ServiceName]]&amp;Table_wabobpsvr_AzureCalc_AzureCalcRateCard[[#This Row],[Price_Level]]&amp;Table_wabobpsvr_AzureCalc_AzureCalcRateCard[[#This Row],[Region]]</f>
        <v>A5 HDInsightC12</v>
      </c>
      <c r="B14693" s="784">
        <v>12</v>
      </c>
      <c r="C14693" s="784" t="s">
        <v>91</v>
      </c>
      <c r="D14693" s="784" t="s">
        <v>184</v>
      </c>
      <c r="E14693" s="784">
        <v>0.26669999999999999</v>
      </c>
      <c r="F14693" s="784" t="s">
        <v>4036</v>
      </c>
      <c r="G14693" s="784" t="s">
        <v>4113</v>
      </c>
      <c r="H14693" s="784" t="s">
        <v>4114</v>
      </c>
      <c r="I14693" s="784" t="s">
        <v>7002</v>
      </c>
    </row>
    <row r="14694" spans="1:9" hidden="1">
      <c r="A14694" s="784" t="str">
        <f>Table_wabobpsvr_AzureCalc_AzureCalcRateCard[[#This Row],[ServiceName]]&amp;Table_wabobpsvr_AzureCalc_AzureCalcRateCard[[#This Row],[Price_Level]]&amp;Table_wabobpsvr_AzureCalc_AzureCalcRateCard[[#This Row],[Region]]</f>
        <v>A5 HDInsightD12</v>
      </c>
      <c r="B14694" s="784">
        <v>12</v>
      </c>
      <c r="C14694" s="784" t="s">
        <v>91</v>
      </c>
      <c r="D14694" s="784" t="s">
        <v>183</v>
      </c>
      <c r="E14694" s="784">
        <v>0.25469999999999998</v>
      </c>
      <c r="F14694" s="784" t="s">
        <v>4036</v>
      </c>
      <c r="G14694" s="784" t="s">
        <v>4113</v>
      </c>
      <c r="H14694" s="784" t="s">
        <v>4114</v>
      </c>
      <c r="I14694" s="784" t="s">
        <v>7002</v>
      </c>
    </row>
    <row r="14695" spans="1:9" hidden="1">
      <c r="A14695" s="784" t="str">
        <f>Table_wabobpsvr_AzureCalc_AzureCalcRateCard[[#This Row],[ServiceName]]&amp;Table_wabobpsvr_AzureCalc_AzureCalcRateCard[[#This Row],[Price_Level]]&amp;Table_wabobpsvr_AzureCalc_AzureCalcRateCard[[#This Row],[Region]]</f>
        <v>A5 HDInsight (Non-Windows)MOSP10</v>
      </c>
      <c r="B14695" s="784">
        <v>10</v>
      </c>
      <c r="C14695" s="784" t="s">
        <v>91</v>
      </c>
      <c r="D14695" s="784" t="s">
        <v>627</v>
      </c>
      <c r="E14695" s="784">
        <v>0.18</v>
      </c>
      <c r="F14695" s="784" t="s">
        <v>3547</v>
      </c>
      <c r="G14695" s="784" t="s">
        <v>4431</v>
      </c>
      <c r="H14695" s="784" t="s">
        <v>4431</v>
      </c>
      <c r="I14695" s="784" t="s">
        <v>4908</v>
      </c>
    </row>
    <row r="14696" spans="1:9" hidden="1">
      <c r="A14696" s="784" t="str">
        <f>Table_wabobpsvr_AzureCalc_AzureCalcRateCard[[#This Row],[ServiceName]]&amp;Table_wabobpsvr_AzureCalc_AzureCalcRateCard[[#This Row],[Price_Level]]&amp;Table_wabobpsvr_AzureCalc_AzureCalcRateCard[[#This Row],[Region]]</f>
        <v>DNS Queries (1M)C</v>
      </c>
      <c r="B14696" s="784"/>
      <c r="C14696" s="784" t="s">
        <v>4770</v>
      </c>
      <c r="D14696" s="784" t="s">
        <v>184</v>
      </c>
      <c r="E14696" s="784">
        <v>0.182</v>
      </c>
      <c r="F14696" s="784" t="s">
        <v>4771</v>
      </c>
      <c r="G14696" s="784" t="s">
        <v>4772</v>
      </c>
      <c r="H14696" s="784" t="s">
        <v>4773</v>
      </c>
      <c r="I14696" s="784" t="s">
        <v>5919</v>
      </c>
    </row>
    <row r="14697" spans="1:9" hidden="1">
      <c r="A14697" s="784" t="str">
        <f>Table_wabobpsvr_AzureCalc_AzureCalcRateCard[[#This Row],[ServiceName]]&amp;Table_wabobpsvr_AzureCalc_AzureCalcRateCard[[#This Row],[Price_Level]]&amp;Table_wabobpsvr_AzureCalc_AzureCalcRateCard[[#This Row],[Region]]</f>
        <v>DNS Queries (1M)D</v>
      </c>
      <c r="B14697" s="784"/>
      <c r="C14697" s="784" t="s">
        <v>4770</v>
      </c>
      <c r="D14697" s="784" t="s">
        <v>183</v>
      </c>
      <c r="E14697" s="784">
        <v>0.17599999999999999</v>
      </c>
      <c r="F14697" s="784" t="s">
        <v>4771</v>
      </c>
      <c r="G14697" s="784" t="s">
        <v>4772</v>
      </c>
      <c r="H14697" s="784" t="s">
        <v>4773</v>
      </c>
      <c r="I14697" s="784" t="s">
        <v>5919</v>
      </c>
    </row>
    <row r="14698" spans="1:9" hidden="1">
      <c r="A14698" s="784" t="str">
        <f>Table_wabobpsvr_AzureCalc_AzureCalcRateCard[[#This Row],[ServiceName]]&amp;Table_wabobpsvr_AzureCalc_AzureCalcRateCard[[#This Row],[Price_Level]]&amp;Table_wabobpsvr_AzureCalc_AzureCalcRateCard[[#This Row],[Region]]</f>
        <v>Basic Gateway HoursA14</v>
      </c>
      <c r="B14698" s="784">
        <v>14</v>
      </c>
      <c r="C14698" s="784" t="s">
        <v>91</v>
      </c>
      <c r="D14698" s="784" t="s">
        <v>181</v>
      </c>
      <c r="E14698" s="784">
        <v>4.36E-2</v>
      </c>
      <c r="F14698" s="784" t="s">
        <v>4785</v>
      </c>
      <c r="G14698" s="784" t="s">
        <v>3209</v>
      </c>
      <c r="H14698" s="784" t="s">
        <v>4786</v>
      </c>
      <c r="I14698" s="784" t="s">
        <v>6063</v>
      </c>
    </row>
    <row r="14699" spans="1:9" hidden="1">
      <c r="A14699" s="784" t="str">
        <f>Table_wabobpsvr_AzureCalc_AzureCalcRateCard[[#This Row],[ServiceName]]&amp;Table_wabobpsvr_AzureCalc_AzureCalcRateCard[[#This Row],[Price_Level]]&amp;Table_wabobpsvr_AzureCalc_AzureCalcRateCard[[#This Row],[Region]]</f>
        <v>Basic Gateway HoursB14</v>
      </c>
      <c r="B14699" s="784">
        <v>14</v>
      </c>
      <c r="C14699" s="784" t="s">
        <v>91</v>
      </c>
      <c r="D14699" s="784" t="s">
        <v>182</v>
      </c>
      <c r="E14699" s="784">
        <v>4.2299999999999997E-2</v>
      </c>
      <c r="F14699" s="784" t="s">
        <v>4785</v>
      </c>
      <c r="G14699" s="784" t="s">
        <v>3209</v>
      </c>
      <c r="H14699" s="784" t="s">
        <v>4786</v>
      </c>
      <c r="I14699" s="784" t="s">
        <v>6063</v>
      </c>
    </row>
    <row r="14700" spans="1:9" hidden="1">
      <c r="A14700" s="784" t="str">
        <f>Table_wabobpsvr_AzureCalc_AzureCalcRateCard[[#This Row],[ServiceName]]&amp;Table_wabobpsvr_AzureCalc_AzureCalcRateCard[[#This Row],[Price_Level]]&amp;Table_wabobpsvr_AzureCalc_AzureCalcRateCard[[#This Row],[Region]]</f>
        <v>Basic.A7 VM (Windows)B9</v>
      </c>
      <c r="B14700" s="784">
        <v>9</v>
      </c>
      <c r="C14700" s="784" t="s">
        <v>701</v>
      </c>
      <c r="D14700" s="784" t="s">
        <v>182</v>
      </c>
      <c r="E14700" s="784">
        <v>0.75600000000000001</v>
      </c>
      <c r="F14700" s="784" t="s">
        <v>730</v>
      </c>
      <c r="G14700" s="784" t="s">
        <v>2551</v>
      </c>
      <c r="H14700" s="784" t="s">
        <v>2552</v>
      </c>
      <c r="I14700" s="784" t="s">
        <v>6498</v>
      </c>
    </row>
    <row r="14701" spans="1:9" hidden="1">
      <c r="A14701" s="784" t="str">
        <f>Table_wabobpsvr_AzureCalc_AzureCalcRateCard[[#This Row],[ServiceName]]&amp;Table_wabobpsvr_AzureCalc_AzureCalcRateCard[[#This Row],[Price_Level]]&amp;Table_wabobpsvr_AzureCalc_AzureCalcRateCard[[#This Row],[Region]]</f>
        <v>Basic.A7 VM (Windows)C9</v>
      </c>
      <c r="B14701" s="784">
        <v>9</v>
      </c>
      <c r="C14701" s="784" t="s">
        <v>701</v>
      </c>
      <c r="D14701" s="784" t="s">
        <v>184</v>
      </c>
      <c r="E14701" s="784">
        <v>0.72360000000000002</v>
      </c>
      <c r="F14701" s="784" t="s">
        <v>730</v>
      </c>
      <c r="G14701" s="784" t="s">
        <v>2551</v>
      </c>
      <c r="H14701" s="784" t="s">
        <v>2552</v>
      </c>
      <c r="I14701" s="784" t="s">
        <v>6498</v>
      </c>
    </row>
    <row r="14702" spans="1:9" hidden="1">
      <c r="A14702" s="784" t="str">
        <f>Table_wabobpsvr_AzureCalc_AzureCalcRateCard[[#This Row],[ServiceName]]&amp;Table_wabobpsvr_AzureCalc_AzureCalcRateCard[[#This Row],[Price_Level]]&amp;Table_wabobpsvr_AzureCalc_AzureCalcRateCard[[#This Row],[Region]]</f>
        <v>Basic.A7 VM (Windows)D9</v>
      </c>
      <c r="B14702" s="784">
        <v>9</v>
      </c>
      <c r="C14702" s="784" t="s">
        <v>701</v>
      </c>
      <c r="D14702" s="784" t="s">
        <v>183</v>
      </c>
      <c r="E14702" s="784">
        <v>0.69120000000000004</v>
      </c>
      <c r="F14702" s="784" t="s">
        <v>730</v>
      </c>
      <c r="G14702" s="784" t="s">
        <v>2551</v>
      </c>
      <c r="H14702" s="784" t="s">
        <v>2552</v>
      </c>
      <c r="I14702" s="784" t="s">
        <v>6498</v>
      </c>
    </row>
    <row r="14703" spans="1:9" hidden="1">
      <c r="A14703" s="784" t="str">
        <f>Table_wabobpsvr_AzureCalc_AzureCalcRateCard[[#This Row],[ServiceName]]&amp;Table_wabobpsvr_AzureCalc_AzureCalcRateCard[[#This Row],[Price_Level]]&amp;Table_wabobpsvr_AzureCalc_AzureCalcRateCard[[#This Row],[Region]]</f>
        <v>A0 Cloud ServicesB3</v>
      </c>
      <c r="B14703" s="784">
        <v>3</v>
      </c>
      <c r="C14703" s="784" t="s">
        <v>701</v>
      </c>
      <c r="D14703" s="784" t="s">
        <v>182</v>
      </c>
      <c r="E14703" s="784">
        <v>1.4E-2</v>
      </c>
      <c r="F14703" s="784" t="s">
        <v>720</v>
      </c>
      <c r="G14703" s="784" t="s">
        <v>2467</v>
      </c>
      <c r="H14703" s="784" t="s">
        <v>2468</v>
      </c>
      <c r="I14703" s="784" t="s">
        <v>6003</v>
      </c>
    </row>
    <row r="14704" spans="1:9" hidden="1">
      <c r="A14704" s="784" t="str">
        <f>Table_wabobpsvr_AzureCalc_AzureCalcRateCard[[#This Row],[ServiceName]]&amp;Table_wabobpsvr_AzureCalc_AzureCalcRateCard[[#This Row],[Price_Level]]&amp;Table_wabobpsvr_AzureCalc_AzureCalcRateCard[[#This Row],[Region]]</f>
        <v>A0 Cloud ServicesC3</v>
      </c>
      <c r="B14704" s="784">
        <v>3</v>
      </c>
      <c r="C14704" s="784" t="s">
        <v>701</v>
      </c>
      <c r="D14704" s="784" t="s">
        <v>184</v>
      </c>
      <c r="E14704" s="784">
        <v>1.34E-2</v>
      </c>
      <c r="F14704" s="784" t="s">
        <v>720</v>
      </c>
      <c r="G14704" s="784" t="s">
        <v>2467</v>
      </c>
      <c r="H14704" s="784" t="s">
        <v>2468</v>
      </c>
      <c r="I14704" s="784" t="s">
        <v>6003</v>
      </c>
    </row>
    <row r="14705" spans="1:9" hidden="1">
      <c r="A14705" s="784" t="str">
        <f>Table_wabobpsvr_AzureCalc_AzureCalcRateCard[[#This Row],[ServiceName]]&amp;Table_wabobpsvr_AzureCalc_AzureCalcRateCard[[#This Row],[Price_Level]]&amp;Table_wabobpsvr_AzureCalc_AzureCalcRateCard[[#This Row],[Region]]</f>
        <v>A0 Cloud ServicesD3</v>
      </c>
      <c r="B14705" s="784">
        <v>3</v>
      </c>
      <c r="C14705" s="784" t="s">
        <v>701</v>
      </c>
      <c r="D14705" s="784" t="s">
        <v>183</v>
      </c>
      <c r="E14705" s="784">
        <v>1.2800000000000001E-2</v>
      </c>
      <c r="F14705" s="784" t="s">
        <v>720</v>
      </c>
      <c r="G14705" s="784" t="s">
        <v>2467</v>
      </c>
      <c r="H14705" s="784" t="s">
        <v>2468</v>
      </c>
      <c r="I14705" s="784" t="s">
        <v>6003</v>
      </c>
    </row>
    <row r="14706" spans="1:9" hidden="1">
      <c r="A14706" s="784" t="str">
        <f>Table_wabobpsvr_AzureCalc_AzureCalcRateCard[[#This Row],[ServiceName]]&amp;Table_wabobpsvr_AzureCalc_AzureCalcRateCard[[#This Row],[Price_Level]]&amp;Table_wabobpsvr_AzureCalc_AzureCalcRateCard[[#This Row],[Region]]</f>
        <v>A1 Cloud ServicesMOSP3</v>
      </c>
      <c r="B14706" s="784">
        <v>3</v>
      </c>
      <c r="C14706" s="784" t="s">
        <v>701</v>
      </c>
      <c r="D14706" s="784" t="s">
        <v>627</v>
      </c>
      <c r="E14706" s="784">
        <v>0.08</v>
      </c>
      <c r="F14706" s="784" t="s">
        <v>702</v>
      </c>
      <c r="G14706" s="784" t="s">
        <v>4431</v>
      </c>
      <c r="H14706" s="784" t="s">
        <v>4431</v>
      </c>
      <c r="I14706" s="784" t="s">
        <v>7003</v>
      </c>
    </row>
    <row r="14707" spans="1:9" hidden="1">
      <c r="A14707" s="784" t="str">
        <f>Table_wabobpsvr_AzureCalc_AzureCalcRateCard[[#This Row],[ServiceName]]&amp;Table_wabobpsvr_AzureCalc_AzureCalcRateCard[[#This Row],[Price_Level]]&amp;Table_wabobpsvr_AzureCalc_AzureCalcRateCard[[#This Row],[Region]]</f>
        <v>A1 Cloud ServicesA3</v>
      </c>
      <c r="B14707" s="784">
        <v>3</v>
      </c>
      <c r="C14707" s="784" t="s">
        <v>701</v>
      </c>
      <c r="D14707" s="784" t="s">
        <v>181</v>
      </c>
      <c r="E14707" s="784">
        <v>5.8400000000000001E-2</v>
      </c>
      <c r="F14707" s="784" t="s">
        <v>702</v>
      </c>
      <c r="G14707" s="784" t="s">
        <v>2553</v>
      </c>
      <c r="H14707" s="784" t="s">
        <v>2554</v>
      </c>
      <c r="I14707" s="784" t="s">
        <v>7003</v>
      </c>
    </row>
    <row r="14708" spans="1:9" hidden="1">
      <c r="A14708" s="784" t="str">
        <f>Table_wabobpsvr_AzureCalc_AzureCalcRateCard[[#This Row],[ServiceName]]&amp;Table_wabobpsvr_AzureCalc_AzureCalcRateCard[[#This Row],[Price_Level]]&amp;Table_wabobpsvr_AzureCalc_AzureCalcRateCard[[#This Row],[Region]]</f>
        <v>A1 Cloud ServicesB3</v>
      </c>
      <c r="B14708" s="784">
        <v>3</v>
      </c>
      <c r="C14708" s="784" t="s">
        <v>701</v>
      </c>
      <c r="D14708" s="784" t="s">
        <v>182</v>
      </c>
      <c r="E14708" s="784">
        <v>5.6000000000000001E-2</v>
      </c>
      <c r="F14708" s="784" t="s">
        <v>702</v>
      </c>
      <c r="G14708" s="784" t="s">
        <v>2553</v>
      </c>
      <c r="H14708" s="784" t="s">
        <v>2554</v>
      </c>
      <c r="I14708" s="784" t="s">
        <v>7003</v>
      </c>
    </row>
    <row r="14709" spans="1:9" hidden="1">
      <c r="A14709" s="784" t="str">
        <f>Table_wabobpsvr_AzureCalc_AzureCalcRateCard[[#This Row],[ServiceName]]&amp;Table_wabobpsvr_AzureCalc_AzureCalcRateCard[[#This Row],[Price_Level]]&amp;Table_wabobpsvr_AzureCalc_AzureCalcRateCard[[#This Row],[Region]]</f>
        <v>A1 Cloud ServicesC3</v>
      </c>
      <c r="B14709" s="784">
        <v>3</v>
      </c>
      <c r="C14709" s="784" t="s">
        <v>701</v>
      </c>
      <c r="D14709" s="784" t="s">
        <v>184</v>
      </c>
      <c r="E14709" s="784">
        <v>5.3600000000000002E-2</v>
      </c>
      <c r="F14709" s="784" t="s">
        <v>702</v>
      </c>
      <c r="G14709" s="784" t="s">
        <v>2553</v>
      </c>
      <c r="H14709" s="784" t="s">
        <v>2554</v>
      </c>
      <c r="I14709" s="784" t="s">
        <v>7003</v>
      </c>
    </row>
    <row r="14710" spans="1:9" hidden="1">
      <c r="A14710" s="784" t="str">
        <f>Table_wabobpsvr_AzureCalc_AzureCalcRateCard[[#This Row],[ServiceName]]&amp;Table_wabobpsvr_AzureCalc_AzureCalcRateCard[[#This Row],[Price_Level]]&amp;Table_wabobpsvr_AzureCalc_AzureCalcRateCard[[#This Row],[Region]]</f>
        <v>A1 Cloud ServicesD3</v>
      </c>
      <c r="B14710" s="784">
        <v>3</v>
      </c>
      <c r="C14710" s="784" t="s">
        <v>701</v>
      </c>
      <c r="D14710" s="784" t="s">
        <v>183</v>
      </c>
      <c r="E14710" s="784">
        <v>5.1200000000000002E-2</v>
      </c>
      <c r="F14710" s="784" t="s">
        <v>702</v>
      </c>
      <c r="G14710" s="784" t="s">
        <v>2553</v>
      </c>
      <c r="H14710" s="784" t="s">
        <v>2554</v>
      </c>
      <c r="I14710" s="784" t="s">
        <v>7003</v>
      </c>
    </row>
    <row r="14711" spans="1:9" hidden="1">
      <c r="A14711" s="784" t="str">
        <f>Table_wabobpsvr_AzureCalc_AzureCalcRateCard[[#This Row],[ServiceName]]&amp;Table_wabobpsvr_AzureCalc_AzureCalcRateCard[[#This Row],[Price_Level]]&amp;Table_wabobpsvr_AzureCalc_AzureCalcRateCard[[#This Row],[Region]]</f>
        <v>A5 Cloud ServicesMOSP3</v>
      </c>
      <c r="B14711" s="784">
        <v>3</v>
      </c>
      <c r="C14711" s="784" t="s">
        <v>701</v>
      </c>
      <c r="D14711" s="784" t="s">
        <v>627</v>
      </c>
      <c r="E14711" s="784">
        <v>0.35</v>
      </c>
      <c r="F14711" s="784" t="s">
        <v>709</v>
      </c>
      <c r="G14711" s="784" t="s">
        <v>4431</v>
      </c>
      <c r="H14711" s="784" t="s">
        <v>4431</v>
      </c>
      <c r="I14711" s="784" t="s">
        <v>7004</v>
      </c>
    </row>
    <row r="14712" spans="1:9" hidden="1">
      <c r="A14712" s="784" t="str">
        <f>Table_wabobpsvr_AzureCalc_AzureCalcRateCard[[#This Row],[ServiceName]]&amp;Table_wabobpsvr_AzureCalc_AzureCalcRateCard[[#This Row],[Price_Level]]&amp;Table_wabobpsvr_AzureCalc_AzureCalcRateCard[[#This Row],[Region]]</f>
        <v>A5 Cloud ServicesA3</v>
      </c>
      <c r="B14712" s="784">
        <v>3</v>
      </c>
      <c r="C14712" s="784" t="s">
        <v>701</v>
      </c>
      <c r="D14712" s="784" t="s">
        <v>181</v>
      </c>
      <c r="E14712" s="784">
        <v>0.2555</v>
      </c>
      <c r="F14712" s="784" t="s">
        <v>709</v>
      </c>
      <c r="G14712" s="784" t="s">
        <v>2555</v>
      </c>
      <c r="H14712" s="784" t="s">
        <v>2556</v>
      </c>
      <c r="I14712" s="784" t="s">
        <v>7004</v>
      </c>
    </row>
    <row r="14713" spans="1:9" hidden="1">
      <c r="A14713" s="784" t="str">
        <f>Table_wabobpsvr_AzureCalc_AzureCalcRateCard[[#This Row],[ServiceName]]&amp;Table_wabobpsvr_AzureCalc_AzureCalcRateCard[[#This Row],[Price_Level]]&amp;Table_wabobpsvr_AzureCalc_AzureCalcRateCard[[#This Row],[Region]]</f>
        <v>A5 Cloud ServicesB3</v>
      </c>
      <c r="B14713" s="784">
        <v>3</v>
      </c>
      <c r="C14713" s="784" t="s">
        <v>701</v>
      </c>
      <c r="D14713" s="784" t="s">
        <v>182</v>
      </c>
      <c r="E14713" s="784">
        <v>0.245</v>
      </c>
      <c r="F14713" s="784" t="s">
        <v>709</v>
      </c>
      <c r="G14713" s="784" t="s">
        <v>2555</v>
      </c>
      <c r="H14713" s="784" t="s">
        <v>2556</v>
      </c>
      <c r="I14713" s="784" t="s">
        <v>7004</v>
      </c>
    </row>
    <row r="14714" spans="1:9" hidden="1">
      <c r="A14714" s="784" t="str">
        <f>Table_wabobpsvr_AzureCalc_AzureCalcRateCard[[#This Row],[ServiceName]]&amp;Table_wabobpsvr_AzureCalc_AzureCalcRateCard[[#This Row],[Price_Level]]&amp;Table_wabobpsvr_AzureCalc_AzureCalcRateCard[[#This Row],[Region]]</f>
        <v>A5 Cloud ServicesC3</v>
      </c>
      <c r="B14714" s="784">
        <v>3</v>
      </c>
      <c r="C14714" s="784" t="s">
        <v>701</v>
      </c>
      <c r="D14714" s="784" t="s">
        <v>184</v>
      </c>
      <c r="E14714" s="784">
        <v>0.23449999999999999</v>
      </c>
      <c r="F14714" s="784" t="s">
        <v>709</v>
      </c>
      <c r="G14714" s="784" t="s">
        <v>2555</v>
      </c>
      <c r="H14714" s="784" t="s">
        <v>2556</v>
      </c>
      <c r="I14714" s="784" t="s">
        <v>7004</v>
      </c>
    </row>
    <row r="14715" spans="1:9" hidden="1">
      <c r="A14715" s="784" t="str">
        <f>Table_wabobpsvr_AzureCalc_AzureCalcRateCard[[#This Row],[ServiceName]]&amp;Table_wabobpsvr_AzureCalc_AzureCalcRateCard[[#This Row],[Price_Level]]&amp;Table_wabobpsvr_AzureCalc_AzureCalcRateCard[[#This Row],[Region]]</f>
        <v>A5 Cloud ServicesD3</v>
      </c>
      <c r="B14715" s="784">
        <v>3</v>
      </c>
      <c r="C14715" s="784" t="s">
        <v>701</v>
      </c>
      <c r="D14715" s="784" t="s">
        <v>183</v>
      </c>
      <c r="E14715" s="784">
        <v>0.224</v>
      </c>
      <c r="F14715" s="784" t="s">
        <v>709</v>
      </c>
      <c r="G14715" s="784" t="s">
        <v>2555</v>
      </c>
      <c r="H14715" s="784" t="s">
        <v>2556</v>
      </c>
      <c r="I14715" s="784" t="s">
        <v>7004</v>
      </c>
    </row>
    <row r="14716" spans="1:9" hidden="1">
      <c r="A14716" s="784" t="str">
        <f>Table_wabobpsvr_AzureCalc_AzureCalcRateCard[[#This Row],[ServiceName]]&amp;Table_wabobpsvr_AzureCalc_AzureCalcRateCard[[#This Row],[Price_Level]]&amp;Table_wabobpsvr_AzureCalc_AzureCalcRateCard[[#This Row],[Region]]</f>
        <v>A6 Cloud ServicesMOSP3</v>
      </c>
      <c r="B14716" s="784">
        <v>3</v>
      </c>
      <c r="C14716" s="784" t="s">
        <v>701</v>
      </c>
      <c r="D14716" s="784" t="s">
        <v>627</v>
      </c>
      <c r="E14716" s="784">
        <v>0.71</v>
      </c>
      <c r="F14716" s="784" t="s">
        <v>704</v>
      </c>
      <c r="G14716" s="784" t="s">
        <v>4431</v>
      </c>
      <c r="H14716" s="784" t="s">
        <v>4431</v>
      </c>
      <c r="I14716" s="784" t="s">
        <v>7005</v>
      </c>
    </row>
    <row r="14717" spans="1:9" hidden="1">
      <c r="A14717" s="784" t="str">
        <f>Table_wabobpsvr_AzureCalc_AzureCalcRateCard[[#This Row],[ServiceName]]&amp;Table_wabobpsvr_AzureCalc_AzureCalcRateCard[[#This Row],[Price_Level]]&amp;Table_wabobpsvr_AzureCalc_AzureCalcRateCard[[#This Row],[Region]]</f>
        <v>A6 Cloud ServicesA3</v>
      </c>
      <c r="B14717" s="784">
        <v>3</v>
      </c>
      <c r="C14717" s="784" t="s">
        <v>701</v>
      </c>
      <c r="D14717" s="784" t="s">
        <v>181</v>
      </c>
      <c r="E14717" s="784">
        <v>0.51829999999999998</v>
      </c>
      <c r="F14717" s="784" t="s">
        <v>704</v>
      </c>
      <c r="G14717" s="784" t="s">
        <v>2557</v>
      </c>
      <c r="H14717" s="784" t="s">
        <v>2558</v>
      </c>
      <c r="I14717" s="784" t="s">
        <v>7005</v>
      </c>
    </row>
    <row r="14718" spans="1:9" hidden="1">
      <c r="A14718" s="784" t="str">
        <f>Table_wabobpsvr_AzureCalc_AzureCalcRateCard[[#This Row],[ServiceName]]&amp;Table_wabobpsvr_AzureCalc_AzureCalcRateCard[[#This Row],[Price_Level]]&amp;Table_wabobpsvr_AzureCalc_AzureCalcRateCard[[#This Row],[Region]]</f>
        <v>A6 Cloud ServicesB3</v>
      </c>
      <c r="B14718" s="784">
        <v>3</v>
      </c>
      <c r="C14718" s="784" t="s">
        <v>701</v>
      </c>
      <c r="D14718" s="784" t="s">
        <v>182</v>
      </c>
      <c r="E14718" s="784">
        <v>0.497</v>
      </c>
      <c r="F14718" s="784" t="s">
        <v>704</v>
      </c>
      <c r="G14718" s="784" t="s">
        <v>2557</v>
      </c>
      <c r="H14718" s="784" t="s">
        <v>2558</v>
      </c>
      <c r="I14718" s="784" t="s">
        <v>7005</v>
      </c>
    </row>
    <row r="14719" spans="1:9" hidden="1">
      <c r="A14719" s="784" t="str">
        <f>Table_wabobpsvr_AzureCalc_AzureCalcRateCard[[#This Row],[ServiceName]]&amp;Table_wabobpsvr_AzureCalc_AzureCalcRateCard[[#This Row],[Price_Level]]&amp;Table_wabobpsvr_AzureCalc_AzureCalcRateCard[[#This Row],[Region]]</f>
        <v>A6 Cloud ServicesC3</v>
      </c>
      <c r="B14719" s="784">
        <v>3</v>
      </c>
      <c r="C14719" s="784" t="s">
        <v>701</v>
      </c>
      <c r="D14719" s="784" t="s">
        <v>184</v>
      </c>
      <c r="E14719" s="784">
        <v>0.47570000000000001</v>
      </c>
      <c r="F14719" s="784" t="s">
        <v>704</v>
      </c>
      <c r="G14719" s="784" t="s">
        <v>2557</v>
      </c>
      <c r="H14719" s="784" t="s">
        <v>2558</v>
      </c>
      <c r="I14719" s="784" t="s">
        <v>7005</v>
      </c>
    </row>
    <row r="14720" spans="1:9" hidden="1">
      <c r="A14720" s="784" t="str">
        <f>Table_wabobpsvr_AzureCalc_AzureCalcRateCard[[#This Row],[ServiceName]]&amp;Table_wabobpsvr_AzureCalc_AzureCalcRateCard[[#This Row],[Price_Level]]&amp;Table_wabobpsvr_AzureCalc_AzureCalcRateCard[[#This Row],[Region]]</f>
        <v>A6 Cloud ServicesD3</v>
      </c>
      <c r="B14720" s="784">
        <v>3</v>
      </c>
      <c r="C14720" s="784" t="s">
        <v>701</v>
      </c>
      <c r="D14720" s="784" t="s">
        <v>183</v>
      </c>
      <c r="E14720" s="784">
        <v>0.45440000000000003</v>
      </c>
      <c r="F14720" s="784" t="s">
        <v>704</v>
      </c>
      <c r="G14720" s="784" t="s">
        <v>2557</v>
      </c>
      <c r="H14720" s="784" t="s">
        <v>2558</v>
      </c>
      <c r="I14720" s="784" t="s">
        <v>7005</v>
      </c>
    </row>
    <row r="14721" spans="1:9" hidden="1">
      <c r="A14721" s="784" t="str">
        <f>Table_wabobpsvr_AzureCalc_AzureCalcRateCard[[#This Row],[ServiceName]]&amp;Table_wabobpsvr_AzureCalc_AzureCalcRateCard[[#This Row],[Price_Level]]&amp;Table_wabobpsvr_AzureCalc_AzureCalcRateCard[[#This Row],[Region]]</f>
        <v>A7 Cloud ServicesMOSP3</v>
      </c>
      <c r="B14721" s="784">
        <v>3</v>
      </c>
      <c r="C14721" s="784" t="s">
        <v>701</v>
      </c>
      <c r="D14721" s="784" t="s">
        <v>627</v>
      </c>
      <c r="E14721" s="784">
        <v>1.41</v>
      </c>
      <c r="F14721" s="784" t="s">
        <v>705</v>
      </c>
      <c r="G14721" s="784" t="s">
        <v>4431</v>
      </c>
      <c r="H14721" s="784" t="s">
        <v>4431</v>
      </c>
      <c r="I14721" s="784" t="s">
        <v>7006</v>
      </c>
    </row>
    <row r="14722" spans="1:9" hidden="1">
      <c r="A14722" s="784" t="str">
        <f>Table_wabobpsvr_AzureCalc_AzureCalcRateCard[[#This Row],[ServiceName]]&amp;Table_wabobpsvr_AzureCalc_AzureCalcRateCard[[#This Row],[Price_Level]]&amp;Table_wabobpsvr_AzureCalc_AzureCalcRateCard[[#This Row],[Region]]</f>
        <v>A7 Cloud ServicesA3</v>
      </c>
      <c r="B14722" s="784">
        <v>3</v>
      </c>
      <c r="C14722" s="784" t="s">
        <v>701</v>
      </c>
      <c r="D14722" s="784" t="s">
        <v>181</v>
      </c>
      <c r="E14722" s="784">
        <v>1.0293000000000001</v>
      </c>
      <c r="F14722" s="784" t="s">
        <v>705</v>
      </c>
      <c r="G14722" s="784" t="s">
        <v>2559</v>
      </c>
      <c r="H14722" s="784" t="s">
        <v>2560</v>
      </c>
      <c r="I14722" s="784" t="s">
        <v>7006</v>
      </c>
    </row>
    <row r="14723" spans="1:9" hidden="1">
      <c r="A14723" s="784" t="str">
        <f>Table_wabobpsvr_AzureCalc_AzureCalcRateCard[[#This Row],[ServiceName]]&amp;Table_wabobpsvr_AzureCalc_AzureCalcRateCard[[#This Row],[Price_Level]]&amp;Table_wabobpsvr_AzureCalc_AzureCalcRateCard[[#This Row],[Region]]</f>
        <v>A7 Cloud ServicesB3</v>
      </c>
      <c r="B14723" s="784">
        <v>3</v>
      </c>
      <c r="C14723" s="784" t="s">
        <v>701</v>
      </c>
      <c r="D14723" s="784" t="s">
        <v>182</v>
      </c>
      <c r="E14723" s="784">
        <v>0.98699999999999999</v>
      </c>
      <c r="F14723" s="784" t="s">
        <v>705</v>
      </c>
      <c r="G14723" s="784" t="s">
        <v>2559</v>
      </c>
      <c r="H14723" s="784" t="s">
        <v>2560</v>
      </c>
      <c r="I14723" s="784" t="s">
        <v>7006</v>
      </c>
    </row>
    <row r="14724" spans="1:9" hidden="1">
      <c r="A14724" s="784" t="str">
        <f>Table_wabobpsvr_AzureCalc_AzureCalcRateCard[[#This Row],[ServiceName]]&amp;Table_wabobpsvr_AzureCalc_AzureCalcRateCard[[#This Row],[Price_Level]]&amp;Table_wabobpsvr_AzureCalc_AzureCalcRateCard[[#This Row],[Region]]</f>
        <v>A7 Cloud ServicesC3</v>
      </c>
      <c r="B14724" s="784">
        <v>3</v>
      </c>
      <c r="C14724" s="784" t="s">
        <v>701</v>
      </c>
      <c r="D14724" s="784" t="s">
        <v>184</v>
      </c>
      <c r="E14724" s="784">
        <v>0.94469999999999998</v>
      </c>
      <c r="F14724" s="784" t="s">
        <v>705</v>
      </c>
      <c r="G14724" s="784" t="s">
        <v>2559</v>
      </c>
      <c r="H14724" s="784" t="s">
        <v>2560</v>
      </c>
      <c r="I14724" s="784" t="s">
        <v>7006</v>
      </c>
    </row>
    <row r="14725" spans="1:9" hidden="1">
      <c r="A14725" s="784" t="str">
        <f>Table_wabobpsvr_AzureCalc_AzureCalcRateCard[[#This Row],[ServiceName]]&amp;Table_wabobpsvr_AzureCalc_AzureCalcRateCard[[#This Row],[Price_Level]]&amp;Table_wabobpsvr_AzureCalc_AzureCalcRateCard[[#This Row],[Region]]</f>
        <v>A7 Cloud ServicesD3</v>
      </c>
      <c r="B14725" s="784">
        <v>3</v>
      </c>
      <c r="C14725" s="784" t="s">
        <v>701</v>
      </c>
      <c r="D14725" s="784" t="s">
        <v>183</v>
      </c>
      <c r="E14725" s="784">
        <v>0.90239999999999998</v>
      </c>
      <c r="F14725" s="784" t="s">
        <v>705</v>
      </c>
      <c r="G14725" s="784" t="s">
        <v>2559</v>
      </c>
      <c r="H14725" s="784" t="s">
        <v>2560</v>
      </c>
      <c r="I14725" s="784" t="s">
        <v>7006</v>
      </c>
    </row>
    <row r="14726" spans="1:9" hidden="1">
      <c r="A14726" s="784" t="str">
        <f>Table_wabobpsvr_AzureCalc_AzureCalcRateCard[[#This Row],[ServiceName]]&amp;Table_wabobpsvr_AzureCalc_AzureCalcRateCard[[#This Row],[Price_Level]]&amp;Table_wabobpsvr_AzureCalc_AzureCalcRateCard[[#This Row],[Region]]</f>
        <v>A8 Cloud ServicesMOSP3</v>
      </c>
      <c r="B14726" s="784">
        <v>3</v>
      </c>
      <c r="C14726" s="784" t="s">
        <v>701</v>
      </c>
      <c r="D14726" s="784" t="s">
        <v>627</v>
      </c>
      <c r="E14726" s="784">
        <v>2.4500000000000002</v>
      </c>
      <c r="F14726" s="784" t="s">
        <v>716</v>
      </c>
      <c r="G14726" s="784" t="s">
        <v>4431</v>
      </c>
      <c r="H14726" s="784" t="s">
        <v>4431</v>
      </c>
      <c r="I14726" s="784" t="s">
        <v>7007</v>
      </c>
    </row>
    <row r="14727" spans="1:9" hidden="1">
      <c r="A14727" s="784" t="str">
        <f>Table_wabobpsvr_AzureCalc_AzureCalcRateCard[[#This Row],[ServiceName]]&amp;Table_wabobpsvr_AzureCalc_AzureCalcRateCard[[#This Row],[Price_Level]]&amp;Table_wabobpsvr_AzureCalc_AzureCalcRateCard[[#This Row],[Region]]</f>
        <v>A8 Cloud ServicesA3</v>
      </c>
      <c r="B14727" s="784">
        <v>3</v>
      </c>
      <c r="C14727" s="784" t="s">
        <v>701</v>
      </c>
      <c r="D14727" s="784" t="s">
        <v>181</v>
      </c>
      <c r="E14727" s="784">
        <v>1.7885</v>
      </c>
      <c r="F14727" s="784" t="s">
        <v>716</v>
      </c>
      <c r="G14727" s="784" t="s">
        <v>2561</v>
      </c>
      <c r="H14727" s="784" t="s">
        <v>2562</v>
      </c>
      <c r="I14727" s="784" t="s">
        <v>7007</v>
      </c>
    </row>
    <row r="14728" spans="1:9" hidden="1">
      <c r="A14728" s="784" t="str">
        <f>Table_wabobpsvr_AzureCalc_AzureCalcRateCard[[#This Row],[ServiceName]]&amp;Table_wabobpsvr_AzureCalc_AzureCalcRateCard[[#This Row],[Price_Level]]&amp;Table_wabobpsvr_AzureCalc_AzureCalcRateCard[[#This Row],[Region]]</f>
        <v>A8 Cloud ServicesB3</v>
      </c>
      <c r="B14728" s="784">
        <v>3</v>
      </c>
      <c r="C14728" s="784" t="s">
        <v>701</v>
      </c>
      <c r="D14728" s="784" t="s">
        <v>182</v>
      </c>
      <c r="E14728" s="784">
        <v>1.7150000000000001</v>
      </c>
      <c r="F14728" s="784" t="s">
        <v>716</v>
      </c>
      <c r="G14728" s="784" t="s">
        <v>2561</v>
      </c>
      <c r="H14728" s="784" t="s">
        <v>2562</v>
      </c>
      <c r="I14728" s="784" t="s">
        <v>7007</v>
      </c>
    </row>
    <row r="14729" spans="1:9" hidden="1">
      <c r="A14729" s="784" t="str">
        <f>Table_wabobpsvr_AzureCalc_AzureCalcRateCard[[#This Row],[ServiceName]]&amp;Table_wabobpsvr_AzureCalc_AzureCalcRateCard[[#This Row],[Price_Level]]&amp;Table_wabobpsvr_AzureCalc_AzureCalcRateCard[[#This Row],[Region]]</f>
        <v>A8 Cloud ServicesC3</v>
      </c>
      <c r="B14729" s="784">
        <v>3</v>
      </c>
      <c r="C14729" s="784" t="s">
        <v>701</v>
      </c>
      <c r="D14729" s="784" t="s">
        <v>184</v>
      </c>
      <c r="E14729" s="784">
        <v>1.6415</v>
      </c>
      <c r="F14729" s="784" t="s">
        <v>716</v>
      </c>
      <c r="G14729" s="784" t="s">
        <v>2561</v>
      </c>
      <c r="H14729" s="784" t="s">
        <v>2562</v>
      </c>
      <c r="I14729" s="784" t="s">
        <v>7007</v>
      </c>
    </row>
    <row r="14730" spans="1:9" hidden="1">
      <c r="A14730" s="784" t="str">
        <f>Table_wabobpsvr_AzureCalc_AzureCalcRateCard[[#This Row],[ServiceName]]&amp;Table_wabobpsvr_AzureCalc_AzureCalcRateCard[[#This Row],[Price_Level]]&amp;Table_wabobpsvr_AzureCalc_AzureCalcRateCard[[#This Row],[Region]]</f>
        <v>A8 Cloud ServicesD3</v>
      </c>
      <c r="B14730" s="784">
        <v>3</v>
      </c>
      <c r="C14730" s="784" t="s">
        <v>701</v>
      </c>
      <c r="D14730" s="784" t="s">
        <v>183</v>
      </c>
      <c r="E14730" s="784">
        <v>1.5680000000000001</v>
      </c>
      <c r="F14730" s="784" t="s">
        <v>716</v>
      </c>
      <c r="G14730" s="784" t="s">
        <v>2561</v>
      </c>
      <c r="H14730" s="784" t="s">
        <v>2562</v>
      </c>
      <c r="I14730" s="784" t="s">
        <v>7007</v>
      </c>
    </row>
    <row r="14731" spans="1:9" hidden="1">
      <c r="A14731" s="784" t="str">
        <f>Table_wabobpsvr_AzureCalc_AzureCalcRateCard[[#This Row],[ServiceName]]&amp;Table_wabobpsvr_AzureCalc_AzureCalcRateCard[[#This Row],[Price_Level]]&amp;Table_wabobpsvr_AzureCalc_AzureCalcRateCard[[#This Row],[Region]]</f>
        <v>A9 Cloud ServicesMOSP3</v>
      </c>
      <c r="B14731" s="784">
        <v>3</v>
      </c>
      <c r="C14731" s="784" t="s">
        <v>701</v>
      </c>
      <c r="D14731" s="784" t="s">
        <v>627</v>
      </c>
      <c r="E14731" s="784">
        <v>4.9000000000000004</v>
      </c>
      <c r="F14731" s="784" t="s">
        <v>718</v>
      </c>
      <c r="G14731" s="784" t="s">
        <v>4431</v>
      </c>
      <c r="H14731" s="784" t="s">
        <v>4431</v>
      </c>
      <c r="I14731" s="784" t="s">
        <v>7008</v>
      </c>
    </row>
    <row r="14732" spans="1:9" hidden="1">
      <c r="A14732" s="784" t="str">
        <f>Table_wabobpsvr_AzureCalc_AzureCalcRateCard[[#This Row],[ServiceName]]&amp;Table_wabobpsvr_AzureCalc_AzureCalcRateCard[[#This Row],[Price_Level]]&amp;Table_wabobpsvr_AzureCalc_AzureCalcRateCard[[#This Row],[Region]]</f>
        <v>A9 Cloud ServicesA3</v>
      </c>
      <c r="B14732" s="784">
        <v>3</v>
      </c>
      <c r="C14732" s="784" t="s">
        <v>701</v>
      </c>
      <c r="D14732" s="784" t="s">
        <v>181</v>
      </c>
      <c r="E14732" s="784">
        <v>3.577</v>
      </c>
      <c r="F14732" s="784" t="s">
        <v>718</v>
      </c>
      <c r="G14732" s="784" t="s">
        <v>2563</v>
      </c>
      <c r="H14732" s="784" t="s">
        <v>2564</v>
      </c>
      <c r="I14732" s="784" t="s">
        <v>7008</v>
      </c>
    </row>
    <row r="14733" spans="1:9" hidden="1">
      <c r="A14733" s="784" t="str">
        <f>Table_wabobpsvr_AzureCalc_AzureCalcRateCard[[#This Row],[ServiceName]]&amp;Table_wabobpsvr_AzureCalc_AzureCalcRateCard[[#This Row],[Price_Level]]&amp;Table_wabobpsvr_AzureCalc_AzureCalcRateCard[[#This Row],[Region]]</f>
        <v>A9 Cloud ServicesB3</v>
      </c>
      <c r="B14733" s="784">
        <v>3</v>
      </c>
      <c r="C14733" s="784" t="s">
        <v>701</v>
      </c>
      <c r="D14733" s="784" t="s">
        <v>182</v>
      </c>
      <c r="E14733" s="784">
        <v>3.43</v>
      </c>
      <c r="F14733" s="784" t="s">
        <v>718</v>
      </c>
      <c r="G14733" s="784" t="s">
        <v>2563</v>
      </c>
      <c r="H14733" s="784" t="s">
        <v>2564</v>
      </c>
      <c r="I14733" s="784" t="s">
        <v>7008</v>
      </c>
    </row>
    <row r="14734" spans="1:9" hidden="1">
      <c r="A14734" s="784" t="str">
        <f>Table_wabobpsvr_AzureCalc_AzureCalcRateCard[[#This Row],[ServiceName]]&amp;Table_wabobpsvr_AzureCalc_AzureCalcRateCard[[#This Row],[Price_Level]]&amp;Table_wabobpsvr_AzureCalc_AzureCalcRateCard[[#This Row],[Region]]</f>
        <v>A9 Cloud ServicesC3</v>
      </c>
      <c r="B14734" s="784">
        <v>3</v>
      </c>
      <c r="C14734" s="784" t="s">
        <v>701</v>
      </c>
      <c r="D14734" s="784" t="s">
        <v>184</v>
      </c>
      <c r="E14734" s="784">
        <v>3.2829999999999999</v>
      </c>
      <c r="F14734" s="784" t="s">
        <v>718</v>
      </c>
      <c r="G14734" s="784" t="s">
        <v>2563</v>
      </c>
      <c r="H14734" s="784" t="s">
        <v>2564</v>
      </c>
      <c r="I14734" s="784" t="s">
        <v>7008</v>
      </c>
    </row>
    <row r="14735" spans="1:9" hidden="1">
      <c r="A14735" s="784" t="str">
        <f>Table_wabobpsvr_AzureCalc_AzureCalcRateCard[[#This Row],[ServiceName]]&amp;Table_wabobpsvr_AzureCalc_AzureCalcRateCard[[#This Row],[Price_Level]]&amp;Table_wabobpsvr_AzureCalc_AzureCalcRateCard[[#This Row],[Region]]</f>
        <v>A9 Cloud ServicesD3</v>
      </c>
      <c r="B14735" s="784">
        <v>3</v>
      </c>
      <c r="C14735" s="784" t="s">
        <v>701</v>
      </c>
      <c r="D14735" s="784" t="s">
        <v>183</v>
      </c>
      <c r="E14735" s="784">
        <v>3.1360000000000001</v>
      </c>
      <c r="F14735" s="784" t="s">
        <v>718</v>
      </c>
      <c r="G14735" s="784" t="s">
        <v>2563</v>
      </c>
      <c r="H14735" s="784" t="s">
        <v>2564</v>
      </c>
      <c r="I14735" s="784" t="s">
        <v>7008</v>
      </c>
    </row>
    <row r="14736" spans="1:9" hidden="1">
      <c r="A14736" s="784" t="str">
        <f>Table_wabobpsvr_AzureCalc_AzureCalcRateCard[[#This Row],[ServiceName]]&amp;Table_wabobpsvr_AzureCalc_AzureCalcRateCard[[#This Row],[Price_Level]]&amp;Table_wabobpsvr_AzureCalc_AzureCalcRateCard[[#This Row],[Region]]</f>
        <v>A0 VM (Non-Windows)MOSP3</v>
      </c>
      <c r="B14736" s="784">
        <v>3</v>
      </c>
      <c r="C14736" s="784" t="s">
        <v>701</v>
      </c>
      <c r="D14736" s="784" t="s">
        <v>627</v>
      </c>
      <c r="E14736" s="784">
        <v>0.02</v>
      </c>
      <c r="F14736" s="784" t="s">
        <v>725</v>
      </c>
      <c r="G14736" s="784" t="s">
        <v>4431</v>
      </c>
      <c r="H14736" s="784" t="s">
        <v>4431</v>
      </c>
      <c r="I14736" s="784" t="s">
        <v>7009</v>
      </c>
    </row>
    <row r="14737" spans="1:9" hidden="1">
      <c r="A14737" s="784" t="str">
        <f>Table_wabobpsvr_AzureCalc_AzureCalcRateCard[[#This Row],[ServiceName]]&amp;Table_wabobpsvr_AzureCalc_AzureCalcRateCard[[#This Row],[Price_Level]]&amp;Table_wabobpsvr_AzureCalc_AzureCalcRateCard[[#This Row],[Region]]</f>
        <v>A0 VM (Non-Windows)A3</v>
      </c>
      <c r="B14737" s="784">
        <v>3</v>
      </c>
      <c r="C14737" s="784" t="s">
        <v>701</v>
      </c>
      <c r="D14737" s="784" t="s">
        <v>181</v>
      </c>
      <c r="E14737" s="784">
        <v>1.46E-2</v>
      </c>
      <c r="F14737" s="784" t="s">
        <v>725</v>
      </c>
      <c r="G14737" s="784" t="s">
        <v>2565</v>
      </c>
      <c r="H14737" s="784" t="s">
        <v>2566</v>
      </c>
      <c r="I14737" s="784" t="s">
        <v>7009</v>
      </c>
    </row>
    <row r="14738" spans="1:9" hidden="1">
      <c r="A14738" s="784" t="str">
        <f>Table_wabobpsvr_AzureCalc_AzureCalcRateCard[[#This Row],[ServiceName]]&amp;Table_wabobpsvr_AzureCalc_AzureCalcRateCard[[#This Row],[Price_Level]]&amp;Table_wabobpsvr_AzureCalc_AzureCalcRateCard[[#This Row],[Region]]</f>
        <v>A0 VM (Non-Windows)B3</v>
      </c>
      <c r="B14738" s="784">
        <v>3</v>
      </c>
      <c r="C14738" s="784" t="s">
        <v>701</v>
      </c>
      <c r="D14738" s="784" t="s">
        <v>182</v>
      </c>
      <c r="E14738" s="784">
        <v>1.4E-2</v>
      </c>
      <c r="F14738" s="784" t="s">
        <v>725</v>
      </c>
      <c r="G14738" s="784" t="s">
        <v>2565</v>
      </c>
      <c r="H14738" s="784" t="s">
        <v>2566</v>
      </c>
      <c r="I14738" s="784" t="s">
        <v>7009</v>
      </c>
    </row>
    <row r="14739" spans="1:9" hidden="1">
      <c r="A14739" s="784" t="str">
        <f>Table_wabobpsvr_AzureCalc_AzureCalcRateCard[[#This Row],[ServiceName]]&amp;Table_wabobpsvr_AzureCalc_AzureCalcRateCard[[#This Row],[Price_Level]]&amp;Table_wabobpsvr_AzureCalc_AzureCalcRateCard[[#This Row],[Region]]</f>
        <v>A0 VM (Non-Windows)C3</v>
      </c>
      <c r="B14739" s="784">
        <v>3</v>
      </c>
      <c r="C14739" s="784" t="s">
        <v>701</v>
      </c>
      <c r="D14739" s="784" t="s">
        <v>184</v>
      </c>
      <c r="E14739" s="784">
        <v>1.34E-2</v>
      </c>
      <c r="F14739" s="784" t="s">
        <v>725</v>
      </c>
      <c r="G14739" s="784" t="s">
        <v>2565</v>
      </c>
      <c r="H14739" s="784" t="s">
        <v>2566</v>
      </c>
      <c r="I14739" s="784" t="s">
        <v>7009</v>
      </c>
    </row>
    <row r="14740" spans="1:9" hidden="1">
      <c r="A14740" s="784" t="str">
        <f>Table_wabobpsvr_AzureCalc_AzureCalcRateCard[[#This Row],[ServiceName]]&amp;Table_wabobpsvr_AzureCalc_AzureCalcRateCard[[#This Row],[Price_Level]]&amp;Table_wabobpsvr_AzureCalc_AzureCalcRateCard[[#This Row],[Region]]</f>
        <v>A0 VM (Non-Windows)D3</v>
      </c>
      <c r="B14740" s="784">
        <v>3</v>
      </c>
      <c r="C14740" s="784" t="s">
        <v>701</v>
      </c>
      <c r="D14740" s="784" t="s">
        <v>183</v>
      </c>
      <c r="E14740" s="784">
        <v>1.2800000000000001E-2</v>
      </c>
      <c r="F14740" s="784" t="s">
        <v>725</v>
      </c>
      <c r="G14740" s="784" t="s">
        <v>2565</v>
      </c>
      <c r="H14740" s="784" t="s">
        <v>2566</v>
      </c>
      <c r="I14740" s="784" t="s">
        <v>7009</v>
      </c>
    </row>
    <row r="14741" spans="1:9" hidden="1">
      <c r="A14741" s="784" t="str">
        <f>Table_wabobpsvr_AzureCalc_AzureCalcRateCard[[#This Row],[ServiceName]]&amp;Table_wabobpsvr_AzureCalc_AzureCalcRateCard[[#This Row],[Price_Level]]&amp;Table_wabobpsvr_AzureCalc_AzureCalcRateCard[[#This Row],[Region]]</f>
        <v>A0 VM (Windows)MOSP3</v>
      </c>
      <c r="B14741" s="784">
        <v>3</v>
      </c>
      <c r="C14741" s="784" t="s">
        <v>701</v>
      </c>
      <c r="D14741" s="784" t="s">
        <v>627</v>
      </c>
      <c r="E14741" s="784">
        <v>0.02</v>
      </c>
      <c r="F14741" s="784" t="s">
        <v>726</v>
      </c>
      <c r="G14741" s="784" t="s">
        <v>4431</v>
      </c>
      <c r="H14741" s="784" t="s">
        <v>4431</v>
      </c>
      <c r="I14741" s="784" t="s">
        <v>7010</v>
      </c>
    </row>
    <row r="14742" spans="1:9" hidden="1">
      <c r="A14742" s="784" t="str">
        <f>Table_wabobpsvr_AzureCalc_AzureCalcRateCard[[#This Row],[ServiceName]]&amp;Table_wabobpsvr_AzureCalc_AzureCalcRateCard[[#This Row],[Price_Level]]&amp;Table_wabobpsvr_AzureCalc_AzureCalcRateCard[[#This Row],[Region]]</f>
        <v>A0 VM (Windows)A3</v>
      </c>
      <c r="B14742" s="784">
        <v>3</v>
      </c>
      <c r="C14742" s="784" t="s">
        <v>701</v>
      </c>
      <c r="D14742" s="784" t="s">
        <v>181</v>
      </c>
      <c r="E14742" s="784">
        <v>1.46E-2</v>
      </c>
      <c r="F14742" s="784" t="s">
        <v>726</v>
      </c>
      <c r="G14742" s="784" t="s">
        <v>2567</v>
      </c>
      <c r="H14742" s="784" t="s">
        <v>2568</v>
      </c>
      <c r="I14742" s="784" t="s">
        <v>7010</v>
      </c>
    </row>
    <row r="14743" spans="1:9" hidden="1">
      <c r="A14743" s="784" t="str">
        <f>Table_wabobpsvr_AzureCalc_AzureCalcRateCard[[#This Row],[ServiceName]]&amp;Table_wabobpsvr_AzureCalc_AzureCalcRateCard[[#This Row],[Price_Level]]&amp;Table_wabobpsvr_AzureCalc_AzureCalcRateCard[[#This Row],[Region]]</f>
        <v>A0 VM (Windows)B3</v>
      </c>
      <c r="B14743" s="784">
        <v>3</v>
      </c>
      <c r="C14743" s="784" t="s">
        <v>701</v>
      </c>
      <c r="D14743" s="784" t="s">
        <v>182</v>
      </c>
      <c r="E14743" s="784">
        <v>1.4E-2</v>
      </c>
      <c r="F14743" s="784" t="s">
        <v>726</v>
      </c>
      <c r="G14743" s="784" t="s">
        <v>2567</v>
      </c>
      <c r="H14743" s="784" t="s">
        <v>2568</v>
      </c>
      <c r="I14743" s="784" t="s">
        <v>7010</v>
      </c>
    </row>
    <row r="14744" spans="1:9" hidden="1">
      <c r="A14744" s="784" t="str">
        <f>Table_wabobpsvr_AzureCalc_AzureCalcRateCard[[#This Row],[ServiceName]]&amp;Table_wabobpsvr_AzureCalc_AzureCalcRateCard[[#This Row],[Price_Level]]&amp;Table_wabobpsvr_AzureCalc_AzureCalcRateCard[[#This Row],[Region]]</f>
        <v>A0 VM (Windows)C3</v>
      </c>
      <c r="B14744" s="784">
        <v>3</v>
      </c>
      <c r="C14744" s="784" t="s">
        <v>701</v>
      </c>
      <c r="D14744" s="784" t="s">
        <v>184</v>
      </c>
      <c r="E14744" s="784">
        <v>1.34E-2</v>
      </c>
      <c r="F14744" s="784" t="s">
        <v>726</v>
      </c>
      <c r="G14744" s="784" t="s">
        <v>2567</v>
      </c>
      <c r="H14744" s="784" t="s">
        <v>2568</v>
      </c>
      <c r="I14744" s="784" t="s">
        <v>7010</v>
      </c>
    </row>
    <row r="14745" spans="1:9" hidden="1">
      <c r="A14745" s="784" t="str">
        <f>Table_wabobpsvr_AzureCalc_AzureCalcRateCard[[#This Row],[ServiceName]]&amp;Table_wabobpsvr_AzureCalc_AzureCalcRateCard[[#This Row],[Price_Level]]&amp;Table_wabobpsvr_AzureCalc_AzureCalcRateCard[[#This Row],[Region]]</f>
        <v>A0 VM (Windows)D3</v>
      </c>
      <c r="B14745" s="784">
        <v>3</v>
      </c>
      <c r="C14745" s="784" t="s">
        <v>701</v>
      </c>
      <c r="D14745" s="784" t="s">
        <v>183</v>
      </c>
      <c r="E14745" s="784">
        <v>1.2800000000000001E-2</v>
      </c>
      <c r="F14745" s="784" t="s">
        <v>726</v>
      </c>
      <c r="G14745" s="784" t="s">
        <v>2567</v>
      </c>
      <c r="H14745" s="784" t="s">
        <v>2568</v>
      </c>
      <c r="I14745" s="784" t="s">
        <v>7010</v>
      </c>
    </row>
    <row r="14746" spans="1:9" hidden="1">
      <c r="A14746" s="784" t="str">
        <f>Table_wabobpsvr_AzureCalc_AzureCalcRateCard[[#This Row],[ServiceName]]&amp;Table_wabobpsvr_AzureCalc_AzureCalcRateCard[[#This Row],[Price_Level]]&amp;Table_wabobpsvr_AzureCalc_AzureCalcRateCard[[#This Row],[Region]]</f>
        <v>A1 VM (Non-Windows)MOSP3</v>
      </c>
      <c r="B14746" s="784">
        <v>3</v>
      </c>
      <c r="C14746" s="784" t="s">
        <v>701</v>
      </c>
      <c r="D14746" s="784" t="s">
        <v>627</v>
      </c>
      <c r="E14746" s="784">
        <v>0.06</v>
      </c>
      <c r="F14746" s="784" t="s">
        <v>703</v>
      </c>
      <c r="G14746" s="784" t="s">
        <v>4431</v>
      </c>
      <c r="H14746" s="784" t="s">
        <v>4431</v>
      </c>
      <c r="I14746" s="784" t="s">
        <v>7011</v>
      </c>
    </row>
    <row r="14747" spans="1:9" hidden="1">
      <c r="A14747" s="784" t="str">
        <f>Table_wabobpsvr_AzureCalc_AzureCalcRateCard[[#This Row],[ServiceName]]&amp;Table_wabobpsvr_AzureCalc_AzureCalcRateCard[[#This Row],[Price_Level]]&amp;Table_wabobpsvr_AzureCalc_AzureCalcRateCard[[#This Row],[Region]]</f>
        <v>A1 VM (Non-Windows)A3</v>
      </c>
      <c r="B14747" s="784">
        <v>3</v>
      </c>
      <c r="C14747" s="784" t="s">
        <v>701</v>
      </c>
      <c r="D14747" s="784" t="s">
        <v>181</v>
      </c>
      <c r="E14747" s="784">
        <v>4.3799999999999999E-2</v>
      </c>
      <c r="F14747" s="784" t="s">
        <v>703</v>
      </c>
      <c r="G14747" s="784" t="s">
        <v>2569</v>
      </c>
      <c r="H14747" s="784" t="s">
        <v>2570</v>
      </c>
      <c r="I14747" s="784" t="s">
        <v>7011</v>
      </c>
    </row>
    <row r="14748" spans="1:9" hidden="1">
      <c r="A14748" s="784" t="str">
        <f>Table_wabobpsvr_AzureCalc_AzureCalcRateCard[[#This Row],[ServiceName]]&amp;Table_wabobpsvr_AzureCalc_AzureCalcRateCard[[#This Row],[Price_Level]]&amp;Table_wabobpsvr_AzureCalc_AzureCalcRateCard[[#This Row],[Region]]</f>
        <v>A1 VM (Non-Windows)B3</v>
      </c>
      <c r="B14748" s="784">
        <v>3</v>
      </c>
      <c r="C14748" s="784" t="s">
        <v>701</v>
      </c>
      <c r="D14748" s="784" t="s">
        <v>182</v>
      </c>
      <c r="E14748" s="784">
        <v>4.2000000000000003E-2</v>
      </c>
      <c r="F14748" s="784" t="s">
        <v>703</v>
      </c>
      <c r="G14748" s="784" t="s">
        <v>2569</v>
      </c>
      <c r="H14748" s="784" t="s">
        <v>2570</v>
      </c>
      <c r="I14748" s="784" t="s">
        <v>7011</v>
      </c>
    </row>
    <row r="14749" spans="1:9" hidden="1">
      <c r="A14749" s="784" t="str">
        <f>Table_wabobpsvr_AzureCalc_AzureCalcRateCard[[#This Row],[ServiceName]]&amp;Table_wabobpsvr_AzureCalc_AzureCalcRateCard[[#This Row],[Price_Level]]&amp;Table_wabobpsvr_AzureCalc_AzureCalcRateCard[[#This Row],[Region]]</f>
        <v>A1 VM (Non-Windows)C3</v>
      </c>
      <c r="B14749" s="784">
        <v>3</v>
      </c>
      <c r="C14749" s="784" t="s">
        <v>701</v>
      </c>
      <c r="D14749" s="784" t="s">
        <v>184</v>
      </c>
      <c r="E14749" s="784">
        <v>4.02E-2</v>
      </c>
      <c r="F14749" s="784" t="s">
        <v>703</v>
      </c>
      <c r="G14749" s="784" t="s">
        <v>2569</v>
      </c>
      <c r="H14749" s="784" t="s">
        <v>2570</v>
      </c>
      <c r="I14749" s="784" t="s">
        <v>7011</v>
      </c>
    </row>
    <row r="14750" spans="1:9" hidden="1">
      <c r="A14750" s="784" t="str">
        <f>Table_wabobpsvr_AzureCalc_AzureCalcRateCard[[#This Row],[ServiceName]]&amp;Table_wabobpsvr_AzureCalc_AzureCalcRateCard[[#This Row],[Price_Level]]&amp;Table_wabobpsvr_AzureCalc_AzureCalcRateCard[[#This Row],[Region]]</f>
        <v>A1 VM (Non-Windows)D3</v>
      </c>
      <c r="B14750" s="784">
        <v>3</v>
      </c>
      <c r="C14750" s="784" t="s">
        <v>701</v>
      </c>
      <c r="D14750" s="784" t="s">
        <v>183</v>
      </c>
      <c r="E14750" s="784">
        <v>3.8399999999999997E-2</v>
      </c>
      <c r="F14750" s="784" t="s">
        <v>703</v>
      </c>
      <c r="G14750" s="784" t="s">
        <v>2569</v>
      </c>
      <c r="H14750" s="784" t="s">
        <v>2570</v>
      </c>
      <c r="I14750" s="784" t="s">
        <v>7011</v>
      </c>
    </row>
    <row r="14751" spans="1:9" hidden="1">
      <c r="A14751" s="784" t="str">
        <f>Table_wabobpsvr_AzureCalc_AzureCalcRateCard[[#This Row],[ServiceName]]&amp;Table_wabobpsvr_AzureCalc_AzureCalcRateCard[[#This Row],[Price_Level]]&amp;Table_wabobpsvr_AzureCalc_AzureCalcRateCard[[#This Row],[Region]]</f>
        <v>A1 VM (Windows)MOSP3</v>
      </c>
      <c r="B14751" s="784">
        <v>3</v>
      </c>
      <c r="C14751" s="784" t="s">
        <v>701</v>
      </c>
      <c r="D14751" s="784" t="s">
        <v>627</v>
      </c>
      <c r="E14751" s="784">
        <v>0.09</v>
      </c>
      <c r="F14751" s="784" t="s">
        <v>708</v>
      </c>
      <c r="G14751" s="784" t="s">
        <v>4431</v>
      </c>
      <c r="H14751" s="784" t="s">
        <v>4431</v>
      </c>
      <c r="I14751" s="784" t="s">
        <v>7012</v>
      </c>
    </row>
    <row r="14752" spans="1:9" hidden="1">
      <c r="A14752" s="784" t="str">
        <f>Table_wabobpsvr_AzureCalc_AzureCalcRateCard[[#This Row],[ServiceName]]&amp;Table_wabobpsvr_AzureCalc_AzureCalcRateCard[[#This Row],[Price_Level]]&amp;Table_wabobpsvr_AzureCalc_AzureCalcRateCard[[#This Row],[Region]]</f>
        <v>A1 VM (Windows)A3</v>
      </c>
      <c r="B14752" s="784">
        <v>3</v>
      </c>
      <c r="C14752" s="784" t="s">
        <v>701</v>
      </c>
      <c r="D14752" s="784" t="s">
        <v>181</v>
      </c>
      <c r="E14752" s="784">
        <v>6.5699999999999995E-2</v>
      </c>
      <c r="F14752" s="784" t="s">
        <v>708</v>
      </c>
      <c r="G14752" s="784" t="s">
        <v>2571</v>
      </c>
      <c r="H14752" s="784" t="s">
        <v>2572</v>
      </c>
      <c r="I14752" s="784" t="s">
        <v>7012</v>
      </c>
    </row>
    <row r="14753" spans="1:9" hidden="1">
      <c r="A14753" s="784" t="str">
        <f>Table_wabobpsvr_AzureCalc_AzureCalcRateCard[[#This Row],[ServiceName]]&amp;Table_wabobpsvr_AzureCalc_AzureCalcRateCard[[#This Row],[Price_Level]]&amp;Table_wabobpsvr_AzureCalc_AzureCalcRateCard[[#This Row],[Region]]</f>
        <v>A1 VM (Windows)B3</v>
      </c>
      <c r="B14753" s="784">
        <v>3</v>
      </c>
      <c r="C14753" s="784" t="s">
        <v>701</v>
      </c>
      <c r="D14753" s="784" t="s">
        <v>182</v>
      </c>
      <c r="E14753" s="784">
        <v>6.3E-2</v>
      </c>
      <c r="F14753" s="784" t="s">
        <v>708</v>
      </c>
      <c r="G14753" s="784" t="s">
        <v>2571</v>
      </c>
      <c r="H14753" s="784" t="s">
        <v>2572</v>
      </c>
      <c r="I14753" s="784" t="s">
        <v>7012</v>
      </c>
    </row>
    <row r="14754" spans="1:9" hidden="1">
      <c r="A14754" s="784" t="str">
        <f>Table_wabobpsvr_AzureCalc_AzureCalcRateCard[[#This Row],[ServiceName]]&amp;Table_wabobpsvr_AzureCalc_AzureCalcRateCard[[#This Row],[Price_Level]]&amp;Table_wabobpsvr_AzureCalc_AzureCalcRateCard[[#This Row],[Region]]</f>
        <v>A1 VM (Windows)C3</v>
      </c>
      <c r="B14754" s="784">
        <v>3</v>
      </c>
      <c r="C14754" s="784" t="s">
        <v>701</v>
      </c>
      <c r="D14754" s="784" t="s">
        <v>184</v>
      </c>
      <c r="E14754" s="784">
        <v>6.0299999999999999E-2</v>
      </c>
      <c r="F14754" s="784" t="s">
        <v>708</v>
      </c>
      <c r="G14754" s="784" t="s">
        <v>2571</v>
      </c>
      <c r="H14754" s="784" t="s">
        <v>2572</v>
      </c>
      <c r="I14754" s="784" t="s">
        <v>7012</v>
      </c>
    </row>
    <row r="14755" spans="1:9" hidden="1">
      <c r="A14755" s="784" t="str">
        <f>Table_wabobpsvr_AzureCalc_AzureCalcRateCard[[#This Row],[ServiceName]]&amp;Table_wabobpsvr_AzureCalc_AzureCalcRateCard[[#This Row],[Price_Level]]&amp;Table_wabobpsvr_AzureCalc_AzureCalcRateCard[[#This Row],[Region]]</f>
        <v>A1 VM (Windows)D3</v>
      </c>
      <c r="B14755" s="784">
        <v>3</v>
      </c>
      <c r="C14755" s="784" t="s">
        <v>701</v>
      </c>
      <c r="D14755" s="784" t="s">
        <v>183</v>
      </c>
      <c r="E14755" s="784">
        <v>5.7599999999999998E-2</v>
      </c>
      <c r="F14755" s="784" t="s">
        <v>708</v>
      </c>
      <c r="G14755" s="784" t="s">
        <v>2571</v>
      </c>
      <c r="H14755" s="784" t="s">
        <v>2572</v>
      </c>
      <c r="I14755" s="784" t="s">
        <v>7012</v>
      </c>
    </row>
    <row r="14756" spans="1:9" hidden="1">
      <c r="A14756" s="784" t="str">
        <f>Table_wabobpsvr_AzureCalc_AzureCalcRateCard[[#This Row],[ServiceName]]&amp;Table_wabobpsvr_AzureCalc_AzureCalcRateCard[[#This Row],[Price_Level]]&amp;Table_wabobpsvr_AzureCalc_AzureCalcRateCard[[#This Row],[Region]]</f>
        <v>A7 VM (Windows)D3</v>
      </c>
      <c r="B14756" s="784">
        <v>3</v>
      </c>
      <c r="C14756" s="784" t="s">
        <v>701</v>
      </c>
      <c r="D14756" s="784" t="s">
        <v>183</v>
      </c>
      <c r="E14756" s="784">
        <v>0.8448</v>
      </c>
      <c r="F14756" s="784" t="s">
        <v>715</v>
      </c>
      <c r="G14756" s="784" t="s">
        <v>2377</v>
      </c>
      <c r="H14756" s="784" t="s">
        <v>2378</v>
      </c>
      <c r="I14756" s="784" t="s">
        <v>6229</v>
      </c>
    </row>
    <row r="14757" spans="1:9" hidden="1">
      <c r="A14757" s="784" t="str">
        <f>Table_wabobpsvr_AzureCalc_AzureCalcRateCard[[#This Row],[ServiceName]]&amp;Table_wabobpsvr_AzureCalc_AzureCalcRateCard[[#This Row],[Price_Level]]&amp;Table_wabobpsvr_AzureCalc_AzureCalcRateCard[[#This Row],[Region]]</f>
        <v>A8 VM (Non-Windows)MOSP3</v>
      </c>
      <c r="B14757" s="784">
        <v>3</v>
      </c>
      <c r="C14757" s="784" t="s">
        <v>701</v>
      </c>
      <c r="D14757" s="784" t="s">
        <v>627</v>
      </c>
      <c r="E14757" s="784">
        <v>1.97</v>
      </c>
      <c r="F14757" s="784" t="s">
        <v>717</v>
      </c>
      <c r="G14757" s="784" t="s">
        <v>4431</v>
      </c>
      <c r="H14757" s="784" t="s">
        <v>4431</v>
      </c>
      <c r="I14757" s="784" t="s">
        <v>7013</v>
      </c>
    </row>
    <row r="14758" spans="1:9" hidden="1">
      <c r="A14758" s="784" t="str">
        <f>Table_wabobpsvr_AzureCalc_AzureCalcRateCard[[#This Row],[ServiceName]]&amp;Table_wabobpsvr_AzureCalc_AzureCalcRateCard[[#This Row],[Price_Level]]&amp;Table_wabobpsvr_AzureCalc_AzureCalcRateCard[[#This Row],[Region]]</f>
        <v>A8 VM (Non-Windows)A3</v>
      </c>
      <c r="B14758" s="784">
        <v>3</v>
      </c>
      <c r="C14758" s="784" t="s">
        <v>701</v>
      </c>
      <c r="D14758" s="784" t="s">
        <v>181</v>
      </c>
      <c r="E14758" s="784">
        <v>1.4380999999999999</v>
      </c>
      <c r="F14758" s="784" t="s">
        <v>717</v>
      </c>
      <c r="G14758" s="784" t="s">
        <v>2573</v>
      </c>
      <c r="H14758" s="784" t="s">
        <v>2574</v>
      </c>
      <c r="I14758" s="784" t="s">
        <v>7013</v>
      </c>
    </row>
    <row r="14759" spans="1:9" hidden="1">
      <c r="A14759" s="784" t="str">
        <f>Table_wabobpsvr_AzureCalc_AzureCalcRateCard[[#This Row],[ServiceName]]&amp;Table_wabobpsvr_AzureCalc_AzureCalcRateCard[[#This Row],[Price_Level]]&amp;Table_wabobpsvr_AzureCalc_AzureCalcRateCard[[#This Row],[Region]]</f>
        <v>A8 VM (Non-Windows)B3</v>
      </c>
      <c r="B14759" s="784">
        <v>3</v>
      </c>
      <c r="C14759" s="784" t="s">
        <v>701</v>
      </c>
      <c r="D14759" s="784" t="s">
        <v>182</v>
      </c>
      <c r="E14759" s="784">
        <v>1.379</v>
      </c>
      <c r="F14759" s="784" t="s">
        <v>717</v>
      </c>
      <c r="G14759" s="784" t="s">
        <v>2573</v>
      </c>
      <c r="H14759" s="784" t="s">
        <v>2574</v>
      </c>
      <c r="I14759" s="784" t="s">
        <v>7013</v>
      </c>
    </row>
    <row r="14760" spans="1:9" hidden="1">
      <c r="A14760" s="784" t="str">
        <f>Table_wabobpsvr_AzureCalc_AzureCalcRateCard[[#This Row],[ServiceName]]&amp;Table_wabobpsvr_AzureCalc_AzureCalcRateCard[[#This Row],[Price_Level]]&amp;Table_wabobpsvr_AzureCalc_AzureCalcRateCard[[#This Row],[Region]]</f>
        <v>A8 VM (Non-Windows)C3</v>
      </c>
      <c r="B14760" s="784">
        <v>3</v>
      </c>
      <c r="C14760" s="784" t="s">
        <v>701</v>
      </c>
      <c r="D14760" s="784" t="s">
        <v>184</v>
      </c>
      <c r="E14760" s="784">
        <v>1.3199000000000001</v>
      </c>
      <c r="F14760" s="784" t="s">
        <v>717</v>
      </c>
      <c r="G14760" s="784" t="s">
        <v>2573</v>
      </c>
      <c r="H14760" s="784" t="s">
        <v>2574</v>
      </c>
      <c r="I14760" s="784" t="s">
        <v>7013</v>
      </c>
    </row>
    <row r="14761" spans="1:9" hidden="1">
      <c r="A14761" s="784" t="str">
        <f>Table_wabobpsvr_AzureCalc_AzureCalcRateCard[[#This Row],[ServiceName]]&amp;Table_wabobpsvr_AzureCalc_AzureCalcRateCard[[#This Row],[Price_Level]]&amp;Table_wabobpsvr_AzureCalc_AzureCalcRateCard[[#This Row],[Region]]</f>
        <v>A8 VM (Non-Windows)D3</v>
      </c>
      <c r="B14761" s="784">
        <v>3</v>
      </c>
      <c r="C14761" s="784" t="s">
        <v>701</v>
      </c>
      <c r="D14761" s="784" t="s">
        <v>183</v>
      </c>
      <c r="E14761" s="784">
        <v>1.2607999999999999</v>
      </c>
      <c r="F14761" s="784" t="s">
        <v>717</v>
      </c>
      <c r="G14761" s="784" t="s">
        <v>2573</v>
      </c>
      <c r="H14761" s="784" t="s">
        <v>2574</v>
      </c>
      <c r="I14761" s="784" t="s">
        <v>7013</v>
      </c>
    </row>
    <row r="14762" spans="1:9" hidden="1">
      <c r="A14762" s="784" t="str">
        <f>Table_wabobpsvr_AzureCalc_AzureCalcRateCard[[#This Row],[ServiceName]]&amp;Table_wabobpsvr_AzureCalc_AzureCalcRateCard[[#This Row],[Price_Level]]&amp;Table_wabobpsvr_AzureCalc_AzureCalcRateCard[[#This Row],[Region]]</f>
        <v>A8 VM (Windows)MOSP3</v>
      </c>
      <c r="B14762" s="784">
        <v>3</v>
      </c>
      <c r="C14762" s="784" t="s">
        <v>701</v>
      </c>
      <c r="D14762" s="784" t="s">
        <v>627</v>
      </c>
      <c r="E14762" s="784">
        <v>2.4500000000000002</v>
      </c>
      <c r="F14762" s="784" t="s">
        <v>719</v>
      </c>
      <c r="G14762" s="784" t="s">
        <v>4431</v>
      </c>
      <c r="H14762" s="784" t="s">
        <v>4431</v>
      </c>
      <c r="I14762" s="784" t="s">
        <v>7014</v>
      </c>
    </row>
    <row r="14763" spans="1:9" hidden="1">
      <c r="A14763" s="784" t="str">
        <f>Table_wabobpsvr_AzureCalc_AzureCalcRateCard[[#This Row],[ServiceName]]&amp;Table_wabobpsvr_AzureCalc_AzureCalcRateCard[[#This Row],[Price_Level]]&amp;Table_wabobpsvr_AzureCalc_AzureCalcRateCard[[#This Row],[Region]]</f>
        <v>A8 VM (Windows)A3</v>
      </c>
      <c r="B14763" s="784">
        <v>3</v>
      </c>
      <c r="C14763" s="784" t="s">
        <v>701</v>
      </c>
      <c r="D14763" s="784" t="s">
        <v>181</v>
      </c>
      <c r="E14763" s="784">
        <v>1.7885</v>
      </c>
      <c r="F14763" s="784" t="s">
        <v>719</v>
      </c>
      <c r="G14763" s="784" t="s">
        <v>2575</v>
      </c>
      <c r="H14763" s="784" t="s">
        <v>2576</v>
      </c>
      <c r="I14763" s="784" t="s">
        <v>7014</v>
      </c>
    </row>
    <row r="14764" spans="1:9" hidden="1">
      <c r="A14764" s="784" t="str">
        <f>Table_wabobpsvr_AzureCalc_AzureCalcRateCard[[#This Row],[ServiceName]]&amp;Table_wabobpsvr_AzureCalc_AzureCalcRateCard[[#This Row],[Price_Level]]&amp;Table_wabobpsvr_AzureCalc_AzureCalcRateCard[[#This Row],[Region]]</f>
        <v>A8 VM (Windows)B3</v>
      </c>
      <c r="B14764" s="784">
        <v>3</v>
      </c>
      <c r="C14764" s="784" t="s">
        <v>701</v>
      </c>
      <c r="D14764" s="784" t="s">
        <v>182</v>
      </c>
      <c r="E14764" s="784">
        <v>1.7150000000000001</v>
      </c>
      <c r="F14764" s="784" t="s">
        <v>719</v>
      </c>
      <c r="G14764" s="784" t="s">
        <v>2575</v>
      </c>
      <c r="H14764" s="784" t="s">
        <v>2576</v>
      </c>
      <c r="I14764" s="784" t="s">
        <v>7014</v>
      </c>
    </row>
    <row r="14765" spans="1:9" hidden="1">
      <c r="A14765" s="784" t="str">
        <f>Table_wabobpsvr_AzureCalc_AzureCalcRateCard[[#This Row],[ServiceName]]&amp;Table_wabobpsvr_AzureCalc_AzureCalcRateCard[[#This Row],[Price_Level]]&amp;Table_wabobpsvr_AzureCalc_AzureCalcRateCard[[#This Row],[Region]]</f>
        <v>A8 VM (Windows)C3</v>
      </c>
      <c r="B14765" s="784">
        <v>3</v>
      </c>
      <c r="C14765" s="784" t="s">
        <v>701</v>
      </c>
      <c r="D14765" s="784" t="s">
        <v>184</v>
      </c>
      <c r="E14765" s="784">
        <v>1.6415</v>
      </c>
      <c r="F14765" s="784" t="s">
        <v>719</v>
      </c>
      <c r="G14765" s="784" t="s">
        <v>2575</v>
      </c>
      <c r="H14765" s="784" t="s">
        <v>2576</v>
      </c>
      <c r="I14765" s="784" t="s">
        <v>7014</v>
      </c>
    </row>
    <row r="14766" spans="1:9" hidden="1">
      <c r="A14766" s="784" t="str">
        <f>Table_wabobpsvr_AzureCalc_AzureCalcRateCard[[#This Row],[ServiceName]]&amp;Table_wabobpsvr_AzureCalc_AzureCalcRateCard[[#This Row],[Price_Level]]&amp;Table_wabobpsvr_AzureCalc_AzureCalcRateCard[[#This Row],[Region]]</f>
        <v>A8 VM (Windows)D3</v>
      </c>
      <c r="B14766" s="784">
        <v>3</v>
      </c>
      <c r="C14766" s="784" t="s">
        <v>701</v>
      </c>
      <c r="D14766" s="784" t="s">
        <v>183</v>
      </c>
      <c r="E14766" s="784">
        <v>1.5680000000000001</v>
      </c>
      <c r="F14766" s="784" t="s">
        <v>719</v>
      </c>
      <c r="G14766" s="784" t="s">
        <v>2575</v>
      </c>
      <c r="H14766" s="784" t="s">
        <v>2576</v>
      </c>
      <c r="I14766" s="784" t="s">
        <v>7014</v>
      </c>
    </row>
    <row r="14767" spans="1:9" hidden="1">
      <c r="A14767" s="784" t="str">
        <f>Table_wabobpsvr_AzureCalc_AzureCalcRateCard[[#This Row],[ServiceName]]&amp;Table_wabobpsvr_AzureCalc_AzureCalcRateCard[[#This Row],[Price_Level]]&amp;Table_wabobpsvr_AzureCalc_AzureCalcRateCard[[#This Row],[Region]]</f>
        <v>A9 VM (Non-Windows)MOSP3</v>
      </c>
      <c r="B14767" s="784">
        <v>3</v>
      </c>
      <c r="C14767" s="784" t="s">
        <v>701</v>
      </c>
      <c r="D14767" s="784" t="s">
        <v>627</v>
      </c>
      <c r="E14767" s="784">
        <v>4.47</v>
      </c>
      <c r="F14767" s="784" t="s">
        <v>721</v>
      </c>
      <c r="G14767" s="784" t="s">
        <v>4431</v>
      </c>
      <c r="H14767" s="784" t="s">
        <v>4431</v>
      </c>
      <c r="I14767" s="784" t="s">
        <v>7015</v>
      </c>
    </row>
    <row r="14768" spans="1:9" hidden="1">
      <c r="A14768" s="784" t="str">
        <f>Table_wabobpsvr_AzureCalc_AzureCalcRateCard[[#This Row],[ServiceName]]&amp;Table_wabobpsvr_AzureCalc_AzureCalcRateCard[[#This Row],[Price_Level]]&amp;Table_wabobpsvr_AzureCalc_AzureCalcRateCard[[#This Row],[Region]]</f>
        <v>A9 VM (Non-Windows)A3</v>
      </c>
      <c r="B14768" s="784">
        <v>3</v>
      </c>
      <c r="C14768" s="784" t="s">
        <v>701</v>
      </c>
      <c r="D14768" s="784" t="s">
        <v>181</v>
      </c>
      <c r="E14768" s="784">
        <v>3.2631000000000001</v>
      </c>
      <c r="F14768" s="784" t="s">
        <v>721</v>
      </c>
      <c r="G14768" s="784" t="s">
        <v>2577</v>
      </c>
      <c r="H14768" s="784" t="s">
        <v>2578</v>
      </c>
      <c r="I14768" s="784" t="s">
        <v>7015</v>
      </c>
    </row>
    <row r="14769" spans="1:9" hidden="1">
      <c r="A14769" s="784" t="str">
        <f>Table_wabobpsvr_AzureCalc_AzureCalcRateCard[[#This Row],[ServiceName]]&amp;Table_wabobpsvr_AzureCalc_AzureCalcRateCard[[#This Row],[Price_Level]]&amp;Table_wabobpsvr_AzureCalc_AzureCalcRateCard[[#This Row],[Region]]</f>
        <v>A9 VM (Non-Windows)B3</v>
      </c>
      <c r="B14769" s="784">
        <v>3</v>
      </c>
      <c r="C14769" s="784" t="s">
        <v>701</v>
      </c>
      <c r="D14769" s="784" t="s">
        <v>182</v>
      </c>
      <c r="E14769" s="784">
        <v>3.129</v>
      </c>
      <c r="F14769" s="784" t="s">
        <v>721</v>
      </c>
      <c r="G14769" s="784" t="s">
        <v>2577</v>
      </c>
      <c r="H14769" s="784" t="s">
        <v>2578</v>
      </c>
      <c r="I14769" s="784" t="s">
        <v>7015</v>
      </c>
    </row>
    <row r="14770" spans="1:9" hidden="1">
      <c r="A14770" s="784" t="str">
        <f>Table_wabobpsvr_AzureCalc_AzureCalcRateCard[[#This Row],[ServiceName]]&amp;Table_wabobpsvr_AzureCalc_AzureCalcRateCard[[#This Row],[Price_Level]]&amp;Table_wabobpsvr_AzureCalc_AzureCalcRateCard[[#This Row],[Region]]</f>
        <v>A9 VM (Non-Windows)C3</v>
      </c>
      <c r="B14770" s="784">
        <v>3</v>
      </c>
      <c r="C14770" s="784" t="s">
        <v>701</v>
      </c>
      <c r="D14770" s="784" t="s">
        <v>184</v>
      </c>
      <c r="E14770" s="784">
        <v>2.9948999999999999</v>
      </c>
      <c r="F14770" s="784" t="s">
        <v>721</v>
      </c>
      <c r="G14770" s="784" t="s">
        <v>2577</v>
      </c>
      <c r="H14770" s="784" t="s">
        <v>2578</v>
      </c>
      <c r="I14770" s="784" t="s">
        <v>7015</v>
      </c>
    </row>
    <row r="14771" spans="1:9" hidden="1">
      <c r="A14771" s="784" t="str">
        <f>Table_wabobpsvr_AzureCalc_AzureCalcRateCard[[#This Row],[ServiceName]]&amp;Table_wabobpsvr_AzureCalc_AzureCalcRateCard[[#This Row],[Price_Level]]&amp;Table_wabobpsvr_AzureCalc_AzureCalcRateCard[[#This Row],[Region]]</f>
        <v>A9 VM (Non-Windows)D3</v>
      </c>
      <c r="B14771" s="784">
        <v>3</v>
      </c>
      <c r="C14771" s="784" t="s">
        <v>701</v>
      </c>
      <c r="D14771" s="784" t="s">
        <v>183</v>
      </c>
      <c r="E14771" s="784">
        <v>2.8607999999999998</v>
      </c>
      <c r="F14771" s="784" t="s">
        <v>721</v>
      </c>
      <c r="G14771" s="784" t="s">
        <v>2577</v>
      </c>
      <c r="H14771" s="784" t="s">
        <v>2578</v>
      </c>
      <c r="I14771" s="784" t="s">
        <v>7015</v>
      </c>
    </row>
    <row r="14772" spans="1:9" hidden="1">
      <c r="A14772" s="784" t="str">
        <f>Table_wabobpsvr_AzureCalc_AzureCalcRateCard[[#This Row],[ServiceName]]&amp;Table_wabobpsvr_AzureCalc_AzureCalcRateCard[[#This Row],[Price_Level]]&amp;Table_wabobpsvr_AzureCalc_AzureCalcRateCard[[#This Row],[Region]]</f>
        <v>A9 VM (Windows)MOSP3</v>
      </c>
      <c r="B14772" s="784">
        <v>3</v>
      </c>
      <c r="C14772" s="784" t="s">
        <v>701</v>
      </c>
      <c r="D14772" s="784" t="s">
        <v>627</v>
      </c>
      <c r="E14772" s="784">
        <v>4.9000000000000004</v>
      </c>
      <c r="F14772" s="784" t="s">
        <v>706</v>
      </c>
      <c r="G14772" s="784" t="s">
        <v>4431</v>
      </c>
      <c r="H14772" s="784" t="s">
        <v>4431</v>
      </c>
      <c r="I14772" s="784" t="s">
        <v>7016</v>
      </c>
    </row>
    <row r="14773" spans="1:9" hidden="1">
      <c r="A14773" s="784" t="str">
        <f>Table_wabobpsvr_AzureCalc_AzureCalcRateCard[[#This Row],[ServiceName]]&amp;Table_wabobpsvr_AzureCalc_AzureCalcRateCard[[#This Row],[Price_Level]]&amp;Table_wabobpsvr_AzureCalc_AzureCalcRateCard[[#This Row],[Region]]</f>
        <v>A9 VM (Windows)A3</v>
      </c>
      <c r="B14773" s="784">
        <v>3</v>
      </c>
      <c r="C14773" s="784" t="s">
        <v>701</v>
      </c>
      <c r="D14773" s="784" t="s">
        <v>181</v>
      </c>
      <c r="E14773" s="784">
        <v>3.577</v>
      </c>
      <c r="F14773" s="784" t="s">
        <v>706</v>
      </c>
      <c r="G14773" s="784" t="s">
        <v>2579</v>
      </c>
      <c r="H14773" s="784" t="s">
        <v>2580</v>
      </c>
      <c r="I14773" s="784" t="s">
        <v>7016</v>
      </c>
    </row>
    <row r="14774" spans="1:9" hidden="1">
      <c r="A14774" s="784" t="str">
        <f>Table_wabobpsvr_AzureCalc_AzureCalcRateCard[[#This Row],[ServiceName]]&amp;Table_wabobpsvr_AzureCalc_AzureCalcRateCard[[#This Row],[Price_Level]]&amp;Table_wabobpsvr_AzureCalc_AzureCalcRateCard[[#This Row],[Region]]</f>
        <v>A9 VM (Windows)B3</v>
      </c>
      <c r="B14774" s="784">
        <v>3</v>
      </c>
      <c r="C14774" s="784" t="s">
        <v>701</v>
      </c>
      <c r="D14774" s="784" t="s">
        <v>182</v>
      </c>
      <c r="E14774" s="784">
        <v>3.43</v>
      </c>
      <c r="F14774" s="784" t="s">
        <v>706</v>
      </c>
      <c r="G14774" s="784" t="s">
        <v>2579</v>
      </c>
      <c r="H14774" s="784" t="s">
        <v>2580</v>
      </c>
      <c r="I14774" s="784" t="s">
        <v>7016</v>
      </c>
    </row>
    <row r="14775" spans="1:9" hidden="1">
      <c r="A14775" s="784" t="str">
        <f>Table_wabobpsvr_AzureCalc_AzureCalcRateCard[[#This Row],[ServiceName]]&amp;Table_wabobpsvr_AzureCalc_AzureCalcRateCard[[#This Row],[Price_Level]]&amp;Table_wabobpsvr_AzureCalc_AzureCalcRateCard[[#This Row],[Region]]</f>
        <v>A9 VM (Windows)C3</v>
      </c>
      <c r="B14775" s="784">
        <v>3</v>
      </c>
      <c r="C14775" s="784" t="s">
        <v>701</v>
      </c>
      <c r="D14775" s="784" t="s">
        <v>184</v>
      </c>
      <c r="E14775" s="784">
        <v>3.2829999999999999</v>
      </c>
      <c r="F14775" s="784" t="s">
        <v>706</v>
      </c>
      <c r="G14775" s="784" t="s">
        <v>2579</v>
      </c>
      <c r="H14775" s="784" t="s">
        <v>2580</v>
      </c>
      <c r="I14775" s="784" t="s">
        <v>7016</v>
      </c>
    </row>
    <row r="14776" spans="1:9" hidden="1">
      <c r="A14776" s="784" t="str">
        <f>Table_wabobpsvr_AzureCalc_AzureCalcRateCard[[#This Row],[ServiceName]]&amp;Table_wabobpsvr_AzureCalc_AzureCalcRateCard[[#This Row],[Price_Level]]&amp;Table_wabobpsvr_AzureCalc_AzureCalcRateCard[[#This Row],[Region]]</f>
        <v>A9 VM (Windows)D3</v>
      </c>
      <c r="B14776" s="784">
        <v>3</v>
      </c>
      <c r="C14776" s="784" t="s">
        <v>701</v>
      </c>
      <c r="D14776" s="784" t="s">
        <v>183</v>
      </c>
      <c r="E14776" s="784">
        <v>3.1360000000000001</v>
      </c>
      <c r="F14776" s="784" t="s">
        <v>706</v>
      </c>
      <c r="G14776" s="784" t="s">
        <v>2579</v>
      </c>
      <c r="H14776" s="784" t="s">
        <v>2580</v>
      </c>
      <c r="I14776" s="784" t="s">
        <v>7016</v>
      </c>
    </row>
    <row r="14777" spans="1:9" hidden="1">
      <c r="A14777" s="784" t="str">
        <f>Table_wabobpsvr_AzureCalc_AzureCalcRateCard[[#This Row],[ServiceName]]&amp;Table_wabobpsvr_AzureCalc_AzureCalcRateCard[[#This Row],[Price_Level]]&amp;Table_wabobpsvr_AzureCalc_AzureCalcRateCard[[#This Row],[Region]]</f>
        <v>Basic.A0 VM (Non-Windows)MOSP3</v>
      </c>
      <c r="B14777" s="784">
        <v>3</v>
      </c>
      <c r="C14777" s="784" t="s">
        <v>701</v>
      </c>
      <c r="D14777" s="784" t="s">
        <v>627</v>
      </c>
      <c r="E14777" s="784">
        <v>1.7999999999999999E-2</v>
      </c>
      <c r="F14777" s="784" t="s">
        <v>722</v>
      </c>
      <c r="G14777" s="784" t="s">
        <v>4431</v>
      </c>
      <c r="H14777" s="784" t="s">
        <v>4431</v>
      </c>
      <c r="I14777" s="784" t="s">
        <v>7017</v>
      </c>
    </row>
    <row r="14778" spans="1:9" hidden="1">
      <c r="A14778" s="784" t="str">
        <f>Table_wabobpsvr_AzureCalc_AzureCalcRateCard[[#This Row],[ServiceName]]&amp;Table_wabobpsvr_AzureCalc_AzureCalcRateCard[[#This Row],[Price_Level]]&amp;Table_wabobpsvr_AzureCalc_AzureCalcRateCard[[#This Row],[Region]]</f>
        <v>Basic.A0 VM (Non-Windows)A3</v>
      </c>
      <c r="B14778" s="784">
        <v>3</v>
      </c>
      <c r="C14778" s="784" t="s">
        <v>701</v>
      </c>
      <c r="D14778" s="784" t="s">
        <v>181</v>
      </c>
      <c r="E14778" s="784">
        <v>1.3140000000000001E-2</v>
      </c>
      <c r="F14778" s="784" t="s">
        <v>722</v>
      </c>
      <c r="G14778" s="784" t="s">
        <v>2581</v>
      </c>
      <c r="H14778" s="784" t="s">
        <v>2582</v>
      </c>
      <c r="I14778" s="784" t="s">
        <v>7017</v>
      </c>
    </row>
    <row r="14779" spans="1:9" hidden="1">
      <c r="A14779" s="784" t="str">
        <f>Table_wabobpsvr_AzureCalc_AzureCalcRateCard[[#This Row],[ServiceName]]&amp;Table_wabobpsvr_AzureCalc_AzureCalcRateCard[[#This Row],[Price_Level]]&amp;Table_wabobpsvr_AzureCalc_AzureCalcRateCard[[#This Row],[Region]]</f>
        <v>Basic.A0 VM (Non-Windows)B3</v>
      </c>
      <c r="B14779" s="784">
        <v>3</v>
      </c>
      <c r="C14779" s="784" t="s">
        <v>701</v>
      </c>
      <c r="D14779" s="784" t="s">
        <v>182</v>
      </c>
      <c r="E14779" s="784">
        <v>1.26E-2</v>
      </c>
      <c r="F14779" s="784" t="s">
        <v>722</v>
      </c>
      <c r="G14779" s="784" t="s">
        <v>2581</v>
      </c>
      <c r="H14779" s="784" t="s">
        <v>2582</v>
      </c>
      <c r="I14779" s="784" t="s">
        <v>7017</v>
      </c>
    </row>
    <row r="14780" spans="1:9" hidden="1">
      <c r="A14780" s="784" t="str">
        <f>Table_wabobpsvr_AzureCalc_AzureCalcRateCard[[#This Row],[ServiceName]]&amp;Table_wabobpsvr_AzureCalc_AzureCalcRateCard[[#This Row],[Price_Level]]&amp;Table_wabobpsvr_AzureCalc_AzureCalcRateCard[[#This Row],[Region]]</f>
        <v>Basic.A0 VM (Non-Windows)C3</v>
      </c>
      <c r="B14780" s="784">
        <v>3</v>
      </c>
      <c r="C14780" s="784" t="s">
        <v>701</v>
      </c>
      <c r="D14780" s="784" t="s">
        <v>184</v>
      </c>
      <c r="E14780" s="784">
        <v>1.206E-2</v>
      </c>
      <c r="F14780" s="784" t="s">
        <v>722</v>
      </c>
      <c r="G14780" s="784" t="s">
        <v>2581</v>
      </c>
      <c r="H14780" s="784" t="s">
        <v>2582</v>
      </c>
      <c r="I14780" s="784" t="s">
        <v>7017</v>
      </c>
    </row>
    <row r="14781" spans="1:9" hidden="1">
      <c r="A14781" s="784" t="str">
        <f>Table_wabobpsvr_AzureCalc_AzureCalcRateCard[[#This Row],[ServiceName]]&amp;Table_wabobpsvr_AzureCalc_AzureCalcRateCard[[#This Row],[Price_Level]]&amp;Table_wabobpsvr_AzureCalc_AzureCalcRateCard[[#This Row],[Region]]</f>
        <v>Basic.A0 VM (Non-Windows)D3</v>
      </c>
      <c r="B14781" s="784">
        <v>3</v>
      </c>
      <c r="C14781" s="784" t="s">
        <v>701</v>
      </c>
      <c r="D14781" s="784" t="s">
        <v>183</v>
      </c>
      <c r="E14781" s="784">
        <v>1.1520000000000001E-2</v>
      </c>
      <c r="F14781" s="784" t="s">
        <v>722</v>
      </c>
      <c r="G14781" s="784" t="s">
        <v>2581</v>
      </c>
      <c r="H14781" s="784" t="s">
        <v>2582</v>
      </c>
      <c r="I14781" s="784" t="s">
        <v>7017</v>
      </c>
    </row>
    <row r="14782" spans="1:9" hidden="1">
      <c r="A14782" s="784" t="str">
        <f>Table_wabobpsvr_AzureCalc_AzureCalcRateCard[[#This Row],[ServiceName]]&amp;Table_wabobpsvr_AzureCalc_AzureCalcRateCard[[#This Row],[Price_Level]]&amp;Table_wabobpsvr_AzureCalc_AzureCalcRateCard[[#This Row],[Region]]</f>
        <v>Basic.A0 VM (Windows)MOSP3</v>
      </c>
      <c r="B14782" s="784">
        <v>3</v>
      </c>
      <c r="C14782" s="784" t="s">
        <v>701</v>
      </c>
      <c r="D14782" s="784" t="s">
        <v>627</v>
      </c>
      <c r="E14782" s="784">
        <v>1.7999999999999999E-2</v>
      </c>
      <c r="F14782" s="784" t="s">
        <v>727</v>
      </c>
      <c r="G14782" s="784" t="s">
        <v>4431</v>
      </c>
      <c r="H14782" s="784" t="s">
        <v>4431</v>
      </c>
      <c r="I14782" s="784" t="s">
        <v>5366</v>
      </c>
    </row>
    <row r="14783" spans="1:9" hidden="1">
      <c r="A14783" s="784" t="str">
        <f>Table_wabobpsvr_AzureCalc_AzureCalcRateCard[[#This Row],[ServiceName]]&amp;Table_wabobpsvr_AzureCalc_AzureCalcRateCard[[#This Row],[Price_Level]]&amp;Table_wabobpsvr_AzureCalc_AzureCalcRateCard[[#This Row],[Region]]</f>
        <v>ExpressRoute (IXP) Data Transfer Out at 500 Mbps (GB) - US GovMOSP14</v>
      </c>
      <c r="B14783" s="784">
        <v>14</v>
      </c>
      <c r="C14783" s="784" t="s">
        <v>785</v>
      </c>
      <c r="D14783" s="784" t="s">
        <v>627</v>
      </c>
      <c r="E14783" s="784">
        <v>999999</v>
      </c>
      <c r="F14783" s="784" t="s">
        <v>1077</v>
      </c>
      <c r="G14783" s="784" t="s">
        <v>4431</v>
      </c>
      <c r="H14783" s="784" t="s">
        <v>4431</v>
      </c>
      <c r="I14783" s="784" t="s">
        <v>7018</v>
      </c>
    </row>
    <row r="14784" spans="1:9" hidden="1">
      <c r="A14784" s="784" t="str">
        <f>Table_wabobpsvr_AzureCalc_AzureCalcRateCard[[#This Row],[ServiceName]]&amp;Table_wabobpsvr_AzureCalc_AzureCalcRateCard[[#This Row],[Price_Level]]&amp;Table_wabobpsvr_AzureCalc_AzureCalcRateCard[[#This Row],[Region]]</f>
        <v>ExpressRoute (IXP) Data Transfer Out at 500 Mbps (GB) - US GovA14</v>
      </c>
      <c r="B14784" s="784">
        <v>14</v>
      </c>
      <c r="C14784" s="784" t="s">
        <v>785</v>
      </c>
      <c r="D14784" s="784" t="s">
        <v>181</v>
      </c>
      <c r="E14784" s="784">
        <v>999999</v>
      </c>
      <c r="F14784" s="784" t="s">
        <v>1077</v>
      </c>
      <c r="G14784" s="784" t="s">
        <v>2583</v>
      </c>
      <c r="H14784" s="784" t="s">
        <v>2584</v>
      </c>
      <c r="I14784" s="784" t="s">
        <v>7018</v>
      </c>
    </row>
    <row r="14785" spans="1:9" hidden="1">
      <c r="A14785" s="784" t="str">
        <f>Table_wabobpsvr_AzureCalc_AzureCalcRateCard[[#This Row],[ServiceName]]&amp;Table_wabobpsvr_AzureCalc_AzureCalcRateCard[[#This Row],[Price_Level]]&amp;Table_wabobpsvr_AzureCalc_AzureCalcRateCard[[#This Row],[Region]]</f>
        <v>ExpressRoute (IXP) Data Transfer Out at 500 Mbps (GB) - US GovB14</v>
      </c>
      <c r="B14785" s="784">
        <v>14</v>
      </c>
      <c r="C14785" s="784" t="s">
        <v>785</v>
      </c>
      <c r="D14785" s="784" t="s">
        <v>182</v>
      </c>
      <c r="E14785" s="784">
        <v>999999</v>
      </c>
      <c r="F14785" s="784" t="s">
        <v>1077</v>
      </c>
      <c r="G14785" s="784" t="s">
        <v>2583</v>
      </c>
      <c r="H14785" s="784" t="s">
        <v>2584</v>
      </c>
      <c r="I14785" s="784" t="s">
        <v>7018</v>
      </c>
    </row>
    <row r="14786" spans="1:9" hidden="1">
      <c r="A14786" s="784" t="str">
        <f>Table_wabobpsvr_AzureCalc_AzureCalcRateCard[[#This Row],[ServiceName]]&amp;Table_wabobpsvr_AzureCalc_AzureCalcRateCard[[#This Row],[Price_Level]]&amp;Table_wabobpsvr_AzureCalc_AzureCalcRateCard[[#This Row],[Region]]</f>
        <v>ExpressRoute (IXP) Data Transfer Out at 500 Mbps (GB) - US GovC14</v>
      </c>
      <c r="B14786" s="784">
        <v>14</v>
      </c>
      <c r="C14786" s="784" t="s">
        <v>785</v>
      </c>
      <c r="D14786" s="784" t="s">
        <v>184</v>
      </c>
      <c r="E14786" s="784">
        <v>999999</v>
      </c>
      <c r="F14786" s="784" t="s">
        <v>1077</v>
      </c>
      <c r="G14786" s="784" t="s">
        <v>2583</v>
      </c>
      <c r="H14786" s="784" t="s">
        <v>2584</v>
      </c>
      <c r="I14786" s="784" t="s">
        <v>7018</v>
      </c>
    </row>
    <row r="14787" spans="1:9" hidden="1">
      <c r="A14787" s="784" t="str">
        <f>Table_wabobpsvr_AzureCalc_AzureCalcRateCard[[#This Row],[ServiceName]]&amp;Table_wabobpsvr_AzureCalc_AzureCalcRateCard[[#This Row],[Price_Level]]&amp;Table_wabobpsvr_AzureCalc_AzureCalcRateCard[[#This Row],[Region]]</f>
        <v>ExpressRoute (IXP) Data Transfer Out at 500 Mbps (GB) - US GovD14</v>
      </c>
      <c r="B14787" s="784">
        <v>14</v>
      </c>
      <c r="C14787" s="784" t="s">
        <v>785</v>
      </c>
      <c r="D14787" s="784" t="s">
        <v>183</v>
      </c>
      <c r="E14787" s="784">
        <v>999999</v>
      </c>
      <c r="F14787" s="784" t="s">
        <v>1077</v>
      </c>
      <c r="G14787" s="784" t="s">
        <v>2583</v>
      </c>
      <c r="H14787" s="784" t="s">
        <v>2584</v>
      </c>
      <c r="I14787" s="784" t="s">
        <v>7018</v>
      </c>
    </row>
    <row r="14788" spans="1:9" hidden="1">
      <c r="A14788" s="784" t="str">
        <f>Table_wabobpsvr_AzureCalc_AzureCalcRateCard[[#This Row],[ServiceName]]&amp;Table_wabobpsvr_AzureCalc_AzureCalcRateCard[[#This Row],[Price_Level]]&amp;Table_wabobpsvr_AzureCalc_AzureCalcRateCard[[#This Row],[Region]]</f>
        <v>Premium Storage - Files (GB)MOSP7</v>
      </c>
      <c r="B14788" s="784">
        <v>7</v>
      </c>
      <c r="C14788" s="784" t="s">
        <v>10</v>
      </c>
      <c r="D14788" s="784" t="s">
        <v>627</v>
      </c>
      <c r="E14788" s="784">
        <v>0.51039999999999996</v>
      </c>
      <c r="F14788" s="784" t="s">
        <v>4746</v>
      </c>
      <c r="G14788" s="784" t="s">
        <v>4431</v>
      </c>
      <c r="H14788" s="784" t="s">
        <v>4431</v>
      </c>
      <c r="I14788" s="784" t="s">
        <v>6089</v>
      </c>
    </row>
    <row r="14789" spans="1:9" hidden="1">
      <c r="A14789" s="784" t="str">
        <f>Table_wabobpsvr_AzureCalc_AzureCalcRateCard[[#This Row],[ServiceName]]&amp;Table_wabobpsvr_AzureCalc_AzureCalcRateCard[[#This Row],[Price_Level]]&amp;Table_wabobpsvr_AzureCalc_AzureCalcRateCard[[#This Row],[Region]]</f>
        <v>SQL Database BusinessMOSP14</v>
      </c>
      <c r="B14789" s="784">
        <v>14</v>
      </c>
      <c r="C14789" s="784" t="s">
        <v>594</v>
      </c>
      <c r="D14789" s="784" t="s">
        <v>627</v>
      </c>
      <c r="E14789" s="784">
        <v>999999</v>
      </c>
      <c r="F14789" s="784" t="s">
        <v>784</v>
      </c>
      <c r="G14789" s="784" t="s">
        <v>4431</v>
      </c>
      <c r="H14789" s="784" t="s">
        <v>4431</v>
      </c>
      <c r="I14789" s="784" t="s">
        <v>7019</v>
      </c>
    </row>
    <row r="14790" spans="1:9" hidden="1">
      <c r="A14790" s="784" t="str">
        <f>Table_wabobpsvr_AzureCalc_AzureCalcRateCard[[#This Row],[ServiceName]]&amp;Table_wabobpsvr_AzureCalc_AzureCalcRateCard[[#This Row],[Price_Level]]&amp;Table_wabobpsvr_AzureCalc_AzureCalcRateCard[[#This Row],[Region]]</f>
        <v>SQL Database BusinessA14</v>
      </c>
      <c r="B14790" s="784">
        <v>14</v>
      </c>
      <c r="C14790" s="784" t="s">
        <v>594</v>
      </c>
      <c r="D14790" s="784" t="s">
        <v>181</v>
      </c>
      <c r="E14790" s="784">
        <v>999999</v>
      </c>
      <c r="F14790" s="784" t="s">
        <v>784</v>
      </c>
      <c r="G14790" s="784" t="s">
        <v>4431</v>
      </c>
      <c r="H14790" s="784" t="s">
        <v>4431</v>
      </c>
      <c r="I14790" s="784" t="s">
        <v>7019</v>
      </c>
    </row>
    <row r="14791" spans="1:9" hidden="1">
      <c r="A14791" s="784" t="str">
        <f>Table_wabobpsvr_AzureCalc_AzureCalcRateCard[[#This Row],[ServiceName]]&amp;Table_wabobpsvr_AzureCalc_AzureCalcRateCard[[#This Row],[Price_Level]]&amp;Table_wabobpsvr_AzureCalc_AzureCalcRateCard[[#This Row],[Region]]</f>
        <v>SQL Database BusinessB14</v>
      </c>
      <c r="B14791" s="784">
        <v>14</v>
      </c>
      <c r="C14791" s="784" t="s">
        <v>594</v>
      </c>
      <c r="D14791" s="784" t="s">
        <v>182</v>
      </c>
      <c r="E14791" s="784">
        <v>999999</v>
      </c>
      <c r="F14791" s="784" t="s">
        <v>784</v>
      </c>
      <c r="G14791" s="784" t="s">
        <v>4431</v>
      </c>
      <c r="H14791" s="784" t="s">
        <v>4431</v>
      </c>
      <c r="I14791" s="784" t="s">
        <v>7019</v>
      </c>
    </row>
    <row r="14792" spans="1:9" hidden="1">
      <c r="A14792" s="784" t="str">
        <f>Table_wabobpsvr_AzureCalc_AzureCalcRateCard[[#This Row],[ServiceName]]&amp;Table_wabobpsvr_AzureCalc_AzureCalcRateCard[[#This Row],[Price_Level]]&amp;Table_wabobpsvr_AzureCalc_AzureCalcRateCard[[#This Row],[Region]]</f>
        <v>SQL Database BusinessC14</v>
      </c>
      <c r="B14792" s="784">
        <v>14</v>
      </c>
      <c r="C14792" s="784" t="s">
        <v>594</v>
      </c>
      <c r="D14792" s="784" t="s">
        <v>184</v>
      </c>
      <c r="E14792" s="784">
        <v>999999</v>
      </c>
      <c r="F14792" s="784" t="s">
        <v>784</v>
      </c>
      <c r="G14792" s="784" t="s">
        <v>4431</v>
      </c>
      <c r="H14792" s="784" t="s">
        <v>4431</v>
      </c>
      <c r="I14792" s="784" t="s">
        <v>7019</v>
      </c>
    </row>
    <row r="14793" spans="1:9" hidden="1">
      <c r="A14793" s="784" t="str">
        <f>Table_wabobpsvr_AzureCalc_AzureCalcRateCard[[#This Row],[ServiceName]]&amp;Table_wabobpsvr_AzureCalc_AzureCalcRateCard[[#This Row],[Price_Level]]&amp;Table_wabobpsvr_AzureCalc_AzureCalcRateCard[[#This Row],[Region]]</f>
        <v>SQL Database BusinessD14</v>
      </c>
      <c r="B14793" s="784">
        <v>14</v>
      </c>
      <c r="C14793" s="784" t="s">
        <v>594</v>
      </c>
      <c r="D14793" s="784" t="s">
        <v>183</v>
      </c>
      <c r="E14793" s="784">
        <v>999999</v>
      </c>
      <c r="F14793" s="784" t="s">
        <v>784</v>
      </c>
      <c r="G14793" s="784" t="s">
        <v>4431</v>
      </c>
      <c r="H14793" s="784" t="s">
        <v>4431</v>
      </c>
      <c r="I14793" s="784" t="s">
        <v>7019</v>
      </c>
    </row>
    <row r="14794" spans="1:9" hidden="1">
      <c r="A14794" s="784" t="str">
        <f>Table_wabobpsvr_AzureCalc_AzureCalcRateCard[[#This Row],[ServiceName]]&amp;Table_wabobpsvr_AzureCalc_AzureCalcRateCard[[#This Row],[Price_Level]]&amp;Table_wabobpsvr_AzureCalc_AzureCalcRateCard[[#This Row],[Region]]</f>
        <v>SQL Database WebMOSP14</v>
      </c>
      <c r="B14794" s="784">
        <v>14</v>
      </c>
      <c r="C14794" s="784" t="s">
        <v>594</v>
      </c>
      <c r="D14794" s="784" t="s">
        <v>627</v>
      </c>
      <c r="E14794" s="784">
        <v>999999</v>
      </c>
      <c r="F14794" s="784" t="s">
        <v>780</v>
      </c>
      <c r="G14794" s="784" t="s">
        <v>4431</v>
      </c>
      <c r="H14794" s="784" t="s">
        <v>4431</v>
      </c>
      <c r="I14794" s="784" t="s">
        <v>7020</v>
      </c>
    </row>
    <row r="14795" spans="1:9" hidden="1">
      <c r="A14795" s="784" t="str">
        <f>Table_wabobpsvr_AzureCalc_AzureCalcRateCard[[#This Row],[ServiceName]]&amp;Table_wabobpsvr_AzureCalc_AzureCalcRateCard[[#This Row],[Price_Level]]&amp;Table_wabobpsvr_AzureCalc_AzureCalcRateCard[[#This Row],[Region]]</f>
        <v>SQL Database WebA14</v>
      </c>
      <c r="B14795" s="784">
        <v>14</v>
      </c>
      <c r="C14795" s="784" t="s">
        <v>594</v>
      </c>
      <c r="D14795" s="784" t="s">
        <v>181</v>
      </c>
      <c r="E14795" s="784">
        <v>999999</v>
      </c>
      <c r="F14795" s="784" t="s">
        <v>780</v>
      </c>
      <c r="G14795" s="784" t="s">
        <v>4431</v>
      </c>
      <c r="H14795" s="784" t="s">
        <v>4431</v>
      </c>
      <c r="I14795" s="784" t="s">
        <v>7020</v>
      </c>
    </row>
    <row r="14796" spans="1:9" hidden="1">
      <c r="A14796" s="784" t="str">
        <f>Table_wabobpsvr_AzureCalc_AzureCalcRateCard[[#This Row],[ServiceName]]&amp;Table_wabobpsvr_AzureCalc_AzureCalcRateCard[[#This Row],[Price_Level]]&amp;Table_wabobpsvr_AzureCalc_AzureCalcRateCard[[#This Row],[Region]]</f>
        <v>SQL Database WebB14</v>
      </c>
      <c r="B14796" s="784">
        <v>14</v>
      </c>
      <c r="C14796" s="784" t="s">
        <v>594</v>
      </c>
      <c r="D14796" s="784" t="s">
        <v>182</v>
      </c>
      <c r="E14796" s="784">
        <v>999999</v>
      </c>
      <c r="F14796" s="784" t="s">
        <v>780</v>
      </c>
      <c r="G14796" s="784" t="s">
        <v>4431</v>
      </c>
      <c r="H14796" s="784" t="s">
        <v>4431</v>
      </c>
      <c r="I14796" s="784" t="s">
        <v>7020</v>
      </c>
    </row>
    <row r="14797" spans="1:9" hidden="1">
      <c r="A14797" s="784" t="str">
        <f>Table_wabobpsvr_AzureCalc_AzureCalcRateCard[[#This Row],[ServiceName]]&amp;Table_wabobpsvr_AzureCalc_AzureCalcRateCard[[#This Row],[Price_Level]]&amp;Table_wabobpsvr_AzureCalc_AzureCalcRateCard[[#This Row],[Region]]</f>
        <v>SQL Database WebC14</v>
      </c>
      <c r="B14797" s="784">
        <v>14</v>
      </c>
      <c r="C14797" s="784" t="s">
        <v>594</v>
      </c>
      <c r="D14797" s="784" t="s">
        <v>184</v>
      </c>
      <c r="E14797" s="784">
        <v>999999</v>
      </c>
      <c r="F14797" s="784" t="s">
        <v>780</v>
      </c>
      <c r="G14797" s="784" t="s">
        <v>4431</v>
      </c>
      <c r="H14797" s="784" t="s">
        <v>4431</v>
      </c>
      <c r="I14797" s="784" t="s">
        <v>7020</v>
      </c>
    </row>
    <row r="14798" spans="1:9" hidden="1">
      <c r="A14798" s="784" t="str">
        <f>Table_wabobpsvr_AzureCalc_AzureCalcRateCard[[#This Row],[ServiceName]]&amp;Table_wabobpsvr_AzureCalc_AzureCalcRateCard[[#This Row],[Price_Level]]&amp;Table_wabobpsvr_AzureCalc_AzureCalcRateCard[[#This Row],[Region]]</f>
        <v>SQL Database WebD14</v>
      </c>
      <c r="B14798" s="784">
        <v>14</v>
      </c>
      <c r="C14798" s="784" t="s">
        <v>594</v>
      </c>
      <c r="D14798" s="784" t="s">
        <v>183</v>
      </c>
      <c r="E14798" s="784">
        <v>999999</v>
      </c>
      <c r="F14798" s="784" t="s">
        <v>780</v>
      </c>
      <c r="G14798" s="784" t="s">
        <v>4431</v>
      </c>
      <c r="H14798" s="784" t="s">
        <v>4431</v>
      </c>
      <c r="I14798" s="784" t="s">
        <v>7020</v>
      </c>
    </row>
    <row r="14799" spans="1:9" hidden="1">
      <c r="A14799" s="784" t="str">
        <f>Table_wabobpsvr_AzureCalc_AzureCalcRateCard[[#This Row],[ServiceName]]&amp;Table_wabobpsvr_AzureCalc_AzureCalcRateCard[[#This Row],[Price_Level]]&amp;Table_wabobpsvr_AzureCalc_AzureCalcRateCard[[#This Row],[Region]]</f>
        <v>Geo Redundant Storage Standard IO - FilesA14</v>
      </c>
      <c r="B14799" s="784">
        <v>14</v>
      </c>
      <c r="C14799" s="784" t="s">
        <v>785</v>
      </c>
      <c r="D14799" s="784" t="s">
        <v>181</v>
      </c>
      <c r="E14799" s="784">
        <v>0.12125</v>
      </c>
      <c r="F14799" s="784" t="s">
        <v>1069</v>
      </c>
      <c r="G14799" s="784" t="s">
        <v>2586</v>
      </c>
      <c r="H14799" s="784" t="s">
        <v>2587</v>
      </c>
      <c r="I14799" s="784" t="s">
        <v>5182</v>
      </c>
    </row>
    <row r="14800" spans="1:9" hidden="1">
      <c r="A14800" s="784" t="str">
        <f>Table_wabobpsvr_AzureCalc_AzureCalcRateCard[[#This Row],[ServiceName]]&amp;Table_wabobpsvr_AzureCalc_AzureCalcRateCard[[#This Row],[Price_Level]]&amp;Table_wabobpsvr_AzureCalc_AzureCalcRateCard[[#This Row],[Region]]</f>
        <v>Geo Redundant Storage Standard IO - FilesB14</v>
      </c>
      <c r="B14800" s="784">
        <v>14</v>
      </c>
      <c r="C14800" s="784" t="s">
        <v>785</v>
      </c>
      <c r="D14800" s="784" t="s">
        <v>182</v>
      </c>
      <c r="E14800" s="784">
        <v>0.11749999999999999</v>
      </c>
      <c r="F14800" s="784" t="s">
        <v>1069</v>
      </c>
      <c r="G14800" s="784" t="s">
        <v>2586</v>
      </c>
      <c r="H14800" s="784" t="s">
        <v>2587</v>
      </c>
      <c r="I14800" s="784" t="s">
        <v>5182</v>
      </c>
    </row>
    <row r="14801" spans="1:9" hidden="1">
      <c r="A14801" s="784" t="str">
        <f>Table_wabobpsvr_AzureCalc_AzureCalcRateCard[[#This Row],[ServiceName]]&amp;Table_wabobpsvr_AzureCalc_AzureCalcRateCard[[#This Row],[Price_Level]]&amp;Table_wabobpsvr_AzureCalc_AzureCalcRateCard[[#This Row],[Region]]</f>
        <v>Geo Redundant Storage Standard IO - FilesC14</v>
      </c>
      <c r="B14801" s="784">
        <v>14</v>
      </c>
      <c r="C14801" s="784" t="s">
        <v>785</v>
      </c>
      <c r="D14801" s="784" t="s">
        <v>184</v>
      </c>
      <c r="E14801" s="784">
        <v>0.11375</v>
      </c>
      <c r="F14801" s="784" t="s">
        <v>1069</v>
      </c>
      <c r="G14801" s="784" t="s">
        <v>2586</v>
      </c>
      <c r="H14801" s="784" t="s">
        <v>2587</v>
      </c>
      <c r="I14801" s="784" t="s">
        <v>5182</v>
      </c>
    </row>
    <row r="14802" spans="1:9" hidden="1">
      <c r="A14802" s="784" t="str">
        <f>Table_wabobpsvr_AzureCalc_AzureCalcRateCard[[#This Row],[ServiceName]]&amp;Table_wabobpsvr_AzureCalc_AzureCalcRateCard[[#This Row],[Price_Level]]&amp;Table_wabobpsvr_AzureCalc_AzureCalcRateCard[[#This Row],[Region]]</f>
        <v>Geo Redundant Storage Standard IO - FilesD14</v>
      </c>
      <c r="B14802" s="784">
        <v>14</v>
      </c>
      <c r="C14802" s="784" t="s">
        <v>785</v>
      </c>
      <c r="D14802" s="784" t="s">
        <v>183</v>
      </c>
      <c r="E14802" s="784">
        <v>0.11</v>
      </c>
      <c r="F14802" s="784" t="s">
        <v>1069</v>
      </c>
      <c r="G14802" s="784" t="s">
        <v>2586</v>
      </c>
      <c r="H14802" s="784" t="s">
        <v>2587</v>
      </c>
      <c r="I14802" s="784" t="s">
        <v>5182</v>
      </c>
    </row>
    <row r="14803" spans="1:9" hidden="1">
      <c r="A14803" s="784" t="str">
        <f>Table_wabobpsvr_AzureCalc_AzureCalcRateCard[[#This Row],[ServiceName]]&amp;Table_wabobpsvr_AzureCalc_AzureCalcRateCard[[#This Row],[Price_Level]]&amp;Table_wabobpsvr_AzureCalc_AzureCalcRateCard[[#This Row],[Region]]</f>
        <v>Geo Redundant Storage Standard IO - Page Blob/DiskMOSP14</v>
      </c>
      <c r="B14803" s="784">
        <v>14</v>
      </c>
      <c r="C14803" s="784" t="s">
        <v>785</v>
      </c>
      <c r="D14803" s="784" t="s">
        <v>627</v>
      </c>
      <c r="E14803" s="784">
        <v>999999</v>
      </c>
      <c r="F14803" s="784" t="s">
        <v>787</v>
      </c>
      <c r="G14803" s="784" t="s">
        <v>4431</v>
      </c>
      <c r="H14803" s="784" t="s">
        <v>4431</v>
      </c>
      <c r="I14803" s="784" t="s">
        <v>5721</v>
      </c>
    </row>
    <row r="14804" spans="1:9" hidden="1">
      <c r="A14804" s="784" t="str">
        <f>Table_wabobpsvr_AzureCalc_AzureCalcRateCard[[#This Row],[ServiceName]]&amp;Table_wabobpsvr_AzureCalc_AzureCalcRateCard[[#This Row],[Price_Level]]&amp;Table_wabobpsvr_AzureCalc_AzureCalcRateCard[[#This Row],[Region]]</f>
        <v>Geo Redundant Storage Standard IO - Page Blob/DiskA14</v>
      </c>
      <c r="B14804" s="784">
        <v>14</v>
      </c>
      <c r="C14804" s="784" t="s">
        <v>785</v>
      </c>
      <c r="D14804" s="784" t="s">
        <v>181</v>
      </c>
      <c r="E14804" s="784">
        <v>7.4999999999999997E-2</v>
      </c>
      <c r="F14804" s="784" t="s">
        <v>787</v>
      </c>
      <c r="G14804" s="784" t="s">
        <v>2588</v>
      </c>
      <c r="H14804" s="784" t="s">
        <v>2589</v>
      </c>
      <c r="I14804" s="784" t="s">
        <v>5721</v>
      </c>
    </row>
    <row r="14805" spans="1:9" hidden="1">
      <c r="A14805" s="784" t="str">
        <f>Table_wabobpsvr_AzureCalc_AzureCalcRateCard[[#This Row],[ServiceName]]&amp;Table_wabobpsvr_AzureCalc_AzureCalcRateCard[[#This Row],[Price_Level]]&amp;Table_wabobpsvr_AzureCalc_AzureCalcRateCard[[#This Row],[Region]]</f>
        <v>Geo Redundant Storage Standard IO - Page Blob/DiskB14</v>
      </c>
      <c r="B14805" s="784">
        <v>14</v>
      </c>
      <c r="C14805" s="784" t="s">
        <v>785</v>
      </c>
      <c r="D14805" s="784" t="s">
        <v>182</v>
      </c>
      <c r="E14805" s="784">
        <v>7.4999999999999997E-2</v>
      </c>
      <c r="F14805" s="784" t="s">
        <v>787</v>
      </c>
      <c r="G14805" s="784" t="s">
        <v>2588</v>
      </c>
      <c r="H14805" s="784" t="s">
        <v>2589</v>
      </c>
      <c r="I14805" s="784" t="s">
        <v>5721</v>
      </c>
    </row>
    <row r="14806" spans="1:9" hidden="1">
      <c r="A14806" s="784" t="str">
        <f>Table_wabobpsvr_AzureCalc_AzureCalcRateCard[[#This Row],[ServiceName]]&amp;Table_wabobpsvr_AzureCalc_AzureCalcRateCard[[#This Row],[Price_Level]]&amp;Table_wabobpsvr_AzureCalc_AzureCalcRateCard[[#This Row],[Region]]</f>
        <v>Geo Redundant Storage Standard IO - Page Blob/DiskC14</v>
      </c>
      <c r="B14806" s="784">
        <v>14</v>
      </c>
      <c r="C14806" s="784" t="s">
        <v>785</v>
      </c>
      <c r="D14806" s="784" t="s">
        <v>184</v>
      </c>
      <c r="E14806" s="784">
        <v>7.4999999999999997E-2</v>
      </c>
      <c r="F14806" s="784" t="s">
        <v>787</v>
      </c>
      <c r="G14806" s="784" t="s">
        <v>2588</v>
      </c>
      <c r="H14806" s="784" t="s">
        <v>2589</v>
      </c>
      <c r="I14806" s="784" t="s">
        <v>5721</v>
      </c>
    </row>
    <row r="14807" spans="1:9" hidden="1">
      <c r="A14807" s="784" t="str">
        <f>Table_wabobpsvr_AzureCalc_AzureCalcRateCard[[#This Row],[ServiceName]]&amp;Table_wabobpsvr_AzureCalc_AzureCalcRateCard[[#This Row],[Price_Level]]&amp;Table_wabobpsvr_AzureCalc_AzureCalcRateCard[[#This Row],[Region]]</f>
        <v>Geo Redundant Storage Standard IO - Page Blob/DiskD14</v>
      </c>
      <c r="B14807" s="784">
        <v>14</v>
      </c>
      <c r="C14807" s="784" t="s">
        <v>785</v>
      </c>
      <c r="D14807" s="784" t="s">
        <v>183</v>
      </c>
      <c r="E14807" s="784">
        <v>7.4999999999999997E-2</v>
      </c>
      <c r="F14807" s="784" t="s">
        <v>787</v>
      </c>
      <c r="G14807" s="784" t="s">
        <v>2588</v>
      </c>
      <c r="H14807" s="784" t="s">
        <v>2589</v>
      </c>
      <c r="I14807" s="784" t="s">
        <v>5721</v>
      </c>
    </row>
    <row r="14808" spans="1:9" hidden="1">
      <c r="A14808" s="784" t="str">
        <f>Table_wabobpsvr_AzureCalc_AzureCalcRateCard[[#This Row],[ServiceName]]&amp;Table_wabobpsvr_AzureCalc_AzureCalcRateCard[[#This Row],[Price_Level]]&amp;Table_wabobpsvr_AzureCalc_AzureCalcRateCard[[#This Row],[Region]]</f>
        <v>Zone Redundant Storage Standard IO - Block BlobMOSP14</v>
      </c>
      <c r="B14808" s="784">
        <v>14</v>
      </c>
      <c r="C14808" s="784" t="s">
        <v>785</v>
      </c>
      <c r="D14808" s="784" t="s">
        <v>627</v>
      </c>
      <c r="E14808" s="784">
        <v>999999</v>
      </c>
      <c r="F14808" s="784" t="s">
        <v>1029</v>
      </c>
      <c r="G14808" s="784" t="s">
        <v>4431</v>
      </c>
      <c r="H14808" s="784" t="s">
        <v>4431</v>
      </c>
      <c r="I14808" s="784" t="s">
        <v>4974</v>
      </c>
    </row>
    <row r="14809" spans="1:9" hidden="1">
      <c r="A14809" s="784" t="str">
        <f>Table_wabobpsvr_AzureCalc_AzureCalcRateCard[[#This Row],[ServiceName]]&amp;Table_wabobpsvr_AzureCalc_AzureCalcRateCard[[#This Row],[Price_Level]]&amp;Table_wabobpsvr_AzureCalc_AzureCalcRateCard[[#This Row],[Region]]</f>
        <v>Zone Redundant Storage Standard IO - Block BlobA14</v>
      </c>
      <c r="B14809" s="784">
        <v>14</v>
      </c>
      <c r="C14809" s="784" t="s">
        <v>785</v>
      </c>
      <c r="D14809" s="784" t="s">
        <v>181</v>
      </c>
      <c r="E14809" s="784">
        <v>3.6400000000000002E-2</v>
      </c>
      <c r="F14809" s="784" t="s">
        <v>1029</v>
      </c>
      <c r="G14809" s="784" t="s">
        <v>2590</v>
      </c>
      <c r="H14809" s="784" t="s">
        <v>2591</v>
      </c>
      <c r="I14809" s="784" t="s">
        <v>4974</v>
      </c>
    </row>
    <row r="14810" spans="1:9" hidden="1">
      <c r="A14810" s="784" t="str">
        <f>Table_wabobpsvr_AzureCalc_AzureCalcRateCard[[#This Row],[ServiceName]]&amp;Table_wabobpsvr_AzureCalc_AzureCalcRateCard[[#This Row],[Price_Level]]&amp;Table_wabobpsvr_AzureCalc_AzureCalcRateCard[[#This Row],[Region]]</f>
        <v>Zone Redundant Storage Standard IO - Block BlobB14</v>
      </c>
      <c r="B14810" s="784">
        <v>14</v>
      </c>
      <c r="C14810" s="784" t="s">
        <v>785</v>
      </c>
      <c r="D14810" s="784" t="s">
        <v>182</v>
      </c>
      <c r="E14810" s="784">
        <v>3.6400000000000002E-2</v>
      </c>
      <c r="F14810" s="784" t="s">
        <v>1029</v>
      </c>
      <c r="G14810" s="784" t="s">
        <v>2590</v>
      </c>
      <c r="H14810" s="784" t="s">
        <v>2591</v>
      </c>
      <c r="I14810" s="784" t="s">
        <v>4974</v>
      </c>
    </row>
    <row r="14811" spans="1:9" hidden="1">
      <c r="A14811" s="784" t="str">
        <f>Table_wabobpsvr_AzureCalc_AzureCalcRateCard[[#This Row],[ServiceName]]&amp;Table_wabobpsvr_AzureCalc_AzureCalcRateCard[[#This Row],[Price_Level]]&amp;Table_wabobpsvr_AzureCalc_AzureCalcRateCard[[#This Row],[Region]]</f>
        <v>Zone Redundant Storage Standard IO - Block BlobC14</v>
      </c>
      <c r="B14811" s="784">
        <v>14</v>
      </c>
      <c r="C14811" s="784" t="s">
        <v>785</v>
      </c>
      <c r="D14811" s="784" t="s">
        <v>184</v>
      </c>
      <c r="E14811" s="784">
        <v>3.6400000000000002E-2</v>
      </c>
      <c r="F14811" s="784" t="s">
        <v>1029</v>
      </c>
      <c r="G14811" s="784" t="s">
        <v>2590</v>
      </c>
      <c r="H14811" s="784" t="s">
        <v>2591</v>
      </c>
      <c r="I14811" s="784" t="s">
        <v>4974</v>
      </c>
    </row>
    <row r="14812" spans="1:9" hidden="1">
      <c r="A14812" s="784" t="str">
        <f>Table_wabobpsvr_AzureCalc_AzureCalcRateCard[[#This Row],[ServiceName]]&amp;Table_wabobpsvr_AzureCalc_AzureCalcRateCard[[#This Row],[Price_Level]]&amp;Table_wabobpsvr_AzureCalc_AzureCalcRateCard[[#This Row],[Region]]</f>
        <v>Zone Redundant Storage Standard IO - Block BlobD14</v>
      </c>
      <c r="B14812" s="784">
        <v>14</v>
      </c>
      <c r="C14812" s="784" t="s">
        <v>785</v>
      </c>
      <c r="D14812" s="784" t="s">
        <v>183</v>
      </c>
      <c r="E14812" s="784">
        <v>3.6400000000000002E-2</v>
      </c>
      <c r="F14812" s="784" t="s">
        <v>1029</v>
      </c>
      <c r="G14812" s="784" t="s">
        <v>2590</v>
      </c>
      <c r="H14812" s="784" t="s">
        <v>2591</v>
      </c>
      <c r="I14812" s="784" t="s">
        <v>4974</v>
      </c>
    </row>
    <row r="14813" spans="1:9" hidden="1">
      <c r="A14813" s="784" t="str">
        <f>Table_wabobpsvr_AzureCalc_AzureCalcRateCard[[#This Row],[ServiceName]]&amp;Table_wabobpsvr_AzureCalc_AzureCalcRateCard[[#This Row],[Price_Level]]&amp;Table_wabobpsvr_AzureCalc_AzureCalcRateCard[[#This Row],[Region]]</f>
        <v>Zone Redundant Storage Standard IO - Block Blob - Tier 2MOSP14</v>
      </c>
      <c r="B14813" s="784">
        <v>14</v>
      </c>
      <c r="C14813" s="784" t="s">
        <v>785</v>
      </c>
      <c r="D14813" s="784" t="s">
        <v>627</v>
      </c>
      <c r="E14813" s="784">
        <v>999999</v>
      </c>
      <c r="F14813" s="784" t="s">
        <v>1028</v>
      </c>
      <c r="G14813" s="784" t="s">
        <v>4431</v>
      </c>
      <c r="H14813" s="784" t="s">
        <v>4431</v>
      </c>
      <c r="I14813" s="784" t="s">
        <v>4974</v>
      </c>
    </row>
    <row r="14814" spans="1:9" hidden="1">
      <c r="A14814" s="784" t="str">
        <f>Table_wabobpsvr_AzureCalc_AzureCalcRateCard[[#This Row],[ServiceName]]&amp;Table_wabobpsvr_AzureCalc_AzureCalcRateCard[[#This Row],[Price_Level]]&amp;Table_wabobpsvr_AzureCalc_AzureCalcRateCard[[#This Row],[Region]]</f>
        <v>Zone Redundant Storage Standard IO - Block Blob - Tier 2A14</v>
      </c>
      <c r="B14814" s="784">
        <v>14</v>
      </c>
      <c r="C14814" s="784" t="s">
        <v>785</v>
      </c>
      <c r="D14814" s="784" t="s">
        <v>181</v>
      </c>
      <c r="E14814" s="784">
        <v>3.6400000000000002E-2</v>
      </c>
      <c r="F14814" s="784" t="s">
        <v>1028</v>
      </c>
      <c r="G14814" s="784" t="s">
        <v>2590</v>
      </c>
      <c r="H14814" s="784" t="s">
        <v>2591</v>
      </c>
      <c r="I14814" s="784" t="s">
        <v>4974</v>
      </c>
    </row>
    <row r="14815" spans="1:9" hidden="1">
      <c r="A14815" s="784" t="str">
        <f>Table_wabobpsvr_AzureCalc_AzureCalcRateCard[[#This Row],[ServiceName]]&amp;Table_wabobpsvr_AzureCalc_AzureCalcRateCard[[#This Row],[Price_Level]]&amp;Table_wabobpsvr_AzureCalc_AzureCalcRateCard[[#This Row],[Region]]</f>
        <v>Zone Redundant Storage Standard IO - Block Blob - Tier 2B14</v>
      </c>
      <c r="B14815" s="784">
        <v>14</v>
      </c>
      <c r="C14815" s="784" t="s">
        <v>785</v>
      </c>
      <c r="D14815" s="784" t="s">
        <v>182</v>
      </c>
      <c r="E14815" s="784">
        <v>3.6400000000000002E-2</v>
      </c>
      <c r="F14815" s="784" t="s">
        <v>1028</v>
      </c>
      <c r="G14815" s="784" t="s">
        <v>2590</v>
      </c>
      <c r="H14815" s="784" t="s">
        <v>2591</v>
      </c>
      <c r="I14815" s="784" t="s">
        <v>4974</v>
      </c>
    </row>
    <row r="14816" spans="1:9" hidden="1">
      <c r="A14816" s="784" t="str">
        <f>Table_wabobpsvr_AzureCalc_AzureCalcRateCard[[#This Row],[ServiceName]]&amp;Table_wabobpsvr_AzureCalc_AzureCalcRateCard[[#This Row],[Price_Level]]&amp;Table_wabobpsvr_AzureCalc_AzureCalcRateCard[[#This Row],[Region]]</f>
        <v>Geo Redundant Storage Standard IO - Page Blob/Disk - Tier 2MOSP14</v>
      </c>
      <c r="B14816" s="784">
        <v>14</v>
      </c>
      <c r="C14816" s="784" t="s">
        <v>785</v>
      </c>
      <c r="D14816" s="784" t="s">
        <v>627</v>
      </c>
      <c r="E14816" s="784">
        <v>999999</v>
      </c>
      <c r="F14816" s="784" t="s">
        <v>914</v>
      </c>
      <c r="G14816" s="784" t="s">
        <v>4431</v>
      </c>
      <c r="H14816" s="784" t="s">
        <v>4431</v>
      </c>
      <c r="I14816" s="784" t="s">
        <v>5721</v>
      </c>
    </row>
    <row r="14817" spans="1:9" hidden="1">
      <c r="A14817" s="784" t="str">
        <f>Table_wabobpsvr_AzureCalc_AzureCalcRateCard[[#This Row],[ServiceName]]&amp;Table_wabobpsvr_AzureCalc_AzureCalcRateCard[[#This Row],[Price_Level]]&amp;Table_wabobpsvr_AzureCalc_AzureCalcRateCard[[#This Row],[Region]]</f>
        <v>Zone Redundant Storage Standard IO - Block Blob - Tier 2C14</v>
      </c>
      <c r="B14817" s="784">
        <v>14</v>
      </c>
      <c r="C14817" s="784" t="s">
        <v>785</v>
      </c>
      <c r="D14817" s="784" t="s">
        <v>184</v>
      </c>
      <c r="E14817" s="784">
        <v>3.6400000000000002E-2</v>
      </c>
      <c r="F14817" s="784" t="s">
        <v>1028</v>
      </c>
      <c r="G14817" s="784" t="s">
        <v>2590</v>
      </c>
      <c r="H14817" s="784" t="s">
        <v>2591</v>
      </c>
      <c r="I14817" s="784" t="s">
        <v>4974</v>
      </c>
    </row>
    <row r="14818" spans="1:9" hidden="1">
      <c r="A14818" s="784" t="str">
        <f>Table_wabobpsvr_AzureCalc_AzureCalcRateCard[[#This Row],[ServiceName]]&amp;Table_wabobpsvr_AzureCalc_AzureCalcRateCard[[#This Row],[Price_Level]]&amp;Table_wabobpsvr_AzureCalc_AzureCalcRateCard[[#This Row],[Region]]</f>
        <v>Zone Redundant Storage Standard IO - Block Blob - Tier 2D14</v>
      </c>
      <c r="B14818" s="784">
        <v>14</v>
      </c>
      <c r="C14818" s="784" t="s">
        <v>785</v>
      </c>
      <c r="D14818" s="784" t="s">
        <v>183</v>
      </c>
      <c r="E14818" s="784">
        <v>3.6400000000000002E-2</v>
      </c>
      <c r="F14818" s="784" t="s">
        <v>1028</v>
      </c>
      <c r="G14818" s="784" t="s">
        <v>2590</v>
      </c>
      <c r="H14818" s="784" t="s">
        <v>2591</v>
      </c>
      <c r="I14818" s="784" t="s">
        <v>4974</v>
      </c>
    </row>
    <row r="14819" spans="1:9" hidden="1">
      <c r="A14819" s="784" t="str">
        <f>Table_wabobpsvr_AzureCalc_AzureCalcRateCard[[#This Row],[ServiceName]]&amp;Table_wabobpsvr_AzureCalc_AzureCalcRateCard[[#This Row],[Price_Level]]&amp;Table_wabobpsvr_AzureCalc_AzureCalcRateCard[[#This Row],[Region]]</f>
        <v>Zone Redundant Storage Standard IO - Block Blob - Tier 3MOSP14</v>
      </c>
      <c r="B14819" s="784">
        <v>14</v>
      </c>
      <c r="C14819" s="784" t="s">
        <v>785</v>
      </c>
      <c r="D14819" s="784" t="s">
        <v>627</v>
      </c>
      <c r="E14819" s="784">
        <v>999999</v>
      </c>
      <c r="F14819" s="784" t="s">
        <v>1024</v>
      </c>
      <c r="G14819" s="784" t="s">
        <v>4431</v>
      </c>
      <c r="H14819" s="784" t="s">
        <v>4431</v>
      </c>
      <c r="I14819" s="784" t="s">
        <v>4974</v>
      </c>
    </row>
    <row r="14820" spans="1:9" hidden="1">
      <c r="A14820" s="784" t="str">
        <f>Table_wabobpsvr_AzureCalc_AzureCalcRateCard[[#This Row],[ServiceName]]&amp;Table_wabobpsvr_AzureCalc_AzureCalcRateCard[[#This Row],[Price_Level]]&amp;Table_wabobpsvr_AzureCalc_AzureCalcRateCard[[#This Row],[Region]]</f>
        <v>Zone Redundant Storage Standard IO - Block Blob - Tier 3A14</v>
      </c>
      <c r="B14820" s="784">
        <v>14</v>
      </c>
      <c r="C14820" s="784" t="s">
        <v>785</v>
      </c>
      <c r="D14820" s="784" t="s">
        <v>181</v>
      </c>
      <c r="E14820" s="784">
        <v>3.6400000000000002E-2</v>
      </c>
      <c r="F14820" s="784" t="s">
        <v>1024</v>
      </c>
      <c r="G14820" s="784" t="s">
        <v>2590</v>
      </c>
      <c r="H14820" s="784" t="s">
        <v>2591</v>
      </c>
      <c r="I14820" s="784" t="s">
        <v>4974</v>
      </c>
    </row>
    <row r="14821" spans="1:9" hidden="1">
      <c r="A14821" s="784" t="str">
        <f>Table_wabobpsvr_AzureCalc_AzureCalcRateCard[[#This Row],[ServiceName]]&amp;Table_wabobpsvr_AzureCalc_AzureCalcRateCard[[#This Row],[Price_Level]]&amp;Table_wabobpsvr_AzureCalc_AzureCalcRateCard[[#This Row],[Region]]</f>
        <v>Zone Redundant Storage Standard IO - Block Blob - Tier 3B14</v>
      </c>
      <c r="B14821" s="784">
        <v>14</v>
      </c>
      <c r="C14821" s="784" t="s">
        <v>785</v>
      </c>
      <c r="D14821" s="784" t="s">
        <v>182</v>
      </c>
      <c r="E14821" s="784">
        <v>3.6400000000000002E-2</v>
      </c>
      <c r="F14821" s="784" t="s">
        <v>1024</v>
      </c>
      <c r="G14821" s="784" t="s">
        <v>2590</v>
      </c>
      <c r="H14821" s="784" t="s">
        <v>2591</v>
      </c>
      <c r="I14821" s="784" t="s">
        <v>4974</v>
      </c>
    </row>
    <row r="14822" spans="1:9" hidden="1">
      <c r="A14822" s="784" t="str">
        <f>Table_wabobpsvr_AzureCalc_AzureCalcRateCard[[#This Row],[ServiceName]]&amp;Table_wabobpsvr_AzureCalc_AzureCalcRateCard[[#This Row],[Price_Level]]&amp;Table_wabobpsvr_AzureCalc_AzureCalcRateCard[[#This Row],[Region]]</f>
        <v>Zone Redundant Storage Standard IO - Block Blob - Tier 3C14</v>
      </c>
      <c r="B14822" s="784">
        <v>14</v>
      </c>
      <c r="C14822" s="784" t="s">
        <v>785</v>
      </c>
      <c r="D14822" s="784" t="s">
        <v>184</v>
      </c>
      <c r="E14822" s="784">
        <v>3.6400000000000002E-2</v>
      </c>
      <c r="F14822" s="784" t="s">
        <v>1024</v>
      </c>
      <c r="G14822" s="784" t="s">
        <v>2590</v>
      </c>
      <c r="H14822" s="784" t="s">
        <v>2591</v>
      </c>
      <c r="I14822" s="784" t="s">
        <v>4974</v>
      </c>
    </row>
    <row r="14823" spans="1:9" hidden="1">
      <c r="A14823" s="784" t="str">
        <f>Table_wabobpsvr_AzureCalc_AzureCalcRateCard[[#This Row],[ServiceName]]&amp;Table_wabobpsvr_AzureCalc_AzureCalcRateCard[[#This Row],[Price_Level]]&amp;Table_wabobpsvr_AzureCalc_AzureCalcRateCard[[#This Row],[Region]]</f>
        <v>Zone Redundant Storage Standard IO - Block Blob - Tier 3D14</v>
      </c>
      <c r="B14823" s="784">
        <v>14</v>
      </c>
      <c r="C14823" s="784" t="s">
        <v>785</v>
      </c>
      <c r="D14823" s="784" t="s">
        <v>183</v>
      </c>
      <c r="E14823" s="784">
        <v>3.6400000000000002E-2</v>
      </c>
      <c r="F14823" s="784" t="s">
        <v>1024</v>
      </c>
      <c r="G14823" s="784" t="s">
        <v>2590</v>
      </c>
      <c r="H14823" s="784" t="s">
        <v>2591</v>
      </c>
      <c r="I14823" s="784" t="s">
        <v>4974</v>
      </c>
    </row>
    <row r="14824" spans="1:9" hidden="1">
      <c r="A14824" s="784" t="str">
        <f>Table_wabobpsvr_AzureCalc_AzureCalcRateCard[[#This Row],[ServiceName]]&amp;Table_wabobpsvr_AzureCalc_AzureCalcRateCard[[#This Row],[Price_Level]]&amp;Table_wabobpsvr_AzureCalc_AzureCalcRateCard[[#This Row],[Region]]</f>
        <v>Zone Redundant Storage Standard IO - Block Blob - Tier 4MOSP14</v>
      </c>
      <c r="B14824" s="784">
        <v>14</v>
      </c>
      <c r="C14824" s="784" t="s">
        <v>785</v>
      </c>
      <c r="D14824" s="784" t="s">
        <v>627</v>
      </c>
      <c r="E14824" s="784">
        <v>999999</v>
      </c>
      <c r="F14824" s="784" t="s">
        <v>1025</v>
      </c>
      <c r="G14824" s="784" t="s">
        <v>4431</v>
      </c>
      <c r="H14824" s="784" t="s">
        <v>4431</v>
      </c>
      <c r="I14824" s="784" t="s">
        <v>4974</v>
      </c>
    </row>
    <row r="14825" spans="1:9" hidden="1">
      <c r="A14825" s="784" t="str">
        <f>Table_wabobpsvr_AzureCalc_AzureCalcRateCard[[#This Row],[ServiceName]]&amp;Table_wabobpsvr_AzureCalc_AzureCalcRateCard[[#This Row],[Price_Level]]&amp;Table_wabobpsvr_AzureCalc_AzureCalcRateCard[[#This Row],[Region]]</f>
        <v>Geo Redundant Storage Standard IO - Page Blob/Disk - Tier 2A14</v>
      </c>
      <c r="B14825" s="784">
        <v>14</v>
      </c>
      <c r="C14825" s="784" t="s">
        <v>785</v>
      </c>
      <c r="D14825" s="784" t="s">
        <v>181</v>
      </c>
      <c r="E14825" s="784">
        <v>7.4999999999999997E-2</v>
      </c>
      <c r="F14825" s="784" t="s">
        <v>914</v>
      </c>
      <c r="G14825" s="784" t="s">
        <v>2588</v>
      </c>
      <c r="H14825" s="784" t="s">
        <v>2589</v>
      </c>
      <c r="I14825" s="784" t="s">
        <v>5721</v>
      </c>
    </row>
    <row r="14826" spans="1:9" hidden="1">
      <c r="A14826" s="784" t="str">
        <f>Table_wabobpsvr_AzureCalc_AzureCalcRateCard[[#This Row],[ServiceName]]&amp;Table_wabobpsvr_AzureCalc_AzureCalcRateCard[[#This Row],[Price_Level]]&amp;Table_wabobpsvr_AzureCalc_AzureCalcRateCard[[#This Row],[Region]]</f>
        <v>Zone Redundant Storage Standard IO - Block Blob - Tier 4A14</v>
      </c>
      <c r="B14826" s="784">
        <v>14</v>
      </c>
      <c r="C14826" s="784" t="s">
        <v>785</v>
      </c>
      <c r="D14826" s="784" t="s">
        <v>181</v>
      </c>
      <c r="E14826" s="784">
        <v>3.6400000000000002E-2</v>
      </c>
      <c r="F14826" s="784" t="s">
        <v>1025</v>
      </c>
      <c r="G14826" s="784" t="s">
        <v>2590</v>
      </c>
      <c r="H14826" s="784" t="s">
        <v>2591</v>
      </c>
      <c r="I14826" s="784" t="s">
        <v>4974</v>
      </c>
    </row>
    <row r="14827" spans="1:9" hidden="1">
      <c r="A14827" s="784" t="str">
        <f>Table_wabobpsvr_AzureCalc_AzureCalcRateCard[[#This Row],[ServiceName]]&amp;Table_wabobpsvr_AzureCalc_AzureCalcRateCard[[#This Row],[Price_Level]]&amp;Table_wabobpsvr_AzureCalc_AzureCalcRateCard[[#This Row],[Region]]</f>
        <v>Zone Redundant Storage Standard IO - Block Blob - Tier 4B14</v>
      </c>
      <c r="B14827" s="784">
        <v>14</v>
      </c>
      <c r="C14827" s="784" t="s">
        <v>785</v>
      </c>
      <c r="D14827" s="784" t="s">
        <v>182</v>
      </c>
      <c r="E14827" s="784">
        <v>3.6400000000000002E-2</v>
      </c>
      <c r="F14827" s="784" t="s">
        <v>1025</v>
      </c>
      <c r="G14827" s="784" t="s">
        <v>2590</v>
      </c>
      <c r="H14827" s="784" t="s">
        <v>2591</v>
      </c>
      <c r="I14827" s="784" t="s">
        <v>4974</v>
      </c>
    </row>
    <row r="14828" spans="1:9" hidden="1">
      <c r="A14828" s="784" t="str">
        <f>Table_wabobpsvr_AzureCalc_AzureCalcRateCard[[#This Row],[ServiceName]]&amp;Table_wabobpsvr_AzureCalc_AzureCalcRateCard[[#This Row],[Price_Level]]&amp;Table_wabobpsvr_AzureCalc_AzureCalcRateCard[[#This Row],[Region]]</f>
        <v>Zone Redundant Storage Standard IO - Block Blob - Tier 4C14</v>
      </c>
      <c r="B14828" s="784">
        <v>14</v>
      </c>
      <c r="C14828" s="784" t="s">
        <v>785</v>
      </c>
      <c r="D14828" s="784" t="s">
        <v>184</v>
      </c>
      <c r="E14828" s="784">
        <v>3.6400000000000002E-2</v>
      </c>
      <c r="F14828" s="784" t="s">
        <v>1025</v>
      </c>
      <c r="G14828" s="784" t="s">
        <v>2590</v>
      </c>
      <c r="H14828" s="784" t="s">
        <v>2591</v>
      </c>
      <c r="I14828" s="784" t="s">
        <v>4974</v>
      </c>
    </row>
    <row r="14829" spans="1:9" hidden="1">
      <c r="A14829" s="784" t="str">
        <f>Table_wabobpsvr_AzureCalc_AzureCalcRateCard[[#This Row],[ServiceName]]&amp;Table_wabobpsvr_AzureCalc_AzureCalcRateCard[[#This Row],[Price_Level]]&amp;Table_wabobpsvr_AzureCalc_AzureCalcRateCard[[#This Row],[Region]]</f>
        <v>Zone Redundant Storage Standard IO - Block Blob - Tier 4D14</v>
      </c>
      <c r="B14829" s="784">
        <v>14</v>
      </c>
      <c r="C14829" s="784" t="s">
        <v>785</v>
      </c>
      <c r="D14829" s="784" t="s">
        <v>183</v>
      </c>
      <c r="E14829" s="784">
        <v>3.6400000000000002E-2</v>
      </c>
      <c r="F14829" s="784" t="s">
        <v>1025</v>
      </c>
      <c r="G14829" s="784" t="s">
        <v>2590</v>
      </c>
      <c r="H14829" s="784" t="s">
        <v>2591</v>
      </c>
      <c r="I14829" s="784" t="s">
        <v>4974</v>
      </c>
    </row>
    <row r="14830" spans="1:9" hidden="1">
      <c r="A14830" s="784" t="str">
        <f>Table_wabobpsvr_AzureCalc_AzureCalcRateCard[[#This Row],[ServiceName]]&amp;Table_wabobpsvr_AzureCalc_AzureCalcRateCard[[#This Row],[Price_Level]]&amp;Table_wabobpsvr_AzureCalc_AzureCalcRateCard[[#This Row],[Region]]</f>
        <v>Zone Redundant Storage Standard IO - Block Blob - Tier 5MOSP14</v>
      </c>
      <c r="B14830" s="784">
        <v>14</v>
      </c>
      <c r="C14830" s="784" t="s">
        <v>785</v>
      </c>
      <c r="D14830" s="784" t="s">
        <v>627</v>
      </c>
      <c r="E14830" s="784">
        <v>999999</v>
      </c>
      <c r="F14830" s="784" t="s">
        <v>1026</v>
      </c>
      <c r="G14830" s="784" t="s">
        <v>4431</v>
      </c>
      <c r="H14830" s="784" t="s">
        <v>4431</v>
      </c>
      <c r="I14830" s="784" t="s">
        <v>4974</v>
      </c>
    </row>
    <row r="14831" spans="1:9" hidden="1">
      <c r="A14831" s="784" t="str">
        <f>Table_wabobpsvr_AzureCalc_AzureCalcRateCard[[#This Row],[ServiceName]]&amp;Table_wabobpsvr_AzureCalc_AzureCalcRateCard[[#This Row],[Price_Level]]&amp;Table_wabobpsvr_AzureCalc_AzureCalcRateCard[[#This Row],[Region]]</f>
        <v>Zone Redundant Storage Standard IO - Block Blob - Tier 5A14</v>
      </c>
      <c r="B14831" s="784">
        <v>14</v>
      </c>
      <c r="C14831" s="784" t="s">
        <v>785</v>
      </c>
      <c r="D14831" s="784" t="s">
        <v>181</v>
      </c>
      <c r="E14831" s="784">
        <v>3.6400000000000002E-2</v>
      </c>
      <c r="F14831" s="784" t="s">
        <v>1026</v>
      </c>
      <c r="G14831" s="784" t="s">
        <v>2590</v>
      </c>
      <c r="H14831" s="784" t="s">
        <v>2591</v>
      </c>
      <c r="I14831" s="784" t="s">
        <v>4974</v>
      </c>
    </row>
    <row r="14832" spans="1:9" hidden="1">
      <c r="A14832" s="784" t="str">
        <f>Table_wabobpsvr_AzureCalc_AzureCalcRateCard[[#This Row],[ServiceName]]&amp;Table_wabobpsvr_AzureCalc_AzureCalcRateCard[[#This Row],[Price_Level]]&amp;Table_wabobpsvr_AzureCalc_AzureCalcRateCard[[#This Row],[Region]]</f>
        <v>Zone Redundant Storage Standard IO - Block Blob - Tier 5B14</v>
      </c>
      <c r="B14832" s="784">
        <v>14</v>
      </c>
      <c r="C14832" s="784" t="s">
        <v>785</v>
      </c>
      <c r="D14832" s="784" t="s">
        <v>182</v>
      </c>
      <c r="E14832" s="784">
        <v>3.6400000000000002E-2</v>
      </c>
      <c r="F14832" s="784" t="s">
        <v>1026</v>
      </c>
      <c r="G14832" s="784" t="s">
        <v>2590</v>
      </c>
      <c r="H14832" s="784" t="s">
        <v>2591</v>
      </c>
      <c r="I14832" s="784" t="s">
        <v>4974</v>
      </c>
    </row>
    <row r="14833" spans="1:9" hidden="1">
      <c r="A14833" s="784" t="str">
        <f>Table_wabobpsvr_AzureCalc_AzureCalcRateCard[[#This Row],[ServiceName]]&amp;Table_wabobpsvr_AzureCalc_AzureCalcRateCard[[#This Row],[Price_Level]]&amp;Table_wabobpsvr_AzureCalc_AzureCalcRateCard[[#This Row],[Region]]</f>
        <v>Zone Redundant Storage Standard IO - Block Blob - Tier 5C14</v>
      </c>
      <c r="B14833" s="784">
        <v>14</v>
      </c>
      <c r="C14833" s="784" t="s">
        <v>785</v>
      </c>
      <c r="D14833" s="784" t="s">
        <v>184</v>
      </c>
      <c r="E14833" s="784">
        <v>3.6400000000000002E-2</v>
      </c>
      <c r="F14833" s="784" t="s">
        <v>1026</v>
      </c>
      <c r="G14833" s="784" t="s">
        <v>2590</v>
      </c>
      <c r="H14833" s="784" t="s">
        <v>2591</v>
      </c>
      <c r="I14833" s="784" t="s">
        <v>4974</v>
      </c>
    </row>
    <row r="14834" spans="1:9" hidden="1">
      <c r="A14834" s="784" t="str">
        <f>Table_wabobpsvr_AzureCalc_AzureCalcRateCard[[#This Row],[ServiceName]]&amp;Table_wabobpsvr_AzureCalc_AzureCalcRateCard[[#This Row],[Price_Level]]&amp;Table_wabobpsvr_AzureCalc_AzureCalcRateCard[[#This Row],[Region]]</f>
        <v>Geo Redundant Storage Standard IO - Page Blob/Disk - Tier 2B14</v>
      </c>
      <c r="B14834" s="784">
        <v>14</v>
      </c>
      <c r="C14834" s="784" t="s">
        <v>785</v>
      </c>
      <c r="D14834" s="784" t="s">
        <v>182</v>
      </c>
      <c r="E14834" s="784">
        <v>7.4999999999999997E-2</v>
      </c>
      <c r="F14834" s="784" t="s">
        <v>914</v>
      </c>
      <c r="G14834" s="784" t="s">
        <v>2588</v>
      </c>
      <c r="H14834" s="784" t="s">
        <v>2589</v>
      </c>
      <c r="I14834" s="784" t="s">
        <v>5721</v>
      </c>
    </row>
    <row r="14835" spans="1:9" hidden="1">
      <c r="A14835" s="784" t="str">
        <f>Table_wabobpsvr_AzureCalc_AzureCalcRateCard[[#This Row],[ServiceName]]&amp;Table_wabobpsvr_AzureCalc_AzureCalcRateCard[[#This Row],[Price_Level]]&amp;Table_wabobpsvr_AzureCalc_AzureCalcRateCard[[#This Row],[Region]]</f>
        <v>Geo Redundant Storage Standard IO - Page Blob/Disk - Tier 2C14</v>
      </c>
      <c r="B14835" s="784">
        <v>14</v>
      </c>
      <c r="C14835" s="784" t="s">
        <v>785</v>
      </c>
      <c r="D14835" s="784" t="s">
        <v>184</v>
      </c>
      <c r="E14835" s="784">
        <v>7.4999999999999997E-2</v>
      </c>
      <c r="F14835" s="784" t="s">
        <v>914</v>
      </c>
      <c r="G14835" s="784" t="s">
        <v>2588</v>
      </c>
      <c r="H14835" s="784" t="s">
        <v>2589</v>
      </c>
      <c r="I14835" s="784" t="s">
        <v>5721</v>
      </c>
    </row>
    <row r="14836" spans="1:9" hidden="1">
      <c r="A14836" s="784" t="str">
        <f>Table_wabobpsvr_AzureCalc_AzureCalcRateCard[[#This Row],[ServiceName]]&amp;Table_wabobpsvr_AzureCalc_AzureCalcRateCard[[#This Row],[Price_Level]]&amp;Table_wabobpsvr_AzureCalc_AzureCalcRateCard[[#This Row],[Region]]</f>
        <v>Geo Redundant Storage Standard IO - Page Blob/Disk - Tier 2D14</v>
      </c>
      <c r="B14836" s="784">
        <v>14</v>
      </c>
      <c r="C14836" s="784" t="s">
        <v>785</v>
      </c>
      <c r="D14836" s="784" t="s">
        <v>183</v>
      </c>
      <c r="E14836" s="784">
        <v>7.4999999999999997E-2</v>
      </c>
      <c r="F14836" s="784" t="s">
        <v>914</v>
      </c>
      <c r="G14836" s="784" t="s">
        <v>2588</v>
      </c>
      <c r="H14836" s="784" t="s">
        <v>2589</v>
      </c>
      <c r="I14836" s="784" t="s">
        <v>5721</v>
      </c>
    </row>
    <row r="14837" spans="1:9" hidden="1">
      <c r="A14837" s="784" t="str">
        <f>Table_wabobpsvr_AzureCalc_AzureCalcRateCard[[#This Row],[ServiceName]]&amp;Table_wabobpsvr_AzureCalc_AzureCalcRateCard[[#This Row],[Price_Level]]&amp;Table_wabobpsvr_AzureCalc_AzureCalcRateCard[[#This Row],[Region]]</f>
        <v>Geo Redundant Storage Standard IO - Page Blob/Disk - Tier 3MOSP14</v>
      </c>
      <c r="B14837" s="784">
        <v>14</v>
      </c>
      <c r="C14837" s="784" t="s">
        <v>785</v>
      </c>
      <c r="D14837" s="784" t="s">
        <v>627</v>
      </c>
      <c r="E14837" s="784">
        <v>999999</v>
      </c>
      <c r="F14837" s="784" t="s">
        <v>915</v>
      </c>
      <c r="G14837" s="784" t="s">
        <v>4431</v>
      </c>
      <c r="H14837" s="784" t="s">
        <v>4431</v>
      </c>
      <c r="I14837" s="784" t="s">
        <v>5721</v>
      </c>
    </row>
    <row r="14838" spans="1:9" hidden="1">
      <c r="A14838" s="784" t="str">
        <f>Table_wabobpsvr_AzureCalc_AzureCalcRateCard[[#This Row],[ServiceName]]&amp;Table_wabobpsvr_AzureCalc_AzureCalcRateCard[[#This Row],[Price_Level]]&amp;Table_wabobpsvr_AzureCalc_AzureCalcRateCard[[#This Row],[Region]]</f>
        <v>Geo Redundant Storage Standard IO - Page Blob/Disk - Tier 3A14</v>
      </c>
      <c r="B14838" s="784">
        <v>14</v>
      </c>
      <c r="C14838" s="784" t="s">
        <v>785</v>
      </c>
      <c r="D14838" s="784" t="s">
        <v>181</v>
      </c>
      <c r="E14838" s="784">
        <v>7.4999999999999997E-2</v>
      </c>
      <c r="F14838" s="784" t="s">
        <v>915</v>
      </c>
      <c r="G14838" s="784" t="s">
        <v>2588</v>
      </c>
      <c r="H14838" s="784" t="s">
        <v>2589</v>
      </c>
      <c r="I14838" s="784" t="s">
        <v>5721</v>
      </c>
    </row>
    <row r="14839" spans="1:9" hidden="1">
      <c r="A14839" s="784" t="str">
        <f>Table_wabobpsvr_AzureCalc_AzureCalcRateCard[[#This Row],[ServiceName]]&amp;Table_wabobpsvr_AzureCalc_AzureCalcRateCard[[#This Row],[Price_Level]]&amp;Table_wabobpsvr_AzureCalc_AzureCalcRateCard[[#This Row],[Region]]</f>
        <v>Geo Redundant Storage Standard IO - Page Blob/Disk - Tier 3B14</v>
      </c>
      <c r="B14839" s="784">
        <v>14</v>
      </c>
      <c r="C14839" s="784" t="s">
        <v>785</v>
      </c>
      <c r="D14839" s="784" t="s">
        <v>182</v>
      </c>
      <c r="E14839" s="784">
        <v>7.4999999999999997E-2</v>
      </c>
      <c r="F14839" s="784" t="s">
        <v>915</v>
      </c>
      <c r="G14839" s="784" t="s">
        <v>2588</v>
      </c>
      <c r="H14839" s="784" t="s">
        <v>2589</v>
      </c>
      <c r="I14839" s="784" t="s">
        <v>5721</v>
      </c>
    </row>
    <row r="14840" spans="1:9" hidden="1">
      <c r="A14840" s="784" t="str">
        <f>Table_wabobpsvr_AzureCalc_AzureCalcRateCard[[#This Row],[ServiceName]]&amp;Table_wabobpsvr_AzureCalc_AzureCalcRateCard[[#This Row],[Price_Level]]&amp;Table_wabobpsvr_AzureCalc_AzureCalcRateCard[[#This Row],[Region]]</f>
        <v>Geo Redundant Storage Standard IO - Page Blob/Disk - Tier 3C14</v>
      </c>
      <c r="B14840" s="784">
        <v>14</v>
      </c>
      <c r="C14840" s="784" t="s">
        <v>785</v>
      </c>
      <c r="D14840" s="784" t="s">
        <v>184</v>
      </c>
      <c r="E14840" s="784">
        <v>7.4999999999999997E-2</v>
      </c>
      <c r="F14840" s="784" t="s">
        <v>915</v>
      </c>
      <c r="G14840" s="784" t="s">
        <v>2588</v>
      </c>
      <c r="H14840" s="784" t="s">
        <v>2589</v>
      </c>
      <c r="I14840" s="784" t="s">
        <v>5721</v>
      </c>
    </row>
    <row r="14841" spans="1:9" hidden="1">
      <c r="A14841" s="784" t="str">
        <f>Table_wabobpsvr_AzureCalc_AzureCalcRateCard[[#This Row],[ServiceName]]&amp;Table_wabobpsvr_AzureCalc_AzureCalcRateCard[[#This Row],[Price_Level]]&amp;Table_wabobpsvr_AzureCalc_AzureCalcRateCard[[#This Row],[Region]]</f>
        <v>Geo Redundant Storage Standard IO - Page Blob/Disk - Tier 3D14</v>
      </c>
      <c r="B14841" s="784">
        <v>14</v>
      </c>
      <c r="C14841" s="784" t="s">
        <v>785</v>
      </c>
      <c r="D14841" s="784" t="s">
        <v>183</v>
      </c>
      <c r="E14841" s="784">
        <v>7.4999999999999997E-2</v>
      </c>
      <c r="F14841" s="784" t="s">
        <v>915</v>
      </c>
      <c r="G14841" s="784" t="s">
        <v>2588</v>
      </c>
      <c r="H14841" s="784" t="s">
        <v>2589</v>
      </c>
      <c r="I14841" s="784" t="s">
        <v>5721</v>
      </c>
    </row>
    <row r="14842" spans="1:9" hidden="1">
      <c r="A14842" s="784" t="str">
        <f>Table_wabobpsvr_AzureCalc_AzureCalcRateCard[[#This Row],[ServiceName]]&amp;Table_wabobpsvr_AzureCalc_AzureCalcRateCard[[#This Row],[Price_Level]]&amp;Table_wabobpsvr_AzureCalc_AzureCalcRateCard[[#This Row],[Region]]</f>
        <v>Geo Redundant Storage Standard IO - Page Blob/Disk - Tier 4MOSP14</v>
      </c>
      <c r="B14842" s="784">
        <v>14</v>
      </c>
      <c r="C14842" s="784" t="s">
        <v>785</v>
      </c>
      <c r="D14842" s="784" t="s">
        <v>627</v>
      </c>
      <c r="E14842" s="784">
        <v>999999</v>
      </c>
      <c r="F14842" s="784" t="s">
        <v>916</v>
      </c>
      <c r="G14842" s="784" t="s">
        <v>4431</v>
      </c>
      <c r="H14842" s="784" t="s">
        <v>4431</v>
      </c>
      <c r="I14842" s="784" t="s">
        <v>5721</v>
      </c>
    </row>
    <row r="14843" spans="1:9" hidden="1">
      <c r="A14843" s="784" t="str">
        <f>Table_wabobpsvr_AzureCalc_AzureCalcRateCard[[#This Row],[ServiceName]]&amp;Table_wabobpsvr_AzureCalc_AzureCalcRateCard[[#This Row],[Price_Level]]&amp;Table_wabobpsvr_AzureCalc_AzureCalcRateCard[[#This Row],[Region]]</f>
        <v>Geo Redundant Storage Standard IO - Page Blob/Disk - Tier 4A14</v>
      </c>
      <c r="B14843" s="784">
        <v>14</v>
      </c>
      <c r="C14843" s="784" t="s">
        <v>785</v>
      </c>
      <c r="D14843" s="784" t="s">
        <v>181</v>
      </c>
      <c r="E14843" s="784">
        <v>7.4999999999999997E-2</v>
      </c>
      <c r="F14843" s="784" t="s">
        <v>916</v>
      </c>
      <c r="G14843" s="784" t="s">
        <v>2588</v>
      </c>
      <c r="H14843" s="784" t="s">
        <v>2589</v>
      </c>
      <c r="I14843" s="784" t="s">
        <v>5721</v>
      </c>
    </row>
    <row r="14844" spans="1:9" hidden="1">
      <c r="A14844" s="784" t="str">
        <f>Table_wabobpsvr_AzureCalc_AzureCalcRateCard[[#This Row],[ServiceName]]&amp;Table_wabobpsvr_AzureCalc_AzureCalcRateCard[[#This Row],[Price_Level]]&amp;Table_wabobpsvr_AzureCalc_AzureCalcRateCard[[#This Row],[Region]]</f>
        <v>Geo Redundant Storage Standard IO - Page Blob/Disk - Tier 4B14</v>
      </c>
      <c r="B14844" s="784">
        <v>14</v>
      </c>
      <c r="C14844" s="784" t="s">
        <v>785</v>
      </c>
      <c r="D14844" s="784" t="s">
        <v>182</v>
      </c>
      <c r="E14844" s="784">
        <v>7.4999999999999997E-2</v>
      </c>
      <c r="F14844" s="784" t="s">
        <v>916</v>
      </c>
      <c r="G14844" s="784" t="s">
        <v>2588</v>
      </c>
      <c r="H14844" s="784" t="s">
        <v>2589</v>
      </c>
      <c r="I14844" s="784" t="s">
        <v>5721</v>
      </c>
    </row>
    <row r="14845" spans="1:9" hidden="1">
      <c r="A14845" s="784" t="str">
        <f>Table_wabobpsvr_AzureCalc_AzureCalcRateCard[[#This Row],[ServiceName]]&amp;Table_wabobpsvr_AzureCalc_AzureCalcRateCard[[#This Row],[Price_Level]]&amp;Table_wabobpsvr_AzureCalc_AzureCalcRateCard[[#This Row],[Region]]</f>
        <v>Geo Redundant Storage Standard IO - Page Blob/Disk - Tier 4C14</v>
      </c>
      <c r="B14845" s="784">
        <v>14</v>
      </c>
      <c r="C14845" s="784" t="s">
        <v>785</v>
      </c>
      <c r="D14845" s="784" t="s">
        <v>184</v>
      </c>
      <c r="E14845" s="784">
        <v>7.4999999999999997E-2</v>
      </c>
      <c r="F14845" s="784" t="s">
        <v>916</v>
      </c>
      <c r="G14845" s="784" t="s">
        <v>2588</v>
      </c>
      <c r="H14845" s="784" t="s">
        <v>2589</v>
      </c>
      <c r="I14845" s="784" t="s">
        <v>5721</v>
      </c>
    </row>
    <row r="14846" spans="1:9" hidden="1">
      <c r="A14846" s="784" t="str">
        <f>Table_wabobpsvr_AzureCalc_AzureCalcRateCard[[#This Row],[ServiceName]]&amp;Table_wabobpsvr_AzureCalc_AzureCalcRateCard[[#This Row],[Price_Level]]&amp;Table_wabobpsvr_AzureCalc_AzureCalcRateCard[[#This Row],[Region]]</f>
        <v>Geo Redundant Storage Standard IO - Page Blob/Disk - Tier 4D14</v>
      </c>
      <c r="B14846" s="784">
        <v>14</v>
      </c>
      <c r="C14846" s="784" t="s">
        <v>785</v>
      </c>
      <c r="D14846" s="784" t="s">
        <v>183</v>
      </c>
      <c r="E14846" s="784">
        <v>7.4999999999999997E-2</v>
      </c>
      <c r="F14846" s="784" t="s">
        <v>916</v>
      </c>
      <c r="G14846" s="784" t="s">
        <v>2588</v>
      </c>
      <c r="H14846" s="784" t="s">
        <v>2589</v>
      </c>
      <c r="I14846" s="784" t="s">
        <v>5721</v>
      </c>
    </row>
    <row r="14847" spans="1:9" hidden="1">
      <c r="A14847" s="784" t="str">
        <f>Table_wabobpsvr_AzureCalc_AzureCalcRateCard[[#This Row],[ServiceName]]&amp;Table_wabobpsvr_AzureCalc_AzureCalcRateCard[[#This Row],[Price_Level]]&amp;Table_wabobpsvr_AzureCalc_AzureCalcRateCard[[#This Row],[Region]]</f>
        <v>Geo Redundant Storage Standard IO - Page Blob/Disk - Tier 5MOSP14</v>
      </c>
      <c r="B14847" s="784">
        <v>14</v>
      </c>
      <c r="C14847" s="784" t="s">
        <v>785</v>
      </c>
      <c r="D14847" s="784" t="s">
        <v>627</v>
      </c>
      <c r="E14847" s="784">
        <v>999999</v>
      </c>
      <c r="F14847" s="784" t="s">
        <v>917</v>
      </c>
      <c r="G14847" s="784" t="s">
        <v>4431</v>
      </c>
      <c r="H14847" s="784" t="s">
        <v>4431</v>
      </c>
      <c r="I14847" s="784" t="s">
        <v>5721</v>
      </c>
    </row>
    <row r="14848" spans="1:9" hidden="1">
      <c r="A14848" s="784" t="str">
        <f>Table_wabobpsvr_AzureCalc_AzureCalcRateCard[[#This Row],[ServiceName]]&amp;Table_wabobpsvr_AzureCalc_AzureCalcRateCard[[#This Row],[Price_Level]]&amp;Table_wabobpsvr_AzureCalc_AzureCalcRateCard[[#This Row],[Region]]</f>
        <v>Geo Redundant Storage Standard IO - Page Blob/Disk - Tier 5A14</v>
      </c>
      <c r="B14848" s="784">
        <v>14</v>
      </c>
      <c r="C14848" s="784" t="s">
        <v>785</v>
      </c>
      <c r="D14848" s="784" t="s">
        <v>181</v>
      </c>
      <c r="E14848" s="784">
        <v>7.4999999999999997E-2</v>
      </c>
      <c r="F14848" s="784" t="s">
        <v>917</v>
      </c>
      <c r="G14848" s="784" t="s">
        <v>2588</v>
      </c>
      <c r="H14848" s="784" t="s">
        <v>2589</v>
      </c>
      <c r="I14848" s="784" t="s">
        <v>5721</v>
      </c>
    </row>
    <row r="14849" spans="1:9" hidden="1">
      <c r="A14849" s="784" t="str">
        <f>Table_wabobpsvr_AzureCalc_AzureCalcRateCard[[#This Row],[ServiceName]]&amp;Table_wabobpsvr_AzureCalc_AzureCalcRateCard[[#This Row],[Price_Level]]&amp;Table_wabobpsvr_AzureCalc_AzureCalcRateCard[[#This Row],[Region]]</f>
        <v>Standard_D5 VM (Non-Windows)MOSP14</v>
      </c>
      <c r="B14849" s="784">
        <v>14</v>
      </c>
      <c r="C14849" s="784" t="s">
        <v>701</v>
      </c>
      <c r="D14849" s="784" t="s">
        <v>627</v>
      </c>
      <c r="E14849" s="784">
        <v>999999</v>
      </c>
      <c r="F14849" s="784" t="s">
        <v>1179</v>
      </c>
      <c r="G14849" s="784" t="s">
        <v>4431</v>
      </c>
      <c r="H14849" s="784" t="s">
        <v>4431</v>
      </c>
      <c r="I14849" s="784" t="s">
        <v>7021</v>
      </c>
    </row>
    <row r="14850" spans="1:9" hidden="1">
      <c r="A14850" s="784" t="str">
        <f>Table_wabobpsvr_AzureCalc_AzureCalcRateCard[[#This Row],[ServiceName]]&amp;Table_wabobpsvr_AzureCalc_AzureCalcRateCard[[#This Row],[Price_Level]]&amp;Table_wabobpsvr_AzureCalc_AzureCalcRateCard[[#This Row],[Region]]</f>
        <v>Standard_D5 VM (Non-Windows)A14</v>
      </c>
      <c r="B14850" s="784">
        <v>14</v>
      </c>
      <c r="C14850" s="784" t="s">
        <v>701</v>
      </c>
      <c r="D14850" s="784" t="s">
        <v>181</v>
      </c>
      <c r="E14850" s="784">
        <v>1.649</v>
      </c>
      <c r="F14850" s="784" t="s">
        <v>1179</v>
      </c>
      <c r="G14850" s="784" t="s">
        <v>4431</v>
      </c>
      <c r="H14850" s="784" t="s">
        <v>4431</v>
      </c>
      <c r="I14850" s="784" t="s">
        <v>7021</v>
      </c>
    </row>
    <row r="14851" spans="1:9" hidden="1">
      <c r="A14851" s="784" t="str">
        <f>Table_wabobpsvr_AzureCalc_AzureCalcRateCard[[#This Row],[ServiceName]]&amp;Table_wabobpsvr_AzureCalc_AzureCalcRateCard[[#This Row],[Price_Level]]&amp;Table_wabobpsvr_AzureCalc_AzureCalcRateCard[[#This Row],[Region]]</f>
        <v>Standard_D5 VM (Non-Windows)B14</v>
      </c>
      <c r="B14851" s="784">
        <v>14</v>
      </c>
      <c r="C14851" s="784" t="s">
        <v>701</v>
      </c>
      <c r="D14851" s="784" t="s">
        <v>182</v>
      </c>
      <c r="E14851" s="784">
        <v>1.5980000000000001</v>
      </c>
      <c r="F14851" s="784" t="s">
        <v>1179</v>
      </c>
      <c r="G14851" s="784" t="s">
        <v>4431</v>
      </c>
      <c r="H14851" s="784" t="s">
        <v>4431</v>
      </c>
      <c r="I14851" s="784" t="s">
        <v>7021</v>
      </c>
    </row>
    <row r="14852" spans="1:9" hidden="1">
      <c r="A14852" s="784" t="str">
        <f>Table_wabobpsvr_AzureCalc_AzureCalcRateCard[[#This Row],[ServiceName]]&amp;Table_wabobpsvr_AzureCalc_AzureCalcRateCard[[#This Row],[Price_Level]]&amp;Table_wabobpsvr_AzureCalc_AzureCalcRateCard[[#This Row],[Region]]</f>
        <v>Standard_D5 VM (Non-Windows)C14</v>
      </c>
      <c r="B14852" s="784">
        <v>14</v>
      </c>
      <c r="C14852" s="784" t="s">
        <v>701</v>
      </c>
      <c r="D14852" s="784" t="s">
        <v>184</v>
      </c>
      <c r="E14852" s="784">
        <v>1.5469999999999999</v>
      </c>
      <c r="F14852" s="784" t="s">
        <v>1179</v>
      </c>
      <c r="G14852" s="784" t="s">
        <v>4431</v>
      </c>
      <c r="H14852" s="784" t="s">
        <v>4431</v>
      </c>
      <c r="I14852" s="784" t="s">
        <v>7021</v>
      </c>
    </row>
    <row r="14853" spans="1:9" hidden="1">
      <c r="A14853" s="784" t="str">
        <f>Table_wabobpsvr_AzureCalc_AzureCalcRateCard[[#This Row],[ServiceName]]&amp;Table_wabobpsvr_AzureCalc_AzureCalcRateCard[[#This Row],[Price_Level]]&amp;Table_wabobpsvr_AzureCalc_AzureCalcRateCard[[#This Row],[Region]]</f>
        <v>Standard_D5 VM (Non-Windows)D14</v>
      </c>
      <c r="B14853" s="784">
        <v>14</v>
      </c>
      <c r="C14853" s="784" t="s">
        <v>701</v>
      </c>
      <c r="D14853" s="784" t="s">
        <v>183</v>
      </c>
      <c r="E14853" s="784">
        <v>1.496</v>
      </c>
      <c r="F14853" s="784" t="s">
        <v>1179</v>
      </c>
      <c r="G14853" s="784" t="s">
        <v>4431</v>
      </c>
      <c r="H14853" s="784" t="s">
        <v>4431</v>
      </c>
      <c r="I14853" s="784" t="s">
        <v>7021</v>
      </c>
    </row>
    <row r="14854" spans="1:9" hidden="1">
      <c r="A14854" s="784" t="str">
        <f>Table_wabobpsvr_AzureCalc_AzureCalcRateCard[[#This Row],[ServiceName]]&amp;Table_wabobpsvr_AzureCalc_AzureCalcRateCard[[#This Row],[Price_Level]]&amp;Table_wabobpsvr_AzureCalc_AzureCalcRateCard[[#This Row],[Region]]</f>
        <v>Standard_D5 VM (Non-Windows)MOSP</v>
      </c>
      <c r="B14854" s="784"/>
      <c r="C14854" s="784" t="s">
        <v>701</v>
      </c>
      <c r="D14854" s="784" t="s">
        <v>627</v>
      </c>
      <c r="E14854" s="784">
        <v>1.23</v>
      </c>
      <c r="F14854" s="784" t="s">
        <v>1179</v>
      </c>
      <c r="G14854" s="784" t="s">
        <v>4431</v>
      </c>
      <c r="H14854" s="784" t="s">
        <v>4431</v>
      </c>
      <c r="I14854" s="784" t="s">
        <v>7022</v>
      </c>
    </row>
    <row r="14855" spans="1:9" hidden="1">
      <c r="A14855" s="784" t="str">
        <f>Table_wabobpsvr_AzureCalc_AzureCalcRateCard[[#This Row],[ServiceName]]&amp;Table_wabobpsvr_AzureCalc_AzureCalcRateCard[[#This Row],[Price_Level]]&amp;Table_wabobpsvr_AzureCalc_AzureCalcRateCard[[#This Row],[Region]]</f>
        <v>Standard_D5 VM (Non-Windows)A</v>
      </c>
      <c r="B14855" s="784"/>
      <c r="C14855" s="784" t="s">
        <v>701</v>
      </c>
      <c r="D14855" s="784" t="s">
        <v>181</v>
      </c>
      <c r="E14855" s="784">
        <v>1.1931</v>
      </c>
      <c r="F14855" s="784" t="s">
        <v>1179</v>
      </c>
      <c r="G14855" s="784" t="s">
        <v>3602</v>
      </c>
      <c r="H14855" s="784" t="s">
        <v>3603</v>
      </c>
      <c r="I14855" s="784" t="s">
        <v>7022</v>
      </c>
    </row>
    <row r="14856" spans="1:9" hidden="1">
      <c r="A14856" s="784" t="str">
        <f>Table_wabobpsvr_AzureCalc_AzureCalcRateCard[[#This Row],[ServiceName]]&amp;Table_wabobpsvr_AzureCalc_AzureCalcRateCard[[#This Row],[Price_Level]]&amp;Table_wabobpsvr_AzureCalc_AzureCalcRateCard[[#This Row],[Region]]</f>
        <v>Standard_D5 VM (Non-Windows)B</v>
      </c>
      <c r="B14856" s="784"/>
      <c r="C14856" s="784" t="s">
        <v>701</v>
      </c>
      <c r="D14856" s="784" t="s">
        <v>182</v>
      </c>
      <c r="E14856" s="784">
        <v>1.1561999999999999</v>
      </c>
      <c r="F14856" s="784" t="s">
        <v>1179</v>
      </c>
      <c r="G14856" s="784" t="s">
        <v>3602</v>
      </c>
      <c r="H14856" s="784" t="s">
        <v>3603</v>
      </c>
      <c r="I14856" s="784" t="s">
        <v>7022</v>
      </c>
    </row>
    <row r="14857" spans="1:9" hidden="1">
      <c r="A14857" s="784" t="str">
        <f>Table_wabobpsvr_AzureCalc_AzureCalcRateCard[[#This Row],[ServiceName]]&amp;Table_wabobpsvr_AzureCalc_AzureCalcRateCard[[#This Row],[Price_Level]]&amp;Table_wabobpsvr_AzureCalc_AzureCalcRateCard[[#This Row],[Region]]</f>
        <v>Standard_D5 VM (Non-Windows)C</v>
      </c>
      <c r="B14857" s="784"/>
      <c r="C14857" s="784" t="s">
        <v>701</v>
      </c>
      <c r="D14857" s="784" t="s">
        <v>184</v>
      </c>
      <c r="E14857" s="784">
        <v>1.1193</v>
      </c>
      <c r="F14857" s="784" t="s">
        <v>1179</v>
      </c>
      <c r="G14857" s="784" t="s">
        <v>3602</v>
      </c>
      <c r="H14857" s="784" t="s">
        <v>3603</v>
      </c>
      <c r="I14857" s="784" t="s">
        <v>7022</v>
      </c>
    </row>
    <row r="14858" spans="1:9" hidden="1">
      <c r="A14858" s="784" t="str">
        <f>Table_wabobpsvr_AzureCalc_AzureCalcRateCard[[#This Row],[ServiceName]]&amp;Table_wabobpsvr_AzureCalc_AzureCalcRateCard[[#This Row],[Price_Level]]&amp;Table_wabobpsvr_AzureCalc_AzureCalcRateCard[[#This Row],[Region]]</f>
        <v>Standard_D5 VM (Non-Windows)D</v>
      </c>
      <c r="B14858" s="784"/>
      <c r="C14858" s="784" t="s">
        <v>701</v>
      </c>
      <c r="D14858" s="784" t="s">
        <v>183</v>
      </c>
      <c r="E14858" s="784">
        <v>1.0824</v>
      </c>
      <c r="F14858" s="784" t="s">
        <v>1179</v>
      </c>
      <c r="G14858" s="784" t="s">
        <v>3602</v>
      </c>
      <c r="H14858" s="784" t="s">
        <v>3603</v>
      </c>
      <c r="I14858" s="784" t="s">
        <v>7022</v>
      </c>
    </row>
    <row r="14859" spans="1:9" hidden="1">
      <c r="A14859" s="784" t="str">
        <f>Table_wabobpsvr_AzureCalc_AzureCalcRateCard[[#This Row],[ServiceName]]&amp;Table_wabobpsvr_AzureCalc_AzureCalcRateCard[[#This Row],[Price_Level]]&amp;Table_wabobpsvr_AzureCalc_AzureCalcRateCard[[#This Row],[Region]]</f>
        <v>Standard_D5 VM (Windows)MOSP10</v>
      </c>
      <c r="B14859" s="784">
        <v>10</v>
      </c>
      <c r="C14859" s="784" t="s">
        <v>701</v>
      </c>
      <c r="D14859" s="784" t="s">
        <v>627</v>
      </c>
      <c r="E14859" s="784">
        <v>3.2330000000000001</v>
      </c>
      <c r="F14859" s="784" t="s">
        <v>1180</v>
      </c>
      <c r="G14859" s="784" t="s">
        <v>4431</v>
      </c>
      <c r="H14859" s="784" t="s">
        <v>4431</v>
      </c>
      <c r="I14859" s="784" t="s">
        <v>7023</v>
      </c>
    </row>
    <row r="14860" spans="1:9" hidden="1">
      <c r="A14860" s="784" t="str">
        <f>Table_wabobpsvr_AzureCalc_AzureCalcRateCard[[#This Row],[ServiceName]]&amp;Table_wabobpsvr_AzureCalc_AzureCalcRateCard[[#This Row],[Price_Level]]&amp;Table_wabobpsvr_AzureCalc_AzureCalcRateCard[[#This Row],[Region]]</f>
        <v>Standard_D5 VM (Windows)A10</v>
      </c>
      <c r="B14860" s="784">
        <v>10</v>
      </c>
      <c r="C14860" s="784" t="s">
        <v>701</v>
      </c>
      <c r="D14860" s="784" t="s">
        <v>181</v>
      </c>
      <c r="E14860" s="784">
        <v>3.1360100000000002</v>
      </c>
      <c r="F14860" s="784" t="s">
        <v>1180</v>
      </c>
      <c r="G14860" s="784" t="s">
        <v>4431</v>
      </c>
      <c r="H14860" s="784" t="s">
        <v>4431</v>
      </c>
      <c r="I14860" s="784" t="s">
        <v>7023</v>
      </c>
    </row>
    <row r="14861" spans="1:9" hidden="1">
      <c r="A14861" s="784" t="str">
        <f>Table_wabobpsvr_AzureCalc_AzureCalcRateCard[[#This Row],[ServiceName]]&amp;Table_wabobpsvr_AzureCalc_AzureCalcRateCard[[#This Row],[Price_Level]]&amp;Table_wabobpsvr_AzureCalc_AzureCalcRateCard[[#This Row],[Region]]</f>
        <v>Standard_D5 VM (Windows)B10</v>
      </c>
      <c r="B14861" s="784">
        <v>10</v>
      </c>
      <c r="C14861" s="784" t="s">
        <v>701</v>
      </c>
      <c r="D14861" s="784" t="s">
        <v>182</v>
      </c>
      <c r="E14861" s="784">
        <v>3.0390199999999998</v>
      </c>
      <c r="F14861" s="784" t="s">
        <v>1180</v>
      </c>
      <c r="G14861" s="784" t="s">
        <v>4431</v>
      </c>
      <c r="H14861" s="784" t="s">
        <v>4431</v>
      </c>
      <c r="I14861" s="784" t="s">
        <v>7023</v>
      </c>
    </row>
    <row r="14862" spans="1:9" hidden="1">
      <c r="A14862" s="784" t="str">
        <f>Table_wabobpsvr_AzureCalc_AzureCalcRateCard[[#This Row],[ServiceName]]&amp;Table_wabobpsvr_AzureCalc_AzureCalcRateCard[[#This Row],[Price_Level]]&amp;Table_wabobpsvr_AzureCalc_AzureCalcRateCard[[#This Row],[Region]]</f>
        <v>Standard_D5 VM (Windows)C10</v>
      </c>
      <c r="B14862" s="784">
        <v>10</v>
      </c>
      <c r="C14862" s="784" t="s">
        <v>701</v>
      </c>
      <c r="D14862" s="784" t="s">
        <v>184</v>
      </c>
      <c r="E14862" s="784">
        <v>2.9420299999999999</v>
      </c>
      <c r="F14862" s="784" t="s">
        <v>1180</v>
      </c>
      <c r="G14862" s="784" t="s">
        <v>4431</v>
      </c>
      <c r="H14862" s="784" t="s">
        <v>4431</v>
      </c>
      <c r="I14862" s="784" t="s">
        <v>7023</v>
      </c>
    </row>
    <row r="14863" spans="1:9" hidden="1">
      <c r="A14863" s="784" t="str">
        <f>Table_wabobpsvr_AzureCalc_AzureCalcRateCard[[#This Row],[ServiceName]]&amp;Table_wabobpsvr_AzureCalc_AzureCalcRateCard[[#This Row],[Price_Level]]&amp;Table_wabobpsvr_AzureCalc_AzureCalcRateCard[[#This Row],[Region]]</f>
        <v>Standard_D5 VM (Windows)D10</v>
      </c>
      <c r="B14863" s="784">
        <v>10</v>
      </c>
      <c r="C14863" s="784" t="s">
        <v>701</v>
      </c>
      <c r="D14863" s="784" t="s">
        <v>183</v>
      </c>
      <c r="E14863" s="784">
        <v>2.84504</v>
      </c>
      <c r="F14863" s="784" t="s">
        <v>1180</v>
      </c>
      <c r="G14863" s="784" t="s">
        <v>4431</v>
      </c>
      <c r="H14863" s="784" t="s">
        <v>4431</v>
      </c>
      <c r="I14863" s="784" t="s">
        <v>7023</v>
      </c>
    </row>
    <row r="14864" spans="1:9" hidden="1">
      <c r="A14864" s="784" t="str">
        <f>Table_wabobpsvr_AzureCalc_AzureCalcRateCard[[#This Row],[ServiceName]]&amp;Table_wabobpsvr_AzureCalc_AzureCalcRateCard[[#This Row],[Price_Level]]&amp;Table_wabobpsvr_AzureCalc_AzureCalcRateCard[[#This Row],[Region]]</f>
        <v>Standard_D5 VM (Windows)MOSP9</v>
      </c>
      <c r="B14864" s="784">
        <v>9</v>
      </c>
      <c r="C14864" s="784" t="s">
        <v>701</v>
      </c>
      <c r="D14864" s="784" t="s">
        <v>627</v>
      </c>
      <c r="E14864" s="784">
        <v>2.8109999999999999</v>
      </c>
      <c r="F14864" s="784" t="s">
        <v>1180</v>
      </c>
      <c r="G14864" s="784" t="s">
        <v>4431</v>
      </c>
      <c r="H14864" s="784" t="s">
        <v>4431</v>
      </c>
      <c r="I14864" s="784" t="s">
        <v>7024</v>
      </c>
    </row>
    <row r="14865" spans="1:9" hidden="1">
      <c r="A14865" s="784" t="str">
        <f>Table_wabobpsvr_AzureCalc_AzureCalcRateCard[[#This Row],[ServiceName]]&amp;Table_wabobpsvr_AzureCalc_AzureCalcRateCard[[#This Row],[Price_Level]]&amp;Table_wabobpsvr_AzureCalc_AzureCalcRateCard[[#This Row],[Region]]</f>
        <v>Standard_D5 VM (Windows)A9</v>
      </c>
      <c r="B14865" s="784">
        <v>9</v>
      </c>
      <c r="C14865" s="784" t="s">
        <v>701</v>
      </c>
      <c r="D14865" s="784" t="s">
        <v>181</v>
      </c>
      <c r="E14865" s="784">
        <v>2.7266699999999999</v>
      </c>
      <c r="F14865" s="784" t="s">
        <v>1180</v>
      </c>
      <c r="G14865" s="784" t="s">
        <v>4431</v>
      </c>
      <c r="H14865" s="784" t="s">
        <v>4431</v>
      </c>
      <c r="I14865" s="784" t="s">
        <v>7024</v>
      </c>
    </row>
    <row r="14866" spans="1:9" hidden="1">
      <c r="A14866" s="784" t="str">
        <f>Table_wabobpsvr_AzureCalc_AzureCalcRateCard[[#This Row],[ServiceName]]&amp;Table_wabobpsvr_AzureCalc_AzureCalcRateCard[[#This Row],[Price_Level]]&amp;Table_wabobpsvr_AzureCalc_AzureCalcRateCard[[#This Row],[Region]]</f>
        <v>Standard_D5 VM (Windows)B9</v>
      </c>
      <c r="B14866" s="784">
        <v>9</v>
      </c>
      <c r="C14866" s="784" t="s">
        <v>701</v>
      </c>
      <c r="D14866" s="784" t="s">
        <v>182</v>
      </c>
      <c r="E14866" s="784">
        <v>2.6423399999999999</v>
      </c>
      <c r="F14866" s="784" t="s">
        <v>1180</v>
      </c>
      <c r="G14866" s="784" t="s">
        <v>4431</v>
      </c>
      <c r="H14866" s="784" t="s">
        <v>4431</v>
      </c>
      <c r="I14866" s="784" t="s">
        <v>7024</v>
      </c>
    </row>
    <row r="14867" spans="1:9" hidden="1">
      <c r="A14867" s="784" t="str">
        <f>Table_wabobpsvr_AzureCalc_AzureCalcRateCard[[#This Row],[ServiceName]]&amp;Table_wabobpsvr_AzureCalc_AzureCalcRateCard[[#This Row],[Price_Level]]&amp;Table_wabobpsvr_AzureCalc_AzureCalcRateCard[[#This Row],[Region]]</f>
        <v>Standard_D5 VM (Windows)C9</v>
      </c>
      <c r="B14867" s="784">
        <v>9</v>
      </c>
      <c r="C14867" s="784" t="s">
        <v>701</v>
      </c>
      <c r="D14867" s="784" t="s">
        <v>184</v>
      </c>
      <c r="E14867" s="784">
        <v>2.5580099999999999</v>
      </c>
      <c r="F14867" s="784" t="s">
        <v>1180</v>
      </c>
      <c r="G14867" s="784" t="s">
        <v>4431</v>
      </c>
      <c r="H14867" s="784" t="s">
        <v>4431</v>
      </c>
      <c r="I14867" s="784" t="s">
        <v>7024</v>
      </c>
    </row>
    <row r="14868" spans="1:9" hidden="1">
      <c r="A14868" s="784" t="str">
        <f>Table_wabobpsvr_AzureCalc_AzureCalcRateCard[[#This Row],[ServiceName]]&amp;Table_wabobpsvr_AzureCalc_AzureCalcRateCard[[#This Row],[Price_Level]]&amp;Table_wabobpsvr_AzureCalc_AzureCalcRateCard[[#This Row],[Region]]</f>
        <v>Standard_D5 VM (Windows)D9</v>
      </c>
      <c r="B14868" s="784">
        <v>9</v>
      </c>
      <c r="C14868" s="784" t="s">
        <v>701</v>
      </c>
      <c r="D14868" s="784" t="s">
        <v>183</v>
      </c>
      <c r="E14868" s="784">
        <v>2.4736799999999999</v>
      </c>
      <c r="F14868" s="784" t="s">
        <v>1180</v>
      </c>
      <c r="G14868" s="784" t="s">
        <v>4431</v>
      </c>
      <c r="H14868" s="784" t="s">
        <v>4431</v>
      </c>
      <c r="I14868" s="784" t="s">
        <v>7024</v>
      </c>
    </row>
    <row r="14869" spans="1:9" hidden="1">
      <c r="A14869" s="784" t="str">
        <f>Table_wabobpsvr_AzureCalc_AzureCalcRateCard[[#This Row],[ServiceName]]&amp;Table_wabobpsvr_AzureCalc_AzureCalcRateCard[[#This Row],[Price_Level]]&amp;Table_wabobpsvr_AzureCalc_AzureCalcRateCard[[#This Row],[Region]]</f>
        <v>A7 Cloud ServicesC16</v>
      </c>
      <c r="B14869" s="784">
        <v>16</v>
      </c>
      <c r="C14869" s="784" t="s">
        <v>701</v>
      </c>
      <c r="D14869" s="784" t="s">
        <v>184</v>
      </c>
      <c r="E14869" s="784">
        <v>0.93532000000000004</v>
      </c>
      <c r="F14869" s="784" t="s">
        <v>705</v>
      </c>
      <c r="G14869" s="784" t="s">
        <v>3187</v>
      </c>
      <c r="H14869" s="784" t="s">
        <v>3188</v>
      </c>
      <c r="I14869" s="784" t="s">
        <v>4431</v>
      </c>
    </row>
    <row r="14870" spans="1:9" hidden="1">
      <c r="A14870" s="784" t="str">
        <f>Table_wabobpsvr_AzureCalc_AzureCalcRateCard[[#This Row],[ServiceName]]&amp;Table_wabobpsvr_AzureCalc_AzureCalcRateCard[[#This Row],[Price_Level]]&amp;Table_wabobpsvr_AzureCalc_AzureCalcRateCard[[#This Row],[Region]]</f>
        <v>A7 Cloud ServicesD16</v>
      </c>
      <c r="B14870" s="784">
        <v>16</v>
      </c>
      <c r="C14870" s="784" t="s">
        <v>701</v>
      </c>
      <c r="D14870" s="784" t="s">
        <v>183</v>
      </c>
      <c r="E14870" s="784">
        <v>0.89344000000000001</v>
      </c>
      <c r="F14870" s="784" t="s">
        <v>705</v>
      </c>
      <c r="G14870" s="784" t="s">
        <v>3187</v>
      </c>
      <c r="H14870" s="784" t="s">
        <v>3188</v>
      </c>
      <c r="I14870" s="784" t="s">
        <v>4431</v>
      </c>
    </row>
    <row r="14871" spans="1:9" hidden="1">
      <c r="A14871" s="784" t="str">
        <f>Table_wabobpsvr_AzureCalc_AzureCalcRateCard[[#This Row],[ServiceName]]&amp;Table_wabobpsvr_AzureCalc_AzureCalcRateCard[[#This Row],[Price_Level]]&amp;Table_wabobpsvr_AzureCalc_AzureCalcRateCard[[#This Row],[Region]]</f>
        <v>A7 HDInsightMOSP</v>
      </c>
      <c r="B14871" s="784"/>
      <c r="C14871" s="784" t="s">
        <v>91</v>
      </c>
      <c r="D14871" s="784" t="s">
        <v>627</v>
      </c>
      <c r="E14871" s="784">
        <v>1.875</v>
      </c>
      <c r="F14871" s="784" t="s">
        <v>3877</v>
      </c>
      <c r="G14871" s="784" t="s">
        <v>4431</v>
      </c>
      <c r="H14871" s="784" t="s">
        <v>4431</v>
      </c>
      <c r="I14871" s="784" t="s">
        <v>4431</v>
      </c>
    </row>
    <row r="14872" spans="1:9" hidden="1">
      <c r="A14872" s="784" t="str">
        <f>Table_wabobpsvr_AzureCalc_AzureCalcRateCard[[#This Row],[ServiceName]]&amp;Table_wabobpsvr_AzureCalc_AzureCalcRateCard[[#This Row],[Price_Level]]&amp;Table_wabobpsvr_AzureCalc_AzureCalcRateCard[[#This Row],[Region]]</f>
        <v>A7 HDInsightA</v>
      </c>
      <c r="B14872" s="784"/>
      <c r="C14872" s="784" t="s">
        <v>91</v>
      </c>
      <c r="D14872" s="784" t="s">
        <v>181</v>
      </c>
      <c r="E14872" s="784">
        <v>1.3687</v>
      </c>
      <c r="F14872" s="784" t="s">
        <v>3877</v>
      </c>
      <c r="G14872" s="784" t="s">
        <v>3960</v>
      </c>
      <c r="H14872" s="784" t="s">
        <v>3961</v>
      </c>
      <c r="I14872" s="784" t="s">
        <v>4431</v>
      </c>
    </row>
    <row r="14873" spans="1:9" hidden="1">
      <c r="A14873" s="784" t="str">
        <f>Table_wabobpsvr_AzureCalc_AzureCalcRateCard[[#This Row],[ServiceName]]&amp;Table_wabobpsvr_AzureCalc_AzureCalcRateCard[[#This Row],[Price_Level]]&amp;Table_wabobpsvr_AzureCalc_AzureCalcRateCard[[#This Row],[Region]]</f>
        <v>A7 HDInsightB</v>
      </c>
      <c r="B14873" s="784"/>
      <c r="C14873" s="784" t="s">
        <v>91</v>
      </c>
      <c r="D14873" s="784" t="s">
        <v>182</v>
      </c>
      <c r="E14873" s="784">
        <v>1.3125</v>
      </c>
      <c r="F14873" s="784" t="s">
        <v>3877</v>
      </c>
      <c r="G14873" s="784" t="s">
        <v>3960</v>
      </c>
      <c r="H14873" s="784" t="s">
        <v>3961</v>
      </c>
      <c r="I14873" s="784" t="s">
        <v>4431</v>
      </c>
    </row>
    <row r="14874" spans="1:9" hidden="1">
      <c r="A14874" s="784" t="str">
        <f>Table_wabobpsvr_AzureCalc_AzureCalcRateCard[[#This Row],[ServiceName]]&amp;Table_wabobpsvr_AzureCalc_AzureCalcRateCard[[#This Row],[Price_Level]]&amp;Table_wabobpsvr_AzureCalc_AzureCalcRateCard[[#This Row],[Region]]</f>
        <v>A7 HDInsightC</v>
      </c>
      <c r="B14874" s="784"/>
      <c r="C14874" s="784" t="s">
        <v>91</v>
      </c>
      <c r="D14874" s="784" t="s">
        <v>184</v>
      </c>
      <c r="E14874" s="784">
        <v>1.2562</v>
      </c>
      <c r="F14874" s="784" t="s">
        <v>3877</v>
      </c>
      <c r="G14874" s="784" t="s">
        <v>3960</v>
      </c>
      <c r="H14874" s="784" t="s">
        <v>3961</v>
      </c>
      <c r="I14874" s="784" t="s">
        <v>4431</v>
      </c>
    </row>
    <row r="14875" spans="1:9" hidden="1">
      <c r="A14875" s="784" t="str">
        <f>Table_wabobpsvr_AzureCalc_AzureCalcRateCard[[#This Row],[ServiceName]]&amp;Table_wabobpsvr_AzureCalc_AzureCalcRateCard[[#This Row],[Price_Level]]&amp;Table_wabobpsvr_AzureCalc_AzureCalcRateCard[[#This Row],[Region]]</f>
        <v>A7 HDInsightD</v>
      </c>
      <c r="B14875" s="784"/>
      <c r="C14875" s="784" t="s">
        <v>91</v>
      </c>
      <c r="D14875" s="784" t="s">
        <v>183</v>
      </c>
      <c r="E14875" s="784">
        <v>1.2</v>
      </c>
      <c r="F14875" s="784" t="s">
        <v>3877</v>
      </c>
      <c r="G14875" s="784" t="s">
        <v>3960</v>
      </c>
      <c r="H14875" s="784" t="s">
        <v>3961</v>
      </c>
      <c r="I14875" s="784" t="s">
        <v>4431</v>
      </c>
    </row>
    <row r="14876" spans="1:9" hidden="1">
      <c r="A14876" s="784" t="str">
        <f>Table_wabobpsvr_AzureCalc_AzureCalcRateCard[[#This Row],[ServiceName]]&amp;Table_wabobpsvr_AzureCalc_AzureCalcRateCard[[#This Row],[Price_Level]]&amp;Table_wabobpsvr_AzureCalc_AzureCalcRateCard[[#This Row],[Region]]</f>
        <v>Standard_D5 VM (Windows)MOSP13</v>
      </c>
      <c r="B14876" s="784">
        <v>13</v>
      </c>
      <c r="C14876" s="784" t="s">
        <v>701</v>
      </c>
      <c r="D14876" s="784" t="s">
        <v>627</v>
      </c>
      <c r="E14876" s="784">
        <v>2.7759999999999998</v>
      </c>
      <c r="F14876" s="784" t="s">
        <v>1180</v>
      </c>
      <c r="G14876" s="784" t="s">
        <v>4431</v>
      </c>
      <c r="H14876" s="784" t="s">
        <v>4431</v>
      </c>
      <c r="I14876" s="784" t="s">
        <v>7025</v>
      </c>
    </row>
    <row r="14877" spans="1:9" hidden="1">
      <c r="A14877" s="784" t="str">
        <f>Table_wabobpsvr_AzureCalc_AzureCalcRateCard[[#This Row],[ServiceName]]&amp;Table_wabobpsvr_AzureCalc_AzureCalcRateCard[[#This Row],[Price_Level]]&amp;Table_wabobpsvr_AzureCalc_AzureCalcRateCard[[#This Row],[Region]]</f>
        <v>Standard_D5 VM (Windows)A13</v>
      </c>
      <c r="B14877" s="784">
        <v>13</v>
      </c>
      <c r="C14877" s="784" t="s">
        <v>701</v>
      </c>
      <c r="D14877" s="784" t="s">
        <v>181</v>
      </c>
      <c r="E14877" s="784">
        <v>2.69272</v>
      </c>
      <c r="F14877" s="784" t="s">
        <v>1180</v>
      </c>
      <c r="G14877" s="784" t="s">
        <v>4431</v>
      </c>
      <c r="H14877" s="784" t="s">
        <v>4431</v>
      </c>
      <c r="I14877" s="784" t="s">
        <v>7025</v>
      </c>
    </row>
    <row r="14878" spans="1:9" hidden="1">
      <c r="A14878" s="784" t="str">
        <f>Table_wabobpsvr_AzureCalc_AzureCalcRateCard[[#This Row],[ServiceName]]&amp;Table_wabobpsvr_AzureCalc_AzureCalcRateCard[[#This Row],[Price_Level]]&amp;Table_wabobpsvr_AzureCalc_AzureCalcRateCard[[#This Row],[Region]]</f>
        <v>Standard_D5 VM (Windows)B13</v>
      </c>
      <c r="B14878" s="784">
        <v>13</v>
      </c>
      <c r="C14878" s="784" t="s">
        <v>701</v>
      </c>
      <c r="D14878" s="784" t="s">
        <v>182</v>
      </c>
      <c r="E14878" s="784">
        <v>2.6094400000000002</v>
      </c>
      <c r="F14878" s="784" t="s">
        <v>1180</v>
      </c>
      <c r="G14878" s="784" t="s">
        <v>4431</v>
      </c>
      <c r="H14878" s="784" t="s">
        <v>4431</v>
      </c>
      <c r="I14878" s="784" t="s">
        <v>7025</v>
      </c>
    </row>
    <row r="14879" spans="1:9" hidden="1">
      <c r="A14879" s="784" t="str">
        <f>Table_wabobpsvr_AzureCalc_AzureCalcRateCard[[#This Row],[ServiceName]]&amp;Table_wabobpsvr_AzureCalc_AzureCalcRateCard[[#This Row],[Price_Level]]&amp;Table_wabobpsvr_AzureCalc_AzureCalcRateCard[[#This Row],[Region]]</f>
        <v>Standard_D5 VM (Windows)C13</v>
      </c>
      <c r="B14879" s="784">
        <v>13</v>
      </c>
      <c r="C14879" s="784" t="s">
        <v>701</v>
      </c>
      <c r="D14879" s="784" t="s">
        <v>184</v>
      </c>
      <c r="E14879" s="784">
        <v>2.52616</v>
      </c>
      <c r="F14879" s="784" t="s">
        <v>1180</v>
      </c>
      <c r="G14879" s="784" t="s">
        <v>4431</v>
      </c>
      <c r="H14879" s="784" t="s">
        <v>4431</v>
      </c>
      <c r="I14879" s="784" t="s">
        <v>7025</v>
      </c>
    </row>
    <row r="14880" spans="1:9" hidden="1">
      <c r="A14880" s="784" t="str">
        <f>Table_wabobpsvr_AzureCalc_AzureCalcRateCard[[#This Row],[ServiceName]]&amp;Table_wabobpsvr_AzureCalc_AzureCalcRateCard[[#This Row],[Price_Level]]&amp;Table_wabobpsvr_AzureCalc_AzureCalcRateCard[[#This Row],[Region]]</f>
        <v>Standard_D5 VM (Windows)D13</v>
      </c>
      <c r="B14880" s="784">
        <v>13</v>
      </c>
      <c r="C14880" s="784" t="s">
        <v>701</v>
      </c>
      <c r="D14880" s="784" t="s">
        <v>183</v>
      </c>
      <c r="E14880" s="784">
        <v>2.4428800000000002</v>
      </c>
      <c r="F14880" s="784" t="s">
        <v>1180</v>
      </c>
      <c r="G14880" s="784" t="s">
        <v>4431</v>
      </c>
      <c r="H14880" s="784" t="s">
        <v>4431</v>
      </c>
      <c r="I14880" s="784" t="s">
        <v>7025</v>
      </c>
    </row>
    <row r="14881" spans="1:9" hidden="1">
      <c r="A14881" s="784" t="str">
        <f>Table_wabobpsvr_AzureCalc_AzureCalcRateCard[[#This Row],[ServiceName]]&amp;Table_wabobpsvr_AzureCalc_AzureCalcRateCard[[#This Row],[Price_Level]]&amp;Table_wabobpsvr_AzureCalc_AzureCalcRateCard[[#This Row],[Region]]</f>
        <v>Standard_D5 VM (Windows)MOSP7</v>
      </c>
      <c r="B14881" s="784">
        <v>7</v>
      </c>
      <c r="C14881" s="784" t="s">
        <v>701</v>
      </c>
      <c r="D14881" s="784" t="s">
        <v>627</v>
      </c>
      <c r="E14881" s="784">
        <v>2.46</v>
      </c>
      <c r="F14881" s="784" t="s">
        <v>1180</v>
      </c>
      <c r="G14881" s="784" t="s">
        <v>4431</v>
      </c>
      <c r="H14881" s="784" t="s">
        <v>4431</v>
      </c>
      <c r="I14881" s="784" t="s">
        <v>7026</v>
      </c>
    </row>
    <row r="14882" spans="1:9" hidden="1">
      <c r="A14882" s="784" t="str">
        <f>Table_wabobpsvr_AzureCalc_AzureCalcRateCard[[#This Row],[ServiceName]]&amp;Table_wabobpsvr_AzureCalc_AzureCalcRateCard[[#This Row],[Price_Level]]&amp;Table_wabobpsvr_AzureCalc_AzureCalcRateCard[[#This Row],[Region]]</f>
        <v>Standard_D5 VM (Windows)A7</v>
      </c>
      <c r="B14882" s="784">
        <v>7</v>
      </c>
      <c r="C14882" s="784" t="s">
        <v>701</v>
      </c>
      <c r="D14882" s="784" t="s">
        <v>181</v>
      </c>
      <c r="E14882" s="784">
        <v>2.3862000000000001</v>
      </c>
      <c r="F14882" s="784" t="s">
        <v>1180</v>
      </c>
      <c r="G14882" s="784" t="s">
        <v>4431</v>
      </c>
      <c r="H14882" s="784" t="s">
        <v>4431</v>
      </c>
      <c r="I14882" s="784" t="s">
        <v>7026</v>
      </c>
    </row>
    <row r="14883" spans="1:9" hidden="1">
      <c r="A14883" s="784" t="str">
        <f>Table_wabobpsvr_AzureCalc_AzureCalcRateCard[[#This Row],[ServiceName]]&amp;Table_wabobpsvr_AzureCalc_AzureCalcRateCard[[#This Row],[Price_Level]]&amp;Table_wabobpsvr_AzureCalc_AzureCalcRateCard[[#This Row],[Region]]</f>
        <v>Standard_D5 VM (Windows)B7</v>
      </c>
      <c r="B14883" s="784">
        <v>7</v>
      </c>
      <c r="C14883" s="784" t="s">
        <v>701</v>
      </c>
      <c r="D14883" s="784" t="s">
        <v>182</v>
      </c>
      <c r="E14883" s="784">
        <v>2.3123999999999998</v>
      </c>
      <c r="F14883" s="784" t="s">
        <v>1180</v>
      </c>
      <c r="G14883" s="784" t="s">
        <v>4431</v>
      </c>
      <c r="H14883" s="784" t="s">
        <v>4431</v>
      </c>
      <c r="I14883" s="784" t="s">
        <v>7026</v>
      </c>
    </row>
    <row r="14884" spans="1:9" hidden="1">
      <c r="A14884" s="784" t="str">
        <f>Table_wabobpsvr_AzureCalc_AzureCalcRateCard[[#This Row],[ServiceName]]&amp;Table_wabobpsvr_AzureCalc_AzureCalcRateCard[[#This Row],[Price_Level]]&amp;Table_wabobpsvr_AzureCalc_AzureCalcRateCard[[#This Row],[Region]]</f>
        <v>Standard_D5 VM (Windows)C7</v>
      </c>
      <c r="B14884" s="784">
        <v>7</v>
      </c>
      <c r="C14884" s="784" t="s">
        <v>701</v>
      </c>
      <c r="D14884" s="784" t="s">
        <v>184</v>
      </c>
      <c r="E14884" s="784">
        <v>2.2385999999999999</v>
      </c>
      <c r="F14884" s="784" t="s">
        <v>1180</v>
      </c>
      <c r="G14884" s="784" t="s">
        <v>4431</v>
      </c>
      <c r="H14884" s="784" t="s">
        <v>4431</v>
      </c>
      <c r="I14884" s="784" t="s">
        <v>7026</v>
      </c>
    </row>
    <row r="14885" spans="1:9" hidden="1">
      <c r="A14885" s="784" t="str">
        <f>Table_wabobpsvr_AzureCalc_AzureCalcRateCard[[#This Row],[ServiceName]]&amp;Table_wabobpsvr_AzureCalc_AzureCalcRateCard[[#This Row],[Price_Level]]&amp;Table_wabobpsvr_AzureCalc_AzureCalcRateCard[[#This Row],[Region]]</f>
        <v>Standard_D5 VM (Windows)D7</v>
      </c>
      <c r="B14885" s="784">
        <v>7</v>
      </c>
      <c r="C14885" s="784" t="s">
        <v>701</v>
      </c>
      <c r="D14885" s="784" t="s">
        <v>183</v>
      </c>
      <c r="E14885" s="784">
        <v>2.1648000000000001</v>
      </c>
      <c r="F14885" s="784" t="s">
        <v>1180</v>
      </c>
      <c r="G14885" s="784" t="s">
        <v>4431</v>
      </c>
      <c r="H14885" s="784" t="s">
        <v>4431</v>
      </c>
      <c r="I14885" s="784" t="s">
        <v>7026</v>
      </c>
    </row>
    <row r="14886" spans="1:9" hidden="1">
      <c r="A14886" s="784" t="str">
        <f>Table_wabobpsvr_AzureCalc_AzureCalcRateCard[[#This Row],[ServiceName]]&amp;Table_wabobpsvr_AzureCalc_AzureCalcRateCard[[#This Row],[Price_Level]]&amp;Table_wabobpsvr_AzureCalc_AzureCalcRateCard[[#This Row],[Region]]</f>
        <v>Standard_D5 VM (Windows)MOSP8</v>
      </c>
      <c r="B14886" s="784">
        <v>8</v>
      </c>
      <c r="C14886" s="784" t="s">
        <v>701</v>
      </c>
      <c r="D14886" s="784" t="s">
        <v>627</v>
      </c>
      <c r="E14886" s="784">
        <v>2.6349999999999998</v>
      </c>
      <c r="F14886" s="784" t="s">
        <v>1180</v>
      </c>
      <c r="G14886" s="784" t="s">
        <v>4431</v>
      </c>
      <c r="H14886" s="784" t="s">
        <v>4431</v>
      </c>
      <c r="I14886" s="784" t="s">
        <v>7027</v>
      </c>
    </row>
    <row r="14887" spans="1:9" hidden="1">
      <c r="A14887" s="784" t="str">
        <f>Table_wabobpsvr_AzureCalc_AzureCalcRateCard[[#This Row],[ServiceName]]&amp;Table_wabobpsvr_AzureCalc_AzureCalcRateCard[[#This Row],[Price_Level]]&amp;Table_wabobpsvr_AzureCalc_AzureCalcRateCard[[#This Row],[Region]]</f>
        <v>Standard_D5 VM (Windows)A8</v>
      </c>
      <c r="B14887" s="784">
        <v>8</v>
      </c>
      <c r="C14887" s="784" t="s">
        <v>701</v>
      </c>
      <c r="D14887" s="784" t="s">
        <v>181</v>
      </c>
      <c r="E14887" s="784">
        <v>2.5559500000000002</v>
      </c>
      <c r="F14887" s="784" t="s">
        <v>1180</v>
      </c>
      <c r="G14887" s="784" t="s">
        <v>4431</v>
      </c>
      <c r="H14887" s="784" t="s">
        <v>4431</v>
      </c>
      <c r="I14887" s="784" t="s">
        <v>7027</v>
      </c>
    </row>
    <row r="14888" spans="1:9" hidden="1">
      <c r="A14888" s="784" t="str">
        <f>Table_wabobpsvr_AzureCalc_AzureCalcRateCard[[#This Row],[ServiceName]]&amp;Table_wabobpsvr_AzureCalc_AzureCalcRateCard[[#This Row],[Price_Level]]&amp;Table_wabobpsvr_AzureCalc_AzureCalcRateCard[[#This Row],[Region]]</f>
        <v>Standard_D5 VM (Windows)B8</v>
      </c>
      <c r="B14888" s="784">
        <v>8</v>
      </c>
      <c r="C14888" s="784" t="s">
        <v>701</v>
      </c>
      <c r="D14888" s="784" t="s">
        <v>182</v>
      </c>
      <c r="E14888" s="784">
        <v>2.4769000000000001</v>
      </c>
      <c r="F14888" s="784" t="s">
        <v>1180</v>
      </c>
      <c r="G14888" s="784" t="s">
        <v>4431</v>
      </c>
      <c r="H14888" s="784" t="s">
        <v>4431</v>
      </c>
      <c r="I14888" s="784" t="s">
        <v>7027</v>
      </c>
    </row>
    <row r="14889" spans="1:9" hidden="1">
      <c r="A14889" s="784" t="str">
        <f>Table_wabobpsvr_AzureCalc_AzureCalcRateCard[[#This Row],[ServiceName]]&amp;Table_wabobpsvr_AzureCalc_AzureCalcRateCard[[#This Row],[Price_Level]]&amp;Table_wabobpsvr_AzureCalc_AzureCalcRateCard[[#This Row],[Region]]</f>
        <v>Standard_D5 VM (Windows)C8</v>
      </c>
      <c r="B14889" s="784">
        <v>8</v>
      </c>
      <c r="C14889" s="784" t="s">
        <v>701</v>
      </c>
      <c r="D14889" s="784" t="s">
        <v>184</v>
      </c>
      <c r="E14889" s="784">
        <v>2.39785</v>
      </c>
      <c r="F14889" s="784" t="s">
        <v>1180</v>
      </c>
      <c r="G14889" s="784" t="s">
        <v>4431</v>
      </c>
      <c r="H14889" s="784" t="s">
        <v>4431</v>
      </c>
      <c r="I14889" s="784" t="s">
        <v>7027</v>
      </c>
    </row>
    <row r="14890" spans="1:9" hidden="1">
      <c r="A14890" s="784" t="str">
        <f>Table_wabobpsvr_AzureCalc_AzureCalcRateCard[[#This Row],[ServiceName]]&amp;Table_wabobpsvr_AzureCalc_AzureCalcRateCard[[#This Row],[Price_Level]]&amp;Table_wabobpsvr_AzureCalc_AzureCalcRateCard[[#This Row],[Region]]</f>
        <v>Standard_D5 VM (Windows)D8</v>
      </c>
      <c r="B14890" s="784">
        <v>8</v>
      </c>
      <c r="C14890" s="784" t="s">
        <v>701</v>
      </c>
      <c r="D14890" s="784" t="s">
        <v>183</v>
      </c>
      <c r="E14890" s="784">
        <v>2.3188</v>
      </c>
      <c r="F14890" s="784" t="s">
        <v>1180</v>
      </c>
      <c r="G14890" s="784" t="s">
        <v>4431</v>
      </c>
      <c r="H14890" s="784" t="s">
        <v>4431</v>
      </c>
      <c r="I14890" s="784" t="s">
        <v>7027</v>
      </c>
    </row>
    <row r="14891" spans="1:9" hidden="1">
      <c r="A14891" s="784" t="str">
        <f>Table_wabobpsvr_AzureCalc_AzureCalcRateCard[[#This Row],[ServiceName]]&amp;Table_wabobpsvr_AzureCalc_AzureCalcRateCard[[#This Row],[Price_Level]]&amp;Table_wabobpsvr_AzureCalc_AzureCalcRateCard[[#This Row],[Region]]</f>
        <v>Standard_D5 VM (Windows)MOSP11</v>
      </c>
      <c r="B14891" s="784">
        <v>11</v>
      </c>
      <c r="C14891" s="784" t="s">
        <v>701</v>
      </c>
      <c r="D14891" s="784" t="s">
        <v>627</v>
      </c>
      <c r="E14891" s="784">
        <v>3.0390000000000001</v>
      </c>
      <c r="F14891" s="784" t="s">
        <v>1180</v>
      </c>
      <c r="G14891" s="784" t="s">
        <v>4431</v>
      </c>
      <c r="H14891" s="784" t="s">
        <v>4431</v>
      </c>
      <c r="I14891" s="784" t="s">
        <v>7028</v>
      </c>
    </row>
    <row r="14892" spans="1:9" hidden="1">
      <c r="A14892" s="784" t="str">
        <f>Table_wabobpsvr_AzureCalc_AzureCalcRateCard[[#This Row],[ServiceName]]&amp;Table_wabobpsvr_AzureCalc_AzureCalcRateCard[[#This Row],[Price_Level]]&amp;Table_wabobpsvr_AzureCalc_AzureCalcRateCard[[#This Row],[Region]]</f>
        <v>Standard_D5 VM (Windows)A11</v>
      </c>
      <c r="B14892" s="784">
        <v>11</v>
      </c>
      <c r="C14892" s="784" t="s">
        <v>701</v>
      </c>
      <c r="D14892" s="784" t="s">
        <v>181</v>
      </c>
      <c r="E14892" s="784">
        <v>2.9478300000000002</v>
      </c>
      <c r="F14892" s="784" t="s">
        <v>1180</v>
      </c>
      <c r="G14892" s="784" t="s">
        <v>4431</v>
      </c>
      <c r="H14892" s="784" t="s">
        <v>4431</v>
      </c>
      <c r="I14892" s="784" t="s">
        <v>7028</v>
      </c>
    </row>
    <row r="14893" spans="1:9" hidden="1">
      <c r="A14893" s="784" t="str">
        <f>Table_wabobpsvr_AzureCalc_AzureCalcRateCard[[#This Row],[ServiceName]]&amp;Table_wabobpsvr_AzureCalc_AzureCalcRateCard[[#This Row],[Price_Level]]&amp;Table_wabobpsvr_AzureCalc_AzureCalcRateCard[[#This Row],[Region]]</f>
        <v>Standard_D5 VM (Windows)B11</v>
      </c>
      <c r="B14893" s="784">
        <v>11</v>
      </c>
      <c r="C14893" s="784" t="s">
        <v>701</v>
      </c>
      <c r="D14893" s="784" t="s">
        <v>182</v>
      </c>
      <c r="E14893" s="784">
        <v>2.8566600000000002</v>
      </c>
      <c r="F14893" s="784" t="s">
        <v>1180</v>
      </c>
      <c r="G14893" s="784" t="s">
        <v>4431</v>
      </c>
      <c r="H14893" s="784" t="s">
        <v>4431</v>
      </c>
      <c r="I14893" s="784" t="s">
        <v>7028</v>
      </c>
    </row>
    <row r="14894" spans="1:9" hidden="1">
      <c r="A14894" s="784" t="str">
        <f>Table_wabobpsvr_AzureCalc_AzureCalcRateCard[[#This Row],[ServiceName]]&amp;Table_wabobpsvr_AzureCalc_AzureCalcRateCard[[#This Row],[Price_Level]]&amp;Table_wabobpsvr_AzureCalc_AzureCalcRateCard[[#This Row],[Region]]</f>
        <v>Standard_D5 VM (Windows)C11</v>
      </c>
      <c r="B14894" s="784">
        <v>11</v>
      </c>
      <c r="C14894" s="784" t="s">
        <v>701</v>
      </c>
      <c r="D14894" s="784" t="s">
        <v>184</v>
      </c>
      <c r="E14894" s="784">
        <v>2.7654899999999998</v>
      </c>
      <c r="F14894" s="784" t="s">
        <v>1180</v>
      </c>
      <c r="G14894" s="784" t="s">
        <v>4431</v>
      </c>
      <c r="H14894" s="784" t="s">
        <v>4431</v>
      </c>
      <c r="I14894" s="784" t="s">
        <v>7028</v>
      </c>
    </row>
    <row r="14895" spans="1:9" hidden="1">
      <c r="A14895" s="784" t="str">
        <f>Table_wabobpsvr_AzureCalc_AzureCalcRateCard[[#This Row],[ServiceName]]&amp;Table_wabobpsvr_AzureCalc_AzureCalcRateCard[[#This Row],[Price_Level]]&amp;Table_wabobpsvr_AzureCalc_AzureCalcRateCard[[#This Row],[Region]]</f>
        <v>Standard_D5 VM (Windows)D11</v>
      </c>
      <c r="B14895" s="784">
        <v>11</v>
      </c>
      <c r="C14895" s="784" t="s">
        <v>701</v>
      </c>
      <c r="D14895" s="784" t="s">
        <v>183</v>
      </c>
      <c r="E14895" s="784">
        <v>2.6743199999999998</v>
      </c>
      <c r="F14895" s="784" t="s">
        <v>1180</v>
      </c>
      <c r="G14895" s="784" t="s">
        <v>4431</v>
      </c>
      <c r="H14895" s="784" t="s">
        <v>4431</v>
      </c>
      <c r="I14895" s="784" t="s">
        <v>7028</v>
      </c>
    </row>
    <row r="14896" spans="1:9" hidden="1">
      <c r="A14896" s="784" t="str">
        <f>Table_wabobpsvr_AzureCalc_AzureCalcRateCard[[#This Row],[ServiceName]]&amp;Table_wabobpsvr_AzureCalc_AzureCalcRateCard[[#This Row],[Price_Level]]&amp;Table_wabobpsvr_AzureCalc_AzureCalcRateCard[[#This Row],[Region]]</f>
        <v>Standard_D5 VM (Windows)MOSP12</v>
      </c>
      <c r="B14896" s="784">
        <v>12</v>
      </c>
      <c r="C14896" s="784" t="s">
        <v>701</v>
      </c>
      <c r="D14896" s="784" t="s">
        <v>627</v>
      </c>
      <c r="E14896" s="784">
        <v>2.6349999999999998</v>
      </c>
      <c r="F14896" s="784" t="s">
        <v>1180</v>
      </c>
      <c r="G14896" s="784" t="s">
        <v>4431</v>
      </c>
      <c r="H14896" s="784" t="s">
        <v>4431</v>
      </c>
      <c r="I14896" s="784" t="s">
        <v>7029</v>
      </c>
    </row>
    <row r="14897" spans="1:9" hidden="1">
      <c r="A14897" s="784" t="str">
        <f>Table_wabobpsvr_AzureCalc_AzureCalcRateCard[[#This Row],[ServiceName]]&amp;Table_wabobpsvr_AzureCalc_AzureCalcRateCard[[#This Row],[Price_Level]]&amp;Table_wabobpsvr_AzureCalc_AzureCalcRateCard[[#This Row],[Region]]</f>
        <v>Standard_D5 VM (Windows)A12</v>
      </c>
      <c r="B14897" s="784">
        <v>12</v>
      </c>
      <c r="C14897" s="784" t="s">
        <v>701</v>
      </c>
      <c r="D14897" s="784" t="s">
        <v>181</v>
      </c>
      <c r="E14897" s="784">
        <v>2.5559500000000002</v>
      </c>
      <c r="F14897" s="784" t="s">
        <v>1180</v>
      </c>
      <c r="G14897" s="784" t="s">
        <v>4431</v>
      </c>
      <c r="H14897" s="784" t="s">
        <v>4431</v>
      </c>
      <c r="I14897" s="784" t="s">
        <v>7029</v>
      </c>
    </row>
    <row r="14898" spans="1:9" hidden="1">
      <c r="A14898" s="784" t="str">
        <f>Table_wabobpsvr_AzureCalc_AzureCalcRateCard[[#This Row],[ServiceName]]&amp;Table_wabobpsvr_AzureCalc_AzureCalcRateCard[[#This Row],[Price_Level]]&amp;Table_wabobpsvr_AzureCalc_AzureCalcRateCard[[#This Row],[Region]]</f>
        <v>Standard_D5 VM (Windows)B12</v>
      </c>
      <c r="B14898" s="784">
        <v>12</v>
      </c>
      <c r="C14898" s="784" t="s">
        <v>701</v>
      </c>
      <c r="D14898" s="784" t="s">
        <v>182</v>
      </c>
      <c r="E14898" s="784">
        <v>2.4769000000000001</v>
      </c>
      <c r="F14898" s="784" t="s">
        <v>1180</v>
      </c>
      <c r="G14898" s="784" t="s">
        <v>4431</v>
      </c>
      <c r="H14898" s="784" t="s">
        <v>4431</v>
      </c>
      <c r="I14898" s="784" t="s">
        <v>7029</v>
      </c>
    </row>
    <row r="14899" spans="1:9" hidden="1">
      <c r="A14899" s="784" t="str">
        <f>Table_wabobpsvr_AzureCalc_AzureCalcRateCard[[#This Row],[ServiceName]]&amp;Table_wabobpsvr_AzureCalc_AzureCalcRateCard[[#This Row],[Price_Level]]&amp;Table_wabobpsvr_AzureCalc_AzureCalcRateCard[[#This Row],[Region]]</f>
        <v>Standard_D5 VM (Windows)C12</v>
      </c>
      <c r="B14899" s="784">
        <v>12</v>
      </c>
      <c r="C14899" s="784" t="s">
        <v>701</v>
      </c>
      <c r="D14899" s="784" t="s">
        <v>184</v>
      </c>
      <c r="E14899" s="784">
        <v>2.39785</v>
      </c>
      <c r="F14899" s="784" t="s">
        <v>1180</v>
      </c>
      <c r="G14899" s="784" t="s">
        <v>4431</v>
      </c>
      <c r="H14899" s="784" t="s">
        <v>4431</v>
      </c>
      <c r="I14899" s="784" t="s">
        <v>7029</v>
      </c>
    </row>
    <row r="14900" spans="1:9" hidden="1">
      <c r="A14900" s="784" t="str">
        <f>Table_wabobpsvr_AzureCalc_AzureCalcRateCard[[#This Row],[ServiceName]]&amp;Table_wabobpsvr_AzureCalc_AzureCalcRateCard[[#This Row],[Price_Level]]&amp;Table_wabobpsvr_AzureCalc_AzureCalcRateCard[[#This Row],[Region]]</f>
        <v>Standard_D5 VM (Windows)D12</v>
      </c>
      <c r="B14900" s="784">
        <v>12</v>
      </c>
      <c r="C14900" s="784" t="s">
        <v>701</v>
      </c>
      <c r="D14900" s="784" t="s">
        <v>183</v>
      </c>
      <c r="E14900" s="784">
        <v>2.3188</v>
      </c>
      <c r="F14900" s="784" t="s">
        <v>1180</v>
      </c>
      <c r="G14900" s="784" t="s">
        <v>4431</v>
      </c>
      <c r="H14900" s="784" t="s">
        <v>4431</v>
      </c>
      <c r="I14900" s="784" t="s">
        <v>7029</v>
      </c>
    </row>
    <row r="14901" spans="1:9" hidden="1">
      <c r="A14901" s="784" t="str">
        <f>Table_wabobpsvr_AzureCalc_AzureCalcRateCard[[#This Row],[ServiceName]]&amp;Table_wabobpsvr_AzureCalc_AzureCalcRateCard[[#This Row],[Price_Level]]&amp;Table_wabobpsvr_AzureCalc_AzureCalcRateCard[[#This Row],[Region]]</f>
        <v>Standard_D5 VM (Windows)MOSP3</v>
      </c>
      <c r="B14901" s="784">
        <v>3</v>
      </c>
      <c r="C14901" s="784" t="s">
        <v>701</v>
      </c>
      <c r="D14901" s="784" t="s">
        <v>627</v>
      </c>
      <c r="E14901" s="784">
        <v>2.46</v>
      </c>
      <c r="F14901" s="784" t="s">
        <v>1180</v>
      </c>
      <c r="G14901" s="784" t="s">
        <v>4431</v>
      </c>
      <c r="H14901" s="784" t="s">
        <v>4431</v>
      </c>
      <c r="I14901" s="784" t="s">
        <v>7030</v>
      </c>
    </row>
    <row r="14902" spans="1:9" hidden="1">
      <c r="A14902" s="784" t="str">
        <f>Table_wabobpsvr_AzureCalc_AzureCalcRateCard[[#This Row],[ServiceName]]&amp;Table_wabobpsvr_AzureCalc_AzureCalcRateCard[[#This Row],[Price_Level]]&amp;Table_wabobpsvr_AzureCalc_AzureCalcRateCard[[#This Row],[Region]]</f>
        <v>Standard_D5 VM (Windows)A3</v>
      </c>
      <c r="B14902" s="784">
        <v>3</v>
      </c>
      <c r="C14902" s="784" t="s">
        <v>701</v>
      </c>
      <c r="D14902" s="784" t="s">
        <v>181</v>
      </c>
      <c r="E14902" s="784">
        <v>2.3862000000000001</v>
      </c>
      <c r="F14902" s="784" t="s">
        <v>1180</v>
      </c>
      <c r="G14902" s="784" t="s">
        <v>4431</v>
      </c>
      <c r="H14902" s="784" t="s">
        <v>4431</v>
      </c>
      <c r="I14902" s="784" t="s">
        <v>7030</v>
      </c>
    </row>
    <row r="14903" spans="1:9" hidden="1">
      <c r="A14903" s="784" t="str">
        <f>Table_wabobpsvr_AzureCalc_AzureCalcRateCard[[#This Row],[ServiceName]]&amp;Table_wabobpsvr_AzureCalc_AzureCalcRateCard[[#This Row],[Price_Level]]&amp;Table_wabobpsvr_AzureCalc_AzureCalcRateCard[[#This Row],[Region]]</f>
        <v>Standard_D5 VM (Windows)B3</v>
      </c>
      <c r="B14903" s="784">
        <v>3</v>
      </c>
      <c r="C14903" s="784" t="s">
        <v>701</v>
      </c>
      <c r="D14903" s="784" t="s">
        <v>182</v>
      </c>
      <c r="E14903" s="784">
        <v>2.3123999999999998</v>
      </c>
      <c r="F14903" s="784" t="s">
        <v>1180</v>
      </c>
      <c r="G14903" s="784" t="s">
        <v>4431</v>
      </c>
      <c r="H14903" s="784" t="s">
        <v>4431</v>
      </c>
      <c r="I14903" s="784" t="s">
        <v>7030</v>
      </c>
    </row>
    <row r="14904" spans="1:9" hidden="1">
      <c r="A14904" s="784" t="str">
        <f>Table_wabobpsvr_AzureCalc_AzureCalcRateCard[[#This Row],[ServiceName]]&amp;Table_wabobpsvr_AzureCalc_AzureCalcRateCard[[#This Row],[Price_Level]]&amp;Table_wabobpsvr_AzureCalc_AzureCalcRateCard[[#This Row],[Region]]</f>
        <v>Standard_D5 VM (Windows)C3</v>
      </c>
      <c r="B14904" s="784">
        <v>3</v>
      </c>
      <c r="C14904" s="784" t="s">
        <v>701</v>
      </c>
      <c r="D14904" s="784" t="s">
        <v>184</v>
      </c>
      <c r="E14904" s="784">
        <v>2.2385999999999999</v>
      </c>
      <c r="F14904" s="784" t="s">
        <v>1180</v>
      </c>
      <c r="G14904" s="784" t="s">
        <v>4431</v>
      </c>
      <c r="H14904" s="784" t="s">
        <v>4431</v>
      </c>
      <c r="I14904" s="784" t="s">
        <v>7030</v>
      </c>
    </row>
    <row r="14905" spans="1:9" hidden="1">
      <c r="A14905" s="784" t="str">
        <f>Table_wabobpsvr_AzureCalc_AzureCalcRateCard[[#This Row],[ServiceName]]&amp;Table_wabobpsvr_AzureCalc_AzureCalcRateCard[[#This Row],[Price_Level]]&amp;Table_wabobpsvr_AzureCalc_AzureCalcRateCard[[#This Row],[Region]]</f>
        <v>Standard_D5 VM (Windows)D3</v>
      </c>
      <c r="B14905" s="784">
        <v>3</v>
      </c>
      <c r="C14905" s="784" t="s">
        <v>701</v>
      </c>
      <c r="D14905" s="784" t="s">
        <v>183</v>
      </c>
      <c r="E14905" s="784">
        <v>2.1648000000000001</v>
      </c>
      <c r="F14905" s="784" t="s">
        <v>1180</v>
      </c>
      <c r="G14905" s="784" t="s">
        <v>4431</v>
      </c>
      <c r="H14905" s="784" t="s">
        <v>4431</v>
      </c>
      <c r="I14905" s="784" t="s">
        <v>7030</v>
      </c>
    </row>
    <row r="14906" spans="1:9" hidden="1">
      <c r="A14906" s="784" t="str">
        <f>Table_wabobpsvr_AzureCalc_AzureCalcRateCard[[#This Row],[ServiceName]]&amp;Table_wabobpsvr_AzureCalc_AzureCalcRateCard[[#This Row],[Price_Level]]&amp;Table_wabobpsvr_AzureCalc_AzureCalcRateCard[[#This Row],[Region]]</f>
        <v>Standard_D5 VM (Windows)MOSP6</v>
      </c>
      <c r="B14906" s="784">
        <v>6</v>
      </c>
      <c r="C14906" s="784" t="s">
        <v>701</v>
      </c>
      <c r="D14906" s="784" t="s">
        <v>627</v>
      </c>
      <c r="E14906" s="784">
        <v>2.46</v>
      </c>
      <c r="F14906" s="784" t="s">
        <v>1180</v>
      </c>
      <c r="G14906" s="784" t="s">
        <v>4431</v>
      </c>
      <c r="H14906" s="784" t="s">
        <v>4431</v>
      </c>
      <c r="I14906" s="784" t="s">
        <v>7031</v>
      </c>
    </row>
    <row r="14907" spans="1:9" hidden="1">
      <c r="A14907" s="784" t="str">
        <f>Table_wabobpsvr_AzureCalc_AzureCalcRateCard[[#This Row],[ServiceName]]&amp;Table_wabobpsvr_AzureCalc_AzureCalcRateCard[[#This Row],[Price_Level]]&amp;Table_wabobpsvr_AzureCalc_AzureCalcRateCard[[#This Row],[Region]]</f>
        <v>Standard_D5 VM (Windows)A6</v>
      </c>
      <c r="B14907" s="784">
        <v>6</v>
      </c>
      <c r="C14907" s="784" t="s">
        <v>701</v>
      </c>
      <c r="D14907" s="784" t="s">
        <v>181</v>
      </c>
      <c r="E14907" s="784">
        <v>2.3862000000000001</v>
      </c>
      <c r="F14907" s="784" t="s">
        <v>1180</v>
      </c>
      <c r="G14907" s="784" t="s">
        <v>4431</v>
      </c>
      <c r="H14907" s="784" t="s">
        <v>4431</v>
      </c>
      <c r="I14907" s="784" t="s">
        <v>7031</v>
      </c>
    </row>
    <row r="14908" spans="1:9" hidden="1">
      <c r="A14908" s="784" t="str">
        <f>Table_wabobpsvr_AzureCalc_AzureCalcRateCard[[#This Row],[ServiceName]]&amp;Table_wabobpsvr_AzureCalc_AzureCalcRateCard[[#This Row],[Price_Level]]&amp;Table_wabobpsvr_AzureCalc_AzureCalcRateCard[[#This Row],[Region]]</f>
        <v>Standard_D5 VM (Windows)B6</v>
      </c>
      <c r="B14908" s="784">
        <v>6</v>
      </c>
      <c r="C14908" s="784" t="s">
        <v>701</v>
      </c>
      <c r="D14908" s="784" t="s">
        <v>182</v>
      </c>
      <c r="E14908" s="784">
        <v>2.3123999999999998</v>
      </c>
      <c r="F14908" s="784" t="s">
        <v>1180</v>
      </c>
      <c r="G14908" s="784" t="s">
        <v>4431</v>
      </c>
      <c r="H14908" s="784" t="s">
        <v>4431</v>
      </c>
      <c r="I14908" s="784" t="s">
        <v>7031</v>
      </c>
    </row>
    <row r="14909" spans="1:9" hidden="1">
      <c r="A14909" s="784" t="str">
        <f>Table_wabobpsvr_AzureCalc_AzureCalcRateCard[[#This Row],[ServiceName]]&amp;Table_wabobpsvr_AzureCalc_AzureCalcRateCard[[#This Row],[Price_Level]]&amp;Table_wabobpsvr_AzureCalc_AzureCalcRateCard[[#This Row],[Region]]</f>
        <v>Standard_D5 VM (Windows)C6</v>
      </c>
      <c r="B14909" s="784">
        <v>6</v>
      </c>
      <c r="C14909" s="784" t="s">
        <v>701</v>
      </c>
      <c r="D14909" s="784" t="s">
        <v>184</v>
      </c>
      <c r="E14909" s="784">
        <v>2.2385999999999999</v>
      </c>
      <c r="F14909" s="784" t="s">
        <v>1180</v>
      </c>
      <c r="G14909" s="784" t="s">
        <v>4431</v>
      </c>
      <c r="H14909" s="784" t="s">
        <v>4431</v>
      </c>
      <c r="I14909" s="784" t="s">
        <v>7031</v>
      </c>
    </row>
    <row r="14910" spans="1:9" hidden="1">
      <c r="A14910" s="784" t="str">
        <f>Table_wabobpsvr_AzureCalc_AzureCalcRateCard[[#This Row],[ServiceName]]&amp;Table_wabobpsvr_AzureCalc_AzureCalcRateCard[[#This Row],[Price_Level]]&amp;Table_wabobpsvr_AzureCalc_AzureCalcRateCard[[#This Row],[Region]]</f>
        <v>Standard_D5 VM (Windows)D6</v>
      </c>
      <c r="B14910" s="784">
        <v>6</v>
      </c>
      <c r="C14910" s="784" t="s">
        <v>701</v>
      </c>
      <c r="D14910" s="784" t="s">
        <v>183</v>
      </c>
      <c r="E14910" s="784">
        <v>2.1648000000000001</v>
      </c>
      <c r="F14910" s="784" t="s">
        <v>1180</v>
      </c>
      <c r="G14910" s="784" t="s">
        <v>4431</v>
      </c>
      <c r="H14910" s="784" t="s">
        <v>4431</v>
      </c>
      <c r="I14910" s="784" t="s">
        <v>7031</v>
      </c>
    </row>
    <row r="14911" spans="1:9" hidden="1">
      <c r="A14911" s="784" t="str">
        <f>Table_wabobpsvr_AzureCalc_AzureCalcRateCard[[#This Row],[ServiceName]]&amp;Table_wabobpsvr_AzureCalc_AzureCalcRateCard[[#This Row],[Price_Level]]&amp;Table_wabobpsvr_AzureCalc_AzureCalcRateCard[[#This Row],[Region]]</f>
        <v>Standard_D5 VM (Windows)MOSP2</v>
      </c>
      <c r="B14911" s="784">
        <v>2</v>
      </c>
      <c r="C14911" s="784" t="s">
        <v>701</v>
      </c>
      <c r="D14911" s="784" t="s">
        <v>627</v>
      </c>
      <c r="E14911" s="784">
        <v>2.2839999999999998</v>
      </c>
      <c r="F14911" s="784" t="s">
        <v>1180</v>
      </c>
      <c r="G14911" s="784" t="s">
        <v>4431</v>
      </c>
      <c r="H14911" s="784" t="s">
        <v>4431</v>
      </c>
      <c r="I14911" s="784" t="s">
        <v>7032</v>
      </c>
    </row>
    <row r="14912" spans="1:9" hidden="1">
      <c r="A14912" s="784" t="str">
        <f>Table_wabobpsvr_AzureCalc_AzureCalcRateCard[[#This Row],[ServiceName]]&amp;Table_wabobpsvr_AzureCalc_AzureCalcRateCard[[#This Row],[Price_Level]]&amp;Table_wabobpsvr_AzureCalc_AzureCalcRateCard[[#This Row],[Region]]</f>
        <v>Standard_D5 VM (Windows)A2</v>
      </c>
      <c r="B14912" s="784">
        <v>2</v>
      </c>
      <c r="C14912" s="784" t="s">
        <v>701</v>
      </c>
      <c r="D14912" s="784" t="s">
        <v>181</v>
      </c>
      <c r="E14912" s="784">
        <v>2.2154799999999999</v>
      </c>
      <c r="F14912" s="784" t="s">
        <v>1180</v>
      </c>
      <c r="G14912" s="784" t="s">
        <v>4431</v>
      </c>
      <c r="H14912" s="784" t="s">
        <v>4431</v>
      </c>
      <c r="I14912" s="784" t="s">
        <v>7032</v>
      </c>
    </row>
    <row r="14913" spans="1:9" hidden="1">
      <c r="A14913" s="784" t="str">
        <f>Table_wabobpsvr_AzureCalc_AzureCalcRateCard[[#This Row],[ServiceName]]&amp;Table_wabobpsvr_AzureCalc_AzureCalcRateCard[[#This Row],[Price_Level]]&amp;Table_wabobpsvr_AzureCalc_AzureCalcRateCard[[#This Row],[Region]]</f>
        <v>Standard_D5 VM (Windows)B2</v>
      </c>
      <c r="B14913" s="784">
        <v>2</v>
      </c>
      <c r="C14913" s="784" t="s">
        <v>701</v>
      </c>
      <c r="D14913" s="784" t="s">
        <v>182</v>
      </c>
      <c r="E14913" s="784">
        <v>2.14696</v>
      </c>
      <c r="F14913" s="784" t="s">
        <v>1180</v>
      </c>
      <c r="G14913" s="784" t="s">
        <v>4431</v>
      </c>
      <c r="H14913" s="784" t="s">
        <v>4431</v>
      </c>
      <c r="I14913" s="784" t="s">
        <v>7032</v>
      </c>
    </row>
    <row r="14914" spans="1:9" hidden="1">
      <c r="A14914" s="784" t="str">
        <f>Table_wabobpsvr_AzureCalc_AzureCalcRateCard[[#This Row],[ServiceName]]&amp;Table_wabobpsvr_AzureCalc_AzureCalcRateCard[[#This Row],[Price_Level]]&amp;Table_wabobpsvr_AzureCalc_AzureCalcRateCard[[#This Row],[Region]]</f>
        <v>Standard_D5 VM (Windows)C2</v>
      </c>
      <c r="B14914" s="784">
        <v>2</v>
      </c>
      <c r="C14914" s="784" t="s">
        <v>701</v>
      </c>
      <c r="D14914" s="784" t="s">
        <v>184</v>
      </c>
      <c r="E14914" s="784">
        <v>2.0784400000000001</v>
      </c>
      <c r="F14914" s="784" t="s">
        <v>1180</v>
      </c>
      <c r="G14914" s="784" t="s">
        <v>4431</v>
      </c>
      <c r="H14914" s="784" t="s">
        <v>4431</v>
      </c>
      <c r="I14914" s="784" t="s">
        <v>7032</v>
      </c>
    </row>
    <row r="14915" spans="1:9" hidden="1">
      <c r="A14915" s="784" t="str">
        <f>Table_wabobpsvr_AzureCalc_AzureCalcRateCard[[#This Row],[ServiceName]]&amp;Table_wabobpsvr_AzureCalc_AzureCalcRateCard[[#This Row],[Price_Level]]&amp;Table_wabobpsvr_AzureCalc_AzureCalcRateCard[[#This Row],[Region]]</f>
        <v>Standard_D5 VM (Windows)D2</v>
      </c>
      <c r="B14915" s="784">
        <v>2</v>
      </c>
      <c r="C14915" s="784" t="s">
        <v>701</v>
      </c>
      <c r="D14915" s="784" t="s">
        <v>183</v>
      </c>
      <c r="E14915" s="784">
        <v>2.0099200000000002</v>
      </c>
      <c r="F14915" s="784" t="s">
        <v>1180</v>
      </c>
      <c r="G14915" s="784" t="s">
        <v>4431</v>
      </c>
      <c r="H14915" s="784" t="s">
        <v>4431</v>
      </c>
      <c r="I14915" s="784" t="s">
        <v>7032</v>
      </c>
    </row>
    <row r="14916" spans="1:9" hidden="1">
      <c r="A14916" s="784" t="str">
        <f>Table_wabobpsvr_AzureCalc_AzureCalcRateCard[[#This Row],[ServiceName]]&amp;Table_wabobpsvr_AzureCalc_AzureCalcRateCard[[#This Row],[Price_Level]]&amp;Table_wabobpsvr_AzureCalc_AzureCalcRateCard[[#This Row],[Region]]</f>
        <v>Standard_D5 VM (Windows)MOSP5</v>
      </c>
      <c r="B14916" s="784">
        <v>5</v>
      </c>
      <c r="C14916" s="784" t="s">
        <v>701</v>
      </c>
      <c r="D14916" s="784" t="s">
        <v>627</v>
      </c>
      <c r="E14916" s="784">
        <v>2.46</v>
      </c>
      <c r="F14916" s="784" t="s">
        <v>1180</v>
      </c>
      <c r="G14916" s="784" t="s">
        <v>4431</v>
      </c>
      <c r="H14916" s="784" t="s">
        <v>4431</v>
      </c>
      <c r="I14916" s="784" t="s">
        <v>7033</v>
      </c>
    </row>
    <row r="14917" spans="1:9" hidden="1">
      <c r="A14917" s="784" t="str">
        <f>Table_wabobpsvr_AzureCalc_AzureCalcRateCard[[#This Row],[ServiceName]]&amp;Table_wabobpsvr_AzureCalc_AzureCalcRateCard[[#This Row],[Price_Level]]&amp;Table_wabobpsvr_AzureCalc_AzureCalcRateCard[[#This Row],[Region]]</f>
        <v>Standard_D5 VM (Windows)A5</v>
      </c>
      <c r="B14917" s="784">
        <v>5</v>
      </c>
      <c r="C14917" s="784" t="s">
        <v>701</v>
      </c>
      <c r="D14917" s="784" t="s">
        <v>181</v>
      </c>
      <c r="E14917" s="784">
        <v>2.3862000000000001</v>
      </c>
      <c r="F14917" s="784" t="s">
        <v>1180</v>
      </c>
      <c r="G14917" s="784" t="s">
        <v>4431</v>
      </c>
      <c r="H14917" s="784" t="s">
        <v>4431</v>
      </c>
      <c r="I14917" s="784" t="s">
        <v>7033</v>
      </c>
    </row>
    <row r="14918" spans="1:9" hidden="1">
      <c r="A14918" s="784" t="str">
        <f>Table_wabobpsvr_AzureCalc_AzureCalcRateCard[[#This Row],[ServiceName]]&amp;Table_wabobpsvr_AzureCalc_AzureCalcRateCard[[#This Row],[Price_Level]]&amp;Table_wabobpsvr_AzureCalc_AzureCalcRateCard[[#This Row],[Region]]</f>
        <v>Standard_D5 VM (Windows)B5</v>
      </c>
      <c r="B14918" s="784">
        <v>5</v>
      </c>
      <c r="C14918" s="784" t="s">
        <v>701</v>
      </c>
      <c r="D14918" s="784" t="s">
        <v>182</v>
      </c>
      <c r="E14918" s="784">
        <v>2.3123999999999998</v>
      </c>
      <c r="F14918" s="784" t="s">
        <v>1180</v>
      </c>
      <c r="G14918" s="784" t="s">
        <v>4431</v>
      </c>
      <c r="H14918" s="784" t="s">
        <v>4431</v>
      </c>
      <c r="I14918" s="784" t="s">
        <v>7033</v>
      </c>
    </row>
    <row r="14919" spans="1:9" hidden="1">
      <c r="A14919" s="784" t="str">
        <f>Table_wabobpsvr_AzureCalc_AzureCalcRateCard[[#This Row],[ServiceName]]&amp;Table_wabobpsvr_AzureCalc_AzureCalcRateCard[[#This Row],[Price_Level]]&amp;Table_wabobpsvr_AzureCalc_AzureCalcRateCard[[#This Row],[Region]]</f>
        <v>Standard_D5 VM (Windows)C5</v>
      </c>
      <c r="B14919" s="784">
        <v>5</v>
      </c>
      <c r="C14919" s="784" t="s">
        <v>701</v>
      </c>
      <c r="D14919" s="784" t="s">
        <v>184</v>
      </c>
      <c r="E14919" s="784">
        <v>2.2385999999999999</v>
      </c>
      <c r="F14919" s="784" t="s">
        <v>1180</v>
      </c>
      <c r="G14919" s="784" t="s">
        <v>4431</v>
      </c>
      <c r="H14919" s="784" t="s">
        <v>4431</v>
      </c>
      <c r="I14919" s="784" t="s">
        <v>7033</v>
      </c>
    </row>
    <row r="14920" spans="1:9" hidden="1">
      <c r="A14920" s="784" t="str">
        <f>Table_wabobpsvr_AzureCalc_AzureCalcRateCard[[#This Row],[ServiceName]]&amp;Table_wabobpsvr_AzureCalc_AzureCalcRateCard[[#This Row],[Price_Level]]&amp;Table_wabobpsvr_AzureCalc_AzureCalcRateCard[[#This Row],[Region]]</f>
        <v>Standard_D5 VM (Windows)D5</v>
      </c>
      <c r="B14920" s="784">
        <v>5</v>
      </c>
      <c r="C14920" s="784" t="s">
        <v>701</v>
      </c>
      <c r="D14920" s="784" t="s">
        <v>183</v>
      </c>
      <c r="E14920" s="784">
        <v>2.1648000000000001</v>
      </c>
      <c r="F14920" s="784" t="s">
        <v>1180</v>
      </c>
      <c r="G14920" s="784" t="s">
        <v>4431</v>
      </c>
      <c r="H14920" s="784" t="s">
        <v>4431</v>
      </c>
      <c r="I14920" s="784" t="s">
        <v>7033</v>
      </c>
    </row>
    <row r="14921" spans="1:9" hidden="1">
      <c r="A14921" s="784" t="str">
        <f>Table_wabobpsvr_AzureCalc_AzureCalcRateCard[[#This Row],[ServiceName]]&amp;Table_wabobpsvr_AzureCalc_AzureCalcRateCard[[#This Row],[Price_Level]]&amp;Table_wabobpsvr_AzureCalc_AzureCalcRateCard[[#This Row],[Region]]</f>
        <v>A7 HDInsight (Non-Windows)MOSP</v>
      </c>
      <c r="B14921" s="784"/>
      <c r="C14921" s="784" t="s">
        <v>91</v>
      </c>
      <c r="D14921" s="784" t="s">
        <v>627</v>
      </c>
      <c r="E14921" s="784">
        <v>0.93799999999999994</v>
      </c>
      <c r="F14921" s="784" t="s">
        <v>3957</v>
      </c>
      <c r="G14921" s="784" t="s">
        <v>4431</v>
      </c>
      <c r="H14921" s="784" t="s">
        <v>4431</v>
      </c>
      <c r="I14921" s="784" t="s">
        <v>4431</v>
      </c>
    </row>
    <row r="14922" spans="1:9" hidden="1">
      <c r="A14922" s="784" t="str">
        <f>Table_wabobpsvr_AzureCalc_AzureCalcRateCard[[#This Row],[ServiceName]]&amp;Table_wabobpsvr_AzureCalc_AzureCalcRateCard[[#This Row],[Price_Level]]&amp;Table_wabobpsvr_AzureCalc_AzureCalcRateCard[[#This Row],[Region]]</f>
        <v>Basic_D14 VM (Non-Windows)A</v>
      </c>
      <c r="B14922" s="784"/>
      <c r="C14922" s="784" t="s">
        <v>91</v>
      </c>
      <c r="D14922" s="784" t="s">
        <v>181</v>
      </c>
      <c r="E14922" s="784">
        <v>1.3201700000000001</v>
      </c>
      <c r="F14922" s="784" t="s">
        <v>1142</v>
      </c>
      <c r="G14922" s="784" t="s">
        <v>2835</v>
      </c>
      <c r="H14922" s="784" t="s">
        <v>2836</v>
      </c>
      <c r="I14922" s="784" t="s">
        <v>4431</v>
      </c>
    </row>
    <row r="14923" spans="1:9" hidden="1">
      <c r="A14923" s="784" t="str">
        <f>Table_wabobpsvr_AzureCalc_AzureCalcRateCard[[#This Row],[ServiceName]]&amp;Table_wabobpsvr_AzureCalc_AzureCalcRateCard[[#This Row],[Price_Level]]&amp;Table_wabobpsvr_AzureCalc_AzureCalcRateCard[[#This Row],[Region]]</f>
        <v>D3 HDInsightA</v>
      </c>
      <c r="B14923" s="784"/>
      <c r="C14923" s="784" t="s">
        <v>91</v>
      </c>
      <c r="D14923" s="784" t="s">
        <v>181</v>
      </c>
      <c r="E14923" s="784">
        <v>0.82299999999999995</v>
      </c>
      <c r="F14923" s="784" t="s">
        <v>4272</v>
      </c>
      <c r="G14923" s="784" t="s">
        <v>4318</v>
      </c>
      <c r="H14923" s="784" t="s">
        <v>4319</v>
      </c>
      <c r="I14923" s="784" t="s">
        <v>4431</v>
      </c>
    </row>
    <row r="14924" spans="1:9" hidden="1">
      <c r="A14924" s="784" t="str">
        <f>Table_wabobpsvr_AzureCalc_AzureCalcRateCard[[#This Row],[ServiceName]]&amp;Table_wabobpsvr_AzureCalc_AzureCalcRateCard[[#This Row],[Price_Level]]&amp;Table_wabobpsvr_AzureCalc_AzureCalcRateCard[[#This Row],[Region]]</f>
        <v>A0 Cloud ServicesMOSP</v>
      </c>
      <c r="B14924" s="784"/>
      <c r="C14924" s="784" t="s">
        <v>701</v>
      </c>
      <c r="D14924" s="784" t="s">
        <v>627</v>
      </c>
      <c r="E14924" s="784">
        <v>2.9000000000000001E-2</v>
      </c>
      <c r="F14924" s="784" t="s">
        <v>720</v>
      </c>
      <c r="G14924" s="784" t="s">
        <v>3180</v>
      </c>
      <c r="H14924" s="784" t="s">
        <v>1841</v>
      </c>
      <c r="I14924" s="784" t="s">
        <v>4431</v>
      </c>
    </row>
    <row r="14925" spans="1:9" hidden="1">
      <c r="A14925" s="784" t="str">
        <f>Table_wabobpsvr_AzureCalc_AzureCalcRateCard[[#This Row],[ServiceName]]&amp;Table_wabobpsvr_AzureCalc_AzureCalcRateCard[[#This Row],[Price_Level]]&amp;Table_wabobpsvr_AzureCalc_AzureCalcRateCard[[#This Row],[Region]]</f>
        <v>A0 Cloud ServicesA</v>
      </c>
      <c r="B14925" s="784"/>
      <c r="C14925" s="784" t="s">
        <v>701</v>
      </c>
      <c r="D14925" s="784" t="s">
        <v>181</v>
      </c>
      <c r="E14925" s="784">
        <v>2.1170000000000001E-2</v>
      </c>
      <c r="F14925" s="784" t="s">
        <v>720</v>
      </c>
      <c r="G14925" s="784" t="s">
        <v>3180</v>
      </c>
      <c r="H14925" s="784" t="s">
        <v>1841</v>
      </c>
      <c r="I14925" s="784" t="s">
        <v>4431</v>
      </c>
    </row>
    <row r="14926" spans="1:9" hidden="1">
      <c r="A14926" s="784" t="str">
        <f>Table_wabobpsvr_AzureCalc_AzureCalcRateCard[[#This Row],[ServiceName]]&amp;Table_wabobpsvr_AzureCalc_AzureCalcRateCard[[#This Row],[Price_Level]]&amp;Table_wabobpsvr_AzureCalc_AzureCalcRateCard[[#This Row],[Region]]</f>
        <v>A0 Cloud ServicesB</v>
      </c>
      <c r="B14926" s="784"/>
      <c r="C14926" s="784" t="s">
        <v>701</v>
      </c>
      <c r="D14926" s="784" t="s">
        <v>182</v>
      </c>
      <c r="E14926" s="784">
        <v>2.0299999999999999E-2</v>
      </c>
      <c r="F14926" s="784" t="s">
        <v>720</v>
      </c>
      <c r="G14926" s="784" t="s">
        <v>3180</v>
      </c>
      <c r="H14926" s="784" t="s">
        <v>1841</v>
      </c>
      <c r="I14926" s="784" t="s">
        <v>4431</v>
      </c>
    </row>
    <row r="14927" spans="1:9" hidden="1">
      <c r="A14927" s="784" t="str">
        <f>Table_wabobpsvr_AzureCalc_AzureCalcRateCard[[#This Row],[ServiceName]]&amp;Table_wabobpsvr_AzureCalc_AzureCalcRateCard[[#This Row],[Price_Level]]&amp;Table_wabobpsvr_AzureCalc_AzureCalcRateCard[[#This Row],[Region]]</f>
        <v>A0 Cloud ServicesC16</v>
      </c>
      <c r="B14927" s="784">
        <v>16</v>
      </c>
      <c r="C14927" s="784" t="s">
        <v>701</v>
      </c>
      <c r="D14927" s="784" t="s">
        <v>184</v>
      </c>
      <c r="E14927" s="784">
        <v>1.9429999999999999E-2</v>
      </c>
      <c r="F14927" s="784" t="s">
        <v>720</v>
      </c>
      <c r="G14927" s="784" t="s">
        <v>3180</v>
      </c>
      <c r="H14927" s="784" t="s">
        <v>1841</v>
      </c>
      <c r="I14927" s="784" t="s">
        <v>4431</v>
      </c>
    </row>
    <row r="14928" spans="1:9" hidden="1">
      <c r="A14928" s="784" t="str">
        <f>Table_wabobpsvr_AzureCalc_AzureCalcRateCard[[#This Row],[ServiceName]]&amp;Table_wabobpsvr_AzureCalc_AzureCalcRateCard[[#This Row],[Price_Level]]&amp;Table_wabobpsvr_AzureCalc_AzureCalcRateCard[[#This Row],[Region]]</f>
        <v>A0 Cloud ServicesD</v>
      </c>
      <c r="B14928" s="784"/>
      <c r="C14928" s="784" t="s">
        <v>701</v>
      </c>
      <c r="D14928" s="784" t="s">
        <v>183</v>
      </c>
      <c r="E14928" s="784">
        <v>1.856E-2</v>
      </c>
      <c r="F14928" s="784" t="s">
        <v>720</v>
      </c>
      <c r="G14928" s="784" t="s">
        <v>3180</v>
      </c>
      <c r="H14928" s="784" t="s">
        <v>1841</v>
      </c>
      <c r="I14928" s="784" t="s">
        <v>4431</v>
      </c>
    </row>
    <row r="14929" spans="1:9" hidden="1">
      <c r="A14929" s="784" t="str">
        <f>Table_wabobpsvr_AzureCalc_AzureCalcRateCard[[#This Row],[ServiceName]]&amp;Table_wabobpsvr_AzureCalc_AzureCalcRateCard[[#This Row],[Price_Level]]&amp;Table_wabobpsvr_AzureCalc_AzureCalcRateCard[[#This Row],[Region]]</f>
        <v>D13 HDInsight (Non-Windows)MOSP16</v>
      </c>
      <c r="B14929" s="784">
        <v>16</v>
      </c>
      <c r="C14929" s="784" t="s">
        <v>91</v>
      </c>
      <c r="D14929" s="784" t="s">
        <v>627</v>
      </c>
      <c r="E14929" s="784">
        <v>0.78400000000000003</v>
      </c>
      <c r="F14929" s="784" t="s">
        <v>4177</v>
      </c>
      <c r="G14929" s="784" t="s">
        <v>4431</v>
      </c>
      <c r="H14929" s="784" t="s">
        <v>4431</v>
      </c>
      <c r="I14929" s="784" t="s">
        <v>4431</v>
      </c>
    </row>
    <row r="14930" spans="1:9" hidden="1">
      <c r="A14930" s="784" t="str">
        <f>Table_wabobpsvr_AzureCalc_AzureCalcRateCard[[#This Row],[ServiceName]]&amp;Table_wabobpsvr_AzureCalc_AzureCalcRateCard[[#This Row],[Price_Level]]&amp;Table_wabobpsvr_AzureCalc_AzureCalcRateCard[[#This Row],[Region]]</f>
        <v>A0 VM (Non-Windows)A16</v>
      </c>
      <c r="B14930" s="784">
        <v>16</v>
      </c>
      <c r="C14930" s="784" t="s">
        <v>91</v>
      </c>
      <c r="D14930" s="784" t="s">
        <v>181</v>
      </c>
      <c r="E14930" s="784">
        <v>2.1170000000000001E-2</v>
      </c>
      <c r="F14930" s="784" t="s">
        <v>725</v>
      </c>
      <c r="G14930" s="784" t="s">
        <v>2771</v>
      </c>
      <c r="H14930" s="784" t="s">
        <v>2772</v>
      </c>
      <c r="I14930" s="784" t="s">
        <v>4431</v>
      </c>
    </row>
    <row r="14931" spans="1:9" hidden="1">
      <c r="A14931" s="784" t="str">
        <f>Table_wabobpsvr_AzureCalc_AzureCalcRateCard[[#This Row],[ServiceName]]&amp;Table_wabobpsvr_AzureCalc_AzureCalcRateCard[[#This Row],[Price_Level]]&amp;Table_wabobpsvr_AzureCalc_AzureCalcRateCard[[#This Row],[Region]]</f>
        <v>A0 VM (Non-Windows)B16</v>
      </c>
      <c r="B14931" s="784">
        <v>16</v>
      </c>
      <c r="C14931" s="784" t="s">
        <v>91</v>
      </c>
      <c r="D14931" s="784" t="s">
        <v>182</v>
      </c>
      <c r="E14931" s="784">
        <v>2.0299999999999999E-2</v>
      </c>
      <c r="F14931" s="784" t="s">
        <v>725</v>
      </c>
      <c r="G14931" s="784" t="s">
        <v>2771</v>
      </c>
      <c r="H14931" s="784" t="s">
        <v>2772</v>
      </c>
      <c r="I14931" s="784" t="s">
        <v>4431</v>
      </c>
    </row>
    <row r="14932" spans="1:9" hidden="1">
      <c r="A14932" s="784" t="str">
        <f>Table_wabobpsvr_AzureCalc_AzureCalcRateCard[[#This Row],[ServiceName]]&amp;Table_wabobpsvr_AzureCalc_AzureCalcRateCard[[#This Row],[Price_Level]]&amp;Table_wabobpsvr_AzureCalc_AzureCalcRateCard[[#This Row],[Region]]</f>
        <v>A0 VM (Non-Windows)C16</v>
      </c>
      <c r="B14932" s="784">
        <v>16</v>
      </c>
      <c r="C14932" s="784" t="s">
        <v>91</v>
      </c>
      <c r="D14932" s="784" t="s">
        <v>184</v>
      </c>
      <c r="E14932" s="784">
        <v>1.9429999999999999E-2</v>
      </c>
      <c r="F14932" s="784" t="s">
        <v>725</v>
      </c>
      <c r="G14932" s="784" t="s">
        <v>2771</v>
      </c>
      <c r="H14932" s="784" t="s">
        <v>2772</v>
      </c>
      <c r="I14932" s="784" t="s">
        <v>4431</v>
      </c>
    </row>
    <row r="14933" spans="1:9" hidden="1">
      <c r="A14933" s="784" t="str">
        <f>Table_wabobpsvr_AzureCalc_AzureCalcRateCard[[#This Row],[ServiceName]]&amp;Table_wabobpsvr_AzureCalc_AzureCalcRateCard[[#This Row],[Price_Level]]&amp;Table_wabobpsvr_AzureCalc_AzureCalcRateCard[[#This Row],[Region]]</f>
        <v>A7 HDInsight (Non-Windows)A</v>
      </c>
      <c r="B14933" s="784"/>
      <c r="C14933" s="784" t="s">
        <v>91</v>
      </c>
      <c r="D14933" s="784" t="s">
        <v>181</v>
      </c>
      <c r="E14933" s="784">
        <v>0.68469999999999998</v>
      </c>
      <c r="F14933" s="784" t="s">
        <v>3957</v>
      </c>
      <c r="G14933" s="784" t="s">
        <v>4006</v>
      </c>
      <c r="H14933" s="784" t="s">
        <v>4005</v>
      </c>
      <c r="I14933" s="784" t="s">
        <v>4431</v>
      </c>
    </row>
    <row r="14934" spans="1:9" hidden="1">
      <c r="A14934" s="784" t="str">
        <f>Table_wabobpsvr_AzureCalc_AzureCalcRateCard[[#This Row],[ServiceName]]&amp;Table_wabobpsvr_AzureCalc_AzureCalcRateCard[[#This Row],[Price_Level]]&amp;Table_wabobpsvr_AzureCalc_AzureCalcRateCard[[#This Row],[Region]]</f>
        <v>A7 HDInsight (Non-Windows)B</v>
      </c>
      <c r="B14934" s="784"/>
      <c r="C14934" s="784" t="s">
        <v>91</v>
      </c>
      <c r="D14934" s="784" t="s">
        <v>182</v>
      </c>
      <c r="E14934" s="784">
        <v>0.65659999999999996</v>
      </c>
      <c r="F14934" s="784" t="s">
        <v>3957</v>
      </c>
      <c r="G14934" s="784" t="s">
        <v>4006</v>
      </c>
      <c r="H14934" s="784" t="s">
        <v>4005</v>
      </c>
      <c r="I14934" s="784" t="s">
        <v>4431</v>
      </c>
    </row>
    <row r="14935" spans="1:9" hidden="1">
      <c r="A14935" s="784" t="str">
        <f>Table_wabobpsvr_AzureCalc_AzureCalcRateCard[[#This Row],[ServiceName]]&amp;Table_wabobpsvr_AzureCalc_AzureCalcRateCard[[#This Row],[Price_Level]]&amp;Table_wabobpsvr_AzureCalc_AzureCalcRateCard[[#This Row],[Region]]</f>
        <v>A7 HDInsight (Non-Windows)C</v>
      </c>
      <c r="B14935" s="784"/>
      <c r="C14935" s="784" t="s">
        <v>91</v>
      </c>
      <c r="D14935" s="784" t="s">
        <v>184</v>
      </c>
      <c r="E14935" s="784">
        <v>0.62849999999999995</v>
      </c>
      <c r="F14935" s="784" t="s">
        <v>3957</v>
      </c>
      <c r="G14935" s="784" t="s">
        <v>4006</v>
      </c>
      <c r="H14935" s="784" t="s">
        <v>4005</v>
      </c>
      <c r="I14935" s="784" t="s">
        <v>4431</v>
      </c>
    </row>
    <row r="14936" spans="1:9" hidden="1">
      <c r="A14936" s="784" t="str">
        <f>Table_wabobpsvr_AzureCalc_AzureCalcRateCard[[#This Row],[ServiceName]]&amp;Table_wabobpsvr_AzureCalc_AzureCalcRateCard[[#This Row],[Price_Level]]&amp;Table_wabobpsvr_AzureCalc_AzureCalcRateCard[[#This Row],[Region]]</f>
        <v>A7 HDInsight (Non-Windows)D16</v>
      </c>
      <c r="B14936" s="784">
        <v>16</v>
      </c>
      <c r="C14936" s="784" t="s">
        <v>91</v>
      </c>
      <c r="D14936" s="784" t="s">
        <v>183</v>
      </c>
      <c r="E14936" s="784">
        <v>0.60029999999999994</v>
      </c>
      <c r="F14936" s="784" t="s">
        <v>3957</v>
      </c>
      <c r="G14936" s="784" t="s">
        <v>4006</v>
      </c>
      <c r="H14936" s="784" t="s">
        <v>4005</v>
      </c>
      <c r="I14936" s="784" t="s">
        <v>4431</v>
      </c>
    </row>
    <row r="14937" spans="1:9" hidden="1">
      <c r="A14937" s="784" t="str">
        <f>Table_wabobpsvr_AzureCalc_AzureCalcRateCard[[#This Row],[ServiceName]]&amp;Table_wabobpsvr_AzureCalc_AzureCalcRateCard[[#This Row],[Price_Level]]&amp;Table_wabobpsvr_AzureCalc_AzureCalcRateCard[[#This Row],[Region]]</f>
        <v>D2 HDInsight (Non-Windows)MOSP16</v>
      </c>
      <c r="B14937" s="784">
        <v>16</v>
      </c>
      <c r="C14937" s="784" t="s">
        <v>91</v>
      </c>
      <c r="D14937" s="784" t="s">
        <v>627</v>
      </c>
      <c r="E14937" s="784">
        <v>0.21199999999999999</v>
      </c>
      <c r="F14937" s="784" t="s">
        <v>4271</v>
      </c>
      <c r="G14937" s="784" t="s">
        <v>4431</v>
      </c>
      <c r="H14937" s="784" t="s">
        <v>4431</v>
      </c>
      <c r="I14937" s="784" t="s">
        <v>4431</v>
      </c>
    </row>
    <row r="14938" spans="1:9" hidden="1">
      <c r="A14938" s="784" t="str">
        <f>Table_wabobpsvr_AzureCalc_AzureCalcRateCard[[#This Row],[ServiceName]]&amp;Table_wabobpsvr_AzureCalc_AzureCalcRateCard[[#This Row],[Price_Level]]&amp;Table_wabobpsvr_AzureCalc_AzureCalcRateCard[[#This Row],[Region]]</f>
        <v>A7 VM (Non-Windows)A16</v>
      </c>
      <c r="B14938" s="784">
        <v>16</v>
      </c>
      <c r="C14938" s="784" t="s">
        <v>91</v>
      </c>
      <c r="D14938" s="784" t="s">
        <v>181</v>
      </c>
      <c r="E14938" s="784">
        <v>0.81176000000000004</v>
      </c>
      <c r="F14938" s="784" t="s">
        <v>712</v>
      </c>
      <c r="G14938" s="784" t="s">
        <v>2787</v>
      </c>
      <c r="H14938" s="784" t="s">
        <v>2788</v>
      </c>
      <c r="I14938" s="784" t="s">
        <v>4431</v>
      </c>
    </row>
    <row r="14939" spans="1:9" hidden="1">
      <c r="A14939" s="784" t="str">
        <f>Table_wabobpsvr_AzureCalc_AzureCalcRateCard[[#This Row],[ServiceName]]&amp;Table_wabobpsvr_AzureCalc_AzureCalcRateCard[[#This Row],[Price_Level]]&amp;Table_wabobpsvr_AzureCalc_AzureCalcRateCard[[#This Row],[Region]]</f>
        <v>A7 VM (Non-Windows)B16</v>
      </c>
      <c r="B14939" s="784">
        <v>16</v>
      </c>
      <c r="C14939" s="784" t="s">
        <v>91</v>
      </c>
      <c r="D14939" s="784" t="s">
        <v>182</v>
      </c>
      <c r="E14939" s="784">
        <v>0.77839999999999998</v>
      </c>
      <c r="F14939" s="784" t="s">
        <v>712</v>
      </c>
      <c r="G14939" s="784" t="s">
        <v>2787</v>
      </c>
      <c r="H14939" s="784" t="s">
        <v>2788</v>
      </c>
      <c r="I14939" s="784" t="s">
        <v>4431</v>
      </c>
    </row>
    <row r="14940" spans="1:9" hidden="1">
      <c r="A14940" s="784" t="str">
        <f>Table_wabobpsvr_AzureCalc_AzureCalcRateCard[[#This Row],[ServiceName]]&amp;Table_wabobpsvr_AzureCalc_AzureCalcRateCard[[#This Row],[Price_Level]]&amp;Table_wabobpsvr_AzureCalc_AzureCalcRateCard[[#This Row],[Region]]</f>
        <v>A7 VM (Non-Windows)C16</v>
      </c>
      <c r="B14940" s="784">
        <v>16</v>
      </c>
      <c r="C14940" s="784" t="s">
        <v>91</v>
      </c>
      <c r="D14940" s="784" t="s">
        <v>184</v>
      </c>
      <c r="E14940" s="784">
        <v>0.74504000000000004</v>
      </c>
      <c r="F14940" s="784" t="s">
        <v>712</v>
      </c>
      <c r="G14940" s="784" t="s">
        <v>2787</v>
      </c>
      <c r="H14940" s="784" t="s">
        <v>2788</v>
      </c>
      <c r="I14940" s="784" t="s">
        <v>4431</v>
      </c>
    </row>
    <row r="14941" spans="1:9" hidden="1">
      <c r="A14941" s="784" t="str">
        <f>Table_wabobpsvr_AzureCalc_AzureCalcRateCard[[#This Row],[ServiceName]]&amp;Table_wabobpsvr_AzureCalc_AzureCalcRateCard[[#This Row],[Price_Level]]&amp;Table_wabobpsvr_AzureCalc_AzureCalcRateCard[[#This Row],[Region]]</f>
        <v>A7 VM (Non-Windows)D16</v>
      </c>
      <c r="B14941" s="784">
        <v>16</v>
      </c>
      <c r="C14941" s="784" t="s">
        <v>91</v>
      </c>
      <c r="D14941" s="784" t="s">
        <v>183</v>
      </c>
      <c r="E14941" s="784">
        <v>0.71167999999999998</v>
      </c>
      <c r="F14941" s="784" t="s">
        <v>712</v>
      </c>
      <c r="G14941" s="784" t="s">
        <v>2787</v>
      </c>
      <c r="H14941" s="784" t="s">
        <v>2788</v>
      </c>
      <c r="I14941" s="784" t="s">
        <v>4431</v>
      </c>
    </row>
    <row r="14942" spans="1:9" hidden="1">
      <c r="A14942" s="784" t="str">
        <f>Table_wabobpsvr_AzureCalc_AzureCalcRateCard[[#This Row],[ServiceName]]&amp;Table_wabobpsvr_AzureCalc_AzureCalcRateCard[[#This Row],[Price_Level]]&amp;Table_wabobpsvr_AzureCalc_AzureCalcRateCard[[#This Row],[Region]]</f>
        <v>Basic_D14 VM (Non-Windows)B16</v>
      </c>
      <c r="B14942" s="784">
        <v>16</v>
      </c>
      <c r="C14942" s="784" t="s">
        <v>91</v>
      </c>
      <c r="D14942" s="784" t="s">
        <v>182</v>
      </c>
      <c r="E14942" s="784">
        <v>1.2793399999999999</v>
      </c>
      <c r="F14942" s="784" t="s">
        <v>1142</v>
      </c>
      <c r="G14942" s="784" t="s">
        <v>2835</v>
      </c>
      <c r="H14942" s="784" t="s">
        <v>2836</v>
      </c>
      <c r="I14942" s="784" t="s">
        <v>4431</v>
      </c>
    </row>
    <row r="14943" spans="1:9" hidden="1">
      <c r="A14943" s="784" t="str">
        <f>Table_wabobpsvr_AzureCalc_AzureCalcRateCard[[#This Row],[ServiceName]]&amp;Table_wabobpsvr_AzureCalc_AzureCalcRateCard[[#This Row],[Price_Level]]&amp;Table_wabobpsvr_AzureCalc_AzureCalcRateCard[[#This Row],[Region]]</f>
        <v>Basic_D14 VM (Non-Windows)C</v>
      </c>
      <c r="B14943" s="784"/>
      <c r="C14943" s="784" t="s">
        <v>91</v>
      </c>
      <c r="D14943" s="784" t="s">
        <v>184</v>
      </c>
      <c r="E14943" s="784">
        <v>1.23851</v>
      </c>
      <c r="F14943" s="784" t="s">
        <v>1142</v>
      </c>
      <c r="G14943" s="784" t="s">
        <v>2835</v>
      </c>
      <c r="H14943" s="784" t="s">
        <v>2836</v>
      </c>
      <c r="I14943" s="784" t="s">
        <v>4431</v>
      </c>
    </row>
    <row r="14944" spans="1:9" hidden="1">
      <c r="A14944" s="784" t="str">
        <f>Table_wabobpsvr_AzureCalc_AzureCalcRateCard[[#This Row],[ServiceName]]&amp;Table_wabobpsvr_AzureCalc_AzureCalcRateCard[[#This Row],[Price_Level]]&amp;Table_wabobpsvr_AzureCalc_AzureCalcRateCard[[#This Row],[Region]]</f>
        <v>Basic_D14 VM (Non-Windows)D</v>
      </c>
      <c r="B14944" s="784"/>
      <c r="C14944" s="784" t="s">
        <v>91</v>
      </c>
      <c r="D14944" s="784" t="s">
        <v>183</v>
      </c>
      <c r="E14944" s="784">
        <v>1.1976800000000001</v>
      </c>
      <c r="F14944" s="784" t="s">
        <v>1142</v>
      </c>
      <c r="G14944" s="784" t="s">
        <v>2835</v>
      </c>
      <c r="H14944" s="784" t="s">
        <v>2836</v>
      </c>
      <c r="I14944" s="784" t="s">
        <v>4431</v>
      </c>
    </row>
    <row r="14945" spans="1:9" hidden="1">
      <c r="A14945" s="784" t="str">
        <f>Table_wabobpsvr_AzureCalc_AzureCalcRateCard[[#This Row],[ServiceName]]&amp;Table_wabobpsvr_AzureCalc_AzureCalcRateCard[[#This Row],[Price_Level]]&amp;Table_wabobpsvr_AzureCalc_AzureCalcRateCard[[#This Row],[Region]]</f>
        <v>Basic_D14 VM (Windows)A</v>
      </c>
      <c r="B14945" s="784"/>
      <c r="C14945" s="784" t="s">
        <v>91</v>
      </c>
      <c r="D14945" s="784" t="s">
        <v>181</v>
      </c>
      <c r="E14945" s="784">
        <v>2.0302099999999998</v>
      </c>
      <c r="F14945" s="784" t="s">
        <v>1143</v>
      </c>
      <c r="G14945" s="784" t="s">
        <v>2837</v>
      </c>
      <c r="H14945" s="784" t="s">
        <v>2838</v>
      </c>
      <c r="I14945" s="784" t="s">
        <v>4431</v>
      </c>
    </row>
    <row r="14946" spans="1:9" hidden="1">
      <c r="A14946" s="784" t="str">
        <f>Table_wabobpsvr_AzureCalc_AzureCalcRateCard[[#This Row],[ServiceName]]&amp;Table_wabobpsvr_AzureCalc_AzureCalcRateCard[[#This Row],[Price_Level]]&amp;Table_wabobpsvr_AzureCalc_AzureCalcRateCard[[#This Row],[Region]]</f>
        <v>Basic_D14 VM (Windows)B16</v>
      </c>
      <c r="B14946" s="784">
        <v>16</v>
      </c>
      <c r="C14946" s="784" t="s">
        <v>91</v>
      </c>
      <c r="D14946" s="784" t="s">
        <v>182</v>
      </c>
      <c r="E14946" s="784">
        <v>1.9674199999999999</v>
      </c>
      <c r="F14946" s="784" t="s">
        <v>1143</v>
      </c>
      <c r="G14946" s="784" t="s">
        <v>2837</v>
      </c>
      <c r="H14946" s="784" t="s">
        <v>2838</v>
      </c>
      <c r="I14946" s="784" t="s">
        <v>4431</v>
      </c>
    </row>
    <row r="14947" spans="1:9" hidden="1">
      <c r="A14947" s="784" t="str">
        <f>Table_wabobpsvr_AzureCalc_AzureCalcRateCard[[#This Row],[ServiceName]]&amp;Table_wabobpsvr_AzureCalc_AzureCalcRateCard[[#This Row],[Price_Level]]&amp;Table_wabobpsvr_AzureCalc_AzureCalcRateCard[[#This Row],[Region]]</f>
        <v>Basic_D14 VM (Windows)C16</v>
      </c>
      <c r="B14947" s="784">
        <v>16</v>
      </c>
      <c r="C14947" s="784" t="s">
        <v>91</v>
      </c>
      <c r="D14947" s="784" t="s">
        <v>184</v>
      </c>
      <c r="E14947" s="784">
        <v>1.90463</v>
      </c>
      <c r="F14947" s="784" t="s">
        <v>1143</v>
      </c>
      <c r="G14947" s="784" t="s">
        <v>2837</v>
      </c>
      <c r="H14947" s="784" t="s">
        <v>2838</v>
      </c>
      <c r="I14947" s="784" t="s">
        <v>4431</v>
      </c>
    </row>
    <row r="14948" spans="1:9" hidden="1">
      <c r="A14948" s="784" t="str">
        <f>Table_wabobpsvr_AzureCalc_AzureCalcRateCard[[#This Row],[ServiceName]]&amp;Table_wabobpsvr_AzureCalc_AzureCalcRateCard[[#This Row],[Price_Level]]&amp;Table_wabobpsvr_AzureCalc_AzureCalcRateCard[[#This Row],[Region]]</f>
        <v>Basic_D14 VM (Windows)D16</v>
      </c>
      <c r="B14948" s="784">
        <v>16</v>
      </c>
      <c r="C14948" s="784" t="s">
        <v>91</v>
      </c>
      <c r="D14948" s="784" t="s">
        <v>183</v>
      </c>
      <c r="E14948" s="784">
        <v>1.8418399999999999</v>
      </c>
      <c r="F14948" s="784" t="s">
        <v>1143</v>
      </c>
      <c r="G14948" s="784" t="s">
        <v>2837</v>
      </c>
      <c r="H14948" s="784" t="s">
        <v>2838</v>
      </c>
      <c r="I14948" s="784" t="s">
        <v>4431</v>
      </c>
    </row>
    <row r="14949" spans="1:9" hidden="1">
      <c r="A14949" s="784" t="str">
        <f>Table_wabobpsvr_AzureCalc_AzureCalcRateCard[[#This Row],[ServiceName]]&amp;Table_wabobpsvr_AzureCalc_AzureCalcRateCard[[#This Row],[Price_Level]]&amp;Table_wabobpsvr_AzureCalc_AzureCalcRateCard[[#This Row],[Region]]</f>
        <v>Basic_D2 VM (Non-Windows)A</v>
      </c>
      <c r="B14949" s="784"/>
      <c r="C14949" s="784" t="s">
        <v>91</v>
      </c>
      <c r="D14949" s="784" t="s">
        <v>181</v>
      </c>
      <c r="E14949" s="784">
        <v>0.19012000000000001</v>
      </c>
      <c r="F14949" s="784" t="s">
        <v>1144</v>
      </c>
      <c r="G14949" s="784" t="s">
        <v>2839</v>
      </c>
      <c r="H14949" s="784" t="s">
        <v>2840</v>
      </c>
      <c r="I14949" s="784" t="s">
        <v>4431</v>
      </c>
    </row>
    <row r="14950" spans="1:9" hidden="1">
      <c r="A14950" s="784" t="str">
        <f>Table_wabobpsvr_AzureCalc_AzureCalcRateCard[[#This Row],[ServiceName]]&amp;Table_wabobpsvr_AzureCalc_AzureCalcRateCard[[#This Row],[Price_Level]]&amp;Table_wabobpsvr_AzureCalc_AzureCalcRateCard[[#This Row],[Region]]</f>
        <v>Basic_D2 VM (Non-Windows)B</v>
      </c>
      <c r="B14950" s="784"/>
      <c r="C14950" s="784" t="s">
        <v>91</v>
      </c>
      <c r="D14950" s="784" t="s">
        <v>182</v>
      </c>
      <c r="E14950" s="784">
        <v>0.18423999999999999</v>
      </c>
      <c r="F14950" s="784" t="s">
        <v>1144</v>
      </c>
      <c r="G14950" s="784" t="s">
        <v>2839</v>
      </c>
      <c r="H14950" s="784" t="s">
        <v>2840</v>
      </c>
      <c r="I14950" s="784" t="s">
        <v>4431</v>
      </c>
    </row>
    <row r="14951" spans="1:9" hidden="1">
      <c r="A14951" s="784" t="str">
        <f>Table_wabobpsvr_AzureCalc_AzureCalcRateCard[[#This Row],[ServiceName]]&amp;Table_wabobpsvr_AzureCalc_AzureCalcRateCard[[#This Row],[Price_Level]]&amp;Table_wabobpsvr_AzureCalc_AzureCalcRateCard[[#This Row],[Region]]</f>
        <v>D4 HDInsightMOSP16</v>
      </c>
      <c r="B14951" s="784">
        <v>16</v>
      </c>
      <c r="C14951" s="784" t="s">
        <v>91</v>
      </c>
      <c r="D14951" s="784" t="s">
        <v>627</v>
      </c>
      <c r="E14951" s="784">
        <v>1.696</v>
      </c>
      <c r="F14951" s="784" t="s">
        <v>4274</v>
      </c>
      <c r="G14951" s="784" t="s">
        <v>4431</v>
      </c>
      <c r="H14951" s="784" t="s">
        <v>4431</v>
      </c>
      <c r="I14951" s="784" t="s">
        <v>4431</v>
      </c>
    </row>
    <row r="14952" spans="1:9" hidden="1">
      <c r="A14952" s="784" t="str">
        <f>Table_wabobpsvr_AzureCalc_AzureCalcRateCard[[#This Row],[ServiceName]]&amp;Table_wabobpsvr_AzureCalc_AzureCalcRateCard[[#This Row],[Price_Level]]&amp;Table_wabobpsvr_AzureCalc_AzureCalcRateCard[[#This Row],[Region]]</f>
        <v>Basic_D2 VM (Non-Windows)C</v>
      </c>
      <c r="B14952" s="784"/>
      <c r="C14952" s="784" t="s">
        <v>91</v>
      </c>
      <c r="D14952" s="784" t="s">
        <v>184</v>
      </c>
      <c r="E14952" s="784">
        <v>0.17835999999999999</v>
      </c>
      <c r="F14952" s="784" t="s">
        <v>1144</v>
      </c>
      <c r="G14952" s="784" t="s">
        <v>2839</v>
      </c>
      <c r="H14952" s="784" t="s">
        <v>2840</v>
      </c>
      <c r="I14952" s="784" t="s">
        <v>4431</v>
      </c>
    </row>
    <row r="14953" spans="1:9" hidden="1">
      <c r="A14953" s="784" t="str">
        <f>Table_wabobpsvr_AzureCalc_AzureCalcRateCard[[#This Row],[ServiceName]]&amp;Table_wabobpsvr_AzureCalc_AzureCalcRateCard[[#This Row],[Price_Level]]&amp;Table_wabobpsvr_AzureCalc_AzureCalcRateCard[[#This Row],[Region]]</f>
        <v>Basic Elastic DTU PackD</v>
      </c>
      <c r="B14953" s="784"/>
      <c r="C14953" s="784" t="s">
        <v>7614</v>
      </c>
      <c r="D14953" s="784" t="s">
        <v>183</v>
      </c>
      <c r="E14953" s="784">
        <v>4.2999999999999997E-2</v>
      </c>
      <c r="F14953" s="784" t="s">
        <v>7449</v>
      </c>
      <c r="G14953" s="784" t="s">
        <v>7572</v>
      </c>
      <c r="H14953" s="784" t="s">
        <v>7653</v>
      </c>
      <c r="I14953" s="784" t="s">
        <v>7552</v>
      </c>
    </row>
    <row r="14954" spans="1:9" hidden="1">
      <c r="A14954" s="784" t="str">
        <f>Table_wabobpsvr_AzureCalc_AzureCalcRateCard[[#This Row],[ServiceName]]&amp;Table_wabobpsvr_AzureCalc_AzureCalcRateCard[[#This Row],[Price_Level]]&amp;Table_wabobpsvr_AzureCalc_AzureCalcRateCard[[#This Row],[Region]]</f>
        <v>Premium P2 Secondary Active Geo Database DaysMOSP15</v>
      </c>
      <c r="B14954" s="784">
        <v>15</v>
      </c>
      <c r="C14954" s="784" t="s">
        <v>1119</v>
      </c>
      <c r="D14954" s="784" t="s">
        <v>627</v>
      </c>
      <c r="E14954" s="784">
        <v>33</v>
      </c>
      <c r="F14954" s="784" t="s">
        <v>1426</v>
      </c>
      <c r="G14954" s="784" t="s">
        <v>4431</v>
      </c>
      <c r="H14954" s="784" t="s">
        <v>4431</v>
      </c>
      <c r="I14954" s="784" t="s">
        <v>7034</v>
      </c>
    </row>
    <row r="14955" spans="1:9" hidden="1">
      <c r="A14955" s="784" t="str">
        <f>Table_wabobpsvr_AzureCalc_AzureCalcRateCard[[#This Row],[ServiceName]]&amp;Table_wabobpsvr_AzureCalc_AzureCalcRateCard[[#This Row],[Price_Level]]&amp;Table_wabobpsvr_AzureCalc_AzureCalcRateCard[[#This Row],[Region]]</f>
        <v>Premium P2 Secondary Active Geo Database DaysA15</v>
      </c>
      <c r="B14955" s="784">
        <v>15</v>
      </c>
      <c r="C14955" s="784" t="s">
        <v>1119</v>
      </c>
      <c r="D14955" s="784" t="s">
        <v>181</v>
      </c>
      <c r="E14955" s="784">
        <v>32.01</v>
      </c>
      <c r="F14955" s="784" t="s">
        <v>1426</v>
      </c>
      <c r="G14955" s="784" t="s">
        <v>4431</v>
      </c>
      <c r="H14955" s="784" t="s">
        <v>2623</v>
      </c>
      <c r="I14955" s="784" t="s">
        <v>7034</v>
      </c>
    </row>
    <row r="14956" spans="1:9" hidden="1">
      <c r="A14956" s="784" t="str">
        <f>Table_wabobpsvr_AzureCalc_AzureCalcRateCard[[#This Row],[ServiceName]]&amp;Table_wabobpsvr_AzureCalc_AzureCalcRateCard[[#This Row],[Price_Level]]&amp;Table_wabobpsvr_AzureCalc_AzureCalcRateCard[[#This Row],[Region]]</f>
        <v>Premium P2 Secondary Active Geo Database DaysB15</v>
      </c>
      <c r="B14956" s="784">
        <v>15</v>
      </c>
      <c r="C14956" s="784" t="s">
        <v>1119</v>
      </c>
      <c r="D14956" s="784" t="s">
        <v>182</v>
      </c>
      <c r="E14956" s="784">
        <v>31.02</v>
      </c>
      <c r="F14956" s="784" t="s">
        <v>1426</v>
      </c>
      <c r="G14956" s="784" t="s">
        <v>4431</v>
      </c>
      <c r="H14956" s="784" t="s">
        <v>2623</v>
      </c>
      <c r="I14956" s="784" t="s">
        <v>7034</v>
      </c>
    </row>
    <row r="14957" spans="1:9" hidden="1">
      <c r="A14957" s="784" t="str">
        <f>Table_wabobpsvr_AzureCalc_AzureCalcRateCard[[#This Row],[ServiceName]]&amp;Table_wabobpsvr_AzureCalc_AzureCalcRateCard[[#This Row],[Price_Level]]&amp;Table_wabobpsvr_AzureCalc_AzureCalcRateCard[[#This Row],[Region]]</f>
        <v>Premium P2 Secondary Active Geo Database DaysC15</v>
      </c>
      <c r="B14957" s="784">
        <v>15</v>
      </c>
      <c r="C14957" s="784" t="s">
        <v>1119</v>
      </c>
      <c r="D14957" s="784" t="s">
        <v>184</v>
      </c>
      <c r="E14957" s="784">
        <v>30.03</v>
      </c>
      <c r="F14957" s="784" t="s">
        <v>1426</v>
      </c>
      <c r="G14957" s="784" t="s">
        <v>4431</v>
      </c>
      <c r="H14957" s="784" t="s">
        <v>2623</v>
      </c>
      <c r="I14957" s="784" t="s">
        <v>7034</v>
      </c>
    </row>
    <row r="14958" spans="1:9" hidden="1">
      <c r="A14958" s="784" t="str">
        <f>Table_wabobpsvr_AzureCalc_AzureCalcRateCard[[#This Row],[ServiceName]]&amp;Table_wabobpsvr_AzureCalc_AzureCalcRateCard[[#This Row],[Price_Level]]&amp;Table_wabobpsvr_AzureCalc_AzureCalcRateCard[[#This Row],[Region]]</f>
        <v>Premium P2 Secondary Active Geo Database DaysD15</v>
      </c>
      <c r="B14958" s="784">
        <v>15</v>
      </c>
      <c r="C14958" s="784" t="s">
        <v>1119</v>
      </c>
      <c r="D14958" s="784" t="s">
        <v>183</v>
      </c>
      <c r="E14958" s="784">
        <v>29.04</v>
      </c>
      <c r="F14958" s="784" t="s">
        <v>1426</v>
      </c>
      <c r="G14958" s="784" t="s">
        <v>4431</v>
      </c>
      <c r="H14958" s="784" t="s">
        <v>2623</v>
      </c>
      <c r="I14958" s="784" t="s">
        <v>7034</v>
      </c>
    </row>
    <row r="14959" spans="1:9" hidden="1">
      <c r="A14959" s="784" t="str">
        <f>Table_wabobpsvr_AzureCalc_AzureCalcRateCard[[#This Row],[ServiceName]]&amp;Table_wabobpsvr_AzureCalc_AzureCalcRateCard[[#This Row],[Price_Level]]&amp;Table_wabobpsvr_AzureCalc_AzureCalcRateCard[[#This Row],[Region]]</f>
        <v>A11 Cloud ServicesA10</v>
      </c>
      <c r="B14959" s="784">
        <v>10</v>
      </c>
      <c r="C14959" s="784" t="s">
        <v>701</v>
      </c>
      <c r="D14959" s="784" t="s">
        <v>181</v>
      </c>
      <c r="E14959" s="784">
        <v>3.831</v>
      </c>
      <c r="F14959" s="784" t="s">
        <v>1266</v>
      </c>
      <c r="G14959" s="784" t="s">
        <v>4503</v>
      </c>
      <c r="H14959" s="784" t="s">
        <v>4504</v>
      </c>
      <c r="I14959" s="784" t="s">
        <v>5699</v>
      </c>
    </row>
    <row r="14960" spans="1:9" hidden="1">
      <c r="A14960" s="784" t="str">
        <f>Table_wabobpsvr_AzureCalc_AzureCalcRateCard[[#This Row],[ServiceName]]&amp;Table_wabobpsvr_AzureCalc_AzureCalcRateCard[[#This Row],[Price_Level]]&amp;Table_wabobpsvr_AzureCalc_AzureCalcRateCard[[#This Row],[Region]]</f>
        <v>A11 Cloud ServicesC8</v>
      </c>
      <c r="B14960" s="784">
        <v>8</v>
      </c>
      <c r="C14960" s="784" t="s">
        <v>701</v>
      </c>
      <c r="D14960" s="784" t="s">
        <v>184</v>
      </c>
      <c r="E14960" s="784">
        <v>3.1850000000000001</v>
      </c>
      <c r="F14960" s="784" t="s">
        <v>1266</v>
      </c>
      <c r="G14960" s="784" t="s">
        <v>4463</v>
      </c>
      <c r="H14960" s="784" t="s">
        <v>4464</v>
      </c>
      <c r="I14960" s="784" t="s">
        <v>6368</v>
      </c>
    </row>
    <row r="14961" spans="1:9" hidden="1">
      <c r="A14961" s="784" t="str">
        <f>Table_wabobpsvr_AzureCalc_AzureCalcRateCard[[#This Row],[ServiceName]]&amp;Table_wabobpsvr_AzureCalc_AzureCalcRateCard[[#This Row],[Price_Level]]&amp;Table_wabobpsvr_AzureCalc_AzureCalcRateCard[[#This Row],[Region]]</f>
        <v>Read-Access Geo Redundant Storage Standard IO - Page Blob/DiskMOSP</v>
      </c>
      <c r="B14961" s="784"/>
      <c r="C14961" s="784" t="s">
        <v>10</v>
      </c>
      <c r="D14961" s="784" t="s">
        <v>627</v>
      </c>
      <c r="E14961" s="784">
        <v>0.14199999999999999</v>
      </c>
      <c r="F14961" s="784" t="s">
        <v>794</v>
      </c>
      <c r="G14961" s="784" t="s">
        <v>4431</v>
      </c>
      <c r="H14961" s="784" t="s">
        <v>4431</v>
      </c>
      <c r="I14961" s="784" t="s">
        <v>4431</v>
      </c>
    </row>
    <row r="14962" spans="1:9" hidden="1">
      <c r="A14962" s="784" t="str">
        <f>Table_wabobpsvr_AzureCalc_AzureCalcRateCard[[#This Row],[ServiceName]]&amp;Table_wabobpsvr_AzureCalc_AzureCalcRateCard[[#This Row],[Price_Level]]&amp;Table_wabobpsvr_AzureCalc_AzureCalcRateCard[[#This Row],[Region]]</f>
        <v>A10 VM (Non-Windows)D16</v>
      </c>
      <c r="B14962" s="784">
        <v>16</v>
      </c>
      <c r="C14962" s="784" t="s">
        <v>91</v>
      </c>
      <c r="D14962" s="784" t="s">
        <v>183</v>
      </c>
      <c r="E14962" s="784">
        <v>1.17</v>
      </c>
      <c r="F14962" s="784" t="s">
        <v>1283</v>
      </c>
      <c r="G14962" s="784" t="s">
        <v>3654</v>
      </c>
      <c r="H14962" s="784" t="s">
        <v>3655</v>
      </c>
      <c r="I14962" s="784" t="s">
        <v>5701</v>
      </c>
    </row>
    <row r="14963" spans="1:9" hidden="1">
      <c r="A14963" s="784" t="str">
        <f>Table_wabobpsvr_AzureCalc_AzureCalcRateCard[[#This Row],[ServiceName]]&amp;Table_wabobpsvr_AzureCalc_AzureCalcRateCard[[#This Row],[Price_Level]]&amp;Table_wabobpsvr_AzureCalc_AzureCalcRateCard[[#This Row],[Region]]</f>
        <v>Premium P2 Secondary Geo Database DaysMOSP15</v>
      </c>
      <c r="B14963" s="784">
        <v>15</v>
      </c>
      <c r="C14963" s="784" t="s">
        <v>1119</v>
      </c>
      <c r="D14963" s="784" t="s">
        <v>627</v>
      </c>
      <c r="E14963" s="784">
        <v>24.74</v>
      </c>
      <c r="F14963" s="784" t="s">
        <v>1427</v>
      </c>
      <c r="G14963" s="784" t="s">
        <v>4431</v>
      </c>
      <c r="H14963" s="784" t="s">
        <v>4431</v>
      </c>
      <c r="I14963" s="784" t="s">
        <v>7035</v>
      </c>
    </row>
    <row r="14964" spans="1:9" hidden="1">
      <c r="A14964" s="784" t="str">
        <f>Table_wabobpsvr_AzureCalc_AzureCalcRateCard[[#This Row],[ServiceName]]&amp;Table_wabobpsvr_AzureCalc_AzureCalcRateCard[[#This Row],[Price_Level]]&amp;Table_wabobpsvr_AzureCalc_AzureCalcRateCard[[#This Row],[Region]]</f>
        <v>Premium P2 Secondary Geo Database DaysA15</v>
      </c>
      <c r="B14964" s="784">
        <v>15</v>
      </c>
      <c r="C14964" s="784" t="s">
        <v>1119</v>
      </c>
      <c r="D14964" s="784" t="s">
        <v>181</v>
      </c>
      <c r="E14964" s="784">
        <v>23.997800000000002</v>
      </c>
      <c r="F14964" s="784" t="s">
        <v>1427</v>
      </c>
      <c r="G14964" s="784" t="s">
        <v>4431</v>
      </c>
      <c r="H14964" s="784" t="s">
        <v>2623</v>
      </c>
      <c r="I14964" s="784" t="s">
        <v>7035</v>
      </c>
    </row>
    <row r="14965" spans="1:9" hidden="1">
      <c r="A14965" s="784" t="str">
        <f>Table_wabobpsvr_AzureCalc_AzureCalcRateCard[[#This Row],[ServiceName]]&amp;Table_wabobpsvr_AzureCalc_AzureCalcRateCard[[#This Row],[Price_Level]]&amp;Table_wabobpsvr_AzureCalc_AzureCalcRateCard[[#This Row],[Region]]</f>
        <v>Premium P2 Secondary Geo Database DaysB15</v>
      </c>
      <c r="B14965" s="784">
        <v>15</v>
      </c>
      <c r="C14965" s="784" t="s">
        <v>1119</v>
      </c>
      <c r="D14965" s="784" t="s">
        <v>182</v>
      </c>
      <c r="E14965" s="784">
        <v>23.255600000000001</v>
      </c>
      <c r="F14965" s="784" t="s">
        <v>1427</v>
      </c>
      <c r="G14965" s="784" t="s">
        <v>4431</v>
      </c>
      <c r="H14965" s="784" t="s">
        <v>2623</v>
      </c>
      <c r="I14965" s="784" t="s">
        <v>7035</v>
      </c>
    </row>
    <row r="14966" spans="1:9" hidden="1">
      <c r="A14966" s="784" t="str">
        <f>Table_wabobpsvr_AzureCalc_AzureCalcRateCard[[#This Row],[ServiceName]]&amp;Table_wabobpsvr_AzureCalc_AzureCalcRateCard[[#This Row],[Price_Level]]&amp;Table_wabobpsvr_AzureCalc_AzureCalcRateCard[[#This Row],[Region]]</f>
        <v>Premium P2 Secondary Geo Database DaysC15</v>
      </c>
      <c r="B14966" s="784">
        <v>15</v>
      </c>
      <c r="C14966" s="784" t="s">
        <v>1119</v>
      </c>
      <c r="D14966" s="784" t="s">
        <v>184</v>
      </c>
      <c r="E14966" s="784">
        <v>22.513400000000001</v>
      </c>
      <c r="F14966" s="784" t="s">
        <v>1427</v>
      </c>
      <c r="G14966" s="784" t="s">
        <v>4431</v>
      </c>
      <c r="H14966" s="784" t="s">
        <v>2623</v>
      </c>
      <c r="I14966" s="784" t="s">
        <v>7035</v>
      </c>
    </row>
    <row r="14967" spans="1:9" hidden="1">
      <c r="A14967" s="784" t="str">
        <f>Table_wabobpsvr_AzureCalc_AzureCalcRateCard[[#This Row],[ServiceName]]&amp;Table_wabobpsvr_AzureCalc_AzureCalcRateCard[[#This Row],[Price_Level]]&amp;Table_wabobpsvr_AzureCalc_AzureCalcRateCard[[#This Row],[Region]]</f>
        <v>Premium P2 Secondary Geo Database DaysD15</v>
      </c>
      <c r="B14967" s="784">
        <v>15</v>
      </c>
      <c r="C14967" s="784" t="s">
        <v>1119</v>
      </c>
      <c r="D14967" s="784" t="s">
        <v>183</v>
      </c>
      <c r="E14967" s="784">
        <v>21.7712</v>
      </c>
      <c r="F14967" s="784" t="s">
        <v>1427</v>
      </c>
      <c r="G14967" s="784" t="s">
        <v>4431</v>
      </c>
      <c r="H14967" s="784" t="s">
        <v>2623</v>
      </c>
      <c r="I14967" s="784" t="s">
        <v>7035</v>
      </c>
    </row>
    <row r="14968" spans="1:9" hidden="1">
      <c r="A14968" s="784" t="str">
        <f>Table_wabobpsvr_AzureCalc_AzureCalcRateCard[[#This Row],[ServiceName]]&amp;Table_wabobpsvr_AzureCalc_AzureCalcRateCard[[#This Row],[Price_Level]]&amp;Table_wabobpsvr_AzureCalc_AzureCalcRateCard[[#This Row],[Region]]</f>
        <v>A10 VM (Non-Windows)MOSP13</v>
      </c>
      <c r="B14968" s="784">
        <v>13</v>
      </c>
      <c r="C14968" s="784" t="s">
        <v>91</v>
      </c>
      <c r="D14968" s="784" t="s">
        <v>627</v>
      </c>
      <c r="E14968" s="784">
        <v>1.57</v>
      </c>
      <c r="F14968" s="784" t="s">
        <v>1283</v>
      </c>
      <c r="G14968" s="784" t="s">
        <v>4431</v>
      </c>
      <c r="H14968" s="784" t="s">
        <v>4431</v>
      </c>
      <c r="I14968" s="784" t="s">
        <v>6373</v>
      </c>
    </row>
    <row r="14969" spans="1:9" hidden="1">
      <c r="A14969" s="784" t="str">
        <f>Table_wabobpsvr_AzureCalc_AzureCalcRateCard[[#This Row],[ServiceName]]&amp;Table_wabobpsvr_AzureCalc_AzureCalcRateCard[[#This Row],[Price_Level]]&amp;Table_wabobpsvr_AzureCalc_AzureCalcRateCard[[#This Row],[Region]]</f>
        <v>A10 VM (Non-Windows)A7</v>
      </c>
      <c r="B14969" s="784">
        <v>7</v>
      </c>
      <c r="C14969" s="784" t="s">
        <v>91</v>
      </c>
      <c r="D14969" s="784" t="s">
        <v>181</v>
      </c>
      <c r="E14969" s="784">
        <v>1.29</v>
      </c>
      <c r="F14969" s="784" t="s">
        <v>1283</v>
      </c>
      <c r="G14969" s="784" t="s">
        <v>4505</v>
      </c>
      <c r="H14969" s="784" t="s">
        <v>4506</v>
      </c>
      <c r="I14969" s="784" t="s">
        <v>6827</v>
      </c>
    </row>
    <row r="14970" spans="1:9" hidden="1">
      <c r="A14970" s="784" t="str">
        <f>Table_wabobpsvr_AzureCalc_AzureCalcRateCard[[#This Row],[ServiceName]]&amp;Table_wabobpsvr_AzureCalc_AzureCalcRateCard[[#This Row],[Price_Level]]&amp;Table_wabobpsvr_AzureCalc_AzureCalcRateCard[[#This Row],[Region]]</f>
        <v>A10 VM (Non-Windows)B7</v>
      </c>
      <c r="B14970" s="784">
        <v>7</v>
      </c>
      <c r="C14970" s="784" t="s">
        <v>91</v>
      </c>
      <c r="D14970" s="784" t="s">
        <v>182</v>
      </c>
      <c r="E14970" s="784">
        <v>1.25</v>
      </c>
      <c r="F14970" s="784" t="s">
        <v>1283</v>
      </c>
      <c r="G14970" s="784" t="s">
        <v>4505</v>
      </c>
      <c r="H14970" s="784" t="s">
        <v>4506</v>
      </c>
      <c r="I14970" s="784" t="s">
        <v>6827</v>
      </c>
    </row>
    <row r="14971" spans="1:9" hidden="1">
      <c r="A14971" s="784" t="str">
        <f>Table_wabobpsvr_AzureCalc_AzureCalcRateCard[[#This Row],[ServiceName]]&amp;Table_wabobpsvr_AzureCalc_AzureCalcRateCard[[#This Row],[Price_Level]]&amp;Table_wabobpsvr_AzureCalc_AzureCalcRateCard[[#This Row],[Region]]</f>
        <v>A10 VM (Non-Windows)C7</v>
      </c>
      <c r="B14971" s="784">
        <v>7</v>
      </c>
      <c r="C14971" s="784" t="s">
        <v>91</v>
      </c>
      <c r="D14971" s="784" t="s">
        <v>184</v>
      </c>
      <c r="E14971" s="784">
        <v>1.21</v>
      </c>
      <c r="F14971" s="784" t="s">
        <v>1283</v>
      </c>
      <c r="G14971" s="784" t="s">
        <v>4505</v>
      </c>
      <c r="H14971" s="784" t="s">
        <v>4506</v>
      </c>
      <c r="I14971" s="784" t="s">
        <v>6827</v>
      </c>
    </row>
    <row r="14972" spans="1:9" hidden="1">
      <c r="A14972" s="784" t="str">
        <f>Table_wabobpsvr_AzureCalc_AzureCalcRateCard[[#This Row],[ServiceName]]&amp;Table_wabobpsvr_AzureCalc_AzureCalcRateCard[[#This Row],[Price_Level]]&amp;Table_wabobpsvr_AzureCalc_AzureCalcRateCard[[#This Row],[Region]]</f>
        <v>Premium P6 Secondary Geo Database HoursMOSP14</v>
      </c>
      <c r="B14972" s="784">
        <v>14</v>
      </c>
      <c r="C14972" s="784" t="s">
        <v>91</v>
      </c>
      <c r="D14972" s="784" t="s">
        <v>627</v>
      </c>
      <c r="E14972" s="784">
        <v>4.6875</v>
      </c>
      <c r="F14972" s="784" t="s">
        <v>7380</v>
      </c>
      <c r="G14972" s="784" t="s">
        <v>4431</v>
      </c>
      <c r="H14972" s="784" t="s">
        <v>4431</v>
      </c>
      <c r="I14972" s="784" t="s">
        <v>7353</v>
      </c>
    </row>
    <row r="14973" spans="1:9" hidden="1">
      <c r="A14973" s="784" t="str">
        <f>Table_wabobpsvr_AzureCalc_AzureCalcRateCard[[#This Row],[ServiceName]]&amp;Table_wabobpsvr_AzureCalc_AzureCalcRateCard[[#This Row],[Price_Level]]&amp;Table_wabobpsvr_AzureCalc_AzureCalcRateCard[[#This Row],[Region]]</f>
        <v>Premium P6 Secondary Geo Database HoursC13</v>
      </c>
      <c r="B14973" s="784">
        <v>13</v>
      </c>
      <c r="C14973" s="784" t="s">
        <v>91</v>
      </c>
      <c r="D14973" s="784" t="s">
        <v>184</v>
      </c>
      <c r="E14973" s="784">
        <v>4.1291250000000002</v>
      </c>
      <c r="F14973" s="784" t="s">
        <v>7380</v>
      </c>
      <c r="G14973" s="784" t="s">
        <v>3789</v>
      </c>
      <c r="H14973" s="784" t="s">
        <v>5952</v>
      </c>
      <c r="I14973" s="784" t="s">
        <v>5953</v>
      </c>
    </row>
    <row r="14974" spans="1:9" hidden="1">
      <c r="A14974" s="784" t="str">
        <f>Table_wabobpsvr_AzureCalc_AzureCalcRateCard[[#This Row],[ServiceName]]&amp;Table_wabobpsvr_AzureCalc_AzureCalcRateCard[[#This Row],[Price_Level]]&amp;Table_wabobpsvr_AzureCalc_AzureCalcRateCard[[#This Row],[Region]]</f>
        <v>Premium P6 Secondary Active Geo Database HoursD13</v>
      </c>
      <c r="B14974" s="784">
        <v>13</v>
      </c>
      <c r="C14974" s="784" t="s">
        <v>91</v>
      </c>
      <c r="D14974" s="784" t="s">
        <v>183</v>
      </c>
      <c r="E14974" s="784">
        <v>5.3236333333333299</v>
      </c>
      <c r="F14974" s="784" t="s">
        <v>7379</v>
      </c>
      <c r="G14974" s="784" t="s">
        <v>3779</v>
      </c>
      <c r="H14974" s="784" t="s">
        <v>5923</v>
      </c>
      <c r="I14974" s="784" t="s">
        <v>5924</v>
      </c>
    </row>
    <row r="14975" spans="1:9" hidden="1">
      <c r="A14975" s="784" t="str">
        <f>Table_wabobpsvr_AzureCalc_AzureCalcRateCard[[#This Row],[ServiceName]]&amp;Table_wabobpsvr_AzureCalc_AzureCalcRateCard[[#This Row],[Price_Level]]&amp;Table_wabobpsvr_AzureCalc_AzureCalcRateCard[[#This Row],[Region]]</f>
        <v>Premium P6 Secondary Active Geo Database HoursD11</v>
      </c>
      <c r="B14975" s="784">
        <v>11</v>
      </c>
      <c r="C14975" s="784" t="s">
        <v>91</v>
      </c>
      <c r="D14975" s="784" t="s">
        <v>183</v>
      </c>
      <c r="E14975" s="784">
        <v>4.9723666666666704</v>
      </c>
      <c r="F14975" s="784" t="s">
        <v>7379</v>
      </c>
      <c r="G14975" s="784" t="s">
        <v>3781</v>
      </c>
      <c r="H14975" s="784" t="s">
        <v>5944</v>
      </c>
      <c r="I14975" s="784" t="s">
        <v>5945</v>
      </c>
    </row>
    <row r="14976" spans="1:9" hidden="1">
      <c r="A14976" s="784" t="str">
        <f>Table_wabobpsvr_AzureCalc_AzureCalcRateCard[[#This Row],[ServiceName]]&amp;Table_wabobpsvr_AzureCalc_AzureCalcRateCard[[#This Row],[Price_Level]]&amp;Table_wabobpsvr_AzureCalc_AzureCalcRateCard[[#This Row],[Region]]</f>
        <v>Premium P6 Secondary Active Geo Database HoursD12</v>
      </c>
      <c r="B14976" s="784">
        <v>12</v>
      </c>
      <c r="C14976" s="784" t="s">
        <v>91</v>
      </c>
      <c r="D14976" s="784" t="s">
        <v>183</v>
      </c>
      <c r="E14976" s="784">
        <v>4.9723666666666704</v>
      </c>
      <c r="F14976" s="784" t="s">
        <v>7379</v>
      </c>
      <c r="G14976" s="784" t="s">
        <v>3783</v>
      </c>
      <c r="H14976" s="784" t="s">
        <v>6126</v>
      </c>
      <c r="I14976" s="784" t="s">
        <v>6127</v>
      </c>
    </row>
    <row r="14977" spans="1:9" hidden="1">
      <c r="A14977" s="784" t="str">
        <f>Table_wabobpsvr_AzureCalc_AzureCalcRateCard[[#This Row],[ServiceName]]&amp;Table_wabobpsvr_AzureCalc_AzureCalcRateCard[[#This Row],[Price_Level]]&amp;Table_wabobpsvr_AzureCalc_AzureCalcRateCard[[#This Row],[Region]]</f>
        <v>ExpressRoute (Carrier) 10 Mbps ConnectionsMOSP16</v>
      </c>
      <c r="B14977" s="784">
        <v>16</v>
      </c>
      <c r="C14977" s="784" t="s">
        <v>4431</v>
      </c>
      <c r="D14977" s="784" t="s">
        <v>627</v>
      </c>
      <c r="E14977" s="784">
        <v>999999</v>
      </c>
      <c r="F14977" s="784" t="s">
        <v>845</v>
      </c>
      <c r="G14977" s="784" t="s">
        <v>4431</v>
      </c>
      <c r="H14977" s="784" t="s">
        <v>4431</v>
      </c>
      <c r="I14977" s="784" t="s">
        <v>4431</v>
      </c>
    </row>
    <row r="14978" spans="1:9" hidden="1">
      <c r="A14978" s="784" t="str">
        <f>Table_wabobpsvr_AzureCalc_AzureCalcRateCard[[#This Row],[ServiceName]]&amp;Table_wabobpsvr_AzureCalc_AzureCalcRateCard[[#This Row],[Price_Level]]&amp;Table_wabobpsvr_AzureCalc_AzureCalcRateCard[[#This Row],[Region]]</f>
        <v>Production API Transactions (in 1000s)A16</v>
      </c>
      <c r="B14978" s="784">
        <v>16</v>
      </c>
      <c r="C14978" s="784" t="s">
        <v>4431</v>
      </c>
      <c r="D14978" s="784" t="s">
        <v>181</v>
      </c>
      <c r="E14978" s="784">
        <v>999999</v>
      </c>
      <c r="F14978" s="784" t="s">
        <v>3557</v>
      </c>
      <c r="G14978" s="784" t="s">
        <v>4431</v>
      </c>
      <c r="H14978" s="784" t="s">
        <v>4431</v>
      </c>
      <c r="I14978" s="784" t="s">
        <v>4431</v>
      </c>
    </row>
    <row r="14979" spans="1:9" hidden="1">
      <c r="A14979" s="784" t="str">
        <f>Table_wabobpsvr_AzureCalc_AzureCalcRateCard[[#This Row],[ServiceName]]&amp;Table_wabobpsvr_AzureCalc_AzureCalcRateCard[[#This Row],[Price_Level]]&amp;Table_wabobpsvr_AzureCalc_AzureCalcRateCard[[#This Row],[Region]]</f>
        <v>Premium P6 Secondary Geo Database HoursB</v>
      </c>
      <c r="B14979" s="784"/>
      <c r="C14979" s="784" t="s">
        <v>91</v>
      </c>
      <c r="D14979" s="784" t="s">
        <v>182</v>
      </c>
      <c r="E14979" s="784">
        <v>3.5249999999999999</v>
      </c>
      <c r="F14979" s="784" t="s">
        <v>7380</v>
      </c>
      <c r="G14979" s="784" t="s">
        <v>3787</v>
      </c>
      <c r="H14979" s="784" t="s">
        <v>5926</v>
      </c>
      <c r="I14979" s="784" t="s">
        <v>5927</v>
      </c>
    </row>
    <row r="14980" spans="1:9" hidden="1">
      <c r="A14980" s="784" t="str">
        <f>Table_wabobpsvr_AzureCalc_AzureCalcRateCard[[#This Row],[ServiceName]]&amp;Table_wabobpsvr_AzureCalc_AzureCalcRateCard[[#This Row],[Price_Level]]&amp;Table_wabobpsvr_AzureCalc_AzureCalcRateCard[[#This Row],[Region]]</f>
        <v>Premium P6 Secondary Geo Database HoursC11</v>
      </c>
      <c r="B14980" s="784">
        <v>11</v>
      </c>
      <c r="C14980" s="784" t="s">
        <v>91</v>
      </c>
      <c r="D14980" s="784" t="s">
        <v>184</v>
      </c>
      <c r="E14980" s="784">
        <v>3.85650416666667</v>
      </c>
      <c r="F14980" s="784" t="s">
        <v>7380</v>
      </c>
      <c r="G14980" s="784" t="s">
        <v>3791</v>
      </c>
      <c r="H14980" s="784" t="s">
        <v>5954</v>
      </c>
      <c r="I14980" s="784" t="s">
        <v>5955</v>
      </c>
    </row>
    <row r="14981" spans="1:9" hidden="1">
      <c r="A14981" s="784" t="str">
        <f>Table_wabobpsvr_AzureCalc_AzureCalcRateCard[[#This Row],[ServiceName]]&amp;Table_wabobpsvr_AzureCalc_AzureCalcRateCard[[#This Row],[Price_Level]]&amp;Table_wabobpsvr_AzureCalc_AzureCalcRateCard[[#This Row],[Region]]</f>
        <v>A11 VM (Non-Windows)C14</v>
      </c>
      <c r="B14981" s="784">
        <v>14</v>
      </c>
      <c r="C14981" s="784" t="s">
        <v>4431</v>
      </c>
      <c r="D14981" s="784" t="s">
        <v>184</v>
      </c>
      <c r="E14981" s="784">
        <v>999999</v>
      </c>
      <c r="F14981" s="784" t="s">
        <v>1285</v>
      </c>
      <c r="G14981" s="784" t="s">
        <v>4431</v>
      </c>
      <c r="H14981" s="784" t="s">
        <v>4431</v>
      </c>
      <c r="I14981" s="784" t="s">
        <v>4431</v>
      </c>
    </row>
    <row r="14982" spans="1:9" hidden="1">
      <c r="A14982" s="784" t="str">
        <f>Table_wabobpsvr_AzureCalc_AzureCalcRateCard[[#This Row],[ServiceName]]&amp;Table_wabobpsvr_AzureCalc_AzureCalcRateCard[[#This Row],[Price_Level]]&amp;Table_wabobpsvr_AzureCalc_AzureCalcRateCard[[#This Row],[Region]]</f>
        <v>A11 VM (Non-Windows)D14</v>
      </c>
      <c r="B14982" s="784">
        <v>14</v>
      </c>
      <c r="C14982" s="784" t="s">
        <v>4431</v>
      </c>
      <c r="D14982" s="784" t="s">
        <v>183</v>
      </c>
      <c r="E14982" s="784">
        <v>999999</v>
      </c>
      <c r="F14982" s="784" t="s">
        <v>1285</v>
      </c>
      <c r="G14982" s="784" t="s">
        <v>4431</v>
      </c>
      <c r="H14982" s="784" t="s">
        <v>4431</v>
      </c>
      <c r="I14982" s="784" t="s">
        <v>4431</v>
      </c>
    </row>
    <row r="14983" spans="1:9" hidden="1">
      <c r="A14983" s="784" t="str">
        <f>Table_wabobpsvr_AzureCalc_AzureCalcRateCard[[#This Row],[ServiceName]]&amp;Table_wabobpsvr_AzureCalc_AzureCalcRateCard[[#This Row],[Price_Level]]&amp;Table_wabobpsvr_AzureCalc_AzureCalcRateCard[[#This Row],[Region]]</f>
        <v>Production API Transactions (in 1000s)B16</v>
      </c>
      <c r="B14983" s="784">
        <v>16</v>
      </c>
      <c r="C14983" s="784" t="s">
        <v>4431</v>
      </c>
      <c r="D14983" s="784" t="s">
        <v>182</v>
      </c>
      <c r="E14983" s="784">
        <v>999999</v>
      </c>
      <c r="F14983" s="784" t="s">
        <v>3557</v>
      </c>
      <c r="G14983" s="784" t="s">
        <v>4431</v>
      </c>
      <c r="H14983" s="784" t="s">
        <v>4431</v>
      </c>
      <c r="I14983" s="784" t="s">
        <v>4431</v>
      </c>
    </row>
    <row r="14984" spans="1:9" hidden="1">
      <c r="A14984" s="784" t="str">
        <f>Table_wabobpsvr_AzureCalc_AzureCalcRateCard[[#This Row],[ServiceName]]&amp;Table_wabobpsvr_AzureCalc_AzureCalcRateCard[[#This Row],[Price_Level]]&amp;Table_wabobpsvr_AzureCalc_AzureCalcRateCard[[#This Row],[Region]]</f>
        <v>A10 VM (Non-Windows)C13</v>
      </c>
      <c r="B14984" s="784">
        <v>13</v>
      </c>
      <c r="C14984" s="784" t="s">
        <v>91</v>
      </c>
      <c r="D14984" s="784" t="s">
        <v>184</v>
      </c>
      <c r="E14984" s="784">
        <v>1.429</v>
      </c>
      <c r="F14984" s="784" t="s">
        <v>1283</v>
      </c>
      <c r="G14984" s="784" t="s">
        <v>4484</v>
      </c>
      <c r="H14984" s="784" t="s">
        <v>4485</v>
      </c>
      <c r="I14984" s="784" t="s">
        <v>6373</v>
      </c>
    </row>
    <row r="14985" spans="1:9" hidden="1">
      <c r="A14985" s="784" t="str">
        <f>Table_wabobpsvr_AzureCalc_AzureCalcRateCard[[#This Row],[ServiceName]]&amp;Table_wabobpsvr_AzureCalc_AzureCalcRateCard[[#This Row],[Price_Level]]&amp;Table_wabobpsvr_AzureCalc_AzureCalcRateCard[[#This Row],[Region]]</f>
        <v>A10 VM (Non-Windows)D13</v>
      </c>
      <c r="B14985" s="784">
        <v>13</v>
      </c>
      <c r="C14985" s="784" t="s">
        <v>91</v>
      </c>
      <c r="D14985" s="784" t="s">
        <v>183</v>
      </c>
      <c r="E14985" s="784">
        <v>1.3819999999999999</v>
      </c>
      <c r="F14985" s="784" t="s">
        <v>1283</v>
      </c>
      <c r="G14985" s="784" t="s">
        <v>4484</v>
      </c>
      <c r="H14985" s="784" t="s">
        <v>4485</v>
      </c>
      <c r="I14985" s="784" t="s">
        <v>6373</v>
      </c>
    </row>
    <row r="14986" spans="1:9" hidden="1">
      <c r="A14986" s="784" t="str">
        <f>Table_wabobpsvr_AzureCalc_AzureCalcRateCard[[#This Row],[ServiceName]]&amp;Table_wabobpsvr_AzureCalc_AzureCalcRateCard[[#This Row],[Price_Level]]&amp;Table_wabobpsvr_AzureCalc_AzureCalcRateCard[[#This Row],[Region]]</f>
        <v>A10 VM (Non-Windows)MOSP7</v>
      </c>
      <c r="B14986" s="784">
        <v>7</v>
      </c>
      <c r="C14986" s="784" t="s">
        <v>91</v>
      </c>
      <c r="D14986" s="784" t="s">
        <v>627</v>
      </c>
      <c r="E14986" s="784">
        <v>1.33</v>
      </c>
      <c r="F14986" s="784" t="s">
        <v>1283</v>
      </c>
      <c r="G14986" s="784" t="s">
        <v>4431</v>
      </c>
      <c r="H14986" s="784" t="s">
        <v>4431</v>
      </c>
      <c r="I14986" s="784" t="s">
        <v>6827</v>
      </c>
    </row>
    <row r="14987" spans="1:9" hidden="1">
      <c r="A14987" s="784" t="str">
        <f>Table_wabobpsvr_AzureCalc_AzureCalcRateCard[[#This Row],[ServiceName]]&amp;Table_wabobpsvr_AzureCalc_AzureCalcRateCard[[#This Row],[Price_Level]]&amp;Table_wabobpsvr_AzureCalc_AzureCalcRateCard[[#This Row],[Region]]</f>
        <v>A11 VM (Non-Windows)MOSP14</v>
      </c>
      <c r="B14987" s="784">
        <v>14</v>
      </c>
      <c r="C14987" s="784" t="s">
        <v>4431</v>
      </c>
      <c r="D14987" s="784" t="s">
        <v>627</v>
      </c>
      <c r="E14987" s="784">
        <v>999999</v>
      </c>
      <c r="F14987" s="784" t="s">
        <v>1285</v>
      </c>
      <c r="G14987" s="784" t="s">
        <v>4431</v>
      </c>
      <c r="H14987" s="784" t="s">
        <v>4431</v>
      </c>
      <c r="I14987" s="784" t="s">
        <v>4431</v>
      </c>
    </row>
    <row r="14988" spans="1:9" hidden="1">
      <c r="A14988" s="784" t="str">
        <f>Table_wabobpsvr_AzureCalc_AzureCalcRateCard[[#This Row],[ServiceName]]&amp;Table_wabobpsvr_AzureCalc_AzureCalcRateCard[[#This Row],[Price_Level]]&amp;Table_wabobpsvr_AzureCalc_AzureCalcRateCard[[#This Row],[Region]]</f>
        <v>Premium P6 Secondary Geo Database HoursMOSP</v>
      </c>
      <c r="B14988" s="784"/>
      <c r="C14988" s="784" t="s">
        <v>91</v>
      </c>
      <c r="D14988" s="784" t="s">
        <v>627</v>
      </c>
      <c r="E14988" s="784">
        <v>3.75</v>
      </c>
      <c r="F14988" s="784" t="s">
        <v>7380</v>
      </c>
      <c r="G14988" s="784" t="s">
        <v>4431</v>
      </c>
      <c r="H14988" s="784" t="s">
        <v>4431</v>
      </c>
      <c r="I14988" s="784" t="s">
        <v>5927</v>
      </c>
    </row>
    <row r="14989" spans="1:9" hidden="1">
      <c r="A14989" s="784" t="str">
        <f>Table_wabobpsvr_AzureCalc_AzureCalcRateCard[[#This Row],[ServiceName]]&amp;Table_wabobpsvr_AzureCalc_AzureCalcRateCard[[#This Row],[Price_Level]]&amp;Table_wabobpsvr_AzureCalc_AzureCalcRateCard[[#This Row],[Region]]</f>
        <v>Premium P6 Secondary Active Geo Database HoursB16</v>
      </c>
      <c r="B14989" s="784">
        <v>16</v>
      </c>
      <c r="C14989" s="784" t="s">
        <v>91</v>
      </c>
      <c r="D14989" s="784" t="s">
        <v>182</v>
      </c>
      <c r="E14989" s="784">
        <v>5.17</v>
      </c>
      <c r="F14989" s="784" t="s">
        <v>7379</v>
      </c>
      <c r="G14989" s="784" t="s">
        <v>3641</v>
      </c>
      <c r="H14989" s="784" t="s">
        <v>6124</v>
      </c>
      <c r="I14989" s="784" t="s">
        <v>6125</v>
      </c>
    </row>
    <row r="14990" spans="1:9" hidden="1">
      <c r="A14990" s="784" t="str">
        <f>Table_wabobpsvr_AzureCalc_AzureCalcRateCard[[#This Row],[ServiceName]]&amp;Table_wabobpsvr_AzureCalc_AzureCalcRateCard[[#This Row],[Price_Level]]&amp;Table_wabobpsvr_AzureCalc_AzureCalcRateCard[[#This Row],[Region]]</f>
        <v>Production API  Compute HoursA16</v>
      </c>
      <c r="B14990" s="784">
        <v>16</v>
      </c>
      <c r="C14990" s="784" t="s">
        <v>4431</v>
      </c>
      <c r="D14990" s="784" t="s">
        <v>181</v>
      </c>
      <c r="E14990" s="784">
        <v>999999</v>
      </c>
      <c r="F14990" s="784" t="s">
        <v>3708</v>
      </c>
      <c r="G14990" s="784" t="s">
        <v>4431</v>
      </c>
      <c r="H14990" s="784" t="s">
        <v>4431</v>
      </c>
      <c r="I14990" s="784" t="s">
        <v>4431</v>
      </c>
    </row>
    <row r="14991" spans="1:9" hidden="1">
      <c r="A14991" s="784" t="str">
        <f>Table_wabobpsvr_AzureCalc_AzureCalcRateCard[[#This Row],[ServiceName]]&amp;Table_wabobpsvr_AzureCalc_AzureCalcRateCard[[#This Row],[Price_Level]]&amp;Table_wabobpsvr_AzureCalc_AzureCalcRateCard[[#This Row],[Region]]</f>
        <v>Premium P3 Secondary Active Geo Database DaysC16</v>
      </c>
      <c r="B14991" s="784">
        <v>16</v>
      </c>
      <c r="C14991" s="784" t="s">
        <v>1119</v>
      </c>
      <c r="D14991" s="784" t="s">
        <v>184</v>
      </c>
      <c r="E14991" s="784">
        <v>120.12</v>
      </c>
      <c r="F14991" s="784" t="s">
        <v>1428</v>
      </c>
      <c r="G14991" s="784" t="s">
        <v>4431</v>
      </c>
      <c r="H14991" s="784" t="s">
        <v>2623</v>
      </c>
      <c r="I14991" s="784" t="s">
        <v>4431</v>
      </c>
    </row>
    <row r="14992" spans="1:9" hidden="1">
      <c r="A14992" s="784" t="str">
        <f>Table_wabobpsvr_AzureCalc_AzureCalcRateCard[[#This Row],[ServiceName]]&amp;Table_wabobpsvr_AzureCalc_AzureCalcRateCard[[#This Row],[Price_Level]]&amp;Table_wabobpsvr_AzureCalc_AzureCalcRateCard[[#This Row],[Region]]</f>
        <v>Premium P3 Secondary Active Geo Database DaysD16</v>
      </c>
      <c r="B14992" s="784">
        <v>16</v>
      </c>
      <c r="C14992" s="784" t="s">
        <v>1119</v>
      </c>
      <c r="D14992" s="784" t="s">
        <v>183</v>
      </c>
      <c r="E14992" s="784">
        <v>116.16</v>
      </c>
      <c r="F14992" s="784" t="s">
        <v>1428</v>
      </c>
      <c r="G14992" s="784" t="s">
        <v>4431</v>
      </c>
      <c r="H14992" s="784" t="s">
        <v>2623</v>
      </c>
      <c r="I14992" s="784" t="s">
        <v>4431</v>
      </c>
    </row>
    <row r="14993" spans="1:9" hidden="1">
      <c r="A14993" s="784" t="str">
        <f>Table_wabobpsvr_AzureCalc_AzureCalcRateCard[[#This Row],[ServiceName]]&amp;Table_wabobpsvr_AzureCalc_AzureCalcRateCard[[#This Row],[Price_Level]]&amp;Table_wabobpsvr_AzureCalc_AzureCalcRateCard[[#This Row],[Region]]</f>
        <v>ExpressRoute (Carrier) 50 Mbps ConnectionsMOSP16</v>
      </c>
      <c r="B14993" s="784">
        <v>16</v>
      </c>
      <c r="C14993" s="784" t="s">
        <v>4431</v>
      </c>
      <c r="D14993" s="784" t="s">
        <v>627</v>
      </c>
      <c r="E14993" s="784">
        <v>999999</v>
      </c>
      <c r="F14993" s="784" t="s">
        <v>835</v>
      </c>
      <c r="G14993" s="784" t="s">
        <v>4431</v>
      </c>
      <c r="H14993" s="784" t="s">
        <v>4431</v>
      </c>
      <c r="I14993" s="784" t="s">
        <v>4431</v>
      </c>
    </row>
    <row r="14994" spans="1:9" hidden="1">
      <c r="A14994" s="784" t="str">
        <f>Table_wabobpsvr_AzureCalc_AzureCalcRateCard[[#This Row],[ServiceName]]&amp;Table_wabobpsvr_AzureCalc_AzureCalcRateCard[[#This Row],[Price_Level]]&amp;Table_wabobpsvr_AzureCalc_AzureCalcRateCard[[#This Row],[Region]]</f>
        <v>Standard S0 Database DaysMOSP15</v>
      </c>
      <c r="B14994" s="784">
        <v>15</v>
      </c>
      <c r="C14994" s="784" t="s">
        <v>1119</v>
      </c>
      <c r="D14994" s="784" t="s">
        <v>627</v>
      </c>
      <c r="E14994" s="784">
        <v>0.5323</v>
      </c>
      <c r="F14994" s="784" t="s">
        <v>1430</v>
      </c>
      <c r="G14994" s="784" t="s">
        <v>4431</v>
      </c>
      <c r="H14994" s="784" t="s">
        <v>4431</v>
      </c>
      <c r="I14994" s="784" t="s">
        <v>7036</v>
      </c>
    </row>
    <row r="14995" spans="1:9" hidden="1">
      <c r="A14995" s="784" t="str">
        <f>Table_wabobpsvr_AzureCalc_AzureCalcRateCard[[#This Row],[ServiceName]]&amp;Table_wabobpsvr_AzureCalc_AzureCalcRateCard[[#This Row],[Price_Level]]&amp;Table_wabobpsvr_AzureCalc_AzureCalcRateCard[[#This Row],[Region]]</f>
        <v>Standard S0 Database DaysA15</v>
      </c>
      <c r="B14995" s="784">
        <v>15</v>
      </c>
      <c r="C14995" s="784" t="s">
        <v>1119</v>
      </c>
      <c r="D14995" s="784" t="s">
        <v>181</v>
      </c>
      <c r="E14995" s="784">
        <v>0.51633099999999998</v>
      </c>
      <c r="F14995" s="784" t="s">
        <v>1430</v>
      </c>
      <c r="G14995" s="784" t="s">
        <v>2628</v>
      </c>
      <c r="H14995" s="784" t="s">
        <v>2629</v>
      </c>
      <c r="I14995" s="784" t="s">
        <v>7036</v>
      </c>
    </row>
    <row r="14996" spans="1:9" hidden="1">
      <c r="A14996" s="784" t="str">
        <f>Table_wabobpsvr_AzureCalc_AzureCalcRateCard[[#This Row],[ServiceName]]&amp;Table_wabobpsvr_AzureCalc_AzureCalcRateCard[[#This Row],[Price_Level]]&amp;Table_wabobpsvr_AzureCalc_AzureCalcRateCard[[#This Row],[Region]]</f>
        <v>Standard S0 Database DaysB15</v>
      </c>
      <c r="B14996" s="784">
        <v>15</v>
      </c>
      <c r="C14996" s="784" t="s">
        <v>1119</v>
      </c>
      <c r="D14996" s="784" t="s">
        <v>182</v>
      </c>
      <c r="E14996" s="784">
        <v>0.50036199999999997</v>
      </c>
      <c r="F14996" s="784" t="s">
        <v>1430</v>
      </c>
      <c r="G14996" s="784" t="s">
        <v>2628</v>
      </c>
      <c r="H14996" s="784" t="s">
        <v>2629</v>
      </c>
      <c r="I14996" s="784" t="s">
        <v>7036</v>
      </c>
    </row>
    <row r="14997" spans="1:9" hidden="1">
      <c r="A14997" s="784" t="str">
        <f>Table_wabobpsvr_AzureCalc_AzureCalcRateCard[[#This Row],[ServiceName]]&amp;Table_wabobpsvr_AzureCalc_AzureCalcRateCard[[#This Row],[Price_Level]]&amp;Table_wabobpsvr_AzureCalc_AzureCalcRateCard[[#This Row],[Region]]</f>
        <v>Standard S0 Database DaysC15</v>
      </c>
      <c r="B14997" s="784">
        <v>15</v>
      </c>
      <c r="C14997" s="784" t="s">
        <v>1119</v>
      </c>
      <c r="D14997" s="784" t="s">
        <v>184</v>
      </c>
      <c r="E14997" s="784">
        <v>0.48439300000000002</v>
      </c>
      <c r="F14997" s="784" t="s">
        <v>1430</v>
      </c>
      <c r="G14997" s="784" t="s">
        <v>2628</v>
      </c>
      <c r="H14997" s="784" t="s">
        <v>2629</v>
      </c>
      <c r="I14997" s="784" t="s">
        <v>7036</v>
      </c>
    </row>
    <row r="14998" spans="1:9" hidden="1">
      <c r="A14998" s="784" t="str">
        <f>Table_wabobpsvr_AzureCalc_AzureCalcRateCard[[#This Row],[ServiceName]]&amp;Table_wabobpsvr_AzureCalc_AzureCalcRateCard[[#This Row],[Price_Level]]&amp;Table_wabobpsvr_AzureCalc_AzureCalcRateCard[[#This Row],[Region]]</f>
        <v>Standard S0 Database DaysD15</v>
      </c>
      <c r="B14998" s="784">
        <v>15</v>
      </c>
      <c r="C14998" s="784" t="s">
        <v>1119</v>
      </c>
      <c r="D14998" s="784" t="s">
        <v>183</v>
      </c>
      <c r="E14998" s="784">
        <v>0.46842400000000001</v>
      </c>
      <c r="F14998" s="784" t="s">
        <v>1430</v>
      </c>
      <c r="G14998" s="784" t="s">
        <v>2628</v>
      </c>
      <c r="H14998" s="784" t="s">
        <v>2629</v>
      </c>
      <c r="I14998" s="784" t="s">
        <v>7036</v>
      </c>
    </row>
    <row r="14999" spans="1:9" hidden="1">
      <c r="A14999" s="784" t="str">
        <f>Table_wabobpsvr_AzureCalc_AzureCalcRateCard[[#This Row],[ServiceName]]&amp;Table_wabobpsvr_AzureCalc_AzureCalcRateCard[[#This Row],[Price_Level]]&amp;Table_wabobpsvr_AzureCalc_AzureCalcRateCard[[#This Row],[Region]]</f>
        <v>Premium P3 Secondary Geo Database DaysA16</v>
      </c>
      <c r="B14999" s="784">
        <v>16</v>
      </c>
      <c r="C14999" s="784" t="s">
        <v>1119</v>
      </c>
      <c r="D14999" s="784" t="s">
        <v>181</v>
      </c>
      <c r="E14999" s="784">
        <v>96.03</v>
      </c>
      <c r="F14999" s="784" t="s">
        <v>1429</v>
      </c>
      <c r="G14999" s="784" t="s">
        <v>4431</v>
      </c>
      <c r="H14999" s="784" t="s">
        <v>2623</v>
      </c>
      <c r="I14999" s="784" t="s">
        <v>4431</v>
      </c>
    </row>
    <row r="15000" spans="1:9" hidden="1">
      <c r="A15000" s="784" t="str">
        <f>Table_wabobpsvr_AzureCalc_AzureCalcRateCard[[#This Row],[ServiceName]]&amp;Table_wabobpsvr_AzureCalc_AzureCalcRateCard[[#This Row],[Price_Level]]&amp;Table_wabobpsvr_AzureCalc_AzureCalcRateCard[[#This Row],[Region]]</f>
        <v>Premium P2 Secondary Active Geo Database DaysD</v>
      </c>
      <c r="B15000" s="784"/>
      <c r="C15000" s="784" t="s">
        <v>1119</v>
      </c>
      <c r="D15000" s="784" t="s">
        <v>183</v>
      </c>
      <c r="E15000" s="784">
        <v>29.04</v>
      </c>
      <c r="F15000" s="784" t="s">
        <v>1426</v>
      </c>
      <c r="G15000" s="784" t="s">
        <v>4431</v>
      </c>
      <c r="H15000" s="784" t="s">
        <v>2623</v>
      </c>
      <c r="I15000" s="784" t="s">
        <v>4431</v>
      </c>
    </row>
    <row r="15001" spans="1:9" hidden="1">
      <c r="A15001" s="784" t="str">
        <f>Table_wabobpsvr_AzureCalc_AzureCalcRateCard[[#This Row],[ServiceName]]&amp;Table_wabobpsvr_AzureCalc_AzureCalcRateCard[[#This Row],[Price_Level]]&amp;Table_wabobpsvr_AzureCalc_AzureCalcRateCard[[#This Row],[Region]]</f>
        <v>ExpressRoute (IXP) 1 Gbps ConnectionsMOSP16</v>
      </c>
      <c r="B15001" s="784">
        <v>16</v>
      </c>
      <c r="C15001" s="784" t="s">
        <v>4431</v>
      </c>
      <c r="D15001" s="784" t="s">
        <v>627</v>
      </c>
      <c r="E15001" s="784">
        <v>999999</v>
      </c>
      <c r="F15001" s="784" t="s">
        <v>820</v>
      </c>
      <c r="G15001" s="784" t="s">
        <v>4431</v>
      </c>
      <c r="H15001" s="784" t="s">
        <v>4431</v>
      </c>
      <c r="I15001" s="784" t="s">
        <v>4431</v>
      </c>
    </row>
    <row r="15002" spans="1:9" hidden="1">
      <c r="A15002" s="784" t="str">
        <f>Table_wabobpsvr_AzureCalc_AzureCalcRateCard[[#This Row],[ServiceName]]&amp;Table_wabobpsvr_AzureCalc_AzureCalcRateCard[[#This Row],[Price_Level]]&amp;Table_wabobpsvr_AzureCalc_AzureCalcRateCard[[#This Row],[Region]]</f>
        <v>Premium P2 Secondary Geo Database DaysA</v>
      </c>
      <c r="B15002" s="784"/>
      <c r="C15002" s="784" t="s">
        <v>1119</v>
      </c>
      <c r="D15002" s="784" t="s">
        <v>181</v>
      </c>
      <c r="E15002" s="784">
        <v>23.997800000000002</v>
      </c>
      <c r="F15002" s="784" t="s">
        <v>1427</v>
      </c>
      <c r="G15002" s="784" t="s">
        <v>4431</v>
      </c>
      <c r="H15002" s="784" t="s">
        <v>2623</v>
      </c>
      <c r="I15002" s="784" t="s">
        <v>4431</v>
      </c>
    </row>
    <row r="15003" spans="1:9" hidden="1">
      <c r="A15003" s="784" t="str">
        <f>Table_wabobpsvr_AzureCalc_AzureCalcRateCard[[#This Row],[ServiceName]]&amp;Table_wabobpsvr_AzureCalc_AzureCalcRateCard[[#This Row],[Price_Level]]&amp;Table_wabobpsvr_AzureCalc_AzureCalcRateCard[[#This Row],[Region]]</f>
        <v>Standard S0 Secondary Database DaysMOSP15</v>
      </c>
      <c r="B15003" s="784">
        <v>15</v>
      </c>
      <c r="C15003" s="784" t="s">
        <v>1119</v>
      </c>
      <c r="D15003" s="784" t="s">
        <v>627</v>
      </c>
      <c r="E15003" s="784">
        <v>0.4</v>
      </c>
      <c r="F15003" s="784" t="s">
        <v>1431</v>
      </c>
      <c r="G15003" s="784" t="s">
        <v>4431</v>
      </c>
      <c r="H15003" s="784" t="s">
        <v>4431</v>
      </c>
      <c r="I15003" s="784" t="s">
        <v>7037</v>
      </c>
    </row>
    <row r="15004" spans="1:9" hidden="1">
      <c r="A15004" s="784" t="str">
        <f>Table_wabobpsvr_AzureCalc_AzureCalcRateCard[[#This Row],[ServiceName]]&amp;Table_wabobpsvr_AzureCalc_AzureCalcRateCard[[#This Row],[Price_Level]]&amp;Table_wabobpsvr_AzureCalc_AzureCalcRateCard[[#This Row],[Region]]</f>
        <v>Standard S0 Secondary Database DaysA15</v>
      </c>
      <c r="B15004" s="784">
        <v>15</v>
      </c>
      <c r="C15004" s="784" t="s">
        <v>1119</v>
      </c>
      <c r="D15004" s="784" t="s">
        <v>181</v>
      </c>
      <c r="E15004" s="784">
        <v>0.38800000000000001</v>
      </c>
      <c r="F15004" s="784" t="s">
        <v>1431</v>
      </c>
      <c r="G15004" s="784" t="s">
        <v>2632</v>
      </c>
      <c r="H15004" s="784" t="s">
        <v>2633</v>
      </c>
      <c r="I15004" s="784" t="s">
        <v>7037</v>
      </c>
    </row>
    <row r="15005" spans="1:9" hidden="1">
      <c r="A15005" s="784" t="str">
        <f>Table_wabobpsvr_AzureCalc_AzureCalcRateCard[[#This Row],[ServiceName]]&amp;Table_wabobpsvr_AzureCalc_AzureCalcRateCard[[#This Row],[Price_Level]]&amp;Table_wabobpsvr_AzureCalc_AzureCalcRateCard[[#This Row],[Region]]</f>
        <v>Standard S0 Secondary Database DaysB15</v>
      </c>
      <c r="B15005" s="784">
        <v>15</v>
      </c>
      <c r="C15005" s="784" t="s">
        <v>1119</v>
      </c>
      <c r="D15005" s="784" t="s">
        <v>182</v>
      </c>
      <c r="E15005" s="784">
        <v>0.376</v>
      </c>
      <c r="F15005" s="784" t="s">
        <v>1431</v>
      </c>
      <c r="G15005" s="784" t="s">
        <v>2632</v>
      </c>
      <c r="H15005" s="784" t="s">
        <v>2633</v>
      </c>
      <c r="I15005" s="784" t="s">
        <v>7037</v>
      </c>
    </row>
    <row r="15006" spans="1:9" hidden="1">
      <c r="A15006" s="784" t="str">
        <f>Table_wabobpsvr_AzureCalc_AzureCalcRateCard[[#This Row],[ServiceName]]&amp;Table_wabobpsvr_AzureCalc_AzureCalcRateCard[[#This Row],[Price_Level]]&amp;Table_wabobpsvr_AzureCalc_AzureCalcRateCard[[#This Row],[Region]]</f>
        <v>Standard S0 Secondary Database DaysC15</v>
      </c>
      <c r="B15006" s="784">
        <v>15</v>
      </c>
      <c r="C15006" s="784" t="s">
        <v>1119</v>
      </c>
      <c r="D15006" s="784" t="s">
        <v>184</v>
      </c>
      <c r="E15006" s="784">
        <v>0.36399999999999999</v>
      </c>
      <c r="F15006" s="784" t="s">
        <v>1431</v>
      </c>
      <c r="G15006" s="784" t="s">
        <v>2632</v>
      </c>
      <c r="H15006" s="784" t="s">
        <v>2633</v>
      </c>
      <c r="I15006" s="784" t="s">
        <v>7037</v>
      </c>
    </row>
    <row r="15007" spans="1:9" hidden="1">
      <c r="A15007" s="784" t="str">
        <f>Table_wabobpsvr_AzureCalc_AzureCalcRateCard[[#This Row],[ServiceName]]&amp;Table_wabobpsvr_AzureCalc_AzureCalcRateCard[[#This Row],[Price_Level]]&amp;Table_wabobpsvr_AzureCalc_AzureCalcRateCard[[#This Row],[Region]]</f>
        <v>Standard S0 Secondary Database DaysD15</v>
      </c>
      <c r="B15007" s="784">
        <v>15</v>
      </c>
      <c r="C15007" s="784" t="s">
        <v>1119</v>
      </c>
      <c r="D15007" s="784" t="s">
        <v>183</v>
      </c>
      <c r="E15007" s="784">
        <v>0.35199999999999998</v>
      </c>
      <c r="F15007" s="784" t="s">
        <v>1431</v>
      </c>
      <c r="G15007" s="784" t="s">
        <v>2632</v>
      </c>
      <c r="H15007" s="784" t="s">
        <v>2633</v>
      </c>
      <c r="I15007" s="784" t="s">
        <v>7037</v>
      </c>
    </row>
    <row r="15008" spans="1:9" hidden="1">
      <c r="A15008" s="784" t="str">
        <f>Table_wabobpsvr_AzureCalc_AzureCalcRateCard[[#This Row],[ServiceName]]&amp;Table_wabobpsvr_AzureCalc_AzureCalcRateCard[[#This Row],[Price_Level]]&amp;Table_wabobpsvr_AzureCalc_AzureCalcRateCard[[#This Row],[Region]]</f>
        <v>Premium P2 Secondary Geo Database DaysB</v>
      </c>
      <c r="B15008" s="784"/>
      <c r="C15008" s="784" t="s">
        <v>1119</v>
      </c>
      <c r="D15008" s="784" t="s">
        <v>182</v>
      </c>
      <c r="E15008" s="784">
        <v>23.255600000000001</v>
      </c>
      <c r="F15008" s="784" t="s">
        <v>1427</v>
      </c>
      <c r="G15008" s="784" t="s">
        <v>4431</v>
      </c>
      <c r="H15008" s="784" t="s">
        <v>2623</v>
      </c>
      <c r="I15008" s="784" t="s">
        <v>4431</v>
      </c>
    </row>
    <row r="15009" spans="1:9" hidden="1">
      <c r="A15009" s="784" t="str">
        <f>Table_wabobpsvr_AzureCalc_AzureCalcRateCard[[#This Row],[ServiceName]]&amp;Table_wabobpsvr_AzureCalc_AzureCalcRateCard[[#This Row],[Price_Level]]&amp;Table_wabobpsvr_AzureCalc_AzureCalcRateCard[[#This Row],[Region]]</f>
        <v>Premium P1 Secondary Geo Database DaysB16</v>
      </c>
      <c r="B15009" s="784">
        <v>16</v>
      </c>
      <c r="C15009" s="784" t="s">
        <v>1119</v>
      </c>
      <c r="D15009" s="784" t="s">
        <v>182</v>
      </c>
      <c r="E15009" s="784">
        <v>11.646599999999999</v>
      </c>
      <c r="F15009" s="784" t="s">
        <v>1422</v>
      </c>
      <c r="G15009" s="784" t="s">
        <v>4431</v>
      </c>
      <c r="H15009" s="784" t="s">
        <v>2623</v>
      </c>
      <c r="I15009" s="784" t="s">
        <v>4431</v>
      </c>
    </row>
    <row r="15010" spans="1:9" hidden="1">
      <c r="A15010" s="784" t="str">
        <f>Table_wabobpsvr_AzureCalc_AzureCalcRateCard[[#This Row],[ServiceName]]&amp;Table_wabobpsvr_AzureCalc_AzureCalcRateCard[[#This Row],[Price_Level]]&amp;Table_wabobpsvr_AzureCalc_AzureCalcRateCard[[#This Row],[Region]]</f>
        <v>Premium P1 Secondary Geo Database DaysC</v>
      </c>
      <c r="B15010" s="784"/>
      <c r="C15010" s="784" t="s">
        <v>1119</v>
      </c>
      <c r="D15010" s="784" t="s">
        <v>184</v>
      </c>
      <c r="E15010" s="784">
        <v>11.274900000000001</v>
      </c>
      <c r="F15010" s="784" t="s">
        <v>1422</v>
      </c>
      <c r="G15010" s="784" t="s">
        <v>4431</v>
      </c>
      <c r="H15010" s="784" t="s">
        <v>2623</v>
      </c>
      <c r="I15010" s="784" t="s">
        <v>4431</v>
      </c>
    </row>
    <row r="15011" spans="1:9" hidden="1">
      <c r="A15011" s="784" t="str">
        <f>Table_wabobpsvr_AzureCalc_AzureCalcRateCard[[#This Row],[ServiceName]]&amp;Table_wabobpsvr_AzureCalc_AzureCalcRateCard[[#This Row],[Price_Level]]&amp;Table_wabobpsvr_AzureCalc_AzureCalcRateCard[[#This Row],[Region]]</f>
        <v>Premium P1 Secondary Geo Database DaysD</v>
      </c>
      <c r="B15011" s="784"/>
      <c r="C15011" s="784" t="s">
        <v>1119</v>
      </c>
      <c r="D15011" s="784" t="s">
        <v>183</v>
      </c>
      <c r="E15011" s="784">
        <v>10.9032</v>
      </c>
      <c r="F15011" s="784" t="s">
        <v>1422</v>
      </c>
      <c r="G15011" s="784" t="s">
        <v>4431</v>
      </c>
      <c r="H15011" s="784" t="s">
        <v>2623</v>
      </c>
      <c r="I15011" s="784" t="s">
        <v>4431</v>
      </c>
    </row>
    <row r="15012" spans="1:9" hidden="1">
      <c r="A15012" s="784" t="str">
        <f>Table_wabobpsvr_AzureCalc_AzureCalcRateCard[[#This Row],[ServiceName]]&amp;Table_wabobpsvr_AzureCalc_AzureCalcRateCard[[#This Row],[Price_Level]]&amp;Table_wabobpsvr_AzureCalc_AzureCalcRateCard[[#This Row],[Region]]</f>
        <v>SQL Standard S1 Database DaysMOSP15</v>
      </c>
      <c r="B15012" s="784">
        <v>15</v>
      </c>
      <c r="C15012" s="784" t="s">
        <v>1119</v>
      </c>
      <c r="D15012" s="784" t="s">
        <v>627</v>
      </c>
      <c r="E15012" s="784">
        <v>1.0645</v>
      </c>
      <c r="F15012" s="784" t="s">
        <v>775</v>
      </c>
      <c r="G15012" s="784" t="s">
        <v>4431</v>
      </c>
      <c r="H15012" s="784" t="s">
        <v>4431</v>
      </c>
      <c r="I15012" s="784" t="s">
        <v>7038</v>
      </c>
    </row>
    <row r="15013" spans="1:9" hidden="1">
      <c r="A15013" s="784" t="str">
        <f>Table_wabobpsvr_AzureCalc_AzureCalcRateCard[[#This Row],[ServiceName]]&amp;Table_wabobpsvr_AzureCalc_AzureCalcRateCard[[#This Row],[Price_Level]]&amp;Table_wabobpsvr_AzureCalc_AzureCalcRateCard[[#This Row],[Region]]</f>
        <v>SQL Standard S1 Database DaysA15</v>
      </c>
      <c r="B15013" s="784">
        <v>15</v>
      </c>
      <c r="C15013" s="784" t="s">
        <v>1119</v>
      </c>
      <c r="D15013" s="784" t="s">
        <v>181</v>
      </c>
      <c r="E15013" s="784">
        <v>1.032565</v>
      </c>
      <c r="F15013" s="784" t="s">
        <v>775</v>
      </c>
      <c r="G15013" s="784" t="s">
        <v>3340</v>
      </c>
      <c r="H15013" s="784" t="s">
        <v>3341</v>
      </c>
      <c r="I15013" s="784" t="s">
        <v>7038</v>
      </c>
    </row>
    <row r="15014" spans="1:9" hidden="1">
      <c r="A15014" s="784" t="str">
        <f>Table_wabobpsvr_AzureCalc_AzureCalcRateCard[[#This Row],[ServiceName]]&amp;Table_wabobpsvr_AzureCalc_AzureCalcRateCard[[#This Row],[Price_Level]]&amp;Table_wabobpsvr_AzureCalc_AzureCalcRateCard[[#This Row],[Region]]</f>
        <v>SQL Standard S1 Database DaysB15</v>
      </c>
      <c r="B15014" s="784">
        <v>15</v>
      </c>
      <c r="C15014" s="784" t="s">
        <v>1119</v>
      </c>
      <c r="D15014" s="784" t="s">
        <v>182</v>
      </c>
      <c r="E15014" s="784">
        <v>1.0006299999999999</v>
      </c>
      <c r="F15014" s="784" t="s">
        <v>775</v>
      </c>
      <c r="G15014" s="784" t="s">
        <v>3340</v>
      </c>
      <c r="H15014" s="784" t="s">
        <v>3341</v>
      </c>
      <c r="I15014" s="784" t="s">
        <v>7038</v>
      </c>
    </row>
    <row r="15015" spans="1:9" hidden="1">
      <c r="A15015" s="784" t="str">
        <f>Table_wabobpsvr_AzureCalc_AzureCalcRateCard[[#This Row],[ServiceName]]&amp;Table_wabobpsvr_AzureCalc_AzureCalcRateCard[[#This Row],[Price_Level]]&amp;Table_wabobpsvr_AzureCalc_AzureCalcRateCard[[#This Row],[Region]]</f>
        <v>SQL Standard S1 Database DaysC15</v>
      </c>
      <c r="B15015" s="784">
        <v>15</v>
      </c>
      <c r="C15015" s="784" t="s">
        <v>1119</v>
      </c>
      <c r="D15015" s="784" t="s">
        <v>184</v>
      </c>
      <c r="E15015" s="784">
        <v>0.96869499999999997</v>
      </c>
      <c r="F15015" s="784" t="s">
        <v>775</v>
      </c>
      <c r="G15015" s="784" t="s">
        <v>3340</v>
      </c>
      <c r="H15015" s="784" t="s">
        <v>3341</v>
      </c>
      <c r="I15015" s="784" t="s">
        <v>7038</v>
      </c>
    </row>
    <row r="15016" spans="1:9" hidden="1">
      <c r="A15016" s="784" t="str">
        <f>Table_wabobpsvr_AzureCalc_AzureCalcRateCard[[#This Row],[ServiceName]]&amp;Table_wabobpsvr_AzureCalc_AzureCalcRateCard[[#This Row],[Price_Level]]&amp;Table_wabobpsvr_AzureCalc_AzureCalcRateCard[[#This Row],[Region]]</f>
        <v>SQL Standard S1 Database DaysD15</v>
      </c>
      <c r="B15016" s="784">
        <v>15</v>
      </c>
      <c r="C15016" s="784" t="s">
        <v>1119</v>
      </c>
      <c r="D15016" s="784" t="s">
        <v>183</v>
      </c>
      <c r="E15016" s="784">
        <v>0.93676000000000004</v>
      </c>
      <c r="F15016" s="784" t="s">
        <v>775</v>
      </c>
      <c r="G15016" s="784" t="s">
        <v>3340</v>
      </c>
      <c r="H15016" s="784" t="s">
        <v>3341</v>
      </c>
      <c r="I15016" s="784" t="s">
        <v>7038</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DaysMOSP</v>
      </c>
      <c r="B15017" s="784"/>
      <c r="C15017" s="784" t="s">
        <v>1119</v>
      </c>
      <c r="D15017" s="784" t="s">
        <v>627</v>
      </c>
      <c r="E15017" s="784">
        <v>33</v>
      </c>
      <c r="F15017" s="784" t="s">
        <v>1426</v>
      </c>
      <c r="G15017" s="784" t="s">
        <v>4431</v>
      </c>
      <c r="H15017" s="784" t="s">
        <v>4431</v>
      </c>
      <c r="I15017" s="784" t="s">
        <v>4431</v>
      </c>
    </row>
    <row r="15018" spans="1:9" hidden="1">
      <c r="A15018" s="784" t="str">
        <f>Table_wabobpsvr_AzureCalc_AzureCalcRateCard[[#This Row],[ServiceName]]&amp;Table_wabobpsvr_AzureCalc_AzureCalcRateCard[[#This Row],[Price_Level]]&amp;Table_wabobpsvr_AzureCalc_AzureCalcRateCard[[#This Row],[Region]]</f>
        <v>D3 HDInsightB16</v>
      </c>
      <c r="B15018" s="784">
        <v>16</v>
      </c>
      <c r="C15018" s="784" t="s">
        <v>91</v>
      </c>
      <c r="D15018" s="784" t="s">
        <v>182</v>
      </c>
      <c r="E15018" s="784">
        <v>0.79700000000000004</v>
      </c>
      <c r="F15018" s="784" t="s">
        <v>4272</v>
      </c>
      <c r="G15018" s="784" t="s">
        <v>4318</v>
      </c>
      <c r="H15018" s="784" t="s">
        <v>4319</v>
      </c>
      <c r="I15018" s="784" t="s">
        <v>4431</v>
      </c>
    </row>
    <row r="15019" spans="1:9" hidden="1">
      <c r="A15019" s="784" t="str">
        <f>Table_wabobpsvr_AzureCalc_AzureCalcRateCard[[#This Row],[ServiceName]]&amp;Table_wabobpsvr_AzureCalc_AzureCalcRateCard[[#This Row],[Price_Level]]&amp;Table_wabobpsvr_AzureCalc_AzureCalcRateCard[[#This Row],[Region]]</f>
        <v>D3 HDInsightC16</v>
      </c>
      <c r="B15019" s="784">
        <v>16</v>
      </c>
      <c r="C15019" s="784" t="s">
        <v>91</v>
      </c>
      <c r="D15019" s="784" t="s">
        <v>184</v>
      </c>
      <c r="E15019" s="784">
        <v>0.77200000000000002</v>
      </c>
      <c r="F15019" s="784" t="s">
        <v>4272</v>
      </c>
      <c r="G15019" s="784" t="s">
        <v>4318</v>
      </c>
      <c r="H15019" s="784" t="s">
        <v>4319</v>
      </c>
      <c r="I15019" s="784" t="s">
        <v>4431</v>
      </c>
    </row>
    <row r="15020" spans="1:9" hidden="1">
      <c r="A15020" s="784" t="str">
        <f>Table_wabobpsvr_AzureCalc_AzureCalcRateCard[[#This Row],[ServiceName]]&amp;Table_wabobpsvr_AzureCalc_AzureCalcRateCard[[#This Row],[Price_Level]]&amp;Table_wabobpsvr_AzureCalc_AzureCalcRateCard[[#This Row],[Region]]</f>
        <v>D3 HDInsightD16</v>
      </c>
      <c r="B15020" s="784">
        <v>16</v>
      </c>
      <c r="C15020" s="784" t="s">
        <v>91</v>
      </c>
      <c r="D15020" s="784" t="s">
        <v>183</v>
      </c>
      <c r="E15020" s="784">
        <v>0.746</v>
      </c>
      <c r="F15020" s="784" t="s">
        <v>4272</v>
      </c>
      <c r="G15020" s="784" t="s">
        <v>4318</v>
      </c>
      <c r="H15020" s="784" t="s">
        <v>4319</v>
      </c>
      <c r="I15020" s="784" t="s">
        <v>4431</v>
      </c>
    </row>
    <row r="15021" spans="1:9" hidden="1">
      <c r="A15021" s="784" t="str">
        <f>Table_wabobpsvr_AzureCalc_AzureCalcRateCard[[#This Row],[ServiceName]]&amp;Table_wabobpsvr_AzureCalc_AzureCalcRateCard[[#This Row],[Price_Level]]&amp;Table_wabobpsvr_AzureCalc_AzureCalcRateCard[[#This Row],[Region]]</f>
        <v>Standard S1 Secondary Database Days  MOSP15</v>
      </c>
      <c r="B15021" s="784">
        <v>15</v>
      </c>
      <c r="C15021" s="784" t="s">
        <v>1119</v>
      </c>
      <c r="D15021" s="784" t="s">
        <v>627</v>
      </c>
      <c r="E15021" s="784">
        <v>0.8</v>
      </c>
      <c r="F15021" s="784" t="s">
        <v>1432</v>
      </c>
      <c r="G15021" s="784" t="s">
        <v>4431</v>
      </c>
      <c r="H15021" s="784" t="s">
        <v>4431</v>
      </c>
      <c r="I15021" s="784" t="s">
        <v>7039</v>
      </c>
    </row>
    <row r="15022" spans="1:9" hidden="1">
      <c r="A15022" s="784" t="str">
        <f>Table_wabobpsvr_AzureCalc_AzureCalcRateCard[[#This Row],[ServiceName]]&amp;Table_wabobpsvr_AzureCalc_AzureCalcRateCard[[#This Row],[Price_Level]]&amp;Table_wabobpsvr_AzureCalc_AzureCalcRateCard[[#This Row],[Region]]</f>
        <v>Standard S1 Secondary Database Days  A15</v>
      </c>
      <c r="B15022" s="784">
        <v>15</v>
      </c>
      <c r="C15022" s="784" t="s">
        <v>1119</v>
      </c>
      <c r="D15022" s="784" t="s">
        <v>181</v>
      </c>
      <c r="E15022" s="784">
        <v>0.77600000000000002</v>
      </c>
      <c r="F15022" s="784" t="s">
        <v>1432</v>
      </c>
      <c r="G15022" s="784" t="s">
        <v>3604</v>
      </c>
      <c r="H15022" s="784" t="s">
        <v>3605</v>
      </c>
      <c r="I15022" s="784" t="s">
        <v>7039</v>
      </c>
    </row>
    <row r="15023" spans="1:9" hidden="1">
      <c r="A15023" s="784" t="str">
        <f>Table_wabobpsvr_AzureCalc_AzureCalcRateCard[[#This Row],[ServiceName]]&amp;Table_wabobpsvr_AzureCalc_AzureCalcRateCard[[#This Row],[Price_Level]]&amp;Table_wabobpsvr_AzureCalc_AzureCalcRateCard[[#This Row],[Region]]</f>
        <v>Standard S1 Secondary Database Days  B15</v>
      </c>
      <c r="B15023" s="784">
        <v>15</v>
      </c>
      <c r="C15023" s="784" t="s">
        <v>1119</v>
      </c>
      <c r="D15023" s="784" t="s">
        <v>182</v>
      </c>
      <c r="E15023" s="784">
        <v>0.752</v>
      </c>
      <c r="F15023" s="784" t="s">
        <v>1432</v>
      </c>
      <c r="G15023" s="784" t="s">
        <v>3604</v>
      </c>
      <c r="H15023" s="784" t="s">
        <v>3605</v>
      </c>
      <c r="I15023" s="784" t="s">
        <v>7039</v>
      </c>
    </row>
    <row r="15024" spans="1:9" hidden="1">
      <c r="A15024" s="784" t="str">
        <f>Table_wabobpsvr_AzureCalc_AzureCalcRateCard[[#This Row],[ServiceName]]&amp;Table_wabobpsvr_AzureCalc_AzureCalcRateCard[[#This Row],[Price_Level]]&amp;Table_wabobpsvr_AzureCalc_AzureCalcRateCard[[#This Row],[Region]]</f>
        <v>Standard S1 Secondary Database Days  C15</v>
      </c>
      <c r="B15024" s="784">
        <v>15</v>
      </c>
      <c r="C15024" s="784" t="s">
        <v>1119</v>
      </c>
      <c r="D15024" s="784" t="s">
        <v>184</v>
      </c>
      <c r="E15024" s="784">
        <v>0.72799999999999998</v>
      </c>
      <c r="F15024" s="784" t="s">
        <v>1432</v>
      </c>
      <c r="G15024" s="784" t="s">
        <v>3604</v>
      </c>
      <c r="H15024" s="784" t="s">
        <v>3605</v>
      </c>
      <c r="I15024" s="784" t="s">
        <v>7039</v>
      </c>
    </row>
    <row r="15025" spans="1:9" hidden="1">
      <c r="A15025" s="784" t="str">
        <f>Table_wabobpsvr_AzureCalc_AzureCalcRateCard[[#This Row],[ServiceName]]&amp;Table_wabobpsvr_AzureCalc_AzureCalcRateCard[[#This Row],[Price_Level]]&amp;Table_wabobpsvr_AzureCalc_AzureCalcRateCard[[#This Row],[Region]]</f>
        <v>Standard S1 Secondary Database Days  D15</v>
      </c>
      <c r="B15025" s="784">
        <v>15</v>
      </c>
      <c r="C15025" s="784" t="s">
        <v>1119</v>
      </c>
      <c r="D15025" s="784" t="s">
        <v>183</v>
      </c>
      <c r="E15025" s="784">
        <v>0.70399999999999996</v>
      </c>
      <c r="F15025" s="784" t="s">
        <v>1432</v>
      </c>
      <c r="G15025" s="784" t="s">
        <v>3604</v>
      </c>
      <c r="H15025" s="784" t="s">
        <v>3605</v>
      </c>
      <c r="I15025" s="784" t="s">
        <v>7039</v>
      </c>
    </row>
    <row r="15026" spans="1:9" hidden="1">
      <c r="A15026" s="784" t="str">
        <f>Table_wabobpsvr_AzureCalc_AzureCalcRateCard[[#This Row],[ServiceName]]&amp;Table_wabobpsvr_AzureCalc_AzureCalcRateCard[[#This Row],[Price_Level]]&amp;Table_wabobpsvr_AzureCalc_AzureCalcRateCard[[#This Row],[Region]]</f>
        <v>A11 VM (Non-Windows)B7</v>
      </c>
      <c r="B15026" s="784">
        <v>7</v>
      </c>
      <c r="C15026" s="784" t="s">
        <v>91</v>
      </c>
      <c r="D15026" s="784" t="s">
        <v>182</v>
      </c>
      <c r="E15026" s="784">
        <v>2.2469999999999999</v>
      </c>
      <c r="F15026" s="784" t="s">
        <v>1285</v>
      </c>
      <c r="G15026" s="784" t="s">
        <v>4495</v>
      </c>
      <c r="H15026" s="784" t="s">
        <v>4496</v>
      </c>
      <c r="I15026" s="784" t="s">
        <v>6027</v>
      </c>
    </row>
    <row r="15027" spans="1:9" hidden="1">
      <c r="A15027" s="784" t="str">
        <f>Table_wabobpsvr_AzureCalc_AzureCalcRateCard[[#This Row],[ServiceName]]&amp;Table_wabobpsvr_AzureCalc_AzureCalcRateCard[[#This Row],[Price_Level]]&amp;Table_wabobpsvr_AzureCalc_AzureCalcRateCard[[#This Row],[Region]]</f>
        <v>Basic_D2 VM (Non-Windows)D</v>
      </c>
      <c r="B15027" s="784"/>
      <c r="C15027" s="784" t="s">
        <v>91</v>
      </c>
      <c r="D15027" s="784" t="s">
        <v>183</v>
      </c>
      <c r="E15027" s="784">
        <v>0.17247999999999999</v>
      </c>
      <c r="F15027" s="784" t="s">
        <v>1144</v>
      </c>
      <c r="G15027" s="784" t="s">
        <v>2839</v>
      </c>
      <c r="H15027" s="784" t="s">
        <v>2840</v>
      </c>
      <c r="I15027" s="784" t="s">
        <v>4431</v>
      </c>
    </row>
    <row r="15028" spans="1:9" hidden="1">
      <c r="A15028" s="784" t="str">
        <f>Table_wabobpsvr_AzureCalc_AzureCalcRateCard[[#This Row],[ServiceName]]&amp;Table_wabobpsvr_AzureCalc_AzureCalcRateCard[[#This Row],[Price_Level]]&amp;Table_wabobpsvr_AzureCalc_AzureCalcRateCard[[#This Row],[Region]]</f>
        <v>Basic_D2 VM (Windows)A</v>
      </c>
      <c r="B15028" s="784"/>
      <c r="C15028" s="784" t="s">
        <v>91</v>
      </c>
      <c r="D15028" s="784" t="s">
        <v>181</v>
      </c>
      <c r="E15028" s="784">
        <v>0.31234000000000001</v>
      </c>
      <c r="F15028" s="784" t="s">
        <v>1145</v>
      </c>
      <c r="G15028" s="784" t="s">
        <v>2841</v>
      </c>
      <c r="H15028" s="784" t="s">
        <v>2842</v>
      </c>
      <c r="I15028" s="784" t="s">
        <v>4431</v>
      </c>
    </row>
    <row r="15029" spans="1:9" hidden="1">
      <c r="A15029" s="784" t="str">
        <f>Table_wabobpsvr_AzureCalc_AzureCalcRateCard[[#This Row],[ServiceName]]&amp;Table_wabobpsvr_AzureCalc_AzureCalcRateCard[[#This Row],[Price_Level]]&amp;Table_wabobpsvr_AzureCalc_AzureCalcRateCard[[#This Row],[Region]]</f>
        <v>Basic_D2 VM (Windows)B</v>
      </c>
      <c r="B15029" s="784"/>
      <c r="C15029" s="784" t="s">
        <v>91</v>
      </c>
      <c r="D15029" s="784" t="s">
        <v>182</v>
      </c>
      <c r="E15029" s="784">
        <v>0.30268</v>
      </c>
      <c r="F15029" s="784" t="s">
        <v>1145</v>
      </c>
      <c r="G15029" s="784" t="s">
        <v>2841</v>
      </c>
      <c r="H15029" s="784" t="s">
        <v>2842</v>
      </c>
      <c r="I15029" s="784" t="s">
        <v>4431</v>
      </c>
    </row>
    <row r="15030" spans="1:9" hidden="1">
      <c r="A15030" s="784" t="str">
        <f>Table_wabobpsvr_AzureCalc_AzureCalcRateCard[[#This Row],[ServiceName]]&amp;Table_wabobpsvr_AzureCalc_AzureCalcRateCard[[#This Row],[Price_Level]]&amp;Table_wabobpsvr_AzureCalc_AzureCalcRateCard[[#This Row],[Region]]</f>
        <v>SQL Standard S2 Database DaysMOSP15</v>
      </c>
      <c r="B15030" s="784">
        <v>15</v>
      </c>
      <c r="C15030" s="784" t="s">
        <v>1119</v>
      </c>
      <c r="D15030" s="784" t="s">
        <v>627</v>
      </c>
      <c r="E15030" s="784">
        <v>2.68</v>
      </c>
      <c r="F15030" s="784" t="s">
        <v>773</v>
      </c>
      <c r="G15030" s="784" t="s">
        <v>4431</v>
      </c>
      <c r="H15030" s="784" t="s">
        <v>4431</v>
      </c>
      <c r="I15030" s="784" t="s">
        <v>7040</v>
      </c>
    </row>
    <row r="15031" spans="1:9" hidden="1">
      <c r="A15031" s="784" t="str">
        <f>Table_wabobpsvr_AzureCalc_AzureCalcRateCard[[#This Row],[ServiceName]]&amp;Table_wabobpsvr_AzureCalc_AzureCalcRateCard[[#This Row],[Price_Level]]&amp;Table_wabobpsvr_AzureCalc_AzureCalcRateCard[[#This Row],[Region]]</f>
        <v>SQL Standard S2 Database DaysA15</v>
      </c>
      <c r="B15031" s="784">
        <v>15</v>
      </c>
      <c r="C15031" s="784" t="s">
        <v>1119</v>
      </c>
      <c r="D15031" s="784" t="s">
        <v>181</v>
      </c>
      <c r="E15031" s="784">
        <v>2.5996000000000001</v>
      </c>
      <c r="F15031" s="784" t="s">
        <v>773</v>
      </c>
      <c r="G15031" s="784" t="s">
        <v>3342</v>
      </c>
      <c r="H15031" s="784" t="s">
        <v>3343</v>
      </c>
      <c r="I15031" s="784" t="s">
        <v>7040</v>
      </c>
    </row>
    <row r="15032" spans="1:9" hidden="1">
      <c r="A15032" s="784" t="str">
        <f>Table_wabobpsvr_AzureCalc_AzureCalcRateCard[[#This Row],[ServiceName]]&amp;Table_wabobpsvr_AzureCalc_AzureCalcRateCard[[#This Row],[Price_Level]]&amp;Table_wabobpsvr_AzureCalc_AzureCalcRateCard[[#This Row],[Region]]</f>
        <v>SQL Standard S2 Database DaysB15</v>
      </c>
      <c r="B15032" s="784">
        <v>15</v>
      </c>
      <c r="C15032" s="784" t="s">
        <v>1119</v>
      </c>
      <c r="D15032" s="784" t="s">
        <v>182</v>
      </c>
      <c r="E15032" s="784">
        <v>2.5192000000000001</v>
      </c>
      <c r="F15032" s="784" t="s">
        <v>773</v>
      </c>
      <c r="G15032" s="784" t="s">
        <v>3342</v>
      </c>
      <c r="H15032" s="784" t="s">
        <v>3343</v>
      </c>
      <c r="I15032" s="784" t="s">
        <v>7040</v>
      </c>
    </row>
    <row r="15033" spans="1:9" hidden="1">
      <c r="A15033" s="784" t="str">
        <f>Table_wabobpsvr_AzureCalc_AzureCalcRateCard[[#This Row],[ServiceName]]&amp;Table_wabobpsvr_AzureCalc_AzureCalcRateCard[[#This Row],[Price_Level]]&amp;Table_wabobpsvr_AzureCalc_AzureCalcRateCard[[#This Row],[Region]]</f>
        <v>SQL Standard S2 Database DaysC15</v>
      </c>
      <c r="B15033" s="784">
        <v>15</v>
      </c>
      <c r="C15033" s="784" t="s">
        <v>1119</v>
      </c>
      <c r="D15033" s="784" t="s">
        <v>184</v>
      </c>
      <c r="E15033" s="784">
        <v>2.4388000000000001</v>
      </c>
      <c r="F15033" s="784" t="s">
        <v>773</v>
      </c>
      <c r="G15033" s="784" t="s">
        <v>3342</v>
      </c>
      <c r="H15033" s="784" t="s">
        <v>3343</v>
      </c>
      <c r="I15033" s="784" t="s">
        <v>7040</v>
      </c>
    </row>
    <row r="15034" spans="1:9" hidden="1">
      <c r="A15034" s="784" t="str">
        <f>Table_wabobpsvr_AzureCalc_AzureCalcRateCard[[#This Row],[ServiceName]]&amp;Table_wabobpsvr_AzureCalc_AzureCalcRateCard[[#This Row],[Price_Level]]&amp;Table_wabobpsvr_AzureCalc_AzureCalcRateCard[[#This Row],[Region]]</f>
        <v>SQL Standard S2 Database DaysD15</v>
      </c>
      <c r="B15034" s="784">
        <v>15</v>
      </c>
      <c r="C15034" s="784" t="s">
        <v>1119</v>
      </c>
      <c r="D15034" s="784" t="s">
        <v>183</v>
      </c>
      <c r="E15034" s="784">
        <v>2.3584000000000001</v>
      </c>
      <c r="F15034" s="784" t="s">
        <v>773</v>
      </c>
      <c r="G15034" s="784" t="s">
        <v>3342</v>
      </c>
      <c r="H15034" s="784" t="s">
        <v>3343</v>
      </c>
      <c r="I15034" s="784" t="s">
        <v>7040</v>
      </c>
    </row>
    <row r="15035" spans="1:9" hidden="1">
      <c r="A15035" s="784" t="str">
        <f>Table_wabobpsvr_AzureCalc_AzureCalcRateCard[[#This Row],[ServiceName]]&amp;Table_wabobpsvr_AzureCalc_AzureCalcRateCard[[#This Row],[Price_Level]]&amp;Table_wabobpsvr_AzureCalc_AzureCalcRateCard[[#This Row],[Region]]</f>
        <v>Basic_D2 VM (Windows)C16</v>
      </c>
      <c r="B15035" s="784">
        <v>16</v>
      </c>
      <c r="C15035" s="784" t="s">
        <v>91</v>
      </c>
      <c r="D15035" s="784" t="s">
        <v>184</v>
      </c>
      <c r="E15035" s="784">
        <v>0.29302</v>
      </c>
      <c r="F15035" s="784" t="s">
        <v>1145</v>
      </c>
      <c r="G15035" s="784" t="s">
        <v>2841</v>
      </c>
      <c r="H15035" s="784" t="s">
        <v>2842</v>
      </c>
      <c r="I15035" s="784" t="s">
        <v>4431</v>
      </c>
    </row>
    <row r="15036" spans="1:9" hidden="1">
      <c r="A15036" s="784" t="str">
        <f>Table_wabobpsvr_AzureCalc_AzureCalcRateCard[[#This Row],[ServiceName]]&amp;Table_wabobpsvr_AzureCalc_AzureCalcRateCard[[#This Row],[Price_Level]]&amp;Table_wabobpsvr_AzureCalc_AzureCalcRateCard[[#This Row],[Region]]</f>
        <v>A7 VM (Windows)A16</v>
      </c>
      <c r="B15036" s="784">
        <v>16</v>
      </c>
      <c r="C15036" s="784" t="s">
        <v>91</v>
      </c>
      <c r="D15036" s="784" t="s">
        <v>181</v>
      </c>
      <c r="E15036" s="784">
        <v>1.01908</v>
      </c>
      <c r="F15036" s="784" t="s">
        <v>715</v>
      </c>
      <c r="G15036" s="784" t="s">
        <v>2789</v>
      </c>
      <c r="H15036" s="784" t="s">
        <v>2790</v>
      </c>
      <c r="I15036" s="784" t="s">
        <v>4431</v>
      </c>
    </row>
    <row r="15037" spans="1:9" hidden="1">
      <c r="A15037" s="784" t="str">
        <f>Table_wabobpsvr_AzureCalc_AzureCalcRateCard[[#This Row],[ServiceName]]&amp;Table_wabobpsvr_AzureCalc_AzureCalcRateCard[[#This Row],[Price_Level]]&amp;Table_wabobpsvr_AzureCalc_AzureCalcRateCard[[#This Row],[Region]]</f>
        <v>A7 VM (Windows)B16</v>
      </c>
      <c r="B15037" s="784">
        <v>16</v>
      </c>
      <c r="C15037" s="784" t="s">
        <v>91</v>
      </c>
      <c r="D15037" s="784" t="s">
        <v>182</v>
      </c>
      <c r="E15037" s="784">
        <v>0.97719999999999996</v>
      </c>
      <c r="F15037" s="784" t="s">
        <v>715</v>
      </c>
      <c r="G15037" s="784" t="s">
        <v>2789</v>
      </c>
      <c r="H15037" s="784" t="s">
        <v>2790</v>
      </c>
      <c r="I15037" s="784" t="s">
        <v>4431</v>
      </c>
    </row>
    <row r="15038" spans="1:9" hidden="1">
      <c r="A15038" s="784" t="str">
        <f>Table_wabobpsvr_AzureCalc_AzureCalcRateCard[[#This Row],[ServiceName]]&amp;Table_wabobpsvr_AzureCalc_AzureCalcRateCard[[#This Row],[Price_Level]]&amp;Table_wabobpsvr_AzureCalc_AzureCalcRateCard[[#This Row],[Region]]</f>
        <v>A7 VM (Windows)C16</v>
      </c>
      <c r="B15038" s="784">
        <v>16</v>
      </c>
      <c r="C15038" s="784" t="s">
        <v>91</v>
      </c>
      <c r="D15038" s="784" t="s">
        <v>184</v>
      </c>
      <c r="E15038" s="784">
        <v>0.93532000000000004</v>
      </c>
      <c r="F15038" s="784" t="s">
        <v>715</v>
      </c>
      <c r="G15038" s="784" t="s">
        <v>2789</v>
      </c>
      <c r="H15038" s="784" t="s">
        <v>2790</v>
      </c>
      <c r="I15038" s="784" t="s">
        <v>4431</v>
      </c>
    </row>
    <row r="15039" spans="1:9" hidden="1">
      <c r="A15039" s="784" t="str">
        <f>Table_wabobpsvr_AzureCalc_AzureCalcRateCard[[#This Row],[ServiceName]]&amp;Table_wabobpsvr_AzureCalc_AzureCalcRateCard[[#This Row],[Price_Level]]&amp;Table_wabobpsvr_AzureCalc_AzureCalcRateCard[[#This Row],[Region]]</f>
        <v>Standard S2 Secondary Database DaysMOSP15</v>
      </c>
      <c r="B15039" s="784">
        <v>15</v>
      </c>
      <c r="C15039" s="784" t="s">
        <v>1119</v>
      </c>
      <c r="D15039" s="784" t="s">
        <v>627</v>
      </c>
      <c r="E15039" s="784">
        <v>2</v>
      </c>
      <c r="F15039" s="784" t="s">
        <v>1433</v>
      </c>
      <c r="G15039" s="784" t="s">
        <v>4431</v>
      </c>
      <c r="H15039" s="784" t="s">
        <v>4431</v>
      </c>
      <c r="I15039" s="784" t="s">
        <v>7041</v>
      </c>
    </row>
    <row r="15040" spans="1:9" hidden="1">
      <c r="A15040" s="784" t="str">
        <f>Table_wabobpsvr_AzureCalc_AzureCalcRateCard[[#This Row],[ServiceName]]&amp;Table_wabobpsvr_AzureCalc_AzureCalcRateCard[[#This Row],[Price_Level]]&amp;Table_wabobpsvr_AzureCalc_AzureCalcRateCard[[#This Row],[Region]]</f>
        <v>Standard S2 Secondary Database DaysA15</v>
      </c>
      <c r="B15040" s="784">
        <v>15</v>
      </c>
      <c r="C15040" s="784" t="s">
        <v>1119</v>
      </c>
      <c r="D15040" s="784" t="s">
        <v>181</v>
      </c>
      <c r="E15040" s="784">
        <v>1.94</v>
      </c>
      <c r="F15040" s="784" t="s">
        <v>1433</v>
      </c>
      <c r="G15040" s="784" t="s">
        <v>3608</v>
      </c>
      <c r="H15040" s="784" t="s">
        <v>3609</v>
      </c>
      <c r="I15040" s="784" t="s">
        <v>7041</v>
      </c>
    </row>
    <row r="15041" spans="1:9" hidden="1">
      <c r="A15041" s="784" t="str">
        <f>Table_wabobpsvr_AzureCalc_AzureCalcRateCard[[#This Row],[ServiceName]]&amp;Table_wabobpsvr_AzureCalc_AzureCalcRateCard[[#This Row],[Price_Level]]&amp;Table_wabobpsvr_AzureCalc_AzureCalcRateCard[[#This Row],[Region]]</f>
        <v>Standard S2 Secondary Database DaysB15</v>
      </c>
      <c r="B15041" s="784">
        <v>15</v>
      </c>
      <c r="C15041" s="784" t="s">
        <v>1119</v>
      </c>
      <c r="D15041" s="784" t="s">
        <v>182</v>
      </c>
      <c r="E15041" s="784">
        <v>1.88</v>
      </c>
      <c r="F15041" s="784" t="s">
        <v>1433</v>
      </c>
      <c r="G15041" s="784" t="s">
        <v>3608</v>
      </c>
      <c r="H15041" s="784" t="s">
        <v>3609</v>
      </c>
      <c r="I15041" s="784" t="s">
        <v>7041</v>
      </c>
    </row>
    <row r="15042" spans="1:9" hidden="1">
      <c r="A15042" s="784" t="str">
        <f>Table_wabobpsvr_AzureCalc_AzureCalcRateCard[[#This Row],[ServiceName]]&amp;Table_wabobpsvr_AzureCalc_AzureCalcRateCard[[#This Row],[Price_Level]]&amp;Table_wabobpsvr_AzureCalc_AzureCalcRateCard[[#This Row],[Region]]</f>
        <v>Standard S2 Secondary Database DaysC15</v>
      </c>
      <c r="B15042" s="784">
        <v>15</v>
      </c>
      <c r="C15042" s="784" t="s">
        <v>1119</v>
      </c>
      <c r="D15042" s="784" t="s">
        <v>184</v>
      </c>
      <c r="E15042" s="784">
        <v>1.82</v>
      </c>
      <c r="F15042" s="784" t="s">
        <v>1433</v>
      </c>
      <c r="G15042" s="784" t="s">
        <v>3608</v>
      </c>
      <c r="H15042" s="784" t="s">
        <v>3609</v>
      </c>
      <c r="I15042" s="784" t="s">
        <v>7041</v>
      </c>
    </row>
    <row r="15043" spans="1:9" hidden="1">
      <c r="A15043" s="784" t="str">
        <f>Table_wabobpsvr_AzureCalc_AzureCalcRateCard[[#This Row],[ServiceName]]&amp;Table_wabobpsvr_AzureCalc_AzureCalcRateCard[[#This Row],[Price_Level]]&amp;Table_wabobpsvr_AzureCalc_AzureCalcRateCard[[#This Row],[Region]]</f>
        <v>Standard S2 Secondary Database DaysD15</v>
      </c>
      <c r="B15043" s="784">
        <v>15</v>
      </c>
      <c r="C15043" s="784" t="s">
        <v>1119</v>
      </c>
      <c r="D15043" s="784" t="s">
        <v>183</v>
      </c>
      <c r="E15043" s="784">
        <v>1.76</v>
      </c>
      <c r="F15043" s="784" t="s">
        <v>1433</v>
      </c>
      <c r="G15043" s="784" t="s">
        <v>3608</v>
      </c>
      <c r="H15043" s="784" t="s">
        <v>3609</v>
      </c>
      <c r="I15043" s="784" t="s">
        <v>7041</v>
      </c>
    </row>
    <row r="15044" spans="1:9" hidden="1">
      <c r="A15044" s="784" t="str">
        <f>Table_wabobpsvr_AzureCalc_AzureCalcRateCard[[#This Row],[ServiceName]]&amp;Table_wabobpsvr_AzureCalc_AzureCalcRateCard[[#This Row],[Price_Level]]&amp;Table_wabobpsvr_AzureCalc_AzureCalcRateCard[[#This Row],[Region]]</f>
        <v>A7 VM (Windows)D16</v>
      </c>
      <c r="B15044" s="784">
        <v>16</v>
      </c>
      <c r="C15044" s="784" t="s">
        <v>91</v>
      </c>
      <c r="D15044" s="784" t="s">
        <v>183</v>
      </c>
      <c r="E15044" s="784">
        <v>0.89344000000000001</v>
      </c>
      <c r="F15044" s="784" t="s">
        <v>715</v>
      </c>
      <c r="G15044" s="784" t="s">
        <v>2789</v>
      </c>
      <c r="H15044" s="784" t="s">
        <v>2790</v>
      </c>
      <c r="I15044" s="784" t="s">
        <v>4431</v>
      </c>
    </row>
    <row r="15045" spans="1:9" hidden="1">
      <c r="A15045" s="784" t="str">
        <f>Table_wabobpsvr_AzureCalc_AzureCalcRateCard[[#This Row],[ServiceName]]&amp;Table_wabobpsvr_AzureCalc_AzureCalcRateCard[[#This Row],[Price_Level]]&amp;Table_wabobpsvr_AzureCalc_AzureCalcRateCard[[#This Row],[Region]]</f>
        <v>A10 VM (Non-Windows)B15</v>
      </c>
      <c r="B15045" s="784">
        <v>15</v>
      </c>
      <c r="C15045" s="784" t="s">
        <v>91</v>
      </c>
      <c r="D15045" s="784" t="s">
        <v>182</v>
      </c>
      <c r="E15045" s="784">
        <v>1.25</v>
      </c>
      <c r="F15045" s="784" t="s">
        <v>1283</v>
      </c>
      <c r="G15045" s="784" t="s">
        <v>3827</v>
      </c>
      <c r="H15045" s="784" t="s">
        <v>3828</v>
      </c>
      <c r="I15045" s="784" t="s">
        <v>5698</v>
      </c>
    </row>
    <row r="15046" spans="1:9" hidden="1">
      <c r="A15046" s="784" t="str">
        <f>Table_wabobpsvr_AzureCalc_AzureCalcRateCard[[#This Row],[ServiceName]]&amp;Table_wabobpsvr_AzureCalc_AzureCalcRateCard[[#This Row],[Price_Level]]&amp;Table_wabobpsvr_AzureCalc_AzureCalcRateCard[[#This Row],[Region]]</f>
        <v>Basic_D2 VM (Windows)D16</v>
      </c>
      <c r="B15046" s="784">
        <v>16</v>
      </c>
      <c r="C15046" s="784" t="s">
        <v>91</v>
      </c>
      <c r="D15046" s="784" t="s">
        <v>183</v>
      </c>
      <c r="E15046" s="784">
        <v>0.28336</v>
      </c>
      <c r="F15046" s="784" t="s">
        <v>1145</v>
      </c>
      <c r="G15046" s="784" t="s">
        <v>2841</v>
      </c>
      <c r="H15046" s="784" t="s">
        <v>2842</v>
      </c>
      <c r="I15046" s="784" t="s">
        <v>4431</v>
      </c>
    </row>
    <row r="15047" spans="1:9" hidden="1">
      <c r="A15047" s="784" t="str">
        <f>Table_wabobpsvr_AzureCalc_AzureCalcRateCard[[#This Row],[ServiceName]]&amp;Table_wabobpsvr_AzureCalc_AzureCalcRateCard[[#This Row],[Price_Level]]&amp;Table_wabobpsvr_AzureCalc_AzureCalcRateCard[[#This Row],[Region]]</f>
        <v>Standard Messaging OperationsB</v>
      </c>
      <c r="B15047" s="784"/>
      <c r="C15047" s="784" t="s">
        <v>1263</v>
      </c>
      <c r="D15047" s="784" t="s">
        <v>182</v>
      </c>
      <c r="E15047" s="784">
        <v>0.752</v>
      </c>
      <c r="F15047" s="784" t="s">
        <v>1272</v>
      </c>
      <c r="G15047" s="784" t="s">
        <v>2607</v>
      </c>
      <c r="H15047" s="784" t="s">
        <v>2608</v>
      </c>
      <c r="I15047" s="784" t="s">
        <v>6395</v>
      </c>
    </row>
    <row r="15048" spans="1:9" hidden="1">
      <c r="A15048" s="784" t="str">
        <f>Table_wabobpsvr_AzureCalc_AzureCalcRateCard[[#This Row],[ServiceName]]&amp;Table_wabobpsvr_AzureCalc_AzureCalcRateCard[[#This Row],[Price_Level]]&amp;Table_wabobpsvr_AzureCalc_AzureCalcRateCard[[#This Row],[Region]]</f>
        <v>Standard Messaging OperationsC</v>
      </c>
      <c r="B15048" s="784"/>
      <c r="C15048" s="784" t="s">
        <v>1263</v>
      </c>
      <c r="D15048" s="784" t="s">
        <v>184</v>
      </c>
      <c r="E15048" s="784">
        <v>0.72799999999999998</v>
      </c>
      <c r="F15048" s="784" t="s">
        <v>1272</v>
      </c>
      <c r="G15048" s="784" t="s">
        <v>2607</v>
      </c>
      <c r="H15048" s="784" t="s">
        <v>2608</v>
      </c>
      <c r="I15048" s="784" t="s">
        <v>6395</v>
      </c>
    </row>
    <row r="15049" spans="1:9" hidden="1">
      <c r="A15049" s="784" t="str">
        <f>Table_wabobpsvr_AzureCalc_AzureCalcRateCard[[#This Row],[ServiceName]]&amp;Table_wabobpsvr_AzureCalc_AzureCalcRateCard[[#This Row],[Price_Level]]&amp;Table_wabobpsvr_AzureCalc_AzureCalcRateCard[[#This Row],[Region]]</f>
        <v>Standard Messaging OperationsD</v>
      </c>
      <c r="B15049" s="784"/>
      <c r="C15049" s="784" t="s">
        <v>1263</v>
      </c>
      <c r="D15049" s="784" t="s">
        <v>183</v>
      </c>
      <c r="E15049" s="784">
        <v>0.70399999999999996</v>
      </c>
      <c r="F15049" s="784" t="s">
        <v>1272</v>
      </c>
      <c r="G15049" s="784" t="s">
        <v>2607</v>
      </c>
      <c r="H15049" s="784" t="s">
        <v>2608</v>
      </c>
      <c r="I15049" s="784" t="s">
        <v>6395</v>
      </c>
    </row>
    <row r="15050" spans="1:9" hidden="1">
      <c r="A15050" s="784" t="str">
        <f>Table_wabobpsvr_AzureCalc_AzureCalcRateCard[[#This Row],[ServiceName]]&amp;Table_wabobpsvr_AzureCalc_AzureCalcRateCard[[#This Row],[Price_Level]]&amp;Table_wabobpsvr_AzureCalc_AzureCalcRateCard[[#This Row],[Region]]</f>
        <v>Standard Messaging Operations - FreeMOSP</v>
      </c>
      <c r="B15050" s="784"/>
      <c r="C15050" s="784" t="s">
        <v>1263</v>
      </c>
      <c r="D15050" s="784" t="s">
        <v>627</v>
      </c>
      <c r="E15050" s="784">
        <v>0</v>
      </c>
      <c r="F15050" s="784" t="s">
        <v>1434</v>
      </c>
      <c r="G15050" s="784" t="s">
        <v>4431</v>
      </c>
      <c r="H15050" s="784" t="s">
        <v>4431</v>
      </c>
      <c r="I15050" s="784" t="s">
        <v>6395</v>
      </c>
    </row>
    <row r="15051" spans="1:9" hidden="1">
      <c r="A15051" s="784" t="str">
        <f>Table_wabobpsvr_AzureCalc_AzureCalcRateCard[[#This Row],[ServiceName]]&amp;Table_wabobpsvr_AzureCalc_AzureCalcRateCard[[#This Row],[Price_Level]]&amp;Table_wabobpsvr_AzureCalc_AzureCalcRateCard[[#This Row],[Region]]</f>
        <v>Standard Messaging Operations - FreeA</v>
      </c>
      <c r="B15051" s="784"/>
      <c r="C15051" s="784" t="s">
        <v>1263</v>
      </c>
      <c r="D15051" s="784" t="s">
        <v>181</v>
      </c>
      <c r="E15051" s="784">
        <v>0</v>
      </c>
      <c r="F15051" s="784" t="s">
        <v>1434</v>
      </c>
      <c r="G15051" s="784" t="s">
        <v>2607</v>
      </c>
      <c r="H15051" s="784" t="s">
        <v>2608</v>
      </c>
      <c r="I15051" s="784" t="s">
        <v>6395</v>
      </c>
    </row>
    <row r="15052" spans="1:9" hidden="1">
      <c r="A15052" s="784" t="str">
        <f>Table_wabobpsvr_AzureCalc_AzureCalcRateCard[[#This Row],[ServiceName]]&amp;Table_wabobpsvr_AzureCalc_AzureCalcRateCard[[#This Row],[Price_Level]]&amp;Table_wabobpsvr_AzureCalc_AzureCalcRateCard[[#This Row],[Region]]</f>
        <v>Standard Messaging Operations - FreeB</v>
      </c>
      <c r="B15052" s="784"/>
      <c r="C15052" s="784" t="s">
        <v>1263</v>
      </c>
      <c r="D15052" s="784" t="s">
        <v>182</v>
      </c>
      <c r="E15052" s="784">
        <v>0</v>
      </c>
      <c r="F15052" s="784" t="s">
        <v>1434</v>
      </c>
      <c r="G15052" s="784" t="s">
        <v>2607</v>
      </c>
      <c r="H15052" s="784" t="s">
        <v>2608</v>
      </c>
      <c r="I15052" s="784" t="s">
        <v>6395</v>
      </c>
    </row>
    <row r="15053" spans="1:9" hidden="1">
      <c r="A15053" s="784" t="str">
        <f>Table_wabobpsvr_AzureCalc_AzureCalcRateCard[[#This Row],[ServiceName]]&amp;Table_wabobpsvr_AzureCalc_AzureCalcRateCard[[#This Row],[Price_Level]]&amp;Table_wabobpsvr_AzureCalc_AzureCalcRateCard[[#This Row],[Region]]</f>
        <v>Standard Messaging Operations - FreeC</v>
      </c>
      <c r="B15053" s="784"/>
      <c r="C15053" s="784" t="s">
        <v>1263</v>
      </c>
      <c r="D15053" s="784" t="s">
        <v>184</v>
      </c>
      <c r="E15053" s="784">
        <v>0</v>
      </c>
      <c r="F15053" s="784" t="s">
        <v>1434</v>
      </c>
      <c r="G15053" s="784" t="s">
        <v>2607</v>
      </c>
      <c r="H15053" s="784" t="s">
        <v>2608</v>
      </c>
      <c r="I15053" s="784" t="s">
        <v>6395</v>
      </c>
    </row>
    <row r="15054" spans="1:9" hidden="1">
      <c r="A15054" s="784" t="str">
        <f>Table_wabobpsvr_AzureCalc_AzureCalcRateCard[[#This Row],[ServiceName]]&amp;Table_wabobpsvr_AzureCalc_AzureCalcRateCard[[#This Row],[Price_Level]]&amp;Table_wabobpsvr_AzureCalc_AzureCalcRateCard[[#This Row],[Region]]</f>
        <v>Standard Messaging Operations - FreeD</v>
      </c>
      <c r="B15054" s="784"/>
      <c r="C15054" s="784" t="s">
        <v>1263</v>
      </c>
      <c r="D15054" s="784" t="s">
        <v>183</v>
      </c>
      <c r="E15054" s="784">
        <v>0</v>
      </c>
      <c r="F15054" s="784" t="s">
        <v>1434</v>
      </c>
      <c r="G15054" s="784" t="s">
        <v>2607</v>
      </c>
      <c r="H15054" s="784" t="s">
        <v>2608</v>
      </c>
      <c r="I15054" s="784" t="s">
        <v>6395</v>
      </c>
    </row>
    <row r="15055" spans="1:9" hidden="1">
      <c r="A15055" s="784" t="str">
        <f>Table_wabobpsvr_AzureCalc_AzureCalcRateCard[[#This Row],[ServiceName]]&amp;Table_wabobpsvr_AzureCalc_AzureCalcRateCard[[#This Row],[Price_Level]]&amp;Table_wabobpsvr_AzureCalc_AzureCalcRateCard[[#This Row],[Region]]</f>
        <v>Standard Messaging Operations - Tier 2MOSP</v>
      </c>
      <c r="B15055" s="784"/>
      <c r="C15055" s="784" t="s">
        <v>1263</v>
      </c>
      <c r="D15055" s="784" t="s">
        <v>627</v>
      </c>
      <c r="E15055" s="784">
        <v>0.5</v>
      </c>
      <c r="F15055" s="784" t="s">
        <v>1435</v>
      </c>
      <c r="G15055" s="784" t="s">
        <v>4431</v>
      </c>
      <c r="H15055" s="784" t="s">
        <v>4431</v>
      </c>
      <c r="I15055" s="784" t="s">
        <v>6395</v>
      </c>
    </row>
    <row r="15056" spans="1:9" hidden="1">
      <c r="A15056" s="784" t="str">
        <f>Table_wabobpsvr_AzureCalc_AzureCalcRateCard[[#This Row],[ServiceName]]&amp;Table_wabobpsvr_AzureCalc_AzureCalcRateCard[[#This Row],[Price_Level]]&amp;Table_wabobpsvr_AzureCalc_AzureCalcRateCard[[#This Row],[Region]]</f>
        <v>Standard Messaging Operations - Tier 2A</v>
      </c>
      <c r="B15056" s="784"/>
      <c r="C15056" s="784" t="s">
        <v>1263</v>
      </c>
      <c r="D15056" s="784" t="s">
        <v>181</v>
      </c>
      <c r="E15056" s="784">
        <v>0.77600000000000002</v>
      </c>
      <c r="F15056" s="784" t="s">
        <v>1435</v>
      </c>
      <c r="G15056" s="784" t="s">
        <v>2607</v>
      </c>
      <c r="H15056" s="784" t="s">
        <v>2608</v>
      </c>
      <c r="I15056" s="784" t="s">
        <v>6395</v>
      </c>
    </row>
    <row r="15057" spans="1:9" hidden="1">
      <c r="A15057" s="784" t="str">
        <f>Table_wabobpsvr_AzureCalc_AzureCalcRateCard[[#This Row],[ServiceName]]&amp;Table_wabobpsvr_AzureCalc_AzureCalcRateCard[[#This Row],[Price_Level]]&amp;Table_wabobpsvr_AzureCalc_AzureCalcRateCard[[#This Row],[Region]]</f>
        <v>Standard Messaging Operations - Tier 2B</v>
      </c>
      <c r="B15057" s="784"/>
      <c r="C15057" s="784" t="s">
        <v>1263</v>
      </c>
      <c r="D15057" s="784" t="s">
        <v>182</v>
      </c>
      <c r="E15057" s="784">
        <v>0.752</v>
      </c>
      <c r="F15057" s="784" t="s">
        <v>1435</v>
      </c>
      <c r="G15057" s="784" t="s">
        <v>2607</v>
      </c>
      <c r="H15057" s="784" t="s">
        <v>2608</v>
      </c>
      <c r="I15057" s="784" t="s">
        <v>6395</v>
      </c>
    </row>
    <row r="15058" spans="1:9" hidden="1">
      <c r="A15058" s="784" t="str">
        <f>Table_wabobpsvr_AzureCalc_AzureCalcRateCard[[#This Row],[ServiceName]]&amp;Table_wabobpsvr_AzureCalc_AzureCalcRateCard[[#This Row],[Price_Level]]&amp;Table_wabobpsvr_AzureCalc_AzureCalcRateCard[[#This Row],[Region]]</f>
        <v>Standard Messaging Operations - Tier 2C</v>
      </c>
      <c r="B15058" s="784"/>
      <c r="C15058" s="784" t="s">
        <v>1263</v>
      </c>
      <c r="D15058" s="784" t="s">
        <v>184</v>
      </c>
      <c r="E15058" s="784">
        <v>0.72799999999999998</v>
      </c>
      <c r="F15058" s="784" t="s">
        <v>1435</v>
      </c>
      <c r="G15058" s="784" t="s">
        <v>2607</v>
      </c>
      <c r="H15058" s="784" t="s">
        <v>2608</v>
      </c>
      <c r="I15058" s="784" t="s">
        <v>6395</v>
      </c>
    </row>
    <row r="15059" spans="1:9" hidden="1">
      <c r="A15059" s="784" t="str">
        <f>Table_wabobpsvr_AzureCalc_AzureCalcRateCard[[#This Row],[ServiceName]]&amp;Table_wabobpsvr_AzureCalc_AzureCalcRateCard[[#This Row],[Price_Level]]&amp;Table_wabobpsvr_AzureCalc_AzureCalcRateCard[[#This Row],[Region]]</f>
        <v>Standard Messaging Operations - Tier 2D</v>
      </c>
      <c r="B15059" s="784"/>
      <c r="C15059" s="784" t="s">
        <v>1263</v>
      </c>
      <c r="D15059" s="784" t="s">
        <v>183</v>
      </c>
      <c r="E15059" s="784">
        <v>0.70399999999999996</v>
      </c>
      <c r="F15059" s="784" t="s">
        <v>1435</v>
      </c>
      <c r="G15059" s="784" t="s">
        <v>2607</v>
      </c>
      <c r="H15059" s="784" t="s">
        <v>2608</v>
      </c>
      <c r="I15059" s="784" t="s">
        <v>6395</v>
      </c>
    </row>
    <row r="15060" spans="1:9" hidden="1">
      <c r="A15060" s="784" t="str">
        <f>Table_wabobpsvr_AzureCalc_AzureCalcRateCard[[#This Row],[ServiceName]]&amp;Table_wabobpsvr_AzureCalc_AzureCalcRateCard[[#This Row],[Price_Level]]&amp;Table_wabobpsvr_AzureCalc_AzureCalcRateCard[[#This Row],[Region]]</f>
        <v>Standard Messaging Operations - Tier 3MOSP</v>
      </c>
      <c r="B15060" s="784"/>
      <c r="C15060" s="784" t="s">
        <v>1263</v>
      </c>
      <c r="D15060" s="784" t="s">
        <v>627</v>
      </c>
      <c r="E15060" s="784">
        <v>0.2</v>
      </c>
      <c r="F15060" s="784" t="s">
        <v>1436</v>
      </c>
      <c r="G15060" s="784" t="s">
        <v>4431</v>
      </c>
      <c r="H15060" s="784" t="s">
        <v>4431</v>
      </c>
      <c r="I15060" s="784" t="s">
        <v>6395</v>
      </c>
    </row>
    <row r="15061" spans="1:9" hidden="1">
      <c r="A15061" s="784" t="str">
        <f>Table_wabobpsvr_AzureCalc_AzureCalcRateCard[[#This Row],[ServiceName]]&amp;Table_wabobpsvr_AzureCalc_AzureCalcRateCard[[#This Row],[Price_Level]]&amp;Table_wabobpsvr_AzureCalc_AzureCalcRateCard[[#This Row],[Region]]</f>
        <v>Standard Messaging Operations - Tier 3A</v>
      </c>
      <c r="B15061" s="784"/>
      <c r="C15061" s="784" t="s">
        <v>1263</v>
      </c>
      <c r="D15061" s="784" t="s">
        <v>181</v>
      </c>
      <c r="E15061" s="784">
        <v>0.77600000000000002</v>
      </c>
      <c r="F15061" s="784" t="s">
        <v>1436</v>
      </c>
      <c r="G15061" s="784" t="s">
        <v>2607</v>
      </c>
      <c r="H15061" s="784" t="s">
        <v>2608</v>
      </c>
      <c r="I15061" s="784" t="s">
        <v>6395</v>
      </c>
    </row>
    <row r="15062" spans="1:9" hidden="1">
      <c r="A15062" s="784" t="str">
        <f>Table_wabobpsvr_AzureCalc_AzureCalcRateCard[[#This Row],[ServiceName]]&amp;Table_wabobpsvr_AzureCalc_AzureCalcRateCard[[#This Row],[Price_Level]]&amp;Table_wabobpsvr_AzureCalc_AzureCalcRateCard[[#This Row],[Region]]</f>
        <v>Standard Messaging Operations - Tier 3B</v>
      </c>
      <c r="B15062" s="784"/>
      <c r="C15062" s="784" t="s">
        <v>1263</v>
      </c>
      <c r="D15062" s="784" t="s">
        <v>182</v>
      </c>
      <c r="E15062" s="784">
        <v>0.752</v>
      </c>
      <c r="F15062" s="784" t="s">
        <v>1436</v>
      </c>
      <c r="G15062" s="784" t="s">
        <v>2607</v>
      </c>
      <c r="H15062" s="784" t="s">
        <v>2608</v>
      </c>
      <c r="I15062" s="784" t="s">
        <v>6395</v>
      </c>
    </row>
    <row r="15063" spans="1:9" hidden="1">
      <c r="A15063" s="784" t="str">
        <f>Table_wabobpsvr_AzureCalc_AzureCalcRateCard[[#This Row],[ServiceName]]&amp;Table_wabobpsvr_AzureCalc_AzureCalcRateCard[[#This Row],[Price_Level]]&amp;Table_wabobpsvr_AzureCalc_AzureCalcRateCard[[#This Row],[Region]]</f>
        <v>Standard Messaging Operations - Tier 3C</v>
      </c>
      <c r="B15063" s="784"/>
      <c r="C15063" s="784" t="s">
        <v>1263</v>
      </c>
      <c r="D15063" s="784" t="s">
        <v>184</v>
      </c>
      <c r="E15063" s="784">
        <v>0.72799999999999998</v>
      </c>
      <c r="F15063" s="784" t="s">
        <v>1436</v>
      </c>
      <c r="G15063" s="784" t="s">
        <v>2607</v>
      </c>
      <c r="H15063" s="784" t="s">
        <v>2608</v>
      </c>
      <c r="I15063" s="784" t="s">
        <v>6395</v>
      </c>
    </row>
    <row r="15064" spans="1:9" hidden="1">
      <c r="A15064" s="784" t="str">
        <f>Table_wabobpsvr_AzureCalc_AzureCalcRateCard[[#This Row],[ServiceName]]&amp;Table_wabobpsvr_AzureCalc_AzureCalcRateCard[[#This Row],[Price_Level]]&amp;Table_wabobpsvr_AzureCalc_AzureCalcRateCard[[#This Row],[Region]]</f>
        <v>Standard Messaging Operations - Tier 3D</v>
      </c>
      <c r="B15064" s="784"/>
      <c r="C15064" s="784" t="s">
        <v>1263</v>
      </c>
      <c r="D15064" s="784" t="s">
        <v>183</v>
      </c>
      <c r="E15064" s="784">
        <v>0.70399999999999996</v>
      </c>
      <c r="F15064" s="784" t="s">
        <v>1436</v>
      </c>
      <c r="G15064" s="784" t="s">
        <v>2607</v>
      </c>
      <c r="H15064" s="784" t="s">
        <v>2608</v>
      </c>
      <c r="I15064" s="784" t="s">
        <v>6395</v>
      </c>
    </row>
    <row r="15065" spans="1:9" hidden="1">
      <c r="A15065" s="784" t="str">
        <f>Table_wabobpsvr_AzureCalc_AzureCalcRateCard[[#This Row],[ServiceName]]&amp;Table_wabobpsvr_AzureCalc_AzureCalcRateCard[[#This Row],[Price_Level]]&amp;Table_wabobpsvr_AzureCalc_AzureCalcRateCard[[#This Row],[Region]]</f>
        <v>High Frequency Cloud ActivityB4</v>
      </c>
      <c r="B15065" s="784">
        <v>4</v>
      </c>
      <c r="C15065" s="784" t="s">
        <v>1355</v>
      </c>
      <c r="D15065" s="784" t="s">
        <v>182</v>
      </c>
      <c r="E15065" s="784">
        <v>0.47</v>
      </c>
      <c r="F15065" s="784" t="s">
        <v>1356</v>
      </c>
      <c r="G15065" s="784" t="s">
        <v>3573</v>
      </c>
      <c r="H15065" s="784" t="s">
        <v>3574</v>
      </c>
      <c r="I15065" s="784" t="s">
        <v>4924</v>
      </c>
    </row>
    <row r="15066" spans="1:9" hidden="1">
      <c r="A15066" s="784" t="str">
        <f>Table_wabobpsvr_AzureCalc_AzureCalcRateCard[[#This Row],[ServiceName]]&amp;Table_wabobpsvr_AzureCalc_AzureCalcRateCard[[#This Row],[Price_Level]]&amp;Table_wabobpsvr_AzureCalc_AzureCalcRateCard[[#This Row],[Region]]</f>
        <v>High Frequency Cloud ActivityC4</v>
      </c>
      <c r="B15066" s="784">
        <v>4</v>
      </c>
      <c r="C15066" s="784" t="s">
        <v>1355</v>
      </c>
      <c r="D15066" s="784" t="s">
        <v>184</v>
      </c>
      <c r="E15066" s="784">
        <v>0.45500000000000002</v>
      </c>
      <c r="F15066" s="784" t="s">
        <v>1356</v>
      </c>
      <c r="G15066" s="784" t="s">
        <v>3573</v>
      </c>
      <c r="H15066" s="784" t="s">
        <v>3574</v>
      </c>
      <c r="I15066" s="784" t="s">
        <v>4924</v>
      </c>
    </row>
    <row r="15067" spans="1:9" hidden="1">
      <c r="A15067" s="784" t="str">
        <f>Table_wabobpsvr_AzureCalc_AzureCalcRateCard[[#This Row],[ServiceName]]&amp;Table_wabobpsvr_AzureCalc_AzureCalcRateCard[[#This Row],[Price_Level]]&amp;Table_wabobpsvr_AzureCalc_AzureCalcRateCard[[#This Row],[Region]]</f>
        <v>High Frequency Cloud ActivityD4</v>
      </c>
      <c r="B15067" s="784">
        <v>4</v>
      </c>
      <c r="C15067" s="784" t="s">
        <v>1355</v>
      </c>
      <c r="D15067" s="784" t="s">
        <v>183</v>
      </c>
      <c r="E15067" s="784">
        <v>0.44</v>
      </c>
      <c r="F15067" s="784" t="s">
        <v>1356</v>
      </c>
      <c r="G15067" s="784" t="s">
        <v>3573</v>
      </c>
      <c r="H15067" s="784" t="s">
        <v>3574</v>
      </c>
      <c r="I15067" s="784" t="s">
        <v>4924</v>
      </c>
    </row>
    <row r="15068" spans="1:9" hidden="1">
      <c r="A15068" s="784" t="str">
        <f>Table_wabobpsvr_AzureCalc_AzureCalcRateCard[[#This Row],[ServiceName]]&amp;Table_wabobpsvr_AzureCalc_AzureCalcRateCard[[#This Row],[Price_Level]]&amp;Table_wabobpsvr_AzureCalc_AzureCalcRateCard[[#This Row],[Region]]</f>
        <v>High Frequency On Premises ActivityMOSP4</v>
      </c>
      <c r="B15068" s="784">
        <v>4</v>
      </c>
      <c r="C15068" s="784" t="s">
        <v>1355</v>
      </c>
      <c r="D15068" s="784" t="s">
        <v>627</v>
      </c>
      <c r="E15068" s="784">
        <v>1.25</v>
      </c>
      <c r="F15068" s="784" t="s">
        <v>1357</v>
      </c>
      <c r="G15068" s="784" t="s">
        <v>4431</v>
      </c>
      <c r="H15068" s="784" t="s">
        <v>4431</v>
      </c>
      <c r="I15068" s="784" t="s">
        <v>4927</v>
      </c>
    </row>
    <row r="15069" spans="1:9" hidden="1">
      <c r="A15069" s="784" t="str">
        <f>Table_wabobpsvr_AzureCalc_AzureCalcRateCard[[#This Row],[ServiceName]]&amp;Table_wabobpsvr_AzureCalc_AzureCalcRateCard[[#This Row],[Price_Level]]&amp;Table_wabobpsvr_AzureCalc_AzureCalcRateCard[[#This Row],[Region]]</f>
        <v>High Frequency On Premises ActivityA4</v>
      </c>
      <c r="B15069" s="784">
        <v>4</v>
      </c>
      <c r="C15069" s="784" t="s">
        <v>1355</v>
      </c>
      <c r="D15069" s="784" t="s">
        <v>181</v>
      </c>
      <c r="E15069" s="784">
        <v>1.2124999999999999</v>
      </c>
      <c r="F15069" s="784" t="s">
        <v>1357</v>
      </c>
      <c r="G15069" s="784" t="s">
        <v>3575</v>
      </c>
      <c r="H15069" s="784" t="s">
        <v>3576</v>
      </c>
      <c r="I15069" s="784" t="s">
        <v>4927</v>
      </c>
    </row>
    <row r="15070" spans="1:9" hidden="1">
      <c r="A15070" s="784" t="str">
        <f>Table_wabobpsvr_AzureCalc_AzureCalcRateCard[[#This Row],[ServiceName]]&amp;Table_wabobpsvr_AzureCalc_AzureCalcRateCard[[#This Row],[Price_Level]]&amp;Table_wabobpsvr_AzureCalc_AzureCalcRateCard[[#This Row],[Region]]</f>
        <v>High Frequency On Premises ActivityB4</v>
      </c>
      <c r="B15070" s="784">
        <v>4</v>
      </c>
      <c r="C15070" s="784" t="s">
        <v>1355</v>
      </c>
      <c r="D15070" s="784" t="s">
        <v>182</v>
      </c>
      <c r="E15070" s="784">
        <v>1.175</v>
      </c>
      <c r="F15070" s="784" t="s">
        <v>1357</v>
      </c>
      <c r="G15070" s="784" t="s">
        <v>3575</v>
      </c>
      <c r="H15070" s="784" t="s">
        <v>3576</v>
      </c>
      <c r="I15070" s="784" t="s">
        <v>4927</v>
      </c>
    </row>
    <row r="15071" spans="1:9" hidden="1">
      <c r="A15071" s="784" t="str">
        <f>Table_wabobpsvr_AzureCalc_AzureCalcRateCard[[#This Row],[ServiceName]]&amp;Table_wabobpsvr_AzureCalc_AzureCalcRateCard[[#This Row],[Price_Level]]&amp;Table_wabobpsvr_AzureCalc_AzureCalcRateCard[[#This Row],[Region]]</f>
        <v>Encoder (Output GB)MOSP2</v>
      </c>
      <c r="B15071" s="784">
        <v>2</v>
      </c>
      <c r="C15071" s="784" t="s">
        <v>4431</v>
      </c>
      <c r="D15071" s="784" t="s">
        <v>627</v>
      </c>
      <c r="E15071" s="784">
        <v>999999</v>
      </c>
      <c r="F15071" s="784" t="s">
        <v>1371</v>
      </c>
      <c r="G15071" s="784" t="s">
        <v>4431</v>
      </c>
      <c r="H15071" s="784" t="s">
        <v>4431</v>
      </c>
      <c r="I15071" s="784" t="s">
        <v>4431</v>
      </c>
    </row>
    <row r="15072" spans="1:9" hidden="1">
      <c r="A15072" s="784" t="str">
        <f>Table_wabobpsvr_AzureCalc_AzureCalcRateCard[[#This Row],[ServiceName]]&amp;Table_wabobpsvr_AzureCalc_AzureCalcRateCard[[#This Row],[Price_Level]]&amp;Table_wabobpsvr_AzureCalc_AzureCalcRateCard[[#This Row],[Region]]</f>
        <v>Encoder (Output GB)A2</v>
      </c>
      <c r="B15072" s="784">
        <v>2</v>
      </c>
      <c r="C15072" s="784" t="s">
        <v>4431</v>
      </c>
      <c r="D15072" s="784" t="s">
        <v>181</v>
      </c>
      <c r="E15072" s="784">
        <v>999999</v>
      </c>
      <c r="F15072" s="784" t="s">
        <v>1371</v>
      </c>
      <c r="G15072" s="784" t="s">
        <v>4431</v>
      </c>
      <c r="H15072" s="784" t="s">
        <v>4431</v>
      </c>
      <c r="I15072" s="784" t="s">
        <v>4431</v>
      </c>
    </row>
    <row r="15073" spans="1:9" hidden="1">
      <c r="A15073" s="784" t="str">
        <f>Table_wabobpsvr_AzureCalc_AzureCalcRateCard[[#This Row],[ServiceName]]&amp;Table_wabobpsvr_AzureCalc_AzureCalcRateCard[[#This Row],[Price_Level]]&amp;Table_wabobpsvr_AzureCalc_AzureCalcRateCard[[#This Row],[Region]]</f>
        <v>Encoder (Output GB)B2</v>
      </c>
      <c r="B15073" s="784">
        <v>2</v>
      </c>
      <c r="C15073" s="784" t="s">
        <v>4431</v>
      </c>
      <c r="D15073" s="784" t="s">
        <v>182</v>
      </c>
      <c r="E15073" s="784">
        <v>999999</v>
      </c>
      <c r="F15073" s="784" t="s">
        <v>1371</v>
      </c>
      <c r="G15073" s="784" t="s">
        <v>4431</v>
      </c>
      <c r="H15073" s="784" t="s">
        <v>4431</v>
      </c>
      <c r="I15073" s="784" t="s">
        <v>4431</v>
      </c>
    </row>
    <row r="15074" spans="1:9" hidden="1">
      <c r="A15074" s="784" t="str">
        <f>Table_wabobpsvr_AzureCalc_AzureCalcRateCard[[#This Row],[ServiceName]]&amp;Table_wabobpsvr_AzureCalc_AzureCalcRateCard[[#This Row],[Price_Level]]&amp;Table_wabobpsvr_AzureCalc_AzureCalcRateCard[[#This Row],[Region]]</f>
        <v>Encoder (Output GB)C2</v>
      </c>
      <c r="B15074" s="784">
        <v>2</v>
      </c>
      <c r="C15074" s="784" t="s">
        <v>4431</v>
      </c>
      <c r="D15074" s="784" t="s">
        <v>184</v>
      </c>
      <c r="E15074" s="784">
        <v>999999</v>
      </c>
      <c r="F15074" s="784" t="s">
        <v>1371</v>
      </c>
      <c r="G15074" s="784" t="s">
        <v>4431</v>
      </c>
      <c r="H15074" s="784" t="s">
        <v>4431</v>
      </c>
      <c r="I15074" s="784" t="s">
        <v>4431</v>
      </c>
    </row>
    <row r="15075" spans="1:9" hidden="1">
      <c r="A15075" s="784" t="str">
        <f>Table_wabobpsvr_AzureCalc_AzureCalcRateCard[[#This Row],[ServiceName]]&amp;Table_wabobpsvr_AzureCalc_AzureCalcRateCard[[#This Row],[Price_Level]]&amp;Table_wabobpsvr_AzureCalc_AzureCalcRateCard[[#This Row],[Region]]</f>
        <v>Encoder (Output GB)D2</v>
      </c>
      <c r="B15075" s="784">
        <v>2</v>
      </c>
      <c r="C15075" s="784" t="s">
        <v>4431</v>
      </c>
      <c r="D15075" s="784" t="s">
        <v>183</v>
      </c>
      <c r="E15075" s="784">
        <v>999999</v>
      </c>
      <c r="F15075" s="784" t="s">
        <v>1371</v>
      </c>
      <c r="G15075" s="784" t="s">
        <v>4431</v>
      </c>
      <c r="H15075" s="784" t="s">
        <v>4431</v>
      </c>
      <c r="I15075" s="784" t="s">
        <v>4431</v>
      </c>
    </row>
    <row r="15076" spans="1:9" hidden="1">
      <c r="A15076" s="784" t="str">
        <f>Table_wabobpsvr_AzureCalc_AzureCalcRateCard[[#This Row],[ServiceName]]&amp;Table_wabobpsvr_AzureCalc_AzureCalcRateCard[[#This Row],[Price_Level]]&amp;Table_wabobpsvr_AzureCalc_AzureCalcRateCard[[#This Row],[Region]]</f>
        <v>Encoder (Output GB)MOSP3</v>
      </c>
      <c r="B15076" s="784">
        <v>3</v>
      </c>
      <c r="C15076" s="784" t="s">
        <v>4431</v>
      </c>
      <c r="D15076" s="784" t="s">
        <v>627</v>
      </c>
      <c r="E15076" s="784">
        <v>999999</v>
      </c>
      <c r="F15076" s="784" t="s">
        <v>1371</v>
      </c>
      <c r="G15076" s="784" t="s">
        <v>4431</v>
      </c>
      <c r="H15076" s="784" t="s">
        <v>4431</v>
      </c>
      <c r="I15076" s="784" t="s">
        <v>4431</v>
      </c>
    </row>
    <row r="15077" spans="1:9" hidden="1">
      <c r="A15077" s="784" t="str">
        <f>Table_wabobpsvr_AzureCalc_AzureCalcRateCard[[#This Row],[ServiceName]]&amp;Table_wabobpsvr_AzureCalc_AzureCalcRateCard[[#This Row],[Price_Level]]&amp;Table_wabobpsvr_AzureCalc_AzureCalcRateCard[[#This Row],[Region]]</f>
        <v>Encoder (Output GB)A3</v>
      </c>
      <c r="B15077" s="784">
        <v>3</v>
      </c>
      <c r="C15077" s="784" t="s">
        <v>4431</v>
      </c>
      <c r="D15077" s="784" t="s">
        <v>181</v>
      </c>
      <c r="E15077" s="784">
        <v>999999</v>
      </c>
      <c r="F15077" s="784" t="s">
        <v>1371</v>
      </c>
      <c r="G15077" s="784" t="s">
        <v>4431</v>
      </c>
      <c r="H15077" s="784" t="s">
        <v>4431</v>
      </c>
      <c r="I15077" s="784" t="s">
        <v>4431</v>
      </c>
    </row>
    <row r="15078" spans="1:9" hidden="1">
      <c r="A15078" s="784" t="str">
        <f>Table_wabobpsvr_AzureCalc_AzureCalcRateCard[[#This Row],[ServiceName]]&amp;Table_wabobpsvr_AzureCalc_AzureCalcRateCard[[#This Row],[Price_Level]]&amp;Table_wabobpsvr_AzureCalc_AzureCalcRateCard[[#This Row],[Region]]</f>
        <v>Encoder (Output GB)B3</v>
      </c>
      <c r="B15078" s="784">
        <v>3</v>
      </c>
      <c r="C15078" s="784" t="s">
        <v>4431</v>
      </c>
      <c r="D15078" s="784" t="s">
        <v>182</v>
      </c>
      <c r="E15078" s="784">
        <v>999999</v>
      </c>
      <c r="F15078" s="784" t="s">
        <v>1371</v>
      </c>
      <c r="G15078" s="784" t="s">
        <v>4431</v>
      </c>
      <c r="H15078" s="784" t="s">
        <v>4431</v>
      </c>
      <c r="I15078" s="784" t="s">
        <v>4431</v>
      </c>
    </row>
    <row r="15079" spans="1:9" hidden="1">
      <c r="A15079" s="784" t="str">
        <f>Table_wabobpsvr_AzureCalc_AzureCalcRateCard[[#This Row],[ServiceName]]&amp;Table_wabobpsvr_AzureCalc_AzureCalcRateCard[[#This Row],[Price_Level]]&amp;Table_wabobpsvr_AzureCalc_AzureCalcRateCard[[#This Row],[Region]]</f>
        <v>Encoder (Output GB)C3</v>
      </c>
      <c r="B15079" s="784">
        <v>3</v>
      </c>
      <c r="C15079" s="784" t="s">
        <v>4431</v>
      </c>
      <c r="D15079" s="784" t="s">
        <v>184</v>
      </c>
      <c r="E15079" s="784">
        <v>999999</v>
      </c>
      <c r="F15079" s="784" t="s">
        <v>1371</v>
      </c>
      <c r="G15079" s="784" t="s">
        <v>4431</v>
      </c>
      <c r="H15079" s="784" t="s">
        <v>4431</v>
      </c>
      <c r="I15079" s="784" t="s">
        <v>4431</v>
      </c>
    </row>
    <row r="15080" spans="1:9" hidden="1">
      <c r="A15080" s="784" t="str">
        <f>Table_wabobpsvr_AzureCalc_AzureCalcRateCard[[#This Row],[ServiceName]]&amp;Table_wabobpsvr_AzureCalc_AzureCalcRateCard[[#This Row],[Price_Level]]&amp;Table_wabobpsvr_AzureCalc_AzureCalcRateCard[[#This Row],[Region]]</f>
        <v>Encoder (Output GB)D3</v>
      </c>
      <c r="B15080" s="784">
        <v>3</v>
      </c>
      <c r="C15080" s="784" t="s">
        <v>4431</v>
      </c>
      <c r="D15080" s="784" t="s">
        <v>183</v>
      </c>
      <c r="E15080" s="784">
        <v>999999</v>
      </c>
      <c r="F15080" s="784" t="s">
        <v>1371</v>
      </c>
      <c r="G15080" s="784" t="s">
        <v>4431</v>
      </c>
      <c r="H15080" s="784" t="s">
        <v>4431</v>
      </c>
      <c r="I15080" s="784" t="s">
        <v>4431</v>
      </c>
    </row>
    <row r="15081" spans="1:9" hidden="1">
      <c r="A15081" s="784" t="str">
        <f>Table_wabobpsvr_AzureCalc_AzureCalcRateCard[[#This Row],[ServiceName]]&amp;Table_wabobpsvr_AzureCalc_AzureCalcRateCard[[#This Row],[Price_Level]]&amp;Table_wabobpsvr_AzureCalc_AzureCalcRateCard[[#This Row],[Region]]</f>
        <v>Encoder (Output GB)MOSP13</v>
      </c>
      <c r="B15081" s="784">
        <v>13</v>
      </c>
      <c r="C15081" s="784" t="s">
        <v>4431</v>
      </c>
      <c r="D15081" s="784" t="s">
        <v>627</v>
      </c>
      <c r="E15081" s="784">
        <v>999999</v>
      </c>
      <c r="F15081" s="784" t="s">
        <v>1371</v>
      </c>
      <c r="G15081" s="784" t="s">
        <v>4431</v>
      </c>
      <c r="H15081" s="784" t="s">
        <v>4431</v>
      </c>
      <c r="I15081" s="784" t="s">
        <v>4431</v>
      </c>
    </row>
    <row r="15082" spans="1:9" hidden="1">
      <c r="A15082" s="784" t="str">
        <f>Table_wabobpsvr_AzureCalc_AzureCalcRateCard[[#This Row],[ServiceName]]&amp;Table_wabobpsvr_AzureCalc_AzureCalcRateCard[[#This Row],[Price_Level]]&amp;Table_wabobpsvr_AzureCalc_AzureCalcRateCard[[#This Row],[Region]]</f>
        <v>Encoder (Output GB)A13</v>
      </c>
      <c r="B15082" s="784">
        <v>13</v>
      </c>
      <c r="C15082" s="784" t="s">
        <v>4431</v>
      </c>
      <c r="D15082" s="784" t="s">
        <v>181</v>
      </c>
      <c r="E15082" s="784">
        <v>999999</v>
      </c>
      <c r="F15082" s="784" t="s">
        <v>1371</v>
      </c>
      <c r="G15082" s="784" t="s">
        <v>4431</v>
      </c>
      <c r="H15082" s="784" t="s">
        <v>4431</v>
      </c>
      <c r="I15082" s="784" t="s">
        <v>4431</v>
      </c>
    </row>
    <row r="15083" spans="1:9" hidden="1">
      <c r="A15083" s="784" t="str">
        <f>Table_wabobpsvr_AzureCalc_AzureCalcRateCard[[#This Row],[ServiceName]]&amp;Table_wabobpsvr_AzureCalc_AzureCalcRateCard[[#This Row],[Price_Level]]&amp;Table_wabobpsvr_AzureCalc_AzureCalcRateCard[[#This Row],[Region]]</f>
        <v>Encoder (Output GB)B13</v>
      </c>
      <c r="B15083" s="784">
        <v>13</v>
      </c>
      <c r="C15083" s="784" t="s">
        <v>4431</v>
      </c>
      <c r="D15083" s="784" t="s">
        <v>182</v>
      </c>
      <c r="E15083" s="784">
        <v>999999</v>
      </c>
      <c r="F15083" s="784" t="s">
        <v>1371</v>
      </c>
      <c r="G15083" s="784" t="s">
        <v>4431</v>
      </c>
      <c r="H15083" s="784" t="s">
        <v>4431</v>
      </c>
      <c r="I15083" s="784" t="s">
        <v>4431</v>
      </c>
    </row>
    <row r="15084" spans="1:9" hidden="1">
      <c r="A15084" s="784" t="str">
        <f>Table_wabobpsvr_AzureCalc_AzureCalcRateCard[[#This Row],[ServiceName]]&amp;Table_wabobpsvr_AzureCalc_AzureCalcRateCard[[#This Row],[Price_Level]]&amp;Table_wabobpsvr_AzureCalc_AzureCalcRateCard[[#This Row],[Region]]</f>
        <v>Encoder (Output GB)C13</v>
      </c>
      <c r="B15084" s="784">
        <v>13</v>
      </c>
      <c r="C15084" s="784" t="s">
        <v>4431</v>
      </c>
      <c r="D15084" s="784" t="s">
        <v>184</v>
      </c>
      <c r="E15084" s="784">
        <v>999999</v>
      </c>
      <c r="F15084" s="784" t="s">
        <v>1371</v>
      </c>
      <c r="G15084" s="784" t="s">
        <v>4431</v>
      </c>
      <c r="H15084" s="784" t="s">
        <v>4431</v>
      </c>
      <c r="I15084" s="784" t="s">
        <v>4431</v>
      </c>
    </row>
    <row r="15085" spans="1:9" hidden="1">
      <c r="A15085" s="784" t="str">
        <f>Table_wabobpsvr_AzureCalc_AzureCalcRateCard[[#This Row],[ServiceName]]&amp;Table_wabobpsvr_AzureCalc_AzureCalcRateCard[[#This Row],[Price_Level]]&amp;Table_wabobpsvr_AzureCalc_AzureCalcRateCard[[#This Row],[Region]]</f>
        <v>Encoder (Output GB)D13</v>
      </c>
      <c r="B15085" s="784">
        <v>13</v>
      </c>
      <c r="C15085" s="784" t="s">
        <v>4431</v>
      </c>
      <c r="D15085" s="784" t="s">
        <v>183</v>
      </c>
      <c r="E15085" s="784">
        <v>999999</v>
      </c>
      <c r="F15085" s="784" t="s">
        <v>1371</v>
      </c>
      <c r="G15085" s="784" t="s">
        <v>4431</v>
      </c>
      <c r="H15085" s="784" t="s">
        <v>4431</v>
      </c>
      <c r="I15085" s="784" t="s">
        <v>4431</v>
      </c>
    </row>
    <row r="15086" spans="1:9" hidden="1">
      <c r="A15086" s="784" t="str">
        <f>Table_wabobpsvr_AzureCalc_AzureCalcRateCard[[#This Row],[ServiceName]]&amp;Table_wabobpsvr_AzureCalc_AzureCalcRateCard[[#This Row],[Price_Level]]&amp;Table_wabobpsvr_AzureCalc_AzureCalcRateCard[[#This Row],[Region]]</f>
        <v>Premium Small App Service HoursC14</v>
      </c>
      <c r="B15086" s="784">
        <v>14</v>
      </c>
      <c r="C15086" s="784" t="s">
        <v>91</v>
      </c>
      <c r="D15086" s="784" t="s">
        <v>184</v>
      </c>
      <c r="E15086" s="784">
        <v>999999</v>
      </c>
      <c r="F15086" s="784" t="s">
        <v>4662</v>
      </c>
      <c r="G15086" s="784" t="s">
        <v>4431</v>
      </c>
      <c r="H15086" s="784" t="s">
        <v>4431</v>
      </c>
      <c r="I15086" s="784" t="s">
        <v>4431</v>
      </c>
    </row>
    <row r="15087" spans="1:9" hidden="1">
      <c r="A15087" s="784" t="str">
        <f>Table_wabobpsvr_AzureCalc_AzureCalcRateCard[[#This Row],[ServiceName]]&amp;Table_wabobpsvr_AzureCalc_AzureCalcRateCard[[#This Row],[Price_Level]]&amp;Table_wabobpsvr_AzureCalc_AzureCalcRateCard[[#This Row],[Region]]</f>
        <v>Premium Medium App Service HoursB14</v>
      </c>
      <c r="B15087" s="784">
        <v>14</v>
      </c>
      <c r="C15087" s="784" t="s">
        <v>91</v>
      </c>
      <c r="D15087" s="784" t="s">
        <v>182</v>
      </c>
      <c r="E15087" s="784">
        <v>999999</v>
      </c>
      <c r="F15087" s="784" t="s">
        <v>4663</v>
      </c>
      <c r="G15087" s="784" t="s">
        <v>4431</v>
      </c>
      <c r="H15087" s="784" t="s">
        <v>4431</v>
      </c>
      <c r="I15087" s="784" t="s">
        <v>4431</v>
      </c>
    </row>
    <row r="15088" spans="1:9" hidden="1">
      <c r="A15088" s="784" t="str">
        <f>Table_wabobpsvr_AzureCalc_AzureCalcRateCard[[#This Row],[ServiceName]]&amp;Table_wabobpsvr_AzureCalc_AzureCalcRateCard[[#This Row],[Price_Level]]&amp;Table_wabobpsvr_AzureCalc_AzureCalcRateCard[[#This Row],[Region]]</f>
        <v>Basic Application Gateway Hours (Medium)D14</v>
      </c>
      <c r="B15088" s="784">
        <v>14</v>
      </c>
      <c r="C15088" s="784" t="s">
        <v>4431</v>
      </c>
      <c r="D15088" s="784" t="s">
        <v>183</v>
      </c>
      <c r="E15088" s="784">
        <v>999999</v>
      </c>
      <c r="F15088" s="784" t="s">
        <v>7392</v>
      </c>
      <c r="G15088" s="784" t="s">
        <v>4431</v>
      </c>
      <c r="H15088" s="784" t="s">
        <v>4431</v>
      </c>
      <c r="I15088" s="784" t="s">
        <v>4431</v>
      </c>
    </row>
    <row r="15089" spans="1:9" hidden="1">
      <c r="A15089" s="784" t="str">
        <f>Table_wabobpsvr_AzureCalc_AzureCalcRateCard[[#This Row],[ServiceName]]&amp;Table_wabobpsvr_AzureCalc_AzureCalcRateCard[[#This Row],[Price_Level]]&amp;Table_wabobpsvr_AzureCalc_AzureCalcRateCard[[#This Row],[Region]]</f>
        <v>Media Services E1 Encoding Daily Reserved UnitsMOSP1</v>
      </c>
      <c r="B15089" s="784">
        <v>1</v>
      </c>
      <c r="C15089" s="784" t="s">
        <v>4431</v>
      </c>
      <c r="D15089" s="784" t="s">
        <v>627</v>
      </c>
      <c r="E15089" s="784">
        <v>999999</v>
      </c>
      <c r="F15089" s="784" t="s">
        <v>807</v>
      </c>
      <c r="G15089" s="784" t="s">
        <v>4431</v>
      </c>
      <c r="H15089" s="784" t="s">
        <v>4431</v>
      </c>
      <c r="I15089" s="784" t="s">
        <v>4431</v>
      </c>
    </row>
    <row r="15090" spans="1:9" hidden="1">
      <c r="A15090" s="784" t="str">
        <f>Table_wabobpsvr_AzureCalc_AzureCalcRateCard[[#This Row],[ServiceName]]&amp;Table_wabobpsvr_AzureCalc_AzureCalcRateCard[[#This Row],[Price_Level]]&amp;Table_wabobpsvr_AzureCalc_AzureCalcRateCard[[#This Row],[Region]]</f>
        <v>Media Services E1 Encoding Daily Reserved UnitsMOSP5</v>
      </c>
      <c r="B15090" s="784">
        <v>5</v>
      </c>
      <c r="C15090" s="784" t="s">
        <v>4431</v>
      </c>
      <c r="D15090" s="784" t="s">
        <v>627</v>
      </c>
      <c r="E15090" s="784">
        <v>999999</v>
      </c>
      <c r="F15090" s="784" t="s">
        <v>807</v>
      </c>
      <c r="G15090" s="784" t="s">
        <v>4431</v>
      </c>
      <c r="H15090" s="784" t="s">
        <v>4431</v>
      </c>
      <c r="I15090" s="784" t="s">
        <v>4431</v>
      </c>
    </row>
    <row r="15091" spans="1:9" hidden="1">
      <c r="A15091" s="784" t="str">
        <f>Table_wabobpsvr_AzureCalc_AzureCalcRateCard[[#This Row],[ServiceName]]&amp;Table_wabobpsvr_AzureCalc_AzureCalcRateCard[[#This Row],[Price_Level]]&amp;Table_wabobpsvr_AzureCalc_AzureCalcRateCard[[#This Row],[Region]]</f>
        <v>Encoder (Output GB)MOSP1</v>
      </c>
      <c r="B15091" s="784">
        <v>1</v>
      </c>
      <c r="C15091" s="784" t="s">
        <v>4431</v>
      </c>
      <c r="D15091" s="784" t="s">
        <v>627</v>
      </c>
      <c r="E15091" s="784">
        <v>999999</v>
      </c>
      <c r="F15091" s="784" t="s">
        <v>1371</v>
      </c>
      <c r="G15091" s="784" t="s">
        <v>4431</v>
      </c>
      <c r="H15091" s="784" t="s">
        <v>4431</v>
      </c>
      <c r="I15091" s="784" t="s">
        <v>4431</v>
      </c>
    </row>
    <row r="15092" spans="1:9" hidden="1">
      <c r="A15092" s="784" t="str">
        <f>Table_wabobpsvr_AzureCalc_AzureCalcRateCard[[#This Row],[ServiceName]]&amp;Table_wabobpsvr_AzureCalc_AzureCalcRateCard[[#This Row],[Price_Level]]&amp;Table_wabobpsvr_AzureCalc_AzureCalcRateCard[[#This Row],[Region]]</f>
        <v>Encoder (Output GB)A1</v>
      </c>
      <c r="B15092" s="784">
        <v>1</v>
      </c>
      <c r="C15092" s="784" t="s">
        <v>4431</v>
      </c>
      <c r="D15092" s="784" t="s">
        <v>181</v>
      </c>
      <c r="E15092" s="784">
        <v>999999</v>
      </c>
      <c r="F15092" s="784" t="s">
        <v>1371</v>
      </c>
      <c r="G15092" s="784" t="s">
        <v>4431</v>
      </c>
      <c r="H15092" s="784" t="s">
        <v>4431</v>
      </c>
      <c r="I15092" s="784" t="s">
        <v>4431</v>
      </c>
    </row>
    <row r="15093" spans="1:9" hidden="1">
      <c r="A15093" s="784" t="str">
        <f>Table_wabobpsvr_AzureCalc_AzureCalcRateCard[[#This Row],[ServiceName]]&amp;Table_wabobpsvr_AzureCalc_AzureCalcRateCard[[#This Row],[Price_Level]]&amp;Table_wabobpsvr_AzureCalc_AzureCalcRateCard[[#This Row],[Region]]</f>
        <v>Encoder (Output GB)B1</v>
      </c>
      <c r="B15093" s="784">
        <v>1</v>
      </c>
      <c r="C15093" s="784" t="s">
        <v>4431</v>
      </c>
      <c r="D15093" s="784" t="s">
        <v>182</v>
      </c>
      <c r="E15093" s="784">
        <v>999999</v>
      </c>
      <c r="F15093" s="784" t="s">
        <v>1371</v>
      </c>
      <c r="G15093" s="784" t="s">
        <v>4431</v>
      </c>
      <c r="H15093" s="784" t="s">
        <v>4431</v>
      </c>
      <c r="I15093" s="784" t="s">
        <v>4431</v>
      </c>
    </row>
    <row r="15094" spans="1:9" hidden="1">
      <c r="A15094" s="784" t="str">
        <f>Table_wabobpsvr_AzureCalc_AzureCalcRateCard[[#This Row],[ServiceName]]&amp;Table_wabobpsvr_AzureCalc_AzureCalcRateCard[[#This Row],[Price_Level]]&amp;Table_wabobpsvr_AzureCalc_AzureCalcRateCard[[#This Row],[Region]]</f>
        <v>Encoder (Output GB)C1</v>
      </c>
      <c r="B15094" s="784">
        <v>1</v>
      </c>
      <c r="C15094" s="784" t="s">
        <v>4431</v>
      </c>
      <c r="D15094" s="784" t="s">
        <v>184</v>
      </c>
      <c r="E15094" s="784">
        <v>999999</v>
      </c>
      <c r="F15094" s="784" t="s">
        <v>1371</v>
      </c>
      <c r="G15094" s="784" t="s">
        <v>4431</v>
      </c>
      <c r="H15094" s="784" t="s">
        <v>4431</v>
      </c>
      <c r="I15094" s="784" t="s">
        <v>4431</v>
      </c>
    </row>
    <row r="15095" spans="1:9" hidden="1">
      <c r="A15095" s="784" t="str">
        <f>Table_wabobpsvr_AzureCalc_AzureCalcRateCard[[#This Row],[ServiceName]]&amp;Table_wabobpsvr_AzureCalc_AzureCalcRateCard[[#This Row],[Price_Level]]&amp;Table_wabobpsvr_AzureCalc_AzureCalcRateCard[[#This Row],[Region]]</f>
        <v>Encoder (Output GB)D1</v>
      </c>
      <c r="B15095" s="784">
        <v>1</v>
      </c>
      <c r="C15095" s="784" t="s">
        <v>4431</v>
      </c>
      <c r="D15095" s="784" t="s">
        <v>183</v>
      </c>
      <c r="E15095" s="784">
        <v>999999</v>
      </c>
      <c r="F15095" s="784" t="s">
        <v>1371</v>
      </c>
      <c r="G15095" s="784" t="s">
        <v>4431</v>
      </c>
      <c r="H15095" s="784" t="s">
        <v>4431</v>
      </c>
      <c r="I15095" s="784" t="s">
        <v>4431</v>
      </c>
    </row>
    <row r="15096" spans="1:9" hidden="1">
      <c r="A15096" s="784" t="str">
        <f>Table_wabobpsvr_AzureCalc_AzureCalcRateCard[[#This Row],[ServiceName]]&amp;Table_wabobpsvr_AzureCalc_AzureCalcRateCard[[#This Row],[Price_Level]]&amp;Table_wabobpsvr_AzureCalc_AzureCalcRateCard[[#This Row],[Region]]</f>
        <v>Encoder (Output GB)MOSP5</v>
      </c>
      <c r="B15096" s="784">
        <v>5</v>
      </c>
      <c r="C15096" s="784" t="s">
        <v>4431</v>
      </c>
      <c r="D15096" s="784" t="s">
        <v>627</v>
      </c>
      <c r="E15096" s="784">
        <v>999999</v>
      </c>
      <c r="F15096" s="784" t="s">
        <v>1371</v>
      </c>
      <c r="G15096" s="784" t="s">
        <v>4431</v>
      </c>
      <c r="H15096" s="784" t="s">
        <v>4431</v>
      </c>
      <c r="I15096" s="784" t="s">
        <v>4431</v>
      </c>
    </row>
    <row r="15097" spans="1:9" hidden="1">
      <c r="A15097" s="784" t="str">
        <f>Table_wabobpsvr_AzureCalc_AzureCalcRateCard[[#This Row],[ServiceName]]&amp;Table_wabobpsvr_AzureCalc_AzureCalcRateCard[[#This Row],[Price_Level]]&amp;Table_wabobpsvr_AzureCalc_AzureCalcRateCard[[#This Row],[Region]]</f>
        <v>Encoder (Output GB)A5</v>
      </c>
      <c r="B15097" s="784">
        <v>5</v>
      </c>
      <c r="C15097" s="784" t="s">
        <v>4431</v>
      </c>
      <c r="D15097" s="784" t="s">
        <v>181</v>
      </c>
      <c r="E15097" s="784">
        <v>999999</v>
      </c>
      <c r="F15097" s="784" t="s">
        <v>1371</v>
      </c>
      <c r="G15097" s="784" t="s">
        <v>4431</v>
      </c>
      <c r="H15097" s="784" t="s">
        <v>4431</v>
      </c>
      <c r="I15097" s="784" t="s">
        <v>4431</v>
      </c>
    </row>
    <row r="15098" spans="1:9" hidden="1">
      <c r="A15098" s="784" t="str">
        <f>Table_wabobpsvr_AzureCalc_AzureCalcRateCard[[#This Row],[ServiceName]]&amp;Table_wabobpsvr_AzureCalc_AzureCalcRateCard[[#This Row],[Price_Level]]&amp;Table_wabobpsvr_AzureCalc_AzureCalcRateCard[[#This Row],[Region]]</f>
        <v>Encoder (Output GB)B5</v>
      </c>
      <c r="B15098" s="784">
        <v>5</v>
      </c>
      <c r="C15098" s="784" t="s">
        <v>4431</v>
      </c>
      <c r="D15098" s="784" t="s">
        <v>182</v>
      </c>
      <c r="E15098" s="784">
        <v>999999</v>
      </c>
      <c r="F15098" s="784" t="s">
        <v>1371</v>
      </c>
      <c r="G15098" s="784" t="s">
        <v>4431</v>
      </c>
      <c r="H15098" s="784" t="s">
        <v>4431</v>
      </c>
      <c r="I15098" s="784" t="s">
        <v>4431</v>
      </c>
    </row>
    <row r="15099" spans="1:9" hidden="1">
      <c r="A15099" s="784" t="str">
        <f>Table_wabobpsvr_AzureCalc_AzureCalcRateCard[[#This Row],[ServiceName]]&amp;Table_wabobpsvr_AzureCalc_AzureCalcRateCard[[#This Row],[Price_Level]]&amp;Table_wabobpsvr_AzureCalc_AzureCalcRateCard[[#This Row],[Region]]</f>
        <v>Encoder (Output GB)C5</v>
      </c>
      <c r="B15099" s="784">
        <v>5</v>
      </c>
      <c r="C15099" s="784" t="s">
        <v>4431</v>
      </c>
      <c r="D15099" s="784" t="s">
        <v>184</v>
      </c>
      <c r="E15099" s="784">
        <v>999999</v>
      </c>
      <c r="F15099" s="784" t="s">
        <v>1371</v>
      </c>
      <c r="G15099" s="784" t="s">
        <v>4431</v>
      </c>
      <c r="H15099" s="784" t="s">
        <v>4431</v>
      </c>
      <c r="I15099" s="784" t="s">
        <v>4431</v>
      </c>
    </row>
    <row r="15100" spans="1:9" hidden="1">
      <c r="A15100" s="784" t="str">
        <f>Table_wabobpsvr_AzureCalc_AzureCalcRateCard[[#This Row],[ServiceName]]&amp;Table_wabobpsvr_AzureCalc_AzureCalcRateCard[[#This Row],[Price_Level]]&amp;Table_wabobpsvr_AzureCalc_AzureCalcRateCard[[#This Row],[Region]]</f>
        <v>Encoder (Output GB)D5</v>
      </c>
      <c r="B15100" s="784">
        <v>5</v>
      </c>
      <c r="C15100" s="784" t="s">
        <v>4431</v>
      </c>
      <c r="D15100" s="784" t="s">
        <v>183</v>
      </c>
      <c r="E15100" s="784">
        <v>999999</v>
      </c>
      <c r="F15100" s="784" t="s">
        <v>1371</v>
      </c>
      <c r="G15100" s="784" t="s">
        <v>4431</v>
      </c>
      <c r="H15100" s="784" t="s">
        <v>4431</v>
      </c>
      <c r="I15100" s="784" t="s">
        <v>4431</v>
      </c>
    </row>
    <row r="15101" spans="1:9" hidden="1">
      <c r="A15101" s="784" t="str">
        <f>Table_wabobpsvr_AzureCalc_AzureCalcRateCard[[#This Row],[ServiceName]]&amp;Table_wabobpsvr_AzureCalc_AzureCalcRateCard[[#This Row],[Price_Level]]&amp;Table_wabobpsvr_AzureCalc_AzureCalcRateCard[[#This Row],[Region]]</f>
        <v>Media Services Encoding Data ProcessedMOSP5</v>
      </c>
      <c r="B15101" s="784">
        <v>5</v>
      </c>
      <c r="C15101" s="784" t="s">
        <v>4431</v>
      </c>
      <c r="D15101" s="784" t="s">
        <v>627</v>
      </c>
      <c r="E15101" s="784">
        <v>999999</v>
      </c>
      <c r="F15101" s="784" t="s">
        <v>806</v>
      </c>
      <c r="G15101" s="784" t="s">
        <v>4431</v>
      </c>
      <c r="H15101" s="784" t="s">
        <v>4431</v>
      </c>
      <c r="I15101" s="784" t="s">
        <v>4431</v>
      </c>
    </row>
    <row r="15102" spans="1:9" hidden="1">
      <c r="A15102" s="784" t="str">
        <f>Table_wabobpsvr_AzureCalc_AzureCalcRateCard[[#This Row],[ServiceName]]&amp;Table_wabobpsvr_AzureCalc_AzureCalcRateCard[[#This Row],[Price_Level]]&amp;Table_wabobpsvr_AzureCalc_AzureCalcRateCard[[#This Row],[Region]]</f>
        <v>Media Services Encoding Data ProcessedA5</v>
      </c>
      <c r="B15102" s="784">
        <v>5</v>
      </c>
      <c r="C15102" s="784" t="s">
        <v>4431</v>
      </c>
      <c r="D15102" s="784" t="s">
        <v>181</v>
      </c>
      <c r="E15102" s="784">
        <v>999999</v>
      </c>
      <c r="F15102" s="784" t="s">
        <v>806</v>
      </c>
      <c r="G15102" s="784" t="s">
        <v>4431</v>
      </c>
      <c r="H15102" s="784" t="s">
        <v>4431</v>
      </c>
      <c r="I15102" s="784" t="s">
        <v>4431</v>
      </c>
    </row>
    <row r="15103" spans="1:9" hidden="1">
      <c r="A15103" s="784" t="str">
        <f>Table_wabobpsvr_AzureCalc_AzureCalcRateCard[[#This Row],[ServiceName]]&amp;Table_wabobpsvr_AzureCalc_AzureCalcRateCard[[#This Row],[Price_Level]]&amp;Table_wabobpsvr_AzureCalc_AzureCalcRateCard[[#This Row],[Region]]</f>
        <v>Media Services Encoding Data ProcessedB5</v>
      </c>
      <c r="B15103" s="784">
        <v>5</v>
      </c>
      <c r="C15103" s="784" t="s">
        <v>4431</v>
      </c>
      <c r="D15103" s="784" t="s">
        <v>182</v>
      </c>
      <c r="E15103" s="784">
        <v>999999</v>
      </c>
      <c r="F15103" s="784" t="s">
        <v>806</v>
      </c>
      <c r="G15103" s="784" t="s">
        <v>4431</v>
      </c>
      <c r="H15103" s="784" t="s">
        <v>4431</v>
      </c>
      <c r="I15103" s="784" t="s">
        <v>4431</v>
      </c>
    </row>
    <row r="15104" spans="1:9" hidden="1">
      <c r="A15104" s="784" t="str">
        <f>Table_wabobpsvr_AzureCalc_AzureCalcRateCard[[#This Row],[ServiceName]]&amp;Table_wabobpsvr_AzureCalc_AzureCalcRateCard[[#This Row],[Price_Level]]&amp;Table_wabobpsvr_AzureCalc_AzureCalcRateCard[[#This Row],[Region]]</f>
        <v>Media Services Encoding Data ProcessedC5</v>
      </c>
      <c r="B15104" s="784">
        <v>5</v>
      </c>
      <c r="C15104" s="784" t="s">
        <v>4431</v>
      </c>
      <c r="D15104" s="784" t="s">
        <v>184</v>
      </c>
      <c r="E15104" s="784">
        <v>999999</v>
      </c>
      <c r="F15104" s="784" t="s">
        <v>806</v>
      </c>
      <c r="G15104" s="784" t="s">
        <v>4431</v>
      </c>
      <c r="H15104" s="784" t="s">
        <v>4431</v>
      </c>
      <c r="I15104" s="784" t="s">
        <v>4431</v>
      </c>
    </row>
    <row r="15105" spans="1:9" hidden="1">
      <c r="A15105" s="784" t="str">
        <f>Table_wabobpsvr_AzureCalc_AzureCalcRateCard[[#This Row],[ServiceName]]&amp;Table_wabobpsvr_AzureCalc_AzureCalcRateCard[[#This Row],[Price_Level]]&amp;Table_wabobpsvr_AzureCalc_AzureCalcRateCard[[#This Row],[Region]]</f>
        <v>Media Services Encoding Data ProcessedD5</v>
      </c>
      <c r="B15105" s="784">
        <v>5</v>
      </c>
      <c r="C15105" s="784" t="s">
        <v>4431</v>
      </c>
      <c r="D15105" s="784" t="s">
        <v>183</v>
      </c>
      <c r="E15105" s="784">
        <v>999999</v>
      </c>
      <c r="F15105" s="784" t="s">
        <v>806</v>
      </c>
      <c r="G15105" s="784" t="s">
        <v>4431</v>
      </c>
      <c r="H15105" s="784" t="s">
        <v>4431</v>
      </c>
      <c r="I15105" s="784" t="s">
        <v>4431</v>
      </c>
    </row>
    <row r="15106" spans="1:9" hidden="1">
      <c r="A15106" s="784" t="str">
        <f>Table_wabobpsvr_AzureCalc_AzureCalcRateCard[[#This Row],[ServiceName]]&amp;Table_wabobpsvr_AzureCalc_AzureCalcRateCard[[#This Row],[Price_Level]]&amp;Table_wabobpsvr_AzureCalc_AzureCalcRateCard[[#This Row],[Region]]</f>
        <v>Media Services Encoding Data ProcessedMOSP13</v>
      </c>
      <c r="B15106" s="784">
        <v>13</v>
      </c>
      <c r="C15106" s="784" t="s">
        <v>4431</v>
      </c>
      <c r="D15106" s="784" t="s">
        <v>627</v>
      </c>
      <c r="E15106" s="784">
        <v>999999</v>
      </c>
      <c r="F15106" s="784" t="s">
        <v>806</v>
      </c>
      <c r="G15106" s="784" t="s">
        <v>4431</v>
      </c>
      <c r="H15106" s="784" t="s">
        <v>4431</v>
      </c>
      <c r="I15106" s="784" t="s">
        <v>4431</v>
      </c>
    </row>
    <row r="15107" spans="1:9" hidden="1">
      <c r="A15107" s="784" t="str">
        <f>Table_wabobpsvr_AzureCalc_AzureCalcRateCard[[#This Row],[ServiceName]]&amp;Table_wabobpsvr_AzureCalc_AzureCalcRateCard[[#This Row],[Price_Level]]&amp;Table_wabobpsvr_AzureCalc_AzureCalcRateCard[[#This Row],[Region]]</f>
        <v>Media Services Encoding Data ProcessedA13</v>
      </c>
      <c r="B15107" s="784">
        <v>13</v>
      </c>
      <c r="C15107" s="784" t="s">
        <v>4431</v>
      </c>
      <c r="D15107" s="784" t="s">
        <v>181</v>
      </c>
      <c r="E15107" s="784">
        <v>999999</v>
      </c>
      <c r="F15107" s="784" t="s">
        <v>806</v>
      </c>
      <c r="G15107" s="784" t="s">
        <v>4431</v>
      </c>
      <c r="H15107" s="784" t="s">
        <v>4431</v>
      </c>
      <c r="I15107" s="784" t="s">
        <v>4431</v>
      </c>
    </row>
    <row r="15108" spans="1:9" hidden="1">
      <c r="A15108" s="784" t="str">
        <f>Table_wabobpsvr_AzureCalc_AzureCalcRateCard[[#This Row],[ServiceName]]&amp;Table_wabobpsvr_AzureCalc_AzureCalcRateCard[[#This Row],[Price_Level]]&amp;Table_wabobpsvr_AzureCalc_AzureCalcRateCard[[#This Row],[Region]]</f>
        <v>Media Services Encoding Data ProcessedB13</v>
      </c>
      <c r="B15108" s="784">
        <v>13</v>
      </c>
      <c r="C15108" s="784" t="s">
        <v>4431</v>
      </c>
      <c r="D15108" s="784" t="s">
        <v>182</v>
      </c>
      <c r="E15108" s="784">
        <v>999999</v>
      </c>
      <c r="F15108" s="784" t="s">
        <v>806</v>
      </c>
      <c r="G15108" s="784" t="s">
        <v>4431</v>
      </c>
      <c r="H15108" s="784" t="s">
        <v>4431</v>
      </c>
      <c r="I15108" s="784" t="s">
        <v>4431</v>
      </c>
    </row>
    <row r="15109" spans="1:9" hidden="1">
      <c r="A15109" s="784" t="str">
        <f>Table_wabobpsvr_AzureCalc_AzureCalcRateCard[[#This Row],[ServiceName]]&amp;Table_wabobpsvr_AzureCalc_AzureCalcRateCard[[#This Row],[Price_Level]]&amp;Table_wabobpsvr_AzureCalc_AzureCalcRateCard[[#This Row],[Region]]</f>
        <v>Media Services Encoding Data ProcessedC13</v>
      </c>
      <c r="B15109" s="784">
        <v>13</v>
      </c>
      <c r="C15109" s="784" t="s">
        <v>4431</v>
      </c>
      <c r="D15109" s="784" t="s">
        <v>184</v>
      </c>
      <c r="E15109" s="784">
        <v>999999</v>
      </c>
      <c r="F15109" s="784" t="s">
        <v>806</v>
      </c>
      <c r="G15109" s="784" t="s">
        <v>4431</v>
      </c>
      <c r="H15109" s="784" t="s">
        <v>4431</v>
      </c>
      <c r="I15109" s="784" t="s">
        <v>4431</v>
      </c>
    </row>
    <row r="15110" spans="1:9" hidden="1">
      <c r="A15110" s="784" t="str">
        <f>Table_wabobpsvr_AzureCalc_AzureCalcRateCard[[#This Row],[ServiceName]]&amp;Table_wabobpsvr_AzureCalc_AzureCalcRateCard[[#This Row],[Price_Level]]&amp;Table_wabobpsvr_AzureCalc_AzureCalcRateCard[[#This Row],[Region]]</f>
        <v>Media Services Encoding Data ProcessedD13</v>
      </c>
      <c r="B15110" s="784">
        <v>13</v>
      </c>
      <c r="C15110" s="784" t="s">
        <v>4431</v>
      </c>
      <c r="D15110" s="784" t="s">
        <v>183</v>
      </c>
      <c r="E15110" s="784">
        <v>999999</v>
      </c>
      <c r="F15110" s="784" t="s">
        <v>806</v>
      </c>
      <c r="G15110" s="784" t="s">
        <v>4431</v>
      </c>
      <c r="H15110" s="784" t="s">
        <v>4431</v>
      </c>
      <c r="I15110" s="784" t="s">
        <v>4431</v>
      </c>
    </row>
    <row r="15111" spans="1:9" hidden="1">
      <c r="A15111" s="784" t="str">
        <f>Table_wabobpsvr_AzureCalc_AzureCalcRateCard[[#This Row],[ServiceName]]&amp;Table_wabobpsvr_AzureCalc_AzureCalcRateCard[[#This Row],[Price_Level]]&amp;Table_wabobpsvr_AzureCalc_AzureCalcRateCard[[#This Row],[Region]]</f>
        <v>Media Services Encoding Data ProcessedMOSP1</v>
      </c>
      <c r="B15111" s="784">
        <v>1</v>
      </c>
      <c r="C15111" s="784" t="s">
        <v>4431</v>
      </c>
      <c r="D15111" s="784" t="s">
        <v>627</v>
      </c>
      <c r="E15111" s="784">
        <v>999999</v>
      </c>
      <c r="F15111" s="784" t="s">
        <v>806</v>
      </c>
      <c r="G15111" s="784" t="s">
        <v>4431</v>
      </c>
      <c r="H15111" s="784" t="s">
        <v>4431</v>
      </c>
      <c r="I15111" s="784" t="s">
        <v>4431</v>
      </c>
    </row>
    <row r="15112" spans="1:9" hidden="1">
      <c r="A15112" s="784" t="str">
        <f>Table_wabobpsvr_AzureCalc_AzureCalcRateCard[[#This Row],[ServiceName]]&amp;Table_wabobpsvr_AzureCalc_AzureCalcRateCard[[#This Row],[Price_Level]]&amp;Table_wabobpsvr_AzureCalc_AzureCalcRateCard[[#This Row],[Region]]</f>
        <v>Media Services Encoding Data ProcessedA1</v>
      </c>
      <c r="B15112" s="784">
        <v>1</v>
      </c>
      <c r="C15112" s="784" t="s">
        <v>4431</v>
      </c>
      <c r="D15112" s="784" t="s">
        <v>181</v>
      </c>
      <c r="E15112" s="784">
        <v>999999</v>
      </c>
      <c r="F15112" s="784" t="s">
        <v>806</v>
      </c>
      <c r="G15112" s="784" t="s">
        <v>4431</v>
      </c>
      <c r="H15112" s="784" t="s">
        <v>4431</v>
      </c>
      <c r="I15112" s="784" t="s">
        <v>4431</v>
      </c>
    </row>
    <row r="15113" spans="1:9" hidden="1">
      <c r="A15113" s="784" t="str">
        <f>Table_wabobpsvr_AzureCalc_AzureCalcRateCard[[#This Row],[ServiceName]]&amp;Table_wabobpsvr_AzureCalc_AzureCalcRateCard[[#This Row],[Price_Level]]&amp;Table_wabobpsvr_AzureCalc_AzureCalcRateCard[[#This Row],[Region]]</f>
        <v>Media Services Encoding Data ProcessedB1</v>
      </c>
      <c r="B15113" s="784">
        <v>1</v>
      </c>
      <c r="C15113" s="784" t="s">
        <v>4431</v>
      </c>
      <c r="D15113" s="784" t="s">
        <v>182</v>
      </c>
      <c r="E15113" s="784">
        <v>999999</v>
      </c>
      <c r="F15113" s="784" t="s">
        <v>806</v>
      </c>
      <c r="G15113" s="784" t="s">
        <v>4431</v>
      </c>
      <c r="H15113" s="784" t="s">
        <v>4431</v>
      </c>
      <c r="I15113" s="784" t="s">
        <v>4431</v>
      </c>
    </row>
    <row r="15114" spans="1:9" hidden="1">
      <c r="A15114" s="784" t="str">
        <f>Table_wabobpsvr_AzureCalc_AzureCalcRateCard[[#This Row],[ServiceName]]&amp;Table_wabobpsvr_AzureCalc_AzureCalcRateCard[[#This Row],[Price_Level]]&amp;Table_wabobpsvr_AzureCalc_AzureCalcRateCard[[#This Row],[Region]]</f>
        <v>Media Services Encoding Data ProcessedC1</v>
      </c>
      <c r="B15114" s="784">
        <v>1</v>
      </c>
      <c r="C15114" s="784" t="s">
        <v>4431</v>
      </c>
      <c r="D15114" s="784" t="s">
        <v>184</v>
      </c>
      <c r="E15114" s="784">
        <v>999999</v>
      </c>
      <c r="F15114" s="784" t="s">
        <v>806</v>
      </c>
      <c r="G15114" s="784" t="s">
        <v>4431</v>
      </c>
      <c r="H15114" s="784" t="s">
        <v>4431</v>
      </c>
      <c r="I15114" s="784" t="s">
        <v>4431</v>
      </c>
    </row>
    <row r="15115" spans="1:9" hidden="1">
      <c r="A15115" s="784" t="str">
        <f>Table_wabobpsvr_AzureCalc_AzureCalcRateCard[[#This Row],[ServiceName]]&amp;Table_wabobpsvr_AzureCalc_AzureCalcRateCard[[#This Row],[Price_Level]]&amp;Table_wabobpsvr_AzureCalc_AzureCalcRateCard[[#This Row],[Region]]</f>
        <v>Media Services Encoding Data ProcessedD1</v>
      </c>
      <c r="B15115" s="784">
        <v>1</v>
      </c>
      <c r="C15115" s="784" t="s">
        <v>4431</v>
      </c>
      <c r="D15115" s="784" t="s">
        <v>183</v>
      </c>
      <c r="E15115" s="784">
        <v>999999</v>
      </c>
      <c r="F15115" s="784" t="s">
        <v>806</v>
      </c>
      <c r="G15115" s="784" t="s">
        <v>4431</v>
      </c>
      <c r="H15115" s="784" t="s">
        <v>4431</v>
      </c>
      <c r="I15115" s="784" t="s">
        <v>4431</v>
      </c>
    </row>
    <row r="15116" spans="1:9" hidden="1">
      <c r="A15116" s="784" t="str">
        <f>Table_wabobpsvr_AzureCalc_AzureCalcRateCard[[#This Row],[ServiceName]]&amp;Table_wabobpsvr_AzureCalc_AzureCalcRateCard[[#This Row],[Price_Level]]&amp;Table_wabobpsvr_AzureCalc_AzureCalcRateCard[[#This Row],[Region]]</f>
        <v>Automation Standard UnitsD10</v>
      </c>
      <c r="B15116" s="784">
        <v>10</v>
      </c>
      <c r="C15116" s="784" t="s">
        <v>4431</v>
      </c>
      <c r="D15116" s="784" t="s">
        <v>183</v>
      </c>
      <c r="E15116" s="784">
        <v>17.600000000000001</v>
      </c>
      <c r="F15116" s="784" t="s">
        <v>1202</v>
      </c>
      <c r="G15116" s="784" t="s">
        <v>3560</v>
      </c>
      <c r="H15116" s="784" t="s">
        <v>3561</v>
      </c>
      <c r="I15116" s="784" t="s">
        <v>4431</v>
      </c>
    </row>
    <row r="15117" spans="1:9" hidden="1">
      <c r="A15117" s="784" t="str">
        <f>Table_wabobpsvr_AzureCalc_AzureCalcRateCard[[#This Row],[ServiceName]]&amp;Table_wabobpsvr_AzureCalc_AzureCalcRateCard[[#This Row],[Price_Level]]&amp;Table_wabobpsvr_AzureCalc_AzureCalcRateCard[[#This Row],[Region]]</f>
        <v>Basic.A7 VM (Windows)MOSP10</v>
      </c>
      <c r="B15117" s="784">
        <v>10</v>
      </c>
      <c r="C15117" s="784" t="s">
        <v>701</v>
      </c>
      <c r="D15117" s="784" t="s">
        <v>627</v>
      </c>
      <c r="E15117" s="784">
        <v>1.24</v>
      </c>
      <c r="F15117" s="784" t="s">
        <v>730</v>
      </c>
      <c r="G15117" s="784" t="s">
        <v>4431</v>
      </c>
      <c r="H15117" s="784" t="s">
        <v>4431</v>
      </c>
      <c r="I15117" s="784" t="s">
        <v>7042</v>
      </c>
    </row>
    <row r="15118" spans="1:9" hidden="1">
      <c r="A15118" s="784" t="str">
        <f>Table_wabobpsvr_AzureCalc_AzureCalcRateCard[[#This Row],[ServiceName]]&amp;Table_wabobpsvr_AzureCalc_AzureCalcRateCard[[#This Row],[Price_Level]]&amp;Table_wabobpsvr_AzureCalc_AzureCalcRateCard[[#This Row],[Region]]</f>
        <v>Basic.A6 VM (Non-Windows)D4</v>
      </c>
      <c r="B15118" s="784">
        <v>4</v>
      </c>
      <c r="C15118" s="784" t="s">
        <v>701</v>
      </c>
      <c r="D15118" s="784" t="s">
        <v>183</v>
      </c>
      <c r="E15118" s="784">
        <v>0.26879999999999998</v>
      </c>
      <c r="F15118" s="784" t="s">
        <v>724</v>
      </c>
      <c r="G15118" s="784" t="s">
        <v>2549</v>
      </c>
      <c r="H15118" s="784" t="s">
        <v>2550</v>
      </c>
      <c r="I15118" s="784" t="s">
        <v>6497</v>
      </c>
    </row>
    <row r="15119" spans="1:9" hidden="1">
      <c r="A15119" s="784" t="str">
        <f>Table_wabobpsvr_AzureCalc_AzureCalcRateCard[[#This Row],[ServiceName]]&amp;Table_wabobpsvr_AzureCalc_AzureCalcRateCard[[#This Row],[Price_Level]]&amp;Table_wabobpsvr_AzureCalc_AzureCalcRateCard[[#This Row],[Region]]</f>
        <v>Basic.A7 VM (Windows)A10</v>
      </c>
      <c r="B15119" s="784">
        <v>10</v>
      </c>
      <c r="C15119" s="784" t="s">
        <v>701</v>
      </c>
      <c r="D15119" s="784" t="s">
        <v>181</v>
      </c>
      <c r="E15119" s="784">
        <v>0.9052</v>
      </c>
      <c r="F15119" s="784" t="s">
        <v>730</v>
      </c>
      <c r="G15119" s="784" t="s">
        <v>2636</v>
      </c>
      <c r="H15119" s="784" t="s">
        <v>2637</v>
      </c>
      <c r="I15119" s="784" t="s">
        <v>7042</v>
      </c>
    </row>
    <row r="15120" spans="1:9" hidden="1">
      <c r="A15120" s="784" t="str">
        <f>Table_wabobpsvr_AzureCalc_AzureCalcRateCard[[#This Row],[ServiceName]]&amp;Table_wabobpsvr_AzureCalc_AzureCalcRateCard[[#This Row],[Price_Level]]&amp;Table_wabobpsvr_AzureCalc_AzureCalcRateCard[[#This Row],[Region]]</f>
        <v>Basic.A7 VM (Windows)B10</v>
      </c>
      <c r="B15120" s="784">
        <v>10</v>
      </c>
      <c r="C15120" s="784" t="s">
        <v>701</v>
      </c>
      <c r="D15120" s="784" t="s">
        <v>182</v>
      </c>
      <c r="E15120" s="784">
        <v>0.86799999999999999</v>
      </c>
      <c r="F15120" s="784" t="s">
        <v>730</v>
      </c>
      <c r="G15120" s="784" t="s">
        <v>2636</v>
      </c>
      <c r="H15120" s="784" t="s">
        <v>2637</v>
      </c>
      <c r="I15120" s="784" t="s">
        <v>7042</v>
      </c>
    </row>
    <row r="15121" spans="1:9" hidden="1">
      <c r="A15121" s="784" t="str">
        <f>Table_wabobpsvr_AzureCalc_AzureCalcRateCard[[#This Row],[ServiceName]]&amp;Table_wabobpsvr_AzureCalc_AzureCalcRateCard[[#This Row],[Price_Level]]&amp;Table_wabobpsvr_AzureCalc_AzureCalcRateCard[[#This Row],[Region]]</f>
        <v>Basic.A7 VM (Windows)C10</v>
      </c>
      <c r="B15121" s="784">
        <v>10</v>
      </c>
      <c r="C15121" s="784" t="s">
        <v>701</v>
      </c>
      <c r="D15121" s="784" t="s">
        <v>184</v>
      </c>
      <c r="E15121" s="784">
        <v>0.83079999999999998</v>
      </c>
      <c r="F15121" s="784" t="s">
        <v>730</v>
      </c>
      <c r="G15121" s="784" t="s">
        <v>2636</v>
      </c>
      <c r="H15121" s="784" t="s">
        <v>2637</v>
      </c>
      <c r="I15121" s="784" t="s">
        <v>7042</v>
      </c>
    </row>
    <row r="15122" spans="1:9" hidden="1">
      <c r="A15122" s="784" t="str">
        <f>Table_wabobpsvr_AzureCalc_AzureCalcRateCard[[#This Row],[ServiceName]]&amp;Table_wabobpsvr_AzureCalc_AzureCalcRateCard[[#This Row],[Price_Level]]&amp;Table_wabobpsvr_AzureCalc_AzureCalcRateCard[[#This Row],[Region]]</f>
        <v>Basic.A7 VM (Windows)D10</v>
      </c>
      <c r="B15122" s="784">
        <v>10</v>
      </c>
      <c r="C15122" s="784" t="s">
        <v>701</v>
      </c>
      <c r="D15122" s="784" t="s">
        <v>183</v>
      </c>
      <c r="E15122" s="784">
        <v>0.79359999999999997</v>
      </c>
      <c r="F15122" s="784" t="s">
        <v>730</v>
      </c>
      <c r="G15122" s="784" t="s">
        <v>2636</v>
      </c>
      <c r="H15122" s="784" t="s">
        <v>2637</v>
      </c>
      <c r="I15122" s="784" t="s">
        <v>7042</v>
      </c>
    </row>
    <row r="15123" spans="1:9" hidden="1">
      <c r="A15123" s="784" t="str">
        <f>Table_wabobpsvr_AzureCalc_AzureCalcRateCard[[#This Row],[ServiceName]]&amp;Table_wabobpsvr_AzureCalc_AzureCalcRateCard[[#This Row],[Price_Level]]&amp;Table_wabobpsvr_AzureCalc_AzureCalcRateCard[[#This Row],[Region]]</f>
        <v>Basic.A7 VM (Windows)MOSP11</v>
      </c>
      <c r="B15123" s="784">
        <v>11</v>
      </c>
      <c r="C15123" s="784" t="s">
        <v>701</v>
      </c>
      <c r="D15123" s="784" t="s">
        <v>627</v>
      </c>
      <c r="E15123" s="784">
        <v>1.2</v>
      </c>
      <c r="F15123" s="784" t="s">
        <v>730</v>
      </c>
      <c r="G15123" s="784" t="s">
        <v>4431</v>
      </c>
      <c r="H15123" s="784" t="s">
        <v>4431</v>
      </c>
      <c r="I15123" s="784" t="s">
        <v>7043</v>
      </c>
    </row>
    <row r="15124" spans="1:9" hidden="1">
      <c r="A15124" s="784" t="str">
        <f>Table_wabobpsvr_AzureCalc_AzureCalcRateCard[[#This Row],[ServiceName]]&amp;Table_wabobpsvr_AzureCalc_AzureCalcRateCard[[#This Row],[Price_Level]]&amp;Table_wabobpsvr_AzureCalc_AzureCalcRateCard[[#This Row],[Region]]</f>
        <v>Basic.A7 VM (Windows)A11</v>
      </c>
      <c r="B15124" s="784">
        <v>11</v>
      </c>
      <c r="C15124" s="784" t="s">
        <v>701</v>
      </c>
      <c r="D15124" s="784" t="s">
        <v>181</v>
      </c>
      <c r="E15124" s="784">
        <v>0.876</v>
      </c>
      <c r="F15124" s="784" t="s">
        <v>730</v>
      </c>
      <c r="G15124" s="784" t="s">
        <v>2638</v>
      </c>
      <c r="H15124" s="784" t="s">
        <v>2639</v>
      </c>
      <c r="I15124" s="784" t="s">
        <v>7043</v>
      </c>
    </row>
    <row r="15125" spans="1:9" hidden="1">
      <c r="A15125" s="784" t="str">
        <f>Table_wabobpsvr_AzureCalc_AzureCalcRateCard[[#This Row],[ServiceName]]&amp;Table_wabobpsvr_AzureCalc_AzureCalcRateCard[[#This Row],[Price_Level]]&amp;Table_wabobpsvr_AzureCalc_AzureCalcRateCard[[#This Row],[Region]]</f>
        <v>Basic.A7 VM (Windows)B11</v>
      </c>
      <c r="B15125" s="784">
        <v>11</v>
      </c>
      <c r="C15125" s="784" t="s">
        <v>701</v>
      </c>
      <c r="D15125" s="784" t="s">
        <v>182</v>
      </c>
      <c r="E15125" s="784">
        <v>0.84</v>
      </c>
      <c r="F15125" s="784" t="s">
        <v>730</v>
      </c>
      <c r="G15125" s="784" t="s">
        <v>2638</v>
      </c>
      <c r="H15125" s="784" t="s">
        <v>2639</v>
      </c>
      <c r="I15125" s="784" t="s">
        <v>7043</v>
      </c>
    </row>
    <row r="15126" spans="1:9" hidden="1">
      <c r="A15126" s="784" t="str">
        <f>Table_wabobpsvr_AzureCalc_AzureCalcRateCard[[#This Row],[ServiceName]]&amp;Table_wabobpsvr_AzureCalc_AzureCalcRateCard[[#This Row],[Price_Level]]&amp;Table_wabobpsvr_AzureCalc_AzureCalcRateCard[[#This Row],[Region]]</f>
        <v>Basic.A7 VM (Windows)C11</v>
      </c>
      <c r="B15126" s="784">
        <v>11</v>
      </c>
      <c r="C15126" s="784" t="s">
        <v>701</v>
      </c>
      <c r="D15126" s="784" t="s">
        <v>184</v>
      </c>
      <c r="E15126" s="784">
        <v>0.80400000000000005</v>
      </c>
      <c r="F15126" s="784" t="s">
        <v>730</v>
      </c>
      <c r="G15126" s="784" t="s">
        <v>2638</v>
      </c>
      <c r="H15126" s="784" t="s">
        <v>2639</v>
      </c>
      <c r="I15126" s="784" t="s">
        <v>7043</v>
      </c>
    </row>
    <row r="15127" spans="1:9" hidden="1">
      <c r="A15127" s="784" t="str">
        <f>Table_wabobpsvr_AzureCalc_AzureCalcRateCard[[#This Row],[ServiceName]]&amp;Table_wabobpsvr_AzureCalc_AzureCalcRateCard[[#This Row],[Price_Level]]&amp;Table_wabobpsvr_AzureCalc_AzureCalcRateCard[[#This Row],[Region]]</f>
        <v>Basic.A7 VM (Windows)D11</v>
      </c>
      <c r="B15127" s="784">
        <v>11</v>
      </c>
      <c r="C15127" s="784" t="s">
        <v>701</v>
      </c>
      <c r="D15127" s="784" t="s">
        <v>183</v>
      </c>
      <c r="E15127" s="784">
        <v>0.76800000000000002</v>
      </c>
      <c r="F15127" s="784" t="s">
        <v>730</v>
      </c>
      <c r="G15127" s="784" t="s">
        <v>2638</v>
      </c>
      <c r="H15127" s="784" t="s">
        <v>2639</v>
      </c>
      <c r="I15127" s="784" t="s">
        <v>7043</v>
      </c>
    </row>
    <row r="15128" spans="1:9" hidden="1">
      <c r="A15128" s="784" t="str">
        <f>Table_wabobpsvr_AzureCalc_AzureCalcRateCard[[#This Row],[ServiceName]]&amp;Table_wabobpsvr_AzureCalc_AzureCalcRateCard[[#This Row],[Price_Level]]&amp;Table_wabobpsvr_AzureCalc_AzureCalcRateCard[[#This Row],[Region]]</f>
        <v>Basic.A6 VM (Non-Windows)MOSP5</v>
      </c>
      <c r="B15128" s="784">
        <v>5</v>
      </c>
      <c r="C15128" s="784" t="s">
        <v>701</v>
      </c>
      <c r="D15128" s="784" t="s">
        <v>627</v>
      </c>
      <c r="E15128" s="784">
        <v>0.42</v>
      </c>
      <c r="F15128" s="784" t="s">
        <v>724</v>
      </c>
      <c r="G15128" s="784" t="s">
        <v>4431</v>
      </c>
      <c r="H15128" s="784" t="s">
        <v>4431</v>
      </c>
      <c r="I15128" s="784" t="s">
        <v>7044</v>
      </c>
    </row>
    <row r="15129" spans="1:9" hidden="1">
      <c r="A15129" s="784" t="str">
        <f>Table_wabobpsvr_AzureCalc_AzureCalcRateCard[[#This Row],[ServiceName]]&amp;Table_wabobpsvr_AzureCalc_AzureCalcRateCard[[#This Row],[Price_Level]]&amp;Table_wabobpsvr_AzureCalc_AzureCalcRateCard[[#This Row],[Region]]</f>
        <v>Basic.A7 VM (Windows)MOSP12</v>
      </c>
      <c r="B15129" s="784">
        <v>12</v>
      </c>
      <c r="C15129" s="784" t="s">
        <v>701</v>
      </c>
      <c r="D15129" s="784" t="s">
        <v>627</v>
      </c>
      <c r="E15129" s="784">
        <v>1.04</v>
      </c>
      <c r="F15129" s="784" t="s">
        <v>730</v>
      </c>
      <c r="G15129" s="784" t="s">
        <v>4431</v>
      </c>
      <c r="H15129" s="784" t="s">
        <v>4431</v>
      </c>
      <c r="I15129" s="784" t="s">
        <v>7045</v>
      </c>
    </row>
    <row r="15130" spans="1:9" hidden="1">
      <c r="A15130" s="784" t="str">
        <f>Table_wabobpsvr_AzureCalc_AzureCalcRateCard[[#This Row],[ServiceName]]&amp;Table_wabobpsvr_AzureCalc_AzureCalcRateCard[[#This Row],[Price_Level]]&amp;Table_wabobpsvr_AzureCalc_AzureCalcRateCard[[#This Row],[Region]]</f>
        <v>Basic.A7 VM (Windows)A12</v>
      </c>
      <c r="B15130" s="784">
        <v>12</v>
      </c>
      <c r="C15130" s="784" t="s">
        <v>701</v>
      </c>
      <c r="D15130" s="784" t="s">
        <v>181</v>
      </c>
      <c r="E15130" s="784">
        <v>0.75919999999999999</v>
      </c>
      <c r="F15130" s="784" t="s">
        <v>730</v>
      </c>
      <c r="G15130" s="784" t="s">
        <v>2640</v>
      </c>
      <c r="H15130" s="784" t="s">
        <v>2641</v>
      </c>
      <c r="I15130" s="784" t="s">
        <v>7045</v>
      </c>
    </row>
    <row r="15131" spans="1:9" hidden="1">
      <c r="A15131" s="784" t="str">
        <f>Table_wabobpsvr_AzureCalc_AzureCalcRateCard[[#This Row],[ServiceName]]&amp;Table_wabobpsvr_AzureCalc_AzureCalcRateCard[[#This Row],[Price_Level]]&amp;Table_wabobpsvr_AzureCalc_AzureCalcRateCard[[#This Row],[Region]]</f>
        <v>Basic.A7 VM (Windows)B12</v>
      </c>
      <c r="B15131" s="784">
        <v>12</v>
      </c>
      <c r="C15131" s="784" t="s">
        <v>701</v>
      </c>
      <c r="D15131" s="784" t="s">
        <v>182</v>
      </c>
      <c r="E15131" s="784">
        <v>0.72799999999999998</v>
      </c>
      <c r="F15131" s="784" t="s">
        <v>730</v>
      </c>
      <c r="G15131" s="784" t="s">
        <v>2640</v>
      </c>
      <c r="H15131" s="784" t="s">
        <v>2641</v>
      </c>
      <c r="I15131" s="784" t="s">
        <v>7045</v>
      </c>
    </row>
    <row r="15132" spans="1:9" hidden="1">
      <c r="A15132" s="784" t="str">
        <f>Table_wabobpsvr_AzureCalc_AzureCalcRateCard[[#This Row],[ServiceName]]&amp;Table_wabobpsvr_AzureCalc_AzureCalcRateCard[[#This Row],[Price_Level]]&amp;Table_wabobpsvr_AzureCalc_AzureCalcRateCard[[#This Row],[Region]]</f>
        <v>Basic.A7 VM (Windows)C12</v>
      </c>
      <c r="B15132" s="784">
        <v>12</v>
      </c>
      <c r="C15132" s="784" t="s">
        <v>701</v>
      </c>
      <c r="D15132" s="784" t="s">
        <v>184</v>
      </c>
      <c r="E15132" s="784">
        <v>0.69679999999999997</v>
      </c>
      <c r="F15132" s="784" t="s">
        <v>730</v>
      </c>
      <c r="G15132" s="784" t="s">
        <v>2640</v>
      </c>
      <c r="H15132" s="784" t="s">
        <v>2641</v>
      </c>
      <c r="I15132" s="784" t="s">
        <v>7045</v>
      </c>
    </row>
    <row r="15133" spans="1:9" hidden="1">
      <c r="A15133" s="784" t="str">
        <f>Table_wabobpsvr_AzureCalc_AzureCalcRateCard[[#This Row],[ServiceName]]&amp;Table_wabobpsvr_AzureCalc_AzureCalcRateCard[[#This Row],[Price_Level]]&amp;Table_wabobpsvr_AzureCalc_AzureCalcRateCard[[#This Row],[Region]]</f>
        <v>Basic.A7 VM (Windows)D12</v>
      </c>
      <c r="B15133" s="784">
        <v>12</v>
      </c>
      <c r="C15133" s="784" t="s">
        <v>701</v>
      </c>
      <c r="D15133" s="784" t="s">
        <v>183</v>
      </c>
      <c r="E15133" s="784">
        <v>0.66559999999999997</v>
      </c>
      <c r="F15133" s="784" t="s">
        <v>730</v>
      </c>
      <c r="G15133" s="784" t="s">
        <v>2640</v>
      </c>
      <c r="H15133" s="784" t="s">
        <v>2641</v>
      </c>
      <c r="I15133" s="784" t="s">
        <v>7045</v>
      </c>
    </row>
    <row r="15134" spans="1:9" hidden="1">
      <c r="A15134" s="784" t="str">
        <f>Table_wabobpsvr_AzureCalc_AzureCalcRateCard[[#This Row],[ServiceName]]&amp;Table_wabobpsvr_AzureCalc_AzureCalcRateCard[[#This Row],[Price_Level]]&amp;Table_wabobpsvr_AzureCalc_AzureCalcRateCard[[#This Row],[Region]]</f>
        <v>Basic.A7 VM (Windows)MOSP13</v>
      </c>
      <c r="B15134" s="784">
        <v>13</v>
      </c>
      <c r="C15134" s="784" t="s">
        <v>701</v>
      </c>
      <c r="D15134" s="784" t="s">
        <v>627</v>
      </c>
      <c r="E15134" s="784">
        <v>1.1200000000000001</v>
      </c>
      <c r="F15134" s="784" t="s">
        <v>730</v>
      </c>
      <c r="G15134" s="784" t="s">
        <v>4431</v>
      </c>
      <c r="H15134" s="784" t="s">
        <v>4431</v>
      </c>
      <c r="I15134" s="784" t="s">
        <v>7046</v>
      </c>
    </row>
    <row r="15135" spans="1:9" hidden="1">
      <c r="A15135" s="784" t="str">
        <f>Table_wabobpsvr_AzureCalc_AzureCalcRateCard[[#This Row],[ServiceName]]&amp;Table_wabobpsvr_AzureCalc_AzureCalcRateCard[[#This Row],[Price_Level]]&amp;Table_wabobpsvr_AzureCalc_AzureCalcRateCard[[#This Row],[Region]]</f>
        <v>Basic.A7 VM (Windows)A13</v>
      </c>
      <c r="B15135" s="784">
        <v>13</v>
      </c>
      <c r="C15135" s="784" t="s">
        <v>701</v>
      </c>
      <c r="D15135" s="784" t="s">
        <v>181</v>
      </c>
      <c r="E15135" s="784">
        <v>0.81759999999999999</v>
      </c>
      <c r="F15135" s="784" t="s">
        <v>730</v>
      </c>
      <c r="G15135" s="784" t="s">
        <v>2642</v>
      </c>
      <c r="H15135" s="784" t="s">
        <v>2643</v>
      </c>
      <c r="I15135" s="784" t="s">
        <v>7046</v>
      </c>
    </row>
    <row r="15136" spans="1:9" hidden="1">
      <c r="A15136" s="784" t="str">
        <f>Table_wabobpsvr_AzureCalc_AzureCalcRateCard[[#This Row],[ServiceName]]&amp;Table_wabobpsvr_AzureCalc_AzureCalcRateCard[[#This Row],[Price_Level]]&amp;Table_wabobpsvr_AzureCalc_AzureCalcRateCard[[#This Row],[Region]]</f>
        <v>Basic.A7 VM (Windows)B13</v>
      </c>
      <c r="B15136" s="784">
        <v>13</v>
      </c>
      <c r="C15136" s="784" t="s">
        <v>701</v>
      </c>
      <c r="D15136" s="784" t="s">
        <v>182</v>
      </c>
      <c r="E15136" s="784">
        <v>0.78400000000000003</v>
      </c>
      <c r="F15136" s="784" t="s">
        <v>730</v>
      </c>
      <c r="G15136" s="784" t="s">
        <v>2642</v>
      </c>
      <c r="H15136" s="784" t="s">
        <v>2643</v>
      </c>
      <c r="I15136" s="784" t="s">
        <v>7046</v>
      </c>
    </row>
    <row r="15137" spans="1:9" hidden="1">
      <c r="A15137" s="784" t="str">
        <f>Table_wabobpsvr_AzureCalc_AzureCalcRateCard[[#This Row],[ServiceName]]&amp;Table_wabobpsvr_AzureCalc_AzureCalcRateCard[[#This Row],[Price_Level]]&amp;Table_wabobpsvr_AzureCalc_AzureCalcRateCard[[#This Row],[Region]]</f>
        <v>Basic.A7 VM (Windows)C13</v>
      </c>
      <c r="B15137" s="784">
        <v>13</v>
      </c>
      <c r="C15137" s="784" t="s">
        <v>701</v>
      </c>
      <c r="D15137" s="784" t="s">
        <v>184</v>
      </c>
      <c r="E15137" s="784">
        <v>0.75039999999999996</v>
      </c>
      <c r="F15137" s="784" t="s">
        <v>730</v>
      </c>
      <c r="G15137" s="784" t="s">
        <v>2642</v>
      </c>
      <c r="H15137" s="784" t="s">
        <v>2643</v>
      </c>
      <c r="I15137" s="784" t="s">
        <v>7046</v>
      </c>
    </row>
    <row r="15138" spans="1:9" hidden="1">
      <c r="A15138" s="784" t="str">
        <f>Table_wabobpsvr_AzureCalc_AzureCalcRateCard[[#This Row],[ServiceName]]&amp;Table_wabobpsvr_AzureCalc_AzureCalcRateCard[[#This Row],[Price_Level]]&amp;Table_wabobpsvr_AzureCalc_AzureCalcRateCard[[#This Row],[Region]]</f>
        <v>Basic.A6 VM (Non-Windows)A5</v>
      </c>
      <c r="B15138" s="784">
        <v>5</v>
      </c>
      <c r="C15138" s="784" t="s">
        <v>701</v>
      </c>
      <c r="D15138" s="784" t="s">
        <v>181</v>
      </c>
      <c r="E15138" s="784">
        <v>0.30659999999999998</v>
      </c>
      <c r="F15138" s="784" t="s">
        <v>724</v>
      </c>
      <c r="G15138" s="784" t="s">
        <v>2644</v>
      </c>
      <c r="H15138" s="784" t="s">
        <v>2645</v>
      </c>
      <c r="I15138" s="784" t="s">
        <v>7044</v>
      </c>
    </row>
    <row r="15139" spans="1:9" hidden="1">
      <c r="A15139" s="784" t="str">
        <f>Table_wabobpsvr_AzureCalc_AzureCalcRateCard[[#This Row],[ServiceName]]&amp;Table_wabobpsvr_AzureCalc_AzureCalcRateCard[[#This Row],[Price_Level]]&amp;Table_wabobpsvr_AzureCalc_AzureCalcRateCard[[#This Row],[Region]]</f>
        <v>Basic.A7 VM (Windows)D13</v>
      </c>
      <c r="B15139" s="784">
        <v>13</v>
      </c>
      <c r="C15139" s="784" t="s">
        <v>701</v>
      </c>
      <c r="D15139" s="784" t="s">
        <v>183</v>
      </c>
      <c r="E15139" s="784">
        <v>0.71679999999999999</v>
      </c>
      <c r="F15139" s="784" t="s">
        <v>730</v>
      </c>
      <c r="G15139" s="784" t="s">
        <v>2642</v>
      </c>
      <c r="H15139" s="784" t="s">
        <v>2643</v>
      </c>
      <c r="I15139" s="784" t="s">
        <v>7046</v>
      </c>
    </row>
    <row r="15140" spans="1:9" hidden="1">
      <c r="A15140" s="784" t="str">
        <f>Table_wabobpsvr_AzureCalc_AzureCalcRateCard[[#This Row],[ServiceName]]&amp;Table_wabobpsvr_AzureCalc_AzureCalcRateCard[[#This Row],[Price_Level]]&amp;Table_wabobpsvr_AzureCalc_AzureCalcRateCard[[#This Row],[Region]]</f>
        <v>BizTalk Server EnterpriseMOSP</v>
      </c>
      <c r="B15140" s="784"/>
      <c r="C15140" s="784" t="s">
        <v>701</v>
      </c>
      <c r="D15140" s="784" t="s">
        <v>627</v>
      </c>
      <c r="E15140" s="784">
        <v>2.1</v>
      </c>
      <c r="F15140" s="784" t="s">
        <v>731</v>
      </c>
      <c r="G15140" s="784" t="s">
        <v>4431</v>
      </c>
      <c r="H15140" s="784" t="s">
        <v>4431</v>
      </c>
      <c r="I15140" s="784" t="s">
        <v>7047</v>
      </c>
    </row>
    <row r="15141" spans="1:9" hidden="1">
      <c r="A15141" s="784" t="str">
        <f>Table_wabobpsvr_AzureCalc_AzureCalcRateCard[[#This Row],[ServiceName]]&amp;Table_wabobpsvr_AzureCalc_AzureCalcRateCard[[#This Row],[Price_Level]]&amp;Table_wabobpsvr_AzureCalc_AzureCalcRateCard[[#This Row],[Region]]</f>
        <v>BizTalk Server EnterpriseA</v>
      </c>
      <c r="B15141" s="784"/>
      <c r="C15141" s="784" t="s">
        <v>701</v>
      </c>
      <c r="D15141" s="784" t="s">
        <v>181</v>
      </c>
      <c r="E15141" s="784">
        <v>2.0369999999999999</v>
      </c>
      <c r="F15141" s="784" t="s">
        <v>731</v>
      </c>
      <c r="G15141" s="784" t="s">
        <v>2646</v>
      </c>
      <c r="H15141" s="784" t="s">
        <v>2647</v>
      </c>
      <c r="I15141" s="784" t="s">
        <v>7047</v>
      </c>
    </row>
    <row r="15142" spans="1:9" hidden="1">
      <c r="A15142" s="784" t="str">
        <f>Table_wabobpsvr_AzureCalc_AzureCalcRateCard[[#This Row],[ServiceName]]&amp;Table_wabobpsvr_AzureCalc_AzureCalcRateCard[[#This Row],[Price_Level]]&amp;Table_wabobpsvr_AzureCalc_AzureCalcRateCard[[#This Row],[Region]]</f>
        <v>BizTalk Server EnterpriseB</v>
      </c>
      <c r="B15142" s="784"/>
      <c r="C15142" s="784" t="s">
        <v>701</v>
      </c>
      <c r="D15142" s="784" t="s">
        <v>182</v>
      </c>
      <c r="E15142" s="784">
        <v>1.974</v>
      </c>
      <c r="F15142" s="784" t="s">
        <v>731</v>
      </c>
      <c r="G15142" s="784" t="s">
        <v>2646</v>
      </c>
      <c r="H15142" s="784" t="s">
        <v>2647</v>
      </c>
      <c r="I15142" s="784" t="s">
        <v>7047</v>
      </c>
    </row>
    <row r="15143" spans="1:9" hidden="1">
      <c r="A15143" s="784" t="str">
        <f>Table_wabobpsvr_AzureCalc_AzureCalcRateCard[[#This Row],[ServiceName]]&amp;Table_wabobpsvr_AzureCalc_AzureCalcRateCard[[#This Row],[Price_Level]]&amp;Table_wabobpsvr_AzureCalc_AzureCalcRateCard[[#This Row],[Region]]</f>
        <v>BizTalk Server EnterpriseC</v>
      </c>
      <c r="B15143" s="784"/>
      <c r="C15143" s="784" t="s">
        <v>701</v>
      </c>
      <c r="D15143" s="784" t="s">
        <v>184</v>
      </c>
      <c r="E15143" s="784">
        <v>1.911</v>
      </c>
      <c r="F15143" s="784" t="s">
        <v>731</v>
      </c>
      <c r="G15143" s="784" t="s">
        <v>2646</v>
      </c>
      <c r="H15143" s="784" t="s">
        <v>2647</v>
      </c>
      <c r="I15143" s="784" t="s">
        <v>7047</v>
      </c>
    </row>
    <row r="15144" spans="1:9" hidden="1">
      <c r="A15144" s="784" t="str">
        <f>Table_wabobpsvr_AzureCalc_AzureCalcRateCard[[#This Row],[ServiceName]]&amp;Table_wabobpsvr_AzureCalc_AzureCalcRateCard[[#This Row],[Price_Level]]&amp;Table_wabobpsvr_AzureCalc_AzureCalcRateCard[[#This Row],[Region]]</f>
        <v>BizTalk Server EnterpriseD</v>
      </c>
      <c r="B15144" s="784"/>
      <c r="C15144" s="784" t="s">
        <v>701</v>
      </c>
      <c r="D15144" s="784" t="s">
        <v>183</v>
      </c>
      <c r="E15144" s="784">
        <v>1.8480000000000001</v>
      </c>
      <c r="F15144" s="784" t="s">
        <v>731</v>
      </c>
      <c r="G15144" s="784" t="s">
        <v>2646</v>
      </c>
      <c r="H15144" s="784" t="s">
        <v>2647</v>
      </c>
      <c r="I15144" s="784" t="s">
        <v>7047</v>
      </c>
    </row>
    <row r="15145" spans="1:9" hidden="1">
      <c r="A15145" s="784" t="str">
        <f>Table_wabobpsvr_AzureCalc_AzureCalcRateCard[[#This Row],[ServiceName]]&amp;Table_wabobpsvr_AzureCalc_AzureCalcRateCard[[#This Row],[Price_Level]]&amp;Table_wabobpsvr_AzureCalc_AzureCalcRateCard[[#This Row],[Region]]</f>
        <v>BizTalk Server StandardMOSP</v>
      </c>
      <c r="B15145" s="784"/>
      <c r="C15145" s="784" t="s">
        <v>701</v>
      </c>
      <c r="D15145" s="784" t="s">
        <v>627</v>
      </c>
      <c r="E15145" s="784">
        <v>0.48</v>
      </c>
      <c r="F15145" s="784" t="s">
        <v>732</v>
      </c>
      <c r="G15145" s="784" t="s">
        <v>4431</v>
      </c>
      <c r="H15145" s="784" t="s">
        <v>4431</v>
      </c>
      <c r="I15145" s="784" t="s">
        <v>7048</v>
      </c>
    </row>
    <row r="15146" spans="1:9" hidden="1">
      <c r="A15146" s="784" t="str">
        <f>Table_wabobpsvr_AzureCalc_AzureCalcRateCard[[#This Row],[ServiceName]]&amp;Table_wabobpsvr_AzureCalc_AzureCalcRateCard[[#This Row],[Price_Level]]&amp;Table_wabobpsvr_AzureCalc_AzureCalcRateCard[[#This Row],[Region]]</f>
        <v>BizTalk Server StandardA</v>
      </c>
      <c r="B15146" s="784"/>
      <c r="C15146" s="784" t="s">
        <v>701</v>
      </c>
      <c r="D15146" s="784" t="s">
        <v>181</v>
      </c>
      <c r="E15146" s="784">
        <v>0.46560000000000001</v>
      </c>
      <c r="F15146" s="784" t="s">
        <v>732</v>
      </c>
      <c r="G15146" s="784" t="s">
        <v>2648</v>
      </c>
      <c r="H15146" s="784" t="s">
        <v>2649</v>
      </c>
      <c r="I15146" s="784" t="s">
        <v>7048</v>
      </c>
    </row>
    <row r="15147" spans="1:9" hidden="1">
      <c r="A15147" s="784" t="str">
        <f>Table_wabobpsvr_AzureCalc_AzureCalcRateCard[[#This Row],[ServiceName]]&amp;Table_wabobpsvr_AzureCalc_AzureCalcRateCard[[#This Row],[Price_Level]]&amp;Table_wabobpsvr_AzureCalc_AzureCalcRateCard[[#This Row],[Region]]</f>
        <v>BizTalk Server StandardB</v>
      </c>
      <c r="B15147" s="784"/>
      <c r="C15147" s="784" t="s">
        <v>701</v>
      </c>
      <c r="D15147" s="784" t="s">
        <v>182</v>
      </c>
      <c r="E15147" s="784">
        <v>0.45119999999999999</v>
      </c>
      <c r="F15147" s="784" t="s">
        <v>732</v>
      </c>
      <c r="G15147" s="784" t="s">
        <v>2648</v>
      </c>
      <c r="H15147" s="784" t="s">
        <v>2649</v>
      </c>
      <c r="I15147" s="784" t="s">
        <v>7048</v>
      </c>
    </row>
    <row r="15148" spans="1:9" hidden="1">
      <c r="A15148" s="784" t="str">
        <f>Table_wabobpsvr_AzureCalc_AzureCalcRateCard[[#This Row],[ServiceName]]&amp;Table_wabobpsvr_AzureCalc_AzureCalcRateCard[[#This Row],[Price_Level]]&amp;Table_wabobpsvr_AzureCalc_AzureCalcRateCard[[#This Row],[Region]]</f>
        <v>Basic.A6 VM (Non-Windows)B5</v>
      </c>
      <c r="B15148" s="784">
        <v>5</v>
      </c>
      <c r="C15148" s="784" t="s">
        <v>701</v>
      </c>
      <c r="D15148" s="784" t="s">
        <v>182</v>
      </c>
      <c r="E15148" s="784">
        <v>0.29399999999999998</v>
      </c>
      <c r="F15148" s="784" t="s">
        <v>724</v>
      </c>
      <c r="G15148" s="784" t="s">
        <v>2644</v>
      </c>
      <c r="H15148" s="784" t="s">
        <v>2645</v>
      </c>
      <c r="I15148" s="784" t="s">
        <v>7044</v>
      </c>
    </row>
    <row r="15149" spans="1:9" hidden="1">
      <c r="A15149" s="784" t="str">
        <f>Table_wabobpsvr_AzureCalc_AzureCalcRateCard[[#This Row],[ServiceName]]&amp;Table_wabobpsvr_AzureCalc_AzureCalcRateCard[[#This Row],[Price_Level]]&amp;Table_wabobpsvr_AzureCalc_AzureCalcRateCard[[#This Row],[Region]]</f>
        <v>BizTalk Server StandardC</v>
      </c>
      <c r="B15149" s="784"/>
      <c r="C15149" s="784" t="s">
        <v>701</v>
      </c>
      <c r="D15149" s="784" t="s">
        <v>184</v>
      </c>
      <c r="E15149" s="784">
        <v>0.43680000000000002</v>
      </c>
      <c r="F15149" s="784" t="s">
        <v>732</v>
      </c>
      <c r="G15149" s="784" t="s">
        <v>2648</v>
      </c>
      <c r="H15149" s="784" t="s">
        <v>2649</v>
      </c>
      <c r="I15149" s="784" t="s">
        <v>7048</v>
      </c>
    </row>
    <row r="15150" spans="1:9" hidden="1">
      <c r="A15150" s="784" t="str">
        <f>Table_wabobpsvr_AzureCalc_AzureCalcRateCard[[#This Row],[ServiceName]]&amp;Table_wabobpsvr_AzureCalc_AzureCalcRateCard[[#This Row],[Price_Level]]&amp;Table_wabobpsvr_AzureCalc_AzureCalcRateCard[[#This Row],[Region]]</f>
        <v>BizTalk Server StandardD</v>
      </c>
      <c r="B15150" s="784"/>
      <c r="C15150" s="784" t="s">
        <v>701</v>
      </c>
      <c r="D15150" s="784" t="s">
        <v>183</v>
      </c>
      <c r="E15150" s="784">
        <v>0.4224</v>
      </c>
      <c r="F15150" s="784" t="s">
        <v>732</v>
      </c>
      <c r="G15150" s="784" t="s">
        <v>2648</v>
      </c>
      <c r="H15150" s="784" t="s">
        <v>2649</v>
      </c>
      <c r="I15150" s="784" t="s">
        <v>7048</v>
      </c>
    </row>
    <row r="15151" spans="1:9" hidden="1">
      <c r="A15151" s="784" t="str">
        <f>Table_wabobpsvr_AzureCalc_AzureCalcRateCard[[#This Row],[ServiceName]]&amp;Table_wabobpsvr_AzureCalc_AzureCalcRateCard[[#This Row],[Price_Level]]&amp;Table_wabobpsvr_AzureCalc_AzureCalcRateCard[[#This Row],[Region]]</f>
        <v>SQL Server EnterpriseMOSP</v>
      </c>
      <c r="B15151" s="784"/>
      <c r="C15151" s="784" t="s">
        <v>701</v>
      </c>
      <c r="D15151" s="784" t="s">
        <v>627</v>
      </c>
      <c r="E15151" s="784">
        <v>1.5</v>
      </c>
      <c r="F15151" s="784" t="s">
        <v>733</v>
      </c>
      <c r="G15151" s="784" t="s">
        <v>4431</v>
      </c>
      <c r="H15151" s="784" t="s">
        <v>4431</v>
      </c>
      <c r="I15151" s="784" t="s">
        <v>7049</v>
      </c>
    </row>
    <row r="15152" spans="1:9" hidden="1">
      <c r="A15152" s="784" t="str">
        <f>Table_wabobpsvr_AzureCalc_AzureCalcRateCard[[#This Row],[ServiceName]]&amp;Table_wabobpsvr_AzureCalc_AzureCalcRateCard[[#This Row],[Price_Level]]&amp;Table_wabobpsvr_AzureCalc_AzureCalcRateCard[[#This Row],[Region]]</f>
        <v>SQL Server EnterpriseA</v>
      </c>
      <c r="B15152" s="784"/>
      <c r="C15152" s="784" t="s">
        <v>701</v>
      </c>
      <c r="D15152" s="784" t="s">
        <v>181</v>
      </c>
      <c r="E15152" s="784">
        <v>1.4550000000000001</v>
      </c>
      <c r="F15152" s="784" t="s">
        <v>733</v>
      </c>
      <c r="G15152" s="784" t="s">
        <v>2650</v>
      </c>
      <c r="H15152" s="784" t="s">
        <v>2651</v>
      </c>
      <c r="I15152" s="784" t="s">
        <v>7049</v>
      </c>
    </row>
    <row r="15153" spans="1:9" hidden="1">
      <c r="A15153" s="784" t="str">
        <f>Table_wabobpsvr_AzureCalc_AzureCalcRateCard[[#This Row],[ServiceName]]&amp;Table_wabobpsvr_AzureCalc_AzureCalcRateCard[[#This Row],[Price_Level]]&amp;Table_wabobpsvr_AzureCalc_AzureCalcRateCard[[#This Row],[Region]]</f>
        <v>SQL Server EnterpriseB</v>
      </c>
      <c r="B15153" s="784"/>
      <c r="C15153" s="784" t="s">
        <v>701</v>
      </c>
      <c r="D15153" s="784" t="s">
        <v>182</v>
      </c>
      <c r="E15153" s="784">
        <v>1.41</v>
      </c>
      <c r="F15153" s="784" t="s">
        <v>733</v>
      </c>
      <c r="G15153" s="784" t="s">
        <v>2650</v>
      </c>
      <c r="H15153" s="784" t="s">
        <v>2651</v>
      </c>
      <c r="I15153" s="784" t="s">
        <v>7049</v>
      </c>
    </row>
    <row r="15154" spans="1:9" hidden="1">
      <c r="A15154" s="784" t="str">
        <f>Table_wabobpsvr_AzureCalc_AzureCalcRateCard[[#This Row],[ServiceName]]&amp;Table_wabobpsvr_AzureCalc_AzureCalcRateCard[[#This Row],[Price_Level]]&amp;Table_wabobpsvr_AzureCalc_AzureCalcRateCard[[#This Row],[Region]]</f>
        <v>SQL Server EnterpriseC</v>
      </c>
      <c r="B15154" s="784"/>
      <c r="C15154" s="784" t="s">
        <v>701</v>
      </c>
      <c r="D15154" s="784" t="s">
        <v>184</v>
      </c>
      <c r="E15154" s="784">
        <v>1.365</v>
      </c>
      <c r="F15154" s="784" t="s">
        <v>733</v>
      </c>
      <c r="G15154" s="784" t="s">
        <v>2650</v>
      </c>
      <c r="H15154" s="784" t="s">
        <v>2651</v>
      </c>
      <c r="I15154" s="784" t="s">
        <v>7049</v>
      </c>
    </row>
    <row r="15155" spans="1:9" hidden="1">
      <c r="A15155" s="784" t="str">
        <f>Table_wabobpsvr_AzureCalc_AzureCalcRateCard[[#This Row],[ServiceName]]&amp;Table_wabobpsvr_AzureCalc_AzureCalcRateCard[[#This Row],[Price_Level]]&amp;Table_wabobpsvr_AzureCalc_AzureCalcRateCard[[#This Row],[Region]]</f>
        <v>SQL Server EnterpriseD</v>
      </c>
      <c r="B15155" s="784"/>
      <c r="C15155" s="784" t="s">
        <v>701</v>
      </c>
      <c r="D15155" s="784" t="s">
        <v>183</v>
      </c>
      <c r="E15155" s="784">
        <v>1.32</v>
      </c>
      <c r="F15155" s="784" t="s">
        <v>733</v>
      </c>
      <c r="G15155" s="784" t="s">
        <v>2650</v>
      </c>
      <c r="H15155" s="784" t="s">
        <v>2651</v>
      </c>
      <c r="I15155" s="784" t="s">
        <v>7049</v>
      </c>
    </row>
    <row r="15156" spans="1:9" hidden="1">
      <c r="A15156" s="784" t="str">
        <f>Table_wabobpsvr_AzureCalc_AzureCalcRateCard[[#This Row],[ServiceName]]&amp;Table_wabobpsvr_AzureCalc_AzureCalcRateCard[[#This Row],[Price_Level]]&amp;Table_wabobpsvr_AzureCalc_AzureCalcRateCard[[#This Row],[Region]]</f>
        <v>SQL Server StandardMOSP</v>
      </c>
      <c r="B15156" s="784"/>
      <c r="C15156" s="784" t="s">
        <v>701</v>
      </c>
      <c r="D15156" s="784" t="s">
        <v>627</v>
      </c>
      <c r="E15156" s="784">
        <v>0.4</v>
      </c>
      <c r="F15156" s="784" t="s">
        <v>734</v>
      </c>
      <c r="G15156" s="784" t="s">
        <v>4431</v>
      </c>
      <c r="H15156" s="784" t="s">
        <v>4431</v>
      </c>
      <c r="I15156" s="784" t="s">
        <v>5316</v>
      </c>
    </row>
    <row r="15157" spans="1:9" hidden="1">
      <c r="A15157" s="784" t="str">
        <f>Table_wabobpsvr_AzureCalc_AzureCalcRateCard[[#This Row],[ServiceName]]&amp;Table_wabobpsvr_AzureCalc_AzureCalcRateCard[[#This Row],[Price_Level]]&amp;Table_wabobpsvr_AzureCalc_AzureCalcRateCard[[#This Row],[Region]]</f>
        <v>SQL Server StandardA</v>
      </c>
      <c r="B15157" s="784"/>
      <c r="C15157" s="784" t="s">
        <v>701</v>
      </c>
      <c r="D15157" s="784" t="s">
        <v>181</v>
      </c>
      <c r="E15157" s="784">
        <v>0.38800000000000001</v>
      </c>
      <c r="F15157" s="784" t="s">
        <v>734</v>
      </c>
      <c r="G15157" s="784" t="s">
        <v>1546</v>
      </c>
      <c r="H15157" s="784" t="s">
        <v>1547</v>
      </c>
      <c r="I15157" s="784" t="s">
        <v>5316</v>
      </c>
    </row>
    <row r="15158" spans="1:9" hidden="1">
      <c r="A15158" s="784" t="str">
        <f>Table_wabobpsvr_AzureCalc_AzureCalcRateCard[[#This Row],[ServiceName]]&amp;Table_wabobpsvr_AzureCalc_AzureCalcRateCard[[#This Row],[Price_Level]]&amp;Table_wabobpsvr_AzureCalc_AzureCalcRateCard[[#This Row],[Region]]</f>
        <v>Basic.A6 VM (Non-Windows)C5</v>
      </c>
      <c r="B15158" s="784">
        <v>5</v>
      </c>
      <c r="C15158" s="784" t="s">
        <v>701</v>
      </c>
      <c r="D15158" s="784" t="s">
        <v>184</v>
      </c>
      <c r="E15158" s="784">
        <v>0.28139999999999998</v>
      </c>
      <c r="F15158" s="784" t="s">
        <v>724</v>
      </c>
      <c r="G15158" s="784" t="s">
        <v>2644</v>
      </c>
      <c r="H15158" s="784" t="s">
        <v>2645</v>
      </c>
      <c r="I15158" s="784" t="s">
        <v>7044</v>
      </c>
    </row>
    <row r="15159" spans="1:9" hidden="1">
      <c r="A15159" s="784" t="str">
        <f>Table_wabobpsvr_AzureCalc_AzureCalcRateCard[[#This Row],[ServiceName]]&amp;Table_wabobpsvr_AzureCalc_AzureCalcRateCard[[#This Row],[Price_Level]]&amp;Table_wabobpsvr_AzureCalc_AzureCalcRateCard[[#This Row],[Region]]</f>
        <v>Basic.A6 VM (Non-Windows)D5</v>
      </c>
      <c r="B15159" s="784">
        <v>5</v>
      </c>
      <c r="C15159" s="784" t="s">
        <v>701</v>
      </c>
      <c r="D15159" s="784" t="s">
        <v>183</v>
      </c>
      <c r="E15159" s="784">
        <v>0.26879999999999998</v>
      </c>
      <c r="F15159" s="784" t="s">
        <v>724</v>
      </c>
      <c r="G15159" s="784" t="s">
        <v>2644</v>
      </c>
      <c r="H15159" s="784" t="s">
        <v>2645</v>
      </c>
      <c r="I15159" s="784" t="s">
        <v>7044</v>
      </c>
    </row>
    <row r="15160" spans="1:9" hidden="1">
      <c r="A15160" s="784" t="str">
        <f>Table_wabobpsvr_AzureCalc_AzureCalcRateCard[[#This Row],[ServiceName]]&amp;Table_wabobpsvr_AzureCalc_AzureCalcRateCard[[#This Row],[Price_Level]]&amp;Table_wabobpsvr_AzureCalc_AzureCalcRateCard[[#This Row],[Region]]</f>
        <v>Basic.A6 VM (Non-Windows)MOSP1</v>
      </c>
      <c r="B15160" s="784">
        <v>1</v>
      </c>
      <c r="C15160" s="784" t="s">
        <v>701</v>
      </c>
      <c r="D15160" s="784" t="s">
        <v>627</v>
      </c>
      <c r="E15160" s="784">
        <v>0.38</v>
      </c>
      <c r="F15160" s="784" t="s">
        <v>724</v>
      </c>
      <c r="G15160" s="784" t="s">
        <v>4431</v>
      </c>
      <c r="H15160" s="784" t="s">
        <v>4431</v>
      </c>
      <c r="I15160" s="784" t="s">
        <v>7050</v>
      </c>
    </row>
    <row r="15161" spans="1:9" hidden="1">
      <c r="A15161" s="784" t="str">
        <f>Table_wabobpsvr_AzureCalc_AzureCalcRateCard[[#This Row],[ServiceName]]&amp;Table_wabobpsvr_AzureCalc_AzureCalcRateCard[[#This Row],[Price_Level]]&amp;Table_wabobpsvr_AzureCalc_AzureCalcRateCard[[#This Row],[Region]]</f>
        <v>Basic.A6 VM (Non-Windows)A1</v>
      </c>
      <c r="B15161" s="784">
        <v>1</v>
      </c>
      <c r="C15161" s="784" t="s">
        <v>701</v>
      </c>
      <c r="D15161" s="784" t="s">
        <v>181</v>
      </c>
      <c r="E15161" s="784">
        <v>0.27739999999999998</v>
      </c>
      <c r="F15161" s="784" t="s">
        <v>724</v>
      </c>
      <c r="G15161" s="784" t="s">
        <v>2652</v>
      </c>
      <c r="H15161" s="784" t="s">
        <v>2653</v>
      </c>
      <c r="I15161" s="784" t="s">
        <v>7050</v>
      </c>
    </row>
    <row r="15162" spans="1:9" hidden="1">
      <c r="A15162" s="784" t="str">
        <f>Table_wabobpsvr_AzureCalc_AzureCalcRateCard[[#This Row],[ServiceName]]&amp;Table_wabobpsvr_AzureCalc_AzureCalcRateCard[[#This Row],[Price_Level]]&amp;Table_wabobpsvr_AzureCalc_AzureCalcRateCard[[#This Row],[Region]]</f>
        <v>Basic.A6 VM (Non-Windows)B1</v>
      </c>
      <c r="B15162" s="784">
        <v>1</v>
      </c>
      <c r="C15162" s="784" t="s">
        <v>701</v>
      </c>
      <c r="D15162" s="784" t="s">
        <v>182</v>
      </c>
      <c r="E15162" s="784">
        <v>0.26600000000000001</v>
      </c>
      <c r="F15162" s="784" t="s">
        <v>724</v>
      </c>
      <c r="G15162" s="784" t="s">
        <v>2652</v>
      </c>
      <c r="H15162" s="784" t="s">
        <v>2653</v>
      </c>
      <c r="I15162" s="784" t="s">
        <v>7050</v>
      </c>
    </row>
    <row r="15163" spans="1:9" hidden="1">
      <c r="A15163" s="784" t="str">
        <f>Table_wabobpsvr_AzureCalc_AzureCalcRateCard[[#This Row],[ServiceName]]&amp;Table_wabobpsvr_AzureCalc_AzureCalcRateCard[[#This Row],[Price_Level]]&amp;Table_wabobpsvr_AzureCalc_AzureCalcRateCard[[#This Row],[Region]]</f>
        <v>Basic.A6 VM (Non-Windows)C1</v>
      </c>
      <c r="B15163" s="784">
        <v>1</v>
      </c>
      <c r="C15163" s="784" t="s">
        <v>701</v>
      </c>
      <c r="D15163" s="784" t="s">
        <v>184</v>
      </c>
      <c r="E15163" s="784">
        <v>0.25459999999999999</v>
      </c>
      <c r="F15163" s="784" t="s">
        <v>724</v>
      </c>
      <c r="G15163" s="784" t="s">
        <v>2652</v>
      </c>
      <c r="H15163" s="784" t="s">
        <v>2653</v>
      </c>
      <c r="I15163" s="784" t="s">
        <v>7050</v>
      </c>
    </row>
    <row r="15164" spans="1:9" hidden="1">
      <c r="A15164" s="784" t="str">
        <f>Table_wabobpsvr_AzureCalc_AzureCalcRateCard[[#This Row],[ServiceName]]&amp;Table_wabobpsvr_AzureCalc_AzureCalcRateCard[[#This Row],[Price_Level]]&amp;Table_wabobpsvr_AzureCalc_AzureCalcRateCard[[#This Row],[Region]]</f>
        <v>Basic.A6 VM (Non-Windows)D1</v>
      </c>
      <c r="B15164" s="784">
        <v>1</v>
      </c>
      <c r="C15164" s="784" t="s">
        <v>701</v>
      </c>
      <c r="D15164" s="784" t="s">
        <v>183</v>
      </c>
      <c r="E15164" s="784">
        <v>0.2432</v>
      </c>
      <c r="F15164" s="784" t="s">
        <v>724</v>
      </c>
      <c r="G15164" s="784" t="s">
        <v>2652</v>
      </c>
      <c r="H15164" s="784" t="s">
        <v>2653</v>
      </c>
      <c r="I15164" s="784" t="s">
        <v>7050</v>
      </c>
    </row>
    <row r="15165" spans="1:9" hidden="1">
      <c r="A15165" s="784" t="str">
        <f>Table_wabobpsvr_AzureCalc_AzureCalcRateCard[[#This Row],[ServiceName]]&amp;Table_wabobpsvr_AzureCalc_AzureCalcRateCard[[#This Row],[Price_Level]]&amp;Table_wabobpsvr_AzureCalc_AzureCalcRateCard[[#This Row],[Region]]</f>
        <v>Basic.A6 VM (Non-Windows)MOSP7</v>
      </c>
      <c r="B15165" s="784">
        <v>7</v>
      </c>
      <c r="C15165" s="784" t="s">
        <v>701</v>
      </c>
      <c r="D15165" s="784" t="s">
        <v>627</v>
      </c>
      <c r="E15165" s="784">
        <v>0.42</v>
      </c>
      <c r="F15165" s="784" t="s">
        <v>724</v>
      </c>
      <c r="G15165" s="784" t="s">
        <v>4431</v>
      </c>
      <c r="H15165" s="784" t="s">
        <v>4431</v>
      </c>
      <c r="I15165" s="784" t="s">
        <v>7051</v>
      </c>
    </row>
    <row r="15166" spans="1:9" hidden="1">
      <c r="A15166" s="784" t="str">
        <f>Table_wabobpsvr_AzureCalc_AzureCalcRateCard[[#This Row],[ServiceName]]&amp;Table_wabobpsvr_AzureCalc_AzureCalcRateCard[[#This Row],[Price_Level]]&amp;Table_wabobpsvr_AzureCalc_AzureCalcRateCard[[#This Row],[Region]]</f>
        <v>Basic.A6 VM (Non-Windows)A7</v>
      </c>
      <c r="B15166" s="784">
        <v>7</v>
      </c>
      <c r="C15166" s="784" t="s">
        <v>701</v>
      </c>
      <c r="D15166" s="784" t="s">
        <v>181</v>
      </c>
      <c r="E15166" s="784">
        <v>0.30659999999999998</v>
      </c>
      <c r="F15166" s="784" t="s">
        <v>724</v>
      </c>
      <c r="G15166" s="784" t="s">
        <v>2654</v>
      </c>
      <c r="H15166" s="784" t="s">
        <v>2655</v>
      </c>
      <c r="I15166" s="784" t="s">
        <v>7051</v>
      </c>
    </row>
    <row r="15167" spans="1:9" hidden="1">
      <c r="A15167" s="784" t="str">
        <f>Table_wabobpsvr_AzureCalc_AzureCalcRateCard[[#This Row],[ServiceName]]&amp;Table_wabobpsvr_AzureCalc_AzureCalcRateCard[[#This Row],[Price_Level]]&amp;Table_wabobpsvr_AzureCalc_AzureCalcRateCard[[#This Row],[Region]]</f>
        <v>Basic.A6 VM (Non-Windows)B7</v>
      </c>
      <c r="B15167" s="784">
        <v>7</v>
      </c>
      <c r="C15167" s="784" t="s">
        <v>701</v>
      </c>
      <c r="D15167" s="784" t="s">
        <v>182</v>
      </c>
      <c r="E15167" s="784">
        <v>0.29399999999999998</v>
      </c>
      <c r="F15167" s="784" t="s">
        <v>724</v>
      </c>
      <c r="G15167" s="784" t="s">
        <v>2654</v>
      </c>
      <c r="H15167" s="784" t="s">
        <v>2655</v>
      </c>
      <c r="I15167" s="784" t="s">
        <v>7051</v>
      </c>
    </row>
    <row r="15168" spans="1:9" hidden="1">
      <c r="A15168" s="784" t="str">
        <f>Table_wabobpsvr_AzureCalc_AzureCalcRateCard[[#This Row],[ServiceName]]&amp;Table_wabobpsvr_AzureCalc_AzureCalcRateCard[[#This Row],[Price_Level]]&amp;Table_wabobpsvr_AzureCalc_AzureCalcRateCard[[#This Row],[Region]]</f>
        <v>Basic.A6 VM (Non-Windows)C7</v>
      </c>
      <c r="B15168" s="784">
        <v>7</v>
      </c>
      <c r="C15168" s="784" t="s">
        <v>701</v>
      </c>
      <c r="D15168" s="784" t="s">
        <v>184</v>
      </c>
      <c r="E15168" s="784">
        <v>0.28139999999999998</v>
      </c>
      <c r="F15168" s="784" t="s">
        <v>724</v>
      </c>
      <c r="G15168" s="784" t="s">
        <v>2654</v>
      </c>
      <c r="H15168" s="784" t="s">
        <v>2655</v>
      </c>
      <c r="I15168" s="784" t="s">
        <v>7051</v>
      </c>
    </row>
    <row r="15169" spans="1:9" hidden="1">
      <c r="A15169" s="784" t="str">
        <f>Table_wabobpsvr_AzureCalc_AzureCalcRateCard[[#This Row],[ServiceName]]&amp;Table_wabobpsvr_AzureCalc_AzureCalcRateCard[[#This Row],[Price_Level]]&amp;Table_wabobpsvr_AzureCalc_AzureCalcRateCard[[#This Row],[Region]]</f>
        <v>Basic.A6 VM (Non-Windows)D7</v>
      </c>
      <c r="B15169" s="784">
        <v>7</v>
      </c>
      <c r="C15169" s="784" t="s">
        <v>701</v>
      </c>
      <c r="D15169" s="784" t="s">
        <v>183</v>
      </c>
      <c r="E15169" s="784">
        <v>0.26879999999999998</v>
      </c>
      <c r="F15169" s="784" t="s">
        <v>724</v>
      </c>
      <c r="G15169" s="784" t="s">
        <v>2654</v>
      </c>
      <c r="H15169" s="784" t="s">
        <v>2655</v>
      </c>
      <c r="I15169" s="784" t="s">
        <v>7051</v>
      </c>
    </row>
    <row r="15170" spans="1:9" hidden="1">
      <c r="A15170" s="784" t="str">
        <f>Table_wabobpsvr_AzureCalc_AzureCalcRateCard[[#This Row],[ServiceName]]&amp;Table_wabobpsvr_AzureCalc_AzureCalcRateCard[[#This Row],[Price_Level]]&amp;Table_wabobpsvr_AzureCalc_AzureCalcRateCard[[#This Row],[Region]]</f>
        <v>Basic.A6 VM (Non-Windows)MOSP8</v>
      </c>
      <c r="B15170" s="784">
        <v>8</v>
      </c>
      <c r="C15170" s="784" t="s">
        <v>701</v>
      </c>
      <c r="D15170" s="784" t="s">
        <v>627</v>
      </c>
      <c r="E15170" s="784">
        <v>0.46</v>
      </c>
      <c r="F15170" s="784" t="s">
        <v>724</v>
      </c>
      <c r="G15170" s="784" t="s">
        <v>4431</v>
      </c>
      <c r="H15170" s="784" t="s">
        <v>4431</v>
      </c>
      <c r="I15170" s="784" t="s">
        <v>7052</v>
      </c>
    </row>
    <row r="15171" spans="1:9" hidden="1">
      <c r="A15171" s="784" t="str">
        <f>Table_wabobpsvr_AzureCalc_AzureCalcRateCard[[#This Row],[ServiceName]]&amp;Table_wabobpsvr_AzureCalc_AzureCalcRateCard[[#This Row],[Price_Level]]&amp;Table_wabobpsvr_AzureCalc_AzureCalcRateCard[[#This Row],[Region]]</f>
        <v>Basic.A6 VM (Non-Windows)A8</v>
      </c>
      <c r="B15171" s="784">
        <v>8</v>
      </c>
      <c r="C15171" s="784" t="s">
        <v>701</v>
      </c>
      <c r="D15171" s="784" t="s">
        <v>181</v>
      </c>
      <c r="E15171" s="784">
        <v>0.33579999999999999</v>
      </c>
      <c r="F15171" s="784" t="s">
        <v>724</v>
      </c>
      <c r="G15171" s="784" t="s">
        <v>2656</v>
      </c>
      <c r="H15171" s="784" t="s">
        <v>2657</v>
      </c>
      <c r="I15171" s="784" t="s">
        <v>7052</v>
      </c>
    </row>
    <row r="15172" spans="1:9" hidden="1">
      <c r="A15172" s="784" t="str">
        <f>Table_wabobpsvr_AzureCalc_AzureCalcRateCard[[#This Row],[ServiceName]]&amp;Table_wabobpsvr_AzureCalc_AzureCalcRateCard[[#This Row],[Price_Level]]&amp;Table_wabobpsvr_AzureCalc_AzureCalcRateCard[[#This Row],[Region]]</f>
        <v>Basic.A6 VM (Non-Windows)B8</v>
      </c>
      <c r="B15172" s="784">
        <v>8</v>
      </c>
      <c r="C15172" s="784" t="s">
        <v>701</v>
      </c>
      <c r="D15172" s="784" t="s">
        <v>182</v>
      </c>
      <c r="E15172" s="784">
        <v>0.32200000000000001</v>
      </c>
      <c r="F15172" s="784" t="s">
        <v>724</v>
      </c>
      <c r="G15172" s="784" t="s">
        <v>2656</v>
      </c>
      <c r="H15172" s="784" t="s">
        <v>2657</v>
      </c>
      <c r="I15172" s="784" t="s">
        <v>7052</v>
      </c>
    </row>
    <row r="15173" spans="1:9" hidden="1">
      <c r="A15173" s="784" t="str">
        <f>Table_wabobpsvr_AzureCalc_AzureCalcRateCard[[#This Row],[ServiceName]]&amp;Table_wabobpsvr_AzureCalc_AzureCalcRateCard[[#This Row],[Price_Level]]&amp;Table_wabobpsvr_AzureCalc_AzureCalcRateCard[[#This Row],[Region]]</f>
        <v>Basic.A6 VM (Non-Windows)C8</v>
      </c>
      <c r="B15173" s="784">
        <v>8</v>
      </c>
      <c r="C15173" s="784" t="s">
        <v>701</v>
      </c>
      <c r="D15173" s="784" t="s">
        <v>184</v>
      </c>
      <c r="E15173" s="784">
        <v>0.30819999999999997</v>
      </c>
      <c r="F15173" s="784" t="s">
        <v>724</v>
      </c>
      <c r="G15173" s="784" t="s">
        <v>2656</v>
      </c>
      <c r="H15173" s="784" t="s">
        <v>2657</v>
      </c>
      <c r="I15173" s="784" t="s">
        <v>7052</v>
      </c>
    </row>
    <row r="15174" spans="1:9" hidden="1">
      <c r="A15174" s="784" t="str">
        <f>Table_wabobpsvr_AzureCalc_AzureCalcRateCard[[#This Row],[ServiceName]]&amp;Table_wabobpsvr_AzureCalc_AzureCalcRateCard[[#This Row],[Price_Level]]&amp;Table_wabobpsvr_AzureCalc_AzureCalcRateCard[[#This Row],[Region]]</f>
        <v>Basic.A6 VM (Non-Windows)D8</v>
      </c>
      <c r="B15174" s="784">
        <v>8</v>
      </c>
      <c r="C15174" s="784" t="s">
        <v>701</v>
      </c>
      <c r="D15174" s="784" t="s">
        <v>183</v>
      </c>
      <c r="E15174" s="784">
        <v>0.2944</v>
      </c>
      <c r="F15174" s="784" t="s">
        <v>724</v>
      </c>
      <c r="G15174" s="784" t="s">
        <v>2656</v>
      </c>
      <c r="H15174" s="784" t="s">
        <v>2657</v>
      </c>
      <c r="I15174" s="784" t="s">
        <v>7052</v>
      </c>
    </row>
    <row r="15175" spans="1:9" hidden="1">
      <c r="A15175" s="784" t="str">
        <f>Table_wabobpsvr_AzureCalc_AzureCalcRateCard[[#This Row],[ServiceName]]&amp;Table_wabobpsvr_AzureCalc_AzureCalcRateCard[[#This Row],[Price_Level]]&amp;Table_wabobpsvr_AzureCalc_AzureCalcRateCard[[#This Row],[Region]]</f>
        <v>Basic.A6 VM (Non-Windows)MOSP9</v>
      </c>
      <c r="B15175" s="784">
        <v>9</v>
      </c>
      <c r="C15175" s="784" t="s">
        <v>701</v>
      </c>
      <c r="D15175" s="784" t="s">
        <v>627</v>
      </c>
      <c r="E15175" s="784">
        <v>0.46</v>
      </c>
      <c r="F15175" s="784" t="s">
        <v>724</v>
      </c>
      <c r="G15175" s="784" t="s">
        <v>4431</v>
      </c>
      <c r="H15175" s="784" t="s">
        <v>4431</v>
      </c>
      <c r="I15175" s="784" t="s">
        <v>7053</v>
      </c>
    </row>
    <row r="15176" spans="1:9" hidden="1">
      <c r="A15176" s="784" t="str">
        <f>Table_wabobpsvr_AzureCalc_AzureCalcRateCard[[#This Row],[ServiceName]]&amp;Table_wabobpsvr_AzureCalc_AzureCalcRateCard[[#This Row],[Price_Level]]&amp;Table_wabobpsvr_AzureCalc_AzureCalcRateCard[[#This Row],[Region]]</f>
        <v>Basic.A6 VM (Non-Windows)A9</v>
      </c>
      <c r="B15176" s="784">
        <v>9</v>
      </c>
      <c r="C15176" s="784" t="s">
        <v>701</v>
      </c>
      <c r="D15176" s="784" t="s">
        <v>181</v>
      </c>
      <c r="E15176" s="784">
        <v>0.33579999999999999</v>
      </c>
      <c r="F15176" s="784" t="s">
        <v>724</v>
      </c>
      <c r="G15176" s="784" t="s">
        <v>2658</v>
      </c>
      <c r="H15176" s="784" t="s">
        <v>2659</v>
      </c>
      <c r="I15176" s="784" t="s">
        <v>7053</v>
      </c>
    </row>
    <row r="15177" spans="1:9" hidden="1">
      <c r="A15177" s="784" t="str">
        <f>Table_wabobpsvr_AzureCalc_AzureCalcRateCard[[#This Row],[ServiceName]]&amp;Table_wabobpsvr_AzureCalc_AzureCalcRateCard[[#This Row],[Price_Level]]&amp;Table_wabobpsvr_AzureCalc_AzureCalcRateCard[[#This Row],[Region]]</f>
        <v>Basic.A6 VM (Non-Windows)B9</v>
      </c>
      <c r="B15177" s="784">
        <v>9</v>
      </c>
      <c r="C15177" s="784" t="s">
        <v>701</v>
      </c>
      <c r="D15177" s="784" t="s">
        <v>182</v>
      </c>
      <c r="E15177" s="784">
        <v>0.32200000000000001</v>
      </c>
      <c r="F15177" s="784" t="s">
        <v>724</v>
      </c>
      <c r="G15177" s="784" t="s">
        <v>2658</v>
      </c>
      <c r="H15177" s="784" t="s">
        <v>2659</v>
      </c>
      <c r="I15177" s="784" t="s">
        <v>7053</v>
      </c>
    </row>
    <row r="15178" spans="1:9" hidden="1">
      <c r="A15178" s="784" t="str">
        <f>Table_wabobpsvr_AzureCalc_AzureCalcRateCard[[#This Row],[ServiceName]]&amp;Table_wabobpsvr_AzureCalc_AzureCalcRateCard[[#This Row],[Price_Level]]&amp;Table_wabobpsvr_AzureCalc_AzureCalcRateCard[[#This Row],[Region]]</f>
        <v>Basic.A6 VM (Non-Windows)C9</v>
      </c>
      <c r="B15178" s="784">
        <v>9</v>
      </c>
      <c r="C15178" s="784" t="s">
        <v>701</v>
      </c>
      <c r="D15178" s="784" t="s">
        <v>184</v>
      </c>
      <c r="E15178" s="784">
        <v>0.30819999999999997</v>
      </c>
      <c r="F15178" s="784" t="s">
        <v>724</v>
      </c>
      <c r="G15178" s="784" t="s">
        <v>2658</v>
      </c>
      <c r="H15178" s="784" t="s">
        <v>2659</v>
      </c>
      <c r="I15178" s="784" t="s">
        <v>7053</v>
      </c>
    </row>
    <row r="15179" spans="1:9" hidden="1">
      <c r="A15179" s="784" t="str">
        <f>Table_wabobpsvr_AzureCalc_AzureCalcRateCard[[#This Row],[ServiceName]]&amp;Table_wabobpsvr_AzureCalc_AzureCalcRateCard[[#This Row],[Price_Level]]&amp;Table_wabobpsvr_AzureCalc_AzureCalcRateCard[[#This Row],[Region]]</f>
        <v>Basic.A6 VM (Non-Windows)D9</v>
      </c>
      <c r="B15179" s="784">
        <v>9</v>
      </c>
      <c r="C15179" s="784" t="s">
        <v>701</v>
      </c>
      <c r="D15179" s="784" t="s">
        <v>183</v>
      </c>
      <c r="E15179" s="784">
        <v>0.2944</v>
      </c>
      <c r="F15179" s="784" t="s">
        <v>724</v>
      </c>
      <c r="G15179" s="784" t="s">
        <v>2658</v>
      </c>
      <c r="H15179" s="784" t="s">
        <v>2659</v>
      </c>
      <c r="I15179" s="784" t="s">
        <v>7053</v>
      </c>
    </row>
    <row r="15180" spans="1:9" hidden="1">
      <c r="A15180" s="784" t="str">
        <f>Table_wabobpsvr_AzureCalc_AzureCalcRateCard[[#This Row],[ServiceName]]&amp;Table_wabobpsvr_AzureCalc_AzureCalcRateCard[[#This Row],[Price_Level]]&amp;Table_wabobpsvr_AzureCalc_AzureCalcRateCard[[#This Row],[Region]]</f>
        <v>Basic.A6 VM (Non-Windows)MOSP10</v>
      </c>
      <c r="B15180" s="784">
        <v>10</v>
      </c>
      <c r="C15180" s="784" t="s">
        <v>701</v>
      </c>
      <c r="D15180" s="784" t="s">
        <v>627</v>
      </c>
      <c r="E15180" s="784">
        <v>0.5</v>
      </c>
      <c r="F15180" s="784" t="s">
        <v>724</v>
      </c>
      <c r="G15180" s="784" t="s">
        <v>4431</v>
      </c>
      <c r="H15180" s="784" t="s">
        <v>4431</v>
      </c>
      <c r="I15180" s="784" t="s">
        <v>7054</v>
      </c>
    </row>
    <row r="15181" spans="1:9" hidden="1">
      <c r="A15181" s="784" t="str">
        <f>Table_wabobpsvr_AzureCalc_AzureCalcRateCard[[#This Row],[ServiceName]]&amp;Table_wabobpsvr_AzureCalc_AzureCalcRateCard[[#This Row],[Price_Level]]&amp;Table_wabobpsvr_AzureCalc_AzureCalcRateCard[[#This Row],[Region]]</f>
        <v>Basic.A6 VM (Non-Windows)A10</v>
      </c>
      <c r="B15181" s="784">
        <v>10</v>
      </c>
      <c r="C15181" s="784" t="s">
        <v>701</v>
      </c>
      <c r="D15181" s="784" t="s">
        <v>181</v>
      </c>
      <c r="E15181" s="784">
        <v>0.36499999999999999</v>
      </c>
      <c r="F15181" s="784" t="s">
        <v>724</v>
      </c>
      <c r="G15181" s="784" t="s">
        <v>2660</v>
      </c>
      <c r="H15181" s="784" t="s">
        <v>2661</v>
      </c>
      <c r="I15181" s="784" t="s">
        <v>7054</v>
      </c>
    </row>
    <row r="15182" spans="1:9" hidden="1">
      <c r="A15182" s="784" t="str">
        <f>Table_wabobpsvr_AzureCalc_AzureCalcRateCard[[#This Row],[ServiceName]]&amp;Table_wabobpsvr_AzureCalc_AzureCalcRateCard[[#This Row],[Price_Level]]&amp;Table_wabobpsvr_AzureCalc_AzureCalcRateCard[[#This Row],[Region]]</f>
        <v>Basic.A6 VM (Non-Windows)B10</v>
      </c>
      <c r="B15182" s="784">
        <v>10</v>
      </c>
      <c r="C15182" s="784" t="s">
        <v>701</v>
      </c>
      <c r="D15182" s="784" t="s">
        <v>182</v>
      </c>
      <c r="E15182" s="784">
        <v>0.35</v>
      </c>
      <c r="F15182" s="784" t="s">
        <v>724</v>
      </c>
      <c r="G15182" s="784" t="s">
        <v>2660</v>
      </c>
      <c r="H15182" s="784" t="s">
        <v>2661</v>
      </c>
      <c r="I15182" s="784" t="s">
        <v>7054</v>
      </c>
    </row>
    <row r="15183" spans="1:9" hidden="1">
      <c r="A15183" s="784" t="str">
        <f>Table_wabobpsvr_AzureCalc_AzureCalcRateCard[[#This Row],[ServiceName]]&amp;Table_wabobpsvr_AzureCalc_AzureCalcRateCard[[#This Row],[Price_Level]]&amp;Table_wabobpsvr_AzureCalc_AzureCalcRateCard[[#This Row],[Region]]</f>
        <v>Basic.A6 VM (Non-Windows)C10</v>
      </c>
      <c r="B15183" s="784">
        <v>10</v>
      </c>
      <c r="C15183" s="784" t="s">
        <v>701</v>
      </c>
      <c r="D15183" s="784" t="s">
        <v>184</v>
      </c>
      <c r="E15183" s="784">
        <v>0.33500000000000002</v>
      </c>
      <c r="F15183" s="784" t="s">
        <v>724</v>
      </c>
      <c r="G15183" s="784" t="s">
        <v>2660</v>
      </c>
      <c r="H15183" s="784" t="s">
        <v>2661</v>
      </c>
      <c r="I15183" s="784" t="s">
        <v>7054</v>
      </c>
    </row>
    <row r="15184" spans="1:9" hidden="1">
      <c r="A15184" s="784" t="str">
        <f>Table_wabobpsvr_AzureCalc_AzureCalcRateCard[[#This Row],[ServiceName]]&amp;Table_wabobpsvr_AzureCalc_AzureCalcRateCard[[#This Row],[Price_Level]]&amp;Table_wabobpsvr_AzureCalc_AzureCalcRateCard[[#This Row],[Region]]</f>
        <v>Basic.A6 VM (Non-Windows)D10</v>
      </c>
      <c r="B15184" s="784">
        <v>10</v>
      </c>
      <c r="C15184" s="784" t="s">
        <v>701</v>
      </c>
      <c r="D15184" s="784" t="s">
        <v>183</v>
      </c>
      <c r="E15184" s="784">
        <v>0.32</v>
      </c>
      <c r="F15184" s="784" t="s">
        <v>724</v>
      </c>
      <c r="G15184" s="784" t="s">
        <v>2660</v>
      </c>
      <c r="H15184" s="784" t="s">
        <v>2661</v>
      </c>
      <c r="I15184" s="784" t="s">
        <v>7054</v>
      </c>
    </row>
    <row r="15185" spans="1:9" hidden="1">
      <c r="A15185" s="784" t="str">
        <f>Table_wabobpsvr_AzureCalc_AzureCalcRateCard[[#This Row],[ServiceName]]&amp;Table_wabobpsvr_AzureCalc_AzureCalcRateCard[[#This Row],[Price_Level]]&amp;Table_wabobpsvr_AzureCalc_AzureCalcRateCard[[#This Row],[Region]]</f>
        <v>Basic.A6 VM (Non-Windows)MOSP11</v>
      </c>
      <c r="B15185" s="784">
        <v>11</v>
      </c>
      <c r="C15185" s="784" t="s">
        <v>701</v>
      </c>
      <c r="D15185" s="784" t="s">
        <v>627</v>
      </c>
      <c r="E15185" s="784">
        <v>0.48</v>
      </c>
      <c r="F15185" s="784" t="s">
        <v>724</v>
      </c>
      <c r="G15185" s="784" t="s">
        <v>4431</v>
      </c>
      <c r="H15185" s="784" t="s">
        <v>4431</v>
      </c>
      <c r="I15185" s="784" t="s">
        <v>7055</v>
      </c>
    </row>
    <row r="15186" spans="1:9" hidden="1">
      <c r="A15186" s="784" t="str">
        <f>Table_wabobpsvr_AzureCalc_AzureCalcRateCard[[#This Row],[ServiceName]]&amp;Table_wabobpsvr_AzureCalc_AzureCalcRateCard[[#This Row],[Price_Level]]&amp;Table_wabobpsvr_AzureCalc_AzureCalcRateCard[[#This Row],[Region]]</f>
        <v>Basic.A6 VM (Non-Windows)A11</v>
      </c>
      <c r="B15186" s="784">
        <v>11</v>
      </c>
      <c r="C15186" s="784" t="s">
        <v>701</v>
      </c>
      <c r="D15186" s="784" t="s">
        <v>181</v>
      </c>
      <c r="E15186" s="784">
        <v>0.35039999999999999</v>
      </c>
      <c r="F15186" s="784" t="s">
        <v>724</v>
      </c>
      <c r="G15186" s="784" t="s">
        <v>2662</v>
      </c>
      <c r="H15186" s="784" t="s">
        <v>2663</v>
      </c>
      <c r="I15186" s="784" t="s">
        <v>7055</v>
      </c>
    </row>
    <row r="15187" spans="1:9" hidden="1">
      <c r="A15187" s="784" t="str">
        <f>Table_wabobpsvr_AzureCalc_AzureCalcRateCard[[#This Row],[ServiceName]]&amp;Table_wabobpsvr_AzureCalc_AzureCalcRateCard[[#This Row],[Price_Level]]&amp;Table_wabobpsvr_AzureCalc_AzureCalcRateCard[[#This Row],[Region]]</f>
        <v>Basic.A6 VM (Non-Windows)B11</v>
      </c>
      <c r="B15187" s="784">
        <v>11</v>
      </c>
      <c r="C15187" s="784" t="s">
        <v>701</v>
      </c>
      <c r="D15187" s="784" t="s">
        <v>182</v>
      </c>
      <c r="E15187" s="784">
        <v>0.33600000000000002</v>
      </c>
      <c r="F15187" s="784" t="s">
        <v>724</v>
      </c>
      <c r="G15187" s="784" t="s">
        <v>2662</v>
      </c>
      <c r="H15187" s="784" t="s">
        <v>2663</v>
      </c>
      <c r="I15187" s="784" t="s">
        <v>7055</v>
      </c>
    </row>
    <row r="15188" spans="1:9" hidden="1">
      <c r="A15188" s="784" t="str">
        <f>Table_wabobpsvr_AzureCalc_AzureCalcRateCard[[#This Row],[ServiceName]]&amp;Table_wabobpsvr_AzureCalc_AzureCalcRateCard[[#This Row],[Price_Level]]&amp;Table_wabobpsvr_AzureCalc_AzureCalcRateCard[[#This Row],[Region]]</f>
        <v>Basic.A6 VM (Non-Windows)C11</v>
      </c>
      <c r="B15188" s="784">
        <v>11</v>
      </c>
      <c r="C15188" s="784" t="s">
        <v>701</v>
      </c>
      <c r="D15188" s="784" t="s">
        <v>184</v>
      </c>
      <c r="E15188" s="784">
        <v>0.3216</v>
      </c>
      <c r="F15188" s="784" t="s">
        <v>724</v>
      </c>
      <c r="G15188" s="784" t="s">
        <v>2662</v>
      </c>
      <c r="H15188" s="784" t="s">
        <v>2663</v>
      </c>
      <c r="I15188" s="784" t="s">
        <v>7055</v>
      </c>
    </row>
    <row r="15189" spans="1:9" hidden="1">
      <c r="A15189" s="784" t="str">
        <f>Table_wabobpsvr_AzureCalc_AzureCalcRateCard[[#This Row],[ServiceName]]&amp;Table_wabobpsvr_AzureCalc_AzureCalcRateCard[[#This Row],[Price_Level]]&amp;Table_wabobpsvr_AzureCalc_AzureCalcRateCard[[#This Row],[Region]]</f>
        <v>Basic.A6 VM (Non-Windows)D11</v>
      </c>
      <c r="B15189" s="784">
        <v>11</v>
      </c>
      <c r="C15189" s="784" t="s">
        <v>701</v>
      </c>
      <c r="D15189" s="784" t="s">
        <v>183</v>
      </c>
      <c r="E15189" s="784">
        <v>0.30719999999999997</v>
      </c>
      <c r="F15189" s="784" t="s">
        <v>724</v>
      </c>
      <c r="G15189" s="784" t="s">
        <v>2662</v>
      </c>
      <c r="H15189" s="784" t="s">
        <v>2663</v>
      </c>
      <c r="I15189" s="784" t="s">
        <v>7055</v>
      </c>
    </row>
    <row r="15190" spans="1:9" hidden="1">
      <c r="A15190" s="784" t="str">
        <f>Table_wabobpsvr_AzureCalc_AzureCalcRateCard[[#This Row],[ServiceName]]&amp;Table_wabobpsvr_AzureCalc_AzureCalcRateCard[[#This Row],[Price_Level]]&amp;Table_wabobpsvr_AzureCalc_AzureCalcRateCard[[#This Row],[Region]]</f>
        <v>Basic.A6 VM (Non-Windows)MOSP12</v>
      </c>
      <c r="B15190" s="784">
        <v>12</v>
      </c>
      <c r="C15190" s="784" t="s">
        <v>701</v>
      </c>
      <c r="D15190" s="784" t="s">
        <v>627</v>
      </c>
      <c r="E15190" s="784">
        <v>0.44</v>
      </c>
      <c r="F15190" s="784" t="s">
        <v>724</v>
      </c>
      <c r="G15190" s="784" t="s">
        <v>4431</v>
      </c>
      <c r="H15190" s="784" t="s">
        <v>4431</v>
      </c>
      <c r="I15190" s="784" t="s">
        <v>7056</v>
      </c>
    </row>
    <row r="15191" spans="1:9" hidden="1">
      <c r="A15191" s="784" t="str">
        <f>Table_wabobpsvr_AzureCalc_AzureCalcRateCard[[#This Row],[ServiceName]]&amp;Table_wabobpsvr_AzureCalc_AzureCalcRateCard[[#This Row],[Price_Level]]&amp;Table_wabobpsvr_AzureCalc_AzureCalcRateCard[[#This Row],[Region]]</f>
        <v>Basic.A6 VM (Non-Windows)A12</v>
      </c>
      <c r="B15191" s="784">
        <v>12</v>
      </c>
      <c r="C15191" s="784" t="s">
        <v>701</v>
      </c>
      <c r="D15191" s="784" t="s">
        <v>181</v>
      </c>
      <c r="E15191" s="784">
        <v>0.32119999999999999</v>
      </c>
      <c r="F15191" s="784" t="s">
        <v>724</v>
      </c>
      <c r="G15191" s="784" t="s">
        <v>2664</v>
      </c>
      <c r="H15191" s="784" t="s">
        <v>2665</v>
      </c>
      <c r="I15191" s="784" t="s">
        <v>7056</v>
      </c>
    </row>
    <row r="15192" spans="1:9" hidden="1">
      <c r="A15192" s="784" t="str">
        <f>Table_wabobpsvr_AzureCalc_AzureCalcRateCard[[#This Row],[ServiceName]]&amp;Table_wabobpsvr_AzureCalc_AzureCalcRateCard[[#This Row],[Price_Level]]&amp;Table_wabobpsvr_AzureCalc_AzureCalcRateCard[[#This Row],[Region]]</f>
        <v>Basic.A6 VM (Non-Windows)B12</v>
      </c>
      <c r="B15192" s="784">
        <v>12</v>
      </c>
      <c r="C15192" s="784" t="s">
        <v>701</v>
      </c>
      <c r="D15192" s="784" t="s">
        <v>182</v>
      </c>
      <c r="E15192" s="784">
        <v>0.308</v>
      </c>
      <c r="F15192" s="784" t="s">
        <v>724</v>
      </c>
      <c r="G15192" s="784" t="s">
        <v>2664</v>
      </c>
      <c r="H15192" s="784" t="s">
        <v>2665</v>
      </c>
      <c r="I15192" s="784" t="s">
        <v>7056</v>
      </c>
    </row>
    <row r="15193" spans="1:9" hidden="1">
      <c r="A15193" s="784" t="str">
        <f>Table_wabobpsvr_AzureCalc_AzureCalcRateCard[[#This Row],[ServiceName]]&amp;Table_wabobpsvr_AzureCalc_AzureCalcRateCard[[#This Row],[Price_Level]]&amp;Table_wabobpsvr_AzureCalc_AzureCalcRateCard[[#This Row],[Region]]</f>
        <v>Basic.A6 VM (Non-Windows)C12</v>
      </c>
      <c r="B15193" s="784">
        <v>12</v>
      </c>
      <c r="C15193" s="784" t="s">
        <v>701</v>
      </c>
      <c r="D15193" s="784" t="s">
        <v>184</v>
      </c>
      <c r="E15193" s="784">
        <v>0.29480000000000001</v>
      </c>
      <c r="F15193" s="784" t="s">
        <v>724</v>
      </c>
      <c r="G15193" s="784" t="s">
        <v>2664</v>
      </c>
      <c r="H15193" s="784" t="s">
        <v>2665</v>
      </c>
      <c r="I15193" s="784" t="s">
        <v>7056</v>
      </c>
    </row>
    <row r="15194" spans="1:9" hidden="1">
      <c r="A15194" s="784" t="str">
        <f>Table_wabobpsvr_AzureCalc_AzureCalcRateCard[[#This Row],[ServiceName]]&amp;Table_wabobpsvr_AzureCalc_AzureCalcRateCard[[#This Row],[Price_Level]]&amp;Table_wabobpsvr_AzureCalc_AzureCalcRateCard[[#This Row],[Region]]</f>
        <v>Basic.A6 VM (Non-Windows)D12</v>
      </c>
      <c r="B15194" s="784">
        <v>12</v>
      </c>
      <c r="C15194" s="784" t="s">
        <v>701</v>
      </c>
      <c r="D15194" s="784" t="s">
        <v>183</v>
      </c>
      <c r="E15194" s="784">
        <v>0.28160000000000002</v>
      </c>
      <c r="F15194" s="784" t="s">
        <v>724</v>
      </c>
      <c r="G15194" s="784" t="s">
        <v>2664</v>
      </c>
      <c r="H15194" s="784" t="s">
        <v>2665</v>
      </c>
      <c r="I15194" s="784" t="s">
        <v>7056</v>
      </c>
    </row>
    <row r="15195" spans="1:9" hidden="1">
      <c r="A15195" s="784" t="str">
        <f>Table_wabobpsvr_AzureCalc_AzureCalcRateCard[[#This Row],[ServiceName]]&amp;Table_wabobpsvr_AzureCalc_AzureCalcRateCard[[#This Row],[Price_Level]]&amp;Table_wabobpsvr_AzureCalc_AzureCalcRateCard[[#This Row],[Region]]</f>
        <v>Basic.A6 VM (Non-Windows)MOSP13</v>
      </c>
      <c r="B15195" s="784">
        <v>13</v>
      </c>
      <c r="C15195" s="784" t="s">
        <v>701</v>
      </c>
      <c r="D15195" s="784" t="s">
        <v>627</v>
      </c>
      <c r="E15195" s="784">
        <v>0.5</v>
      </c>
      <c r="F15195" s="784" t="s">
        <v>724</v>
      </c>
      <c r="G15195" s="784" t="s">
        <v>4431</v>
      </c>
      <c r="H15195" s="784" t="s">
        <v>4431</v>
      </c>
      <c r="I15195" s="784" t="s">
        <v>6734</v>
      </c>
    </row>
    <row r="15196" spans="1:9" hidden="1">
      <c r="A15196" s="784" t="str">
        <f>Table_wabobpsvr_AzureCalc_AzureCalcRateCard[[#This Row],[ServiceName]]&amp;Table_wabobpsvr_AzureCalc_AzureCalcRateCard[[#This Row],[Price_Level]]&amp;Table_wabobpsvr_AzureCalc_AzureCalcRateCard[[#This Row],[Region]]</f>
        <v>Basic.A6 VM (Non-Windows)A13</v>
      </c>
      <c r="B15196" s="784">
        <v>13</v>
      </c>
      <c r="C15196" s="784" t="s">
        <v>701</v>
      </c>
      <c r="D15196" s="784" t="s">
        <v>181</v>
      </c>
      <c r="E15196" s="784">
        <v>0.36499999999999999</v>
      </c>
      <c r="F15196" s="784" t="s">
        <v>724</v>
      </c>
      <c r="G15196" s="784" t="s">
        <v>1494</v>
      </c>
      <c r="H15196" s="784" t="s">
        <v>1495</v>
      </c>
      <c r="I15196" s="784" t="s">
        <v>6734</v>
      </c>
    </row>
    <row r="15197" spans="1:9" hidden="1">
      <c r="A15197" s="784" t="str">
        <f>Table_wabobpsvr_AzureCalc_AzureCalcRateCard[[#This Row],[ServiceName]]&amp;Table_wabobpsvr_AzureCalc_AzureCalcRateCard[[#This Row],[Price_Level]]&amp;Table_wabobpsvr_AzureCalc_AzureCalcRateCard[[#This Row],[Region]]</f>
        <v>Basic.A0 VM (Windows)A3</v>
      </c>
      <c r="B15197" s="784">
        <v>3</v>
      </c>
      <c r="C15197" s="784" t="s">
        <v>701</v>
      </c>
      <c r="D15197" s="784" t="s">
        <v>181</v>
      </c>
      <c r="E15197" s="784">
        <v>1.3140000000000001E-2</v>
      </c>
      <c r="F15197" s="784" t="s">
        <v>727</v>
      </c>
      <c r="G15197" s="784" t="s">
        <v>2666</v>
      </c>
      <c r="H15197" s="784" t="s">
        <v>2667</v>
      </c>
      <c r="I15197" s="784" t="s">
        <v>5366</v>
      </c>
    </row>
    <row r="15198" spans="1:9" hidden="1">
      <c r="A15198" s="784" t="str">
        <f>Table_wabobpsvr_AzureCalc_AzureCalcRateCard[[#This Row],[ServiceName]]&amp;Table_wabobpsvr_AzureCalc_AzureCalcRateCard[[#This Row],[Price_Level]]&amp;Table_wabobpsvr_AzureCalc_AzureCalcRateCard[[#This Row],[Region]]</f>
        <v>Basic.A0 VM (Windows)B3</v>
      </c>
      <c r="B15198" s="784">
        <v>3</v>
      </c>
      <c r="C15198" s="784" t="s">
        <v>701</v>
      </c>
      <c r="D15198" s="784" t="s">
        <v>182</v>
      </c>
      <c r="E15198" s="784">
        <v>1.26E-2</v>
      </c>
      <c r="F15198" s="784" t="s">
        <v>727</v>
      </c>
      <c r="G15198" s="784" t="s">
        <v>2666</v>
      </c>
      <c r="H15198" s="784" t="s">
        <v>2667</v>
      </c>
      <c r="I15198" s="784" t="s">
        <v>5366</v>
      </c>
    </row>
    <row r="15199" spans="1:9" hidden="1">
      <c r="A15199" s="784" t="str">
        <f>Table_wabobpsvr_AzureCalc_AzureCalcRateCard[[#This Row],[ServiceName]]&amp;Table_wabobpsvr_AzureCalc_AzureCalcRateCard[[#This Row],[Price_Level]]&amp;Table_wabobpsvr_AzureCalc_AzureCalcRateCard[[#This Row],[Region]]</f>
        <v>Basic_D13 VM (Non-Windows)A4</v>
      </c>
      <c r="B15199" s="784">
        <v>4</v>
      </c>
      <c r="C15199" s="784" t="s">
        <v>701</v>
      </c>
      <c r="D15199" s="784" t="s">
        <v>181</v>
      </c>
      <c r="E15199" s="784">
        <v>0.68093999999999999</v>
      </c>
      <c r="F15199" s="784" t="s">
        <v>1140</v>
      </c>
      <c r="G15199" s="784" t="s">
        <v>4431</v>
      </c>
      <c r="H15199" s="784" t="s">
        <v>4431</v>
      </c>
      <c r="I15199" s="784" t="s">
        <v>6694</v>
      </c>
    </row>
    <row r="15200" spans="1:9" hidden="1">
      <c r="A15200" s="784" t="str">
        <f>Table_wabobpsvr_AzureCalc_AzureCalcRateCard[[#This Row],[ServiceName]]&amp;Table_wabobpsvr_AzureCalc_AzureCalcRateCard[[#This Row],[Price_Level]]&amp;Table_wabobpsvr_AzureCalc_AzureCalcRateCard[[#This Row],[Region]]</f>
        <v>Basic_D13 VM (Non-Windows)B4</v>
      </c>
      <c r="B15200" s="784">
        <v>4</v>
      </c>
      <c r="C15200" s="784" t="s">
        <v>701</v>
      </c>
      <c r="D15200" s="784" t="s">
        <v>182</v>
      </c>
      <c r="E15200" s="784">
        <v>0.65988000000000002</v>
      </c>
      <c r="F15200" s="784" t="s">
        <v>1140</v>
      </c>
      <c r="G15200" s="784" t="s">
        <v>4431</v>
      </c>
      <c r="H15200" s="784" t="s">
        <v>4431</v>
      </c>
      <c r="I15200" s="784" t="s">
        <v>6694</v>
      </c>
    </row>
    <row r="15201" spans="1:9" hidden="1">
      <c r="A15201" s="784" t="str">
        <f>Table_wabobpsvr_AzureCalc_AzureCalcRateCard[[#This Row],[ServiceName]]&amp;Table_wabobpsvr_AzureCalc_AzureCalcRateCard[[#This Row],[Price_Level]]&amp;Table_wabobpsvr_AzureCalc_AzureCalcRateCard[[#This Row],[Region]]</f>
        <v>Basic_D13 VM (Non-Windows)C4</v>
      </c>
      <c r="B15201" s="784">
        <v>4</v>
      </c>
      <c r="C15201" s="784" t="s">
        <v>701</v>
      </c>
      <c r="D15201" s="784" t="s">
        <v>184</v>
      </c>
      <c r="E15201" s="784">
        <v>0.63882000000000005</v>
      </c>
      <c r="F15201" s="784" t="s">
        <v>1140</v>
      </c>
      <c r="G15201" s="784" t="s">
        <v>4431</v>
      </c>
      <c r="H15201" s="784" t="s">
        <v>4431</v>
      </c>
      <c r="I15201" s="784" t="s">
        <v>6694</v>
      </c>
    </row>
    <row r="15202" spans="1:9" hidden="1">
      <c r="A15202" s="784" t="str">
        <f>Table_wabobpsvr_AzureCalc_AzureCalcRateCard[[#This Row],[ServiceName]]&amp;Table_wabobpsvr_AzureCalc_AzureCalcRateCard[[#This Row],[Price_Level]]&amp;Table_wabobpsvr_AzureCalc_AzureCalcRateCard[[#This Row],[Region]]</f>
        <v>Basic_D13 VM (Non-Windows)D4</v>
      </c>
      <c r="B15202" s="784">
        <v>4</v>
      </c>
      <c r="C15202" s="784" t="s">
        <v>701</v>
      </c>
      <c r="D15202" s="784" t="s">
        <v>183</v>
      </c>
      <c r="E15202" s="784">
        <v>0.61775999999999998</v>
      </c>
      <c r="F15202" s="784" t="s">
        <v>1140</v>
      </c>
      <c r="G15202" s="784" t="s">
        <v>4431</v>
      </c>
      <c r="H15202" s="784" t="s">
        <v>4431</v>
      </c>
      <c r="I15202" s="784" t="s">
        <v>6694</v>
      </c>
    </row>
    <row r="15203" spans="1:9" hidden="1">
      <c r="A15203" s="784" t="str">
        <f>Table_wabobpsvr_AzureCalc_AzureCalcRateCard[[#This Row],[ServiceName]]&amp;Table_wabobpsvr_AzureCalc_AzureCalcRateCard[[#This Row],[Price_Level]]&amp;Table_wabobpsvr_AzureCalc_AzureCalcRateCard[[#This Row],[Region]]</f>
        <v>Basic_D13 VM (Non-Windows)MOSP14</v>
      </c>
      <c r="B15203" s="784">
        <v>14</v>
      </c>
      <c r="C15203" s="784" t="s">
        <v>701</v>
      </c>
      <c r="D15203" s="784" t="s">
        <v>627</v>
      </c>
      <c r="E15203" s="784">
        <v>999999</v>
      </c>
      <c r="F15203" s="784" t="s">
        <v>1140</v>
      </c>
      <c r="G15203" s="784" t="s">
        <v>4431</v>
      </c>
      <c r="H15203" s="784" t="s">
        <v>4431</v>
      </c>
      <c r="I15203" s="784" t="s">
        <v>7057</v>
      </c>
    </row>
    <row r="15204" spans="1:9" hidden="1">
      <c r="A15204" s="784" t="str">
        <f>Table_wabobpsvr_AzureCalc_AzureCalcRateCard[[#This Row],[ServiceName]]&amp;Table_wabobpsvr_AzureCalc_AzureCalcRateCard[[#This Row],[Price_Level]]&amp;Table_wabobpsvr_AzureCalc_AzureCalcRateCard[[#This Row],[Region]]</f>
        <v>Basic_D13 VM (Non-Windows)A14</v>
      </c>
      <c r="B15204" s="784">
        <v>14</v>
      </c>
      <c r="C15204" s="784" t="s">
        <v>701</v>
      </c>
      <c r="D15204" s="784" t="s">
        <v>181</v>
      </c>
      <c r="E15204" s="784">
        <v>0.76436000000000004</v>
      </c>
      <c r="F15204" s="784" t="s">
        <v>1140</v>
      </c>
      <c r="G15204" s="784" t="s">
        <v>4431</v>
      </c>
      <c r="H15204" s="784" t="s">
        <v>4431</v>
      </c>
      <c r="I15204" s="784" t="s">
        <v>7057</v>
      </c>
    </row>
    <row r="15205" spans="1:9" hidden="1">
      <c r="A15205" s="784" t="str">
        <f>Table_wabobpsvr_AzureCalc_AzureCalcRateCard[[#This Row],[ServiceName]]&amp;Table_wabobpsvr_AzureCalc_AzureCalcRateCard[[#This Row],[Price_Level]]&amp;Table_wabobpsvr_AzureCalc_AzureCalcRateCard[[#This Row],[Region]]</f>
        <v>Basic_D13 VM (Non-Windows)B14</v>
      </c>
      <c r="B15205" s="784">
        <v>14</v>
      </c>
      <c r="C15205" s="784" t="s">
        <v>701</v>
      </c>
      <c r="D15205" s="784" t="s">
        <v>182</v>
      </c>
      <c r="E15205" s="784">
        <v>0.74072000000000005</v>
      </c>
      <c r="F15205" s="784" t="s">
        <v>1140</v>
      </c>
      <c r="G15205" s="784" t="s">
        <v>4431</v>
      </c>
      <c r="H15205" s="784" t="s">
        <v>4431</v>
      </c>
      <c r="I15205" s="784" t="s">
        <v>7057</v>
      </c>
    </row>
    <row r="15206" spans="1:9" hidden="1">
      <c r="A15206" s="784" t="str">
        <f>Table_wabobpsvr_AzureCalc_AzureCalcRateCard[[#This Row],[ServiceName]]&amp;Table_wabobpsvr_AzureCalc_AzureCalcRateCard[[#This Row],[Price_Level]]&amp;Table_wabobpsvr_AzureCalc_AzureCalcRateCard[[#This Row],[Region]]</f>
        <v>Basic_D13 VM (Non-Windows)C14</v>
      </c>
      <c r="B15206" s="784">
        <v>14</v>
      </c>
      <c r="C15206" s="784" t="s">
        <v>701</v>
      </c>
      <c r="D15206" s="784" t="s">
        <v>184</v>
      </c>
      <c r="E15206" s="784">
        <v>0.71708000000000005</v>
      </c>
      <c r="F15206" s="784" t="s">
        <v>1140</v>
      </c>
      <c r="G15206" s="784" t="s">
        <v>4431</v>
      </c>
      <c r="H15206" s="784" t="s">
        <v>4431</v>
      </c>
      <c r="I15206" s="784" t="s">
        <v>7057</v>
      </c>
    </row>
    <row r="15207" spans="1:9" hidden="1">
      <c r="A15207" s="784" t="str">
        <f>Table_wabobpsvr_AzureCalc_AzureCalcRateCard[[#This Row],[ServiceName]]&amp;Table_wabobpsvr_AzureCalc_AzureCalcRateCard[[#This Row],[Price_Level]]&amp;Table_wabobpsvr_AzureCalc_AzureCalcRateCard[[#This Row],[Region]]</f>
        <v>Basic_D13 VM (Non-Windows)D14</v>
      </c>
      <c r="B15207" s="784">
        <v>14</v>
      </c>
      <c r="C15207" s="784" t="s">
        <v>701</v>
      </c>
      <c r="D15207" s="784" t="s">
        <v>183</v>
      </c>
      <c r="E15207" s="784">
        <v>0.69343999999999995</v>
      </c>
      <c r="F15207" s="784" t="s">
        <v>1140</v>
      </c>
      <c r="G15207" s="784" t="s">
        <v>4431</v>
      </c>
      <c r="H15207" s="784" t="s">
        <v>4431</v>
      </c>
      <c r="I15207" s="784" t="s">
        <v>7057</v>
      </c>
    </row>
    <row r="15208" spans="1:9" hidden="1">
      <c r="A15208" s="784" t="str">
        <f>Table_wabobpsvr_AzureCalc_AzureCalcRateCard[[#This Row],[ServiceName]]&amp;Table_wabobpsvr_AzureCalc_AzureCalcRateCard[[#This Row],[Price_Level]]&amp;Table_wabobpsvr_AzureCalc_AzureCalcRateCard[[#This Row],[Region]]</f>
        <v>Basic_D13 VM (Non-Windows)MOSP</v>
      </c>
      <c r="B15208" s="784"/>
      <c r="C15208" s="784" t="s">
        <v>701</v>
      </c>
      <c r="D15208" s="784" t="s">
        <v>627</v>
      </c>
      <c r="E15208" s="784">
        <v>0.63</v>
      </c>
      <c r="F15208" s="784" t="s">
        <v>1140</v>
      </c>
      <c r="G15208" s="784" t="s">
        <v>4431</v>
      </c>
      <c r="H15208" s="784" t="s">
        <v>4431</v>
      </c>
      <c r="I15208" s="784" t="s">
        <v>7058</v>
      </c>
    </row>
    <row r="15209" spans="1:9" hidden="1">
      <c r="A15209" s="784" t="str">
        <f>Table_wabobpsvr_AzureCalc_AzureCalcRateCard[[#This Row],[ServiceName]]&amp;Table_wabobpsvr_AzureCalc_AzureCalcRateCard[[#This Row],[Price_Level]]&amp;Table_wabobpsvr_AzureCalc_AzureCalcRateCard[[#This Row],[Region]]</f>
        <v>Basic_D13 VM (Non-Windows)A</v>
      </c>
      <c r="B15209" s="784"/>
      <c r="C15209" s="784" t="s">
        <v>701</v>
      </c>
      <c r="D15209" s="784" t="s">
        <v>181</v>
      </c>
      <c r="E15209" s="784">
        <v>0.61109999999999998</v>
      </c>
      <c r="F15209" s="784" t="s">
        <v>1140</v>
      </c>
      <c r="G15209" s="784" t="s">
        <v>3932</v>
      </c>
      <c r="H15209" s="784" t="s">
        <v>3933</v>
      </c>
      <c r="I15209" s="784" t="s">
        <v>7058</v>
      </c>
    </row>
    <row r="15210" spans="1:9" hidden="1">
      <c r="A15210" s="784" t="str">
        <f>Table_wabobpsvr_AzureCalc_AzureCalcRateCard[[#This Row],[ServiceName]]&amp;Table_wabobpsvr_AzureCalc_AzureCalcRateCard[[#This Row],[Price_Level]]&amp;Table_wabobpsvr_AzureCalc_AzureCalcRateCard[[#This Row],[Region]]</f>
        <v>Basic_D13 VM (Non-Windows)B</v>
      </c>
      <c r="B15210" s="784"/>
      <c r="C15210" s="784" t="s">
        <v>701</v>
      </c>
      <c r="D15210" s="784" t="s">
        <v>182</v>
      </c>
      <c r="E15210" s="784">
        <v>0.59219999999999995</v>
      </c>
      <c r="F15210" s="784" t="s">
        <v>1140</v>
      </c>
      <c r="G15210" s="784" t="s">
        <v>3932</v>
      </c>
      <c r="H15210" s="784" t="s">
        <v>3933</v>
      </c>
      <c r="I15210" s="784" t="s">
        <v>7058</v>
      </c>
    </row>
    <row r="15211" spans="1:9" hidden="1">
      <c r="A15211" s="784" t="str">
        <f>Table_wabobpsvr_AzureCalc_AzureCalcRateCard[[#This Row],[ServiceName]]&amp;Table_wabobpsvr_AzureCalc_AzureCalcRateCard[[#This Row],[Price_Level]]&amp;Table_wabobpsvr_AzureCalc_AzureCalcRateCard[[#This Row],[Region]]</f>
        <v>Basic_D13 VM (Non-Windows)C</v>
      </c>
      <c r="B15211" s="784"/>
      <c r="C15211" s="784" t="s">
        <v>701</v>
      </c>
      <c r="D15211" s="784" t="s">
        <v>184</v>
      </c>
      <c r="E15211" s="784">
        <v>0.57330000000000003</v>
      </c>
      <c r="F15211" s="784" t="s">
        <v>1140</v>
      </c>
      <c r="G15211" s="784" t="s">
        <v>3932</v>
      </c>
      <c r="H15211" s="784" t="s">
        <v>3933</v>
      </c>
      <c r="I15211" s="784" t="s">
        <v>7058</v>
      </c>
    </row>
    <row r="15212" spans="1:9" hidden="1">
      <c r="A15212" s="784" t="str">
        <f>Table_wabobpsvr_AzureCalc_AzureCalcRateCard[[#This Row],[ServiceName]]&amp;Table_wabobpsvr_AzureCalc_AzureCalcRateCard[[#This Row],[Price_Level]]&amp;Table_wabobpsvr_AzureCalc_AzureCalcRateCard[[#This Row],[Region]]</f>
        <v>Basic_D13 VM (Non-Windows)D</v>
      </c>
      <c r="B15212" s="784"/>
      <c r="C15212" s="784" t="s">
        <v>701</v>
      </c>
      <c r="D15212" s="784" t="s">
        <v>183</v>
      </c>
      <c r="E15212" s="784">
        <v>0.5544</v>
      </c>
      <c r="F15212" s="784" t="s">
        <v>1140</v>
      </c>
      <c r="G15212" s="784" t="s">
        <v>3932</v>
      </c>
      <c r="H15212" s="784" t="s">
        <v>3933</v>
      </c>
      <c r="I15212" s="784" t="s">
        <v>7058</v>
      </c>
    </row>
    <row r="15213" spans="1:9" hidden="1">
      <c r="A15213" s="784" t="str">
        <f>Table_wabobpsvr_AzureCalc_AzureCalcRateCard[[#This Row],[ServiceName]]&amp;Table_wabobpsvr_AzureCalc_AzureCalcRateCard[[#This Row],[Price_Level]]&amp;Table_wabobpsvr_AzureCalc_AzureCalcRateCard[[#This Row],[Region]]</f>
        <v>Basic_D13 VM (Windows)MOSP10</v>
      </c>
      <c r="B15213" s="784">
        <v>10</v>
      </c>
      <c r="C15213" s="784" t="s">
        <v>701</v>
      </c>
      <c r="D15213" s="784" t="s">
        <v>627</v>
      </c>
      <c r="E15213" s="784">
        <v>1.484</v>
      </c>
      <c r="F15213" s="784" t="s">
        <v>1141</v>
      </c>
      <c r="G15213" s="784" t="s">
        <v>4431</v>
      </c>
      <c r="H15213" s="784" t="s">
        <v>4431</v>
      </c>
      <c r="I15213" s="784" t="s">
        <v>7059</v>
      </c>
    </row>
    <row r="15214" spans="1:9" hidden="1">
      <c r="A15214" s="784" t="str">
        <f>Table_wabobpsvr_AzureCalc_AzureCalcRateCard[[#This Row],[ServiceName]]&amp;Table_wabobpsvr_AzureCalc_AzureCalcRateCard[[#This Row],[Price_Level]]&amp;Table_wabobpsvr_AzureCalc_AzureCalcRateCard[[#This Row],[Region]]</f>
        <v>Basic_D13 VM (Windows)A10</v>
      </c>
      <c r="B15214" s="784">
        <v>10</v>
      </c>
      <c r="C15214" s="784" t="s">
        <v>701</v>
      </c>
      <c r="D15214" s="784" t="s">
        <v>181</v>
      </c>
      <c r="E15214" s="784">
        <v>1.4394800000000001</v>
      </c>
      <c r="F15214" s="784" t="s">
        <v>1141</v>
      </c>
      <c r="G15214" s="784" t="s">
        <v>4431</v>
      </c>
      <c r="H15214" s="784" t="s">
        <v>4431</v>
      </c>
      <c r="I15214" s="784" t="s">
        <v>7059</v>
      </c>
    </row>
    <row r="15215" spans="1:9" hidden="1">
      <c r="A15215" s="784" t="str">
        <f>Table_wabobpsvr_AzureCalc_AzureCalcRateCard[[#This Row],[ServiceName]]&amp;Table_wabobpsvr_AzureCalc_AzureCalcRateCard[[#This Row],[Price_Level]]&amp;Table_wabobpsvr_AzureCalc_AzureCalcRateCard[[#This Row],[Region]]</f>
        <v>Basic_D13 VM (Windows)B10</v>
      </c>
      <c r="B15215" s="784">
        <v>10</v>
      </c>
      <c r="C15215" s="784" t="s">
        <v>701</v>
      </c>
      <c r="D15215" s="784" t="s">
        <v>182</v>
      </c>
      <c r="E15215" s="784">
        <v>1.39496</v>
      </c>
      <c r="F15215" s="784" t="s">
        <v>1141</v>
      </c>
      <c r="G15215" s="784" t="s">
        <v>4431</v>
      </c>
      <c r="H15215" s="784" t="s">
        <v>4431</v>
      </c>
      <c r="I15215" s="784" t="s">
        <v>7059</v>
      </c>
    </row>
    <row r="15216" spans="1:9" hidden="1">
      <c r="A15216" s="784" t="str">
        <f>Table_wabobpsvr_AzureCalc_AzureCalcRateCard[[#This Row],[ServiceName]]&amp;Table_wabobpsvr_AzureCalc_AzureCalcRateCard[[#This Row],[Price_Level]]&amp;Table_wabobpsvr_AzureCalc_AzureCalcRateCard[[#This Row],[Region]]</f>
        <v>Basic_D13 VM (Windows)C10</v>
      </c>
      <c r="B15216" s="784">
        <v>10</v>
      </c>
      <c r="C15216" s="784" t="s">
        <v>701</v>
      </c>
      <c r="D15216" s="784" t="s">
        <v>184</v>
      </c>
      <c r="E15216" s="784">
        <v>1.3504400000000001</v>
      </c>
      <c r="F15216" s="784" t="s">
        <v>1141</v>
      </c>
      <c r="G15216" s="784" t="s">
        <v>4431</v>
      </c>
      <c r="H15216" s="784" t="s">
        <v>4431</v>
      </c>
      <c r="I15216" s="784" t="s">
        <v>7059</v>
      </c>
    </row>
    <row r="15217" spans="1:9" hidden="1">
      <c r="A15217" s="784" t="str">
        <f>Table_wabobpsvr_AzureCalc_AzureCalcRateCard[[#This Row],[ServiceName]]&amp;Table_wabobpsvr_AzureCalc_AzureCalcRateCard[[#This Row],[Price_Level]]&amp;Table_wabobpsvr_AzureCalc_AzureCalcRateCard[[#This Row],[Region]]</f>
        <v>Basic_D13 VM (Windows)D10</v>
      </c>
      <c r="B15217" s="784">
        <v>10</v>
      </c>
      <c r="C15217" s="784" t="s">
        <v>701</v>
      </c>
      <c r="D15217" s="784" t="s">
        <v>183</v>
      </c>
      <c r="E15217" s="784">
        <v>1.30592</v>
      </c>
      <c r="F15217" s="784" t="s">
        <v>1141</v>
      </c>
      <c r="G15217" s="784" t="s">
        <v>4431</v>
      </c>
      <c r="H15217" s="784" t="s">
        <v>4431</v>
      </c>
      <c r="I15217" s="784" t="s">
        <v>7059</v>
      </c>
    </row>
    <row r="15218" spans="1:9" hidden="1">
      <c r="A15218" s="784" t="str">
        <f>Table_wabobpsvr_AzureCalc_AzureCalcRateCard[[#This Row],[ServiceName]]&amp;Table_wabobpsvr_AzureCalc_AzureCalcRateCard[[#This Row],[Price_Level]]&amp;Table_wabobpsvr_AzureCalc_AzureCalcRateCard[[#This Row],[Region]]</f>
        <v>Basic_D13 VM (Windows)MOSP9</v>
      </c>
      <c r="B15218" s="784">
        <v>9</v>
      </c>
      <c r="C15218" s="784" t="s">
        <v>701</v>
      </c>
      <c r="D15218" s="784" t="s">
        <v>627</v>
      </c>
      <c r="E15218" s="784">
        <v>1.292</v>
      </c>
      <c r="F15218" s="784" t="s">
        <v>1141</v>
      </c>
      <c r="G15218" s="784" t="s">
        <v>4431</v>
      </c>
      <c r="H15218" s="784" t="s">
        <v>4431</v>
      </c>
      <c r="I15218" s="784" t="s">
        <v>7060</v>
      </c>
    </row>
    <row r="15219" spans="1:9" hidden="1">
      <c r="A15219" s="784" t="str">
        <f>Table_wabobpsvr_AzureCalc_AzureCalcRateCard[[#This Row],[ServiceName]]&amp;Table_wabobpsvr_AzureCalc_AzureCalcRateCard[[#This Row],[Price_Level]]&amp;Table_wabobpsvr_AzureCalc_AzureCalcRateCard[[#This Row],[Region]]</f>
        <v>Basic_D13 VM (Windows)A9</v>
      </c>
      <c r="B15219" s="784">
        <v>9</v>
      </c>
      <c r="C15219" s="784" t="s">
        <v>701</v>
      </c>
      <c r="D15219" s="784" t="s">
        <v>181</v>
      </c>
      <c r="E15219" s="784">
        <v>1.2532399999999999</v>
      </c>
      <c r="F15219" s="784" t="s">
        <v>1141</v>
      </c>
      <c r="G15219" s="784" t="s">
        <v>4431</v>
      </c>
      <c r="H15219" s="784" t="s">
        <v>4431</v>
      </c>
      <c r="I15219" s="784" t="s">
        <v>7060</v>
      </c>
    </row>
    <row r="15220" spans="1:9" hidden="1">
      <c r="A15220" s="784" t="str">
        <f>Table_wabobpsvr_AzureCalc_AzureCalcRateCard[[#This Row],[ServiceName]]&amp;Table_wabobpsvr_AzureCalc_AzureCalcRateCard[[#This Row],[Price_Level]]&amp;Table_wabobpsvr_AzureCalc_AzureCalcRateCard[[#This Row],[Region]]</f>
        <v>Basic_D13 VM (Windows)B9</v>
      </c>
      <c r="B15220" s="784">
        <v>9</v>
      </c>
      <c r="C15220" s="784" t="s">
        <v>701</v>
      </c>
      <c r="D15220" s="784" t="s">
        <v>182</v>
      </c>
      <c r="E15220" s="784">
        <v>1.21448</v>
      </c>
      <c r="F15220" s="784" t="s">
        <v>1141</v>
      </c>
      <c r="G15220" s="784" t="s">
        <v>4431</v>
      </c>
      <c r="H15220" s="784" t="s">
        <v>4431</v>
      </c>
      <c r="I15220" s="784" t="s">
        <v>7060</v>
      </c>
    </row>
    <row r="15221" spans="1:9" hidden="1">
      <c r="A15221" s="784" t="str">
        <f>Table_wabobpsvr_AzureCalc_AzureCalcRateCard[[#This Row],[ServiceName]]&amp;Table_wabobpsvr_AzureCalc_AzureCalcRateCard[[#This Row],[Price_Level]]&amp;Table_wabobpsvr_AzureCalc_AzureCalcRateCard[[#This Row],[Region]]</f>
        <v>Basic_D13 VM (Windows)C9</v>
      </c>
      <c r="B15221" s="784">
        <v>9</v>
      </c>
      <c r="C15221" s="784" t="s">
        <v>701</v>
      </c>
      <c r="D15221" s="784" t="s">
        <v>184</v>
      </c>
      <c r="E15221" s="784">
        <v>1.1757200000000001</v>
      </c>
      <c r="F15221" s="784" t="s">
        <v>1141</v>
      </c>
      <c r="G15221" s="784" t="s">
        <v>4431</v>
      </c>
      <c r="H15221" s="784" t="s">
        <v>4431</v>
      </c>
      <c r="I15221" s="784" t="s">
        <v>7060</v>
      </c>
    </row>
    <row r="15222" spans="1:9" hidden="1">
      <c r="A15222" s="784" t="str">
        <f>Table_wabobpsvr_AzureCalc_AzureCalcRateCard[[#This Row],[ServiceName]]&amp;Table_wabobpsvr_AzureCalc_AzureCalcRateCard[[#This Row],[Price_Level]]&amp;Table_wabobpsvr_AzureCalc_AzureCalcRateCard[[#This Row],[Region]]</f>
        <v>Basic_D13 VM (Windows)D9</v>
      </c>
      <c r="B15222" s="784">
        <v>9</v>
      </c>
      <c r="C15222" s="784" t="s">
        <v>701</v>
      </c>
      <c r="D15222" s="784" t="s">
        <v>183</v>
      </c>
      <c r="E15222" s="784">
        <v>1.13696</v>
      </c>
      <c r="F15222" s="784" t="s">
        <v>1141</v>
      </c>
      <c r="G15222" s="784" t="s">
        <v>4431</v>
      </c>
      <c r="H15222" s="784" t="s">
        <v>4431</v>
      </c>
      <c r="I15222" s="784" t="s">
        <v>7060</v>
      </c>
    </row>
    <row r="15223" spans="1:9" hidden="1">
      <c r="A15223" s="784" t="str">
        <f>Table_wabobpsvr_AzureCalc_AzureCalcRateCard[[#This Row],[ServiceName]]&amp;Table_wabobpsvr_AzureCalc_AzureCalcRateCard[[#This Row],[Price_Level]]&amp;Table_wabobpsvr_AzureCalc_AzureCalcRateCard[[#This Row],[Region]]</f>
        <v>Streaming UnitsD6</v>
      </c>
      <c r="B15223" s="784">
        <v>6</v>
      </c>
      <c r="C15223" s="784" t="s">
        <v>4431</v>
      </c>
      <c r="D15223" s="784" t="s">
        <v>183</v>
      </c>
      <c r="E15223" s="784">
        <v>999999</v>
      </c>
      <c r="F15223" s="784" t="s">
        <v>1361</v>
      </c>
      <c r="G15223" s="784" t="s">
        <v>4431</v>
      </c>
      <c r="H15223" s="784" t="s">
        <v>4431</v>
      </c>
      <c r="I15223" s="784" t="s">
        <v>4431</v>
      </c>
    </row>
    <row r="15224" spans="1:9" hidden="1">
      <c r="A15224" s="784" t="str">
        <f>Table_wabobpsvr_AzureCalc_AzureCalcRateCard[[#This Row],[ServiceName]]&amp;Table_wabobpsvr_AzureCalc_AzureCalcRateCard[[#This Row],[Price_Level]]&amp;Table_wabobpsvr_AzureCalc_AzureCalcRateCard[[#This Row],[Region]]</f>
        <v>Basic_D13 VM (Windows)MOSP13</v>
      </c>
      <c r="B15224" s="784">
        <v>13</v>
      </c>
      <c r="C15224" s="784" t="s">
        <v>701</v>
      </c>
      <c r="D15224" s="784" t="s">
        <v>627</v>
      </c>
      <c r="E15224" s="784">
        <v>1.4690000000000001</v>
      </c>
      <c r="F15224" s="784" t="s">
        <v>1141</v>
      </c>
      <c r="G15224" s="784" t="s">
        <v>4431</v>
      </c>
      <c r="H15224" s="784" t="s">
        <v>4431</v>
      </c>
      <c r="I15224" s="784" t="s">
        <v>7061</v>
      </c>
    </row>
    <row r="15225" spans="1:9" hidden="1">
      <c r="A15225" s="784" t="str">
        <f>Table_wabobpsvr_AzureCalc_AzureCalcRateCard[[#This Row],[ServiceName]]&amp;Table_wabobpsvr_AzureCalc_AzureCalcRateCard[[#This Row],[Price_Level]]&amp;Table_wabobpsvr_AzureCalc_AzureCalcRateCard[[#This Row],[Region]]</f>
        <v>Basic_D13 VM (Windows)A13</v>
      </c>
      <c r="B15225" s="784">
        <v>13</v>
      </c>
      <c r="C15225" s="784" t="s">
        <v>701</v>
      </c>
      <c r="D15225" s="784" t="s">
        <v>181</v>
      </c>
      <c r="E15225" s="784">
        <v>1.42493</v>
      </c>
      <c r="F15225" s="784" t="s">
        <v>1141</v>
      </c>
      <c r="G15225" s="784" t="s">
        <v>4431</v>
      </c>
      <c r="H15225" s="784" t="s">
        <v>4431</v>
      </c>
      <c r="I15225" s="784" t="s">
        <v>7061</v>
      </c>
    </row>
    <row r="15226" spans="1:9" hidden="1">
      <c r="A15226" s="784" t="str">
        <f>Table_wabobpsvr_AzureCalc_AzureCalcRateCard[[#This Row],[ServiceName]]&amp;Table_wabobpsvr_AzureCalc_AzureCalcRateCard[[#This Row],[Price_Level]]&amp;Table_wabobpsvr_AzureCalc_AzureCalcRateCard[[#This Row],[Region]]</f>
        <v>Basic_D13 VM (Windows)B13</v>
      </c>
      <c r="B15226" s="784">
        <v>13</v>
      </c>
      <c r="C15226" s="784" t="s">
        <v>701</v>
      </c>
      <c r="D15226" s="784" t="s">
        <v>182</v>
      </c>
      <c r="E15226" s="784">
        <v>1.38086</v>
      </c>
      <c r="F15226" s="784" t="s">
        <v>1141</v>
      </c>
      <c r="G15226" s="784" t="s">
        <v>4431</v>
      </c>
      <c r="H15226" s="784" t="s">
        <v>4431</v>
      </c>
      <c r="I15226" s="784" t="s">
        <v>7061</v>
      </c>
    </row>
    <row r="15227" spans="1:9" hidden="1">
      <c r="A15227" s="784" t="str">
        <f>Table_wabobpsvr_AzureCalc_AzureCalcRateCard[[#This Row],[ServiceName]]&amp;Table_wabobpsvr_AzureCalc_AzureCalcRateCard[[#This Row],[Price_Level]]&amp;Table_wabobpsvr_AzureCalc_AzureCalcRateCard[[#This Row],[Region]]</f>
        <v>Basic_D13 VM (Windows)C13</v>
      </c>
      <c r="B15227" s="784">
        <v>13</v>
      </c>
      <c r="C15227" s="784" t="s">
        <v>701</v>
      </c>
      <c r="D15227" s="784" t="s">
        <v>184</v>
      </c>
      <c r="E15227" s="784">
        <v>1.3367899999999999</v>
      </c>
      <c r="F15227" s="784" t="s">
        <v>1141</v>
      </c>
      <c r="G15227" s="784" t="s">
        <v>4431</v>
      </c>
      <c r="H15227" s="784" t="s">
        <v>4431</v>
      </c>
      <c r="I15227" s="784" t="s">
        <v>7061</v>
      </c>
    </row>
    <row r="15228" spans="1:9" hidden="1">
      <c r="A15228" s="784" t="str">
        <f>Table_wabobpsvr_AzureCalc_AzureCalcRateCard[[#This Row],[ServiceName]]&amp;Table_wabobpsvr_AzureCalc_AzureCalcRateCard[[#This Row],[Price_Level]]&amp;Table_wabobpsvr_AzureCalc_AzureCalcRateCard[[#This Row],[Region]]</f>
        <v>Basic_D13 VM (Windows)D13</v>
      </c>
      <c r="B15228" s="784">
        <v>13</v>
      </c>
      <c r="C15228" s="784" t="s">
        <v>701</v>
      </c>
      <c r="D15228" s="784" t="s">
        <v>183</v>
      </c>
      <c r="E15228" s="784">
        <v>1.2927200000000001</v>
      </c>
      <c r="F15228" s="784" t="s">
        <v>1141</v>
      </c>
      <c r="G15228" s="784" t="s">
        <v>4431</v>
      </c>
      <c r="H15228" s="784" t="s">
        <v>4431</v>
      </c>
      <c r="I15228" s="784" t="s">
        <v>7061</v>
      </c>
    </row>
    <row r="15229" spans="1:9" hidden="1">
      <c r="A15229" s="784" t="str">
        <f>Table_wabobpsvr_AzureCalc_AzureCalcRateCard[[#This Row],[ServiceName]]&amp;Table_wabobpsvr_AzureCalc_AzureCalcRateCard[[#This Row],[Price_Level]]&amp;Table_wabobpsvr_AzureCalc_AzureCalcRateCard[[#This Row],[Region]]</f>
        <v>Basic_D13 VM (Windows)MOSP7</v>
      </c>
      <c r="B15229" s="784">
        <v>7</v>
      </c>
      <c r="C15229" s="784" t="s">
        <v>701</v>
      </c>
      <c r="D15229" s="784" t="s">
        <v>627</v>
      </c>
      <c r="E15229" s="784">
        <v>1.08</v>
      </c>
      <c r="F15229" s="784" t="s">
        <v>1141</v>
      </c>
      <c r="G15229" s="784" t="s">
        <v>4431</v>
      </c>
      <c r="H15229" s="784" t="s">
        <v>4431</v>
      </c>
      <c r="I15229" s="784" t="s">
        <v>7062</v>
      </c>
    </row>
    <row r="15230" spans="1:9" hidden="1">
      <c r="A15230" s="784" t="str">
        <f>Table_wabobpsvr_AzureCalc_AzureCalcRateCard[[#This Row],[ServiceName]]&amp;Table_wabobpsvr_AzureCalc_AzureCalcRateCard[[#This Row],[Price_Level]]&amp;Table_wabobpsvr_AzureCalc_AzureCalcRateCard[[#This Row],[Region]]</f>
        <v>Basic_D13 VM (Windows)A7</v>
      </c>
      <c r="B15230" s="784">
        <v>7</v>
      </c>
      <c r="C15230" s="784" t="s">
        <v>701</v>
      </c>
      <c r="D15230" s="784" t="s">
        <v>181</v>
      </c>
      <c r="E15230" s="784">
        <v>1.0476000000000001</v>
      </c>
      <c r="F15230" s="784" t="s">
        <v>1141</v>
      </c>
      <c r="G15230" s="784" t="s">
        <v>4431</v>
      </c>
      <c r="H15230" s="784" t="s">
        <v>4431</v>
      </c>
      <c r="I15230" s="784" t="s">
        <v>7062</v>
      </c>
    </row>
    <row r="15231" spans="1:9" hidden="1">
      <c r="A15231" s="784" t="str">
        <f>Table_wabobpsvr_AzureCalc_AzureCalcRateCard[[#This Row],[ServiceName]]&amp;Table_wabobpsvr_AzureCalc_AzureCalcRateCard[[#This Row],[Price_Level]]&amp;Table_wabobpsvr_AzureCalc_AzureCalcRateCard[[#This Row],[Region]]</f>
        <v>Basic_D13 VM (Windows)B7</v>
      </c>
      <c r="B15231" s="784">
        <v>7</v>
      </c>
      <c r="C15231" s="784" t="s">
        <v>701</v>
      </c>
      <c r="D15231" s="784" t="s">
        <v>182</v>
      </c>
      <c r="E15231" s="784">
        <v>1.0152000000000001</v>
      </c>
      <c r="F15231" s="784" t="s">
        <v>1141</v>
      </c>
      <c r="G15231" s="784" t="s">
        <v>4431</v>
      </c>
      <c r="H15231" s="784" t="s">
        <v>4431</v>
      </c>
      <c r="I15231" s="784" t="s">
        <v>7062</v>
      </c>
    </row>
    <row r="15232" spans="1:9" hidden="1">
      <c r="A15232" s="784" t="str">
        <f>Table_wabobpsvr_AzureCalc_AzureCalcRateCard[[#This Row],[ServiceName]]&amp;Table_wabobpsvr_AzureCalc_AzureCalcRateCard[[#This Row],[Price_Level]]&amp;Table_wabobpsvr_AzureCalc_AzureCalcRateCard[[#This Row],[Region]]</f>
        <v>Basic_D13 VM (Windows)C7</v>
      </c>
      <c r="B15232" s="784">
        <v>7</v>
      </c>
      <c r="C15232" s="784" t="s">
        <v>701</v>
      </c>
      <c r="D15232" s="784" t="s">
        <v>184</v>
      </c>
      <c r="E15232" s="784">
        <v>0.98280000000000001</v>
      </c>
      <c r="F15232" s="784" t="s">
        <v>1141</v>
      </c>
      <c r="G15232" s="784" t="s">
        <v>4431</v>
      </c>
      <c r="H15232" s="784" t="s">
        <v>4431</v>
      </c>
      <c r="I15232" s="784" t="s">
        <v>7062</v>
      </c>
    </row>
    <row r="15233" spans="1:9" hidden="1">
      <c r="A15233" s="784" t="str">
        <f>Table_wabobpsvr_AzureCalc_AzureCalcRateCard[[#This Row],[ServiceName]]&amp;Table_wabobpsvr_AzureCalc_AzureCalcRateCard[[#This Row],[Price_Level]]&amp;Table_wabobpsvr_AzureCalc_AzureCalcRateCard[[#This Row],[Region]]</f>
        <v>Basic_D13 VM (Windows)D7</v>
      </c>
      <c r="B15233" s="784">
        <v>7</v>
      </c>
      <c r="C15233" s="784" t="s">
        <v>701</v>
      </c>
      <c r="D15233" s="784" t="s">
        <v>183</v>
      </c>
      <c r="E15233" s="784">
        <v>0.95040000000000002</v>
      </c>
      <c r="F15233" s="784" t="s">
        <v>1141</v>
      </c>
      <c r="G15233" s="784" t="s">
        <v>4431</v>
      </c>
      <c r="H15233" s="784" t="s">
        <v>4431</v>
      </c>
      <c r="I15233" s="784" t="s">
        <v>7062</v>
      </c>
    </row>
    <row r="15234" spans="1:9" hidden="1">
      <c r="A15234" s="784" t="str">
        <f>Table_wabobpsvr_AzureCalc_AzureCalcRateCard[[#This Row],[ServiceName]]&amp;Table_wabobpsvr_AzureCalc_AzureCalcRateCard[[#This Row],[Price_Level]]&amp;Table_wabobpsvr_AzureCalc_AzureCalcRateCard[[#This Row],[Region]]</f>
        <v>Basic_D13 VM (Windows)MOSP8</v>
      </c>
      <c r="B15234" s="784">
        <v>8</v>
      </c>
      <c r="C15234" s="784" t="s">
        <v>701</v>
      </c>
      <c r="D15234" s="784" t="s">
        <v>627</v>
      </c>
      <c r="E15234" s="784">
        <v>1.242</v>
      </c>
      <c r="F15234" s="784" t="s">
        <v>1141</v>
      </c>
      <c r="G15234" s="784" t="s">
        <v>4431</v>
      </c>
      <c r="H15234" s="784" t="s">
        <v>4431</v>
      </c>
      <c r="I15234" s="784" t="s">
        <v>7063</v>
      </c>
    </row>
    <row r="15235" spans="1:9" hidden="1">
      <c r="A15235" s="784" t="str">
        <f>Table_wabobpsvr_AzureCalc_AzureCalcRateCard[[#This Row],[ServiceName]]&amp;Table_wabobpsvr_AzureCalc_AzureCalcRateCard[[#This Row],[Price_Level]]&amp;Table_wabobpsvr_AzureCalc_AzureCalcRateCard[[#This Row],[Region]]</f>
        <v>Basic_D13 VM (Windows)A8</v>
      </c>
      <c r="B15235" s="784">
        <v>8</v>
      </c>
      <c r="C15235" s="784" t="s">
        <v>701</v>
      </c>
      <c r="D15235" s="784" t="s">
        <v>181</v>
      </c>
      <c r="E15235" s="784">
        <v>1.2047399999999999</v>
      </c>
      <c r="F15235" s="784" t="s">
        <v>1141</v>
      </c>
      <c r="G15235" s="784" t="s">
        <v>4431</v>
      </c>
      <c r="H15235" s="784" t="s">
        <v>4431</v>
      </c>
      <c r="I15235" s="784" t="s">
        <v>7063</v>
      </c>
    </row>
    <row r="15236" spans="1:9" hidden="1">
      <c r="A15236" s="784" t="str">
        <f>Table_wabobpsvr_AzureCalc_AzureCalcRateCard[[#This Row],[ServiceName]]&amp;Table_wabobpsvr_AzureCalc_AzureCalcRateCard[[#This Row],[Price_Level]]&amp;Table_wabobpsvr_AzureCalc_AzureCalcRateCard[[#This Row],[Region]]</f>
        <v>Basic_D13 VM (Windows)B8</v>
      </c>
      <c r="B15236" s="784">
        <v>8</v>
      </c>
      <c r="C15236" s="784" t="s">
        <v>701</v>
      </c>
      <c r="D15236" s="784" t="s">
        <v>182</v>
      </c>
      <c r="E15236" s="784">
        <v>1.1674800000000001</v>
      </c>
      <c r="F15236" s="784" t="s">
        <v>1141</v>
      </c>
      <c r="G15236" s="784" t="s">
        <v>4431</v>
      </c>
      <c r="H15236" s="784" t="s">
        <v>4431</v>
      </c>
      <c r="I15236" s="784" t="s">
        <v>7063</v>
      </c>
    </row>
    <row r="15237" spans="1:9" hidden="1">
      <c r="A15237" s="784" t="str">
        <f>Table_wabobpsvr_AzureCalc_AzureCalcRateCard[[#This Row],[ServiceName]]&amp;Table_wabobpsvr_AzureCalc_AzureCalcRateCard[[#This Row],[Price_Level]]&amp;Table_wabobpsvr_AzureCalc_AzureCalcRateCard[[#This Row],[Region]]</f>
        <v>Basic_D13 VM (Windows)C8</v>
      </c>
      <c r="B15237" s="784">
        <v>8</v>
      </c>
      <c r="C15237" s="784" t="s">
        <v>701</v>
      </c>
      <c r="D15237" s="784" t="s">
        <v>184</v>
      </c>
      <c r="E15237" s="784">
        <v>1.13022</v>
      </c>
      <c r="F15237" s="784" t="s">
        <v>1141</v>
      </c>
      <c r="G15237" s="784" t="s">
        <v>4431</v>
      </c>
      <c r="H15237" s="784" t="s">
        <v>4431</v>
      </c>
      <c r="I15237" s="784" t="s">
        <v>7063</v>
      </c>
    </row>
    <row r="15238" spans="1:9" hidden="1">
      <c r="A15238" s="784" t="str">
        <f>Table_wabobpsvr_AzureCalc_AzureCalcRateCard[[#This Row],[ServiceName]]&amp;Table_wabobpsvr_AzureCalc_AzureCalcRateCard[[#This Row],[Price_Level]]&amp;Table_wabobpsvr_AzureCalc_AzureCalcRateCard[[#This Row],[Region]]</f>
        <v>Basic_D13 VM (Windows)D8</v>
      </c>
      <c r="B15238" s="784">
        <v>8</v>
      </c>
      <c r="C15238" s="784" t="s">
        <v>701</v>
      </c>
      <c r="D15238" s="784" t="s">
        <v>183</v>
      </c>
      <c r="E15238" s="784">
        <v>1.0929599999999999</v>
      </c>
      <c r="F15238" s="784" t="s">
        <v>1141</v>
      </c>
      <c r="G15238" s="784" t="s">
        <v>4431</v>
      </c>
      <c r="H15238" s="784" t="s">
        <v>4431</v>
      </c>
      <c r="I15238" s="784" t="s">
        <v>7063</v>
      </c>
    </row>
    <row r="15239" spans="1:9" hidden="1">
      <c r="A15239" s="784" t="str">
        <f>Table_wabobpsvr_AzureCalc_AzureCalcRateCard[[#This Row],[ServiceName]]&amp;Table_wabobpsvr_AzureCalc_AzureCalcRateCard[[#This Row],[Price_Level]]&amp;Table_wabobpsvr_AzureCalc_AzureCalcRateCard[[#This Row],[Region]]</f>
        <v>Basic_D13 VM (Windows)MOSP11</v>
      </c>
      <c r="B15239" s="784">
        <v>11</v>
      </c>
      <c r="C15239" s="784" t="s">
        <v>701</v>
      </c>
      <c r="D15239" s="784" t="s">
        <v>627</v>
      </c>
      <c r="E15239" s="784">
        <v>1.4019999999999999</v>
      </c>
      <c r="F15239" s="784" t="s">
        <v>1141</v>
      </c>
      <c r="G15239" s="784" t="s">
        <v>4431</v>
      </c>
      <c r="H15239" s="784" t="s">
        <v>4431</v>
      </c>
      <c r="I15239" s="784" t="s">
        <v>6978</v>
      </c>
    </row>
    <row r="15240" spans="1:9" hidden="1">
      <c r="A15240" s="784" t="str">
        <f>Table_wabobpsvr_AzureCalc_AzureCalcRateCard[[#This Row],[ServiceName]]&amp;Table_wabobpsvr_AzureCalc_AzureCalcRateCard[[#This Row],[Price_Level]]&amp;Table_wabobpsvr_AzureCalc_AzureCalcRateCard[[#This Row],[Region]]</f>
        <v>Basic_D12 VM (Non-Windows)D6</v>
      </c>
      <c r="B15240" s="784">
        <v>6</v>
      </c>
      <c r="C15240" s="784" t="s">
        <v>701</v>
      </c>
      <c r="D15240" s="784" t="s">
        <v>183</v>
      </c>
      <c r="E15240" s="784">
        <v>0.34320000000000001</v>
      </c>
      <c r="F15240" s="784" t="s">
        <v>1138</v>
      </c>
      <c r="G15240" s="784" t="s">
        <v>4431</v>
      </c>
      <c r="H15240" s="784" t="s">
        <v>4431</v>
      </c>
      <c r="I15240" s="784" t="s">
        <v>5059</v>
      </c>
    </row>
    <row r="15241" spans="1:9" hidden="1">
      <c r="A15241" s="784" t="str">
        <f>Table_wabobpsvr_AzureCalc_AzureCalcRateCard[[#This Row],[ServiceName]]&amp;Table_wabobpsvr_AzureCalc_AzureCalcRateCard[[#This Row],[Price_Level]]&amp;Table_wabobpsvr_AzureCalc_AzureCalcRateCard[[#This Row],[Region]]</f>
        <v>Basic_D12 VM (Non-Windows)MOSP2</v>
      </c>
      <c r="B15241" s="784">
        <v>2</v>
      </c>
      <c r="C15241" s="784" t="s">
        <v>701</v>
      </c>
      <c r="D15241" s="784" t="s">
        <v>627</v>
      </c>
      <c r="E15241" s="784">
        <v>0.35</v>
      </c>
      <c r="F15241" s="784" t="s">
        <v>1138</v>
      </c>
      <c r="G15241" s="784" t="s">
        <v>4431</v>
      </c>
      <c r="H15241" s="784" t="s">
        <v>4431</v>
      </c>
      <c r="I15241" s="784" t="s">
        <v>6093</v>
      </c>
    </row>
    <row r="15242" spans="1:9" hidden="1">
      <c r="A15242" s="784" t="str">
        <f>Table_wabobpsvr_AzureCalc_AzureCalcRateCard[[#This Row],[ServiceName]]&amp;Table_wabobpsvr_AzureCalc_AzureCalcRateCard[[#This Row],[Price_Level]]&amp;Table_wabobpsvr_AzureCalc_AzureCalcRateCard[[#This Row],[Region]]</f>
        <v>Basic_D12 VM (Non-Windows)A2</v>
      </c>
      <c r="B15242" s="784">
        <v>2</v>
      </c>
      <c r="C15242" s="784" t="s">
        <v>701</v>
      </c>
      <c r="D15242" s="784" t="s">
        <v>181</v>
      </c>
      <c r="E15242" s="784">
        <v>0.33950000000000002</v>
      </c>
      <c r="F15242" s="784" t="s">
        <v>1138</v>
      </c>
      <c r="G15242" s="784" t="s">
        <v>4431</v>
      </c>
      <c r="H15242" s="784" t="s">
        <v>4431</v>
      </c>
      <c r="I15242" s="784" t="s">
        <v>6093</v>
      </c>
    </row>
    <row r="15243" spans="1:9" hidden="1">
      <c r="A15243" s="784" t="str">
        <f>Table_wabobpsvr_AzureCalc_AzureCalcRateCard[[#This Row],[ServiceName]]&amp;Table_wabobpsvr_AzureCalc_AzureCalcRateCard[[#This Row],[Price_Level]]&amp;Table_wabobpsvr_AzureCalc_AzureCalcRateCard[[#This Row],[Region]]</f>
        <v>Basic_D2 VM (Windows)MOSP1</v>
      </c>
      <c r="B15243" s="784">
        <v>1</v>
      </c>
      <c r="C15243" s="784" t="s">
        <v>701</v>
      </c>
      <c r="D15243" s="784" t="s">
        <v>627</v>
      </c>
      <c r="E15243" s="784">
        <v>0.26</v>
      </c>
      <c r="F15243" s="784" t="s">
        <v>1145</v>
      </c>
      <c r="G15243" s="784" t="s">
        <v>4431</v>
      </c>
      <c r="H15243" s="784" t="s">
        <v>4431</v>
      </c>
      <c r="I15243" s="784" t="s">
        <v>7064</v>
      </c>
    </row>
    <row r="15244" spans="1:9" hidden="1">
      <c r="A15244" s="784" t="str">
        <f>Table_wabobpsvr_AzureCalc_AzureCalcRateCard[[#This Row],[ServiceName]]&amp;Table_wabobpsvr_AzureCalc_AzureCalcRateCard[[#This Row],[Price_Level]]&amp;Table_wabobpsvr_AzureCalc_AzureCalcRateCard[[#This Row],[Region]]</f>
        <v>Basic_D2 VM (Windows)A1</v>
      </c>
      <c r="B15244" s="784">
        <v>1</v>
      </c>
      <c r="C15244" s="784" t="s">
        <v>701</v>
      </c>
      <c r="D15244" s="784" t="s">
        <v>181</v>
      </c>
      <c r="E15244" s="784">
        <v>0.25219999999999998</v>
      </c>
      <c r="F15244" s="784" t="s">
        <v>1145</v>
      </c>
      <c r="G15244" s="784" t="s">
        <v>4431</v>
      </c>
      <c r="H15244" s="784" t="s">
        <v>4431</v>
      </c>
      <c r="I15244" s="784" t="s">
        <v>7064</v>
      </c>
    </row>
    <row r="15245" spans="1:9" hidden="1">
      <c r="A15245" s="784" t="str">
        <f>Table_wabobpsvr_AzureCalc_AzureCalcRateCard[[#This Row],[ServiceName]]&amp;Table_wabobpsvr_AzureCalc_AzureCalcRateCard[[#This Row],[Price_Level]]&amp;Table_wabobpsvr_AzureCalc_AzureCalcRateCard[[#This Row],[Region]]</f>
        <v>Basic_D2 VM (Windows)B1</v>
      </c>
      <c r="B15245" s="784">
        <v>1</v>
      </c>
      <c r="C15245" s="784" t="s">
        <v>701</v>
      </c>
      <c r="D15245" s="784" t="s">
        <v>182</v>
      </c>
      <c r="E15245" s="784">
        <v>0.24440000000000001</v>
      </c>
      <c r="F15245" s="784" t="s">
        <v>1145</v>
      </c>
      <c r="G15245" s="784" t="s">
        <v>4431</v>
      </c>
      <c r="H15245" s="784" t="s">
        <v>4431</v>
      </c>
      <c r="I15245" s="784" t="s">
        <v>7064</v>
      </c>
    </row>
    <row r="15246" spans="1:9" hidden="1">
      <c r="A15246" s="784" t="str">
        <f>Table_wabobpsvr_AzureCalc_AzureCalcRateCard[[#This Row],[ServiceName]]&amp;Table_wabobpsvr_AzureCalc_AzureCalcRateCard[[#This Row],[Price_Level]]&amp;Table_wabobpsvr_AzureCalc_AzureCalcRateCard[[#This Row],[Region]]</f>
        <v>Basic_D2 VM (Windows)C1</v>
      </c>
      <c r="B15246" s="784">
        <v>1</v>
      </c>
      <c r="C15246" s="784" t="s">
        <v>701</v>
      </c>
      <c r="D15246" s="784" t="s">
        <v>184</v>
      </c>
      <c r="E15246" s="784">
        <v>0.2366</v>
      </c>
      <c r="F15246" s="784" t="s">
        <v>1145</v>
      </c>
      <c r="G15246" s="784" t="s">
        <v>4431</v>
      </c>
      <c r="H15246" s="784" t="s">
        <v>4431</v>
      </c>
      <c r="I15246" s="784" t="s">
        <v>7064</v>
      </c>
    </row>
    <row r="15247" spans="1:9" hidden="1">
      <c r="A15247" s="784" t="str">
        <f>Table_wabobpsvr_AzureCalc_AzureCalcRateCard[[#This Row],[ServiceName]]&amp;Table_wabobpsvr_AzureCalc_AzureCalcRateCard[[#This Row],[Price_Level]]&amp;Table_wabobpsvr_AzureCalc_AzureCalcRateCard[[#This Row],[Region]]</f>
        <v>Basic_D2 VM (Windows)D1</v>
      </c>
      <c r="B15247" s="784">
        <v>1</v>
      </c>
      <c r="C15247" s="784" t="s">
        <v>701</v>
      </c>
      <c r="D15247" s="784" t="s">
        <v>183</v>
      </c>
      <c r="E15247" s="784">
        <v>0.2288</v>
      </c>
      <c r="F15247" s="784" t="s">
        <v>1145</v>
      </c>
      <c r="G15247" s="784" t="s">
        <v>4431</v>
      </c>
      <c r="H15247" s="784" t="s">
        <v>4431</v>
      </c>
      <c r="I15247" s="784" t="s">
        <v>7064</v>
      </c>
    </row>
    <row r="15248" spans="1:9" hidden="1">
      <c r="A15248" s="784" t="str">
        <f>Table_wabobpsvr_AzureCalc_AzureCalcRateCard[[#This Row],[ServiceName]]&amp;Table_wabobpsvr_AzureCalc_AzureCalcRateCard[[#This Row],[Price_Level]]&amp;Table_wabobpsvr_AzureCalc_AzureCalcRateCard[[#This Row],[Region]]</f>
        <v>Basic_D2 VM (Windows)MOSP4</v>
      </c>
      <c r="B15248" s="784">
        <v>4</v>
      </c>
      <c r="C15248" s="784" t="s">
        <v>701</v>
      </c>
      <c r="D15248" s="784" t="s">
        <v>627</v>
      </c>
      <c r="E15248" s="784">
        <v>0.28000000000000003</v>
      </c>
      <c r="F15248" s="784" t="s">
        <v>1145</v>
      </c>
      <c r="G15248" s="784" t="s">
        <v>4431</v>
      </c>
      <c r="H15248" s="784" t="s">
        <v>4431</v>
      </c>
      <c r="I15248" s="784" t="s">
        <v>7065</v>
      </c>
    </row>
    <row r="15249" spans="1:9" hidden="1">
      <c r="A15249" s="784" t="str">
        <f>Table_wabobpsvr_AzureCalc_AzureCalcRateCard[[#This Row],[ServiceName]]&amp;Table_wabobpsvr_AzureCalc_AzureCalcRateCard[[#This Row],[Price_Level]]&amp;Table_wabobpsvr_AzureCalc_AzureCalcRateCard[[#This Row],[Region]]</f>
        <v>Basic_D2 VM (Windows)A4</v>
      </c>
      <c r="B15249" s="784">
        <v>4</v>
      </c>
      <c r="C15249" s="784" t="s">
        <v>701</v>
      </c>
      <c r="D15249" s="784" t="s">
        <v>181</v>
      </c>
      <c r="E15249" s="784">
        <v>0.27160000000000001</v>
      </c>
      <c r="F15249" s="784" t="s">
        <v>1145</v>
      </c>
      <c r="G15249" s="784" t="s">
        <v>4431</v>
      </c>
      <c r="H15249" s="784" t="s">
        <v>4431</v>
      </c>
      <c r="I15249" s="784" t="s">
        <v>7065</v>
      </c>
    </row>
    <row r="15250" spans="1:9" hidden="1">
      <c r="A15250" s="784" t="str">
        <f>Table_wabobpsvr_AzureCalc_AzureCalcRateCard[[#This Row],[ServiceName]]&amp;Table_wabobpsvr_AzureCalc_AzureCalcRateCard[[#This Row],[Price_Level]]&amp;Table_wabobpsvr_AzureCalc_AzureCalcRateCard[[#This Row],[Region]]</f>
        <v>Basic_D2 VM (Windows)B4</v>
      </c>
      <c r="B15250" s="784">
        <v>4</v>
      </c>
      <c r="C15250" s="784" t="s">
        <v>701</v>
      </c>
      <c r="D15250" s="784" t="s">
        <v>182</v>
      </c>
      <c r="E15250" s="784">
        <v>0.26319999999999999</v>
      </c>
      <c r="F15250" s="784" t="s">
        <v>1145</v>
      </c>
      <c r="G15250" s="784" t="s">
        <v>4431</v>
      </c>
      <c r="H15250" s="784" t="s">
        <v>4431</v>
      </c>
      <c r="I15250" s="784" t="s">
        <v>7065</v>
      </c>
    </row>
    <row r="15251" spans="1:9" hidden="1">
      <c r="A15251" s="784" t="str">
        <f>Table_wabobpsvr_AzureCalc_AzureCalcRateCard[[#This Row],[ServiceName]]&amp;Table_wabobpsvr_AzureCalc_AzureCalcRateCard[[#This Row],[Price_Level]]&amp;Table_wabobpsvr_AzureCalc_AzureCalcRateCard[[#This Row],[Region]]</f>
        <v>Basic_D2 VM (Windows)C4</v>
      </c>
      <c r="B15251" s="784">
        <v>4</v>
      </c>
      <c r="C15251" s="784" t="s">
        <v>701</v>
      </c>
      <c r="D15251" s="784" t="s">
        <v>184</v>
      </c>
      <c r="E15251" s="784">
        <v>0.25480000000000003</v>
      </c>
      <c r="F15251" s="784" t="s">
        <v>1145</v>
      </c>
      <c r="G15251" s="784" t="s">
        <v>4431</v>
      </c>
      <c r="H15251" s="784" t="s">
        <v>4431</v>
      </c>
      <c r="I15251" s="784" t="s">
        <v>7065</v>
      </c>
    </row>
    <row r="15252" spans="1:9" hidden="1">
      <c r="A15252" s="784" t="str">
        <f>Table_wabobpsvr_AzureCalc_AzureCalcRateCard[[#This Row],[ServiceName]]&amp;Table_wabobpsvr_AzureCalc_AzureCalcRateCard[[#This Row],[Price_Level]]&amp;Table_wabobpsvr_AzureCalc_AzureCalcRateCard[[#This Row],[Region]]</f>
        <v>Basic_D2 VM (Windows)D4</v>
      </c>
      <c r="B15252" s="784">
        <v>4</v>
      </c>
      <c r="C15252" s="784" t="s">
        <v>701</v>
      </c>
      <c r="D15252" s="784" t="s">
        <v>183</v>
      </c>
      <c r="E15252" s="784">
        <v>0.24640000000000001</v>
      </c>
      <c r="F15252" s="784" t="s">
        <v>1145</v>
      </c>
      <c r="G15252" s="784" t="s">
        <v>4431</v>
      </c>
      <c r="H15252" s="784" t="s">
        <v>4431</v>
      </c>
      <c r="I15252" s="784" t="s">
        <v>7065</v>
      </c>
    </row>
    <row r="15253" spans="1:9" hidden="1">
      <c r="A15253" s="784" t="str">
        <f>Table_wabobpsvr_AzureCalc_AzureCalcRateCard[[#This Row],[ServiceName]]&amp;Table_wabobpsvr_AzureCalc_AzureCalcRateCard[[#This Row],[Price_Level]]&amp;Table_wabobpsvr_AzureCalc_AzureCalcRateCard[[#This Row],[Region]]</f>
        <v>Basic_D2 VM (Windows)MOSP14</v>
      </c>
      <c r="B15253" s="784">
        <v>14</v>
      </c>
      <c r="C15253" s="784" t="s">
        <v>701</v>
      </c>
      <c r="D15253" s="784" t="s">
        <v>627</v>
      </c>
      <c r="E15253" s="784">
        <v>999999</v>
      </c>
      <c r="F15253" s="784" t="s">
        <v>1145</v>
      </c>
      <c r="G15253" s="784" t="s">
        <v>4431</v>
      </c>
      <c r="H15253" s="784" t="s">
        <v>4431</v>
      </c>
      <c r="I15253" s="784" t="s">
        <v>7066</v>
      </c>
    </row>
    <row r="15254" spans="1:9" hidden="1">
      <c r="A15254" s="784" t="str">
        <f>Table_wabobpsvr_AzureCalc_AzureCalcRateCard[[#This Row],[ServiceName]]&amp;Table_wabobpsvr_AzureCalc_AzureCalcRateCard[[#This Row],[Price_Level]]&amp;Table_wabobpsvr_AzureCalc_AzureCalcRateCard[[#This Row],[Region]]</f>
        <v>Basic_D2 VM (Windows)A14</v>
      </c>
      <c r="B15254" s="784">
        <v>14</v>
      </c>
      <c r="C15254" s="784" t="s">
        <v>701</v>
      </c>
      <c r="D15254" s="784" t="s">
        <v>181</v>
      </c>
      <c r="E15254" s="784">
        <v>0.31524999999999997</v>
      </c>
      <c r="F15254" s="784" t="s">
        <v>1145</v>
      </c>
      <c r="G15254" s="784" t="s">
        <v>4431</v>
      </c>
      <c r="H15254" s="784" t="s">
        <v>4431</v>
      </c>
      <c r="I15254" s="784" t="s">
        <v>7066</v>
      </c>
    </row>
    <row r="15255" spans="1:9" hidden="1">
      <c r="A15255" s="784" t="str">
        <f>Table_wabobpsvr_AzureCalc_AzureCalcRateCard[[#This Row],[ServiceName]]&amp;Table_wabobpsvr_AzureCalc_AzureCalcRateCard[[#This Row],[Price_Level]]&amp;Table_wabobpsvr_AzureCalc_AzureCalcRateCard[[#This Row],[Region]]</f>
        <v>Basic_D2 VM (Windows)B14</v>
      </c>
      <c r="B15255" s="784">
        <v>14</v>
      </c>
      <c r="C15255" s="784" t="s">
        <v>701</v>
      </c>
      <c r="D15255" s="784" t="s">
        <v>182</v>
      </c>
      <c r="E15255" s="784">
        <v>0.30549999999999999</v>
      </c>
      <c r="F15255" s="784" t="s">
        <v>1145</v>
      </c>
      <c r="G15255" s="784" t="s">
        <v>4431</v>
      </c>
      <c r="H15255" s="784" t="s">
        <v>4431</v>
      </c>
      <c r="I15255" s="784" t="s">
        <v>7066</v>
      </c>
    </row>
    <row r="15256" spans="1:9" hidden="1">
      <c r="A15256" s="784" t="str">
        <f>Table_wabobpsvr_AzureCalc_AzureCalcRateCard[[#This Row],[ServiceName]]&amp;Table_wabobpsvr_AzureCalc_AzureCalcRateCard[[#This Row],[Price_Level]]&amp;Table_wabobpsvr_AzureCalc_AzureCalcRateCard[[#This Row],[Region]]</f>
        <v>Basic_D2 VM (Windows)C14</v>
      </c>
      <c r="B15256" s="784">
        <v>14</v>
      </c>
      <c r="C15256" s="784" t="s">
        <v>701</v>
      </c>
      <c r="D15256" s="784" t="s">
        <v>184</v>
      </c>
      <c r="E15256" s="784">
        <v>0.29575000000000001</v>
      </c>
      <c r="F15256" s="784" t="s">
        <v>1145</v>
      </c>
      <c r="G15256" s="784" t="s">
        <v>4431</v>
      </c>
      <c r="H15256" s="784" t="s">
        <v>4431</v>
      </c>
      <c r="I15256" s="784" t="s">
        <v>7066</v>
      </c>
    </row>
    <row r="15257" spans="1:9" hidden="1">
      <c r="A15257" s="784" t="str">
        <f>Table_wabobpsvr_AzureCalc_AzureCalcRateCard[[#This Row],[ServiceName]]&amp;Table_wabobpsvr_AzureCalc_AzureCalcRateCard[[#This Row],[Price_Level]]&amp;Table_wabobpsvr_AzureCalc_AzureCalcRateCard[[#This Row],[Region]]</f>
        <v>Basic_D2 VM (Windows)D14</v>
      </c>
      <c r="B15257" s="784">
        <v>14</v>
      </c>
      <c r="C15257" s="784" t="s">
        <v>701</v>
      </c>
      <c r="D15257" s="784" t="s">
        <v>183</v>
      </c>
      <c r="E15257" s="784">
        <v>0.28599999999999998</v>
      </c>
      <c r="F15257" s="784" t="s">
        <v>1145</v>
      </c>
      <c r="G15257" s="784" t="s">
        <v>4431</v>
      </c>
      <c r="H15257" s="784" t="s">
        <v>4431</v>
      </c>
      <c r="I15257" s="784" t="s">
        <v>7066</v>
      </c>
    </row>
    <row r="15258" spans="1:9" hidden="1">
      <c r="A15258" s="784" t="str">
        <f>Table_wabobpsvr_AzureCalc_AzureCalcRateCard[[#This Row],[ServiceName]]&amp;Table_wabobpsvr_AzureCalc_AzureCalcRateCard[[#This Row],[Price_Level]]&amp;Table_wabobpsvr_AzureCalc_AzureCalcRateCard[[#This Row],[Region]]</f>
        <v>Basic_D2 VM (Windows)MOSP</v>
      </c>
      <c r="B15258" s="784"/>
      <c r="C15258" s="784" t="s">
        <v>701</v>
      </c>
      <c r="D15258" s="784" t="s">
        <v>627</v>
      </c>
      <c r="E15258" s="784">
        <v>0.26</v>
      </c>
      <c r="F15258" s="784" t="s">
        <v>1145</v>
      </c>
      <c r="G15258" s="784" t="s">
        <v>4431</v>
      </c>
      <c r="H15258" s="784" t="s">
        <v>4431</v>
      </c>
      <c r="I15258" s="784" t="s">
        <v>7067</v>
      </c>
    </row>
    <row r="15259" spans="1:9" hidden="1">
      <c r="A15259" s="784" t="str">
        <f>Table_wabobpsvr_AzureCalc_AzureCalcRateCard[[#This Row],[ServiceName]]&amp;Table_wabobpsvr_AzureCalc_AzureCalcRateCard[[#This Row],[Price_Level]]&amp;Table_wabobpsvr_AzureCalc_AzureCalcRateCard[[#This Row],[Region]]</f>
        <v>Basic_D2 VM (Windows)A</v>
      </c>
      <c r="B15259" s="784"/>
      <c r="C15259" s="784" t="s">
        <v>701</v>
      </c>
      <c r="D15259" s="784" t="s">
        <v>181</v>
      </c>
      <c r="E15259" s="784">
        <v>0.25219999999999998</v>
      </c>
      <c r="F15259" s="784" t="s">
        <v>1145</v>
      </c>
      <c r="G15259" s="784" t="s">
        <v>3934</v>
      </c>
      <c r="H15259" s="784" t="s">
        <v>3935</v>
      </c>
      <c r="I15259" s="784" t="s">
        <v>7067</v>
      </c>
    </row>
    <row r="15260" spans="1:9" hidden="1">
      <c r="A15260" s="784" t="str">
        <f>Table_wabobpsvr_AzureCalc_AzureCalcRateCard[[#This Row],[ServiceName]]&amp;Table_wabobpsvr_AzureCalc_AzureCalcRateCard[[#This Row],[Price_Level]]&amp;Table_wabobpsvr_AzureCalc_AzureCalcRateCard[[#This Row],[Region]]</f>
        <v>Basic_D2 VM (Windows)B</v>
      </c>
      <c r="B15260" s="784"/>
      <c r="C15260" s="784" t="s">
        <v>701</v>
      </c>
      <c r="D15260" s="784" t="s">
        <v>182</v>
      </c>
      <c r="E15260" s="784">
        <v>0.24440000000000001</v>
      </c>
      <c r="F15260" s="784" t="s">
        <v>1145</v>
      </c>
      <c r="G15260" s="784" t="s">
        <v>3934</v>
      </c>
      <c r="H15260" s="784" t="s">
        <v>3935</v>
      </c>
      <c r="I15260" s="784" t="s">
        <v>7067</v>
      </c>
    </row>
    <row r="15261" spans="1:9" hidden="1">
      <c r="A15261" s="784" t="str">
        <f>Table_wabobpsvr_AzureCalc_AzureCalcRateCard[[#This Row],[ServiceName]]&amp;Table_wabobpsvr_AzureCalc_AzureCalcRateCard[[#This Row],[Price_Level]]&amp;Table_wabobpsvr_AzureCalc_AzureCalcRateCard[[#This Row],[Region]]</f>
        <v>Basic_D2 VM (Windows)C</v>
      </c>
      <c r="B15261" s="784"/>
      <c r="C15261" s="784" t="s">
        <v>701</v>
      </c>
      <c r="D15261" s="784" t="s">
        <v>184</v>
      </c>
      <c r="E15261" s="784">
        <v>0.2366</v>
      </c>
      <c r="F15261" s="784" t="s">
        <v>1145</v>
      </c>
      <c r="G15261" s="784" t="s">
        <v>3934</v>
      </c>
      <c r="H15261" s="784" t="s">
        <v>3935</v>
      </c>
      <c r="I15261" s="784" t="s">
        <v>7067</v>
      </c>
    </row>
    <row r="15262" spans="1:9" hidden="1">
      <c r="A15262" s="784" t="str">
        <f>Table_wabobpsvr_AzureCalc_AzureCalcRateCard[[#This Row],[ServiceName]]&amp;Table_wabobpsvr_AzureCalc_AzureCalcRateCard[[#This Row],[Price_Level]]&amp;Table_wabobpsvr_AzureCalc_AzureCalcRateCard[[#This Row],[Region]]</f>
        <v>Basic_D2 VM (Windows)D</v>
      </c>
      <c r="B15262" s="784"/>
      <c r="C15262" s="784" t="s">
        <v>701</v>
      </c>
      <c r="D15262" s="784" t="s">
        <v>183</v>
      </c>
      <c r="E15262" s="784">
        <v>0.2288</v>
      </c>
      <c r="F15262" s="784" t="s">
        <v>1145</v>
      </c>
      <c r="G15262" s="784" t="s">
        <v>3934</v>
      </c>
      <c r="H15262" s="784" t="s">
        <v>3935</v>
      </c>
      <c r="I15262" s="784" t="s">
        <v>7067</v>
      </c>
    </row>
    <row r="15263" spans="1:9" hidden="1">
      <c r="A15263" s="784" t="str">
        <f>Table_wabobpsvr_AzureCalc_AzureCalcRateCard[[#This Row],[ServiceName]]&amp;Table_wabobpsvr_AzureCalc_AzureCalcRateCard[[#This Row],[Price_Level]]&amp;Table_wabobpsvr_AzureCalc_AzureCalcRateCard[[#This Row],[Region]]</f>
        <v>Basic_D3 VM (Non-Windows)MOSP10</v>
      </c>
      <c r="B15263" s="784">
        <v>10</v>
      </c>
      <c r="C15263" s="784" t="s">
        <v>701</v>
      </c>
      <c r="D15263" s="784" t="s">
        <v>627</v>
      </c>
      <c r="E15263" s="784">
        <v>0.45200000000000001</v>
      </c>
      <c r="F15263" s="784" t="s">
        <v>1146</v>
      </c>
      <c r="G15263" s="784" t="s">
        <v>4431</v>
      </c>
      <c r="H15263" s="784" t="s">
        <v>4431</v>
      </c>
      <c r="I15263" s="784" t="s">
        <v>7068</v>
      </c>
    </row>
    <row r="15264" spans="1:9" hidden="1">
      <c r="A15264" s="784" t="str">
        <f>Table_wabobpsvr_AzureCalc_AzureCalcRateCard[[#This Row],[ServiceName]]&amp;Table_wabobpsvr_AzureCalc_AzureCalcRateCard[[#This Row],[Price_Level]]&amp;Table_wabobpsvr_AzureCalc_AzureCalcRateCard[[#This Row],[Region]]</f>
        <v>Basic_D3 VM (Non-Windows)A10</v>
      </c>
      <c r="B15264" s="784">
        <v>10</v>
      </c>
      <c r="C15264" s="784" t="s">
        <v>701</v>
      </c>
      <c r="D15264" s="784" t="s">
        <v>181</v>
      </c>
      <c r="E15264" s="784">
        <v>0.43844</v>
      </c>
      <c r="F15264" s="784" t="s">
        <v>1146</v>
      </c>
      <c r="G15264" s="784" t="s">
        <v>4431</v>
      </c>
      <c r="H15264" s="784" t="s">
        <v>4431</v>
      </c>
      <c r="I15264" s="784" t="s">
        <v>7068</v>
      </c>
    </row>
    <row r="15265" spans="1:9" hidden="1">
      <c r="A15265" s="784" t="str">
        <f>Table_wabobpsvr_AzureCalc_AzureCalcRateCard[[#This Row],[ServiceName]]&amp;Table_wabobpsvr_AzureCalc_AzureCalcRateCard[[#This Row],[Price_Level]]&amp;Table_wabobpsvr_AzureCalc_AzureCalcRateCard[[#This Row],[Region]]</f>
        <v>Basic_D3 VM (Non-Windows)B10</v>
      </c>
      <c r="B15265" s="784">
        <v>10</v>
      </c>
      <c r="C15265" s="784" t="s">
        <v>701</v>
      </c>
      <c r="D15265" s="784" t="s">
        <v>182</v>
      </c>
      <c r="E15265" s="784">
        <v>0.42487999999999998</v>
      </c>
      <c r="F15265" s="784" t="s">
        <v>1146</v>
      </c>
      <c r="G15265" s="784" t="s">
        <v>4431</v>
      </c>
      <c r="H15265" s="784" t="s">
        <v>4431</v>
      </c>
      <c r="I15265" s="784" t="s">
        <v>7068</v>
      </c>
    </row>
    <row r="15266" spans="1:9" hidden="1">
      <c r="A15266" s="784" t="str">
        <f>Table_wabobpsvr_AzureCalc_AzureCalcRateCard[[#This Row],[ServiceName]]&amp;Table_wabobpsvr_AzureCalc_AzureCalcRateCard[[#This Row],[Price_Level]]&amp;Table_wabobpsvr_AzureCalc_AzureCalcRateCard[[#This Row],[Region]]</f>
        <v>Basic_D3 VM (Non-Windows)C10</v>
      </c>
      <c r="B15266" s="784">
        <v>10</v>
      </c>
      <c r="C15266" s="784" t="s">
        <v>701</v>
      </c>
      <c r="D15266" s="784" t="s">
        <v>184</v>
      </c>
      <c r="E15266" s="784">
        <v>0.41132000000000002</v>
      </c>
      <c r="F15266" s="784" t="s">
        <v>1146</v>
      </c>
      <c r="G15266" s="784" t="s">
        <v>4431</v>
      </c>
      <c r="H15266" s="784" t="s">
        <v>4431</v>
      </c>
      <c r="I15266" s="784" t="s">
        <v>7068</v>
      </c>
    </row>
    <row r="15267" spans="1:9" hidden="1">
      <c r="A15267" s="784" t="str">
        <f>Table_wabobpsvr_AzureCalc_AzureCalcRateCard[[#This Row],[ServiceName]]&amp;Table_wabobpsvr_AzureCalc_AzureCalcRateCard[[#This Row],[Price_Level]]&amp;Table_wabobpsvr_AzureCalc_AzureCalcRateCard[[#This Row],[Region]]</f>
        <v>Basic_D3 VM (Non-Windows)D10</v>
      </c>
      <c r="B15267" s="784">
        <v>10</v>
      </c>
      <c r="C15267" s="784" t="s">
        <v>701</v>
      </c>
      <c r="D15267" s="784" t="s">
        <v>183</v>
      </c>
      <c r="E15267" s="784">
        <v>0.39776</v>
      </c>
      <c r="F15267" s="784" t="s">
        <v>1146</v>
      </c>
      <c r="G15267" s="784" t="s">
        <v>4431</v>
      </c>
      <c r="H15267" s="784" t="s">
        <v>4431</v>
      </c>
      <c r="I15267" s="784" t="s">
        <v>7068</v>
      </c>
    </row>
    <row r="15268" spans="1:9" hidden="1">
      <c r="A15268" s="784" t="str">
        <f>Table_wabobpsvr_AzureCalc_AzureCalcRateCard[[#This Row],[ServiceName]]&amp;Table_wabobpsvr_AzureCalc_AzureCalcRateCard[[#This Row],[Price_Level]]&amp;Table_wabobpsvr_AzureCalc_AzureCalcRateCard[[#This Row],[Region]]</f>
        <v>Basic_D3 VM (Non-Windows)MOSP9</v>
      </c>
      <c r="B15268" s="784">
        <v>9</v>
      </c>
      <c r="C15268" s="784" t="s">
        <v>701</v>
      </c>
      <c r="D15268" s="784" t="s">
        <v>627</v>
      </c>
      <c r="E15268" s="784">
        <v>0.39200000000000002</v>
      </c>
      <c r="F15268" s="784" t="s">
        <v>1146</v>
      </c>
      <c r="G15268" s="784" t="s">
        <v>4431</v>
      </c>
      <c r="H15268" s="784" t="s">
        <v>4431</v>
      </c>
      <c r="I15268" s="784" t="s">
        <v>4942</v>
      </c>
    </row>
    <row r="15269" spans="1:9" hidden="1">
      <c r="A15269" s="784" t="str">
        <f>Table_wabobpsvr_AzureCalc_AzureCalcRateCard[[#This Row],[ServiceName]]&amp;Table_wabobpsvr_AzureCalc_AzureCalcRateCard[[#This Row],[Price_Level]]&amp;Table_wabobpsvr_AzureCalc_AzureCalcRateCard[[#This Row],[Region]]</f>
        <v>Basic_D3 VM (Non-Windows)A9</v>
      </c>
      <c r="B15269" s="784">
        <v>9</v>
      </c>
      <c r="C15269" s="784" t="s">
        <v>701</v>
      </c>
      <c r="D15269" s="784" t="s">
        <v>181</v>
      </c>
      <c r="E15269" s="784">
        <v>0.38024000000000002</v>
      </c>
      <c r="F15269" s="784" t="s">
        <v>1146</v>
      </c>
      <c r="G15269" s="784" t="s">
        <v>4431</v>
      </c>
      <c r="H15269" s="784" t="s">
        <v>4431</v>
      </c>
      <c r="I15269" s="784" t="s">
        <v>4942</v>
      </c>
    </row>
    <row r="15270" spans="1:9" hidden="1">
      <c r="A15270" s="784" t="str">
        <f>Table_wabobpsvr_AzureCalc_AzureCalcRateCard[[#This Row],[ServiceName]]&amp;Table_wabobpsvr_AzureCalc_AzureCalcRateCard[[#This Row],[Price_Level]]&amp;Table_wabobpsvr_AzureCalc_AzureCalcRateCard[[#This Row],[Region]]</f>
        <v>Media Services PlayReadyD3</v>
      </c>
      <c r="B15270" s="784">
        <v>3</v>
      </c>
      <c r="C15270" s="784" t="s">
        <v>4431</v>
      </c>
      <c r="D15270" s="784" t="s">
        <v>183</v>
      </c>
      <c r="E15270" s="784">
        <v>999999</v>
      </c>
      <c r="F15270" s="784" t="s">
        <v>1104</v>
      </c>
      <c r="G15270" s="784" t="s">
        <v>4431</v>
      </c>
      <c r="H15270" s="784" t="s">
        <v>4431</v>
      </c>
      <c r="I15270" s="784" t="s">
        <v>4431</v>
      </c>
    </row>
    <row r="15271" spans="1:9" hidden="1">
      <c r="A15271" s="784" t="str">
        <f>Table_wabobpsvr_AzureCalc_AzureCalcRateCard[[#This Row],[ServiceName]]&amp;Table_wabobpsvr_AzureCalc_AzureCalcRateCard[[#This Row],[Price_Level]]&amp;Table_wabobpsvr_AzureCalc_AzureCalcRateCard[[#This Row],[Region]]</f>
        <v>Media Services PlayReadyMOSP5</v>
      </c>
      <c r="B15271" s="784">
        <v>5</v>
      </c>
      <c r="C15271" s="784" t="s">
        <v>4431</v>
      </c>
      <c r="D15271" s="784" t="s">
        <v>627</v>
      </c>
      <c r="E15271" s="784">
        <v>999999</v>
      </c>
      <c r="F15271" s="784" t="s">
        <v>1104</v>
      </c>
      <c r="G15271" s="784" t="s">
        <v>4431</v>
      </c>
      <c r="H15271" s="784" t="s">
        <v>4431</v>
      </c>
      <c r="I15271" s="784" t="s">
        <v>4431</v>
      </c>
    </row>
    <row r="15272" spans="1:9" hidden="1">
      <c r="A15272" s="784" t="str">
        <f>Table_wabobpsvr_AzureCalc_AzureCalcRateCard[[#This Row],[ServiceName]]&amp;Table_wabobpsvr_AzureCalc_AzureCalcRateCard[[#This Row],[Price_Level]]&amp;Table_wabobpsvr_AzureCalc_AzureCalcRateCard[[#This Row],[Region]]</f>
        <v>Media Services PlayReadyA5</v>
      </c>
      <c r="B15272" s="784">
        <v>5</v>
      </c>
      <c r="C15272" s="784" t="s">
        <v>4431</v>
      </c>
      <c r="D15272" s="784" t="s">
        <v>181</v>
      </c>
      <c r="E15272" s="784">
        <v>999999</v>
      </c>
      <c r="F15272" s="784" t="s">
        <v>1104</v>
      </c>
      <c r="G15272" s="784" t="s">
        <v>4431</v>
      </c>
      <c r="H15272" s="784" t="s">
        <v>4431</v>
      </c>
      <c r="I15272" s="784" t="s">
        <v>4431</v>
      </c>
    </row>
    <row r="15273" spans="1:9" hidden="1">
      <c r="A15273" s="784" t="str">
        <f>Table_wabobpsvr_AzureCalc_AzureCalcRateCard[[#This Row],[ServiceName]]&amp;Table_wabobpsvr_AzureCalc_AzureCalcRateCard[[#This Row],[Price_Level]]&amp;Table_wabobpsvr_AzureCalc_AzureCalcRateCard[[#This Row],[Region]]</f>
        <v>Media Services PlayReadyB5</v>
      </c>
      <c r="B15273" s="784">
        <v>5</v>
      </c>
      <c r="C15273" s="784" t="s">
        <v>4431</v>
      </c>
      <c r="D15273" s="784" t="s">
        <v>182</v>
      </c>
      <c r="E15273" s="784">
        <v>999999</v>
      </c>
      <c r="F15273" s="784" t="s">
        <v>1104</v>
      </c>
      <c r="G15273" s="784" t="s">
        <v>4431</v>
      </c>
      <c r="H15273" s="784" t="s">
        <v>4431</v>
      </c>
      <c r="I15273" s="784" t="s">
        <v>4431</v>
      </c>
    </row>
    <row r="15274" spans="1:9" hidden="1">
      <c r="A15274" s="784" t="str">
        <f>Table_wabobpsvr_AzureCalc_AzureCalcRateCard[[#This Row],[ServiceName]]&amp;Table_wabobpsvr_AzureCalc_AzureCalcRateCard[[#This Row],[Price_Level]]&amp;Table_wabobpsvr_AzureCalc_AzureCalcRateCard[[#This Row],[Region]]</f>
        <v>Machine Learning API Service PredictionsMOSP3</v>
      </c>
      <c r="B15274" s="784">
        <v>3</v>
      </c>
      <c r="C15274" s="784" t="s">
        <v>4431</v>
      </c>
      <c r="D15274" s="784" t="s">
        <v>627</v>
      </c>
      <c r="E15274" s="784">
        <v>999999</v>
      </c>
      <c r="F15274" s="784" t="s">
        <v>1131</v>
      </c>
      <c r="G15274" s="784" t="s">
        <v>4431</v>
      </c>
      <c r="H15274" s="784" t="s">
        <v>4431</v>
      </c>
      <c r="I15274" s="784" t="s">
        <v>4431</v>
      </c>
    </row>
    <row r="15275" spans="1:9" hidden="1">
      <c r="A15275" s="784" t="str">
        <f>Table_wabobpsvr_AzureCalc_AzureCalcRateCard[[#This Row],[ServiceName]]&amp;Table_wabobpsvr_AzureCalc_AzureCalcRateCard[[#This Row],[Price_Level]]&amp;Table_wabobpsvr_AzureCalc_AzureCalcRateCard[[#This Row],[Region]]</f>
        <v>Media Services PlayReadyC5</v>
      </c>
      <c r="B15275" s="784">
        <v>5</v>
      </c>
      <c r="C15275" s="784" t="s">
        <v>4431</v>
      </c>
      <c r="D15275" s="784" t="s">
        <v>184</v>
      </c>
      <c r="E15275" s="784">
        <v>999999</v>
      </c>
      <c r="F15275" s="784" t="s">
        <v>1104</v>
      </c>
      <c r="G15275" s="784" t="s">
        <v>4431</v>
      </c>
      <c r="H15275" s="784" t="s">
        <v>4431</v>
      </c>
      <c r="I15275" s="784" t="s">
        <v>4431</v>
      </c>
    </row>
    <row r="15276" spans="1:9" hidden="1">
      <c r="A15276" s="784" t="str">
        <f>Table_wabobpsvr_AzureCalc_AzureCalcRateCard[[#This Row],[ServiceName]]&amp;Table_wabobpsvr_AzureCalc_AzureCalcRateCard[[#This Row],[Price_Level]]&amp;Table_wabobpsvr_AzureCalc_AzureCalcRateCard[[#This Row],[Region]]</f>
        <v>Media Services PlayReadyD5</v>
      </c>
      <c r="B15276" s="784">
        <v>5</v>
      </c>
      <c r="C15276" s="784" t="s">
        <v>4431</v>
      </c>
      <c r="D15276" s="784" t="s">
        <v>183</v>
      </c>
      <c r="E15276" s="784">
        <v>999999</v>
      </c>
      <c r="F15276" s="784" t="s">
        <v>1104</v>
      </c>
      <c r="G15276" s="784" t="s">
        <v>4431</v>
      </c>
      <c r="H15276" s="784" t="s">
        <v>4431</v>
      </c>
      <c r="I15276" s="784" t="s">
        <v>4431</v>
      </c>
    </row>
    <row r="15277" spans="1:9" hidden="1">
      <c r="A15277" s="784" t="str">
        <f>Table_wabobpsvr_AzureCalc_AzureCalcRateCard[[#This Row],[ServiceName]]&amp;Table_wabobpsvr_AzureCalc_AzureCalcRateCard[[#This Row],[Price_Level]]&amp;Table_wabobpsvr_AzureCalc_AzureCalcRateCard[[#This Row],[Region]]</f>
        <v>Media Services PlayReadyMOSP1</v>
      </c>
      <c r="B15277" s="784">
        <v>1</v>
      </c>
      <c r="C15277" s="784" t="s">
        <v>4431</v>
      </c>
      <c r="D15277" s="784" t="s">
        <v>627</v>
      </c>
      <c r="E15277" s="784">
        <v>999999</v>
      </c>
      <c r="F15277" s="784" t="s">
        <v>1104</v>
      </c>
      <c r="G15277" s="784" t="s">
        <v>4431</v>
      </c>
      <c r="H15277" s="784" t="s">
        <v>4431</v>
      </c>
      <c r="I15277" s="784" t="s">
        <v>4431</v>
      </c>
    </row>
    <row r="15278" spans="1:9" hidden="1">
      <c r="A15278" s="784" t="str">
        <f>Table_wabobpsvr_AzureCalc_AzureCalcRateCard[[#This Row],[ServiceName]]&amp;Table_wabobpsvr_AzureCalc_AzureCalcRateCard[[#This Row],[Price_Level]]&amp;Table_wabobpsvr_AzureCalc_AzureCalcRateCard[[#This Row],[Region]]</f>
        <v>Media Services PlayReadyA1</v>
      </c>
      <c r="B15278" s="784">
        <v>1</v>
      </c>
      <c r="C15278" s="784" t="s">
        <v>4431</v>
      </c>
      <c r="D15278" s="784" t="s">
        <v>181</v>
      </c>
      <c r="E15278" s="784">
        <v>999999</v>
      </c>
      <c r="F15278" s="784" t="s">
        <v>1104</v>
      </c>
      <c r="G15278" s="784" t="s">
        <v>4431</v>
      </c>
      <c r="H15278" s="784" t="s">
        <v>4431</v>
      </c>
      <c r="I15278" s="784" t="s">
        <v>4431</v>
      </c>
    </row>
    <row r="15279" spans="1:9" hidden="1">
      <c r="A15279" s="784" t="str">
        <f>Table_wabobpsvr_AzureCalc_AzureCalcRateCard[[#This Row],[ServiceName]]&amp;Table_wabobpsvr_AzureCalc_AzureCalcRateCard[[#This Row],[Price_Level]]&amp;Table_wabobpsvr_AzureCalc_AzureCalcRateCard[[#This Row],[Region]]</f>
        <v>Media Services PlayReadyB1</v>
      </c>
      <c r="B15279" s="784">
        <v>1</v>
      </c>
      <c r="C15279" s="784" t="s">
        <v>4431</v>
      </c>
      <c r="D15279" s="784" t="s">
        <v>182</v>
      </c>
      <c r="E15279" s="784">
        <v>999999</v>
      </c>
      <c r="F15279" s="784" t="s">
        <v>1104</v>
      </c>
      <c r="G15279" s="784" t="s">
        <v>4431</v>
      </c>
      <c r="H15279" s="784" t="s">
        <v>4431</v>
      </c>
      <c r="I15279" s="784" t="s">
        <v>4431</v>
      </c>
    </row>
    <row r="15280" spans="1:9" hidden="1">
      <c r="A15280" s="784" t="str">
        <f>Table_wabobpsvr_AzureCalc_AzureCalcRateCard[[#This Row],[ServiceName]]&amp;Table_wabobpsvr_AzureCalc_AzureCalcRateCard[[#This Row],[Price_Level]]&amp;Table_wabobpsvr_AzureCalc_AzureCalcRateCard[[#This Row],[Region]]</f>
        <v>Media Services PlayReadyC1</v>
      </c>
      <c r="B15280" s="784">
        <v>1</v>
      </c>
      <c r="C15280" s="784" t="s">
        <v>4431</v>
      </c>
      <c r="D15280" s="784" t="s">
        <v>184</v>
      </c>
      <c r="E15280" s="784">
        <v>999999</v>
      </c>
      <c r="F15280" s="784" t="s">
        <v>1104</v>
      </c>
      <c r="G15280" s="784" t="s">
        <v>4431</v>
      </c>
      <c r="H15280" s="784" t="s">
        <v>4431</v>
      </c>
      <c r="I15280" s="784" t="s">
        <v>4431</v>
      </c>
    </row>
    <row r="15281" spans="1:9" hidden="1">
      <c r="A15281" s="784" t="str">
        <f>Table_wabobpsvr_AzureCalc_AzureCalcRateCard[[#This Row],[ServiceName]]&amp;Table_wabobpsvr_AzureCalc_AzureCalcRateCard[[#This Row],[Price_Level]]&amp;Table_wabobpsvr_AzureCalc_AzureCalcRateCard[[#This Row],[Region]]</f>
        <v>Media Services PlayReadyD1</v>
      </c>
      <c r="B15281" s="784">
        <v>1</v>
      </c>
      <c r="C15281" s="784" t="s">
        <v>4431</v>
      </c>
      <c r="D15281" s="784" t="s">
        <v>183</v>
      </c>
      <c r="E15281" s="784">
        <v>999999</v>
      </c>
      <c r="F15281" s="784" t="s">
        <v>1104</v>
      </c>
      <c r="G15281" s="784" t="s">
        <v>4431</v>
      </c>
      <c r="H15281" s="784" t="s">
        <v>4431</v>
      </c>
      <c r="I15281" s="784" t="s">
        <v>4431</v>
      </c>
    </row>
    <row r="15282" spans="1:9" hidden="1">
      <c r="A15282" s="784" t="str">
        <f>Table_wabobpsvr_AzureCalc_AzureCalcRateCard[[#This Row],[ServiceName]]&amp;Table_wabobpsvr_AzureCalc_AzureCalcRateCard[[#This Row],[Price_Level]]&amp;Table_wabobpsvr_AzureCalc_AzureCalcRateCard[[#This Row],[Region]]</f>
        <v>Media Services PlayReadyMOSP13</v>
      </c>
      <c r="B15282" s="784">
        <v>13</v>
      </c>
      <c r="C15282" s="784" t="s">
        <v>4431</v>
      </c>
      <c r="D15282" s="784" t="s">
        <v>627</v>
      </c>
      <c r="E15282" s="784">
        <v>999999</v>
      </c>
      <c r="F15282" s="784" t="s">
        <v>1104</v>
      </c>
      <c r="G15282" s="784" t="s">
        <v>4431</v>
      </c>
      <c r="H15282" s="784" t="s">
        <v>4431</v>
      </c>
      <c r="I15282" s="784" t="s">
        <v>4431</v>
      </c>
    </row>
    <row r="15283" spans="1:9" hidden="1">
      <c r="A15283" s="784" t="str">
        <f>Table_wabobpsvr_AzureCalc_AzureCalcRateCard[[#This Row],[ServiceName]]&amp;Table_wabobpsvr_AzureCalc_AzureCalcRateCard[[#This Row],[Price_Level]]&amp;Table_wabobpsvr_AzureCalc_AzureCalcRateCard[[#This Row],[Region]]</f>
        <v>Machine Learning API Service PredictionsA3</v>
      </c>
      <c r="B15283" s="784">
        <v>3</v>
      </c>
      <c r="C15283" s="784" t="s">
        <v>4431</v>
      </c>
      <c r="D15283" s="784" t="s">
        <v>181</v>
      </c>
      <c r="E15283" s="784">
        <v>999999</v>
      </c>
      <c r="F15283" s="784" t="s">
        <v>1131</v>
      </c>
      <c r="G15283" s="784" t="s">
        <v>4431</v>
      </c>
      <c r="H15283" s="784" t="s">
        <v>4431</v>
      </c>
      <c r="I15283" s="784" t="s">
        <v>4431</v>
      </c>
    </row>
    <row r="15284" spans="1:9" hidden="1">
      <c r="A15284" s="784" t="str">
        <f>Table_wabobpsvr_AzureCalc_AzureCalcRateCard[[#This Row],[ServiceName]]&amp;Table_wabobpsvr_AzureCalc_AzureCalcRateCard[[#This Row],[Price_Level]]&amp;Table_wabobpsvr_AzureCalc_AzureCalcRateCard[[#This Row],[Region]]</f>
        <v>Machine Learning API Service PredictionsB3</v>
      </c>
      <c r="B15284" s="784">
        <v>3</v>
      </c>
      <c r="C15284" s="784" t="s">
        <v>4431</v>
      </c>
      <c r="D15284" s="784" t="s">
        <v>182</v>
      </c>
      <c r="E15284" s="784">
        <v>999999</v>
      </c>
      <c r="F15284" s="784" t="s">
        <v>1131</v>
      </c>
      <c r="G15284" s="784" t="s">
        <v>4431</v>
      </c>
      <c r="H15284" s="784" t="s">
        <v>4431</v>
      </c>
      <c r="I15284" s="784" t="s">
        <v>4431</v>
      </c>
    </row>
    <row r="15285" spans="1:9" hidden="1">
      <c r="A15285" s="784" t="str">
        <f>Table_wabobpsvr_AzureCalc_AzureCalcRateCard[[#This Row],[ServiceName]]&amp;Table_wabobpsvr_AzureCalc_AzureCalcRateCard[[#This Row],[Price_Level]]&amp;Table_wabobpsvr_AzureCalc_AzureCalcRateCard[[#This Row],[Region]]</f>
        <v>Machine Learning API Service PredictionsC3</v>
      </c>
      <c r="B15285" s="784">
        <v>3</v>
      </c>
      <c r="C15285" s="784" t="s">
        <v>4431</v>
      </c>
      <c r="D15285" s="784" t="s">
        <v>184</v>
      </c>
      <c r="E15285" s="784">
        <v>999999</v>
      </c>
      <c r="F15285" s="784" t="s">
        <v>1131</v>
      </c>
      <c r="G15285" s="784" t="s">
        <v>4431</v>
      </c>
      <c r="H15285" s="784" t="s">
        <v>4431</v>
      </c>
      <c r="I15285" s="784" t="s">
        <v>4431</v>
      </c>
    </row>
    <row r="15286" spans="1:9" hidden="1">
      <c r="A15286" s="784" t="str">
        <f>Table_wabobpsvr_AzureCalc_AzureCalcRateCard[[#This Row],[ServiceName]]&amp;Table_wabobpsvr_AzureCalc_AzureCalcRateCard[[#This Row],[Price_Level]]&amp;Table_wabobpsvr_AzureCalc_AzureCalcRateCard[[#This Row],[Region]]</f>
        <v>Machine Learning API Service PredictionsD3</v>
      </c>
      <c r="B15286" s="784">
        <v>3</v>
      </c>
      <c r="C15286" s="784" t="s">
        <v>4431</v>
      </c>
      <c r="D15286" s="784" t="s">
        <v>183</v>
      </c>
      <c r="E15286" s="784">
        <v>999999</v>
      </c>
      <c r="F15286" s="784" t="s">
        <v>1131</v>
      </c>
      <c r="G15286" s="784" t="s">
        <v>4431</v>
      </c>
      <c r="H15286" s="784" t="s">
        <v>4431</v>
      </c>
      <c r="I15286" s="784" t="s">
        <v>4431</v>
      </c>
    </row>
    <row r="15287" spans="1:9" hidden="1">
      <c r="A15287" s="784" t="str">
        <f>Table_wabobpsvr_AzureCalc_AzureCalcRateCard[[#This Row],[ServiceName]]&amp;Table_wabobpsvr_AzureCalc_AzureCalcRateCard[[#This Row],[Price_Level]]&amp;Table_wabobpsvr_AzureCalc_AzureCalcRateCard[[#This Row],[Region]]</f>
        <v>Machine Learning API Service PredictionsMOSP4</v>
      </c>
      <c r="B15287" s="784">
        <v>4</v>
      </c>
      <c r="C15287" s="784" t="s">
        <v>4431</v>
      </c>
      <c r="D15287" s="784" t="s">
        <v>627</v>
      </c>
      <c r="E15287" s="784">
        <v>999999</v>
      </c>
      <c r="F15287" s="784" t="s">
        <v>1131</v>
      </c>
      <c r="G15287" s="784" t="s">
        <v>4431</v>
      </c>
      <c r="H15287" s="784" t="s">
        <v>4431</v>
      </c>
      <c r="I15287" s="784" t="s">
        <v>4431</v>
      </c>
    </row>
    <row r="15288" spans="1:9" hidden="1">
      <c r="A15288" s="784" t="str">
        <f>Table_wabobpsvr_AzureCalc_AzureCalcRateCard[[#This Row],[ServiceName]]&amp;Table_wabobpsvr_AzureCalc_AzureCalcRateCard[[#This Row],[Price_Level]]&amp;Table_wabobpsvr_AzureCalc_AzureCalcRateCard[[#This Row],[Region]]</f>
        <v>Machine Learning API Service PredictionsA4</v>
      </c>
      <c r="B15288" s="784">
        <v>4</v>
      </c>
      <c r="C15288" s="784" t="s">
        <v>4431</v>
      </c>
      <c r="D15288" s="784" t="s">
        <v>181</v>
      </c>
      <c r="E15288" s="784">
        <v>999999</v>
      </c>
      <c r="F15288" s="784" t="s">
        <v>1131</v>
      </c>
      <c r="G15288" s="784" t="s">
        <v>4431</v>
      </c>
      <c r="H15288" s="784" t="s">
        <v>4431</v>
      </c>
      <c r="I15288" s="784" t="s">
        <v>4431</v>
      </c>
    </row>
    <row r="15289" spans="1:9" hidden="1">
      <c r="A15289" s="784" t="str">
        <f>Table_wabobpsvr_AzureCalc_AzureCalcRateCard[[#This Row],[ServiceName]]&amp;Table_wabobpsvr_AzureCalc_AzureCalcRateCard[[#This Row],[Price_Level]]&amp;Table_wabobpsvr_AzureCalc_AzureCalcRateCard[[#This Row],[Region]]</f>
        <v>Machine Learning API Service PredictionsB4</v>
      </c>
      <c r="B15289" s="784">
        <v>4</v>
      </c>
      <c r="C15289" s="784" t="s">
        <v>4431</v>
      </c>
      <c r="D15289" s="784" t="s">
        <v>182</v>
      </c>
      <c r="E15289" s="784">
        <v>999999</v>
      </c>
      <c r="F15289" s="784" t="s">
        <v>1131</v>
      </c>
      <c r="G15289" s="784" t="s">
        <v>4431</v>
      </c>
      <c r="H15289" s="784" t="s">
        <v>4431</v>
      </c>
      <c r="I15289" s="784" t="s">
        <v>4431</v>
      </c>
    </row>
    <row r="15290" spans="1:9" hidden="1">
      <c r="A15290" s="784" t="str">
        <f>Table_wabobpsvr_AzureCalc_AzureCalcRateCard[[#This Row],[ServiceName]]&amp;Table_wabobpsvr_AzureCalc_AzureCalcRateCard[[#This Row],[Price_Level]]&amp;Table_wabobpsvr_AzureCalc_AzureCalcRateCard[[#This Row],[Region]]</f>
        <v>Machine Learning API Service PredictionsC4</v>
      </c>
      <c r="B15290" s="784">
        <v>4</v>
      </c>
      <c r="C15290" s="784" t="s">
        <v>4431</v>
      </c>
      <c r="D15290" s="784" t="s">
        <v>184</v>
      </c>
      <c r="E15290" s="784">
        <v>999999</v>
      </c>
      <c r="F15290" s="784" t="s">
        <v>1131</v>
      </c>
      <c r="G15290" s="784" t="s">
        <v>4431</v>
      </c>
      <c r="H15290" s="784" t="s">
        <v>4431</v>
      </c>
      <c r="I15290" s="784" t="s">
        <v>4431</v>
      </c>
    </row>
    <row r="15291" spans="1:9" hidden="1">
      <c r="A15291" s="784" t="str">
        <f>Table_wabobpsvr_AzureCalc_AzureCalcRateCard[[#This Row],[ServiceName]]&amp;Table_wabobpsvr_AzureCalc_AzureCalcRateCard[[#This Row],[Price_Level]]&amp;Table_wabobpsvr_AzureCalc_AzureCalcRateCard[[#This Row],[Region]]</f>
        <v>Machine Learning API Service PredictionsD4</v>
      </c>
      <c r="B15291" s="784">
        <v>4</v>
      </c>
      <c r="C15291" s="784" t="s">
        <v>4431</v>
      </c>
      <c r="D15291" s="784" t="s">
        <v>183</v>
      </c>
      <c r="E15291" s="784">
        <v>999999</v>
      </c>
      <c r="F15291" s="784" t="s">
        <v>1131</v>
      </c>
      <c r="G15291" s="784" t="s">
        <v>4431</v>
      </c>
      <c r="H15291" s="784" t="s">
        <v>4431</v>
      </c>
      <c r="I15291" s="784" t="s">
        <v>4431</v>
      </c>
    </row>
    <row r="15292" spans="1:9" hidden="1">
      <c r="A15292" s="784" t="str">
        <f>Table_wabobpsvr_AzureCalc_AzureCalcRateCard[[#This Row],[ServiceName]]&amp;Table_wabobpsvr_AzureCalc_AzureCalcRateCard[[#This Row],[Price_Level]]&amp;Table_wabobpsvr_AzureCalc_AzureCalcRateCard[[#This Row],[Region]]</f>
        <v>Machine Learning API Service PredictionsMOSP5</v>
      </c>
      <c r="B15292" s="784">
        <v>5</v>
      </c>
      <c r="C15292" s="784" t="s">
        <v>4431</v>
      </c>
      <c r="D15292" s="784" t="s">
        <v>627</v>
      </c>
      <c r="E15292" s="784">
        <v>999999</v>
      </c>
      <c r="F15292" s="784" t="s">
        <v>1131</v>
      </c>
      <c r="G15292" s="784" t="s">
        <v>4431</v>
      </c>
      <c r="H15292" s="784" t="s">
        <v>4431</v>
      </c>
      <c r="I15292" s="784" t="s">
        <v>4431</v>
      </c>
    </row>
    <row r="15293" spans="1:9" hidden="1">
      <c r="A15293" s="784" t="str">
        <f>Table_wabobpsvr_AzureCalc_AzureCalcRateCard[[#This Row],[ServiceName]]&amp;Table_wabobpsvr_AzureCalc_AzureCalcRateCard[[#This Row],[Price_Level]]&amp;Table_wabobpsvr_AzureCalc_AzureCalcRateCard[[#This Row],[Region]]</f>
        <v>Machine Learning API Service PredictionsA5</v>
      </c>
      <c r="B15293" s="784">
        <v>5</v>
      </c>
      <c r="C15293" s="784" t="s">
        <v>4431</v>
      </c>
      <c r="D15293" s="784" t="s">
        <v>181</v>
      </c>
      <c r="E15293" s="784">
        <v>999999</v>
      </c>
      <c r="F15293" s="784" t="s">
        <v>1131</v>
      </c>
      <c r="G15293" s="784" t="s">
        <v>4431</v>
      </c>
      <c r="H15293" s="784" t="s">
        <v>4431</v>
      </c>
      <c r="I15293" s="784" t="s">
        <v>4431</v>
      </c>
    </row>
    <row r="15294" spans="1:9" hidden="1">
      <c r="A15294" s="784" t="str">
        <f>Table_wabobpsvr_AzureCalc_AzureCalcRateCard[[#This Row],[ServiceName]]&amp;Table_wabobpsvr_AzureCalc_AzureCalcRateCard[[#This Row],[Price_Level]]&amp;Table_wabobpsvr_AzureCalc_AzureCalcRateCard[[#This Row],[Region]]</f>
        <v>Machine Learning API Service PredictionsB5</v>
      </c>
      <c r="B15294" s="784">
        <v>5</v>
      </c>
      <c r="C15294" s="784" t="s">
        <v>4431</v>
      </c>
      <c r="D15294" s="784" t="s">
        <v>182</v>
      </c>
      <c r="E15294" s="784">
        <v>999999</v>
      </c>
      <c r="F15294" s="784" t="s">
        <v>1131</v>
      </c>
      <c r="G15294" s="784" t="s">
        <v>4431</v>
      </c>
      <c r="H15294" s="784" t="s">
        <v>4431</v>
      </c>
      <c r="I15294" s="784" t="s">
        <v>4431</v>
      </c>
    </row>
    <row r="15295" spans="1:9" hidden="1">
      <c r="A15295" s="784" t="str">
        <f>Table_wabobpsvr_AzureCalc_AzureCalcRateCard[[#This Row],[ServiceName]]&amp;Table_wabobpsvr_AzureCalc_AzureCalcRateCard[[#This Row],[Price_Level]]&amp;Table_wabobpsvr_AzureCalc_AzureCalcRateCard[[#This Row],[Region]]</f>
        <v>Machine Learning API Service PredictionsC5</v>
      </c>
      <c r="B15295" s="784">
        <v>5</v>
      </c>
      <c r="C15295" s="784" t="s">
        <v>4431</v>
      </c>
      <c r="D15295" s="784" t="s">
        <v>184</v>
      </c>
      <c r="E15295" s="784">
        <v>999999</v>
      </c>
      <c r="F15295" s="784" t="s">
        <v>1131</v>
      </c>
      <c r="G15295" s="784" t="s">
        <v>4431</v>
      </c>
      <c r="H15295" s="784" t="s">
        <v>4431</v>
      </c>
      <c r="I15295" s="784" t="s">
        <v>4431</v>
      </c>
    </row>
    <row r="15296" spans="1:9" hidden="1">
      <c r="A15296" s="784" t="str">
        <f>Table_wabobpsvr_AzureCalc_AzureCalcRateCard[[#This Row],[ServiceName]]&amp;Table_wabobpsvr_AzureCalc_AzureCalcRateCard[[#This Row],[Price_Level]]&amp;Table_wabobpsvr_AzureCalc_AzureCalcRateCard[[#This Row],[Region]]</f>
        <v>Machine Learning API Service PredictionsD5</v>
      </c>
      <c r="B15296" s="784">
        <v>5</v>
      </c>
      <c r="C15296" s="784" t="s">
        <v>4431</v>
      </c>
      <c r="D15296" s="784" t="s">
        <v>183</v>
      </c>
      <c r="E15296" s="784">
        <v>999999</v>
      </c>
      <c r="F15296" s="784" t="s">
        <v>1131</v>
      </c>
      <c r="G15296" s="784" t="s">
        <v>4431</v>
      </c>
      <c r="H15296" s="784" t="s">
        <v>4431</v>
      </c>
      <c r="I15296" s="784" t="s">
        <v>4431</v>
      </c>
    </row>
    <row r="15297" spans="1:9" hidden="1">
      <c r="A15297" s="784" t="str">
        <f>Table_wabobpsvr_AzureCalc_AzureCalcRateCard[[#This Row],[ServiceName]]&amp;Table_wabobpsvr_AzureCalc_AzureCalcRateCard[[#This Row],[Price_Level]]&amp;Table_wabobpsvr_AzureCalc_AzureCalcRateCard[[#This Row],[Region]]</f>
        <v>Machine Learning API Service PredictionsMOSP7</v>
      </c>
      <c r="B15297" s="784">
        <v>7</v>
      </c>
      <c r="C15297" s="784" t="s">
        <v>4431</v>
      </c>
      <c r="D15297" s="784" t="s">
        <v>627</v>
      </c>
      <c r="E15297" s="784">
        <v>999999</v>
      </c>
      <c r="F15297" s="784" t="s">
        <v>1131</v>
      </c>
      <c r="G15297" s="784" t="s">
        <v>4431</v>
      </c>
      <c r="H15297" s="784" t="s">
        <v>4431</v>
      </c>
      <c r="I15297" s="784" t="s">
        <v>4431</v>
      </c>
    </row>
    <row r="15298" spans="1:9" hidden="1">
      <c r="A15298" s="784" t="str">
        <f>Table_wabobpsvr_AzureCalc_AzureCalcRateCard[[#This Row],[ServiceName]]&amp;Table_wabobpsvr_AzureCalc_AzureCalcRateCard[[#This Row],[Price_Level]]&amp;Table_wabobpsvr_AzureCalc_AzureCalcRateCard[[#This Row],[Region]]</f>
        <v>Machine Learning API Service PredictionsA7</v>
      </c>
      <c r="B15298" s="784">
        <v>7</v>
      </c>
      <c r="C15298" s="784" t="s">
        <v>4431</v>
      </c>
      <c r="D15298" s="784" t="s">
        <v>181</v>
      </c>
      <c r="E15298" s="784">
        <v>999999</v>
      </c>
      <c r="F15298" s="784" t="s">
        <v>1131</v>
      </c>
      <c r="G15298" s="784" t="s">
        <v>4431</v>
      </c>
      <c r="H15298" s="784" t="s">
        <v>4431</v>
      </c>
      <c r="I15298" s="784" t="s">
        <v>4431</v>
      </c>
    </row>
    <row r="15299" spans="1:9" hidden="1">
      <c r="A15299" s="784" t="str">
        <f>Table_wabobpsvr_AzureCalc_AzureCalcRateCard[[#This Row],[ServiceName]]&amp;Table_wabobpsvr_AzureCalc_AzureCalcRateCard[[#This Row],[Price_Level]]&amp;Table_wabobpsvr_AzureCalc_AzureCalcRateCard[[#This Row],[Region]]</f>
        <v>Machine Learning API Service PredictionsB7</v>
      </c>
      <c r="B15299" s="784">
        <v>7</v>
      </c>
      <c r="C15299" s="784" t="s">
        <v>4431</v>
      </c>
      <c r="D15299" s="784" t="s">
        <v>182</v>
      </c>
      <c r="E15299" s="784">
        <v>999999</v>
      </c>
      <c r="F15299" s="784" t="s">
        <v>1131</v>
      </c>
      <c r="G15299" s="784" t="s">
        <v>4431</v>
      </c>
      <c r="H15299" s="784" t="s">
        <v>4431</v>
      </c>
      <c r="I15299" s="784" t="s">
        <v>4431</v>
      </c>
    </row>
    <row r="15300" spans="1:9" hidden="1">
      <c r="A15300" s="784" t="str">
        <f>Table_wabobpsvr_AzureCalc_AzureCalcRateCard[[#This Row],[ServiceName]]&amp;Table_wabobpsvr_AzureCalc_AzureCalcRateCard[[#This Row],[Price_Level]]&amp;Table_wabobpsvr_AzureCalc_AzureCalcRateCard[[#This Row],[Region]]</f>
        <v>Machine Learning API Service PredictionsC7</v>
      </c>
      <c r="B15300" s="784">
        <v>7</v>
      </c>
      <c r="C15300" s="784" t="s">
        <v>4431</v>
      </c>
      <c r="D15300" s="784" t="s">
        <v>184</v>
      </c>
      <c r="E15300" s="784">
        <v>999999</v>
      </c>
      <c r="F15300" s="784" t="s">
        <v>1131</v>
      </c>
      <c r="G15300" s="784" t="s">
        <v>4431</v>
      </c>
      <c r="H15300" s="784" t="s">
        <v>4431</v>
      </c>
      <c r="I15300" s="784" t="s">
        <v>4431</v>
      </c>
    </row>
    <row r="15301" spans="1:9" hidden="1">
      <c r="A15301" s="784" t="str">
        <f>Table_wabobpsvr_AzureCalc_AzureCalcRateCard[[#This Row],[ServiceName]]&amp;Table_wabobpsvr_AzureCalc_AzureCalcRateCard[[#This Row],[Price_Level]]&amp;Table_wabobpsvr_AzureCalc_AzureCalcRateCard[[#This Row],[Region]]</f>
        <v>Machine Learning API Service PredictionsD7</v>
      </c>
      <c r="B15301" s="784">
        <v>7</v>
      </c>
      <c r="C15301" s="784" t="s">
        <v>4431</v>
      </c>
      <c r="D15301" s="784" t="s">
        <v>183</v>
      </c>
      <c r="E15301" s="784">
        <v>999999</v>
      </c>
      <c r="F15301" s="784" t="s">
        <v>1131</v>
      </c>
      <c r="G15301" s="784" t="s">
        <v>4431</v>
      </c>
      <c r="H15301" s="784" t="s">
        <v>4431</v>
      </c>
      <c r="I15301" s="784" t="s">
        <v>4431</v>
      </c>
    </row>
    <row r="15302" spans="1:9" hidden="1">
      <c r="A15302" s="784" t="str">
        <f>Table_wabobpsvr_AzureCalc_AzureCalcRateCard[[#This Row],[ServiceName]]&amp;Table_wabobpsvr_AzureCalc_AzureCalcRateCard[[#This Row],[Price_Level]]&amp;Table_wabobpsvr_AzureCalc_AzureCalcRateCard[[#This Row],[Region]]</f>
        <v>Machine Learning API Service PredictionsMOSP8</v>
      </c>
      <c r="B15302" s="784">
        <v>8</v>
      </c>
      <c r="C15302" s="784" t="s">
        <v>4431</v>
      </c>
      <c r="D15302" s="784" t="s">
        <v>627</v>
      </c>
      <c r="E15302" s="784">
        <v>999999</v>
      </c>
      <c r="F15302" s="784" t="s">
        <v>1131</v>
      </c>
      <c r="G15302" s="784" t="s">
        <v>4431</v>
      </c>
      <c r="H15302" s="784" t="s">
        <v>4431</v>
      </c>
      <c r="I15302" s="784" t="s">
        <v>4431</v>
      </c>
    </row>
    <row r="15303" spans="1:9" hidden="1">
      <c r="A15303" s="784" t="str">
        <f>Table_wabobpsvr_AzureCalc_AzureCalcRateCard[[#This Row],[ServiceName]]&amp;Table_wabobpsvr_AzureCalc_AzureCalcRateCard[[#This Row],[Price_Level]]&amp;Table_wabobpsvr_AzureCalc_AzureCalcRateCard[[#This Row],[Region]]</f>
        <v>Machine Learning API Service PredictionsA8</v>
      </c>
      <c r="B15303" s="784">
        <v>8</v>
      </c>
      <c r="C15303" s="784" t="s">
        <v>4431</v>
      </c>
      <c r="D15303" s="784" t="s">
        <v>181</v>
      </c>
      <c r="E15303" s="784">
        <v>999999</v>
      </c>
      <c r="F15303" s="784" t="s">
        <v>1131</v>
      </c>
      <c r="G15303" s="784" t="s">
        <v>4431</v>
      </c>
      <c r="H15303" s="784" t="s">
        <v>4431</v>
      </c>
      <c r="I15303" s="784" t="s">
        <v>4431</v>
      </c>
    </row>
    <row r="15304" spans="1:9" hidden="1">
      <c r="A15304" s="784" t="str">
        <f>Table_wabobpsvr_AzureCalc_AzureCalcRateCard[[#This Row],[ServiceName]]&amp;Table_wabobpsvr_AzureCalc_AzureCalcRateCard[[#This Row],[Price_Level]]&amp;Table_wabobpsvr_AzureCalc_AzureCalcRateCard[[#This Row],[Region]]</f>
        <v>Machine Learning API Service PredictionsB8</v>
      </c>
      <c r="B15304" s="784">
        <v>8</v>
      </c>
      <c r="C15304" s="784" t="s">
        <v>4431</v>
      </c>
      <c r="D15304" s="784" t="s">
        <v>182</v>
      </c>
      <c r="E15304" s="784">
        <v>999999</v>
      </c>
      <c r="F15304" s="784" t="s">
        <v>1131</v>
      </c>
      <c r="G15304" s="784" t="s">
        <v>4431</v>
      </c>
      <c r="H15304" s="784" t="s">
        <v>4431</v>
      </c>
      <c r="I15304" s="784" t="s">
        <v>4431</v>
      </c>
    </row>
    <row r="15305" spans="1:9" hidden="1">
      <c r="A15305" s="784" t="str">
        <f>Table_wabobpsvr_AzureCalc_AzureCalcRateCard[[#This Row],[ServiceName]]&amp;Table_wabobpsvr_AzureCalc_AzureCalcRateCard[[#This Row],[Price_Level]]&amp;Table_wabobpsvr_AzureCalc_AzureCalcRateCard[[#This Row],[Region]]</f>
        <v>Machine Learning API Service PredictionsC8</v>
      </c>
      <c r="B15305" s="784">
        <v>8</v>
      </c>
      <c r="C15305" s="784" t="s">
        <v>4431</v>
      </c>
      <c r="D15305" s="784" t="s">
        <v>184</v>
      </c>
      <c r="E15305" s="784">
        <v>999999</v>
      </c>
      <c r="F15305" s="784" t="s">
        <v>1131</v>
      </c>
      <c r="G15305" s="784" t="s">
        <v>4431</v>
      </c>
      <c r="H15305" s="784" t="s">
        <v>4431</v>
      </c>
      <c r="I15305" s="784" t="s">
        <v>4431</v>
      </c>
    </row>
    <row r="15306" spans="1:9" hidden="1">
      <c r="A15306" s="784" t="str">
        <f>Table_wabobpsvr_AzureCalc_AzureCalcRateCard[[#This Row],[ServiceName]]&amp;Table_wabobpsvr_AzureCalc_AzureCalcRateCard[[#This Row],[Price_Level]]&amp;Table_wabobpsvr_AzureCalc_AzureCalcRateCard[[#This Row],[Region]]</f>
        <v>Machine Learning API Service PredictionsD8</v>
      </c>
      <c r="B15306" s="784">
        <v>8</v>
      </c>
      <c r="C15306" s="784" t="s">
        <v>4431</v>
      </c>
      <c r="D15306" s="784" t="s">
        <v>183</v>
      </c>
      <c r="E15306" s="784">
        <v>999999</v>
      </c>
      <c r="F15306" s="784" t="s">
        <v>1131</v>
      </c>
      <c r="G15306" s="784" t="s">
        <v>4431</v>
      </c>
      <c r="H15306" s="784" t="s">
        <v>4431</v>
      </c>
      <c r="I15306" s="784" t="s">
        <v>4431</v>
      </c>
    </row>
    <row r="15307" spans="1:9" hidden="1">
      <c r="A15307" s="784" t="str">
        <f>Table_wabobpsvr_AzureCalc_AzureCalcRateCard[[#This Row],[ServiceName]]&amp;Table_wabobpsvr_AzureCalc_AzureCalcRateCard[[#This Row],[Price_Level]]&amp;Table_wabobpsvr_AzureCalc_AzureCalcRateCard[[#This Row],[Region]]</f>
        <v>Machine Learning API Service PredictionsMOSP9</v>
      </c>
      <c r="B15307" s="784">
        <v>9</v>
      </c>
      <c r="C15307" s="784" t="s">
        <v>4431</v>
      </c>
      <c r="D15307" s="784" t="s">
        <v>627</v>
      </c>
      <c r="E15307" s="784">
        <v>999999</v>
      </c>
      <c r="F15307" s="784" t="s">
        <v>1131</v>
      </c>
      <c r="G15307" s="784" t="s">
        <v>4431</v>
      </c>
      <c r="H15307" s="784" t="s">
        <v>4431</v>
      </c>
      <c r="I15307" s="784" t="s">
        <v>4431</v>
      </c>
    </row>
    <row r="15308" spans="1:9" hidden="1">
      <c r="A15308" s="784" t="str">
        <f>Table_wabobpsvr_AzureCalc_AzureCalcRateCard[[#This Row],[ServiceName]]&amp;Table_wabobpsvr_AzureCalc_AzureCalcRateCard[[#This Row],[Price_Level]]&amp;Table_wabobpsvr_AzureCalc_AzureCalcRateCard[[#This Row],[Region]]</f>
        <v>Machine Learning API Service PredictionsA9</v>
      </c>
      <c r="B15308" s="784">
        <v>9</v>
      </c>
      <c r="C15308" s="784" t="s">
        <v>4431</v>
      </c>
      <c r="D15308" s="784" t="s">
        <v>181</v>
      </c>
      <c r="E15308" s="784">
        <v>999999</v>
      </c>
      <c r="F15308" s="784" t="s">
        <v>1131</v>
      </c>
      <c r="G15308" s="784" t="s">
        <v>4431</v>
      </c>
      <c r="H15308" s="784" t="s">
        <v>4431</v>
      </c>
      <c r="I15308" s="784" t="s">
        <v>4431</v>
      </c>
    </row>
    <row r="15309" spans="1:9" hidden="1">
      <c r="A15309" s="784" t="str">
        <f>Table_wabobpsvr_AzureCalc_AzureCalcRateCard[[#This Row],[ServiceName]]&amp;Table_wabobpsvr_AzureCalc_AzureCalcRateCard[[#This Row],[Price_Level]]&amp;Table_wabobpsvr_AzureCalc_AzureCalcRateCard[[#This Row],[Region]]</f>
        <v>Machine Learning API Service PredictionsB9</v>
      </c>
      <c r="B15309" s="784">
        <v>9</v>
      </c>
      <c r="C15309" s="784" t="s">
        <v>4431</v>
      </c>
      <c r="D15309" s="784" t="s">
        <v>182</v>
      </c>
      <c r="E15309" s="784">
        <v>999999</v>
      </c>
      <c r="F15309" s="784" t="s">
        <v>1131</v>
      </c>
      <c r="G15309" s="784" t="s">
        <v>4431</v>
      </c>
      <c r="H15309" s="784" t="s">
        <v>4431</v>
      </c>
      <c r="I15309" s="784" t="s">
        <v>4431</v>
      </c>
    </row>
    <row r="15310" spans="1:9" hidden="1">
      <c r="A15310" s="784" t="str">
        <f>Table_wabobpsvr_AzureCalc_AzureCalcRateCard[[#This Row],[ServiceName]]&amp;Table_wabobpsvr_AzureCalc_AzureCalcRateCard[[#This Row],[Price_Level]]&amp;Table_wabobpsvr_AzureCalc_AzureCalcRateCard[[#This Row],[Region]]</f>
        <v>Machine Learning API Service PredictionsC9</v>
      </c>
      <c r="B15310" s="784">
        <v>9</v>
      </c>
      <c r="C15310" s="784" t="s">
        <v>4431</v>
      </c>
      <c r="D15310" s="784" t="s">
        <v>184</v>
      </c>
      <c r="E15310" s="784">
        <v>999999</v>
      </c>
      <c r="F15310" s="784" t="s">
        <v>1131</v>
      </c>
      <c r="G15310" s="784" t="s">
        <v>4431</v>
      </c>
      <c r="H15310" s="784" t="s">
        <v>4431</v>
      </c>
      <c r="I15310" s="784" t="s">
        <v>4431</v>
      </c>
    </row>
    <row r="15311" spans="1:9" hidden="1">
      <c r="A15311" s="784" t="str">
        <f>Table_wabobpsvr_AzureCalc_AzureCalcRateCard[[#This Row],[ServiceName]]&amp;Table_wabobpsvr_AzureCalc_AzureCalcRateCard[[#This Row],[Price_Level]]&amp;Table_wabobpsvr_AzureCalc_AzureCalcRateCard[[#This Row],[Region]]</f>
        <v>Machine Learning API Service PredictionsD9</v>
      </c>
      <c r="B15311" s="784">
        <v>9</v>
      </c>
      <c r="C15311" s="784" t="s">
        <v>4431</v>
      </c>
      <c r="D15311" s="784" t="s">
        <v>183</v>
      </c>
      <c r="E15311" s="784">
        <v>999999</v>
      </c>
      <c r="F15311" s="784" t="s">
        <v>1131</v>
      </c>
      <c r="G15311" s="784" t="s">
        <v>4431</v>
      </c>
      <c r="H15311" s="784" t="s">
        <v>4431</v>
      </c>
      <c r="I15311" s="784" t="s">
        <v>4431</v>
      </c>
    </row>
    <row r="15312" spans="1:9" hidden="1">
      <c r="A15312" s="784" t="str">
        <f>Table_wabobpsvr_AzureCalc_AzureCalcRateCard[[#This Row],[ServiceName]]&amp;Table_wabobpsvr_AzureCalc_AzureCalcRateCard[[#This Row],[Price_Level]]&amp;Table_wabobpsvr_AzureCalc_AzureCalcRateCard[[#This Row],[Region]]</f>
        <v>Machine Learning API Service PredictionsMOSP10</v>
      </c>
      <c r="B15312" s="784">
        <v>10</v>
      </c>
      <c r="C15312" s="784" t="s">
        <v>4431</v>
      </c>
      <c r="D15312" s="784" t="s">
        <v>627</v>
      </c>
      <c r="E15312" s="784">
        <v>999999</v>
      </c>
      <c r="F15312" s="784" t="s">
        <v>1131</v>
      </c>
      <c r="G15312" s="784" t="s">
        <v>4431</v>
      </c>
      <c r="H15312" s="784" t="s">
        <v>4431</v>
      </c>
      <c r="I15312" s="784" t="s">
        <v>4431</v>
      </c>
    </row>
    <row r="15313" spans="1:9" hidden="1">
      <c r="A15313" s="784" t="str">
        <f>Table_wabobpsvr_AzureCalc_AzureCalcRateCard[[#This Row],[ServiceName]]&amp;Table_wabobpsvr_AzureCalc_AzureCalcRateCard[[#This Row],[Price_Level]]&amp;Table_wabobpsvr_AzureCalc_AzureCalcRateCard[[#This Row],[Region]]</f>
        <v>Machine Learning API Service PredictionsA10</v>
      </c>
      <c r="B15313" s="784">
        <v>10</v>
      </c>
      <c r="C15313" s="784" t="s">
        <v>4431</v>
      </c>
      <c r="D15313" s="784" t="s">
        <v>181</v>
      </c>
      <c r="E15313" s="784">
        <v>999999</v>
      </c>
      <c r="F15313" s="784" t="s">
        <v>1131</v>
      </c>
      <c r="G15313" s="784" t="s">
        <v>4431</v>
      </c>
      <c r="H15313" s="784" t="s">
        <v>4431</v>
      </c>
      <c r="I15313" s="784" t="s">
        <v>4431</v>
      </c>
    </row>
    <row r="15314" spans="1:9" hidden="1">
      <c r="A15314" s="784" t="str">
        <f>Table_wabobpsvr_AzureCalc_AzureCalcRateCard[[#This Row],[ServiceName]]&amp;Table_wabobpsvr_AzureCalc_AzureCalcRateCard[[#This Row],[Price_Level]]&amp;Table_wabobpsvr_AzureCalc_AzureCalcRateCard[[#This Row],[Region]]</f>
        <v>Machine Learning API Service PredictionsB10</v>
      </c>
      <c r="B15314" s="784">
        <v>10</v>
      </c>
      <c r="C15314" s="784" t="s">
        <v>4431</v>
      </c>
      <c r="D15314" s="784" t="s">
        <v>182</v>
      </c>
      <c r="E15314" s="784">
        <v>999999</v>
      </c>
      <c r="F15314" s="784" t="s">
        <v>1131</v>
      </c>
      <c r="G15314" s="784" t="s">
        <v>4431</v>
      </c>
      <c r="H15314" s="784" t="s">
        <v>4431</v>
      </c>
      <c r="I15314" s="784" t="s">
        <v>4431</v>
      </c>
    </row>
    <row r="15315" spans="1:9" hidden="1">
      <c r="A15315" s="784" t="str">
        <f>Table_wabobpsvr_AzureCalc_AzureCalcRateCard[[#This Row],[ServiceName]]&amp;Table_wabobpsvr_AzureCalc_AzureCalcRateCard[[#This Row],[Price_Level]]&amp;Table_wabobpsvr_AzureCalc_AzureCalcRateCard[[#This Row],[Region]]</f>
        <v>Machine Learning API Service PredictionsC10</v>
      </c>
      <c r="B15315" s="784">
        <v>10</v>
      </c>
      <c r="C15315" s="784" t="s">
        <v>4431</v>
      </c>
      <c r="D15315" s="784" t="s">
        <v>184</v>
      </c>
      <c r="E15315" s="784">
        <v>999999</v>
      </c>
      <c r="F15315" s="784" t="s">
        <v>1131</v>
      </c>
      <c r="G15315" s="784" t="s">
        <v>4431</v>
      </c>
      <c r="H15315" s="784" t="s">
        <v>4431</v>
      </c>
      <c r="I15315" s="784" t="s">
        <v>4431</v>
      </c>
    </row>
    <row r="15316" spans="1:9" hidden="1">
      <c r="A15316" s="784" t="str">
        <f>Table_wabobpsvr_AzureCalc_AzureCalcRateCard[[#This Row],[ServiceName]]&amp;Table_wabobpsvr_AzureCalc_AzureCalcRateCard[[#This Row],[Price_Level]]&amp;Table_wabobpsvr_AzureCalc_AzureCalcRateCard[[#This Row],[Region]]</f>
        <v>Machine Learning API Service PredictionsD10</v>
      </c>
      <c r="B15316" s="784">
        <v>10</v>
      </c>
      <c r="C15316" s="784" t="s">
        <v>4431</v>
      </c>
      <c r="D15316" s="784" t="s">
        <v>183</v>
      </c>
      <c r="E15316" s="784">
        <v>999999</v>
      </c>
      <c r="F15316" s="784" t="s">
        <v>1131</v>
      </c>
      <c r="G15316" s="784" t="s">
        <v>4431</v>
      </c>
      <c r="H15316" s="784" t="s">
        <v>4431</v>
      </c>
      <c r="I15316" s="784" t="s">
        <v>4431</v>
      </c>
    </row>
    <row r="15317" spans="1:9" hidden="1">
      <c r="A15317" s="784" t="str">
        <f>Table_wabobpsvr_AzureCalc_AzureCalcRateCard[[#This Row],[ServiceName]]&amp;Table_wabobpsvr_AzureCalc_AzureCalcRateCard[[#This Row],[Price_Level]]&amp;Table_wabobpsvr_AzureCalc_AzureCalcRateCard[[#This Row],[Region]]</f>
        <v>Machine Learning API Service PredictionsMOSP11</v>
      </c>
      <c r="B15317" s="784">
        <v>11</v>
      </c>
      <c r="C15317" s="784" t="s">
        <v>4431</v>
      </c>
      <c r="D15317" s="784" t="s">
        <v>627</v>
      </c>
      <c r="E15317" s="784">
        <v>999999</v>
      </c>
      <c r="F15317" s="784" t="s">
        <v>1131</v>
      </c>
      <c r="G15317" s="784" t="s">
        <v>4431</v>
      </c>
      <c r="H15317" s="784" t="s">
        <v>4431</v>
      </c>
      <c r="I15317" s="784" t="s">
        <v>4431</v>
      </c>
    </row>
    <row r="15318" spans="1:9" hidden="1">
      <c r="A15318" s="784" t="str">
        <f>Table_wabobpsvr_AzureCalc_AzureCalcRateCard[[#This Row],[ServiceName]]&amp;Table_wabobpsvr_AzureCalc_AzureCalcRateCard[[#This Row],[Price_Level]]&amp;Table_wabobpsvr_AzureCalc_AzureCalcRateCard[[#This Row],[Region]]</f>
        <v>Machine Learning API Service PredictionsA11</v>
      </c>
      <c r="B15318" s="784">
        <v>11</v>
      </c>
      <c r="C15318" s="784" t="s">
        <v>4431</v>
      </c>
      <c r="D15318" s="784" t="s">
        <v>181</v>
      </c>
      <c r="E15318" s="784">
        <v>999999</v>
      </c>
      <c r="F15318" s="784" t="s">
        <v>1131</v>
      </c>
      <c r="G15318" s="784" t="s">
        <v>4431</v>
      </c>
      <c r="H15318" s="784" t="s">
        <v>4431</v>
      </c>
      <c r="I15318" s="784" t="s">
        <v>4431</v>
      </c>
    </row>
    <row r="15319" spans="1:9" hidden="1">
      <c r="A15319" s="784" t="str">
        <f>Table_wabobpsvr_AzureCalc_AzureCalcRateCard[[#This Row],[ServiceName]]&amp;Table_wabobpsvr_AzureCalc_AzureCalcRateCard[[#This Row],[Price_Level]]&amp;Table_wabobpsvr_AzureCalc_AzureCalcRateCard[[#This Row],[Region]]</f>
        <v>Machine Learning API Service PredictionsA13</v>
      </c>
      <c r="B15319" s="784">
        <v>13</v>
      </c>
      <c r="C15319" s="784" t="s">
        <v>4431</v>
      </c>
      <c r="D15319" s="784" t="s">
        <v>181</v>
      </c>
      <c r="E15319" s="784">
        <v>999999</v>
      </c>
      <c r="F15319" s="784" t="s">
        <v>1131</v>
      </c>
      <c r="G15319" s="784" t="s">
        <v>4431</v>
      </c>
      <c r="H15319" s="784" t="s">
        <v>4431</v>
      </c>
      <c r="I15319" s="784" t="s">
        <v>4431</v>
      </c>
    </row>
    <row r="15320" spans="1:9" hidden="1">
      <c r="A15320" s="784" t="str">
        <f>Table_wabobpsvr_AzureCalc_AzureCalcRateCard[[#This Row],[ServiceName]]&amp;Table_wabobpsvr_AzureCalc_AzureCalcRateCard[[#This Row],[Price_Level]]&amp;Table_wabobpsvr_AzureCalc_AzureCalcRateCard[[#This Row],[Region]]</f>
        <v>Machine Learning API Service PredictionsB13</v>
      </c>
      <c r="B15320" s="784">
        <v>13</v>
      </c>
      <c r="C15320" s="784" t="s">
        <v>4431</v>
      </c>
      <c r="D15320" s="784" t="s">
        <v>182</v>
      </c>
      <c r="E15320" s="784">
        <v>999999</v>
      </c>
      <c r="F15320" s="784" t="s">
        <v>1131</v>
      </c>
      <c r="G15320" s="784" t="s">
        <v>4431</v>
      </c>
      <c r="H15320" s="784" t="s">
        <v>4431</v>
      </c>
      <c r="I15320" s="784" t="s">
        <v>4431</v>
      </c>
    </row>
    <row r="15321" spans="1:9" hidden="1">
      <c r="A15321" s="784" t="str">
        <f>Table_wabobpsvr_AzureCalc_AzureCalcRateCard[[#This Row],[ServiceName]]&amp;Table_wabobpsvr_AzureCalc_AzureCalcRateCard[[#This Row],[Price_Level]]&amp;Table_wabobpsvr_AzureCalc_AzureCalcRateCard[[#This Row],[Region]]</f>
        <v>Machine Learning API Service PredictionsC13</v>
      </c>
      <c r="B15321" s="784">
        <v>13</v>
      </c>
      <c r="C15321" s="784" t="s">
        <v>4431</v>
      </c>
      <c r="D15321" s="784" t="s">
        <v>184</v>
      </c>
      <c r="E15321" s="784">
        <v>999999</v>
      </c>
      <c r="F15321" s="784" t="s">
        <v>1131</v>
      </c>
      <c r="G15321" s="784" t="s">
        <v>4431</v>
      </c>
      <c r="H15321" s="784" t="s">
        <v>4431</v>
      </c>
      <c r="I15321" s="784" t="s">
        <v>4431</v>
      </c>
    </row>
    <row r="15322" spans="1:9" hidden="1">
      <c r="A15322" s="784" t="str">
        <f>Table_wabobpsvr_AzureCalc_AzureCalcRateCard[[#This Row],[ServiceName]]&amp;Table_wabobpsvr_AzureCalc_AzureCalcRateCard[[#This Row],[Price_Level]]&amp;Table_wabobpsvr_AzureCalc_AzureCalcRateCard[[#This Row],[Region]]</f>
        <v>Machine Learning API Service PredictionsD13</v>
      </c>
      <c r="B15322" s="784">
        <v>13</v>
      </c>
      <c r="C15322" s="784" t="s">
        <v>4431</v>
      </c>
      <c r="D15322" s="784" t="s">
        <v>183</v>
      </c>
      <c r="E15322" s="784">
        <v>999999</v>
      </c>
      <c r="F15322" s="784" t="s">
        <v>1131</v>
      </c>
      <c r="G15322" s="784" t="s">
        <v>4431</v>
      </c>
      <c r="H15322" s="784" t="s">
        <v>4431</v>
      </c>
      <c r="I15322" s="784" t="s">
        <v>4431</v>
      </c>
    </row>
    <row r="15323" spans="1:9" hidden="1">
      <c r="A15323" s="784" t="str">
        <f>Table_wabobpsvr_AzureCalc_AzureCalcRateCard[[#This Row],[ServiceName]]&amp;Table_wabobpsvr_AzureCalc_AzureCalcRateCard[[#This Row],[Price_Level]]&amp;Table_wabobpsvr_AzureCalc_AzureCalcRateCard[[#This Row],[Region]]</f>
        <v>Machine Learning API Service PredictionsMOSP14</v>
      </c>
      <c r="B15323" s="784">
        <v>14</v>
      </c>
      <c r="C15323" s="784" t="s">
        <v>4431</v>
      </c>
      <c r="D15323" s="784" t="s">
        <v>627</v>
      </c>
      <c r="E15323" s="784">
        <v>999999</v>
      </c>
      <c r="F15323" s="784" t="s">
        <v>1131</v>
      </c>
      <c r="G15323" s="784" t="s">
        <v>4431</v>
      </c>
      <c r="H15323" s="784" t="s">
        <v>4431</v>
      </c>
      <c r="I15323" s="784" t="s">
        <v>4431</v>
      </c>
    </row>
    <row r="15324" spans="1:9" hidden="1">
      <c r="A15324" s="784" t="str">
        <f>Table_wabobpsvr_AzureCalc_AzureCalcRateCard[[#This Row],[ServiceName]]&amp;Table_wabobpsvr_AzureCalc_AzureCalcRateCard[[#This Row],[Price_Level]]&amp;Table_wabobpsvr_AzureCalc_AzureCalcRateCard[[#This Row],[Region]]</f>
        <v>Machine Learning API Service PredictionsA14</v>
      </c>
      <c r="B15324" s="784">
        <v>14</v>
      </c>
      <c r="C15324" s="784" t="s">
        <v>4431</v>
      </c>
      <c r="D15324" s="784" t="s">
        <v>181</v>
      </c>
      <c r="E15324" s="784">
        <v>999999</v>
      </c>
      <c r="F15324" s="784" t="s">
        <v>1131</v>
      </c>
      <c r="G15324" s="784" t="s">
        <v>4431</v>
      </c>
      <c r="H15324" s="784" t="s">
        <v>4431</v>
      </c>
      <c r="I15324" s="784" t="s">
        <v>4431</v>
      </c>
    </row>
    <row r="15325" spans="1:9" hidden="1">
      <c r="A15325" s="784" t="str">
        <f>Table_wabobpsvr_AzureCalc_AzureCalcRateCard[[#This Row],[ServiceName]]&amp;Table_wabobpsvr_AzureCalc_AzureCalcRateCard[[#This Row],[Price_Level]]&amp;Table_wabobpsvr_AzureCalc_AzureCalcRateCard[[#This Row],[Region]]</f>
        <v>Machine Learning API Service PredictionsB14</v>
      </c>
      <c r="B15325" s="784">
        <v>14</v>
      </c>
      <c r="C15325" s="784" t="s">
        <v>4431</v>
      </c>
      <c r="D15325" s="784" t="s">
        <v>182</v>
      </c>
      <c r="E15325" s="784">
        <v>999999</v>
      </c>
      <c r="F15325" s="784" t="s">
        <v>1131</v>
      </c>
      <c r="G15325" s="784" t="s">
        <v>4431</v>
      </c>
      <c r="H15325" s="784" t="s">
        <v>4431</v>
      </c>
      <c r="I15325" s="784" t="s">
        <v>4431</v>
      </c>
    </row>
    <row r="15326" spans="1:9" hidden="1">
      <c r="A15326" s="784" t="str">
        <f>Table_wabobpsvr_AzureCalc_AzureCalcRateCard[[#This Row],[ServiceName]]&amp;Table_wabobpsvr_AzureCalc_AzureCalcRateCard[[#This Row],[Price_Level]]&amp;Table_wabobpsvr_AzureCalc_AzureCalcRateCard[[#This Row],[Region]]</f>
        <v>Machine Learning API Service PredictionsC14</v>
      </c>
      <c r="B15326" s="784">
        <v>14</v>
      </c>
      <c r="C15326" s="784" t="s">
        <v>4431</v>
      </c>
      <c r="D15326" s="784" t="s">
        <v>184</v>
      </c>
      <c r="E15326" s="784">
        <v>999999</v>
      </c>
      <c r="F15326" s="784" t="s">
        <v>1131</v>
      </c>
      <c r="G15326" s="784" t="s">
        <v>4431</v>
      </c>
      <c r="H15326" s="784" t="s">
        <v>4431</v>
      </c>
      <c r="I15326" s="784" t="s">
        <v>4431</v>
      </c>
    </row>
    <row r="15327" spans="1:9" hidden="1">
      <c r="A15327" s="784" t="str">
        <f>Table_wabobpsvr_AzureCalc_AzureCalcRateCard[[#This Row],[ServiceName]]&amp;Table_wabobpsvr_AzureCalc_AzureCalcRateCard[[#This Row],[Price_Level]]&amp;Table_wabobpsvr_AzureCalc_AzureCalcRateCard[[#This Row],[Region]]</f>
        <v>Machine Learning API Service PredictionsD14</v>
      </c>
      <c r="B15327" s="784">
        <v>14</v>
      </c>
      <c r="C15327" s="784" t="s">
        <v>4431</v>
      </c>
      <c r="D15327" s="784" t="s">
        <v>183</v>
      </c>
      <c r="E15327" s="784">
        <v>999999</v>
      </c>
      <c r="F15327" s="784" t="s">
        <v>1131</v>
      </c>
      <c r="G15327" s="784" t="s">
        <v>4431</v>
      </c>
      <c r="H15327" s="784" t="s">
        <v>4431</v>
      </c>
      <c r="I15327" s="784" t="s">
        <v>4431</v>
      </c>
    </row>
    <row r="15328" spans="1:9" hidden="1">
      <c r="A15328" s="784" t="str">
        <f>Table_wabobpsvr_AzureCalc_AzureCalcRateCard[[#This Row],[ServiceName]]&amp;Table_wabobpsvr_AzureCalc_AzureCalcRateCard[[#This Row],[Price_Level]]&amp;Table_wabobpsvr_AzureCalc_AzureCalcRateCard[[#This Row],[Region]]</f>
        <v>Machine Learning Studio Experiment HoursMOSP6</v>
      </c>
      <c r="B15328" s="784">
        <v>6</v>
      </c>
      <c r="C15328" s="784" t="s">
        <v>4431</v>
      </c>
      <c r="D15328" s="784" t="s">
        <v>627</v>
      </c>
      <c r="E15328" s="784">
        <v>999999</v>
      </c>
      <c r="F15328" s="784" t="s">
        <v>1132</v>
      </c>
      <c r="G15328" s="784" t="s">
        <v>4431</v>
      </c>
      <c r="H15328" s="784" t="s">
        <v>4431</v>
      </c>
      <c r="I15328" s="784" t="s">
        <v>4431</v>
      </c>
    </row>
    <row r="15329" spans="1:9" hidden="1">
      <c r="A15329" s="784" t="str">
        <f>Table_wabobpsvr_AzureCalc_AzureCalcRateCard[[#This Row],[ServiceName]]&amp;Table_wabobpsvr_AzureCalc_AzureCalcRateCard[[#This Row],[Price_Level]]&amp;Table_wabobpsvr_AzureCalc_AzureCalcRateCard[[#This Row],[Region]]</f>
        <v>Machine Learning Studio Experiment HoursA6</v>
      </c>
      <c r="B15329" s="784">
        <v>6</v>
      </c>
      <c r="C15329" s="784" t="s">
        <v>4431</v>
      </c>
      <c r="D15329" s="784" t="s">
        <v>181</v>
      </c>
      <c r="E15329" s="784">
        <v>999999</v>
      </c>
      <c r="F15329" s="784" t="s">
        <v>1132</v>
      </c>
      <c r="G15329" s="784" t="s">
        <v>4431</v>
      </c>
      <c r="H15329" s="784" t="s">
        <v>4431</v>
      </c>
      <c r="I15329" s="784" t="s">
        <v>4431</v>
      </c>
    </row>
    <row r="15330" spans="1:9" hidden="1">
      <c r="A15330" s="784" t="str">
        <f>Table_wabobpsvr_AzureCalc_AzureCalcRateCard[[#This Row],[ServiceName]]&amp;Table_wabobpsvr_AzureCalc_AzureCalcRateCard[[#This Row],[Price_Level]]&amp;Table_wabobpsvr_AzureCalc_AzureCalcRateCard[[#This Row],[Region]]</f>
        <v>Machine Learning Studio Experiment HoursB6</v>
      </c>
      <c r="B15330" s="784">
        <v>6</v>
      </c>
      <c r="C15330" s="784" t="s">
        <v>4431</v>
      </c>
      <c r="D15330" s="784" t="s">
        <v>182</v>
      </c>
      <c r="E15330" s="784">
        <v>999999</v>
      </c>
      <c r="F15330" s="784" t="s">
        <v>1132</v>
      </c>
      <c r="G15330" s="784" t="s">
        <v>4431</v>
      </c>
      <c r="H15330" s="784" t="s">
        <v>4431</v>
      </c>
      <c r="I15330" s="784" t="s">
        <v>4431</v>
      </c>
    </row>
    <row r="15331" spans="1:9" hidden="1">
      <c r="A15331" s="784" t="str">
        <f>Table_wabobpsvr_AzureCalc_AzureCalcRateCard[[#This Row],[ServiceName]]&amp;Table_wabobpsvr_AzureCalc_AzureCalcRateCard[[#This Row],[Price_Level]]&amp;Table_wabobpsvr_AzureCalc_AzureCalcRateCard[[#This Row],[Region]]</f>
        <v>Machine Learning Studio Experiment HoursC6</v>
      </c>
      <c r="B15331" s="784">
        <v>6</v>
      </c>
      <c r="C15331" s="784" t="s">
        <v>4431</v>
      </c>
      <c r="D15331" s="784" t="s">
        <v>184</v>
      </c>
      <c r="E15331" s="784">
        <v>999999</v>
      </c>
      <c r="F15331" s="784" t="s">
        <v>1132</v>
      </c>
      <c r="G15331" s="784" t="s">
        <v>4431</v>
      </c>
      <c r="H15331" s="784" t="s">
        <v>4431</v>
      </c>
      <c r="I15331" s="784" t="s">
        <v>4431</v>
      </c>
    </row>
    <row r="15332" spans="1:9" hidden="1">
      <c r="A15332" s="784" t="str">
        <f>Table_wabobpsvr_AzureCalc_AzureCalcRateCard[[#This Row],[ServiceName]]&amp;Table_wabobpsvr_AzureCalc_AzureCalcRateCard[[#This Row],[Price_Level]]&amp;Table_wabobpsvr_AzureCalc_AzureCalcRateCard[[#This Row],[Region]]</f>
        <v>Machine Learning Studio Experiment HoursD6</v>
      </c>
      <c r="B15332" s="784">
        <v>6</v>
      </c>
      <c r="C15332" s="784" t="s">
        <v>4431</v>
      </c>
      <c r="D15332" s="784" t="s">
        <v>183</v>
      </c>
      <c r="E15332" s="784">
        <v>999999</v>
      </c>
      <c r="F15332" s="784" t="s">
        <v>1132</v>
      </c>
      <c r="G15332" s="784" t="s">
        <v>4431</v>
      </c>
      <c r="H15332" s="784" t="s">
        <v>4431</v>
      </c>
      <c r="I15332" s="784" t="s">
        <v>4431</v>
      </c>
    </row>
    <row r="15333" spans="1:9" hidden="1">
      <c r="A15333" s="784" t="str">
        <f>Table_wabobpsvr_AzureCalc_AzureCalcRateCard[[#This Row],[ServiceName]]&amp;Table_wabobpsvr_AzureCalc_AzureCalcRateCard[[#This Row],[Price_Level]]&amp;Table_wabobpsvr_AzureCalc_AzureCalcRateCard[[#This Row],[Region]]</f>
        <v>Machine Learning Studio Experiment HoursMOSP2</v>
      </c>
      <c r="B15333" s="784">
        <v>2</v>
      </c>
      <c r="C15333" s="784" t="s">
        <v>4431</v>
      </c>
      <c r="D15333" s="784" t="s">
        <v>627</v>
      </c>
      <c r="E15333" s="784">
        <v>999999</v>
      </c>
      <c r="F15333" s="784" t="s">
        <v>1132</v>
      </c>
      <c r="G15333" s="784" t="s">
        <v>4431</v>
      </c>
      <c r="H15333" s="784" t="s">
        <v>4431</v>
      </c>
      <c r="I15333" s="784" t="s">
        <v>4431</v>
      </c>
    </row>
    <row r="15334" spans="1:9" hidden="1">
      <c r="A15334" s="784" t="str">
        <f>Table_wabobpsvr_AzureCalc_AzureCalcRateCard[[#This Row],[ServiceName]]&amp;Table_wabobpsvr_AzureCalc_AzureCalcRateCard[[#This Row],[Price_Level]]&amp;Table_wabobpsvr_AzureCalc_AzureCalcRateCard[[#This Row],[Region]]</f>
        <v>Machine Learning Studio Experiment HoursA2</v>
      </c>
      <c r="B15334" s="784">
        <v>2</v>
      </c>
      <c r="C15334" s="784" t="s">
        <v>4431</v>
      </c>
      <c r="D15334" s="784" t="s">
        <v>181</v>
      </c>
      <c r="E15334" s="784">
        <v>999999</v>
      </c>
      <c r="F15334" s="784" t="s">
        <v>1132</v>
      </c>
      <c r="G15334" s="784" t="s">
        <v>4431</v>
      </c>
      <c r="H15334" s="784" t="s">
        <v>4431</v>
      </c>
      <c r="I15334" s="784" t="s">
        <v>4431</v>
      </c>
    </row>
    <row r="15335" spans="1:9" hidden="1">
      <c r="A15335" s="784" t="str">
        <f>Table_wabobpsvr_AzureCalc_AzureCalcRateCard[[#This Row],[ServiceName]]&amp;Table_wabobpsvr_AzureCalc_AzureCalcRateCard[[#This Row],[Price_Level]]&amp;Table_wabobpsvr_AzureCalc_AzureCalcRateCard[[#This Row],[Region]]</f>
        <v>Machine Learning Studio Experiment HoursB2</v>
      </c>
      <c r="B15335" s="784">
        <v>2</v>
      </c>
      <c r="C15335" s="784" t="s">
        <v>4431</v>
      </c>
      <c r="D15335" s="784" t="s">
        <v>182</v>
      </c>
      <c r="E15335" s="784">
        <v>999999</v>
      </c>
      <c r="F15335" s="784" t="s">
        <v>1132</v>
      </c>
      <c r="G15335" s="784" t="s">
        <v>4431</v>
      </c>
      <c r="H15335" s="784" t="s">
        <v>4431</v>
      </c>
      <c r="I15335" s="784" t="s">
        <v>4431</v>
      </c>
    </row>
    <row r="15336" spans="1:9" hidden="1">
      <c r="A15336" s="784" t="str">
        <f>Table_wabobpsvr_AzureCalc_AzureCalcRateCard[[#This Row],[ServiceName]]&amp;Table_wabobpsvr_AzureCalc_AzureCalcRateCard[[#This Row],[Price_Level]]&amp;Table_wabobpsvr_AzureCalc_AzureCalcRateCard[[#This Row],[Region]]</f>
        <v>Machine Learning Studio Experiment HoursC2</v>
      </c>
      <c r="B15336" s="784">
        <v>2</v>
      </c>
      <c r="C15336" s="784" t="s">
        <v>4431</v>
      </c>
      <c r="D15336" s="784" t="s">
        <v>184</v>
      </c>
      <c r="E15336" s="784">
        <v>999999</v>
      </c>
      <c r="F15336" s="784" t="s">
        <v>1132</v>
      </c>
      <c r="G15336" s="784" t="s">
        <v>4431</v>
      </c>
      <c r="H15336" s="784" t="s">
        <v>4431</v>
      </c>
      <c r="I15336" s="784" t="s">
        <v>4431</v>
      </c>
    </row>
    <row r="15337" spans="1:9" hidden="1">
      <c r="A15337" s="784" t="str">
        <f>Table_wabobpsvr_AzureCalc_AzureCalcRateCard[[#This Row],[ServiceName]]&amp;Table_wabobpsvr_AzureCalc_AzureCalcRateCard[[#This Row],[Price_Level]]&amp;Table_wabobpsvr_AzureCalc_AzureCalcRateCard[[#This Row],[Region]]</f>
        <v>Machine Learning Studio Experiment HoursD2</v>
      </c>
      <c r="B15337" s="784">
        <v>2</v>
      </c>
      <c r="C15337" s="784" t="s">
        <v>4431</v>
      </c>
      <c r="D15337" s="784" t="s">
        <v>183</v>
      </c>
      <c r="E15337" s="784">
        <v>999999</v>
      </c>
      <c r="F15337" s="784" t="s">
        <v>1132</v>
      </c>
      <c r="G15337" s="784" t="s">
        <v>4431</v>
      </c>
      <c r="H15337" s="784" t="s">
        <v>4431</v>
      </c>
      <c r="I15337" s="784" t="s">
        <v>4431</v>
      </c>
    </row>
    <row r="15338" spans="1:9" hidden="1">
      <c r="A15338" s="784" t="str">
        <f>Table_wabobpsvr_AzureCalc_AzureCalcRateCard[[#This Row],[ServiceName]]&amp;Table_wabobpsvr_AzureCalc_AzureCalcRateCard[[#This Row],[Price_Level]]&amp;Table_wabobpsvr_AzureCalc_AzureCalcRateCard[[#This Row],[Region]]</f>
        <v>Machine Learning Studio Experiment HoursMOSP3</v>
      </c>
      <c r="B15338" s="784">
        <v>3</v>
      </c>
      <c r="C15338" s="784" t="s">
        <v>4431</v>
      </c>
      <c r="D15338" s="784" t="s">
        <v>627</v>
      </c>
      <c r="E15338" s="784">
        <v>999999</v>
      </c>
      <c r="F15338" s="784" t="s">
        <v>1132</v>
      </c>
      <c r="G15338" s="784" t="s">
        <v>4431</v>
      </c>
      <c r="H15338" s="784" t="s">
        <v>4431</v>
      </c>
      <c r="I15338" s="784" t="s">
        <v>4431</v>
      </c>
    </row>
    <row r="15339" spans="1:9" hidden="1">
      <c r="A15339" s="784" t="str">
        <f>Table_wabobpsvr_AzureCalc_AzureCalcRateCard[[#This Row],[ServiceName]]&amp;Table_wabobpsvr_AzureCalc_AzureCalcRateCard[[#This Row],[Price_Level]]&amp;Table_wabobpsvr_AzureCalc_AzureCalcRateCard[[#This Row],[Region]]</f>
        <v>Machine Learning Studio Experiment HoursA3</v>
      </c>
      <c r="B15339" s="784">
        <v>3</v>
      </c>
      <c r="C15339" s="784" t="s">
        <v>4431</v>
      </c>
      <c r="D15339" s="784" t="s">
        <v>181</v>
      </c>
      <c r="E15339" s="784">
        <v>999999</v>
      </c>
      <c r="F15339" s="784" t="s">
        <v>1132</v>
      </c>
      <c r="G15339" s="784" t="s">
        <v>4431</v>
      </c>
      <c r="H15339" s="784" t="s">
        <v>4431</v>
      </c>
      <c r="I15339" s="784" t="s">
        <v>4431</v>
      </c>
    </row>
    <row r="15340" spans="1:9" hidden="1">
      <c r="A15340" s="784" t="str">
        <f>Table_wabobpsvr_AzureCalc_AzureCalcRateCard[[#This Row],[ServiceName]]&amp;Table_wabobpsvr_AzureCalc_AzureCalcRateCard[[#This Row],[Price_Level]]&amp;Table_wabobpsvr_AzureCalc_AzureCalcRateCard[[#This Row],[Region]]</f>
        <v>Machine Learning Studio Experiment HoursB3</v>
      </c>
      <c r="B15340" s="784">
        <v>3</v>
      </c>
      <c r="C15340" s="784" t="s">
        <v>4431</v>
      </c>
      <c r="D15340" s="784" t="s">
        <v>182</v>
      </c>
      <c r="E15340" s="784">
        <v>999999</v>
      </c>
      <c r="F15340" s="784" t="s">
        <v>1132</v>
      </c>
      <c r="G15340" s="784" t="s">
        <v>4431</v>
      </c>
      <c r="H15340" s="784" t="s">
        <v>4431</v>
      </c>
      <c r="I15340" s="784" t="s">
        <v>4431</v>
      </c>
    </row>
    <row r="15341" spans="1:9" hidden="1">
      <c r="A15341" s="784" t="str">
        <f>Table_wabobpsvr_AzureCalc_AzureCalcRateCard[[#This Row],[ServiceName]]&amp;Table_wabobpsvr_AzureCalc_AzureCalcRateCard[[#This Row],[Price_Level]]&amp;Table_wabobpsvr_AzureCalc_AzureCalcRateCard[[#This Row],[Region]]</f>
        <v>Machine Learning Studio Experiment HoursC3</v>
      </c>
      <c r="B15341" s="784">
        <v>3</v>
      </c>
      <c r="C15341" s="784" t="s">
        <v>4431</v>
      </c>
      <c r="D15341" s="784" t="s">
        <v>184</v>
      </c>
      <c r="E15341" s="784">
        <v>999999</v>
      </c>
      <c r="F15341" s="784" t="s">
        <v>1132</v>
      </c>
      <c r="G15341" s="784" t="s">
        <v>4431</v>
      </c>
      <c r="H15341" s="784" t="s">
        <v>4431</v>
      </c>
      <c r="I15341" s="784" t="s">
        <v>4431</v>
      </c>
    </row>
    <row r="15342" spans="1:9" hidden="1">
      <c r="A15342" s="784" t="str">
        <f>Table_wabobpsvr_AzureCalc_AzureCalcRateCard[[#This Row],[ServiceName]]&amp;Table_wabobpsvr_AzureCalc_AzureCalcRateCard[[#This Row],[Price_Level]]&amp;Table_wabobpsvr_AzureCalc_AzureCalcRateCard[[#This Row],[Region]]</f>
        <v>Machine Learning Studio Experiment HoursD3</v>
      </c>
      <c r="B15342" s="784">
        <v>3</v>
      </c>
      <c r="C15342" s="784" t="s">
        <v>4431</v>
      </c>
      <c r="D15342" s="784" t="s">
        <v>183</v>
      </c>
      <c r="E15342" s="784">
        <v>999999</v>
      </c>
      <c r="F15342" s="784" t="s">
        <v>1132</v>
      </c>
      <c r="G15342" s="784" t="s">
        <v>4431</v>
      </c>
      <c r="H15342" s="784" t="s">
        <v>4431</v>
      </c>
      <c r="I15342" s="784" t="s">
        <v>4431</v>
      </c>
    </row>
    <row r="15343" spans="1:9" hidden="1">
      <c r="A15343" s="784" t="str">
        <f>Table_wabobpsvr_AzureCalc_AzureCalcRateCard[[#This Row],[ServiceName]]&amp;Table_wabobpsvr_AzureCalc_AzureCalcRateCard[[#This Row],[Price_Level]]&amp;Table_wabobpsvr_AzureCalc_AzureCalcRateCard[[#This Row],[Region]]</f>
        <v>Machine Learning Studio Experiment HoursMOSP4</v>
      </c>
      <c r="B15343" s="784">
        <v>4</v>
      </c>
      <c r="C15343" s="784" t="s">
        <v>4431</v>
      </c>
      <c r="D15343" s="784" t="s">
        <v>627</v>
      </c>
      <c r="E15343" s="784">
        <v>999999</v>
      </c>
      <c r="F15343" s="784" t="s">
        <v>1132</v>
      </c>
      <c r="G15343" s="784" t="s">
        <v>4431</v>
      </c>
      <c r="H15343" s="784" t="s">
        <v>4431</v>
      </c>
      <c r="I15343" s="784" t="s">
        <v>4431</v>
      </c>
    </row>
    <row r="15344" spans="1:9" hidden="1">
      <c r="A15344" s="784" t="str">
        <f>Table_wabobpsvr_AzureCalc_AzureCalcRateCard[[#This Row],[ServiceName]]&amp;Table_wabobpsvr_AzureCalc_AzureCalcRateCard[[#This Row],[Price_Level]]&amp;Table_wabobpsvr_AzureCalc_AzureCalcRateCard[[#This Row],[Region]]</f>
        <v>Machine Learning Studio Experiment HoursA4</v>
      </c>
      <c r="B15344" s="784">
        <v>4</v>
      </c>
      <c r="C15344" s="784" t="s">
        <v>4431</v>
      </c>
      <c r="D15344" s="784" t="s">
        <v>181</v>
      </c>
      <c r="E15344" s="784">
        <v>999999</v>
      </c>
      <c r="F15344" s="784" t="s">
        <v>1132</v>
      </c>
      <c r="G15344" s="784" t="s">
        <v>4431</v>
      </c>
      <c r="H15344" s="784" t="s">
        <v>4431</v>
      </c>
      <c r="I15344" s="784" t="s">
        <v>4431</v>
      </c>
    </row>
    <row r="15345" spans="1:9" hidden="1">
      <c r="A15345" s="784" t="str">
        <f>Table_wabobpsvr_AzureCalc_AzureCalcRateCard[[#This Row],[ServiceName]]&amp;Table_wabobpsvr_AzureCalc_AzureCalcRateCard[[#This Row],[Price_Level]]&amp;Table_wabobpsvr_AzureCalc_AzureCalcRateCard[[#This Row],[Region]]</f>
        <v>Machine Learning Studio Experiment HoursB4</v>
      </c>
      <c r="B15345" s="784">
        <v>4</v>
      </c>
      <c r="C15345" s="784" t="s">
        <v>4431</v>
      </c>
      <c r="D15345" s="784" t="s">
        <v>182</v>
      </c>
      <c r="E15345" s="784">
        <v>999999</v>
      </c>
      <c r="F15345" s="784" t="s">
        <v>1132</v>
      </c>
      <c r="G15345" s="784" t="s">
        <v>4431</v>
      </c>
      <c r="H15345" s="784" t="s">
        <v>4431</v>
      </c>
      <c r="I15345" s="784" t="s">
        <v>4431</v>
      </c>
    </row>
    <row r="15346" spans="1:9" hidden="1">
      <c r="A15346" s="784" t="str">
        <f>Table_wabobpsvr_AzureCalc_AzureCalcRateCard[[#This Row],[ServiceName]]&amp;Table_wabobpsvr_AzureCalc_AzureCalcRateCard[[#This Row],[Price_Level]]&amp;Table_wabobpsvr_AzureCalc_AzureCalcRateCard[[#This Row],[Region]]</f>
        <v>Machine Learning Studio Experiment HoursC4</v>
      </c>
      <c r="B15346" s="784">
        <v>4</v>
      </c>
      <c r="C15346" s="784" t="s">
        <v>4431</v>
      </c>
      <c r="D15346" s="784" t="s">
        <v>184</v>
      </c>
      <c r="E15346" s="784">
        <v>999999</v>
      </c>
      <c r="F15346" s="784" t="s">
        <v>1132</v>
      </c>
      <c r="G15346" s="784" t="s">
        <v>4431</v>
      </c>
      <c r="H15346" s="784" t="s">
        <v>4431</v>
      </c>
      <c r="I15346" s="784" t="s">
        <v>4431</v>
      </c>
    </row>
    <row r="15347" spans="1:9" hidden="1">
      <c r="A15347" s="784" t="str">
        <f>Table_wabobpsvr_AzureCalc_AzureCalcRateCard[[#This Row],[ServiceName]]&amp;Table_wabobpsvr_AzureCalc_AzureCalcRateCard[[#This Row],[Price_Level]]&amp;Table_wabobpsvr_AzureCalc_AzureCalcRateCard[[#This Row],[Region]]</f>
        <v>Machine Learning Studio Experiment HoursD4</v>
      </c>
      <c r="B15347" s="784">
        <v>4</v>
      </c>
      <c r="C15347" s="784" t="s">
        <v>4431</v>
      </c>
      <c r="D15347" s="784" t="s">
        <v>183</v>
      </c>
      <c r="E15347" s="784">
        <v>999999</v>
      </c>
      <c r="F15347" s="784" t="s">
        <v>1132</v>
      </c>
      <c r="G15347" s="784" t="s">
        <v>4431</v>
      </c>
      <c r="H15347" s="784" t="s">
        <v>4431</v>
      </c>
      <c r="I15347" s="784" t="s">
        <v>4431</v>
      </c>
    </row>
    <row r="15348" spans="1:9" hidden="1">
      <c r="A15348" s="784" t="str">
        <f>Table_wabobpsvr_AzureCalc_AzureCalcRateCard[[#This Row],[ServiceName]]&amp;Table_wabobpsvr_AzureCalc_AzureCalcRateCard[[#This Row],[Price_Level]]&amp;Table_wabobpsvr_AzureCalc_AzureCalcRateCard[[#This Row],[Region]]</f>
        <v>Machine Learning Studio Experiment HoursMOSP5</v>
      </c>
      <c r="B15348" s="784">
        <v>5</v>
      </c>
      <c r="C15348" s="784" t="s">
        <v>4431</v>
      </c>
      <c r="D15348" s="784" t="s">
        <v>627</v>
      </c>
      <c r="E15348" s="784">
        <v>999999</v>
      </c>
      <c r="F15348" s="784" t="s">
        <v>1132</v>
      </c>
      <c r="G15348" s="784" t="s">
        <v>4431</v>
      </c>
      <c r="H15348" s="784" t="s">
        <v>4431</v>
      </c>
      <c r="I15348" s="784" t="s">
        <v>4431</v>
      </c>
    </row>
    <row r="15349" spans="1:9" hidden="1">
      <c r="A15349" s="784" t="str">
        <f>Table_wabobpsvr_AzureCalc_AzureCalcRateCard[[#This Row],[ServiceName]]&amp;Table_wabobpsvr_AzureCalc_AzureCalcRateCard[[#This Row],[Price_Level]]&amp;Table_wabobpsvr_AzureCalc_AzureCalcRateCard[[#This Row],[Region]]</f>
        <v>Machine Learning Studio Experiment HoursA5</v>
      </c>
      <c r="B15349" s="784">
        <v>5</v>
      </c>
      <c r="C15349" s="784" t="s">
        <v>4431</v>
      </c>
      <c r="D15349" s="784" t="s">
        <v>181</v>
      </c>
      <c r="E15349" s="784">
        <v>999999</v>
      </c>
      <c r="F15349" s="784" t="s">
        <v>1132</v>
      </c>
      <c r="G15349" s="784" t="s">
        <v>4431</v>
      </c>
      <c r="H15349" s="784" t="s">
        <v>4431</v>
      </c>
      <c r="I15349" s="784" t="s">
        <v>4431</v>
      </c>
    </row>
    <row r="15350" spans="1:9" hidden="1">
      <c r="A15350" s="784" t="str">
        <f>Table_wabobpsvr_AzureCalc_AzureCalcRateCard[[#This Row],[ServiceName]]&amp;Table_wabobpsvr_AzureCalc_AzureCalcRateCard[[#This Row],[Price_Level]]&amp;Table_wabobpsvr_AzureCalc_AzureCalcRateCard[[#This Row],[Region]]</f>
        <v>Machine Learning Studio Experiment HoursB5</v>
      </c>
      <c r="B15350" s="784">
        <v>5</v>
      </c>
      <c r="C15350" s="784" t="s">
        <v>4431</v>
      </c>
      <c r="D15350" s="784" t="s">
        <v>182</v>
      </c>
      <c r="E15350" s="784">
        <v>999999</v>
      </c>
      <c r="F15350" s="784" t="s">
        <v>1132</v>
      </c>
      <c r="G15350" s="784" t="s">
        <v>4431</v>
      </c>
      <c r="H15350" s="784" t="s">
        <v>4431</v>
      </c>
      <c r="I15350" s="784" t="s">
        <v>4431</v>
      </c>
    </row>
    <row r="15351" spans="1:9" hidden="1">
      <c r="A15351" s="784" t="str">
        <f>Table_wabobpsvr_AzureCalc_AzureCalcRateCard[[#This Row],[ServiceName]]&amp;Table_wabobpsvr_AzureCalc_AzureCalcRateCard[[#This Row],[Price_Level]]&amp;Table_wabobpsvr_AzureCalc_AzureCalcRateCard[[#This Row],[Region]]</f>
        <v>Machine Learning Studio Experiment HoursC5</v>
      </c>
      <c r="B15351" s="784">
        <v>5</v>
      </c>
      <c r="C15351" s="784" t="s">
        <v>4431</v>
      </c>
      <c r="D15351" s="784" t="s">
        <v>184</v>
      </c>
      <c r="E15351" s="784">
        <v>999999</v>
      </c>
      <c r="F15351" s="784" t="s">
        <v>1132</v>
      </c>
      <c r="G15351" s="784" t="s">
        <v>4431</v>
      </c>
      <c r="H15351" s="784" t="s">
        <v>4431</v>
      </c>
      <c r="I15351" s="784" t="s">
        <v>4431</v>
      </c>
    </row>
    <row r="15352" spans="1:9" hidden="1">
      <c r="A15352" s="784" t="str">
        <f>Table_wabobpsvr_AzureCalc_AzureCalcRateCard[[#This Row],[ServiceName]]&amp;Table_wabobpsvr_AzureCalc_AzureCalcRateCard[[#This Row],[Price_Level]]&amp;Table_wabobpsvr_AzureCalc_AzureCalcRateCard[[#This Row],[Region]]</f>
        <v>Machine Learning Studio Experiment HoursD5</v>
      </c>
      <c r="B15352" s="784">
        <v>5</v>
      </c>
      <c r="C15352" s="784" t="s">
        <v>4431</v>
      </c>
      <c r="D15352" s="784" t="s">
        <v>183</v>
      </c>
      <c r="E15352" s="784">
        <v>999999</v>
      </c>
      <c r="F15352" s="784" t="s">
        <v>1132</v>
      </c>
      <c r="G15352" s="784" t="s">
        <v>4431</v>
      </c>
      <c r="H15352" s="784" t="s">
        <v>4431</v>
      </c>
      <c r="I15352" s="784" t="s">
        <v>4431</v>
      </c>
    </row>
    <row r="15353" spans="1:9" hidden="1">
      <c r="A15353" s="784" t="str">
        <f>Table_wabobpsvr_AzureCalc_AzureCalcRateCard[[#This Row],[ServiceName]]&amp;Table_wabobpsvr_AzureCalc_AzureCalcRateCard[[#This Row],[Price_Level]]&amp;Table_wabobpsvr_AzureCalc_AzureCalcRateCard[[#This Row],[Region]]</f>
        <v>Machine Learning Studio Experiment HoursMOSP7</v>
      </c>
      <c r="B15353" s="784">
        <v>7</v>
      </c>
      <c r="C15353" s="784" t="s">
        <v>4431</v>
      </c>
      <c r="D15353" s="784" t="s">
        <v>627</v>
      </c>
      <c r="E15353" s="784">
        <v>999999</v>
      </c>
      <c r="F15353" s="784" t="s">
        <v>1132</v>
      </c>
      <c r="G15353" s="784" t="s">
        <v>4431</v>
      </c>
      <c r="H15353" s="784" t="s">
        <v>4431</v>
      </c>
      <c r="I15353" s="784" t="s">
        <v>4431</v>
      </c>
    </row>
    <row r="15354" spans="1:9" hidden="1">
      <c r="A15354" s="784" t="str">
        <f>Table_wabobpsvr_AzureCalc_AzureCalcRateCard[[#This Row],[ServiceName]]&amp;Table_wabobpsvr_AzureCalc_AzureCalcRateCard[[#This Row],[Price_Level]]&amp;Table_wabobpsvr_AzureCalc_AzureCalcRateCard[[#This Row],[Region]]</f>
        <v>Machine Learning Studio Experiment HoursA7</v>
      </c>
      <c r="B15354" s="784">
        <v>7</v>
      </c>
      <c r="C15354" s="784" t="s">
        <v>4431</v>
      </c>
      <c r="D15354" s="784" t="s">
        <v>181</v>
      </c>
      <c r="E15354" s="784">
        <v>999999</v>
      </c>
      <c r="F15354" s="784" t="s">
        <v>1132</v>
      </c>
      <c r="G15354" s="784" t="s">
        <v>4431</v>
      </c>
      <c r="H15354" s="784" t="s">
        <v>4431</v>
      </c>
      <c r="I15354" s="784" t="s">
        <v>4431</v>
      </c>
    </row>
    <row r="15355" spans="1:9" hidden="1">
      <c r="A15355" s="784" t="str">
        <f>Table_wabobpsvr_AzureCalc_AzureCalcRateCard[[#This Row],[ServiceName]]&amp;Table_wabobpsvr_AzureCalc_AzureCalcRateCard[[#This Row],[Price_Level]]&amp;Table_wabobpsvr_AzureCalc_AzureCalcRateCard[[#This Row],[Region]]</f>
        <v>Machine Learning Studio Experiment HoursB7</v>
      </c>
      <c r="B15355" s="784">
        <v>7</v>
      </c>
      <c r="C15355" s="784" t="s">
        <v>4431</v>
      </c>
      <c r="D15355" s="784" t="s">
        <v>182</v>
      </c>
      <c r="E15355" s="784">
        <v>999999</v>
      </c>
      <c r="F15355" s="784" t="s">
        <v>1132</v>
      </c>
      <c r="G15355" s="784" t="s">
        <v>4431</v>
      </c>
      <c r="H15355" s="784" t="s">
        <v>4431</v>
      </c>
      <c r="I15355" s="784" t="s">
        <v>4431</v>
      </c>
    </row>
    <row r="15356" spans="1:9" hidden="1">
      <c r="A15356" s="784" t="str">
        <f>Table_wabobpsvr_AzureCalc_AzureCalcRateCard[[#This Row],[ServiceName]]&amp;Table_wabobpsvr_AzureCalc_AzureCalcRateCard[[#This Row],[Price_Level]]&amp;Table_wabobpsvr_AzureCalc_AzureCalcRateCard[[#This Row],[Region]]</f>
        <v>Machine Learning Studio Experiment HoursC7</v>
      </c>
      <c r="B15356" s="784">
        <v>7</v>
      </c>
      <c r="C15356" s="784" t="s">
        <v>4431</v>
      </c>
      <c r="D15356" s="784" t="s">
        <v>184</v>
      </c>
      <c r="E15356" s="784">
        <v>999999</v>
      </c>
      <c r="F15356" s="784" t="s">
        <v>1132</v>
      </c>
      <c r="G15356" s="784" t="s">
        <v>4431</v>
      </c>
      <c r="H15356" s="784" t="s">
        <v>4431</v>
      </c>
      <c r="I15356" s="784" t="s">
        <v>4431</v>
      </c>
    </row>
    <row r="15357" spans="1:9" hidden="1">
      <c r="A15357" s="784" t="str">
        <f>Table_wabobpsvr_AzureCalc_AzureCalcRateCard[[#This Row],[ServiceName]]&amp;Table_wabobpsvr_AzureCalc_AzureCalcRateCard[[#This Row],[Price_Level]]&amp;Table_wabobpsvr_AzureCalc_AzureCalcRateCard[[#This Row],[Region]]</f>
        <v>Machine Learning Studio Experiment HoursD7</v>
      </c>
      <c r="B15357" s="784">
        <v>7</v>
      </c>
      <c r="C15357" s="784" t="s">
        <v>4431</v>
      </c>
      <c r="D15357" s="784" t="s">
        <v>183</v>
      </c>
      <c r="E15357" s="784">
        <v>999999</v>
      </c>
      <c r="F15357" s="784" t="s">
        <v>1132</v>
      </c>
      <c r="G15357" s="784" t="s">
        <v>4431</v>
      </c>
      <c r="H15357" s="784" t="s">
        <v>4431</v>
      </c>
      <c r="I15357" s="784" t="s">
        <v>4431</v>
      </c>
    </row>
    <row r="15358" spans="1:9" hidden="1">
      <c r="A15358" s="784" t="str">
        <f>Table_wabobpsvr_AzureCalc_AzureCalcRateCard[[#This Row],[ServiceName]]&amp;Table_wabobpsvr_AzureCalc_AzureCalcRateCard[[#This Row],[Price_Level]]&amp;Table_wabobpsvr_AzureCalc_AzureCalcRateCard[[#This Row],[Region]]</f>
        <v>Machine Learning Studio Experiment HoursMOSP8</v>
      </c>
      <c r="B15358" s="784">
        <v>8</v>
      </c>
      <c r="C15358" s="784" t="s">
        <v>4431</v>
      </c>
      <c r="D15358" s="784" t="s">
        <v>627</v>
      </c>
      <c r="E15358" s="784">
        <v>999999</v>
      </c>
      <c r="F15358" s="784" t="s">
        <v>1132</v>
      </c>
      <c r="G15358" s="784" t="s">
        <v>4431</v>
      </c>
      <c r="H15358" s="784" t="s">
        <v>4431</v>
      </c>
      <c r="I15358" s="784" t="s">
        <v>4431</v>
      </c>
    </row>
    <row r="15359" spans="1:9" hidden="1">
      <c r="A15359" s="784" t="str">
        <f>Table_wabobpsvr_AzureCalc_AzureCalcRateCard[[#This Row],[ServiceName]]&amp;Table_wabobpsvr_AzureCalc_AzureCalcRateCard[[#This Row],[Price_Level]]&amp;Table_wabobpsvr_AzureCalc_AzureCalcRateCard[[#This Row],[Region]]</f>
        <v>Machine Learning Studio Experiment HoursA8</v>
      </c>
      <c r="B15359" s="784">
        <v>8</v>
      </c>
      <c r="C15359" s="784" t="s">
        <v>4431</v>
      </c>
      <c r="D15359" s="784" t="s">
        <v>181</v>
      </c>
      <c r="E15359" s="784">
        <v>999999</v>
      </c>
      <c r="F15359" s="784" t="s">
        <v>1132</v>
      </c>
      <c r="G15359" s="784" t="s">
        <v>4431</v>
      </c>
      <c r="H15359" s="784" t="s">
        <v>4431</v>
      </c>
      <c r="I15359" s="784" t="s">
        <v>4431</v>
      </c>
    </row>
    <row r="15360" spans="1:9" hidden="1">
      <c r="A15360" s="784" t="str">
        <f>Table_wabobpsvr_AzureCalc_AzureCalcRateCard[[#This Row],[ServiceName]]&amp;Table_wabobpsvr_AzureCalc_AzureCalcRateCard[[#This Row],[Price_Level]]&amp;Table_wabobpsvr_AzureCalc_AzureCalcRateCard[[#This Row],[Region]]</f>
        <v>Machine Learning Studio Experiment HoursB8</v>
      </c>
      <c r="B15360" s="784">
        <v>8</v>
      </c>
      <c r="C15360" s="784" t="s">
        <v>4431</v>
      </c>
      <c r="D15360" s="784" t="s">
        <v>182</v>
      </c>
      <c r="E15360" s="784">
        <v>999999</v>
      </c>
      <c r="F15360" s="784" t="s">
        <v>1132</v>
      </c>
      <c r="G15360" s="784" t="s">
        <v>4431</v>
      </c>
      <c r="H15360" s="784" t="s">
        <v>4431</v>
      </c>
      <c r="I15360" s="784" t="s">
        <v>4431</v>
      </c>
    </row>
    <row r="15361" spans="1:9" hidden="1">
      <c r="A15361" s="784" t="str">
        <f>Table_wabobpsvr_AzureCalc_AzureCalcRateCard[[#This Row],[ServiceName]]&amp;Table_wabobpsvr_AzureCalc_AzureCalcRateCard[[#This Row],[Price_Level]]&amp;Table_wabobpsvr_AzureCalc_AzureCalcRateCard[[#This Row],[Region]]</f>
        <v>Machine Learning Studio Experiment HoursC8</v>
      </c>
      <c r="B15361" s="784">
        <v>8</v>
      </c>
      <c r="C15361" s="784" t="s">
        <v>4431</v>
      </c>
      <c r="D15361" s="784" t="s">
        <v>184</v>
      </c>
      <c r="E15361" s="784">
        <v>999999</v>
      </c>
      <c r="F15361" s="784" t="s">
        <v>1132</v>
      </c>
      <c r="G15361" s="784" t="s">
        <v>4431</v>
      </c>
      <c r="H15361" s="784" t="s">
        <v>4431</v>
      </c>
      <c r="I15361" s="784" t="s">
        <v>4431</v>
      </c>
    </row>
    <row r="15362" spans="1:9" hidden="1">
      <c r="A15362" s="784" t="str">
        <f>Table_wabobpsvr_AzureCalc_AzureCalcRateCard[[#This Row],[ServiceName]]&amp;Table_wabobpsvr_AzureCalc_AzureCalcRateCard[[#This Row],[Price_Level]]&amp;Table_wabobpsvr_AzureCalc_AzureCalcRateCard[[#This Row],[Region]]</f>
        <v>Machine Learning Studio Experiment HoursD8</v>
      </c>
      <c r="B15362" s="784">
        <v>8</v>
      </c>
      <c r="C15362" s="784" t="s">
        <v>4431</v>
      </c>
      <c r="D15362" s="784" t="s">
        <v>183</v>
      </c>
      <c r="E15362" s="784">
        <v>999999</v>
      </c>
      <c r="F15362" s="784" t="s">
        <v>1132</v>
      </c>
      <c r="G15362" s="784" t="s">
        <v>4431</v>
      </c>
      <c r="H15362" s="784" t="s">
        <v>4431</v>
      </c>
      <c r="I15362" s="784" t="s">
        <v>4431</v>
      </c>
    </row>
    <row r="15363" spans="1:9" hidden="1">
      <c r="A15363" s="784" t="str">
        <f>Table_wabobpsvr_AzureCalc_AzureCalcRateCard[[#This Row],[ServiceName]]&amp;Table_wabobpsvr_AzureCalc_AzureCalcRateCard[[#This Row],[Price_Level]]&amp;Table_wabobpsvr_AzureCalc_AzureCalcRateCard[[#This Row],[Region]]</f>
        <v>Machine Learning Studio Experiment HoursMOSP9</v>
      </c>
      <c r="B15363" s="784">
        <v>9</v>
      </c>
      <c r="C15363" s="784" t="s">
        <v>4431</v>
      </c>
      <c r="D15363" s="784" t="s">
        <v>627</v>
      </c>
      <c r="E15363" s="784">
        <v>999999</v>
      </c>
      <c r="F15363" s="784" t="s">
        <v>1132</v>
      </c>
      <c r="G15363" s="784" t="s">
        <v>4431</v>
      </c>
      <c r="H15363" s="784" t="s">
        <v>4431</v>
      </c>
      <c r="I15363" s="784" t="s">
        <v>4431</v>
      </c>
    </row>
    <row r="15364" spans="1:9" hidden="1">
      <c r="A15364" s="784" t="str">
        <f>Table_wabobpsvr_AzureCalc_AzureCalcRateCard[[#This Row],[ServiceName]]&amp;Table_wabobpsvr_AzureCalc_AzureCalcRateCard[[#This Row],[Price_Level]]&amp;Table_wabobpsvr_AzureCalc_AzureCalcRateCard[[#This Row],[Region]]</f>
        <v>Machine Learning Studio Experiment HoursA9</v>
      </c>
      <c r="B15364" s="784">
        <v>9</v>
      </c>
      <c r="C15364" s="784" t="s">
        <v>4431</v>
      </c>
      <c r="D15364" s="784" t="s">
        <v>181</v>
      </c>
      <c r="E15364" s="784">
        <v>999999</v>
      </c>
      <c r="F15364" s="784" t="s">
        <v>1132</v>
      </c>
      <c r="G15364" s="784" t="s">
        <v>4431</v>
      </c>
      <c r="H15364" s="784" t="s">
        <v>4431</v>
      </c>
      <c r="I15364" s="784" t="s">
        <v>4431</v>
      </c>
    </row>
    <row r="15365" spans="1:9" hidden="1">
      <c r="A15365" s="784" t="str">
        <f>Table_wabobpsvr_AzureCalc_AzureCalcRateCard[[#This Row],[ServiceName]]&amp;Table_wabobpsvr_AzureCalc_AzureCalcRateCard[[#This Row],[Price_Level]]&amp;Table_wabobpsvr_AzureCalc_AzureCalcRateCard[[#This Row],[Region]]</f>
        <v>Machine Learning Studio Experiment HoursB9</v>
      </c>
      <c r="B15365" s="784">
        <v>9</v>
      </c>
      <c r="C15365" s="784" t="s">
        <v>4431</v>
      </c>
      <c r="D15365" s="784" t="s">
        <v>182</v>
      </c>
      <c r="E15365" s="784">
        <v>999999</v>
      </c>
      <c r="F15365" s="784" t="s">
        <v>1132</v>
      </c>
      <c r="G15365" s="784" t="s">
        <v>4431</v>
      </c>
      <c r="H15365" s="784" t="s">
        <v>4431</v>
      </c>
      <c r="I15365" s="784" t="s">
        <v>4431</v>
      </c>
    </row>
    <row r="15366" spans="1:9" hidden="1">
      <c r="A15366" s="784" t="str">
        <f>Table_wabobpsvr_AzureCalc_AzureCalcRateCard[[#This Row],[ServiceName]]&amp;Table_wabobpsvr_AzureCalc_AzureCalcRateCard[[#This Row],[Price_Level]]&amp;Table_wabobpsvr_AzureCalc_AzureCalcRateCard[[#This Row],[Region]]</f>
        <v>Machine Learning Studio Experiment HoursC9</v>
      </c>
      <c r="B15366" s="784">
        <v>9</v>
      </c>
      <c r="C15366" s="784" t="s">
        <v>4431</v>
      </c>
      <c r="D15366" s="784" t="s">
        <v>184</v>
      </c>
      <c r="E15366" s="784">
        <v>999999</v>
      </c>
      <c r="F15366" s="784" t="s">
        <v>1132</v>
      </c>
      <c r="G15366" s="784" t="s">
        <v>4431</v>
      </c>
      <c r="H15366" s="784" t="s">
        <v>4431</v>
      </c>
      <c r="I15366" s="784" t="s">
        <v>4431</v>
      </c>
    </row>
    <row r="15367" spans="1:9" hidden="1">
      <c r="A15367" s="784" t="str">
        <f>Table_wabobpsvr_AzureCalc_AzureCalcRateCard[[#This Row],[ServiceName]]&amp;Table_wabobpsvr_AzureCalc_AzureCalcRateCard[[#This Row],[Price_Level]]&amp;Table_wabobpsvr_AzureCalc_AzureCalcRateCard[[#This Row],[Region]]</f>
        <v>Machine Learning Studio Experiment HoursD9</v>
      </c>
      <c r="B15367" s="784">
        <v>9</v>
      </c>
      <c r="C15367" s="784" t="s">
        <v>4431</v>
      </c>
      <c r="D15367" s="784" t="s">
        <v>183</v>
      </c>
      <c r="E15367" s="784">
        <v>999999</v>
      </c>
      <c r="F15367" s="784" t="s">
        <v>1132</v>
      </c>
      <c r="G15367" s="784" t="s">
        <v>4431</v>
      </c>
      <c r="H15367" s="784" t="s">
        <v>4431</v>
      </c>
      <c r="I15367" s="784" t="s">
        <v>4431</v>
      </c>
    </row>
    <row r="15368" spans="1:9" hidden="1">
      <c r="A15368" s="784" t="str">
        <f>Table_wabobpsvr_AzureCalc_AzureCalcRateCard[[#This Row],[ServiceName]]&amp;Table_wabobpsvr_AzureCalc_AzureCalcRateCard[[#This Row],[Price_Level]]&amp;Table_wabobpsvr_AzureCalc_AzureCalcRateCard[[#This Row],[Region]]</f>
        <v>Machine Learning Studio Experiment HoursMOSP10</v>
      </c>
      <c r="B15368" s="784">
        <v>10</v>
      </c>
      <c r="C15368" s="784" t="s">
        <v>4431</v>
      </c>
      <c r="D15368" s="784" t="s">
        <v>627</v>
      </c>
      <c r="E15368" s="784">
        <v>999999</v>
      </c>
      <c r="F15368" s="784" t="s">
        <v>1132</v>
      </c>
      <c r="G15368" s="784" t="s">
        <v>4431</v>
      </c>
      <c r="H15368" s="784" t="s">
        <v>4431</v>
      </c>
      <c r="I15368" s="784" t="s">
        <v>4431</v>
      </c>
    </row>
    <row r="15369" spans="1:9" hidden="1">
      <c r="A15369" s="784" t="str">
        <f>Table_wabobpsvr_AzureCalc_AzureCalcRateCard[[#This Row],[ServiceName]]&amp;Table_wabobpsvr_AzureCalc_AzureCalcRateCard[[#This Row],[Price_Level]]&amp;Table_wabobpsvr_AzureCalc_AzureCalcRateCard[[#This Row],[Region]]</f>
        <v>Machine Learning Studio Experiment HoursA10</v>
      </c>
      <c r="B15369" s="784">
        <v>10</v>
      </c>
      <c r="C15369" s="784" t="s">
        <v>4431</v>
      </c>
      <c r="D15369" s="784" t="s">
        <v>181</v>
      </c>
      <c r="E15369" s="784">
        <v>999999</v>
      </c>
      <c r="F15369" s="784" t="s">
        <v>1132</v>
      </c>
      <c r="G15369" s="784" t="s">
        <v>4431</v>
      </c>
      <c r="H15369" s="784" t="s">
        <v>4431</v>
      </c>
      <c r="I15369" s="784" t="s">
        <v>4431</v>
      </c>
    </row>
    <row r="15370" spans="1:9" hidden="1">
      <c r="A15370" s="784" t="str">
        <f>Table_wabobpsvr_AzureCalc_AzureCalcRateCard[[#This Row],[ServiceName]]&amp;Table_wabobpsvr_AzureCalc_AzureCalcRateCard[[#This Row],[Price_Level]]&amp;Table_wabobpsvr_AzureCalc_AzureCalcRateCard[[#This Row],[Region]]</f>
        <v>Machine Learning Studio Experiment HoursB10</v>
      </c>
      <c r="B15370" s="784">
        <v>10</v>
      </c>
      <c r="C15370" s="784" t="s">
        <v>4431</v>
      </c>
      <c r="D15370" s="784" t="s">
        <v>182</v>
      </c>
      <c r="E15370" s="784">
        <v>999999</v>
      </c>
      <c r="F15370" s="784" t="s">
        <v>1132</v>
      </c>
      <c r="G15370" s="784" t="s">
        <v>4431</v>
      </c>
      <c r="H15370" s="784" t="s">
        <v>4431</v>
      </c>
      <c r="I15370" s="784" t="s">
        <v>4431</v>
      </c>
    </row>
    <row r="15371" spans="1:9" hidden="1">
      <c r="A15371" s="784" t="str">
        <f>Table_wabobpsvr_AzureCalc_AzureCalcRateCard[[#This Row],[ServiceName]]&amp;Table_wabobpsvr_AzureCalc_AzureCalcRateCard[[#This Row],[Price_Level]]&amp;Table_wabobpsvr_AzureCalc_AzureCalcRateCard[[#This Row],[Region]]</f>
        <v>Machine Learning Studio Experiment HoursC10</v>
      </c>
      <c r="B15371" s="784">
        <v>10</v>
      </c>
      <c r="C15371" s="784" t="s">
        <v>4431</v>
      </c>
      <c r="D15371" s="784" t="s">
        <v>184</v>
      </c>
      <c r="E15371" s="784">
        <v>999999</v>
      </c>
      <c r="F15371" s="784" t="s">
        <v>1132</v>
      </c>
      <c r="G15371" s="784" t="s">
        <v>4431</v>
      </c>
      <c r="H15371" s="784" t="s">
        <v>4431</v>
      </c>
      <c r="I15371" s="784" t="s">
        <v>4431</v>
      </c>
    </row>
    <row r="15372" spans="1:9" hidden="1">
      <c r="A15372" s="784" t="str">
        <f>Table_wabobpsvr_AzureCalc_AzureCalcRateCard[[#This Row],[ServiceName]]&amp;Table_wabobpsvr_AzureCalc_AzureCalcRateCard[[#This Row],[Price_Level]]&amp;Table_wabobpsvr_AzureCalc_AzureCalcRateCard[[#This Row],[Region]]</f>
        <v>Machine Learning Studio Experiment HoursD10</v>
      </c>
      <c r="B15372" s="784">
        <v>10</v>
      </c>
      <c r="C15372" s="784" t="s">
        <v>4431</v>
      </c>
      <c r="D15372" s="784" t="s">
        <v>183</v>
      </c>
      <c r="E15372" s="784">
        <v>999999</v>
      </c>
      <c r="F15372" s="784" t="s">
        <v>1132</v>
      </c>
      <c r="G15372" s="784" t="s">
        <v>4431</v>
      </c>
      <c r="H15372" s="784" t="s">
        <v>4431</v>
      </c>
      <c r="I15372" s="784" t="s">
        <v>4431</v>
      </c>
    </row>
    <row r="15373" spans="1:9" hidden="1">
      <c r="A15373" s="784" t="str">
        <f>Table_wabobpsvr_AzureCalc_AzureCalcRateCard[[#This Row],[ServiceName]]&amp;Table_wabobpsvr_AzureCalc_AzureCalcRateCard[[#This Row],[Price_Level]]&amp;Table_wabobpsvr_AzureCalc_AzureCalcRateCard[[#This Row],[Region]]</f>
        <v>Machine Learning Studio Experiment HoursMOSP11</v>
      </c>
      <c r="B15373" s="784">
        <v>11</v>
      </c>
      <c r="C15373" s="784" t="s">
        <v>4431</v>
      </c>
      <c r="D15373" s="784" t="s">
        <v>627</v>
      </c>
      <c r="E15373" s="784">
        <v>999999</v>
      </c>
      <c r="F15373" s="784" t="s">
        <v>1132</v>
      </c>
      <c r="G15373" s="784" t="s">
        <v>4431</v>
      </c>
      <c r="H15373" s="784" t="s">
        <v>4431</v>
      </c>
      <c r="I15373" s="784" t="s">
        <v>4431</v>
      </c>
    </row>
    <row r="15374" spans="1:9" hidden="1">
      <c r="A15374" s="784" t="str">
        <f>Table_wabobpsvr_AzureCalc_AzureCalcRateCard[[#This Row],[ServiceName]]&amp;Table_wabobpsvr_AzureCalc_AzureCalcRateCard[[#This Row],[Price_Level]]&amp;Table_wabobpsvr_AzureCalc_AzureCalcRateCard[[#This Row],[Region]]</f>
        <v>Machine Learning Studio Experiment HoursA11</v>
      </c>
      <c r="B15374" s="784">
        <v>11</v>
      </c>
      <c r="C15374" s="784" t="s">
        <v>4431</v>
      </c>
      <c r="D15374" s="784" t="s">
        <v>181</v>
      </c>
      <c r="E15374" s="784">
        <v>999999</v>
      </c>
      <c r="F15374" s="784" t="s">
        <v>1132</v>
      </c>
      <c r="G15374" s="784" t="s">
        <v>4431</v>
      </c>
      <c r="H15374" s="784" t="s">
        <v>4431</v>
      </c>
      <c r="I15374" s="784" t="s">
        <v>4431</v>
      </c>
    </row>
    <row r="15375" spans="1:9" hidden="1">
      <c r="A15375" s="784" t="str">
        <f>Table_wabobpsvr_AzureCalc_AzureCalcRateCard[[#This Row],[ServiceName]]&amp;Table_wabobpsvr_AzureCalc_AzureCalcRateCard[[#This Row],[Price_Level]]&amp;Table_wabobpsvr_AzureCalc_AzureCalcRateCard[[#This Row],[Region]]</f>
        <v>Machine Learning Studio Experiment HoursB11</v>
      </c>
      <c r="B15375" s="784">
        <v>11</v>
      </c>
      <c r="C15375" s="784" t="s">
        <v>4431</v>
      </c>
      <c r="D15375" s="784" t="s">
        <v>182</v>
      </c>
      <c r="E15375" s="784">
        <v>999999</v>
      </c>
      <c r="F15375" s="784" t="s">
        <v>1132</v>
      </c>
      <c r="G15375" s="784" t="s">
        <v>4431</v>
      </c>
      <c r="H15375" s="784" t="s">
        <v>4431</v>
      </c>
      <c r="I15375" s="784" t="s">
        <v>4431</v>
      </c>
    </row>
    <row r="15376" spans="1:9" hidden="1">
      <c r="A15376" s="784" t="str">
        <f>Table_wabobpsvr_AzureCalc_AzureCalcRateCard[[#This Row],[ServiceName]]&amp;Table_wabobpsvr_AzureCalc_AzureCalcRateCard[[#This Row],[Price_Level]]&amp;Table_wabobpsvr_AzureCalc_AzureCalcRateCard[[#This Row],[Region]]</f>
        <v>Machine Learning Studio Experiment HoursC11</v>
      </c>
      <c r="B15376" s="784">
        <v>11</v>
      </c>
      <c r="C15376" s="784" t="s">
        <v>4431</v>
      </c>
      <c r="D15376" s="784" t="s">
        <v>184</v>
      </c>
      <c r="E15376" s="784">
        <v>999999</v>
      </c>
      <c r="F15376" s="784" t="s">
        <v>1132</v>
      </c>
      <c r="G15376" s="784" t="s">
        <v>4431</v>
      </c>
      <c r="H15376" s="784" t="s">
        <v>4431</v>
      </c>
      <c r="I15376" s="784" t="s">
        <v>4431</v>
      </c>
    </row>
    <row r="15377" spans="1:9" hidden="1">
      <c r="A15377" s="784" t="str">
        <f>Table_wabobpsvr_AzureCalc_AzureCalcRateCard[[#This Row],[ServiceName]]&amp;Table_wabobpsvr_AzureCalc_AzureCalcRateCard[[#This Row],[Price_Level]]&amp;Table_wabobpsvr_AzureCalc_AzureCalcRateCard[[#This Row],[Region]]</f>
        <v>Machine Learning Studio Experiment HoursD11</v>
      </c>
      <c r="B15377" s="784">
        <v>11</v>
      </c>
      <c r="C15377" s="784" t="s">
        <v>4431</v>
      </c>
      <c r="D15377" s="784" t="s">
        <v>183</v>
      </c>
      <c r="E15377" s="784">
        <v>999999</v>
      </c>
      <c r="F15377" s="784" t="s">
        <v>1132</v>
      </c>
      <c r="G15377" s="784" t="s">
        <v>4431</v>
      </c>
      <c r="H15377" s="784" t="s">
        <v>4431</v>
      </c>
      <c r="I15377" s="784" t="s">
        <v>4431</v>
      </c>
    </row>
    <row r="15378" spans="1:9" hidden="1">
      <c r="A15378" s="784" t="str">
        <f>Table_wabobpsvr_AzureCalc_AzureCalcRateCard[[#This Row],[ServiceName]]&amp;Table_wabobpsvr_AzureCalc_AzureCalcRateCard[[#This Row],[Price_Level]]&amp;Table_wabobpsvr_AzureCalc_AzureCalcRateCard[[#This Row],[Region]]</f>
        <v>Machine Learning Studio Experiment HoursMOSP12</v>
      </c>
      <c r="B15378" s="784">
        <v>12</v>
      </c>
      <c r="C15378" s="784" t="s">
        <v>4431</v>
      </c>
      <c r="D15378" s="784" t="s">
        <v>627</v>
      </c>
      <c r="E15378" s="784">
        <v>999999</v>
      </c>
      <c r="F15378" s="784" t="s">
        <v>1132</v>
      </c>
      <c r="G15378" s="784" t="s">
        <v>4431</v>
      </c>
      <c r="H15378" s="784" t="s">
        <v>4431</v>
      </c>
      <c r="I15378" s="784" t="s">
        <v>4431</v>
      </c>
    </row>
    <row r="15379" spans="1:9" hidden="1">
      <c r="A15379" s="784" t="str">
        <f>Table_wabobpsvr_AzureCalc_AzureCalcRateCard[[#This Row],[ServiceName]]&amp;Table_wabobpsvr_AzureCalc_AzureCalcRateCard[[#This Row],[Price_Level]]&amp;Table_wabobpsvr_AzureCalc_AzureCalcRateCard[[#This Row],[Region]]</f>
        <v>Machine Learning Studio Experiment HoursA12</v>
      </c>
      <c r="B15379" s="784">
        <v>12</v>
      </c>
      <c r="C15379" s="784" t="s">
        <v>4431</v>
      </c>
      <c r="D15379" s="784" t="s">
        <v>181</v>
      </c>
      <c r="E15379" s="784">
        <v>999999</v>
      </c>
      <c r="F15379" s="784" t="s">
        <v>1132</v>
      </c>
      <c r="G15379" s="784" t="s">
        <v>4431</v>
      </c>
      <c r="H15379" s="784" t="s">
        <v>4431</v>
      </c>
      <c r="I15379" s="784" t="s">
        <v>4431</v>
      </c>
    </row>
    <row r="15380" spans="1:9" hidden="1">
      <c r="A15380" s="784" t="str">
        <f>Table_wabobpsvr_AzureCalc_AzureCalcRateCard[[#This Row],[ServiceName]]&amp;Table_wabobpsvr_AzureCalc_AzureCalcRateCard[[#This Row],[Price_Level]]&amp;Table_wabobpsvr_AzureCalc_AzureCalcRateCard[[#This Row],[Region]]</f>
        <v>Machine Learning Studio Experiment HoursB12</v>
      </c>
      <c r="B15380" s="784">
        <v>12</v>
      </c>
      <c r="C15380" s="784" t="s">
        <v>4431</v>
      </c>
      <c r="D15380" s="784" t="s">
        <v>182</v>
      </c>
      <c r="E15380" s="784">
        <v>999999</v>
      </c>
      <c r="F15380" s="784" t="s">
        <v>1132</v>
      </c>
      <c r="G15380" s="784" t="s">
        <v>4431</v>
      </c>
      <c r="H15380" s="784" t="s">
        <v>4431</v>
      </c>
      <c r="I15380" s="784" t="s">
        <v>4431</v>
      </c>
    </row>
    <row r="15381" spans="1:9" hidden="1">
      <c r="A15381" s="784" t="str">
        <f>Table_wabobpsvr_AzureCalc_AzureCalcRateCard[[#This Row],[ServiceName]]&amp;Table_wabobpsvr_AzureCalc_AzureCalcRateCard[[#This Row],[Price_Level]]&amp;Table_wabobpsvr_AzureCalc_AzureCalcRateCard[[#This Row],[Region]]</f>
        <v>Machine Learning Studio Experiment HoursC12</v>
      </c>
      <c r="B15381" s="784">
        <v>12</v>
      </c>
      <c r="C15381" s="784" t="s">
        <v>4431</v>
      </c>
      <c r="D15381" s="784" t="s">
        <v>184</v>
      </c>
      <c r="E15381" s="784">
        <v>999999</v>
      </c>
      <c r="F15381" s="784" t="s">
        <v>1132</v>
      </c>
      <c r="G15381" s="784" t="s">
        <v>4431</v>
      </c>
      <c r="H15381" s="784" t="s">
        <v>4431</v>
      </c>
      <c r="I15381" s="784" t="s">
        <v>4431</v>
      </c>
    </row>
    <row r="15382" spans="1:9" hidden="1">
      <c r="A15382" s="784" t="str">
        <f>Table_wabobpsvr_AzureCalc_AzureCalcRateCard[[#This Row],[ServiceName]]&amp;Table_wabobpsvr_AzureCalc_AzureCalcRateCard[[#This Row],[Price_Level]]&amp;Table_wabobpsvr_AzureCalc_AzureCalcRateCard[[#This Row],[Region]]</f>
        <v>Machine Learning Studio Experiment HoursD12</v>
      </c>
      <c r="B15382" s="784">
        <v>12</v>
      </c>
      <c r="C15382" s="784" t="s">
        <v>4431</v>
      </c>
      <c r="D15382" s="784" t="s">
        <v>183</v>
      </c>
      <c r="E15382" s="784">
        <v>999999</v>
      </c>
      <c r="F15382" s="784" t="s">
        <v>1132</v>
      </c>
      <c r="G15382" s="784" t="s">
        <v>4431</v>
      </c>
      <c r="H15382" s="784" t="s">
        <v>4431</v>
      </c>
      <c r="I15382" s="784" t="s">
        <v>4431</v>
      </c>
    </row>
    <row r="15383" spans="1:9" hidden="1">
      <c r="A15383" s="784" t="str">
        <f>Table_wabobpsvr_AzureCalc_AzureCalcRateCard[[#This Row],[ServiceName]]&amp;Table_wabobpsvr_AzureCalc_AzureCalcRateCard[[#This Row],[Price_Level]]&amp;Table_wabobpsvr_AzureCalc_AzureCalcRateCard[[#This Row],[Region]]</f>
        <v>Machine Learning Studio Experiment HoursMOSP13</v>
      </c>
      <c r="B15383" s="784">
        <v>13</v>
      </c>
      <c r="C15383" s="784" t="s">
        <v>4431</v>
      </c>
      <c r="D15383" s="784" t="s">
        <v>627</v>
      </c>
      <c r="E15383" s="784">
        <v>999999</v>
      </c>
      <c r="F15383" s="784" t="s">
        <v>1132</v>
      </c>
      <c r="G15383" s="784" t="s">
        <v>4431</v>
      </c>
      <c r="H15383" s="784" t="s">
        <v>4431</v>
      </c>
      <c r="I15383" s="784" t="s">
        <v>4431</v>
      </c>
    </row>
    <row r="15384" spans="1:9" hidden="1">
      <c r="A15384" s="784" t="str">
        <f>Table_wabobpsvr_AzureCalc_AzureCalcRateCard[[#This Row],[ServiceName]]&amp;Table_wabobpsvr_AzureCalc_AzureCalcRateCard[[#This Row],[Price_Level]]&amp;Table_wabobpsvr_AzureCalc_AzureCalcRateCard[[#This Row],[Region]]</f>
        <v>Machine Learning Studio Experiment HoursA13</v>
      </c>
      <c r="B15384" s="784">
        <v>13</v>
      </c>
      <c r="C15384" s="784" t="s">
        <v>4431</v>
      </c>
      <c r="D15384" s="784" t="s">
        <v>181</v>
      </c>
      <c r="E15384" s="784">
        <v>999999</v>
      </c>
      <c r="F15384" s="784" t="s">
        <v>1132</v>
      </c>
      <c r="G15384" s="784" t="s">
        <v>4431</v>
      </c>
      <c r="H15384" s="784" t="s">
        <v>4431</v>
      </c>
      <c r="I15384" s="784" t="s">
        <v>4431</v>
      </c>
    </row>
    <row r="15385" spans="1:9" hidden="1">
      <c r="A15385" s="784" t="str">
        <f>Table_wabobpsvr_AzureCalc_AzureCalcRateCard[[#This Row],[ServiceName]]&amp;Table_wabobpsvr_AzureCalc_AzureCalcRateCard[[#This Row],[Price_Level]]&amp;Table_wabobpsvr_AzureCalc_AzureCalcRateCard[[#This Row],[Region]]</f>
        <v>Machine Learning Studio Experiment HoursB13</v>
      </c>
      <c r="B15385" s="784">
        <v>13</v>
      </c>
      <c r="C15385" s="784" t="s">
        <v>4431</v>
      </c>
      <c r="D15385" s="784" t="s">
        <v>182</v>
      </c>
      <c r="E15385" s="784">
        <v>999999</v>
      </c>
      <c r="F15385" s="784" t="s">
        <v>1132</v>
      </c>
      <c r="G15385" s="784" t="s">
        <v>4431</v>
      </c>
      <c r="H15385" s="784" t="s">
        <v>4431</v>
      </c>
      <c r="I15385" s="784" t="s">
        <v>4431</v>
      </c>
    </row>
    <row r="15386" spans="1:9" hidden="1">
      <c r="A15386" s="784" t="str">
        <f>Table_wabobpsvr_AzureCalc_AzureCalcRateCard[[#This Row],[ServiceName]]&amp;Table_wabobpsvr_AzureCalc_AzureCalcRateCard[[#This Row],[Price_Level]]&amp;Table_wabobpsvr_AzureCalc_AzureCalcRateCard[[#This Row],[Region]]</f>
        <v>Machine Learning Studio Experiment HoursC13</v>
      </c>
      <c r="B15386" s="784">
        <v>13</v>
      </c>
      <c r="C15386" s="784" t="s">
        <v>4431</v>
      </c>
      <c r="D15386" s="784" t="s">
        <v>184</v>
      </c>
      <c r="E15386" s="784">
        <v>999999</v>
      </c>
      <c r="F15386" s="784" t="s">
        <v>1132</v>
      </c>
      <c r="G15386" s="784" t="s">
        <v>4431</v>
      </c>
      <c r="H15386" s="784" t="s">
        <v>4431</v>
      </c>
      <c r="I15386" s="784" t="s">
        <v>4431</v>
      </c>
    </row>
    <row r="15387" spans="1:9" hidden="1">
      <c r="A15387" s="784" t="str">
        <f>Table_wabobpsvr_AzureCalc_AzureCalcRateCard[[#This Row],[ServiceName]]&amp;Table_wabobpsvr_AzureCalc_AzureCalcRateCard[[#This Row],[Price_Level]]&amp;Table_wabobpsvr_AzureCalc_AzureCalcRateCard[[#This Row],[Region]]</f>
        <v>Machine Learning Studio Experiment HoursD13</v>
      </c>
      <c r="B15387" s="784">
        <v>13</v>
      </c>
      <c r="C15387" s="784" t="s">
        <v>4431</v>
      </c>
      <c r="D15387" s="784" t="s">
        <v>183</v>
      </c>
      <c r="E15387" s="784">
        <v>999999</v>
      </c>
      <c r="F15387" s="784" t="s">
        <v>1132</v>
      </c>
      <c r="G15387" s="784" t="s">
        <v>4431</v>
      </c>
      <c r="H15387" s="784" t="s">
        <v>4431</v>
      </c>
      <c r="I15387" s="784" t="s">
        <v>4431</v>
      </c>
    </row>
    <row r="15388" spans="1:9" hidden="1">
      <c r="A15388" s="784" t="str">
        <f>Table_wabobpsvr_AzureCalc_AzureCalcRateCard[[#This Row],[ServiceName]]&amp;Table_wabobpsvr_AzureCalc_AzureCalcRateCard[[#This Row],[Price_Level]]&amp;Table_wabobpsvr_AzureCalc_AzureCalcRateCard[[#This Row],[Region]]</f>
        <v>Machine Learning Studio Experiment HoursMOSP14</v>
      </c>
      <c r="B15388" s="784">
        <v>14</v>
      </c>
      <c r="C15388" s="784" t="s">
        <v>4431</v>
      </c>
      <c r="D15388" s="784" t="s">
        <v>627</v>
      </c>
      <c r="E15388" s="784">
        <v>999999</v>
      </c>
      <c r="F15388" s="784" t="s">
        <v>1132</v>
      </c>
      <c r="G15388" s="784" t="s">
        <v>4431</v>
      </c>
      <c r="H15388" s="784" t="s">
        <v>4431</v>
      </c>
      <c r="I15388" s="784" t="s">
        <v>4431</v>
      </c>
    </row>
    <row r="15389" spans="1:9" hidden="1">
      <c r="A15389" s="784" t="str">
        <f>Table_wabobpsvr_AzureCalc_AzureCalcRateCard[[#This Row],[ServiceName]]&amp;Table_wabobpsvr_AzureCalc_AzureCalcRateCard[[#This Row],[Price_Level]]&amp;Table_wabobpsvr_AzureCalc_AzureCalcRateCard[[#This Row],[Region]]</f>
        <v>Machine Learning Studio Experiment HoursA14</v>
      </c>
      <c r="B15389" s="784">
        <v>14</v>
      </c>
      <c r="C15389" s="784" t="s">
        <v>4431</v>
      </c>
      <c r="D15389" s="784" t="s">
        <v>181</v>
      </c>
      <c r="E15389" s="784">
        <v>999999</v>
      </c>
      <c r="F15389" s="784" t="s">
        <v>1132</v>
      </c>
      <c r="G15389" s="784" t="s">
        <v>4431</v>
      </c>
      <c r="H15389" s="784" t="s">
        <v>4431</v>
      </c>
      <c r="I15389" s="784" t="s">
        <v>4431</v>
      </c>
    </row>
    <row r="15390" spans="1:9" hidden="1">
      <c r="A15390" s="784" t="str">
        <f>Table_wabobpsvr_AzureCalc_AzureCalcRateCard[[#This Row],[ServiceName]]&amp;Table_wabobpsvr_AzureCalc_AzureCalcRateCard[[#This Row],[Price_Level]]&amp;Table_wabobpsvr_AzureCalc_AzureCalcRateCard[[#This Row],[Region]]</f>
        <v>Machine Learning Studio Experiment HoursB14</v>
      </c>
      <c r="B15390" s="784">
        <v>14</v>
      </c>
      <c r="C15390" s="784" t="s">
        <v>4431</v>
      </c>
      <c r="D15390" s="784" t="s">
        <v>182</v>
      </c>
      <c r="E15390" s="784">
        <v>999999</v>
      </c>
      <c r="F15390" s="784" t="s">
        <v>1132</v>
      </c>
      <c r="G15390" s="784" t="s">
        <v>4431</v>
      </c>
      <c r="H15390" s="784" t="s">
        <v>4431</v>
      </c>
      <c r="I15390" s="784" t="s">
        <v>4431</v>
      </c>
    </row>
    <row r="15391" spans="1:9" hidden="1">
      <c r="A15391" s="784" t="str">
        <f>Table_wabobpsvr_AzureCalc_AzureCalcRateCard[[#This Row],[ServiceName]]&amp;Table_wabobpsvr_AzureCalc_AzureCalcRateCard[[#This Row],[Price_Level]]&amp;Table_wabobpsvr_AzureCalc_AzureCalcRateCard[[#This Row],[Region]]</f>
        <v>Standard DocumentDB DaysB2</v>
      </c>
      <c r="B15391" s="784">
        <v>2</v>
      </c>
      <c r="C15391" s="784" t="s">
        <v>4431</v>
      </c>
      <c r="D15391" s="784" t="s">
        <v>182</v>
      </c>
      <c r="E15391" s="784">
        <v>999999</v>
      </c>
      <c r="F15391" s="784" t="s">
        <v>1133</v>
      </c>
      <c r="G15391" s="784" t="s">
        <v>4431</v>
      </c>
      <c r="H15391" s="784" t="s">
        <v>4431</v>
      </c>
      <c r="I15391" s="784" t="s">
        <v>4431</v>
      </c>
    </row>
    <row r="15392" spans="1:9" hidden="1">
      <c r="A15392" s="784" t="str">
        <f>Table_wabobpsvr_AzureCalc_AzureCalcRateCard[[#This Row],[ServiceName]]&amp;Table_wabobpsvr_AzureCalc_AzureCalcRateCard[[#This Row],[Price_Level]]&amp;Table_wabobpsvr_AzureCalc_AzureCalcRateCard[[#This Row],[Region]]</f>
        <v>Standard DocumentDB DaysC2</v>
      </c>
      <c r="B15392" s="784">
        <v>2</v>
      </c>
      <c r="C15392" s="784" t="s">
        <v>4431</v>
      </c>
      <c r="D15392" s="784" t="s">
        <v>184</v>
      </c>
      <c r="E15392" s="784">
        <v>999999</v>
      </c>
      <c r="F15392" s="784" t="s">
        <v>1133</v>
      </c>
      <c r="G15392" s="784" t="s">
        <v>4431</v>
      </c>
      <c r="H15392" s="784" t="s">
        <v>4431</v>
      </c>
      <c r="I15392" s="784" t="s">
        <v>4431</v>
      </c>
    </row>
    <row r="15393" spans="1:9" hidden="1">
      <c r="A15393" s="784" t="str">
        <f>Table_wabobpsvr_AzureCalc_AzureCalcRateCard[[#This Row],[ServiceName]]&amp;Table_wabobpsvr_AzureCalc_AzureCalcRateCard[[#This Row],[Price_Level]]&amp;Table_wabobpsvr_AzureCalc_AzureCalcRateCard[[#This Row],[Region]]</f>
        <v>Standard DocumentDB DaysD2</v>
      </c>
      <c r="B15393" s="784">
        <v>2</v>
      </c>
      <c r="C15393" s="784" t="s">
        <v>4431</v>
      </c>
      <c r="D15393" s="784" t="s">
        <v>183</v>
      </c>
      <c r="E15393" s="784">
        <v>999999</v>
      </c>
      <c r="F15393" s="784" t="s">
        <v>1133</v>
      </c>
      <c r="G15393" s="784" t="s">
        <v>4431</v>
      </c>
      <c r="H15393" s="784" t="s">
        <v>4431</v>
      </c>
      <c r="I15393" s="784" t="s">
        <v>4431</v>
      </c>
    </row>
    <row r="15394" spans="1:9" hidden="1">
      <c r="A15394" s="784" t="str">
        <f>Table_wabobpsvr_AzureCalc_AzureCalcRateCard[[#This Row],[ServiceName]]&amp;Table_wabobpsvr_AzureCalc_AzureCalcRateCard[[#This Row],[Price_Level]]&amp;Table_wabobpsvr_AzureCalc_AzureCalcRateCard[[#This Row],[Region]]</f>
        <v>Standard DocumentDB DaysMOSP3</v>
      </c>
      <c r="B15394" s="784">
        <v>3</v>
      </c>
      <c r="C15394" s="784" t="s">
        <v>4431</v>
      </c>
      <c r="D15394" s="784" t="s">
        <v>627</v>
      </c>
      <c r="E15394" s="784">
        <v>999999</v>
      </c>
      <c r="F15394" s="784" t="s">
        <v>1133</v>
      </c>
      <c r="G15394" s="784" t="s">
        <v>4431</v>
      </c>
      <c r="H15394" s="784" t="s">
        <v>4431</v>
      </c>
      <c r="I15394" s="784" t="s">
        <v>4431</v>
      </c>
    </row>
    <row r="15395" spans="1:9" hidden="1">
      <c r="A15395" s="784" t="str">
        <f>Table_wabobpsvr_AzureCalc_AzureCalcRateCard[[#This Row],[ServiceName]]&amp;Table_wabobpsvr_AzureCalc_AzureCalcRateCard[[#This Row],[Price_Level]]&amp;Table_wabobpsvr_AzureCalc_AzureCalcRateCard[[#This Row],[Region]]</f>
        <v>Standard DocumentDB DaysA3</v>
      </c>
      <c r="B15395" s="784">
        <v>3</v>
      </c>
      <c r="C15395" s="784" t="s">
        <v>4431</v>
      </c>
      <c r="D15395" s="784" t="s">
        <v>181</v>
      </c>
      <c r="E15395" s="784">
        <v>999999</v>
      </c>
      <c r="F15395" s="784" t="s">
        <v>1133</v>
      </c>
      <c r="G15395" s="784" t="s">
        <v>4431</v>
      </c>
      <c r="H15395" s="784" t="s">
        <v>4431</v>
      </c>
      <c r="I15395" s="784" t="s">
        <v>4431</v>
      </c>
    </row>
    <row r="15396" spans="1:9" hidden="1">
      <c r="A15396" s="784" t="str">
        <f>Table_wabobpsvr_AzureCalc_AzureCalcRateCard[[#This Row],[ServiceName]]&amp;Table_wabobpsvr_AzureCalc_AzureCalcRateCard[[#This Row],[Price_Level]]&amp;Table_wabobpsvr_AzureCalc_AzureCalcRateCard[[#This Row],[Region]]</f>
        <v>Standard DocumentDB DaysB3</v>
      </c>
      <c r="B15396" s="784">
        <v>3</v>
      </c>
      <c r="C15396" s="784" t="s">
        <v>4431</v>
      </c>
      <c r="D15396" s="784" t="s">
        <v>182</v>
      </c>
      <c r="E15396" s="784">
        <v>999999</v>
      </c>
      <c r="F15396" s="784" t="s">
        <v>1133</v>
      </c>
      <c r="G15396" s="784" t="s">
        <v>4431</v>
      </c>
      <c r="H15396" s="784" t="s">
        <v>4431</v>
      </c>
      <c r="I15396" s="784" t="s">
        <v>4431</v>
      </c>
    </row>
    <row r="15397" spans="1:9" hidden="1">
      <c r="A15397" s="784" t="str">
        <f>Table_wabobpsvr_AzureCalc_AzureCalcRateCard[[#This Row],[ServiceName]]&amp;Table_wabobpsvr_AzureCalc_AzureCalcRateCard[[#This Row],[Price_Level]]&amp;Table_wabobpsvr_AzureCalc_AzureCalcRateCard[[#This Row],[Region]]</f>
        <v>Standard DocumentDB DaysC3</v>
      </c>
      <c r="B15397" s="784">
        <v>3</v>
      </c>
      <c r="C15397" s="784" t="s">
        <v>4431</v>
      </c>
      <c r="D15397" s="784" t="s">
        <v>184</v>
      </c>
      <c r="E15397" s="784">
        <v>999999</v>
      </c>
      <c r="F15397" s="784" t="s">
        <v>1133</v>
      </c>
      <c r="G15397" s="784" t="s">
        <v>4431</v>
      </c>
      <c r="H15397" s="784" t="s">
        <v>4431</v>
      </c>
      <c r="I15397" s="784" t="s">
        <v>4431</v>
      </c>
    </row>
    <row r="15398" spans="1:9" hidden="1">
      <c r="A15398" s="784" t="str">
        <f>Table_wabobpsvr_AzureCalc_AzureCalcRateCard[[#This Row],[ServiceName]]&amp;Table_wabobpsvr_AzureCalc_AzureCalcRateCard[[#This Row],[Price_Level]]&amp;Table_wabobpsvr_AzureCalc_AzureCalcRateCard[[#This Row],[Region]]</f>
        <v>Standard DocumentDB DaysD3</v>
      </c>
      <c r="B15398" s="784">
        <v>3</v>
      </c>
      <c r="C15398" s="784" t="s">
        <v>4431</v>
      </c>
      <c r="D15398" s="784" t="s">
        <v>183</v>
      </c>
      <c r="E15398" s="784">
        <v>999999</v>
      </c>
      <c r="F15398" s="784" t="s">
        <v>1133</v>
      </c>
      <c r="G15398" s="784" t="s">
        <v>4431</v>
      </c>
      <c r="H15398" s="784" t="s">
        <v>4431</v>
      </c>
      <c r="I15398" s="784" t="s">
        <v>4431</v>
      </c>
    </row>
    <row r="15399" spans="1:9" hidden="1">
      <c r="A15399" s="784" t="str">
        <f>Table_wabobpsvr_AzureCalc_AzureCalcRateCard[[#This Row],[ServiceName]]&amp;Table_wabobpsvr_AzureCalc_AzureCalcRateCard[[#This Row],[Price_Level]]&amp;Table_wabobpsvr_AzureCalc_AzureCalcRateCard[[#This Row],[Region]]</f>
        <v>Standard DocumentDB DaysMOSP5</v>
      </c>
      <c r="B15399" s="784">
        <v>5</v>
      </c>
      <c r="C15399" s="784" t="s">
        <v>4431</v>
      </c>
      <c r="D15399" s="784" t="s">
        <v>627</v>
      </c>
      <c r="E15399" s="784">
        <v>999999</v>
      </c>
      <c r="F15399" s="784" t="s">
        <v>1133</v>
      </c>
      <c r="G15399" s="784" t="s">
        <v>4431</v>
      </c>
      <c r="H15399" s="784" t="s">
        <v>4431</v>
      </c>
      <c r="I15399" s="784" t="s">
        <v>4431</v>
      </c>
    </row>
    <row r="15400" spans="1:9" hidden="1">
      <c r="A15400" s="784" t="str">
        <f>Table_wabobpsvr_AzureCalc_AzureCalcRateCard[[#This Row],[ServiceName]]&amp;Table_wabobpsvr_AzureCalc_AzureCalcRateCard[[#This Row],[Price_Level]]&amp;Table_wabobpsvr_AzureCalc_AzureCalcRateCard[[#This Row],[Region]]</f>
        <v>Standard DocumentDB DaysA5</v>
      </c>
      <c r="B15400" s="784">
        <v>5</v>
      </c>
      <c r="C15400" s="784" t="s">
        <v>4431</v>
      </c>
      <c r="D15400" s="784" t="s">
        <v>181</v>
      </c>
      <c r="E15400" s="784">
        <v>999999</v>
      </c>
      <c r="F15400" s="784" t="s">
        <v>1133</v>
      </c>
      <c r="G15400" s="784" t="s">
        <v>4431</v>
      </c>
      <c r="H15400" s="784" t="s">
        <v>4431</v>
      </c>
      <c r="I15400" s="784" t="s">
        <v>4431</v>
      </c>
    </row>
    <row r="15401" spans="1:9" hidden="1">
      <c r="A15401" s="784" t="str">
        <f>Table_wabobpsvr_AzureCalc_AzureCalcRateCard[[#This Row],[ServiceName]]&amp;Table_wabobpsvr_AzureCalc_AzureCalcRateCard[[#This Row],[Price_Level]]&amp;Table_wabobpsvr_AzureCalc_AzureCalcRateCard[[#This Row],[Region]]</f>
        <v>Standard DocumentDB DaysB5</v>
      </c>
      <c r="B15401" s="784">
        <v>5</v>
      </c>
      <c r="C15401" s="784" t="s">
        <v>4431</v>
      </c>
      <c r="D15401" s="784" t="s">
        <v>182</v>
      </c>
      <c r="E15401" s="784">
        <v>999999</v>
      </c>
      <c r="F15401" s="784" t="s">
        <v>1133</v>
      </c>
      <c r="G15401" s="784" t="s">
        <v>4431</v>
      </c>
      <c r="H15401" s="784" t="s">
        <v>4431</v>
      </c>
      <c r="I15401" s="784" t="s">
        <v>4431</v>
      </c>
    </row>
    <row r="15402" spans="1:9" hidden="1">
      <c r="A15402" s="784" t="str">
        <f>Table_wabobpsvr_AzureCalc_AzureCalcRateCard[[#This Row],[ServiceName]]&amp;Table_wabobpsvr_AzureCalc_AzureCalcRateCard[[#This Row],[Price_Level]]&amp;Table_wabobpsvr_AzureCalc_AzureCalcRateCard[[#This Row],[Region]]</f>
        <v>Standard DocumentDB DaysC5</v>
      </c>
      <c r="B15402" s="784">
        <v>5</v>
      </c>
      <c r="C15402" s="784" t="s">
        <v>4431</v>
      </c>
      <c r="D15402" s="784" t="s">
        <v>184</v>
      </c>
      <c r="E15402" s="784">
        <v>999999</v>
      </c>
      <c r="F15402" s="784" t="s">
        <v>1133</v>
      </c>
      <c r="G15402" s="784" t="s">
        <v>4431</v>
      </c>
      <c r="H15402" s="784" t="s">
        <v>4431</v>
      </c>
      <c r="I15402" s="784" t="s">
        <v>4431</v>
      </c>
    </row>
    <row r="15403" spans="1:9" hidden="1">
      <c r="A15403" s="784" t="str">
        <f>Table_wabobpsvr_AzureCalc_AzureCalcRateCard[[#This Row],[ServiceName]]&amp;Table_wabobpsvr_AzureCalc_AzureCalcRateCard[[#This Row],[Price_Level]]&amp;Table_wabobpsvr_AzureCalc_AzureCalcRateCard[[#This Row],[Region]]</f>
        <v>Standard DocumentDB DaysD5</v>
      </c>
      <c r="B15403" s="784">
        <v>5</v>
      </c>
      <c r="C15403" s="784" t="s">
        <v>4431</v>
      </c>
      <c r="D15403" s="784" t="s">
        <v>183</v>
      </c>
      <c r="E15403" s="784">
        <v>999999</v>
      </c>
      <c r="F15403" s="784" t="s">
        <v>1133</v>
      </c>
      <c r="G15403" s="784" t="s">
        <v>4431</v>
      </c>
      <c r="H15403" s="784" t="s">
        <v>4431</v>
      </c>
      <c r="I15403" s="784" t="s">
        <v>4431</v>
      </c>
    </row>
    <row r="15404" spans="1:9" hidden="1">
      <c r="A15404" s="784" t="str">
        <f>Table_wabobpsvr_AzureCalc_AzureCalcRateCard[[#This Row],[ServiceName]]&amp;Table_wabobpsvr_AzureCalc_AzureCalcRateCard[[#This Row],[Price_Level]]&amp;Table_wabobpsvr_AzureCalc_AzureCalcRateCard[[#This Row],[Region]]</f>
        <v>Standard DocumentDB DaysMOSP1</v>
      </c>
      <c r="B15404" s="784">
        <v>1</v>
      </c>
      <c r="C15404" s="784" t="s">
        <v>4431</v>
      </c>
      <c r="D15404" s="784" t="s">
        <v>627</v>
      </c>
      <c r="E15404" s="784">
        <v>999999</v>
      </c>
      <c r="F15404" s="784" t="s">
        <v>1133</v>
      </c>
      <c r="G15404" s="784" t="s">
        <v>4431</v>
      </c>
      <c r="H15404" s="784" t="s">
        <v>4431</v>
      </c>
      <c r="I15404" s="784" t="s">
        <v>4431</v>
      </c>
    </row>
    <row r="15405" spans="1:9" hidden="1">
      <c r="A15405" s="784" t="str">
        <f>Table_wabobpsvr_AzureCalc_AzureCalcRateCard[[#This Row],[ServiceName]]&amp;Table_wabobpsvr_AzureCalc_AzureCalcRateCard[[#This Row],[Price_Level]]&amp;Table_wabobpsvr_AzureCalc_AzureCalcRateCard[[#This Row],[Region]]</f>
        <v>Standard DocumentDB DaysA1</v>
      </c>
      <c r="B15405" s="784">
        <v>1</v>
      </c>
      <c r="C15405" s="784" t="s">
        <v>4431</v>
      </c>
      <c r="D15405" s="784" t="s">
        <v>181</v>
      </c>
      <c r="E15405" s="784">
        <v>999999</v>
      </c>
      <c r="F15405" s="784" t="s">
        <v>1133</v>
      </c>
      <c r="G15405" s="784" t="s">
        <v>4431</v>
      </c>
      <c r="H15405" s="784" t="s">
        <v>4431</v>
      </c>
      <c r="I15405" s="784" t="s">
        <v>4431</v>
      </c>
    </row>
    <row r="15406" spans="1:9" hidden="1">
      <c r="A15406" s="784" t="str">
        <f>Table_wabobpsvr_AzureCalc_AzureCalcRateCard[[#This Row],[ServiceName]]&amp;Table_wabobpsvr_AzureCalc_AzureCalcRateCard[[#This Row],[Price_Level]]&amp;Table_wabobpsvr_AzureCalc_AzureCalcRateCard[[#This Row],[Region]]</f>
        <v>Standard DocumentDB DaysB1</v>
      </c>
      <c r="B15406" s="784">
        <v>1</v>
      </c>
      <c r="C15406" s="784" t="s">
        <v>4431</v>
      </c>
      <c r="D15406" s="784" t="s">
        <v>182</v>
      </c>
      <c r="E15406" s="784">
        <v>999999</v>
      </c>
      <c r="F15406" s="784" t="s">
        <v>1133</v>
      </c>
      <c r="G15406" s="784" t="s">
        <v>4431</v>
      </c>
      <c r="H15406" s="784" t="s">
        <v>4431</v>
      </c>
      <c r="I15406" s="784" t="s">
        <v>4431</v>
      </c>
    </row>
    <row r="15407" spans="1:9" hidden="1">
      <c r="A15407" s="784" t="str">
        <f>Table_wabobpsvr_AzureCalc_AzureCalcRateCard[[#This Row],[ServiceName]]&amp;Table_wabobpsvr_AzureCalc_AzureCalcRateCard[[#This Row],[Price_Level]]&amp;Table_wabobpsvr_AzureCalc_AzureCalcRateCard[[#This Row],[Region]]</f>
        <v>Standard DocumentDB DaysC1</v>
      </c>
      <c r="B15407" s="784">
        <v>1</v>
      </c>
      <c r="C15407" s="784" t="s">
        <v>4431</v>
      </c>
      <c r="D15407" s="784" t="s">
        <v>184</v>
      </c>
      <c r="E15407" s="784">
        <v>999999</v>
      </c>
      <c r="F15407" s="784" t="s">
        <v>1133</v>
      </c>
      <c r="G15407" s="784" t="s">
        <v>4431</v>
      </c>
      <c r="H15407" s="784" t="s">
        <v>4431</v>
      </c>
      <c r="I15407" s="784" t="s">
        <v>4431</v>
      </c>
    </row>
    <row r="15408" spans="1:9" hidden="1">
      <c r="A15408" s="784" t="str">
        <f>Table_wabobpsvr_AzureCalc_AzureCalcRateCard[[#This Row],[ServiceName]]&amp;Table_wabobpsvr_AzureCalc_AzureCalcRateCard[[#This Row],[Price_Level]]&amp;Table_wabobpsvr_AzureCalc_AzureCalcRateCard[[#This Row],[Region]]</f>
        <v>Standard DocumentDB DaysD1</v>
      </c>
      <c r="B15408" s="784">
        <v>1</v>
      </c>
      <c r="C15408" s="784" t="s">
        <v>4431</v>
      </c>
      <c r="D15408" s="784" t="s">
        <v>183</v>
      </c>
      <c r="E15408" s="784">
        <v>999999</v>
      </c>
      <c r="F15408" s="784" t="s">
        <v>1133</v>
      </c>
      <c r="G15408" s="784" t="s">
        <v>4431</v>
      </c>
      <c r="H15408" s="784" t="s">
        <v>4431</v>
      </c>
      <c r="I15408" s="784" t="s">
        <v>4431</v>
      </c>
    </row>
    <row r="15409" spans="1:9" hidden="1">
      <c r="A15409" s="784" t="str">
        <f>Table_wabobpsvr_AzureCalc_AzureCalcRateCard[[#This Row],[ServiceName]]&amp;Table_wabobpsvr_AzureCalc_AzureCalcRateCard[[#This Row],[Price_Level]]&amp;Table_wabobpsvr_AzureCalc_AzureCalcRateCard[[#This Row],[Region]]</f>
        <v>Standard DocumentDB DaysMOSP9</v>
      </c>
      <c r="B15409" s="784">
        <v>9</v>
      </c>
      <c r="C15409" s="784" t="s">
        <v>4431</v>
      </c>
      <c r="D15409" s="784" t="s">
        <v>627</v>
      </c>
      <c r="E15409" s="784">
        <v>999999</v>
      </c>
      <c r="F15409" s="784" t="s">
        <v>1133</v>
      </c>
      <c r="G15409" s="784" t="s">
        <v>4431</v>
      </c>
      <c r="H15409" s="784" t="s">
        <v>4431</v>
      </c>
      <c r="I15409" s="784" t="s">
        <v>4431</v>
      </c>
    </row>
    <row r="15410" spans="1:9" hidden="1">
      <c r="A15410" s="784" t="str">
        <f>Table_wabobpsvr_AzureCalc_AzureCalcRateCard[[#This Row],[ServiceName]]&amp;Table_wabobpsvr_AzureCalc_AzureCalcRateCard[[#This Row],[Price_Level]]&amp;Table_wabobpsvr_AzureCalc_AzureCalcRateCard[[#This Row],[Region]]</f>
        <v>Standard DocumentDB DaysA9</v>
      </c>
      <c r="B15410" s="784">
        <v>9</v>
      </c>
      <c r="C15410" s="784" t="s">
        <v>4431</v>
      </c>
      <c r="D15410" s="784" t="s">
        <v>181</v>
      </c>
      <c r="E15410" s="784">
        <v>999999</v>
      </c>
      <c r="F15410" s="784" t="s">
        <v>1133</v>
      </c>
      <c r="G15410" s="784" t="s">
        <v>4431</v>
      </c>
      <c r="H15410" s="784" t="s">
        <v>4431</v>
      </c>
      <c r="I15410" s="784" t="s">
        <v>4431</v>
      </c>
    </row>
    <row r="15411" spans="1:9" hidden="1">
      <c r="A15411" s="784" t="str">
        <f>Table_wabobpsvr_AzureCalc_AzureCalcRateCard[[#This Row],[ServiceName]]&amp;Table_wabobpsvr_AzureCalc_AzureCalcRateCard[[#This Row],[Price_Level]]&amp;Table_wabobpsvr_AzureCalc_AzureCalcRateCard[[#This Row],[Region]]</f>
        <v>Standard DocumentDB DaysB9</v>
      </c>
      <c r="B15411" s="784">
        <v>9</v>
      </c>
      <c r="C15411" s="784" t="s">
        <v>4431</v>
      </c>
      <c r="D15411" s="784" t="s">
        <v>182</v>
      </c>
      <c r="E15411" s="784">
        <v>999999</v>
      </c>
      <c r="F15411" s="784" t="s">
        <v>1133</v>
      </c>
      <c r="G15411" s="784" t="s">
        <v>4431</v>
      </c>
      <c r="H15411" s="784" t="s">
        <v>4431</v>
      </c>
      <c r="I15411" s="784" t="s">
        <v>4431</v>
      </c>
    </row>
    <row r="15412" spans="1:9" hidden="1">
      <c r="A15412" s="784" t="str">
        <f>Table_wabobpsvr_AzureCalc_AzureCalcRateCard[[#This Row],[ServiceName]]&amp;Table_wabobpsvr_AzureCalc_AzureCalcRateCard[[#This Row],[Price_Level]]&amp;Table_wabobpsvr_AzureCalc_AzureCalcRateCard[[#This Row],[Region]]</f>
        <v>Standard DocumentDB DaysC9</v>
      </c>
      <c r="B15412" s="784">
        <v>9</v>
      </c>
      <c r="C15412" s="784" t="s">
        <v>4431</v>
      </c>
      <c r="D15412" s="784" t="s">
        <v>184</v>
      </c>
      <c r="E15412" s="784">
        <v>999999</v>
      </c>
      <c r="F15412" s="784" t="s">
        <v>1133</v>
      </c>
      <c r="G15412" s="784" t="s">
        <v>4431</v>
      </c>
      <c r="H15412" s="784" t="s">
        <v>4431</v>
      </c>
      <c r="I15412" s="784" t="s">
        <v>4431</v>
      </c>
    </row>
    <row r="15413" spans="1:9" hidden="1">
      <c r="A15413" s="784" t="str">
        <f>Table_wabobpsvr_AzureCalc_AzureCalcRateCard[[#This Row],[ServiceName]]&amp;Table_wabobpsvr_AzureCalc_AzureCalcRateCard[[#This Row],[Price_Level]]&amp;Table_wabobpsvr_AzureCalc_AzureCalcRateCard[[#This Row],[Region]]</f>
        <v>Standard DocumentDB DaysD9</v>
      </c>
      <c r="B15413" s="784">
        <v>9</v>
      </c>
      <c r="C15413" s="784" t="s">
        <v>4431</v>
      </c>
      <c r="D15413" s="784" t="s">
        <v>183</v>
      </c>
      <c r="E15413" s="784">
        <v>999999</v>
      </c>
      <c r="F15413" s="784" t="s">
        <v>1133</v>
      </c>
      <c r="G15413" s="784" t="s">
        <v>4431</v>
      </c>
      <c r="H15413" s="784" t="s">
        <v>4431</v>
      </c>
      <c r="I15413" s="784" t="s">
        <v>4431</v>
      </c>
    </row>
    <row r="15414" spans="1:9" hidden="1">
      <c r="A15414" s="784" t="str">
        <f>Table_wabobpsvr_AzureCalc_AzureCalcRateCard[[#This Row],[ServiceName]]&amp;Table_wabobpsvr_AzureCalc_AzureCalcRateCard[[#This Row],[Price_Level]]&amp;Table_wabobpsvr_AzureCalc_AzureCalcRateCard[[#This Row],[Region]]</f>
        <v>Standard DocumentDB DaysMOSP10</v>
      </c>
      <c r="B15414" s="784">
        <v>10</v>
      </c>
      <c r="C15414" s="784" t="s">
        <v>4431</v>
      </c>
      <c r="D15414" s="784" t="s">
        <v>627</v>
      </c>
      <c r="E15414" s="784">
        <v>999999</v>
      </c>
      <c r="F15414" s="784" t="s">
        <v>1133</v>
      </c>
      <c r="G15414" s="784" t="s">
        <v>4431</v>
      </c>
      <c r="H15414" s="784" t="s">
        <v>4431</v>
      </c>
      <c r="I15414" s="784" t="s">
        <v>4431</v>
      </c>
    </row>
    <row r="15415" spans="1:9" hidden="1">
      <c r="A15415" s="784" t="str">
        <f>Table_wabobpsvr_AzureCalc_AzureCalcRateCard[[#This Row],[ServiceName]]&amp;Table_wabobpsvr_AzureCalc_AzureCalcRateCard[[#This Row],[Price_Level]]&amp;Table_wabobpsvr_AzureCalc_AzureCalcRateCard[[#This Row],[Region]]</f>
        <v>Standard DocumentDB DaysA10</v>
      </c>
      <c r="B15415" s="784">
        <v>10</v>
      </c>
      <c r="C15415" s="784" t="s">
        <v>4431</v>
      </c>
      <c r="D15415" s="784" t="s">
        <v>181</v>
      </c>
      <c r="E15415" s="784">
        <v>999999</v>
      </c>
      <c r="F15415" s="784" t="s">
        <v>1133</v>
      </c>
      <c r="G15415" s="784" t="s">
        <v>4431</v>
      </c>
      <c r="H15415" s="784" t="s">
        <v>4431</v>
      </c>
      <c r="I15415" s="784" t="s">
        <v>4431</v>
      </c>
    </row>
    <row r="15416" spans="1:9" hidden="1">
      <c r="A15416" s="784" t="str">
        <f>Table_wabobpsvr_AzureCalc_AzureCalcRateCard[[#This Row],[ServiceName]]&amp;Table_wabobpsvr_AzureCalc_AzureCalcRateCard[[#This Row],[Price_Level]]&amp;Table_wabobpsvr_AzureCalc_AzureCalcRateCard[[#This Row],[Region]]</f>
        <v>Standard DocumentDB DaysB10</v>
      </c>
      <c r="B15416" s="784">
        <v>10</v>
      </c>
      <c r="C15416" s="784" t="s">
        <v>4431</v>
      </c>
      <c r="D15416" s="784" t="s">
        <v>182</v>
      </c>
      <c r="E15416" s="784">
        <v>999999</v>
      </c>
      <c r="F15416" s="784" t="s">
        <v>1133</v>
      </c>
      <c r="G15416" s="784" t="s">
        <v>4431</v>
      </c>
      <c r="H15416" s="784" t="s">
        <v>4431</v>
      </c>
      <c r="I15416" s="784" t="s">
        <v>4431</v>
      </c>
    </row>
    <row r="15417" spans="1:9" hidden="1">
      <c r="A15417" s="784" t="str">
        <f>Table_wabobpsvr_AzureCalc_AzureCalcRateCard[[#This Row],[ServiceName]]&amp;Table_wabobpsvr_AzureCalc_AzureCalcRateCard[[#This Row],[Price_Level]]&amp;Table_wabobpsvr_AzureCalc_AzureCalcRateCard[[#This Row],[Region]]</f>
        <v>Standard DocumentDB DaysC10</v>
      </c>
      <c r="B15417" s="784">
        <v>10</v>
      </c>
      <c r="C15417" s="784" t="s">
        <v>4431</v>
      </c>
      <c r="D15417" s="784" t="s">
        <v>184</v>
      </c>
      <c r="E15417" s="784">
        <v>999999</v>
      </c>
      <c r="F15417" s="784" t="s">
        <v>1133</v>
      </c>
      <c r="G15417" s="784" t="s">
        <v>4431</v>
      </c>
      <c r="H15417" s="784" t="s">
        <v>4431</v>
      </c>
      <c r="I15417" s="784" t="s">
        <v>4431</v>
      </c>
    </row>
    <row r="15418" spans="1:9" hidden="1">
      <c r="A15418" s="784" t="str">
        <f>Table_wabobpsvr_AzureCalc_AzureCalcRateCard[[#This Row],[ServiceName]]&amp;Table_wabobpsvr_AzureCalc_AzureCalcRateCard[[#This Row],[Price_Level]]&amp;Table_wabobpsvr_AzureCalc_AzureCalcRateCard[[#This Row],[Region]]</f>
        <v>Standard DocumentDB DaysD10</v>
      </c>
      <c r="B15418" s="784">
        <v>10</v>
      </c>
      <c r="C15418" s="784" t="s">
        <v>4431</v>
      </c>
      <c r="D15418" s="784" t="s">
        <v>183</v>
      </c>
      <c r="E15418" s="784">
        <v>999999</v>
      </c>
      <c r="F15418" s="784" t="s">
        <v>1133</v>
      </c>
      <c r="G15418" s="784" t="s">
        <v>4431</v>
      </c>
      <c r="H15418" s="784" t="s">
        <v>4431</v>
      </c>
      <c r="I15418" s="784" t="s">
        <v>4431</v>
      </c>
    </row>
    <row r="15419" spans="1:9" hidden="1">
      <c r="A15419" s="784" t="str">
        <f>Table_wabobpsvr_AzureCalc_AzureCalcRateCard[[#This Row],[ServiceName]]&amp;Table_wabobpsvr_AzureCalc_AzureCalcRateCard[[#This Row],[Price_Level]]&amp;Table_wabobpsvr_AzureCalc_AzureCalcRateCard[[#This Row],[Region]]</f>
        <v>Standard DocumentDB DaysMOSP11</v>
      </c>
      <c r="B15419" s="784">
        <v>11</v>
      </c>
      <c r="C15419" s="784" t="s">
        <v>4431</v>
      </c>
      <c r="D15419" s="784" t="s">
        <v>627</v>
      </c>
      <c r="E15419" s="784">
        <v>999999</v>
      </c>
      <c r="F15419" s="784" t="s">
        <v>1133</v>
      </c>
      <c r="G15419" s="784" t="s">
        <v>4431</v>
      </c>
      <c r="H15419" s="784" t="s">
        <v>4431</v>
      </c>
      <c r="I15419" s="784" t="s">
        <v>4431</v>
      </c>
    </row>
    <row r="15420" spans="1:9" hidden="1">
      <c r="A15420" s="784" t="str">
        <f>Table_wabobpsvr_AzureCalc_AzureCalcRateCard[[#This Row],[ServiceName]]&amp;Table_wabobpsvr_AzureCalc_AzureCalcRateCard[[#This Row],[Price_Level]]&amp;Table_wabobpsvr_AzureCalc_AzureCalcRateCard[[#This Row],[Region]]</f>
        <v>Standard DocumentDB DaysA11</v>
      </c>
      <c r="B15420" s="784">
        <v>11</v>
      </c>
      <c r="C15420" s="784" t="s">
        <v>4431</v>
      </c>
      <c r="D15420" s="784" t="s">
        <v>181</v>
      </c>
      <c r="E15420" s="784">
        <v>999999</v>
      </c>
      <c r="F15420" s="784" t="s">
        <v>1133</v>
      </c>
      <c r="G15420" s="784" t="s">
        <v>4431</v>
      </c>
      <c r="H15420" s="784" t="s">
        <v>4431</v>
      </c>
      <c r="I15420" s="784" t="s">
        <v>4431</v>
      </c>
    </row>
    <row r="15421" spans="1:9" hidden="1">
      <c r="A15421" s="784" t="str">
        <f>Table_wabobpsvr_AzureCalc_AzureCalcRateCard[[#This Row],[ServiceName]]&amp;Table_wabobpsvr_AzureCalc_AzureCalcRateCard[[#This Row],[Price_Level]]&amp;Table_wabobpsvr_AzureCalc_AzureCalcRateCard[[#This Row],[Region]]</f>
        <v>Standard DocumentDB DaysB11</v>
      </c>
      <c r="B15421" s="784">
        <v>11</v>
      </c>
      <c r="C15421" s="784" t="s">
        <v>4431</v>
      </c>
      <c r="D15421" s="784" t="s">
        <v>182</v>
      </c>
      <c r="E15421" s="784">
        <v>999999</v>
      </c>
      <c r="F15421" s="784" t="s">
        <v>1133</v>
      </c>
      <c r="G15421" s="784" t="s">
        <v>4431</v>
      </c>
      <c r="H15421" s="784" t="s">
        <v>4431</v>
      </c>
      <c r="I15421" s="784" t="s">
        <v>4431</v>
      </c>
    </row>
    <row r="15422" spans="1:9" hidden="1">
      <c r="A15422" s="784" t="str">
        <f>Table_wabobpsvr_AzureCalc_AzureCalcRateCard[[#This Row],[ServiceName]]&amp;Table_wabobpsvr_AzureCalc_AzureCalcRateCard[[#This Row],[Price_Level]]&amp;Table_wabobpsvr_AzureCalc_AzureCalcRateCard[[#This Row],[Region]]</f>
        <v>Standard DocumentDB DaysC11</v>
      </c>
      <c r="B15422" s="784">
        <v>11</v>
      </c>
      <c r="C15422" s="784" t="s">
        <v>4431</v>
      </c>
      <c r="D15422" s="784" t="s">
        <v>184</v>
      </c>
      <c r="E15422" s="784">
        <v>999999</v>
      </c>
      <c r="F15422" s="784" t="s">
        <v>1133</v>
      </c>
      <c r="G15422" s="784" t="s">
        <v>4431</v>
      </c>
      <c r="H15422" s="784" t="s">
        <v>4431</v>
      </c>
      <c r="I15422" s="784" t="s">
        <v>4431</v>
      </c>
    </row>
    <row r="15423" spans="1:9" hidden="1">
      <c r="A15423" s="784" t="str">
        <f>Table_wabobpsvr_AzureCalc_AzureCalcRateCard[[#This Row],[ServiceName]]&amp;Table_wabobpsvr_AzureCalc_AzureCalcRateCard[[#This Row],[Price_Level]]&amp;Table_wabobpsvr_AzureCalc_AzureCalcRateCard[[#This Row],[Region]]</f>
        <v>Standard DocumentDB DaysD11</v>
      </c>
      <c r="B15423" s="784">
        <v>11</v>
      </c>
      <c r="C15423" s="784" t="s">
        <v>4431</v>
      </c>
      <c r="D15423" s="784" t="s">
        <v>183</v>
      </c>
      <c r="E15423" s="784">
        <v>999999</v>
      </c>
      <c r="F15423" s="784" t="s">
        <v>1133</v>
      </c>
      <c r="G15423" s="784" t="s">
        <v>4431</v>
      </c>
      <c r="H15423" s="784" t="s">
        <v>4431</v>
      </c>
      <c r="I15423" s="784" t="s">
        <v>4431</v>
      </c>
    </row>
    <row r="15424" spans="1:9" hidden="1">
      <c r="A15424" s="784" t="str">
        <f>Table_wabobpsvr_AzureCalc_AzureCalcRateCard[[#This Row],[ServiceName]]&amp;Table_wabobpsvr_AzureCalc_AzureCalcRateCard[[#This Row],[Price_Level]]&amp;Table_wabobpsvr_AzureCalc_AzureCalcRateCard[[#This Row],[Region]]</f>
        <v>Standard DocumentDB DaysMOSP12</v>
      </c>
      <c r="B15424" s="784">
        <v>12</v>
      </c>
      <c r="C15424" s="784" t="s">
        <v>4431</v>
      </c>
      <c r="D15424" s="784" t="s">
        <v>627</v>
      </c>
      <c r="E15424" s="784">
        <v>999999</v>
      </c>
      <c r="F15424" s="784" t="s">
        <v>1133</v>
      </c>
      <c r="G15424" s="784" t="s">
        <v>4431</v>
      </c>
      <c r="H15424" s="784" t="s">
        <v>4431</v>
      </c>
      <c r="I15424" s="784" t="s">
        <v>4431</v>
      </c>
    </row>
    <row r="15425" spans="1:9" hidden="1">
      <c r="A15425" s="784" t="str">
        <f>Table_wabobpsvr_AzureCalc_AzureCalcRateCard[[#This Row],[ServiceName]]&amp;Table_wabobpsvr_AzureCalc_AzureCalcRateCard[[#This Row],[Price_Level]]&amp;Table_wabobpsvr_AzureCalc_AzureCalcRateCard[[#This Row],[Region]]</f>
        <v>Standard DocumentDB DaysA12</v>
      </c>
      <c r="B15425" s="784">
        <v>12</v>
      </c>
      <c r="C15425" s="784" t="s">
        <v>4431</v>
      </c>
      <c r="D15425" s="784" t="s">
        <v>181</v>
      </c>
      <c r="E15425" s="784">
        <v>999999</v>
      </c>
      <c r="F15425" s="784" t="s">
        <v>1133</v>
      </c>
      <c r="G15425" s="784" t="s">
        <v>4431</v>
      </c>
      <c r="H15425" s="784" t="s">
        <v>4431</v>
      </c>
      <c r="I15425" s="784" t="s">
        <v>4431</v>
      </c>
    </row>
    <row r="15426" spans="1:9" hidden="1">
      <c r="A15426" s="784" t="str">
        <f>Table_wabobpsvr_AzureCalc_AzureCalcRateCard[[#This Row],[ServiceName]]&amp;Table_wabobpsvr_AzureCalc_AzureCalcRateCard[[#This Row],[Price_Level]]&amp;Table_wabobpsvr_AzureCalc_AzureCalcRateCard[[#This Row],[Region]]</f>
        <v>Standard DocumentDB DaysB12</v>
      </c>
      <c r="B15426" s="784">
        <v>12</v>
      </c>
      <c r="C15426" s="784" t="s">
        <v>4431</v>
      </c>
      <c r="D15426" s="784" t="s">
        <v>182</v>
      </c>
      <c r="E15426" s="784">
        <v>999999</v>
      </c>
      <c r="F15426" s="784" t="s">
        <v>1133</v>
      </c>
      <c r="G15426" s="784" t="s">
        <v>4431</v>
      </c>
      <c r="H15426" s="784" t="s">
        <v>4431</v>
      </c>
      <c r="I15426" s="784" t="s">
        <v>4431</v>
      </c>
    </row>
    <row r="15427" spans="1:9" hidden="1">
      <c r="A15427" s="784" t="str">
        <f>Table_wabobpsvr_AzureCalc_AzureCalcRateCard[[#This Row],[ServiceName]]&amp;Table_wabobpsvr_AzureCalc_AzureCalcRateCard[[#This Row],[Price_Level]]&amp;Table_wabobpsvr_AzureCalc_AzureCalcRateCard[[#This Row],[Region]]</f>
        <v>Standard DocumentDB DaysC12</v>
      </c>
      <c r="B15427" s="784">
        <v>12</v>
      </c>
      <c r="C15427" s="784" t="s">
        <v>4431</v>
      </c>
      <c r="D15427" s="784" t="s">
        <v>184</v>
      </c>
      <c r="E15427" s="784">
        <v>999999</v>
      </c>
      <c r="F15427" s="784" t="s">
        <v>1133</v>
      </c>
      <c r="G15427" s="784" t="s">
        <v>4431</v>
      </c>
      <c r="H15427" s="784" t="s">
        <v>4431</v>
      </c>
      <c r="I15427" s="784" t="s">
        <v>4431</v>
      </c>
    </row>
    <row r="15428" spans="1:9" hidden="1">
      <c r="A15428" s="784" t="str">
        <f>Table_wabobpsvr_AzureCalc_AzureCalcRateCard[[#This Row],[ServiceName]]&amp;Table_wabobpsvr_AzureCalc_AzureCalcRateCard[[#This Row],[Price_Level]]&amp;Table_wabobpsvr_AzureCalc_AzureCalcRateCard[[#This Row],[Region]]</f>
        <v>Standard DocumentDB DaysD12</v>
      </c>
      <c r="B15428" s="784">
        <v>12</v>
      </c>
      <c r="C15428" s="784" t="s">
        <v>4431</v>
      </c>
      <c r="D15428" s="784" t="s">
        <v>183</v>
      </c>
      <c r="E15428" s="784">
        <v>999999</v>
      </c>
      <c r="F15428" s="784" t="s">
        <v>1133</v>
      </c>
      <c r="G15428" s="784" t="s">
        <v>4431</v>
      </c>
      <c r="H15428" s="784" t="s">
        <v>4431</v>
      </c>
      <c r="I15428" s="784" t="s">
        <v>4431</v>
      </c>
    </row>
    <row r="15429" spans="1:9" hidden="1">
      <c r="A15429" s="784" t="str">
        <f>Table_wabobpsvr_AzureCalc_AzureCalcRateCard[[#This Row],[ServiceName]]&amp;Table_wabobpsvr_AzureCalc_AzureCalcRateCard[[#This Row],[Price_Level]]&amp;Table_wabobpsvr_AzureCalc_AzureCalcRateCard[[#This Row],[Region]]</f>
        <v>Standard DocumentDB DaysMOSP13</v>
      </c>
      <c r="B15429" s="784">
        <v>13</v>
      </c>
      <c r="C15429" s="784" t="s">
        <v>4431</v>
      </c>
      <c r="D15429" s="784" t="s">
        <v>627</v>
      </c>
      <c r="E15429" s="784">
        <v>999999</v>
      </c>
      <c r="F15429" s="784" t="s">
        <v>1133</v>
      </c>
      <c r="G15429" s="784" t="s">
        <v>4431</v>
      </c>
      <c r="H15429" s="784" t="s">
        <v>4431</v>
      </c>
      <c r="I15429" s="784" t="s">
        <v>4431</v>
      </c>
    </row>
    <row r="15430" spans="1:9" hidden="1">
      <c r="A15430" s="784" t="str">
        <f>Table_wabobpsvr_AzureCalc_AzureCalcRateCard[[#This Row],[ServiceName]]&amp;Table_wabobpsvr_AzureCalc_AzureCalcRateCard[[#This Row],[Price_Level]]&amp;Table_wabobpsvr_AzureCalc_AzureCalcRateCard[[#This Row],[Region]]</f>
        <v>Standard DocumentDB DaysA13</v>
      </c>
      <c r="B15430" s="784">
        <v>13</v>
      </c>
      <c r="C15430" s="784" t="s">
        <v>4431</v>
      </c>
      <c r="D15430" s="784" t="s">
        <v>181</v>
      </c>
      <c r="E15430" s="784">
        <v>999999</v>
      </c>
      <c r="F15430" s="784" t="s">
        <v>1133</v>
      </c>
      <c r="G15430" s="784" t="s">
        <v>4431</v>
      </c>
      <c r="H15430" s="784" t="s">
        <v>4431</v>
      </c>
      <c r="I15430" s="784" t="s">
        <v>4431</v>
      </c>
    </row>
    <row r="15431" spans="1:9" hidden="1">
      <c r="A15431" s="784" t="str">
        <f>Table_wabobpsvr_AzureCalc_AzureCalcRateCard[[#This Row],[ServiceName]]&amp;Table_wabobpsvr_AzureCalc_AzureCalcRateCard[[#This Row],[Price_Level]]&amp;Table_wabobpsvr_AzureCalc_AzureCalcRateCard[[#This Row],[Region]]</f>
        <v>Standard DocumentDB DaysB13</v>
      </c>
      <c r="B15431" s="784">
        <v>13</v>
      </c>
      <c r="C15431" s="784" t="s">
        <v>4431</v>
      </c>
      <c r="D15431" s="784" t="s">
        <v>182</v>
      </c>
      <c r="E15431" s="784">
        <v>999999</v>
      </c>
      <c r="F15431" s="784" t="s">
        <v>1133</v>
      </c>
      <c r="G15431" s="784" t="s">
        <v>4431</v>
      </c>
      <c r="H15431" s="784" t="s">
        <v>4431</v>
      </c>
      <c r="I15431" s="784" t="s">
        <v>4431</v>
      </c>
    </row>
    <row r="15432" spans="1:9" hidden="1">
      <c r="A15432" s="784" t="str">
        <f>Table_wabobpsvr_AzureCalc_AzureCalcRateCard[[#This Row],[ServiceName]]&amp;Table_wabobpsvr_AzureCalc_AzureCalcRateCard[[#This Row],[Price_Level]]&amp;Table_wabobpsvr_AzureCalc_AzureCalcRateCard[[#This Row],[Region]]</f>
        <v>Standard DocumentDB DaysC13</v>
      </c>
      <c r="B15432" s="784">
        <v>13</v>
      </c>
      <c r="C15432" s="784" t="s">
        <v>4431</v>
      </c>
      <c r="D15432" s="784" t="s">
        <v>184</v>
      </c>
      <c r="E15432" s="784">
        <v>999999</v>
      </c>
      <c r="F15432" s="784" t="s">
        <v>1133</v>
      </c>
      <c r="G15432" s="784" t="s">
        <v>4431</v>
      </c>
      <c r="H15432" s="784" t="s">
        <v>4431</v>
      </c>
      <c r="I15432" s="784" t="s">
        <v>4431</v>
      </c>
    </row>
    <row r="15433" spans="1:9" hidden="1">
      <c r="A15433" s="784" t="str">
        <f>Table_wabobpsvr_AzureCalc_AzureCalcRateCard[[#This Row],[ServiceName]]&amp;Table_wabobpsvr_AzureCalc_AzureCalcRateCard[[#This Row],[Price_Level]]&amp;Table_wabobpsvr_AzureCalc_AzureCalcRateCard[[#This Row],[Region]]</f>
        <v>Standard DocumentDB DaysD13</v>
      </c>
      <c r="B15433" s="784">
        <v>13</v>
      </c>
      <c r="C15433" s="784" t="s">
        <v>4431</v>
      </c>
      <c r="D15433" s="784" t="s">
        <v>183</v>
      </c>
      <c r="E15433" s="784">
        <v>999999</v>
      </c>
      <c r="F15433" s="784" t="s">
        <v>1133</v>
      </c>
      <c r="G15433" s="784" t="s">
        <v>4431</v>
      </c>
      <c r="H15433" s="784" t="s">
        <v>4431</v>
      </c>
      <c r="I15433" s="784" t="s">
        <v>4431</v>
      </c>
    </row>
    <row r="15434" spans="1:9" hidden="1">
      <c r="A15434" s="784" t="str">
        <f>Table_wabobpsvr_AzureCalc_AzureCalcRateCard[[#This Row],[ServiceName]]&amp;Table_wabobpsvr_AzureCalc_AzureCalcRateCard[[#This Row],[Price_Level]]&amp;Table_wabobpsvr_AzureCalc_AzureCalcRateCard[[#This Row],[Region]]</f>
        <v>Standard DocumentDB DaysMOSP14</v>
      </c>
      <c r="B15434" s="784">
        <v>14</v>
      </c>
      <c r="C15434" s="784" t="s">
        <v>4431</v>
      </c>
      <c r="D15434" s="784" t="s">
        <v>627</v>
      </c>
      <c r="E15434" s="784">
        <v>999999</v>
      </c>
      <c r="F15434" s="784" t="s">
        <v>1133</v>
      </c>
      <c r="G15434" s="784" t="s">
        <v>4431</v>
      </c>
      <c r="H15434" s="784" t="s">
        <v>4431</v>
      </c>
      <c r="I15434" s="784" t="s">
        <v>4431</v>
      </c>
    </row>
    <row r="15435" spans="1:9" hidden="1">
      <c r="A15435" s="784" t="str">
        <f>Table_wabobpsvr_AzureCalc_AzureCalcRateCard[[#This Row],[ServiceName]]&amp;Table_wabobpsvr_AzureCalc_AzureCalcRateCard[[#This Row],[Price_Level]]&amp;Table_wabobpsvr_AzureCalc_AzureCalcRateCard[[#This Row],[Region]]</f>
        <v>Standard DocumentDB DaysA14</v>
      </c>
      <c r="B15435" s="784">
        <v>14</v>
      </c>
      <c r="C15435" s="784" t="s">
        <v>4431</v>
      </c>
      <c r="D15435" s="784" t="s">
        <v>181</v>
      </c>
      <c r="E15435" s="784">
        <v>999999</v>
      </c>
      <c r="F15435" s="784" t="s">
        <v>1133</v>
      </c>
      <c r="G15435" s="784" t="s">
        <v>4431</v>
      </c>
      <c r="H15435" s="784" t="s">
        <v>4431</v>
      </c>
      <c r="I15435" s="784" t="s">
        <v>4431</v>
      </c>
    </row>
    <row r="15436" spans="1:9" hidden="1">
      <c r="A15436" s="784" t="str">
        <f>Table_wabobpsvr_AzureCalc_AzureCalcRateCard[[#This Row],[ServiceName]]&amp;Table_wabobpsvr_AzureCalc_AzureCalcRateCard[[#This Row],[Price_Level]]&amp;Table_wabobpsvr_AzureCalc_AzureCalcRateCard[[#This Row],[Region]]</f>
        <v>Standard DocumentDB DaysB14</v>
      </c>
      <c r="B15436" s="784">
        <v>14</v>
      </c>
      <c r="C15436" s="784" t="s">
        <v>4431</v>
      </c>
      <c r="D15436" s="784" t="s">
        <v>182</v>
      </c>
      <c r="E15436" s="784">
        <v>999999</v>
      </c>
      <c r="F15436" s="784" t="s">
        <v>1133</v>
      </c>
      <c r="G15436" s="784" t="s">
        <v>4431</v>
      </c>
      <c r="H15436" s="784" t="s">
        <v>4431</v>
      </c>
      <c r="I15436" s="784" t="s">
        <v>4431</v>
      </c>
    </row>
    <row r="15437" spans="1:9" hidden="1">
      <c r="A15437" s="784" t="str">
        <f>Table_wabobpsvr_AzureCalc_AzureCalcRateCard[[#This Row],[ServiceName]]&amp;Table_wabobpsvr_AzureCalc_AzureCalcRateCard[[#This Row],[Price_Level]]&amp;Table_wabobpsvr_AzureCalc_AzureCalcRateCard[[#This Row],[Region]]</f>
        <v>Standard DocumentDB DaysC14</v>
      </c>
      <c r="B15437" s="784">
        <v>14</v>
      </c>
      <c r="C15437" s="784" t="s">
        <v>4431</v>
      </c>
      <c r="D15437" s="784" t="s">
        <v>184</v>
      </c>
      <c r="E15437" s="784">
        <v>999999</v>
      </c>
      <c r="F15437" s="784" t="s">
        <v>1133</v>
      </c>
      <c r="G15437" s="784" t="s">
        <v>4431</v>
      </c>
      <c r="H15437" s="784" t="s">
        <v>4431</v>
      </c>
      <c r="I15437" s="784" t="s">
        <v>4431</v>
      </c>
    </row>
    <row r="15438" spans="1:9" hidden="1">
      <c r="A15438" s="784" t="str">
        <f>Table_wabobpsvr_AzureCalc_AzureCalcRateCard[[#This Row],[ServiceName]]&amp;Table_wabobpsvr_AzureCalc_AzureCalcRateCard[[#This Row],[Price_Level]]&amp;Table_wabobpsvr_AzureCalc_AzureCalcRateCard[[#This Row],[Region]]</f>
        <v>Standard DocumentDB DaysD14</v>
      </c>
      <c r="B15438" s="784">
        <v>14</v>
      </c>
      <c r="C15438" s="784" t="s">
        <v>4431</v>
      </c>
      <c r="D15438" s="784" t="s">
        <v>183</v>
      </c>
      <c r="E15438" s="784">
        <v>999999</v>
      </c>
      <c r="F15438" s="784" t="s">
        <v>1133</v>
      </c>
      <c r="G15438" s="784" t="s">
        <v>4431</v>
      </c>
      <c r="H15438" s="784" t="s">
        <v>4431</v>
      </c>
      <c r="I15438" s="784" t="s">
        <v>4431</v>
      </c>
    </row>
    <row r="15439" spans="1:9" hidden="1">
      <c r="A15439" s="784" t="str">
        <f>Table_wabobpsvr_AzureCalc_AzureCalcRateCard[[#This Row],[ServiceName]]&amp;Table_wabobpsvr_AzureCalc_AzureCalcRateCard[[#This Row],[Price_Level]]&amp;Table_wabobpsvr_AzureCalc_AzureCalcRateCard[[#This Row],[Region]]</f>
        <v>Standard S1 Search HourMOSP2</v>
      </c>
      <c r="B15439" s="784">
        <v>2</v>
      </c>
      <c r="C15439" s="784" t="s">
        <v>4431</v>
      </c>
      <c r="D15439" s="784" t="s">
        <v>627</v>
      </c>
      <c r="E15439" s="784">
        <v>999999</v>
      </c>
      <c r="F15439" s="784" t="s">
        <v>4529</v>
      </c>
      <c r="G15439" s="784" t="s">
        <v>4431</v>
      </c>
      <c r="H15439" s="784" t="s">
        <v>4431</v>
      </c>
      <c r="I15439" s="784" t="s">
        <v>4431</v>
      </c>
    </row>
    <row r="15440" spans="1:9" hidden="1">
      <c r="A15440" s="784" t="str">
        <f>Table_wabobpsvr_AzureCalc_AzureCalcRateCard[[#This Row],[ServiceName]]&amp;Table_wabobpsvr_AzureCalc_AzureCalcRateCard[[#This Row],[Price_Level]]&amp;Table_wabobpsvr_AzureCalc_AzureCalcRateCard[[#This Row],[Region]]</f>
        <v>Standard S1 Search HourA2</v>
      </c>
      <c r="B15440" s="784">
        <v>2</v>
      </c>
      <c r="C15440" s="784" t="s">
        <v>4431</v>
      </c>
      <c r="D15440" s="784" t="s">
        <v>181</v>
      </c>
      <c r="E15440" s="784">
        <v>999999</v>
      </c>
      <c r="F15440" s="784" t="s">
        <v>4529</v>
      </c>
      <c r="G15440" s="784" t="s">
        <v>4431</v>
      </c>
      <c r="H15440" s="784" t="s">
        <v>4431</v>
      </c>
      <c r="I15440" s="784" t="s">
        <v>4431</v>
      </c>
    </row>
    <row r="15441" spans="1:9" hidden="1">
      <c r="A15441" s="784" t="str">
        <f>Table_wabobpsvr_AzureCalc_AzureCalcRateCard[[#This Row],[ServiceName]]&amp;Table_wabobpsvr_AzureCalc_AzureCalcRateCard[[#This Row],[Price_Level]]&amp;Table_wabobpsvr_AzureCalc_AzureCalcRateCard[[#This Row],[Region]]</f>
        <v>Standard S1 Search HourB2</v>
      </c>
      <c r="B15441" s="784">
        <v>2</v>
      </c>
      <c r="C15441" s="784" t="s">
        <v>4431</v>
      </c>
      <c r="D15441" s="784" t="s">
        <v>182</v>
      </c>
      <c r="E15441" s="784">
        <v>999999</v>
      </c>
      <c r="F15441" s="784" t="s">
        <v>4529</v>
      </c>
      <c r="G15441" s="784" t="s">
        <v>4431</v>
      </c>
      <c r="H15441" s="784" t="s">
        <v>4431</v>
      </c>
      <c r="I15441" s="784" t="s">
        <v>4431</v>
      </c>
    </row>
    <row r="15442" spans="1:9" hidden="1">
      <c r="A15442" s="784" t="str">
        <f>Table_wabobpsvr_AzureCalc_AzureCalcRateCard[[#This Row],[ServiceName]]&amp;Table_wabobpsvr_AzureCalc_AzureCalcRateCard[[#This Row],[Price_Level]]&amp;Table_wabobpsvr_AzureCalc_AzureCalcRateCard[[#This Row],[Region]]</f>
        <v>Standard S1 Search HourC2</v>
      </c>
      <c r="B15442" s="784">
        <v>2</v>
      </c>
      <c r="C15442" s="784" t="s">
        <v>4431</v>
      </c>
      <c r="D15442" s="784" t="s">
        <v>184</v>
      </c>
      <c r="E15442" s="784">
        <v>999999</v>
      </c>
      <c r="F15442" s="784" t="s">
        <v>4529</v>
      </c>
      <c r="G15442" s="784" t="s">
        <v>4431</v>
      </c>
      <c r="H15442" s="784" t="s">
        <v>4431</v>
      </c>
      <c r="I15442" s="784" t="s">
        <v>4431</v>
      </c>
    </row>
    <row r="15443" spans="1:9" hidden="1">
      <c r="A15443" s="784" t="str">
        <f>Table_wabobpsvr_AzureCalc_AzureCalcRateCard[[#This Row],[ServiceName]]&amp;Table_wabobpsvr_AzureCalc_AzureCalcRateCard[[#This Row],[Price_Level]]&amp;Table_wabobpsvr_AzureCalc_AzureCalcRateCard[[#This Row],[Region]]</f>
        <v>Standard S1 Search HourD2</v>
      </c>
      <c r="B15443" s="784">
        <v>2</v>
      </c>
      <c r="C15443" s="784" t="s">
        <v>4431</v>
      </c>
      <c r="D15443" s="784" t="s">
        <v>183</v>
      </c>
      <c r="E15443" s="784">
        <v>999999</v>
      </c>
      <c r="F15443" s="784" t="s">
        <v>4529</v>
      </c>
      <c r="G15443" s="784" t="s">
        <v>4431</v>
      </c>
      <c r="H15443" s="784" t="s">
        <v>4431</v>
      </c>
      <c r="I15443" s="784" t="s">
        <v>4431</v>
      </c>
    </row>
    <row r="15444" spans="1:9" hidden="1">
      <c r="A15444" s="784" t="str">
        <f>Table_wabobpsvr_AzureCalc_AzureCalcRateCard[[#This Row],[ServiceName]]&amp;Table_wabobpsvr_AzureCalc_AzureCalcRateCard[[#This Row],[Price_Level]]&amp;Table_wabobpsvr_AzureCalc_AzureCalcRateCard[[#This Row],[Region]]</f>
        <v>Standard S1 Search HourMOSP3</v>
      </c>
      <c r="B15444" s="784">
        <v>3</v>
      </c>
      <c r="C15444" s="784" t="s">
        <v>4431</v>
      </c>
      <c r="D15444" s="784" t="s">
        <v>627</v>
      </c>
      <c r="E15444" s="784">
        <v>999999</v>
      </c>
      <c r="F15444" s="784" t="s">
        <v>4529</v>
      </c>
      <c r="G15444" s="784" t="s">
        <v>4431</v>
      </c>
      <c r="H15444" s="784" t="s">
        <v>4431</v>
      </c>
      <c r="I15444" s="784" t="s">
        <v>4431</v>
      </c>
    </row>
    <row r="15445" spans="1:9" hidden="1">
      <c r="A15445" s="784" t="str">
        <f>Table_wabobpsvr_AzureCalc_AzureCalcRateCard[[#This Row],[ServiceName]]&amp;Table_wabobpsvr_AzureCalc_AzureCalcRateCard[[#This Row],[Price_Level]]&amp;Table_wabobpsvr_AzureCalc_AzureCalcRateCard[[#This Row],[Region]]</f>
        <v>SQL DB Standard S1 Database HoursC16</v>
      </c>
      <c r="B15445" s="784">
        <v>16</v>
      </c>
      <c r="C15445" s="784" t="s">
        <v>91</v>
      </c>
      <c r="D15445" s="784" t="s">
        <v>184</v>
      </c>
      <c r="E15445" s="784">
        <v>4.1769000000000001E-2</v>
      </c>
      <c r="F15445" s="784" t="s">
        <v>1096</v>
      </c>
      <c r="G15445" s="784" t="s">
        <v>3287</v>
      </c>
      <c r="H15445" s="784" t="s">
        <v>3288</v>
      </c>
      <c r="I15445" s="784" t="s">
        <v>4431</v>
      </c>
    </row>
    <row r="15446" spans="1:9" hidden="1">
      <c r="A15446" s="784" t="str">
        <f>Table_wabobpsvr_AzureCalc_AzureCalcRateCard[[#This Row],[ServiceName]]&amp;Table_wabobpsvr_AzureCalc_AzureCalcRateCard[[#This Row],[Price_Level]]&amp;Table_wabobpsvr_AzureCalc_AzureCalcRateCard[[#This Row],[Region]]</f>
        <v>BizTalk Services Basic BizTalk UnitsMOSP</v>
      </c>
      <c r="B15446" s="784"/>
      <c r="C15446" s="784" t="s">
        <v>701</v>
      </c>
      <c r="D15446" s="784" t="s">
        <v>627</v>
      </c>
      <c r="E15446" s="784">
        <v>0.48</v>
      </c>
      <c r="F15446" s="784" t="s">
        <v>813</v>
      </c>
      <c r="G15446" s="784" t="s">
        <v>4431</v>
      </c>
      <c r="H15446" s="784" t="s">
        <v>4431</v>
      </c>
      <c r="I15446" s="784" t="s">
        <v>7069</v>
      </c>
    </row>
    <row r="15447" spans="1:9" hidden="1">
      <c r="A15447" s="784" t="str">
        <f>Table_wabobpsvr_AzureCalc_AzureCalcRateCard[[#This Row],[ServiceName]]&amp;Table_wabobpsvr_AzureCalc_AzureCalcRateCard[[#This Row],[Price_Level]]&amp;Table_wabobpsvr_AzureCalc_AzureCalcRateCard[[#This Row],[Region]]</f>
        <v>BizTalk Services Basic BizTalk UnitsA</v>
      </c>
      <c r="B15447" s="784"/>
      <c r="C15447" s="784" t="s">
        <v>701</v>
      </c>
      <c r="D15447" s="784" t="s">
        <v>181</v>
      </c>
      <c r="E15447" s="784">
        <v>0.46560000000000001</v>
      </c>
      <c r="F15447" s="784" t="s">
        <v>813</v>
      </c>
      <c r="G15447" s="784" t="s">
        <v>2044</v>
      </c>
      <c r="H15447" s="784" t="s">
        <v>2045</v>
      </c>
      <c r="I15447" s="784" t="s">
        <v>7069</v>
      </c>
    </row>
    <row r="15448" spans="1:9" hidden="1">
      <c r="A15448" s="784" t="str">
        <f>Table_wabobpsvr_AzureCalc_AzureCalcRateCard[[#This Row],[ServiceName]]&amp;Table_wabobpsvr_AzureCalc_AzureCalcRateCard[[#This Row],[Price_Level]]&amp;Table_wabobpsvr_AzureCalc_AzureCalcRateCard[[#This Row],[Region]]</f>
        <v>BizTalk Services Basic BizTalk UnitsB</v>
      </c>
      <c r="B15448" s="784"/>
      <c r="C15448" s="784" t="s">
        <v>701</v>
      </c>
      <c r="D15448" s="784" t="s">
        <v>182</v>
      </c>
      <c r="E15448" s="784">
        <v>0.45119999999999999</v>
      </c>
      <c r="F15448" s="784" t="s">
        <v>813</v>
      </c>
      <c r="G15448" s="784" t="s">
        <v>2044</v>
      </c>
      <c r="H15448" s="784" t="s">
        <v>2045</v>
      </c>
      <c r="I15448" s="784" t="s">
        <v>7069</v>
      </c>
    </row>
    <row r="15449" spans="1:9" hidden="1">
      <c r="A15449" s="784" t="str">
        <f>Table_wabobpsvr_AzureCalc_AzureCalcRateCard[[#This Row],[ServiceName]]&amp;Table_wabobpsvr_AzureCalc_AzureCalcRateCard[[#This Row],[Price_Level]]&amp;Table_wabobpsvr_AzureCalc_AzureCalcRateCard[[#This Row],[Region]]</f>
        <v>BizTalk Services Basic BizTalk UnitsC</v>
      </c>
      <c r="B15449" s="784"/>
      <c r="C15449" s="784" t="s">
        <v>701</v>
      </c>
      <c r="D15449" s="784" t="s">
        <v>184</v>
      </c>
      <c r="E15449" s="784">
        <v>0.43680000000000002</v>
      </c>
      <c r="F15449" s="784" t="s">
        <v>813</v>
      </c>
      <c r="G15449" s="784" t="s">
        <v>2044</v>
      </c>
      <c r="H15449" s="784" t="s">
        <v>2045</v>
      </c>
      <c r="I15449" s="784" t="s">
        <v>7069</v>
      </c>
    </row>
    <row r="15450" spans="1:9" hidden="1">
      <c r="A15450" s="784" t="str">
        <f>Table_wabobpsvr_AzureCalc_AzureCalcRateCard[[#This Row],[ServiceName]]&amp;Table_wabobpsvr_AzureCalc_AzureCalcRateCard[[#This Row],[Price_Level]]&amp;Table_wabobpsvr_AzureCalc_AzureCalcRateCard[[#This Row],[Region]]</f>
        <v>BizTalk Services Basic BizTalk UnitsD</v>
      </c>
      <c r="B15450" s="784"/>
      <c r="C15450" s="784" t="s">
        <v>701</v>
      </c>
      <c r="D15450" s="784" t="s">
        <v>183</v>
      </c>
      <c r="E15450" s="784">
        <v>0.4224</v>
      </c>
      <c r="F15450" s="784" t="s">
        <v>813</v>
      </c>
      <c r="G15450" s="784" t="s">
        <v>2044</v>
      </c>
      <c r="H15450" s="784" t="s">
        <v>2045</v>
      </c>
      <c r="I15450" s="784" t="s">
        <v>7069</v>
      </c>
    </row>
    <row r="15451" spans="1:9" hidden="1">
      <c r="A15451" s="784" t="str">
        <f>Table_wabobpsvr_AzureCalc_AzureCalcRateCard[[#This Row],[ServiceName]]&amp;Table_wabobpsvr_AzureCalc_AzureCalcRateCard[[#This Row],[Price_Level]]&amp;Table_wabobpsvr_AzureCalc_AzureCalcRateCard[[#This Row],[Region]]</f>
        <v>BizTalk Services Developer BizTalk UnitsMOSP</v>
      </c>
      <c r="B15451" s="784"/>
      <c r="C15451" s="784" t="s">
        <v>701</v>
      </c>
      <c r="D15451" s="784" t="s">
        <v>627</v>
      </c>
      <c r="E15451" s="784">
        <v>0.09</v>
      </c>
      <c r="F15451" s="784" t="s">
        <v>814</v>
      </c>
      <c r="G15451" s="784" t="s">
        <v>4431</v>
      </c>
      <c r="H15451" s="784" t="s">
        <v>4431</v>
      </c>
      <c r="I15451" s="784" t="s">
        <v>7070</v>
      </c>
    </row>
    <row r="15452" spans="1:9" hidden="1">
      <c r="A15452" s="784" t="str">
        <f>Table_wabobpsvr_AzureCalc_AzureCalcRateCard[[#This Row],[ServiceName]]&amp;Table_wabobpsvr_AzureCalc_AzureCalcRateCard[[#This Row],[Price_Level]]&amp;Table_wabobpsvr_AzureCalc_AzureCalcRateCard[[#This Row],[Region]]</f>
        <v>BizTalk Services Developer BizTalk UnitsA</v>
      </c>
      <c r="B15452" s="784"/>
      <c r="C15452" s="784" t="s">
        <v>701</v>
      </c>
      <c r="D15452" s="784" t="s">
        <v>181</v>
      </c>
      <c r="E15452" s="784">
        <v>8.7300000000000003E-2</v>
      </c>
      <c r="F15452" s="784" t="s">
        <v>814</v>
      </c>
      <c r="G15452" s="784" t="s">
        <v>2046</v>
      </c>
      <c r="H15452" s="784" t="s">
        <v>2047</v>
      </c>
      <c r="I15452" s="784" t="s">
        <v>7070</v>
      </c>
    </row>
    <row r="15453" spans="1:9" hidden="1">
      <c r="A15453" s="784" t="str">
        <f>Table_wabobpsvr_AzureCalc_AzureCalcRateCard[[#This Row],[ServiceName]]&amp;Table_wabobpsvr_AzureCalc_AzureCalcRateCard[[#This Row],[Price_Level]]&amp;Table_wabobpsvr_AzureCalc_AzureCalcRateCard[[#This Row],[Region]]</f>
        <v>BizTalk Services Developer BizTalk UnitsB</v>
      </c>
      <c r="B15453" s="784"/>
      <c r="C15453" s="784" t="s">
        <v>701</v>
      </c>
      <c r="D15453" s="784" t="s">
        <v>182</v>
      </c>
      <c r="E15453" s="784">
        <v>8.4599999999999995E-2</v>
      </c>
      <c r="F15453" s="784" t="s">
        <v>814</v>
      </c>
      <c r="G15453" s="784" t="s">
        <v>2046</v>
      </c>
      <c r="H15453" s="784" t="s">
        <v>2047</v>
      </c>
      <c r="I15453" s="784" t="s">
        <v>7070</v>
      </c>
    </row>
    <row r="15454" spans="1:9" hidden="1">
      <c r="A15454" s="784" t="str">
        <f>Table_wabobpsvr_AzureCalc_AzureCalcRateCard[[#This Row],[ServiceName]]&amp;Table_wabobpsvr_AzureCalc_AzureCalcRateCard[[#This Row],[Price_Level]]&amp;Table_wabobpsvr_AzureCalc_AzureCalcRateCard[[#This Row],[Region]]</f>
        <v>BizTalk Services Developer BizTalk UnitsC</v>
      </c>
      <c r="B15454" s="784"/>
      <c r="C15454" s="784" t="s">
        <v>701</v>
      </c>
      <c r="D15454" s="784" t="s">
        <v>184</v>
      </c>
      <c r="E15454" s="784">
        <v>8.1900000000000001E-2</v>
      </c>
      <c r="F15454" s="784" t="s">
        <v>814</v>
      </c>
      <c r="G15454" s="784" t="s">
        <v>2046</v>
      </c>
      <c r="H15454" s="784" t="s">
        <v>2047</v>
      </c>
      <c r="I15454" s="784" t="s">
        <v>7070</v>
      </c>
    </row>
    <row r="15455" spans="1:9" hidden="1">
      <c r="A15455" s="784" t="str">
        <f>Table_wabobpsvr_AzureCalc_AzureCalcRateCard[[#This Row],[ServiceName]]&amp;Table_wabobpsvr_AzureCalc_AzureCalcRateCard[[#This Row],[Price_Level]]&amp;Table_wabobpsvr_AzureCalc_AzureCalcRateCard[[#This Row],[Region]]</f>
        <v>BizTalk Services Developer BizTalk UnitsD</v>
      </c>
      <c r="B15455" s="784"/>
      <c r="C15455" s="784" t="s">
        <v>701</v>
      </c>
      <c r="D15455" s="784" t="s">
        <v>183</v>
      </c>
      <c r="E15455" s="784">
        <v>7.9200000000000007E-2</v>
      </c>
      <c r="F15455" s="784" t="s">
        <v>814</v>
      </c>
      <c r="G15455" s="784" t="s">
        <v>2046</v>
      </c>
      <c r="H15455" s="784" t="s">
        <v>2047</v>
      </c>
      <c r="I15455" s="784" t="s">
        <v>7070</v>
      </c>
    </row>
    <row r="15456" spans="1:9" hidden="1">
      <c r="A15456" s="784" t="str">
        <f>Table_wabobpsvr_AzureCalc_AzureCalcRateCard[[#This Row],[ServiceName]]&amp;Table_wabobpsvr_AzureCalc_AzureCalcRateCard[[#This Row],[Price_Level]]&amp;Table_wabobpsvr_AzureCalc_AzureCalcRateCard[[#This Row],[Region]]</f>
        <v>BizTalk Services Premium BizTalk UnitsMOSP</v>
      </c>
      <c r="B15456" s="784"/>
      <c r="C15456" s="784" t="s">
        <v>701</v>
      </c>
      <c r="D15456" s="784" t="s">
        <v>627</v>
      </c>
      <c r="E15456" s="784">
        <v>5.86</v>
      </c>
      <c r="F15456" s="784" t="s">
        <v>815</v>
      </c>
      <c r="G15456" s="784" t="s">
        <v>4431</v>
      </c>
      <c r="H15456" s="784" t="s">
        <v>4431</v>
      </c>
      <c r="I15456" s="784" t="s">
        <v>7071</v>
      </c>
    </row>
    <row r="15457" spans="1:9" hidden="1">
      <c r="A15457" s="784" t="str">
        <f>Table_wabobpsvr_AzureCalc_AzureCalcRateCard[[#This Row],[ServiceName]]&amp;Table_wabobpsvr_AzureCalc_AzureCalcRateCard[[#This Row],[Price_Level]]&amp;Table_wabobpsvr_AzureCalc_AzureCalcRateCard[[#This Row],[Region]]</f>
        <v>BizTalk Services Premium BizTalk UnitsA</v>
      </c>
      <c r="B15457" s="784"/>
      <c r="C15457" s="784" t="s">
        <v>701</v>
      </c>
      <c r="D15457" s="784" t="s">
        <v>181</v>
      </c>
      <c r="E15457" s="784">
        <v>5.6841999999999997</v>
      </c>
      <c r="F15457" s="784" t="s">
        <v>815</v>
      </c>
      <c r="G15457" s="784" t="s">
        <v>2048</v>
      </c>
      <c r="H15457" s="784" t="s">
        <v>2049</v>
      </c>
      <c r="I15457" s="784" t="s">
        <v>7071</v>
      </c>
    </row>
    <row r="15458" spans="1:9" hidden="1">
      <c r="A15458" s="784" t="str">
        <f>Table_wabobpsvr_AzureCalc_AzureCalcRateCard[[#This Row],[ServiceName]]&amp;Table_wabobpsvr_AzureCalc_AzureCalcRateCard[[#This Row],[Price_Level]]&amp;Table_wabobpsvr_AzureCalc_AzureCalcRateCard[[#This Row],[Region]]</f>
        <v>BizTalk Services Premium BizTalk UnitsB</v>
      </c>
      <c r="B15458" s="784"/>
      <c r="C15458" s="784" t="s">
        <v>701</v>
      </c>
      <c r="D15458" s="784" t="s">
        <v>182</v>
      </c>
      <c r="E15458" s="784">
        <v>5.5084</v>
      </c>
      <c r="F15458" s="784" t="s">
        <v>815</v>
      </c>
      <c r="G15458" s="784" t="s">
        <v>2048</v>
      </c>
      <c r="H15458" s="784" t="s">
        <v>2049</v>
      </c>
      <c r="I15458" s="784" t="s">
        <v>7071</v>
      </c>
    </row>
    <row r="15459" spans="1:9" hidden="1">
      <c r="A15459" s="784" t="str">
        <f>Table_wabobpsvr_AzureCalc_AzureCalcRateCard[[#This Row],[ServiceName]]&amp;Table_wabobpsvr_AzureCalc_AzureCalcRateCard[[#This Row],[Price_Level]]&amp;Table_wabobpsvr_AzureCalc_AzureCalcRateCard[[#This Row],[Region]]</f>
        <v>BizTalk Services Premium BizTalk UnitsC</v>
      </c>
      <c r="B15459" s="784"/>
      <c r="C15459" s="784" t="s">
        <v>701</v>
      </c>
      <c r="D15459" s="784" t="s">
        <v>184</v>
      </c>
      <c r="E15459" s="784">
        <v>5.3326000000000002</v>
      </c>
      <c r="F15459" s="784" t="s">
        <v>815</v>
      </c>
      <c r="G15459" s="784" t="s">
        <v>2048</v>
      </c>
      <c r="H15459" s="784" t="s">
        <v>2049</v>
      </c>
      <c r="I15459" s="784" t="s">
        <v>7071</v>
      </c>
    </row>
    <row r="15460" spans="1:9" hidden="1">
      <c r="A15460" s="784" t="str">
        <f>Table_wabobpsvr_AzureCalc_AzureCalcRateCard[[#This Row],[ServiceName]]&amp;Table_wabobpsvr_AzureCalc_AzureCalcRateCard[[#This Row],[Price_Level]]&amp;Table_wabobpsvr_AzureCalc_AzureCalcRateCard[[#This Row],[Region]]</f>
        <v>BizTalk Services Premium BizTalk UnitsD</v>
      </c>
      <c r="B15460" s="784"/>
      <c r="C15460" s="784" t="s">
        <v>701</v>
      </c>
      <c r="D15460" s="784" t="s">
        <v>183</v>
      </c>
      <c r="E15460" s="784">
        <v>5.1567999999999996</v>
      </c>
      <c r="F15460" s="784" t="s">
        <v>815</v>
      </c>
      <c r="G15460" s="784" t="s">
        <v>2048</v>
      </c>
      <c r="H15460" s="784" t="s">
        <v>2049</v>
      </c>
      <c r="I15460" s="784" t="s">
        <v>7071</v>
      </c>
    </row>
    <row r="15461" spans="1:9" hidden="1">
      <c r="A15461" s="784" t="str">
        <f>Table_wabobpsvr_AzureCalc_AzureCalcRateCard[[#This Row],[ServiceName]]&amp;Table_wabobpsvr_AzureCalc_AzureCalcRateCard[[#This Row],[Price_Level]]&amp;Table_wabobpsvr_AzureCalc_AzureCalcRateCard[[#This Row],[Region]]</f>
        <v>BizTalk Services Standard BizTalk UnitsMOSP</v>
      </c>
      <c r="B15461" s="784"/>
      <c r="C15461" s="784" t="s">
        <v>701</v>
      </c>
      <c r="D15461" s="784" t="s">
        <v>627</v>
      </c>
      <c r="E15461" s="784">
        <v>2.93</v>
      </c>
      <c r="F15461" s="784" t="s">
        <v>811</v>
      </c>
      <c r="G15461" s="784" t="s">
        <v>4431</v>
      </c>
      <c r="H15461" s="784" t="s">
        <v>4431</v>
      </c>
      <c r="I15461" s="784" t="s">
        <v>5938</v>
      </c>
    </row>
    <row r="15462" spans="1:9" hidden="1">
      <c r="A15462" s="784" t="str">
        <f>Table_wabobpsvr_AzureCalc_AzureCalcRateCard[[#This Row],[ServiceName]]&amp;Table_wabobpsvr_AzureCalc_AzureCalcRateCard[[#This Row],[Price_Level]]&amp;Table_wabobpsvr_AzureCalc_AzureCalcRateCard[[#This Row],[Region]]</f>
        <v>Monthly FeeC15</v>
      </c>
      <c r="B15462" s="784">
        <v>15</v>
      </c>
      <c r="C15462" s="784" t="s">
        <v>4431</v>
      </c>
      <c r="D15462" s="784" t="s">
        <v>184</v>
      </c>
      <c r="E15462" s="784">
        <v>999999</v>
      </c>
      <c r="F15462" s="784" t="s">
        <v>3556</v>
      </c>
      <c r="G15462" s="784" t="s">
        <v>4431</v>
      </c>
      <c r="H15462" s="784" t="s">
        <v>4431</v>
      </c>
      <c r="I15462" s="784" t="s">
        <v>4431</v>
      </c>
    </row>
    <row r="15463" spans="1:9" hidden="1">
      <c r="A15463" s="784" t="str">
        <f>Table_wabobpsvr_AzureCalc_AzureCalcRateCard[[#This Row],[ServiceName]]&amp;Table_wabobpsvr_AzureCalc_AzureCalcRateCard[[#This Row],[Price_Level]]&amp;Table_wabobpsvr_AzureCalc_AzureCalcRateCard[[#This Row],[Region]]</f>
        <v>Monthly FeeD15</v>
      </c>
      <c r="B15463" s="784">
        <v>15</v>
      </c>
      <c r="C15463" s="784" t="s">
        <v>4431</v>
      </c>
      <c r="D15463" s="784" t="s">
        <v>183</v>
      </c>
      <c r="E15463" s="784">
        <v>999999</v>
      </c>
      <c r="F15463" s="784" t="s">
        <v>3556</v>
      </c>
      <c r="G15463" s="784" t="s">
        <v>4431</v>
      </c>
      <c r="H15463" s="784" t="s">
        <v>4431</v>
      </c>
      <c r="I15463" s="784" t="s">
        <v>4431</v>
      </c>
    </row>
    <row r="15464" spans="1:9" hidden="1">
      <c r="A15464" s="784" t="str">
        <f>Table_wabobpsvr_AzureCalc_AzureCalcRateCard[[#This Row],[ServiceName]]&amp;Table_wabobpsvr_AzureCalc_AzureCalcRateCard[[#This Row],[Price_Level]]&amp;Table_wabobpsvr_AzureCalc_AzureCalcRateCard[[#This Row],[Region]]</f>
        <v>SQL DB Standard S1 Database HoursA16</v>
      </c>
      <c r="B15464" s="784">
        <v>16</v>
      </c>
      <c r="C15464" s="784" t="s">
        <v>91</v>
      </c>
      <c r="D15464" s="784" t="s">
        <v>181</v>
      </c>
      <c r="E15464" s="784">
        <v>4.4523E-2</v>
      </c>
      <c r="F15464" s="784" t="s">
        <v>1096</v>
      </c>
      <c r="G15464" s="784" t="s">
        <v>3287</v>
      </c>
      <c r="H15464" s="784" t="s">
        <v>3288</v>
      </c>
      <c r="I15464" s="784" t="s">
        <v>4431</v>
      </c>
    </row>
    <row r="15465" spans="1:9" hidden="1">
      <c r="A15465" s="784" t="str">
        <f>Table_wabobpsvr_AzureCalc_AzureCalcRateCard[[#This Row],[ServiceName]]&amp;Table_wabobpsvr_AzureCalc_AzureCalcRateCard[[#This Row],[Price_Level]]&amp;Table_wabobpsvr_AzureCalc_AzureCalcRateCard[[#This Row],[Region]]</f>
        <v>BizTalk Services Standard BizTalk UnitsB</v>
      </c>
      <c r="B15465" s="784"/>
      <c r="C15465" s="784" t="s">
        <v>701</v>
      </c>
      <c r="D15465" s="784" t="s">
        <v>182</v>
      </c>
      <c r="E15465" s="784">
        <v>2.7542</v>
      </c>
      <c r="F15465" s="784" t="s">
        <v>811</v>
      </c>
      <c r="G15465" s="784" t="s">
        <v>2016</v>
      </c>
      <c r="H15465" s="784" t="s">
        <v>2017</v>
      </c>
      <c r="I15465" s="784" t="s">
        <v>5938</v>
      </c>
    </row>
    <row r="15466" spans="1:9" hidden="1">
      <c r="A15466" s="784" t="str">
        <f>Table_wabobpsvr_AzureCalc_AzureCalcRateCard[[#This Row],[ServiceName]]&amp;Table_wabobpsvr_AzureCalc_AzureCalcRateCard[[#This Row],[Price_Level]]&amp;Table_wabobpsvr_AzureCalc_AzureCalcRateCard[[#This Row],[Region]]</f>
        <v>BizTalk Services Standard BizTalk UnitsC</v>
      </c>
      <c r="B15466" s="784"/>
      <c r="C15466" s="784" t="s">
        <v>701</v>
      </c>
      <c r="D15466" s="784" t="s">
        <v>184</v>
      </c>
      <c r="E15466" s="784">
        <v>2.6663000000000001</v>
      </c>
      <c r="F15466" s="784" t="s">
        <v>811</v>
      </c>
      <c r="G15466" s="784" t="s">
        <v>2016</v>
      </c>
      <c r="H15466" s="784" t="s">
        <v>2017</v>
      </c>
      <c r="I15466" s="784" t="s">
        <v>5938</v>
      </c>
    </row>
    <row r="15467" spans="1:9" hidden="1">
      <c r="A15467" s="784" t="str">
        <f>Table_wabobpsvr_AzureCalc_AzureCalcRateCard[[#This Row],[ServiceName]]&amp;Table_wabobpsvr_AzureCalc_AzureCalcRateCard[[#This Row],[Price_Level]]&amp;Table_wabobpsvr_AzureCalc_AzureCalcRateCard[[#This Row],[Region]]</f>
        <v>BizTalk Services Standard BizTalk UnitsD</v>
      </c>
      <c r="B15467" s="784"/>
      <c r="C15467" s="784" t="s">
        <v>701</v>
      </c>
      <c r="D15467" s="784" t="s">
        <v>183</v>
      </c>
      <c r="E15467" s="784">
        <v>2.5783999999999998</v>
      </c>
      <c r="F15467" s="784" t="s">
        <v>811</v>
      </c>
      <c r="G15467" s="784" t="s">
        <v>2016</v>
      </c>
      <c r="H15467" s="784" t="s">
        <v>2017</v>
      </c>
      <c r="I15467" s="784" t="s">
        <v>5938</v>
      </c>
    </row>
    <row r="15468" spans="1:9" hidden="1">
      <c r="A15468" s="784" t="str">
        <f>Table_wabobpsvr_AzureCalc_AzureCalcRateCard[[#This Row],[ServiceName]]&amp;Table_wabobpsvr_AzureCalc_AzureCalcRateCard[[#This Row],[Price_Level]]&amp;Table_wabobpsvr_AzureCalc_AzureCalcRateCard[[#This Row],[Region]]</f>
        <v>Multi-Factor Authentication AuthenticationsMOSP</v>
      </c>
      <c r="B15468" s="784"/>
      <c r="C15468" s="784" t="s">
        <v>335</v>
      </c>
      <c r="D15468" s="784" t="s">
        <v>627</v>
      </c>
      <c r="E15468" s="784">
        <v>1.4</v>
      </c>
      <c r="F15468" s="784" t="s">
        <v>816</v>
      </c>
      <c r="G15468" s="784" t="s">
        <v>4431</v>
      </c>
      <c r="H15468" s="784" t="s">
        <v>4431</v>
      </c>
      <c r="I15468" s="784" t="s">
        <v>7072</v>
      </c>
    </row>
    <row r="15469" spans="1:9" hidden="1">
      <c r="A15469" s="784" t="str">
        <f>Table_wabobpsvr_AzureCalc_AzureCalcRateCard[[#This Row],[ServiceName]]&amp;Table_wabobpsvr_AzureCalc_AzureCalcRateCard[[#This Row],[Price_Level]]&amp;Table_wabobpsvr_AzureCalc_AzureCalcRateCard[[#This Row],[Region]]</f>
        <v>Multi-Factor Authentication AuthenticationsA</v>
      </c>
      <c r="B15469" s="784"/>
      <c r="C15469" s="784" t="s">
        <v>335</v>
      </c>
      <c r="D15469" s="784" t="s">
        <v>181</v>
      </c>
      <c r="E15469" s="784">
        <v>1.3580000000000001</v>
      </c>
      <c r="F15469" s="784" t="s">
        <v>816</v>
      </c>
      <c r="G15469" s="784" t="s">
        <v>2050</v>
      </c>
      <c r="H15469" s="784" t="s">
        <v>2051</v>
      </c>
      <c r="I15469" s="784" t="s">
        <v>7072</v>
      </c>
    </row>
    <row r="15470" spans="1:9" hidden="1">
      <c r="A15470" s="784" t="str">
        <f>Table_wabobpsvr_AzureCalc_AzureCalcRateCard[[#This Row],[ServiceName]]&amp;Table_wabobpsvr_AzureCalc_AzureCalcRateCard[[#This Row],[Price_Level]]&amp;Table_wabobpsvr_AzureCalc_AzureCalcRateCard[[#This Row],[Region]]</f>
        <v>Multi-Factor Authentication AuthenticationsB</v>
      </c>
      <c r="B15470" s="784"/>
      <c r="C15470" s="784" t="s">
        <v>335</v>
      </c>
      <c r="D15470" s="784" t="s">
        <v>182</v>
      </c>
      <c r="E15470" s="784">
        <v>1.3160000000000001</v>
      </c>
      <c r="F15470" s="784" t="s">
        <v>816</v>
      </c>
      <c r="G15470" s="784" t="s">
        <v>2050</v>
      </c>
      <c r="H15470" s="784" t="s">
        <v>2051</v>
      </c>
      <c r="I15470" s="784" t="s">
        <v>7072</v>
      </c>
    </row>
    <row r="15471" spans="1:9" hidden="1">
      <c r="A15471" s="784" t="str">
        <f>Table_wabobpsvr_AzureCalc_AzureCalcRateCard[[#This Row],[ServiceName]]&amp;Table_wabobpsvr_AzureCalc_AzureCalcRateCard[[#This Row],[Price_Level]]&amp;Table_wabobpsvr_AzureCalc_AzureCalcRateCard[[#This Row],[Region]]</f>
        <v>Multi-Factor Authentication AuthenticationsC</v>
      </c>
      <c r="B15471" s="784"/>
      <c r="C15471" s="784" t="s">
        <v>335</v>
      </c>
      <c r="D15471" s="784" t="s">
        <v>184</v>
      </c>
      <c r="E15471" s="784">
        <v>1.274</v>
      </c>
      <c r="F15471" s="784" t="s">
        <v>816</v>
      </c>
      <c r="G15471" s="784" t="s">
        <v>2050</v>
      </c>
      <c r="H15471" s="784" t="s">
        <v>2051</v>
      </c>
      <c r="I15471" s="784" t="s">
        <v>7072</v>
      </c>
    </row>
    <row r="15472" spans="1:9" hidden="1">
      <c r="A15472" s="784" t="str">
        <f>Table_wabobpsvr_AzureCalc_AzureCalcRateCard[[#This Row],[ServiceName]]&amp;Table_wabobpsvr_AzureCalc_AzureCalcRateCard[[#This Row],[Price_Level]]&amp;Table_wabobpsvr_AzureCalc_AzureCalcRateCard[[#This Row],[Region]]</f>
        <v>Multi-Factor Authentication AuthenticationsD</v>
      </c>
      <c r="B15472" s="784"/>
      <c r="C15472" s="784" t="s">
        <v>335</v>
      </c>
      <c r="D15472" s="784" t="s">
        <v>183</v>
      </c>
      <c r="E15472" s="784">
        <v>1.232</v>
      </c>
      <c r="F15472" s="784" t="s">
        <v>816</v>
      </c>
      <c r="G15472" s="784" t="s">
        <v>2050</v>
      </c>
      <c r="H15472" s="784" t="s">
        <v>2051</v>
      </c>
      <c r="I15472" s="784" t="s">
        <v>7072</v>
      </c>
    </row>
    <row r="15473" spans="1:9" hidden="1">
      <c r="A15473" s="784" t="str">
        <f>Table_wabobpsvr_AzureCalc_AzureCalcRateCard[[#This Row],[ServiceName]]&amp;Table_wabobpsvr_AzureCalc_AzureCalcRateCard[[#This Row],[Price_Level]]&amp;Table_wabobpsvr_AzureCalc_AzureCalcRateCard[[#This Row],[Region]]</f>
        <v>Multi-Factor Authentication UsersC</v>
      </c>
      <c r="B15473" s="784"/>
      <c r="C15473" s="784" t="s">
        <v>334</v>
      </c>
      <c r="D15473" s="784" t="s">
        <v>184</v>
      </c>
      <c r="E15473" s="784">
        <v>1.274</v>
      </c>
      <c r="F15473" s="784" t="s">
        <v>817</v>
      </c>
      <c r="G15473" s="784" t="s">
        <v>2052</v>
      </c>
      <c r="H15473" s="784" t="s">
        <v>2053</v>
      </c>
      <c r="I15473" s="784" t="s">
        <v>7073</v>
      </c>
    </row>
    <row r="15474" spans="1:9" hidden="1">
      <c r="A15474" s="784" t="str">
        <f>Table_wabobpsvr_AzureCalc_AzureCalcRateCard[[#This Row],[ServiceName]]&amp;Table_wabobpsvr_AzureCalc_AzureCalcRateCard[[#This Row],[Price_Level]]&amp;Table_wabobpsvr_AzureCalc_AzureCalcRateCard[[#This Row],[Region]]</f>
        <v>Multi-Factor Authentication UsersD</v>
      </c>
      <c r="B15474" s="784"/>
      <c r="C15474" s="784" t="s">
        <v>334</v>
      </c>
      <c r="D15474" s="784" t="s">
        <v>183</v>
      </c>
      <c r="E15474" s="784">
        <v>1.232</v>
      </c>
      <c r="F15474" s="784" t="s">
        <v>817</v>
      </c>
      <c r="G15474" s="784" t="s">
        <v>2052</v>
      </c>
      <c r="H15474" s="784" t="s">
        <v>2053</v>
      </c>
      <c r="I15474" s="784" t="s">
        <v>7073</v>
      </c>
    </row>
    <row r="15475" spans="1:9" hidden="1">
      <c r="A15475" s="784" t="str">
        <f>Table_wabobpsvr_AzureCalc_AzureCalcRateCard[[#This Row],[ServiceName]]&amp;Table_wabobpsvr_AzureCalc_AzureCalcRateCard[[#This Row],[Price_Level]]&amp;Table_wabobpsvr_AzureCalc_AzureCalcRateCard[[#This Row],[Region]]</f>
        <v>Standard API Management UnitsB</v>
      </c>
      <c r="B15475" s="784"/>
      <c r="C15475" s="784" t="s">
        <v>594</v>
      </c>
      <c r="D15475" s="784" t="s">
        <v>182</v>
      </c>
      <c r="E15475" s="784">
        <v>657.06</v>
      </c>
      <c r="F15475" s="784" t="s">
        <v>818</v>
      </c>
      <c r="G15475" s="784" t="s">
        <v>2054</v>
      </c>
      <c r="H15475" s="784" t="s">
        <v>2055</v>
      </c>
      <c r="I15475" s="784" t="s">
        <v>7074</v>
      </c>
    </row>
    <row r="15476" spans="1:9" hidden="1">
      <c r="A15476" s="784" t="str">
        <f>Table_wabobpsvr_AzureCalc_AzureCalcRateCard[[#This Row],[ServiceName]]&amp;Table_wabobpsvr_AzureCalc_AzureCalcRateCard[[#This Row],[Price_Level]]&amp;Table_wabobpsvr_AzureCalc_AzureCalcRateCard[[#This Row],[Region]]</f>
        <v>Monthly FeeMOSP15</v>
      </c>
      <c r="B15476" s="784">
        <v>15</v>
      </c>
      <c r="C15476" s="784" t="s">
        <v>4431</v>
      </c>
      <c r="D15476" s="784" t="s">
        <v>627</v>
      </c>
      <c r="E15476" s="784">
        <v>999999</v>
      </c>
      <c r="F15476" s="784" t="s">
        <v>3556</v>
      </c>
      <c r="G15476" s="784" t="s">
        <v>4431</v>
      </c>
      <c r="H15476" s="784" t="s">
        <v>4431</v>
      </c>
      <c r="I15476" s="784" t="s">
        <v>4431</v>
      </c>
    </row>
    <row r="15477" spans="1:9" hidden="1">
      <c r="A15477" s="784" t="str">
        <f>Table_wabobpsvr_AzureCalc_AzureCalcRateCard[[#This Row],[ServiceName]]&amp;Table_wabobpsvr_AzureCalc_AzureCalcRateCard[[#This Row],[Price_Level]]&amp;Table_wabobpsvr_AzureCalc_AzureCalcRateCard[[#This Row],[Region]]</f>
        <v>Standard API Management UnitsC</v>
      </c>
      <c r="B15477" s="784"/>
      <c r="C15477" s="784" t="s">
        <v>594</v>
      </c>
      <c r="D15477" s="784" t="s">
        <v>184</v>
      </c>
      <c r="E15477" s="784">
        <v>636.09</v>
      </c>
      <c r="F15477" s="784" t="s">
        <v>818</v>
      </c>
      <c r="G15477" s="784" t="s">
        <v>2054</v>
      </c>
      <c r="H15477" s="784" t="s">
        <v>2055</v>
      </c>
      <c r="I15477" s="784" t="s">
        <v>7074</v>
      </c>
    </row>
    <row r="15478" spans="1:9" hidden="1">
      <c r="A15478" s="784" t="str">
        <f>Table_wabobpsvr_AzureCalc_AzureCalcRateCard[[#This Row],[ServiceName]]&amp;Table_wabobpsvr_AzureCalc_AzureCalcRateCard[[#This Row],[Price_Level]]&amp;Table_wabobpsvr_AzureCalc_AzureCalcRateCard[[#This Row],[Region]]</f>
        <v>Standard API Management UnitsD</v>
      </c>
      <c r="B15478" s="784"/>
      <c r="C15478" s="784" t="s">
        <v>594</v>
      </c>
      <c r="D15478" s="784" t="s">
        <v>183</v>
      </c>
      <c r="E15478" s="784">
        <v>615.12</v>
      </c>
      <c r="F15478" s="784" t="s">
        <v>818</v>
      </c>
      <c r="G15478" s="784" t="s">
        <v>2054</v>
      </c>
      <c r="H15478" s="784" t="s">
        <v>2055</v>
      </c>
      <c r="I15478" s="784" t="s">
        <v>7074</v>
      </c>
    </row>
    <row r="15479" spans="1:9" hidden="1">
      <c r="A15479" s="784" t="str">
        <f>Table_wabobpsvr_AzureCalc_AzureCalcRateCard[[#This Row],[ServiceName]]&amp;Table_wabobpsvr_AzureCalc_AzureCalcRateCard[[#This Row],[Price_Level]]&amp;Table_wabobpsvr_AzureCalc_AzureCalcRateCard[[#This Row],[Region]]</f>
        <v>ExpressRoute (Carrier) 500 Mbps ConnectionsD</v>
      </c>
      <c r="B15479" s="784"/>
      <c r="C15479" s="784" t="s">
        <v>594</v>
      </c>
      <c r="D15479" s="784" t="s">
        <v>183</v>
      </c>
      <c r="E15479" s="784">
        <v>4576</v>
      </c>
      <c r="F15479" s="784" t="s">
        <v>819</v>
      </c>
      <c r="G15479" s="784" t="s">
        <v>2056</v>
      </c>
      <c r="H15479" s="784" t="s">
        <v>2057</v>
      </c>
      <c r="I15479" s="784" t="s">
        <v>5712</v>
      </c>
    </row>
    <row r="15480" spans="1:9" hidden="1">
      <c r="A15480" s="784" t="str">
        <f>Table_wabobpsvr_AzureCalc_AzureCalcRateCard[[#This Row],[ServiceName]]&amp;Table_wabobpsvr_AzureCalc_AzureCalcRateCard[[#This Row],[Price_Level]]&amp;Table_wabobpsvr_AzureCalc_AzureCalcRateCard[[#This Row],[Region]]</f>
        <v>ExpressRoute (IXP) 1 Gbps ConnectionsMOSP</v>
      </c>
      <c r="B15480" s="784"/>
      <c r="C15480" s="784" t="s">
        <v>594</v>
      </c>
      <c r="D15480" s="784" t="s">
        <v>627</v>
      </c>
      <c r="E15480" s="784">
        <v>436</v>
      </c>
      <c r="F15480" s="784" t="s">
        <v>820</v>
      </c>
      <c r="G15480" s="784" t="s">
        <v>4431</v>
      </c>
      <c r="H15480" s="784" t="s">
        <v>4431</v>
      </c>
      <c r="I15480" s="784" t="s">
        <v>7075</v>
      </c>
    </row>
    <row r="15481" spans="1:9" hidden="1">
      <c r="A15481" s="784" t="str">
        <f>Table_wabobpsvr_AzureCalc_AzureCalcRateCard[[#This Row],[ServiceName]]&amp;Table_wabobpsvr_AzureCalc_AzureCalcRateCard[[#This Row],[Price_Level]]&amp;Table_wabobpsvr_AzureCalc_AzureCalcRateCard[[#This Row],[Region]]</f>
        <v>ExpressRoute (IXP) 1 Gbps ConnectionsA</v>
      </c>
      <c r="B15481" s="784"/>
      <c r="C15481" s="784" t="s">
        <v>594</v>
      </c>
      <c r="D15481" s="784" t="s">
        <v>181</v>
      </c>
      <c r="E15481" s="784">
        <v>422.92</v>
      </c>
      <c r="F15481" s="784" t="s">
        <v>820</v>
      </c>
      <c r="G15481" s="784" t="s">
        <v>2058</v>
      </c>
      <c r="H15481" s="784" t="s">
        <v>2059</v>
      </c>
      <c r="I15481" s="784" t="s">
        <v>7075</v>
      </c>
    </row>
    <row r="15482" spans="1:9" hidden="1">
      <c r="A15482" s="784" t="str">
        <f>Table_wabobpsvr_AzureCalc_AzureCalcRateCard[[#This Row],[ServiceName]]&amp;Table_wabobpsvr_AzureCalc_AzureCalcRateCard[[#This Row],[Price_Level]]&amp;Table_wabobpsvr_AzureCalc_AzureCalcRateCard[[#This Row],[Region]]</f>
        <v>ExpressRoute (IXP) 1 Gbps ConnectionsB</v>
      </c>
      <c r="B15482" s="784"/>
      <c r="C15482" s="784" t="s">
        <v>594</v>
      </c>
      <c r="D15482" s="784" t="s">
        <v>182</v>
      </c>
      <c r="E15482" s="784">
        <v>409.84</v>
      </c>
      <c r="F15482" s="784" t="s">
        <v>820</v>
      </c>
      <c r="G15482" s="784" t="s">
        <v>2058</v>
      </c>
      <c r="H15482" s="784" t="s">
        <v>2059</v>
      </c>
      <c r="I15482" s="784" t="s">
        <v>7075</v>
      </c>
    </row>
    <row r="15483" spans="1:9" hidden="1">
      <c r="A15483" s="784" t="str">
        <f>Table_wabobpsvr_AzureCalc_AzureCalcRateCard[[#This Row],[ServiceName]]&amp;Table_wabobpsvr_AzureCalc_AzureCalcRateCard[[#This Row],[Price_Level]]&amp;Table_wabobpsvr_AzureCalc_AzureCalcRateCard[[#This Row],[Region]]</f>
        <v>ExpressRoute (IXP) 1 Gbps ConnectionsC</v>
      </c>
      <c r="B15483" s="784"/>
      <c r="C15483" s="784" t="s">
        <v>594</v>
      </c>
      <c r="D15483" s="784" t="s">
        <v>184</v>
      </c>
      <c r="E15483" s="784">
        <v>396.76</v>
      </c>
      <c r="F15483" s="784" t="s">
        <v>820</v>
      </c>
      <c r="G15483" s="784" t="s">
        <v>2058</v>
      </c>
      <c r="H15483" s="784" t="s">
        <v>2059</v>
      </c>
      <c r="I15483" s="784" t="s">
        <v>7075</v>
      </c>
    </row>
    <row r="15484" spans="1:9" hidden="1">
      <c r="A15484" s="784" t="str">
        <f>Table_wabobpsvr_AzureCalc_AzureCalcRateCard[[#This Row],[ServiceName]]&amp;Table_wabobpsvr_AzureCalc_AzureCalcRateCard[[#This Row],[Price_Level]]&amp;Table_wabobpsvr_AzureCalc_AzureCalcRateCard[[#This Row],[Region]]</f>
        <v>Monthly FeeA15</v>
      </c>
      <c r="B15484" s="784">
        <v>15</v>
      </c>
      <c r="C15484" s="784" t="s">
        <v>4431</v>
      </c>
      <c r="D15484" s="784" t="s">
        <v>181</v>
      </c>
      <c r="E15484" s="784">
        <v>999999</v>
      </c>
      <c r="F15484" s="784" t="s">
        <v>3556</v>
      </c>
      <c r="G15484" s="784" t="s">
        <v>4431</v>
      </c>
      <c r="H15484" s="784" t="s">
        <v>4431</v>
      </c>
      <c r="I15484" s="784" t="s">
        <v>4431</v>
      </c>
    </row>
    <row r="15485" spans="1:9" hidden="1">
      <c r="A15485" s="784" t="str">
        <f>Table_wabobpsvr_AzureCalc_AzureCalcRateCard[[#This Row],[ServiceName]]&amp;Table_wabobpsvr_AzureCalc_AzureCalcRateCard[[#This Row],[Price_Level]]&amp;Table_wabobpsvr_AzureCalc_AzureCalcRateCard[[#This Row],[Region]]</f>
        <v>ExpressRoute (IXP) 1 Gbps ConnectionsD</v>
      </c>
      <c r="B15485" s="784"/>
      <c r="C15485" s="784" t="s">
        <v>594</v>
      </c>
      <c r="D15485" s="784" t="s">
        <v>183</v>
      </c>
      <c r="E15485" s="784">
        <v>383.68</v>
      </c>
      <c r="F15485" s="784" t="s">
        <v>820</v>
      </c>
      <c r="G15485" s="784" t="s">
        <v>2058</v>
      </c>
      <c r="H15485" s="784" t="s">
        <v>2059</v>
      </c>
      <c r="I15485" s="784" t="s">
        <v>7075</v>
      </c>
    </row>
    <row r="15486" spans="1:9" hidden="1">
      <c r="A15486" s="784" t="str">
        <f>Table_wabobpsvr_AzureCalc_AzureCalcRateCard[[#This Row],[ServiceName]]&amp;Table_wabobpsvr_AzureCalc_AzureCalcRateCard[[#This Row],[Price_Level]]&amp;Table_wabobpsvr_AzureCalc_AzureCalcRateCard[[#This Row],[Region]]</f>
        <v>ExpressRoute (IXP) 10 Gbps ConnectionsMOSP</v>
      </c>
      <c r="B15486" s="784"/>
      <c r="C15486" s="784" t="s">
        <v>594</v>
      </c>
      <c r="D15486" s="784" t="s">
        <v>627</v>
      </c>
      <c r="E15486" s="784">
        <v>5000</v>
      </c>
      <c r="F15486" s="784" t="s">
        <v>821</v>
      </c>
      <c r="G15486" s="784" t="s">
        <v>4431</v>
      </c>
      <c r="H15486" s="784" t="s">
        <v>4431</v>
      </c>
      <c r="I15486" s="784" t="s">
        <v>7076</v>
      </c>
    </row>
    <row r="15487" spans="1:9" hidden="1">
      <c r="A15487" s="784" t="str">
        <f>Table_wabobpsvr_AzureCalc_AzureCalcRateCard[[#This Row],[ServiceName]]&amp;Table_wabobpsvr_AzureCalc_AzureCalcRateCard[[#This Row],[Price_Level]]&amp;Table_wabobpsvr_AzureCalc_AzureCalcRateCard[[#This Row],[Region]]</f>
        <v>ExpressRoute (IXP) 10 Gbps ConnectionsA</v>
      </c>
      <c r="B15487" s="784"/>
      <c r="C15487" s="784" t="s">
        <v>594</v>
      </c>
      <c r="D15487" s="784" t="s">
        <v>181</v>
      </c>
      <c r="E15487" s="784">
        <v>4849.99</v>
      </c>
      <c r="F15487" s="784" t="s">
        <v>821</v>
      </c>
      <c r="G15487" s="784" t="s">
        <v>2060</v>
      </c>
      <c r="H15487" s="784" t="s">
        <v>2061</v>
      </c>
      <c r="I15487" s="784" t="s">
        <v>7076</v>
      </c>
    </row>
    <row r="15488" spans="1:9" hidden="1">
      <c r="A15488" s="784" t="str">
        <f>Table_wabobpsvr_AzureCalc_AzureCalcRateCard[[#This Row],[ServiceName]]&amp;Table_wabobpsvr_AzureCalc_AzureCalcRateCard[[#This Row],[Price_Level]]&amp;Table_wabobpsvr_AzureCalc_AzureCalcRateCard[[#This Row],[Region]]</f>
        <v>ExpressRoute (IXP) 10 Gbps ConnectionsB</v>
      </c>
      <c r="B15488" s="784"/>
      <c r="C15488" s="784" t="s">
        <v>594</v>
      </c>
      <c r="D15488" s="784" t="s">
        <v>182</v>
      </c>
      <c r="E15488" s="784">
        <v>4699.99</v>
      </c>
      <c r="F15488" s="784" t="s">
        <v>821</v>
      </c>
      <c r="G15488" s="784" t="s">
        <v>2060</v>
      </c>
      <c r="H15488" s="784" t="s">
        <v>2061</v>
      </c>
      <c r="I15488" s="784" t="s">
        <v>7076</v>
      </c>
    </row>
    <row r="15489" spans="1:9" hidden="1">
      <c r="A15489" s="784" t="str">
        <f>Table_wabobpsvr_AzureCalc_AzureCalcRateCard[[#This Row],[ServiceName]]&amp;Table_wabobpsvr_AzureCalc_AzureCalcRateCard[[#This Row],[Price_Level]]&amp;Table_wabobpsvr_AzureCalc_AzureCalcRateCard[[#This Row],[Region]]</f>
        <v>ExpressRoute (IXP) 10 Gbps ConnectionsC</v>
      </c>
      <c r="B15489" s="784"/>
      <c r="C15489" s="784" t="s">
        <v>594</v>
      </c>
      <c r="D15489" s="784" t="s">
        <v>184</v>
      </c>
      <c r="E15489" s="784">
        <v>4549.99</v>
      </c>
      <c r="F15489" s="784" t="s">
        <v>821</v>
      </c>
      <c r="G15489" s="784" t="s">
        <v>2060</v>
      </c>
      <c r="H15489" s="784" t="s">
        <v>2061</v>
      </c>
      <c r="I15489" s="784" t="s">
        <v>7076</v>
      </c>
    </row>
    <row r="15490" spans="1:9" hidden="1">
      <c r="A15490" s="784" t="str">
        <f>Table_wabobpsvr_AzureCalc_AzureCalcRateCard[[#This Row],[ServiceName]]&amp;Table_wabobpsvr_AzureCalc_AzureCalcRateCard[[#This Row],[Price_Level]]&amp;Table_wabobpsvr_AzureCalc_AzureCalcRateCard[[#This Row],[Region]]</f>
        <v>Geo Redundant Storage Standard IO - Block BlobB13</v>
      </c>
      <c r="B15490" s="784">
        <v>13</v>
      </c>
      <c r="C15490" s="784" t="s">
        <v>785</v>
      </c>
      <c r="D15490" s="784" t="s">
        <v>182</v>
      </c>
      <c r="E15490" s="784">
        <v>6.0999999999999999E-2</v>
      </c>
      <c r="F15490" s="784" t="s">
        <v>786</v>
      </c>
      <c r="G15490" s="784" t="s">
        <v>2042</v>
      </c>
      <c r="H15490" s="784" t="s">
        <v>2043</v>
      </c>
      <c r="I15490" s="784" t="s">
        <v>5364</v>
      </c>
    </row>
    <row r="15491" spans="1:9" hidden="1">
      <c r="A15491" s="784" t="str">
        <f>Table_wabobpsvr_AzureCalc_AzureCalcRateCard[[#This Row],[ServiceName]]&amp;Table_wabobpsvr_AzureCalc_AzureCalcRateCard[[#This Row],[Price_Level]]&amp;Table_wabobpsvr_AzureCalc_AzureCalcRateCard[[#This Row],[Region]]</f>
        <v>Geo Redundant Storage Standard IO - Block BlobC13</v>
      </c>
      <c r="B15491" s="784">
        <v>13</v>
      </c>
      <c r="C15491" s="784" t="s">
        <v>785</v>
      </c>
      <c r="D15491" s="784" t="s">
        <v>184</v>
      </c>
      <c r="E15491" s="784">
        <v>6.0999999999999999E-2</v>
      </c>
      <c r="F15491" s="784" t="s">
        <v>786</v>
      </c>
      <c r="G15491" s="784" t="s">
        <v>2042</v>
      </c>
      <c r="H15491" s="784" t="s">
        <v>2043</v>
      </c>
      <c r="I15491" s="784" t="s">
        <v>5364</v>
      </c>
    </row>
    <row r="15492" spans="1:9" hidden="1">
      <c r="A15492" s="784" t="str">
        <f>Table_wabobpsvr_AzureCalc_AzureCalcRateCard[[#This Row],[ServiceName]]&amp;Table_wabobpsvr_AzureCalc_AzureCalcRateCard[[#This Row],[Price_Level]]&amp;Table_wabobpsvr_AzureCalc_AzureCalcRateCard[[#This Row],[Region]]</f>
        <v>Geo Redundant Storage Standard IO - Block BlobD13</v>
      </c>
      <c r="B15492" s="784">
        <v>13</v>
      </c>
      <c r="C15492" s="784" t="s">
        <v>785</v>
      </c>
      <c r="D15492" s="784" t="s">
        <v>183</v>
      </c>
      <c r="E15492" s="784">
        <v>6.0999999999999999E-2</v>
      </c>
      <c r="F15492" s="784" t="s">
        <v>786</v>
      </c>
      <c r="G15492" s="784" t="s">
        <v>2042</v>
      </c>
      <c r="H15492" s="784" t="s">
        <v>2043</v>
      </c>
      <c r="I15492" s="784" t="s">
        <v>5364</v>
      </c>
    </row>
    <row r="15493" spans="1:9" hidden="1">
      <c r="A15493" s="784" t="str">
        <f>Table_wabobpsvr_AzureCalc_AzureCalcRateCard[[#This Row],[ServiceName]]&amp;Table_wabobpsvr_AzureCalc_AzureCalcRateCard[[#This Row],[Price_Level]]&amp;Table_wabobpsvr_AzureCalc_AzureCalcRateCard[[#This Row],[Region]]</f>
        <v>Geo Redundant Storage Standard IO - FilesMOSP13</v>
      </c>
      <c r="B15493" s="784">
        <v>13</v>
      </c>
      <c r="C15493" s="784" t="s">
        <v>785</v>
      </c>
      <c r="D15493" s="784" t="s">
        <v>627</v>
      </c>
      <c r="E15493" s="784">
        <v>6.8000000000000005E-2</v>
      </c>
      <c r="F15493" s="784" t="s">
        <v>1069</v>
      </c>
      <c r="G15493" s="784" t="s">
        <v>4431</v>
      </c>
      <c r="H15493" s="784" t="s">
        <v>4431</v>
      </c>
      <c r="I15493" s="784" t="s">
        <v>7077</v>
      </c>
    </row>
    <row r="15494" spans="1:9" hidden="1">
      <c r="A15494" s="784" t="str">
        <f>Table_wabobpsvr_AzureCalc_AzureCalcRateCard[[#This Row],[ServiceName]]&amp;Table_wabobpsvr_AzureCalc_AzureCalcRateCard[[#This Row],[Price_Level]]&amp;Table_wabobpsvr_AzureCalc_AzureCalcRateCard[[#This Row],[Region]]</f>
        <v>Geo Redundant Storage Standard IO - FilesA13</v>
      </c>
      <c r="B15494" s="784">
        <v>13</v>
      </c>
      <c r="C15494" s="784" t="s">
        <v>785</v>
      </c>
      <c r="D15494" s="784" t="s">
        <v>181</v>
      </c>
      <c r="E15494" s="784">
        <v>6.5960000000000005E-2</v>
      </c>
      <c r="F15494" s="784" t="s">
        <v>1069</v>
      </c>
      <c r="G15494" s="784" t="s">
        <v>2062</v>
      </c>
      <c r="H15494" s="784" t="s">
        <v>2063</v>
      </c>
      <c r="I15494" s="784" t="s">
        <v>7077</v>
      </c>
    </row>
    <row r="15495" spans="1:9" hidden="1">
      <c r="A15495" s="784" t="str">
        <f>Table_wabobpsvr_AzureCalc_AzureCalcRateCard[[#This Row],[ServiceName]]&amp;Table_wabobpsvr_AzureCalc_AzureCalcRateCard[[#This Row],[Price_Level]]&amp;Table_wabobpsvr_AzureCalc_AzureCalcRateCard[[#This Row],[Region]]</f>
        <v>Geo Redundant Storage Standard IO - FilesB13</v>
      </c>
      <c r="B15495" s="784">
        <v>13</v>
      </c>
      <c r="C15495" s="784" t="s">
        <v>785</v>
      </c>
      <c r="D15495" s="784" t="s">
        <v>182</v>
      </c>
      <c r="E15495" s="784">
        <v>6.3920000000000005E-2</v>
      </c>
      <c r="F15495" s="784" t="s">
        <v>1069</v>
      </c>
      <c r="G15495" s="784" t="s">
        <v>2062</v>
      </c>
      <c r="H15495" s="784" t="s">
        <v>2063</v>
      </c>
      <c r="I15495" s="784" t="s">
        <v>7077</v>
      </c>
    </row>
    <row r="15496" spans="1:9" hidden="1">
      <c r="A15496" s="784" t="str">
        <f>Table_wabobpsvr_AzureCalc_AzureCalcRateCard[[#This Row],[ServiceName]]&amp;Table_wabobpsvr_AzureCalc_AzureCalcRateCard[[#This Row],[Price_Level]]&amp;Table_wabobpsvr_AzureCalc_AzureCalcRateCard[[#This Row],[Region]]</f>
        <v>Geo Redundant Storage Standard IO - FilesC13</v>
      </c>
      <c r="B15496" s="784">
        <v>13</v>
      </c>
      <c r="C15496" s="784" t="s">
        <v>785</v>
      </c>
      <c r="D15496" s="784" t="s">
        <v>184</v>
      </c>
      <c r="E15496" s="784">
        <v>6.1879999999999998E-2</v>
      </c>
      <c r="F15496" s="784" t="s">
        <v>1069</v>
      </c>
      <c r="G15496" s="784" t="s">
        <v>2062</v>
      </c>
      <c r="H15496" s="784" t="s">
        <v>2063</v>
      </c>
      <c r="I15496" s="784" t="s">
        <v>7077</v>
      </c>
    </row>
    <row r="15497" spans="1:9" hidden="1">
      <c r="A15497" s="784" t="str">
        <f>Table_wabobpsvr_AzureCalc_AzureCalcRateCard[[#This Row],[ServiceName]]&amp;Table_wabobpsvr_AzureCalc_AzureCalcRateCard[[#This Row],[Price_Level]]&amp;Table_wabobpsvr_AzureCalc_AzureCalcRateCard[[#This Row],[Region]]</f>
        <v>Geo Redundant Storage Standard IO - FilesD13</v>
      </c>
      <c r="B15497" s="784">
        <v>13</v>
      </c>
      <c r="C15497" s="784" t="s">
        <v>785</v>
      </c>
      <c r="D15497" s="784" t="s">
        <v>183</v>
      </c>
      <c r="E15497" s="784">
        <v>5.9839999999999997E-2</v>
      </c>
      <c r="F15497" s="784" t="s">
        <v>1069</v>
      </c>
      <c r="G15497" s="784" t="s">
        <v>2062</v>
      </c>
      <c r="H15497" s="784" t="s">
        <v>2063</v>
      </c>
      <c r="I15497" s="784" t="s">
        <v>7077</v>
      </c>
    </row>
    <row r="15498" spans="1:9" hidden="1">
      <c r="A15498" s="784" t="str">
        <f>Table_wabobpsvr_AzureCalc_AzureCalcRateCard[[#This Row],[ServiceName]]&amp;Table_wabobpsvr_AzureCalc_AzureCalcRateCard[[#This Row],[Price_Level]]&amp;Table_wabobpsvr_AzureCalc_AzureCalcRateCard[[#This Row],[Region]]</f>
        <v>Geo Redundant Storage Standard IO - FilesMOSP</v>
      </c>
      <c r="B15498" s="784"/>
      <c r="C15498" s="784" t="s">
        <v>785</v>
      </c>
      <c r="D15498" s="784" t="s">
        <v>627</v>
      </c>
      <c r="E15498" s="784">
        <v>0.05</v>
      </c>
      <c r="F15498" s="784" t="s">
        <v>1069</v>
      </c>
      <c r="G15498" s="784" t="s">
        <v>4431</v>
      </c>
      <c r="H15498" s="784" t="s">
        <v>4431</v>
      </c>
      <c r="I15498" s="784" t="s">
        <v>7078</v>
      </c>
    </row>
    <row r="15499" spans="1:9" hidden="1">
      <c r="A15499" s="784" t="str">
        <f>Table_wabobpsvr_AzureCalc_AzureCalcRateCard[[#This Row],[ServiceName]]&amp;Table_wabobpsvr_AzureCalc_AzureCalcRateCard[[#This Row],[Price_Level]]&amp;Table_wabobpsvr_AzureCalc_AzureCalcRateCard[[#This Row],[Region]]</f>
        <v>Geo Redundant Storage Standard IO - FilesA</v>
      </c>
      <c r="B15499" s="784"/>
      <c r="C15499" s="784" t="s">
        <v>785</v>
      </c>
      <c r="D15499" s="784" t="s">
        <v>181</v>
      </c>
      <c r="E15499" s="784">
        <v>4.8500000000000001E-2</v>
      </c>
      <c r="F15499" s="784" t="s">
        <v>1069</v>
      </c>
      <c r="G15499" s="784" t="s">
        <v>2064</v>
      </c>
      <c r="H15499" s="784" t="s">
        <v>2065</v>
      </c>
      <c r="I15499" s="784" t="s">
        <v>7078</v>
      </c>
    </row>
    <row r="15500" spans="1:9" hidden="1">
      <c r="A15500" s="784" t="str">
        <f>Table_wabobpsvr_AzureCalc_AzureCalcRateCard[[#This Row],[ServiceName]]&amp;Table_wabobpsvr_AzureCalc_AzureCalcRateCard[[#This Row],[Price_Level]]&amp;Table_wabobpsvr_AzureCalc_AzureCalcRateCard[[#This Row],[Region]]</f>
        <v>Geo Redundant Storage Standard IO - FilesB</v>
      </c>
      <c r="B15500" s="784"/>
      <c r="C15500" s="784" t="s">
        <v>785</v>
      </c>
      <c r="D15500" s="784" t="s">
        <v>182</v>
      </c>
      <c r="E15500" s="784">
        <v>4.7E-2</v>
      </c>
      <c r="F15500" s="784" t="s">
        <v>1069</v>
      </c>
      <c r="G15500" s="784" t="s">
        <v>2064</v>
      </c>
      <c r="H15500" s="784" t="s">
        <v>2065</v>
      </c>
      <c r="I15500" s="784" t="s">
        <v>7078</v>
      </c>
    </row>
    <row r="15501" spans="1:9" hidden="1">
      <c r="A15501" s="784" t="str">
        <f>Table_wabobpsvr_AzureCalc_AzureCalcRateCard[[#This Row],[ServiceName]]&amp;Table_wabobpsvr_AzureCalc_AzureCalcRateCard[[#This Row],[Price_Level]]&amp;Table_wabobpsvr_AzureCalc_AzureCalcRateCard[[#This Row],[Region]]</f>
        <v>Geo Redundant Storage Standard IO - FilesC</v>
      </c>
      <c r="B15501" s="784"/>
      <c r="C15501" s="784" t="s">
        <v>785</v>
      </c>
      <c r="D15501" s="784" t="s">
        <v>184</v>
      </c>
      <c r="E15501" s="784">
        <v>4.5499999999999999E-2</v>
      </c>
      <c r="F15501" s="784" t="s">
        <v>1069</v>
      </c>
      <c r="G15501" s="784" t="s">
        <v>2064</v>
      </c>
      <c r="H15501" s="784" t="s">
        <v>2065</v>
      </c>
      <c r="I15501" s="784" t="s">
        <v>7078</v>
      </c>
    </row>
    <row r="15502" spans="1:9" hidden="1">
      <c r="A15502" s="784" t="str">
        <f>Table_wabobpsvr_AzureCalc_AzureCalcRateCard[[#This Row],[ServiceName]]&amp;Table_wabobpsvr_AzureCalc_AzureCalcRateCard[[#This Row],[Price_Level]]&amp;Table_wabobpsvr_AzureCalc_AzureCalcRateCard[[#This Row],[Region]]</f>
        <v>Geo Redundant Storage Standard IO - FilesD</v>
      </c>
      <c r="B15502" s="784"/>
      <c r="C15502" s="784" t="s">
        <v>785</v>
      </c>
      <c r="D15502" s="784" t="s">
        <v>183</v>
      </c>
      <c r="E15502" s="784">
        <v>4.3999999999999997E-2</v>
      </c>
      <c r="F15502" s="784" t="s">
        <v>1069</v>
      </c>
      <c r="G15502" s="784" t="s">
        <v>2064</v>
      </c>
      <c r="H15502" s="784" t="s">
        <v>2065</v>
      </c>
      <c r="I15502" s="784" t="s">
        <v>7078</v>
      </c>
    </row>
    <row r="15503" spans="1:9" hidden="1">
      <c r="A15503" s="784" t="str">
        <f>Table_wabobpsvr_AzureCalc_AzureCalcRateCard[[#This Row],[ServiceName]]&amp;Table_wabobpsvr_AzureCalc_AzureCalcRateCard[[#This Row],[Price_Level]]&amp;Table_wabobpsvr_AzureCalc_AzureCalcRateCard[[#This Row],[Region]]</f>
        <v>Geo Redundant Storage Standard IO - Page Blob/DiskMOSP</v>
      </c>
      <c r="B15503" s="784"/>
      <c r="C15503" s="784" t="s">
        <v>785</v>
      </c>
      <c r="D15503" s="784" t="s">
        <v>627</v>
      </c>
      <c r="E15503" s="784">
        <v>9.5000000000000001E-2</v>
      </c>
      <c r="F15503" s="784" t="s">
        <v>787</v>
      </c>
      <c r="G15503" s="784" t="s">
        <v>4431</v>
      </c>
      <c r="H15503" s="784" t="s">
        <v>4431</v>
      </c>
      <c r="I15503" s="784" t="s">
        <v>7079</v>
      </c>
    </row>
    <row r="15504" spans="1:9" hidden="1">
      <c r="A15504" s="784" t="str">
        <f>Table_wabobpsvr_AzureCalc_AzureCalcRateCard[[#This Row],[ServiceName]]&amp;Table_wabobpsvr_AzureCalc_AzureCalcRateCard[[#This Row],[Price_Level]]&amp;Table_wabobpsvr_AzureCalc_AzureCalcRateCard[[#This Row],[Region]]</f>
        <v>CDN Data Transfer - Zone 1D</v>
      </c>
      <c r="B15504" s="784"/>
      <c r="C15504" s="784" t="s">
        <v>785</v>
      </c>
      <c r="D15504" s="784" t="s">
        <v>183</v>
      </c>
      <c r="E15504" s="784">
        <v>7.6560000000000003E-2</v>
      </c>
      <c r="F15504" s="784" t="s">
        <v>788</v>
      </c>
      <c r="G15504" s="784" t="s">
        <v>1992</v>
      </c>
      <c r="H15504" s="784" t="s">
        <v>1993</v>
      </c>
      <c r="I15504" s="784" t="s">
        <v>6823</v>
      </c>
    </row>
    <row r="15505" spans="1:9" hidden="1">
      <c r="A15505" s="784" t="str">
        <f>Table_wabobpsvr_AzureCalc_AzureCalcRateCard[[#This Row],[ServiceName]]&amp;Table_wabobpsvr_AzureCalc_AzureCalcRateCard[[#This Row],[Price_Level]]&amp;Table_wabobpsvr_AzureCalc_AzureCalcRateCard[[#This Row],[Region]]</f>
        <v>CDN Data Transfer - Zone 2MOSP</v>
      </c>
      <c r="B15505" s="784"/>
      <c r="C15505" s="784" t="s">
        <v>785</v>
      </c>
      <c r="D15505" s="784" t="s">
        <v>627</v>
      </c>
      <c r="E15505" s="784">
        <v>0.13800000000000001</v>
      </c>
      <c r="F15505" s="784" t="s">
        <v>789</v>
      </c>
      <c r="G15505" s="784" t="s">
        <v>4431</v>
      </c>
      <c r="H15505" s="784" t="s">
        <v>4431</v>
      </c>
      <c r="I15505" s="784" t="s">
        <v>7080</v>
      </c>
    </row>
    <row r="15506" spans="1:9" hidden="1">
      <c r="A15506" s="784" t="str">
        <f>Table_wabobpsvr_AzureCalc_AzureCalcRateCard[[#This Row],[ServiceName]]&amp;Table_wabobpsvr_AzureCalc_AzureCalcRateCard[[#This Row],[Price_Level]]&amp;Table_wabobpsvr_AzureCalc_AzureCalcRateCard[[#This Row],[Region]]</f>
        <v>CDN Data Transfer - Zone 2A</v>
      </c>
      <c r="B15506" s="784"/>
      <c r="C15506" s="784" t="s">
        <v>785</v>
      </c>
      <c r="D15506" s="784" t="s">
        <v>181</v>
      </c>
      <c r="E15506" s="784">
        <v>0.13386000000000001</v>
      </c>
      <c r="F15506" s="784" t="s">
        <v>789</v>
      </c>
      <c r="G15506" s="784" t="s">
        <v>2066</v>
      </c>
      <c r="H15506" s="784" t="s">
        <v>2067</v>
      </c>
      <c r="I15506" s="784" t="s">
        <v>7080</v>
      </c>
    </row>
    <row r="15507" spans="1:9" hidden="1">
      <c r="A15507" s="784" t="str">
        <f>Table_wabobpsvr_AzureCalc_AzureCalcRateCard[[#This Row],[ServiceName]]&amp;Table_wabobpsvr_AzureCalc_AzureCalcRateCard[[#This Row],[Price_Level]]&amp;Table_wabobpsvr_AzureCalc_AzureCalcRateCard[[#This Row],[Region]]</f>
        <v>CDN Data Transfer - Zone 2B</v>
      </c>
      <c r="B15507" s="784"/>
      <c r="C15507" s="784" t="s">
        <v>785</v>
      </c>
      <c r="D15507" s="784" t="s">
        <v>182</v>
      </c>
      <c r="E15507" s="784">
        <v>0.12972</v>
      </c>
      <c r="F15507" s="784" t="s">
        <v>789</v>
      </c>
      <c r="G15507" s="784" t="s">
        <v>2066</v>
      </c>
      <c r="H15507" s="784" t="s">
        <v>2067</v>
      </c>
      <c r="I15507" s="784" t="s">
        <v>7080</v>
      </c>
    </row>
    <row r="15508" spans="1:9" hidden="1">
      <c r="A15508" s="784" t="str">
        <f>Table_wabobpsvr_AzureCalc_AzureCalcRateCard[[#This Row],[ServiceName]]&amp;Table_wabobpsvr_AzureCalc_AzureCalcRateCard[[#This Row],[Price_Level]]&amp;Table_wabobpsvr_AzureCalc_AzureCalcRateCard[[#This Row],[Region]]</f>
        <v>CDN Data Transfer - Zone 2C</v>
      </c>
      <c r="B15508" s="784"/>
      <c r="C15508" s="784" t="s">
        <v>785</v>
      </c>
      <c r="D15508" s="784" t="s">
        <v>184</v>
      </c>
      <c r="E15508" s="784">
        <v>0.12558</v>
      </c>
      <c r="F15508" s="784" t="s">
        <v>789</v>
      </c>
      <c r="G15508" s="784" t="s">
        <v>2066</v>
      </c>
      <c r="H15508" s="784" t="s">
        <v>2067</v>
      </c>
      <c r="I15508" s="784" t="s">
        <v>7080</v>
      </c>
    </row>
    <row r="15509" spans="1:9" hidden="1">
      <c r="A15509" s="784" t="str">
        <f>Table_wabobpsvr_AzureCalc_AzureCalcRateCard[[#This Row],[ServiceName]]&amp;Table_wabobpsvr_AzureCalc_AzureCalcRateCard[[#This Row],[Price_Level]]&amp;Table_wabobpsvr_AzureCalc_AzureCalcRateCard[[#This Row],[Region]]</f>
        <v>CDN Data Transfer - Zone 2D</v>
      </c>
      <c r="B15509" s="784"/>
      <c r="C15509" s="784" t="s">
        <v>785</v>
      </c>
      <c r="D15509" s="784" t="s">
        <v>183</v>
      </c>
      <c r="E15509" s="784">
        <v>0.12144000000000001</v>
      </c>
      <c r="F15509" s="784" t="s">
        <v>789</v>
      </c>
      <c r="G15509" s="784" t="s">
        <v>2066</v>
      </c>
      <c r="H15509" s="784" t="s">
        <v>2067</v>
      </c>
      <c r="I15509" s="784" t="s">
        <v>7080</v>
      </c>
    </row>
    <row r="15510" spans="1:9" hidden="1">
      <c r="A15510" s="784" t="str">
        <f>Table_wabobpsvr_AzureCalc_AzureCalcRateCard[[#This Row],[ServiceName]]&amp;Table_wabobpsvr_AzureCalc_AzureCalcRateCard[[#This Row],[Price_Level]]&amp;Table_wabobpsvr_AzureCalc_AzureCalcRateCard[[#This Row],[Region]]</f>
        <v>Cache StandardMOSP</v>
      </c>
      <c r="B15510" s="784"/>
      <c r="C15510" s="784" t="s">
        <v>594</v>
      </c>
      <c r="D15510" s="784" t="s">
        <v>627</v>
      </c>
      <c r="E15510" s="784">
        <v>72</v>
      </c>
      <c r="F15510" s="784" t="s">
        <v>790</v>
      </c>
      <c r="G15510" s="784" t="s">
        <v>4431</v>
      </c>
      <c r="H15510" s="784" t="s">
        <v>4431</v>
      </c>
      <c r="I15510" s="784" t="s">
        <v>7081</v>
      </c>
    </row>
    <row r="15511" spans="1:9" hidden="1">
      <c r="A15511" s="784" t="str">
        <f>Table_wabobpsvr_AzureCalc_AzureCalcRateCard[[#This Row],[ServiceName]]&amp;Table_wabobpsvr_AzureCalc_AzureCalcRateCard[[#This Row],[Price_Level]]&amp;Table_wabobpsvr_AzureCalc_AzureCalcRateCard[[#This Row],[Region]]</f>
        <v>Geo Redundant Storage Standard IO - Page Blob/DiskA</v>
      </c>
      <c r="B15511" s="784"/>
      <c r="C15511" s="784" t="s">
        <v>785</v>
      </c>
      <c r="D15511" s="784" t="s">
        <v>181</v>
      </c>
      <c r="E15511" s="784">
        <v>0.06</v>
      </c>
      <c r="F15511" s="784" t="s">
        <v>787</v>
      </c>
      <c r="G15511" s="784" t="s">
        <v>2068</v>
      </c>
      <c r="H15511" s="784" t="s">
        <v>2069</v>
      </c>
      <c r="I15511" s="784" t="s">
        <v>7079</v>
      </c>
    </row>
    <row r="15512" spans="1:9" hidden="1">
      <c r="A15512" s="784" t="str">
        <f>Table_wabobpsvr_AzureCalc_AzureCalcRateCard[[#This Row],[ServiceName]]&amp;Table_wabobpsvr_AzureCalc_AzureCalcRateCard[[#This Row],[Price_Level]]&amp;Table_wabobpsvr_AzureCalc_AzureCalcRateCard[[#This Row],[Region]]</f>
        <v>Cache StandardA</v>
      </c>
      <c r="B15512" s="784"/>
      <c r="C15512" s="784" t="s">
        <v>594</v>
      </c>
      <c r="D15512" s="784" t="s">
        <v>181</v>
      </c>
      <c r="E15512" s="784">
        <v>69.84</v>
      </c>
      <c r="F15512" s="784" t="s">
        <v>790</v>
      </c>
      <c r="G15512" s="784" t="s">
        <v>2070</v>
      </c>
      <c r="H15512" s="784" t="s">
        <v>2071</v>
      </c>
      <c r="I15512" s="784" t="s">
        <v>7081</v>
      </c>
    </row>
    <row r="15513" spans="1:9" hidden="1">
      <c r="A15513" s="784" t="str">
        <f>Table_wabobpsvr_AzureCalc_AzureCalcRateCard[[#This Row],[ServiceName]]&amp;Table_wabobpsvr_AzureCalc_AzureCalcRateCard[[#This Row],[Price_Level]]&amp;Table_wabobpsvr_AzureCalc_AzureCalcRateCard[[#This Row],[Region]]</f>
        <v>Cache StandardB</v>
      </c>
      <c r="B15513" s="784"/>
      <c r="C15513" s="784" t="s">
        <v>594</v>
      </c>
      <c r="D15513" s="784" t="s">
        <v>182</v>
      </c>
      <c r="E15513" s="784">
        <v>67.680000000000007</v>
      </c>
      <c r="F15513" s="784" t="s">
        <v>790</v>
      </c>
      <c r="G15513" s="784" t="s">
        <v>2070</v>
      </c>
      <c r="H15513" s="784" t="s">
        <v>2071</v>
      </c>
      <c r="I15513" s="784" t="s">
        <v>7081</v>
      </c>
    </row>
    <row r="15514" spans="1:9" hidden="1">
      <c r="A15514" s="784" t="str">
        <f>Table_wabobpsvr_AzureCalc_AzureCalcRateCard[[#This Row],[ServiceName]]&amp;Table_wabobpsvr_AzureCalc_AzureCalcRateCard[[#This Row],[Price_Level]]&amp;Table_wabobpsvr_AzureCalc_AzureCalcRateCard[[#This Row],[Region]]</f>
        <v>Cache StandardC</v>
      </c>
      <c r="B15514" s="784"/>
      <c r="C15514" s="784" t="s">
        <v>594</v>
      </c>
      <c r="D15514" s="784" t="s">
        <v>184</v>
      </c>
      <c r="E15514" s="784">
        <v>65.52</v>
      </c>
      <c r="F15514" s="784" t="s">
        <v>790</v>
      </c>
      <c r="G15514" s="784" t="s">
        <v>2070</v>
      </c>
      <c r="H15514" s="784" t="s">
        <v>2071</v>
      </c>
      <c r="I15514" s="784" t="s">
        <v>7081</v>
      </c>
    </row>
    <row r="15515" spans="1:9" hidden="1">
      <c r="A15515" s="784" t="str">
        <f>Table_wabobpsvr_AzureCalc_AzureCalcRateCard[[#This Row],[ServiceName]]&amp;Table_wabobpsvr_AzureCalc_AzureCalcRateCard[[#This Row],[Price_Level]]&amp;Table_wabobpsvr_AzureCalc_AzureCalcRateCard[[#This Row],[Region]]</f>
        <v>Cache StandardD</v>
      </c>
      <c r="B15515" s="784"/>
      <c r="C15515" s="784" t="s">
        <v>594</v>
      </c>
      <c r="D15515" s="784" t="s">
        <v>183</v>
      </c>
      <c r="E15515" s="784">
        <v>63.36</v>
      </c>
      <c r="F15515" s="784" t="s">
        <v>790</v>
      </c>
      <c r="G15515" s="784" t="s">
        <v>2070</v>
      </c>
      <c r="H15515" s="784" t="s">
        <v>2071</v>
      </c>
      <c r="I15515" s="784" t="s">
        <v>7081</v>
      </c>
    </row>
    <row r="15516" spans="1:9" hidden="1">
      <c r="A15516" s="784" t="str">
        <f>Table_wabobpsvr_AzureCalc_AzureCalcRateCard[[#This Row],[ServiceName]]&amp;Table_wabobpsvr_AzureCalc_AzureCalcRateCard[[#This Row],[Price_Level]]&amp;Table_wabobpsvr_AzureCalc_AzureCalcRateCard[[#This Row],[Region]]</f>
        <v>Cache BasicMOSP</v>
      </c>
      <c r="B15516" s="784"/>
      <c r="C15516" s="784" t="s">
        <v>594</v>
      </c>
      <c r="D15516" s="784" t="s">
        <v>627</v>
      </c>
      <c r="E15516" s="784">
        <v>18</v>
      </c>
      <c r="F15516" s="784" t="s">
        <v>774</v>
      </c>
      <c r="G15516" s="784" t="s">
        <v>4431</v>
      </c>
      <c r="H15516" s="784" t="s">
        <v>4431</v>
      </c>
      <c r="I15516" s="784" t="s">
        <v>5379</v>
      </c>
    </row>
    <row r="15517" spans="1:9" hidden="1">
      <c r="A15517" s="784" t="str">
        <f>Table_wabobpsvr_AzureCalc_AzureCalcRateCard[[#This Row],[ServiceName]]&amp;Table_wabobpsvr_AzureCalc_AzureCalcRateCard[[#This Row],[Price_Level]]&amp;Table_wabobpsvr_AzureCalc_AzureCalcRateCard[[#This Row],[Region]]</f>
        <v>Cache BasicA</v>
      </c>
      <c r="B15517" s="784"/>
      <c r="C15517" s="784" t="s">
        <v>594</v>
      </c>
      <c r="D15517" s="784" t="s">
        <v>181</v>
      </c>
      <c r="E15517" s="784">
        <v>17.46</v>
      </c>
      <c r="F15517" s="784" t="s">
        <v>774</v>
      </c>
      <c r="G15517" s="784" t="s">
        <v>1680</v>
      </c>
      <c r="H15517" s="784" t="s">
        <v>1681</v>
      </c>
      <c r="I15517" s="784" t="s">
        <v>5379</v>
      </c>
    </row>
    <row r="15518" spans="1:9" hidden="1">
      <c r="A15518" s="784" t="str">
        <f>Table_wabobpsvr_AzureCalc_AzureCalcRateCard[[#This Row],[ServiceName]]&amp;Table_wabobpsvr_AzureCalc_AzureCalcRateCard[[#This Row],[Price_Level]]&amp;Table_wabobpsvr_AzureCalc_AzureCalcRateCard[[#This Row],[Region]]</f>
        <v>Cache BasicB</v>
      </c>
      <c r="B15518" s="784"/>
      <c r="C15518" s="784" t="s">
        <v>594</v>
      </c>
      <c r="D15518" s="784" t="s">
        <v>182</v>
      </c>
      <c r="E15518" s="784">
        <v>16.920000000000002</v>
      </c>
      <c r="F15518" s="784" t="s">
        <v>774</v>
      </c>
      <c r="G15518" s="784" t="s">
        <v>1680</v>
      </c>
      <c r="H15518" s="784" t="s">
        <v>1681</v>
      </c>
      <c r="I15518" s="784" t="s">
        <v>5379</v>
      </c>
    </row>
    <row r="15519" spans="1:9" hidden="1">
      <c r="A15519" s="784" t="str">
        <f>Table_wabobpsvr_AzureCalc_AzureCalcRateCard[[#This Row],[ServiceName]]&amp;Table_wabobpsvr_AzureCalc_AzureCalcRateCard[[#This Row],[Price_Level]]&amp;Table_wabobpsvr_AzureCalc_AzureCalcRateCard[[#This Row],[Region]]</f>
        <v>Geo Redundant Storage Standard IO - Page Blob/DiskB</v>
      </c>
      <c r="B15519" s="784"/>
      <c r="C15519" s="784" t="s">
        <v>785</v>
      </c>
      <c r="D15519" s="784" t="s">
        <v>182</v>
      </c>
      <c r="E15519" s="784">
        <v>0.06</v>
      </c>
      <c r="F15519" s="784" t="s">
        <v>787</v>
      </c>
      <c r="G15519" s="784" t="s">
        <v>2068</v>
      </c>
      <c r="H15519" s="784" t="s">
        <v>2069</v>
      </c>
      <c r="I15519" s="784" t="s">
        <v>7079</v>
      </c>
    </row>
    <row r="15520" spans="1:9" hidden="1">
      <c r="A15520" s="784" t="str">
        <f>Table_wabobpsvr_AzureCalc_AzureCalcRateCard[[#This Row],[ServiceName]]&amp;Table_wabobpsvr_AzureCalc_AzureCalcRateCard[[#This Row],[Price_Level]]&amp;Table_wabobpsvr_AzureCalc_AzureCalcRateCard[[#This Row],[Region]]</f>
        <v>Geo Redundant Storage Standard IO - Page Blob/DiskC</v>
      </c>
      <c r="B15520" s="784"/>
      <c r="C15520" s="784" t="s">
        <v>785</v>
      </c>
      <c r="D15520" s="784" t="s">
        <v>184</v>
      </c>
      <c r="E15520" s="784">
        <v>0.06</v>
      </c>
      <c r="F15520" s="784" t="s">
        <v>787</v>
      </c>
      <c r="G15520" s="784" t="s">
        <v>2068</v>
      </c>
      <c r="H15520" s="784" t="s">
        <v>2069</v>
      </c>
      <c r="I15520" s="784" t="s">
        <v>7079</v>
      </c>
    </row>
    <row r="15521" spans="1:9" hidden="1">
      <c r="A15521" s="784" t="str">
        <f>Table_wabobpsvr_AzureCalc_AzureCalcRateCard[[#This Row],[ServiceName]]&amp;Table_wabobpsvr_AzureCalc_AzureCalcRateCard[[#This Row],[Price_Level]]&amp;Table_wabobpsvr_AzureCalc_AzureCalcRateCard[[#This Row],[Region]]</f>
        <v>Geo Redundant Storage Standard IO - Page Blob/DiskD</v>
      </c>
      <c r="B15521" s="784"/>
      <c r="C15521" s="784" t="s">
        <v>785</v>
      </c>
      <c r="D15521" s="784" t="s">
        <v>183</v>
      </c>
      <c r="E15521" s="784">
        <v>0.06</v>
      </c>
      <c r="F15521" s="784" t="s">
        <v>787</v>
      </c>
      <c r="G15521" s="784" t="s">
        <v>2068</v>
      </c>
      <c r="H15521" s="784" t="s">
        <v>2069</v>
      </c>
      <c r="I15521" s="784" t="s">
        <v>7079</v>
      </c>
    </row>
    <row r="15522" spans="1:9" hidden="1">
      <c r="A15522" s="784" t="str">
        <f>Table_wabobpsvr_AzureCalc_AzureCalcRateCard[[#This Row],[ServiceName]]&amp;Table_wabobpsvr_AzureCalc_AzureCalcRateCard[[#This Row],[Price_Level]]&amp;Table_wabobpsvr_AzureCalc_AzureCalcRateCard[[#This Row],[Region]]</f>
        <v>Geo Redundant Storage Standard IO - Page Blob/DiskMOSP13</v>
      </c>
      <c r="B15522" s="784">
        <v>13</v>
      </c>
      <c r="C15522" s="784" t="s">
        <v>785</v>
      </c>
      <c r="D15522" s="784" t="s">
        <v>627</v>
      </c>
      <c r="E15522" s="784">
        <v>0.17</v>
      </c>
      <c r="F15522" s="784" t="s">
        <v>787</v>
      </c>
      <c r="G15522" s="784" t="s">
        <v>4431</v>
      </c>
      <c r="H15522" s="784" t="s">
        <v>4431</v>
      </c>
      <c r="I15522" s="784" t="s">
        <v>6545</v>
      </c>
    </row>
    <row r="15523" spans="1:9" hidden="1">
      <c r="A15523" s="784" t="str">
        <f>Table_wabobpsvr_AzureCalc_AzureCalcRateCard[[#This Row],[ServiceName]]&amp;Table_wabobpsvr_AzureCalc_AzureCalcRateCard[[#This Row],[Price_Level]]&amp;Table_wabobpsvr_AzureCalc_AzureCalcRateCard[[#This Row],[Region]]</f>
        <v>Geo Redundant Storage Standard IO - Page Blob/DiskA13</v>
      </c>
      <c r="B15523" s="784">
        <v>13</v>
      </c>
      <c r="C15523" s="784" t="s">
        <v>785</v>
      </c>
      <c r="D15523" s="784" t="s">
        <v>181</v>
      </c>
      <c r="E15523" s="784">
        <v>0.16500000000000001</v>
      </c>
      <c r="F15523" s="784" t="s">
        <v>787</v>
      </c>
      <c r="G15523" s="784" t="s">
        <v>2072</v>
      </c>
      <c r="H15523" s="784" t="s">
        <v>2073</v>
      </c>
      <c r="I15523" s="784" t="s">
        <v>6545</v>
      </c>
    </row>
    <row r="15524" spans="1:9" hidden="1">
      <c r="A15524" s="784" t="str">
        <f>Table_wabobpsvr_AzureCalc_AzureCalcRateCard[[#This Row],[ServiceName]]&amp;Table_wabobpsvr_AzureCalc_AzureCalcRateCard[[#This Row],[Price_Level]]&amp;Table_wabobpsvr_AzureCalc_AzureCalcRateCard[[#This Row],[Region]]</f>
        <v>Geo Redundant Storage Standard IO - Page Blob/DiskB13</v>
      </c>
      <c r="B15524" s="784">
        <v>13</v>
      </c>
      <c r="C15524" s="784" t="s">
        <v>785</v>
      </c>
      <c r="D15524" s="784" t="s">
        <v>182</v>
      </c>
      <c r="E15524" s="784">
        <v>0.16500000000000001</v>
      </c>
      <c r="F15524" s="784" t="s">
        <v>787</v>
      </c>
      <c r="G15524" s="784" t="s">
        <v>2072</v>
      </c>
      <c r="H15524" s="784" t="s">
        <v>2073</v>
      </c>
      <c r="I15524" s="784" t="s">
        <v>6545</v>
      </c>
    </row>
    <row r="15525" spans="1:9" hidden="1">
      <c r="A15525" s="784" t="str">
        <f>Table_wabobpsvr_AzureCalc_AzureCalcRateCard[[#This Row],[ServiceName]]&amp;Table_wabobpsvr_AzureCalc_AzureCalcRateCard[[#This Row],[Price_Level]]&amp;Table_wabobpsvr_AzureCalc_AzureCalcRateCard[[#This Row],[Region]]</f>
        <v>Geo Redundant Storage Standard IO - Page Blob/DiskC13</v>
      </c>
      <c r="B15525" s="784">
        <v>13</v>
      </c>
      <c r="C15525" s="784" t="s">
        <v>785</v>
      </c>
      <c r="D15525" s="784" t="s">
        <v>184</v>
      </c>
      <c r="E15525" s="784">
        <v>0.16500000000000001</v>
      </c>
      <c r="F15525" s="784" t="s">
        <v>787</v>
      </c>
      <c r="G15525" s="784" t="s">
        <v>2072</v>
      </c>
      <c r="H15525" s="784" t="s">
        <v>2073</v>
      </c>
      <c r="I15525" s="784" t="s">
        <v>6545</v>
      </c>
    </row>
    <row r="15526" spans="1:9" hidden="1">
      <c r="A15526" s="784" t="str">
        <f>Table_wabobpsvr_AzureCalc_AzureCalcRateCard[[#This Row],[ServiceName]]&amp;Table_wabobpsvr_AzureCalc_AzureCalcRateCard[[#This Row],[Price_Level]]&amp;Table_wabobpsvr_AzureCalc_AzureCalcRateCard[[#This Row],[Region]]</f>
        <v>Geo Redundant Storage Standard IO - Page Blob/DiskD13</v>
      </c>
      <c r="B15526" s="784">
        <v>13</v>
      </c>
      <c r="C15526" s="784" t="s">
        <v>785</v>
      </c>
      <c r="D15526" s="784" t="s">
        <v>183</v>
      </c>
      <c r="E15526" s="784">
        <v>0.16500000000000001</v>
      </c>
      <c r="F15526" s="784" t="s">
        <v>787</v>
      </c>
      <c r="G15526" s="784" t="s">
        <v>2072</v>
      </c>
      <c r="H15526" s="784" t="s">
        <v>2073</v>
      </c>
      <c r="I15526" s="784" t="s">
        <v>6545</v>
      </c>
    </row>
    <row r="15527" spans="1:9" hidden="1">
      <c r="A15527" s="784" t="str">
        <f>Table_wabobpsvr_AzureCalc_AzureCalcRateCard[[#This Row],[ServiceName]]&amp;Table_wabobpsvr_AzureCalc_AzureCalcRateCard[[#This Row],[Price_Level]]&amp;Table_wabobpsvr_AzureCalc_AzureCalcRateCard[[#This Row],[Region]]</f>
        <v>Geo Redundant Storage Standard IO - Table/QueueMOSP13</v>
      </c>
      <c r="B15527" s="784">
        <v>13</v>
      </c>
      <c r="C15527" s="784" t="s">
        <v>785</v>
      </c>
      <c r="D15527" s="784" t="s">
        <v>627</v>
      </c>
      <c r="E15527" s="784">
        <v>0.129</v>
      </c>
      <c r="F15527" s="784" t="s">
        <v>791</v>
      </c>
      <c r="G15527" s="784" t="s">
        <v>4431</v>
      </c>
      <c r="H15527" s="784" t="s">
        <v>4431</v>
      </c>
      <c r="I15527" s="784" t="s">
        <v>5882</v>
      </c>
    </row>
    <row r="15528" spans="1:9" hidden="1">
      <c r="A15528" s="784" t="str">
        <f>Table_wabobpsvr_AzureCalc_AzureCalcRateCard[[#This Row],[ServiceName]]&amp;Table_wabobpsvr_AzureCalc_AzureCalcRateCard[[#This Row],[Price_Level]]&amp;Table_wabobpsvr_AzureCalc_AzureCalcRateCard[[#This Row],[Region]]</f>
        <v>Geo Redundant Storage Standard IO - Table/QueueA13</v>
      </c>
      <c r="B15528" s="784">
        <v>13</v>
      </c>
      <c r="C15528" s="784" t="s">
        <v>785</v>
      </c>
      <c r="D15528" s="784" t="s">
        <v>181</v>
      </c>
      <c r="E15528" s="784">
        <v>8.2000000000000003E-2</v>
      </c>
      <c r="F15528" s="784" t="s">
        <v>791</v>
      </c>
      <c r="G15528" s="784" t="s">
        <v>2074</v>
      </c>
      <c r="H15528" s="784" t="s">
        <v>2075</v>
      </c>
      <c r="I15528" s="784" t="s">
        <v>5882</v>
      </c>
    </row>
    <row r="15529" spans="1:9" hidden="1">
      <c r="A15529" s="784" t="str">
        <f>Table_wabobpsvr_AzureCalc_AzureCalcRateCard[[#This Row],[ServiceName]]&amp;Table_wabobpsvr_AzureCalc_AzureCalcRateCard[[#This Row],[Price_Level]]&amp;Table_wabobpsvr_AzureCalc_AzureCalcRateCard[[#This Row],[Region]]</f>
        <v>Geo Redundant Storage Standard IO - Table/QueueB13</v>
      </c>
      <c r="B15529" s="784">
        <v>13</v>
      </c>
      <c r="C15529" s="784" t="s">
        <v>785</v>
      </c>
      <c r="D15529" s="784" t="s">
        <v>182</v>
      </c>
      <c r="E15529" s="784">
        <v>8.2000000000000003E-2</v>
      </c>
      <c r="F15529" s="784" t="s">
        <v>791</v>
      </c>
      <c r="G15529" s="784" t="s">
        <v>2074</v>
      </c>
      <c r="H15529" s="784" t="s">
        <v>2075</v>
      </c>
      <c r="I15529" s="784" t="s">
        <v>5882</v>
      </c>
    </row>
    <row r="15530" spans="1:9" hidden="1">
      <c r="A15530" s="784" t="str">
        <f>Table_wabobpsvr_AzureCalc_AzureCalcRateCard[[#This Row],[ServiceName]]&amp;Table_wabobpsvr_AzureCalc_AzureCalcRateCard[[#This Row],[Price_Level]]&amp;Table_wabobpsvr_AzureCalc_AzureCalcRateCard[[#This Row],[Region]]</f>
        <v>Geo Redundant Storage Standard IO - Table/QueueC13</v>
      </c>
      <c r="B15530" s="784">
        <v>13</v>
      </c>
      <c r="C15530" s="784" t="s">
        <v>785</v>
      </c>
      <c r="D15530" s="784" t="s">
        <v>184</v>
      </c>
      <c r="E15530" s="784">
        <v>8.2000000000000003E-2</v>
      </c>
      <c r="F15530" s="784" t="s">
        <v>791</v>
      </c>
      <c r="G15530" s="784" t="s">
        <v>2074</v>
      </c>
      <c r="H15530" s="784" t="s">
        <v>2075</v>
      </c>
      <c r="I15530" s="784" t="s">
        <v>5882</v>
      </c>
    </row>
    <row r="15531" spans="1:9" hidden="1">
      <c r="A15531" s="784" t="str">
        <f>Table_wabobpsvr_AzureCalc_AzureCalcRateCard[[#This Row],[ServiceName]]&amp;Table_wabobpsvr_AzureCalc_AzureCalcRateCard[[#This Row],[Price_Level]]&amp;Table_wabobpsvr_AzureCalc_AzureCalcRateCard[[#This Row],[Region]]</f>
        <v>Geo Redundant Storage Standard IO - Table/QueueD13</v>
      </c>
      <c r="B15531" s="784">
        <v>13</v>
      </c>
      <c r="C15531" s="784" t="s">
        <v>785</v>
      </c>
      <c r="D15531" s="784" t="s">
        <v>183</v>
      </c>
      <c r="E15531" s="784">
        <v>8.2000000000000003E-2</v>
      </c>
      <c r="F15531" s="784" t="s">
        <v>791</v>
      </c>
      <c r="G15531" s="784" t="s">
        <v>2074</v>
      </c>
      <c r="H15531" s="784" t="s">
        <v>2075</v>
      </c>
      <c r="I15531" s="784" t="s">
        <v>5882</v>
      </c>
    </row>
    <row r="15532" spans="1:9" hidden="1">
      <c r="A15532" s="784" t="str">
        <f>Table_wabobpsvr_AzureCalc_AzureCalcRateCard[[#This Row],[ServiceName]]&amp;Table_wabobpsvr_AzureCalc_AzureCalcRateCard[[#This Row],[Price_Level]]&amp;Table_wabobpsvr_AzureCalc_AzureCalcRateCard[[#This Row],[Region]]</f>
        <v>Geo Redundant Storage Standard IO - Table/QueueMOSP</v>
      </c>
      <c r="B15532" s="784"/>
      <c r="C15532" s="784" t="s">
        <v>785</v>
      </c>
      <c r="D15532" s="784" t="s">
        <v>627</v>
      </c>
      <c r="E15532" s="784">
        <v>9.5000000000000001E-2</v>
      </c>
      <c r="F15532" s="784" t="s">
        <v>791</v>
      </c>
      <c r="G15532" s="784" t="s">
        <v>4431</v>
      </c>
      <c r="H15532" s="784" t="s">
        <v>4431</v>
      </c>
      <c r="I15532" s="784" t="s">
        <v>5019</v>
      </c>
    </row>
    <row r="15533" spans="1:9" hidden="1">
      <c r="A15533" s="784" t="str">
        <f>Table_wabobpsvr_AzureCalc_AzureCalcRateCard[[#This Row],[ServiceName]]&amp;Table_wabobpsvr_AzureCalc_AzureCalcRateCard[[#This Row],[Price_Level]]&amp;Table_wabobpsvr_AzureCalc_AzureCalcRateCard[[#This Row],[Region]]</f>
        <v>Geo Redundant Storage Standard IO - Table/QueueA</v>
      </c>
      <c r="B15533" s="784"/>
      <c r="C15533" s="784" t="s">
        <v>785</v>
      </c>
      <c r="D15533" s="784" t="s">
        <v>181</v>
      </c>
      <c r="E15533" s="784">
        <v>0.06</v>
      </c>
      <c r="F15533" s="784" t="s">
        <v>791</v>
      </c>
      <c r="G15533" s="784" t="s">
        <v>2076</v>
      </c>
      <c r="H15533" s="784" t="s">
        <v>2077</v>
      </c>
      <c r="I15533" s="784" t="s">
        <v>5019</v>
      </c>
    </row>
    <row r="15534" spans="1:9" hidden="1">
      <c r="A15534" s="784" t="str">
        <f>Table_wabobpsvr_AzureCalc_AzureCalcRateCard[[#This Row],[ServiceName]]&amp;Table_wabobpsvr_AzureCalc_AzureCalcRateCard[[#This Row],[Price_Level]]&amp;Table_wabobpsvr_AzureCalc_AzureCalcRateCard[[#This Row],[Region]]</f>
        <v>Geo Redundant Storage Standard IO - Table/QueueB</v>
      </c>
      <c r="B15534" s="784"/>
      <c r="C15534" s="784" t="s">
        <v>785</v>
      </c>
      <c r="D15534" s="784" t="s">
        <v>182</v>
      </c>
      <c r="E15534" s="784">
        <v>0.06</v>
      </c>
      <c r="F15534" s="784" t="s">
        <v>791</v>
      </c>
      <c r="G15534" s="784" t="s">
        <v>2076</v>
      </c>
      <c r="H15534" s="784" t="s">
        <v>2077</v>
      </c>
      <c r="I15534" s="784" t="s">
        <v>5019</v>
      </c>
    </row>
    <row r="15535" spans="1:9" hidden="1">
      <c r="A15535" s="784" t="str">
        <f>Table_wabobpsvr_AzureCalc_AzureCalcRateCard[[#This Row],[ServiceName]]&amp;Table_wabobpsvr_AzureCalc_AzureCalcRateCard[[#This Row],[Price_Level]]&amp;Table_wabobpsvr_AzureCalc_AzureCalcRateCard[[#This Row],[Region]]</f>
        <v>Geo Redundant Storage Standard IO - Table/QueueC</v>
      </c>
      <c r="B15535" s="784"/>
      <c r="C15535" s="784" t="s">
        <v>785</v>
      </c>
      <c r="D15535" s="784" t="s">
        <v>184</v>
      </c>
      <c r="E15535" s="784">
        <v>0.06</v>
      </c>
      <c r="F15535" s="784" t="s">
        <v>791</v>
      </c>
      <c r="G15535" s="784" t="s">
        <v>2076</v>
      </c>
      <c r="H15535" s="784" t="s">
        <v>2077</v>
      </c>
      <c r="I15535" s="784" t="s">
        <v>5019</v>
      </c>
    </row>
    <row r="15536" spans="1:9" hidden="1">
      <c r="A15536" s="784" t="str">
        <f>Table_wabobpsvr_AzureCalc_AzureCalcRateCard[[#This Row],[ServiceName]]&amp;Table_wabobpsvr_AzureCalc_AzureCalcRateCard[[#This Row],[Price_Level]]&amp;Table_wabobpsvr_AzureCalc_AzureCalcRateCard[[#This Row],[Region]]</f>
        <v>Geo Redundant Storage Standard IO - Table/QueueD</v>
      </c>
      <c r="B15536" s="784"/>
      <c r="C15536" s="784" t="s">
        <v>785</v>
      </c>
      <c r="D15536" s="784" t="s">
        <v>183</v>
      </c>
      <c r="E15536" s="784">
        <v>0.06</v>
      </c>
      <c r="F15536" s="784" t="s">
        <v>791</v>
      </c>
      <c r="G15536" s="784" t="s">
        <v>2076</v>
      </c>
      <c r="H15536" s="784" t="s">
        <v>2077</v>
      </c>
      <c r="I15536" s="784" t="s">
        <v>5019</v>
      </c>
    </row>
    <row r="15537" spans="1:9" hidden="1">
      <c r="A15537" s="784" t="str">
        <f>Table_wabobpsvr_AzureCalc_AzureCalcRateCard[[#This Row],[ServiceName]]&amp;Table_wabobpsvr_AzureCalc_AzureCalcRateCard[[#This Row],[Price_Level]]&amp;Table_wabobpsvr_AzureCalc_AzureCalcRateCard[[#This Row],[Region]]</f>
        <v>Read-Access Geo Redundant Storage Standard IO - Block BlobMOSP</v>
      </c>
      <c r="B15537" s="784"/>
      <c r="C15537" s="784" t="s">
        <v>785</v>
      </c>
      <c r="D15537" s="784" t="s">
        <v>627</v>
      </c>
      <c r="E15537" s="784">
        <v>6.0999999999999999E-2</v>
      </c>
      <c r="F15537" s="784" t="s">
        <v>792</v>
      </c>
      <c r="G15537" s="784" t="s">
        <v>4431</v>
      </c>
      <c r="H15537" s="784" t="s">
        <v>4431</v>
      </c>
      <c r="I15537" s="784" t="s">
        <v>5020</v>
      </c>
    </row>
    <row r="15538" spans="1:9" hidden="1">
      <c r="A15538" s="784" t="str">
        <f>Table_wabobpsvr_AzureCalc_AzureCalcRateCard[[#This Row],[ServiceName]]&amp;Table_wabobpsvr_AzureCalc_AzureCalcRateCard[[#This Row],[Price_Level]]&amp;Table_wabobpsvr_AzureCalc_AzureCalcRateCard[[#This Row],[Region]]</f>
        <v>Locally Redundant Storage Standard IO - Page Blob/Disk - Tier 5MOSP</v>
      </c>
      <c r="B15538" s="784"/>
      <c r="C15538" s="784" t="s">
        <v>785</v>
      </c>
      <c r="D15538" s="784" t="s">
        <v>627</v>
      </c>
      <c r="E15538" s="784">
        <v>4.4999999999999998E-2</v>
      </c>
      <c r="F15538" s="784" t="s">
        <v>981</v>
      </c>
      <c r="G15538" s="784" t="s">
        <v>4431</v>
      </c>
      <c r="H15538" s="784" t="s">
        <v>4431</v>
      </c>
      <c r="I15538" s="784" t="s">
        <v>5814</v>
      </c>
    </row>
    <row r="15539" spans="1:9" hidden="1">
      <c r="A15539" s="784" t="str">
        <f>Table_wabobpsvr_AzureCalc_AzureCalcRateCard[[#This Row],[ServiceName]]&amp;Table_wabobpsvr_AzureCalc_AzureCalcRateCard[[#This Row],[Price_Level]]&amp;Table_wabobpsvr_AzureCalc_AzureCalcRateCard[[#This Row],[Region]]</f>
        <v>Locally Redundant Storage Standard IO - Page Blob/Disk - Tier 5A</v>
      </c>
      <c r="B15539" s="784"/>
      <c r="C15539" s="784" t="s">
        <v>785</v>
      </c>
      <c r="D15539" s="784" t="s">
        <v>181</v>
      </c>
      <c r="E15539" s="784">
        <v>4.4999999999999998E-2</v>
      </c>
      <c r="F15539" s="784" t="s">
        <v>981</v>
      </c>
      <c r="G15539" s="784" t="s">
        <v>2078</v>
      </c>
      <c r="H15539" s="784" t="s">
        <v>2079</v>
      </c>
      <c r="I15539" s="784" t="s">
        <v>5814</v>
      </c>
    </row>
    <row r="15540" spans="1:9" hidden="1">
      <c r="A15540" s="784" t="str">
        <f>Table_wabobpsvr_AzureCalc_AzureCalcRateCard[[#This Row],[ServiceName]]&amp;Table_wabobpsvr_AzureCalc_AzureCalcRateCard[[#This Row],[Price_Level]]&amp;Table_wabobpsvr_AzureCalc_AzureCalcRateCard[[#This Row],[Region]]</f>
        <v>Locally Redundant Storage Standard IO - Page Blob/Disk - Tier 5B</v>
      </c>
      <c r="B15540" s="784"/>
      <c r="C15540" s="784" t="s">
        <v>785</v>
      </c>
      <c r="D15540" s="784" t="s">
        <v>182</v>
      </c>
      <c r="E15540" s="784">
        <v>4.4999999999999998E-2</v>
      </c>
      <c r="F15540" s="784" t="s">
        <v>981</v>
      </c>
      <c r="G15540" s="784" t="s">
        <v>2078</v>
      </c>
      <c r="H15540" s="784" t="s">
        <v>2079</v>
      </c>
      <c r="I15540" s="784" t="s">
        <v>5814</v>
      </c>
    </row>
    <row r="15541" spans="1:9" hidden="1">
      <c r="A15541" s="784" t="str">
        <f>Table_wabobpsvr_AzureCalc_AzureCalcRateCard[[#This Row],[ServiceName]]&amp;Table_wabobpsvr_AzureCalc_AzureCalcRateCard[[#This Row],[Price_Level]]&amp;Table_wabobpsvr_AzureCalc_AzureCalcRateCard[[#This Row],[Region]]</f>
        <v>Locally Redundant Storage Standard IO - Page Blob/Disk - Tier 5C</v>
      </c>
      <c r="B15541" s="784"/>
      <c r="C15541" s="784" t="s">
        <v>785</v>
      </c>
      <c r="D15541" s="784" t="s">
        <v>184</v>
      </c>
      <c r="E15541" s="784">
        <v>4.4999999999999998E-2</v>
      </c>
      <c r="F15541" s="784" t="s">
        <v>981</v>
      </c>
      <c r="G15541" s="784" t="s">
        <v>2078</v>
      </c>
      <c r="H15541" s="784" t="s">
        <v>2079</v>
      </c>
      <c r="I15541" s="784" t="s">
        <v>5814</v>
      </c>
    </row>
    <row r="15542" spans="1:9" hidden="1">
      <c r="A15542" s="784" t="str">
        <f>Table_wabobpsvr_AzureCalc_AzureCalcRateCard[[#This Row],[ServiceName]]&amp;Table_wabobpsvr_AzureCalc_AzureCalcRateCard[[#This Row],[Price_Level]]&amp;Table_wabobpsvr_AzureCalc_AzureCalcRateCard[[#This Row],[Region]]</f>
        <v>Locally Redundant Storage Standard IO - Page Blob/Disk - Tier 5D</v>
      </c>
      <c r="B15542" s="784"/>
      <c r="C15542" s="784" t="s">
        <v>785</v>
      </c>
      <c r="D15542" s="784" t="s">
        <v>183</v>
      </c>
      <c r="E15542" s="784">
        <v>4.4999999999999998E-2</v>
      </c>
      <c r="F15542" s="784" t="s">
        <v>981</v>
      </c>
      <c r="G15542" s="784" t="s">
        <v>2078</v>
      </c>
      <c r="H15542" s="784" t="s">
        <v>2079</v>
      </c>
      <c r="I15542" s="784" t="s">
        <v>5814</v>
      </c>
    </row>
    <row r="15543" spans="1:9" hidden="1">
      <c r="A15543" s="784" t="str">
        <f>Table_wabobpsvr_AzureCalc_AzureCalcRateCard[[#This Row],[ServiceName]]&amp;Table_wabobpsvr_AzureCalc_AzureCalcRateCard[[#This Row],[Price_Level]]&amp;Table_wabobpsvr_AzureCalc_AzureCalcRateCard[[#This Row],[Region]]</f>
        <v>Locally Redundant Storage Standard IO - Page Blob/Disk - Tier 6MOSP</v>
      </c>
      <c r="B15543" s="784"/>
      <c r="C15543" s="784" t="s">
        <v>785</v>
      </c>
      <c r="D15543" s="784" t="s">
        <v>627</v>
      </c>
      <c r="E15543" s="784">
        <v>3.6999999999999998E-2</v>
      </c>
      <c r="F15543" s="784" t="s">
        <v>982</v>
      </c>
      <c r="G15543" s="784" t="s">
        <v>4431</v>
      </c>
      <c r="H15543" s="784" t="s">
        <v>4431</v>
      </c>
      <c r="I15543" s="784" t="s">
        <v>5814</v>
      </c>
    </row>
    <row r="15544" spans="1:9" hidden="1">
      <c r="A15544" s="784" t="str">
        <f>Table_wabobpsvr_AzureCalc_AzureCalcRateCard[[#This Row],[ServiceName]]&amp;Table_wabobpsvr_AzureCalc_AzureCalcRateCard[[#This Row],[Price_Level]]&amp;Table_wabobpsvr_AzureCalc_AzureCalcRateCard[[#This Row],[Region]]</f>
        <v>Locally Redundant Storage Standard IO - Page Blob/Disk - Tier 6A</v>
      </c>
      <c r="B15544" s="784"/>
      <c r="C15544" s="784" t="s">
        <v>785</v>
      </c>
      <c r="D15544" s="784" t="s">
        <v>181</v>
      </c>
      <c r="E15544" s="784">
        <v>4.4999999999999998E-2</v>
      </c>
      <c r="F15544" s="784" t="s">
        <v>982</v>
      </c>
      <c r="G15544" s="784" t="s">
        <v>2078</v>
      </c>
      <c r="H15544" s="784" t="s">
        <v>2079</v>
      </c>
      <c r="I15544" s="784" t="s">
        <v>5814</v>
      </c>
    </row>
    <row r="15545" spans="1:9" hidden="1">
      <c r="A15545" s="784" t="str">
        <f>Table_wabobpsvr_AzureCalc_AzureCalcRateCard[[#This Row],[ServiceName]]&amp;Table_wabobpsvr_AzureCalc_AzureCalcRateCard[[#This Row],[Price_Level]]&amp;Table_wabobpsvr_AzureCalc_AzureCalcRateCard[[#This Row],[Region]]</f>
        <v>Locally Redundant Storage Standard IO - Page Blob/Disk - Tier 6B</v>
      </c>
      <c r="B15545" s="784"/>
      <c r="C15545" s="784" t="s">
        <v>785</v>
      </c>
      <c r="D15545" s="784" t="s">
        <v>182</v>
      </c>
      <c r="E15545" s="784">
        <v>4.4999999999999998E-2</v>
      </c>
      <c r="F15545" s="784" t="s">
        <v>982</v>
      </c>
      <c r="G15545" s="784" t="s">
        <v>2078</v>
      </c>
      <c r="H15545" s="784" t="s">
        <v>2079</v>
      </c>
      <c r="I15545" s="784" t="s">
        <v>5814</v>
      </c>
    </row>
    <row r="15546" spans="1:9" hidden="1">
      <c r="A15546" s="784" t="str">
        <f>Table_wabobpsvr_AzureCalc_AzureCalcRateCard[[#This Row],[ServiceName]]&amp;Table_wabobpsvr_AzureCalc_AzureCalcRateCard[[#This Row],[Price_Level]]&amp;Table_wabobpsvr_AzureCalc_AzureCalcRateCard[[#This Row],[Region]]</f>
        <v>Locally Redundant Storage Standard IO - Page Blob/Disk - Tier 6C</v>
      </c>
      <c r="B15546" s="784"/>
      <c r="C15546" s="784" t="s">
        <v>785</v>
      </c>
      <c r="D15546" s="784" t="s">
        <v>184</v>
      </c>
      <c r="E15546" s="784">
        <v>4.4999999999999998E-2</v>
      </c>
      <c r="F15546" s="784" t="s">
        <v>982</v>
      </c>
      <c r="G15546" s="784" t="s">
        <v>2078</v>
      </c>
      <c r="H15546" s="784" t="s">
        <v>2079</v>
      </c>
      <c r="I15546" s="784" t="s">
        <v>5814</v>
      </c>
    </row>
    <row r="15547" spans="1:9" hidden="1">
      <c r="A15547" s="784" t="str">
        <f>Table_wabobpsvr_AzureCalc_AzureCalcRateCard[[#This Row],[ServiceName]]&amp;Table_wabobpsvr_AzureCalc_AzureCalcRateCard[[#This Row],[Price_Level]]&amp;Table_wabobpsvr_AzureCalc_AzureCalcRateCard[[#This Row],[Region]]</f>
        <v>Locally Redundant Storage Standard IO - Page Blob/Disk - Tier 6D</v>
      </c>
      <c r="B15547" s="784"/>
      <c r="C15547" s="784" t="s">
        <v>785</v>
      </c>
      <c r="D15547" s="784" t="s">
        <v>183</v>
      </c>
      <c r="E15547" s="784">
        <v>4.4999999999999998E-2</v>
      </c>
      <c r="F15547" s="784" t="s">
        <v>982</v>
      </c>
      <c r="G15547" s="784" t="s">
        <v>2078</v>
      </c>
      <c r="H15547" s="784" t="s">
        <v>2079</v>
      </c>
      <c r="I15547" s="784" t="s">
        <v>5814</v>
      </c>
    </row>
    <row r="15548" spans="1:9" hidden="1">
      <c r="A15548" s="784" t="str">
        <f>Table_wabobpsvr_AzureCalc_AzureCalcRateCard[[#This Row],[ServiceName]]&amp;Table_wabobpsvr_AzureCalc_AzureCalcRateCard[[#This Row],[Price_Level]]&amp;Table_wabobpsvr_AzureCalc_AzureCalcRateCard[[#This Row],[Region]]</f>
        <v>Geo Redundant Storage Standard IO - Page Blob/Disk - Tier 2MOSP</v>
      </c>
      <c r="B15548" s="784"/>
      <c r="C15548" s="784" t="s">
        <v>785</v>
      </c>
      <c r="D15548" s="784" t="s">
        <v>627</v>
      </c>
      <c r="E15548" s="784">
        <v>0.08</v>
      </c>
      <c r="F15548" s="784" t="s">
        <v>914</v>
      </c>
      <c r="G15548" s="784" t="s">
        <v>4431</v>
      </c>
      <c r="H15548" s="784" t="s">
        <v>4431</v>
      </c>
      <c r="I15548" s="784" t="s">
        <v>7079</v>
      </c>
    </row>
    <row r="15549" spans="1:9" hidden="1">
      <c r="A15549" s="784" t="str">
        <f>Table_wabobpsvr_AzureCalc_AzureCalcRateCard[[#This Row],[ServiceName]]&amp;Table_wabobpsvr_AzureCalc_AzureCalcRateCard[[#This Row],[Price_Level]]&amp;Table_wabobpsvr_AzureCalc_AzureCalcRateCard[[#This Row],[Region]]</f>
        <v>Geo Redundant Storage Standard IO - Page Blob/Disk - Tier 2A</v>
      </c>
      <c r="B15549" s="784"/>
      <c r="C15549" s="784" t="s">
        <v>785</v>
      </c>
      <c r="D15549" s="784" t="s">
        <v>181</v>
      </c>
      <c r="E15549" s="784">
        <v>0.06</v>
      </c>
      <c r="F15549" s="784" t="s">
        <v>914</v>
      </c>
      <c r="G15549" s="784" t="s">
        <v>2068</v>
      </c>
      <c r="H15549" s="784" t="s">
        <v>2069</v>
      </c>
      <c r="I15549" s="784" t="s">
        <v>7079</v>
      </c>
    </row>
    <row r="15550" spans="1:9" hidden="1">
      <c r="A15550" s="784" t="str">
        <f>Table_wabobpsvr_AzureCalc_AzureCalcRateCard[[#This Row],[ServiceName]]&amp;Table_wabobpsvr_AzureCalc_AzureCalcRateCard[[#This Row],[Price_Level]]&amp;Table_wabobpsvr_AzureCalc_AzureCalcRateCard[[#This Row],[Region]]</f>
        <v>Geo Redundant Storage Standard IO - Page Blob/Disk - Tier 2B</v>
      </c>
      <c r="B15550" s="784"/>
      <c r="C15550" s="784" t="s">
        <v>785</v>
      </c>
      <c r="D15550" s="784" t="s">
        <v>182</v>
      </c>
      <c r="E15550" s="784">
        <v>0.06</v>
      </c>
      <c r="F15550" s="784" t="s">
        <v>914</v>
      </c>
      <c r="G15550" s="784" t="s">
        <v>2068</v>
      </c>
      <c r="H15550" s="784" t="s">
        <v>2069</v>
      </c>
      <c r="I15550" s="784" t="s">
        <v>7079</v>
      </c>
    </row>
    <row r="15551" spans="1:9" hidden="1">
      <c r="A15551" s="784" t="str">
        <f>Table_wabobpsvr_AzureCalc_AzureCalcRateCard[[#This Row],[ServiceName]]&amp;Table_wabobpsvr_AzureCalc_AzureCalcRateCard[[#This Row],[Price_Level]]&amp;Table_wabobpsvr_AzureCalc_AzureCalcRateCard[[#This Row],[Region]]</f>
        <v>Geo Redundant Storage Standard IO - Page Blob/Disk - Tier 2C</v>
      </c>
      <c r="B15551" s="784"/>
      <c r="C15551" s="784" t="s">
        <v>785</v>
      </c>
      <c r="D15551" s="784" t="s">
        <v>184</v>
      </c>
      <c r="E15551" s="784">
        <v>0.06</v>
      </c>
      <c r="F15551" s="784" t="s">
        <v>914</v>
      </c>
      <c r="G15551" s="784" t="s">
        <v>2068</v>
      </c>
      <c r="H15551" s="784" t="s">
        <v>2069</v>
      </c>
      <c r="I15551" s="784" t="s">
        <v>7079</v>
      </c>
    </row>
    <row r="15552" spans="1:9" hidden="1">
      <c r="A15552" s="784" t="str">
        <f>Table_wabobpsvr_AzureCalc_AzureCalcRateCard[[#This Row],[ServiceName]]&amp;Table_wabobpsvr_AzureCalc_AzureCalcRateCard[[#This Row],[Price_Level]]&amp;Table_wabobpsvr_AzureCalc_AzureCalcRateCard[[#This Row],[Region]]</f>
        <v>Geo Redundant Storage Standard IO - Page Blob/Disk - Tier 2D</v>
      </c>
      <c r="B15552" s="784"/>
      <c r="C15552" s="784" t="s">
        <v>785</v>
      </c>
      <c r="D15552" s="784" t="s">
        <v>183</v>
      </c>
      <c r="E15552" s="784">
        <v>0.06</v>
      </c>
      <c r="F15552" s="784" t="s">
        <v>914</v>
      </c>
      <c r="G15552" s="784" t="s">
        <v>2068</v>
      </c>
      <c r="H15552" s="784" t="s">
        <v>2069</v>
      </c>
      <c r="I15552" s="784" t="s">
        <v>7079</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Page Blob/Disk - Tier 3MOSP</v>
      </c>
      <c r="B15553" s="784"/>
      <c r="C15553" s="784" t="s">
        <v>785</v>
      </c>
      <c r="D15553" s="784" t="s">
        <v>627</v>
      </c>
      <c r="E15553" s="784">
        <v>7.0000000000000007E-2</v>
      </c>
      <c r="F15553" s="784" t="s">
        <v>915</v>
      </c>
      <c r="G15553" s="784" t="s">
        <v>4431</v>
      </c>
      <c r="H15553" s="784" t="s">
        <v>4431</v>
      </c>
      <c r="I15553" s="784" t="s">
        <v>7079</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Page Blob/Disk - Tier 3A</v>
      </c>
      <c r="B15554" s="784"/>
      <c r="C15554" s="784" t="s">
        <v>785</v>
      </c>
      <c r="D15554" s="784" t="s">
        <v>181</v>
      </c>
      <c r="E15554" s="784">
        <v>0.06</v>
      </c>
      <c r="F15554" s="784" t="s">
        <v>915</v>
      </c>
      <c r="G15554" s="784" t="s">
        <v>2068</v>
      </c>
      <c r="H15554" s="784" t="s">
        <v>2069</v>
      </c>
      <c r="I15554" s="784" t="s">
        <v>7079</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Page Blob/Disk - Tier 3B</v>
      </c>
      <c r="B15555" s="784"/>
      <c r="C15555" s="784" t="s">
        <v>785</v>
      </c>
      <c r="D15555" s="784" t="s">
        <v>182</v>
      </c>
      <c r="E15555" s="784">
        <v>0.06</v>
      </c>
      <c r="F15555" s="784" t="s">
        <v>915</v>
      </c>
      <c r="G15555" s="784" t="s">
        <v>2068</v>
      </c>
      <c r="H15555" s="784" t="s">
        <v>2069</v>
      </c>
      <c r="I15555" s="784" t="s">
        <v>7079</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Page Blob/Disk - Tier 3C</v>
      </c>
      <c r="B15556" s="784"/>
      <c r="C15556" s="784" t="s">
        <v>785</v>
      </c>
      <c r="D15556" s="784" t="s">
        <v>184</v>
      </c>
      <c r="E15556" s="784">
        <v>0.06</v>
      </c>
      <c r="F15556" s="784" t="s">
        <v>915</v>
      </c>
      <c r="G15556" s="784" t="s">
        <v>2068</v>
      </c>
      <c r="H15556" s="784" t="s">
        <v>2069</v>
      </c>
      <c r="I15556" s="784" t="s">
        <v>7079</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Page Blob/Disk - Tier 3D</v>
      </c>
      <c r="B15557" s="784"/>
      <c r="C15557" s="784" t="s">
        <v>785</v>
      </c>
      <c r="D15557" s="784" t="s">
        <v>183</v>
      </c>
      <c r="E15557" s="784">
        <v>0.06</v>
      </c>
      <c r="F15557" s="784" t="s">
        <v>915</v>
      </c>
      <c r="G15557" s="784" t="s">
        <v>2068</v>
      </c>
      <c r="H15557" s="784" t="s">
        <v>2069</v>
      </c>
      <c r="I15557" s="784" t="s">
        <v>7079</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Page Blob/Disk - Tier 4MOSP</v>
      </c>
      <c r="B15558" s="784"/>
      <c r="C15558" s="784" t="s">
        <v>785</v>
      </c>
      <c r="D15558" s="784" t="s">
        <v>627</v>
      </c>
      <c r="E15558" s="784">
        <v>6.5000000000000002E-2</v>
      </c>
      <c r="F15558" s="784" t="s">
        <v>916</v>
      </c>
      <c r="G15558" s="784" t="s">
        <v>4431</v>
      </c>
      <c r="H15558" s="784" t="s">
        <v>4431</v>
      </c>
      <c r="I15558" s="784" t="s">
        <v>7079</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Page Blob/Disk - Tier 4A</v>
      </c>
      <c r="B15559" s="784"/>
      <c r="C15559" s="784" t="s">
        <v>785</v>
      </c>
      <c r="D15559" s="784" t="s">
        <v>181</v>
      </c>
      <c r="E15559" s="784">
        <v>0.06</v>
      </c>
      <c r="F15559" s="784" t="s">
        <v>916</v>
      </c>
      <c r="G15559" s="784" t="s">
        <v>2068</v>
      </c>
      <c r="H15559" s="784" t="s">
        <v>2069</v>
      </c>
      <c r="I15559" s="784" t="s">
        <v>7079</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Page Blob/Disk - Tier 4B</v>
      </c>
      <c r="B15560" s="784"/>
      <c r="C15560" s="784" t="s">
        <v>785</v>
      </c>
      <c r="D15560" s="784" t="s">
        <v>182</v>
      </c>
      <c r="E15560" s="784">
        <v>0.06</v>
      </c>
      <c r="F15560" s="784" t="s">
        <v>916</v>
      </c>
      <c r="G15560" s="784" t="s">
        <v>2068</v>
      </c>
      <c r="H15560" s="784" t="s">
        <v>2069</v>
      </c>
      <c r="I15560" s="784" t="s">
        <v>7079</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Page Blob/Disk - Tier 4C</v>
      </c>
      <c r="B15561" s="784"/>
      <c r="C15561" s="784" t="s">
        <v>785</v>
      </c>
      <c r="D15561" s="784" t="s">
        <v>184</v>
      </c>
      <c r="E15561" s="784">
        <v>0.06</v>
      </c>
      <c r="F15561" s="784" t="s">
        <v>916</v>
      </c>
      <c r="G15561" s="784" t="s">
        <v>2068</v>
      </c>
      <c r="H15561" s="784" t="s">
        <v>2069</v>
      </c>
      <c r="I15561" s="784" t="s">
        <v>7079</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Page Blob/Disk - Tier 4D</v>
      </c>
      <c r="B15562" s="784"/>
      <c r="C15562" s="784" t="s">
        <v>785</v>
      </c>
      <c r="D15562" s="784" t="s">
        <v>183</v>
      </c>
      <c r="E15562" s="784">
        <v>0.06</v>
      </c>
      <c r="F15562" s="784" t="s">
        <v>916</v>
      </c>
      <c r="G15562" s="784" t="s">
        <v>2068</v>
      </c>
      <c r="H15562" s="784" t="s">
        <v>2069</v>
      </c>
      <c r="I15562" s="784" t="s">
        <v>7079</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Page Blob/Disk - Tier 5MOSP</v>
      </c>
      <c r="B15563" s="784"/>
      <c r="C15563" s="784" t="s">
        <v>785</v>
      </c>
      <c r="D15563" s="784" t="s">
        <v>627</v>
      </c>
      <c r="E15563" s="784">
        <v>0.06</v>
      </c>
      <c r="F15563" s="784" t="s">
        <v>917</v>
      </c>
      <c r="G15563" s="784" t="s">
        <v>4431</v>
      </c>
      <c r="H15563" s="784" t="s">
        <v>4431</v>
      </c>
      <c r="I15563" s="784" t="s">
        <v>7079</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Page Blob/Disk - Tier 5A</v>
      </c>
      <c r="B15564" s="784"/>
      <c r="C15564" s="784" t="s">
        <v>785</v>
      </c>
      <c r="D15564" s="784" t="s">
        <v>181</v>
      </c>
      <c r="E15564" s="784">
        <v>0.06</v>
      </c>
      <c r="F15564" s="784" t="s">
        <v>917</v>
      </c>
      <c r="G15564" s="784" t="s">
        <v>2068</v>
      </c>
      <c r="H15564" s="784" t="s">
        <v>2069</v>
      </c>
      <c r="I15564" s="784" t="s">
        <v>7079</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Page Blob/Disk - Tier 5B</v>
      </c>
      <c r="B15565" s="784"/>
      <c r="C15565" s="784" t="s">
        <v>785</v>
      </c>
      <c r="D15565" s="784" t="s">
        <v>182</v>
      </c>
      <c r="E15565" s="784">
        <v>0.06</v>
      </c>
      <c r="F15565" s="784" t="s">
        <v>917</v>
      </c>
      <c r="G15565" s="784" t="s">
        <v>2068</v>
      </c>
      <c r="H15565" s="784" t="s">
        <v>2069</v>
      </c>
      <c r="I15565" s="784" t="s">
        <v>7079</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 - Tier 5C</v>
      </c>
      <c r="B15566" s="784"/>
      <c r="C15566" s="784" t="s">
        <v>785</v>
      </c>
      <c r="D15566" s="784" t="s">
        <v>184</v>
      </c>
      <c r="E15566" s="784">
        <v>0.06</v>
      </c>
      <c r="F15566" s="784" t="s">
        <v>917</v>
      </c>
      <c r="G15566" s="784" t="s">
        <v>2068</v>
      </c>
      <c r="H15566" s="784" t="s">
        <v>2069</v>
      </c>
      <c r="I15566" s="784" t="s">
        <v>7079</v>
      </c>
    </row>
    <row r="15567" spans="1:9" hidden="1">
      <c r="A15567" s="784" t="str">
        <f>Table_wabobpsvr_AzureCalc_AzureCalcRateCard[[#This Row],[ServiceName]]&amp;Table_wabobpsvr_AzureCalc_AzureCalcRateCard[[#This Row],[Price_Level]]&amp;Table_wabobpsvr_AzureCalc_AzureCalcRateCard[[#This Row],[Region]]</f>
        <v>Geo Redundant Storage Standard IO - Page Blob/Disk - Tier 5D</v>
      </c>
      <c r="B15567" s="784"/>
      <c r="C15567" s="784" t="s">
        <v>785</v>
      </c>
      <c r="D15567" s="784" t="s">
        <v>183</v>
      </c>
      <c r="E15567" s="784">
        <v>0.06</v>
      </c>
      <c r="F15567" s="784" t="s">
        <v>917</v>
      </c>
      <c r="G15567" s="784" t="s">
        <v>2068</v>
      </c>
      <c r="H15567" s="784" t="s">
        <v>2069</v>
      </c>
      <c r="I15567" s="784" t="s">
        <v>7079</v>
      </c>
    </row>
    <row r="15568" spans="1:9" hidden="1">
      <c r="A15568" s="784" t="str">
        <f>Table_wabobpsvr_AzureCalc_AzureCalcRateCard[[#This Row],[ServiceName]]&amp;Table_wabobpsvr_AzureCalc_AzureCalcRateCard[[#This Row],[Price_Level]]&amp;Table_wabobpsvr_AzureCalc_AzureCalcRateCard[[#This Row],[Region]]</f>
        <v>Geo Redundant Storage Standard IO - Page Blob/Disk - Tier 6MOSP</v>
      </c>
      <c r="B15568" s="784"/>
      <c r="C15568" s="784" t="s">
        <v>785</v>
      </c>
      <c r="D15568" s="784" t="s">
        <v>627</v>
      </c>
      <c r="E15568" s="784">
        <v>5.5E-2</v>
      </c>
      <c r="F15568" s="784" t="s">
        <v>918</v>
      </c>
      <c r="G15568" s="784" t="s">
        <v>4431</v>
      </c>
      <c r="H15568" s="784" t="s">
        <v>4431</v>
      </c>
      <c r="I15568" s="784" t="s">
        <v>7079</v>
      </c>
    </row>
    <row r="15569" spans="1:9" hidden="1">
      <c r="A15569" s="784" t="str">
        <f>Table_wabobpsvr_AzureCalc_AzureCalcRateCard[[#This Row],[ServiceName]]&amp;Table_wabobpsvr_AzureCalc_AzureCalcRateCard[[#This Row],[Price_Level]]&amp;Table_wabobpsvr_AzureCalc_AzureCalcRateCard[[#This Row],[Region]]</f>
        <v>Geo Redundant Storage Standard IO - Page Blob/Disk - Tier 6A</v>
      </c>
      <c r="B15569" s="784"/>
      <c r="C15569" s="784" t="s">
        <v>785</v>
      </c>
      <c r="D15569" s="784" t="s">
        <v>181</v>
      </c>
      <c r="E15569" s="784">
        <v>0.06</v>
      </c>
      <c r="F15569" s="784" t="s">
        <v>918</v>
      </c>
      <c r="G15569" s="784" t="s">
        <v>2068</v>
      </c>
      <c r="H15569" s="784" t="s">
        <v>2069</v>
      </c>
      <c r="I15569" s="784" t="s">
        <v>7079</v>
      </c>
    </row>
    <row r="15570" spans="1:9" hidden="1">
      <c r="A15570" s="784" t="str">
        <f>Table_wabobpsvr_AzureCalc_AzureCalcRateCard[[#This Row],[ServiceName]]&amp;Table_wabobpsvr_AzureCalc_AzureCalcRateCard[[#This Row],[Price_Level]]&amp;Table_wabobpsvr_AzureCalc_AzureCalcRateCard[[#This Row],[Region]]</f>
        <v>A7 HDInsight (Non-Windows)A</v>
      </c>
      <c r="B15570" s="784"/>
      <c r="C15570" s="784" t="s">
        <v>91</v>
      </c>
      <c r="D15570" s="784" t="s">
        <v>181</v>
      </c>
      <c r="E15570" s="784">
        <v>0.51459999999999995</v>
      </c>
      <c r="F15570" s="784" t="s">
        <v>3957</v>
      </c>
      <c r="G15570" s="784" t="s">
        <v>4000</v>
      </c>
      <c r="H15570" s="784" t="s">
        <v>4001</v>
      </c>
      <c r="I15570" s="784" t="s">
        <v>4981</v>
      </c>
    </row>
    <row r="15571" spans="1:9" hidden="1">
      <c r="A15571" s="784" t="str">
        <f>Table_wabobpsvr_AzureCalc_AzureCalcRateCard[[#This Row],[ServiceName]]&amp;Table_wabobpsvr_AzureCalc_AzureCalcRateCard[[#This Row],[Price_Level]]&amp;Table_wabobpsvr_AzureCalc_AzureCalcRateCard[[#This Row],[Region]]</f>
        <v>A7 HDInsight (Non-Windows)B</v>
      </c>
      <c r="B15571" s="784"/>
      <c r="C15571" s="784" t="s">
        <v>91</v>
      </c>
      <c r="D15571" s="784" t="s">
        <v>182</v>
      </c>
      <c r="E15571" s="784">
        <v>0.49349999999999999</v>
      </c>
      <c r="F15571" s="784" t="s">
        <v>3957</v>
      </c>
      <c r="G15571" s="784" t="s">
        <v>4000</v>
      </c>
      <c r="H15571" s="784" t="s">
        <v>4001</v>
      </c>
      <c r="I15571" s="784" t="s">
        <v>4981</v>
      </c>
    </row>
    <row r="15572" spans="1:9" hidden="1">
      <c r="A15572" s="784" t="str">
        <f>Table_wabobpsvr_AzureCalc_AzureCalcRateCard[[#This Row],[ServiceName]]&amp;Table_wabobpsvr_AzureCalc_AzureCalcRateCard[[#This Row],[Price_Level]]&amp;Table_wabobpsvr_AzureCalc_AzureCalcRateCard[[#This Row],[Region]]</f>
        <v>A7 HDInsight (Non-Windows)C</v>
      </c>
      <c r="B15572" s="784"/>
      <c r="C15572" s="784" t="s">
        <v>91</v>
      </c>
      <c r="D15572" s="784" t="s">
        <v>184</v>
      </c>
      <c r="E15572" s="784">
        <v>0.4723</v>
      </c>
      <c r="F15572" s="784" t="s">
        <v>3957</v>
      </c>
      <c r="G15572" s="784" t="s">
        <v>4000</v>
      </c>
      <c r="H15572" s="784" t="s">
        <v>4001</v>
      </c>
      <c r="I15572" s="784" t="s">
        <v>4981</v>
      </c>
    </row>
    <row r="15573" spans="1:9" hidden="1">
      <c r="A15573" s="784" t="str">
        <f>Table_wabobpsvr_AzureCalc_AzureCalcRateCard[[#This Row],[ServiceName]]&amp;Table_wabobpsvr_AzureCalc_AzureCalcRateCard[[#This Row],[Price_Level]]&amp;Table_wabobpsvr_AzureCalc_AzureCalcRateCard[[#This Row],[Region]]</f>
        <v>A7 HDInsight (Non-Windows)D</v>
      </c>
      <c r="B15573" s="784"/>
      <c r="C15573" s="784" t="s">
        <v>91</v>
      </c>
      <c r="D15573" s="784" t="s">
        <v>183</v>
      </c>
      <c r="E15573" s="784">
        <v>0.45119999999999999</v>
      </c>
      <c r="F15573" s="784" t="s">
        <v>3957</v>
      </c>
      <c r="G15573" s="784" t="s">
        <v>4000</v>
      </c>
      <c r="H15573" s="784" t="s">
        <v>4001</v>
      </c>
      <c r="I15573" s="784" t="s">
        <v>4981</v>
      </c>
    </row>
    <row r="15574" spans="1:9" hidden="1">
      <c r="A15574" s="784" t="str">
        <f>Table_wabobpsvr_AzureCalc_AzureCalcRateCard[[#This Row],[ServiceName]]&amp;Table_wabobpsvr_AzureCalc_AzureCalcRateCard[[#This Row],[Price_Level]]&amp;Table_wabobpsvr_AzureCalc_AzureCalcRateCard[[#This Row],[Region]]</f>
        <v>ExpressRoute (IXP) 10 Gbps ConnectionsD</v>
      </c>
      <c r="B15574" s="784"/>
      <c r="C15574" s="784" t="s">
        <v>594</v>
      </c>
      <c r="D15574" s="784" t="s">
        <v>183</v>
      </c>
      <c r="E15574" s="784">
        <v>4399.99</v>
      </c>
      <c r="F15574" s="784" t="s">
        <v>821</v>
      </c>
      <c r="G15574" s="784" t="s">
        <v>2060</v>
      </c>
      <c r="H15574" s="784" t="s">
        <v>2061</v>
      </c>
      <c r="I15574" s="784" t="s">
        <v>7076</v>
      </c>
    </row>
    <row r="15575" spans="1:9" hidden="1">
      <c r="A15575" s="784" t="str">
        <f>Table_wabobpsvr_AzureCalc_AzureCalcRateCard[[#This Row],[ServiceName]]&amp;Table_wabobpsvr_AzureCalc_AzureCalcRateCard[[#This Row],[Price_Level]]&amp;Table_wabobpsvr_AzureCalc_AzureCalcRateCard[[#This Row],[Region]]</f>
        <v>ExpressRoute (IXP) 200 Mbps ConnectionsMOSP</v>
      </c>
      <c r="B15575" s="784"/>
      <c r="C15575" s="784" t="s">
        <v>594</v>
      </c>
      <c r="D15575" s="784" t="s">
        <v>627</v>
      </c>
      <c r="E15575" s="784">
        <v>145</v>
      </c>
      <c r="F15575" s="784" t="s">
        <v>822</v>
      </c>
      <c r="G15575" s="784" t="s">
        <v>4431</v>
      </c>
      <c r="H15575" s="784" t="s">
        <v>4431</v>
      </c>
      <c r="I15575" s="784" t="s">
        <v>7082</v>
      </c>
    </row>
    <row r="15576" spans="1:9" hidden="1">
      <c r="A15576" s="784" t="str">
        <f>Table_wabobpsvr_AzureCalc_AzureCalcRateCard[[#This Row],[ServiceName]]&amp;Table_wabobpsvr_AzureCalc_AzureCalcRateCard[[#This Row],[Price_Level]]&amp;Table_wabobpsvr_AzureCalc_AzureCalcRateCard[[#This Row],[Region]]</f>
        <v>ExpressRoute (IXP) 200 Mbps ConnectionsA</v>
      </c>
      <c r="B15576" s="784"/>
      <c r="C15576" s="784" t="s">
        <v>594</v>
      </c>
      <c r="D15576" s="784" t="s">
        <v>181</v>
      </c>
      <c r="E15576" s="784">
        <v>140.65</v>
      </c>
      <c r="F15576" s="784" t="s">
        <v>822</v>
      </c>
      <c r="G15576" s="784" t="s">
        <v>2080</v>
      </c>
      <c r="H15576" s="784" t="s">
        <v>2081</v>
      </c>
      <c r="I15576" s="784" t="s">
        <v>7082</v>
      </c>
    </row>
    <row r="15577" spans="1:9" hidden="1">
      <c r="A15577" s="784" t="str">
        <f>Table_wabobpsvr_AzureCalc_AzureCalcRateCard[[#This Row],[ServiceName]]&amp;Table_wabobpsvr_AzureCalc_AzureCalcRateCard[[#This Row],[Price_Level]]&amp;Table_wabobpsvr_AzureCalc_AzureCalcRateCard[[#This Row],[Region]]</f>
        <v>ExpressRoute (IXP) 200 Mbps ConnectionsB</v>
      </c>
      <c r="B15577" s="784"/>
      <c r="C15577" s="784" t="s">
        <v>594</v>
      </c>
      <c r="D15577" s="784" t="s">
        <v>182</v>
      </c>
      <c r="E15577" s="784">
        <v>136.30000000000001</v>
      </c>
      <c r="F15577" s="784" t="s">
        <v>822</v>
      </c>
      <c r="G15577" s="784" t="s">
        <v>2080</v>
      </c>
      <c r="H15577" s="784" t="s">
        <v>2081</v>
      </c>
      <c r="I15577" s="784" t="s">
        <v>7082</v>
      </c>
    </row>
    <row r="15578" spans="1:9" hidden="1">
      <c r="A15578" s="784" t="str">
        <f>Table_wabobpsvr_AzureCalc_AzureCalcRateCard[[#This Row],[ServiceName]]&amp;Table_wabobpsvr_AzureCalc_AzureCalcRateCard[[#This Row],[Price_Level]]&amp;Table_wabobpsvr_AzureCalc_AzureCalcRateCard[[#This Row],[Region]]</f>
        <v>ExpressRoute (IXP) 200 Mbps ConnectionsC</v>
      </c>
      <c r="B15578" s="784"/>
      <c r="C15578" s="784" t="s">
        <v>594</v>
      </c>
      <c r="D15578" s="784" t="s">
        <v>184</v>
      </c>
      <c r="E15578" s="784">
        <v>131.94999999999999</v>
      </c>
      <c r="F15578" s="784" t="s">
        <v>822</v>
      </c>
      <c r="G15578" s="784" t="s">
        <v>2080</v>
      </c>
      <c r="H15578" s="784" t="s">
        <v>2081</v>
      </c>
      <c r="I15578" s="784" t="s">
        <v>7082</v>
      </c>
    </row>
    <row r="15579" spans="1:9" hidden="1">
      <c r="A15579" s="784" t="str">
        <f>Table_wabobpsvr_AzureCalc_AzureCalcRateCard[[#This Row],[ServiceName]]&amp;Table_wabobpsvr_AzureCalc_AzureCalcRateCard[[#This Row],[Price_Level]]&amp;Table_wabobpsvr_AzureCalc_AzureCalcRateCard[[#This Row],[Region]]</f>
        <v>ExpressRoute (IXP) 200 Mbps ConnectionsD</v>
      </c>
      <c r="B15579" s="784"/>
      <c r="C15579" s="784" t="s">
        <v>594</v>
      </c>
      <c r="D15579" s="784" t="s">
        <v>183</v>
      </c>
      <c r="E15579" s="784">
        <v>127.6</v>
      </c>
      <c r="F15579" s="784" t="s">
        <v>822</v>
      </c>
      <c r="G15579" s="784" t="s">
        <v>2080</v>
      </c>
      <c r="H15579" s="784" t="s">
        <v>2081</v>
      </c>
      <c r="I15579" s="784" t="s">
        <v>7082</v>
      </c>
    </row>
    <row r="15580" spans="1:9" hidden="1">
      <c r="A15580" s="784" t="str">
        <f>Table_wabobpsvr_AzureCalc_AzureCalcRateCard[[#This Row],[ServiceName]]&amp;Table_wabobpsvr_AzureCalc_AzureCalcRateCard[[#This Row],[Price_Level]]&amp;Table_wabobpsvr_AzureCalc_AzureCalcRateCard[[#This Row],[Region]]</f>
        <v>Pro-Direct SupportD</v>
      </c>
      <c r="B15580" s="784"/>
      <c r="C15580" s="784" t="s">
        <v>823</v>
      </c>
      <c r="D15580" s="784" t="s">
        <v>183</v>
      </c>
      <c r="E15580" s="784">
        <v>1000</v>
      </c>
      <c r="F15580" s="784" t="s">
        <v>824</v>
      </c>
      <c r="G15580" s="784" t="s">
        <v>2082</v>
      </c>
      <c r="H15580" s="784" t="s">
        <v>2083</v>
      </c>
      <c r="I15580" s="784" t="s">
        <v>4431</v>
      </c>
    </row>
    <row r="15581" spans="1:9" hidden="1">
      <c r="A15581" s="784" t="str">
        <f>Table_wabobpsvr_AzureCalc_AzureCalcRateCard[[#This Row],[ServiceName]]&amp;Table_wabobpsvr_AzureCalc_AzureCalcRateCard[[#This Row],[Price_Level]]&amp;Table_wabobpsvr_AzureCalc_AzureCalcRateCard[[#This Row],[Region]]</f>
        <v>Standard SupportMOSP</v>
      </c>
      <c r="B15581" s="784"/>
      <c r="C15581" s="784" t="s">
        <v>823</v>
      </c>
      <c r="D15581" s="784" t="s">
        <v>627</v>
      </c>
      <c r="E15581" s="784">
        <v>300</v>
      </c>
      <c r="F15581" s="784" t="s">
        <v>825</v>
      </c>
      <c r="G15581" s="784" t="s">
        <v>4431</v>
      </c>
      <c r="H15581" s="784" t="s">
        <v>4431</v>
      </c>
      <c r="I15581" s="784" t="s">
        <v>4431</v>
      </c>
    </row>
    <row r="15582" spans="1:9" hidden="1">
      <c r="A15582" s="784" t="str">
        <f>Table_wabobpsvr_AzureCalc_AzureCalcRateCard[[#This Row],[ServiceName]]&amp;Table_wabobpsvr_AzureCalc_AzureCalcRateCard[[#This Row],[Price_Level]]&amp;Table_wabobpsvr_AzureCalc_AzureCalcRateCard[[#This Row],[Region]]</f>
        <v>Standard SupportA</v>
      </c>
      <c r="B15582" s="784"/>
      <c r="C15582" s="784" t="s">
        <v>823</v>
      </c>
      <c r="D15582" s="784" t="s">
        <v>181</v>
      </c>
      <c r="E15582" s="784">
        <v>300</v>
      </c>
      <c r="F15582" s="784" t="s">
        <v>825</v>
      </c>
      <c r="G15582" s="784" t="s">
        <v>2084</v>
      </c>
      <c r="H15582" s="784" t="s">
        <v>2085</v>
      </c>
      <c r="I15582" s="784" t="s">
        <v>4431</v>
      </c>
    </row>
    <row r="15583" spans="1:9" hidden="1">
      <c r="A15583" s="784" t="str">
        <f>Table_wabobpsvr_AzureCalc_AzureCalcRateCard[[#This Row],[ServiceName]]&amp;Table_wabobpsvr_AzureCalc_AzureCalcRateCard[[#This Row],[Price_Level]]&amp;Table_wabobpsvr_AzureCalc_AzureCalcRateCard[[#This Row],[Region]]</f>
        <v>Standard SupportB</v>
      </c>
      <c r="B15583" s="784"/>
      <c r="C15583" s="784" t="s">
        <v>823</v>
      </c>
      <c r="D15583" s="784" t="s">
        <v>182</v>
      </c>
      <c r="E15583" s="784">
        <v>300</v>
      </c>
      <c r="F15583" s="784" t="s">
        <v>825</v>
      </c>
      <c r="G15583" s="784" t="s">
        <v>2084</v>
      </c>
      <c r="H15583" s="784" t="s">
        <v>2085</v>
      </c>
      <c r="I15583" s="784" t="s">
        <v>4431</v>
      </c>
    </row>
    <row r="15584" spans="1:9" hidden="1">
      <c r="A15584" s="784" t="str">
        <f>Table_wabobpsvr_AzureCalc_AzureCalcRateCard[[#This Row],[ServiceName]]&amp;Table_wabobpsvr_AzureCalc_AzureCalcRateCard[[#This Row],[Price_Level]]&amp;Table_wabobpsvr_AzureCalc_AzureCalcRateCard[[#This Row],[Region]]</f>
        <v>A10 HDInsight (Non-Windows)MOSP11</v>
      </c>
      <c r="B15584" s="784">
        <v>11</v>
      </c>
      <c r="C15584" s="784" t="s">
        <v>91</v>
      </c>
      <c r="D15584" s="784" t="s">
        <v>627</v>
      </c>
      <c r="E15584" s="784">
        <v>1.0649999999999999</v>
      </c>
      <c r="F15584" s="784" t="s">
        <v>3694</v>
      </c>
      <c r="G15584" s="784" t="s">
        <v>4431</v>
      </c>
      <c r="H15584" s="784" t="s">
        <v>4431</v>
      </c>
      <c r="I15584" s="784" t="s">
        <v>7083</v>
      </c>
    </row>
    <row r="15585" spans="1:9" hidden="1">
      <c r="A15585" s="784" t="str">
        <f>Table_wabobpsvr_AzureCalc_AzureCalcRateCard[[#This Row],[ServiceName]]&amp;Table_wabobpsvr_AzureCalc_AzureCalcRateCard[[#This Row],[Price_Level]]&amp;Table_wabobpsvr_AzureCalc_AzureCalcRateCard[[#This Row],[Region]]</f>
        <v>A10 HDInsight (Non-Windows)A11</v>
      </c>
      <c r="B15585" s="784">
        <v>11</v>
      </c>
      <c r="C15585" s="784" t="s">
        <v>91</v>
      </c>
      <c r="D15585" s="784" t="s">
        <v>181</v>
      </c>
      <c r="E15585" s="784">
        <v>1.0329999999999999</v>
      </c>
      <c r="F15585" s="784" t="s">
        <v>3694</v>
      </c>
      <c r="G15585" s="784" t="s">
        <v>4002</v>
      </c>
      <c r="H15585" s="784" t="s">
        <v>4003</v>
      </c>
      <c r="I15585" s="784" t="s">
        <v>7083</v>
      </c>
    </row>
    <row r="15586" spans="1:9" hidden="1">
      <c r="A15586" s="784" t="str">
        <f>Table_wabobpsvr_AzureCalc_AzureCalcRateCard[[#This Row],[ServiceName]]&amp;Table_wabobpsvr_AzureCalc_AzureCalcRateCard[[#This Row],[Price_Level]]&amp;Table_wabobpsvr_AzureCalc_AzureCalcRateCard[[#This Row],[Region]]</f>
        <v>A10 HDInsight (Non-Windows)B11</v>
      </c>
      <c r="B15586" s="784">
        <v>11</v>
      </c>
      <c r="C15586" s="784" t="s">
        <v>91</v>
      </c>
      <c r="D15586" s="784" t="s">
        <v>182</v>
      </c>
      <c r="E15586" s="784">
        <v>1.0009999999999999</v>
      </c>
      <c r="F15586" s="784" t="s">
        <v>3694</v>
      </c>
      <c r="G15586" s="784" t="s">
        <v>4002</v>
      </c>
      <c r="H15586" s="784" t="s">
        <v>4003</v>
      </c>
      <c r="I15586" s="784" t="s">
        <v>7083</v>
      </c>
    </row>
    <row r="15587" spans="1:9" hidden="1">
      <c r="A15587" s="784" t="str">
        <f>Table_wabobpsvr_AzureCalc_AzureCalcRateCard[[#This Row],[ServiceName]]&amp;Table_wabobpsvr_AzureCalc_AzureCalcRateCard[[#This Row],[Price_Level]]&amp;Table_wabobpsvr_AzureCalc_AzureCalcRateCard[[#This Row],[Region]]</f>
        <v>A10 HDInsight (Non-Windows)C11</v>
      </c>
      <c r="B15587" s="784">
        <v>11</v>
      </c>
      <c r="C15587" s="784" t="s">
        <v>91</v>
      </c>
      <c r="D15587" s="784" t="s">
        <v>184</v>
      </c>
      <c r="E15587" s="784">
        <v>0.96899999999999997</v>
      </c>
      <c r="F15587" s="784" t="s">
        <v>3694</v>
      </c>
      <c r="G15587" s="784" t="s">
        <v>4002</v>
      </c>
      <c r="H15587" s="784" t="s">
        <v>4003</v>
      </c>
      <c r="I15587" s="784" t="s">
        <v>7083</v>
      </c>
    </row>
    <row r="15588" spans="1:9" hidden="1">
      <c r="A15588" s="784" t="str">
        <f>Table_wabobpsvr_AzureCalc_AzureCalcRateCard[[#This Row],[ServiceName]]&amp;Table_wabobpsvr_AzureCalc_AzureCalcRateCard[[#This Row],[Price_Level]]&amp;Table_wabobpsvr_AzureCalc_AzureCalcRateCard[[#This Row],[Region]]</f>
        <v>Visual Studio Advanced UsersMOSP</v>
      </c>
      <c r="B15588" s="784"/>
      <c r="C15588" s="784" t="s">
        <v>334</v>
      </c>
      <c r="D15588" s="784" t="s">
        <v>627</v>
      </c>
      <c r="E15588" s="784">
        <v>60</v>
      </c>
      <c r="F15588" s="784" t="s">
        <v>826</v>
      </c>
      <c r="G15588" s="784" t="s">
        <v>4431</v>
      </c>
      <c r="H15588" s="784" t="s">
        <v>4431</v>
      </c>
      <c r="I15588" s="784" t="s">
        <v>7084</v>
      </c>
    </row>
    <row r="15589" spans="1:9" hidden="1">
      <c r="A15589" s="784" t="str">
        <f>Table_wabobpsvr_AzureCalc_AzureCalcRateCard[[#This Row],[ServiceName]]&amp;Table_wabobpsvr_AzureCalc_AzureCalcRateCard[[#This Row],[Price_Level]]&amp;Table_wabobpsvr_AzureCalc_AzureCalcRateCard[[#This Row],[Region]]</f>
        <v>Visual Studio Advanced UsersA</v>
      </c>
      <c r="B15589" s="784"/>
      <c r="C15589" s="784" t="s">
        <v>334</v>
      </c>
      <c r="D15589" s="784" t="s">
        <v>181</v>
      </c>
      <c r="E15589" s="784">
        <v>58.2</v>
      </c>
      <c r="F15589" s="784" t="s">
        <v>826</v>
      </c>
      <c r="G15589" s="784" t="s">
        <v>2086</v>
      </c>
      <c r="H15589" s="784" t="s">
        <v>2087</v>
      </c>
      <c r="I15589" s="784" t="s">
        <v>7084</v>
      </c>
    </row>
    <row r="15590" spans="1:9" hidden="1">
      <c r="A15590" s="784" t="str">
        <f>Table_wabobpsvr_AzureCalc_AzureCalcRateCard[[#This Row],[ServiceName]]&amp;Table_wabobpsvr_AzureCalc_AzureCalcRateCard[[#This Row],[Price_Level]]&amp;Table_wabobpsvr_AzureCalc_AzureCalcRateCard[[#This Row],[Region]]</f>
        <v>Visual Studio Advanced UsersB</v>
      </c>
      <c r="B15590" s="784"/>
      <c r="C15590" s="784" t="s">
        <v>334</v>
      </c>
      <c r="D15590" s="784" t="s">
        <v>182</v>
      </c>
      <c r="E15590" s="784">
        <v>56.4</v>
      </c>
      <c r="F15590" s="784" t="s">
        <v>826</v>
      </c>
      <c r="G15590" s="784" t="s">
        <v>2086</v>
      </c>
      <c r="H15590" s="784" t="s">
        <v>2087</v>
      </c>
      <c r="I15590" s="784" t="s">
        <v>7084</v>
      </c>
    </row>
    <row r="15591" spans="1:9" hidden="1">
      <c r="A15591" s="784" t="str">
        <f>Table_wabobpsvr_AzureCalc_AzureCalcRateCard[[#This Row],[ServiceName]]&amp;Table_wabobpsvr_AzureCalc_AzureCalcRateCard[[#This Row],[Price_Level]]&amp;Table_wabobpsvr_AzureCalc_AzureCalcRateCard[[#This Row],[Region]]</f>
        <v>Visual Studio Advanced UsersC</v>
      </c>
      <c r="B15591" s="784"/>
      <c r="C15591" s="784" t="s">
        <v>334</v>
      </c>
      <c r="D15591" s="784" t="s">
        <v>184</v>
      </c>
      <c r="E15591" s="784">
        <v>54.6</v>
      </c>
      <c r="F15591" s="784" t="s">
        <v>826</v>
      </c>
      <c r="G15591" s="784" t="s">
        <v>2086</v>
      </c>
      <c r="H15591" s="784" t="s">
        <v>2087</v>
      </c>
      <c r="I15591" s="784" t="s">
        <v>7084</v>
      </c>
    </row>
    <row r="15592" spans="1:9" hidden="1">
      <c r="A15592" s="784" t="str">
        <f>Table_wabobpsvr_AzureCalc_AzureCalcRateCard[[#This Row],[ServiceName]]&amp;Table_wabobpsvr_AzureCalc_AzureCalcRateCard[[#This Row],[Price_Level]]&amp;Table_wabobpsvr_AzureCalc_AzureCalcRateCard[[#This Row],[Region]]</f>
        <v>Visual Studio Advanced UsersD</v>
      </c>
      <c r="B15592" s="784"/>
      <c r="C15592" s="784" t="s">
        <v>334</v>
      </c>
      <c r="D15592" s="784" t="s">
        <v>183</v>
      </c>
      <c r="E15592" s="784">
        <v>52.8</v>
      </c>
      <c r="F15592" s="784" t="s">
        <v>826</v>
      </c>
      <c r="G15592" s="784" t="s">
        <v>2086</v>
      </c>
      <c r="H15592" s="784" t="s">
        <v>2087</v>
      </c>
      <c r="I15592" s="784" t="s">
        <v>7084</v>
      </c>
    </row>
    <row r="15593" spans="1:9" hidden="1">
      <c r="A15593" s="784" t="str">
        <f>Table_wabobpsvr_AzureCalc_AzureCalcRateCard[[#This Row],[ServiceName]]&amp;Table_wabobpsvr_AzureCalc_AzureCalcRateCard[[#This Row],[Price_Level]]&amp;Table_wabobpsvr_AzureCalc_AzureCalcRateCard[[#This Row],[Region]]</f>
        <v>Visual Studio Basic UsersMOSP</v>
      </c>
      <c r="B15593" s="784"/>
      <c r="C15593" s="784" t="s">
        <v>334</v>
      </c>
      <c r="D15593" s="784" t="s">
        <v>627</v>
      </c>
      <c r="E15593" s="784">
        <v>20</v>
      </c>
      <c r="F15593" s="784" t="s">
        <v>827</v>
      </c>
      <c r="G15593" s="784" t="s">
        <v>4431</v>
      </c>
      <c r="H15593" s="784" t="s">
        <v>4431</v>
      </c>
      <c r="I15593" s="784" t="s">
        <v>7085</v>
      </c>
    </row>
    <row r="15594" spans="1:9" hidden="1">
      <c r="A15594" s="784" t="str">
        <f>Table_wabobpsvr_AzureCalc_AzureCalcRateCard[[#This Row],[ServiceName]]&amp;Table_wabobpsvr_AzureCalc_AzureCalcRateCard[[#This Row],[Price_Level]]&amp;Table_wabobpsvr_AzureCalc_AzureCalcRateCard[[#This Row],[Region]]</f>
        <v>Visual Studio Basic UsersA</v>
      </c>
      <c r="B15594" s="784"/>
      <c r="C15594" s="784" t="s">
        <v>334</v>
      </c>
      <c r="D15594" s="784" t="s">
        <v>181</v>
      </c>
      <c r="E15594" s="784">
        <v>19.399999999999999</v>
      </c>
      <c r="F15594" s="784" t="s">
        <v>827</v>
      </c>
      <c r="G15594" s="784" t="s">
        <v>2088</v>
      </c>
      <c r="H15594" s="784" t="s">
        <v>2089</v>
      </c>
      <c r="I15594" s="784" t="s">
        <v>7085</v>
      </c>
    </row>
    <row r="15595" spans="1:9" hidden="1">
      <c r="A15595" s="784" t="str">
        <f>Table_wabobpsvr_AzureCalc_AzureCalcRateCard[[#This Row],[ServiceName]]&amp;Table_wabobpsvr_AzureCalc_AzureCalcRateCard[[#This Row],[Price_Level]]&amp;Table_wabobpsvr_AzureCalc_AzureCalcRateCard[[#This Row],[Region]]</f>
        <v>Visual Studio Basic UsersB</v>
      </c>
      <c r="B15595" s="784"/>
      <c r="C15595" s="784" t="s">
        <v>334</v>
      </c>
      <c r="D15595" s="784" t="s">
        <v>182</v>
      </c>
      <c r="E15595" s="784">
        <v>18.8</v>
      </c>
      <c r="F15595" s="784" t="s">
        <v>827</v>
      </c>
      <c r="G15595" s="784" t="s">
        <v>2088</v>
      </c>
      <c r="H15595" s="784" t="s">
        <v>2089</v>
      </c>
      <c r="I15595" s="784" t="s">
        <v>7085</v>
      </c>
    </row>
    <row r="15596" spans="1:9" hidden="1">
      <c r="A15596" s="784" t="str">
        <f>Table_wabobpsvr_AzureCalc_AzureCalcRateCard[[#This Row],[ServiceName]]&amp;Table_wabobpsvr_AzureCalc_AzureCalcRateCard[[#This Row],[Price_Level]]&amp;Table_wabobpsvr_AzureCalc_AzureCalcRateCard[[#This Row],[Region]]</f>
        <v>Visual Studio Basic UsersC</v>
      </c>
      <c r="B15596" s="784"/>
      <c r="C15596" s="784" t="s">
        <v>334</v>
      </c>
      <c r="D15596" s="784" t="s">
        <v>184</v>
      </c>
      <c r="E15596" s="784">
        <v>18.2</v>
      </c>
      <c r="F15596" s="784" t="s">
        <v>827</v>
      </c>
      <c r="G15596" s="784" t="s">
        <v>2088</v>
      </c>
      <c r="H15596" s="784" t="s">
        <v>2089</v>
      </c>
      <c r="I15596" s="784" t="s">
        <v>7085</v>
      </c>
    </row>
    <row r="15597" spans="1:9" hidden="1">
      <c r="A15597" s="784" t="str">
        <f>Table_wabobpsvr_AzureCalc_AzureCalcRateCard[[#This Row],[ServiceName]]&amp;Table_wabobpsvr_AzureCalc_AzureCalcRateCard[[#This Row],[Price_Level]]&amp;Table_wabobpsvr_AzureCalc_AzureCalcRateCard[[#This Row],[Region]]</f>
        <v>SQL DB Standard S1 Database HoursMOSP14</v>
      </c>
      <c r="B15597" s="784">
        <v>14</v>
      </c>
      <c r="C15597" s="784" t="s">
        <v>701</v>
      </c>
      <c r="D15597" s="784" t="s">
        <v>627</v>
      </c>
      <c r="E15597" s="784">
        <v>999999</v>
      </c>
      <c r="F15597" s="784" t="s">
        <v>1096</v>
      </c>
      <c r="G15597" s="784" t="s">
        <v>4431</v>
      </c>
      <c r="H15597" s="784" t="s">
        <v>4431</v>
      </c>
      <c r="I15597" s="784" t="s">
        <v>7086</v>
      </c>
    </row>
    <row r="15598" spans="1:9" hidden="1">
      <c r="A15598" s="784" t="str">
        <f>Table_wabobpsvr_AzureCalc_AzureCalcRateCard[[#This Row],[ServiceName]]&amp;Table_wabobpsvr_AzureCalc_AzureCalcRateCard[[#This Row],[Price_Level]]&amp;Table_wabobpsvr_AzureCalc_AzureCalcRateCard[[#This Row],[Region]]</f>
        <v>SQL DB Standard S1 Database HoursA14</v>
      </c>
      <c r="B15598" s="784">
        <v>14</v>
      </c>
      <c r="C15598" s="784" t="s">
        <v>701</v>
      </c>
      <c r="D15598" s="784" t="s">
        <v>181</v>
      </c>
      <c r="E15598" s="784">
        <v>4.8500000000000001E-2</v>
      </c>
      <c r="F15598" s="784" t="s">
        <v>1096</v>
      </c>
      <c r="G15598" s="784" t="s">
        <v>3207</v>
      </c>
      <c r="H15598" s="784" t="s">
        <v>3208</v>
      </c>
      <c r="I15598" s="784" t="s">
        <v>7086</v>
      </c>
    </row>
    <row r="15599" spans="1:9" hidden="1">
      <c r="A15599" s="784" t="str">
        <f>Table_wabobpsvr_AzureCalc_AzureCalcRateCard[[#This Row],[ServiceName]]&amp;Table_wabobpsvr_AzureCalc_AzureCalcRateCard[[#This Row],[Price_Level]]&amp;Table_wabobpsvr_AzureCalc_AzureCalcRateCard[[#This Row],[Region]]</f>
        <v>SQL DB Standard S1 Database HoursB14</v>
      </c>
      <c r="B15599" s="784">
        <v>14</v>
      </c>
      <c r="C15599" s="784" t="s">
        <v>701</v>
      </c>
      <c r="D15599" s="784" t="s">
        <v>182</v>
      </c>
      <c r="E15599" s="784">
        <v>4.7E-2</v>
      </c>
      <c r="F15599" s="784" t="s">
        <v>1096</v>
      </c>
      <c r="G15599" s="784" t="s">
        <v>3207</v>
      </c>
      <c r="H15599" s="784" t="s">
        <v>3208</v>
      </c>
      <c r="I15599" s="784" t="s">
        <v>7086</v>
      </c>
    </row>
    <row r="15600" spans="1:9" hidden="1">
      <c r="A15600" s="784" t="str">
        <f>Table_wabobpsvr_AzureCalc_AzureCalcRateCard[[#This Row],[ServiceName]]&amp;Table_wabobpsvr_AzureCalc_AzureCalcRateCard[[#This Row],[Price_Level]]&amp;Table_wabobpsvr_AzureCalc_AzureCalcRateCard[[#This Row],[Region]]</f>
        <v>SQL DB Standard S1 Database HoursC14</v>
      </c>
      <c r="B15600" s="784">
        <v>14</v>
      </c>
      <c r="C15600" s="784" t="s">
        <v>701</v>
      </c>
      <c r="D15600" s="784" t="s">
        <v>184</v>
      </c>
      <c r="E15600" s="784">
        <v>4.5499999999999999E-2</v>
      </c>
      <c r="F15600" s="784" t="s">
        <v>1096</v>
      </c>
      <c r="G15600" s="784" t="s">
        <v>3207</v>
      </c>
      <c r="H15600" s="784" t="s">
        <v>3208</v>
      </c>
      <c r="I15600" s="784" t="s">
        <v>7086</v>
      </c>
    </row>
    <row r="15601" spans="1:9" hidden="1">
      <c r="A15601" s="784" t="str">
        <f>Table_wabobpsvr_AzureCalc_AzureCalcRateCard[[#This Row],[ServiceName]]&amp;Table_wabobpsvr_AzureCalc_AzureCalcRateCard[[#This Row],[Price_Level]]&amp;Table_wabobpsvr_AzureCalc_AzureCalcRateCard[[#This Row],[Region]]</f>
        <v>SQL DB Standard S1 Database HoursD14</v>
      </c>
      <c r="B15601" s="784">
        <v>14</v>
      </c>
      <c r="C15601" s="784" t="s">
        <v>701</v>
      </c>
      <c r="D15601" s="784" t="s">
        <v>183</v>
      </c>
      <c r="E15601" s="784">
        <v>4.3999999999999997E-2</v>
      </c>
      <c r="F15601" s="784" t="s">
        <v>1096</v>
      </c>
      <c r="G15601" s="784" t="s">
        <v>3207</v>
      </c>
      <c r="H15601" s="784" t="s">
        <v>3208</v>
      </c>
      <c r="I15601" s="784" t="s">
        <v>7086</v>
      </c>
    </row>
    <row r="15602" spans="1:9" hidden="1">
      <c r="A15602" s="784" t="str">
        <f>Table_wabobpsvr_AzureCalc_AzureCalcRateCard[[#This Row],[ServiceName]]&amp;Table_wabobpsvr_AzureCalc_AzureCalcRateCard[[#This Row],[Price_Level]]&amp;Table_wabobpsvr_AzureCalc_AzureCalcRateCard[[#This Row],[Region]]</f>
        <v>SQL DB Standard S1 Secondary Database HoursMOSP</v>
      </c>
      <c r="B15602" s="784"/>
      <c r="C15602" s="784" t="s">
        <v>701</v>
      </c>
      <c r="D15602" s="784" t="s">
        <v>627</v>
      </c>
      <c r="E15602" s="784">
        <v>3.1300000000000001E-2</v>
      </c>
      <c r="F15602" s="784" t="s">
        <v>1097</v>
      </c>
      <c r="G15602" s="784" t="s">
        <v>4431</v>
      </c>
      <c r="H15602" s="784" t="s">
        <v>4431</v>
      </c>
      <c r="I15602" s="784" t="s">
        <v>7087</v>
      </c>
    </row>
    <row r="15603" spans="1:9" hidden="1">
      <c r="A15603" s="784" t="str">
        <f>Table_wabobpsvr_AzureCalc_AzureCalcRateCard[[#This Row],[ServiceName]]&amp;Table_wabobpsvr_AzureCalc_AzureCalcRateCard[[#This Row],[Price_Level]]&amp;Table_wabobpsvr_AzureCalc_AzureCalcRateCard[[#This Row],[Region]]</f>
        <v>SQL DB Standard S1 Secondary Database HoursA</v>
      </c>
      <c r="B15603" s="784"/>
      <c r="C15603" s="784" t="s">
        <v>701</v>
      </c>
      <c r="D15603" s="784" t="s">
        <v>181</v>
      </c>
      <c r="E15603" s="784">
        <v>3.0360999999999999E-2</v>
      </c>
      <c r="F15603" s="784" t="s">
        <v>1097</v>
      </c>
      <c r="G15603" s="784" t="s">
        <v>1686</v>
      </c>
      <c r="H15603" s="784" t="s">
        <v>3233</v>
      </c>
      <c r="I15603" s="784" t="s">
        <v>7087</v>
      </c>
    </row>
    <row r="15604" spans="1:9" hidden="1">
      <c r="A15604" s="784" t="str">
        <f>Table_wabobpsvr_AzureCalc_AzureCalcRateCard[[#This Row],[ServiceName]]&amp;Table_wabobpsvr_AzureCalc_AzureCalcRateCard[[#This Row],[Price_Level]]&amp;Table_wabobpsvr_AzureCalc_AzureCalcRateCard[[#This Row],[Region]]</f>
        <v>SQL DB Standard S1 Secondary Database HoursB</v>
      </c>
      <c r="B15604" s="784"/>
      <c r="C15604" s="784" t="s">
        <v>701</v>
      </c>
      <c r="D15604" s="784" t="s">
        <v>182</v>
      </c>
      <c r="E15604" s="784">
        <v>2.9422E-2</v>
      </c>
      <c r="F15604" s="784" t="s">
        <v>1097</v>
      </c>
      <c r="G15604" s="784" t="s">
        <v>1686</v>
      </c>
      <c r="H15604" s="784" t="s">
        <v>3233</v>
      </c>
      <c r="I15604" s="784" t="s">
        <v>7087</v>
      </c>
    </row>
    <row r="15605" spans="1:9" hidden="1">
      <c r="A15605" s="784" t="str">
        <f>Table_wabobpsvr_AzureCalc_AzureCalcRateCard[[#This Row],[ServiceName]]&amp;Table_wabobpsvr_AzureCalc_AzureCalcRateCard[[#This Row],[Price_Level]]&amp;Table_wabobpsvr_AzureCalc_AzureCalcRateCard[[#This Row],[Region]]</f>
        <v>SQL DB Standard S1 Secondary Database HoursC</v>
      </c>
      <c r="B15605" s="784"/>
      <c r="C15605" s="784" t="s">
        <v>701</v>
      </c>
      <c r="D15605" s="784" t="s">
        <v>184</v>
      </c>
      <c r="E15605" s="784">
        <v>2.8483000000000001E-2</v>
      </c>
      <c r="F15605" s="784" t="s">
        <v>1097</v>
      </c>
      <c r="G15605" s="784" t="s">
        <v>1686</v>
      </c>
      <c r="H15605" s="784" t="s">
        <v>3233</v>
      </c>
      <c r="I15605" s="784" t="s">
        <v>7087</v>
      </c>
    </row>
    <row r="15606" spans="1:9" hidden="1">
      <c r="A15606" s="784" t="str">
        <f>Table_wabobpsvr_AzureCalc_AzureCalcRateCard[[#This Row],[ServiceName]]&amp;Table_wabobpsvr_AzureCalc_AzureCalcRateCard[[#This Row],[Price_Level]]&amp;Table_wabobpsvr_AzureCalc_AzureCalcRateCard[[#This Row],[Region]]</f>
        <v>SQL DB Standard S1 Secondary Database HoursD</v>
      </c>
      <c r="B15606" s="784"/>
      <c r="C15606" s="784" t="s">
        <v>701</v>
      </c>
      <c r="D15606" s="784" t="s">
        <v>183</v>
      </c>
      <c r="E15606" s="784">
        <v>2.7543999999999999E-2</v>
      </c>
      <c r="F15606" s="784" t="s">
        <v>1097</v>
      </c>
      <c r="G15606" s="784" t="s">
        <v>1686</v>
      </c>
      <c r="H15606" s="784" t="s">
        <v>3233</v>
      </c>
      <c r="I15606" s="784" t="s">
        <v>7087</v>
      </c>
    </row>
    <row r="15607" spans="1:9" hidden="1">
      <c r="A15607" s="784" t="str">
        <f>Table_wabobpsvr_AzureCalc_AzureCalcRateCard[[#This Row],[ServiceName]]&amp;Table_wabobpsvr_AzureCalc_AzureCalcRateCard[[#This Row],[Price_Level]]&amp;Table_wabobpsvr_AzureCalc_AzureCalcRateCard[[#This Row],[Region]]</f>
        <v>Visual Studio Basic UsersD</v>
      </c>
      <c r="B15607" s="784"/>
      <c r="C15607" s="784" t="s">
        <v>334</v>
      </c>
      <c r="D15607" s="784" t="s">
        <v>183</v>
      </c>
      <c r="E15607" s="784">
        <v>17.600000000000001</v>
      </c>
      <c r="F15607" s="784" t="s">
        <v>827</v>
      </c>
      <c r="G15607" s="784" t="s">
        <v>2088</v>
      </c>
      <c r="H15607" s="784" t="s">
        <v>2089</v>
      </c>
      <c r="I15607" s="784" t="s">
        <v>7085</v>
      </c>
    </row>
    <row r="15608" spans="1:9" hidden="1">
      <c r="A15608" s="784" t="str">
        <f>Table_wabobpsvr_AzureCalc_AzureCalcRateCard[[#This Row],[ServiceName]]&amp;Table_wabobpsvr_AzureCalc_AzureCalcRateCard[[#This Row],[Price_Level]]&amp;Table_wabobpsvr_AzureCalc_AzureCalcRateCard[[#This Row],[Region]]</f>
        <v>Visual Studio Build MinutesMOSP</v>
      </c>
      <c r="B15608" s="784"/>
      <c r="C15608" s="784" t="s">
        <v>828</v>
      </c>
      <c r="D15608" s="784" t="s">
        <v>627</v>
      </c>
      <c r="E15608" s="784">
        <v>0.05</v>
      </c>
      <c r="F15608" s="784" t="s">
        <v>829</v>
      </c>
      <c r="G15608" s="784" t="s">
        <v>4431</v>
      </c>
      <c r="H15608" s="784" t="s">
        <v>4431</v>
      </c>
      <c r="I15608" s="784" t="s">
        <v>4900</v>
      </c>
    </row>
    <row r="15609" spans="1:9" hidden="1">
      <c r="A15609" s="784" t="str">
        <f>Table_wabobpsvr_AzureCalc_AzureCalcRateCard[[#This Row],[ServiceName]]&amp;Table_wabobpsvr_AzureCalc_AzureCalcRateCard[[#This Row],[Price_Level]]&amp;Table_wabobpsvr_AzureCalc_AzureCalcRateCard[[#This Row],[Region]]</f>
        <v>Visual Studio Build MinutesA</v>
      </c>
      <c r="B15609" s="784"/>
      <c r="C15609" s="784" t="s">
        <v>828</v>
      </c>
      <c r="D15609" s="784" t="s">
        <v>181</v>
      </c>
      <c r="E15609" s="784">
        <v>4.8500000000000001E-2</v>
      </c>
      <c r="F15609" s="784" t="s">
        <v>829</v>
      </c>
      <c r="G15609" s="784" t="s">
        <v>2090</v>
      </c>
      <c r="H15609" s="784" t="s">
        <v>2091</v>
      </c>
      <c r="I15609" s="784" t="s">
        <v>4900</v>
      </c>
    </row>
    <row r="15610" spans="1:9" hidden="1">
      <c r="A15610" s="784" t="str">
        <f>Table_wabobpsvr_AzureCalc_AzureCalcRateCard[[#This Row],[ServiceName]]&amp;Table_wabobpsvr_AzureCalc_AzureCalcRateCard[[#This Row],[Price_Level]]&amp;Table_wabobpsvr_AzureCalc_AzureCalcRateCard[[#This Row],[Region]]</f>
        <v>A10 HDInsight (Non-Windows)D11</v>
      </c>
      <c r="B15610" s="784">
        <v>11</v>
      </c>
      <c r="C15610" s="784" t="s">
        <v>91</v>
      </c>
      <c r="D15610" s="784" t="s">
        <v>183</v>
      </c>
      <c r="E15610" s="784">
        <v>0.93700000000000006</v>
      </c>
      <c r="F15610" s="784" t="s">
        <v>3694</v>
      </c>
      <c r="G15610" s="784" t="s">
        <v>4002</v>
      </c>
      <c r="H15610" s="784" t="s">
        <v>4003</v>
      </c>
      <c r="I15610" s="784" t="s">
        <v>7083</v>
      </c>
    </row>
    <row r="15611" spans="1:9" hidden="1">
      <c r="A15611" s="784" t="str">
        <f>Table_wabobpsvr_AzureCalc_AzureCalcRateCard[[#This Row],[ServiceName]]&amp;Table_wabobpsvr_AzureCalc_AzureCalcRateCard[[#This Row],[Price_Level]]&amp;Table_wabobpsvr_AzureCalc_AzureCalcRateCard[[#This Row],[Region]]</f>
        <v>A7 HDInsight (Non-Windows)C9</v>
      </c>
      <c r="B15611" s="784">
        <v>9</v>
      </c>
      <c r="C15611" s="784" t="s">
        <v>91</v>
      </c>
      <c r="D15611" s="784" t="s">
        <v>184</v>
      </c>
      <c r="E15611" s="784">
        <v>0.42880000000000001</v>
      </c>
      <c r="F15611" s="784" t="s">
        <v>3957</v>
      </c>
      <c r="G15611" s="784" t="s">
        <v>3988</v>
      </c>
      <c r="H15611" s="784" t="s">
        <v>3989</v>
      </c>
      <c r="I15611" s="784" t="s">
        <v>6616</v>
      </c>
    </row>
    <row r="15612" spans="1:9" hidden="1">
      <c r="A15612" s="784" t="str">
        <f>Table_wabobpsvr_AzureCalc_AzureCalcRateCard[[#This Row],[ServiceName]]&amp;Table_wabobpsvr_AzureCalc_AzureCalcRateCard[[#This Row],[Price_Level]]&amp;Table_wabobpsvr_AzureCalc_AzureCalcRateCard[[#This Row],[Region]]</f>
        <v>A7 HDInsight (Non-Windows)D9</v>
      </c>
      <c r="B15612" s="784">
        <v>9</v>
      </c>
      <c r="C15612" s="784" t="s">
        <v>91</v>
      </c>
      <c r="D15612" s="784" t="s">
        <v>183</v>
      </c>
      <c r="E15612" s="784">
        <v>0.40960000000000002</v>
      </c>
      <c r="F15612" s="784" t="s">
        <v>3957</v>
      </c>
      <c r="G15612" s="784" t="s">
        <v>3988</v>
      </c>
      <c r="H15612" s="784" t="s">
        <v>3989</v>
      </c>
      <c r="I15612" s="784" t="s">
        <v>6616</v>
      </c>
    </row>
    <row r="15613" spans="1:9" hidden="1">
      <c r="A15613" s="784" t="str">
        <f>Table_wabobpsvr_AzureCalc_AzureCalcRateCard[[#This Row],[ServiceName]]&amp;Table_wabobpsvr_AzureCalc_AzureCalcRateCard[[#This Row],[Price_Level]]&amp;Table_wabobpsvr_AzureCalc_AzureCalcRateCard[[#This Row],[Region]]</f>
        <v>A7 HDInsight (Non-Windows)MOSP15</v>
      </c>
      <c r="B15613" s="784">
        <v>15</v>
      </c>
      <c r="C15613" s="784" t="s">
        <v>91</v>
      </c>
      <c r="D15613" s="784" t="s">
        <v>627</v>
      </c>
      <c r="E15613" s="784">
        <v>0.93799999999999994</v>
      </c>
      <c r="F15613" s="784" t="s">
        <v>3957</v>
      </c>
      <c r="G15613" s="784" t="s">
        <v>4431</v>
      </c>
      <c r="H15613" s="784" t="s">
        <v>4431</v>
      </c>
      <c r="I15613" s="784" t="s">
        <v>7088</v>
      </c>
    </row>
    <row r="15614" spans="1:9" hidden="1">
      <c r="A15614" s="784" t="str">
        <f>Table_wabobpsvr_AzureCalc_AzureCalcRateCard[[#This Row],[ServiceName]]&amp;Table_wabobpsvr_AzureCalc_AzureCalcRateCard[[#This Row],[Price_Level]]&amp;Table_wabobpsvr_AzureCalc_AzureCalcRateCard[[#This Row],[Region]]</f>
        <v>A7 HDInsight (Non-Windows)A15</v>
      </c>
      <c r="B15614" s="784">
        <v>15</v>
      </c>
      <c r="C15614" s="784" t="s">
        <v>91</v>
      </c>
      <c r="D15614" s="784" t="s">
        <v>181</v>
      </c>
      <c r="E15614" s="784">
        <v>0.68469999999999998</v>
      </c>
      <c r="F15614" s="784" t="s">
        <v>3957</v>
      </c>
      <c r="G15614" s="784" t="s">
        <v>4004</v>
      </c>
      <c r="H15614" s="784" t="s">
        <v>4005</v>
      </c>
      <c r="I15614" s="784" t="s">
        <v>7088</v>
      </c>
    </row>
    <row r="15615" spans="1:9" hidden="1">
      <c r="A15615" s="784" t="str">
        <f>Table_wabobpsvr_AzureCalc_AzureCalcRateCard[[#This Row],[ServiceName]]&amp;Table_wabobpsvr_AzureCalc_AzureCalcRateCard[[#This Row],[Price_Level]]&amp;Table_wabobpsvr_AzureCalc_AzureCalcRateCard[[#This Row],[Region]]</f>
        <v>A7 HDInsight (Non-Windows)B15</v>
      </c>
      <c r="B15615" s="784">
        <v>15</v>
      </c>
      <c r="C15615" s="784" t="s">
        <v>91</v>
      </c>
      <c r="D15615" s="784" t="s">
        <v>182</v>
      </c>
      <c r="E15615" s="784">
        <v>0.65659999999999996</v>
      </c>
      <c r="F15615" s="784" t="s">
        <v>3957</v>
      </c>
      <c r="G15615" s="784" t="s">
        <v>4004</v>
      </c>
      <c r="H15615" s="784" t="s">
        <v>4005</v>
      </c>
      <c r="I15615" s="784" t="s">
        <v>7088</v>
      </c>
    </row>
    <row r="15616" spans="1:9" hidden="1">
      <c r="A15616" s="784" t="str">
        <f>Table_wabobpsvr_AzureCalc_AzureCalcRateCard[[#This Row],[ServiceName]]&amp;Table_wabobpsvr_AzureCalc_AzureCalcRateCard[[#This Row],[Price_Level]]&amp;Table_wabobpsvr_AzureCalc_AzureCalcRateCard[[#This Row],[Region]]</f>
        <v>A7 HDInsight (Non-Windows)C15</v>
      </c>
      <c r="B15616" s="784">
        <v>15</v>
      </c>
      <c r="C15616" s="784" t="s">
        <v>91</v>
      </c>
      <c r="D15616" s="784" t="s">
        <v>184</v>
      </c>
      <c r="E15616" s="784">
        <v>0.62819999999999998</v>
      </c>
      <c r="F15616" s="784" t="s">
        <v>3957</v>
      </c>
      <c r="G15616" s="784" t="s">
        <v>4004</v>
      </c>
      <c r="H15616" s="784" t="s">
        <v>4005</v>
      </c>
      <c r="I15616" s="784" t="s">
        <v>7088</v>
      </c>
    </row>
    <row r="15617" spans="1:9" hidden="1">
      <c r="A15617" s="784" t="str">
        <f>Table_wabobpsvr_AzureCalc_AzureCalcRateCard[[#This Row],[ServiceName]]&amp;Table_wabobpsvr_AzureCalc_AzureCalcRateCard[[#This Row],[Price_Level]]&amp;Table_wabobpsvr_AzureCalc_AzureCalcRateCard[[#This Row],[Region]]</f>
        <v>A7 HDInsight (Non-Windows)D15</v>
      </c>
      <c r="B15617" s="784">
        <v>15</v>
      </c>
      <c r="C15617" s="784" t="s">
        <v>91</v>
      </c>
      <c r="D15617" s="784" t="s">
        <v>183</v>
      </c>
      <c r="E15617" s="784">
        <v>0.60029999999999994</v>
      </c>
      <c r="F15617" s="784" t="s">
        <v>3957</v>
      </c>
      <c r="G15617" s="784" t="s">
        <v>4004</v>
      </c>
      <c r="H15617" s="784" t="s">
        <v>4005</v>
      </c>
      <c r="I15617" s="784" t="s">
        <v>7088</v>
      </c>
    </row>
    <row r="15618" spans="1:9" hidden="1">
      <c r="A15618" s="784" t="str">
        <f>Table_wabobpsvr_AzureCalc_AzureCalcRateCard[[#This Row],[ServiceName]]&amp;Table_wabobpsvr_AzureCalc_AzureCalcRateCard[[#This Row],[Price_Level]]&amp;Table_wabobpsvr_AzureCalc_AzureCalcRateCard[[#This Row],[Region]]</f>
        <v>SQL DB Standard S0 Secondary Database HoursC16</v>
      </c>
      <c r="B15618" s="784">
        <v>16</v>
      </c>
      <c r="C15618" s="784" t="s">
        <v>91</v>
      </c>
      <c r="D15618" s="784" t="s">
        <v>184</v>
      </c>
      <c r="E15618" s="784">
        <v>1.5651999999999999E-2</v>
      </c>
      <c r="F15618" s="784" t="s">
        <v>1095</v>
      </c>
      <c r="G15618" s="784" t="s">
        <v>2634</v>
      </c>
      <c r="H15618" s="784" t="s">
        <v>2635</v>
      </c>
      <c r="I15618" s="784" t="s">
        <v>4431</v>
      </c>
    </row>
    <row r="15619" spans="1:9" hidden="1">
      <c r="A15619" s="784" t="str">
        <f>Table_wabobpsvr_AzureCalc_AzureCalcRateCard[[#This Row],[ServiceName]]&amp;Table_wabobpsvr_AzureCalc_AzureCalcRateCard[[#This Row],[Price_Level]]&amp;Table_wabobpsvr_AzureCalc_AzureCalcRateCard[[#This Row],[Region]]</f>
        <v>SQL DB Standard S0 Secondary Database HoursD16</v>
      </c>
      <c r="B15619" s="784">
        <v>16</v>
      </c>
      <c r="C15619" s="784" t="s">
        <v>91</v>
      </c>
      <c r="D15619" s="784" t="s">
        <v>183</v>
      </c>
      <c r="E15619" s="784">
        <v>1.5136E-2</v>
      </c>
      <c r="F15619" s="784" t="s">
        <v>1095</v>
      </c>
      <c r="G15619" s="784" t="s">
        <v>2634</v>
      </c>
      <c r="H15619" s="784" t="s">
        <v>2635</v>
      </c>
      <c r="I15619" s="784" t="s">
        <v>4431</v>
      </c>
    </row>
    <row r="15620" spans="1:9" hidden="1">
      <c r="A15620" s="784" t="str">
        <f>Table_wabobpsvr_AzureCalc_AzureCalcRateCard[[#This Row],[ServiceName]]&amp;Table_wabobpsvr_AzureCalc_AzureCalcRateCard[[#This Row],[Price_Level]]&amp;Table_wabobpsvr_AzureCalc_AzureCalcRateCard[[#This Row],[Region]]</f>
        <v>Active Users - Tier 2A</v>
      </c>
      <c r="B15620" s="784"/>
      <c r="C15620" s="784" t="s">
        <v>387</v>
      </c>
      <c r="D15620" s="784" t="s">
        <v>181</v>
      </c>
      <c r="E15620" s="784">
        <v>4.8500000000000001E-3</v>
      </c>
      <c r="F15620" s="784" t="s">
        <v>3866</v>
      </c>
      <c r="G15620" s="784" t="s">
        <v>3864</v>
      </c>
      <c r="H15620" s="784" t="s">
        <v>3865</v>
      </c>
      <c r="I15620" s="784" t="s">
        <v>5356</v>
      </c>
    </row>
    <row r="15621" spans="1:9" hidden="1">
      <c r="A15621" s="784" t="str">
        <f>Table_wabobpsvr_AzureCalc_AzureCalcRateCard[[#This Row],[ServiceName]]&amp;Table_wabobpsvr_AzureCalc_AzureCalcRateCard[[#This Row],[Price_Level]]&amp;Table_wabobpsvr_AzureCalc_AzureCalcRateCard[[#This Row],[Region]]</f>
        <v>Active Users - Tier 2B</v>
      </c>
      <c r="B15621" s="784"/>
      <c r="C15621" s="784" t="s">
        <v>387</v>
      </c>
      <c r="D15621" s="784" t="s">
        <v>182</v>
      </c>
      <c r="E15621" s="784">
        <v>4.7000000000000002E-3</v>
      </c>
      <c r="F15621" s="784" t="s">
        <v>3866</v>
      </c>
      <c r="G15621" s="784" t="s">
        <v>3864</v>
      </c>
      <c r="H15621" s="784" t="s">
        <v>3865</v>
      </c>
      <c r="I15621" s="784" t="s">
        <v>5356</v>
      </c>
    </row>
    <row r="15622" spans="1:9" hidden="1">
      <c r="A15622" s="784" t="str">
        <f>Table_wabobpsvr_AzureCalc_AzureCalcRateCard[[#This Row],[ServiceName]]&amp;Table_wabobpsvr_AzureCalc_AzureCalcRateCard[[#This Row],[Price_Level]]&amp;Table_wabobpsvr_AzureCalc_AzureCalcRateCard[[#This Row],[Region]]</f>
        <v>Active Users - Tier 2C</v>
      </c>
      <c r="B15622" s="784"/>
      <c r="C15622" s="784" t="s">
        <v>387</v>
      </c>
      <c r="D15622" s="784" t="s">
        <v>184</v>
      </c>
      <c r="E15622" s="784">
        <v>4.5500000000000002E-3</v>
      </c>
      <c r="F15622" s="784" t="s">
        <v>3866</v>
      </c>
      <c r="G15622" s="784" t="s">
        <v>3864</v>
      </c>
      <c r="H15622" s="784" t="s">
        <v>3865</v>
      </c>
      <c r="I15622" s="784" t="s">
        <v>5356</v>
      </c>
    </row>
    <row r="15623" spans="1:9" hidden="1">
      <c r="A15623" s="784" t="str">
        <f>Table_wabobpsvr_AzureCalc_AzureCalcRateCard[[#This Row],[ServiceName]]&amp;Table_wabobpsvr_AzureCalc_AzureCalcRateCard[[#This Row],[Price_Level]]&amp;Table_wabobpsvr_AzureCalc_AzureCalcRateCard[[#This Row],[Region]]</f>
        <v>Active Users - Tier 2D</v>
      </c>
      <c r="B15623" s="784"/>
      <c r="C15623" s="784" t="s">
        <v>387</v>
      </c>
      <c r="D15623" s="784" t="s">
        <v>183</v>
      </c>
      <c r="E15623" s="784">
        <v>4.4000000000000003E-3</v>
      </c>
      <c r="F15623" s="784" t="s">
        <v>3866</v>
      </c>
      <c r="G15623" s="784" t="s">
        <v>3864</v>
      </c>
      <c r="H15623" s="784" t="s">
        <v>3865</v>
      </c>
      <c r="I15623" s="784" t="s">
        <v>5356</v>
      </c>
    </row>
    <row r="15624" spans="1:9" hidden="1">
      <c r="A15624" s="784" t="str">
        <f>Table_wabobpsvr_AzureCalc_AzureCalcRateCard[[#This Row],[ServiceName]]&amp;Table_wabobpsvr_AzureCalc_AzureCalcRateCard[[#This Row],[Price_Level]]&amp;Table_wabobpsvr_AzureCalc_AzureCalcRateCard[[#This Row],[Region]]</f>
        <v>Active Users - Tier 3MOSP</v>
      </c>
      <c r="B15624" s="784"/>
      <c r="C15624" s="784" t="s">
        <v>387</v>
      </c>
      <c r="D15624" s="784" t="s">
        <v>627</v>
      </c>
      <c r="E15624" s="784">
        <v>1.5E-3</v>
      </c>
      <c r="F15624" s="784" t="s">
        <v>4007</v>
      </c>
      <c r="G15624" s="784" t="s">
        <v>4431</v>
      </c>
      <c r="H15624" s="784" t="s">
        <v>4431</v>
      </c>
      <c r="I15624" s="784" t="s">
        <v>5356</v>
      </c>
    </row>
    <row r="15625" spans="1:9" hidden="1">
      <c r="A15625" s="784" t="str">
        <f>Table_wabobpsvr_AzureCalc_AzureCalcRateCard[[#This Row],[ServiceName]]&amp;Table_wabobpsvr_AzureCalc_AzureCalcRateCard[[#This Row],[Price_Level]]&amp;Table_wabobpsvr_AzureCalc_AzureCalcRateCard[[#This Row],[Region]]</f>
        <v>Active Users - Tier 3A</v>
      </c>
      <c r="B15625" s="784"/>
      <c r="C15625" s="784" t="s">
        <v>387</v>
      </c>
      <c r="D15625" s="784" t="s">
        <v>181</v>
      </c>
      <c r="E15625" s="784">
        <v>4.8500000000000001E-3</v>
      </c>
      <c r="F15625" s="784" t="s">
        <v>4007</v>
      </c>
      <c r="G15625" s="784" t="s">
        <v>3864</v>
      </c>
      <c r="H15625" s="784" t="s">
        <v>3865</v>
      </c>
      <c r="I15625" s="784" t="s">
        <v>5356</v>
      </c>
    </row>
    <row r="15626" spans="1:9" hidden="1">
      <c r="A15626" s="784" t="str">
        <f>Table_wabobpsvr_AzureCalc_AzureCalcRateCard[[#This Row],[ServiceName]]&amp;Table_wabobpsvr_AzureCalc_AzureCalcRateCard[[#This Row],[Price_Level]]&amp;Table_wabobpsvr_AzureCalc_AzureCalcRateCard[[#This Row],[Region]]</f>
        <v>Active Users - Tier 3B</v>
      </c>
      <c r="B15626" s="784"/>
      <c r="C15626" s="784" t="s">
        <v>387</v>
      </c>
      <c r="D15626" s="784" t="s">
        <v>182</v>
      </c>
      <c r="E15626" s="784">
        <v>4.7000000000000002E-3</v>
      </c>
      <c r="F15626" s="784" t="s">
        <v>4007</v>
      </c>
      <c r="G15626" s="784" t="s">
        <v>3864</v>
      </c>
      <c r="H15626" s="784" t="s">
        <v>3865</v>
      </c>
      <c r="I15626" s="784" t="s">
        <v>5356</v>
      </c>
    </row>
    <row r="15627" spans="1:9" hidden="1">
      <c r="A15627" s="784" t="str">
        <f>Table_wabobpsvr_AzureCalc_AzureCalcRateCard[[#This Row],[ServiceName]]&amp;Table_wabobpsvr_AzureCalc_AzureCalcRateCard[[#This Row],[Price_Level]]&amp;Table_wabobpsvr_AzureCalc_AzureCalcRateCard[[#This Row],[Region]]</f>
        <v>Active Users - Tier 3C</v>
      </c>
      <c r="B15627" s="784"/>
      <c r="C15627" s="784" t="s">
        <v>387</v>
      </c>
      <c r="D15627" s="784" t="s">
        <v>184</v>
      </c>
      <c r="E15627" s="784">
        <v>4.5500000000000002E-3</v>
      </c>
      <c r="F15627" s="784" t="s">
        <v>4007</v>
      </c>
      <c r="G15627" s="784" t="s">
        <v>3864</v>
      </c>
      <c r="H15627" s="784" t="s">
        <v>3865</v>
      </c>
      <c r="I15627" s="784" t="s">
        <v>5356</v>
      </c>
    </row>
    <row r="15628" spans="1:9" hidden="1">
      <c r="A15628" s="784" t="str">
        <f>Table_wabobpsvr_AzureCalc_AzureCalcRateCard[[#This Row],[ServiceName]]&amp;Table_wabobpsvr_AzureCalc_AzureCalcRateCard[[#This Row],[Price_Level]]&amp;Table_wabobpsvr_AzureCalc_AzureCalcRateCard[[#This Row],[Region]]</f>
        <v>Active Users - Tier 3D</v>
      </c>
      <c r="B15628" s="784"/>
      <c r="C15628" s="784" t="s">
        <v>387</v>
      </c>
      <c r="D15628" s="784" t="s">
        <v>183</v>
      </c>
      <c r="E15628" s="784">
        <v>4.4000000000000003E-3</v>
      </c>
      <c r="F15628" s="784" t="s">
        <v>4007</v>
      </c>
      <c r="G15628" s="784" t="s">
        <v>3864</v>
      </c>
      <c r="H15628" s="784" t="s">
        <v>3865</v>
      </c>
      <c r="I15628" s="784" t="s">
        <v>5356</v>
      </c>
    </row>
    <row r="15629" spans="1:9" hidden="1">
      <c r="A15629" s="784" t="str">
        <f>Table_wabobpsvr_AzureCalc_AzureCalcRateCard[[#This Row],[ServiceName]]&amp;Table_wabobpsvr_AzureCalc_AzureCalcRateCard[[#This Row],[Price_Level]]&amp;Table_wabobpsvr_AzureCalc_AzureCalcRateCard[[#This Row],[Region]]</f>
        <v>A11 HDInsightD9</v>
      </c>
      <c r="B15629" s="784">
        <v>9</v>
      </c>
      <c r="C15629" s="784" t="s">
        <v>91</v>
      </c>
      <c r="D15629" s="784" t="s">
        <v>183</v>
      </c>
      <c r="E15629" s="784">
        <v>3.08</v>
      </c>
      <c r="F15629" s="784" t="s">
        <v>3891</v>
      </c>
      <c r="G15629" s="784" t="s">
        <v>3894</v>
      </c>
      <c r="H15629" s="784" t="s">
        <v>3895</v>
      </c>
      <c r="I15629" s="784" t="s">
        <v>5878</v>
      </c>
    </row>
    <row r="15630" spans="1:9" hidden="1">
      <c r="A15630" s="784" t="str">
        <f>Table_wabobpsvr_AzureCalc_AzureCalcRateCard[[#This Row],[ServiceName]]&amp;Table_wabobpsvr_AzureCalc_AzureCalcRateCard[[#This Row],[Price_Level]]&amp;Table_wabobpsvr_AzureCalc_AzureCalcRateCard[[#This Row],[Region]]</f>
        <v>SQL DB Standard S0 Database HoursA16</v>
      </c>
      <c r="B15630" s="784">
        <v>16</v>
      </c>
      <c r="C15630" s="784" t="s">
        <v>91</v>
      </c>
      <c r="D15630" s="784" t="s">
        <v>181</v>
      </c>
      <c r="E15630" s="784">
        <v>2.2213E-2</v>
      </c>
      <c r="F15630" s="784" t="s">
        <v>1094</v>
      </c>
      <c r="G15630" s="784" t="s">
        <v>2630</v>
      </c>
      <c r="H15630" s="784" t="s">
        <v>2631</v>
      </c>
      <c r="I15630" s="784" t="s">
        <v>4431</v>
      </c>
    </row>
    <row r="15631" spans="1:9" hidden="1">
      <c r="A15631" s="784" t="str">
        <f>Table_wabobpsvr_AzureCalc_AzureCalcRateCard[[#This Row],[ServiceName]]&amp;Table_wabobpsvr_AzureCalc_AzureCalcRateCard[[#This Row],[Price_Level]]&amp;Table_wabobpsvr_AzureCalc_AzureCalcRateCard[[#This Row],[Region]]</f>
        <v>Studio Experiment Compute HoursB</v>
      </c>
      <c r="B15631" s="784"/>
      <c r="C15631" s="784" t="s">
        <v>91</v>
      </c>
      <c r="D15631" s="784" t="s">
        <v>182</v>
      </c>
      <c r="E15631" s="784">
        <v>0.94</v>
      </c>
      <c r="F15631" s="784" t="s">
        <v>3543</v>
      </c>
      <c r="G15631" s="784" t="s">
        <v>3958</v>
      </c>
      <c r="H15631" s="784" t="s">
        <v>3959</v>
      </c>
      <c r="I15631" s="784" t="s">
        <v>4982</v>
      </c>
    </row>
    <row r="15632" spans="1:9" hidden="1">
      <c r="A15632" s="784" t="str">
        <f>Table_wabobpsvr_AzureCalc_AzureCalcRateCard[[#This Row],[ServiceName]]&amp;Table_wabobpsvr_AzureCalc_AzureCalcRateCard[[#This Row],[Price_Level]]&amp;Table_wabobpsvr_AzureCalc_AzureCalcRateCard[[#This Row],[Region]]</f>
        <v>Studio Experiment Compute HoursC</v>
      </c>
      <c r="B15632" s="784"/>
      <c r="C15632" s="784" t="s">
        <v>91</v>
      </c>
      <c r="D15632" s="784" t="s">
        <v>184</v>
      </c>
      <c r="E15632" s="784">
        <v>0.91</v>
      </c>
      <c r="F15632" s="784" t="s">
        <v>3543</v>
      </c>
      <c r="G15632" s="784" t="s">
        <v>3958</v>
      </c>
      <c r="H15632" s="784" t="s">
        <v>3959</v>
      </c>
      <c r="I15632" s="784" t="s">
        <v>4982</v>
      </c>
    </row>
    <row r="15633" spans="1:9" hidden="1">
      <c r="A15633" s="784" t="str">
        <f>Table_wabobpsvr_AzureCalc_AzureCalcRateCard[[#This Row],[ServiceName]]&amp;Table_wabobpsvr_AzureCalc_AzureCalcRateCard[[#This Row],[Price_Level]]&amp;Table_wabobpsvr_AzureCalc_AzureCalcRateCard[[#This Row],[Region]]</f>
        <v>Studio Experiment Compute HoursD</v>
      </c>
      <c r="B15633" s="784"/>
      <c r="C15633" s="784" t="s">
        <v>91</v>
      </c>
      <c r="D15633" s="784" t="s">
        <v>183</v>
      </c>
      <c r="E15633" s="784">
        <v>0.88</v>
      </c>
      <c r="F15633" s="784" t="s">
        <v>3543</v>
      </c>
      <c r="G15633" s="784" t="s">
        <v>3958</v>
      </c>
      <c r="H15633" s="784" t="s">
        <v>3959</v>
      </c>
      <c r="I15633" s="784" t="s">
        <v>4982</v>
      </c>
    </row>
    <row r="15634" spans="1:9" hidden="1">
      <c r="A15634" s="784" t="str">
        <f>Table_wabobpsvr_AzureCalc_AzureCalcRateCard[[#This Row],[ServiceName]]&amp;Table_wabobpsvr_AzureCalc_AzureCalcRateCard[[#This Row],[Price_Level]]&amp;Table_wabobpsvr_AzureCalc_AzureCalcRateCard[[#This Row],[Region]]</f>
        <v>Monthly FeeMOSP2</v>
      </c>
      <c r="B15634" s="784">
        <v>2</v>
      </c>
      <c r="C15634" s="784" t="s">
        <v>4431</v>
      </c>
      <c r="D15634" s="784" t="s">
        <v>627</v>
      </c>
      <c r="E15634" s="784">
        <v>999999</v>
      </c>
      <c r="F15634" s="784" t="s">
        <v>3556</v>
      </c>
      <c r="G15634" s="784" t="s">
        <v>4431</v>
      </c>
      <c r="H15634" s="784" t="s">
        <v>4431</v>
      </c>
      <c r="I15634" s="784" t="s">
        <v>4431</v>
      </c>
    </row>
    <row r="15635" spans="1:9" hidden="1">
      <c r="A15635" s="784" t="str">
        <f>Table_wabobpsvr_AzureCalc_AzureCalcRateCard[[#This Row],[ServiceName]]&amp;Table_wabobpsvr_AzureCalc_AzureCalcRateCard[[#This Row],[Price_Level]]&amp;Table_wabobpsvr_AzureCalc_AzureCalcRateCard[[#This Row],[Region]]</f>
        <v>Multi-Factor Authentication UsersMOSP</v>
      </c>
      <c r="B15635" s="784"/>
      <c r="C15635" s="784" t="s">
        <v>334</v>
      </c>
      <c r="D15635" s="784" t="s">
        <v>627</v>
      </c>
      <c r="E15635" s="784">
        <v>1.4</v>
      </c>
      <c r="F15635" s="784" t="s">
        <v>817</v>
      </c>
      <c r="G15635" s="784" t="s">
        <v>4431</v>
      </c>
      <c r="H15635" s="784" t="s">
        <v>4431</v>
      </c>
      <c r="I15635" s="784" t="s">
        <v>7073</v>
      </c>
    </row>
    <row r="15636" spans="1:9" hidden="1">
      <c r="A15636" s="784" t="str">
        <f>Table_wabobpsvr_AzureCalc_AzureCalcRateCard[[#This Row],[ServiceName]]&amp;Table_wabobpsvr_AzureCalc_AzureCalcRateCard[[#This Row],[Price_Level]]&amp;Table_wabobpsvr_AzureCalc_AzureCalcRateCard[[#This Row],[Region]]</f>
        <v>Multi-Factor Authentication UsersA</v>
      </c>
      <c r="B15636" s="784"/>
      <c r="C15636" s="784" t="s">
        <v>334</v>
      </c>
      <c r="D15636" s="784" t="s">
        <v>181</v>
      </c>
      <c r="E15636" s="784">
        <v>1.3580000000000001</v>
      </c>
      <c r="F15636" s="784" t="s">
        <v>817</v>
      </c>
      <c r="G15636" s="784" t="s">
        <v>2052</v>
      </c>
      <c r="H15636" s="784" t="s">
        <v>2053</v>
      </c>
      <c r="I15636" s="784" t="s">
        <v>7073</v>
      </c>
    </row>
    <row r="15637" spans="1:9" hidden="1">
      <c r="A15637" s="784" t="str">
        <f>Table_wabobpsvr_AzureCalc_AzureCalcRateCard[[#This Row],[ServiceName]]&amp;Table_wabobpsvr_AzureCalc_AzureCalcRateCard[[#This Row],[Price_Level]]&amp;Table_wabobpsvr_AzureCalc_AzureCalcRateCard[[#This Row],[Region]]</f>
        <v>Multi-Factor Authentication UsersB</v>
      </c>
      <c r="B15637" s="784"/>
      <c r="C15637" s="784" t="s">
        <v>334</v>
      </c>
      <c r="D15637" s="784" t="s">
        <v>182</v>
      </c>
      <c r="E15637" s="784">
        <v>1.3160000000000001</v>
      </c>
      <c r="F15637" s="784" t="s">
        <v>817</v>
      </c>
      <c r="G15637" s="784" t="s">
        <v>2052</v>
      </c>
      <c r="H15637" s="784" t="s">
        <v>2053</v>
      </c>
      <c r="I15637" s="784" t="s">
        <v>7073</v>
      </c>
    </row>
    <row r="15638" spans="1:9" hidden="1">
      <c r="A15638" s="784" t="str">
        <f>Table_wabobpsvr_AzureCalc_AzureCalcRateCard[[#This Row],[ServiceName]]&amp;Table_wabobpsvr_AzureCalc_AzureCalcRateCard[[#This Row],[Price_Level]]&amp;Table_wabobpsvr_AzureCalc_AzureCalcRateCard[[#This Row],[Region]]</f>
        <v>A9 HDInsight (Non-Windows)C12</v>
      </c>
      <c r="B15638" s="784">
        <v>12</v>
      </c>
      <c r="C15638" s="784" t="s">
        <v>91</v>
      </c>
      <c r="D15638" s="784" t="s">
        <v>184</v>
      </c>
      <c r="E15638" s="784">
        <v>1.641</v>
      </c>
      <c r="F15638" s="784" t="s">
        <v>3551</v>
      </c>
      <c r="G15638" s="784" t="s">
        <v>3882</v>
      </c>
      <c r="H15638" s="784" t="s">
        <v>3883</v>
      </c>
      <c r="I15638" s="784" t="s">
        <v>6393</v>
      </c>
    </row>
    <row r="15639" spans="1:9" hidden="1">
      <c r="A15639" s="784" t="str">
        <f>Table_wabobpsvr_AzureCalc_AzureCalcRateCard[[#This Row],[ServiceName]]&amp;Table_wabobpsvr_AzureCalc_AzureCalcRateCard[[#This Row],[Price_Level]]&amp;Table_wabobpsvr_AzureCalc_AzureCalcRateCard[[#This Row],[Region]]</f>
        <v>A9 HDInsight (Non-Windows)D12</v>
      </c>
      <c r="B15639" s="784">
        <v>12</v>
      </c>
      <c r="C15639" s="784" t="s">
        <v>91</v>
      </c>
      <c r="D15639" s="784" t="s">
        <v>183</v>
      </c>
      <c r="E15639" s="784">
        <v>1.5680000000000001</v>
      </c>
      <c r="F15639" s="784" t="s">
        <v>3551</v>
      </c>
      <c r="G15639" s="784" t="s">
        <v>3882</v>
      </c>
      <c r="H15639" s="784" t="s">
        <v>3883</v>
      </c>
      <c r="I15639" s="784" t="s">
        <v>6393</v>
      </c>
    </row>
    <row r="15640" spans="1:9" hidden="1">
      <c r="A15640" s="784" t="str">
        <f>Table_wabobpsvr_AzureCalc_AzureCalcRateCard[[#This Row],[ServiceName]]&amp;Table_wabobpsvr_AzureCalc_AzureCalcRateCard[[#This Row],[Price_Level]]&amp;Table_wabobpsvr_AzureCalc_AzureCalcRateCard[[#This Row],[Region]]</f>
        <v>A8 HDInsightMOSP</v>
      </c>
      <c r="B15640" s="784"/>
      <c r="C15640" s="784" t="s">
        <v>91</v>
      </c>
      <c r="D15640" s="784" t="s">
        <v>627</v>
      </c>
      <c r="E15640" s="784">
        <v>2.4500000000000002</v>
      </c>
      <c r="F15640" s="784" t="s">
        <v>4008</v>
      </c>
      <c r="G15640" s="784" t="s">
        <v>4431</v>
      </c>
      <c r="H15640" s="784" t="s">
        <v>4431</v>
      </c>
      <c r="I15640" s="784" t="s">
        <v>5713</v>
      </c>
    </row>
    <row r="15641" spans="1:9" hidden="1">
      <c r="A15641" s="784" t="str">
        <f>Table_wabobpsvr_AzureCalc_AzureCalcRateCard[[#This Row],[ServiceName]]&amp;Table_wabobpsvr_AzureCalc_AzureCalcRateCard[[#This Row],[Price_Level]]&amp;Table_wabobpsvr_AzureCalc_AzureCalcRateCard[[#This Row],[Region]]</f>
        <v>Monthly FeeA2</v>
      </c>
      <c r="B15641" s="784">
        <v>2</v>
      </c>
      <c r="C15641" s="784" t="s">
        <v>4431</v>
      </c>
      <c r="D15641" s="784" t="s">
        <v>181</v>
      </c>
      <c r="E15641" s="784">
        <v>999999</v>
      </c>
      <c r="F15641" s="784" t="s">
        <v>3556</v>
      </c>
      <c r="G15641" s="784" t="s">
        <v>4431</v>
      </c>
      <c r="H15641" s="784" t="s">
        <v>4431</v>
      </c>
      <c r="I15641" s="784" t="s">
        <v>4431</v>
      </c>
    </row>
    <row r="15642" spans="1:9" hidden="1">
      <c r="A15642" s="784" t="str">
        <f>Table_wabobpsvr_AzureCalc_AzureCalcRateCard[[#This Row],[ServiceName]]&amp;Table_wabobpsvr_AzureCalc_AzureCalcRateCard[[#This Row],[Price_Level]]&amp;Table_wabobpsvr_AzureCalc_AzureCalcRateCard[[#This Row],[Region]]</f>
        <v>Geo Redundant Storage Standard IO - Page Blob/Disk - Tier 6B</v>
      </c>
      <c r="B15642" s="784"/>
      <c r="C15642" s="784" t="s">
        <v>785</v>
      </c>
      <c r="D15642" s="784" t="s">
        <v>182</v>
      </c>
      <c r="E15642" s="784">
        <v>0.06</v>
      </c>
      <c r="F15642" s="784" t="s">
        <v>918</v>
      </c>
      <c r="G15642" s="784" t="s">
        <v>2068</v>
      </c>
      <c r="H15642" s="784" t="s">
        <v>2069</v>
      </c>
      <c r="I15642" s="784" t="s">
        <v>7079</v>
      </c>
    </row>
    <row r="15643" spans="1:9" hidden="1">
      <c r="A15643" s="784" t="str">
        <f>Table_wabobpsvr_AzureCalc_AzureCalcRateCard[[#This Row],[ServiceName]]&amp;Table_wabobpsvr_AzureCalc_AzureCalcRateCard[[#This Row],[Price_Level]]&amp;Table_wabobpsvr_AzureCalc_AzureCalcRateCard[[#This Row],[Region]]</f>
        <v>Geo Redundant Storage Standard IO - Page Blob/Disk - Tier 6C</v>
      </c>
      <c r="B15643" s="784"/>
      <c r="C15643" s="784" t="s">
        <v>785</v>
      </c>
      <c r="D15643" s="784" t="s">
        <v>184</v>
      </c>
      <c r="E15643" s="784">
        <v>0.06</v>
      </c>
      <c r="F15643" s="784" t="s">
        <v>918</v>
      </c>
      <c r="G15643" s="784" t="s">
        <v>2068</v>
      </c>
      <c r="H15643" s="784" t="s">
        <v>2069</v>
      </c>
      <c r="I15643" s="784" t="s">
        <v>7079</v>
      </c>
    </row>
    <row r="15644" spans="1:9" hidden="1">
      <c r="A15644" s="784" t="str">
        <f>Table_wabobpsvr_AzureCalc_AzureCalcRateCard[[#This Row],[ServiceName]]&amp;Table_wabobpsvr_AzureCalc_AzureCalcRateCard[[#This Row],[Price_Level]]&amp;Table_wabobpsvr_AzureCalc_AzureCalcRateCard[[#This Row],[Region]]</f>
        <v>Geo Redundant Storage Standard IO - Page Blob/Disk - Tier 6D</v>
      </c>
      <c r="B15644" s="784"/>
      <c r="C15644" s="784" t="s">
        <v>785</v>
      </c>
      <c r="D15644" s="784" t="s">
        <v>183</v>
      </c>
      <c r="E15644" s="784">
        <v>0.06</v>
      </c>
      <c r="F15644" s="784" t="s">
        <v>918</v>
      </c>
      <c r="G15644" s="784" t="s">
        <v>2068</v>
      </c>
      <c r="H15644" s="784" t="s">
        <v>2069</v>
      </c>
      <c r="I15644" s="784" t="s">
        <v>7079</v>
      </c>
    </row>
    <row r="15645" spans="1:9" hidden="1">
      <c r="A15645"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645" s="784"/>
      <c r="C15645" s="784" t="s">
        <v>785</v>
      </c>
      <c r="D15645" s="784" t="s">
        <v>627</v>
      </c>
      <c r="E15645" s="784">
        <v>0.1</v>
      </c>
      <c r="F15645" s="784" t="s">
        <v>909</v>
      </c>
      <c r="G15645" s="784" t="s">
        <v>4431</v>
      </c>
      <c r="H15645" s="784" t="s">
        <v>4431</v>
      </c>
      <c r="I15645" s="784" t="s">
        <v>6806</v>
      </c>
    </row>
    <row r="15646" spans="1:9" hidden="1">
      <c r="A15646"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646" s="784"/>
      <c r="C15646" s="784" t="s">
        <v>785</v>
      </c>
      <c r="D15646" s="784" t="s">
        <v>181</v>
      </c>
      <c r="E15646" s="784">
        <v>7.4999999999999997E-2</v>
      </c>
      <c r="F15646" s="784" t="s">
        <v>909</v>
      </c>
      <c r="G15646" s="784" t="s">
        <v>1944</v>
      </c>
      <c r="H15646" s="784" t="s">
        <v>1945</v>
      </c>
      <c r="I15646" s="784" t="s">
        <v>6806</v>
      </c>
    </row>
    <row r="15647" spans="1:9" hidden="1">
      <c r="A15647"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647" s="784"/>
      <c r="C15647" s="784" t="s">
        <v>785</v>
      </c>
      <c r="D15647" s="784" t="s">
        <v>182</v>
      </c>
      <c r="E15647" s="784">
        <v>7.4999999999999997E-2</v>
      </c>
      <c r="F15647" s="784" t="s">
        <v>909</v>
      </c>
      <c r="G15647" s="784" t="s">
        <v>1944</v>
      </c>
      <c r="H15647" s="784" t="s">
        <v>1945</v>
      </c>
      <c r="I15647" s="784" t="s">
        <v>6806</v>
      </c>
    </row>
    <row r="15648" spans="1:9" hidden="1">
      <c r="A15648"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648" s="784"/>
      <c r="C15648" s="784" t="s">
        <v>785</v>
      </c>
      <c r="D15648" s="784" t="s">
        <v>184</v>
      </c>
      <c r="E15648" s="784">
        <v>7.4999999999999997E-2</v>
      </c>
      <c r="F15648" s="784" t="s">
        <v>909</v>
      </c>
      <c r="G15648" s="784" t="s">
        <v>1944</v>
      </c>
      <c r="H15648" s="784" t="s">
        <v>1945</v>
      </c>
      <c r="I15648" s="784" t="s">
        <v>6806</v>
      </c>
    </row>
    <row r="15649" spans="1:9" hidden="1">
      <c r="A15649"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649" s="784"/>
      <c r="C15649" s="784" t="s">
        <v>785</v>
      </c>
      <c r="D15649" s="784" t="s">
        <v>183</v>
      </c>
      <c r="E15649" s="784">
        <v>7.4999999999999997E-2</v>
      </c>
      <c r="F15649" s="784" t="s">
        <v>909</v>
      </c>
      <c r="G15649" s="784" t="s">
        <v>1944</v>
      </c>
      <c r="H15649" s="784" t="s">
        <v>1945</v>
      </c>
      <c r="I15649" s="784" t="s">
        <v>6806</v>
      </c>
    </row>
    <row r="15650" spans="1:9" hidden="1">
      <c r="A15650"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650" s="784"/>
      <c r="C15650" s="784" t="s">
        <v>785</v>
      </c>
      <c r="D15650" s="784" t="s">
        <v>627</v>
      </c>
      <c r="E15650" s="784">
        <v>0.09</v>
      </c>
      <c r="F15650" s="784" t="s">
        <v>910</v>
      </c>
      <c r="G15650" s="784" t="s">
        <v>4431</v>
      </c>
      <c r="H15650" s="784" t="s">
        <v>4431</v>
      </c>
      <c r="I15650" s="784" t="s">
        <v>6806</v>
      </c>
    </row>
    <row r="15651" spans="1:9" hidden="1">
      <c r="A15651"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651" s="784"/>
      <c r="C15651" s="784" t="s">
        <v>785</v>
      </c>
      <c r="D15651" s="784" t="s">
        <v>181</v>
      </c>
      <c r="E15651" s="784">
        <v>7.4999999999999997E-2</v>
      </c>
      <c r="F15651" s="784" t="s">
        <v>910</v>
      </c>
      <c r="G15651" s="784" t="s">
        <v>1944</v>
      </c>
      <c r="H15651" s="784" t="s">
        <v>1945</v>
      </c>
      <c r="I15651" s="784" t="s">
        <v>6806</v>
      </c>
    </row>
    <row r="15652" spans="1:9" hidden="1">
      <c r="A15652"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652" s="784"/>
      <c r="C15652" s="784" t="s">
        <v>785</v>
      </c>
      <c r="D15652" s="784" t="s">
        <v>182</v>
      </c>
      <c r="E15652" s="784">
        <v>7.4999999999999997E-2</v>
      </c>
      <c r="F15652" s="784" t="s">
        <v>910</v>
      </c>
      <c r="G15652" s="784" t="s">
        <v>1944</v>
      </c>
      <c r="H15652" s="784" t="s">
        <v>1945</v>
      </c>
      <c r="I15652" s="784" t="s">
        <v>6806</v>
      </c>
    </row>
    <row r="15653" spans="1:9" hidden="1">
      <c r="A15653"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653" s="784"/>
      <c r="C15653" s="784" t="s">
        <v>785</v>
      </c>
      <c r="D15653" s="784" t="s">
        <v>184</v>
      </c>
      <c r="E15653" s="784">
        <v>7.4999999999999997E-2</v>
      </c>
      <c r="F15653" s="784" t="s">
        <v>910</v>
      </c>
      <c r="G15653" s="784" t="s">
        <v>1944</v>
      </c>
      <c r="H15653" s="784" t="s">
        <v>1945</v>
      </c>
      <c r="I15653" s="784" t="s">
        <v>6806</v>
      </c>
    </row>
    <row r="15654" spans="1:9" hidden="1">
      <c r="A15654"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654" s="784"/>
      <c r="C15654" s="784" t="s">
        <v>785</v>
      </c>
      <c r="D15654" s="784" t="s">
        <v>183</v>
      </c>
      <c r="E15654" s="784">
        <v>7.4999999999999997E-2</v>
      </c>
      <c r="F15654" s="784" t="s">
        <v>910</v>
      </c>
      <c r="G15654" s="784" t="s">
        <v>1944</v>
      </c>
      <c r="H15654" s="784" t="s">
        <v>1945</v>
      </c>
      <c r="I15654" s="784" t="s">
        <v>6806</v>
      </c>
    </row>
    <row r="15655" spans="1:9" hidden="1">
      <c r="A15655"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655" s="784"/>
      <c r="C15655" s="784" t="s">
        <v>785</v>
      </c>
      <c r="D15655" s="784" t="s">
        <v>627</v>
      </c>
      <c r="E15655" s="784">
        <v>0.08</v>
      </c>
      <c r="F15655" s="784" t="s">
        <v>911</v>
      </c>
      <c r="G15655" s="784" t="s">
        <v>4431</v>
      </c>
      <c r="H15655" s="784" t="s">
        <v>4431</v>
      </c>
      <c r="I15655" s="784" t="s">
        <v>6806</v>
      </c>
    </row>
    <row r="15656" spans="1:9" hidden="1">
      <c r="A15656"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656" s="784"/>
      <c r="C15656" s="784" t="s">
        <v>785</v>
      </c>
      <c r="D15656" s="784" t="s">
        <v>181</v>
      </c>
      <c r="E15656" s="784">
        <v>7.4999999999999997E-2</v>
      </c>
      <c r="F15656" s="784" t="s">
        <v>911</v>
      </c>
      <c r="G15656" s="784" t="s">
        <v>1944</v>
      </c>
      <c r="H15656" s="784" t="s">
        <v>1945</v>
      </c>
      <c r="I15656" s="784" t="s">
        <v>6806</v>
      </c>
    </row>
    <row r="15657" spans="1:9" hidden="1">
      <c r="A15657"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657" s="784"/>
      <c r="C15657" s="784" t="s">
        <v>785</v>
      </c>
      <c r="D15657" s="784" t="s">
        <v>182</v>
      </c>
      <c r="E15657" s="784">
        <v>7.4999999999999997E-2</v>
      </c>
      <c r="F15657" s="784" t="s">
        <v>911</v>
      </c>
      <c r="G15657" s="784" t="s">
        <v>1944</v>
      </c>
      <c r="H15657" s="784" t="s">
        <v>1945</v>
      </c>
      <c r="I15657" s="784" t="s">
        <v>6806</v>
      </c>
    </row>
    <row r="15658" spans="1:9" hidden="1">
      <c r="A15658"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658" s="784"/>
      <c r="C15658" s="784" t="s">
        <v>785</v>
      </c>
      <c r="D15658" s="784" t="s">
        <v>184</v>
      </c>
      <c r="E15658" s="784">
        <v>7.4999999999999997E-2</v>
      </c>
      <c r="F15658" s="784" t="s">
        <v>911</v>
      </c>
      <c r="G15658" s="784" t="s">
        <v>1944</v>
      </c>
      <c r="H15658" s="784" t="s">
        <v>1945</v>
      </c>
      <c r="I15658" s="784" t="s">
        <v>6806</v>
      </c>
    </row>
    <row r="15659" spans="1:9" hidden="1">
      <c r="A15659"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659" s="784"/>
      <c r="C15659" s="784" t="s">
        <v>785</v>
      </c>
      <c r="D15659" s="784" t="s">
        <v>183</v>
      </c>
      <c r="E15659" s="784">
        <v>7.4999999999999997E-2</v>
      </c>
      <c r="F15659" s="784" t="s">
        <v>911</v>
      </c>
      <c r="G15659" s="784" t="s">
        <v>1944</v>
      </c>
      <c r="H15659" s="784" t="s">
        <v>1945</v>
      </c>
      <c r="I15659" s="784" t="s">
        <v>6806</v>
      </c>
    </row>
    <row r="15660" spans="1:9" hidden="1">
      <c r="A15660"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660" s="784"/>
      <c r="C15660" s="784" t="s">
        <v>785</v>
      </c>
      <c r="D15660" s="784" t="s">
        <v>627</v>
      </c>
      <c r="E15660" s="784">
        <v>7.4999999999999997E-2</v>
      </c>
      <c r="F15660" s="784" t="s">
        <v>912</v>
      </c>
      <c r="G15660" s="784" t="s">
        <v>4431</v>
      </c>
      <c r="H15660" s="784" t="s">
        <v>4431</v>
      </c>
      <c r="I15660" s="784" t="s">
        <v>6806</v>
      </c>
    </row>
    <row r="15661" spans="1:9" hidden="1">
      <c r="A15661"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661" s="784"/>
      <c r="C15661" s="784" t="s">
        <v>785</v>
      </c>
      <c r="D15661" s="784" t="s">
        <v>181</v>
      </c>
      <c r="E15661" s="784">
        <v>7.4999999999999997E-2</v>
      </c>
      <c r="F15661" s="784" t="s">
        <v>912</v>
      </c>
      <c r="G15661" s="784" t="s">
        <v>1944</v>
      </c>
      <c r="H15661" s="784" t="s">
        <v>1945</v>
      </c>
      <c r="I15661" s="784" t="s">
        <v>6806</v>
      </c>
    </row>
    <row r="15662" spans="1:9" hidden="1">
      <c r="A15662"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662" s="784"/>
      <c r="C15662" s="784" t="s">
        <v>785</v>
      </c>
      <c r="D15662" s="784" t="s">
        <v>182</v>
      </c>
      <c r="E15662" s="784">
        <v>7.4999999999999997E-2</v>
      </c>
      <c r="F15662" s="784" t="s">
        <v>912</v>
      </c>
      <c r="G15662" s="784" t="s">
        <v>1944</v>
      </c>
      <c r="H15662" s="784" t="s">
        <v>1945</v>
      </c>
      <c r="I15662" s="784" t="s">
        <v>6806</v>
      </c>
    </row>
    <row r="15663" spans="1:9" hidden="1">
      <c r="A15663"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663" s="784"/>
      <c r="C15663" s="784" t="s">
        <v>785</v>
      </c>
      <c r="D15663" s="784" t="s">
        <v>184</v>
      </c>
      <c r="E15663" s="784">
        <v>7.4999999999999997E-2</v>
      </c>
      <c r="F15663" s="784" t="s">
        <v>912</v>
      </c>
      <c r="G15663" s="784" t="s">
        <v>1944</v>
      </c>
      <c r="H15663" s="784" t="s">
        <v>1945</v>
      </c>
      <c r="I15663" s="784" t="s">
        <v>6806</v>
      </c>
    </row>
    <row r="15664" spans="1:9" hidden="1">
      <c r="A15664"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664" s="784"/>
      <c r="C15664" s="784" t="s">
        <v>785</v>
      </c>
      <c r="D15664" s="784" t="s">
        <v>183</v>
      </c>
      <c r="E15664" s="784">
        <v>7.4999999999999997E-2</v>
      </c>
      <c r="F15664" s="784" t="s">
        <v>912</v>
      </c>
      <c r="G15664" s="784" t="s">
        <v>1944</v>
      </c>
      <c r="H15664" s="784" t="s">
        <v>1945</v>
      </c>
      <c r="I15664" s="784" t="s">
        <v>6806</v>
      </c>
    </row>
    <row r="15665" spans="1:9" hidden="1">
      <c r="A15665"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665" s="784"/>
      <c r="C15665" s="784" t="s">
        <v>785</v>
      </c>
      <c r="D15665" s="784" t="s">
        <v>627</v>
      </c>
      <c r="E15665" s="784">
        <v>7.4999999999999997E-2</v>
      </c>
      <c r="F15665" s="784" t="s">
        <v>913</v>
      </c>
      <c r="G15665" s="784" t="s">
        <v>4431</v>
      </c>
      <c r="H15665" s="784" t="s">
        <v>4431</v>
      </c>
      <c r="I15665" s="784" t="s">
        <v>6806</v>
      </c>
    </row>
    <row r="15666" spans="1:9" hidden="1">
      <c r="A15666"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666" s="784"/>
      <c r="C15666" s="784" t="s">
        <v>785</v>
      </c>
      <c r="D15666" s="784" t="s">
        <v>181</v>
      </c>
      <c r="E15666" s="784">
        <v>7.4999999999999997E-2</v>
      </c>
      <c r="F15666" s="784" t="s">
        <v>913</v>
      </c>
      <c r="G15666" s="784" t="s">
        <v>1944</v>
      </c>
      <c r="H15666" s="784" t="s">
        <v>1945</v>
      </c>
      <c r="I15666" s="784" t="s">
        <v>6806</v>
      </c>
    </row>
    <row r="15667" spans="1:9" hidden="1">
      <c r="A15667"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667" s="784"/>
      <c r="C15667" s="784" t="s">
        <v>785</v>
      </c>
      <c r="D15667" s="784" t="s">
        <v>182</v>
      </c>
      <c r="E15667" s="784">
        <v>7.4999999999999997E-2</v>
      </c>
      <c r="F15667" s="784" t="s">
        <v>913</v>
      </c>
      <c r="G15667" s="784" t="s">
        <v>1944</v>
      </c>
      <c r="H15667" s="784" t="s">
        <v>1945</v>
      </c>
      <c r="I15667" s="784" t="s">
        <v>6806</v>
      </c>
    </row>
    <row r="15668" spans="1:9" hidden="1">
      <c r="A15668"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668" s="784"/>
      <c r="C15668" s="784" t="s">
        <v>785</v>
      </c>
      <c r="D15668" s="784" t="s">
        <v>184</v>
      </c>
      <c r="E15668" s="784">
        <v>7.4999999999999997E-2</v>
      </c>
      <c r="F15668" s="784" t="s">
        <v>913</v>
      </c>
      <c r="G15668" s="784" t="s">
        <v>1944</v>
      </c>
      <c r="H15668" s="784" t="s">
        <v>1945</v>
      </c>
      <c r="I15668" s="784" t="s">
        <v>6806</v>
      </c>
    </row>
    <row r="15669" spans="1:9" hidden="1">
      <c r="A15669"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669" s="784"/>
      <c r="C15669" s="784" t="s">
        <v>785</v>
      </c>
      <c r="D15669" s="784" t="s">
        <v>183</v>
      </c>
      <c r="E15669" s="784">
        <v>7.4999999999999997E-2</v>
      </c>
      <c r="F15669" s="784" t="s">
        <v>913</v>
      </c>
      <c r="G15669" s="784" t="s">
        <v>1944</v>
      </c>
      <c r="H15669" s="784" t="s">
        <v>1945</v>
      </c>
      <c r="I15669" s="784" t="s">
        <v>6806</v>
      </c>
    </row>
    <row r="15670" spans="1:9" hidden="1">
      <c r="A15670" s="784" t="str">
        <f>Table_wabobpsvr_AzureCalc_AzureCalcRateCard[[#This Row],[ServiceName]]&amp;Table_wabobpsvr_AzureCalc_AzureCalcRateCard[[#This Row],[Price_Level]]&amp;Table_wabobpsvr_AzureCalc_AzureCalcRateCard[[#This Row],[Region]]</f>
        <v>Geo Redundant Storage Standard IO - Table/Queue - Tier 4C</v>
      </c>
      <c r="B15670" s="784"/>
      <c r="C15670" s="784" t="s">
        <v>785</v>
      </c>
      <c r="D15670" s="784" t="s">
        <v>184</v>
      </c>
      <c r="E15670" s="784">
        <v>0.06</v>
      </c>
      <c r="F15670" s="784" t="s">
        <v>921</v>
      </c>
      <c r="G15670" s="784" t="s">
        <v>2076</v>
      </c>
      <c r="H15670" s="784" t="s">
        <v>2077</v>
      </c>
      <c r="I15670" s="784" t="s">
        <v>5019</v>
      </c>
    </row>
    <row r="15671" spans="1:9" hidden="1">
      <c r="A15671" s="784" t="str">
        <f>Table_wabobpsvr_AzureCalc_AzureCalcRateCard[[#This Row],[ServiceName]]&amp;Table_wabobpsvr_AzureCalc_AzureCalcRateCard[[#This Row],[Price_Level]]&amp;Table_wabobpsvr_AzureCalc_AzureCalcRateCard[[#This Row],[Region]]</f>
        <v>Geo Redundant Storage Standard IO - Table/Queue - Tier 4D</v>
      </c>
      <c r="B15671" s="784"/>
      <c r="C15671" s="784" t="s">
        <v>785</v>
      </c>
      <c r="D15671" s="784" t="s">
        <v>183</v>
      </c>
      <c r="E15671" s="784">
        <v>0.06</v>
      </c>
      <c r="F15671" s="784" t="s">
        <v>921</v>
      </c>
      <c r="G15671" s="784" t="s">
        <v>2076</v>
      </c>
      <c r="H15671" s="784" t="s">
        <v>2077</v>
      </c>
      <c r="I15671" s="784" t="s">
        <v>5019</v>
      </c>
    </row>
    <row r="15672" spans="1:9" hidden="1">
      <c r="A15672" s="784" t="str">
        <f>Table_wabobpsvr_AzureCalc_AzureCalcRateCard[[#This Row],[ServiceName]]&amp;Table_wabobpsvr_AzureCalc_AzureCalcRateCard[[#This Row],[Price_Level]]&amp;Table_wabobpsvr_AzureCalc_AzureCalcRateCard[[#This Row],[Region]]</f>
        <v>Geo Redundant Storage Standard IO - Table/Queue - Tier 5MOSP</v>
      </c>
      <c r="B15672" s="784"/>
      <c r="C15672" s="784" t="s">
        <v>785</v>
      </c>
      <c r="D15672" s="784" t="s">
        <v>627</v>
      </c>
      <c r="E15672" s="784">
        <v>0.06</v>
      </c>
      <c r="F15672" s="784" t="s">
        <v>922</v>
      </c>
      <c r="G15672" s="784" t="s">
        <v>4431</v>
      </c>
      <c r="H15672" s="784" t="s">
        <v>4431</v>
      </c>
      <c r="I15672" s="784" t="s">
        <v>5019</v>
      </c>
    </row>
    <row r="15673" spans="1:9" hidden="1">
      <c r="A15673" s="784" t="str">
        <f>Table_wabobpsvr_AzureCalc_AzureCalcRateCard[[#This Row],[ServiceName]]&amp;Table_wabobpsvr_AzureCalc_AzureCalcRateCard[[#This Row],[Price_Level]]&amp;Table_wabobpsvr_AzureCalc_AzureCalcRateCard[[#This Row],[Region]]</f>
        <v>Geo Redundant Storage Standard IO - Table/Queue - Tier 5A</v>
      </c>
      <c r="B15673" s="784"/>
      <c r="C15673" s="784" t="s">
        <v>785</v>
      </c>
      <c r="D15673" s="784" t="s">
        <v>181</v>
      </c>
      <c r="E15673" s="784">
        <v>0.06</v>
      </c>
      <c r="F15673" s="784" t="s">
        <v>922</v>
      </c>
      <c r="G15673" s="784" t="s">
        <v>2076</v>
      </c>
      <c r="H15673" s="784" t="s">
        <v>2077</v>
      </c>
      <c r="I15673" s="784" t="s">
        <v>5019</v>
      </c>
    </row>
    <row r="15674" spans="1:9" hidden="1">
      <c r="A15674" s="784" t="str">
        <f>Table_wabobpsvr_AzureCalc_AzureCalcRateCard[[#This Row],[ServiceName]]&amp;Table_wabobpsvr_AzureCalc_AzureCalcRateCard[[#This Row],[Price_Level]]&amp;Table_wabobpsvr_AzureCalc_AzureCalcRateCard[[#This Row],[Region]]</f>
        <v>Geo Redundant Storage Standard IO - Table/Queue - Tier 5B</v>
      </c>
      <c r="B15674" s="784"/>
      <c r="C15674" s="784" t="s">
        <v>785</v>
      </c>
      <c r="D15674" s="784" t="s">
        <v>182</v>
      </c>
      <c r="E15674" s="784">
        <v>0.06</v>
      </c>
      <c r="F15674" s="784" t="s">
        <v>922</v>
      </c>
      <c r="G15674" s="784" t="s">
        <v>2076</v>
      </c>
      <c r="H15674" s="784" t="s">
        <v>2077</v>
      </c>
      <c r="I15674" s="784" t="s">
        <v>5019</v>
      </c>
    </row>
    <row r="15675" spans="1:9" hidden="1">
      <c r="A15675" s="784" t="str">
        <f>Table_wabobpsvr_AzureCalc_AzureCalcRateCard[[#This Row],[ServiceName]]&amp;Table_wabobpsvr_AzureCalc_AzureCalcRateCard[[#This Row],[Price_Level]]&amp;Table_wabobpsvr_AzureCalc_AzureCalcRateCard[[#This Row],[Region]]</f>
        <v>Geo Redundant Storage Standard IO - Table/Queue - Tier 5C</v>
      </c>
      <c r="B15675" s="784"/>
      <c r="C15675" s="784" t="s">
        <v>785</v>
      </c>
      <c r="D15675" s="784" t="s">
        <v>184</v>
      </c>
      <c r="E15675" s="784">
        <v>0.06</v>
      </c>
      <c r="F15675" s="784" t="s">
        <v>922</v>
      </c>
      <c r="G15675" s="784" t="s">
        <v>2076</v>
      </c>
      <c r="H15675" s="784" t="s">
        <v>2077</v>
      </c>
      <c r="I15675" s="784" t="s">
        <v>5019</v>
      </c>
    </row>
    <row r="15676" spans="1:9" hidden="1">
      <c r="A15676" s="784" t="str">
        <f>Table_wabobpsvr_AzureCalc_AzureCalcRateCard[[#This Row],[ServiceName]]&amp;Table_wabobpsvr_AzureCalc_AzureCalcRateCard[[#This Row],[Price_Level]]&amp;Table_wabobpsvr_AzureCalc_AzureCalcRateCard[[#This Row],[Region]]</f>
        <v>Geo Redundant Storage Standard IO - Table/Queue - Tier 5D</v>
      </c>
      <c r="B15676" s="784"/>
      <c r="C15676" s="784" t="s">
        <v>785</v>
      </c>
      <c r="D15676" s="784" t="s">
        <v>183</v>
      </c>
      <c r="E15676" s="784">
        <v>0.06</v>
      </c>
      <c r="F15676" s="784" t="s">
        <v>922</v>
      </c>
      <c r="G15676" s="784" t="s">
        <v>2076</v>
      </c>
      <c r="H15676" s="784" t="s">
        <v>2077</v>
      </c>
      <c r="I15676" s="784" t="s">
        <v>5019</v>
      </c>
    </row>
    <row r="15677" spans="1:9" hidden="1">
      <c r="A15677" s="784" t="str">
        <f>Table_wabobpsvr_AzureCalc_AzureCalcRateCard[[#This Row],[ServiceName]]&amp;Table_wabobpsvr_AzureCalc_AzureCalcRateCard[[#This Row],[Price_Level]]&amp;Table_wabobpsvr_AzureCalc_AzureCalcRateCard[[#This Row],[Region]]</f>
        <v>Geo Redundant Storage Standard IO - Table/Queue - Tier 6MOSP</v>
      </c>
      <c r="B15677" s="784"/>
      <c r="C15677" s="784" t="s">
        <v>785</v>
      </c>
      <c r="D15677" s="784" t="s">
        <v>627</v>
      </c>
      <c r="E15677" s="784">
        <v>5.5E-2</v>
      </c>
      <c r="F15677" s="784" t="s">
        <v>923</v>
      </c>
      <c r="G15677" s="784" t="s">
        <v>4431</v>
      </c>
      <c r="H15677" s="784" t="s">
        <v>4431</v>
      </c>
      <c r="I15677" s="784" t="s">
        <v>5019</v>
      </c>
    </row>
    <row r="15678" spans="1:9" hidden="1">
      <c r="A15678" s="784" t="str">
        <f>Table_wabobpsvr_AzureCalc_AzureCalcRateCard[[#This Row],[ServiceName]]&amp;Table_wabobpsvr_AzureCalc_AzureCalcRateCard[[#This Row],[Price_Level]]&amp;Table_wabobpsvr_AzureCalc_AzureCalcRateCard[[#This Row],[Region]]</f>
        <v>Data Transfer Out - Zone 1 - Tier 4D</v>
      </c>
      <c r="B15678" s="784"/>
      <c r="C15678" s="784" t="s">
        <v>785</v>
      </c>
      <c r="D15678" s="784" t="s">
        <v>183</v>
      </c>
      <c r="E15678" s="784">
        <v>7.6560000000000003E-2</v>
      </c>
      <c r="F15678" s="784" t="s">
        <v>937</v>
      </c>
      <c r="G15678" s="784" t="s">
        <v>2092</v>
      </c>
      <c r="H15678" s="784" t="s">
        <v>2093</v>
      </c>
      <c r="I15678" s="784" t="s">
        <v>5714</v>
      </c>
    </row>
    <row r="15679" spans="1:9" hidden="1">
      <c r="A15679" s="784" t="str">
        <f>Table_wabobpsvr_AzureCalc_AzureCalcRateCard[[#This Row],[ServiceName]]&amp;Table_wabobpsvr_AzureCalc_AzureCalcRateCard[[#This Row],[Price_Level]]&amp;Table_wabobpsvr_AzureCalc_AzureCalcRateCard[[#This Row],[Region]]</f>
        <v>Data Transfer Out - Zone 1 - Tier 5MOSP</v>
      </c>
      <c r="B15679" s="784"/>
      <c r="C15679" s="784" t="s">
        <v>785</v>
      </c>
      <c r="D15679" s="784" t="s">
        <v>627</v>
      </c>
      <c r="E15679" s="784">
        <v>0.05</v>
      </c>
      <c r="F15679" s="784" t="s">
        <v>938</v>
      </c>
      <c r="G15679" s="784" t="s">
        <v>4431</v>
      </c>
      <c r="H15679" s="784" t="s">
        <v>4431</v>
      </c>
      <c r="I15679" s="784" t="s">
        <v>5714</v>
      </c>
    </row>
    <row r="15680" spans="1:9" hidden="1">
      <c r="A15680" s="784" t="str">
        <f>Table_wabobpsvr_AzureCalc_AzureCalcRateCard[[#This Row],[ServiceName]]&amp;Table_wabobpsvr_AzureCalc_AzureCalcRateCard[[#This Row],[Price_Level]]&amp;Table_wabobpsvr_AzureCalc_AzureCalcRateCard[[#This Row],[Region]]</f>
        <v>Data Transfer Out - Zone 1 - Tier 5A</v>
      </c>
      <c r="B15680" s="784"/>
      <c r="C15680" s="784" t="s">
        <v>785</v>
      </c>
      <c r="D15680" s="784" t="s">
        <v>181</v>
      </c>
      <c r="E15680" s="784">
        <v>4.8500000000000001E-2</v>
      </c>
      <c r="F15680" s="784" t="s">
        <v>938</v>
      </c>
      <c r="G15680" s="784" t="s">
        <v>2092</v>
      </c>
      <c r="H15680" s="784" t="s">
        <v>2093</v>
      </c>
      <c r="I15680" s="784" t="s">
        <v>5714</v>
      </c>
    </row>
    <row r="15681" spans="1:9" hidden="1">
      <c r="A15681" s="784" t="str">
        <f>Table_wabobpsvr_AzureCalc_AzureCalcRateCard[[#This Row],[ServiceName]]&amp;Table_wabobpsvr_AzureCalc_AzureCalcRateCard[[#This Row],[Price_Level]]&amp;Table_wabobpsvr_AzureCalc_AzureCalcRateCard[[#This Row],[Region]]</f>
        <v>Data Transfer Out - Zone 1 - Tier 5B</v>
      </c>
      <c r="B15681" s="784"/>
      <c r="C15681" s="784" t="s">
        <v>785</v>
      </c>
      <c r="D15681" s="784" t="s">
        <v>182</v>
      </c>
      <c r="E15681" s="784">
        <v>4.7E-2</v>
      </c>
      <c r="F15681" s="784" t="s">
        <v>938</v>
      </c>
      <c r="G15681" s="784" t="s">
        <v>2092</v>
      </c>
      <c r="H15681" s="784" t="s">
        <v>2093</v>
      </c>
      <c r="I15681" s="784" t="s">
        <v>5714</v>
      </c>
    </row>
    <row r="15682" spans="1:9" hidden="1">
      <c r="A15682" s="784" t="str">
        <f>Table_wabobpsvr_AzureCalc_AzureCalcRateCard[[#This Row],[ServiceName]]&amp;Table_wabobpsvr_AzureCalc_AzureCalcRateCard[[#This Row],[Price_Level]]&amp;Table_wabobpsvr_AzureCalc_AzureCalcRateCard[[#This Row],[Region]]</f>
        <v>Data Transfer Out - Zone 1 - Tier 5C</v>
      </c>
      <c r="B15682" s="784"/>
      <c r="C15682" s="784" t="s">
        <v>785</v>
      </c>
      <c r="D15682" s="784" t="s">
        <v>184</v>
      </c>
      <c r="E15682" s="784">
        <v>4.5499999999999999E-2</v>
      </c>
      <c r="F15682" s="784" t="s">
        <v>938</v>
      </c>
      <c r="G15682" s="784" t="s">
        <v>2092</v>
      </c>
      <c r="H15682" s="784" t="s">
        <v>2093</v>
      </c>
      <c r="I15682" s="784" t="s">
        <v>5714</v>
      </c>
    </row>
    <row r="15683" spans="1:9" hidden="1">
      <c r="A15683" s="784" t="str">
        <f>Table_wabobpsvr_AzureCalc_AzureCalcRateCard[[#This Row],[ServiceName]]&amp;Table_wabobpsvr_AzureCalc_AzureCalcRateCard[[#This Row],[Price_Level]]&amp;Table_wabobpsvr_AzureCalc_AzureCalcRateCard[[#This Row],[Region]]</f>
        <v>Data Transfer Out - Zone 1 - Tier 5D</v>
      </c>
      <c r="B15683" s="784"/>
      <c r="C15683" s="784" t="s">
        <v>785</v>
      </c>
      <c r="D15683" s="784" t="s">
        <v>183</v>
      </c>
      <c r="E15683" s="784">
        <v>4.3999999999999997E-2</v>
      </c>
      <c r="F15683" s="784" t="s">
        <v>938</v>
      </c>
      <c r="G15683" s="784" t="s">
        <v>2092</v>
      </c>
      <c r="H15683" s="784" t="s">
        <v>2093</v>
      </c>
      <c r="I15683" s="784" t="s">
        <v>5714</v>
      </c>
    </row>
    <row r="15684" spans="1:9" hidden="1">
      <c r="A15684" s="784" t="str">
        <f>Table_wabobpsvr_AzureCalc_AzureCalcRateCard[[#This Row],[ServiceName]]&amp;Table_wabobpsvr_AzureCalc_AzureCalcRateCard[[#This Row],[Price_Level]]&amp;Table_wabobpsvr_AzureCalc_AzureCalcRateCard[[#This Row],[Region]]</f>
        <v>Data Transfer Out - Zone 2 - Tier 2MOSP</v>
      </c>
      <c r="B15684" s="784"/>
      <c r="C15684" s="784" t="s">
        <v>785</v>
      </c>
      <c r="D15684" s="784" t="s">
        <v>627</v>
      </c>
      <c r="E15684" s="784">
        <v>0.13500000000000001</v>
      </c>
      <c r="F15684" s="784" t="s">
        <v>940</v>
      </c>
      <c r="G15684" s="784" t="s">
        <v>4431</v>
      </c>
      <c r="H15684" s="784" t="s">
        <v>4431</v>
      </c>
      <c r="I15684" s="784" t="s">
        <v>5627</v>
      </c>
    </row>
    <row r="15685" spans="1:9" hidden="1">
      <c r="A15685" s="784" t="str">
        <f>Table_wabobpsvr_AzureCalc_AzureCalcRateCard[[#This Row],[ServiceName]]&amp;Table_wabobpsvr_AzureCalc_AzureCalcRateCard[[#This Row],[Price_Level]]&amp;Table_wabobpsvr_AzureCalc_AzureCalcRateCard[[#This Row],[Region]]</f>
        <v>Geo Redundant Storage Standard IO - Table/Queue - Tier 6A</v>
      </c>
      <c r="B15685" s="784"/>
      <c r="C15685" s="784" t="s">
        <v>785</v>
      </c>
      <c r="D15685" s="784" t="s">
        <v>181</v>
      </c>
      <c r="E15685" s="784">
        <v>0.06</v>
      </c>
      <c r="F15685" s="784" t="s">
        <v>923</v>
      </c>
      <c r="G15685" s="784" t="s">
        <v>2076</v>
      </c>
      <c r="H15685" s="784" t="s">
        <v>2077</v>
      </c>
      <c r="I15685" s="784" t="s">
        <v>5019</v>
      </c>
    </row>
    <row r="15686" spans="1:9" hidden="1">
      <c r="A15686" s="784" t="str">
        <f>Table_wabobpsvr_AzureCalc_AzureCalcRateCard[[#This Row],[ServiceName]]&amp;Table_wabobpsvr_AzureCalc_AzureCalcRateCard[[#This Row],[Price_Level]]&amp;Table_wabobpsvr_AzureCalc_AzureCalcRateCard[[#This Row],[Region]]</f>
        <v>Data Transfer Out - Zone 2 - Tier 2A</v>
      </c>
      <c r="B15686" s="784"/>
      <c r="C15686" s="784" t="s">
        <v>785</v>
      </c>
      <c r="D15686" s="784" t="s">
        <v>181</v>
      </c>
      <c r="E15686" s="784">
        <v>0.13386000000000001</v>
      </c>
      <c r="F15686" s="784" t="s">
        <v>940</v>
      </c>
      <c r="G15686" s="784" t="s">
        <v>2094</v>
      </c>
      <c r="H15686" s="784" t="s">
        <v>2095</v>
      </c>
      <c r="I15686" s="784" t="s">
        <v>5627</v>
      </c>
    </row>
    <row r="15687" spans="1:9" hidden="1">
      <c r="A15687" s="784" t="str">
        <f>Table_wabobpsvr_AzureCalc_AzureCalcRateCard[[#This Row],[ServiceName]]&amp;Table_wabobpsvr_AzureCalc_AzureCalcRateCard[[#This Row],[Price_Level]]&amp;Table_wabobpsvr_AzureCalc_AzureCalcRateCard[[#This Row],[Region]]</f>
        <v>Data Transfer Out - Zone 2 - Tier 2B</v>
      </c>
      <c r="B15687" s="784"/>
      <c r="C15687" s="784" t="s">
        <v>785</v>
      </c>
      <c r="D15687" s="784" t="s">
        <v>182</v>
      </c>
      <c r="E15687" s="784">
        <v>0.12972</v>
      </c>
      <c r="F15687" s="784" t="s">
        <v>940</v>
      </c>
      <c r="G15687" s="784" t="s">
        <v>2094</v>
      </c>
      <c r="H15687" s="784" t="s">
        <v>2095</v>
      </c>
      <c r="I15687" s="784" t="s">
        <v>5627</v>
      </c>
    </row>
    <row r="15688" spans="1:9" hidden="1">
      <c r="A15688" s="784" t="str">
        <f>Table_wabobpsvr_AzureCalc_AzureCalcRateCard[[#This Row],[ServiceName]]&amp;Table_wabobpsvr_AzureCalc_AzureCalcRateCard[[#This Row],[Price_Level]]&amp;Table_wabobpsvr_AzureCalc_AzureCalcRateCard[[#This Row],[Region]]</f>
        <v>Data Transfer Out - Zone 2 - Tier 2C</v>
      </c>
      <c r="B15688" s="784"/>
      <c r="C15688" s="784" t="s">
        <v>785</v>
      </c>
      <c r="D15688" s="784" t="s">
        <v>184</v>
      </c>
      <c r="E15688" s="784">
        <v>0.12558</v>
      </c>
      <c r="F15688" s="784" t="s">
        <v>940</v>
      </c>
      <c r="G15688" s="784" t="s">
        <v>2094</v>
      </c>
      <c r="H15688" s="784" t="s">
        <v>2095</v>
      </c>
      <c r="I15688" s="784" t="s">
        <v>5627</v>
      </c>
    </row>
    <row r="15689" spans="1:9" hidden="1">
      <c r="A15689" s="784" t="str">
        <f>Table_wabobpsvr_AzureCalc_AzureCalcRateCard[[#This Row],[ServiceName]]&amp;Table_wabobpsvr_AzureCalc_AzureCalcRateCard[[#This Row],[Price_Level]]&amp;Table_wabobpsvr_AzureCalc_AzureCalcRateCard[[#This Row],[Region]]</f>
        <v>Data Transfer Out - Zone 2 - Tier 2D</v>
      </c>
      <c r="B15689" s="784"/>
      <c r="C15689" s="784" t="s">
        <v>785</v>
      </c>
      <c r="D15689" s="784" t="s">
        <v>183</v>
      </c>
      <c r="E15689" s="784">
        <v>0.12144000000000001</v>
      </c>
      <c r="F15689" s="784" t="s">
        <v>940</v>
      </c>
      <c r="G15689" s="784" t="s">
        <v>2094</v>
      </c>
      <c r="H15689" s="784" t="s">
        <v>2095</v>
      </c>
      <c r="I15689" s="784" t="s">
        <v>5627</v>
      </c>
    </row>
    <row r="15690" spans="1:9" hidden="1">
      <c r="A15690" s="784" t="str">
        <f>Table_wabobpsvr_AzureCalc_AzureCalcRateCard[[#This Row],[ServiceName]]&amp;Table_wabobpsvr_AzureCalc_AzureCalcRateCard[[#This Row],[Price_Level]]&amp;Table_wabobpsvr_AzureCalc_AzureCalcRateCard[[#This Row],[Region]]</f>
        <v>Data Transfer Out - Zone 2 - Tier 3MOSP</v>
      </c>
      <c r="B15690" s="784"/>
      <c r="C15690" s="784" t="s">
        <v>785</v>
      </c>
      <c r="D15690" s="784" t="s">
        <v>627</v>
      </c>
      <c r="E15690" s="784">
        <v>0.13</v>
      </c>
      <c r="F15690" s="784" t="s">
        <v>941</v>
      </c>
      <c r="G15690" s="784" t="s">
        <v>4431</v>
      </c>
      <c r="H15690" s="784" t="s">
        <v>4431</v>
      </c>
      <c r="I15690" s="784" t="s">
        <v>5627</v>
      </c>
    </row>
    <row r="15691" spans="1:9" hidden="1">
      <c r="A15691" s="784" t="str">
        <f>Table_wabobpsvr_AzureCalc_AzureCalcRateCard[[#This Row],[ServiceName]]&amp;Table_wabobpsvr_AzureCalc_AzureCalcRateCard[[#This Row],[Price_Level]]&amp;Table_wabobpsvr_AzureCalc_AzureCalcRateCard[[#This Row],[Region]]</f>
        <v>Data Transfer Out - Zone 2 - Tier 3A</v>
      </c>
      <c r="B15691" s="784"/>
      <c r="C15691" s="784" t="s">
        <v>785</v>
      </c>
      <c r="D15691" s="784" t="s">
        <v>181</v>
      </c>
      <c r="E15691" s="784">
        <v>0.13386000000000001</v>
      </c>
      <c r="F15691" s="784" t="s">
        <v>941</v>
      </c>
      <c r="G15691" s="784" t="s">
        <v>2094</v>
      </c>
      <c r="H15691" s="784" t="s">
        <v>2095</v>
      </c>
      <c r="I15691" s="784" t="s">
        <v>5627</v>
      </c>
    </row>
    <row r="15692" spans="1:9" hidden="1">
      <c r="A15692" s="784" t="str">
        <f>Table_wabobpsvr_AzureCalc_AzureCalcRateCard[[#This Row],[ServiceName]]&amp;Table_wabobpsvr_AzureCalc_AzureCalcRateCard[[#This Row],[Price_Level]]&amp;Table_wabobpsvr_AzureCalc_AzureCalcRateCard[[#This Row],[Region]]</f>
        <v>Data Transfer Out - Zone 2 - Tier 3B</v>
      </c>
      <c r="B15692" s="784"/>
      <c r="C15692" s="784" t="s">
        <v>785</v>
      </c>
      <c r="D15692" s="784" t="s">
        <v>182</v>
      </c>
      <c r="E15692" s="784">
        <v>0.12972</v>
      </c>
      <c r="F15692" s="784" t="s">
        <v>941</v>
      </c>
      <c r="G15692" s="784" t="s">
        <v>2094</v>
      </c>
      <c r="H15692" s="784" t="s">
        <v>2095</v>
      </c>
      <c r="I15692" s="784" t="s">
        <v>5627</v>
      </c>
    </row>
    <row r="15693" spans="1:9" hidden="1">
      <c r="A15693" s="784" t="str">
        <f>Table_wabobpsvr_AzureCalc_AzureCalcRateCard[[#This Row],[ServiceName]]&amp;Table_wabobpsvr_AzureCalc_AzureCalcRateCard[[#This Row],[Price_Level]]&amp;Table_wabobpsvr_AzureCalc_AzureCalcRateCard[[#This Row],[Region]]</f>
        <v>Geo Redundant Storage Standard IO - Table/Queue - Tier 6B</v>
      </c>
      <c r="B15693" s="784"/>
      <c r="C15693" s="784" t="s">
        <v>785</v>
      </c>
      <c r="D15693" s="784" t="s">
        <v>182</v>
      </c>
      <c r="E15693" s="784">
        <v>0.06</v>
      </c>
      <c r="F15693" s="784" t="s">
        <v>923</v>
      </c>
      <c r="G15693" s="784" t="s">
        <v>2076</v>
      </c>
      <c r="H15693" s="784" t="s">
        <v>2077</v>
      </c>
      <c r="I15693" s="784" t="s">
        <v>5019</v>
      </c>
    </row>
    <row r="15694" spans="1:9" hidden="1">
      <c r="A15694" s="784" t="str">
        <f>Table_wabobpsvr_AzureCalc_AzureCalcRateCard[[#This Row],[ServiceName]]&amp;Table_wabobpsvr_AzureCalc_AzureCalcRateCard[[#This Row],[Price_Level]]&amp;Table_wabobpsvr_AzureCalc_AzureCalcRateCard[[#This Row],[Region]]</f>
        <v>Data Transfer Out - Zone 2 - Tier 3C</v>
      </c>
      <c r="B15694" s="784"/>
      <c r="C15694" s="784" t="s">
        <v>785</v>
      </c>
      <c r="D15694" s="784" t="s">
        <v>184</v>
      </c>
      <c r="E15694" s="784">
        <v>0.12558</v>
      </c>
      <c r="F15694" s="784" t="s">
        <v>941</v>
      </c>
      <c r="G15694" s="784" t="s">
        <v>2094</v>
      </c>
      <c r="H15694" s="784" t="s">
        <v>2095</v>
      </c>
      <c r="I15694" s="784" t="s">
        <v>5627</v>
      </c>
    </row>
    <row r="15695" spans="1:9" hidden="1">
      <c r="A15695" s="784" t="str">
        <f>Table_wabobpsvr_AzureCalc_AzureCalcRateCard[[#This Row],[ServiceName]]&amp;Table_wabobpsvr_AzureCalc_AzureCalcRateCard[[#This Row],[Price_Level]]&amp;Table_wabobpsvr_AzureCalc_AzureCalcRateCard[[#This Row],[Region]]</f>
        <v>Data Transfer Out - Zone 2 - Tier 3D</v>
      </c>
      <c r="B15695" s="784"/>
      <c r="C15695" s="784" t="s">
        <v>785</v>
      </c>
      <c r="D15695" s="784" t="s">
        <v>183</v>
      </c>
      <c r="E15695" s="784">
        <v>0.12144000000000001</v>
      </c>
      <c r="F15695" s="784" t="s">
        <v>941</v>
      </c>
      <c r="G15695" s="784" t="s">
        <v>2094</v>
      </c>
      <c r="H15695" s="784" t="s">
        <v>2095</v>
      </c>
      <c r="I15695" s="784" t="s">
        <v>5627</v>
      </c>
    </row>
    <row r="15696" spans="1:9" hidden="1">
      <c r="A15696" s="784" t="str">
        <f>Table_wabobpsvr_AzureCalc_AzureCalcRateCard[[#This Row],[ServiceName]]&amp;Table_wabobpsvr_AzureCalc_AzureCalcRateCard[[#This Row],[Price_Level]]&amp;Table_wabobpsvr_AzureCalc_AzureCalcRateCard[[#This Row],[Region]]</f>
        <v>Data Transfer Out - Zone 2 - Tier 4MOSP</v>
      </c>
      <c r="B15696" s="784"/>
      <c r="C15696" s="784" t="s">
        <v>785</v>
      </c>
      <c r="D15696" s="784" t="s">
        <v>627</v>
      </c>
      <c r="E15696" s="784">
        <v>0.12</v>
      </c>
      <c r="F15696" s="784" t="s">
        <v>942</v>
      </c>
      <c r="G15696" s="784" t="s">
        <v>4431</v>
      </c>
      <c r="H15696" s="784" t="s">
        <v>4431</v>
      </c>
      <c r="I15696" s="784" t="s">
        <v>5627</v>
      </c>
    </row>
    <row r="15697" spans="1:9" hidden="1">
      <c r="A15697" s="784" t="str">
        <f>Table_wabobpsvr_AzureCalc_AzureCalcRateCard[[#This Row],[ServiceName]]&amp;Table_wabobpsvr_AzureCalc_AzureCalcRateCard[[#This Row],[Price_Level]]&amp;Table_wabobpsvr_AzureCalc_AzureCalcRateCard[[#This Row],[Region]]</f>
        <v>Data Transfer Out - Zone 2 - Tier 4A</v>
      </c>
      <c r="B15697" s="784"/>
      <c r="C15697" s="784" t="s">
        <v>785</v>
      </c>
      <c r="D15697" s="784" t="s">
        <v>181</v>
      </c>
      <c r="E15697" s="784">
        <v>0.13386000000000001</v>
      </c>
      <c r="F15697" s="784" t="s">
        <v>942</v>
      </c>
      <c r="G15697" s="784" t="s">
        <v>2094</v>
      </c>
      <c r="H15697" s="784" t="s">
        <v>2095</v>
      </c>
      <c r="I15697" s="784" t="s">
        <v>5627</v>
      </c>
    </row>
    <row r="15698" spans="1:9" hidden="1">
      <c r="A15698" s="784" t="str">
        <f>Table_wabobpsvr_AzureCalc_AzureCalcRateCard[[#This Row],[ServiceName]]&amp;Table_wabobpsvr_AzureCalc_AzureCalcRateCard[[#This Row],[Price_Level]]&amp;Table_wabobpsvr_AzureCalc_AzureCalcRateCard[[#This Row],[Region]]</f>
        <v>Data Transfer Out - Zone 2 - Tier 4B</v>
      </c>
      <c r="B15698" s="784"/>
      <c r="C15698" s="784" t="s">
        <v>785</v>
      </c>
      <c r="D15698" s="784" t="s">
        <v>182</v>
      </c>
      <c r="E15698" s="784">
        <v>0.12972</v>
      </c>
      <c r="F15698" s="784" t="s">
        <v>942</v>
      </c>
      <c r="G15698" s="784" t="s">
        <v>2094</v>
      </c>
      <c r="H15698" s="784" t="s">
        <v>2095</v>
      </c>
      <c r="I15698" s="784" t="s">
        <v>5627</v>
      </c>
    </row>
    <row r="15699" spans="1:9" hidden="1">
      <c r="A15699" s="784" t="str">
        <f>Table_wabobpsvr_AzureCalc_AzureCalcRateCard[[#This Row],[ServiceName]]&amp;Table_wabobpsvr_AzureCalc_AzureCalcRateCard[[#This Row],[Price_Level]]&amp;Table_wabobpsvr_AzureCalc_AzureCalcRateCard[[#This Row],[Region]]</f>
        <v>Data Transfer Out - Zone 2 - Tier 4C</v>
      </c>
      <c r="B15699" s="784"/>
      <c r="C15699" s="784" t="s">
        <v>785</v>
      </c>
      <c r="D15699" s="784" t="s">
        <v>184</v>
      </c>
      <c r="E15699" s="784">
        <v>0.12558</v>
      </c>
      <c r="F15699" s="784" t="s">
        <v>942</v>
      </c>
      <c r="G15699" s="784" t="s">
        <v>2094</v>
      </c>
      <c r="H15699" s="784" t="s">
        <v>2095</v>
      </c>
      <c r="I15699" s="784" t="s">
        <v>5627</v>
      </c>
    </row>
    <row r="15700" spans="1:9" hidden="1">
      <c r="A15700" s="784" t="str">
        <f>Table_wabobpsvr_AzureCalc_AzureCalcRateCard[[#This Row],[ServiceName]]&amp;Table_wabobpsvr_AzureCalc_AzureCalcRateCard[[#This Row],[Price_Level]]&amp;Table_wabobpsvr_AzureCalc_AzureCalcRateCard[[#This Row],[Region]]</f>
        <v>Data Transfer Out - Zone 2 - Tier 4D</v>
      </c>
      <c r="B15700" s="784"/>
      <c r="C15700" s="784" t="s">
        <v>785</v>
      </c>
      <c r="D15700" s="784" t="s">
        <v>183</v>
      </c>
      <c r="E15700" s="784">
        <v>0.12144000000000001</v>
      </c>
      <c r="F15700" s="784" t="s">
        <v>942</v>
      </c>
      <c r="G15700" s="784" t="s">
        <v>2094</v>
      </c>
      <c r="H15700" s="784" t="s">
        <v>2095</v>
      </c>
      <c r="I15700" s="784" t="s">
        <v>5627</v>
      </c>
    </row>
    <row r="15701" spans="1:9" hidden="1">
      <c r="A15701" s="784" t="str">
        <f>Table_wabobpsvr_AzureCalc_AzureCalcRateCard[[#This Row],[ServiceName]]&amp;Table_wabobpsvr_AzureCalc_AzureCalcRateCard[[#This Row],[Price_Level]]&amp;Table_wabobpsvr_AzureCalc_AzureCalcRateCard[[#This Row],[Region]]</f>
        <v>Geo Redundant Storage Standard IO - Table/Queue - Tier 6C</v>
      </c>
      <c r="B15701" s="784"/>
      <c r="C15701" s="784" t="s">
        <v>785</v>
      </c>
      <c r="D15701" s="784" t="s">
        <v>184</v>
      </c>
      <c r="E15701" s="784">
        <v>0.06</v>
      </c>
      <c r="F15701" s="784" t="s">
        <v>923</v>
      </c>
      <c r="G15701" s="784" t="s">
        <v>2076</v>
      </c>
      <c r="H15701" s="784" t="s">
        <v>2077</v>
      </c>
      <c r="I15701" s="784" t="s">
        <v>5019</v>
      </c>
    </row>
    <row r="15702" spans="1:9" hidden="1">
      <c r="A15702" s="784" t="str">
        <f>Table_wabobpsvr_AzureCalc_AzureCalcRateCard[[#This Row],[ServiceName]]&amp;Table_wabobpsvr_AzureCalc_AzureCalcRateCard[[#This Row],[Price_Level]]&amp;Table_wabobpsvr_AzureCalc_AzureCalcRateCard[[#This Row],[Region]]</f>
        <v>Data Transfer Out - Zone 2 - Tier 5MOSP</v>
      </c>
      <c r="B15702" s="784"/>
      <c r="C15702" s="784" t="s">
        <v>785</v>
      </c>
      <c r="D15702" s="784" t="s">
        <v>627</v>
      </c>
      <c r="E15702" s="784">
        <v>0.12</v>
      </c>
      <c r="F15702" s="784" t="s">
        <v>943</v>
      </c>
      <c r="G15702" s="784" t="s">
        <v>4431</v>
      </c>
      <c r="H15702" s="784" t="s">
        <v>4431</v>
      </c>
      <c r="I15702" s="784" t="s">
        <v>5627</v>
      </c>
    </row>
    <row r="15703" spans="1:9" hidden="1">
      <c r="A15703" s="784" t="str">
        <f>Table_wabobpsvr_AzureCalc_AzureCalcRateCard[[#This Row],[ServiceName]]&amp;Table_wabobpsvr_AzureCalc_AzureCalcRateCard[[#This Row],[Price_Level]]&amp;Table_wabobpsvr_AzureCalc_AzureCalcRateCard[[#This Row],[Region]]</f>
        <v>Data Transfer Out - Zone 2 - Tier 5A</v>
      </c>
      <c r="B15703" s="784"/>
      <c r="C15703" s="784" t="s">
        <v>785</v>
      </c>
      <c r="D15703" s="784" t="s">
        <v>181</v>
      </c>
      <c r="E15703" s="784">
        <v>0.1164</v>
      </c>
      <c r="F15703" s="784" t="s">
        <v>943</v>
      </c>
      <c r="G15703" s="784" t="s">
        <v>2094</v>
      </c>
      <c r="H15703" s="784" t="s">
        <v>2095</v>
      </c>
      <c r="I15703" s="784" t="s">
        <v>5627</v>
      </c>
    </row>
    <row r="15704" spans="1:9" hidden="1">
      <c r="A15704" s="784" t="str">
        <f>Table_wabobpsvr_AzureCalc_AzureCalcRateCard[[#This Row],[ServiceName]]&amp;Table_wabobpsvr_AzureCalc_AzureCalcRateCard[[#This Row],[Price_Level]]&amp;Table_wabobpsvr_AzureCalc_AzureCalcRateCard[[#This Row],[Region]]</f>
        <v>Data Transfer Out - Zone 2 - Tier 5B</v>
      </c>
      <c r="B15704" s="784"/>
      <c r="C15704" s="784" t="s">
        <v>785</v>
      </c>
      <c r="D15704" s="784" t="s">
        <v>182</v>
      </c>
      <c r="E15704" s="784">
        <v>0.1128</v>
      </c>
      <c r="F15704" s="784" t="s">
        <v>943</v>
      </c>
      <c r="G15704" s="784" t="s">
        <v>2094</v>
      </c>
      <c r="H15704" s="784" t="s">
        <v>2095</v>
      </c>
      <c r="I15704" s="784" t="s">
        <v>5627</v>
      </c>
    </row>
    <row r="15705" spans="1:9" hidden="1">
      <c r="A15705" s="784" t="str">
        <f>Table_wabobpsvr_AzureCalc_AzureCalcRateCard[[#This Row],[ServiceName]]&amp;Table_wabobpsvr_AzureCalc_AzureCalcRateCard[[#This Row],[Price_Level]]&amp;Table_wabobpsvr_AzureCalc_AzureCalcRateCard[[#This Row],[Region]]</f>
        <v>Data Transfer Out - Zone 2 - Tier 5C</v>
      </c>
      <c r="B15705" s="784"/>
      <c r="C15705" s="784" t="s">
        <v>785</v>
      </c>
      <c r="D15705" s="784" t="s">
        <v>184</v>
      </c>
      <c r="E15705" s="784">
        <v>0.10920000000000001</v>
      </c>
      <c r="F15705" s="784" t="s">
        <v>943</v>
      </c>
      <c r="G15705" s="784" t="s">
        <v>2094</v>
      </c>
      <c r="H15705" s="784" t="s">
        <v>2095</v>
      </c>
      <c r="I15705" s="784" t="s">
        <v>5627</v>
      </c>
    </row>
    <row r="15706" spans="1:9" hidden="1">
      <c r="A15706" s="784" t="str">
        <f>Table_wabobpsvr_AzureCalc_AzureCalcRateCard[[#This Row],[ServiceName]]&amp;Table_wabobpsvr_AzureCalc_AzureCalcRateCard[[#This Row],[Price_Level]]&amp;Table_wabobpsvr_AzureCalc_AzureCalcRateCard[[#This Row],[Region]]</f>
        <v>Data Transfer Out - Zone 2 - Tier 5D</v>
      </c>
      <c r="B15706" s="784"/>
      <c r="C15706" s="784" t="s">
        <v>785</v>
      </c>
      <c r="D15706" s="784" t="s">
        <v>183</v>
      </c>
      <c r="E15706" s="784">
        <v>0.1056</v>
      </c>
      <c r="F15706" s="784" t="s">
        <v>943</v>
      </c>
      <c r="G15706" s="784" t="s">
        <v>2094</v>
      </c>
      <c r="H15706" s="784" t="s">
        <v>2095</v>
      </c>
      <c r="I15706" s="784" t="s">
        <v>5627</v>
      </c>
    </row>
    <row r="15707" spans="1:9" hidden="1">
      <c r="A15707" s="784" t="str">
        <f>Table_wabobpsvr_AzureCalc_AzureCalcRateCard[[#This Row],[ServiceName]]&amp;Table_wabobpsvr_AzureCalc_AzureCalcRateCard[[#This Row],[Price_Level]]&amp;Table_wabobpsvr_AzureCalc_AzureCalcRateCard[[#This Row],[Region]]</f>
        <v>Data Transfer Out - Zone 3 - Tier 2MOSP</v>
      </c>
      <c r="B15707" s="784"/>
      <c r="C15707" s="784" t="s">
        <v>785</v>
      </c>
      <c r="D15707" s="784" t="s">
        <v>627</v>
      </c>
      <c r="E15707" s="784">
        <v>0.17499999999999999</v>
      </c>
      <c r="F15707" s="784" t="s">
        <v>944</v>
      </c>
      <c r="G15707" s="784" t="s">
        <v>4431</v>
      </c>
      <c r="H15707" s="784" t="s">
        <v>4431</v>
      </c>
      <c r="I15707" s="784" t="s">
        <v>5446</v>
      </c>
    </row>
    <row r="15708" spans="1:9" hidden="1">
      <c r="A15708" s="784" t="str">
        <f>Table_wabobpsvr_AzureCalc_AzureCalcRateCard[[#This Row],[ServiceName]]&amp;Table_wabobpsvr_AzureCalc_AzureCalcRateCard[[#This Row],[Price_Level]]&amp;Table_wabobpsvr_AzureCalc_AzureCalcRateCard[[#This Row],[Region]]</f>
        <v>Data Transfer Out - Zone 3 - Tier 2A</v>
      </c>
      <c r="B15708" s="784"/>
      <c r="C15708" s="784" t="s">
        <v>785</v>
      </c>
      <c r="D15708" s="784" t="s">
        <v>181</v>
      </c>
      <c r="E15708" s="784">
        <v>0.17557</v>
      </c>
      <c r="F15708" s="784" t="s">
        <v>944</v>
      </c>
      <c r="G15708" s="784" t="s">
        <v>2096</v>
      </c>
      <c r="H15708" s="784" t="s">
        <v>2097</v>
      </c>
      <c r="I15708" s="784" t="s">
        <v>5446</v>
      </c>
    </row>
    <row r="15709" spans="1:9" hidden="1">
      <c r="A15709" s="784" t="str">
        <f>Table_wabobpsvr_AzureCalc_AzureCalcRateCard[[#This Row],[ServiceName]]&amp;Table_wabobpsvr_AzureCalc_AzureCalcRateCard[[#This Row],[Price_Level]]&amp;Table_wabobpsvr_AzureCalc_AzureCalcRateCard[[#This Row],[Region]]</f>
        <v>Geo Redundant Storage Standard IO - Table/Queue - Tier 6D</v>
      </c>
      <c r="B15709" s="784"/>
      <c r="C15709" s="784" t="s">
        <v>785</v>
      </c>
      <c r="D15709" s="784" t="s">
        <v>183</v>
      </c>
      <c r="E15709" s="784">
        <v>0.06</v>
      </c>
      <c r="F15709" s="784" t="s">
        <v>923</v>
      </c>
      <c r="G15709" s="784" t="s">
        <v>2076</v>
      </c>
      <c r="H15709" s="784" t="s">
        <v>2077</v>
      </c>
      <c r="I15709" s="784" t="s">
        <v>5019</v>
      </c>
    </row>
    <row r="15710" spans="1:9" hidden="1">
      <c r="A15710" s="784" t="str">
        <f>Table_wabobpsvr_AzureCalc_AzureCalcRateCard[[#This Row],[ServiceName]]&amp;Table_wabobpsvr_AzureCalc_AzureCalcRateCard[[#This Row],[Price_Level]]&amp;Table_wabobpsvr_AzureCalc_AzureCalcRateCard[[#This Row],[Region]]</f>
        <v>Data Transfer Out - Zone 3 - Tier 2B</v>
      </c>
      <c r="B15710" s="784"/>
      <c r="C15710" s="784" t="s">
        <v>785</v>
      </c>
      <c r="D15710" s="784" t="s">
        <v>182</v>
      </c>
      <c r="E15710" s="784">
        <v>0.17014000000000001</v>
      </c>
      <c r="F15710" s="784" t="s">
        <v>944</v>
      </c>
      <c r="G15710" s="784" t="s">
        <v>2096</v>
      </c>
      <c r="H15710" s="784" t="s">
        <v>2097</v>
      </c>
      <c r="I15710" s="784" t="s">
        <v>5446</v>
      </c>
    </row>
    <row r="15711" spans="1:9" hidden="1">
      <c r="A15711" s="784" t="str">
        <f>Table_wabobpsvr_AzureCalc_AzureCalcRateCard[[#This Row],[ServiceName]]&amp;Table_wabobpsvr_AzureCalc_AzureCalcRateCard[[#This Row],[Price_Level]]&amp;Table_wabobpsvr_AzureCalc_AzureCalcRateCard[[#This Row],[Region]]</f>
        <v>Data Transfer Out - Zone 3 - Tier 2C</v>
      </c>
      <c r="B15711" s="784"/>
      <c r="C15711" s="784" t="s">
        <v>785</v>
      </c>
      <c r="D15711" s="784" t="s">
        <v>184</v>
      </c>
      <c r="E15711" s="784">
        <v>0.16471</v>
      </c>
      <c r="F15711" s="784" t="s">
        <v>944</v>
      </c>
      <c r="G15711" s="784" t="s">
        <v>2096</v>
      </c>
      <c r="H15711" s="784" t="s">
        <v>2097</v>
      </c>
      <c r="I15711" s="784" t="s">
        <v>5446</v>
      </c>
    </row>
    <row r="15712" spans="1:9" hidden="1">
      <c r="A15712" s="784" t="str">
        <f>Table_wabobpsvr_AzureCalc_AzureCalcRateCard[[#This Row],[ServiceName]]&amp;Table_wabobpsvr_AzureCalc_AzureCalcRateCard[[#This Row],[Price_Level]]&amp;Table_wabobpsvr_AzureCalc_AzureCalcRateCard[[#This Row],[Region]]</f>
        <v>Data Transfer Out - Zone 3 - Tier 2D</v>
      </c>
      <c r="B15712" s="784"/>
      <c r="C15712" s="784" t="s">
        <v>785</v>
      </c>
      <c r="D15712" s="784" t="s">
        <v>183</v>
      </c>
      <c r="E15712" s="784">
        <v>0.15928</v>
      </c>
      <c r="F15712" s="784" t="s">
        <v>944</v>
      </c>
      <c r="G15712" s="784" t="s">
        <v>2096</v>
      </c>
      <c r="H15712" s="784" t="s">
        <v>2097</v>
      </c>
      <c r="I15712" s="784" t="s">
        <v>5446</v>
      </c>
    </row>
    <row r="15713" spans="1:9" hidden="1">
      <c r="A15713" s="784" t="str">
        <f>Table_wabobpsvr_AzureCalc_AzureCalcRateCard[[#This Row],[ServiceName]]&amp;Table_wabobpsvr_AzureCalc_AzureCalcRateCard[[#This Row],[Price_Level]]&amp;Table_wabobpsvr_AzureCalc_AzureCalcRateCard[[#This Row],[Region]]</f>
        <v>Data Transfer Out - Zone 3 - Tier 3MOSP</v>
      </c>
      <c r="B15713" s="784"/>
      <c r="C15713" s="784" t="s">
        <v>785</v>
      </c>
      <c r="D15713" s="784" t="s">
        <v>627</v>
      </c>
      <c r="E15713" s="784">
        <v>0.17</v>
      </c>
      <c r="F15713" s="784" t="s">
        <v>945</v>
      </c>
      <c r="G15713" s="784" t="s">
        <v>4431</v>
      </c>
      <c r="H15713" s="784" t="s">
        <v>4431</v>
      </c>
      <c r="I15713" s="784" t="s">
        <v>5446</v>
      </c>
    </row>
    <row r="15714" spans="1:9" hidden="1">
      <c r="A15714" s="784" t="str">
        <f>Table_wabobpsvr_AzureCalc_AzureCalcRateCard[[#This Row],[ServiceName]]&amp;Table_wabobpsvr_AzureCalc_AzureCalcRateCard[[#This Row],[Price_Level]]&amp;Table_wabobpsvr_AzureCalc_AzureCalcRateCard[[#This Row],[Region]]</f>
        <v>Data Transfer Out - Zone 3 - Tier 3A</v>
      </c>
      <c r="B15714" s="784"/>
      <c r="C15714" s="784" t="s">
        <v>785</v>
      </c>
      <c r="D15714" s="784" t="s">
        <v>181</v>
      </c>
      <c r="E15714" s="784">
        <v>0.17557</v>
      </c>
      <c r="F15714" s="784" t="s">
        <v>945</v>
      </c>
      <c r="G15714" s="784" t="s">
        <v>2096</v>
      </c>
      <c r="H15714" s="784" t="s">
        <v>2097</v>
      </c>
      <c r="I15714" s="784" t="s">
        <v>5446</v>
      </c>
    </row>
    <row r="15715" spans="1:9" hidden="1">
      <c r="A15715" s="784" t="str">
        <f>Table_wabobpsvr_AzureCalc_AzureCalcRateCard[[#This Row],[ServiceName]]&amp;Table_wabobpsvr_AzureCalc_AzureCalcRateCard[[#This Row],[Price_Level]]&amp;Table_wabobpsvr_AzureCalc_AzureCalcRateCard[[#This Row],[Region]]</f>
        <v>Data Transfer Out - Zone 3 - Tier 3B</v>
      </c>
      <c r="B15715" s="784"/>
      <c r="C15715" s="784" t="s">
        <v>785</v>
      </c>
      <c r="D15715" s="784" t="s">
        <v>182</v>
      </c>
      <c r="E15715" s="784">
        <v>0.17014000000000001</v>
      </c>
      <c r="F15715" s="784" t="s">
        <v>945</v>
      </c>
      <c r="G15715" s="784" t="s">
        <v>2096</v>
      </c>
      <c r="H15715" s="784" t="s">
        <v>2097</v>
      </c>
      <c r="I15715" s="784" t="s">
        <v>5446</v>
      </c>
    </row>
    <row r="15716" spans="1:9" hidden="1">
      <c r="A15716" s="784" t="str">
        <f>Table_wabobpsvr_AzureCalc_AzureCalcRateCard[[#This Row],[ServiceName]]&amp;Table_wabobpsvr_AzureCalc_AzureCalcRateCard[[#This Row],[Price_Level]]&amp;Table_wabobpsvr_AzureCalc_AzureCalcRateCard[[#This Row],[Region]]</f>
        <v>Data Transfer Out - Zone 3 - Tier 3C</v>
      </c>
      <c r="B15716" s="784"/>
      <c r="C15716" s="784" t="s">
        <v>785</v>
      </c>
      <c r="D15716" s="784" t="s">
        <v>184</v>
      </c>
      <c r="E15716" s="784">
        <v>0.16471</v>
      </c>
      <c r="F15716" s="784" t="s">
        <v>945</v>
      </c>
      <c r="G15716" s="784" t="s">
        <v>2096</v>
      </c>
      <c r="H15716" s="784" t="s">
        <v>2097</v>
      </c>
      <c r="I15716" s="784" t="s">
        <v>5446</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17" s="784"/>
      <c r="C15717" s="784" t="s">
        <v>785</v>
      </c>
      <c r="D15717" s="784" t="s">
        <v>627</v>
      </c>
      <c r="E15717" s="784">
        <v>0.1</v>
      </c>
      <c r="F15717" s="784" t="s">
        <v>924</v>
      </c>
      <c r="G15717" s="784" t="s">
        <v>4431</v>
      </c>
      <c r="H15717" s="784" t="s">
        <v>4431</v>
      </c>
      <c r="I15717" s="784" t="s">
        <v>5715</v>
      </c>
    </row>
    <row r="15718" spans="1:9" hidden="1">
      <c r="A15718" s="784" t="str">
        <f>Table_wabobpsvr_AzureCalc_AzureCalcRateCard[[#This Row],[ServiceName]]&amp;Table_wabobpsvr_AzureCalc_AzureCalcRateCard[[#This Row],[Price_Level]]&amp;Table_wabobpsvr_AzureCalc_AzureCalcRateCard[[#This Row],[Region]]</f>
        <v>Data Transfer Out - Zone 1 - Tier 2MOSP</v>
      </c>
      <c r="B15718" s="784"/>
      <c r="C15718" s="784" t="s">
        <v>785</v>
      </c>
      <c r="D15718" s="784" t="s">
        <v>627</v>
      </c>
      <c r="E15718" s="784">
        <v>8.3000000000000004E-2</v>
      </c>
      <c r="F15718" s="784" t="s">
        <v>935</v>
      </c>
      <c r="G15718" s="784" t="s">
        <v>4431</v>
      </c>
      <c r="H15718" s="784" t="s">
        <v>4431</v>
      </c>
      <c r="I15718" s="784" t="s">
        <v>5714</v>
      </c>
    </row>
    <row r="15719" spans="1:9" hidden="1">
      <c r="A15719" s="784" t="str">
        <f>Table_wabobpsvr_AzureCalc_AzureCalcRateCard[[#This Row],[ServiceName]]&amp;Table_wabobpsvr_AzureCalc_AzureCalcRateCard[[#This Row],[Price_Level]]&amp;Table_wabobpsvr_AzureCalc_AzureCalcRateCard[[#This Row],[Region]]</f>
        <v>Data Transfer Out - Zone 1 - Tier 2A</v>
      </c>
      <c r="B15719" s="784"/>
      <c r="C15719" s="784" t="s">
        <v>785</v>
      </c>
      <c r="D15719" s="784" t="s">
        <v>181</v>
      </c>
      <c r="E15719" s="784">
        <v>8.4390000000000007E-2</v>
      </c>
      <c r="F15719" s="784" t="s">
        <v>935</v>
      </c>
      <c r="G15719" s="784" t="s">
        <v>2092</v>
      </c>
      <c r="H15719" s="784" t="s">
        <v>2093</v>
      </c>
      <c r="I15719" s="784" t="s">
        <v>5714</v>
      </c>
    </row>
    <row r="15720" spans="1:9" hidden="1">
      <c r="A15720" s="784" t="str">
        <f>Table_wabobpsvr_AzureCalc_AzureCalcRateCard[[#This Row],[ServiceName]]&amp;Table_wabobpsvr_AzureCalc_AzureCalcRateCard[[#This Row],[Price_Level]]&amp;Table_wabobpsvr_AzureCalc_AzureCalcRateCard[[#This Row],[Region]]</f>
        <v>Data Transfer Out - Zone 1 - Tier 2B</v>
      </c>
      <c r="B15720" s="784"/>
      <c r="C15720" s="784" t="s">
        <v>785</v>
      </c>
      <c r="D15720" s="784" t="s">
        <v>182</v>
      </c>
      <c r="E15720" s="784">
        <v>8.1780000000000005E-2</v>
      </c>
      <c r="F15720" s="784" t="s">
        <v>935</v>
      </c>
      <c r="G15720" s="784" t="s">
        <v>2092</v>
      </c>
      <c r="H15720" s="784" t="s">
        <v>2093</v>
      </c>
      <c r="I15720" s="784" t="s">
        <v>5714</v>
      </c>
    </row>
    <row r="15721" spans="1:9" hidden="1">
      <c r="A15721" s="784" t="str">
        <f>Table_wabobpsvr_AzureCalc_AzureCalcRateCard[[#This Row],[ServiceName]]&amp;Table_wabobpsvr_AzureCalc_AzureCalcRateCard[[#This Row],[Price_Level]]&amp;Table_wabobpsvr_AzureCalc_AzureCalcRateCard[[#This Row],[Region]]</f>
        <v>Data Transfer Out - Zone 1 - Tier 2C</v>
      </c>
      <c r="B15721" s="784"/>
      <c r="C15721" s="784" t="s">
        <v>785</v>
      </c>
      <c r="D15721" s="784" t="s">
        <v>184</v>
      </c>
      <c r="E15721" s="784">
        <v>7.9170000000000004E-2</v>
      </c>
      <c r="F15721" s="784" t="s">
        <v>935</v>
      </c>
      <c r="G15721" s="784" t="s">
        <v>2092</v>
      </c>
      <c r="H15721" s="784" t="s">
        <v>2093</v>
      </c>
      <c r="I15721" s="784" t="s">
        <v>5714</v>
      </c>
    </row>
    <row r="15722" spans="1:9" hidden="1">
      <c r="A15722" s="784" t="str">
        <f>Table_wabobpsvr_AzureCalc_AzureCalcRateCard[[#This Row],[ServiceName]]&amp;Table_wabobpsvr_AzureCalc_AzureCalcRateCard[[#This Row],[Price_Level]]&amp;Table_wabobpsvr_AzureCalc_AzureCalcRateCard[[#This Row],[Region]]</f>
        <v>A9 HDInsightA11</v>
      </c>
      <c r="B15722" s="784">
        <v>11</v>
      </c>
      <c r="C15722" s="784" t="s">
        <v>91</v>
      </c>
      <c r="D15722" s="784" t="s">
        <v>181</v>
      </c>
      <c r="E15722" s="784">
        <v>3.577</v>
      </c>
      <c r="F15722" s="784" t="s">
        <v>3585</v>
      </c>
      <c r="G15722" s="784" t="s">
        <v>3811</v>
      </c>
      <c r="H15722" s="784" t="s">
        <v>3812</v>
      </c>
      <c r="I15722" s="784" t="s">
        <v>5809</v>
      </c>
    </row>
    <row r="15723" spans="1:9" hidden="1">
      <c r="A15723" s="784" t="str">
        <f>Table_wabobpsvr_AzureCalc_AzureCalcRateCard[[#This Row],[ServiceName]]&amp;Table_wabobpsvr_AzureCalc_AzureCalcRateCard[[#This Row],[Price_Level]]&amp;Table_wabobpsvr_AzureCalc_AzureCalcRateCard[[#This Row],[Region]]</f>
        <v>A9 HDInsightB11</v>
      </c>
      <c r="B15723" s="784">
        <v>11</v>
      </c>
      <c r="C15723" s="784" t="s">
        <v>91</v>
      </c>
      <c r="D15723" s="784" t="s">
        <v>182</v>
      </c>
      <c r="E15723" s="784">
        <v>3.43</v>
      </c>
      <c r="F15723" s="784" t="s">
        <v>3585</v>
      </c>
      <c r="G15723" s="784" t="s">
        <v>3811</v>
      </c>
      <c r="H15723" s="784" t="s">
        <v>3812</v>
      </c>
      <c r="I15723" s="784" t="s">
        <v>5809</v>
      </c>
    </row>
    <row r="15724" spans="1:9" hidden="1">
      <c r="A15724" s="784" t="str">
        <f>Table_wabobpsvr_AzureCalc_AzureCalcRateCard[[#This Row],[ServiceName]]&amp;Table_wabobpsvr_AzureCalc_AzureCalcRateCard[[#This Row],[Price_Level]]&amp;Table_wabobpsvr_AzureCalc_AzureCalcRateCard[[#This Row],[Region]]</f>
        <v>A9 HDInsightC11</v>
      </c>
      <c r="B15724" s="784">
        <v>11</v>
      </c>
      <c r="C15724" s="784" t="s">
        <v>91</v>
      </c>
      <c r="D15724" s="784" t="s">
        <v>184</v>
      </c>
      <c r="E15724" s="784">
        <v>3.2829999999999999</v>
      </c>
      <c r="F15724" s="784" t="s">
        <v>3585</v>
      </c>
      <c r="G15724" s="784" t="s">
        <v>3811</v>
      </c>
      <c r="H15724" s="784" t="s">
        <v>3812</v>
      </c>
      <c r="I15724" s="784" t="s">
        <v>5809</v>
      </c>
    </row>
    <row r="15725" spans="1:9" hidden="1">
      <c r="A15725" s="784" t="str">
        <f>Table_wabobpsvr_AzureCalc_AzureCalcRateCard[[#This Row],[ServiceName]]&amp;Table_wabobpsvr_AzureCalc_AzureCalcRateCard[[#This Row],[Price_Level]]&amp;Table_wabobpsvr_AzureCalc_AzureCalcRateCard[[#This Row],[Region]]</f>
        <v>A9 HDInsightD11</v>
      </c>
      <c r="B15725" s="784">
        <v>11</v>
      </c>
      <c r="C15725" s="784" t="s">
        <v>91</v>
      </c>
      <c r="D15725" s="784" t="s">
        <v>183</v>
      </c>
      <c r="E15725" s="784">
        <v>3.1360000000000001</v>
      </c>
      <c r="F15725" s="784" t="s">
        <v>3585</v>
      </c>
      <c r="G15725" s="784" t="s">
        <v>3811</v>
      </c>
      <c r="H15725" s="784" t="s">
        <v>3812</v>
      </c>
      <c r="I15725" s="784" t="s">
        <v>5809</v>
      </c>
    </row>
    <row r="15726" spans="1:9" hidden="1">
      <c r="A15726" s="784" t="str">
        <f>Table_wabobpsvr_AzureCalc_AzureCalcRateCard[[#This Row],[ServiceName]]&amp;Table_wabobpsvr_AzureCalc_AzureCalcRateCard[[#This Row],[Price_Level]]&amp;Table_wabobpsvr_AzureCalc_AzureCalcRateCard[[#This Row],[Region]]</f>
        <v>A11 HDInsightMOSP15</v>
      </c>
      <c r="B15726" s="784">
        <v>15</v>
      </c>
      <c r="C15726" s="784" t="s">
        <v>91</v>
      </c>
      <c r="D15726" s="784" t="s">
        <v>627</v>
      </c>
      <c r="E15726" s="784">
        <v>3.5</v>
      </c>
      <c r="F15726" s="784" t="s">
        <v>3891</v>
      </c>
      <c r="G15726" s="784" t="s">
        <v>4431</v>
      </c>
      <c r="H15726" s="784" t="s">
        <v>4431</v>
      </c>
      <c r="I15726" s="784" t="s">
        <v>7089</v>
      </c>
    </row>
    <row r="15727" spans="1:9" hidden="1">
      <c r="A15727" s="784" t="str">
        <f>Table_wabobpsvr_AzureCalc_AzureCalcRateCard[[#This Row],[ServiceName]]&amp;Table_wabobpsvr_AzureCalc_AzureCalcRateCard[[#This Row],[Price_Level]]&amp;Table_wabobpsvr_AzureCalc_AzureCalcRateCard[[#This Row],[Region]]</f>
        <v>A11 HDInsightA15</v>
      </c>
      <c r="B15727" s="784">
        <v>15</v>
      </c>
      <c r="C15727" s="784" t="s">
        <v>91</v>
      </c>
      <c r="D15727" s="784" t="s">
        <v>181</v>
      </c>
      <c r="E15727" s="784">
        <v>3.395</v>
      </c>
      <c r="F15727" s="784" t="s">
        <v>3891</v>
      </c>
      <c r="G15727" s="784" t="s">
        <v>4009</v>
      </c>
      <c r="H15727" s="784" t="s">
        <v>4010</v>
      </c>
      <c r="I15727" s="784" t="s">
        <v>7089</v>
      </c>
    </row>
    <row r="15728" spans="1:9" hidden="1">
      <c r="A15728" s="784" t="str">
        <f>Table_wabobpsvr_AzureCalc_AzureCalcRateCard[[#This Row],[ServiceName]]&amp;Table_wabobpsvr_AzureCalc_AzureCalcRateCard[[#This Row],[Price_Level]]&amp;Table_wabobpsvr_AzureCalc_AzureCalcRateCard[[#This Row],[Region]]</f>
        <v>A11 HDInsightB15</v>
      </c>
      <c r="B15728" s="784">
        <v>15</v>
      </c>
      <c r="C15728" s="784" t="s">
        <v>91</v>
      </c>
      <c r="D15728" s="784" t="s">
        <v>182</v>
      </c>
      <c r="E15728" s="784">
        <v>3.29</v>
      </c>
      <c r="F15728" s="784" t="s">
        <v>3891</v>
      </c>
      <c r="G15728" s="784" t="s">
        <v>4009</v>
      </c>
      <c r="H15728" s="784" t="s">
        <v>4010</v>
      </c>
      <c r="I15728" s="784" t="s">
        <v>7089</v>
      </c>
    </row>
    <row r="15729" spans="1:9" hidden="1">
      <c r="A15729" s="784" t="str">
        <f>Table_wabobpsvr_AzureCalc_AzureCalcRateCard[[#This Row],[ServiceName]]&amp;Table_wabobpsvr_AzureCalc_AzureCalcRateCard[[#This Row],[Price_Level]]&amp;Table_wabobpsvr_AzureCalc_AzureCalcRateCard[[#This Row],[Region]]</f>
        <v>A11 HDInsightC15</v>
      </c>
      <c r="B15729" s="784">
        <v>15</v>
      </c>
      <c r="C15729" s="784" t="s">
        <v>91</v>
      </c>
      <c r="D15729" s="784" t="s">
        <v>184</v>
      </c>
      <c r="E15729" s="784">
        <v>3.1850000000000001</v>
      </c>
      <c r="F15729" s="784" t="s">
        <v>3891</v>
      </c>
      <c r="G15729" s="784" t="s">
        <v>4009</v>
      </c>
      <c r="H15729" s="784" t="s">
        <v>4010</v>
      </c>
      <c r="I15729" s="784" t="s">
        <v>7089</v>
      </c>
    </row>
    <row r="15730" spans="1:9" hidden="1">
      <c r="A15730" s="784" t="str">
        <f>Table_wabobpsvr_AzureCalc_AzureCalcRateCard[[#This Row],[ServiceName]]&amp;Table_wabobpsvr_AzureCalc_AzureCalcRateCard[[#This Row],[Price_Level]]&amp;Table_wabobpsvr_AzureCalc_AzureCalcRateCard[[#This Row],[Region]]</f>
        <v>A11 HDInsightD15</v>
      </c>
      <c r="B15730" s="784">
        <v>15</v>
      </c>
      <c r="C15730" s="784" t="s">
        <v>91</v>
      </c>
      <c r="D15730" s="784" t="s">
        <v>183</v>
      </c>
      <c r="E15730" s="784">
        <v>3.08</v>
      </c>
      <c r="F15730" s="784" t="s">
        <v>3891</v>
      </c>
      <c r="G15730" s="784" t="s">
        <v>4009</v>
      </c>
      <c r="H15730" s="784" t="s">
        <v>4010</v>
      </c>
      <c r="I15730" s="784" t="s">
        <v>7089</v>
      </c>
    </row>
    <row r="15731" spans="1:9" hidden="1">
      <c r="A15731" s="784" t="str">
        <f>Table_wabobpsvr_AzureCalc_AzureCalcRateCard[[#This Row],[ServiceName]]&amp;Table_wabobpsvr_AzureCalc_AzureCalcRateCard[[#This Row],[Price_Level]]&amp;Table_wabobpsvr_AzureCalc_AzureCalcRateCard[[#This Row],[Region]]</f>
        <v>Locally Redundant Storage Premium Storage - FilesMOSP16</v>
      </c>
      <c r="B15731" s="784">
        <v>16</v>
      </c>
      <c r="C15731" s="784" t="s">
        <v>10</v>
      </c>
      <c r="D15731" s="784" t="s">
        <v>627</v>
      </c>
      <c r="E15731" s="784">
        <v>0.51039999999999996</v>
      </c>
      <c r="F15731" s="784" t="s">
        <v>1281</v>
      </c>
      <c r="G15731" s="784" t="s">
        <v>4431</v>
      </c>
      <c r="H15731" s="784" t="s">
        <v>4431</v>
      </c>
      <c r="I15731" s="784" t="s">
        <v>4431</v>
      </c>
    </row>
    <row r="15732" spans="1:9" hidden="1">
      <c r="A15732" s="784" t="str">
        <f>Table_wabobpsvr_AzureCalc_AzureCalcRateCard[[#This Row],[ServiceName]]&amp;Table_wabobpsvr_AzureCalc_AzureCalcRateCard[[#This Row],[Price_Level]]&amp;Table_wabobpsvr_AzureCalc_AzureCalcRateCard[[#This Row],[Region]]</f>
        <v>A1 Cloud ServicesA16</v>
      </c>
      <c r="B15732" s="784">
        <v>16</v>
      </c>
      <c r="C15732" s="784" t="s">
        <v>701</v>
      </c>
      <c r="D15732" s="784" t="s">
        <v>181</v>
      </c>
      <c r="E15732" s="784">
        <v>8.2489999999999994E-2</v>
      </c>
      <c r="F15732" s="784" t="s">
        <v>702</v>
      </c>
      <c r="G15732" s="784" t="s">
        <v>3181</v>
      </c>
      <c r="H15732" s="784" t="s">
        <v>3182</v>
      </c>
      <c r="I15732" s="784" t="s">
        <v>4431</v>
      </c>
    </row>
    <row r="15733" spans="1:9" hidden="1">
      <c r="A15733" s="784" t="str">
        <f>Table_wabobpsvr_AzureCalc_AzureCalcRateCard[[#This Row],[ServiceName]]&amp;Table_wabobpsvr_AzureCalc_AzureCalcRateCard[[#This Row],[Price_Level]]&amp;Table_wabobpsvr_AzureCalc_AzureCalcRateCard[[#This Row],[Region]]</f>
        <v>A1 Cloud ServicesB16</v>
      </c>
      <c r="B15733" s="784">
        <v>16</v>
      </c>
      <c r="C15733" s="784" t="s">
        <v>701</v>
      </c>
      <c r="D15733" s="784" t="s">
        <v>182</v>
      </c>
      <c r="E15733" s="784">
        <v>7.9100000000000004E-2</v>
      </c>
      <c r="F15733" s="784" t="s">
        <v>702</v>
      </c>
      <c r="G15733" s="784" t="s">
        <v>3181</v>
      </c>
      <c r="H15733" s="784" t="s">
        <v>3182</v>
      </c>
      <c r="I15733" s="784" t="s">
        <v>4431</v>
      </c>
    </row>
    <row r="15734" spans="1:9" hidden="1">
      <c r="A15734" s="784" t="str">
        <f>Table_wabobpsvr_AzureCalc_AzureCalcRateCard[[#This Row],[ServiceName]]&amp;Table_wabobpsvr_AzureCalc_AzureCalcRateCard[[#This Row],[Price_Level]]&amp;Table_wabobpsvr_AzureCalc_AzureCalcRateCard[[#This Row],[Region]]</f>
        <v>A1 Cloud ServicesC16</v>
      </c>
      <c r="B15734" s="784">
        <v>16</v>
      </c>
      <c r="C15734" s="784" t="s">
        <v>701</v>
      </c>
      <c r="D15734" s="784" t="s">
        <v>184</v>
      </c>
      <c r="E15734" s="784">
        <v>7.571E-2</v>
      </c>
      <c r="F15734" s="784" t="s">
        <v>702</v>
      </c>
      <c r="G15734" s="784" t="s">
        <v>3181</v>
      </c>
      <c r="H15734" s="784" t="s">
        <v>3182</v>
      </c>
      <c r="I15734" s="784" t="s">
        <v>4431</v>
      </c>
    </row>
    <row r="15735" spans="1:9" hidden="1">
      <c r="A15735" s="784" t="str">
        <f>Table_wabobpsvr_AzureCalc_AzureCalcRateCard[[#This Row],[ServiceName]]&amp;Table_wabobpsvr_AzureCalc_AzureCalcRateCard[[#This Row],[Price_Level]]&amp;Table_wabobpsvr_AzureCalc_AzureCalcRateCard[[#This Row],[Region]]</f>
        <v>A1 Cloud ServicesD16</v>
      </c>
      <c r="B15735" s="784">
        <v>16</v>
      </c>
      <c r="C15735" s="784" t="s">
        <v>701</v>
      </c>
      <c r="D15735" s="784" t="s">
        <v>183</v>
      </c>
      <c r="E15735" s="784">
        <v>7.2319999999999995E-2</v>
      </c>
      <c r="F15735" s="784" t="s">
        <v>702</v>
      </c>
      <c r="G15735" s="784" t="s">
        <v>3181</v>
      </c>
      <c r="H15735" s="784" t="s">
        <v>3182</v>
      </c>
      <c r="I15735" s="784" t="s">
        <v>4431</v>
      </c>
    </row>
    <row r="15736" spans="1:9" hidden="1">
      <c r="A15736" s="784" t="str">
        <f>Table_wabobpsvr_AzureCalc_AzureCalcRateCard[[#This Row],[ServiceName]]&amp;Table_wabobpsvr_AzureCalc_AzureCalcRateCard[[#This Row],[Price_Level]]&amp;Table_wabobpsvr_AzureCalc_AzureCalcRateCard[[#This Row],[Region]]</f>
        <v>SQL DB Premium P3 Secondary Active Geo Database HoursD</v>
      </c>
      <c r="B15736" s="784"/>
      <c r="C15736" s="784" t="s">
        <v>91</v>
      </c>
      <c r="D15736" s="784" t="s">
        <v>183</v>
      </c>
      <c r="E15736" s="784">
        <v>5.0016559999999997</v>
      </c>
      <c r="F15736" s="784" t="s">
        <v>1092</v>
      </c>
      <c r="G15736" s="784" t="s">
        <v>3641</v>
      </c>
      <c r="H15736" s="784" t="s">
        <v>3642</v>
      </c>
      <c r="I15736" s="784" t="s">
        <v>4431</v>
      </c>
    </row>
    <row r="15737" spans="1:9" hidden="1">
      <c r="A15737" s="784" t="str">
        <f>Table_wabobpsvr_AzureCalc_AzureCalcRateCard[[#This Row],[ServiceName]]&amp;Table_wabobpsvr_AzureCalc_AzureCalcRateCard[[#This Row],[Price_Level]]&amp;Table_wabobpsvr_AzureCalc_AzureCalcRateCard[[#This Row],[Region]]</f>
        <v>A7 HDInsight (Non-Windows)MOSP13</v>
      </c>
      <c r="B15737" s="784">
        <v>13</v>
      </c>
      <c r="C15737" s="784" t="s">
        <v>91</v>
      </c>
      <c r="D15737" s="784" t="s">
        <v>627</v>
      </c>
      <c r="E15737" s="784">
        <v>0.87</v>
      </c>
      <c r="F15737" s="784" t="s">
        <v>3957</v>
      </c>
      <c r="G15737" s="784" t="s">
        <v>4431</v>
      </c>
      <c r="H15737" s="784" t="s">
        <v>4431</v>
      </c>
      <c r="I15737" s="784" t="s">
        <v>7090</v>
      </c>
    </row>
    <row r="15738" spans="1:9" hidden="1">
      <c r="A15738" s="784" t="str">
        <f>Table_wabobpsvr_AzureCalc_AzureCalcRateCard[[#This Row],[ServiceName]]&amp;Table_wabobpsvr_AzureCalc_AzureCalcRateCard[[#This Row],[Price_Level]]&amp;Table_wabobpsvr_AzureCalc_AzureCalcRateCard[[#This Row],[Region]]</f>
        <v>A7 HDInsight (Non-Windows)A13</v>
      </c>
      <c r="B15738" s="784">
        <v>13</v>
      </c>
      <c r="C15738" s="784" t="s">
        <v>91</v>
      </c>
      <c r="D15738" s="784" t="s">
        <v>181</v>
      </c>
      <c r="E15738" s="784">
        <v>0.6351</v>
      </c>
      <c r="F15738" s="784" t="s">
        <v>3957</v>
      </c>
      <c r="G15738" s="784" t="s">
        <v>4014</v>
      </c>
      <c r="H15738" s="784" t="s">
        <v>4015</v>
      </c>
      <c r="I15738" s="784" t="s">
        <v>7090</v>
      </c>
    </row>
    <row r="15739" spans="1:9" hidden="1">
      <c r="A15739" s="784" t="str">
        <f>Table_wabobpsvr_AzureCalc_AzureCalcRateCard[[#This Row],[ServiceName]]&amp;Table_wabobpsvr_AzureCalc_AzureCalcRateCard[[#This Row],[Price_Level]]&amp;Table_wabobpsvr_AzureCalc_AzureCalcRateCard[[#This Row],[Region]]</f>
        <v>A7 HDInsight (Non-Windows)B13</v>
      </c>
      <c r="B15739" s="784">
        <v>13</v>
      </c>
      <c r="C15739" s="784" t="s">
        <v>91</v>
      </c>
      <c r="D15739" s="784" t="s">
        <v>182</v>
      </c>
      <c r="E15739" s="784">
        <v>0.60899999999999999</v>
      </c>
      <c r="F15739" s="784" t="s">
        <v>3957</v>
      </c>
      <c r="G15739" s="784" t="s">
        <v>4014</v>
      </c>
      <c r="H15739" s="784" t="s">
        <v>4015</v>
      </c>
      <c r="I15739" s="784" t="s">
        <v>7090</v>
      </c>
    </row>
    <row r="15740" spans="1:9" hidden="1">
      <c r="A15740" s="784" t="str">
        <f>Table_wabobpsvr_AzureCalc_AzureCalcRateCard[[#This Row],[ServiceName]]&amp;Table_wabobpsvr_AzureCalc_AzureCalcRateCard[[#This Row],[Price_Level]]&amp;Table_wabobpsvr_AzureCalc_AzureCalcRateCard[[#This Row],[Region]]</f>
        <v>A7 HDInsight (Non-Windows)C13</v>
      </c>
      <c r="B15740" s="784">
        <v>13</v>
      </c>
      <c r="C15740" s="784" t="s">
        <v>91</v>
      </c>
      <c r="D15740" s="784" t="s">
        <v>184</v>
      </c>
      <c r="E15740" s="784">
        <v>0.58289999999999997</v>
      </c>
      <c r="F15740" s="784" t="s">
        <v>3957</v>
      </c>
      <c r="G15740" s="784" t="s">
        <v>4014</v>
      </c>
      <c r="H15740" s="784" t="s">
        <v>4015</v>
      </c>
      <c r="I15740" s="784" t="s">
        <v>7090</v>
      </c>
    </row>
    <row r="15741" spans="1:9" hidden="1">
      <c r="A15741" s="784" t="str">
        <f>Table_wabobpsvr_AzureCalc_AzureCalcRateCard[[#This Row],[ServiceName]]&amp;Table_wabobpsvr_AzureCalc_AzureCalcRateCard[[#This Row],[Price_Level]]&amp;Table_wabobpsvr_AzureCalc_AzureCalcRateCard[[#This Row],[Region]]</f>
        <v>A7 HDInsight (Non-Windows)D13</v>
      </c>
      <c r="B15741" s="784">
        <v>13</v>
      </c>
      <c r="C15741" s="784" t="s">
        <v>91</v>
      </c>
      <c r="D15741" s="784" t="s">
        <v>183</v>
      </c>
      <c r="E15741" s="784">
        <v>0.55679999999999996</v>
      </c>
      <c r="F15741" s="784" t="s">
        <v>3957</v>
      </c>
      <c r="G15741" s="784" t="s">
        <v>4014</v>
      </c>
      <c r="H15741" s="784" t="s">
        <v>4015</v>
      </c>
      <c r="I15741" s="784" t="s">
        <v>7090</v>
      </c>
    </row>
    <row r="15742" spans="1:9" hidden="1">
      <c r="A15742" s="784" t="str">
        <f>Table_wabobpsvr_AzureCalc_AzureCalcRateCard[[#This Row],[ServiceName]]&amp;Table_wabobpsvr_AzureCalc_AzureCalcRateCard[[#This Row],[Price_Level]]&amp;Table_wabobpsvr_AzureCalc_AzureCalcRateCard[[#This Row],[Region]]</f>
        <v>A7 HDInsight (Non-Windows)MOSP11</v>
      </c>
      <c r="B15742" s="784">
        <v>11</v>
      </c>
      <c r="C15742" s="784" t="s">
        <v>91</v>
      </c>
      <c r="D15742" s="784" t="s">
        <v>627</v>
      </c>
      <c r="E15742" s="784">
        <v>0.88600000000000001</v>
      </c>
      <c r="F15742" s="784" t="s">
        <v>3957</v>
      </c>
      <c r="G15742" s="784" t="s">
        <v>4431</v>
      </c>
      <c r="H15742" s="784" t="s">
        <v>4431</v>
      </c>
      <c r="I15742" s="784" t="s">
        <v>7091</v>
      </c>
    </row>
    <row r="15743" spans="1:9" hidden="1">
      <c r="A15743" s="784" t="str">
        <f>Table_wabobpsvr_AzureCalc_AzureCalcRateCard[[#This Row],[ServiceName]]&amp;Table_wabobpsvr_AzureCalc_AzureCalcRateCard[[#This Row],[Price_Level]]&amp;Table_wabobpsvr_AzureCalc_AzureCalcRateCard[[#This Row],[Region]]</f>
        <v>A7 HDInsight (Non-Windows)A11</v>
      </c>
      <c r="B15743" s="784">
        <v>11</v>
      </c>
      <c r="C15743" s="784" t="s">
        <v>91</v>
      </c>
      <c r="D15743" s="784" t="s">
        <v>181</v>
      </c>
      <c r="E15743" s="784">
        <v>0.64680000000000004</v>
      </c>
      <c r="F15743" s="784" t="s">
        <v>3957</v>
      </c>
      <c r="G15743" s="784" t="s">
        <v>4016</v>
      </c>
      <c r="H15743" s="784" t="s">
        <v>4017</v>
      </c>
      <c r="I15743" s="784" t="s">
        <v>7091</v>
      </c>
    </row>
    <row r="15744" spans="1:9" hidden="1">
      <c r="A15744" s="784" t="str">
        <f>Table_wabobpsvr_AzureCalc_AzureCalcRateCard[[#This Row],[ServiceName]]&amp;Table_wabobpsvr_AzureCalc_AzureCalcRateCard[[#This Row],[Price_Level]]&amp;Table_wabobpsvr_AzureCalc_AzureCalcRateCard[[#This Row],[Region]]</f>
        <v>Monthly FeeMOSP</v>
      </c>
      <c r="B15744" s="784"/>
      <c r="C15744" s="784" t="s">
        <v>4018</v>
      </c>
      <c r="D15744" s="784" t="s">
        <v>627</v>
      </c>
      <c r="E15744" s="784">
        <v>9.99</v>
      </c>
      <c r="F15744" s="784" t="s">
        <v>3556</v>
      </c>
      <c r="G15744" s="784" t="s">
        <v>4431</v>
      </c>
      <c r="H15744" s="784" t="s">
        <v>4431</v>
      </c>
      <c r="I15744" s="784" t="s">
        <v>7092</v>
      </c>
    </row>
    <row r="15745" spans="1:9" hidden="1">
      <c r="A15745" s="784" t="str">
        <f>Table_wabobpsvr_AzureCalc_AzureCalcRateCard[[#This Row],[ServiceName]]&amp;Table_wabobpsvr_AzureCalc_AzureCalcRateCard[[#This Row],[Price_Level]]&amp;Table_wabobpsvr_AzureCalc_AzureCalcRateCard[[#This Row],[Region]]</f>
        <v>Monthly FeeA</v>
      </c>
      <c r="B15745" s="784"/>
      <c r="C15745" s="784" t="s">
        <v>4018</v>
      </c>
      <c r="D15745" s="784" t="s">
        <v>181</v>
      </c>
      <c r="E15745" s="784">
        <v>9.69</v>
      </c>
      <c r="F15745" s="784" t="s">
        <v>3556</v>
      </c>
      <c r="G15745" s="784" t="s">
        <v>4019</v>
      </c>
      <c r="H15745" s="784" t="s">
        <v>4020</v>
      </c>
      <c r="I15745" s="784" t="s">
        <v>7092</v>
      </c>
    </row>
    <row r="15746" spans="1:9" hidden="1">
      <c r="A15746" s="784" t="str">
        <f>Table_wabobpsvr_AzureCalc_AzureCalcRateCard[[#This Row],[ServiceName]]&amp;Table_wabobpsvr_AzureCalc_AzureCalcRateCard[[#This Row],[Price_Level]]&amp;Table_wabobpsvr_AzureCalc_AzureCalcRateCard[[#This Row],[Region]]</f>
        <v>Monthly FeeB</v>
      </c>
      <c r="B15746" s="784"/>
      <c r="C15746" s="784" t="s">
        <v>4018</v>
      </c>
      <c r="D15746" s="784" t="s">
        <v>182</v>
      </c>
      <c r="E15746" s="784">
        <v>9.39</v>
      </c>
      <c r="F15746" s="784" t="s">
        <v>3556</v>
      </c>
      <c r="G15746" s="784" t="s">
        <v>4019</v>
      </c>
      <c r="H15746" s="784" t="s">
        <v>4020</v>
      </c>
      <c r="I15746" s="784" t="s">
        <v>7092</v>
      </c>
    </row>
    <row r="15747" spans="1:9" hidden="1">
      <c r="A15747" s="784" t="str">
        <f>Table_wabobpsvr_AzureCalc_AzureCalcRateCard[[#This Row],[ServiceName]]&amp;Table_wabobpsvr_AzureCalc_AzureCalcRateCard[[#This Row],[Price_Level]]&amp;Table_wabobpsvr_AzureCalc_AzureCalcRateCard[[#This Row],[Region]]</f>
        <v>Monthly FeeC</v>
      </c>
      <c r="B15747" s="784"/>
      <c r="C15747" s="784" t="s">
        <v>4018</v>
      </c>
      <c r="D15747" s="784" t="s">
        <v>184</v>
      </c>
      <c r="E15747" s="784">
        <v>9.09</v>
      </c>
      <c r="F15747" s="784" t="s">
        <v>3556</v>
      </c>
      <c r="G15747" s="784" t="s">
        <v>4019</v>
      </c>
      <c r="H15747" s="784" t="s">
        <v>4020</v>
      </c>
      <c r="I15747" s="784" t="s">
        <v>7092</v>
      </c>
    </row>
    <row r="15748" spans="1:9" hidden="1">
      <c r="A15748" s="784" t="str">
        <f>Table_wabobpsvr_AzureCalc_AzureCalcRateCard[[#This Row],[ServiceName]]&amp;Table_wabobpsvr_AzureCalc_AzureCalcRateCard[[#This Row],[Price_Level]]&amp;Table_wabobpsvr_AzureCalc_AzureCalcRateCard[[#This Row],[Region]]</f>
        <v>Monthly FeeD</v>
      </c>
      <c r="B15748" s="784"/>
      <c r="C15748" s="784" t="s">
        <v>4018</v>
      </c>
      <c r="D15748" s="784" t="s">
        <v>183</v>
      </c>
      <c r="E15748" s="784">
        <v>8.7899999999999991</v>
      </c>
      <c r="F15748" s="784" t="s">
        <v>3556</v>
      </c>
      <c r="G15748" s="784" t="s">
        <v>4019</v>
      </c>
      <c r="H15748" s="784" t="s">
        <v>4020</v>
      </c>
      <c r="I15748" s="784" t="s">
        <v>7092</v>
      </c>
    </row>
    <row r="15749" spans="1:9" hidden="1">
      <c r="A15749" s="784" t="str">
        <f>Table_wabobpsvr_AzureCalc_AzureCalcRateCard[[#This Row],[ServiceName]]&amp;Table_wabobpsvr_AzureCalc_AzureCalcRateCard[[#This Row],[Price_Level]]&amp;Table_wabobpsvr_AzureCalc_AzureCalcRateCard[[#This Row],[Region]]</f>
        <v>Production API  Compute HoursMOSP</v>
      </c>
      <c r="B15749" s="784"/>
      <c r="C15749" s="784" t="s">
        <v>91</v>
      </c>
      <c r="D15749" s="784" t="s">
        <v>627</v>
      </c>
      <c r="E15749" s="784">
        <v>2</v>
      </c>
      <c r="F15749" s="784" t="s">
        <v>3708</v>
      </c>
      <c r="G15749" s="784" t="s">
        <v>4431</v>
      </c>
      <c r="H15749" s="784" t="s">
        <v>4431</v>
      </c>
      <c r="I15749" s="784" t="s">
        <v>6726</v>
      </c>
    </row>
    <row r="15750" spans="1:9" hidden="1">
      <c r="A15750" s="784" t="str">
        <f>Table_wabobpsvr_AzureCalc_AzureCalcRateCard[[#This Row],[ServiceName]]&amp;Table_wabobpsvr_AzureCalc_AzureCalcRateCard[[#This Row],[Price_Level]]&amp;Table_wabobpsvr_AzureCalc_AzureCalcRateCard[[#This Row],[Region]]</f>
        <v>Production API  Compute HoursA</v>
      </c>
      <c r="B15750" s="784"/>
      <c r="C15750" s="784" t="s">
        <v>91</v>
      </c>
      <c r="D15750" s="784" t="s">
        <v>181</v>
      </c>
      <c r="E15750" s="784">
        <v>1.94</v>
      </c>
      <c r="F15750" s="784" t="s">
        <v>3708</v>
      </c>
      <c r="G15750" s="784" t="s">
        <v>3844</v>
      </c>
      <c r="H15750" s="784" t="s">
        <v>3845</v>
      </c>
      <c r="I15750" s="784" t="s">
        <v>6726</v>
      </c>
    </row>
    <row r="15751" spans="1:9" hidden="1">
      <c r="A15751" s="784" t="str">
        <f>Table_wabobpsvr_AzureCalc_AzureCalcRateCard[[#This Row],[ServiceName]]&amp;Table_wabobpsvr_AzureCalc_AzureCalcRateCard[[#This Row],[Price_Level]]&amp;Table_wabobpsvr_AzureCalc_AzureCalcRateCard[[#This Row],[Region]]</f>
        <v>Production API  Compute HoursB</v>
      </c>
      <c r="B15751" s="784"/>
      <c r="C15751" s="784" t="s">
        <v>91</v>
      </c>
      <c r="D15751" s="784" t="s">
        <v>182</v>
      </c>
      <c r="E15751" s="784">
        <v>1.88</v>
      </c>
      <c r="F15751" s="784" t="s">
        <v>3708</v>
      </c>
      <c r="G15751" s="784" t="s">
        <v>3844</v>
      </c>
      <c r="H15751" s="784" t="s">
        <v>3845</v>
      </c>
      <c r="I15751" s="784" t="s">
        <v>6726</v>
      </c>
    </row>
    <row r="15752" spans="1:9" hidden="1">
      <c r="A15752" s="784" t="str">
        <f>Table_wabobpsvr_AzureCalc_AzureCalcRateCard[[#This Row],[ServiceName]]&amp;Table_wabobpsvr_AzureCalc_AzureCalcRateCard[[#This Row],[Price_Level]]&amp;Table_wabobpsvr_AzureCalc_AzureCalcRateCard[[#This Row],[Region]]</f>
        <v>Production API  Compute HoursC</v>
      </c>
      <c r="B15752" s="784"/>
      <c r="C15752" s="784" t="s">
        <v>91</v>
      </c>
      <c r="D15752" s="784" t="s">
        <v>184</v>
      </c>
      <c r="E15752" s="784">
        <v>1.82</v>
      </c>
      <c r="F15752" s="784" t="s">
        <v>3708</v>
      </c>
      <c r="G15752" s="784" t="s">
        <v>3844</v>
      </c>
      <c r="H15752" s="784" t="s">
        <v>3845</v>
      </c>
      <c r="I15752" s="784" t="s">
        <v>6726</v>
      </c>
    </row>
    <row r="15753" spans="1:9" hidden="1">
      <c r="A15753" s="784" t="str">
        <f>Table_wabobpsvr_AzureCalc_AzureCalcRateCard[[#This Row],[ServiceName]]&amp;Table_wabobpsvr_AzureCalc_AzureCalcRateCard[[#This Row],[Price_Level]]&amp;Table_wabobpsvr_AzureCalc_AzureCalcRateCard[[#This Row],[Region]]</f>
        <v>SQL DB Premium P3 Database Hours B</v>
      </c>
      <c r="B15753" s="784"/>
      <c r="C15753" s="784" t="s">
        <v>91</v>
      </c>
      <c r="D15753" s="784" t="s">
        <v>182</v>
      </c>
      <c r="E15753" s="784">
        <v>5.3426780000000003</v>
      </c>
      <c r="F15753" s="784" t="s">
        <v>1278</v>
      </c>
      <c r="G15753" s="784" t="s">
        <v>3285</v>
      </c>
      <c r="H15753" s="784" t="s">
        <v>3286</v>
      </c>
      <c r="I15753" s="784" t="s">
        <v>4431</v>
      </c>
    </row>
    <row r="15754" spans="1:9" hidden="1">
      <c r="A15754" s="784" t="str">
        <f>Table_wabobpsvr_AzureCalc_AzureCalcRateCard[[#This Row],[ServiceName]]&amp;Table_wabobpsvr_AzureCalc_AzureCalcRateCard[[#This Row],[Price_Level]]&amp;Table_wabobpsvr_AzureCalc_AzureCalcRateCard[[#This Row],[Region]]</f>
        <v>A7 HDInsight (Non-Windows)B11</v>
      </c>
      <c r="B15754" s="784">
        <v>11</v>
      </c>
      <c r="C15754" s="784" t="s">
        <v>91</v>
      </c>
      <c r="D15754" s="784" t="s">
        <v>182</v>
      </c>
      <c r="E15754" s="784">
        <v>0.62019999999999997</v>
      </c>
      <c r="F15754" s="784" t="s">
        <v>3957</v>
      </c>
      <c r="G15754" s="784" t="s">
        <v>4016</v>
      </c>
      <c r="H15754" s="784" t="s">
        <v>4017</v>
      </c>
      <c r="I15754" s="784" t="s">
        <v>7091</v>
      </c>
    </row>
    <row r="15755" spans="1:9" hidden="1">
      <c r="A15755" s="784" t="str">
        <f>Table_wabobpsvr_AzureCalc_AzureCalcRateCard[[#This Row],[ServiceName]]&amp;Table_wabobpsvr_AzureCalc_AzureCalcRateCard[[#This Row],[Price_Level]]&amp;Table_wabobpsvr_AzureCalc_AzureCalcRateCard[[#This Row],[Region]]</f>
        <v>A7 HDInsight (Non-Windows)C11</v>
      </c>
      <c r="B15755" s="784">
        <v>11</v>
      </c>
      <c r="C15755" s="784" t="s">
        <v>91</v>
      </c>
      <c r="D15755" s="784" t="s">
        <v>184</v>
      </c>
      <c r="E15755" s="784">
        <v>0.59360000000000002</v>
      </c>
      <c r="F15755" s="784" t="s">
        <v>3957</v>
      </c>
      <c r="G15755" s="784" t="s">
        <v>4016</v>
      </c>
      <c r="H15755" s="784" t="s">
        <v>4017</v>
      </c>
      <c r="I15755" s="784" t="s">
        <v>7091</v>
      </c>
    </row>
    <row r="15756" spans="1:9" hidden="1">
      <c r="A15756" s="784" t="str">
        <f>Table_wabobpsvr_AzureCalc_AzureCalcRateCard[[#This Row],[ServiceName]]&amp;Table_wabobpsvr_AzureCalc_AzureCalcRateCard[[#This Row],[Price_Level]]&amp;Table_wabobpsvr_AzureCalc_AzureCalcRateCard[[#This Row],[Region]]</f>
        <v>A7 HDInsight (Non-Windows)D11</v>
      </c>
      <c r="B15756" s="784">
        <v>11</v>
      </c>
      <c r="C15756" s="784" t="s">
        <v>91</v>
      </c>
      <c r="D15756" s="784" t="s">
        <v>183</v>
      </c>
      <c r="E15756" s="784">
        <v>0.56699999999999995</v>
      </c>
      <c r="F15756" s="784" t="s">
        <v>3957</v>
      </c>
      <c r="G15756" s="784" t="s">
        <v>4016</v>
      </c>
      <c r="H15756" s="784" t="s">
        <v>4017</v>
      </c>
      <c r="I15756" s="784" t="s">
        <v>7091</v>
      </c>
    </row>
    <row r="15757" spans="1:9" hidden="1">
      <c r="A15757" s="784" t="str">
        <f>Table_wabobpsvr_AzureCalc_AzureCalcRateCard[[#This Row],[ServiceName]]&amp;Table_wabobpsvr_AzureCalc_AzureCalcRateCard[[#This Row],[Price_Level]]&amp;Table_wabobpsvr_AzureCalc_AzureCalcRateCard[[#This Row],[Region]]</f>
        <v>A7 HDInsight (Non-Windows)MOSP12</v>
      </c>
      <c r="B15757" s="784">
        <v>12</v>
      </c>
      <c r="C15757" s="784" t="s">
        <v>91</v>
      </c>
      <c r="D15757" s="784" t="s">
        <v>627</v>
      </c>
      <c r="E15757" s="784">
        <v>0.79700000000000004</v>
      </c>
      <c r="F15757" s="784" t="s">
        <v>3957</v>
      </c>
      <c r="G15757" s="784" t="s">
        <v>4431</v>
      </c>
      <c r="H15757" s="784" t="s">
        <v>4431</v>
      </c>
      <c r="I15757" s="784" t="s">
        <v>7093</v>
      </c>
    </row>
    <row r="15758" spans="1:9" hidden="1">
      <c r="A15758" s="784" t="str">
        <f>Table_wabobpsvr_AzureCalc_AzureCalcRateCard[[#This Row],[ServiceName]]&amp;Table_wabobpsvr_AzureCalc_AzureCalcRateCard[[#This Row],[Price_Level]]&amp;Table_wabobpsvr_AzureCalc_AzureCalcRateCard[[#This Row],[Region]]</f>
        <v>A7 HDInsight (Non-Windows)A12</v>
      </c>
      <c r="B15758" s="784">
        <v>12</v>
      </c>
      <c r="C15758" s="784" t="s">
        <v>91</v>
      </c>
      <c r="D15758" s="784" t="s">
        <v>181</v>
      </c>
      <c r="E15758" s="784">
        <v>0.58179999999999998</v>
      </c>
      <c r="F15758" s="784" t="s">
        <v>3957</v>
      </c>
      <c r="G15758" s="784" t="s">
        <v>4021</v>
      </c>
      <c r="H15758" s="784" t="s">
        <v>4022</v>
      </c>
      <c r="I15758" s="784" t="s">
        <v>7093</v>
      </c>
    </row>
    <row r="15759" spans="1:9" hidden="1">
      <c r="A15759" s="784" t="str">
        <f>Table_wabobpsvr_AzureCalc_AzureCalcRateCard[[#This Row],[ServiceName]]&amp;Table_wabobpsvr_AzureCalc_AzureCalcRateCard[[#This Row],[Price_Level]]&amp;Table_wabobpsvr_AzureCalc_AzureCalcRateCard[[#This Row],[Region]]</f>
        <v>A7 HDInsight (Non-Windows)B12</v>
      </c>
      <c r="B15759" s="784">
        <v>12</v>
      </c>
      <c r="C15759" s="784" t="s">
        <v>91</v>
      </c>
      <c r="D15759" s="784" t="s">
        <v>182</v>
      </c>
      <c r="E15759" s="784">
        <v>0.55789999999999995</v>
      </c>
      <c r="F15759" s="784" t="s">
        <v>3957</v>
      </c>
      <c r="G15759" s="784" t="s">
        <v>4021</v>
      </c>
      <c r="H15759" s="784" t="s">
        <v>4022</v>
      </c>
      <c r="I15759" s="784" t="s">
        <v>7093</v>
      </c>
    </row>
    <row r="15760" spans="1:9" hidden="1">
      <c r="A15760" s="784" t="str">
        <f>Table_wabobpsvr_AzureCalc_AzureCalcRateCard[[#This Row],[ServiceName]]&amp;Table_wabobpsvr_AzureCalc_AzureCalcRateCard[[#This Row],[Price_Level]]&amp;Table_wabobpsvr_AzureCalc_AzureCalcRateCard[[#This Row],[Region]]</f>
        <v>A7 HDInsight (Non-Windows)C12</v>
      </c>
      <c r="B15760" s="784">
        <v>12</v>
      </c>
      <c r="C15760" s="784" t="s">
        <v>91</v>
      </c>
      <c r="D15760" s="784" t="s">
        <v>184</v>
      </c>
      <c r="E15760" s="784">
        <v>0.53400000000000003</v>
      </c>
      <c r="F15760" s="784" t="s">
        <v>3957</v>
      </c>
      <c r="G15760" s="784" t="s">
        <v>4021</v>
      </c>
      <c r="H15760" s="784" t="s">
        <v>4022</v>
      </c>
      <c r="I15760" s="784" t="s">
        <v>7093</v>
      </c>
    </row>
    <row r="15761" spans="1:9" hidden="1">
      <c r="A15761" s="784" t="str">
        <f>Table_wabobpsvr_AzureCalc_AzureCalcRateCard[[#This Row],[ServiceName]]&amp;Table_wabobpsvr_AzureCalc_AzureCalcRateCard[[#This Row],[Price_Level]]&amp;Table_wabobpsvr_AzureCalc_AzureCalcRateCard[[#This Row],[Region]]</f>
        <v>Developer API Management UnitsMOSP</v>
      </c>
      <c r="B15761" s="784"/>
      <c r="C15761" s="784" t="s">
        <v>594</v>
      </c>
      <c r="D15761" s="784" t="s">
        <v>627</v>
      </c>
      <c r="E15761" s="784">
        <v>49</v>
      </c>
      <c r="F15761" s="784" t="s">
        <v>831</v>
      </c>
      <c r="G15761" s="784" t="s">
        <v>4431</v>
      </c>
      <c r="H15761" s="784" t="s">
        <v>4431</v>
      </c>
      <c r="I15761" s="784" t="s">
        <v>7094</v>
      </c>
    </row>
    <row r="15762" spans="1:9" hidden="1">
      <c r="A15762" s="784" t="str">
        <f>Table_wabobpsvr_AzureCalc_AzureCalcRateCard[[#This Row],[ServiceName]]&amp;Table_wabobpsvr_AzureCalc_AzureCalcRateCard[[#This Row],[Price_Level]]&amp;Table_wabobpsvr_AzureCalc_AzureCalcRateCard[[#This Row],[Region]]</f>
        <v>Developer API Management UnitsA</v>
      </c>
      <c r="B15762" s="784"/>
      <c r="C15762" s="784" t="s">
        <v>594</v>
      </c>
      <c r="D15762" s="784" t="s">
        <v>181</v>
      </c>
      <c r="E15762" s="784">
        <v>47.53</v>
      </c>
      <c r="F15762" s="784" t="s">
        <v>831</v>
      </c>
      <c r="G15762" s="784" t="s">
        <v>2098</v>
      </c>
      <c r="H15762" s="784" t="s">
        <v>2099</v>
      </c>
      <c r="I15762" s="784" t="s">
        <v>7094</v>
      </c>
    </row>
    <row r="15763" spans="1:9" hidden="1">
      <c r="A15763" s="784" t="str">
        <f>Table_wabobpsvr_AzureCalc_AzureCalcRateCard[[#This Row],[ServiceName]]&amp;Table_wabobpsvr_AzureCalc_AzureCalcRateCard[[#This Row],[Price_Level]]&amp;Table_wabobpsvr_AzureCalc_AzureCalcRateCard[[#This Row],[Region]]</f>
        <v>Developer API Management UnitsB</v>
      </c>
      <c r="B15763" s="784"/>
      <c r="C15763" s="784" t="s">
        <v>594</v>
      </c>
      <c r="D15763" s="784" t="s">
        <v>182</v>
      </c>
      <c r="E15763" s="784">
        <v>46.06</v>
      </c>
      <c r="F15763" s="784" t="s">
        <v>831</v>
      </c>
      <c r="G15763" s="784" t="s">
        <v>2098</v>
      </c>
      <c r="H15763" s="784" t="s">
        <v>2099</v>
      </c>
      <c r="I15763" s="784" t="s">
        <v>7094</v>
      </c>
    </row>
    <row r="15764" spans="1:9" hidden="1">
      <c r="A15764" s="784" t="str">
        <f>Table_wabobpsvr_AzureCalc_AzureCalcRateCard[[#This Row],[ServiceName]]&amp;Table_wabobpsvr_AzureCalc_AzureCalcRateCard[[#This Row],[Price_Level]]&amp;Table_wabobpsvr_AzureCalc_AzureCalcRateCard[[#This Row],[Region]]</f>
        <v>Developer API Management UnitsC</v>
      </c>
      <c r="B15764" s="784"/>
      <c r="C15764" s="784" t="s">
        <v>594</v>
      </c>
      <c r="D15764" s="784" t="s">
        <v>184</v>
      </c>
      <c r="E15764" s="784">
        <v>44.59</v>
      </c>
      <c r="F15764" s="784" t="s">
        <v>831</v>
      </c>
      <c r="G15764" s="784" t="s">
        <v>2098</v>
      </c>
      <c r="H15764" s="784" t="s">
        <v>2099</v>
      </c>
      <c r="I15764" s="784" t="s">
        <v>7094</v>
      </c>
    </row>
    <row r="15765" spans="1:9" hidden="1">
      <c r="A15765" s="784" t="str">
        <f>Table_wabobpsvr_AzureCalc_AzureCalcRateCard[[#This Row],[ServiceName]]&amp;Table_wabobpsvr_AzureCalc_AzureCalcRateCard[[#This Row],[Price_Level]]&amp;Table_wabobpsvr_AzureCalc_AzureCalcRateCard[[#This Row],[Region]]</f>
        <v>Developer API Management UnitsD</v>
      </c>
      <c r="B15765" s="784"/>
      <c r="C15765" s="784" t="s">
        <v>594</v>
      </c>
      <c r="D15765" s="784" t="s">
        <v>183</v>
      </c>
      <c r="E15765" s="784">
        <v>43.12</v>
      </c>
      <c r="F15765" s="784" t="s">
        <v>831</v>
      </c>
      <c r="G15765" s="784" t="s">
        <v>2098</v>
      </c>
      <c r="H15765" s="784" t="s">
        <v>2099</v>
      </c>
      <c r="I15765" s="784" t="s">
        <v>7094</v>
      </c>
    </row>
    <row r="15766" spans="1:9" hidden="1">
      <c r="A15766" s="784" t="str">
        <f>Table_wabobpsvr_AzureCalc_AzureCalcRateCard[[#This Row],[ServiceName]]&amp;Table_wabobpsvr_AzureCalc_AzureCalcRateCard[[#This Row],[Price_Level]]&amp;Table_wabobpsvr_AzureCalc_AzureCalcRateCard[[#This Row],[Region]]</f>
        <v>Standard API Management UnitsMOSP</v>
      </c>
      <c r="B15766" s="784"/>
      <c r="C15766" s="784" t="s">
        <v>594</v>
      </c>
      <c r="D15766" s="784" t="s">
        <v>627</v>
      </c>
      <c r="E15766" s="784">
        <v>699</v>
      </c>
      <c r="F15766" s="784" t="s">
        <v>818</v>
      </c>
      <c r="G15766" s="784" t="s">
        <v>4431</v>
      </c>
      <c r="H15766" s="784" t="s">
        <v>4431</v>
      </c>
      <c r="I15766" s="784" t="s">
        <v>7074</v>
      </c>
    </row>
    <row r="15767" spans="1:9" hidden="1">
      <c r="A15767" s="784" t="str">
        <f>Table_wabobpsvr_AzureCalc_AzureCalcRateCard[[#This Row],[ServiceName]]&amp;Table_wabobpsvr_AzureCalc_AzureCalcRateCard[[#This Row],[Price_Level]]&amp;Table_wabobpsvr_AzureCalc_AzureCalcRateCard[[#This Row],[Region]]</f>
        <v>Standard API Management UnitsA</v>
      </c>
      <c r="B15767" s="784"/>
      <c r="C15767" s="784" t="s">
        <v>594</v>
      </c>
      <c r="D15767" s="784" t="s">
        <v>181</v>
      </c>
      <c r="E15767" s="784">
        <v>678.03</v>
      </c>
      <c r="F15767" s="784" t="s">
        <v>818</v>
      </c>
      <c r="G15767" s="784" t="s">
        <v>2054</v>
      </c>
      <c r="H15767" s="784" t="s">
        <v>2055</v>
      </c>
      <c r="I15767" s="784" t="s">
        <v>7074</v>
      </c>
    </row>
    <row r="15768" spans="1:9" hidden="1">
      <c r="A15768" s="784" t="str">
        <f>Table_wabobpsvr_AzureCalc_AzureCalcRateCard[[#This Row],[ServiceName]]&amp;Table_wabobpsvr_AzureCalc_AzureCalcRateCard[[#This Row],[Price_Level]]&amp;Table_wabobpsvr_AzureCalc_AzureCalcRateCard[[#This Row],[Region]]</f>
        <v>A7 HDInsight (Non-Windows)D12</v>
      </c>
      <c r="B15768" s="784">
        <v>12</v>
      </c>
      <c r="C15768" s="784" t="s">
        <v>91</v>
      </c>
      <c r="D15768" s="784" t="s">
        <v>183</v>
      </c>
      <c r="E15768" s="784">
        <v>0.5101</v>
      </c>
      <c r="F15768" s="784" t="s">
        <v>3957</v>
      </c>
      <c r="G15768" s="784" t="s">
        <v>4021</v>
      </c>
      <c r="H15768" s="784" t="s">
        <v>4022</v>
      </c>
      <c r="I15768" s="784" t="s">
        <v>7093</v>
      </c>
    </row>
    <row r="15769" spans="1:9" hidden="1">
      <c r="A15769" s="784" t="str">
        <f>Table_wabobpsvr_AzureCalc_AzureCalcRateCard[[#This Row],[ServiceName]]&amp;Table_wabobpsvr_AzureCalc_AzureCalcRateCard[[#This Row],[Price_Level]]&amp;Table_wabobpsvr_AzureCalc_AzureCalcRateCard[[#This Row],[Region]]</f>
        <v>A9 HDInsightMOSP12</v>
      </c>
      <c r="B15769" s="784">
        <v>12</v>
      </c>
      <c r="C15769" s="784" t="s">
        <v>91</v>
      </c>
      <c r="D15769" s="784" t="s">
        <v>627</v>
      </c>
      <c r="E15769" s="784">
        <v>4.9000000000000004</v>
      </c>
      <c r="F15769" s="784" t="s">
        <v>3585</v>
      </c>
      <c r="G15769" s="784" t="s">
        <v>4431</v>
      </c>
      <c r="H15769" s="784" t="s">
        <v>4431</v>
      </c>
      <c r="I15769" s="784" t="s">
        <v>5489</v>
      </c>
    </row>
    <row r="15770" spans="1:9" hidden="1">
      <c r="A15770" s="784" t="str">
        <f>Table_wabobpsvr_AzureCalc_AzureCalcRateCard[[#This Row],[ServiceName]]&amp;Table_wabobpsvr_AzureCalc_AzureCalcRateCard[[#This Row],[Price_Level]]&amp;Table_wabobpsvr_AzureCalc_AzureCalcRateCard[[#This Row],[Region]]</f>
        <v>A1 HDInsight (Non-Windows)D</v>
      </c>
      <c r="B15770" s="784"/>
      <c r="C15770" s="784" t="s">
        <v>91</v>
      </c>
      <c r="D15770" s="784" t="s">
        <v>183</v>
      </c>
      <c r="E15770" s="784">
        <v>2.5600000000000001E-2</v>
      </c>
      <c r="F15770" s="784" t="s">
        <v>3837</v>
      </c>
      <c r="G15770" s="784" t="s">
        <v>3994</v>
      </c>
      <c r="H15770" s="784" t="s">
        <v>3995</v>
      </c>
      <c r="I15770" s="784" t="s">
        <v>6012</v>
      </c>
    </row>
    <row r="15771" spans="1:9" hidden="1">
      <c r="A15771" s="784" t="str">
        <f>Table_wabobpsvr_AzureCalc_AzureCalcRateCard[[#This Row],[ServiceName]]&amp;Table_wabobpsvr_AzureCalc_AzureCalcRateCard[[#This Row],[Price_Level]]&amp;Table_wabobpsvr_AzureCalc_AzureCalcRateCard[[#This Row],[Region]]</f>
        <v>A8 HDInsightMOSP10</v>
      </c>
      <c r="B15771" s="784">
        <v>10</v>
      </c>
      <c r="C15771" s="784" t="s">
        <v>91</v>
      </c>
      <c r="D15771" s="784" t="s">
        <v>627</v>
      </c>
      <c r="E15771" s="784">
        <v>2.4500000000000002</v>
      </c>
      <c r="F15771" s="784" t="s">
        <v>4008</v>
      </c>
      <c r="G15771" s="784" t="s">
        <v>4431</v>
      </c>
      <c r="H15771" s="784" t="s">
        <v>4431</v>
      </c>
      <c r="I15771" s="784" t="s">
        <v>7095</v>
      </c>
    </row>
    <row r="15772" spans="1:9" hidden="1">
      <c r="A15772" s="784" t="str">
        <f>Table_wabobpsvr_AzureCalc_AzureCalcRateCard[[#This Row],[ServiceName]]&amp;Table_wabobpsvr_AzureCalc_AzureCalcRateCard[[#This Row],[Price_Level]]&amp;Table_wabobpsvr_AzureCalc_AzureCalcRateCard[[#This Row],[Region]]</f>
        <v>A8 HDInsightA10</v>
      </c>
      <c r="B15772" s="784">
        <v>10</v>
      </c>
      <c r="C15772" s="784" t="s">
        <v>91</v>
      </c>
      <c r="D15772" s="784" t="s">
        <v>181</v>
      </c>
      <c r="E15772" s="784">
        <v>1.788</v>
      </c>
      <c r="F15772" s="784" t="s">
        <v>4008</v>
      </c>
      <c r="G15772" s="784" t="s">
        <v>4023</v>
      </c>
      <c r="H15772" s="784" t="s">
        <v>4024</v>
      </c>
      <c r="I15772" s="784" t="s">
        <v>7095</v>
      </c>
    </row>
    <row r="15773" spans="1:9" hidden="1">
      <c r="A15773" s="784" t="str">
        <f>Table_wabobpsvr_AzureCalc_AzureCalcRateCard[[#This Row],[ServiceName]]&amp;Table_wabobpsvr_AzureCalc_AzureCalcRateCard[[#This Row],[Price_Level]]&amp;Table_wabobpsvr_AzureCalc_AzureCalcRateCard[[#This Row],[Region]]</f>
        <v>A8 HDInsightB10</v>
      </c>
      <c r="B15773" s="784">
        <v>10</v>
      </c>
      <c r="C15773" s="784" t="s">
        <v>91</v>
      </c>
      <c r="D15773" s="784" t="s">
        <v>182</v>
      </c>
      <c r="E15773" s="784">
        <v>1.7150000000000001</v>
      </c>
      <c r="F15773" s="784" t="s">
        <v>4008</v>
      </c>
      <c r="G15773" s="784" t="s">
        <v>4023</v>
      </c>
      <c r="H15773" s="784" t="s">
        <v>4024</v>
      </c>
      <c r="I15773" s="784" t="s">
        <v>7095</v>
      </c>
    </row>
    <row r="15774" spans="1:9" hidden="1">
      <c r="A15774" s="784" t="str">
        <f>Table_wabobpsvr_AzureCalc_AzureCalcRateCard[[#This Row],[ServiceName]]&amp;Table_wabobpsvr_AzureCalc_AzureCalcRateCard[[#This Row],[Price_Level]]&amp;Table_wabobpsvr_AzureCalc_AzureCalcRateCard[[#This Row],[Region]]</f>
        <v>A8 HDInsightC10</v>
      </c>
      <c r="B15774" s="784">
        <v>10</v>
      </c>
      <c r="C15774" s="784" t="s">
        <v>91</v>
      </c>
      <c r="D15774" s="784" t="s">
        <v>184</v>
      </c>
      <c r="E15774" s="784">
        <v>1.641</v>
      </c>
      <c r="F15774" s="784" t="s">
        <v>4008</v>
      </c>
      <c r="G15774" s="784" t="s">
        <v>4023</v>
      </c>
      <c r="H15774" s="784" t="s">
        <v>4024</v>
      </c>
      <c r="I15774" s="784" t="s">
        <v>7095</v>
      </c>
    </row>
    <row r="15775" spans="1:9" hidden="1">
      <c r="A15775" s="784" t="str">
        <f>Table_wabobpsvr_AzureCalc_AzureCalcRateCard[[#This Row],[ServiceName]]&amp;Table_wabobpsvr_AzureCalc_AzureCalcRateCard[[#This Row],[Price_Level]]&amp;Table_wabobpsvr_AzureCalc_AzureCalcRateCard[[#This Row],[Region]]</f>
        <v>A8 HDInsightD10</v>
      </c>
      <c r="B15775" s="784">
        <v>10</v>
      </c>
      <c r="C15775" s="784" t="s">
        <v>91</v>
      </c>
      <c r="D15775" s="784" t="s">
        <v>183</v>
      </c>
      <c r="E15775" s="784">
        <v>1.5680000000000001</v>
      </c>
      <c r="F15775" s="784" t="s">
        <v>4008</v>
      </c>
      <c r="G15775" s="784" t="s">
        <v>4023</v>
      </c>
      <c r="H15775" s="784" t="s">
        <v>4024</v>
      </c>
      <c r="I15775" s="784" t="s">
        <v>7095</v>
      </c>
    </row>
    <row r="15776" spans="1:9" hidden="1">
      <c r="A15776" s="784" t="str">
        <f>Table_wabobpsvr_AzureCalc_AzureCalcRateCard[[#This Row],[ServiceName]]&amp;Table_wabobpsvr_AzureCalc_AzureCalcRateCard[[#This Row],[Price_Level]]&amp;Table_wabobpsvr_AzureCalc_AzureCalcRateCard[[#This Row],[Region]]</f>
        <v>A8 HDInsightMOSP9</v>
      </c>
      <c r="B15776" s="784">
        <v>9</v>
      </c>
      <c r="C15776" s="784" t="s">
        <v>91</v>
      </c>
      <c r="D15776" s="784" t="s">
        <v>627</v>
      </c>
      <c r="E15776" s="784">
        <v>2.4500000000000002</v>
      </c>
      <c r="F15776" s="784" t="s">
        <v>4008</v>
      </c>
      <c r="G15776" s="784" t="s">
        <v>4431</v>
      </c>
      <c r="H15776" s="784" t="s">
        <v>4431</v>
      </c>
      <c r="I15776" s="784" t="s">
        <v>7096</v>
      </c>
    </row>
    <row r="15777" spans="1:9" hidden="1">
      <c r="A15777" s="784" t="str">
        <f>Table_wabobpsvr_AzureCalc_AzureCalcRateCard[[#This Row],[ServiceName]]&amp;Table_wabobpsvr_AzureCalc_AzureCalcRateCard[[#This Row],[Price_Level]]&amp;Table_wabobpsvr_AzureCalc_AzureCalcRateCard[[#This Row],[Region]]</f>
        <v>A8 HDInsightA9</v>
      </c>
      <c r="B15777" s="784">
        <v>9</v>
      </c>
      <c r="C15777" s="784" t="s">
        <v>91</v>
      </c>
      <c r="D15777" s="784" t="s">
        <v>181</v>
      </c>
      <c r="E15777" s="784">
        <v>1.788</v>
      </c>
      <c r="F15777" s="784" t="s">
        <v>4008</v>
      </c>
      <c r="G15777" s="784" t="s">
        <v>4025</v>
      </c>
      <c r="H15777" s="784" t="s">
        <v>4026</v>
      </c>
      <c r="I15777" s="784" t="s">
        <v>7096</v>
      </c>
    </row>
    <row r="15778" spans="1:9" hidden="1">
      <c r="A15778" s="784" t="str">
        <f>Table_wabobpsvr_AzureCalc_AzureCalcRateCard[[#This Row],[ServiceName]]&amp;Table_wabobpsvr_AzureCalc_AzureCalcRateCard[[#This Row],[Price_Level]]&amp;Table_wabobpsvr_AzureCalc_AzureCalcRateCard[[#This Row],[Region]]</f>
        <v>A8 HDInsightB9</v>
      </c>
      <c r="B15778" s="784">
        <v>9</v>
      </c>
      <c r="C15778" s="784" t="s">
        <v>91</v>
      </c>
      <c r="D15778" s="784" t="s">
        <v>182</v>
      </c>
      <c r="E15778" s="784">
        <v>1.7150000000000001</v>
      </c>
      <c r="F15778" s="784" t="s">
        <v>4008</v>
      </c>
      <c r="G15778" s="784" t="s">
        <v>4025</v>
      </c>
      <c r="H15778" s="784" t="s">
        <v>4026</v>
      </c>
      <c r="I15778" s="784" t="s">
        <v>7096</v>
      </c>
    </row>
    <row r="15779" spans="1:9" hidden="1">
      <c r="A15779" s="784" t="str">
        <f>Table_wabobpsvr_AzureCalc_AzureCalcRateCard[[#This Row],[ServiceName]]&amp;Table_wabobpsvr_AzureCalc_AzureCalcRateCard[[#This Row],[Price_Level]]&amp;Table_wabobpsvr_AzureCalc_AzureCalcRateCard[[#This Row],[Region]]</f>
        <v>A8 HDInsightC9</v>
      </c>
      <c r="B15779" s="784">
        <v>9</v>
      </c>
      <c r="C15779" s="784" t="s">
        <v>91</v>
      </c>
      <c r="D15779" s="784" t="s">
        <v>184</v>
      </c>
      <c r="E15779" s="784">
        <v>1.641</v>
      </c>
      <c r="F15779" s="784" t="s">
        <v>4008</v>
      </c>
      <c r="G15779" s="784" t="s">
        <v>4025</v>
      </c>
      <c r="H15779" s="784" t="s">
        <v>4026</v>
      </c>
      <c r="I15779" s="784" t="s">
        <v>7096</v>
      </c>
    </row>
    <row r="15780" spans="1:9" hidden="1">
      <c r="A15780" s="784" t="str">
        <f>Table_wabobpsvr_AzureCalc_AzureCalcRateCard[[#This Row],[ServiceName]]&amp;Table_wabobpsvr_AzureCalc_AzureCalcRateCard[[#This Row],[Price_Level]]&amp;Table_wabobpsvr_AzureCalc_AzureCalcRateCard[[#This Row],[Region]]</f>
        <v>D13 HDInsightD9</v>
      </c>
      <c r="B15780" s="784">
        <v>9</v>
      </c>
      <c r="C15780" s="784" t="s">
        <v>91</v>
      </c>
      <c r="D15780" s="784" t="s">
        <v>183</v>
      </c>
      <c r="E15780" s="784">
        <v>1.248</v>
      </c>
      <c r="F15780" s="784" t="s">
        <v>4144</v>
      </c>
      <c r="G15780" s="784" t="s">
        <v>4229</v>
      </c>
      <c r="H15780" s="784" t="s">
        <v>4230</v>
      </c>
      <c r="I15780" s="784" t="s">
        <v>5174</v>
      </c>
    </row>
    <row r="15781" spans="1:9" hidden="1">
      <c r="A15781" s="784" t="str">
        <f>Table_wabobpsvr_AzureCalc_AzureCalcRateCard[[#This Row],[ServiceName]]&amp;Table_wabobpsvr_AzureCalc_AzureCalcRateCard[[#This Row],[Price_Level]]&amp;Table_wabobpsvr_AzureCalc_AzureCalcRateCard[[#This Row],[Region]]</f>
        <v>D13 HDInsightMOSP15</v>
      </c>
      <c r="B15781" s="784">
        <v>15</v>
      </c>
      <c r="C15781" s="784" t="s">
        <v>91</v>
      </c>
      <c r="D15781" s="784" t="s">
        <v>627</v>
      </c>
      <c r="E15781" s="784">
        <v>1.5669999999999999</v>
      </c>
      <c r="F15781" s="784" t="s">
        <v>4144</v>
      </c>
      <c r="G15781" s="784" t="s">
        <v>4431</v>
      </c>
      <c r="H15781" s="784" t="s">
        <v>4431</v>
      </c>
      <c r="I15781" s="784" t="s">
        <v>7097</v>
      </c>
    </row>
    <row r="15782" spans="1:9" hidden="1">
      <c r="A15782" s="784" t="str">
        <f>Table_wabobpsvr_AzureCalc_AzureCalcRateCard[[#This Row],[ServiceName]]&amp;Table_wabobpsvr_AzureCalc_AzureCalcRateCard[[#This Row],[Price_Level]]&amp;Table_wabobpsvr_AzureCalc_AzureCalcRateCard[[#This Row],[Region]]</f>
        <v>D13 HDInsightA15</v>
      </c>
      <c r="B15782" s="784">
        <v>15</v>
      </c>
      <c r="C15782" s="784" t="s">
        <v>91</v>
      </c>
      <c r="D15782" s="784" t="s">
        <v>181</v>
      </c>
      <c r="E15782" s="784">
        <v>1.52</v>
      </c>
      <c r="F15782" s="784" t="s">
        <v>4144</v>
      </c>
      <c r="G15782" s="784" t="s">
        <v>4231</v>
      </c>
      <c r="H15782" s="784" t="s">
        <v>4232</v>
      </c>
      <c r="I15782" s="784" t="s">
        <v>7097</v>
      </c>
    </row>
    <row r="15783" spans="1:9" hidden="1">
      <c r="A15783" s="784" t="str">
        <f>Table_wabobpsvr_AzureCalc_AzureCalcRateCard[[#This Row],[ServiceName]]&amp;Table_wabobpsvr_AzureCalc_AzureCalcRateCard[[#This Row],[Price_Level]]&amp;Table_wabobpsvr_AzureCalc_AzureCalcRateCard[[#This Row],[Region]]</f>
        <v>D13 HDInsightB15</v>
      </c>
      <c r="B15783" s="784">
        <v>15</v>
      </c>
      <c r="C15783" s="784" t="s">
        <v>91</v>
      </c>
      <c r="D15783" s="784" t="s">
        <v>182</v>
      </c>
      <c r="E15783" s="784">
        <v>1.4730000000000001</v>
      </c>
      <c r="F15783" s="784" t="s">
        <v>4144</v>
      </c>
      <c r="G15783" s="784" t="s">
        <v>4231</v>
      </c>
      <c r="H15783" s="784" t="s">
        <v>4232</v>
      </c>
      <c r="I15783" s="784" t="s">
        <v>7097</v>
      </c>
    </row>
    <row r="15784" spans="1:9" hidden="1">
      <c r="A15784" s="784" t="str">
        <f>Table_wabobpsvr_AzureCalc_AzureCalcRateCard[[#This Row],[ServiceName]]&amp;Table_wabobpsvr_AzureCalc_AzureCalcRateCard[[#This Row],[Price_Level]]&amp;Table_wabobpsvr_AzureCalc_AzureCalcRateCard[[#This Row],[Region]]</f>
        <v>D13 HDInsightC15</v>
      </c>
      <c r="B15784" s="784">
        <v>15</v>
      </c>
      <c r="C15784" s="784" t="s">
        <v>91</v>
      </c>
      <c r="D15784" s="784" t="s">
        <v>184</v>
      </c>
      <c r="E15784" s="784">
        <v>1.4259999999999999</v>
      </c>
      <c r="F15784" s="784" t="s">
        <v>4144</v>
      </c>
      <c r="G15784" s="784" t="s">
        <v>4231</v>
      </c>
      <c r="H15784" s="784" t="s">
        <v>4232</v>
      </c>
      <c r="I15784" s="784" t="s">
        <v>7097</v>
      </c>
    </row>
    <row r="15785" spans="1:9" hidden="1">
      <c r="A15785" s="784" t="str">
        <f>Table_wabobpsvr_AzureCalc_AzureCalcRateCard[[#This Row],[ServiceName]]&amp;Table_wabobpsvr_AzureCalc_AzureCalcRateCard[[#This Row],[Price_Level]]&amp;Table_wabobpsvr_AzureCalc_AzureCalcRateCard[[#This Row],[Region]]</f>
        <v>D13 HDInsightD15</v>
      </c>
      <c r="B15785" s="784">
        <v>15</v>
      </c>
      <c r="C15785" s="784" t="s">
        <v>91</v>
      </c>
      <c r="D15785" s="784" t="s">
        <v>183</v>
      </c>
      <c r="E15785" s="784">
        <v>1.379</v>
      </c>
      <c r="F15785" s="784" t="s">
        <v>4144</v>
      </c>
      <c r="G15785" s="784" t="s">
        <v>4231</v>
      </c>
      <c r="H15785" s="784" t="s">
        <v>4232</v>
      </c>
      <c r="I15785" s="784" t="s">
        <v>7097</v>
      </c>
    </row>
    <row r="15786" spans="1:9" hidden="1">
      <c r="A15786" s="784" t="str">
        <f>Table_wabobpsvr_AzureCalc_AzureCalcRateCard[[#This Row],[ServiceName]]&amp;Table_wabobpsvr_AzureCalc_AzureCalcRateCard[[#This Row],[Price_Level]]&amp;Table_wabobpsvr_AzureCalc_AzureCalcRateCard[[#This Row],[Region]]</f>
        <v>SQL DB Premium P2 Secondary Active Geo Database HoursC</v>
      </c>
      <c r="B15786" s="784"/>
      <c r="C15786" s="784" t="s">
        <v>91</v>
      </c>
      <c r="D15786" s="784" t="s">
        <v>184</v>
      </c>
      <c r="E15786" s="784">
        <v>1.2932920000000001</v>
      </c>
      <c r="F15786" s="784" t="s">
        <v>1086</v>
      </c>
      <c r="G15786" s="784" t="s">
        <v>3639</v>
      </c>
      <c r="H15786" s="784" t="s">
        <v>3640</v>
      </c>
      <c r="I15786" s="784" t="s">
        <v>4431</v>
      </c>
    </row>
    <row r="15787" spans="1:9" hidden="1">
      <c r="A15787" s="784" t="str">
        <f>Table_wabobpsvr_AzureCalc_AzureCalcRateCard[[#This Row],[ServiceName]]&amp;Table_wabobpsvr_AzureCalc_AzureCalcRateCard[[#This Row],[Price_Level]]&amp;Table_wabobpsvr_AzureCalc_AzureCalcRateCard[[#This Row],[Region]]</f>
        <v>SQL DB Premium P2 Secondary Active Geo Database HoursD</v>
      </c>
      <c r="B15787" s="784"/>
      <c r="C15787" s="784" t="s">
        <v>91</v>
      </c>
      <c r="D15787" s="784" t="s">
        <v>183</v>
      </c>
      <c r="E15787" s="784">
        <v>1.250656</v>
      </c>
      <c r="F15787" s="784" t="s">
        <v>1086</v>
      </c>
      <c r="G15787" s="784" t="s">
        <v>3639</v>
      </c>
      <c r="H15787" s="784" t="s">
        <v>3640</v>
      </c>
      <c r="I15787" s="784" t="s">
        <v>4431</v>
      </c>
    </row>
    <row r="15788" spans="1:9" hidden="1">
      <c r="A15788" s="784" t="str">
        <f>Table_wabobpsvr_AzureCalc_AzureCalcRateCard[[#This Row],[ServiceName]]&amp;Table_wabobpsvr_AzureCalc_AzureCalcRateCard[[#This Row],[Price_Level]]&amp;Table_wabobpsvr_AzureCalc_AzureCalcRateCard[[#This Row],[Region]]</f>
        <v>A11 Cloud ServicesB3</v>
      </c>
      <c r="B15788" s="784">
        <v>3</v>
      </c>
      <c r="C15788" s="784" t="s">
        <v>701</v>
      </c>
      <c r="D15788" s="784" t="s">
        <v>182</v>
      </c>
      <c r="E15788" s="784">
        <v>2.8580000000000001</v>
      </c>
      <c r="F15788" s="784" t="s">
        <v>1266</v>
      </c>
      <c r="G15788" s="784" t="s">
        <v>4467</v>
      </c>
      <c r="H15788" s="784" t="s">
        <v>4466</v>
      </c>
      <c r="I15788" s="784" t="s">
        <v>5761</v>
      </c>
    </row>
    <row r="15789" spans="1:9" hidden="1">
      <c r="A15789" s="784" t="str">
        <f>Table_wabobpsvr_AzureCalc_AzureCalcRateCard[[#This Row],[ServiceName]]&amp;Table_wabobpsvr_AzureCalc_AzureCalcRateCard[[#This Row],[Price_Level]]&amp;Table_wabobpsvr_AzureCalc_AzureCalcRateCard[[#This Row],[Region]]</f>
        <v>A11 HDInsightD11</v>
      </c>
      <c r="B15789" s="784">
        <v>11</v>
      </c>
      <c r="C15789" s="784" t="s">
        <v>91</v>
      </c>
      <c r="D15789" s="784" t="s">
        <v>183</v>
      </c>
      <c r="E15789" s="784">
        <v>3.476</v>
      </c>
      <c r="F15789" s="784" t="s">
        <v>3891</v>
      </c>
      <c r="G15789" s="784" t="s">
        <v>3998</v>
      </c>
      <c r="H15789" s="784" t="s">
        <v>3999</v>
      </c>
      <c r="I15789" s="784" t="s">
        <v>6015</v>
      </c>
    </row>
    <row r="15790" spans="1:9" hidden="1">
      <c r="A15790" s="784" t="str">
        <f>Table_wabobpsvr_AzureCalc_AzureCalcRateCard[[#This Row],[ServiceName]]&amp;Table_wabobpsvr_AzureCalc_AzureCalcRateCard[[#This Row],[Price_Level]]&amp;Table_wabobpsvr_AzureCalc_AzureCalcRateCard[[#This Row],[Region]]</f>
        <v>A8 HDInsightD9</v>
      </c>
      <c r="B15790" s="784">
        <v>9</v>
      </c>
      <c r="C15790" s="784" t="s">
        <v>91</v>
      </c>
      <c r="D15790" s="784" t="s">
        <v>183</v>
      </c>
      <c r="E15790" s="784">
        <v>1.5680000000000001</v>
      </c>
      <c r="F15790" s="784" t="s">
        <v>4008</v>
      </c>
      <c r="G15790" s="784" t="s">
        <v>4025</v>
      </c>
      <c r="H15790" s="784" t="s">
        <v>4026</v>
      </c>
      <c r="I15790" s="784" t="s">
        <v>7096</v>
      </c>
    </row>
    <row r="15791" spans="1:9" hidden="1">
      <c r="A15791" s="784" t="str">
        <f>Table_wabobpsvr_AzureCalc_AzureCalcRateCard[[#This Row],[ServiceName]]&amp;Table_wabobpsvr_AzureCalc_AzureCalcRateCard[[#This Row],[Price_Level]]&amp;Table_wabobpsvr_AzureCalc_AzureCalcRateCard[[#This Row],[Region]]</f>
        <v>Monthly FeeB14</v>
      </c>
      <c r="B15791" s="784">
        <v>14</v>
      </c>
      <c r="C15791" s="784" t="s">
        <v>4431</v>
      </c>
      <c r="D15791" s="784" t="s">
        <v>182</v>
      </c>
      <c r="E15791" s="784">
        <v>999999</v>
      </c>
      <c r="F15791" s="784" t="s">
        <v>3556</v>
      </c>
      <c r="G15791" s="784" t="s">
        <v>4431</v>
      </c>
      <c r="H15791" s="784" t="s">
        <v>4431</v>
      </c>
      <c r="I15791" s="784" t="s">
        <v>4431</v>
      </c>
    </row>
    <row r="15792" spans="1:9" hidden="1">
      <c r="A15792" s="784" t="str">
        <f>Table_wabobpsvr_AzureCalc_AzureCalcRateCard[[#This Row],[ServiceName]]&amp;Table_wabobpsvr_AzureCalc_AzureCalcRateCard[[#This Row],[Price_Level]]&amp;Table_wabobpsvr_AzureCalc_AzureCalcRateCard[[#This Row],[Region]]</f>
        <v>Monthly FeeC14</v>
      </c>
      <c r="B15792" s="784">
        <v>14</v>
      </c>
      <c r="C15792" s="784" t="s">
        <v>4431</v>
      </c>
      <c r="D15792" s="784" t="s">
        <v>184</v>
      </c>
      <c r="E15792" s="784">
        <v>999999</v>
      </c>
      <c r="F15792" s="784" t="s">
        <v>3556</v>
      </c>
      <c r="G15792" s="784" t="s">
        <v>4431</v>
      </c>
      <c r="H15792" s="784" t="s">
        <v>4431</v>
      </c>
      <c r="I15792" s="784" t="s">
        <v>4431</v>
      </c>
    </row>
    <row r="15793" spans="1:9" hidden="1">
      <c r="A15793" s="784" t="str">
        <f>Table_wabobpsvr_AzureCalc_AzureCalcRateCard[[#This Row],[ServiceName]]&amp;Table_wabobpsvr_AzureCalc_AzureCalcRateCard[[#This Row],[Price_Level]]&amp;Table_wabobpsvr_AzureCalc_AzureCalcRateCard[[#This Row],[Region]]</f>
        <v>A6 VM (Non-Windows)A10</v>
      </c>
      <c r="B15793" s="784">
        <v>10</v>
      </c>
      <c r="C15793" s="784" t="s">
        <v>701</v>
      </c>
      <c r="D15793" s="784" t="s">
        <v>181</v>
      </c>
      <c r="E15793" s="784">
        <v>0.42924000000000001</v>
      </c>
      <c r="F15793" s="784" t="s">
        <v>713</v>
      </c>
      <c r="G15793" s="784" t="s">
        <v>2100</v>
      </c>
      <c r="H15793" s="784" t="s">
        <v>2101</v>
      </c>
      <c r="I15793" s="784" t="s">
        <v>6797</v>
      </c>
    </row>
    <row r="15794" spans="1:9" hidden="1">
      <c r="A15794" s="784" t="str">
        <f>Table_wabobpsvr_AzureCalc_AzureCalcRateCard[[#This Row],[ServiceName]]&amp;Table_wabobpsvr_AzureCalc_AzureCalcRateCard[[#This Row],[Price_Level]]&amp;Table_wabobpsvr_AzureCalc_AzureCalcRateCard[[#This Row],[Region]]</f>
        <v>A6 VM (Non-Windows)B10</v>
      </c>
      <c r="B15794" s="784">
        <v>10</v>
      </c>
      <c r="C15794" s="784" t="s">
        <v>701</v>
      </c>
      <c r="D15794" s="784" t="s">
        <v>182</v>
      </c>
      <c r="E15794" s="784">
        <v>0.41160000000000002</v>
      </c>
      <c r="F15794" s="784" t="s">
        <v>713</v>
      </c>
      <c r="G15794" s="784" t="s">
        <v>2100</v>
      </c>
      <c r="H15794" s="784" t="s">
        <v>2101</v>
      </c>
      <c r="I15794" s="784" t="s">
        <v>6797</v>
      </c>
    </row>
    <row r="15795" spans="1:9" hidden="1">
      <c r="A15795" s="784" t="str">
        <f>Table_wabobpsvr_AzureCalc_AzureCalcRateCard[[#This Row],[ServiceName]]&amp;Table_wabobpsvr_AzureCalc_AzureCalcRateCard[[#This Row],[Price_Level]]&amp;Table_wabobpsvr_AzureCalc_AzureCalcRateCard[[#This Row],[Region]]</f>
        <v>A6 VM (Non-Windows)C10</v>
      </c>
      <c r="B15795" s="784">
        <v>10</v>
      </c>
      <c r="C15795" s="784" t="s">
        <v>701</v>
      </c>
      <c r="D15795" s="784" t="s">
        <v>184</v>
      </c>
      <c r="E15795" s="784">
        <v>0.39395999999999998</v>
      </c>
      <c r="F15795" s="784" t="s">
        <v>713</v>
      </c>
      <c r="G15795" s="784" t="s">
        <v>2100</v>
      </c>
      <c r="H15795" s="784" t="s">
        <v>2101</v>
      </c>
      <c r="I15795" s="784" t="s">
        <v>6797</v>
      </c>
    </row>
    <row r="15796" spans="1:9" hidden="1">
      <c r="A15796" s="784" t="str">
        <f>Table_wabobpsvr_AzureCalc_AzureCalcRateCard[[#This Row],[ServiceName]]&amp;Table_wabobpsvr_AzureCalc_AzureCalcRateCard[[#This Row],[Price_Level]]&amp;Table_wabobpsvr_AzureCalc_AzureCalcRateCard[[#This Row],[Region]]</f>
        <v>A6 VM (Non-Windows)D10</v>
      </c>
      <c r="B15796" s="784">
        <v>10</v>
      </c>
      <c r="C15796" s="784" t="s">
        <v>701</v>
      </c>
      <c r="D15796" s="784" t="s">
        <v>183</v>
      </c>
      <c r="E15796" s="784">
        <v>0.37631999999999999</v>
      </c>
      <c r="F15796" s="784" t="s">
        <v>713</v>
      </c>
      <c r="G15796" s="784" t="s">
        <v>2100</v>
      </c>
      <c r="H15796" s="784" t="s">
        <v>2101</v>
      </c>
      <c r="I15796" s="784" t="s">
        <v>6797</v>
      </c>
    </row>
    <row r="15797" spans="1:9" hidden="1">
      <c r="A15797" s="784" t="str">
        <f>Table_wabobpsvr_AzureCalc_AzureCalcRateCard[[#This Row],[ServiceName]]&amp;Table_wabobpsvr_AzureCalc_AzureCalcRateCard[[#This Row],[Price_Level]]&amp;Table_wabobpsvr_AzureCalc_AzureCalcRateCard[[#This Row],[Region]]</f>
        <v>A6 VM (Non-Windows)MOSP11</v>
      </c>
      <c r="B15797" s="784">
        <v>11</v>
      </c>
      <c r="C15797" s="784" t="s">
        <v>701</v>
      </c>
      <c r="D15797" s="784" t="s">
        <v>627</v>
      </c>
      <c r="E15797" s="784">
        <v>0.56200000000000006</v>
      </c>
      <c r="F15797" s="784" t="s">
        <v>713</v>
      </c>
      <c r="G15797" s="784" t="s">
        <v>4431</v>
      </c>
      <c r="H15797" s="784" t="s">
        <v>4431</v>
      </c>
      <c r="I15797" s="784" t="s">
        <v>7098</v>
      </c>
    </row>
    <row r="15798" spans="1:9" hidden="1">
      <c r="A15798" s="784" t="str">
        <f>Table_wabobpsvr_AzureCalc_AzureCalcRateCard[[#This Row],[ServiceName]]&amp;Table_wabobpsvr_AzureCalc_AzureCalcRateCard[[#This Row],[Price_Level]]&amp;Table_wabobpsvr_AzureCalc_AzureCalcRateCard[[#This Row],[Region]]</f>
        <v>A6 VM (Non-Windows)A11</v>
      </c>
      <c r="B15798" s="784">
        <v>11</v>
      </c>
      <c r="C15798" s="784" t="s">
        <v>701</v>
      </c>
      <c r="D15798" s="784" t="s">
        <v>181</v>
      </c>
      <c r="E15798" s="784">
        <v>0.41026000000000001</v>
      </c>
      <c r="F15798" s="784" t="s">
        <v>713</v>
      </c>
      <c r="G15798" s="784" t="s">
        <v>2102</v>
      </c>
      <c r="H15798" s="784" t="s">
        <v>2103</v>
      </c>
      <c r="I15798" s="784" t="s">
        <v>7098</v>
      </c>
    </row>
    <row r="15799" spans="1:9" hidden="1">
      <c r="A15799" s="784" t="str">
        <f>Table_wabobpsvr_AzureCalc_AzureCalcRateCard[[#This Row],[ServiceName]]&amp;Table_wabobpsvr_AzureCalc_AzureCalcRateCard[[#This Row],[Price_Level]]&amp;Table_wabobpsvr_AzureCalc_AzureCalcRateCard[[#This Row],[Region]]</f>
        <v>A6 VM (Non-Windows)B11</v>
      </c>
      <c r="B15799" s="784">
        <v>11</v>
      </c>
      <c r="C15799" s="784" t="s">
        <v>701</v>
      </c>
      <c r="D15799" s="784" t="s">
        <v>182</v>
      </c>
      <c r="E15799" s="784">
        <v>0.39340000000000003</v>
      </c>
      <c r="F15799" s="784" t="s">
        <v>713</v>
      </c>
      <c r="G15799" s="784" t="s">
        <v>2102</v>
      </c>
      <c r="H15799" s="784" t="s">
        <v>2103</v>
      </c>
      <c r="I15799" s="784" t="s">
        <v>7098</v>
      </c>
    </row>
    <row r="15800" spans="1:9" hidden="1">
      <c r="A15800" s="784" t="str">
        <f>Table_wabobpsvr_AzureCalc_AzureCalcRateCard[[#This Row],[ServiceName]]&amp;Table_wabobpsvr_AzureCalc_AzureCalcRateCard[[#This Row],[Price_Level]]&amp;Table_wabobpsvr_AzureCalc_AzureCalcRateCard[[#This Row],[Region]]</f>
        <v>A6 VM (Non-Windows)C11</v>
      </c>
      <c r="B15800" s="784">
        <v>11</v>
      </c>
      <c r="C15800" s="784" t="s">
        <v>701</v>
      </c>
      <c r="D15800" s="784" t="s">
        <v>184</v>
      </c>
      <c r="E15800" s="784">
        <v>0.37653999999999999</v>
      </c>
      <c r="F15800" s="784" t="s">
        <v>713</v>
      </c>
      <c r="G15800" s="784" t="s">
        <v>2102</v>
      </c>
      <c r="H15800" s="784" t="s">
        <v>2103</v>
      </c>
      <c r="I15800" s="784" t="s">
        <v>7098</v>
      </c>
    </row>
    <row r="15801" spans="1:9" hidden="1">
      <c r="A15801" s="784" t="str">
        <f>Table_wabobpsvr_AzureCalc_AzureCalcRateCard[[#This Row],[ServiceName]]&amp;Table_wabobpsvr_AzureCalc_AzureCalcRateCard[[#This Row],[Price_Level]]&amp;Table_wabobpsvr_AzureCalc_AzureCalcRateCard[[#This Row],[Region]]</f>
        <v>A6 VM (Non-Windows)D11</v>
      </c>
      <c r="B15801" s="784">
        <v>11</v>
      </c>
      <c r="C15801" s="784" t="s">
        <v>701</v>
      </c>
      <c r="D15801" s="784" t="s">
        <v>183</v>
      </c>
      <c r="E15801" s="784">
        <v>0.35968</v>
      </c>
      <c r="F15801" s="784" t="s">
        <v>713</v>
      </c>
      <c r="G15801" s="784" t="s">
        <v>2102</v>
      </c>
      <c r="H15801" s="784" t="s">
        <v>2103</v>
      </c>
      <c r="I15801" s="784" t="s">
        <v>7098</v>
      </c>
    </row>
    <row r="15802" spans="1:9" hidden="1">
      <c r="A15802" s="784" t="str">
        <f>Table_wabobpsvr_AzureCalc_AzureCalcRateCard[[#This Row],[ServiceName]]&amp;Table_wabobpsvr_AzureCalc_AzureCalcRateCard[[#This Row],[Price_Level]]&amp;Table_wabobpsvr_AzureCalc_AzureCalcRateCard[[#This Row],[Region]]</f>
        <v>A6 VM (Non-Windows)MOSP12</v>
      </c>
      <c r="B15802" s="784">
        <v>12</v>
      </c>
      <c r="C15802" s="784" t="s">
        <v>701</v>
      </c>
      <c r="D15802" s="784" t="s">
        <v>627</v>
      </c>
      <c r="E15802" s="784">
        <v>0.51600000000000001</v>
      </c>
      <c r="F15802" s="784" t="s">
        <v>713</v>
      </c>
      <c r="G15802" s="784" t="s">
        <v>4431</v>
      </c>
      <c r="H15802" s="784" t="s">
        <v>4431</v>
      </c>
      <c r="I15802" s="784" t="s">
        <v>7099</v>
      </c>
    </row>
    <row r="15803" spans="1:9" hidden="1">
      <c r="A15803" s="784" t="str">
        <f>Table_wabobpsvr_AzureCalc_AzureCalcRateCard[[#This Row],[ServiceName]]&amp;Table_wabobpsvr_AzureCalc_AzureCalcRateCard[[#This Row],[Price_Level]]&amp;Table_wabobpsvr_AzureCalc_AzureCalcRateCard[[#This Row],[Region]]</f>
        <v>A6 VM (Non-Windows)A12</v>
      </c>
      <c r="B15803" s="784">
        <v>12</v>
      </c>
      <c r="C15803" s="784" t="s">
        <v>701</v>
      </c>
      <c r="D15803" s="784" t="s">
        <v>181</v>
      </c>
      <c r="E15803" s="784">
        <v>0.37668000000000001</v>
      </c>
      <c r="F15803" s="784" t="s">
        <v>713</v>
      </c>
      <c r="G15803" s="784" t="s">
        <v>2104</v>
      </c>
      <c r="H15803" s="784" t="s">
        <v>2105</v>
      </c>
      <c r="I15803" s="784" t="s">
        <v>7099</v>
      </c>
    </row>
    <row r="15804" spans="1:9" hidden="1">
      <c r="A15804" s="784" t="str">
        <f>Table_wabobpsvr_AzureCalc_AzureCalcRateCard[[#This Row],[ServiceName]]&amp;Table_wabobpsvr_AzureCalc_AzureCalcRateCard[[#This Row],[Price_Level]]&amp;Table_wabobpsvr_AzureCalc_AzureCalcRateCard[[#This Row],[Region]]</f>
        <v>A6 VM (Non-Windows)B12</v>
      </c>
      <c r="B15804" s="784">
        <v>12</v>
      </c>
      <c r="C15804" s="784" t="s">
        <v>701</v>
      </c>
      <c r="D15804" s="784" t="s">
        <v>182</v>
      </c>
      <c r="E15804" s="784">
        <v>0.36120000000000002</v>
      </c>
      <c r="F15804" s="784" t="s">
        <v>713</v>
      </c>
      <c r="G15804" s="784" t="s">
        <v>2104</v>
      </c>
      <c r="H15804" s="784" t="s">
        <v>2105</v>
      </c>
      <c r="I15804" s="784" t="s">
        <v>7099</v>
      </c>
    </row>
    <row r="15805" spans="1:9" hidden="1">
      <c r="A15805" s="784" t="str">
        <f>Table_wabobpsvr_AzureCalc_AzureCalcRateCard[[#This Row],[ServiceName]]&amp;Table_wabobpsvr_AzureCalc_AzureCalcRateCard[[#This Row],[Price_Level]]&amp;Table_wabobpsvr_AzureCalc_AzureCalcRateCard[[#This Row],[Region]]</f>
        <v>A6 VM (Non-Windows)C12</v>
      </c>
      <c r="B15805" s="784">
        <v>12</v>
      </c>
      <c r="C15805" s="784" t="s">
        <v>701</v>
      </c>
      <c r="D15805" s="784" t="s">
        <v>184</v>
      </c>
      <c r="E15805" s="784">
        <v>0.34572000000000003</v>
      </c>
      <c r="F15805" s="784" t="s">
        <v>713</v>
      </c>
      <c r="G15805" s="784" t="s">
        <v>2104</v>
      </c>
      <c r="H15805" s="784" t="s">
        <v>2105</v>
      </c>
      <c r="I15805" s="784" t="s">
        <v>7099</v>
      </c>
    </row>
    <row r="15806" spans="1:9" hidden="1">
      <c r="A15806" s="784" t="str">
        <f>Table_wabobpsvr_AzureCalc_AzureCalcRateCard[[#This Row],[ServiceName]]&amp;Table_wabobpsvr_AzureCalc_AzureCalcRateCard[[#This Row],[Price_Level]]&amp;Table_wabobpsvr_AzureCalc_AzureCalcRateCard[[#This Row],[Region]]</f>
        <v>A6 VM (Non-Windows)D12</v>
      </c>
      <c r="B15806" s="784">
        <v>12</v>
      </c>
      <c r="C15806" s="784" t="s">
        <v>701</v>
      </c>
      <c r="D15806" s="784" t="s">
        <v>183</v>
      </c>
      <c r="E15806" s="784">
        <v>0.33023999999999998</v>
      </c>
      <c r="F15806" s="784" t="s">
        <v>713</v>
      </c>
      <c r="G15806" s="784" t="s">
        <v>2104</v>
      </c>
      <c r="H15806" s="784" t="s">
        <v>2105</v>
      </c>
      <c r="I15806" s="784" t="s">
        <v>7099</v>
      </c>
    </row>
    <row r="15807" spans="1:9" hidden="1">
      <c r="A15807" s="784" t="str">
        <f>Table_wabobpsvr_AzureCalc_AzureCalcRateCard[[#This Row],[ServiceName]]&amp;Table_wabobpsvr_AzureCalc_AzureCalcRateCard[[#This Row],[Price_Level]]&amp;Table_wabobpsvr_AzureCalc_AzureCalcRateCard[[#This Row],[Region]]</f>
        <v>A6 VM (Non-Windows)MOSP13</v>
      </c>
      <c r="B15807" s="784">
        <v>13</v>
      </c>
      <c r="C15807" s="784" t="s">
        <v>701</v>
      </c>
      <c r="D15807" s="784" t="s">
        <v>627</v>
      </c>
      <c r="E15807" s="784">
        <v>0.58199999999999996</v>
      </c>
      <c r="F15807" s="784" t="s">
        <v>713</v>
      </c>
      <c r="G15807" s="784" t="s">
        <v>4431</v>
      </c>
      <c r="H15807" s="784" t="s">
        <v>4431</v>
      </c>
      <c r="I15807" s="784" t="s">
        <v>7100</v>
      </c>
    </row>
    <row r="15808" spans="1:9" hidden="1">
      <c r="A15808" s="784" t="str">
        <f>Table_wabobpsvr_AzureCalc_AzureCalcRateCard[[#This Row],[ServiceName]]&amp;Table_wabobpsvr_AzureCalc_AzureCalcRateCard[[#This Row],[Price_Level]]&amp;Table_wabobpsvr_AzureCalc_AzureCalcRateCard[[#This Row],[Region]]</f>
        <v>A6 VM (Non-Windows)A13</v>
      </c>
      <c r="B15808" s="784">
        <v>13</v>
      </c>
      <c r="C15808" s="784" t="s">
        <v>701</v>
      </c>
      <c r="D15808" s="784" t="s">
        <v>181</v>
      </c>
      <c r="E15808" s="784">
        <v>0.42486000000000002</v>
      </c>
      <c r="F15808" s="784" t="s">
        <v>713</v>
      </c>
      <c r="G15808" s="784" t="s">
        <v>2106</v>
      </c>
      <c r="H15808" s="784" t="s">
        <v>2107</v>
      </c>
      <c r="I15808" s="784" t="s">
        <v>7100</v>
      </c>
    </row>
    <row r="15809" spans="1:9" hidden="1">
      <c r="A15809" s="784" t="str">
        <f>Table_wabobpsvr_AzureCalc_AzureCalcRateCard[[#This Row],[ServiceName]]&amp;Table_wabobpsvr_AzureCalc_AzureCalcRateCard[[#This Row],[Price_Level]]&amp;Table_wabobpsvr_AzureCalc_AzureCalcRateCard[[#This Row],[Region]]</f>
        <v>A6 VM (Non-Windows)B13</v>
      </c>
      <c r="B15809" s="784">
        <v>13</v>
      </c>
      <c r="C15809" s="784" t="s">
        <v>701</v>
      </c>
      <c r="D15809" s="784" t="s">
        <v>182</v>
      </c>
      <c r="E15809" s="784">
        <v>0.40739999999999998</v>
      </c>
      <c r="F15809" s="784" t="s">
        <v>713</v>
      </c>
      <c r="G15809" s="784" t="s">
        <v>2106</v>
      </c>
      <c r="H15809" s="784" t="s">
        <v>2107</v>
      </c>
      <c r="I15809" s="784" t="s">
        <v>7100</v>
      </c>
    </row>
    <row r="15810" spans="1:9" hidden="1">
      <c r="A15810" s="784" t="str">
        <f>Table_wabobpsvr_AzureCalc_AzureCalcRateCard[[#This Row],[ServiceName]]&amp;Table_wabobpsvr_AzureCalc_AzureCalcRateCard[[#This Row],[Price_Level]]&amp;Table_wabobpsvr_AzureCalc_AzureCalcRateCard[[#This Row],[Region]]</f>
        <v>A6 VM (Non-Windows)C13</v>
      </c>
      <c r="B15810" s="784">
        <v>13</v>
      </c>
      <c r="C15810" s="784" t="s">
        <v>701</v>
      </c>
      <c r="D15810" s="784" t="s">
        <v>184</v>
      </c>
      <c r="E15810" s="784">
        <v>0.38994000000000001</v>
      </c>
      <c r="F15810" s="784" t="s">
        <v>713</v>
      </c>
      <c r="G15810" s="784" t="s">
        <v>2106</v>
      </c>
      <c r="H15810" s="784" t="s">
        <v>2107</v>
      </c>
      <c r="I15810" s="784" t="s">
        <v>7100</v>
      </c>
    </row>
    <row r="15811" spans="1:9" hidden="1">
      <c r="A15811" s="784" t="str">
        <f>Table_wabobpsvr_AzureCalc_AzureCalcRateCard[[#This Row],[ServiceName]]&amp;Table_wabobpsvr_AzureCalc_AzureCalcRateCard[[#This Row],[Price_Level]]&amp;Table_wabobpsvr_AzureCalc_AzureCalcRateCard[[#This Row],[Region]]</f>
        <v>A6 VM (Non-Windows)D13</v>
      </c>
      <c r="B15811" s="784">
        <v>13</v>
      </c>
      <c r="C15811" s="784" t="s">
        <v>701</v>
      </c>
      <c r="D15811" s="784" t="s">
        <v>183</v>
      </c>
      <c r="E15811" s="784">
        <v>0.37247999999999998</v>
      </c>
      <c r="F15811" s="784" t="s">
        <v>713</v>
      </c>
      <c r="G15811" s="784" t="s">
        <v>2106</v>
      </c>
      <c r="H15811" s="784" t="s">
        <v>2107</v>
      </c>
      <c r="I15811" s="784" t="s">
        <v>7100</v>
      </c>
    </row>
    <row r="15812" spans="1:9" hidden="1">
      <c r="A15812" s="784" t="str">
        <f>Table_wabobpsvr_AzureCalc_AzureCalcRateCard[[#This Row],[ServiceName]]&amp;Table_wabobpsvr_AzureCalc_AzureCalcRateCard[[#This Row],[Price_Level]]&amp;Table_wabobpsvr_AzureCalc_AzureCalcRateCard[[#This Row],[Region]]</f>
        <v>A6 VM (Windows)MOSP6</v>
      </c>
      <c r="B15812" s="784">
        <v>6</v>
      </c>
      <c r="C15812" s="784" t="s">
        <v>701</v>
      </c>
      <c r="D15812" s="784" t="s">
        <v>627</v>
      </c>
      <c r="E15812" s="784">
        <v>0.66</v>
      </c>
      <c r="F15812" s="784" t="s">
        <v>714</v>
      </c>
      <c r="G15812" s="784" t="s">
        <v>4431</v>
      </c>
      <c r="H15812" s="784" t="s">
        <v>4431</v>
      </c>
      <c r="I15812" s="784" t="s">
        <v>7101</v>
      </c>
    </row>
    <row r="15813" spans="1:9" hidden="1">
      <c r="A15813" s="784" t="str">
        <f>Table_wabobpsvr_AzureCalc_AzureCalcRateCard[[#This Row],[ServiceName]]&amp;Table_wabobpsvr_AzureCalc_AzureCalcRateCard[[#This Row],[Price_Level]]&amp;Table_wabobpsvr_AzureCalc_AzureCalcRateCard[[#This Row],[Region]]</f>
        <v>A6 VM (Windows)A6</v>
      </c>
      <c r="B15813" s="784">
        <v>6</v>
      </c>
      <c r="C15813" s="784" t="s">
        <v>701</v>
      </c>
      <c r="D15813" s="784" t="s">
        <v>181</v>
      </c>
      <c r="E15813" s="784">
        <v>0.48180000000000001</v>
      </c>
      <c r="F15813" s="784" t="s">
        <v>714</v>
      </c>
      <c r="G15813" s="784" t="s">
        <v>2108</v>
      </c>
      <c r="H15813" s="784" t="s">
        <v>2109</v>
      </c>
      <c r="I15813" s="784" t="s">
        <v>7101</v>
      </c>
    </row>
    <row r="15814" spans="1:9" hidden="1">
      <c r="A15814" s="784" t="str">
        <f>Table_wabobpsvr_AzureCalc_AzureCalcRateCard[[#This Row],[ServiceName]]&amp;Table_wabobpsvr_AzureCalc_AzureCalcRateCard[[#This Row],[Price_Level]]&amp;Table_wabobpsvr_AzureCalc_AzureCalcRateCard[[#This Row],[Region]]</f>
        <v>A6 VM (Windows)B6</v>
      </c>
      <c r="B15814" s="784">
        <v>6</v>
      </c>
      <c r="C15814" s="784" t="s">
        <v>701</v>
      </c>
      <c r="D15814" s="784" t="s">
        <v>182</v>
      </c>
      <c r="E15814" s="784">
        <v>0.46200000000000002</v>
      </c>
      <c r="F15814" s="784" t="s">
        <v>714</v>
      </c>
      <c r="G15814" s="784" t="s">
        <v>2108</v>
      </c>
      <c r="H15814" s="784" t="s">
        <v>2109</v>
      </c>
      <c r="I15814" s="784" t="s">
        <v>7101</v>
      </c>
    </row>
    <row r="15815" spans="1:9" hidden="1">
      <c r="A15815" s="784" t="str">
        <f>Table_wabobpsvr_AzureCalc_AzureCalcRateCard[[#This Row],[ServiceName]]&amp;Table_wabobpsvr_AzureCalc_AzureCalcRateCard[[#This Row],[Price_Level]]&amp;Table_wabobpsvr_AzureCalc_AzureCalcRateCard[[#This Row],[Region]]</f>
        <v>A6 VM (Windows)C6</v>
      </c>
      <c r="B15815" s="784">
        <v>6</v>
      </c>
      <c r="C15815" s="784" t="s">
        <v>701</v>
      </c>
      <c r="D15815" s="784" t="s">
        <v>184</v>
      </c>
      <c r="E15815" s="784">
        <v>0.44219999999999998</v>
      </c>
      <c r="F15815" s="784" t="s">
        <v>714</v>
      </c>
      <c r="G15815" s="784" t="s">
        <v>2108</v>
      </c>
      <c r="H15815" s="784" t="s">
        <v>2109</v>
      </c>
      <c r="I15815" s="784" t="s">
        <v>7101</v>
      </c>
    </row>
    <row r="15816" spans="1:9" hidden="1">
      <c r="A15816" s="784" t="str">
        <f>Table_wabobpsvr_AzureCalc_AzureCalcRateCard[[#This Row],[ServiceName]]&amp;Table_wabobpsvr_AzureCalc_AzureCalcRateCard[[#This Row],[Price_Level]]&amp;Table_wabobpsvr_AzureCalc_AzureCalcRateCard[[#This Row],[Region]]</f>
        <v>A6 VM (Windows)D6</v>
      </c>
      <c r="B15816" s="784">
        <v>6</v>
      </c>
      <c r="C15816" s="784" t="s">
        <v>701</v>
      </c>
      <c r="D15816" s="784" t="s">
        <v>183</v>
      </c>
      <c r="E15816" s="784">
        <v>0.4224</v>
      </c>
      <c r="F15816" s="784" t="s">
        <v>714</v>
      </c>
      <c r="G15816" s="784" t="s">
        <v>2108</v>
      </c>
      <c r="H15816" s="784" t="s">
        <v>2109</v>
      </c>
      <c r="I15816" s="784" t="s">
        <v>7101</v>
      </c>
    </row>
    <row r="15817" spans="1:9" hidden="1">
      <c r="A15817" s="784" t="str">
        <f>Table_wabobpsvr_AzureCalc_AzureCalcRateCard[[#This Row],[ServiceName]]&amp;Table_wabobpsvr_AzureCalc_AzureCalcRateCard[[#This Row],[Price_Level]]&amp;Table_wabobpsvr_AzureCalc_AzureCalcRateCard[[#This Row],[Region]]</f>
        <v>A6 VM (Windows)MOSP4</v>
      </c>
      <c r="B15817" s="784">
        <v>4</v>
      </c>
      <c r="C15817" s="784" t="s">
        <v>701</v>
      </c>
      <c r="D15817" s="784" t="s">
        <v>627</v>
      </c>
      <c r="E15817" s="784">
        <v>0.66</v>
      </c>
      <c r="F15817" s="784" t="s">
        <v>714</v>
      </c>
      <c r="G15817" s="784" t="s">
        <v>4431</v>
      </c>
      <c r="H15817" s="784" t="s">
        <v>4431</v>
      </c>
      <c r="I15817" s="784" t="s">
        <v>7102</v>
      </c>
    </row>
    <row r="15818" spans="1:9" hidden="1">
      <c r="A15818" s="784" t="str">
        <f>Table_wabobpsvr_AzureCalc_AzureCalcRateCard[[#This Row],[ServiceName]]&amp;Table_wabobpsvr_AzureCalc_AzureCalcRateCard[[#This Row],[Price_Level]]&amp;Table_wabobpsvr_AzureCalc_AzureCalcRateCard[[#This Row],[Region]]</f>
        <v>A6 VM (Windows)A4</v>
      </c>
      <c r="B15818" s="784">
        <v>4</v>
      </c>
      <c r="C15818" s="784" t="s">
        <v>701</v>
      </c>
      <c r="D15818" s="784" t="s">
        <v>181</v>
      </c>
      <c r="E15818" s="784">
        <v>0.48180000000000001</v>
      </c>
      <c r="F15818" s="784" t="s">
        <v>714</v>
      </c>
      <c r="G15818" s="784" t="s">
        <v>2110</v>
      </c>
      <c r="H15818" s="784" t="s">
        <v>2111</v>
      </c>
      <c r="I15818" s="784" t="s">
        <v>7102</v>
      </c>
    </row>
    <row r="15819" spans="1:9" hidden="1">
      <c r="A15819" s="784" t="str">
        <f>Table_wabobpsvr_AzureCalc_AzureCalcRateCard[[#This Row],[ServiceName]]&amp;Table_wabobpsvr_AzureCalc_AzureCalcRateCard[[#This Row],[Price_Level]]&amp;Table_wabobpsvr_AzureCalc_AzureCalcRateCard[[#This Row],[Region]]</f>
        <v>A6 VM (Windows)B4</v>
      </c>
      <c r="B15819" s="784">
        <v>4</v>
      </c>
      <c r="C15819" s="784" t="s">
        <v>701</v>
      </c>
      <c r="D15819" s="784" t="s">
        <v>182</v>
      </c>
      <c r="E15819" s="784">
        <v>0.46200000000000002</v>
      </c>
      <c r="F15819" s="784" t="s">
        <v>714</v>
      </c>
      <c r="G15819" s="784" t="s">
        <v>2110</v>
      </c>
      <c r="H15819" s="784" t="s">
        <v>2111</v>
      </c>
      <c r="I15819" s="784" t="s">
        <v>7102</v>
      </c>
    </row>
    <row r="15820" spans="1:9" hidden="1">
      <c r="A15820" s="784" t="str">
        <f>Table_wabobpsvr_AzureCalc_AzureCalcRateCard[[#This Row],[ServiceName]]&amp;Table_wabobpsvr_AzureCalc_AzureCalcRateCard[[#This Row],[Price_Level]]&amp;Table_wabobpsvr_AzureCalc_AzureCalcRateCard[[#This Row],[Region]]</f>
        <v>A6 VM (Windows)C4</v>
      </c>
      <c r="B15820" s="784">
        <v>4</v>
      </c>
      <c r="C15820" s="784" t="s">
        <v>701</v>
      </c>
      <c r="D15820" s="784" t="s">
        <v>184</v>
      </c>
      <c r="E15820" s="784">
        <v>0.44219999999999998</v>
      </c>
      <c r="F15820" s="784" t="s">
        <v>714</v>
      </c>
      <c r="G15820" s="784" t="s">
        <v>2110</v>
      </c>
      <c r="H15820" s="784" t="s">
        <v>2111</v>
      </c>
      <c r="I15820" s="784" t="s">
        <v>7102</v>
      </c>
    </row>
    <row r="15821" spans="1:9" hidden="1">
      <c r="A15821" s="784" t="str">
        <f>Table_wabobpsvr_AzureCalc_AzureCalcRateCard[[#This Row],[ServiceName]]&amp;Table_wabobpsvr_AzureCalc_AzureCalcRateCard[[#This Row],[Price_Level]]&amp;Table_wabobpsvr_AzureCalc_AzureCalcRateCard[[#This Row],[Region]]</f>
        <v>A6 VM (Windows)D4</v>
      </c>
      <c r="B15821" s="784">
        <v>4</v>
      </c>
      <c r="C15821" s="784" t="s">
        <v>701</v>
      </c>
      <c r="D15821" s="784" t="s">
        <v>183</v>
      </c>
      <c r="E15821" s="784">
        <v>0.4224</v>
      </c>
      <c r="F15821" s="784" t="s">
        <v>714</v>
      </c>
      <c r="G15821" s="784" t="s">
        <v>2110</v>
      </c>
      <c r="H15821" s="784" t="s">
        <v>2111</v>
      </c>
      <c r="I15821" s="784" t="s">
        <v>7102</v>
      </c>
    </row>
    <row r="15822" spans="1:9" hidden="1">
      <c r="A15822" s="784" t="str">
        <f>Table_wabobpsvr_AzureCalc_AzureCalcRateCard[[#This Row],[ServiceName]]&amp;Table_wabobpsvr_AzureCalc_AzureCalcRateCard[[#This Row],[Price_Level]]&amp;Table_wabobpsvr_AzureCalc_AzureCalcRateCard[[#This Row],[Region]]</f>
        <v>A6 VM (Windows)MOSP5</v>
      </c>
      <c r="B15822" s="784">
        <v>5</v>
      </c>
      <c r="C15822" s="784" t="s">
        <v>701</v>
      </c>
      <c r="D15822" s="784" t="s">
        <v>627</v>
      </c>
      <c r="E15822" s="784">
        <v>0.66</v>
      </c>
      <c r="F15822" s="784" t="s">
        <v>714</v>
      </c>
      <c r="G15822" s="784" t="s">
        <v>4431</v>
      </c>
      <c r="H15822" s="784" t="s">
        <v>4431</v>
      </c>
      <c r="I15822" s="784" t="s">
        <v>7103</v>
      </c>
    </row>
    <row r="15823" spans="1:9" hidden="1">
      <c r="A15823" s="784" t="str">
        <f>Table_wabobpsvr_AzureCalc_AzureCalcRateCard[[#This Row],[ServiceName]]&amp;Table_wabobpsvr_AzureCalc_AzureCalcRateCard[[#This Row],[Price_Level]]&amp;Table_wabobpsvr_AzureCalc_AzureCalcRateCard[[#This Row],[Region]]</f>
        <v>A6 VM (Windows)A5</v>
      </c>
      <c r="B15823" s="784">
        <v>5</v>
      </c>
      <c r="C15823" s="784" t="s">
        <v>701</v>
      </c>
      <c r="D15823" s="784" t="s">
        <v>181</v>
      </c>
      <c r="E15823" s="784">
        <v>0.48180000000000001</v>
      </c>
      <c r="F15823" s="784" t="s">
        <v>714</v>
      </c>
      <c r="G15823" s="784" t="s">
        <v>2112</v>
      </c>
      <c r="H15823" s="784" t="s">
        <v>2113</v>
      </c>
      <c r="I15823" s="784" t="s">
        <v>7103</v>
      </c>
    </row>
    <row r="15824" spans="1:9" hidden="1">
      <c r="A15824" s="784" t="str">
        <f>Table_wabobpsvr_AzureCalc_AzureCalcRateCard[[#This Row],[ServiceName]]&amp;Table_wabobpsvr_AzureCalc_AzureCalcRateCard[[#This Row],[Price_Level]]&amp;Table_wabobpsvr_AzureCalc_AzureCalcRateCard[[#This Row],[Region]]</f>
        <v>A6 VM (Windows)B5</v>
      </c>
      <c r="B15824" s="784">
        <v>5</v>
      </c>
      <c r="C15824" s="784" t="s">
        <v>701</v>
      </c>
      <c r="D15824" s="784" t="s">
        <v>182</v>
      </c>
      <c r="E15824" s="784">
        <v>0.46200000000000002</v>
      </c>
      <c r="F15824" s="784" t="s">
        <v>714</v>
      </c>
      <c r="G15824" s="784" t="s">
        <v>2112</v>
      </c>
      <c r="H15824" s="784" t="s">
        <v>2113</v>
      </c>
      <c r="I15824" s="784" t="s">
        <v>7103</v>
      </c>
    </row>
    <row r="15825" spans="1:9" hidden="1">
      <c r="A15825" s="784" t="str">
        <f>Table_wabobpsvr_AzureCalc_AzureCalcRateCard[[#This Row],[ServiceName]]&amp;Table_wabobpsvr_AzureCalc_AzureCalcRateCard[[#This Row],[Price_Level]]&amp;Table_wabobpsvr_AzureCalc_AzureCalcRateCard[[#This Row],[Region]]</f>
        <v>A6 VM (Windows)C5</v>
      </c>
      <c r="B15825" s="784">
        <v>5</v>
      </c>
      <c r="C15825" s="784" t="s">
        <v>701</v>
      </c>
      <c r="D15825" s="784" t="s">
        <v>184</v>
      </c>
      <c r="E15825" s="784">
        <v>0.44219999999999998</v>
      </c>
      <c r="F15825" s="784" t="s">
        <v>714</v>
      </c>
      <c r="G15825" s="784" t="s">
        <v>2112</v>
      </c>
      <c r="H15825" s="784" t="s">
        <v>2113</v>
      </c>
      <c r="I15825" s="784" t="s">
        <v>7103</v>
      </c>
    </row>
    <row r="15826" spans="1:9" hidden="1">
      <c r="A15826" s="784" t="str">
        <f>Table_wabobpsvr_AzureCalc_AzureCalcRateCard[[#This Row],[ServiceName]]&amp;Table_wabobpsvr_AzureCalc_AzureCalcRateCard[[#This Row],[Price_Level]]&amp;Table_wabobpsvr_AzureCalc_AzureCalcRateCard[[#This Row],[Region]]</f>
        <v>A6 VM (Windows)D5</v>
      </c>
      <c r="B15826" s="784">
        <v>5</v>
      </c>
      <c r="C15826" s="784" t="s">
        <v>701</v>
      </c>
      <c r="D15826" s="784" t="s">
        <v>183</v>
      </c>
      <c r="E15826" s="784">
        <v>0.4224</v>
      </c>
      <c r="F15826" s="784" t="s">
        <v>714</v>
      </c>
      <c r="G15826" s="784" t="s">
        <v>2112</v>
      </c>
      <c r="H15826" s="784" t="s">
        <v>2113</v>
      </c>
      <c r="I15826" s="784" t="s">
        <v>7103</v>
      </c>
    </row>
    <row r="15827" spans="1:9" hidden="1">
      <c r="A15827" s="784" t="str">
        <f>Table_wabobpsvr_AzureCalc_AzureCalcRateCard[[#This Row],[ServiceName]]&amp;Table_wabobpsvr_AzureCalc_AzureCalcRateCard[[#This Row],[Price_Level]]&amp;Table_wabobpsvr_AzureCalc_AzureCalcRateCard[[#This Row],[Region]]</f>
        <v>A6 VM (Windows)MOSP1</v>
      </c>
      <c r="B15827" s="784">
        <v>1</v>
      </c>
      <c r="C15827" s="784" t="s">
        <v>701</v>
      </c>
      <c r="D15827" s="784" t="s">
        <v>627</v>
      </c>
      <c r="E15827" s="784">
        <v>0.6</v>
      </c>
      <c r="F15827" s="784" t="s">
        <v>714</v>
      </c>
      <c r="G15827" s="784" t="s">
        <v>4431</v>
      </c>
      <c r="H15827" s="784" t="s">
        <v>4431</v>
      </c>
      <c r="I15827" s="784" t="s">
        <v>7104</v>
      </c>
    </row>
    <row r="15828" spans="1:9" hidden="1">
      <c r="A15828" s="784" t="str">
        <f>Table_wabobpsvr_AzureCalc_AzureCalcRateCard[[#This Row],[ServiceName]]&amp;Table_wabobpsvr_AzureCalc_AzureCalcRateCard[[#This Row],[Price_Level]]&amp;Table_wabobpsvr_AzureCalc_AzureCalcRateCard[[#This Row],[Region]]</f>
        <v>A6 VM (Windows)A1</v>
      </c>
      <c r="B15828" s="784">
        <v>1</v>
      </c>
      <c r="C15828" s="784" t="s">
        <v>701</v>
      </c>
      <c r="D15828" s="784" t="s">
        <v>181</v>
      </c>
      <c r="E15828" s="784">
        <v>0.438</v>
      </c>
      <c r="F15828" s="784" t="s">
        <v>714</v>
      </c>
      <c r="G15828" s="784" t="s">
        <v>2114</v>
      </c>
      <c r="H15828" s="784" t="s">
        <v>2115</v>
      </c>
      <c r="I15828" s="784" t="s">
        <v>7104</v>
      </c>
    </row>
    <row r="15829" spans="1:9" hidden="1">
      <c r="A15829" s="784" t="str">
        <f>Table_wabobpsvr_AzureCalc_AzureCalcRateCard[[#This Row],[ServiceName]]&amp;Table_wabobpsvr_AzureCalc_AzureCalcRateCard[[#This Row],[Price_Level]]&amp;Table_wabobpsvr_AzureCalc_AzureCalcRateCard[[#This Row],[Region]]</f>
        <v>A6 VM (Windows)B1</v>
      </c>
      <c r="B15829" s="784">
        <v>1</v>
      </c>
      <c r="C15829" s="784" t="s">
        <v>701</v>
      </c>
      <c r="D15829" s="784" t="s">
        <v>182</v>
      </c>
      <c r="E15829" s="784">
        <v>0.42</v>
      </c>
      <c r="F15829" s="784" t="s">
        <v>714</v>
      </c>
      <c r="G15829" s="784" t="s">
        <v>2114</v>
      </c>
      <c r="H15829" s="784" t="s">
        <v>2115</v>
      </c>
      <c r="I15829" s="784" t="s">
        <v>7104</v>
      </c>
    </row>
    <row r="15830" spans="1:9" hidden="1">
      <c r="A15830" s="784" t="str">
        <f>Table_wabobpsvr_AzureCalc_AzureCalcRateCard[[#This Row],[ServiceName]]&amp;Table_wabobpsvr_AzureCalc_AzureCalcRateCard[[#This Row],[Price_Level]]&amp;Table_wabobpsvr_AzureCalc_AzureCalcRateCard[[#This Row],[Region]]</f>
        <v>A6 VM (Windows)C1</v>
      </c>
      <c r="B15830" s="784">
        <v>1</v>
      </c>
      <c r="C15830" s="784" t="s">
        <v>701</v>
      </c>
      <c r="D15830" s="784" t="s">
        <v>184</v>
      </c>
      <c r="E15830" s="784">
        <v>0.40200000000000002</v>
      </c>
      <c r="F15830" s="784" t="s">
        <v>714</v>
      </c>
      <c r="G15830" s="784" t="s">
        <v>2114</v>
      </c>
      <c r="H15830" s="784" t="s">
        <v>2115</v>
      </c>
      <c r="I15830" s="784" t="s">
        <v>7104</v>
      </c>
    </row>
    <row r="15831" spans="1:9" hidden="1">
      <c r="A15831" s="784" t="str">
        <f>Table_wabobpsvr_AzureCalc_AzureCalcRateCard[[#This Row],[ServiceName]]&amp;Table_wabobpsvr_AzureCalc_AzureCalcRateCard[[#This Row],[Price_Level]]&amp;Table_wabobpsvr_AzureCalc_AzureCalcRateCard[[#This Row],[Region]]</f>
        <v>A6 VM (Windows)D1</v>
      </c>
      <c r="B15831" s="784">
        <v>1</v>
      </c>
      <c r="C15831" s="784" t="s">
        <v>701</v>
      </c>
      <c r="D15831" s="784" t="s">
        <v>183</v>
      </c>
      <c r="E15831" s="784">
        <v>0.38400000000000001</v>
      </c>
      <c r="F15831" s="784" t="s">
        <v>714</v>
      </c>
      <c r="G15831" s="784" t="s">
        <v>2114</v>
      </c>
      <c r="H15831" s="784" t="s">
        <v>2115</v>
      </c>
      <c r="I15831" s="784" t="s">
        <v>7104</v>
      </c>
    </row>
    <row r="15832" spans="1:9" hidden="1">
      <c r="A15832" s="784" t="str">
        <f>Table_wabobpsvr_AzureCalc_AzureCalcRateCard[[#This Row],[ServiceName]]&amp;Table_wabobpsvr_AzureCalc_AzureCalcRateCard[[#This Row],[Price_Level]]&amp;Table_wabobpsvr_AzureCalc_AzureCalcRateCard[[#This Row],[Region]]</f>
        <v>A6 VM (Windows)MOSP7</v>
      </c>
      <c r="B15832" s="784">
        <v>7</v>
      </c>
      <c r="C15832" s="784" t="s">
        <v>701</v>
      </c>
      <c r="D15832" s="784" t="s">
        <v>627</v>
      </c>
      <c r="E15832" s="784">
        <v>0.6</v>
      </c>
      <c r="F15832" s="784" t="s">
        <v>714</v>
      </c>
      <c r="G15832" s="784" t="s">
        <v>4431</v>
      </c>
      <c r="H15832" s="784" t="s">
        <v>4431</v>
      </c>
      <c r="I15832" s="784" t="s">
        <v>5481</v>
      </c>
    </row>
    <row r="15833" spans="1:9" hidden="1">
      <c r="A15833" s="784" t="str">
        <f>Table_wabobpsvr_AzureCalc_AzureCalcRateCard[[#This Row],[ServiceName]]&amp;Table_wabobpsvr_AzureCalc_AzureCalcRateCard[[#This Row],[Price_Level]]&amp;Table_wabobpsvr_AzureCalc_AzureCalcRateCard[[#This Row],[Region]]</f>
        <v>Standard_G1 Cloud ServicesB</v>
      </c>
      <c r="B15833" s="784"/>
      <c r="C15833" s="784" t="s">
        <v>4431</v>
      </c>
      <c r="D15833" s="784" t="s">
        <v>182</v>
      </c>
      <c r="E15833" s="784">
        <v>999999</v>
      </c>
      <c r="F15833" s="784" t="s">
        <v>3193</v>
      </c>
      <c r="G15833" s="784" t="s">
        <v>4431</v>
      </c>
      <c r="H15833" s="784" t="s">
        <v>4431</v>
      </c>
      <c r="I15833" s="784" t="s">
        <v>4431</v>
      </c>
    </row>
    <row r="15834" spans="1:9" hidden="1">
      <c r="A15834" s="784" t="str">
        <f>Table_wabobpsvr_AzureCalc_AzureCalcRateCard[[#This Row],[ServiceName]]&amp;Table_wabobpsvr_AzureCalc_AzureCalcRateCard[[#This Row],[Price_Level]]&amp;Table_wabobpsvr_AzureCalc_AzureCalcRateCard[[#This Row],[Region]]</f>
        <v>Standard_G1 Cloud ServicesC</v>
      </c>
      <c r="B15834" s="784"/>
      <c r="C15834" s="784" t="s">
        <v>4431</v>
      </c>
      <c r="D15834" s="784" t="s">
        <v>184</v>
      </c>
      <c r="E15834" s="784">
        <v>999999</v>
      </c>
      <c r="F15834" s="784" t="s">
        <v>3193</v>
      </c>
      <c r="G15834" s="784" t="s">
        <v>4431</v>
      </c>
      <c r="H15834" s="784" t="s">
        <v>4431</v>
      </c>
      <c r="I15834" s="784" t="s">
        <v>4431</v>
      </c>
    </row>
    <row r="15835" spans="1:9" hidden="1">
      <c r="A15835" s="784" t="str">
        <f>Table_wabobpsvr_AzureCalc_AzureCalcRateCard[[#This Row],[ServiceName]]&amp;Table_wabobpsvr_AzureCalc_AzureCalcRateCard[[#This Row],[Price_Level]]&amp;Table_wabobpsvr_AzureCalc_AzureCalcRateCard[[#This Row],[Region]]</f>
        <v>Standard_G1 Cloud ServicesD</v>
      </c>
      <c r="B15835" s="784"/>
      <c r="C15835" s="784" t="s">
        <v>4431</v>
      </c>
      <c r="D15835" s="784" t="s">
        <v>183</v>
      </c>
      <c r="E15835" s="784">
        <v>999999</v>
      </c>
      <c r="F15835" s="784" t="s">
        <v>3193</v>
      </c>
      <c r="G15835" s="784" t="s">
        <v>4431</v>
      </c>
      <c r="H15835" s="784" t="s">
        <v>4431</v>
      </c>
      <c r="I15835" s="784" t="s">
        <v>4431</v>
      </c>
    </row>
    <row r="15836" spans="1:9" hidden="1">
      <c r="A15836" s="784" t="str">
        <f>Table_wabobpsvr_AzureCalc_AzureCalcRateCard[[#This Row],[ServiceName]]&amp;Table_wabobpsvr_AzureCalc_AzureCalcRateCard[[#This Row],[Price_Level]]&amp;Table_wabobpsvr_AzureCalc_AzureCalcRateCard[[#This Row],[Region]]</f>
        <v>Standard_G4 VM (Non-Windows)C</v>
      </c>
      <c r="B15836" s="784"/>
      <c r="C15836" s="784" t="s">
        <v>4431</v>
      </c>
      <c r="D15836" s="784" t="s">
        <v>184</v>
      </c>
      <c r="E15836" s="784">
        <v>999999</v>
      </c>
      <c r="F15836" s="784" t="s">
        <v>3219</v>
      </c>
      <c r="G15836" s="784" t="s">
        <v>4431</v>
      </c>
      <c r="H15836" s="784" t="s">
        <v>4431</v>
      </c>
      <c r="I15836" s="784" t="s">
        <v>4431</v>
      </c>
    </row>
    <row r="15837" spans="1:9" hidden="1">
      <c r="A15837" s="784" t="str">
        <f>Table_wabobpsvr_AzureCalc_AzureCalcRateCard[[#This Row],[ServiceName]]&amp;Table_wabobpsvr_AzureCalc_AzureCalcRateCard[[#This Row],[Price_Level]]&amp;Table_wabobpsvr_AzureCalc_AzureCalcRateCard[[#This Row],[Region]]</f>
        <v>Premium Storage - Page Blob/P30 (Units)D</v>
      </c>
      <c r="B15837" s="784"/>
      <c r="C15837" s="784" t="s">
        <v>81</v>
      </c>
      <c r="D15837" s="784" t="s">
        <v>183</v>
      </c>
      <c r="E15837" s="784">
        <v>999999</v>
      </c>
      <c r="F15837" s="784" t="s">
        <v>3352</v>
      </c>
      <c r="G15837" s="784" t="s">
        <v>4431</v>
      </c>
      <c r="H15837" s="784" t="s">
        <v>4431</v>
      </c>
      <c r="I15837" s="784" t="s">
        <v>4431</v>
      </c>
    </row>
    <row r="15838" spans="1:9" hidden="1">
      <c r="A15838" s="784" t="str">
        <f>Table_wabobpsvr_AzureCalc_AzureCalcRateCard[[#This Row],[ServiceName]]&amp;Table_wabobpsvr_AzureCalc_AzureCalcRateCard[[#This Row],[Price_Level]]&amp;Table_wabobpsvr_AzureCalc_AzureCalcRateCard[[#This Row],[Region]]</f>
        <v>Studio Experiment Compute HoursD</v>
      </c>
      <c r="B15838" s="784"/>
      <c r="C15838" s="784" t="s">
        <v>4431</v>
      </c>
      <c r="D15838" s="784" t="s">
        <v>183</v>
      </c>
      <c r="E15838" s="784">
        <v>999999</v>
      </c>
      <c r="F15838" s="784" t="s">
        <v>3543</v>
      </c>
      <c r="G15838" s="784" t="s">
        <v>4431</v>
      </c>
      <c r="H15838" s="784" t="s">
        <v>4431</v>
      </c>
      <c r="I15838" s="784" t="s">
        <v>4431</v>
      </c>
    </row>
    <row r="15839" spans="1:9" hidden="1">
      <c r="A15839" s="784" t="str">
        <f>Table_wabobpsvr_AzureCalc_AzureCalcRateCard[[#This Row],[ServiceName]]&amp;Table_wabobpsvr_AzureCalc_AzureCalcRateCard[[#This Row],[Price_Level]]&amp;Table_wabobpsvr_AzureCalc_AzureCalcRateCard[[#This Row],[Region]]</f>
        <v>Premium P6 Secondary Geo Database HoursD13</v>
      </c>
      <c r="B15839" s="784">
        <v>13</v>
      </c>
      <c r="C15839" s="784" t="s">
        <v>91</v>
      </c>
      <c r="D15839" s="784" t="s">
        <v>183</v>
      </c>
      <c r="E15839" s="784">
        <v>3.9929999999999999</v>
      </c>
      <c r="F15839" s="784" t="s">
        <v>7380</v>
      </c>
      <c r="G15839" s="784" t="s">
        <v>3789</v>
      </c>
      <c r="H15839" s="784" t="s">
        <v>5952</v>
      </c>
      <c r="I15839" s="784" t="s">
        <v>5953</v>
      </c>
    </row>
    <row r="15840" spans="1:9" hidden="1">
      <c r="A15840" s="784" t="str">
        <f>Table_wabobpsvr_AzureCalc_AzureCalcRateCard[[#This Row],[ServiceName]]&amp;Table_wabobpsvr_AzureCalc_AzureCalcRateCard[[#This Row],[Price_Level]]&amp;Table_wabobpsvr_AzureCalc_AzureCalcRateCard[[#This Row],[Region]]</f>
        <v>Premium P6 Secondary Geo Database HoursD</v>
      </c>
      <c r="B15840" s="784"/>
      <c r="C15840" s="784" t="s">
        <v>91</v>
      </c>
      <c r="D15840" s="784" t="s">
        <v>183</v>
      </c>
      <c r="E15840" s="784">
        <v>3.3</v>
      </c>
      <c r="F15840" s="784" t="s">
        <v>7380</v>
      </c>
      <c r="G15840" s="784" t="s">
        <v>3787</v>
      </c>
      <c r="H15840" s="784" t="s">
        <v>5926</v>
      </c>
      <c r="I15840" s="784" t="s">
        <v>5927</v>
      </c>
    </row>
    <row r="15841" spans="1:9" hidden="1">
      <c r="A15841" s="784" t="str">
        <f>Table_wabobpsvr_AzureCalc_AzureCalcRateCard[[#This Row],[ServiceName]]&amp;Table_wabobpsvr_AzureCalc_AzureCalcRateCard[[#This Row],[Price_Level]]&amp;Table_wabobpsvr_AzureCalc_AzureCalcRateCard[[#This Row],[Region]]</f>
        <v>SQL DB Premium P4 Database HoursC13</v>
      </c>
      <c r="B15841" s="784">
        <v>13</v>
      </c>
      <c r="C15841" s="784" t="s">
        <v>91</v>
      </c>
      <c r="D15841" s="784" t="s">
        <v>184</v>
      </c>
      <c r="E15841" s="784">
        <v>2.76488333333333</v>
      </c>
      <c r="F15841" s="784" t="s">
        <v>7384</v>
      </c>
      <c r="G15841" s="784" t="s">
        <v>7312</v>
      </c>
      <c r="H15841" s="784" t="s">
        <v>7313</v>
      </c>
      <c r="I15841" s="784" t="s">
        <v>7287</v>
      </c>
    </row>
    <row r="15842" spans="1:9" hidden="1">
      <c r="A15842" s="784" t="str">
        <f>Table_wabobpsvr_AzureCalc_AzureCalcRateCard[[#This Row],[ServiceName]]&amp;Table_wabobpsvr_AzureCalc_AzureCalcRateCard[[#This Row],[Price_Level]]&amp;Table_wabobpsvr_AzureCalc_AzureCalcRateCard[[#This Row],[Region]]</f>
        <v>Premium P4 Secondary Geo Database HoursC12</v>
      </c>
      <c r="B15842" s="784">
        <v>12</v>
      </c>
      <c r="C15842" s="784" t="s">
        <v>91</v>
      </c>
      <c r="D15842" s="784" t="s">
        <v>184</v>
      </c>
      <c r="E15842" s="784">
        <v>1.9314750000000001</v>
      </c>
      <c r="F15842" s="784" t="s">
        <v>7381</v>
      </c>
      <c r="G15842" s="784" t="s">
        <v>7326</v>
      </c>
      <c r="H15842" s="784" t="s">
        <v>7327</v>
      </c>
      <c r="I15842" s="784" t="s">
        <v>7294</v>
      </c>
    </row>
    <row r="15843" spans="1:9" hidden="1">
      <c r="A15843" s="784" t="str">
        <f>Table_wabobpsvr_AzureCalc_AzureCalcRateCard[[#This Row],[ServiceName]]&amp;Table_wabobpsvr_AzureCalc_AzureCalcRateCard[[#This Row],[Price_Level]]&amp;Table_wabobpsvr_AzureCalc_AzureCalcRateCard[[#This Row],[Region]]</f>
        <v>Premium P4 Secondary Geo Database HoursD13</v>
      </c>
      <c r="B15843" s="784">
        <v>13</v>
      </c>
      <c r="C15843" s="784" t="s">
        <v>91</v>
      </c>
      <c r="D15843" s="784" t="s">
        <v>183</v>
      </c>
      <c r="E15843" s="784">
        <v>2.0053000000000001</v>
      </c>
      <c r="F15843" s="784" t="s">
        <v>7381</v>
      </c>
      <c r="G15843" s="784" t="s">
        <v>7314</v>
      </c>
      <c r="H15843" s="784" t="s">
        <v>7315</v>
      </c>
      <c r="I15843" s="784" t="s">
        <v>7288</v>
      </c>
    </row>
    <row r="15844" spans="1:9" hidden="1">
      <c r="A15844" s="784" t="str">
        <f>Table_wabobpsvr_AzureCalc_AzureCalcRateCard[[#This Row],[ServiceName]]&amp;Table_wabobpsvr_AzureCalc_AzureCalcRateCard[[#This Row],[Price_Level]]&amp;Table_wabobpsvr_AzureCalc_AzureCalcRateCard[[#This Row],[Region]]</f>
        <v>Premium P4 Secondary Geo Database HoursD12</v>
      </c>
      <c r="B15844" s="784">
        <v>12</v>
      </c>
      <c r="C15844" s="784" t="s">
        <v>91</v>
      </c>
      <c r="D15844" s="784" t="s">
        <v>183</v>
      </c>
      <c r="E15844" s="784">
        <v>1.8677999999999999</v>
      </c>
      <c r="F15844" s="784" t="s">
        <v>7381</v>
      </c>
      <c r="G15844" s="784" t="s">
        <v>7326</v>
      </c>
      <c r="H15844" s="784" t="s">
        <v>7327</v>
      </c>
      <c r="I15844" s="784" t="s">
        <v>7294</v>
      </c>
    </row>
    <row r="15845" spans="1:9" hidden="1">
      <c r="A15845" s="784" t="str">
        <f>Table_wabobpsvr_AzureCalc_AzureCalcRateCard[[#This Row],[ServiceName]]&amp;Table_wabobpsvr_AzureCalc_AzureCalcRateCard[[#This Row],[Price_Level]]&amp;Table_wabobpsvr_AzureCalc_AzureCalcRateCard[[#This Row],[Region]]</f>
        <v>Premium P4 Secondary Active Geo Database HoursD12</v>
      </c>
      <c r="B15845" s="784">
        <v>12</v>
      </c>
      <c r="C15845" s="784" t="s">
        <v>91</v>
      </c>
      <c r="D15845" s="784" t="s">
        <v>183</v>
      </c>
      <c r="E15845" s="784">
        <v>2.4900333333333302</v>
      </c>
      <c r="F15845" s="784" t="s">
        <v>7382</v>
      </c>
      <c r="G15845" s="784" t="s">
        <v>7328</v>
      </c>
      <c r="H15845" s="784" t="s">
        <v>7329</v>
      </c>
      <c r="I15845" s="784" t="s">
        <v>7295</v>
      </c>
    </row>
    <row r="15846" spans="1:9" hidden="1">
      <c r="A15846" s="784" t="str">
        <f>Table_wabobpsvr_AzureCalc_AzureCalcRateCard[[#This Row],[ServiceName]]&amp;Table_wabobpsvr_AzureCalc_AzureCalcRateCard[[#This Row],[Price_Level]]&amp;Table_wabobpsvr_AzureCalc_AzureCalcRateCard[[#This Row],[Region]]</f>
        <v>SQL DB Premium P4 Database HoursD14</v>
      </c>
      <c r="B15846" s="784">
        <v>14</v>
      </c>
      <c r="C15846" s="784" t="s">
        <v>91</v>
      </c>
      <c r="D15846" s="784" t="s">
        <v>183</v>
      </c>
      <c r="E15846" s="784">
        <v>2.7456</v>
      </c>
      <c r="F15846" s="784" t="s">
        <v>7384</v>
      </c>
      <c r="G15846" s="784" t="s">
        <v>7359</v>
      </c>
      <c r="H15846" s="784" t="s">
        <v>7360</v>
      </c>
      <c r="I15846" s="784" t="s">
        <v>7356</v>
      </c>
    </row>
    <row r="15847" spans="1:9" hidden="1">
      <c r="A15847" s="784" t="str">
        <f>Table_wabobpsvr_AzureCalc_AzureCalcRateCard[[#This Row],[ServiceName]]&amp;Table_wabobpsvr_AzureCalc_AzureCalcRateCard[[#This Row],[Price_Level]]&amp;Table_wabobpsvr_AzureCalc_AzureCalcRateCard[[#This Row],[Region]]</f>
        <v>DWUD</v>
      </c>
      <c r="B15847" s="784"/>
      <c r="C15847" s="784" t="s">
        <v>91</v>
      </c>
      <c r="D15847" s="784" t="s">
        <v>183</v>
      </c>
      <c r="E15847" s="784">
        <v>0.61599999999999999</v>
      </c>
      <c r="F15847" s="784" t="s">
        <v>7105</v>
      </c>
      <c r="G15847" s="784" t="s">
        <v>7106</v>
      </c>
      <c r="H15847" s="784" t="s">
        <v>7107</v>
      </c>
      <c r="I15847" s="784" t="s">
        <v>7108</v>
      </c>
    </row>
    <row r="15848" spans="1:9" hidden="1">
      <c r="A15848" s="784" t="str">
        <f>Table_wabobpsvr_AzureCalc_AzureCalcRateCard[[#This Row],[ServiceName]]&amp;Table_wabobpsvr_AzureCalc_AzureCalcRateCard[[#This Row],[Price_Level]]&amp;Table_wabobpsvr_AzureCalc_AzureCalcRateCard[[#This Row],[Region]]</f>
        <v>DWUD15</v>
      </c>
      <c r="B15848" s="784">
        <v>15</v>
      </c>
      <c r="C15848" s="784" t="s">
        <v>91</v>
      </c>
      <c r="D15848" s="784" t="s">
        <v>183</v>
      </c>
      <c r="E15848" s="784">
        <v>0.90639999999999998</v>
      </c>
      <c r="F15848" s="784" t="s">
        <v>7105</v>
      </c>
      <c r="G15848" s="784" t="s">
        <v>7109</v>
      </c>
      <c r="H15848" s="784" t="s">
        <v>7110</v>
      </c>
      <c r="I15848" s="784" t="s">
        <v>7111</v>
      </c>
    </row>
    <row r="15849" spans="1:9" hidden="1">
      <c r="A15849" s="784" t="str">
        <f>Table_wabobpsvr_AzureCalc_AzureCalcRateCard[[#This Row],[ServiceName]]&amp;Table_wabobpsvr_AzureCalc_AzureCalcRateCard[[#This Row],[Price_Level]]&amp;Table_wabobpsvr_AzureCalc_AzureCalcRateCard[[#This Row],[Region]]</f>
        <v>DWUD16</v>
      </c>
      <c r="B15849" s="784">
        <v>16</v>
      </c>
      <c r="C15849" s="784" t="s">
        <v>91</v>
      </c>
      <c r="D15849" s="784" t="s">
        <v>183</v>
      </c>
      <c r="E15849" s="784">
        <v>0.90639999999999998</v>
      </c>
      <c r="F15849" s="784" t="s">
        <v>7105</v>
      </c>
      <c r="G15849" s="784" t="s">
        <v>7112</v>
      </c>
      <c r="H15849" s="784" t="s">
        <v>7113</v>
      </c>
      <c r="I15849" s="784" t="s">
        <v>7114</v>
      </c>
    </row>
    <row r="15850" spans="1:9" hidden="1">
      <c r="A15850" s="784" t="str">
        <f>Table_wabobpsvr_AzureCalc_AzureCalcRateCard[[#This Row],[ServiceName]]&amp;Table_wabobpsvr_AzureCalc_AzureCalcRateCard[[#This Row],[Price_Level]]&amp;Table_wabobpsvr_AzureCalc_AzureCalcRateCard[[#This Row],[Region]]</f>
        <v>DWUD13</v>
      </c>
      <c r="B15850" s="784">
        <v>13</v>
      </c>
      <c r="C15850" s="784" t="s">
        <v>91</v>
      </c>
      <c r="D15850" s="784" t="s">
        <v>183</v>
      </c>
      <c r="E15850" s="784">
        <v>0.90639999999999998</v>
      </c>
      <c r="F15850" s="784" t="s">
        <v>7105</v>
      </c>
      <c r="G15850" s="784" t="s">
        <v>7115</v>
      </c>
      <c r="H15850" s="784" t="s">
        <v>7116</v>
      </c>
      <c r="I15850" s="784" t="s">
        <v>7117</v>
      </c>
    </row>
    <row r="15851" spans="1:9" hidden="1">
      <c r="A15851" s="784" t="str">
        <f>Table_wabobpsvr_AzureCalc_AzureCalcRateCard[[#This Row],[ServiceName]]&amp;Table_wabobpsvr_AzureCalc_AzureCalcRateCard[[#This Row],[Price_Level]]&amp;Table_wabobpsvr_AzureCalc_AzureCalcRateCard[[#This Row],[Region]]</f>
        <v>DWUD10</v>
      </c>
      <c r="B15851" s="784">
        <v>10</v>
      </c>
      <c r="C15851" s="784" t="s">
        <v>91</v>
      </c>
      <c r="D15851" s="784" t="s">
        <v>183</v>
      </c>
      <c r="E15851" s="784">
        <v>0.90639999999999998</v>
      </c>
      <c r="F15851" s="784" t="s">
        <v>7105</v>
      </c>
      <c r="G15851" s="784" t="s">
        <v>7118</v>
      </c>
      <c r="H15851" s="784" t="s">
        <v>7119</v>
      </c>
      <c r="I15851" s="784" t="s">
        <v>7120</v>
      </c>
    </row>
    <row r="15852" spans="1:9" hidden="1">
      <c r="A15852" s="784" t="str">
        <f>Table_wabobpsvr_AzureCalc_AzureCalcRateCard[[#This Row],[ServiceName]]&amp;Table_wabobpsvr_AzureCalc_AzureCalcRateCard[[#This Row],[Price_Level]]&amp;Table_wabobpsvr_AzureCalc_AzureCalcRateCard[[#This Row],[Region]]</f>
        <v>DWUD9</v>
      </c>
      <c r="B15852" s="784">
        <v>9</v>
      </c>
      <c r="C15852" s="784" t="s">
        <v>91</v>
      </c>
      <c r="D15852" s="784" t="s">
        <v>183</v>
      </c>
      <c r="E15852" s="784">
        <v>0.90639999999999998</v>
      </c>
      <c r="F15852" s="784" t="s">
        <v>7105</v>
      </c>
      <c r="G15852" s="784" t="s">
        <v>7121</v>
      </c>
      <c r="H15852" s="784" t="s">
        <v>7122</v>
      </c>
      <c r="I15852" s="784" t="s">
        <v>7123</v>
      </c>
    </row>
    <row r="15853" spans="1:9" hidden="1">
      <c r="A15853" s="784" t="str">
        <f>Table_wabobpsvr_AzureCalc_AzureCalcRateCard[[#This Row],[ServiceName]]&amp;Table_wabobpsvr_AzureCalc_AzureCalcRateCard[[#This Row],[Price_Level]]&amp;Table_wabobpsvr_AzureCalc_AzureCalcRateCard[[#This Row],[Region]]</f>
        <v>DWUD7</v>
      </c>
      <c r="B15853" s="784">
        <v>7</v>
      </c>
      <c r="C15853" s="784" t="s">
        <v>91</v>
      </c>
      <c r="D15853" s="784" t="s">
        <v>183</v>
      </c>
      <c r="E15853" s="784">
        <v>0.68640000000000001</v>
      </c>
      <c r="F15853" s="784" t="s">
        <v>7105</v>
      </c>
      <c r="G15853" s="784" t="s">
        <v>7124</v>
      </c>
      <c r="H15853" s="784" t="s">
        <v>7125</v>
      </c>
      <c r="I15853" s="784" t="s">
        <v>7126</v>
      </c>
    </row>
    <row r="15854" spans="1:9" hidden="1">
      <c r="A15854" s="784" t="str">
        <f>Table_wabobpsvr_AzureCalc_AzureCalcRateCard[[#This Row],[ServiceName]]&amp;Table_wabobpsvr_AzureCalc_AzureCalcRateCard[[#This Row],[Price_Level]]&amp;Table_wabobpsvr_AzureCalc_AzureCalcRateCard[[#This Row],[Region]]</f>
        <v>DWUD8</v>
      </c>
      <c r="B15854" s="784">
        <v>8</v>
      </c>
      <c r="C15854" s="784" t="s">
        <v>91</v>
      </c>
      <c r="D15854" s="784" t="s">
        <v>183</v>
      </c>
      <c r="E15854" s="784">
        <v>0.68640000000000001</v>
      </c>
      <c r="F15854" s="784" t="s">
        <v>7105</v>
      </c>
      <c r="G15854" s="784" t="s">
        <v>7127</v>
      </c>
      <c r="H15854" s="784" t="s">
        <v>7128</v>
      </c>
      <c r="I15854" s="784" t="s">
        <v>7129</v>
      </c>
    </row>
    <row r="15855" spans="1:9" hidden="1">
      <c r="A15855" s="784" t="str">
        <f>Table_wabobpsvr_AzureCalc_AzureCalcRateCard[[#This Row],[ServiceName]]&amp;Table_wabobpsvr_AzureCalc_AzureCalcRateCard[[#This Row],[Price_Level]]&amp;Table_wabobpsvr_AzureCalc_AzureCalcRateCard[[#This Row],[Region]]</f>
        <v>DWUD11</v>
      </c>
      <c r="B15855" s="784">
        <v>11</v>
      </c>
      <c r="C15855" s="784" t="s">
        <v>91</v>
      </c>
      <c r="D15855" s="784" t="s">
        <v>183</v>
      </c>
      <c r="E15855" s="784">
        <v>0.86240000000000006</v>
      </c>
      <c r="F15855" s="784" t="s">
        <v>7105</v>
      </c>
      <c r="G15855" s="784" t="s">
        <v>7130</v>
      </c>
      <c r="H15855" s="784" t="s">
        <v>7131</v>
      </c>
      <c r="I15855" s="784" t="s">
        <v>7132</v>
      </c>
    </row>
    <row r="15856" spans="1:9" hidden="1">
      <c r="A15856" s="784" t="str">
        <f>Table_wabobpsvr_AzureCalc_AzureCalcRateCard[[#This Row],[ServiceName]]&amp;Table_wabobpsvr_AzureCalc_AzureCalcRateCard[[#This Row],[Price_Level]]&amp;Table_wabobpsvr_AzureCalc_AzureCalcRateCard[[#This Row],[Region]]</f>
        <v>Standard S2 Search HourMOSP15</v>
      </c>
      <c r="B15856" s="784">
        <v>15</v>
      </c>
      <c r="C15856" s="784" t="s">
        <v>91</v>
      </c>
      <c r="D15856" s="784" t="s">
        <v>627</v>
      </c>
      <c r="E15856" s="784">
        <v>1.774</v>
      </c>
      <c r="F15856" s="784" t="s">
        <v>5607</v>
      </c>
      <c r="G15856" s="784" t="s">
        <v>4431</v>
      </c>
      <c r="H15856" s="784" t="s">
        <v>4431</v>
      </c>
      <c r="I15856" s="784" t="s">
        <v>7133</v>
      </c>
    </row>
    <row r="15857" spans="1:9" hidden="1">
      <c r="A15857" s="784" t="str">
        <f>Table_wabobpsvr_AzureCalc_AzureCalcRateCard[[#This Row],[ServiceName]]&amp;Table_wabobpsvr_AzureCalc_AzureCalcRateCard[[#This Row],[Price_Level]]&amp;Table_wabobpsvr_AzureCalc_AzureCalcRateCard[[#This Row],[Region]]</f>
        <v>Standard S2 Search HourMOSP16</v>
      </c>
      <c r="B15857" s="784">
        <v>16</v>
      </c>
      <c r="C15857" s="784" t="s">
        <v>91</v>
      </c>
      <c r="D15857" s="784" t="s">
        <v>627</v>
      </c>
      <c r="E15857" s="784">
        <v>1.774</v>
      </c>
      <c r="F15857" s="784" t="s">
        <v>5607</v>
      </c>
      <c r="G15857" s="784" t="s">
        <v>4431</v>
      </c>
      <c r="H15857" s="784" t="s">
        <v>4431</v>
      </c>
      <c r="I15857" s="784" t="s">
        <v>7134</v>
      </c>
    </row>
    <row r="15858" spans="1:9" hidden="1">
      <c r="A15858" s="784" t="str">
        <f>Table_wabobpsvr_AzureCalc_AzureCalcRateCard[[#This Row],[ServiceName]]&amp;Table_wabobpsvr_AzureCalc_AzureCalcRateCard[[#This Row],[Price_Level]]&amp;Table_wabobpsvr_AzureCalc_AzureCalcRateCard[[#This Row],[Region]]</f>
        <v>Standard S2 Search HourMOSP13</v>
      </c>
      <c r="B15858" s="784">
        <v>13</v>
      </c>
      <c r="C15858" s="784" t="s">
        <v>91</v>
      </c>
      <c r="D15858" s="784" t="s">
        <v>627</v>
      </c>
      <c r="E15858" s="784">
        <v>1.774</v>
      </c>
      <c r="F15858" s="784" t="s">
        <v>5607</v>
      </c>
      <c r="G15858" s="784" t="s">
        <v>4431</v>
      </c>
      <c r="H15858" s="784" t="s">
        <v>4431</v>
      </c>
      <c r="I15858" s="784" t="s">
        <v>7135</v>
      </c>
    </row>
    <row r="15859" spans="1:9" hidden="1">
      <c r="A15859" s="784" t="str">
        <f>Table_wabobpsvr_AzureCalc_AzureCalcRateCard[[#This Row],[ServiceName]]&amp;Table_wabobpsvr_AzureCalc_AzureCalcRateCard[[#This Row],[Price_Level]]&amp;Table_wabobpsvr_AzureCalc_AzureCalcRateCard[[#This Row],[Region]]</f>
        <v>Standard S2 Search HourMOSP11</v>
      </c>
      <c r="B15859" s="784">
        <v>11</v>
      </c>
      <c r="C15859" s="784" t="s">
        <v>91</v>
      </c>
      <c r="D15859" s="784" t="s">
        <v>627</v>
      </c>
      <c r="E15859" s="784">
        <v>1.774</v>
      </c>
      <c r="F15859" s="784" t="s">
        <v>5607</v>
      </c>
      <c r="G15859" s="784" t="s">
        <v>4431</v>
      </c>
      <c r="H15859" s="784" t="s">
        <v>4431</v>
      </c>
      <c r="I15859" s="784" t="s">
        <v>7136</v>
      </c>
    </row>
    <row r="15860" spans="1:9" hidden="1">
      <c r="A15860" s="784" t="str">
        <f>Table_wabobpsvr_AzureCalc_AzureCalcRateCard[[#This Row],[ServiceName]]&amp;Table_wabobpsvr_AzureCalc_AzureCalcRateCard[[#This Row],[Price_Level]]&amp;Table_wabobpsvr_AzureCalc_AzureCalcRateCard[[#This Row],[Region]]</f>
        <v>Standard S2 Search HourMOSP12</v>
      </c>
      <c r="B15860" s="784">
        <v>12</v>
      </c>
      <c r="C15860" s="784" t="s">
        <v>91</v>
      </c>
      <c r="D15860" s="784" t="s">
        <v>627</v>
      </c>
      <c r="E15860" s="784">
        <v>1.774</v>
      </c>
      <c r="F15860" s="784" t="s">
        <v>5607</v>
      </c>
      <c r="G15860" s="784" t="s">
        <v>4431</v>
      </c>
      <c r="H15860" s="784" t="s">
        <v>4431</v>
      </c>
      <c r="I15860" s="784" t="s">
        <v>7137</v>
      </c>
    </row>
    <row r="15861" spans="1:9" hidden="1">
      <c r="A15861" s="784" t="str">
        <f>Table_wabobpsvr_AzureCalc_AzureCalcRateCard[[#This Row],[ServiceName]]&amp;Table_wabobpsvr_AzureCalc_AzureCalcRateCard[[#This Row],[Price_Level]]&amp;Table_wabobpsvr_AzureCalc_AzureCalcRateCard[[#This Row],[Region]]</f>
        <v>Standard S1 Search HourA13</v>
      </c>
      <c r="B15861" s="784">
        <v>13</v>
      </c>
      <c r="C15861" s="784" t="s">
        <v>91</v>
      </c>
      <c r="D15861" s="784" t="s">
        <v>181</v>
      </c>
      <c r="E15861" s="784">
        <v>0.43068000000000001</v>
      </c>
      <c r="F15861" s="784" t="s">
        <v>4529</v>
      </c>
      <c r="G15861" s="784" t="s">
        <v>7142</v>
      </c>
      <c r="H15861" s="784" t="s">
        <v>7143</v>
      </c>
      <c r="I15861" s="784" t="s">
        <v>5604</v>
      </c>
    </row>
    <row r="15862" spans="1:9" hidden="1">
      <c r="A15862" s="784" t="str">
        <f>Table_wabobpsvr_AzureCalc_AzureCalcRateCard[[#This Row],[ServiceName]]&amp;Table_wabobpsvr_AzureCalc_AzureCalcRateCard[[#This Row],[Price_Level]]&amp;Table_wabobpsvr_AzureCalc_AzureCalcRateCard[[#This Row],[Region]]</f>
        <v>Standard S1 Search HourA11</v>
      </c>
      <c r="B15862" s="784">
        <v>11</v>
      </c>
      <c r="C15862" s="784" t="s">
        <v>91</v>
      </c>
      <c r="D15862" s="784" t="s">
        <v>181</v>
      </c>
      <c r="E15862" s="784">
        <v>0.43068000000000001</v>
      </c>
      <c r="F15862" s="784" t="s">
        <v>4529</v>
      </c>
      <c r="G15862" s="784" t="s">
        <v>7144</v>
      </c>
      <c r="H15862" s="784" t="s">
        <v>7145</v>
      </c>
      <c r="I15862" s="784" t="s">
        <v>5605</v>
      </c>
    </row>
    <row r="15863" spans="1:9" hidden="1">
      <c r="A15863" s="784" t="str">
        <f>Table_wabobpsvr_AzureCalc_AzureCalcRateCard[[#This Row],[ServiceName]]&amp;Table_wabobpsvr_AzureCalc_AzureCalcRateCard[[#This Row],[Price_Level]]&amp;Table_wabobpsvr_AzureCalc_AzureCalcRateCard[[#This Row],[Region]]</f>
        <v>Standard S1 Search HourA12</v>
      </c>
      <c r="B15863" s="784">
        <v>12</v>
      </c>
      <c r="C15863" s="784" t="s">
        <v>91</v>
      </c>
      <c r="D15863" s="784" t="s">
        <v>181</v>
      </c>
      <c r="E15863" s="784">
        <v>0.43068000000000001</v>
      </c>
      <c r="F15863" s="784" t="s">
        <v>4529</v>
      </c>
      <c r="G15863" s="784" t="s">
        <v>7146</v>
      </c>
      <c r="H15863" s="784" t="s">
        <v>7147</v>
      </c>
      <c r="I15863" s="784" t="s">
        <v>5606</v>
      </c>
    </row>
    <row r="15864" spans="1:9" hidden="1">
      <c r="A15864" s="784" t="str">
        <f>Table_wabobpsvr_AzureCalc_AzureCalcRateCard[[#This Row],[ServiceName]]&amp;Table_wabobpsvr_AzureCalc_AzureCalcRateCard[[#This Row],[Price_Level]]&amp;Table_wabobpsvr_AzureCalc_AzureCalcRateCard[[#This Row],[Region]]</f>
        <v>Standard S2 Search HourA10</v>
      </c>
      <c r="B15864" s="784">
        <v>10</v>
      </c>
      <c r="C15864" s="784" t="s">
        <v>91</v>
      </c>
      <c r="D15864" s="784" t="s">
        <v>181</v>
      </c>
      <c r="E15864" s="784">
        <v>1.72078</v>
      </c>
      <c r="F15864" s="784" t="s">
        <v>5607</v>
      </c>
      <c r="G15864" s="784" t="s">
        <v>7148</v>
      </c>
      <c r="H15864" s="784" t="s">
        <v>7149</v>
      </c>
      <c r="I15864" s="784" t="s">
        <v>5608</v>
      </c>
    </row>
    <row r="15865" spans="1:9" hidden="1">
      <c r="A15865" s="784" t="str">
        <f>Table_wabobpsvr_AzureCalc_AzureCalcRateCard[[#This Row],[ServiceName]]&amp;Table_wabobpsvr_AzureCalc_AzureCalcRateCard[[#This Row],[Price_Level]]&amp;Table_wabobpsvr_AzureCalc_AzureCalcRateCard[[#This Row],[Region]]</f>
        <v>Standard S2 Search HourB12</v>
      </c>
      <c r="B15865" s="784">
        <v>12</v>
      </c>
      <c r="C15865" s="784" t="s">
        <v>91</v>
      </c>
      <c r="D15865" s="784" t="s">
        <v>182</v>
      </c>
      <c r="E15865" s="784">
        <v>1.6675599999999999</v>
      </c>
      <c r="F15865" s="784" t="s">
        <v>5607</v>
      </c>
      <c r="G15865" s="784" t="s">
        <v>7160</v>
      </c>
      <c r="H15865" s="784" t="s">
        <v>7161</v>
      </c>
      <c r="I15865" s="784" t="s">
        <v>7137</v>
      </c>
    </row>
    <row r="15866" spans="1:9" hidden="1">
      <c r="A15866" s="784" t="str">
        <f>Table_wabobpsvr_AzureCalc_AzureCalcRateCard[[#This Row],[ServiceName]]&amp;Table_wabobpsvr_AzureCalc_AzureCalcRateCard[[#This Row],[Price_Level]]&amp;Table_wabobpsvr_AzureCalc_AzureCalcRateCard[[#This Row],[Region]]</f>
        <v>Standard S1 Search HourC10</v>
      </c>
      <c r="B15866" s="784">
        <v>10</v>
      </c>
      <c r="C15866" s="784" t="s">
        <v>91</v>
      </c>
      <c r="D15866" s="784" t="s">
        <v>184</v>
      </c>
      <c r="E15866" s="784">
        <v>0.40404000000000001</v>
      </c>
      <c r="F15866" s="784" t="s">
        <v>4529</v>
      </c>
      <c r="G15866" s="784" t="s">
        <v>4593</v>
      </c>
      <c r="H15866" s="784" t="s">
        <v>4594</v>
      </c>
      <c r="I15866" s="784" t="s">
        <v>5228</v>
      </c>
    </row>
    <row r="15867" spans="1:9" hidden="1">
      <c r="A15867" s="784" t="str">
        <f>Table_wabobpsvr_AzureCalc_AzureCalcRateCard[[#This Row],[ServiceName]]&amp;Table_wabobpsvr_AzureCalc_AzureCalcRateCard[[#This Row],[Price_Level]]&amp;Table_wabobpsvr_AzureCalc_AzureCalcRateCard[[#This Row],[Region]]</f>
        <v>Standard S1 Search HourC9</v>
      </c>
      <c r="B15867" s="784">
        <v>9</v>
      </c>
      <c r="C15867" s="784" t="s">
        <v>91</v>
      </c>
      <c r="D15867" s="784" t="s">
        <v>184</v>
      </c>
      <c r="E15867" s="784">
        <v>0.40404000000000001</v>
      </c>
      <c r="F15867" s="784" t="s">
        <v>4529</v>
      </c>
      <c r="G15867" s="784" t="s">
        <v>4530</v>
      </c>
      <c r="H15867" s="784" t="s">
        <v>4531</v>
      </c>
      <c r="I15867" s="784" t="s">
        <v>4871</v>
      </c>
    </row>
    <row r="15868" spans="1:9" hidden="1">
      <c r="A15868" s="784" t="str">
        <f>Table_wabobpsvr_AzureCalc_AzureCalcRateCard[[#This Row],[ServiceName]]&amp;Table_wabobpsvr_AzureCalc_AzureCalcRateCard[[#This Row],[Price_Level]]&amp;Table_wabobpsvr_AzureCalc_AzureCalcRateCard[[#This Row],[Region]]</f>
        <v>Standard S1 Search HourC15</v>
      </c>
      <c r="B15868" s="784">
        <v>15</v>
      </c>
      <c r="C15868" s="784" t="s">
        <v>91</v>
      </c>
      <c r="D15868" s="784" t="s">
        <v>184</v>
      </c>
      <c r="E15868" s="784">
        <v>0.40404000000000001</v>
      </c>
      <c r="F15868" s="784" t="s">
        <v>4529</v>
      </c>
      <c r="G15868" s="784" t="s">
        <v>7138</v>
      </c>
      <c r="H15868" s="784" t="s">
        <v>7139</v>
      </c>
      <c r="I15868" s="784" t="s">
        <v>4872</v>
      </c>
    </row>
    <row r="15869" spans="1:9" hidden="1">
      <c r="A15869" s="784" t="str">
        <f>Table_wabobpsvr_AzureCalc_AzureCalcRateCard[[#This Row],[ServiceName]]&amp;Table_wabobpsvr_AzureCalc_AzureCalcRateCard[[#This Row],[Price_Level]]&amp;Table_wabobpsvr_AzureCalc_AzureCalcRateCard[[#This Row],[Region]]</f>
        <v>Standard S1 Search HourC16</v>
      </c>
      <c r="B15869" s="784">
        <v>16</v>
      </c>
      <c r="C15869" s="784" t="s">
        <v>91</v>
      </c>
      <c r="D15869" s="784" t="s">
        <v>184</v>
      </c>
      <c r="E15869" s="784">
        <v>0.40404000000000001</v>
      </c>
      <c r="F15869" s="784" t="s">
        <v>4529</v>
      </c>
      <c r="G15869" s="784" t="s">
        <v>7140</v>
      </c>
      <c r="H15869" s="784" t="s">
        <v>7141</v>
      </c>
      <c r="I15869" s="784" t="s">
        <v>5603</v>
      </c>
    </row>
    <row r="15870" spans="1:9" hidden="1">
      <c r="A15870" s="784" t="str">
        <f>Table_wabobpsvr_AzureCalc_AzureCalcRateCard[[#This Row],[ServiceName]]&amp;Table_wabobpsvr_AzureCalc_AzureCalcRateCard[[#This Row],[Price_Level]]&amp;Table_wabobpsvr_AzureCalc_AzureCalcRateCard[[#This Row],[Region]]</f>
        <v>Standard S1 Search HourC13</v>
      </c>
      <c r="B15870" s="784">
        <v>13</v>
      </c>
      <c r="C15870" s="784" t="s">
        <v>91</v>
      </c>
      <c r="D15870" s="784" t="s">
        <v>184</v>
      </c>
      <c r="E15870" s="784">
        <v>0.40404000000000001</v>
      </c>
      <c r="F15870" s="784" t="s">
        <v>4529</v>
      </c>
      <c r="G15870" s="784" t="s">
        <v>7142</v>
      </c>
      <c r="H15870" s="784" t="s">
        <v>7143</v>
      </c>
      <c r="I15870" s="784" t="s">
        <v>5604</v>
      </c>
    </row>
    <row r="15871" spans="1:9" hidden="1">
      <c r="A15871" s="784" t="str">
        <f>Table_wabobpsvr_AzureCalc_AzureCalcRateCard[[#This Row],[ServiceName]]&amp;Table_wabobpsvr_AzureCalc_AzureCalcRateCard[[#This Row],[Price_Level]]&amp;Table_wabobpsvr_AzureCalc_AzureCalcRateCard[[#This Row],[Region]]</f>
        <v>Standard S1 Search HourC11</v>
      </c>
      <c r="B15871" s="784">
        <v>11</v>
      </c>
      <c r="C15871" s="784" t="s">
        <v>91</v>
      </c>
      <c r="D15871" s="784" t="s">
        <v>184</v>
      </c>
      <c r="E15871" s="784">
        <v>0.40404000000000001</v>
      </c>
      <c r="F15871" s="784" t="s">
        <v>4529</v>
      </c>
      <c r="G15871" s="784" t="s">
        <v>7144</v>
      </c>
      <c r="H15871" s="784" t="s">
        <v>7145</v>
      </c>
      <c r="I15871" s="784" t="s">
        <v>5605</v>
      </c>
    </row>
    <row r="15872" spans="1:9" hidden="1">
      <c r="A15872" s="784" t="str">
        <f>Table_wabobpsvr_AzureCalc_AzureCalcRateCard[[#This Row],[ServiceName]]&amp;Table_wabobpsvr_AzureCalc_AzureCalcRateCard[[#This Row],[Price_Level]]&amp;Table_wabobpsvr_AzureCalc_AzureCalcRateCard[[#This Row],[Region]]</f>
        <v>Standard S1 Search HourC12</v>
      </c>
      <c r="B15872" s="784">
        <v>12</v>
      </c>
      <c r="C15872" s="784" t="s">
        <v>91</v>
      </c>
      <c r="D15872" s="784" t="s">
        <v>184</v>
      </c>
      <c r="E15872" s="784">
        <v>0.40404000000000001</v>
      </c>
      <c r="F15872" s="784" t="s">
        <v>4529</v>
      </c>
      <c r="G15872" s="784" t="s">
        <v>7146</v>
      </c>
      <c r="H15872" s="784" t="s">
        <v>7147</v>
      </c>
      <c r="I15872" s="784" t="s">
        <v>5606</v>
      </c>
    </row>
    <row r="15873" spans="1:9" hidden="1">
      <c r="A15873" s="784" t="str">
        <f>Table_wabobpsvr_AzureCalc_AzureCalcRateCard[[#This Row],[ServiceName]]&amp;Table_wabobpsvr_AzureCalc_AzureCalcRateCard[[#This Row],[Price_Level]]&amp;Table_wabobpsvr_AzureCalc_AzureCalcRateCard[[#This Row],[Region]]</f>
        <v>Standard S2 Search HourC10</v>
      </c>
      <c r="B15873" s="784">
        <v>10</v>
      </c>
      <c r="C15873" s="784" t="s">
        <v>91</v>
      </c>
      <c r="D15873" s="784" t="s">
        <v>184</v>
      </c>
      <c r="E15873" s="784">
        <v>1.6143400000000001</v>
      </c>
      <c r="F15873" s="784" t="s">
        <v>5607</v>
      </c>
      <c r="G15873" s="784" t="s">
        <v>7148</v>
      </c>
      <c r="H15873" s="784" t="s">
        <v>7149</v>
      </c>
      <c r="I15873" s="784" t="s">
        <v>5608</v>
      </c>
    </row>
    <row r="15874" spans="1:9" hidden="1">
      <c r="A15874" s="784" t="str">
        <f>Table_wabobpsvr_AzureCalc_AzureCalcRateCard[[#This Row],[ServiceName]]&amp;Table_wabobpsvr_AzureCalc_AzureCalcRateCard[[#This Row],[Price_Level]]&amp;Table_wabobpsvr_AzureCalc_AzureCalcRateCard[[#This Row],[Region]]</f>
        <v>Basic Application Gateway Data (Medium)C14</v>
      </c>
      <c r="B15874" s="784">
        <v>14</v>
      </c>
      <c r="C15874" s="784" t="s">
        <v>4431</v>
      </c>
      <c r="D15874" s="784" t="s">
        <v>184</v>
      </c>
      <c r="E15874" s="784">
        <v>999999</v>
      </c>
      <c r="F15874" s="784" t="s">
        <v>7389</v>
      </c>
      <c r="G15874" s="784" t="s">
        <v>4431</v>
      </c>
      <c r="H15874" s="784" t="s">
        <v>4431</v>
      </c>
      <c r="I15874" s="784" t="s">
        <v>4431</v>
      </c>
    </row>
    <row r="15875" spans="1:9" hidden="1">
      <c r="A15875" s="784" t="str">
        <f>Table_wabobpsvr_AzureCalc_AzureCalcRateCard[[#This Row],[ServiceName]]&amp;Table_wabobpsvr_AzureCalc_AzureCalcRateCard[[#This Row],[Price_Level]]&amp;Table_wabobpsvr_AzureCalc_AzureCalcRateCard[[#This Row],[Region]]</f>
        <v>Basic Application Gateway Data (Medium)D14</v>
      </c>
      <c r="B15875" s="784">
        <v>14</v>
      </c>
      <c r="C15875" s="784" t="s">
        <v>4431</v>
      </c>
      <c r="D15875" s="784" t="s">
        <v>183</v>
      </c>
      <c r="E15875" s="784">
        <v>999999</v>
      </c>
      <c r="F15875" s="784" t="s">
        <v>7389</v>
      </c>
      <c r="G15875" s="784" t="s">
        <v>4431</v>
      </c>
      <c r="H15875" s="784" t="s">
        <v>4431</v>
      </c>
      <c r="I15875" s="784" t="s">
        <v>4431</v>
      </c>
    </row>
    <row r="15876" spans="1:9" hidden="1">
      <c r="A15876" s="784" t="str">
        <f>Table_wabobpsvr_AzureCalc_AzureCalcRateCard[[#This Row],[ServiceName]]&amp;Table_wabobpsvr_AzureCalc_AzureCalcRateCard[[#This Row],[Price_Level]]&amp;Table_wabobpsvr_AzureCalc_AzureCalcRateCard[[#This Row],[Region]]</f>
        <v>Basic Application Gateway Data (Large)MOSP14</v>
      </c>
      <c r="B15876" s="784">
        <v>14</v>
      </c>
      <c r="C15876" s="784" t="s">
        <v>4431</v>
      </c>
      <c r="D15876" s="784" t="s">
        <v>627</v>
      </c>
      <c r="E15876" s="784">
        <v>999999</v>
      </c>
      <c r="F15876" s="784" t="s">
        <v>7391</v>
      </c>
      <c r="G15876" s="784" t="s">
        <v>4431</v>
      </c>
      <c r="H15876" s="784" t="s">
        <v>4431</v>
      </c>
      <c r="I15876" s="784" t="s">
        <v>4431</v>
      </c>
    </row>
    <row r="15877" spans="1:9" hidden="1">
      <c r="A15877" s="784" t="str">
        <f>Table_wabobpsvr_AzureCalc_AzureCalcRateCard[[#This Row],[ServiceName]]&amp;Table_wabobpsvr_AzureCalc_AzureCalcRateCard[[#This Row],[Price_Level]]&amp;Table_wabobpsvr_AzureCalc_AzureCalcRateCard[[#This Row],[Region]]</f>
        <v>Basic Application Gateway Data (Large)A14</v>
      </c>
      <c r="B15877" s="784">
        <v>14</v>
      </c>
      <c r="C15877" s="784" t="s">
        <v>4431</v>
      </c>
      <c r="D15877" s="784" t="s">
        <v>181</v>
      </c>
      <c r="E15877" s="784">
        <v>999999</v>
      </c>
      <c r="F15877" s="784" t="s">
        <v>7391</v>
      </c>
      <c r="G15877" s="784" t="s">
        <v>4431</v>
      </c>
      <c r="H15877" s="784" t="s">
        <v>4431</v>
      </c>
      <c r="I15877" s="784" t="s">
        <v>4431</v>
      </c>
    </row>
    <row r="15878" spans="1:9" hidden="1">
      <c r="A15878" s="784" t="str">
        <f>Table_wabobpsvr_AzureCalc_AzureCalcRateCard[[#This Row],[ServiceName]]&amp;Table_wabobpsvr_AzureCalc_AzureCalcRateCard[[#This Row],[Price_Level]]&amp;Table_wabobpsvr_AzureCalc_AzureCalcRateCard[[#This Row],[Region]]</f>
        <v>Basic Application Gateway Data (Large)B14</v>
      </c>
      <c r="B15878" s="784">
        <v>14</v>
      </c>
      <c r="C15878" s="784" t="s">
        <v>4431</v>
      </c>
      <c r="D15878" s="784" t="s">
        <v>182</v>
      </c>
      <c r="E15878" s="784">
        <v>999999</v>
      </c>
      <c r="F15878" s="784" t="s">
        <v>7391</v>
      </c>
      <c r="G15878" s="784" t="s">
        <v>4431</v>
      </c>
      <c r="H15878" s="784" t="s">
        <v>4431</v>
      </c>
      <c r="I15878" s="784" t="s">
        <v>4431</v>
      </c>
    </row>
    <row r="15879" spans="1:9" hidden="1">
      <c r="A15879" s="784" t="str">
        <f>Table_wabobpsvr_AzureCalc_AzureCalcRateCard[[#This Row],[ServiceName]]&amp;Table_wabobpsvr_AzureCalc_AzureCalcRateCard[[#This Row],[Price_Level]]&amp;Table_wabobpsvr_AzureCalc_AzureCalcRateCard[[#This Row],[Region]]</f>
        <v>Basic Application Gateway Data (Large)C14</v>
      </c>
      <c r="B15879" s="784">
        <v>14</v>
      </c>
      <c r="C15879" s="784" t="s">
        <v>4431</v>
      </c>
      <c r="D15879" s="784" t="s">
        <v>184</v>
      </c>
      <c r="E15879" s="784">
        <v>999999</v>
      </c>
      <c r="F15879" s="784" t="s">
        <v>7391</v>
      </c>
      <c r="G15879" s="784" t="s">
        <v>4431</v>
      </c>
      <c r="H15879" s="784" t="s">
        <v>4431</v>
      </c>
      <c r="I15879" s="784" t="s">
        <v>4431</v>
      </c>
    </row>
    <row r="15880" spans="1:9" hidden="1">
      <c r="A15880" s="784" t="str">
        <f>Table_wabobpsvr_AzureCalc_AzureCalcRateCard[[#This Row],[ServiceName]]&amp;Table_wabobpsvr_AzureCalc_AzureCalcRateCard[[#This Row],[Price_Level]]&amp;Table_wabobpsvr_AzureCalc_AzureCalcRateCard[[#This Row],[Region]]</f>
        <v>Basic Application Gateway Data (Large)D14</v>
      </c>
      <c r="B15880" s="784">
        <v>14</v>
      </c>
      <c r="C15880" s="784" t="s">
        <v>4431</v>
      </c>
      <c r="D15880" s="784" t="s">
        <v>183</v>
      </c>
      <c r="E15880" s="784">
        <v>999999</v>
      </c>
      <c r="F15880" s="784" t="s">
        <v>7391</v>
      </c>
      <c r="G15880" s="784" t="s">
        <v>4431</v>
      </c>
      <c r="H15880" s="784" t="s">
        <v>4431</v>
      </c>
      <c r="I15880" s="784" t="s">
        <v>4431</v>
      </c>
    </row>
    <row r="15881" spans="1:9" hidden="1">
      <c r="A15881" s="784" t="str">
        <f>Table_wabobpsvr_AzureCalc_AzureCalcRateCard[[#This Row],[ServiceName]]&amp;Table_wabobpsvr_AzureCalc_AzureCalcRateCard[[#This Row],[Price_Level]]&amp;Table_wabobpsvr_AzureCalc_AzureCalcRateCard[[#This Row],[Region]]</f>
        <v>Standard S2 Search HourA15</v>
      </c>
      <c r="B15881" s="784">
        <v>15</v>
      </c>
      <c r="C15881" s="784" t="s">
        <v>91</v>
      </c>
      <c r="D15881" s="784" t="s">
        <v>181</v>
      </c>
      <c r="E15881" s="784">
        <v>1.72078</v>
      </c>
      <c r="F15881" s="784" t="s">
        <v>5607</v>
      </c>
      <c r="G15881" s="784" t="s">
        <v>7152</v>
      </c>
      <c r="H15881" s="784" t="s">
        <v>7153</v>
      </c>
      <c r="I15881" s="784" t="s">
        <v>7133</v>
      </c>
    </row>
    <row r="15882" spans="1:9" hidden="1">
      <c r="A15882" s="784" t="str">
        <f>Table_wabobpsvr_AzureCalc_AzureCalcRateCard[[#This Row],[ServiceName]]&amp;Table_wabobpsvr_AzureCalc_AzureCalcRateCard[[#This Row],[Price_Level]]&amp;Table_wabobpsvr_AzureCalc_AzureCalcRateCard[[#This Row],[Region]]</f>
        <v>Standard S2 Search HourA16</v>
      </c>
      <c r="B15882" s="784">
        <v>16</v>
      </c>
      <c r="C15882" s="784" t="s">
        <v>91</v>
      </c>
      <c r="D15882" s="784" t="s">
        <v>181</v>
      </c>
      <c r="E15882" s="784">
        <v>1.72078</v>
      </c>
      <c r="F15882" s="784" t="s">
        <v>5607</v>
      </c>
      <c r="G15882" s="784" t="s">
        <v>7154</v>
      </c>
      <c r="H15882" s="784" t="s">
        <v>7155</v>
      </c>
      <c r="I15882" s="784" t="s">
        <v>7134</v>
      </c>
    </row>
    <row r="15883" spans="1:9" hidden="1">
      <c r="A15883" s="784" t="str">
        <f>Table_wabobpsvr_AzureCalc_AzureCalcRateCard[[#This Row],[ServiceName]]&amp;Table_wabobpsvr_AzureCalc_AzureCalcRateCard[[#This Row],[Price_Level]]&amp;Table_wabobpsvr_AzureCalc_AzureCalcRateCard[[#This Row],[Region]]</f>
        <v>Standard S2 Search HourA13</v>
      </c>
      <c r="B15883" s="784">
        <v>13</v>
      </c>
      <c r="C15883" s="784" t="s">
        <v>91</v>
      </c>
      <c r="D15883" s="784" t="s">
        <v>181</v>
      </c>
      <c r="E15883" s="784">
        <v>1.72078</v>
      </c>
      <c r="F15883" s="784" t="s">
        <v>5607</v>
      </c>
      <c r="G15883" s="784" t="s">
        <v>7156</v>
      </c>
      <c r="H15883" s="784" t="s">
        <v>7157</v>
      </c>
      <c r="I15883" s="784" t="s">
        <v>7135</v>
      </c>
    </row>
    <row r="15884" spans="1:9" hidden="1">
      <c r="A15884" s="784" t="str">
        <f>Table_wabobpsvr_AzureCalc_AzureCalcRateCard[[#This Row],[ServiceName]]&amp;Table_wabobpsvr_AzureCalc_AzureCalcRateCard[[#This Row],[Price_Level]]&amp;Table_wabobpsvr_AzureCalc_AzureCalcRateCard[[#This Row],[Region]]</f>
        <v>Standard S2 Search HourA11</v>
      </c>
      <c r="B15884" s="784">
        <v>11</v>
      </c>
      <c r="C15884" s="784" t="s">
        <v>91</v>
      </c>
      <c r="D15884" s="784" t="s">
        <v>181</v>
      </c>
      <c r="E15884" s="784">
        <v>1.72078</v>
      </c>
      <c r="F15884" s="784" t="s">
        <v>5607</v>
      </c>
      <c r="G15884" s="784" t="s">
        <v>7158</v>
      </c>
      <c r="H15884" s="784" t="s">
        <v>7159</v>
      </c>
      <c r="I15884" s="784" t="s">
        <v>7136</v>
      </c>
    </row>
    <row r="15885" spans="1:9" hidden="1">
      <c r="A15885" s="784" t="str">
        <f>Table_wabobpsvr_AzureCalc_AzureCalcRateCard[[#This Row],[ServiceName]]&amp;Table_wabobpsvr_AzureCalc_AzureCalcRateCard[[#This Row],[Price_Level]]&amp;Table_wabobpsvr_AzureCalc_AzureCalcRateCard[[#This Row],[Region]]</f>
        <v>Standard S2 Search HourA12</v>
      </c>
      <c r="B15885" s="784">
        <v>12</v>
      </c>
      <c r="C15885" s="784" t="s">
        <v>91</v>
      </c>
      <c r="D15885" s="784" t="s">
        <v>181</v>
      </c>
      <c r="E15885" s="784">
        <v>1.72078</v>
      </c>
      <c r="F15885" s="784" t="s">
        <v>5607</v>
      </c>
      <c r="G15885" s="784" t="s">
        <v>7160</v>
      </c>
      <c r="H15885" s="784" t="s">
        <v>7161</v>
      </c>
      <c r="I15885" s="784" t="s">
        <v>7137</v>
      </c>
    </row>
    <row r="15886" spans="1:9" hidden="1">
      <c r="A15886" s="784" t="str">
        <f>Table_wabobpsvr_AzureCalc_AzureCalcRateCard[[#This Row],[ServiceName]]&amp;Table_wabobpsvr_AzureCalc_AzureCalcRateCard[[#This Row],[Price_Level]]&amp;Table_wabobpsvr_AzureCalc_AzureCalcRateCard[[#This Row],[Region]]</f>
        <v>Standard S1 Search HourB10</v>
      </c>
      <c r="B15886" s="784">
        <v>10</v>
      </c>
      <c r="C15886" s="784" t="s">
        <v>91</v>
      </c>
      <c r="D15886" s="784" t="s">
        <v>182</v>
      </c>
      <c r="E15886" s="784">
        <v>0.41736000000000001</v>
      </c>
      <c r="F15886" s="784" t="s">
        <v>4529</v>
      </c>
      <c r="G15886" s="784" t="s">
        <v>4593</v>
      </c>
      <c r="H15886" s="784" t="s">
        <v>4594</v>
      </c>
      <c r="I15886" s="784" t="s">
        <v>5228</v>
      </c>
    </row>
    <row r="15887" spans="1:9" hidden="1">
      <c r="A15887" s="784" t="str">
        <f>Table_wabobpsvr_AzureCalc_AzureCalcRateCard[[#This Row],[ServiceName]]&amp;Table_wabobpsvr_AzureCalc_AzureCalcRateCard[[#This Row],[Price_Level]]&amp;Table_wabobpsvr_AzureCalc_AzureCalcRateCard[[#This Row],[Region]]</f>
        <v>Standard S1 Search HourB9</v>
      </c>
      <c r="B15887" s="784">
        <v>9</v>
      </c>
      <c r="C15887" s="784" t="s">
        <v>91</v>
      </c>
      <c r="D15887" s="784" t="s">
        <v>182</v>
      </c>
      <c r="E15887" s="784">
        <v>0.41736000000000001</v>
      </c>
      <c r="F15887" s="784" t="s">
        <v>4529</v>
      </c>
      <c r="G15887" s="784" t="s">
        <v>4530</v>
      </c>
      <c r="H15887" s="784" t="s">
        <v>4531</v>
      </c>
      <c r="I15887" s="784" t="s">
        <v>4871</v>
      </c>
    </row>
    <row r="15888" spans="1:9" hidden="1">
      <c r="A15888" s="784" t="str">
        <f>Table_wabobpsvr_AzureCalc_AzureCalcRateCard[[#This Row],[ServiceName]]&amp;Table_wabobpsvr_AzureCalc_AzureCalcRateCard[[#This Row],[Price_Level]]&amp;Table_wabobpsvr_AzureCalc_AzureCalcRateCard[[#This Row],[Region]]</f>
        <v>Standard S1 Search HourB15</v>
      </c>
      <c r="B15888" s="784">
        <v>15</v>
      </c>
      <c r="C15888" s="784" t="s">
        <v>91</v>
      </c>
      <c r="D15888" s="784" t="s">
        <v>182</v>
      </c>
      <c r="E15888" s="784">
        <v>0.41736000000000001</v>
      </c>
      <c r="F15888" s="784" t="s">
        <v>4529</v>
      </c>
      <c r="G15888" s="784" t="s">
        <v>7138</v>
      </c>
      <c r="H15888" s="784" t="s">
        <v>7139</v>
      </c>
      <c r="I15888" s="784" t="s">
        <v>4872</v>
      </c>
    </row>
    <row r="15889" spans="1:9" hidden="1">
      <c r="A15889" s="784" t="str">
        <f>Table_wabobpsvr_AzureCalc_AzureCalcRateCard[[#This Row],[ServiceName]]&amp;Table_wabobpsvr_AzureCalc_AzureCalcRateCard[[#This Row],[Price_Level]]&amp;Table_wabobpsvr_AzureCalc_AzureCalcRateCard[[#This Row],[Region]]</f>
        <v>Standard S1 Search HourB16</v>
      </c>
      <c r="B15889" s="784">
        <v>16</v>
      </c>
      <c r="C15889" s="784" t="s">
        <v>91</v>
      </c>
      <c r="D15889" s="784" t="s">
        <v>182</v>
      </c>
      <c r="E15889" s="784">
        <v>0.41736000000000001</v>
      </c>
      <c r="F15889" s="784" t="s">
        <v>4529</v>
      </c>
      <c r="G15889" s="784" t="s">
        <v>7140</v>
      </c>
      <c r="H15889" s="784" t="s">
        <v>7141</v>
      </c>
      <c r="I15889" s="784" t="s">
        <v>5603</v>
      </c>
    </row>
    <row r="15890" spans="1:9" hidden="1">
      <c r="A15890" s="784" t="str">
        <f>Table_wabobpsvr_AzureCalc_AzureCalcRateCard[[#This Row],[ServiceName]]&amp;Table_wabobpsvr_AzureCalc_AzureCalcRateCard[[#This Row],[Price_Level]]&amp;Table_wabobpsvr_AzureCalc_AzureCalcRateCard[[#This Row],[Region]]</f>
        <v>Standard S1 Search HourB13</v>
      </c>
      <c r="B15890" s="784">
        <v>13</v>
      </c>
      <c r="C15890" s="784" t="s">
        <v>91</v>
      </c>
      <c r="D15890" s="784" t="s">
        <v>182</v>
      </c>
      <c r="E15890" s="784">
        <v>0.41736000000000001</v>
      </c>
      <c r="F15890" s="784" t="s">
        <v>4529</v>
      </c>
      <c r="G15890" s="784" t="s">
        <v>7142</v>
      </c>
      <c r="H15890" s="784" t="s">
        <v>7143</v>
      </c>
      <c r="I15890" s="784" t="s">
        <v>5604</v>
      </c>
    </row>
    <row r="15891" spans="1:9" hidden="1">
      <c r="A15891" s="784" t="str">
        <f>Table_wabobpsvr_AzureCalc_AzureCalcRateCard[[#This Row],[ServiceName]]&amp;Table_wabobpsvr_AzureCalc_AzureCalcRateCard[[#This Row],[Price_Level]]&amp;Table_wabobpsvr_AzureCalc_AzureCalcRateCard[[#This Row],[Region]]</f>
        <v>Standard S1 Search HourB11</v>
      </c>
      <c r="B15891" s="784">
        <v>11</v>
      </c>
      <c r="C15891" s="784" t="s">
        <v>91</v>
      </c>
      <c r="D15891" s="784" t="s">
        <v>182</v>
      </c>
      <c r="E15891" s="784">
        <v>0.41736000000000001</v>
      </c>
      <c r="F15891" s="784" t="s">
        <v>4529</v>
      </c>
      <c r="G15891" s="784" t="s">
        <v>7144</v>
      </c>
      <c r="H15891" s="784" t="s">
        <v>7145</v>
      </c>
      <c r="I15891" s="784" t="s">
        <v>5605</v>
      </c>
    </row>
    <row r="15892" spans="1:9" hidden="1">
      <c r="A15892" s="784" t="str">
        <f>Table_wabobpsvr_AzureCalc_AzureCalcRateCard[[#This Row],[ServiceName]]&amp;Table_wabobpsvr_AzureCalc_AzureCalcRateCard[[#This Row],[Price_Level]]&amp;Table_wabobpsvr_AzureCalc_AzureCalcRateCard[[#This Row],[Region]]</f>
        <v>Standard S1 Search HourB12</v>
      </c>
      <c r="B15892" s="784">
        <v>12</v>
      </c>
      <c r="C15892" s="784" t="s">
        <v>91</v>
      </c>
      <c r="D15892" s="784" t="s">
        <v>182</v>
      </c>
      <c r="E15892" s="784">
        <v>0.41736000000000001</v>
      </c>
      <c r="F15892" s="784" t="s">
        <v>4529</v>
      </c>
      <c r="G15892" s="784" t="s">
        <v>7146</v>
      </c>
      <c r="H15892" s="784" t="s">
        <v>7147</v>
      </c>
      <c r="I15892" s="784" t="s">
        <v>5606</v>
      </c>
    </row>
    <row r="15893" spans="1:9" hidden="1">
      <c r="A15893" s="784" t="str">
        <f>Table_wabobpsvr_AzureCalc_AzureCalcRateCard[[#This Row],[ServiceName]]&amp;Table_wabobpsvr_AzureCalc_AzureCalcRateCard[[#This Row],[Price_Level]]&amp;Table_wabobpsvr_AzureCalc_AzureCalcRateCard[[#This Row],[Region]]</f>
        <v>Standard S2 Search HourB10</v>
      </c>
      <c r="B15893" s="784">
        <v>10</v>
      </c>
      <c r="C15893" s="784" t="s">
        <v>91</v>
      </c>
      <c r="D15893" s="784" t="s">
        <v>182</v>
      </c>
      <c r="E15893" s="784">
        <v>1.6675599999999999</v>
      </c>
      <c r="F15893" s="784" t="s">
        <v>5607</v>
      </c>
      <c r="G15893" s="784" t="s">
        <v>7148</v>
      </c>
      <c r="H15893" s="784" t="s">
        <v>7149</v>
      </c>
      <c r="I15893" s="784" t="s">
        <v>5608</v>
      </c>
    </row>
    <row r="15894" spans="1:9" hidden="1">
      <c r="A15894" s="784" t="str">
        <f>Table_wabobpsvr_AzureCalc_AzureCalcRateCard[[#This Row],[ServiceName]]&amp;Table_wabobpsvr_AzureCalc_AzureCalcRateCard[[#This Row],[Price_Level]]&amp;Table_wabobpsvr_AzureCalc_AzureCalcRateCard[[#This Row],[Region]]</f>
        <v>Standard S2 Search HourB9</v>
      </c>
      <c r="B15894" s="784">
        <v>9</v>
      </c>
      <c r="C15894" s="784" t="s">
        <v>91</v>
      </c>
      <c r="D15894" s="784" t="s">
        <v>182</v>
      </c>
      <c r="E15894" s="784">
        <v>1.6675599999999999</v>
      </c>
      <c r="F15894" s="784" t="s">
        <v>5607</v>
      </c>
      <c r="G15894" s="784" t="s">
        <v>7150</v>
      </c>
      <c r="H15894" s="784" t="s">
        <v>7151</v>
      </c>
      <c r="I15894" s="784" t="s">
        <v>5609</v>
      </c>
    </row>
    <row r="15895" spans="1:9" hidden="1">
      <c r="A15895" s="784" t="str">
        <f>Table_wabobpsvr_AzureCalc_AzureCalcRateCard[[#This Row],[ServiceName]]&amp;Table_wabobpsvr_AzureCalc_AzureCalcRateCard[[#This Row],[Price_Level]]&amp;Table_wabobpsvr_AzureCalc_AzureCalcRateCard[[#This Row],[Region]]</f>
        <v>Standard S2 Search HourB15</v>
      </c>
      <c r="B15895" s="784">
        <v>15</v>
      </c>
      <c r="C15895" s="784" t="s">
        <v>91</v>
      </c>
      <c r="D15895" s="784" t="s">
        <v>182</v>
      </c>
      <c r="E15895" s="784">
        <v>1.6675599999999999</v>
      </c>
      <c r="F15895" s="784" t="s">
        <v>5607</v>
      </c>
      <c r="G15895" s="784" t="s">
        <v>7152</v>
      </c>
      <c r="H15895" s="784" t="s">
        <v>7153</v>
      </c>
      <c r="I15895" s="784" t="s">
        <v>7133</v>
      </c>
    </row>
    <row r="15896" spans="1:9" hidden="1">
      <c r="A15896" s="784" t="str">
        <f>Table_wabobpsvr_AzureCalc_AzureCalcRateCard[[#This Row],[ServiceName]]&amp;Table_wabobpsvr_AzureCalc_AzureCalcRateCard[[#This Row],[Price_Level]]&amp;Table_wabobpsvr_AzureCalc_AzureCalcRateCard[[#This Row],[Region]]</f>
        <v>Standard S2 Search HourB16</v>
      </c>
      <c r="B15896" s="784">
        <v>16</v>
      </c>
      <c r="C15896" s="784" t="s">
        <v>91</v>
      </c>
      <c r="D15896" s="784" t="s">
        <v>182</v>
      </c>
      <c r="E15896" s="784">
        <v>1.6675599999999999</v>
      </c>
      <c r="F15896" s="784" t="s">
        <v>5607</v>
      </c>
      <c r="G15896" s="784" t="s">
        <v>7154</v>
      </c>
      <c r="H15896" s="784" t="s">
        <v>7155</v>
      </c>
      <c r="I15896" s="784" t="s">
        <v>7134</v>
      </c>
    </row>
    <row r="15897" spans="1:9" hidden="1">
      <c r="A15897" s="784" t="str">
        <f>Table_wabobpsvr_AzureCalc_AzureCalcRateCard[[#This Row],[ServiceName]]&amp;Table_wabobpsvr_AzureCalc_AzureCalcRateCard[[#This Row],[Price_Level]]&amp;Table_wabobpsvr_AzureCalc_AzureCalcRateCard[[#This Row],[Region]]</f>
        <v>Standard S2 Search HourB13</v>
      </c>
      <c r="B15897" s="784">
        <v>13</v>
      </c>
      <c r="C15897" s="784" t="s">
        <v>91</v>
      </c>
      <c r="D15897" s="784" t="s">
        <v>182</v>
      </c>
      <c r="E15897" s="784">
        <v>1.6675599999999999</v>
      </c>
      <c r="F15897" s="784" t="s">
        <v>5607</v>
      </c>
      <c r="G15897" s="784" t="s">
        <v>7156</v>
      </c>
      <c r="H15897" s="784" t="s">
        <v>7157</v>
      </c>
      <c r="I15897" s="784" t="s">
        <v>7135</v>
      </c>
    </row>
    <row r="15898" spans="1:9" hidden="1">
      <c r="A15898" s="784" t="str">
        <f>Table_wabobpsvr_AzureCalc_AzureCalcRateCard[[#This Row],[ServiceName]]&amp;Table_wabobpsvr_AzureCalc_AzureCalcRateCard[[#This Row],[Price_Level]]&amp;Table_wabobpsvr_AzureCalc_AzureCalcRateCard[[#This Row],[Region]]</f>
        <v>Standard S2 Search HourB11</v>
      </c>
      <c r="B15898" s="784">
        <v>11</v>
      </c>
      <c r="C15898" s="784" t="s">
        <v>91</v>
      </c>
      <c r="D15898" s="784" t="s">
        <v>182</v>
      </c>
      <c r="E15898" s="784">
        <v>1.6675599999999999</v>
      </c>
      <c r="F15898" s="784" t="s">
        <v>5607</v>
      </c>
      <c r="G15898" s="784" t="s">
        <v>7158</v>
      </c>
      <c r="H15898" s="784" t="s">
        <v>7159</v>
      </c>
      <c r="I15898" s="784" t="s">
        <v>7136</v>
      </c>
    </row>
    <row r="15899" spans="1:9" hidden="1">
      <c r="A15899" s="784" t="str">
        <f>Table_wabobpsvr_AzureCalc_AzureCalcRateCard[[#This Row],[ServiceName]]&amp;Table_wabobpsvr_AzureCalc_AzureCalcRateCard[[#This Row],[Price_Level]]&amp;Table_wabobpsvr_AzureCalc_AzureCalcRateCard[[#This Row],[Region]]</f>
        <v>SQL DB Premium P6 Database HoursA</v>
      </c>
      <c r="B15899" s="784"/>
      <c r="C15899" s="784" t="s">
        <v>91</v>
      </c>
      <c r="D15899" s="784" t="s">
        <v>181</v>
      </c>
      <c r="E15899" s="784">
        <v>4.8499999999999996</v>
      </c>
      <c r="F15899" s="784" t="s">
        <v>7383</v>
      </c>
      <c r="G15899" s="784" t="s">
        <v>2024</v>
      </c>
      <c r="H15899" s="784" t="s">
        <v>5620</v>
      </c>
      <c r="I15899" s="784" t="s">
        <v>5621</v>
      </c>
    </row>
    <row r="15900" spans="1:9" hidden="1">
      <c r="A15900" s="784" t="str">
        <f>Table_wabobpsvr_AzureCalc_AzureCalcRateCard[[#This Row],[ServiceName]]&amp;Table_wabobpsvr_AzureCalc_AzureCalcRateCard[[#This Row],[Price_Level]]&amp;Table_wabobpsvr_AzureCalc_AzureCalcRateCard[[#This Row],[Region]]</f>
        <v>Premium P6 Secondary Active Geo Database HoursC13</v>
      </c>
      <c r="B15900" s="784">
        <v>13</v>
      </c>
      <c r="C15900" s="784" t="s">
        <v>91</v>
      </c>
      <c r="D15900" s="784" t="s">
        <v>184</v>
      </c>
      <c r="E15900" s="784">
        <v>5.5051208333333301</v>
      </c>
      <c r="F15900" s="784" t="s">
        <v>7379</v>
      </c>
      <c r="G15900" s="784" t="s">
        <v>3779</v>
      </c>
      <c r="H15900" s="784" t="s">
        <v>5923</v>
      </c>
      <c r="I15900" s="784" t="s">
        <v>5924</v>
      </c>
    </row>
    <row r="15901" spans="1:9" hidden="1">
      <c r="A15901" s="784" t="str">
        <f>Table_wabobpsvr_AzureCalc_AzureCalcRateCard[[#This Row],[ServiceName]]&amp;Table_wabobpsvr_AzureCalc_AzureCalcRateCard[[#This Row],[Price_Level]]&amp;Table_wabobpsvr_AzureCalc_AzureCalcRateCard[[#This Row],[Region]]</f>
        <v>Premium P6 Secondary Geo Database HoursC12</v>
      </c>
      <c r="B15901" s="784">
        <v>12</v>
      </c>
      <c r="C15901" s="784" t="s">
        <v>91</v>
      </c>
      <c r="D15901" s="784" t="s">
        <v>184</v>
      </c>
      <c r="E15901" s="784">
        <v>3.85650416666667</v>
      </c>
      <c r="F15901" s="784" t="s">
        <v>7380</v>
      </c>
      <c r="G15901" s="784" t="s">
        <v>3793</v>
      </c>
      <c r="H15901" s="784" t="s">
        <v>5956</v>
      </c>
      <c r="I15901" s="784" t="s">
        <v>5957</v>
      </c>
    </row>
    <row r="15902" spans="1:9" hidden="1">
      <c r="A15902" s="784" t="str">
        <f>Table_wabobpsvr_AzureCalc_AzureCalcRateCard[[#This Row],[ServiceName]]&amp;Table_wabobpsvr_AzureCalc_AzureCalcRateCard[[#This Row],[Price_Level]]&amp;Table_wabobpsvr_AzureCalc_AzureCalcRateCard[[#This Row],[Region]]</f>
        <v>Basic Application Gateway Hours (Small)MOSP2</v>
      </c>
      <c r="B15902" s="784">
        <v>2</v>
      </c>
      <c r="C15902" s="784" t="s">
        <v>91</v>
      </c>
      <c r="D15902" s="784" t="s">
        <v>627</v>
      </c>
      <c r="E15902" s="784">
        <v>2.5000000000000001E-2</v>
      </c>
      <c r="F15902" s="784" t="s">
        <v>7388</v>
      </c>
      <c r="G15902" s="784" t="s">
        <v>4431</v>
      </c>
      <c r="H15902" s="784" t="s">
        <v>4431</v>
      </c>
      <c r="I15902" s="784" t="s">
        <v>5673</v>
      </c>
    </row>
    <row r="15903" spans="1:9" hidden="1">
      <c r="A15903" s="784" t="str">
        <f>Table_wabobpsvr_AzureCalc_AzureCalcRateCard[[#This Row],[ServiceName]]&amp;Table_wabobpsvr_AzureCalc_AzureCalcRateCard[[#This Row],[Price_Level]]&amp;Table_wabobpsvr_AzureCalc_AzureCalcRateCard[[#This Row],[Region]]</f>
        <v>Basic Application Gateway Hours (Small)MOSP6</v>
      </c>
      <c r="B15903" s="784">
        <v>6</v>
      </c>
      <c r="C15903" s="784" t="s">
        <v>91</v>
      </c>
      <c r="D15903" s="784" t="s">
        <v>627</v>
      </c>
      <c r="E15903" s="784">
        <v>2.5000000000000001E-2</v>
      </c>
      <c r="F15903" s="784" t="s">
        <v>7388</v>
      </c>
      <c r="G15903" s="784" t="s">
        <v>4431</v>
      </c>
      <c r="H15903" s="784" t="s">
        <v>4431</v>
      </c>
      <c r="I15903" s="784" t="s">
        <v>7162</v>
      </c>
    </row>
    <row r="15904" spans="1:9" hidden="1">
      <c r="A15904" s="784" t="str">
        <f>Table_wabobpsvr_AzureCalc_AzureCalcRateCard[[#This Row],[ServiceName]]&amp;Table_wabobpsvr_AzureCalc_AzureCalcRateCard[[#This Row],[Price_Level]]&amp;Table_wabobpsvr_AzureCalc_AzureCalcRateCard[[#This Row],[Region]]</f>
        <v>Basic Application Gateway Hours (Small)MOSP3</v>
      </c>
      <c r="B15904" s="784">
        <v>3</v>
      </c>
      <c r="C15904" s="784" t="s">
        <v>91</v>
      </c>
      <c r="D15904" s="784" t="s">
        <v>627</v>
      </c>
      <c r="E15904" s="784">
        <v>2.5000000000000001E-2</v>
      </c>
      <c r="F15904" s="784" t="s">
        <v>7388</v>
      </c>
      <c r="G15904" s="784" t="s">
        <v>4431</v>
      </c>
      <c r="H15904" s="784" t="s">
        <v>4431</v>
      </c>
      <c r="I15904" s="784" t="s">
        <v>7163</v>
      </c>
    </row>
    <row r="15905" spans="1:9" hidden="1">
      <c r="A15905" s="784" t="str">
        <f>Table_wabobpsvr_AzureCalc_AzureCalcRateCard[[#This Row],[ServiceName]]&amp;Table_wabobpsvr_AzureCalc_AzureCalcRateCard[[#This Row],[Price_Level]]&amp;Table_wabobpsvr_AzureCalc_AzureCalcRateCard[[#This Row],[Region]]</f>
        <v>Basic Application Gateway Hours (Small)MOSP5</v>
      </c>
      <c r="B15905" s="784">
        <v>5</v>
      </c>
      <c r="C15905" s="784" t="s">
        <v>91</v>
      </c>
      <c r="D15905" s="784" t="s">
        <v>627</v>
      </c>
      <c r="E15905" s="784">
        <v>2.5000000000000001E-2</v>
      </c>
      <c r="F15905" s="784" t="s">
        <v>7388</v>
      </c>
      <c r="G15905" s="784" t="s">
        <v>4431</v>
      </c>
      <c r="H15905" s="784" t="s">
        <v>4431</v>
      </c>
      <c r="I15905" s="784" t="s">
        <v>7164</v>
      </c>
    </row>
    <row r="15906" spans="1:9" hidden="1">
      <c r="A15906" s="784" t="str">
        <f>Table_wabobpsvr_AzureCalc_AzureCalcRateCard[[#This Row],[ServiceName]]&amp;Table_wabobpsvr_AzureCalc_AzureCalcRateCard[[#This Row],[Price_Level]]&amp;Table_wabobpsvr_AzureCalc_AzureCalcRateCard[[#This Row],[Region]]</f>
        <v>Basic Application Gateway Hours (Small)MOSP1</v>
      </c>
      <c r="B15906" s="784">
        <v>1</v>
      </c>
      <c r="C15906" s="784" t="s">
        <v>91</v>
      </c>
      <c r="D15906" s="784" t="s">
        <v>627</v>
      </c>
      <c r="E15906" s="784">
        <v>2.5000000000000001E-2</v>
      </c>
      <c r="F15906" s="784" t="s">
        <v>7388</v>
      </c>
      <c r="G15906" s="784" t="s">
        <v>4431</v>
      </c>
      <c r="H15906" s="784" t="s">
        <v>4431</v>
      </c>
      <c r="I15906" s="784" t="s">
        <v>5682</v>
      </c>
    </row>
    <row r="15907" spans="1:9" hidden="1">
      <c r="A15907" s="784" t="str">
        <f>Table_wabobpsvr_AzureCalc_AzureCalcRateCard[[#This Row],[ServiceName]]&amp;Table_wabobpsvr_AzureCalc_AzureCalcRateCard[[#This Row],[Price_Level]]&amp;Table_wabobpsvr_AzureCalc_AzureCalcRateCard[[#This Row],[Region]]</f>
        <v>Basic Application Gateway Hours (Small)MOSP4</v>
      </c>
      <c r="B15907" s="784">
        <v>4</v>
      </c>
      <c r="C15907" s="784" t="s">
        <v>91</v>
      </c>
      <c r="D15907" s="784" t="s">
        <v>627</v>
      </c>
      <c r="E15907" s="784">
        <v>2.8000000000000001E-2</v>
      </c>
      <c r="F15907" s="784" t="s">
        <v>7388</v>
      </c>
      <c r="G15907" s="784" t="s">
        <v>4431</v>
      </c>
      <c r="H15907" s="784" t="s">
        <v>4431</v>
      </c>
      <c r="I15907" s="784" t="s">
        <v>7165</v>
      </c>
    </row>
    <row r="15908" spans="1:9" hidden="1">
      <c r="A15908" s="784" t="str">
        <f>Table_wabobpsvr_AzureCalc_AzureCalcRateCard[[#This Row],[ServiceName]]&amp;Table_wabobpsvr_AzureCalc_AzureCalcRateCard[[#This Row],[Price_Level]]&amp;Table_wabobpsvr_AzureCalc_AzureCalcRateCard[[#This Row],[Region]]</f>
        <v>Basic Application Gateway Hours (Small)MOSP11</v>
      </c>
      <c r="B15908" s="784">
        <v>11</v>
      </c>
      <c r="C15908" s="784" t="s">
        <v>91</v>
      </c>
      <c r="D15908" s="784" t="s">
        <v>627</v>
      </c>
      <c r="E15908" s="784">
        <v>2.7E-2</v>
      </c>
      <c r="F15908" s="784" t="s">
        <v>7388</v>
      </c>
      <c r="G15908" s="784" t="s">
        <v>4431</v>
      </c>
      <c r="H15908" s="784" t="s">
        <v>4431</v>
      </c>
      <c r="I15908" s="784" t="s">
        <v>5679</v>
      </c>
    </row>
    <row r="15909" spans="1:9" hidden="1">
      <c r="A15909" s="784" t="str">
        <f>Table_wabobpsvr_AzureCalc_AzureCalcRateCard[[#This Row],[ServiceName]]&amp;Table_wabobpsvr_AzureCalc_AzureCalcRateCard[[#This Row],[Price_Level]]&amp;Table_wabobpsvr_AzureCalc_AzureCalcRateCard[[#This Row],[Region]]</f>
        <v>Basic Application Gateway Hours (Small)MOSP12</v>
      </c>
      <c r="B15909" s="784">
        <v>12</v>
      </c>
      <c r="C15909" s="784" t="s">
        <v>91</v>
      </c>
      <c r="D15909" s="784" t="s">
        <v>627</v>
      </c>
      <c r="E15909" s="784">
        <v>2.7E-2</v>
      </c>
      <c r="F15909" s="784" t="s">
        <v>7388</v>
      </c>
      <c r="G15909" s="784" t="s">
        <v>4431</v>
      </c>
      <c r="H15909" s="784" t="s">
        <v>4431</v>
      </c>
      <c r="I15909" s="784" t="s">
        <v>6163</v>
      </c>
    </row>
    <row r="15910" spans="1:9" hidden="1">
      <c r="A15910" s="784" t="str">
        <f>Table_wabobpsvr_AzureCalc_AzureCalcRateCard[[#This Row],[ServiceName]]&amp;Table_wabobpsvr_AzureCalc_AzureCalcRateCard[[#This Row],[Price_Level]]&amp;Table_wabobpsvr_AzureCalc_AzureCalcRateCard[[#This Row],[Region]]</f>
        <v>Basic Application Gateway Hours (Small)MOSP7</v>
      </c>
      <c r="B15910" s="784">
        <v>7</v>
      </c>
      <c r="C15910" s="784" t="s">
        <v>91</v>
      </c>
      <c r="D15910" s="784" t="s">
        <v>627</v>
      </c>
      <c r="E15910" s="784">
        <v>2.8000000000000001E-2</v>
      </c>
      <c r="F15910" s="784" t="s">
        <v>7388</v>
      </c>
      <c r="G15910" s="784" t="s">
        <v>4431</v>
      </c>
      <c r="H15910" s="784" t="s">
        <v>4431</v>
      </c>
      <c r="I15910" s="784" t="s">
        <v>5676</v>
      </c>
    </row>
    <row r="15911" spans="1:9" hidden="1">
      <c r="A15911" s="784" t="str">
        <f>Table_wabobpsvr_AzureCalc_AzureCalcRateCard[[#This Row],[ServiceName]]&amp;Table_wabobpsvr_AzureCalc_AzureCalcRateCard[[#This Row],[Price_Level]]&amp;Table_wabobpsvr_AzureCalc_AzureCalcRateCard[[#This Row],[Region]]</f>
        <v>Basic Application Gateway Hours (Small)MOSP8</v>
      </c>
      <c r="B15911" s="784">
        <v>8</v>
      </c>
      <c r="C15911" s="784" t="s">
        <v>91</v>
      </c>
      <c r="D15911" s="784" t="s">
        <v>627</v>
      </c>
      <c r="E15911" s="784">
        <v>2.8000000000000001E-2</v>
      </c>
      <c r="F15911" s="784" t="s">
        <v>7388</v>
      </c>
      <c r="G15911" s="784" t="s">
        <v>4431</v>
      </c>
      <c r="H15911" s="784" t="s">
        <v>4431</v>
      </c>
      <c r="I15911" s="784" t="s">
        <v>6166</v>
      </c>
    </row>
    <row r="15912" spans="1:9" hidden="1">
      <c r="A15912" s="784" t="str">
        <f>Table_wabobpsvr_AzureCalc_AzureCalcRateCard[[#This Row],[ServiceName]]&amp;Table_wabobpsvr_AzureCalc_AzureCalcRateCard[[#This Row],[Price_Level]]&amp;Table_wabobpsvr_AzureCalc_AzureCalcRateCard[[#This Row],[Region]]</f>
        <v>Basic Application Gateway Hours (Small)MOSP15</v>
      </c>
      <c r="B15912" s="784">
        <v>15</v>
      </c>
      <c r="C15912" s="784" t="s">
        <v>91</v>
      </c>
      <c r="D15912" s="784" t="s">
        <v>627</v>
      </c>
      <c r="E15912" s="784">
        <v>2.8000000000000001E-2</v>
      </c>
      <c r="F15912" s="784" t="s">
        <v>7388</v>
      </c>
      <c r="G15912" s="784" t="s">
        <v>4431</v>
      </c>
      <c r="H15912" s="784" t="s">
        <v>4431</v>
      </c>
      <c r="I15912" s="784" t="s">
        <v>6169</v>
      </c>
    </row>
    <row r="15913" spans="1:9" hidden="1">
      <c r="A15913" s="784" t="str">
        <f>Table_wabobpsvr_AzureCalc_AzureCalcRateCard[[#This Row],[ServiceName]]&amp;Table_wabobpsvr_AzureCalc_AzureCalcRateCard[[#This Row],[Price_Level]]&amp;Table_wabobpsvr_AzureCalc_AzureCalcRateCard[[#This Row],[Region]]</f>
        <v>Basic Application Gateway Hours (Small)MOSP16</v>
      </c>
      <c r="B15913" s="784">
        <v>16</v>
      </c>
      <c r="C15913" s="784" t="s">
        <v>91</v>
      </c>
      <c r="D15913" s="784" t="s">
        <v>627</v>
      </c>
      <c r="E15913" s="784">
        <v>2.8000000000000001E-2</v>
      </c>
      <c r="F15913" s="784" t="s">
        <v>7388</v>
      </c>
      <c r="G15913" s="784" t="s">
        <v>4431</v>
      </c>
      <c r="H15913" s="784" t="s">
        <v>4431</v>
      </c>
      <c r="I15913" s="784" t="s">
        <v>6172</v>
      </c>
    </row>
    <row r="15914" spans="1:9" hidden="1">
      <c r="A15914" s="784" t="str">
        <f>Table_wabobpsvr_AzureCalc_AzureCalcRateCard[[#This Row],[ServiceName]]&amp;Table_wabobpsvr_AzureCalc_AzureCalcRateCard[[#This Row],[Price_Level]]&amp;Table_wabobpsvr_AzureCalc_AzureCalcRateCard[[#This Row],[Region]]</f>
        <v>Basic Application Gateway Hours (Small)MOSP10</v>
      </c>
      <c r="B15914" s="784">
        <v>10</v>
      </c>
      <c r="C15914" s="784" t="s">
        <v>91</v>
      </c>
      <c r="D15914" s="784" t="s">
        <v>627</v>
      </c>
      <c r="E15914" s="784">
        <v>2.8000000000000001E-2</v>
      </c>
      <c r="F15914" s="784" t="s">
        <v>7388</v>
      </c>
      <c r="G15914" s="784" t="s">
        <v>4431</v>
      </c>
      <c r="H15914" s="784" t="s">
        <v>4431</v>
      </c>
      <c r="I15914" s="784" t="s">
        <v>6175</v>
      </c>
    </row>
    <row r="15915" spans="1:9" hidden="1">
      <c r="A15915" s="784" t="str">
        <f>Table_wabobpsvr_AzureCalc_AzureCalcRateCard[[#This Row],[ServiceName]]&amp;Table_wabobpsvr_AzureCalc_AzureCalcRateCard[[#This Row],[Price_Level]]&amp;Table_wabobpsvr_AzureCalc_AzureCalcRateCard[[#This Row],[Region]]</f>
        <v>Basic Application Gateway Hours (Small)MOSP9</v>
      </c>
      <c r="B15915" s="784">
        <v>9</v>
      </c>
      <c r="C15915" s="784" t="s">
        <v>91</v>
      </c>
      <c r="D15915" s="784" t="s">
        <v>627</v>
      </c>
      <c r="E15915" s="784">
        <v>2.8000000000000001E-2</v>
      </c>
      <c r="F15915" s="784" t="s">
        <v>7388</v>
      </c>
      <c r="G15915" s="784" t="s">
        <v>4431</v>
      </c>
      <c r="H15915" s="784" t="s">
        <v>4431</v>
      </c>
      <c r="I15915" s="784" t="s">
        <v>6178</v>
      </c>
    </row>
    <row r="15916" spans="1:9" hidden="1">
      <c r="A15916" s="784" t="str">
        <f>Table_wabobpsvr_AzureCalc_AzureCalcRateCard[[#This Row],[ServiceName]]&amp;Table_wabobpsvr_AzureCalc_AzureCalcRateCard[[#This Row],[Price_Level]]&amp;Table_wabobpsvr_AzureCalc_AzureCalcRateCard[[#This Row],[Region]]</f>
        <v>Basic Application Gateway Hours (Small)MOSP13</v>
      </c>
      <c r="B15916" s="784">
        <v>13</v>
      </c>
      <c r="C15916" s="784" t="s">
        <v>91</v>
      </c>
      <c r="D15916" s="784" t="s">
        <v>627</v>
      </c>
      <c r="E15916" s="784">
        <v>3.04E-2</v>
      </c>
      <c r="F15916" s="784" t="s">
        <v>7388</v>
      </c>
      <c r="G15916" s="784" t="s">
        <v>4431</v>
      </c>
      <c r="H15916" s="784" t="s">
        <v>4431</v>
      </c>
      <c r="I15916" s="784" t="s">
        <v>6181</v>
      </c>
    </row>
    <row r="15917" spans="1:9" hidden="1">
      <c r="A15917" s="784" t="str">
        <f>Table_wabobpsvr_AzureCalc_AzureCalcRateCard[[#This Row],[ServiceName]]&amp;Table_wabobpsvr_AzureCalc_AzureCalcRateCard[[#This Row],[Price_Level]]&amp;Table_wabobpsvr_AzureCalc_AzureCalcRateCard[[#This Row],[Region]]</f>
        <v>Basic Application Gateway Data (Small)MOSP</v>
      </c>
      <c r="B15917" s="784"/>
      <c r="C15917" s="784" t="s">
        <v>10</v>
      </c>
      <c r="D15917" s="784" t="s">
        <v>627</v>
      </c>
      <c r="E15917" s="784">
        <v>8.0000000000000002E-3</v>
      </c>
      <c r="F15917" s="784" t="s">
        <v>7390</v>
      </c>
      <c r="G15917" s="784" t="s">
        <v>4431</v>
      </c>
      <c r="H15917" s="784" t="s">
        <v>4431</v>
      </c>
      <c r="I15917" s="784" t="s">
        <v>6184</v>
      </c>
    </row>
    <row r="15918" spans="1:9" hidden="1">
      <c r="A15918" s="784" t="str">
        <f>Table_wabobpsvr_AzureCalc_AzureCalcRateCard[[#This Row],[ServiceName]]&amp;Table_wabobpsvr_AzureCalc_AzureCalcRateCard[[#This Row],[Price_Level]]&amp;Table_wabobpsvr_AzureCalc_AzureCalcRateCard[[#This Row],[Region]]</f>
        <v>Basic Application Gateway Hours (Medium)MOSP2</v>
      </c>
      <c r="B15918" s="784">
        <v>2</v>
      </c>
      <c r="C15918" s="784" t="s">
        <v>91</v>
      </c>
      <c r="D15918" s="784" t="s">
        <v>627</v>
      </c>
      <c r="E15918" s="784">
        <v>7.0000000000000007E-2</v>
      </c>
      <c r="F15918" s="784" t="s">
        <v>7392</v>
      </c>
      <c r="G15918" s="784" t="s">
        <v>4431</v>
      </c>
      <c r="H15918" s="784" t="s">
        <v>4431</v>
      </c>
      <c r="I15918" s="784" t="s">
        <v>7166</v>
      </c>
    </row>
    <row r="15919" spans="1:9" hidden="1">
      <c r="A15919" s="784" t="str">
        <f>Table_wabobpsvr_AzureCalc_AzureCalcRateCard[[#This Row],[ServiceName]]&amp;Table_wabobpsvr_AzureCalc_AzureCalcRateCard[[#This Row],[Price_Level]]&amp;Table_wabobpsvr_AzureCalc_AzureCalcRateCard[[#This Row],[Region]]</f>
        <v>Basic Application Gateway Hours (Medium)MOSP6</v>
      </c>
      <c r="B15919" s="784">
        <v>6</v>
      </c>
      <c r="C15919" s="784" t="s">
        <v>91</v>
      </c>
      <c r="D15919" s="784" t="s">
        <v>627</v>
      </c>
      <c r="E15919" s="784">
        <v>7.0000000000000007E-2</v>
      </c>
      <c r="F15919" s="784" t="s">
        <v>7392</v>
      </c>
      <c r="G15919" s="784" t="s">
        <v>4431</v>
      </c>
      <c r="H15919" s="784" t="s">
        <v>4431</v>
      </c>
      <c r="I15919" s="784" t="s">
        <v>7167</v>
      </c>
    </row>
    <row r="15920" spans="1:9" hidden="1">
      <c r="A15920" s="784" t="str">
        <f>Table_wabobpsvr_AzureCalc_AzureCalcRateCard[[#This Row],[ServiceName]]&amp;Table_wabobpsvr_AzureCalc_AzureCalcRateCard[[#This Row],[Price_Level]]&amp;Table_wabobpsvr_AzureCalc_AzureCalcRateCard[[#This Row],[Region]]</f>
        <v>Basic Application Gateway Hours (Medium)MOSP3</v>
      </c>
      <c r="B15920" s="784">
        <v>3</v>
      </c>
      <c r="C15920" s="784" t="s">
        <v>91</v>
      </c>
      <c r="D15920" s="784" t="s">
        <v>627</v>
      </c>
      <c r="E15920" s="784">
        <v>7.0000000000000007E-2</v>
      </c>
      <c r="F15920" s="784" t="s">
        <v>7392</v>
      </c>
      <c r="G15920" s="784" t="s">
        <v>4431</v>
      </c>
      <c r="H15920" s="784" t="s">
        <v>4431</v>
      </c>
      <c r="I15920" s="784" t="s">
        <v>7168</v>
      </c>
    </row>
    <row r="15921" spans="1:9" hidden="1">
      <c r="A15921" s="784" t="str">
        <f>Table_wabobpsvr_AzureCalc_AzureCalcRateCard[[#This Row],[ServiceName]]&amp;Table_wabobpsvr_AzureCalc_AzureCalcRateCard[[#This Row],[Price_Level]]&amp;Table_wabobpsvr_AzureCalc_AzureCalcRateCard[[#This Row],[Region]]</f>
        <v>Basic Application Gateway Hours (Medium)MOSP5</v>
      </c>
      <c r="B15921" s="784">
        <v>5</v>
      </c>
      <c r="C15921" s="784" t="s">
        <v>91</v>
      </c>
      <c r="D15921" s="784" t="s">
        <v>627</v>
      </c>
      <c r="E15921" s="784">
        <v>7.0000000000000007E-2</v>
      </c>
      <c r="F15921" s="784" t="s">
        <v>7392</v>
      </c>
      <c r="G15921" s="784" t="s">
        <v>4431</v>
      </c>
      <c r="H15921" s="784" t="s">
        <v>4431</v>
      </c>
      <c r="I15921" s="784" t="s">
        <v>7169</v>
      </c>
    </row>
    <row r="15922" spans="1:9" hidden="1">
      <c r="A15922" s="784" t="str">
        <f>Table_wabobpsvr_AzureCalc_AzureCalcRateCard[[#This Row],[ServiceName]]&amp;Table_wabobpsvr_AzureCalc_AzureCalcRateCard[[#This Row],[Price_Level]]&amp;Table_wabobpsvr_AzureCalc_AzureCalcRateCard[[#This Row],[Region]]</f>
        <v>Basic Application Gateway Hours (Medium)MOSP1</v>
      </c>
      <c r="B15922" s="784">
        <v>1</v>
      </c>
      <c r="C15922" s="784" t="s">
        <v>91</v>
      </c>
      <c r="D15922" s="784" t="s">
        <v>627</v>
      </c>
      <c r="E15922" s="784">
        <v>7.0000000000000007E-2</v>
      </c>
      <c r="F15922" s="784" t="s">
        <v>7392</v>
      </c>
      <c r="G15922" s="784" t="s">
        <v>4431</v>
      </c>
      <c r="H15922" s="784" t="s">
        <v>4431</v>
      </c>
      <c r="I15922" s="784" t="s">
        <v>6136</v>
      </c>
    </row>
    <row r="15923" spans="1:9" hidden="1">
      <c r="A15923" s="784" t="str">
        <f>Table_wabobpsvr_AzureCalc_AzureCalcRateCard[[#This Row],[ServiceName]]&amp;Table_wabobpsvr_AzureCalc_AzureCalcRateCard[[#This Row],[Price_Level]]&amp;Table_wabobpsvr_AzureCalc_AzureCalcRateCard[[#This Row],[Region]]</f>
        <v>Basic Application Gateway Hours (Medium)MOSP4</v>
      </c>
      <c r="B15923" s="784">
        <v>4</v>
      </c>
      <c r="C15923" s="784" t="s">
        <v>91</v>
      </c>
      <c r="D15923" s="784" t="s">
        <v>627</v>
      </c>
      <c r="E15923" s="784">
        <v>7.8399999999999997E-2</v>
      </c>
      <c r="F15923" s="784" t="s">
        <v>7392</v>
      </c>
      <c r="G15923" s="784" t="s">
        <v>4431</v>
      </c>
      <c r="H15923" s="784" t="s">
        <v>4431</v>
      </c>
      <c r="I15923" s="784" t="s">
        <v>6139</v>
      </c>
    </row>
    <row r="15924" spans="1:9" hidden="1">
      <c r="A15924" s="784" t="str">
        <f>Table_wabobpsvr_AzureCalc_AzureCalcRateCard[[#This Row],[ServiceName]]&amp;Table_wabobpsvr_AzureCalc_AzureCalcRateCard[[#This Row],[Price_Level]]&amp;Table_wabobpsvr_AzureCalc_AzureCalcRateCard[[#This Row],[Region]]</f>
        <v>Basic Application Gateway Hours (Medium)MOSP11</v>
      </c>
      <c r="B15924" s="784">
        <v>11</v>
      </c>
      <c r="C15924" s="784" t="s">
        <v>91</v>
      </c>
      <c r="D15924" s="784" t="s">
        <v>627</v>
      </c>
      <c r="E15924" s="784">
        <v>7.5600000000000001E-2</v>
      </c>
      <c r="F15924" s="784" t="s">
        <v>7392</v>
      </c>
      <c r="G15924" s="784" t="s">
        <v>4431</v>
      </c>
      <c r="H15924" s="784" t="s">
        <v>4431</v>
      </c>
      <c r="I15924" s="784" t="s">
        <v>6142</v>
      </c>
    </row>
    <row r="15925" spans="1:9" hidden="1">
      <c r="A15925" s="784" t="str">
        <f>Table_wabobpsvr_AzureCalc_AzureCalcRateCard[[#This Row],[ServiceName]]&amp;Table_wabobpsvr_AzureCalc_AzureCalcRateCard[[#This Row],[Price_Level]]&amp;Table_wabobpsvr_AzureCalc_AzureCalcRateCard[[#This Row],[Region]]</f>
        <v>Basic Application Gateway Hours (Medium)MOSP12</v>
      </c>
      <c r="B15925" s="784">
        <v>12</v>
      </c>
      <c r="C15925" s="784" t="s">
        <v>91</v>
      </c>
      <c r="D15925" s="784" t="s">
        <v>627</v>
      </c>
      <c r="E15925" s="784">
        <v>7.5600000000000001E-2</v>
      </c>
      <c r="F15925" s="784" t="s">
        <v>7392</v>
      </c>
      <c r="G15925" s="784" t="s">
        <v>4431</v>
      </c>
      <c r="H15925" s="784" t="s">
        <v>4431</v>
      </c>
      <c r="I15925" s="784" t="s">
        <v>6145</v>
      </c>
    </row>
    <row r="15926" spans="1:9" hidden="1">
      <c r="A15926" s="784" t="str">
        <f>Table_wabobpsvr_AzureCalc_AzureCalcRateCard[[#This Row],[ServiceName]]&amp;Table_wabobpsvr_AzureCalc_AzureCalcRateCard[[#This Row],[Price_Level]]&amp;Table_wabobpsvr_AzureCalc_AzureCalcRateCard[[#This Row],[Region]]</f>
        <v>Basic Application Gateway Hours (Medium)MOSP7</v>
      </c>
      <c r="B15926" s="784">
        <v>7</v>
      </c>
      <c r="C15926" s="784" t="s">
        <v>91</v>
      </c>
      <c r="D15926" s="784" t="s">
        <v>627</v>
      </c>
      <c r="E15926" s="784">
        <v>7.8399999999999997E-2</v>
      </c>
      <c r="F15926" s="784" t="s">
        <v>7392</v>
      </c>
      <c r="G15926" s="784" t="s">
        <v>4431</v>
      </c>
      <c r="H15926" s="784" t="s">
        <v>4431</v>
      </c>
      <c r="I15926" s="784" t="s">
        <v>6148</v>
      </c>
    </row>
    <row r="15927" spans="1:9" hidden="1">
      <c r="A15927" s="784" t="str">
        <f>Table_wabobpsvr_AzureCalc_AzureCalcRateCard[[#This Row],[ServiceName]]&amp;Table_wabobpsvr_AzureCalc_AzureCalcRateCard[[#This Row],[Price_Level]]&amp;Table_wabobpsvr_AzureCalc_AzureCalcRateCard[[#This Row],[Region]]</f>
        <v>Basic Application Gateway Hours (Medium)MOSP8</v>
      </c>
      <c r="B15927" s="784">
        <v>8</v>
      </c>
      <c r="C15927" s="784" t="s">
        <v>91</v>
      </c>
      <c r="D15927" s="784" t="s">
        <v>627</v>
      </c>
      <c r="E15927" s="784">
        <v>7.8399999999999997E-2</v>
      </c>
      <c r="F15927" s="784" t="s">
        <v>7392</v>
      </c>
      <c r="G15927" s="784" t="s">
        <v>4431</v>
      </c>
      <c r="H15927" s="784" t="s">
        <v>4431</v>
      </c>
      <c r="I15927" s="784" t="s">
        <v>6151</v>
      </c>
    </row>
    <row r="15928" spans="1:9" hidden="1">
      <c r="A15928" s="784" t="str">
        <f>Table_wabobpsvr_AzureCalc_AzureCalcRateCard[[#This Row],[ServiceName]]&amp;Table_wabobpsvr_AzureCalc_AzureCalcRateCard[[#This Row],[Price_Level]]&amp;Table_wabobpsvr_AzureCalc_AzureCalcRateCard[[#This Row],[Region]]</f>
        <v>Basic Application Gateway Hours (Medium)MOSP15</v>
      </c>
      <c r="B15928" s="784">
        <v>15</v>
      </c>
      <c r="C15928" s="784" t="s">
        <v>91</v>
      </c>
      <c r="D15928" s="784" t="s">
        <v>627</v>
      </c>
      <c r="E15928" s="784">
        <v>7.8399999999999997E-2</v>
      </c>
      <c r="F15928" s="784" t="s">
        <v>7392</v>
      </c>
      <c r="G15928" s="784" t="s">
        <v>4431</v>
      </c>
      <c r="H15928" s="784" t="s">
        <v>4431</v>
      </c>
      <c r="I15928" s="784" t="s">
        <v>6154</v>
      </c>
    </row>
    <row r="15929" spans="1:9" hidden="1">
      <c r="A15929" s="784" t="str">
        <f>Table_wabobpsvr_AzureCalc_AzureCalcRateCard[[#This Row],[ServiceName]]&amp;Table_wabobpsvr_AzureCalc_AzureCalcRateCard[[#This Row],[Price_Level]]&amp;Table_wabobpsvr_AzureCalc_AzureCalcRateCard[[#This Row],[Region]]</f>
        <v>Basic Application Gateway Hours (Medium)MOSP16</v>
      </c>
      <c r="B15929" s="784">
        <v>16</v>
      </c>
      <c r="C15929" s="784" t="s">
        <v>91</v>
      </c>
      <c r="D15929" s="784" t="s">
        <v>627</v>
      </c>
      <c r="E15929" s="784">
        <v>7.8399999999999997E-2</v>
      </c>
      <c r="F15929" s="784" t="s">
        <v>7392</v>
      </c>
      <c r="G15929" s="784" t="s">
        <v>4431</v>
      </c>
      <c r="H15929" s="784" t="s">
        <v>4431</v>
      </c>
      <c r="I15929" s="784" t="s">
        <v>6157</v>
      </c>
    </row>
    <row r="15930" spans="1:9" hidden="1">
      <c r="A15930" s="784" t="str">
        <f>Table_wabobpsvr_AzureCalc_AzureCalcRateCard[[#This Row],[ServiceName]]&amp;Table_wabobpsvr_AzureCalc_AzureCalcRateCard[[#This Row],[Price_Level]]&amp;Table_wabobpsvr_AzureCalc_AzureCalcRateCard[[#This Row],[Region]]</f>
        <v>Basic Application Gateway Hours (Medium)MOSP10</v>
      </c>
      <c r="B15930" s="784">
        <v>10</v>
      </c>
      <c r="C15930" s="784" t="s">
        <v>91</v>
      </c>
      <c r="D15930" s="784" t="s">
        <v>627</v>
      </c>
      <c r="E15930" s="784">
        <v>7.8399999999999997E-2</v>
      </c>
      <c r="F15930" s="784" t="s">
        <v>7392</v>
      </c>
      <c r="G15930" s="784" t="s">
        <v>4431</v>
      </c>
      <c r="H15930" s="784" t="s">
        <v>4431</v>
      </c>
      <c r="I15930" s="784" t="s">
        <v>6160</v>
      </c>
    </row>
    <row r="15931" spans="1:9" hidden="1">
      <c r="A15931" s="784" t="str">
        <f>Table_wabobpsvr_AzureCalc_AzureCalcRateCard[[#This Row],[ServiceName]]&amp;Table_wabobpsvr_AzureCalc_AzureCalcRateCard[[#This Row],[Price_Level]]&amp;Table_wabobpsvr_AzureCalc_AzureCalcRateCard[[#This Row],[Region]]</f>
        <v>Basic Application Gateway Hours (Medium)MOSP9</v>
      </c>
      <c r="B15931" s="784">
        <v>9</v>
      </c>
      <c r="C15931" s="784" t="s">
        <v>91</v>
      </c>
      <c r="D15931" s="784" t="s">
        <v>627</v>
      </c>
      <c r="E15931" s="784">
        <v>7.8399999999999997E-2</v>
      </c>
      <c r="F15931" s="784" t="s">
        <v>7392</v>
      </c>
      <c r="G15931" s="784" t="s">
        <v>4431</v>
      </c>
      <c r="H15931" s="784" t="s">
        <v>4431</v>
      </c>
      <c r="I15931" s="784" t="s">
        <v>7170</v>
      </c>
    </row>
    <row r="15932" spans="1:9" hidden="1">
      <c r="A15932" s="784" t="str">
        <f>Table_wabobpsvr_AzureCalc_AzureCalcRateCard[[#This Row],[ServiceName]]&amp;Table_wabobpsvr_AzureCalc_AzureCalcRateCard[[#This Row],[Price_Level]]&amp;Table_wabobpsvr_AzureCalc_AzureCalcRateCard[[#This Row],[Region]]</f>
        <v>Basic Application Gateway Hours (Medium)MOSP13</v>
      </c>
      <c r="B15932" s="784">
        <v>13</v>
      </c>
      <c r="C15932" s="784" t="s">
        <v>91</v>
      </c>
      <c r="D15932" s="784" t="s">
        <v>627</v>
      </c>
      <c r="E15932" s="784">
        <v>8.5000000000000006E-2</v>
      </c>
      <c r="F15932" s="784" t="s">
        <v>7392</v>
      </c>
      <c r="G15932" s="784" t="s">
        <v>4431</v>
      </c>
      <c r="H15932" s="784" t="s">
        <v>4431</v>
      </c>
      <c r="I15932" s="784" t="s">
        <v>7171</v>
      </c>
    </row>
    <row r="15933" spans="1:9" hidden="1">
      <c r="A15933" s="784" t="str">
        <f>Table_wabobpsvr_AzureCalc_AzureCalcRateCard[[#This Row],[ServiceName]]&amp;Table_wabobpsvr_AzureCalc_AzureCalcRateCard[[#This Row],[Price_Level]]&amp;Table_wabobpsvr_AzureCalc_AzureCalcRateCard[[#This Row],[Region]]</f>
        <v>Basic Application Gateway Data (Medium)MOSP</v>
      </c>
      <c r="B15933" s="784"/>
      <c r="C15933" s="784" t="s">
        <v>10</v>
      </c>
      <c r="D15933" s="784" t="s">
        <v>627</v>
      </c>
      <c r="E15933" s="784">
        <v>7.0000000000000001E-3</v>
      </c>
      <c r="F15933" s="784" t="s">
        <v>7389</v>
      </c>
      <c r="G15933" s="784" t="s">
        <v>4431</v>
      </c>
      <c r="H15933" s="784" t="s">
        <v>4431</v>
      </c>
      <c r="I15933" s="784" t="s">
        <v>7172</v>
      </c>
    </row>
    <row r="15934" spans="1:9" hidden="1">
      <c r="A15934" s="784" t="str">
        <f>Table_wabobpsvr_AzureCalc_AzureCalcRateCard[[#This Row],[ServiceName]]&amp;Table_wabobpsvr_AzureCalc_AzureCalcRateCard[[#This Row],[Price_Level]]&amp;Table_wabobpsvr_AzureCalc_AzureCalcRateCard[[#This Row],[Region]]</f>
        <v>Basic Application Gateway Hours (Large)MOSP2</v>
      </c>
      <c r="B15934" s="784">
        <v>2</v>
      </c>
      <c r="C15934" s="784" t="s">
        <v>91</v>
      </c>
      <c r="D15934" s="784" t="s">
        <v>627</v>
      </c>
      <c r="E15934" s="784">
        <v>0.32</v>
      </c>
      <c r="F15934" s="784" t="s">
        <v>7393</v>
      </c>
      <c r="G15934" s="784" t="s">
        <v>4431</v>
      </c>
      <c r="H15934" s="784" t="s">
        <v>4431</v>
      </c>
      <c r="I15934" s="784" t="s">
        <v>7173</v>
      </c>
    </row>
    <row r="15935" spans="1:9" hidden="1">
      <c r="A15935" s="784" t="str">
        <f>Table_wabobpsvr_AzureCalc_AzureCalcRateCard[[#This Row],[ServiceName]]&amp;Table_wabobpsvr_AzureCalc_AzureCalcRateCard[[#This Row],[Price_Level]]&amp;Table_wabobpsvr_AzureCalc_AzureCalcRateCard[[#This Row],[Region]]</f>
        <v>Basic Application Gateway Hours (Large)MOSP6</v>
      </c>
      <c r="B15935" s="784">
        <v>6</v>
      </c>
      <c r="C15935" s="784" t="s">
        <v>91</v>
      </c>
      <c r="D15935" s="784" t="s">
        <v>627</v>
      </c>
      <c r="E15935" s="784">
        <v>0.32</v>
      </c>
      <c r="F15935" s="784" t="s">
        <v>7393</v>
      </c>
      <c r="G15935" s="784" t="s">
        <v>4431</v>
      </c>
      <c r="H15935" s="784" t="s">
        <v>4431</v>
      </c>
      <c r="I15935" s="784" t="s">
        <v>7174</v>
      </c>
    </row>
    <row r="15936" spans="1:9" hidden="1">
      <c r="A15936" s="784" t="str">
        <f>Table_wabobpsvr_AzureCalc_AzureCalcRateCard[[#This Row],[ServiceName]]&amp;Table_wabobpsvr_AzureCalc_AzureCalcRateCard[[#This Row],[Price_Level]]&amp;Table_wabobpsvr_AzureCalc_AzureCalcRateCard[[#This Row],[Region]]</f>
        <v>Basic Application Gateway Hours (Large)MOSP3</v>
      </c>
      <c r="B15936" s="784">
        <v>3</v>
      </c>
      <c r="C15936" s="784" t="s">
        <v>91</v>
      </c>
      <c r="D15936" s="784" t="s">
        <v>627</v>
      </c>
      <c r="E15936" s="784">
        <v>0.32</v>
      </c>
      <c r="F15936" s="784" t="s">
        <v>7393</v>
      </c>
      <c r="G15936" s="784" t="s">
        <v>4431</v>
      </c>
      <c r="H15936" s="784" t="s">
        <v>4431</v>
      </c>
      <c r="I15936" s="784" t="s">
        <v>7175</v>
      </c>
    </row>
    <row r="15937" spans="1:9" hidden="1">
      <c r="A15937" s="784" t="str">
        <f>Table_wabobpsvr_AzureCalc_AzureCalcRateCard[[#This Row],[ServiceName]]&amp;Table_wabobpsvr_AzureCalc_AzureCalcRateCard[[#This Row],[Price_Level]]&amp;Table_wabobpsvr_AzureCalc_AzureCalcRateCard[[#This Row],[Region]]</f>
        <v>Basic Application Gateway Hours (Large)MOSP5</v>
      </c>
      <c r="B15937" s="784">
        <v>5</v>
      </c>
      <c r="C15937" s="784" t="s">
        <v>91</v>
      </c>
      <c r="D15937" s="784" t="s">
        <v>627</v>
      </c>
      <c r="E15937" s="784">
        <v>0.32</v>
      </c>
      <c r="F15937" s="784" t="s">
        <v>7393</v>
      </c>
      <c r="G15937" s="784" t="s">
        <v>4431</v>
      </c>
      <c r="H15937" s="784" t="s">
        <v>4431</v>
      </c>
      <c r="I15937" s="784" t="s">
        <v>7176</v>
      </c>
    </row>
    <row r="15938" spans="1:9" hidden="1">
      <c r="A15938" s="784" t="str">
        <f>Table_wabobpsvr_AzureCalc_AzureCalcRateCard[[#This Row],[ServiceName]]&amp;Table_wabobpsvr_AzureCalc_AzureCalcRateCard[[#This Row],[Price_Level]]&amp;Table_wabobpsvr_AzureCalc_AzureCalcRateCard[[#This Row],[Region]]</f>
        <v>Basic Application Gateway Hours (Large)MOSP1</v>
      </c>
      <c r="B15938" s="784">
        <v>1</v>
      </c>
      <c r="C15938" s="784" t="s">
        <v>91</v>
      </c>
      <c r="D15938" s="784" t="s">
        <v>627</v>
      </c>
      <c r="E15938" s="784">
        <v>0.32</v>
      </c>
      <c r="F15938" s="784" t="s">
        <v>7393</v>
      </c>
      <c r="G15938" s="784" t="s">
        <v>4431</v>
      </c>
      <c r="H15938" s="784" t="s">
        <v>4431</v>
      </c>
      <c r="I15938" s="784" t="s">
        <v>7177</v>
      </c>
    </row>
    <row r="15939" spans="1:9" hidden="1">
      <c r="A15939" s="784" t="str">
        <f>Table_wabobpsvr_AzureCalc_AzureCalcRateCard[[#This Row],[ServiceName]]&amp;Table_wabobpsvr_AzureCalc_AzureCalcRateCard[[#This Row],[Price_Level]]&amp;Table_wabobpsvr_AzureCalc_AzureCalcRateCard[[#This Row],[Region]]</f>
        <v>Basic Application Gateway Hours (Large)MOSP4</v>
      </c>
      <c r="B15939" s="784">
        <v>4</v>
      </c>
      <c r="C15939" s="784" t="s">
        <v>91</v>
      </c>
      <c r="D15939" s="784" t="s">
        <v>627</v>
      </c>
      <c r="E15939" s="784">
        <v>0.3584</v>
      </c>
      <c r="F15939" s="784" t="s">
        <v>7393</v>
      </c>
      <c r="G15939" s="784" t="s">
        <v>4431</v>
      </c>
      <c r="H15939" s="784" t="s">
        <v>4431</v>
      </c>
      <c r="I15939" s="784" t="s">
        <v>7178</v>
      </c>
    </row>
    <row r="15940" spans="1:9" hidden="1">
      <c r="A15940" s="784" t="str">
        <f>Table_wabobpsvr_AzureCalc_AzureCalcRateCard[[#This Row],[ServiceName]]&amp;Table_wabobpsvr_AzureCalc_AzureCalcRateCard[[#This Row],[Price_Level]]&amp;Table_wabobpsvr_AzureCalc_AzureCalcRateCard[[#This Row],[Region]]</f>
        <v>Basic Application Gateway Hours (Large)MOSP11</v>
      </c>
      <c r="B15940" s="784">
        <v>11</v>
      </c>
      <c r="C15940" s="784" t="s">
        <v>91</v>
      </c>
      <c r="D15940" s="784" t="s">
        <v>627</v>
      </c>
      <c r="E15940" s="784">
        <v>0.34560000000000002</v>
      </c>
      <c r="F15940" s="784" t="s">
        <v>7393</v>
      </c>
      <c r="G15940" s="784" t="s">
        <v>4431</v>
      </c>
      <c r="H15940" s="784" t="s">
        <v>4431</v>
      </c>
      <c r="I15940" s="784" t="s">
        <v>7179</v>
      </c>
    </row>
    <row r="15941" spans="1:9" hidden="1">
      <c r="A15941" s="784" t="str">
        <f>Table_wabobpsvr_AzureCalc_AzureCalcRateCard[[#This Row],[ServiceName]]&amp;Table_wabobpsvr_AzureCalc_AzureCalcRateCard[[#This Row],[Price_Level]]&amp;Table_wabobpsvr_AzureCalc_AzureCalcRateCard[[#This Row],[Region]]</f>
        <v>Basic Application Gateway Hours (Large)MOSP12</v>
      </c>
      <c r="B15941" s="784">
        <v>12</v>
      </c>
      <c r="C15941" s="784" t="s">
        <v>91</v>
      </c>
      <c r="D15941" s="784" t="s">
        <v>627</v>
      </c>
      <c r="E15941" s="784">
        <v>0.34560000000000002</v>
      </c>
      <c r="F15941" s="784" t="s">
        <v>7393</v>
      </c>
      <c r="G15941" s="784" t="s">
        <v>4431</v>
      </c>
      <c r="H15941" s="784" t="s">
        <v>4431</v>
      </c>
      <c r="I15941" s="784" t="s">
        <v>7180</v>
      </c>
    </row>
    <row r="15942" spans="1:9" hidden="1">
      <c r="A15942" s="784" t="str">
        <f>Table_wabobpsvr_AzureCalc_AzureCalcRateCard[[#This Row],[ServiceName]]&amp;Table_wabobpsvr_AzureCalc_AzureCalcRateCard[[#This Row],[Price_Level]]&amp;Table_wabobpsvr_AzureCalc_AzureCalcRateCard[[#This Row],[Region]]</f>
        <v>Basic Application Gateway Hours (Large)MOSP7</v>
      </c>
      <c r="B15942" s="784">
        <v>7</v>
      </c>
      <c r="C15942" s="784" t="s">
        <v>91</v>
      </c>
      <c r="D15942" s="784" t="s">
        <v>627</v>
      </c>
      <c r="E15942" s="784">
        <v>0.3584</v>
      </c>
      <c r="F15942" s="784" t="s">
        <v>7393</v>
      </c>
      <c r="G15942" s="784" t="s">
        <v>4431</v>
      </c>
      <c r="H15942" s="784" t="s">
        <v>4431</v>
      </c>
      <c r="I15942" s="784" t="s">
        <v>7181</v>
      </c>
    </row>
    <row r="15943" spans="1:9" hidden="1">
      <c r="A15943" s="784" t="str">
        <f>Table_wabobpsvr_AzureCalc_AzureCalcRateCard[[#This Row],[ServiceName]]&amp;Table_wabobpsvr_AzureCalc_AzureCalcRateCard[[#This Row],[Price_Level]]&amp;Table_wabobpsvr_AzureCalc_AzureCalcRateCard[[#This Row],[Region]]</f>
        <v>Basic Application Gateway Hours (Large)MOSP8</v>
      </c>
      <c r="B15943" s="784">
        <v>8</v>
      </c>
      <c r="C15943" s="784" t="s">
        <v>91</v>
      </c>
      <c r="D15943" s="784" t="s">
        <v>627</v>
      </c>
      <c r="E15943" s="784">
        <v>0.3584</v>
      </c>
      <c r="F15943" s="784" t="s">
        <v>7393</v>
      </c>
      <c r="G15943" s="784" t="s">
        <v>4431</v>
      </c>
      <c r="H15943" s="784" t="s">
        <v>4431</v>
      </c>
      <c r="I15943" s="784" t="s">
        <v>6187</v>
      </c>
    </row>
    <row r="15944" spans="1:9" hidden="1">
      <c r="A15944" s="784" t="str">
        <f>Table_wabobpsvr_AzureCalc_AzureCalcRateCard[[#This Row],[ServiceName]]&amp;Table_wabobpsvr_AzureCalc_AzureCalcRateCard[[#This Row],[Price_Level]]&amp;Table_wabobpsvr_AzureCalc_AzureCalcRateCard[[#This Row],[Region]]</f>
        <v>Basic Application Gateway Hours (Large)MOSP15</v>
      </c>
      <c r="B15944" s="784">
        <v>15</v>
      </c>
      <c r="C15944" s="784" t="s">
        <v>91</v>
      </c>
      <c r="D15944" s="784" t="s">
        <v>627</v>
      </c>
      <c r="E15944" s="784">
        <v>0.3584</v>
      </c>
      <c r="F15944" s="784" t="s">
        <v>7393</v>
      </c>
      <c r="G15944" s="784" t="s">
        <v>4431</v>
      </c>
      <c r="H15944" s="784" t="s">
        <v>4431</v>
      </c>
      <c r="I15944" s="784" t="s">
        <v>6190</v>
      </c>
    </row>
    <row r="15945" spans="1:9" hidden="1">
      <c r="A15945" s="784" t="str">
        <f>Table_wabobpsvr_AzureCalc_AzureCalcRateCard[[#This Row],[ServiceName]]&amp;Table_wabobpsvr_AzureCalc_AzureCalcRateCard[[#This Row],[Price_Level]]&amp;Table_wabobpsvr_AzureCalc_AzureCalcRateCard[[#This Row],[Region]]</f>
        <v>Basic Application Gateway Hours (Large)MOSP16</v>
      </c>
      <c r="B15945" s="784">
        <v>16</v>
      </c>
      <c r="C15945" s="784" t="s">
        <v>91</v>
      </c>
      <c r="D15945" s="784" t="s">
        <v>627</v>
      </c>
      <c r="E15945" s="784">
        <v>0.3584</v>
      </c>
      <c r="F15945" s="784" t="s">
        <v>7393</v>
      </c>
      <c r="G15945" s="784" t="s">
        <v>4431</v>
      </c>
      <c r="H15945" s="784" t="s">
        <v>4431</v>
      </c>
      <c r="I15945" s="784" t="s">
        <v>6193</v>
      </c>
    </row>
    <row r="15946" spans="1:9" hidden="1">
      <c r="A15946" s="784" t="str">
        <f>Table_wabobpsvr_AzureCalc_AzureCalcRateCard[[#This Row],[ServiceName]]&amp;Table_wabobpsvr_AzureCalc_AzureCalcRateCard[[#This Row],[Price_Level]]&amp;Table_wabobpsvr_AzureCalc_AzureCalcRateCard[[#This Row],[Region]]</f>
        <v>Basic Application Gateway Hours (Large)MOSP10</v>
      </c>
      <c r="B15946" s="784">
        <v>10</v>
      </c>
      <c r="C15946" s="784" t="s">
        <v>91</v>
      </c>
      <c r="D15946" s="784" t="s">
        <v>627</v>
      </c>
      <c r="E15946" s="784">
        <v>0.3584</v>
      </c>
      <c r="F15946" s="784" t="s">
        <v>7393</v>
      </c>
      <c r="G15946" s="784" t="s">
        <v>4431</v>
      </c>
      <c r="H15946" s="784" t="s">
        <v>4431</v>
      </c>
      <c r="I15946" s="784" t="s">
        <v>6196</v>
      </c>
    </row>
    <row r="15947" spans="1:9" hidden="1">
      <c r="A15947" s="784" t="str">
        <f>Table_wabobpsvr_AzureCalc_AzureCalcRateCard[[#This Row],[ServiceName]]&amp;Table_wabobpsvr_AzureCalc_AzureCalcRateCard[[#This Row],[Price_Level]]&amp;Table_wabobpsvr_AzureCalc_AzureCalcRateCard[[#This Row],[Region]]</f>
        <v>Basic Application Gateway Hours (Large)MOSP9</v>
      </c>
      <c r="B15947" s="784">
        <v>9</v>
      </c>
      <c r="C15947" s="784" t="s">
        <v>91</v>
      </c>
      <c r="D15947" s="784" t="s">
        <v>627</v>
      </c>
      <c r="E15947" s="784">
        <v>0.3584</v>
      </c>
      <c r="F15947" s="784" t="s">
        <v>7393</v>
      </c>
      <c r="G15947" s="784" t="s">
        <v>4431</v>
      </c>
      <c r="H15947" s="784" t="s">
        <v>4431</v>
      </c>
      <c r="I15947" s="784" t="s">
        <v>6199</v>
      </c>
    </row>
    <row r="15948" spans="1:9" hidden="1">
      <c r="A15948" s="784" t="str">
        <f>Table_wabobpsvr_AzureCalc_AzureCalcRateCard[[#This Row],[ServiceName]]&amp;Table_wabobpsvr_AzureCalc_AzureCalcRateCard[[#This Row],[Price_Level]]&amp;Table_wabobpsvr_AzureCalc_AzureCalcRateCard[[#This Row],[Region]]</f>
        <v>Basic Application Gateway Hours (Large)MOSP13</v>
      </c>
      <c r="B15948" s="784">
        <v>13</v>
      </c>
      <c r="C15948" s="784" t="s">
        <v>91</v>
      </c>
      <c r="D15948" s="784" t="s">
        <v>627</v>
      </c>
      <c r="E15948" s="784">
        <v>0.3886</v>
      </c>
      <c r="F15948" s="784" t="s">
        <v>7393</v>
      </c>
      <c r="G15948" s="784" t="s">
        <v>4431</v>
      </c>
      <c r="H15948" s="784" t="s">
        <v>4431</v>
      </c>
      <c r="I15948" s="784" t="s">
        <v>6202</v>
      </c>
    </row>
    <row r="15949" spans="1:9" hidden="1">
      <c r="A15949" s="784" t="str">
        <f>Table_wabobpsvr_AzureCalc_AzureCalcRateCard[[#This Row],[ServiceName]]&amp;Table_wabobpsvr_AzureCalc_AzureCalcRateCard[[#This Row],[Price_Level]]&amp;Table_wabobpsvr_AzureCalc_AzureCalcRateCard[[#This Row],[Region]]</f>
        <v>Basic Application Gateway Data (Large)MOSP</v>
      </c>
      <c r="B15949" s="784"/>
      <c r="C15949" s="784" t="s">
        <v>10</v>
      </c>
      <c r="D15949" s="784" t="s">
        <v>627</v>
      </c>
      <c r="E15949" s="784">
        <v>3.5000000000000001E-3</v>
      </c>
      <c r="F15949" s="784" t="s">
        <v>7391</v>
      </c>
      <c r="G15949" s="784" t="s">
        <v>4431</v>
      </c>
      <c r="H15949" s="784" t="s">
        <v>4431</v>
      </c>
      <c r="I15949" s="784" t="s">
        <v>6205</v>
      </c>
    </row>
    <row r="15950" spans="1:9" hidden="1">
      <c r="A15950" s="784" t="str">
        <f>Table_wabobpsvr_AzureCalc_AzureCalcRateCard[[#This Row],[ServiceName]]&amp;Table_wabobpsvr_AzureCalc_AzureCalcRateCard[[#This Row],[Price_Level]]&amp;Table_wabobpsvr_AzureCalc_AzureCalcRateCard[[#This Row],[Region]]</f>
        <v>Basic Application Gateway Hours (Small)A6</v>
      </c>
      <c r="B15950" s="784">
        <v>6</v>
      </c>
      <c r="C15950" s="784" t="s">
        <v>91</v>
      </c>
      <c r="D15950" s="784" t="s">
        <v>181</v>
      </c>
      <c r="E15950" s="784">
        <v>2.42</v>
      </c>
      <c r="F15950" s="784" t="s">
        <v>7388</v>
      </c>
      <c r="G15950" s="784" t="s">
        <v>7182</v>
      </c>
      <c r="H15950" s="784" t="s">
        <v>7183</v>
      </c>
      <c r="I15950" s="784" t="s">
        <v>7162</v>
      </c>
    </row>
    <row r="15951" spans="1:9" hidden="1">
      <c r="A15951" s="784" t="str">
        <f>Table_wabobpsvr_AzureCalc_AzureCalcRateCard[[#This Row],[ServiceName]]&amp;Table_wabobpsvr_AzureCalc_AzureCalcRateCard[[#This Row],[Price_Level]]&amp;Table_wabobpsvr_AzureCalc_AzureCalcRateCard[[#This Row],[Region]]</f>
        <v>Basic Application Gateway Hours (Small)A3</v>
      </c>
      <c r="B15951" s="784">
        <v>3</v>
      </c>
      <c r="C15951" s="784" t="s">
        <v>91</v>
      </c>
      <c r="D15951" s="784" t="s">
        <v>181</v>
      </c>
      <c r="E15951" s="784">
        <v>2.42</v>
      </c>
      <c r="F15951" s="784" t="s">
        <v>7388</v>
      </c>
      <c r="G15951" s="784" t="s">
        <v>7184</v>
      </c>
      <c r="H15951" s="784" t="s">
        <v>7185</v>
      </c>
      <c r="I15951" s="784" t="s">
        <v>7163</v>
      </c>
    </row>
    <row r="15952" spans="1:9" hidden="1">
      <c r="A15952" s="784" t="str">
        <f>Table_wabobpsvr_AzureCalc_AzureCalcRateCard[[#This Row],[ServiceName]]&amp;Table_wabobpsvr_AzureCalc_AzureCalcRateCard[[#This Row],[Price_Level]]&amp;Table_wabobpsvr_AzureCalc_AzureCalcRateCard[[#This Row],[Region]]</f>
        <v>Basic Application Gateway Hours (Small)A5</v>
      </c>
      <c r="B15952" s="784">
        <v>5</v>
      </c>
      <c r="C15952" s="784" t="s">
        <v>91</v>
      </c>
      <c r="D15952" s="784" t="s">
        <v>181</v>
      </c>
      <c r="E15952" s="784">
        <v>2.42</v>
      </c>
      <c r="F15952" s="784" t="s">
        <v>7388</v>
      </c>
      <c r="G15952" s="784" t="s">
        <v>7186</v>
      </c>
      <c r="H15952" s="784" t="s">
        <v>7187</v>
      </c>
      <c r="I15952" s="784" t="s">
        <v>7164</v>
      </c>
    </row>
    <row r="15953" spans="1:9" hidden="1">
      <c r="A15953" s="784" t="str">
        <f>Table_wabobpsvr_AzureCalc_AzureCalcRateCard[[#This Row],[ServiceName]]&amp;Table_wabobpsvr_AzureCalc_AzureCalcRateCard[[#This Row],[Price_Level]]&amp;Table_wabobpsvr_AzureCalc_AzureCalcRateCard[[#This Row],[Region]]</f>
        <v>Basic Application Gateway Hours (Small)A1</v>
      </c>
      <c r="B15953" s="784">
        <v>1</v>
      </c>
      <c r="C15953" s="784" t="s">
        <v>91</v>
      </c>
      <c r="D15953" s="784" t="s">
        <v>181</v>
      </c>
      <c r="E15953" s="784">
        <v>2.42</v>
      </c>
      <c r="F15953" s="784" t="s">
        <v>7388</v>
      </c>
      <c r="G15953" s="784" t="s">
        <v>5680</v>
      </c>
      <c r="H15953" s="784" t="s">
        <v>5681</v>
      </c>
      <c r="I15953" s="784" t="s">
        <v>5682</v>
      </c>
    </row>
    <row r="15954" spans="1:9" hidden="1">
      <c r="A15954" s="784" t="str">
        <f>Table_wabobpsvr_AzureCalc_AzureCalcRateCard[[#This Row],[ServiceName]]&amp;Table_wabobpsvr_AzureCalc_AzureCalcRateCard[[#This Row],[Price_Level]]&amp;Table_wabobpsvr_AzureCalc_AzureCalcRateCard[[#This Row],[Region]]</f>
        <v>Basic Application Gateway Hours (Small)A4</v>
      </c>
      <c r="B15954" s="784">
        <v>4</v>
      </c>
      <c r="C15954" s="784" t="s">
        <v>91</v>
      </c>
      <c r="D15954" s="784" t="s">
        <v>181</v>
      </c>
      <c r="E15954" s="784">
        <v>2.716E-2</v>
      </c>
      <c r="F15954" s="784" t="s">
        <v>7388</v>
      </c>
      <c r="G15954" s="784" t="s">
        <v>7188</v>
      </c>
      <c r="H15954" s="784" t="s">
        <v>7189</v>
      </c>
      <c r="I15954" s="784" t="s">
        <v>7165</v>
      </c>
    </row>
    <row r="15955" spans="1:9" hidden="1">
      <c r="A15955" s="784" t="str">
        <f>Table_wabobpsvr_AzureCalc_AzureCalcRateCard[[#This Row],[ServiceName]]&amp;Table_wabobpsvr_AzureCalc_AzureCalcRateCard[[#This Row],[Price_Level]]&amp;Table_wabobpsvr_AzureCalc_AzureCalcRateCard[[#This Row],[Region]]</f>
        <v>Basic Application Gateway Hours (Small)A11</v>
      </c>
      <c r="B15955" s="784">
        <v>11</v>
      </c>
      <c r="C15955" s="784" t="s">
        <v>91</v>
      </c>
      <c r="D15955" s="784" t="s">
        <v>181</v>
      </c>
      <c r="E15955" s="784">
        <v>2.6190000000000001E-2</v>
      </c>
      <c r="F15955" s="784" t="s">
        <v>7388</v>
      </c>
      <c r="G15955" s="784" t="s">
        <v>5677</v>
      </c>
      <c r="H15955" s="784" t="s">
        <v>5678</v>
      </c>
      <c r="I15955" s="784" t="s">
        <v>5679</v>
      </c>
    </row>
    <row r="15956" spans="1:9" hidden="1">
      <c r="A15956" s="784" t="str">
        <f>Table_wabobpsvr_AzureCalc_AzureCalcRateCard[[#This Row],[ServiceName]]&amp;Table_wabobpsvr_AzureCalc_AzureCalcRateCard[[#This Row],[Price_Level]]&amp;Table_wabobpsvr_AzureCalc_AzureCalcRateCard[[#This Row],[Region]]</f>
        <v>Basic Application Gateway Hours (Small)A12</v>
      </c>
      <c r="B15956" s="784">
        <v>12</v>
      </c>
      <c r="C15956" s="784" t="s">
        <v>91</v>
      </c>
      <c r="D15956" s="784" t="s">
        <v>181</v>
      </c>
      <c r="E15956" s="784">
        <v>2.6190000000000001E-2</v>
      </c>
      <c r="F15956" s="784" t="s">
        <v>7388</v>
      </c>
      <c r="G15956" s="784" t="s">
        <v>6161</v>
      </c>
      <c r="H15956" s="784" t="s">
        <v>6162</v>
      </c>
      <c r="I15956" s="784" t="s">
        <v>6163</v>
      </c>
    </row>
    <row r="15957" spans="1:9" hidden="1">
      <c r="A15957" s="784" t="str">
        <f>Table_wabobpsvr_AzureCalc_AzureCalcRateCard[[#This Row],[ServiceName]]&amp;Table_wabobpsvr_AzureCalc_AzureCalcRateCard[[#This Row],[Price_Level]]&amp;Table_wabobpsvr_AzureCalc_AzureCalcRateCard[[#This Row],[Region]]</f>
        <v>Basic Application Gateway Hours (Small)A7</v>
      </c>
      <c r="B15957" s="784">
        <v>7</v>
      </c>
      <c r="C15957" s="784" t="s">
        <v>91</v>
      </c>
      <c r="D15957" s="784" t="s">
        <v>181</v>
      </c>
      <c r="E15957" s="784">
        <v>2.716E-2</v>
      </c>
      <c r="F15957" s="784" t="s">
        <v>7388</v>
      </c>
      <c r="G15957" s="784" t="s">
        <v>5674</v>
      </c>
      <c r="H15957" s="784" t="s">
        <v>5675</v>
      </c>
      <c r="I15957" s="784" t="s">
        <v>5676</v>
      </c>
    </row>
    <row r="15958" spans="1:9" hidden="1">
      <c r="A15958" s="784" t="str">
        <f>Table_wabobpsvr_AzureCalc_AzureCalcRateCard[[#This Row],[ServiceName]]&amp;Table_wabobpsvr_AzureCalc_AzureCalcRateCard[[#This Row],[Price_Level]]&amp;Table_wabobpsvr_AzureCalc_AzureCalcRateCard[[#This Row],[Region]]</f>
        <v>Basic Application Gateway Hours (Small)A8</v>
      </c>
      <c r="B15958" s="784">
        <v>8</v>
      </c>
      <c r="C15958" s="784" t="s">
        <v>91</v>
      </c>
      <c r="D15958" s="784" t="s">
        <v>181</v>
      </c>
      <c r="E15958" s="784">
        <v>2.716E-2</v>
      </c>
      <c r="F15958" s="784" t="s">
        <v>7388</v>
      </c>
      <c r="G15958" s="784" t="s">
        <v>6164</v>
      </c>
      <c r="H15958" s="784" t="s">
        <v>6165</v>
      </c>
      <c r="I15958" s="784" t="s">
        <v>6166</v>
      </c>
    </row>
    <row r="15959" spans="1:9" hidden="1">
      <c r="A15959" s="784" t="str">
        <f>Table_wabobpsvr_AzureCalc_AzureCalcRateCard[[#This Row],[ServiceName]]&amp;Table_wabobpsvr_AzureCalc_AzureCalcRateCard[[#This Row],[Price_Level]]&amp;Table_wabobpsvr_AzureCalc_AzureCalcRateCard[[#This Row],[Region]]</f>
        <v>Basic Application Gateway Hours (Small)A15</v>
      </c>
      <c r="B15959" s="784">
        <v>15</v>
      </c>
      <c r="C15959" s="784" t="s">
        <v>91</v>
      </c>
      <c r="D15959" s="784" t="s">
        <v>181</v>
      </c>
      <c r="E15959" s="784">
        <v>2.716E-2</v>
      </c>
      <c r="F15959" s="784" t="s">
        <v>7388</v>
      </c>
      <c r="G15959" s="784" t="s">
        <v>6167</v>
      </c>
      <c r="H15959" s="784" t="s">
        <v>6168</v>
      </c>
      <c r="I15959" s="784" t="s">
        <v>6169</v>
      </c>
    </row>
    <row r="15960" spans="1:9" hidden="1">
      <c r="A15960" s="784" t="str">
        <f>Table_wabobpsvr_AzureCalc_AzureCalcRateCard[[#This Row],[ServiceName]]&amp;Table_wabobpsvr_AzureCalc_AzureCalcRateCard[[#This Row],[Price_Level]]&amp;Table_wabobpsvr_AzureCalc_AzureCalcRateCard[[#This Row],[Region]]</f>
        <v>Basic Application Gateway Hours (Small)A16</v>
      </c>
      <c r="B15960" s="784">
        <v>16</v>
      </c>
      <c r="C15960" s="784" t="s">
        <v>91</v>
      </c>
      <c r="D15960" s="784" t="s">
        <v>181</v>
      </c>
      <c r="E15960" s="784">
        <v>2.716E-2</v>
      </c>
      <c r="F15960" s="784" t="s">
        <v>7388</v>
      </c>
      <c r="G15960" s="784" t="s">
        <v>6170</v>
      </c>
      <c r="H15960" s="784" t="s">
        <v>6171</v>
      </c>
      <c r="I15960" s="784" t="s">
        <v>6172</v>
      </c>
    </row>
    <row r="15961" spans="1:9" hidden="1">
      <c r="A15961" s="784" t="str">
        <f>Table_wabobpsvr_AzureCalc_AzureCalcRateCard[[#This Row],[ServiceName]]&amp;Table_wabobpsvr_AzureCalc_AzureCalcRateCard[[#This Row],[Price_Level]]&amp;Table_wabobpsvr_AzureCalc_AzureCalcRateCard[[#This Row],[Region]]</f>
        <v>Basic Application Gateway Hours (Small)A10</v>
      </c>
      <c r="B15961" s="784">
        <v>10</v>
      </c>
      <c r="C15961" s="784" t="s">
        <v>91</v>
      </c>
      <c r="D15961" s="784" t="s">
        <v>181</v>
      </c>
      <c r="E15961" s="784">
        <v>2.716E-2</v>
      </c>
      <c r="F15961" s="784" t="s">
        <v>7388</v>
      </c>
      <c r="G15961" s="784" t="s">
        <v>6173</v>
      </c>
      <c r="H15961" s="784" t="s">
        <v>6174</v>
      </c>
      <c r="I15961" s="784" t="s">
        <v>6175</v>
      </c>
    </row>
    <row r="15962" spans="1:9" hidden="1">
      <c r="A15962" s="784" t="str">
        <f>Table_wabobpsvr_AzureCalc_AzureCalcRateCard[[#This Row],[ServiceName]]&amp;Table_wabobpsvr_AzureCalc_AzureCalcRateCard[[#This Row],[Price_Level]]&amp;Table_wabobpsvr_AzureCalc_AzureCalcRateCard[[#This Row],[Region]]</f>
        <v>Basic Application Gateway Hours (Small)A9</v>
      </c>
      <c r="B15962" s="784">
        <v>9</v>
      </c>
      <c r="C15962" s="784" t="s">
        <v>91</v>
      </c>
      <c r="D15962" s="784" t="s">
        <v>181</v>
      </c>
      <c r="E15962" s="784">
        <v>2.716E-2</v>
      </c>
      <c r="F15962" s="784" t="s">
        <v>7388</v>
      </c>
      <c r="G15962" s="784" t="s">
        <v>6176</v>
      </c>
      <c r="H15962" s="784" t="s">
        <v>6177</v>
      </c>
      <c r="I15962" s="784" t="s">
        <v>6178</v>
      </c>
    </row>
    <row r="15963" spans="1:9" hidden="1">
      <c r="A15963" s="784" t="str">
        <f>Table_wabobpsvr_AzureCalc_AzureCalcRateCard[[#This Row],[ServiceName]]&amp;Table_wabobpsvr_AzureCalc_AzureCalcRateCard[[#This Row],[Price_Level]]&amp;Table_wabobpsvr_AzureCalc_AzureCalcRateCard[[#This Row],[Region]]</f>
        <v>Basic Application Gateway Hours (Small)A13</v>
      </c>
      <c r="B15963" s="784">
        <v>13</v>
      </c>
      <c r="C15963" s="784" t="s">
        <v>91</v>
      </c>
      <c r="D15963" s="784" t="s">
        <v>181</v>
      </c>
      <c r="E15963" s="784">
        <v>2.9488E-2</v>
      </c>
      <c r="F15963" s="784" t="s">
        <v>7388</v>
      </c>
      <c r="G15963" s="784" t="s">
        <v>6179</v>
      </c>
      <c r="H15963" s="784" t="s">
        <v>6180</v>
      </c>
      <c r="I15963" s="784" t="s">
        <v>6181</v>
      </c>
    </row>
    <row r="15964" spans="1:9" hidden="1">
      <c r="A15964" s="784" t="str">
        <f>Table_wabobpsvr_AzureCalc_AzureCalcRateCard[[#This Row],[ServiceName]]&amp;Table_wabobpsvr_AzureCalc_AzureCalcRateCard[[#This Row],[Price_Level]]&amp;Table_wabobpsvr_AzureCalc_AzureCalcRateCard[[#This Row],[Region]]</f>
        <v>Basic Application Gateway Data (Small)A</v>
      </c>
      <c r="B15964" s="784"/>
      <c r="C15964" s="784" t="s">
        <v>10</v>
      </c>
      <c r="D15964" s="784" t="s">
        <v>181</v>
      </c>
      <c r="E15964" s="784">
        <v>7.7600000000000004E-3</v>
      </c>
      <c r="F15964" s="784" t="s">
        <v>7390</v>
      </c>
      <c r="G15964" s="784" t="s">
        <v>6182</v>
      </c>
      <c r="H15964" s="784" t="s">
        <v>6183</v>
      </c>
      <c r="I15964" s="784" t="s">
        <v>6184</v>
      </c>
    </row>
    <row r="15965" spans="1:9" hidden="1">
      <c r="A15965" s="784" t="str">
        <f>Table_wabobpsvr_AzureCalc_AzureCalcRateCard[[#This Row],[ServiceName]]&amp;Table_wabobpsvr_AzureCalc_AzureCalcRateCard[[#This Row],[Price_Level]]&amp;Table_wabobpsvr_AzureCalc_AzureCalcRateCard[[#This Row],[Region]]</f>
        <v>Basic Application Gateway Hours (Medium)A2</v>
      </c>
      <c r="B15965" s="784">
        <v>2</v>
      </c>
      <c r="C15965" s="784" t="s">
        <v>91</v>
      </c>
      <c r="D15965" s="784" t="s">
        <v>181</v>
      </c>
      <c r="E15965" s="784">
        <v>6.7900000000000002E-2</v>
      </c>
      <c r="F15965" s="784" t="s">
        <v>7392</v>
      </c>
      <c r="G15965" s="784" t="s">
        <v>7190</v>
      </c>
      <c r="H15965" s="784" t="s">
        <v>7191</v>
      </c>
      <c r="I15965" s="784" t="s">
        <v>7166</v>
      </c>
    </row>
    <row r="15966" spans="1:9" hidden="1">
      <c r="A15966" s="784" t="str">
        <f>Table_wabobpsvr_AzureCalc_AzureCalcRateCard[[#This Row],[ServiceName]]&amp;Table_wabobpsvr_AzureCalc_AzureCalcRateCard[[#This Row],[Price_Level]]&amp;Table_wabobpsvr_AzureCalc_AzureCalcRateCard[[#This Row],[Region]]</f>
        <v>Basic Application Gateway Hours (Medium)A6</v>
      </c>
      <c r="B15966" s="784">
        <v>6</v>
      </c>
      <c r="C15966" s="784" t="s">
        <v>91</v>
      </c>
      <c r="D15966" s="784" t="s">
        <v>181</v>
      </c>
      <c r="E15966" s="784">
        <v>6.7900000000000002E-2</v>
      </c>
      <c r="F15966" s="784" t="s">
        <v>7392</v>
      </c>
      <c r="G15966" s="784" t="s">
        <v>7192</v>
      </c>
      <c r="H15966" s="784" t="s">
        <v>7193</v>
      </c>
      <c r="I15966" s="784" t="s">
        <v>7167</v>
      </c>
    </row>
    <row r="15967" spans="1:9" hidden="1">
      <c r="A15967" s="784" t="str">
        <f>Table_wabobpsvr_AzureCalc_AzureCalcRateCard[[#This Row],[ServiceName]]&amp;Table_wabobpsvr_AzureCalc_AzureCalcRateCard[[#This Row],[Price_Level]]&amp;Table_wabobpsvr_AzureCalc_AzureCalcRateCard[[#This Row],[Region]]</f>
        <v>Basic Application Gateway Hours (Medium)A3</v>
      </c>
      <c r="B15967" s="784">
        <v>3</v>
      </c>
      <c r="C15967" s="784" t="s">
        <v>91</v>
      </c>
      <c r="D15967" s="784" t="s">
        <v>181</v>
      </c>
      <c r="E15967" s="784">
        <v>6.7900000000000002E-2</v>
      </c>
      <c r="F15967" s="784" t="s">
        <v>7392</v>
      </c>
      <c r="G15967" s="784" t="s">
        <v>7194</v>
      </c>
      <c r="H15967" s="784" t="s">
        <v>7195</v>
      </c>
      <c r="I15967" s="784" t="s">
        <v>7168</v>
      </c>
    </row>
    <row r="15968" spans="1:9" hidden="1">
      <c r="A15968" s="784" t="str">
        <f>Table_wabobpsvr_AzureCalc_AzureCalcRateCard[[#This Row],[ServiceName]]&amp;Table_wabobpsvr_AzureCalc_AzureCalcRateCard[[#This Row],[Price_Level]]&amp;Table_wabobpsvr_AzureCalc_AzureCalcRateCard[[#This Row],[Region]]</f>
        <v>Basic Application Gateway Hours (Medium)A5</v>
      </c>
      <c r="B15968" s="784">
        <v>5</v>
      </c>
      <c r="C15968" s="784" t="s">
        <v>91</v>
      </c>
      <c r="D15968" s="784" t="s">
        <v>181</v>
      </c>
      <c r="E15968" s="784">
        <v>6.7900000000000002E-2</v>
      </c>
      <c r="F15968" s="784" t="s">
        <v>7392</v>
      </c>
      <c r="G15968" s="784" t="s">
        <v>7196</v>
      </c>
      <c r="H15968" s="784" t="s">
        <v>7197</v>
      </c>
      <c r="I15968" s="784" t="s">
        <v>7169</v>
      </c>
    </row>
    <row r="15969" spans="1:9" hidden="1">
      <c r="A15969" s="784" t="str">
        <f>Table_wabobpsvr_AzureCalc_AzureCalcRateCard[[#This Row],[ServiceName]]&amp;Table_wabobpsvr_AzureCalc_AzureCalcRateCard[[#This Row],[Price_Level]]&amp;Table_wabobpsvr_AzureCalc_AzureCalcRateCard[[#This Row],[Region]]</f>
        <v>Basic Application Gateway Hours (Medium)A9</v>
      </c>
      <c r="B15969" s="784">
        <v>9</v>
      </c>
      <c r="C15969" s="784" t="s">
        <v>91</v>
      </c>
      <c r="D15969" s="784" t="s">
        <v>181</v>
      </c>
      <c r="E15969" s="784">
        <v>7.6048000000000004E-2</v>
      </c>
      <c r="F15969" s="784" t="s">
        <v>7392</v>
      </c>
      <c r="G15969" s="784" t="s">
        <v>7198</v>
      </c>
      <c r="H15969" s="784" t="s">
        <v>7199</v>
      </c>
      <c r="I15969" s="784" t="s">
        <v>7170</v>
      </c>
    </row>
    <row r="15970" spans="1:9" hidden="1">
      <c r="A15970" s="784" t="str">
        <f>Table_wabobpsvr_AzureCalc_AzureCalcRateCard[[#This Row],[ServiceName]]&amp;Table_wabobpsvr_AzureCalc_AzureCalcRateCard[[#This Row],[Price_Level]]&amp;Table_wabobpsvr_AzureCalc_AzureCalcRateCard[[#This Row],[Region]]</f>
        <v>Basic Application Gateway Hours (Medium)A13</v>
      </c>
      <c r="B15970" s="784">
        <v>13</v>
      </c>
      <c r="C15970" s="784" t="s">
        <v>91</v>
      </c>
      <c r="D15970" s="784" t="s">
        <v>181</v>
      </c>
      <c r="E15970" s="784">
        <v>8.2449999999999996E-2</v>
      </c>
      <c r="F15970" s="784" t="s">
        <v>7392</v>
      </c>
      <c r="G15970" s="784" t="s">
        <v>7200</v>
      </c>
      <c r="H15970" s="784" t="s">
        <v>7201</v>
      </c>
      <c r="I15970" s="784" t="s">
        <v>7171</v>
      </c>
    </row>
    <row r="15971" spans="1:9" hidden="1">
      <c r="A15971" s="784" t="str">
        <f>Table_wabobpsvr_AzureCalc_AzureCalcRateCard[[#This Row],[ServiceName]]&amp;Table_wabobpsvr_AzureCalc_AzureCalcRateCard[[#This Row],[Price_Level]]&amp;Table_wabobpsvr_AzureCalc_AzureCalcRateCard[[#This Row],[Region]]</f>
        <v>Basic Application Gateway Data (Medium)A</v>
      </c>
      <c r="B15971" s="784"/>
      <c r="C15971" s="784" t="s">
        <v>10</v>
      </c>
      <c r="D15971" s="784" t="s">
        <v>181</v>
      </c>
      <c r="E15971" s="784">
        <v>6.79E-3</v>
      </c>
      <c r="F15971" s="784" t="s">
        <v>7389</v>
      </c>
      <c r="G15971" s="784" t="s">
        <v>7202</v>
      </c>
      <c r="H15971" s="784" t="s">
        <v>7203</v>
      </c>
      <c r="I15971" s="784" t="s">
        <v>7172</v>
      </c>
    </row>
    <row r="15972" spans="1:9" hidden="1">
      <c r="A15972" s="784" t="str">
        <f>Table_wabobpsvr_AzureCalc_AzureCalcRateCard[[#This Row],[ServiceName]]&amp;Table_wabobpsvr_AzureCalc_AzureCalcRateCard[[#This Row],[Price_Level]]&amp;Table_wabobpsvr_AzureCalc_AzureCalcRateCard[[#This Row],[Region]]</f>
        <v>Basic Application Gateway Hours (Large)A2</v>
      </c>
      <c r="B15972" s="784">
        <v>2</v>
      </c>
      <c r="C15972" s="784" t="s">
        <v>91</v>
      </c>
      <c r="D15972" s="784" t="s">
        <v>181</v>
      </c>
      <c r="E15972" s="784">
        <v>0.31040000000000001</v>
      </c>
      <c r="F15972" s="784" t="s">
        <v>7393</v>
      </c>
      <c r="G15972" s="784" t="s">
        <v>7204</v>
      </c>
      <c r="H15972" s="784" t="s">
        <v>7205</v>
      </c>
      <c r="I15972" s="784" t="s">
        <v>7173</v>
      </c>
    </row>
    <row r="15973" spans="1:9" hidden="1">
      <c r="A15973" s="784" t="str">
        <f>Table_wabobpsvr_AzureCalc_AzureCalcRateCard[[#This Row],[ServiceName]]&amp;Table_wabobpsvr_AzureCalc_AzureCalcRateCard[[#This Row],[Price_Level]]&amp;Table_wabobpsvr_AzureCalc_AzureCalcRateCard[[#This Row],[Region]]</f>
        <v>Basic Application Gateway Hours (Large)A6</v>
      </c>
      <c r="B15973" s="784">
        <v>6</v>
      </c>
      <c r="C15973" s="784" t="s">
        <v>91</v>
      </c>
      <c r="D15973" s="784" t="s">
        <v>181</v>
      </c>
      <c r="E15973" s="784">
        <v>0.31040000000000001</v>
      </c>
      <c r="F15973" s="784" t="s">
        <v>7393</v>
      </c>
      <c r="G15973" s="784" t="s">
        <v>7206</v>
      </c>
      <c r="H15973" s="784" t="s">
        <v>7207</v>
      </c>
      <c r="I15973" s="784" t="s">
        <v>7174</v>
      </c>
    </row>
    <row r="15974" spans="1:9" hidden="1">
      <c r="A15974" s="784" t="str">
        <f>Table_wabobpsvr_AzureCalc_AzureCalcRateCard[[#This Row],[ServiceName]]&amp;Table_wabobpsvr_AzureCalc_AzureCalcRateCard[[#This Row],[Price_Level]]&amp;Table_wabobpsvr_AzureCalc_AzureCalcRateCard[[#This Row],[Region]]</f>
        <v>Basic Application Gateway Hours (Large)A3</v>
      </c>
      <c r="B15974" s="784">
        <v>3</v>
      </c>
      <c r="C15974" s="784" t="s">
        <v>91</v>
      </c>
      <c r="D15974" s="784" t="s">
        <v>181</v>
      </c>
      <c r="E15974" s="784">
        <v>0.31040000000000001</v>
      </c>
      <c r="F15974" s="784" t="s">
        <v>7393</v>
      </c>
      <c r="G15974" s="784" t="s">
        <v>7208</v>
      </c>
      <c r="H15974" s="784" t="s">
        <v>7209</v>
      </c>
      <c r="I15974" s="784" t="s">
        <v>7175</v>
      </c>
    </row>
    <row r="15975" spans="1:9" hidden="1">
      <c r="A15975" s="784" t="str">
        <f>Table_wabobpsvr_AzureCalc_AzureCalcRateCard[[#This Row],[ServiceName]]&amp;Table_wabobpsvr_AzureCalc_AzureCalcRateCard[[#This Row],[Price_Level]]&amp;Table_wabobpsvr_AzureCalc_AzureCalcRateCard[[#This Row],[Region]]</f>
        <v>Basic Application Gateway Hours (Large)A5</v>
      </c>
      <c r="B15975" s="784">
        <v>5</v>
      </c>
      <c r="C15975" s="784" t="s">
        <v>91</v>
      </c>
      <c r="D15975" s="784" t="s">
        <v>181</v>
      </c>
      <c r="E15975" s="784">
        <v>0.31040000000000001</v>
      </c>
      <c r="F15975" s="784" t="s">
        <v>7393</v>
      </c>
      <c r="G15975" s="784" t="s">
        <v>7210</v>
      </c>
      <c r="H15975" s="784" t="s">
        <v>7211</v>
      </c>
      <c r="I15975" s="784" t="s">
        <v>7176</v>
      </c>
    </row>
    <row r="15976" spans="1:9" hidden="1">
      <c r="A15976" s="784" t="str">
        <f>Table_wabobpsvr_AzureCalc_AzureCalcRateCard[[#This Row],[ServiceName]]&amp;Table_wabobpsvr_AzureCalc_AzureCalcRateCard[[#This Row],[Price_Level]]&amp;Table_wabobpsvr_AzureCalc_AzureCalcRateCard[[#This Row],[Region]]</f>
        <v>Basic Application Gateway Hours (Large)A1</v>
      </c>
      <c r="B15976" s="784">
        <v>1</v>
      </c>
      <c r="C15976" s="784" t="s">
        <v>91</v>
      </c>
      <c r="D15976" s="784" t="s">
        <v>181</v>
      </c>
      <c r="E15976" s="784">
        <v>0.31040000000000001</v>
      </c>
      <c r="F15976" s="784" t="s">
        <v>7393</v>
      </c>
      <c r="G15976" s="784" t="s">
        <v>7212</v>
      </c>
      <c r="H15976" s="784" t="s">
        <v>7213</v>
      </c>
      <c r="I15976" s="784" t="s">
        <v>7177</v>
      </c>
    </row>
    <row r="15977" spans="1:9" hidden="1">
      <c r="A15977" s="784" t="str">
        <f>Table_wabobpsvr_AzureCalc_AzureCalcRateCard[[#This Row],[ServiceName]]&amp;Table_wabobpsvr_AzureCalc_AzureCalcRateCard[[#This Row],[Price_Level]]&amp;Table_wabobpsvr_AzureCalc_AzureCalcRateCard[[#This Row],[Region]]</f>
        <v>Basic Application Gateway Hours (Large)A4</v>
      </c>
      <c r="B15977" s="784">
        <v>4</v>
      </c>
      <c r="C15977" s="784" t="s">
        <v>91</v>
      </c>
      <c r="D15977" s="784" t="s">
        <v>181</v>
      </c>
      <c r="E15977" s="784">
        <v>0.34764800000000001</v>
      </c>
      <c r="F15977" s="784" t="s">
        <v>7393</v>
      </c>
      <c r="G15977" s="784" t="s">
        <v>7214</v>
      </c>
      <c r="H15977" s="784" t="s">
        <v>7215</v>
      </c>
      <c r="I15977" s="784" t="s">
        <v>7178</v>
      </c>
    </row>
    <row r="15978" spans="1:9" hidden="1">
      <c r="A15978" s="784" t="str">
        <f>Table_wabobpsvr_AzureCalc_AzureCalcRateCard[[#This Row],[ServiceName]]&amp;Table_wabobpsvr_AzureCalc_AzureCalcRateCard[[#This Row],[Price_Level]]&amp;Table_wabobpsvr_AzureCalc_AzureCalcRateCard[[#This Row],[Region]]</f>
        <v>Basic Application Gateway Hours (Large)A11</v>
      </c>
      <c r="B15978" s="784">
        <v>11</v>
      </c>
      <c r="C15978" s="784" t="s">
        <v>91</v>
      </c>
      <c r="D15978" s="784" t="s">
        <v>181</v>
      </c>
      <c r="E15978" s="784">
        <v>0.33523199999999997</v>
      </c>
      <c r="F15978" s="784" t="s">
        <v>7393</v>
      </c>
      <c r="G15978" s="784" t="s">
        <v>7216</v>
      </c>
      <c r="H15978" s="784" t="s">
        <v>7217</v>
      </c>
      <c r="I15978" s="784" t="s">
        <v>7179</v>
      </c>
    </row>
    <row r="15979" spans="1:9" hidden="1">
      <c r="A15979" s="784" t="str">
        <f>Table_wabobpsvr_AzureCalc_AzureCalcRateCard[[#This Row],[ServiceName]]&amp;Table_wabobpsvr_AzureCalc_AzureCalcRateCard[[#This Row],[Price_Level]]&amp;Table_wabobpsvr_AzureCalc_AzureCalcRateCard[[#This Row],[Region]]</f>
        <v>Basic Application Gateway Hours (Large)A12</v>
      </c>
      <c r="B15979" s="784">
        <v>12</v>
      </c>
      <c r="C15979" s="784" t="s">
        <v>91</v>
      </c>
      <c r="D15979" s="784" t="s">
        <v>181</v>
      </c>
      <c r="E15979" s="784">
        <v>0.33523199999999997</v>
      </c>
      <c r="F15979" s="784" t="s">
        <v>7393</v>
      </c>
      <c r="G15979" s="784" t="s">
        <v>7218</v>
      </c>
      <c r="H15979" s="784" t="s">
        <v>7219</v>
      </c>
      <c r="I15979" s="784" t="s">
        <v>7180</v>
      </c>
    </row>
    <row r="15980" spans="1:9" hidden="1">
      <c r="A15980" s="784" t="str">
        <f>Table_wabobpsvr_AzureCalc_AzureCalcRateCard[[#This Row],[ServiceName]]&amp;Table_wabobpsvr_AzureCalc_AzureCalcRateCard[[#This Row],[Price_Level]]&amp;Table_wabobpsvr_AzureCalc_AzureCalcRateCard[[#This Row],[Region]]</f>
        <v>Basic Application Gateway Hours (Large)A7</v>
      </c>
      <c r="B15980" s="784">
        <v>7</v>
      </c>
      <c r="C15980" s="784" t="s">
        <v>91</v>
      </c>
      <c r="D15980" s="784" t="s">
        <v>181</v>
      </c>
      <c r="E15980" s="784">
        <v>0.34764800000000001</v>
      </c>
      <c r="F15980" s="784" t="s">
        <v>7393</v>
      </c>
      <c r="G15980" s="784" t="s">
        <v>7220</v>
      </c>
      <c r="H15980" s="784" t="s">
        <v>7221</v>
      </c>
      <c r="I15980" s="784" t="s">
        <v>7181</v>
      </c>
    </row>
    <row r="15981" spans="1:9" hidden="1">
      <c r="A15981" s="784" t="str">
        <f>Table_wabobpsvr_AzureCalc_AzureCalcRateCard[[#This Row],[ServiceName]]&amp;Table_wabobpsvr_AzureCalc_AzureCalcRateCard[[#This Row],[Price_Level]]&amp;Table_wabobpsvr_AzureCalc_AzureCalcRateCard[[#This Row],[Region]]</f>
        <v>Basic Application Gateway Hours (Large)A8</v>
      </c>
      <c r="B15981" s="784">
        <v>8</v>
      </c>
      <c r="C15981" s="784" t="s">
        <v>91</v>
      </c>
      <c r="D15981" s="784" t="s">
        <v>181</v>
      </c>
      <c r="E15981" s="784">
        <v>0.34764800000000001</v>
      </c>
      <c r="F15981" s="784" t="s">
        <v>7393</v>
      </c>
      <c r="G15981" s="784" t="s">
        <v>6185</v>
      </c>
      <c r="H15981" s="784" t="s">
        <v>6186</v>
      </c>
      <c r="I15981" s="784" t="s">
        <v>6187</v>
      </c>
    </row>
    <row r="15982" spans="1:9" hidden="1">
      <c r="A15982" s="784" t="str">
        <f>Table_wabobpsvr_AzureCalc_AzureCalcRateCard[[#This Row],[ServiceName]]&amp;Table_wabobpsvr_AzureCalc_AzureCalcRateCard[[#This Row],[Price_Level]]&amp;Table_wabobpsvr_AzureCalc_AzureCalcRateCard[[#This Row],[Region]]</f>
        <v>Basic Application Gateway Hours (Large)A15</v>
      </c>
      <c r="B15982" s="784">
        <v>15</v>
      </c>
      <c r="C15982" s="784" t="s">
        <v>91</v>
      </c>
      <c r="D15982" s="784" t="s">
        <v>181</v>
      </c>
      <c r="E15982" s="784">
        <v>0.34764800000000001</v>
      </c>
      <c r="F15982" s="784" t="s">
        <v>7393</v>
      </c>
      <c r="G15982" s="784" t="s">
        <v>6188</v>
      </c>
      <c r="H15982" s="784" t="s">
        <v>6189</v>
      </c>
      <c r="I15982" s="784" t="s">
        <v>6190</v>
      </c>
    </row>
    <row r="15983" spans="1:9" hidden="1">
      <c r="A15983" s="784" t="str">
        <f>Table_wabobpsvr_AzureCalc_AzureCalcRateCard[[#This Row],[ServiceName]]&amp;Table_wabobpsvr_AzureCalc_AzureCalcRateCard[[#This Row],[Price_Level]]&amp;Table_wabobpsvr_AzureCalc_AzureCalcRateCard[[#This Row],[Region]]</f>
        <v>Basic Application Gateway Hours (Large)A16</v>
      </c>
      <c r="B15983" s="784">
        <v>16</v>
      </c>
      <c r="C15983" s="784" t="s">
        <v>91</v>
      </c>
      <c r="D15983" s="784" t="s">
        <v>181</v>
      </c>
      <c r="E15983" s="784">
        <v>0.34764800000000001</v>
      </c>
      <c r="F15983" s="784" t="s">
        <v>7393</v>
      </c>
      <c r="G15983" s="784" t="s">
        <v>6191</v>
      </c>
      <c r="H15983" s="784" t="s">
        <v>6192</v>
      </c>
      <c r="I15983" s="784" t="s">
        <v>6193</v>
      </c>
    </row>
    <row r="15984" spans="1:9" hidden="1">
      <c r="A15984" s="784" t="str">
        <f>Table_wabobpsvr_AzureCalc_AzureCalcRateCard[[#This Row],[ServiceName]]&amp;Table_wabobpsvr_AzureCalc_AzureCalcRateCard[[#This Row],[Price_Level]]&amp;Table_wabobpsvr_AzureCalc_AzureCalcRateCard[[#This Row],[Region]]</f>
        <v>Basic Application Gateway Hours (Large)A10</v>
      </c>
      <c r="B15984" s="784">
        <v>10</v>
      </c>
      <c r="C15984" s="784" t="s">
        <v>91</v>
      </c>
      <c r="D15984" s="784" t="s">
        <v>181</v>
      </c>
      <c r="E15984" s="784">
        <v>0.34764800000000001</v>
      </c>
      <c r="F15984" s="784" t="s">
        <v>7393</v>
      </c>
      <c r="G15984" s="784" t="s">
        <v>6194</v>
      </c>
      <c r="H15984" s="784" t="s">
        <v>6195</v>
      </c>
      <c r="I15984" s="784" t="s">
        <v>6196</v>
      </c>
    </row>
    <row r="15985" spans="1:9" hidden="1">
      <c r="A15985" s="784" t="str">
        <f>Table_wabobpsvr_AzureCalc_AzureCalcRateCard[[#This Row],[ServiceName]]&amp;Table_wabobpsvr_AzureCalc_AzureCalcRateCard[[#This Row],[Price_Level]]&amp;Table_wabobpsvr_AzureCalc_AzureCalcRateCard[[#This Row],[Region]]</f>
        <v>Basic Application Gateway Hours (Large)A9</v>
      </c>
      <c r="B15985" s="784">
        <v>9</v>
      </c>
      <c r="C15985" s="784" t="s">
        <v>91</v>
      </c>
      <c r="D15985" s="784" t="s">
        <v>181</v>
      </c>
      <c r="E15985" s="784">
        <v>0.34764800000000001</v>
      </c>
      <c r="F15985" s="784" t="s">
        <v>7393</v>
      </c>
      <c r="G15985" s="784" t="s">
        <v>6197</v>
      </c>
      <c r="H15985" s="784" t="s">
        <v>6198</v>
      </c>
      <c r="I15985" s="784" t="s">
        <v>6199</v>
      </c>
    </row>
    <row r="15986" spans="1:9" hidden="1">
      <c r="A15986" s="784" t="str">
        <f>Table_wabobpsvr_AzureCalc_AzureCalcRateCard[[#This Row],[ServiceName]]&amp;Table_wabobpsvr_AzureCalc_AzureCalcRateCard[[#This Row],[Price_Level]]&amp;Table_wabobpsvr_AzureCalc_AzureCalcRateCard[[#This Row],[Region]]</f>
        <v>Basic Application Gateway Hours (Large)A13</v>
      </c>
      <c r="B15986" s="784">
        <v>13</v>
      </c>
      <c r="C15986" s="784" t="s">
        <v>91</v>
      </c>
      <c r="D15986" s="784" t="s">
        <v>181</v>
      </c>
      <c r="E15986" s="784">
        <v>0.376942</v>
      </c>
      <c r="F15986" s="784" t="s">
        <v>7393</v>
      </c>
      <c r="G15986" s="784" t="s">
        <v>6200</v>
      </c>
      <c r="H15986" s="784" t="s">
        <v>6201</v>
      </c>
      <c r="I15986" s="784" t="s">
        <v>6202</v>
      </c>
    </row>
    <row r="15987" spans="1:9" hidden="1">
      <c r="A15987" s="784" t="str">
        <f>Table_wabobpsvr_AzureCalc_AzureCalcRateCard[[#This Row],[ServiceName]]&amp;Table_wabobpsvr_AzureCalc_AzureCalcRateCard[[#This Row],[Price_Level]]&amp;Table_wabobpsvr_AzureCalc_AzureCalcRateCard[[#This Row],[Region]]</f>
        <v>Basic Application Gateway Data (Large)A</v>
      </c>
      <c r="B15987" s="784"/>
      <c r="C15987" s="784" t="s">
        <v>10</v>
      </c>
      <c r="D15987" s="784" t="s">
        <v>181</v>
      </c>
      <c r="E15987" s="784">
        <v>3.395E-3</v>
      </c>
      <c r="F15987" s="784" t="s">
        <v>7391</v>
      </c>
      <c r="G15987" s="784" t="s">
        <v>6203</v>
      </c>
      <c r="H15987" s="784" t="s">
        <v>6204</v>
      </c>
      <c r="I15987" s="784" t="s">
        <v>6205</v>
      </c>
    </row>
    <row r="15988" spans="1:9" hidden="1">
      <c r="A15988" s="784" t="str">
        <f>Table_wabobpsvr_AzureCalc_AzureCalcRateCard[[#This Row],[ServiceName]]&amp;Table_wabobpsvr_AzureCalc_AzureCalcRateCard[[#This Row],[Price_Level]]&amp;Table_wabobpsvr_AzureCalc_AzureCalcRateCard[[#This Row],[Region]]</f>
        <v>Basic Application Gateway Hours (Small)B2</v>
      </c>
      <c r="B15988" s="784">
        <v>2</v>
      </c>
      <c r="C15988" s="784" t="s">
        <v>91</v>
      </c>
      <c r="D15988" s="784" t="s">
        <v>182</v>
      </c>
      <c r="E15988" s="784">
        <v>2.35E-2</v>
      </c>
      <c r="F15988" s="784" t="s">
        <v>7388</v>
      </c>
      <c r="G15988" s="784" t="s">
        <v>5671</v>
      </c>
      <c r="H15988" s="784" t="s">
        <v>5672</v>
      </c>
      <c r="I15988" s="784" t="s">
        <v>5673</v>
      </c>
    </row>
    <row r="15989" spans="1:9" hidden="1">
      <c r="A15989" s="784" t="str">
        <f>Table_wabobpsvr_AzureCalc_AzureCalcRateCard[[#This Row],[ServiceName]]&amp;Table_wabobpsvr_AzureCalc_AzureCalcRateCard[[#This Row],[Price_Level]]&amp;Table_wabobpsvr_AzureCalc_AzureCalcRateCard[[#This Row],[Region]]</f>
        <v>Basic Application Gateway Hours (Small)B6</v>
      </c>
      <c r="B15989" s="784">
        <v>6</v>
      </c>
      <c r="C15989" s="784" t="s">
        <v>91</v>
      </c>
      <c r="D15989" s="784" t="s">
        <v>182</v>
      </c>
      <c r="E15989" s="784">
        <v>2.35E-2</v>
      </c>
      <c r="F15989" s="784" t="s">
        <v>7388</v>
      </c>
      <c r="G15989" s="784" t="s">
        <v>7182</v>
      </c>
      <c r="H15989" s="784" t="s">
        <v>7183</v>
      </c>
      <c r="I15989" s="784" t="s">
        <v>7162</v>
      </c>
    </row>
    <row r="15990" spans="1:9" hidden="1">
      <c r="A15990" s="784" t="str">
        <f>Table_wabobpsvr_AzureCalc_AzureCalcRateCard[[#This Row],[ServiceName]]&amp;Table_wabobpsvr_AzureCalc_AzureCalcRateCard[[#This Row],[Price_Level]]&amp;Table_wabobpsvr_AzureCalc_AzureCalcRateCard[[#This Row],[Region]]</f>
        <v>Basic Application Gateway Hours (Small)B3</v>
      </c>
      <c r="B15990" s="784">
        <v>3</v>
      </c>
      <c r="C15990" s="784" t="s">
        <v>91</v>
      </c>
      <c r="D15990" s="784" t="s">
        <v>182</v>
      </c>
      <c r="E15990" s="784">
        <v>2.35E-2</v>
      </c>
      <c r="F15990" s="784" t="s">
        <v>7388</v>
      </c>
      <c r="G15990" s="784" t="s">
        <v>7184</v>
      </c>
      <c r="H15990" s="784" t="s">
        <v>7185</v>
      </c>
      <c r="I15990" s="784" t="s">
        <v>7163</v>
      </c>
    </row>
    <row r="15991" spans="1:9" hidden="1">
      <c r="A15991" s="784" t="str">
        <f>Table_wabobpsvr_AzureCalc_AzureCalcRateCard[[#This Row],[ServiceName]]&amp;Table_wabobpsvr_AzureCalc_AzureCalcRateCard[[#This Row],[Price_Level]]&amp;Table_wabobpsvr_AzureCalc_AzureCalcRateCard[[#This Row],[Region]]</f>
        <v>Basic Application Gateway Hours (Small)B5</v>
      </c>
      <c r="B15991" s="784">
        <v>5</v>
      </c>
      <c r="C15991" s="784" t="s">
        <v>91</v>
      </c>
      <c r="D15991" s="784" t="s">
        <v>182</v>
      </c>
      <c r="E15991" s="784">
        <v>2.35E-2</v>
      </c>
      <c r="F15991" s="784" t="s">
        <v>7388</v>
      </c>
      <c r="G15991" s="784" t="s">
        <v>7186</v>
      </c>
      <c r="H15991" s="784" t="s">
        <v>7187</v>
      </c>
      <c r="I15991" s="784" t="s">
        <v>7164</v>
      </c>
    </row>
    <row r="15992" spans="1:9" hidden="1">
      <c r="A15992" s="784" t="str">
        <f>Table_wabobpsvr_AzureCalc_AzureCalcRateCard[[#This Row],[ServiceName]]&amp;Table_wabobpsvr_AzureCalc_AzureCalcRateCard[[#This Row],[Price_Level]]&amp;Table_wabobpsvr_AzureCalc_AzureCalcRateCard[[#This Row],[Region]]</f>
        <v>Basic Application Gateway Hours (Small)B1</v>
      </c>
      <c r="B15992" s="784">
        <v>1</v>
      </c>
      <c r="C15992" s="784" t="s">
        <v>91</v>
      </c>
      <c r="D15992" s="784" t="s">
        <v>182</v>
      </c>
      <c r="E15992" s="784">
        <v>2.35E-2</v>
      </c>
      <c r="F15992" s="784" t="s">
        <v>7388</v>
      </c>
      <c r="G15992" s="784" t="s">
        <v>5680</v>
      </c>
      <c r="H15992" s="784" t="s">
        <v>5681</v>
      </c>
      <c r="I15992" s="784" t="s">
        <v>5682</v>
      </c>
    </row>
    <row r="15993" spans="1:9" hidden="1">
      <c r="A15993" s="784" t="str">
        <f>Table_wabobpsvr_AzureCalc_AzureCalcRateCard[[#This Row],[ServiceName]]&amp;Table_wabobpsvr_AzureCalc_AzureCalcRateCard[[#This Row],[Price_Level]]&amp;Table_wabobpsvr_AzureCalc_AzureCalcRateCard[[#This Row],[Region]]</f>
        <v>Basic Application Gateway Hours (Small)B4</v>
      </c>
      <c r="B15993" s="784">
        <v>4</v>
      </c>
      <c r="C15993" s="784" t="s">
        <v>91</v>
      </c>
      <c r="D15993" s="784" t="s">
        <v>182</v>
      </c>
      <c r="E15993" s="784">
        <v>2.632E-2</v>
      </c>
      <c r="F15993" s="784" t="s">
        <v>7388</v>
      </c>
      <c r="G15993" s="784" t="s">
        <v>7188</v>
      </c>
      <c r="H15993" s="784" t="s">
        <v>7189</v>
      </c>
      <c r="I15993" s="784" t="s">
        <v>7165</v>
      </c>
    </row>
    <row r="15994" spans="1:9" hidden="1">
      <c r="A15994" s="784" t="str">
        <f>Table_wabobpsvr_AzureCalc_AzureCalcRateCard[[#This Row],[ServiceName]]&amp;Table_wabobpsvr_AzureCalc_AzureCalcRateCard[[#This Row],[Price_Level]]&amp;Table_wabobpsvr_AzureCalc_AzureCalcRateCard[[#This Row],[Region]]</f>
        <v>Basic Application Gateway Hours (Small)B11</v>
      </c>
      <c r="B15994" s="784">
        <v>11</v>
      </c>
      <c r="C15994" s="784" t="s">
        <v>91</v>
      </c>
      <c r="D15994" s="784" t="s">
        <v>182</v>
      </c>
      <c r="E15994" s="784">
        <v>2.538E-2</v>
      </c>
      <c r="F15994" s="784" t="s">
        <v>7388</v>
      </c>
      <c r="G15994" s="784" t="s">
        <v>5677</v>
      </c>
      <c r="H15994" s="784" t="s">
        <v>5678</v>
      </c>
      <c r="I15994" s="784" t="s">
        <v>5679</v>
      </c>
    </row>
    <row r="15995" spans="1:9" hidden="1">
      <c r="A15995" s="784" t="str">
        <f>Table_wabobpsvr_AzureCalc_AzureCalcRateCard[[#This Row],[ServiceName]]&amp;Table_wabobpsvr_AzureCalc_AzureCalcRateCard[[#This Row],[Price_Level]]&amp;Table_wabobpsvr_AzureCalc_AzureCalcRateCard[[#This Row],[Region]]</f>
        <v>Basic Application Gateway Hours (Small)B12</v>
      </c>
      <c r="B15995" s="784">
        <v>12</v>
      </c>
      <c r="C15995" s="784" t="s">
        <v>91</v>
      </c>
      <c r="D15995" s="784" t="s">
        <v>182</v>
      </c>
      <c r="E15995" s="784">
        <v>2.538E-2</v>
      </c>
      <c r="F15995" s="784" t="s">
        <v>7388</v>
      </c>
      <c r="G15995" s="784" t="s">
        <v>6161</v>
      </c>
      <c r="H15995" s="784" t="s">
        <v>6162</v>
      </c>
      <c r="I15995" s="784" t="s">
        <v>6163</v>
      </c>
    </row>
    <row r="15996" spans="1:9" hidden="1">
      <c r="A15996" s="784" t="str">
        <f>Table_wabobpsvr_AzureCalc_AzureCalcRateCard[[#This Row],[ServiceName]]&amp;Table_wabobpsvr_AzureCalc_AzureCalcRateCard[[#This Row],[Price_Level]]&amp;Table_wabobpsvr_AzureCalc_AzureCalcRateCard[[#This Row],[Region]]</f>
        <v>Basic Application Gateway Hours (Small)B8</v>
      </c>
      <c r="B15996" s="784">
        <v>8</v>
      </c>
      <c r="C15996" s="784" t="s">
        <v>91</v>
      </c>
      <c r="D15996" s="784" t="s">
        <v>182</v>
      </c>
      <c r="E15996" s="784">
        <v>2.632E-2</v>
      </c>
      <c r="F15996" s="784" t="s">
        <v>7388</v>
      </c>
      <c r="G15996" s="784" t="s">
        <v>6164</v>
      </c>
      <c r="H15996" s="784" t="s">
        <v>6165</v>
      </c>
      <c r="I15996" s="784" t="s">
        <v>6166</v>
      </c>
    </row>
    <row r="15997" spans="1:9" hidden="1">
      <c r="A15997" s="784" t="str">
        <f>Table_wabobpsvr_AzureCalc_AzureCalcRateCard[[#This Row],[ServiceName]]&amp;Table_wabobpsvr_AzureCalc_AzureCalcRateCard[[#This Row],[Price_Level]]&amp;Table_wabobpsvr_AzureCalc_AzureCalcRateCard[[#This Row],[Region]]</f>
        <v>Basic Application Gateway Hours (Small)B15</v>
      </c>
      <c r="B15997" s="784">
        <v>15</v>
      </c>
      <c r="C15997" s="784" t="s">
        <v>91</v>
      </c>
      <c r="D15997" s="784" t="s">
        <v>182</v>
      </c>
      <c r="E15997" s="784">
        <v>2.632E-2</v>
      </c>
      <c r="F15997" s="784" t="s">
        <v>7388</v>
      </c>
      <c r="G15997" s="784" t="s">
        <v>6167</v>
      </c>
      <c r="H15997" s="784" t="s">
        <v>6168</v>
      </c>
      <c r="I15997" s="784" t="s">
        <v>6169</v>
      </c>
    </row>
    <row r="15998" spans="1:9" hidden="1">
      <c r="A15998" s="784" t="str">
        <f>Table_wabobpsvr_AzureCalc_AzureCalcRateCard[[#This Row],[ServiceName]]&amp;Table_wabobpsvr_AzureCalc_AzureCalcRateCard[[#This Row],[Price_Level]]&amp;Table_wabobpsvr_AzureCalc_AzureCalcRateCard[[#This Row],[Region]]</f>
        <v>Basic Application Gateway Hours (Small)B16</v>
      </c>
      <c r="B15998" s="784">
        <v>16</v>
      </c>
      <c r="C15998" s="784" t="s">
        <v>91</v>
      </c>
      <c r="D15998" s="784" t="s">
        <v>182</v>
      </c>
      <c r="E15998" s="784">
        <v>2.632E-2</v>
      </c>
      <c r="F15998" s="784" t="s">
        <v>7388</v>
      </c>
      <c r="G15998" s="784" t="s">
        <v>6170</v>
      </c>
      <c r="H15998" s="784" t="s">
        <v>6171</v>
      </c>
      <c r="I15998" s="784" t="s">
        <v>6172</v>
      </c>
    </row>
    <row r="15999" spans="1:9" hidden="1">
      <c r="A15999" s="784" t="str">
        <f>Table_wabobpsvr_AzureCalc_AzureCalcRateCard[[#This Row],[ServiceName]]&amp;Table_wabobpsvr_AzureCalc_AzureCalcRateCard[[#This Row],[Price_Level]]&amp;Table_wabobpsvr_AzureCalc_AzureCalcRateCard[[#This Row],[Region]]</f>
        <v>Basic Application Gateway Hours (Small)B10</v>
      </c>
      <c r="B15999" s="784">
        <v>10</v>
      </c>
      <c r="C15999" s="784" t="s">
        <v>91</v>
      </c>
      <c r="D15999" s="784" t="s">
        <v>182</v>
      </c>
      <c r="E15999" s="784">
        <v>2.632E-2</v>
      </c>
      <c r="F15999" s="784" t="s">
        <v>7388</v>
      </c>
      <c r="G15999" s="784" t="s">
        <v>6173</v>
      </c>
      <c r="H15999" s="784" t="s">
        <v>6174</v>
      </c>
      <c r="I15999" s="784" t="s">
        <v>6175</v>
      </c>
    </row>
    <row r="16000" spans="1:9" hidden="1">
      <c r="A16000" s="784" t="str">
        <f>Table_wabobpsvr_AzureCalc_AzureCalcRateCard[[#This Row],[ServiceName]]&amp;Table_wabobpsvr_AzureCalc_AzureCalcRateCard[[#This Row],[Price_Level]]&amp;Table_wabobpsvr_AzureCalc_AzureCalcRateCard[[#This Row],[Region]]</f>
        <v>Basic Application Gateway Hours (Small)B9</v>
      </c>
      <c r="B16000" s="784">
        <v>9</v>
      </c>
      <c r="C16000" s="784" t="s">
        <v>91</v>
      </c>
      <c r="D16000" s="784" t="s">
        <v>182</v>
      </c>
      <c r="E16000" s="784">
        <v>2.632E-2</v>
      </c>
      <c r="F16000" s="784" t="s">
        <v>7388</v>
      </c>
      <c r="G16000" s="784" t="s">
        <v>6176</v>
      </c>
      <c r="H16000" s="784" t="s">
        <v>6177</v>
      </c>
      <c r="I16000" s="784" t="s">
        <v>6178</v>
      </c>
    </row>
    <row r="16001" spans="1:9" hidden="1">
      <c r="A16001" s="784" t="str">
        <f>Table_wabobpsvr_AzureCalc_AzureCalcRateCard[[#This Row],[ServiceName]]&amp;Table_wabobpsvr_AzureCalc_AzureCalcRateCard[[#This Row],[Price_Level]]&amp;Table_wabobpsvr_AzureCalc_AzureCalcRateCard[[#This Row],[Region]]</f>
        <v>Basic Application Gateway Hours (Small)B13</v>
      </c>
      <c r="B16001" s="784">
        <v>13</v>
      </c>
      <c r="C16001" s="784" t="s">
        <v>91</v>
      </c>
      <c r="D16001" s="784" t="s">
        <v>182</v>
      </c>
      <c r="E16001" s="784">
        <v>2.8576000000000001E-2</v>
      </c>
      <c r="F16001" s="784" t="s">
        <v>7388</v>
      </c>
      <c r="G16001" s="784" t="s">
        <v>6179</v>
      </c>
      <c r="H16001" s="784" t="s">
        <v>6180</v>
      </c>
      <c r="I16001" s="784" t="s">
        <v>6181</v>
      </c>
    </row>
    <row r="16002" spans="1:9" hidden="1">
      <c r="A16002" s="784" t="str">
        <f>Table_wabobpsvr_AzureCalc_AzureCalcRateCard[[#This Row],[ServiceName]]&amp;Table_wabobpsvr_AzureCalc_AzureCalcRateCard[[#This Row],[Price_Level]]&amp;Table_wabobpsvr_AzureCalc_AzureCalcRateCard[[#This Row],[Region]]</f>
        <v>Basic Application Gateway Data (Small)B</v>
      </c>
      <c r="B16002" s="784"/>
      <c r="C16002" s="784" t="s">
        <v>10</v>
      </c>
      <c r="D16002" s="784" t="s">
        <v>182</v>
      </c>
      <c r="E16002" s="784">
        <v>7.5199999999999998E-3</v>
      </c>
      <c r="F16002" s="784" t="s">
        <v>7390</v>
      </c>
      <c r="G16002" s="784" t="s">
        <v>6182</v>
      </c>
      <c r="H16002" s="784" t="s">
        <v>6183</v>
      </c>
      <c r="I16002" s="784" t="s">
        <v>6184</v>
      </c>
    </row>
    <row r="16003" spans="1:9" hidden="1">
      <c r="A16003" s="784" t="str">
        <f>Table_wabobpsvr_AzureCalc_AzureCalcRateCard[[#This Row],[ServiceName]]&amp;Table_wabobpsvr_AzureCalc_AzureCalcRateCard[[#This Row],[Price_Level]]&amp;Table_wabobpsvr_AzureCalc_AzureCalcRateCard[[#This Row],[Region]]</f>
        <v>Basic Application Gateway Hours (Medium)B2</v>
      </c>
      <c r="B16003" s="784">
        <v>2</v>
      </c>
      <c r="C16003" s="784" t="s">
        <v>91</v>
      </c>
      <c r="D16003" s="784" t="s">
        <v>182</v>
      </c>
      <c r="E16003" s="784">
        <v>6.5799999999999997E-2</v>
      </c>
      <c r="F16003" s="784" t="s">
        <v>7392</v>
      </c>
      <c r="G16003" s="784" t="s">
        <v>7190</v>
      </c>
      <c r="H16003" s="784" t="s">
        <v>7191</v>
      </c>
      <c r="I16003" s="784" t="s">
        <v>7166</v>
      </c>
    </row>
    <row r="16004" spans="1:9" hidden="1">
      <c r="A16004" s="784" t="str">
        <f>Table_wabobpsvr_AzureCalc_AzureCalcRateCard[[#This Row],[ServiceName]]&amp;Table_wabobpsvr_AzureCalc_AzureCalcRateCard[[#This Row],[Price_Level]]&amp;Table_wabobpsvr_AzureCalc_AzureCalcRateCard[[#This Row],[Region]]</f>
        <v>Basic Application Gateway Hours (Medium)B6</v>
      </c>
      <c r="B16004" s="784">
        <v>6</v>
      </c>
      <c r="C16004" s="784" t="s">
        <v>91</v>
      </c>
      <c r="D16004" s="784" t="s">
        <v>182</v>
      </c>
      <c r="E16004" s="784">
        <v>6.5799999999999997E-2</v>
      </c>
      <c r="F16004" s="784" t="s">
        <v>7392</v>
      </c>
      <c r="G16004" s="784" t="s">
        <v>7192</v>
      </c>
      <c r="H16004" s="784" t="s">
        <v>7193</v>
      </c>
      <c r="I16004" s="784" t="s">
        <v>7167</v>
      </c>
    </row>
    <row r="16005" spans="1:9" hidden="1">
      <c r="A16005" s="784" t="str">
        <f>Table_wabobpsvr_AzureCalc_AzureCalcRateCard[[#This Row],[ServiceName]]&amp;Table_wabobpsvr_AzureCalc_AzureCalcRateCard[[#This Row],[Price_Level]]&amp;Table_wabobpsvr_AzureCalc_AzureCalcRateCard[[#This Row],[Region]]</f>
        <v>Basic Application Gateway Hours (Medium)B3</v>
      </c>
      <c r="B16005" s="784">
        <v>3</v>
      </c>
      <c r="C16005" s="784" t="s">
        <v>91</v>
      </c>
      <c r="D16005" s="784" t="s">
        <v>182</v>
      </c>
      <c r="E16005" s="784">
        <v>6.5799999999999997E-2</v>
      </c>
      <c r="F16005" s="784" t="s">
        <v>7392</v>
      </c>
      <c r="G16005" s="784" t="s">
        <v>7194</v>
      </c>
      <c r="H16005" s="784" t="s">
        <v>7195</v>
      </c>
      <c r="I16005" s="784" t="s">
        <v>7168</v>
      </c>
    </row>
    <row r="16006" spans="1:9" hidden="1">
      <c r="A16006" s="784" t="str">
        <f>Table_wabobpsvr_AzureCalc_AzureCalcRateCard[[#This Row],[ServiceName]]&amp;Table_wabobpsvr_AzureCalc_AzureCalcRateCard[[#This Row],[Price_Level]]&amp;Table_wabobpsvr_AzureCalc_AzureCalcRateCard[[#This Row],[Region]]</f>
        <v>Basic Application Gateway Hours (Medium)B5</v>
      </c>
      <c r="B16006" s="784">
        <v>5</v>
      </c>
      <c r="C16006" s="784" t="s">
        <v>91</v>
      </c>
      <c r="D16006" s="784" t="s">
        <v>182</v>
      </c>
      <c r="E16006" s="784">
        <v>6.5799999999999997E-2</v>
      </c>
      <c r="F16006" s="784" t="s">
        <v>7392</v>
      </c>
      <c r="G16006" s="784" t="s">
        <v>7196</v>
      </c>
      <c r="H16006" s="784" t="s">
        <v>7197</v>
      </c>
      <c r="I16006" s="784" t="s">
        <v>7169</v>
      </c>
    </row>
    <row r="16007" spans="1:9" hidden="1">
      <c r="A16007" s="784" t="str">
        <f>Table_wabobpsvr_AzureCalc_AzureCalcRateCard[[#This Row],[ServiceName]]&amp;Table_wabobpsvr_AzureCalc_AzureCalcRateCard[[#This Row],[Price_Level]]&amp;Table_wabobpsvr_AzureCalc_AzureCalcRateCard[[#This Row],[Region]]</f>
        <v>Basic Application Gateway Hours (Medium)B1</v>
      </c>
      <c r="B16007" s="784">
        <v>1</v>
      </c>
      <c r="C16007" s="784" t="s">
        <v>91</v>
      </c>
      <c r="D16007" s="784" t="s">
        <v>182</v>
      </c>
      <c r="E16007" s="784">
        <v>6.5799999999999997E-2</v>
      </c>
      <c r="F16007" s="784" t="s">
        <v>7392</v>
      </c>
      <c r="G16007" s="784" t="s">
        <v>6134</v>
      </c>
      <c r="H16007" s="784" t="s">
        <v>6135</v>
      </c>
      <c r="I16007" s="784" t="s">
        <v>6136</v>
      </c>
    </row>
    <row r="16008" spans="1:9" hidden="1">
      <c r="A16008" s="784" t="str">
        <f>Table_wabobpsvr_AzureCalc_AzureCalcRateCard[[#This Row],[ServiceName]]&amp;Table_wabobpsvr_AzureCalc_AzureCalcRateCard[[#This Row],[Price_Level]]&amp;Table_wabobpsvr_AzureCalc_AzureCalcRateCard[[#This Row],[Region]]</f>
        <v>Basic Application Gateway Hours (Medium)B4</v>
      </c>
      <c r="B16008" s="784">
        <v>4</v>
      </c>
      <c r="C16008" s="784" t="s">
        <v>91</v>
      </c>
      <c r="D16008" s="784" t="s">
        <v>182</v>
      </c>
      <c r="E16008" s="784">
        <v>7.3695999999999998E-2</v>
      </c>
      <c r="F16008" s="784" t="s">
        <v>7392</v>
      </c>
      <c r="G16008" s="784" t="s">
        <v>6137</v>
      </c>
      <c r="H16008" s="784" t="s">
        <v>6138</v>
      </c>
      <c r="I16008" s="784" t="s">
        <v>6139</v>
      </c>
    </row>
    <row r="16009" spans="1:9" hidden="1">
      <c r="A16009" s="784" t="str">
        <f>Table_wabobpsvr_AzureCalc_AzureCalcRateCard[[#This Row],[ServiceName]]&amp;Table_wabobpsvr_AzureCalc_AzureCalcRateCard[[#This Row],[Price_Level]]&amp;Table_wabobpsvr_AzureCalc_AzureCalcRateCard[[#This Row],[Region]]</f>
        <v>Basic Application Gateway Hours (Medium)B11</v>
      </c>
      <c r="B16009" s="784">
        <v>11</v>
      </c>
      <c r="C16009" s="784" t="s">
        <v>91</v>
      </c>
      <c r="D16009" s="784" t="s">
        <v>182</v>
      </c>
      <c r="E16009" s="784">
        <v>7.1064000000000002E-2</v>
      </c>
      <c r="F16009" s="784" t="s">
        <v>7392</v>
      </c>
      <c r="G16009" s="784" t="s">
        <v>6140</v>
      </c>
      <c r="H16009" s="784" t="s">
        <v>6141</v>
      </c>
      <c r="I16009" s="784" t="s">
        <v>6142</v>
      </c>
    </row>
    <row r="16010" spans="1:9" hidden="1">
      <c r="A16010" s="784" t="str">
        <f>Table_wabobpsvr_AzureCalc_AzureCalcRateCard[[#This Row],[ServiceName]]&amp;Table_wabobpsvr_AzureCalc_AzureCalcRateCard[[#This Row],[Price_Level]]&amp;Table_wabobpsvr_AzureCalc_AzureCalcRateCard[[#This Row],[Region]]</f>
        <v>Basic Application Gateway Hours (Medium)B12</v>
      </c>
      <c r="B16010" s="784">
        <v>12</v>
      </c>
      <c r="C16010" s="784" t="s">
        <v>91</v>
      </c>
      <c r="D16010" s="784" t="s">
        <v>182</v>
      </c>
      <c r="E16010" s="784">
        <v>7.1064000000000002E-2</v>
      </c>
      <c r="F16010" s="784" t="s">
        <v>7392</v>
      </c>
      <c r="G16010" s="784" t="s">
        <v>6143</v>
      </c>
      <c r="H16010" s="784" t="s">
        <v>6144</v>
      </c>
      <c r="I16010" s="784" t="s">
        <v>6145</v>
      </c>
    </row>
    <row r="16011" spans="1:9" hidden="1">
      <c r="A16011" s="784" t="str">
        <f>Table_wabobpsvr_AzureCalc_AzureCalcRateCard[[#This Row],[ServiceName]]&amp;Table_wabobpsvr_AzureCalc_AzureCalcRateCard[[#This Row],[Price_Level]]&amp;Table_wabobpsvr_AzureCalc_AzureCalcRateCard[[#This Row],[Region]]</f>
        <v>Basic Application Gateway Hours (Medium)B7</v>
      </c>
      <c r="B16011" s="784">
        <v>7</v>
      </c>
      <c r="C16011" s="784" t="s">
        <v>91</v>
      </c>
      <c r="D16011" s="784" t="s">
        <v>182</v>
      </c>
      <c r="E16011" s="784">
        <v>7.3695999999999998E-2</v>
      </c>
      <c r="F16011" s="784" t="s">
        <v>7392</v>
      </c>
      <c r="G16011" s="784" t="s">
        <v>6146</v>
      </c>
      <c r="H16011" s="784" t="s">
        <v>6147</v>
      </c>
      <c r="I16011" s="784" t="s">
        <v>6148</v>
      </c>
    </row>
    <row r="16012" spans="1:9" hidden="1">
      <c r="A16012" s="784" t="str">
        <f>Table_wabobpsvr_AzureCalc_AzureCalcRateCard[[#This Row],[ServiceName]]&amp;Table_wabobpsvr_AzureCalc_AzureCalcRateCard[[#This Row],[Price_Level]]&amp;Table_wabobpsvr_AzureCalc_AzureCalcRateCard[[#This Row],[Region]]</f>
        <v>Basic Application Gateway Hours (Medium)B8</v>
      </c>
      <c r="B16012" s="784">
        <v>8</v>
      </c>
      <c r="C16012" s="784" t="s">
        <v>91</v>
      </c>
      <c r="D16012" s="784" t="s">
        <v>182</v>
      </c>
      <c r="E16012" s="784">
        <v>7.3695999999999998E-2</v>
      </c>
      <c r="F16012" s="784" t="s">
        <v>7392</v>
      </c>
      <c r="G16012" s="784" t="s">
        <v>6149</v>
      </c>
      <c r="H16012" s="784" t="s">
        <v>6150</v>
      </c>
      <c r="I16012" s="784" t="s">
        <v>6151</v>
      </c>
    </row>
    <row r="16013" spans="1:9" hidden="1">
      <c r="A16013" s="784" t="str">
        <f>Table_wabobpsvr_AzureCalc_AzureCalcRateCard[[#This Row],[ServiceName]]&amp;Table_wabobpsvr_AzureCalc_AzureCalcRateCard[[#This Row],[Price_Level]]&amp;Table_wabobpsvr_AzureCalc_AzureCalcRateCard[[#This Row],[Region]]</f>
        <v>Basic Application Gateway Hours (Medium)B15</v>
      </c>
      <c r="B16013" s="784">
        <v>15</v>
      </c>
      <c r="C16013" s="784" t="s">
        <v>91</v>
      </c>
      <c r="D16013" s="784" t="s">
        <v>182</v>
      </c>
      <c r="E16013" s="784">
        <v>7.3695999999999998E-2</v>
      </c>
      <c r="F16013" s="784" t="s">
        <v>7392</v>
      </c>
      <c r="G16013" s="784" t="s">
        <v>6152</v>
      </c>
      <c r="H16013" s="784" t="s">
        <v>6153</v>
      </c>
      <c r="I16013" s="784" t="s">
        <v>6154</v>
      </c>
    </row>
    <row r="16014" spans="1:9" hidden="1">
      <c r="A16014" s="784" t="str">
        <f>Table_wabobpsvr_AzureCalc_AzureCalcRateCard[[#This Row],[ServiceName]]&amp;Table_wabobpsvr_AzureCalc_AzureCalcRateCard[[#This Row],[Price_Level]]&amp;Table_wabobpsvr_AzureCalc_AzureCalcRateCard[[#This Row],[Region]]</f>
        <v>Basic Application Gateway Hours (Medium)B16</v>
      </c>
      <c r="B16014" s="784">
        <v>16</v>
      </c>
      <c r="C16014" s="784" t="s">
        <v>91</v>
      </c>
      <c r="D16014" s="784" t="s">
        <v>182</v>
      </c>
      <c r="E16014" s="784">
        <v>7.3695999999999998E-2</v>
      </c>
      <c r="F16014" s="784" t="s">
        <v>7392</v>
      </c>
      <c r="G16014" s="784" t="s">
        <v>6155</v>
      </c>
      <c r="H16014" s="784" t="s">
        <v>6156</v>
      </c>
      <c r="I16014" s="784" t="s">
        <v>6157</v>
      </c>
    </row>
    <row r="16015" spans="1:9" hidden="1">
      <c r="A16015" s="784" t="str">
        <f>Table_wabobpsvr_AzureCalc_AzureCalcRateCard[[#This Row],[ServiceName]]&amp;Table_wabobpsvr_AzureCalc_AzureCalcRateCard[[#This Row],[Price_Level]]&amp;Table_wabobpsvr_AzureCalc_AzureCalcRateCard[[#This Row],[Region]]</f>
        <v>Basic Application Gateway Hours (Medium)B10</v>
      </c>
      <c r="B16015" s="784">
        <v>10</v>
      </c>
      <c r="C16015" s="784" t="s">
        <v>91</v>
      </c>
      <c r="D16015" s="784" t="s">
        <v>182</v>
      </c>
      <c r="E16015" s="784">
        <v>7.3695999999999998E-2</v>
      </c>
      <c r="F16015" s="784" t="s">
        <v>7392</v>
      </c>
      <c r="G16015" s="784" t="s">
        <v>6158</v>
      </c>
      <c r="H16015" s="784" t="s">
        <v>6159</v>
      </c>
      <c r="I16015" s="784" t="s">
        <v>6160</v>
      </c>
    </row>
    <row r="16016" spans="1:9" hidden="1">
      <c r="A16016" s="784" t="str">
        <f>Table_wabobpsvr_AzureCalc_AzureCalcRateCard[[#This Row],[ServiceName]]&amp;Table_wabobpsvr_AzureCalc_AzureCalcRateCard[[#This Row],[Price_Level]]&amp;Table_wabobpsvr_AzureCalc_AzureCalcRateCard[[#This Row],[Region]]</f>
        <v>Basic Application Gateway Hours (Medium)B9</v>
      </c>
      <c r="B16016" s="784">
        <v>9</v>
      </c>
      <c r="C16016" s="784" t="s">
        <v>91</v>
      </c>
      <c r="D16016" s="784" t="s">
        <v>182</v>
      </c>
      <c r="E16016" s="784">
        <v>7.3695999999999998E-2</v>
      </c>
      <c r="F16016" s="784" t="s">
        <v>7392</v>
      </c>
      <c r="G16016" s="784" t="s">
        <v>7198</v>
      </c>
      <c r="H16016" s="784" t="s">
        <v>7199</v>
      </c>
      <c r="I16016" s="784" t="s">
        <v>7170</v>
      </c>
    </row>
    <row r="16017" spans="1:9" hidden="1">
      <c r="A16017" s="784" t="str">
        <f>Table_wabobpsvr_AzureCalc_AzureCalcRateCard[[#This Row],[ServiceName]]&amp;Table_wabobpsvr_AzureCalc_AzureCalcRateCard[[#This Row],[Price_Level]]&amp;Table_wabobpsvr_AzureCalc_AzureCalcRateCard[[#This Row],[Region]]</f>
        <v>Basic Application Gateway Hours (Medium)B13</v>
      </c>
      <c r="B16017" s="784">
        <v>13</v>
      </c>
      <c r="C16017" s="784" t="s">
        <v>91</v>
      </c>
      <c r="D16017" s="784" t="s">
        <v>182</v>
      </c>
      <c r="E16017" s="784">
        <v>7.9899999999999999E-2</v>
      </c>
      <c r="F16017" s="784" t="s">
        <v>7392</v>
      </c>
      <c r="G16017" s="784" t="s">
        <v>7200</v>
      </c>
      <c r="H16017" s="784" t="s">
        <v>7201</v>
      </c>
      <c r="I16017" s="784" t="s">
        <v>7171</v>
      </c>
    </row>
    <row r="16018" spans="1:9" hidden="1">
      <c r="A16018" s="784" t="str">
        <f>Table_wabobpsvr_AzureCalc_AzureCalcRateCard[[#This Row],[ServiceName]]&amp;Table_wabobpsvr_AzureCalc_AzureCalcRateCard[[#This Row],[Price_Level]]&amp;Table_wabobpsvr_AzureCalc_AzureCalcRateCard[[#This Row],[Region]]</f>
        <v>Basic Application Gateway Data (Medium)B</v>
      </c>
      <c r="B16018" s="784"/>
      <c r="C16018" s="784" t="s">
        <v>10</v>
      </c>
      <c r="D16018" s="784" t="s">
        <v>182</v>
      </c>
      <c r="E16018" s="784">
        <v>6.5799999999999999E-3</v>
      </c>
      <c r="F16018" s="784" t="s">
        <v>7389</v>
      </c>
      <c r="G16018" s="784" t="s">
        <v>7202</v>
      </c>
      <c r="H16018" s="784" t="s">
        <v>7203</v>
      </c>
      <c r="I16018" s="784" t="s">
        <v>7172</v>
      </c>
    </row>
    <row r="16019" spans="1:9" hidden="1">
      <c r="A16019" s="784" t="str">
        <f>Table_wabobpsvr_AzureCalc_AzureCalcRateCard[[#This Row],[ServiceName]]&amp;Table_wabobpsvr_AzureCalc_AzureCalcRateCard[[#This Row],[Price_Level]]&amp;Table_wabobpsvr_AzureCalc_AzureCalcRateCard[[#This Row],[Region]]</f>
        <v>Basic Application Gateway Hours (Large)B2</v>
      </c>
      <c r="B16019" s="784">
        <v>2</v>
      </c>
      <c r="C16019" s="784" t="s">
        <v>91</v>
      </c>
      <c r="D16019" s="784" t="s">
        <v>182</v>
      </c>
      <c r="E16019" s="784">
        <v>0.30080000000000001</v>
      </c>
      <c r="F16019" s="784" t="s">
        <v>7393</v>
      </c>
      <c r="G16019" s="784" t="s">
        <v>7204</v>
      </c>
      <c r="H16019" s="784" t="s">
        <v>7205</v>
      </c>
      <c r="I16019" s="784" t="s">
        <v>7173</v>
      </c>
    </row>
    <row r="16020" spans="1:9" hidden="1">
      <c r="A16020" s="784" t="str">
        <f>Table_wabobpsvr_AzureCalc_AzureCalcRateCard[[#This Row],[ServiceName]]&amp;Table_wabobpsvr_AzureCalc_AzureCalcRateCard[[#This Row],[Price_Level]]&amp;Table_wabobpsvr_AzureCalc_AzureCalcRateCard[[#This Row],[Region]]</f>
        <v>Basic Application Gateway Hours (Large)B6</v>
      </c>
      <c r="B16020" s="784">
        <v>6</v>
      </c>
      <c r="C16020" s="784" t="s">
        <v>91</v>
      </c>
      <c r="D16020" s="784" t="s">
        <v>182</v>
      </c>
      <c r="E16020" s="784">
        <v>0.30080000000000001</v>
      </c>
      <c r="F16020" s="784" t="s">
        <v>7393</v>
      </c>
      <c r="G16020" s="784" t="s">
        <v>7206</v>
      </c>
      <c r="H16020" s="784" t="s">
        <v>7207</v>
      </c>
      <c r="I16020" s="784" t="s">
        <v>7174</v>
      </c>
    </row>
    <row r="16021" spans="1:9" hidden="1">
      <c r="A16021" s="784" t="str">
        <f>Table_wabobpsvr_AzureCalc_AzureCalcRateCard[[#This Row],[ServiceName]]&amp;Table_wabobpsvr_AzureCalc_AzureCalcRateCard[[#This Row],[Price_Level]]&amp;Table_wabobpsvr_AzureCalc_AzureCalcRateCard[[#This Row],[Region]]</f>
        <v>Basic Application Gateway Hours (Large)B3</v>
      </c>
      <c r="B16021" s="784">
        <v>3</v>
      </c>
      <c r="C16021" s="784" t="s">
        <v>91</v>
      </c>
      <c r="D16021" s="784" t="s">
        <v>182</v>
      </c>
      <c r="E16021" s="784">
        <v>0.30080000000000001</v>
      </c>
      <c r="F16021" s="784" t="s">
        <v>7393</v>
      </c>
      <c r="G16021" s="784" t="s">
        <v>7208</v>
      </c>
      <c r="H16021" s="784" t="s">
        <v>7209</v>
      </c>
      <c r="I16021" s="784" t="s">
        <v>7175</v>
      </c>
    </row>
    <row r="16022" spans="1:9" hidden="1">
      <c r="A16022" s="784" t="str">
        <f>Table_wabobpsvr_AzureCalc_AzureCalcRateCard[[#This Row],[ServiceName]]&amp;Table_wabobpsvr_AzureCalc_AzureCalcRateCard[[#This Row],[Price_Level]]&amp;Table_wabobpsvr_AzureCalc_AzureCalcRateCard[[#This Row],[Region]]</f>
        <v>Basic Application Gateway Hours (Large)B5</v>
      </c>
      <c r="B16022" s="784">
        <v>5</v>
      </c>
      <c r="C16022" s="784" t="s">
        <v>91</v>
      </c>
      <c r="D16022" s="784" t="s">
        <v>182</v>
      </c>
      <c r="E16022" s="784">
        <v>0.30080000000000001</v>
      </c>
      <c r="F16022" s="784" t="s">
        <v>7393</v>
      </c>
      <c r="G16022" s="784" t="s">
        <v>7210</v>
      </c>
      <c r="H16022" s="784" t="s">
        <v>7211</v>
      </c>
      <c r="I16022" s="784" t="s">
        <v>7176</v>
      </c>
    </row>
    <row r="16023" spans="1:9" hidden="1">
      <c r="A16023" s="784" t="str">
        <f>Table_wabobpsvr_AzureCalc_AzureCalcRateCard[[#This Row],[ServiceName]]&amp;Table_wabobpsvr_AzureCalc_AzureCalcRateCard[[#This Row],[Price_Level]]&amp;Table_wabobpsvr_AzureCalc_AzureCalcRateCard[[#This Row],[Region]]</f>
        <v>Basic Application Gateway Hours (Large)B1</v>
      </c>
      <c r="B16023" s="784">
        <v>1</v>
      </c>
      <c r="C16023" s="784" t="s">
        <v>91</v>
      </c>
      <c r="D16023" s="784" t="s">
        <v>182</v>
      </c>
      <c r="E16023" s="784">
        <v>0.30080000000000001</v>
      </c>
      <c r="F16023" s="784" t="s">
        <v>7393</v>
      </c>
      <c r="G16023" s="784" t="s">
        <v>7212</v>
      </c>
      <c r="H16023" s="784" t="s">
        <v>7213</v>
      </c>
      <c r="I16023" s="784" t="s">
        <v>7177</v>
      </c>
    </row>
    <row r="16024" spans="1:9" hidden="1">
      <c r="A16024" s="784" t="str">
        <f>Table_wabobpsvr_AzureCalc_AzureCalcRateCard[[#This Row],[ServiceName]]&amp;Table_wabobpsvr_AzureCalc_AzureCalcRateCard[[#This Row],[Price_Level]]&amp;Table_wabobpsvr_AzureCalc_AzureCalcRateCard[[#This Row],[Region]]</f>
        <v>Basic Application Gateway Hours (Large)B4</v>
      </c>
      <c r="B16024" s="784">
        <v>4</v>
      </c>
      <c r="C16024" s="784" t="s">
        <v>91</v>
      </c>
      <c r="D16024" s="784" t="s">
        <v>182</v>
      </c>
      <c r="E16024" s="784">
        <v>0.33689599999999997</v>
      </c>
      <c r="F16024" s="784" t="s">
        <v>7393</v>
      </c>
      <c r="G16024" s="784" t="s">
        <v>7214</v>
      </c>
      <c r="H16024" s="784" t="s">
        <v>7215</v>
      </c>
      <c r="I16024" s="784" t="s">
        <v>7178</v>
      </c>
    </row>
    <row r="16025" spans="1:9" hidden="1">
      <c r="A16025" s="784" t="str">
        <f>Table_wabobpsvr_AzureCalc_AzureCalcRateCard[[#This Row],[ServiceName]]&amp;Table_wabobpsvr_AzureCalc_AzureCalcRateCard[[#This Row],[Price_Level]]&amp;Table_wabobpsvr_AzureCalc_AzureCalcRateCard[[#This Row],[Region]]</f>
        <v>Basic Application Gateway Hours (Large)B11</v>
      </c>
      <c r="B16025" s="784">
        <v>11</v>
      </c>
      <c r="C16025" s="784" t="s">
        <v>91</v>
      </c>
      <c r="D16025" s="784" t="s">
        <v>182</v>
      </c>
      <c r="E16025" s="784">
        <v>0.32486399999999999</v>
      </c>
      <c r="F16025" s="784" t="s">
        <v>7393</v>
      </c>
      <c r="G16025" s="784" t="s">
        <v>7216</v>
      </c>
      <c r="H16025" s="784" t="s">
        <v>7217</v>
      </c>
      <c r="I16025" s="784" t="s">
        <v>7179</v>
      </c>
    </row>
    <row r="16026" spans="1:9" hidden="1">
      <c r="A16026" s="784" t="str">
        <f>Table_wabobpsvr_AzureCalc_AzureCalcRateCard[[#This Row],[ServiceName]]&amp;Table_wabobpsvr_AzureCalc_AzureCalcRateCard[[#This Row],[Price_Level]]&amp;Table_wabobpsvr_AzureCalc_AzureCalcRateCard[[#This Row],[Region]]</f>
        <v>Basic Application Gateway Hours (Large)B12</v>
      </c>
      <c r="B16026" s="784">
        <v>12</v>
      </c>
      <c r="C16026" s="784" t="s">
        <v>91</v>
      </c>
      <c r="D16026" s="784" t="s">
        <v>182</v>
      </c>
      <c r="E16026" s="784">
        <v>0.32486399999999999</v>
      </c>
      <c r="F16026" s="784" t="s">
        <v>7393</v>
      </c>
      <c r="G16026" s="784" t="s">
        <v>7218</v>
      </c>
      <c r="H16026" s="784" t="s">
        <v>7219</v>
      </c>
      <c r="I16026" s="784" t="s">
        <v>7180</v>
      </c>
    </row>
    <row r="16027" spans="1:9" hidden="1">
      <c r="A16027" s="784" t="str">
        <f>Table_wabobpsvr_AzureCalc_AzureCalcRateCard[[#This Row],[ServiceName]]&amp;Table_wabobpsvr_AzureCalc_AzureCalcRateCard[[#This Row],[Price_Level]]&amp;Table_wabobpsvr_AzureCalc_AzureCalcRateCard[[#This Row],[Region]]</f>
        <v>Basic Application Gateway Hours (Large)B7</v>
      </c>
      <c r="B16027" s="784">
        <v>7</v>
      </c>
      <c r="C16027" s="784" t="s">
        <v>91</v>
      </c>
      <c r="D16027" s="784" t="s">
        <v>182</v>
      </c>
      <c r="E16027" s="784">
        <v>0.33689599999999997</v>
      </c>
      <c r="F16027" s="784" t="s">
        <v>7393</v>
      </c>
      <c r="G16027" s="784" t="s">
        <v>7220</v>
      </c>
      <c r="H16027" s="784" t="s">
        <v>7221</v>
      </c>
      <c r="I16027" s="784" t="s">
        <v>7181</v>
      </c>
    </row>
    <row r="16028" spans="1:9" hidden="1">
      <c r="A16028" s="784" t="str">
        <f>Table_wabobpsvr_AzureCalc_AzureCalcRateCard[[#This Row],[ServiceName]]&amp;Table_wabobpsvr_AzureCalc_AzureCalcRateCard[[#This Row],[Price_Level]]&amp;Table_wabobpsvr_AzureCalc_AzureCalcRateCard[[#This Row],[Region]]</f>
        <v>Basic Application Gateway Hours (Large)B8</v>
      </c>
      <c r="B16028" s="784">
        <v>8</v>
      </c>
      <c r="C16028" s="784" t="s">
        <v>91</v>
      </c>
      <c r="D16028" s="784" t="s">
        <v>182</v>
      </c>
      <c r="E16028" s="784">
        <v>0.33689599999999997</v>
      </c>
      <c r="F16028" s="784" t="s">
        <v>7393</v>
      </c>
      <c r="G16028" s="784" t="s">
        <v>6185</v>
      </c>
      <c r="H16028" s="784" t="s">
        <v>6186</v>
      </c>
      <c r="I16028" s="784" t="s">
        <v>6187</v>
      </c>
    </row>
    <row r="16029" spans="1:9" hidden="1">
      <c r="A16029" s="784" t="str">
        <f>Table_wabobpsvr_AzureCalc_AzureCalcRateCard[[#This Row],[ServiceName]]&amp;Table_wabobpsvr_AzureCalc_AzureCalcRateCard[[#This Row],[Price_Level]]&amp;Table_wabobpsvr_AzureCalc_AzureCalcRateCard[[#This Row],[Region]]</f>
        <v>Basic Application Gateway Hours (Large)B15</v>
      </c>
      <c r="B16029" s="784">
        <v>15</v>
      </c>
      <c r="C16029" s="784" t="s">
        <v>91</v>
      </c>
      <c r="D16029" s="784" t="s">
        <v>182</v>
      </c>
      <c r="E16029" s="784">
        <v>0.33689599999999997</v>
      </c>
      <c r="F16029" s="784" t="s">
        <v>7393</v>
      </c>
      <c r="G16029" s="784" t="s">
        <v>6188</v>
      </c>
      <c r="H16029" s="784" t="s">
        <v>6189</v>
      </c>
      <c r="I16029" s="784" t="s">
        <v>6190</v>
      </c>
    </row>
    <row r="16030" spans="1:9" hidden="1">
      <c r="A16030" s="784" t="str">
        <f>Table_wabobpsvr_AzureCalc_AzureCalcRateCard[[#This Row],[ServiceName]]&amp;Table_wabobpsvr_AzureCalc_AzureCalcRateCard[[#This Row],[Price_Level]]&amp;Table_wabobpsvr_AzureCalc_AzureCalcRateCard[[#This Row],[Region]]</f>
        <v>Basic Application Gateway Hours (Large)B16</v>
      </c>
      <c r="B16030" s="784">
        <v>16</v>
      </c>
      <c r="C16030" s="784" t="s">
        <v>91</v>
      </c>
      <c r="D16030" s="784" t="s">
        <v>182</v>
      </c>
      <c r="E16030" s="784">
        <v>0.33689599999999997</v>
      </c>
      <c r="F16030" s="784" t="s">
        <v>7393</v>
      </c>
      <c r="G16030" s="784" t="s">
        <v>6191</v>
      </c>
      <c r="H16030" s="784" t="s">
        <v>6192</v>
      </c>
      <c r="I16030" s="784" t="s">
        <v>6193</v>
      </c>
    </row>
    <row r="16031" spans="1:9" hidden="1">
      <c r="A16031" s="784" t="str">
        <f>Table_wabobpsvr_AzureCalc_AzureCalcRateCard[[#This Row],[ServiceName]]&amp;Table_wabobpsvr_AzureCalc_AzureCalcRateCard[[#This Row],[Price_Level]]&amp;Table_wabobpsvr_AzureCalc_AzureCalcRateCard[[#This Row],[Region]]</f>
        <v>Basic Application Gateway Hours (Large)B10</v>
      </c>
      <c r="B16031" s="784">
        <v>10</v>
      </c>
      <c r="C16031" s="784" t="s">
        <v>91</v>
      </c>
      <c r="D16031" s="784" t="s">
        <v>182</v>
      </c>
      <c r="E16031" s="784">
        <v>0.33689599999999997</v>
      </c>
      <c r="F16031" s="784" t="s">
        <v>7393</v>
      </c>
      <c r="G16031" s="784" t="s">
        <v>6194</v>
      </c>
      <c r="H16031" s="784" t="s">
        <v>6195</v>
      </c>
      <c r="I16031" s="784" t="s">
        <v>6196</v>
      </c>
    </row>
    <row r="16032" spans="1:9" hidden="1">
      <c r="A16032" s="784" t="str">
        <f>Table_wabobpsvr_AzureCalc_AzureCalcRateCard[[#This Row],[ServiceName]]&amp;Table_wabobpsvr_AzureCalc_AzureCalcRateCard[[#This Row],[Price_Level]]&amp;Table_wabobpsvr_AzureCalc_AzureCalcRateCard[[#This Row],[Region]]</f>
        <v>Basic Application Gateway Hours (Large)B9</v>
      </c>
      <c r="B16032" s="784">
        <v>9</v>
      </c>
      <c r="C16032" s="784" t="s">
        <v>91</v>
      </c>
      <c r="D16032" s="784" t="s">
        <v>182</v>
      </c>
      <c r="E16032" s="784">
        <v>0.33689599999999997</v>
      </c>
      <c r="F16032" s="784" t="s">
        <v>7393</v>
      </c>
      <c r="G16032" s="784" t="s">
        <v>6197</v>
      </c>
      <c r="H16032" s="784" t="s">
        <v>6198</v>
      </c>
      <c r="I16032" s="784" t="s">
        <v>6199</v>
      </c>
    </row>
    <row r="16033" spans="1:9" hidden="1">
      <c r="A16033" s="784" t="str">
        <f>Table_wabobpsvr_AzureCalc_AzureCalcRateCard[[#This Row],[ServiceName]]&amp;Table_wabobpsvr_AzureCalc_AzureCalcRateCard[[#This Row],[Price_Level]]&amp;Table_wabobpsvr_AzureCalc_AzureCalcRateCard[[#This Row],[Region]]</f>
        <v>Basic Application Gateway Hours (Large)B13</v>
      </c>
      <c r="B16033" s="784">
        <v>13</v>
      </c>
      <c r="C16033" s="784" t="s">
        <v>91</v>
      </c>
      <c r="D16033" s="784" t="s">
        <v>182</v>
      </c>
      <c r="E16033" s="784">
        <v>0.365284</v>
      </c>
      <c r="F16033" s="784" t="s">
        <v>7393</v>
      </c>
      <c r="G16033" s="784" t="s">
        <v>6200</v>
      </c>
      <c r="H16033" s="784" t="s">
        <v>6201</v>
      </c>
      <c r="I16033" s="784" t="s">
        <v>6202</v>
      </c>
    </row>
    <row r="16034" spans="1:9" hidden="1">
      <c r="A16034" s="784" t="str">
        <f>Table_wabobpsvr_AzureCalc_AzureCalcRateCard[[#This Row],[ServiceName]]&amp;Table_wabobpsvr_AzureCalc_AzureCalcRateCard[[#This Row],[Price_Level]]&amp;Table_wabobpsvr_AzureCalc_AzureCalcRateCard[[#This Row],[Region]]</f>
        <v>Basic Application Gateway Data (Large)B</v>
      </c>
      <c r="B16034" s="784"/>
      <c r="C16034" s="784" t="s">
        <v>10</v>
      </c>
      <c r="D16034" s="784" t="s">
        <v>182</v>
      </c>
      <c r="E16034" s="784">
        <v>3.29E-3</v>
      </c>
      <c r="F16034" s="784" t="s">
        <v>7391</v>
      </c>
      <c r="G16034" s="784" t="s">
        <v>6203</v>
      </c>
      <c r="H16034" s="784" t="s">
        <v>6204</v>
      </c>
      <c r="I16034" s="784" t="s">
        <v>6205</v>
      </c>
    </row>
    <row r="16035" spans="1:9" hidden="1">
      <c r="A16035" s="784" t="str">
        <f>Table_wabobpsvr_AzureCalc_AzureCalcRateCard[[#This Row],[ServiceName]]&amp;Table_wabobpsvr_AzureCalc_AzureCalcRateCard[[#This Row],[Price_Level]]&amp;Table_wabobpsvr_AzureCalc_AzureCalcRateCard[[#This Row],[Region]]</f>
        <v>Basic Application Gateway Hours (Small)C2</v>
      </c>
      <c r="B16035" s="784">
        <v>2</v>
      </c>
      <c r="C16035" s="784" t="s">
        <v>91</v>
      </c>
      <c r="D16035" s="784" t="s">
        <v>184</v>
      </c>
      <c r="E16035" s="784">
        <v>2.27</v>
      </c>
      <c r="F16035" s="784" t="s">
        <v>7388</v>
      </c>
      <c r="G16035" s="784" t="s">
        <v>5671</v>
      </c>
      <c r="H16035" s="784" t="s">
        <v>5672</v>
      </c>
      <c r="I16035" s="784" t="s">
        <v>5673</v>
      </c>
    </row>
    <row r="16036" spans="1:9" hidden="1">
      <c r="A16036" s="784" t="str">
        <f>Table_wabobpsvr_AzureCalc_AzureCalcRateCard[[#This Row],[ServiceName]]&amp;Table_wabobpsvr_AzureCalc_AzureCalcRateCard[[#This Row],[Price_Level]]&amp;Table_wabobpsvr_AzureCalc_AzureCalcRateCard[[#This Row],[Region]]</f>
        <v>Basic Application Gateway Hours (Small)C6</v>
      </c>
      <c r="B16036" s="784">
        <v>6</v>
      </c>
      <c r="C16036" s="784" t="s">
        <v>91</v>
      </c>
      <c r="D16036" s="784" t="s">
        <v>184</v>
      </c>
      <c r="E16036" s="784">
        <v>2.27</v>
      </c>
      <c r="F16036" s="784" t="s">
        <v>7388</v>
      </c>
      <c r="G16036" s="784" t="s">
        <v>7182</v>
      </c>
      <c r="H16036" s="784" t="s">
        <v>7183</v>
      </c>
      <c r="I16036" s="784" t="s">
        <v>7162</v>
      </c>
    </row>
    <row r="16037" spans="1:9" hidden="1">
      <c r="A16037" s="784" t="str">
        <f>Table_wabobpsvr_AzureCalc_AzureCalcRateCard[[#This Row],[ServiceName]]&amp;Table_wabobpsvr_AzureCalc_AzureCalcRateCard[[#This Row],[Price_Level]]&amp;Table_wabobpsvr_AzureCalc_AzureCalcRateCard[[#This Row],[Region]]</f>
        <v>Basic Application Gateway Hours (Small)C3</v>
      </c>
      <c r="B16037" s="784">
        <v>3</v>
      </c>
      <c r="C16037" s="784" t="s">
        <v>91</v>
      </c>
      <c r="D16037" s="784" t="s">
        <v>184</v>
      </c>
      <c r="E16037" s="784">
        <v>2.27</v>
      </c>
      <c r="F16037" s="784" t="s">
        <v>7388</v>
      </c>
      <c r="G16037" s="784" t="s">
        <v>7184</v>
      </c>
      <c r="H16037" s="784" t="s">
        <v>7185</v>
      </c>
      <c r="I16037" s="784" t="s">
        <v>7163</v>
      </c>
    </row>
    <row r="16038" spans="1:9" hidden="1">
      <c r="A16038" s="784" t="str">
        <f>Table_wabobpsvr_AzureCalc_AzureCalcRateCard[[#This Row],[ServiceName]]&amp;Table_wabobpsvr_AzureCalc_AzureCalcRateCard[[#This Row],[Price_Level]]&amp;Table_wabobpsvr_AzureCalc_AzureCalcRateCard[[#This Row],[Region]]</f>
        <v>Basic Application Gateway Hours (Small)C5</v>
      </c>
      <c r="B16038" s="784">
        <v>5</v>
      </c>
      <c r="C16038" s="784" t="s">
        <v>91</v>
      </c>
      <c r="D16038" s="784" t="s">
        <v>184</v>
      </c>
      <c r="E16038" s="784">
        <v>2.27</v>
      </c>
      <c r="F16038" s="784" t="s">
        <v>7388</v>
      </c>
      <c r="G16038" s="784" t="s">
        <v>7186</v>
      </c>
      <c r="H16038" s="784" t="s">
        <v>7187</v>
      </c>
      <c r="I16038" s="784" t="s">
        <v>7164</v>
      </c>
    </row>
    <row r="16039" spans="1:9" hidden="1">
      <c r="A16039" s="784" t="str">
        <f>Table_wabobpsvr_AzureCalc_AzureCalcRateCard[[#This Row],[ServiceName]]&amp;Table_wabobpsvr_AzureCalc_AzureCalcRateCard[[#This Row],[Price_Level]]&amp;Table_wabobpsvr_AzureCalc_AzureCalcRateCard[[#This Row],[Region]]</f>
        <v>Basic Application Gateway Hours (Small)C1</v>
      </c>
      <c r="B16039" s="784">
        <v>1</v>
      </c>
      <c r="C16039" s="784" t="s">
        <v>91</v>
      </c>
      <c r="D16039" s="784" t="s">
        <v>184</v>
      </c>
      <c r="E16039" s="784">
        <v>2.27</v>
      </c>
      <c r="F16039" s="784" t="s">
        <v>7388</v>
      </c>
      <c r="G16039" s="784" t="s">
        <v>5680</v>
      </c>
      <c r="H16039" s="784" t="s">
        <v>5681</v>
      </c>
      <c r="I16039" s="784" t="s">
        <v>5682</v>
      </c>
    </row>
    <row r="16040" spans="1:9" hidden="1">
      <c r="A16040" s="784" t="str">
        <f>Table_wabobpsvr_AzureCalc_AzureCalcRateCard[[#This Row],[ServiceName]]&amp;Table_wabobpsvr_AzureCalc_AzureCalcRateCard[[#This Row],[Price_Level]]&amp;Table_wabobpsvr_AzureCalc_AzureCalcRateCard[[#This Row],[Region]]</f>
        <v>Basic Application Gateway Hours (Small)C4</v>
      </c>
      <c r="B16040" s="784">
        <v>4</v>
      </c>
      <c r="C16040" s="784" t="s">
        <v>91</v>
      </c>
      <c r="D16040" s="784" t="s">
        <v>184</v>
      </c>
      <c r="E16040" s="784">
        <v>2.5479999999999999E-2</v>
      </c>
      <c r="F16040" s="784" t="s">
        <v>7388</v>
      </c>
      <c r="G16040" s="784" t="s">
        <v>7188</v>
      </c>
      <c r="H16040" s="784" t="s">
        <v>7189</v>
      </c>
      <c r="I16040" s="784" t="s">
        <v>7165</v>
      </c>
    </row>
    <row r="16041" spans="1:9" hidden="1">
      <c r="A16041" s="784" t="str">
        <f>Table_wabobpsvr_AzureCalc_AzureCalcRateCard[[#This Row],[ServiceName]]&amp;Table_wabobpsvr_AzureCalc_AzureCalcRateCard[[#This Row],[Price_Level]]&amp;Table_wabobpsvr_AzureCalc_AzureCalcRateCard[[#This Row],[Region]]</f>
        <v>Basic Application Gateway Hours (Medium)C2</v>
      </c>
      <c r="B16041" s="784">
        <v>2</v>
      </c>
      <c r="C16041" s="784" t="s">
        <v>91</v>
      </c>
      <c r="D16041" s="784" t="s">
        <v>184</v>
      </c>
      <c r="E16041" s="784">
        <v>6.3700000000000007E-2</v>
      </c>
      <c r="F16041" s="784" t="s">
        <v>7392</v>
      </c>
      <c r="G16041" s="784" t="s">
        <v>7190</v>
      </c>
      <c r="H16041" s="784" t="s">
        <v>7191</v>
      </c>
      <c r="I16041" s="784" t="s">
        <v>7166</v>
      </c>
    </row>
    <row r="16042" spans="1:9" hidden="1">
      <c r="A16042" s="784" t="str">
        <f>Table_wabobpsvr_AzureCalc_AzureCalcRateCard[[#This Row],[ServiceName]]&amp;Table_wabobpsvr_AzureCalc_AzureCalcRateCard[[#This Row],[Price_Level]]&amp;Table_wabobpsvr_AzureCalc_AzureCalcRateCard[[#This Row],[Region]]</f>
        <v>Basic Application Gateway Hours (Medium)C6</v>
      </c>
      <c r="B16042" s="784">
        <v>6</v>
      </c>
      <c r="C16042" s="784" t="s">
        <v>91</v>
      </c>
      <c r="D16042" s="784" t="s">
        <v>184</v>
      </c>
      <c r="E16042" s="784">
        <v>6.3700000000000007E-2</v>
      </c>
      <c r="F16042" s="784" t="s">
        <v>7392</v>
      </c>
      <c r="G16042" s="784" t="s">
        <v>7192</v>
      </c>
      <c r="H16042" s="784" t="s">
        <v>7193</v>
      </c>
      <c r="I16042" s="784" t="s">
        <v>7167</v>
      </c>
    </row>
    <row r="16043" spans="1:9" hidden="1">
      <c r="A16043" s="784" t="str">
        <f>Table_wabobpsvr_AzureCalc_AzureCalcRateCard[[#This Row],[ServiceName]]&amp;Table_wabobpsvr_AzureCalc_AzureCalcRateCard[[#This Row],[Price_Level]]&amp;Table_wabobpsvr_AzureCalc_AzureCalcRateCard[[#This Row],[Region]]</f>
        <v>Basic Application Gateway Hours (Medium)C3</v>
      </c>
      <c r="B16043" s="784">
        <v>3</v>
      </c>
      <c r="C16043" s="784" t="s">
        <v>91</v>
      </c>
      <c r="D16043" s="784" t="s">
        <v>184</v>
      </c>
      <c r="E16043" s="784">
        <v>6.3700000000000007E-2</v>
      </c>
      <c r="F16043" s="784" t="s">
        <v>7392</v>
      </c>
      <c r="G16043" s="784" t="s">
        <v>7194</v>
      </c>
      <c r="H16043" s="784" t="s">
        <v>7195</v>
      </c>
      <c r="I16043" s="784" t="s">
        <v>7168</v>
      </c>
    </row>
    <row r="16044" spans="1:9" hidden="1">
      <c r="A16044" s="784" t="str">
        <f>Table_wabobpsvr_AzureCalc_AzureCalcRateCard[[#This Row],[ServiceName]]&amp;Table_wabobpsvr_AzureCalc_AzureCalcRateCard[[#This Row],[Price_Level]]&amp;Table_wabobpsvr_AzureCalc_AzureCalcRateCard[[#This Row],[Region]]</f>
        <v>Basic Application Gateway Hours (Medium)C5</v>
      </c>
      <c r="B16044" s="784">
        <v>5</v>
      </c>
      <c r="C16044" s="784" t="s">
        <v>91</v>
      </c>
      <c r="D16044" s="784" t="s">
        <v>184</v>
      </c>
      <c r="E16044" s="784">
        <v>6.3700000000000007E-2</v>
      </c>
      <c r="F16044" s="784" t="s">
        <v>7392</v>
      </c>
      <c r="G16044" s="784" t="s">
        <v>7196</v>
      </c>
      <c r="H16044" s="784" t="s">
        <v>7197</v>
      </c>
      <c r="I16044" s="784" t="s">
        <v>7169</v>
      </c>
    </row>
    <row r="16045" spans="1:9" hidden="1">
      <c r="A16045" s="784" t="str">
        <f>Table_wabobpsvr_AzureCalc_AzureCalcRateCard[[#This Row],[ServiceName]]&amp;Table_wabobpsvr_AzureCalc_AzureCalcRateCard[[#This Row],[Price_Level]]&amp;Table_wabobpsvr_AzureCalc_AzureCalcRateCard[[#This Row],[Region]]</f>
        <v>Basic Application Gateway Hours (Medium)C1</v>
      </c>
      <c r="B16045" s="784">
        <v>1</v>
      </c>
      <c r="C16045" s="784" t="s">
        <v>91</v>
      </c>
      <c r="D16045" s="784" t="s">
        <v>184</v>
      </c>
      <c r="E16045" s="784">
        <v>6.3700000000000007E-2</v>
      </c>
      <c r="F16045" s="784" t="s">
        <v>7392</v>
      </c>
      <c r="G16045" s="784" t="s">
        <v>6134</v>
      </c>
      <c r="H16045" s="784" t="s">
        <v>6135</v>
      </c>
      <c r="I16045" s="784" t="s">
        <v>6136</v>
      </c>
    </row>
    <row r="16046" spans="1:9" hidden="1">
      <c r="A16046" s="784" t="str">
        <f>Table_wabobpsvr_AzureCalc_AzureCalcRateCard[[#This Row],[ServiceName]]&amp;Table_wabobpsvr_AzureCalc_AzureCalcRateCard[[#This Row],[Price_Level]]&amp;Table_wabobpsvr_AzureCalc_AzureCalcRateCard[[#This Row],[Region]]</f>
        <v>Basic Application Gateway Hours (Medium)C4</v>
      </c>
      <c r="B16046" s="784">
        <v>4</v>
      </c>
      <c r="C16046" s="784" t="s">
        <v>91</v>
      </c>
      <c r="D16046" s="784" t="s">
        <v>184</v>
      </c>
      <c r="E16046" s="784">
        <v>7.1344000000000005E-2</v>
      </c>
      <c r="F16046" s="784" t="s">
        <v>7392</v>
      </c>
      <c r="G16046" s="784" t="s">
        <v>6137</v>
      </c>
      <c r="H16046" s="784" t="s">
        <v>6138</v>
      </c>
      <c r="I16046" s="784" t="s">
        <v>6139</v>
      </c>
    </row>
    <row r="16047" spans="1:9" hidden="1">
      <c r="A16047" s="784" t="str">
        <f>Table_wabobpsvr_AzureCalc_AzureCalcRateCard[[#This Row],[ServiceName]]&amp;Table_wabobpsvr_AzureCalc_AzureCalcRateCard[[#This Row],[Price_Level]]&amp;Table_wabobpsvr_AzureCalc_AzureCalcRateCard[[#This Row],[Region]]</f>
        <v>Basic Application Gateway Hours (Medium)C11</v>
      </c>
      <c r="B16047" s="784">
        <v>11</v>
      </c>
      <c r="C16047" s="784" t="s">
        <v>91</v>
      </c>
      <c r="D16047" s="784" t="s">
        <v>184</v>
      </c>
      <c r="E16047" s="784">
        <v>6.8795999999999996E-2</v>
      </c>
      <c r="F16047" s="784" t="s">
        <v>7392</v>
      </c>
      <c r="G16047" s="784" t="s">
        <v>6140</v>
      </c>
      <c r="H16047" s="784" t="s">
        <v>6141</v>
      </c>
      <c r="I16047" s="784" t="s">
        <v>6142</v>
      </c>
    </row>
    <row r="16048" spans="1:9" hidden="1">
      <c r="A16048" s="784" t="str">
        <f>Table_wabobpsvr_AzureCalc_AzureCalcRateCard[[#This Row],[ServiceName]]&amp;Table_wabobpsvr_AzureCalc_AzureCalcRateCard[[#This Row],[Price_Level]]&amp;Table_wabobpsvr_AzureCalc_AzureCalcRateCard[[#This Row],[Region]]</f>
        <v>Basic Application Gateway Hours (Medium)C12</v>
      </c>
      <c r="B16048" s="784">
        <v>12</v>
      </c>
      <c r="C16048" s="784" t="s">
        <v>91</v>
      </c>
      <c r="D16048" s="784" t="s">
        <v>184</v>
      </c>
      <c r="E16048" s="784">
        <v>6.8795999999999996E-2</v>
      </c>
      <c r="F16048" s="784" t="s">
        <v>7392</v>
      </c>
      <c r="G16048" s="784" t="s">
        <v>6143</v>
      </c>
      <c r="H16048" s="784" t="s">
        <v>6144</v>
      </c>
      <c r="I16048" s="784" t="s">
        <v>6145</v>
      </c>
    </row>
    <row r="16049" spans="1:9" hidden="1">
      <c r="A16049" s="784" t="str">
        <f>Table_wabobpsvr_AzureCalc_AzureCalcRateCard[[#This Row],[ServiceName]]&amp;Table_wabobpsvr_AzureCalc_AzureCalcRateCard[[#This Row],[Price_Level]]&amp;Table_wabobpsvr_AzureCalc_AzureCalcRateCard[[#This Row],[Region]]</f>
        <v>Basic Application Gateway Hours (Medium)C7</v>
      </c>
      <c r="B16049" s="784">
        <v>7</v>
      </c>
      <c r="C16049" s="784" t="s">
        <v>91</v>
      </c>
      <c r="D16049" s="784" t="s">
        <v>184</v>
      </c>
      <c r="E16049" s="784">
        <v>7.1344000000000005E-2</v>
      </c>
      <c r="F16049" s="784" t="s">
        <v>7392</v>
      </c>
      <c r="G16049" s="784" t="s">
        <v>6146</v>
      </c>
      <c r="H16049" s="784" t="s">
        <v>6147</v>
      </c>
      <c r="I16049" s="784" t="s">
        <v>6148</v>
      </c>
    </row>
    <row r="16050" spans="1:9" hidden="1">
      <c r="A16050" s="784" t="str">
        <f>Table_wabobpsvr_AzureCalc_AzureCalcRateCard[[#This Row],[ServiceName]]&amp;Table_wabobpsvr_AzureCalc_AzureCalcRateCard[[#This Row],[Price_Level]]&amp;Table_wabobpsvr_AzureCalc_AzureCalcRateCard[[#This Row],[Region]]</f>
        <v>Basic Application Gateway Hours (Medium)C8</v>
      </c>
      <c r="B16050" s="784">
        <v>8</v>
      </c>
      <c r="C16050" s="784" t="s">
        <v>91</v>
      </c>
      <c r="D16050" s="784" t="s">
        <v>184</v>
      </c>
      <c r="E16050" s="784">
        <v>7.1344000000000005E-2</v>
      </c>
      <c r="F16050" s="784" t="s">
        <v>7392</v>
      </c>
      <c r="G16050" s="784" t="s">
        <v>6149</v>
      </c>
      <c r="H16050" s="784" t="s">
        <v>6150</v>
      </c>
      <c r="I16050" s="784" t="s">
        <v>6151</v>
      </c>
    </row>
    <row r="16051" spans="1:9" hidden="1">
      <c r="A16051" s="784" t="str">
        <f>Table_wabobpsvr_AzureCalc_AzureCalcRateCard[[#This Row],[ServiceName]]&amp;Table_wabobpsvr_AzureCalc_AzureCalcRateCard[[#This Row],[Price_Level]]&amp;Table_wabobpsvr_AzureCalc_AzureCalcRateCard[[#This Row],[Region]]</f>
        <v>Basic Application Gateway Hours (Medium)C15</v>
      </c>
      <c r="B16051" s="784">
        <v>15</v>
      </c>
      <c r="C16051" s="784" t="s">
        <v>91</v>
      </c>
      <c r="D16051" s="784" t="s">
        <v>184</v>
      </c>
      <c r="E16051" s="784">
        <v>7.1344000000000005E-2</v>
      </c>
      <c r="F16051" s="784" t="s">
        <v>7392</v>
      </c>
      <c r="G16051" s="784" t="s">
        <v>6152</v>
      </c>
      <c r="H16051" s="784" t="s">
        <v>6153</v>
      </c>
      <c r="I16051" s="784" t="s">
        <v>6154</v>
      </c>
    </row>
    <row r="16052" spans="1:9" hidden="1">
      <c r="A16052" s="784" t="str">
        <f>Table_wabobpsvr_AzureCalc_AzureCalcRateCard[[#This Row],[ServiceName]]&amp;Table_wabobpsvr_AzureCalc_AzureCalcRateCard[[#This Row],[Price_Level]]&amp;Table_wabobpsvr_AzureCalc_AzureCalcRateCard[[#This Row],[Region]]</f>
        <v>Basic Application Gateway Hours (Medium)C16</v>
      </c>
      <c r="B16052" s="784">
        <v>16</v>
      </c>
      <c r="C16052" s="784" t="s">
        <v>91</v>
      </c>
      <c r="D16052" s="784" t="s">
        <v>184</v>
      </c>
      <c r="E16052" s="784">
        <v>7.1344000000000005E-2</v>
      </c>
      <c r="F16052" s="784" t="s">
        <v>7392</v>
      </c>
      <c r="G16052" s="784" t="s">
        <v>6155</v>
      </c>
      <c r="H16052" s="784" t="s">
        <v>6156</v>
      </c>
      <c r="I16052" s="784" t="s">
        <v>6157</v>
      </c>
    </row>
    <row r="16053" spans="1:9" hidden="1">
      <c r="A16053" s="784" t="str">
        <f>Table_wabobpsvr_AzureCalc_AzureCalcRateCard[[#This Row],[ServiceName]]&amp;Table_wabobpsvr_AzureCalc_AzureCalcRateCard[[#This Row],[Price_Level]]&amp;Table_wabobpsvr_AzureCalc_AzureCalcRateCard[[#This Row],[Region]]</f>
        <v>Basic Application Gateway Hours (Medium)C10</v>
      </c>
      <c r="B16053" s="784">
        <v>10</v>
      </c>
      <c r="C16053" s="784" t="s">
        <v>91</v>
      </c>
      <c r="D16053" s="784" t="s">
        <v>184</v>
      </c>
      <c r="E16053" s="784">
        <v>7.1344000000000005E-2</v>
      </c>
      <c r="F16053" s="784" t="s">
        <v>7392</v>
      </c>
      <c r="G16053" s="784" t="s">
        <v>6158</v>
      </c>
      <c r="H16053" s="784" t="s">
        <v>6159</v>
      </c>
      <c r="I16053" s="784" t="s">
        <v>6160</v>
      </c>
    </row>
    <row r="16054" spans="1:9" hidden="1">
      <c r="A16054" s="784" t="str">
        <f>Table_wabobpsvr_AzureCalc_AzureCalcRateCard[[#This Row],[ServiceName]]&amp;Table_wabobpsvr_AzureCalc_AzureCalcRateCard[[#This Row],[Price_Level]]&amp;Table_wabobpsvr_AzureCalc_AzureCalcRateCard[[#This Row],[Region]]</f>
        <v>Basic Application Gateway Hours (Medium)C9</v>
      </c>
      <c r="B16054" s="784">
        <v>9</v>
      </c>
      <c r="C16054" s="784" t="s">
        <v>91</v>
      </c>
      <c r="D16054" s="784" t="s">
        <v>184</v>
      </c>
      <c r="E16054" s="784">
        <v>7.1344000000000005E-2</v>
      </c>
      <c r="F16054" s="784" t="s">
        <v>7392</v>
      </c>
      <c r="G16054" s="784" t="s">
        <v>7198</v>
      </c>
      <c r="H16054" s="784" t="s">
        <v>7199</v>
      </c>
      <c r="I16054" s="784" t="s">
        <v>7170</v>
      </c>
    </row>
    <row r="16055" spans="1:9" hidden="1">
      <c r="A16055" s="784" t="str">
        <f>Table_wabobpsvr_AzureCalc_AzureCalcRateCard[[#This Row],[ServiceName]]&amp;Table_wabobpsvr_AzureCalc_AzureCalcRateCard[[#This Row],[Price_Level]]&amp;Table_wabobpsvr_AzureCalc_AzureCalcRateCard[[#This Row],[Region]]</f>
        <v>Basic Application Gateway Hours (Medium)C13</v>
      </c>
      <c r="B16055" s="784">
        <v>13</v>
      </c>
      <c r="C16055" s="784" t="s">
        <v>91</v>
      </c>
      <c r="D16055" s="784" t="s">
        <v>184</v>
      </c>
      <c r="E16055" s="784">
        <v>7.7350000000000002E-2</v>
      </c>
      <c r="F16055" s="784" t="s">
        <v>7392</v>
      </c>
      <c r="G16055" s="784" t="s">
        <v>7200</v>
      </c>
      <c r="H16055" s="784" t="s">
        <v>7201</v>
      </c>
      <c r="I16055" s="784" t="s">
        <v>7171</v>
      </c>
    </row>
    <row r="16056" spans="1:9" hidden="1">
      <c r="A16056" s="784" t="str">
        <f>Table_wabobpsvr_AzureCalc_AzureCalcRateCard[[#This Row],[ServiceName]]&amp;Table_wabobpsvr_AzureCalc_AzureCalcRateCard[[#This Row],[Price_Level]]&amp;Table_wabobpsvr_AzureCalc_AzureCalcRateCard[[#This Row],[Region]]</f>
        <v>Basic Application Gateway Data (Medium)C</v>
      </c>
      <c r="B16056" s="784"/>
      <c r="C16056" s="784" t="s">
        <v>10</v>
      </c>
      <c r="D16056" s="784" t="s">
        <v>184</v>
      </c>
      <c r="E16056" s="784">
        <v>6.3699999999999998E-3</v>
      </c>
      <c r="F16056" s="784" t="s">
        <v>7389</v>
      </c>
      <c r="G16056" s="784" t="s">
        <v>7202</v>
      </c>
      <c r="H16056" s="784" t="s">
        <v>7203</v>
      </c>
      <c r="I16056" s="784" t="s">
        <v>7172</v>
      </c>
    </row>
    <row r="16057" spans="1:9" hidden="1">
      <c r="A16057" s="784" t="str">
        <f>Table_wabobpsvr_AzureCalc_AzureCalcRateCard[[#This Row],[ServiceName]]&amp;Table_wabobpsvr_AzureCalc_AzureCalcRateCard[[#This Row],[Price_Level]]&amp;Table_wabobpsvr_AzureCalc_AzureCalcRateCard[[#This Row],[Region]]</f>
        <v>Basic Application Gateway Hours (Large)C2</v>
      </c>
      <c r="B16057" s="784">
        <v>2</v>
      </c>
      <c r="C16057" s="784" t="s">
        <v>91</v>
      </c>
      <c r="D16057" s="784" t="s">
        <v>184</v>
      </c>
      <c r="E16057" s="784">
        <v>0.29120000000000001</v>
      </c>
      <c r="F16057" s="784" t="s">
        <v>7393</v>
      </c>
      <c r="G16057" s="784" t="s">
        <v>7204</v>
      </c>
      <c r="H16057" s="784" t="s">
        <v>7205</v>
      </c>
      <c r="I16057" s="784" t="s">
        <v>7173</v>
      </c>
    </row>
    <row r="16058" spans="1:9" hidden="1">
      <c r="A16058" s="784" t="str">
        <f>Table_wabobpsvr_AzureCalc_AzureCalcRateCard[[#This Row],[ServiceName]]&amp;Table_wabobpsvr_AzureCalc_AzureCalcRateCard[[#This Row],[Price_Level]]&amp;Table_wabobpsvr_AzureCalc_AzureCalcRateCard[[#This Row],[Region]]</f>
        <v>Basic Application Gateway Hours (Large)C6</v>
      </c>
      <c r="B16058" s="784">
        <v>6</v>
      </c>
      <c r="C16058" s="784" t="s">
        <v>91</v>
      </c>
      <c r="D16058" s="784" t="s">
        <v>184</v>
      </c>
      <c r="E16058" s="784">
        <v>0.29120000000000001</v>
      </c>
      <c r="F16058" s="784" t="s">
        <v>7393</v>
      </c>
      <c r="G16058" s="784" t="s">
        <v>7206</v>
      </c>
      <c r="H16058" s="784" t="s">
        <v>7207</v>
      </c>
      <c r="I16058" s="784" t="s">
        <v>7174</v>
      </c>
    </row>
    <row r="16059" spans="1:9" hidden="1">
      <c r="A16059" s="784" t="str">
        <f>Table_wabobpsvr_AzureCalc_AzureCalcRateCard[[#This Row],[ServiceName]]&amp;Table_wabobpsvr_AzureCalc_AzureCalcRateCard[[#This Row],[Price_Level]]&amp;Table_wabobpsvr_AzureCalc_AzureCalcRateCard[[#This Row],[Region]]</f>
        <v>Basic Application Gateway Hours (Large)C3</v>
      </c>
      <c r="B16059" s="784">
        <v>3</v>
      </c>
      <c r="C16059" s="784" t="s">
        <v>91</v>
      </c>
      <c r="D16059" s="784" t="s">
        <v>184</v>
      </c>
      <c r="E16059" s="784">
        <v>0.29120000000000001</v>
      </c>
      <c r="F16059" s="784" t="s">
        <v>7393</v>
      </c>
      <c r="G16059" s="784" t="s">
        <v>7208</v>
      </c>
      <c r="H16059" s="784" t="s">
        <v>7209</v>
      </c>
      <c r="I16059" s="784" t="s">
        <v>7175</v>
      </c>
    </row>
    <row r="16060" spans="1:9" hidden="1">
      <c r="A16060" s="784" t="str">
        <f>Table_wabobpsvr_AzureCalc_AzureCalcRateCard[[#This Row],[ServiceName]]&amp;Table_wabobpsvr_AzureCalc_AzureCalcRateCard[[#This Row],[Price_Level]]&amp;Table_wabobpsvr_AzureCalc_AzureCalcRateCard[[#This Row],[Region]]</f>
        <v>Basic Application Gateway Hours (Large)C5</v>
      </c>
      <c r="B16060" s="784">
        <v>5</v>
      </c>
      <c r="C16060" s="784" t="s">
        <v>91</v>
      </c>
      <c r="D16060" s="784" t="s">
        <v>184</v>
      </c>
      <c r="E16060" s="784">
        <v>0.29120000000000001</v>
      </c>
      <c r="F16060" s="784" t="s">
        <v>7393</v>
      </c>
      <c r="G16060" s="784" t="s">
        <v>7210</v>
      </c>
      <c r="H16060" s="784" t="s">
        <v>7211</v>
      </c>
      <c r="I16060" s="784" t="s">
        <v>7176</v>
      </c>
    </row>
    <row r="16061" spans="1:9" hidden="1">
      <c r="A16061" s="784" t="str">
        <f>Table_wabobpsvr_AzureCalc_AzureCalcRateCard[[#This Row],[ServiceName]]&amp;Table_wabobpsvr_AzureCalc_AzureCalcRateCard[[#This Row],[Price_Level]]&amp;Table_wabobpsvr_AzureCalc_AzureCalcRateCard[[#This Row],[Region]]</f>
        <v>Basic Application Gateway Hours (Large)C1</v>
      </c>
      <c r="B16061" s="784">
        <v>1</v>
      </c>
      <c r="C16061" s="784" t="s">
        <v>91</v>
      </c>
      <c r="D16061" s="784" t="s">
        <v>184</v>
      </c>
      <c r="E16061" s="784">
        <v>0.29120000000000001</v>
      </c>
      <c r="F16061" s="784" t="s">
        <v>7393</v>
      </c>
      <c r="G16061" s="784" t="s">
        <v>7212</v>
      </c>
      <c r="H16061" s="784" t="s">
        <v>7213</v>
      </c>
      <c r="I16061" s="784" t="s">
        <v>7177</v>
      </c>
    </row>
    <row r="16062" spans="1:9" hidden="1">
      <c r="A16062" s="784" t="str">
        <f>Table_wabobpsvr_AzureCalc_AzureCalcRateCard[[#This Row],[ServiceName]]&amp;Table_wabobpsvr_AzureCalc_AzureCalcRateCard[[#This Row],[Price_Level]]&amp;Table_wabobpsvr_AzureCalc_AzureCalcRateCard[[#This Row],[Region]]</f>
        <v>Basic Application Gateway Hours (Large)C4</v>
      </c>
      <c r="B16062" s="784">
        <v>4</v>
      </c>
      <c r="C16062" s="784" t="s">
        <v>91</v>
      </c>
      <c r="D16062" s="784" t="s">
        <v>184</v>
      </c>
      <c r="E16062" s="784">
        <v>0.32614399999999999</v>
      </c>
      <c r="F16062" s="784" t="s">
        <v>7393</v>
      </c>
      <c r="G16062" s="784" t="s">
        <v>7214</v>
      </c>
      <c r="H16062" s="784" t="s">
        <v>7215</v>
      </c>
      <c r="I16062" s="784" t="s">
        <v>7178</v>
      </c>
    </row>
    <row r="16063" spans="1:9" hidden="1">
      <c r="A16063" s="784" t="str">
        <f>Table_wabobpsvr_AzureCalc_AzureCalcRateCard[[#This Row],[ServiceName]]&amp;Table_wabobpsvr_AzureCalc_AzureCalcRateCard[[#This Row],[Price_Level]]&amp;Table_wabobpsvr_AzureCalc_AzureCalcRateCard[[#This Row],[Region]]</f>
        <v>Basic Application Gateway Hours (Large)C11</v>
      </c>
      <c r="B16063" s="784">
        <v>11</v>
      </c>
      <c r="C16063" s="784" t="s">
        <v>91</v>
      </c>
      <c r="D16063" s="784" t="s">
        <v>184</v>
      </c>
      <c r="E16063" s="784">
        <v>0.314496</v>
      </c>
      <c r="F16063" s="784" t="s">
        <v>7393</v>
      </c>
      <c r="G16063" s="784" t="s">
        <v>7216</v>
      </c>
      <c r="H16063" s="784" t="s">
        <v>7217</v>
      </c>
      <c r="I16063" s="784" t="s">
        <v>7179</v>
      </c>
    </row>
    <row r="16064" spans="1:9" hidden="1">
      <c r="A16064" s="784" t="str">
        <f>Table_wabobpsvr_AzureCalc_AzureCalcRateCard[[#This Row],[ServiceName]]&amp;Table_wabobpsvr_AzureCalc_AzureCalcRateCard[[#This Row],[Price_Level]]&amp;Table_wabobpsvr_AzureCalc_AzureCalcRateCard[[#This Row],[Region]]</f>
        <v>Basic Application Gateway Hours (Large)C12</v>
      </c>
      <c r="B16064" s="784">
        <v>12</v>
      </c>
      <c r="C16064" s="784" t="s">
        <v>91</v>
      </c>
      <c r="D16064" s="784" t="s">
        <v>184</v>
      </c>
      <c r="E16064" s="784">
        <v>0.314496</v>
      </c>
      <c r="F16064" s="784" t="s">
        <v>7393</v>
      </c>
      <c r="G16064" s="784" t="s">
        <v>7218</v>
      </c>
      <c r="H16064" s="784" t="s">
        <v>7219</v>
      </c>
      <c r="I16064" s="784" t="s">
        <v>7180</v>
      </c>
    </row>
    <row r="16065" spans="1:9" hidden="1">
      <c r="A16065" s="784" t="str">
        <f>Table_wabobpsvr_AzureCalc_AzureCalcRateCard[[#This Row],[ServiceName]]&amp;Table_wabobpsvr_AzureCalc_AzureCalcRateCard[[#This Row],[Price_Level]]&amp;Table_wabobpsvr_AzureCalc_AzureCalcRateCard[[#This Row],[Region]]</f>
        <v>Basic Application Gateway Hours (Large)C7</v>
      </c>
      <c r="B16065" s="784">
        <v>7</v>
      </c>
      <c r="C16065" s="784" t="s">
        <v>91</v>
      </c>
      <c r="D16065" s="784" t="s">
        <v>184</v>
      </c>
      <c r="E16065" s="784">
        <v>0.32614399999999999</v>
      </c>
      <c r="F16065" s="784" t="s">
        <v>7393</v>
      </c>
      <c r="G16065" s="784" t="s">
        <v>7220</v>
      </c>
      <c r="H16065" s="784" t="s">
        <v>7221</v>
      </c>
      <c r="I16065" s="784" t="s">
        <v>7181</v>
      </c>
    </row>
    <row r="16066" spans="1:9" hidden="1">
      <c r="A16066" s="784" t="str">
        <f>Table_wabobpsvr_AzureCalc_AzureCalcRateCard[[#This Row],[ServiceName]]&amp;Table_wabobpsvr_AzureCalc_AzureCalcRateCard[[#This Row],[Price_Level]]&amp;Table_wabobpsvr_AzureCalc_AzureCalcRateCard[[#This Row],[Region]]</f>
        <v>Basic Application Gateway Hours (Large)C8</v>
      </c>
      <c r="B16066" s="784">
        <v>8</v>
      </c>
      <c r="C16066" s="784" t="s">
        <v>91</v>
      </c>
      <c r="D16066" s="784" t="s">
        <v>184</v>
      </c>
      <c r="E16066" s="784">
        <v>0.32614399999999999</v>
      </c>
      <c r="F16066" s="784" t="s">
        <v>7393</v>
      </c>
      <c r="G16066" s="784" t="s">
        <v>6185</v>
      </c>
      <c r="H16066" s="784" t="s">
        <v>6186</v>
      </c>
      <c r="I16066" s="784" t="s">
        <v>6187</v>
      </c>
    </row>
    <row r="16067" spans="1:9" hidden="1">
      <c r="A16067" s="784" t="str">
        <f>Table_wabobpsvr_AzureCalc_AzureCalcRateCard[[#This Row],[ServiceName]]&amp;Table_wabobpsvr_AzureCalc_AzureCalcRateCard[[#This Row],[Price_Level]]&amp;Table_wabobpsvr_AzureCalc_AzureCalcRateCard[[#This Row],[Region]]</f>
        <v>Basic Application Gateway Hours (Large)C15</v>
      </c>
      <c r="B16067" s="784">
        <v>15</v>
      </c>
      <c r="C16067" s="784" t="s">
        <v>91</v>
      </c>
      <c r="D16067" s="784" t="s">
        <v>184</v>
      </c>
      <c r="E16067" s="784">
        <v>0.32614399999999999</v>
      </c>
      <c r="F16067" s="784" t="s">
        <v>7393</v>
      </c>
      <c r="G16067" s="784" t="s">
        <v>6188</v>
      </c>
      <c r="H16067" s="784" t="s">
        <v>6189</v>
      </c>
      <c r="I16067" s="784" t="s">
        <v>6190</v>
      </c>
    </row>
    <row r="16068" spans="1:9" hidden="1">
      <c r="A16068" s="784" t="str">
        <f>Table_wabobpsvr_AzureCalc_AzureCalcRateCard[[#This Row],[ServiceName]]&amp;Table_wabobpsvr_AzureCalc_AzureCalcRateCard[[#This Row],[Price_Level]]&amp;Table_wabobpsvr_AzureCalc_AzureCalcRateCard[[#This Row],[Region]]</f>
        <v>Basic Application Gateway Hours (Large)C16</v>
      </c>
      <c r="B16068" s="784">
        <v>16</v>
      </c>
      <c r="C16068" s="784" t="s">
        <v>91</v>
      </c>
      <c r="D16068" s="784" t="s">
        <v>184</v>
      </c>
      <c r="E16068" s="784">
        <v>0.32614399999999999</v>
      </c>
      <c r="F16068" s="784" t="s">
        <v>7393</v>
      </c>
      <c r="G16068" s="784" t="s">
        <v>6191</v>
      </c>
      <c r="H16068" s="784" t="s">
        <v>6192</v>
      </c>
      <c r="I16068" s="784" t="s">
        <v>6193</v>
      </c>
    </row>
    <row r="16069" spans="1:9" hidden="1">
      <c r="A16069" s="784" t="str">
        <f>Table_wabobpsvr_AzureCalc_AzureCalcRateCard[[#This Row],[ServiceName]]&amp;Table_wabobpsvr_AzureCalc_AzureCalcRateCard[[#This Row],[Price_Level]]&amp;Table_wabobpsvr_AzureCalc_AzureCalcRateCard[[#This Row],[Region]]</f>
        <v>Basic Application Gateway Hours (Large)C10</v>
      </c>
      <c r="B16069" s="784">
        <v>10</v>
      </c>
      <c r="C16069" s="784" t="s">
        <v>91</v>
      </c>
      <c r="D16069" s="784" t="s">
        <v>184</v>
      </c>
      <c r="E16069" s="784">
        <v>0.32614399999999999</v>
      </c>
      <c r="F16069" s="784" t="s">
        <v>7393</v>
      </c>
      <c r="G16069" s="784" t="s">
        <v>6194</v>
      </c>
      <c r="H16069" s="784" t="s">
        <v>6195</v>
      </c>
      <c r="I16069" s="784" t="s">
        <v>6196</v>
      </c>
    </row>
    <row r="16070" spans="1:9" hidden="1">
      <c r="A16070" s="784" t="str">
        <f>Table_wabobpsvr_AzureCalc_AzureCalcRateCard[[#This Row],[ServiceName]]&amp;Table_wabobpsvr_AzureCalc_AzureCalcRateCard[[#This Row],[Price_Level]]&amp;Table_wabobpsvr_AzureCalc_AzureCalcRateCard[[#This Row],[Region]]</f>
        <v>Basic Application Gateway Hours (Large)C9</v>
      </c>
      <c r="B16070" s="784">
        <v>9</v>
      </c>
      <c r="C16070" s="784" t="s">
        <v>91</v>
      </c>
      <c r="D16070" s="784" t="s">
        <v>184</v>
      </c>
      <c r="E16070" s="784">
        <v>0.32614399999999999</v>
      </c>
      <c r="F16070" s="784" t="s">
        <v>7393</v>
      </c>
      <c r="G16070" s="784" t="s">
        <v>6197</v>
      </c>
      <c r="H16070" s="784" t="s">
        <v>6198</v>
      </c>
      <c r="I16070" s="784" t="s">
        <v>6199</v>
      </c>
    </row>
    <row r="16071" spans="1:9" hidden="1">
      <c r="A16071" s="784" t="str">
        <f>Table_wabobpsvr_AzureCalc_AzureCalcRateCard[[#This Row],[ServiceName]]&amp;Table_wabobpsvr_AzureCalc_AzureCalcRateCard[[#This Row],[Price_Level]]&amp;Table_wabobpsvr_AzureCalc_AzureCalcRateCard[[#This Row],[Region]]</f>
        <v>Basic Application Gateway Hours (Large)C13</v>
      </c>
      <c r="B16071" s="784">
        <v>13</v>
      </c>
      <c r="C16071" s="784" t="s">
        <v>91</v>
      </c>
      <c r="D16071" s="784" t="s">
        <v>184</v>
      </c>
      <c r="E16071" s="784">
        <v>0.353626</v>
      </c>
      <c r="F16071" s="784" t="s">
        <v>7393</v>
      </c>
      <c r="G16071" s="784" t="s">
        <v>6200</v>
      </c>
      <c r="H16071" s="784" t="s">
        <v>6201</v>
      </c>
      <c r="I16071" s="784" t="s">
        <v>6202</v>
      </c>
    </row>
    <row r="16072" spans="1:9" hidden="1">
      <c r="A16072" s="784" t="str">
        <f>Table_wabobpsvr_AzureCalc_AzureCalcRateCard[[#This Row],[ServiceName]]&amp;Table_wabobpsvr_AzureCalc_AzureCalcRateCard[[#This Row],[Price_Level]]&amp;Table_wabobpsvr_AzureCalc_AzureCalcRateCard[[#This Row],[Region]]</f>
        <v>Basic Application Gateway Data (Large)C</v>
      </c>
      <c r="B16072" s="784"/>
      <c r="C16072" s="784" t="s">
        <v>10</v>
      </c>
      <c r="D16072" s="784" t="s">
        <v>184</v>
      </c>
      <c r="E16072" s="784">
        <v>3.1849999999999999E-3</v>
      </c>
      <c r="F16072" s="784" t="s">
        <v>7391</v>
      </c>
      <c r="G16072" s="784" t="s">
        <v>6203</v>
      </c>
      <c r="H16072" s="784" t="s">
        <v>6204</v>
      </c>
      <c r="I16072" s="784" t="s">
        <v>6205</v>
      </c>
    </row>
    <row r="16073" spans="1:9" hidden="1">
      <c r="A16073" s="784" t="str">
        <f>Table_wabobpsvr_AzureCalc_AzureCalcRateCard[[#This Row],[ServiceName]]&amp;Table_wabobpsvr_AzureCalc_AzureCalcRateCard[[#This Row],[Price_Level]]&amp;Table_wabobpsvr_AzureCalc_AzureCalcRateCard[[#This Row],[Region]]</f>
        <v>Basic Application Gateway Hours (Small)D2</v>
      </c>
      <c r="B16073" s="784">
        <v>2</v>
      </c>
      <c r="C16073" s="784" t="s">
        <v>91</v>
      </c>
      <c r="D16073" s="784" t="s">
        <v>183</v>
      </c>
      <c r="E16073" s="784">
        <v>2.1999999999999999E-2</v>
      </c>
      <c r="F16073" s="784" t="s">
        <v>7388</v>
      </c>
      <c r="G16073" s="784" t="s">
        <v>5671</v>
      </c>
      <c r="H16073" s="784" t="s">
        <v>5672</v>
      </c>
      <c r="I16073" s="784" t="s">
        <v>5673</v>
      </c>
    </row>
    <row r="16074" spans="1:9" hidden="1">
      <c r="A16074" s="784" t="str">
        <f>Table_wabobpsvr_AzureCalc_AzureCalcRateCard[[#This Row],[ServiceName]]&amp;Table_wabobpsvr_AzureCalc_AzureCalcRateCard[[#This Row],[Price_Level]]&amp;Table_wabobpsvr_AzureCalc_AzureCalcRateCard[[#This Row],[Region]]</f>
        <v>Basic Application Gateway Hours (Small)D6</v>
      </c>
      <c r="B16074" s="784">
        <v>6</v>
      </c>
      <c r="C16074" s="784" t="s">
        <v>91</v>
      </c>
      <c r="D16074" s="784" t="s">
        <v>183</v>
      </c>
      <c r="E16074" s="784">
        <v>2.1999999999999999E-2</v>
      </c>
      <c r="F16074" s="784" t="s">
        <v>7388</v>
      </c>
      <c r="G16074" s="784" t="s">
        <v>7182</v>
      </c>
      <c r="H16074" s="784" t="s">
        <v>7183</v>
      </c>
      <c r="I16074" s="784" t="s">
        <v>7162</v>
      </c>
    </row>
    <row r="16075" spans="1:9" hidden="1">
      <c r="A16075" s="784" t="str">
        <f>Table_wabobpsvr_AzureCalc_AzureCalcRateCard[[#This Row],[ServiceName]]&amp;Table_wabobpsvr_AzureCalc_AzureCalcRateCard[[#This Row],[Price_Level]]&amp;Table_wabobpsvr_AzureCalc_AzureCalcRateCard[[#This Row],[Region]]</f>
        <v>Basic Application Gateway Hours (Small)D3</v>
      </c>
      <c r="B16075" s="784">
        <v>3</v>
      </c>
      <c r="C16075" s="784" t="s">
        <v>91</v>
      </c>
      <c r="D16075" s="784" t="s">
        <v>183</v>
      </c>
      <c r="E16075" s="784">
        <v>2.1999999999999999E-2</v>
      </c>
      <c r="F16075" s="784" t="s">
        <v>7388</v>
      </c>
      <c r="G16075" s="784" t="s">
        <v>7184</v>
      </c>
      <c r="H16075" s="784" t="s">
        <v>7185</v>
      </c>
      <c r="I16075" s="784" t="s">
        <v>7163</v>
      </c>
    </row>
    <row r="16076" spans="1:9" hidden="1">
      <c r="A16076" s="784" t="str">
        <f>Table_wabobpsvr_AzureCalc_AzureCalcRateCard[[#This Row],[ServiceName]]&amp;Table_wabobpsvr_AzureCalc_AzureCalcRateCard[[#This Row],[Price_Level]]&amp;Table_wabobpsvr_AzureCalc_AzureCalcRateCard[[#This Row],[Region]]</f>
        <v>Basic Application Gateway Hours (Small)D5</v>
      </c>
      <c r="B16076" s="784">
        <v>5</v>
      </c>
      <c r="C16076" s="784" t="s">
        <v>91</v>
      </c>
      <c r="D16076" s="784" t="s">
        <v>183</v>
      </c>
      <c r="E16076" s="784">
        <v>2.1999999999999999E-2</v>
      </c>
      <c r="F16076" s="784" t="s">
        <v>7388</v>
      </c>
      <c r="G16076" s="784" t="s">
        <v>7186</v>
      </c>
      <c r="H16076" s="784" t="s">
        <v>7187</v>
      </c>
      <c r="I16076" s="784" t="s">
        <v>7164</v>
      </c>
    </row>
    <row r="16077" spans="1:9" hidden="1">
      <c r="A16077" s="784" t="str">
        <f>Table_wabobpsvr_AzureCalc_AzureCalcRateCard[[#This Row],[ServiceName]]&amp;Table_wabobpsvr_AzureCalc_AzureCalcRateCard[[#This Row],[Price_Level]]&amp;Table_wabobpsvr_AzureCalc_AzureCalcRateCard[[#This Row],[Region]]</f>
        <v>Basic Application Gateway Hours (Small)D4</v>
      </c>
      <c r="B16077" s="784">
        <v>4</v>
      </c>
      <c r="C16077" s="784" t="s">
        <v>91</v>
      </c>
      <c r="D16077" s="784" t="s">
        <v>183</v>
      </c>
      <c r="E16077" s="784">
        <v>2.4639999999999999E-2</v>
      </c>
      <c r="F16077" s="784" t="s">
        <v>7388</v>
      </c>
      <c r="G16077" s="784" t="s">
        <v>7188</v>
      </c>
      <c r="H16077" s="784" t="s">
        <v>7189</v>
      </c>
      <c r="I16077" s="784" t="s">
        <v>7165</v>
      </c>
    </row>
    <row r="16078" spans="1:9" hidden="1">
      <c r="A16078" s="784" t="str">
        <f>Table_wabobpsvr_AzureCalc_AzureCalcRateCard[[#This Row],[ServiceName]]&amp;Table_wabobpsvr_AzureCalc_AzureCalcRateCard[[#This Row],[Price_Level]]&amp;Table_wabobpsvr_AzureCalc_AzureCalcRateCard[[#This Row],[Region]]</f>
        <v>Basic Application Gateway Hours (Small)D11</v>
      </c>
      <c r="B16078" s="784">
        <v>11</v>
      </c>
      <c r="C16078" s="784" t="s">
        <v>91</v>
      </c>
      <c r="D16078" s="784" t="s">
        <v>183</v>
      </c>
      <c r="E16078" s="784">
        <v>2.376E-2</v>
      </c>
      <c r="F16078" s="784" t="s">
        <v>7388</v>
      </c>
      <c r="G16078" s="784" t="s">
        <v>5677</v>
      </c>
      <c r="H16078" s="784" t="s">
        <v>5678</v>
      </c>
      <c r="I16078" s="784" t="s">
        <v>5679</v>
      </c>
    </row>
    <row r="16079" spans="1:9" hidden="1">
      <c r="A16079" s="784" t="str">
        <f>Table_wabobpsvr_AzureCalc_AzureCalcRateCard[[#This Row],[ServiceName]]&amp;Table_wabobpsvr_AzureCalc_AzureCalcRateCard[[#This Row],[Price_Level]]&amp;Table_wabobpsvr_AzureCalc_AzureCalcRateCard[[#This Row],[Region]]</f>
        <v>Basic Application Gateway Hours (Small)D12</v>
      </c>
      <c r="B16079" s="784">
        <v>12</v>
      </c>
      <c r="C16079" s="784" t="s">
        <v>91</v>
      </c>
      <c r="D16079" s="784" t="s">
        <v>183</v>
      </c>
      <c r="E16079" s="784">
        <v>2.376E-2</v>
      </c>
      <c r="F16079" s="784" t="s">
        <v>7388</v>
      </c>
      <c r="G16079" s="784" t="s">
        <v>6161</v>
      </c>
      <c r="H16079" s="784" t="s">
        <v>6162</v>
      </c>
      <c r="I16079" s="784" t="s">
        <v>6163</v>
      </c>
    </row>
    <row r="16080" spans="1:9" hidden="1">
      <c r="A16080" s="784" t="str">
        <f>Table_wabobpsvr_AzureCalc_AzureCalcRateCard[[#This Row],[ServiceName]]&amp;Table_wabobpsvr_AzureCalc_AzureCalcRateCard[[#This Row],[Price_Level]]&amp;Table_wabobpsvr_AzureCalc_AzureCalcRateCard[[#This Row],[Region]]</f>
        <v>Basic Application Gateway Hours (Small)D7</v>
      </c>
      <c r="B16080" s="784">
        <v>7</v>
      </c>
      <c r="C16080" s="784" t="s">
        <v>91</v>
      </c>
      <c r="D16080" s="784" t="s">
        <v>183</v>
      </c>
      <c r="E16080" s="784">
        <v>2.4639999999999999E-2</v>
      </c>
      <c r="F16080" s="784" t="s">
        <v>7388</v>
      </c>
      <c r="G16080" s="784" t="s">
        <v>5674</v>
      </c>
      <c r="H16080" s="784" t="s">
        <v>5675</v>
      </c>
      <c r="I16080" s="784" t="s">
        <v>5676</v>
      </c>
    </row>
    <row r="16081" spans="1:9" hidden="1">
      <c r="A16081" s="784" t="str">
        <f>Table_wabobpsvr_AzureCalc_AzureCalcRateCard[[#This Row],[ServiceName]]&amp;Table_wabobpsvr_AzureCalc_AzureCalcRateCard[[#This Row],[Price_Level]]&amp;Table_wabobpsvr_AzureCalc_AzureCalcRateCard[[#This Row],[Region]]</f>
        <v>Basic Application Gateway Hours (Small)D8</v>
      </c>
      <c r="B16081" s="784">
        <v>8</v>
      </c>
      <c r="C16081" s="784" t="s">
        <v>91</v>
      </c>
      <c r="D16081" s="784" t="s">
        <v>183</v>
      </c>
      <c r="E16081" s="784">
        <v>2.4639999999999999E-2</v>
      </c>
      <c r="F16081" s="784" t="s">
        <v>7388</v>
      </c>
      <c r="G16081" s="784" t="s">
        <v>6164</v>
      </c>
      <c r="H16081" s="784" t="s">
        <v>6165</v>
      </c>
      <c r="I16081" s="784" t="s">
        <v>6166</v>
      </c>
    </row>
    <row r="16082" spans="1:9" hidden="1">
      <c r="A16082" s="784" t="str">
        <f>Table_wabobpsvr_AzureCalc_AzureCalcRateCard[[#This Row],[ServiceName]]&amp;Table_wabobpsvr_AzureCalc_AzureCalcRateCard[[#This Row],[Price_Level]]&amp;Table_wabobpsvr_AzureCalc_AzureCalcRateCard[[#This Row],[Region]]</f>
        <v>Basic Application Gateway Hours (Small)D15</v>
      </c>
      <c r="B16082" s="784">
        <v>15</v>
      </c>
      <c r="C16082" s="784" t="s">
        <v>91</v>
      </c>
      <c r="D16082" s="784" t="s">
        <v>183</v>
      </c>
      <c r="E16082" s="784">
        <v>2.4639999999999999E-2</v>
      </c>
      <c r="F16082" s="784" t="s">
        <v>7388</v>
      </c>
      <c r="G16082" s="784" t="s">
        <v>6167</v>
      </c>
      <c r="H16082" s="784" t="s">
        <v>6168</v>
      </c>
      <c r="I16082" s="784" t="s">
        <v>6169</v>
      </c>
    </row>
    <row r="16083" spans="1:9" hidden="1">
      <c r="A16083" s="784" t="str">
        <f>Table_wabobpsvr_AzureCalc_AzureCalcRateCard[[#This Row],[ServiceName]]&amp;Table_wabobpsvr_AzureCalc_AzureCalcRateCard[[#This Row],[Price_Level]]&amp;Table_wabobpsvr_AzureCalc_AzureCalcRateCard[[#This Row],[Region]]</f>
        <v>Basic Application Gateway Hours (Small)D16</v>
      </c>
      <c r="B16083" s="784">
        <v>16</v>
      </c>
      <c r="C16083" s="784" t="s">
        <v>91</v>
      </c>
      <c r="D16083" s="784" t="s">
        <v>183</v>
      </c>
      <c r="E16083" s="784">
        <v>2.4639999999999999E-2</v>
      </c>
      <c r="F16083" s="784" t="s">
        <v>7388</v>
      </c>
      <c r="G16083" s="784" t="s">
        <v>6170</v>
      </c>
      <c r="H16083" s="784" t="s">
        <v>6171</v>
      </c>
      <c r="I16083" s="784" t="s">
        <v>6172</v>
      </c>
    </row>
    <row r="16084" spans="1:9" hidden="1">
      <c r="A16084" s="784" t="str">
        <f>Table_wabobpsvr_AzureCalc_AzureCalcRateCard[[#This Row],[ServiceName]]&amp;Table_wabobpsvr_AzureCalc_AzureCalcRateCard[[#This Row],[Price_Level]]&amp;Table_wabobpsvr_AzureCalc_AzureCalcRateCard[[#This Row],[Region]]</f>
        <v>Basic Application Gateway Hours (Small)D10</v>
      </c>
      <c r="B16084" s="784">
        <v>10</v>
      </c>
      <c r="C16084" s="784" t="s">
        <v>91</v>
      </c>
      <c r="D16084" s="784" t="s">
        <v>183</v>
      </c>
      <c r="E16084" s="784">
        <v>2.4639999999999999E-2</v>
      </c>
      <c r="F16084" s="784" t="s">
        <v>7388</v>
      </c>
      <c r="G16084" s="784" t="s">
        <v>6173</v>
      </c>
      <c r="H16084" s="784" t="s">
        <v>6174</v>
      </c>
      <c r="I16084" s="784" t="s">
        <v>6175</v>
      </c>
    </row>
    <row r="16085" spans="1:9" hidden="1">
      <c r="A16085" s="784" t="str">
        <f>Table_wabobpsvr_AzureCalc_AzureCalcRateCard[[#This Row],[ServiceName]]&amp;Table_wabobpsvr_AzureCalc_AzureCalcRateCard[[#This Row],[Price_Level]]&amp;Table_wabobpsvr_AzureCalc_AzureCalcRateCard[[#This Row],[Region]]</f>
        <v>Basic Application Gateway Hours (Small)D9</v>
      </c>
      <c r="B16085" s="784">
        <v>9</v>
      </c>
      <c r="C16085" s="784" t="s">
        <v>91</v>
      </c>
      <c r="D16085" s="784" t="s">
        <v>183</v>
      </c>
      <c r="E16085" s="784">
        <v>2.4639999999999999E-2</v>
      </c>
      <c r="F16085" s="784" t="s">
        <v>7388</v>
      </c>
      <c r="G16085" s="784" t="s">
        <v>6176</v>
      </c>
      <c r="H16085" s="784" t="s">
        <v>6177</v>
      </c>
      <c r="I16085" s="784" t="s">
        <v>6178</v>
      </c>
    </row>
    <row r="16086" spans="1:9" hidden="1">
      <c r="A16086" s="784" t="str">
        <f>Table_wabobpsvr_AzureCalc_AzureCalcRateCard[[#This Row],[ServiceName]]&amp;Table_wabobpsvr_AzureCalc_AzureCalcRateCard[[#This Row],[Price_Level]]&amp;Table_wabobpsvr_AzureCalc_AzureCalcRateCard[[#This Row],[Region]]</f>
        <v>Basic Application Gateway Hours (Small)D13</v>
      </c>
      <c r="B16086" s="784">
        <v>13</v>
      </c>
      <c r="C16086" s="784" t="s">
        <v>91</v>
      </c>
      <c r="D16086" s="784" t="s">
        <v>183</v>
      </c>
      <c r="E16086" s="784">
        <v>2.6752000000000001E-2</v>
      </c>
      <c r="F16086" s="784" t="s">
        <v>7388</v>
      </c>
      <c r="G16086" s="784" t="s">
        <v>6179</v>
      </c>
      <c r="H16086" s="784" t="s">
        <v>6180</v>
      </c>
      <c r="I16086" s="784" t="s">
        <v>6181</v>
      </c>
    </row>
    <row r="16087" spans="1:9" hidden="1">
      <c r="A16087" s="784" t="str">
        <f>Table_wabobpsvr_AzureCalc_AzureCalcRateCard[[#This Row],[ServiceName]]&amp;Table_wabobpsvr_AzureCalc_AzureCalcRateCard[[#This Row],[Price_Level]]&amp;Table_wabobpsvr_AzureCalc_AzureCalcRateCard[[#This Row],[Region]]</f>
        <v>Basic Application Gateway Data (Small)D</v>
      </c>
      <c r="B16087" s="784"/>
      <c r="C16087" s="784" t="s">
        <v>10</v>
      </c>
      <c r="D16087" s="784" t="s">
        <v>183</v>
      </c>
      <c r="E16087" s="784">
        <v>7.0400000000000003E-3</v>
      </c>
      <c r="F16087" s="784" t="s">
        <v>7390</v>
      </c>
      <c r="G16087" s="784" t="s">
        <v>6182</v>
      </c>
      <c r="H16087" s="784" t="s">
        <v>6183</v>
      </c>
      <c r="I16087" s="784" t="s">
        <v>6184</v>
      </c>
    </row>
    <row r="16088" spans="1:9" hidden="1">
      <c r="A16088" s="784" t="str">
        <f>Table_wabobpsvr_AzureCalc_AzureCalcRateCard[[#This Row],[ServiceName]]&amp;Table_wabobpsvr_AzureCalc_AzureCalcRateCard[[#This Row],[Price_Level]]&amp;Table_wabobpsvr_AzureCalc_AzureCalcRateCard[[#This Row],[Region]]</f>
        <v>Basic Application Gateway Hours (Medium)D2</v>
      </c>
      <c r="B16088" s="784">
        <v>2</v>
      </c>
      <c r="C16088" s="784" t="s">
        <v>91</v>
      </c>
      <c r="D16088" s="784" t="s">
        <v>183</v>
      </c>
      <c r="E16088" s="784">
        <v>6.1600000000000002E-2</v>
      </c>
      <c r="F16088" s="784" t="s">
        <v>7392</v>
      </c>
      <c r="G16088" s="784" t="s">
        <v>7190</v>
      </c>
      <c r="H16088" s="784" t="s">
        <v>7191</v>
      </c>
      <c r="I16088" s="784" t="s">
        <v>7166</v>
      </c>
    </row>
    <row r="16089" spans="1:9" hidden="1">
      <c r="A16089" s="784" t="str">
        <f>Table_wabobpsvr_AzureCalc_AzureCalcRateCard[[#This Row],[ServiceName]]&amp;Table_wabobpsvr_AzureCalc_AzureCalcRateCard[[#This Row],[Price_Level]]&amp;Table_wabobpsvr_AzureCalc_AzureCalcRateCard[[#This Row],[Region]]</f>
        <v>Basic Application Gateway Hours (Medium)D6</v>
      </c>
      <c r="B16089" s="784">
        <v>6</v>
      </c>
      <c r="C16089" s="784" t="s">
        <v>91</v>
      </c>
      <c r="D16089" s="784" t="s">
        <v>183</v>
      </c>
      <c r="E16089" s="784">
        <v>6.1600000000000002E-2</v>
      </c>
      <c r="F16089" s="784" t="s">
        <v>7392</v>
      </c>
      <c r="G16089" s="784" t="s">
        <v>7192</v>
      </c>
      <c r="H16089" s="784" t="s">
        <v>7193</v>
      </c>
      <c r="I16089" s="784" t="s">
        <v>7167</v>
      </c>
    </row>
    <row r="16090" spans="1:9" hidden="1">
      <c r="A16090" s="784" t="str">
        <f>Table_wabobpsvr_AzureCalc_AzureCalcRateCard[[#This Row],[ServiceName]]&amp;Table_wabobpsvr_AzureCalc_AzureCalcRateCard[[#This Row],[Price_Level]]&amp;Table_wabobpsvr_AzureCalc_AzureCalcRateCard[[#This Row],[Region]]</f>
        <v>Basic Application Gateway Hours (Medium)D3</v>
      </c>
      <c r="B16090" s="784">
        <v>3</v>
      </c>
      <c r="C16090" s="784" t="s">
        <v>91</v>
      </c>
      <c r="D16090" s="784" t="s">
        <v>183</v>
      </c>
      <c r="E16090" s="784">
        <v>6.1600000000000002E-2</v>
      </c>
      <c r="F16090" s="784" t="s">
        <v>7392</v>
      </c>
      <c r="G16090" s="784" t="s">
        <v>7194</v>
      </c>
      <c r="H16090" s="784" t="s">
        <v>7195</v>
      </c>
      <c r="I16090" s="784" t="s">
        <v>7168</v>
      </c>
    </row>
    <row r="16091" spans="1:9" hidden="1">
      <c r="A16091" s="784" t="str">
        <f>Table_wabobpsvr_AzureCalc_AzureCalcRateCard[[#This Row],[ServiceName]]&amp;Table_wabobpsvr_AzureCalc_AzureCalcRateCard[[#This Row],[Price_Level]]&amp;Table_wabobpsvr_AzureCalc_AzureCalcRateCard[[#This Row],[Region]]</f>
        <v>Basic Application Gateway Hours (Medium)D5</v>
      </c>
      <c r="B16091" s="784">
        <v>5</v>
      </c>
      <c r="C16091" s="784" t="s">
        <v>91</v>
      </c>
      <c r="D16091" s="784" t="s">
        <v>183</v>
      </c>
      <c r="E16091" s="784">
        <v>6.1600000000000002E-2</v>
      </c>
      <c r="F16091" s="784" t="s">
        <v>7392</v>
      </c>
      <c r="G16091" s="784" t="s">
        <v>7196</v>
      </c>
      <c r="H16091" s="784" t="s">
        <v>7197</v>
      </c>
      <c r="I16091" s="784" t="s">
        <v>7169</v>
      </c>
    </row>
    <row r="16092" spans="1:9" hidden="1">
      <c r="A16092" s="784" t="str">
        <f>Table_wabobpsvr_AzureCalc_AzureCalcRateCard[[#This Row],[ServiceName]]&amp;Table_wabobpsvr_AzureCalc_AzureCalcRateCard[[#This Row],[Price_Level]]&amp;Table_wabobpsvr_AzureCalc_AzureCalcRateCard[[#This Row],[Region]]</f>
        <v>Basic Application Gateway Hours (Medium)D1</v>
      </c>
      <c r="B16092" s="784">
        <v>1</v>
      </c>
      <c r="C16092" s="784" t="s">
        <v>91</v>
      </c>
      <c r="D16092" s="784" t="s">
        <v>183</v>
      </c>
      <c r="E16092" s="784">
        <v>6.1600000000000002E-2</v>
      </c>
      <c r="F16092" s="784" t="s">
        <v>7392</v>
      </c>
      <c r="G16092" s="784" t="s">
        <v>6134</v>
      </c>
      <c r="H16092" s="784" t="s">
        <v>6135</v>
      </c>
      <c r="I16092" s="784" t="s">
        <v>6136</v>
      </c>
    </row>
    <row r="16093" spans="1:9" hidden="1">
      <c r="A16093" s="784" t="str">
        <f>Table_wabobpsvr_AzureCalc_AzureCalcRateCard[[#This Row],[ServiceName]]&amp;Table_wabobpsvr_AzureCalc_AzureCalcRateCard[[#This Row],[Price_Level]]&amp;Table_wabobpsvr_AzureCalc_AzureCalcRateCard[[#This Row],[Region]]</f>
        <v>Basic Application Gateway Hours (Medium)D4</v>
      </c>
      <c r="B16093" s="784">
        <v>4</v>
      </c>
      <c r="C16093" s="784" t="s">
        <v>91</v>
      </c>
      <c r="D16093" s="784" t="s">
        <v>183</v>
      </c>
      <c r="E16093" s="784">
        <v>6.8991999999999998E-2</v>
      </c>
      <c r="F16093" s="784" t="s">
        <v>7392</v>
      </c>
      <c r="G16093" s="784" t="s">
        <v>6137</v>
      </c>
      <c r="H16093" s="784" t="s">
        <v>6138</v>
      </c>
      <c r="I16093" s="784" t="s">
        <v>6139</v>
      </c>
    </row>
    <row r="16094" spans="1:9" hidden="1">
      <c r="A16094" s="784" t="str">
        <f>Table_wabobpsvr_AzureCalc_AzureCalcRateCard[[#This Row],[ServiceName]]&amp;Table_wabobpsvr_AzureCalc_AzureCalcRateCard[[#This Row],[Price_Level]]&amp;Table_wabobpsvr_AzureCalc_AzureCalcRateCard[[#This Row],[Region]]</f>
        <v>Basic Application Gateway Hours (Medium)D11</v>
      </c>
      <c r="B16094" s="784">
        <v>11</v>
      </c>
      <c r="C16094" s="784" t="s">
        <v>91</v>
      </c>
      <c r="D16094" s="784" t="s">
        <v>183</v>
      </c>
      <c r="E16094" s="784">
        <v>6.6528000000000004E-2</v>
      </c>
      <c r="F16094" s="784" t="s">
        <v>7392</v>
      </c>
      <c r="G16094" s="784" t="s">
        <v>6140</v>
      </c>
      <c r="H16094" s="784" t="s">
        <v>6141</v>
      </c>
      <c r="I16094" s="784" t="s">
        <v>6142</v>
      </c>
    </row>
    <row r="16095" spans="1:9" hidden="1">
      <c r="A16095" s="784" t="str">
        <f>Table_wabobpsvr_AzureCalc_AzureCalcRateCard[[#This Row],[ServiceName]]&amp;Table_wabobpsvr_AzureCalc_AzureCalcRateCard[[#This Row],[Price_Level]]&amp;Table_wabobpsvr_AzureCalc_AzureCalcRateCard[[#This Row],[Region]]</f>
        <v>Basic Application Gateway Hours (Medium)D12</v>
      </c>
      <c r="B16095" s="784">
        <v>12</v>
      </c>
      <c r="C16095" s="784" t="s">
        <v>91</v>
      </c>
      <c r="D16095" s="784" t="s">
        <v>183</v>
      </c>
      <c r="E16095" s="784">
        <v>6.6528000000000004E-2</v>
      </c>
      <c r="F16095" s="784" t="s">
        <v>7392</v>
      </c>
      <c r="G16095" s="784" t="s">
        <v>6143</v>
      </c>
      <c r="H16095" s="784" t="s">
        <v>6144</v>
      </c>
      <c r="I16095" s="784" t="s">
        <v>6145</v>
      </c>
    </row>
    <row r="16096" spans="1:9" hidden="1">
      <c r="A16096" s="784" t="str">
        <f>Table_wabobpsvr_AzureCalc_AzureCalcRateCard[[#This Row],[ServiceName]]&amp;Table_wabobpsvr_AzureCalc_AzureCalcRateCard[[#This Row],[Price_Level]]&amp;Table_wabobpsvr_AzureCalc_AzureCalcRateCard[[#This Row],[Region]]</f>
        <v>Basic Application Gateway Hours (Medium)D7</v>
      </c>
      <c r="B16096" s="784">
        <v>7</v>
      </c>
      <c r="C16096" s="784" t="s">
        <v>91</v>
      </c>
      <c r="D16096" s="784" t="s">
        <v>183</v>
      </c>
      <c r="E16096" s="784">
        <v>6.8991999999999998E-2</v>
      </c>
      <c r="F16096" s="784" t="s">
        <v>7392</v>
      </c>
      <c r="G16096" s="784" t="s">
        <v>6146</v>
      </c>
      <c r="H16096" s="784" t="s">
        <v>6147</v>
      </c>
      <c r="I16096" s="784" t="s">
        <v>6148</v>
      </c>
    </row>
    <row r="16097" spans="1:9" hidden="1">
      <c r="A16097" s="784" t="str">
        <f>Table_wabobpsvr_AzureCalc_AzureCalcRateCard[[#This Row],[ServiceName]]&amp;Table_wabobpsvr_AzureCalc_AzureCalcRateCard[[#This Row],[Price_Level]]&amp;Table_wabobpsvr_AzureCalc_AzureCalcRateCard[[#This Row],[Region]]</f>
        <v>Basic Application Gateway Hours (Medium)D8</v>
      </c>
      <c r="B16097" s="784">
        <v>8</v>
      </c>
      <c r="C16097" s="784" t="s">
        <v>91</v>
      </c>
      <c r="D16097" s="784" t="s">
        <v>183</v>
      </c>
      <c r="E16097" s="784">
        <v>6.8991999999999998E-2</v>
      </c>
      <c r="F16097" s="784" t="s">
        <v>7392</v>
      </c>
      <c r="G16097" s="784" t="s">
        <v>6149</v>
      </c>
      <c r="H16097" s="784" t="s">
        <v>6150</v>
      </c>
      <c r="I16097" s="784" t="s">
        <v>6151</v>
      </c>
    </row>
    <row r="16098" spans="1:9" hidden="1">
      <c r="A16098" s="784" t="str">
        <f>Table_wabobpsvr_AzureCalc_AzureCalcRateCard[[#This Row],[ServiceName]]&amp;Table_wabobpsvr_AzureCalc_AzureCalcRateCard[[#This Row],[Price_Level]]&amp;Table_wabobpsvr_AzureCalc_AzureCalcRateCard[[#This Row],[Region]]</f>
        <v>Basic Application Gateway Hours (Medium)D15</v>
      </c>
      <c r="B16098" s="784">
        <v>15</v>
      </c>
      <c r="C16098" s="784" t="s">
        <v>91</v>
      </c>
      <c r="D16098" s="784" t="s">
        <v>183</v>
      </c>
      <c r="E16098" s="784">
        <v>6.8991999999999998E-2</v>
      </c>
      <c r="F16098" s="784" t="s">
        <v>7392</v>
      </c>
      <c r="G16098" s="784" t="s">
        <v>6152</v>
      </c>
      <c r="H16098" s="784" t="s">
        <v>6153</v>
      </c>
      <c r="I16098" s="784" t="s">
        <v>6154</v>
      </c>
    </row>
    <row r="16099" spans="1:9" hidden="1">
      <c r="A16099" s="784" t="str">
        <f>Table_wabobpsvr_AzureCalc_AzureCalcRateCard[[#This Row],[ServiceName]]&amp;Table_wabobpsvr_AzureCalc_AzureCalcRateCard[[#This Row],[Price_Level]]&amp;Table_wabobpsvr_AzureCalc_AzureCalcRateCard[[#This Row],[Region]]</f>
        <v>Basic Application Gateway Hours (Medium)D16</v>
      </c>
      <c r="B16099" s="784">
        <v>16</v>
      </c>
      <c r="C16099" s="784" t="s">
        <v>91</v>
      </c>
      <c r="D16099" s="784" t="s">
        <v>183</v>
      </c>
      <c r="E16099" s="784">
        <v>6.8991999999999998E-2</v>
      </c>
      <c r="F16099" s="784" t="s">
        <v>7392</v>
      </c>
      <c r="G16099" s="784" t="s">
        <v>6155</v>
      </c>
      <c r="H16099" s="784" t="s">
        <v>6156</v>
      </c>
      <c r="I16099" s="784" t="s">
        <v>6157</v>
      </c>
    </row>
    <row r="16100" spans="1:9" hidden="1">
      <c r="A16100" s="784" t="str">
        <f>Table_wabobpsvr_AzureCalc_AzureCalcRateCard[[#This Row],[ServiceName]]&amp;Table_wabobpsvr_AzureCalc_AzureCalcRateCard[[#This Row],[Price_Level]]&amp;Table_wabobpsvr_AzureCalc_AzureCalcRateCard[[#This Row],[Region]]</f>
        <v>Basic Application Gateway Hours (Medium)D10</v>
      </c>
      <c r="B16100" s="784">
        <v>10</v>
      </c>
      <c r="C16100" s="784" t="s">
        <v>91</v>
      </c>
      <c r="D16100" s="784" t="s">
        <v>183</v>
      </c>
      <c r="E16100" s="784">
        <v>6.8991999999999998E-2</v>
      </c>
      <c r="F16100" s="784" t="s">
        <v>7392</v>
      </c>
      <c r="G16100" s="784" t="s">
        <v>6158</v>
      </c>
      <c r="H16100" s="784" t="s">
        <v>6159</v>
      </c>
      <c r="I16100" s="784" t="s">
        <v>6160</v>
      </c>
    </row>
    <row r="16101" spans="1:9" hidden="1">
      <c r="A16101" s="784" t="str">
        <f>Table_wabobpsvr_AzureCalc_AzureCalcRateCard[[#This Row],[ServiceName]]&amp;Table_wabobpsvr_AzureCalc_AzureCalcRateCard[[#This Row],[Price_Level]]&amp;Table_wabobpsvr_AzureCalc_AzureCalcRateCard[[#This Row],[Region]]</f>
        <v>Basic Application Gateway Hours (Medium)D9</v>
      </c>
      <c r="B16101" s="784">
        <v>9</v>
      </c>
      <c r="C16101" s="784" t="s">
        <v>91</v>
      </c>
      <c r="D16101" s="784" t="s">
        <v>183</v>
      </c>
      <c r="E16101" s="784">
        <v>6.8991999999999998E-2</v>
      </c>
      <c r="F16101" s="784" t="s">
        <v>7392</v>
      </c>
      <c r="G16101" s="784" t="s">
        <v>7198</v>
      </c>
      <c r="H16101" s="784" t="s">
        <v>7199</v>
      </c>
      <c r="I16101" s="784" t="s">
        <v>7170</v>
      </c>
    </row>
    <row r="16102" spans="1:9" hidden="1">
      <c r="A16102" s="784" t="str">
        <f>Table_wabobpsvr_AzureCalc_AzureCalcRateCard[[#This Row],[ServiceName]]&amp;Table_wabobpsvr_AzureCalc_AzureCalcRateCard[[#This Row],[Price_Level]]&amp;Table_wabobpsvr_AzureCalc_AzureCalcRateCard[[#This Row],[Region]]</f>
        <v>Basic Application Gateway Hours (Medium)D13</v>
      </c>
      <c r="B16102" s="784">
        <v>13</v>
      </c>
      <c r="C16102" s="784" t="s">
        <v>91</v>
      </c>
      <c r="D16102" s="784" t="s">
        <v>183</v>
      </c>
      <c r="E16102" s="784">
        <v>7.4800000000000005E-2</v>
      </c>
      <c r="F16102" s="784" t="s">
        <v>7392</v>
      </c>
      <c r="G16102" s="784" t="s">
        <v>7200</v>
      </c>
      <c r="H16102" s="784" t="s">
        <v>7201</v>
      </c>
      <c r="I16102" s="784" t="s">
        <v>7171</v>
      </c>
    </row>
    <row r="16103" spans="1:9" hidden="1">
      <c r="A16103" s="784" t="str">
        <f>Table_wabobpsvr_AzureCalc_AzureCalcRateCard[[#This Row],[ServiceName]]&amp;Table_wabobpsvr_AzureCalc_AzureCalcRateCard[[#This Row],[Price_Level]]&amp;Table_wabobpsvr_AzureCalc_AzureCalcRateCard[[#This Row],[Region]]</f>
        <v>Basic Application Gateway Data (Medium)D</v>
      </c>
      <c r="B16103" s="784"/>
      <c r="C16103" s="784" t="s">
        <v>10</v>
      </c>
      <c r="D16103" s="784" t="s">
        <v>183</v>
      </c>
      <c r="E16103" s="784">
        <v>6.1599999999999997E-3</v>
      </c>
      <c r="F16103" s="784" t="s">
        <v>7389</v>
      </c>
      <c r="G16103" s="784" t="s">
        <v>7202</v>
      </c>
      <c r="H16103" s="784" t="s">
        <v>7203</v>
      </c>
      <c r="I16103" s="784" t="s">
        <v>7172</v>
      </c>
    </row>
    <row r="16104" spans="1:9" hidden="1">
      <c r="A16104" s="784" t="str">
        <f>Table_wabobpsvr_AzureCalc_AzureCalcRateCard[[#This Row],[ServiceName]]&amp;Table_wabobpsvr_AzureCalc_AzureCalcRateCard[[#This Row],[Price_Level]]&amp;Table_wabobpsvr_AzureCalc_AzureCalcRateCard[[#This Row],[Region]]</f>
        <v>Basic Application Gateway Hours (Large)D2</v>
      </c>
      <c r="B16104" s="784">
        <v>2</v>
      </c>
      <c r="C16104" s="784" t="s">
        <v>91</v>
      </c>
      <c r="D16104" s="784" t="s">
        <v>183</v>
      </c>
      <c r="E16104" s="784">
        <v>0.28160000000000002</v>
      </c>
      <c r="F16104" s="784" t="s">
        <v>7393</v>
      </c>
      <c r="G16104" s="784" t="s">
        <v>7204</v>
      </c>
      <c r="H16104" s="784" t="s">
        <v>7205</v>
      </c>
      <c r="I16104" s="784" t="s">
        <v>7173</v>
      </c>
    </row>
    <row r="16105" spans="1:9" hidden="1">
      <c r="A16105" s="784" t="str">
        <f>Table_wabobpsvr_AzureCalc_AzureCalcRateCard[[#This Row],[ServiceName]]&amp;Table_wabobpsvr_AzureCalc_AzureCalcRateCard[[#This Row],[Price_Level]]&amp;Table_wabobpsvr_AzureCalc_AzureCalcRateCard[[#This Row],[Region]]</f>
        <v>Basic Application Gateway Hours (Large)D6</v>
      </c>
      <c r="B16105" s="784">
        <v>6</v>
      </c>
      <c r="C16105" s="784" t="s">
        <v>91</v>
      </c>
      <c r="D16105" s="784" t="s">
        <v>183</v>
      </c>
      <c r="E16105" s="784">
        <v>0.28160000000000002</v>
      </c>
      <c r="F16105" s="784" t="s">
        <v>7393</v>
      </c>
      <c r="G16105" s="784" t="s">
        <v>7206</v>
      </c>
      <c r="H16105" s="784" t="s">
        <v>7207</v>
      </c>
      <c r="I16105" s="784" t="s">
        <v>7174</v>
      </c>
    </row>
    <row r="16106" spans="1:9" hidden="1">
      <c r="A16106" s="784" t="str">
        <f>Table_wabobpsvr_AzureCalc_AzureCalcRateCard[[#This Row],[ServiceName]]&amp;Table_wabobpsvr_AzureCalc_AzureCalcRateCard[[#This Row],[Price_Level]]&amp;Table_wabobpsvr_AzureCalc_AzureCalcRateCard[[#This Row],[Region]]</f>
        <v>Basic Application Gateway Hours (Large)D3</v>
      </c>
      <c r="B16106" s="784">
        <v>3</v>
      </c>
      <c r="C16106" s="784" t="s">
        <v>91</v>
      </c>
      <c r="D16106" s="784" t="s">
        <v>183</v>
      </c>
      <c r="E16106" s="784">
        <v>0.28160000000000002</v>
      </c>
      <c r="F16106" s="784" t="s">
        <v>7393</v>
      </c>
      <c r="G16106" s="784" t="s">
        <v>7208</v>
      </c>
      <c r="H16106" s="784" t="s">
        <v>7209</v>
      </c>
      <c r="I16106" s="784" t="s">
        <v>7175</v>
      </c>
    </row>
    <row r="16107" spans="1:9" hidden="1">
      <c r="A16107" s="784" t="str">
        <f>Table_wabobpsvr_AzureCalc_AzureCalcRateCard[[#This Row],[ServiceName]]&amp;Table_wabobpsvr_AzureCalc_AzureCalcRateCard[[#This Row],[Price_Level]]&amp;Table_wabobpsvr_AzureCalc_AzureCalcRateCard[[#This Row],[Region]]</f>
        <v>Basic Application Gateway Hours (Large)D5</v>
      </c>
      <c r="B16107" s="784">
        <v>5</v>
      </c>
      <c r="C16107" s="784" t="s">
        <v>91</v>
      </c>
      <c r="D16107" s="784" t="s">
        <v>183</v>
      </c>
      <c r="E16107" s="784">
        <v>0.28160000000000002</v>
      </c>
      <c r="F16107" s="784" t="s">
        <v>7393</v>
      </c>
      <c r="G16107" s="784" t="s">
        <v>7210</v>
      </c>
      <c r="H16107" s="784" t="s">
        <v>7211</v>
      </c>
      <c r="I16107" s="784" t="s">
        <v>7176</v>
      </c>
    </row>
    <row r="16108" spans="1:9" hidden="1">
      <c r="A16108" s="784" t="str">
        <f>Table_wabobpsvr_AzureCalc_AzureCalcRateCard[[#This Row],[ServiceName]]&amp;Table_wabobpsvr_AzureCalc_AzureCalcRateCard[[#This Row],[Price_Level]]&amp;Table_wabobpsvr_AzureCalc_AzureCalcRateCard[[#This Row],[Region]]</f>
        <v>Basic Application Gateway Hours (Large)D1</v>
      </c>
      <c r="B16108" s="784">
        <v>1</v>
      </c>
      <c r="C16108" s="784" t="s">
        <v>91</v>
      </c>
      <c r="D16108" s="784" t="s">
        <v>183</v>
      </c>
      <c r="E16108" s="784">
        <v>0.28160000000000002</v>
      </c>
      <c r="F16108" s="784" t="s">
        <v>7393</v>
      </c>
      <c r="G16108" s="784" t="s">
        <v>7212</v>
      </c>
      <c r="H16108" s="784" t="s">
        <v>7213</v>
      </c>
      <c r="I16108" s="784" t="s">
        <v>7177</v>
      </c>
    </row>
    <row r="16109" spans="1:9" hidden="1">
      <c r="A16109" s="784" t="str">
        <f>Table_wabobpsvr_AzureCalc_AzureCalcRateCard[[#This Row],[ServiceName]]&amp;Table_wabobpsvr_AzureCalc_AzureCalcRateCard[[#This Row],[Price_Level]]&amp;Table_wabobpsvr_AzureCalc_AzureCalcRateCard[[#This Row],[Region]]</f>
        <v>Basic Application Gateway Hours (Large)D4</v>
      </c>
      <c r="B16109" s="784">
        <v>4</v>
      </c>
      <c r="C16109" s="784" t="s">
        <v>91</v>
      </c>
      <c r="D16109" s="784" t="s">
        <v>183</v>
      </c>
      <c r="E16109" s="784">
        <v>0.31539200000000001</v>
      </c>
      <c r="F16109" s="784" t="s">
        <v>7393</v>
      </c>
      <c r="G16109" s="784" t="s">
        <v>7214</v>
      </c>
      <c r="H16109" s="784" t="s">
        <v>7215</v>
      </c>
      <c r="I16109" s="784" t="s">
        <v>7178</v>
      </c>
    </row>
    <row r="16110" spans="1:9" hidden="1">
      <c r="A16110" s="784" t="str">
        <f>Table_wabobpsvr_AzureCalc_AzureCalcRateCard[[#This Row],[ServiceName]]&amp;Table_wabobpsvr_AzureCalc_AzureCalcRateCard[[#This Row],[Price_Level]]&amp;Table_wabobpsvr_AzureCalc_AzureCalcRateCard[[#This Row],[Region]]</f>
        <v>Basic Application Gateway Hours (Large)D11</v>
      </c>
      <c r="B16110" s="784">
        <v>11</v>
      </c>
      <c r="C16110" s="784" t="s">
        <v>91</v>
      </c>
      <c r="D16110" s="784" t="s">
        <v>183</v>
      </c>
      <c r="E16110" s="784">
        <v>0.30412800000000001</v>
      </c>
      <c r="F16110" s="784" t="s">
        <v>7393</v>
      </c>
      <c r="G16110" s="784" t="s">
        <v>7216</v>
      </c>
      <c r="H16110" s="784" t="s">
        <v>7217</v>
      </c>
      <c r="I16110" s="784" t="s">
        <v>7179</v>
      </c>
    </row>
    <row r="16111" spans="1:9" hidden="1">
      <c r="A16111" s="784" t="str">
        <f>Table_wabobpsvr_AzureCalc_AzureCalcRateCard[[#This Row],[ServiceName]]&amp;Table_wabobpsvr_AzureCalc_AzureCalcRateCard[[#This Row],[Price_Level]]&amp;Table_wabobpsvr_AzureCalc_AzureCalcRateCard[[#This Row],[Region]]</f>
        <v>Basic Application Gateway Hours (Large)D12</v>
      </c>
      <c r="B16111" s="784">
        <v>12</v>
      </c>
      <c r="C16111" s="784" t="s">
        <v>91</v>
      </c>
      <c r="D16111" s="784" t="s">
        <v>183</v>
      </c>
      <c r="E16111" s="784">
        <v>0.30412800000000001</v>
      </c>
      <c r="F16111" s="784" t="s">
        <v>7393</v>
      </c>
      <c r="G16111" s="784" t="s">
        <v>7218</v>
      </c>
      <c r="H16111" s="784" t="s">
        <v>7219</v>
      </c>
      <c r="I16111" s="784" t="s">
        <v>7180</v>
      </c>
    </row>
    <row r="16112" spans="1:9" hidden="1">
      <c r="A16112" s="784" t="str">
        <f>Table_wabobpsvr_AzureCalc_AzureCalcRateCard[[#This Row],[ServiceName]]&amp;Table_wabobpsvr_AzureCalc_AzureCalcRateCard[[#This Row],[Price_Level]]&amp;Table_wabobpsvr_AzureCalc_AzureCalcRateCard[[#This Row],[Region]]</f>
        <v>Basic Application Gateway Hours (Large)D7</v>
      </c>
      <c r="B16112" s="784">
        <v>7</v>
      </c>
      <c r="C16112" s="784" t="s">
        <v>91</v>
      </c>
      <c r="D16112" s="784" t="s">
        <v>183</v>
      </c>
      <c r="E16112" s="784">
        <v>0.31539200000000001</v>
      </c>
      <c r="F16112" s="784" t="s">
        <v>7393</v>
      </c>
      <c r="G16112" s="784" t="s">
        <v>7220</v>
      </c>
      <c r="H16112" s="784" t="s">
        <v>7221</v>
      </c>
      <c r="I16112" s="784" t="s">
        <v>7181</v>
      </c>
    </row>
    <row r="16113" spans="1:9" hidden="1">
      <c r="A16113" s="784" t="str">
        <f>Table_wabobpsvr_AzureCalc_AzureCalcRateCard[[#This Row],[ServiceName]]&amp;Table_wabobpsvr_AzureCalc_AzureCalcRateCard[[#This Row],[Price_Level]]&amp;Table_wabobpsvr_AzureCalc_AzureCalcRateCard[[#This Row],[Region]]</f>
        <v>HSM-keyA</v>
      </c>
      <c r="B16113" s="784"/>
      <c r="C16113" s="784" t="s">
        <v>6206</v>
      </c>
      <c r="D16113" s="784" t="s">
        <v>181</v>
      </c>
      <c r="E16113" s="784">
        <v>0.97</v>
      </c>
      <c r="F16113" s="784" t="s">
        <v>6207</v>
      </c>
      <c r="G16113" s="784" t="s">
        <v>3476</v>
      </c>
      <c r="H16113" s="784" t="s">
        <v>7222</v>
      </c>
      <c r="I16113" s="784" t="s">
        <v>4902</v>
      </c>
    </row>
    <row r="16114" spans="1:9" hidden="1">
      <c r="A16114" s="784" t="str">
        <f>Table_wabobpsvr_AzureCalc_AzureCalcRateCard[[#This Row],[ServiceName]]&amp;Table_wabobpsvr_AzureCalc_AzureCalcRateCard[[#This Row],[Price_Level]]&amp;Table_wabobpsvr_AzureCalc_AzureCalcRateCard[[#This Row],[Region]]</f>
        <v>Operations (in 10,000s)A</v>
      </c>
      <c r="B16114" s="784"/>
      <c r="C16114" s="784" t="s">
        <v>6208</v>
      </c>
      <c r="D16114" s="784" t="s">
        <v>181</v>
      </c>
      <c r="E16114" s="784">
        <v>2.9100000000000001E-2</v>
      </c>
      <c r="F16114" s="784" t="s">
        <v>6209</v>
      </c>
      <c r="G16114" s="784" t="s">
        <v>3479</v>
      </c>
      <c r="H16114" s="784" t="s">
        <v>7223</v>
      </c>
      <c r="I16114" s="784" t="s">
        <v>4903</v>
      </c>
    </row>
    <row r="16115" spans="1:9" hidden="1">
      <c r="A16115" s="784" t="str">
        <f>Table_wabobpsvr_AzureCalc_AzureCalcRateCard[[#This Row],[ServiceName]]&amp;Table_wabobpsvr_AzureCalc_AzureCalcRateCard[[#This Row],[Price_Level]]&amp;Table_wabobpsvr_AzureCalc_AzureCalcRateCard[[#This Row],[Region]]</f>
        <v>HSM-keyB</v>
      </c>
      <c r="B16115" s="784"/>
      <c r="C16115" s="784" t="s">
        <v>6206</v>
      </c>
      <c r="D16115" s="784" t="s">
        <v>182</v>
      </c>
      <c r="E16115" s="784">
        <v>0.94</v>
      </c>
      <c r="F16115" s="784" t="s">
        <v>6207</v>
      </c>
      <c r="G16115" s="784" t="s">
        <v>3476</v>
      </c>
      <c r="H16115" s="784" t="s">
        <v>7222</v>
      </c>
      <c r="I16115" s="784" t="s">
        <v>4902</v>
      </c>
    </row>
    <row r="16116" spans="1:9" hidden="1">
      <c r="A16116" s="784" t="str">
        <f>Table_wabobpsvr_AzureCalc_AzureCalcRateCard[[#This Row],[ServiceName]]&amp;Table_wabobpsvr_AzureCalc_AzureCalcRateCard[[#This Row],[Price_Level]]&amp;Table_wabobpsvr_AzureCalc_AzureCalcRateCard[[#This Row],[Region]]</f>
        <v>Operations (in 10,000s)B</v>
      </c>
      <c r="B16116" s="784"/>
      <c r="C16116" s="784" t="s">
        <v>6208</v>
      </c>
      <c r="D16116" s="784" t="s">
        <v>182</v>
      </c>
      <c r="E16116" s="784">
        <v>2.8199999999999999E-2</v>
      </c>
      <c r="F16116" s="784" t="s">
        <v>6209</v>
      </c>
      <c r="G16116" s="784" t="s">
        <v>3479</v>
      </c>
      <c r="H16116" s="784" t="s">
        <v>7223</v>
      </c>
      <c r="I16116" s="784" t="s">
        <v>4903</v>
      </c>
    </row>
    <row r="16117" spans="1:9" hidden="1">
      <c r="A16117" s="784" t="str">
        <f>Table_wabobpsvr_AzureCalc_AzureCalcRateCard[[#This Row],[ServiceName]]&amp;Table_wabobpsvr_AzureCalc_AzureCalcRateCard[[#This Row],[Price_Level]]&amp;Table_wabobpsvr_AzureCalc_AzureCalcRateCard[[#This Row],[Region]]</f>
        <v>HSM-keyC</v>
      </c>
      <c r="B16117" s="784"/>
      <c r="C16117" s="784" t="s">
        <v>6206</v>
      </c>
      <c r="D16117" s="784" t="s">
        <v>184</v>
      </c>
      <c r="E16117" s="784">
        <v>0.91</v>
      </c>
      <c r="F16117" s="784" t="s">
        <v>6207</v>
      </c>
      <c r="G16117" s="784" t="s">
        <v>3476</v>
      </c>
      <c r="H16117" s="784" t="s">
        <v>7222</v>
      </c>
      <c r="I16117" s="784" t="s">
        <v>4902</v>
      </c>
    </row>
    <row r="16118" spans="1:9" hidden="1">
      <c r="A16118" s="784" t="str">
        <f>Table_wabobpsvr_AzureCalc_AzureCalcRateCard[[#This Row],[ServiceName]]&amp;Table_wabobpsvr_AzureCalc_AzureCalcRateCard[[#This Row],[Price_Level]]&amp;Table_wabobpsvr_AzureCalc_AzureCalcRateCard[[#This Row],[Region]]</f>
        <v>Operations (in 10,000s)C</v>
      </c>
      <c r="B16118" s="784"/>
      <c r="C16118" s="784" t="s">
        <v>6208</v>
      </c>
      <c r="D16118" s="784" t="s">
        <v>184</v>
      </c>
      <c r="E16118" s="784">
        <v>2.7300000000000001E-2</v>
      </c>
      <c r="F16118" s="784" t="s">
        <v>6209</v>
      </c>
      <c r="G16118" s="784" t="s">
        <v>3479</v>
      </c>
      <c r="H16118" s="784" t="s">
        <v>7223</v>
      </c>
      <c r="I16118" s="784" t="s">
        <v>4903</v>
      </c>
    </row>
    <row r="16119" spans="1:9" hidden="1">
      <c r="A16119" s="784" t="str">
        <f>Table_wabobpsvr_AzureCalc_AzureCalcRateCard[[#This Row],[ServiceName]]&amp;Table_wabobpsvr_AzureCalc_AzureCalcRateCard[[#This Row],[Price_Level]]&amp;Table_wabobpsvr_AzureCalc_AzureCalcRateCard[[#This Row],[Region]]</f>
        <v>HSM-keyD</v>
      </c>
      <c r="B16119" s="784"/>
      <c r="C16119" s="784" t="s">
        <v>6206</v>
      </c>
      <c r="D16119" s="784" t="s">
        <v>183</v>
      </c>
      <c r="E16119" s="784">
        <v>0.88</v>
      </c>
      <c r="F16119" s="784" t="s">
        <v>6207</v>
      </c>
      <c r="G16119" s="784" t="s">
        <v>3476</v>
      </c>
      <c r="H16119" s="784" t="s">
        <v>7222</v>
      </c>
      <c r="I16119" s="784" t="s">
        <v>4902</v>
      </c>
    </row>
    <row r="16120" spans="1:9" hidden="1">
      <c r="A16120" s="784" t="str">
        <f>Table_wabobpsvr_AzureCalc_AzureCalcRateCard[[#This Row],[ServiceName]]&amp;Table_wabobpsvr_AzureCalc_AzureCalcRateCard[[#This Row],[Price_Level]]&amp;Table_wabobpsvr_AzureCalc_AzureCalcRateCard[[#This Row],[Region]]</f>
        <v>Operations (in 10,000s)D</v>
      </c>
      <c r="B16120" s="784"/>
      <c r="C16120" s="784" t="s">
        <v>6208</v>
      </c>
      <c r="D16120" s="784" t="s">
        <v>183</v>
      </c>
      <c r="E16120" s="784">
        <v>2.64E-2</v>
      </c>
      <c r="F16120" s="784" t="s">
        <v>6209</v>
      </c>
      <c r="G16120" s="784" t="s">
        <v>3479</v>
      </c>
      <c r="H16120" s="784" t="s">
        <v>7223</v>
      </c>
      <c r="I16120" s="784" t="s">
        <v>4903</v>
      </c>
    </row>
    <row r="16121" spans="1:9" hidden="1">
      <c r="A16121" s="784" t="str">
        <f>Table_wabobpsvr_AzureCalc_AzureCalcRateCard[[#This Row],[ServiceName]]&amp;Table_wabobpsvr_AzureCalc_AzureCalcRateCard[[#This Row],[Price_Level]]&amp;Table_wabobpsvr_AzureCalc_AzureCalcRateCard[[#This Row],[Region]]</f>
        <v>DWUMOSP</v>
      </c>
      <c r="B16121" s="784"/>
      <c r="C16121" s="784" t="s">
        <v>91</v>
      </c>
      <c r="D16121" s="784" t="s">
        <v>627</v>
      </c>
      <c r="E16121" s="784">
        <v>0.7</v>
      </c>
      <c r="F16121" s="784" t="s">
        <v>7105</v>
      </c>
      <c r="G16121" s="784" t="s">
        <v>4431</v>
      </c>
      <c r="H16121" s="784" t="s">
        <v>4431</v>
      </c>
      <c r="I16121" s="784" t="s">
        <v>7108</v>
      </c>
    </row>
    <row r="16122" spans="1:9" hidden="1">
      <c r="A16122" s="784" t="str">
        <f>Table_wabobpsvr_AzureCalc_AzureCalcRateCard[[#This Row],[ServiceName]]&amp;Table_wabobpsvr_AzureCalc_AzureCalcRateCard[[#This Row],[Price_Level]]&amp;Table_wabobpsvr_AzureCalc_AzureCalcRateCard[[#This Row],[Region]]</f>
        <v>DWUMOSP15</v>
      </c>
      <c r="B16122" s="784">
        <v>15</v>
      </c>
      <c r="C16122" s="784" t="s">
        <v>91</v>
      </c>
      <c r="D16122" s="784" t="s">
        <v>627</v>
      </c>
      <c r="E16122" s="784">
        <v>1.03</v>
      </c>
      <c r="F16122" s="784" t="s">
        <v>7105</v>
      </c>
      <c r="G16122" s="784" t="s">
        <v>4431</v>
      </c>
      <c r="H16122" s="784" t="s">
        <v>4431</v>
      </c>
      <c r="I16122" s="784" t="s">
        <v>7111</v>
      </c>
    </row>
    <row r="16123" spans="1:9" hidden="1">
      <c r="A16123" s="784" t="str">
        <f>Table_wabobpsvr_AzureCalc_AzureCalcRateCard[[#This Row],[ServiceName]]&amp;Table_wabobpsvr_AzureCalc_AzureCalcRateCard[[#This Row],[Price_Level]]&amp;Table_wabobpsvr_AzureCalc_AzureCalcRateCard[[#This Row],[Region]]</f>
        <v>DWUMOSP16</v>
      </c>
      <c r="B16123" s="784">
        <v>16</v>
      </c>
      <c r="C16123" s="784" t="s">
        <v>91</v>
      </c>
      <c r="D16123" s="784" t="s">
        <v>627</v>
      </c>
      <c r="E16123" s="784">
        <v>1.03</v>
      </c>
      <c r="F16123" s="784" t="s">
        <v>7105</v>
      </c>
      <c r="G16123" s="784" t="s">
        <v>4431</v>
      </c>
      <c r="H16123" s="784" t="s">
        <v>4431</v>
      </c>
      <c r="I16123" s="784" t="s">
        <v>7114</v>
      </c>
    </row>
    <row r="16124" spans="1:9" hidden="1">
      <c r="A16124" s="784" t="str">
        <f>Table_wabobpsvr_AzureCalc_AzureCalcRateCard[[#This Row],[ServiceName]]&amp;Table_wabobpsvr_AzureCalc_AzureCalcRateCard[[#This Row],[Price_Level]]&amp;Table_wabobpsvr_AzureCalc_AzureCalcRateCard[[#This Row],[Region]]</f>
        <v>DWUMOSP13</v>
      </c>
      <c r="B16124" s="784">
        <v>13</v>
      </c>
      <c r="C16124" s="784" t="s">
        <v>91</v>
      </c>
      <c r="D16124" s="784" t="s">
        <v>627</v>
      </c>
      <c r="E16124" s="784">
        <v>1.0289999999999999</v>
      </c>
      <c r="F16124" s="784" t="s">
        <v>7105</v>
      </c>
      <c r="G16124" s="784" t="s">
        <v>4431</v>
      </c>
      <c r="H16124" s="784" t="s">
        <v>4431</v>
      </c>
      <c r="I16124" s="784" t="s">
        <v>7117</v>
      </c>
    </row>
    <row r="16125" spans="1:9" hidden="1">
      <c r="A16125" s="784" t="str">
        <f>Table_wabobpsvr_AzureCalc_AzureCalcRateCard[[#This Row],[ServiceName]]&amp;Table_wabobpsvr_AzureCalc_AzureCalcRateCard[[#This Row],[Price_Level]]&amp;Table_wabobpsvr_AzureCalc_AzureCalcRateCard[[#This Row],[Region]]</f>
        <v>DWUMOSP10</v>
      </c>
      <c r="B16125" s="784">
        <v>10</v>
      </c>
      <c r="C16125" s="784" t="s">
        <v>91</v>
      </c>
      <c r="D16125" s="784" t="s">
        <v>627</v>
      </c>
      <c r="E16125" s="784">
        <v>1.03</v>
      </c>
      <c r="F16125" s="784" t="s">
        <v>7105</v>
      </c>
      <c r="G16125" s="784" t="s">
        <v>4431</v>
      </c>
      <c r="H16125" s="784" t="s">
        <v>4431</v>
      </c>
      <c r="I16125" s="784" t="s">
        <v>7120</v>
      </c>
    </row>
    <row r="16126" spans="1:9" hidden="1">
      <c r="A16126" s="784" t="str">
        <f>Table_wabobpsvr_AzureCalc_AzureCalcRateCard[[#This Row],[ServiceName]]&amp;Table_wabobpsvr_AzureCalc_AzureCalcRateCard[[#This Row],[Price_Level]]&amp;Table_wabobpsvr_AzureCalc_AzureCalcRateCard[[#This Row],[Region]]</f>
        <v>DWUMOSP9</v>
      </c>
      <c r="B16126" s="784">
        <v>9</v>
      </c>
      <c r="C16126" s="784" t="s">
        <v>91</v>
      </c>
      <c r="D16126" s="784" t="s">
        <v>627</v>
      </c>
      <c r="E16126" s="784">
        <v>1.03</v>
      </c>
      <c r="F16126" s="784" t="s">
        <v>7105</v>
      </c>
      <c r="G16126" s="784" t="s">
        <v>4431</v>
      </c>
      <c r="H16126" s="784" t="s">
        <v>4431</v>
      </c>
      <c r="I16126" s="784" t="s">
        <v>7123</v>
      </c>
    </row>
    <row r="16127" spans="1:9" hidden="1">
      <c r="A16127" s="784" t="str">
        <f>Table_wabobpsvr_AzureCalc_AzureCalcRateCard[[#This Row],[ServiceName]]&amp;Table_wabobpsvr_AzureCalc_AzureCalcRateCard[[#This Row],[Price_Level]]&amp;Table_wabobpsvr_AzureCalc_AzureCalcRateCard[[#This Row],[Region]]</f>
        <v>DWUMOSP7</v>
      </c>
      <c r="B16127" s="784">
        <v>7</v>
      </c>
      <c r="C16127" s="784" t="s">
        <v>91</v>
      </c>
      <c r="D16127" s="784" t="s">
        <v>627</v>
      </c>
      <c r="E16127" s="784">
        <v>0.78400000000000003</v>
      </c>
      <c r="F16127" s="784" t="s">
        <v>7105</v>
      </c>
      <c r="G16127" s="784" t="s">
        <v>4431</v>
      </c>
      <c r="H16127" s="784" t="s">
        <v>4431</v>
      </c>
      <c r="I16127" s="784" t="s">
        <v>7126</v>
      </c>
    </row>
    <row r="16128" spans="1:9" hidden="1">
      <c r="A16128" s="784" t="str">
        <f>Table_wabobpsvr_AzureCalc_AzureCalcRateCard[[#This Row],[ServiceName]]&amp;Table_wabobpsvr_AzureCalc_AzureCalcRateCard[[#This Row],[Price_Level]]&amp;Table_wabobpsvr_AzureCalc_AzureCalcRateCard[[#This Row],[Region]]</f>
        <v>DWUMOSP8</v>
      </c>
      <c r="B16128" s="784">
        <v>8</v>
      </c>
      <c r="C16128" s="784" t="s">
        <v>91</v>
      </c>
      <c r="D16128" s="784" t="s">
        <v>627</v>
      </c>
      <c r="E16128" s="784">
        <v>0.78400000000000003</v>
      </c>
      <c r="F16128" s="784" t="s">
        <v>7105</v>
      </c>
      <c r="G16128" s="784" t="s">
        <v>4431</v>
      </c>
      <c r="H16128" s="784" t="s">
        <v>4431</v>
      </c>
      <c r="I16128" s="784" t="s">
        <v>7129</v>
      </c>
    </row>
    <row r="16129" spans="1:9" hidden="1">
      <c r="A16129" s="784" t="str">
        <f>Table_wabobpsvr_AzureCalc_AzureCalcRateCard[[#This Row],[ServiceName]]&amp;Table_wabobpsvr_AzureCalc_AzureCalcRateCard[[#This Row],[Price_Level]]&amp;Table_wabobpsvr_AzureCalc_AzureCalcRateCard[[#This Row],[Region]]</f>
        <v>DWUMOSP11</v>
      </c>
      <c r="B16129" s="784">
        <v>11</v>
      </c>
      <c r="C16129" s="784" t="s">
        <v>91</v>
      </c>
      <c r="D16129" s="784" t="s">
        <v>627</v>
      </c>
      <c r="E16129" s="784">
        <v>0.98</v>
      </c>
      <c r="F16129" s="784" t="s">
        <v>7105</v>
      </c>
      <c r="G16129" s="784" t="s">
        <v>4431</v>
      </c>
      <c r="H16129" s="784" t="s">
        <v>4431</v>
      </c>
      <c r="I16129" s="784" t="s">
        <v>7132</v>
      </c>
    </row>
    <row r="16130" spans="1:9" hidden="1">
      <c r="A16130" s="784" t="str">
        <f>Table_wabobpsvr_AzureCalc_AzureCalcRateCard[[#This Row],[ServiceName]]&amp;Table_wabobpsvr_AzureCalc_AzureCalcRateCard[[#This Row],[Price_Level]]&amp;Table_wabobpsvr_AzureCalc_AzureCalcRateCard[[#This Row],[Region]]</f>
        <v>DWUMOSP12</v>
      </c>
      <c r="B16130" s="784">
        <v>12</v>
      </c>
      <c r="C16130" s="784" t="s">
        <v>91</v>
      </c>
      <c r="D16130" s="784" t="s">
        <v>627</v>
      </c>
      <c r="E16130" s="784">
        <v>0.98</v>
      </c>
      <c r="F16130" s="784" t="s">
        <v>7105</v>
      </c>
      <c r="G16130" s="784" t="s">
        <v>4431</v>
      </c>
      <c r="H16130" s="784" t="s">
        <v>4431</v>
      </c>
      <c r="I16130" s="784" t="s">
        <v>7224</v>
      </c>
    </row>
    <row r="16131" spans="1:9" hidden="1">
      <c r="A16131" s="784" t="str">
        <f>Table_wabobpsvr_AzureCalc_AzureCalcRateCard[[#This Row],[ServiceName]]&amp;Table_wabobpsvr_AzureCalc_AzureCalcRateCard[[#This Row],[Price_Level]]&amp;Table_wabobpsvr_AzureCalc_AzureCalcRateCard[[#This Row],[Region]]</f>
        <v>DWUMOSP3</v>
      </c>
      <c r="B16131" s="784">
        <v>3</v>
      </c>
      <c r="C16131" s="784" t="s">
        <v>91</v>
      </c>
      <c r="D16131" s="784" t="s">
        <v>627</v>
      </c>
      <c r="E16131" s="784">
        <v>0.7</v>
      </c>
      <c r="F16131" s="784" t="s">
        <v>7105</v>
      </c>
      <c r="G16131" s="784" t="s">
        <v>4431</v>
      </c>
      <c r="H16131" s="784" t="s">
        <v>4431</v>
      </c>
      <c r="I16131" s="784" t="s">
        <v>7225</v>
      </c>
    </row>
    <row r="16132" spans="1:9" hidden="1">
      <c r="A16132" s="784" t="str">
        <f>Table_wabobpsvr_AzureCalc_AzureCalcRateCard[[#This Row],[ServiceName]]&amp;Table_wabobpsvr_AzureCalc_AzureCalcRateCard[[#This Row],[Price_Level]]&amp;Table_wabobpsvr_AzureCalc_AzureCalcRateCard[[#This Row],[Region]]</f>
        <v>DWUMOSP6</v>
      </c>
      <c r="B16132" s="784">
        <v>6</v>
      </c>
      <c r="C16132" s="784" t="s">
        <v>91</v>
      </c>
      <c r="D16132" s="784" t="s">
        <v>627</v>
      </c>
      <c r="E16132" s="784">
        <v>0.7</v>
      </c>
      <c r="F16132" s="784" t="s">
        <v>7105</v>
      </c>
      <c r="G16132" s="784" t="s">
        <v>4431</v>
      </c>
      <c r="H16132" s="784" t="s">
        <v>4431</v>
      </c>
      <c r="I16132" s="784" t="s">
        <v>7226</v>
      </c>
    </row>
    <row r="16133" spans="1:9" hidden="1">
      <c r="A16133" s="784" t="str">
        <f>Table_wabobpsvr_AzureCalc_AzureCalcRateCard[[#This Row],[ServiceName]]&amp;Table_wabobpsvr_AzureCalc_AzureCalcRateCard[[#This Row],[Price_Level]]&amp;Table_wabobpsvr_AzureCalc_AzureCalcRateCard[[#This Row],[Region]]</f>
        <v>DWUMOSP2</v>
      </c>
      <c r="B16133" s="784">
        <v>2</v>
      </c>
      <c r="C16133" s="784" t="s">
        <v>91</v>
      </c>
      <c r="D16133" s="784" t="s">
        <v>627</v>
      </c>
      <c r="E16133" s="784">
        <v>0.7</v>
      </c>
      <c r="F16133" s="784" t="s">
        <v>7105</v>
      </c>
      <c r="G16133" s="784" t="s">
        <v>4431</v>
      </c>
      <c r="H16133" s="784" t="s">
        <v>4431</v>
      </c>
      <c r="I16133" s="784" t="s">
        <v>7227</v>
      </c>
    </row>
    <row r="16134" spans="1:9" hidden="1">
      <c r="A16134" s="784" t="str">
        <f>Table_wabobpsvr_AzureCalc_AzureCalcRateCard[[#This Row],[ServiceName]]&amp;Table_wabobpsvr_AzureCalc_AzureCalcRateCard[[#This Row],[Price_Level]]&amp;Table_wabobpsvr_AzureCalc_AzureCalcRateCard[[#This Row],[Region]]</f>
        <v>DWUMOSP5</v>
      </c>
      <c r="B16134" s="784">
        <v>5</v>
      </c>
      <c r="C16134" s="784" t="s">
        <v>91</v>
      </c>
      <c r="D16134" s="784" t="s">
        <v>627</v>
      </c>
      <c r="E16134" s="784">
        <v>0.7</v>
      </c>
      <c r="F16134" s="784" t="s">
        <v>7105</v>
      </c>
      <c r="G16134" s="784" t="s">
        <v>4431</v>
      </c>
      <c r="H16134" s="784" t="s">
        <v>4431</v>
      </c>
      <c r="I16134" s="784" t="s">
        <v>7228</v>
      </c>
    </row>
    <row r="16135" spans="1:9" hidden="1">
      <c r="A16135" s="784" t="str">
        <f>Table_wabobpsvr_AzureCalc_AzureCalcRateCard[[#This Row],[ServiceName]]&amp;Table_wabobpsvr_AzureCalc_AzureCalcRateCard[[#This Row],[Price_Level]]&amp;Table_wabobpsvr_AzureCalc_AzureCalcRateCard[[#This Row],[Region]]</f>
        <v>DWUMOSP1</v>
      </c>
      <c r="B16135" s="784">
        <v>1</v>
      </c>
      <c r="C16135" s="784" t="s">
        <v>91</v>
      </c>
      <c r="D16135" s="784" t="s">
        <v>627</v>
      </c>
      <c r="E16135" s="784">
        <v>0.7</v>
      </c>
      <c r="F16135" s="784" t="s">
        <v>7105</v>
      </c>
      <c r="G16135" s="784" t="s">
        <v>4431</v>
      </c>
      <c r="H16135" s="784" t="s">
        <v>4431</v>
      </c>
      <c r="I16135" s="784" t="s">
        <v>7229</v>
      </c>
    </row>
    <row r="16136" spans="1:9" hidden="1">
      <c r="A16136" s="784" t="str">
        <f>Table_wabobpsvr_AzureCalc_AzureCalcRateCard[[#This Row],[ServiceName]]&amp;Table_wabobpsvr_AzureCalc_AzureCalcRateCard[[#This Row],[Price_Level]]&amp;Table_wabobpsvr_AzureCalc_AzureCalcRateCard[[#This Row],[Region]]</f>
        <v>DWUMOSP4</v>
      </c>
      <c r="B16136" s="784">
        <v>4</v>
      </c>
      <c r="C16136" s="784" t="s">
        <v>91</v>
      </c>
      <c r="D16136" s="784" t="s">
        <v>627</v>
      </c>
      <c r="E16136" s="784">
        <v>0.7</v>
      </c>
      <c r="F16136" s="784" t="s">
        <v>7105</v>
      </c>
      <c r="G16136" s="784" t="s">
        <v>4431</v>
      </c>
      <c r="H16136" s="784" t="s">
        <v>4431</v>
      </c>
      <c r="I16136" s="784" t="s">
        <v>7230</v>
      </c>
    </row>
    <row r="16137" spans="1:9" hidden="1">
      <c r="A16137" s="784" t="str">
        <f>Table_wabobpsvr_AzureCalc_AzureCalcRateCard[[#This Row],[ServiceName]]&amp;Table_wabobpsvr_AzureCalc_AzureCalcRateCard[[#This Row],[Price_Level]]&amp;Table_wabobpsvr_AzureCalc_AzureCalcRateCard[[#This Row],[Region]]</f>
        <v>DWUA</v>
      </c>
      <c r="B16137" s="784"/>
      <c r="C16137" s="784" t="s">
        <v>91</v>
      </c>
      <c r="D16137" s="784" t="s">
        <v>181</v>
      </c>
      <c r="E16137" s="784">
        <v>0.67900000000000005</v>
      </c>
      <c r="F16137" s="784" t="s">
        <v>7105</v>
      </c>
      <c r="G16137" s="784" t="s">
        <v>7106</v>
      </c>
      <c r="H16137" s="784" t="s">
        <v>7107</v>
      </c>
      <c r="I16137" s="784" t="s">
        <v>7108</v>
      </c>
    </row>
    <row r="16138" spans="1:9" hidden="1">
      <c r="A16138" s="784" t="str">
        <f>Table_wabobpsvr_AzureCalc_AzureCalcRateCard[[#This Row],[ServiceName]]&amp;Table_wabobpsvr_AzureCalc_AzureCalcRateCard[[#This Row],[Price_Level]]&amp;Table_wabobpsvr_AzureCalc_AzureCalcRateCard[[#This Row],[Region]]</f>
        <v>DWUA15</v>
      </c>
      <c r="B16138" s="784">
        <v>15</v>
      </c>
      <c r="C16138" s="784" t="s">
        <v>91</v>
      </c>
      <c r="D16138" s="784" t="s">
        <v>181</v>
      </c>
      <c r="E16138" s="784">
        <v>0.99909999999999999</v>
      </c>
      <c r="F16138" s="784" t="s">
        <v>7105</v>
      </c>
      <c r="G16138" s="784" t="s">
        <v>7109</v>
      </c>
      <c r="H16138" s="784" t="s">
        <v>7110</v>
      </c>
      <c r="I16138" s="784" t="s">
        <v>7111</v>
      </c>
    </row>
    <row r="16139" spans="1:9" hidden="1">
      <c r="A16139" s="784" t="str">
        <f>Table_wabobpsvr_AzureCalc_AzureCalcRateCard[[#This Row],[ServiceName]]&amp;Table_wabobpsvr_AzureCalc_AzureCalcRateCard[[#This Row],[Price_Level]]&amp;Table_wabobpsvr_AzureCalc_AzureCalcRateCard[[#This Row],[Region]]</f>
        <v>DWUA16</v>
      </c>
      <c r="B16139" s="784">
        <v>16</v>
      </c>
      <c r="C16139" s="784" t="s">
        <v>91</v>
      </c>
      <c r="D16139" s="784" t="s">
        <v>181</v>
      </c>
      <c r="E16139" s="784">
        <v>0.99909999999999999</v>
      </c>
      <c r="F16139" s="784" t="s">
        <v>7105</v>
      </c>
      <c r="G16139" s="784" t="s">
        <v>7112</v>
      </c>
      <c r="H16139" s="784" t="s">
        <v>7113</v>
      </c>
      <c r="I16139" s="784" t="s">
        <v>7114</v>
      </c>
    </row>
    <row r="16140" spans="1:9" hidden="1">
      <c r="A16140" s="784" t="str">
        <f>Table_wabobpsvr_AzureCalc_AzureCalcRateCard[[#This Row],[ServiceName]]&amp;Table_wabobpsvr_AzureCalc_AzureCalcRateCard[[#This Row],[Price_Level]]&amp;Table_wabobpsvr_AzureCalc_AzureCalcRateCard[[#This Row],[Region]]</f>
        <v>DWUA13</v>
      </c>
      <c r="B16140" s="784">
        <v>13</v>
      </c>
      <c r="C16140" s="784" t="s">
        <v>91</v>
      </c>
      <c r="D16140" s="784" t="s">
        <v>181</v>
      </c>
      <c r="E16140" s="784">
        <v>0.99909999999999999</v>
      </c>
      <c r="F16140" s="784" t="s">
        <v>7105</v>
      </c>
      <c r="G16140" s="784" t="s">
        <v>7115</v>
      </c>
      <c r="H16140" s="784" t="s">
        <v>7116</v>
      </c>
      <c r="I16140" s="784" t="s">
        <v>7117</v>
      </c>
    </row>
    <row r="16141" spans="1:9" hidden="1">
      <c r="A16141" s="784" t="str">
        <f>Table_wabobpsvr_AzureCalc_AzureCalcRateCard[[#This Row],[ServiceName]]&amp;Table_wabobpsvr_AzureCalc_AzureCalcRateCard[[#This Row],[Price_Level]]&amp;Table_wabobpsvr_AzureCalc_AzureCalcRateCard[[#This Row],[Region]]</f>
        <v>DWUA10</v>
      </c>
      <c r="B16141" s="784">
        <v>10</v>
      </c>
      <c r="C16141" s="784" t="s">
        <v>91</v>
      </c>
      <c r="D16141" s="784" t="s">
        <v>181</v>
      </c>
      <c r="E16141" s="784">
        <v>0.99909999999999999</v>
      </c>
      <c r="F16141" s="784" t="s">
        <v>7105</v>
      </c>
      <c r="G16141" s="784" t="s">
        <v>7118</v>
      </c>
      <c r="H16141" s="784" t="s">
        <v>7119</v>
      </c>
      <c r="I16141" s="784" t="s">
        <v>7120</v>
      </c>
    </row>
    <row r="16142" spans="1:9" hidden="1">
      <c r="A16142" s="784" t="str">
        <f>Table_wabobpsvr_AzureCalc_AzureCalcRateCard[[#This Row],[ServiceName]]&amp;Table_wabobpsvr_AzureCalc_AzureCalcRateCard[[#This Row],[Price_Level]]&amp;Table_wabobpsvr_AzureCalc_AzureCalcRateCard[[#This Row],[Region]]</f>
        <v>DWUA9</v>
      </c>
      <c r="B16142" s="784">
        <v>9</v>
      </c>
      <c r="C16142" s="784" t="s">
        <v>91</v>
      </c>
      <c r="D16142" s="784" t="s">
        <v>181</v>
      </c>
      <c r="E16142" s="784">
        <v>0.99909999999999999</v>
      </c>
      <c r="F16142" s="784" t="s">
        <v>7105</v>
      </c>
      <c r="G16142" s="784" t="s">
        <v>7121</v>
      </c>
      <c r="H16142" s="784" t="s">
        <v>7122</v>
      </c>
      <c r="I16142" s="784" t="s">
        <v>7123</v>
      </c>
    </row>
    <row r="16143" spans="1:9" hidden="1">
      <c r="A16143" s="784" t="str">
        <f>Table_wabobpsvr_AzureCalc_AzureCalcRateCard[[#This Row],[ServiceName]]&amp;Table_wabobpsvr_AzureCalc_AzureCalcRateCard[[#This Row],[Price_Level]]&amp;Table_wabobpsvr_AzureCalc_AzureCalcRateCard[[#This Row],[Region]]</f>
        <v>DWUA7</v>
      </c>
      <c r="B16143" s="784">
        <v>7</v>
      </c>
      <c r="C16143" s="784" t="s">
        <v>91</v>
      </c>
      <c r="D16143" s="784" t="s">
        <v>181</v>
      </c>
      <c r="E16143" s="784">
        <v>0.75660000000000005</v>
      </c>
      <c r="F16143" s="784" t="s">
        <v>7105</v>
      </c>
      <c r="G16143" s="784" t="s">
        <v>7124</v>
      </c>
      <c r="H16143" s="784" t="s">
        <v>7125</v>
      </c>
      <c r="I16143" s="784" t="s">
        <v>7126</v>
      </c>
    </row>
    <row r="16144" spans="1:9" hidden="1">
      <c r="A16144" s="784" t="str">
        <f>Table_wabobpsvr_AzureCalc_AzureCalcRateCard[[#This Row],[ServiceName]]&amp;Table_wabobpsvr_AzureCalc_AzureCalcRateCard[[#This Row],[Price_Level]]&amp;Table_wabobpsvr_AzureCalc_AzureCalcRateCard[[#This Row],[Region]]</f>
        <v>DWUA8</v>
      </c>
      <c r="B16144" s="784">
        <v>8</v>
      </c>
      <c r="C16144" s="784" t="s">
        <v>91</v>
      </c>
      <c r="D16144" s="784" t="s">
        <v>181</v>
      </c>
      <c r="E16144" s="784">
        <v>0.75660000000000005</v>
      </c>
      <c r="F16144" s="784" t="s">
        <v>7105</v>
      </c>
      <c r="G16144" s="784" t="s">
        <v>7127</v>
      </c>
      <c r="H16144" s="784" t="s">
        <v>7128</v>
      </c>
      <c r="I16144" s="784" t="s">
        <v>7129</v>
      </c>
    </row>
    <row r="16145" spans="1:9" hidden="1">
      <c r="A16145" s="784" t="str">
        <f>Table_wabobpsvr_AzureCalc_AzureCalcRateCard[[#This Row],[ServiceName]]&amp;Table_wabobpsvr_AzureCalc_AzureCalcRateCard[[#This Row],[Price_Level]]&amp;Table_wabobpsvr_AzureCalc_AzureCalcRateCard[[#This Row],[Region]]</f>
        <v>DWUA11</v>
      </c>
      <c r="B16145" s="784">
        <v>11</v>
      </c>
      <c r="C16145" s="784" t="s">
        <v>91</v>
      </c>
      <c r="D16145" s="784" t="s">
        <v>181</v>
      </c>
      <c r="E16145" s="784">
        <v>0.9506</v>
      </c>
      <c r="F16145" s="784" t="s">
        <v>7105</v>
      </c>
      <c r="G16145" s="784" t="s">
        <v>7130</v>
      </c>
      <c r="H16145" s="784" t="s">
        <v>7131</v>
      </c>
      <c r="I16145" s="784" t="s">
        <v>7132</v>
      </c>
    </row>
    <row r="16146" spans="1:9" hidden="1">
      <c r="A16146" s="784" t="str">
        <f>Table_wabobpsvr_AzureCalc_AzureCalcRateCard[[#This Row],[ServiceName]]&amp;Table_wabobpsvr_AzureCalc_AzureCalcRateCard[[#This Row],[Price_Level]]&amp;Table_wabobpsvr_AzureCalc_AzureCalcRateCard[[#This Row],[Region]]</f>
        <v>DWUA12</v>
      </c>
      <c r="B16146" s="784">
        <v>12</v>
      </c>
      <c r="C16146" s="784" t="s">
        <v>91</v>
      </c>
      <c r="D16146" s="784" t="s">
        <v>181</v>
      </c>
      <c r="E16146" s="784">
        <v>0.9506</v>
      </c>
      <c r="F16146" s="784" t="s">
        <v>7105</v>
      </c>
      <c r="G16146" s="784" t="s">
        <v>7231</v>
      </c>
      <c r="H16146" s="784" t="s">
        <v>7232</v>
      </c>
      <c r="I16146" s="784" t="s">
        <v>7224</v>
      </c>
    </row>
    <row r="16147" spans="1:9" hidden="1">
      <c r="A16147" s="784" t="str">
        <f>Table_wabobpsvr_AzureCalc_AzureCalcRateCard[[#This Row],[ServiceName]]&amp;Table_wabobpsvr_AzureCalc_AzureCalcRateCard[[#This Row],[Price_Level]]&amp;Table_wabobpsvr_AzureCalc_AzureCalcRateCard[[#This Row],[Region]]</f>
        <v>DWUA3</v>
      </c>
      <c r="B16147" s="784">
        <v>3</v>
      </c>
      <c r="C16147" s="784" t="s">
        <v>91</v>
      </c>
      <c r="D16147" s="784" t="s">
        <v>181</v>
      </c>
      <c r="E16147" s="784">
        <v>0.67900000000000005</v>
      </c>
      <c r="F16147" s="784" t="s">
        <v>7105</v>
      </c>
      <c r="G16147" s="784" t="s">
        <v>7233</v>
      </c>
      <c r="H16147" s="784" t="s">
        <v>7234</v>
      </c>
      <c r="I16147" s="784" t="s">
        <v>7225</v>
      </c>
    </row>
    <row r="16148" spans="1:9" hidden="1">
      <c r="A16148" s="784" t="str">
        <f>Table_wabobpsvr_AzureCalc_AzureCalcRateCard[[#This Row],[ServiceName]]&amp;Table_wabobpsvr_AzureCalc_AzureCalcRateCard[[#This Row],[Price_Level]]&amp;Table_wabobpsvr_AzureCalc_AzureCalcRateCard[[#This Row],[Region]]</f>
        <v>DWUA6</v>
      </c>
      <c r="B16148" s="784">
        <v>6</v>
      </c>
      <c r="C16148" s="784" t="s">
        <v>91</v>
      </c>
      <c r="D16148" s="784" t="s">
        <v>181</v>
      </c>
      <c r="E16148" s="784">
        <v>0.67900000000000005</v>
      </c>
      <c r="F16148" s="784" t="s">
        <v>7105</v>
      </c>
      <c r="G16148" s="784" t="s">
        <v>7235</v>
      </c>
      <c r="H16148" s="784" t="s">
        <v>7236</v>
      </c>
      <c r="I16148" s="784" t="s">
        <v>7226</v>
      </c>
    </row>
    <row r="16149" spans="1:9" hidden="1">
      <c r="A16149" s="784" t="str">
        <f>Table_wabobpsvr_AzureCalc_AzureCalcRateCard[[#This Row],[ServiceName]]&amp;Table_wabobpsvr_AzureCalc_AzureCalcRateCard[[#This Row],[Price_Level]]&amp;Table_wabobpsvr_AzureCalc_AzureCalcRateCard[[#This Row],[Region]]</f>
        <v>DWUA2</v>
      </c>
      <c r="B16149" s="784">
        <v>2</v>
      </c>
      <c r="C16149" s="784" t="s">
        <v>91</v>
      </c>
      <c r="D16149" s="784" t="s">
        <v>181</v>
      </c>
      <c r="E16149" s="784">
        <v>0.67900000000000005</v>
      </c>
      <c r="F16149" s="784" t="s">
        <v>7105</v>
      </c>
      <c r="G16149" s="784" t="s">
        <v>7237</v>
      </c>
      <c r="H16149" s="784" t="s">
        <v>7238</v>
      </c>
      <c r="I16149" s="784" t="s">
        <v>7227</v>
      </c>
    </row>
    <row r="16150" spans="1:9" hidden="1">
      <c r="A16150" s="784" t="str">
        <f>Table_wabobpsvr_AzureCalc_AzureCalcRateCard[[#This Row],[ServiceName]]&amp;Table_wabobpsvr_AzureCalc_AzureCalcRateCard[[#This Row],[Price_Level]]&amp;Table_wabobpsvr_AzureCalc_AzureCalcRateCard[[#This Row],[Region]]</f>
        <v>DWUA5</v>
      </c>
      <c r="B16150" s="784">
        <v>5</v>
      </c>
      <c r="C16150" s="784" t="s">
        <v>91</v>
      </c>
      <c r="D16150" s="784" t="s">
        <v>181</v>
      </c>
      <c r="E16150" s="784">
        <v>0.67900000000000005</v>
      </c>
      <c r="F16150" s="784" t="s">
        <v>7105</v>
      </c>
      <c r="G16150" s="784" t="s">
        <v>7239</v>
      </c>
      <c r="H16150" s="784" t="s">
        <v>7240</v>
      </c>
      <c r="I16150" s="784" t="s">
        <v>7228</v>
      </c>
    </row>
    <row r="16151" spans="1:9" hidden="1">
      <c r="A16151" s="784" t="str">
        <f>Table_wabobpsvr_AzureCalc_AzureCalcRateCard[[#This Row],[ServiceName]]&amp;Table_wabobpsvr_AzureCalc_AzureCalcRateCard[[#This Row],[Price_Level]]&amp;Table_wabobpsvr_AzureCalc_AzureCalcRateCard[[#This Row],[Region]]</f>
        <v>DWUA1</v>
      </c>
      <c r="B16151" s="784">
        <v>1</v>
      </c>
      <c r="C16151" s="784" t="s">
        <v>91</v>
      </c>
      <c r="D16151" s="784" t="s">
        <v>181</v>
      </c>
      <c r="E16151" s="784">
        <v>0.67900000000000005</v>
      </c>
      <c r="F16151" s="784" t="s">
        <v>7105</v>
      </c>
      <c r="G16151" s="784" t="s">
        <v>7241</v>
      </c>
      <c r="H16151" s="784" t="s">
        <v>7242</v>
      </c>
      <c r="I16151" s="784" t="s">
        <v>7229</v>
      </c>
    </row>
    <row r="16152" spans="1:9" hidden="1">
      <c r="A16152" s="784" t="str">
        <f>Table_wabobpsvr_AzureCalc_AzureCalcRateCard[[#This Row],[ServiceName]]&amp;Table_wabobpsvr_AzureCalc_AzureCalcRateCard[[#This Row],[Price_Level]]&amp;Table_wabobpsvr_AzureCalc_AzureCalcRateCard[[#This Row],[Region]]</f>
        <v>DWUA4</v>
      </c>
      <c r="B16152" s="784">
        <v>4</v>
      </c>
      <c r="C16152" s="784" t="s">
        <v>91</v>
      </c>
      <c r="D16152" s="784" t="s">
        <v>181</v>
      </c>
      <c r="E16152" s="784">
        <v>0.67900000000000005</v>
      </c>
      <c r="F16152" s="784" t="s">
        <v>7105</v>
      </c>
      <c r="G16152" s="784" t="s">
        <v>7243</v>
      </c>
      <c r="H16152" s="784" t="s">
        <v>7244</v>
      </c>
      <c r="I16152" s="784" t="s">
        <v>7230</v>
      </c>
    </row>
    <row r="16153" spans="1:9" hidden="1">
      <c r="A16153" s="784" t="str">
        <f>Table_wabobpsvr_AzureCalc_AzureCalcRateCard[[#This Row],[ServiceName]]&amp;Table_wabobpsvr_AzureCalc_AzureCalcRateCard[[#This Row],[Price_Level]]&amp;Table_wabobpsvr_AzureCalc_AzureCalcRateCard[[#This Row],[Region]]</f>
        <v>DWUB</v>
      </c>
      <c r="B16153" s="784"/>
      <c r="C16153" s="784" t="s">
        <v>91</v>
      </c>
      <c r="D16153" s="784" t="s">
        <v>182</v>
      </c>
      <c r="E16153" s="784">
        <v>0.65800000000000003</v>
      </c>
      <c r="F16153" s="784" t="s">
        <v>7105</v>
      </c>
      <c r="G16153" s="784" t="s">
        <v>7106</v>
      </c>
      <c r="H16153" s="784" t="s">
        <v>7107</v>
      </c>
      <c r="I16153" s="784" t="s">
        <v>7108</v>
      </c>
    </row>
    <row r="16154" spans="1:9" hidden="1">
      <c r="A16154" s="784" t="str">
        <f>Table_wabobpsvr_AzureCalc_AzureCalcRateCard[[#This Row],[ServiceName]]&amp;Table_wabobpsvr_AzureCalc_AzureCalcRateCard[[#This Row],[Price_Level]]&amp;Table_wabobpsvr_AzureCalc_AzureCalcRateCard[[#This Row],[Region]]</f>
        <v>DWUB15</v>
      </c>
      <c r="B16154" s="784">
        <v>15</v>
      </c>
      <c r="C16154" s="784" t="s">
        <v>91</v>
      </c>
      <c r="D16154" s="784" t="s">
        <v>182</v>
      </c>
      <c r="E16154" s="784">
        <v>0.96819999999999995</v>
      </c>
      <c r="F16154" s="784" t="s">
        <v>7105</v>
      </c>
      <c r="G16154" s="784" t="s">
        <v>7109</v>
      </c>
      <c r="H16154" s="784" t="s">
        <v>7110</v>
      </c>
      <c r="I16154" s="784" t="s">
        <v>7111</v>
      </c>
    </row>
    <row r="16155" spans="1:9" hidden="1">
      <c r="A16155" s="784" t="str">
        <f>Table_wabobpsvr_AzureCalc_AzureCalcRateCard[[#This Row],[ServiceName]]&amp;Table_wabobpsvr_AzureCalc_AzureCalcRateCard[[#This Row],[Price_Level]]&amp;Table_wabobpsvr_AzureCalc_AzureCalcRateCard[[#This Row],[Region]]</f>
        <v>DWUB16</v>
      </c>
      <c r="B16155" s="784">
        <v>16</v>
      </c>
      <c r="C16155" s="784" t="s">
        <v>91</v>
      </c>
      <c r="D16155" s="784" t="s">
        <v>182</v>
      </c>
      <c r="E16155" s="784">
        <v>0.96819999999999995</v>
      </c>
      <c r="F16155" s="784" t="s">
        <v>7105</v>
      </c>
      <c r="G16155" s="784" t="s">
        <v>7112</v>
      </c>
      <c r="H16155" s="784" t="s">
        <v>7113</v>
      </c>
      <c r="I16155" s="784" t="s">
        <v>7114</v>
      </c>
    </row>
    <row r="16156" spans="1:9" hidden="1">
      <c r="A16156" s="784" t="str">
        <f>Table_wabobpsvr_AzureCalc_AzureCalcRateCard[[#This Row],[ServiceName]]&amp;Table_wabobpsvr_AzureCalc_AzureCalcRateCard[[#This Row],[Price_Level]]&amp;Table_wabobpsvr_AzureCalc_AzureCalcRateCard[[#This Row],[Region]]</f>
        <v>DWUB13</v>
      </c>
      <c r="B16156" s="784">
        <v>13</v>
      </c>
      <c r="C16156" s="784" t="s">
        <v>91</v>
      </c>
      <c r="D16156" s="784" t="s">
        <v>182</v>
      </c>
      <c r="E16156" s="784">
        <v>0.96819999999999995</v>
      </c>
      <c r="F16156" s="784" t="s">
        <v>7105</v>
      </c>
      <c r="G16156" s="784" t="s">
        <v>7115</v>
      </c>
      <c r="H16156" s="784" t="s">
        <v>7116</v>
      </c>
      <c r="I16156" s="784" t="s">
        <v>7117</v>
      </c>
    </row>
    <row r="16157" spans="1:9" hidden="1">
      <c r="A16157" s="784" t="str">
        <f>Table_wabobpsvr_AzureCalc_AzureCalcRateCard[[#This Row],[ServiceName]]&amp;Table_wabobpsvr_AzureCalc_AzureCalcRateCard[[#This Row],[Price_Level]]&amp;Table_wabobpsvr_AzureCalc_AzureCalcRateCard[[#This Row],[Region]]</f>
        <v>DWUB10</v>
      </c>
      <c r="B16157" s="784">
        <v>10</v>
      </c>
      <c r="C16157" s="784" t="s">
        <v>91</v>
      </c>
      <c r="D16157" s="784" t="s">
        <v>182</v>
      </c>
      <c r="E16157" s="784">
        <v>0.96819999999999995</v>
      </c>
      <c r="F16157" s="784" t="s">
        <v>7105</v>
      </c>
      <c r="G16157" s="784" t="s">
        <v>7118</v>
      </c>
      <c r="H16157" s="784" t="s">
        <v>7119</v>
      </c>
      <c r="I16157" s="784" t="s">
        <v>7120</v>
      </c>
    </row>
    <row r="16158" spans="1:9" hidden="1">
      <c r="A16158" s="784" t="str">
        <f>Table_wabobpsvr_AzureCalc_AzureCalcRateCard[[#This Row],[ServiceName]]&amp;Table_wabobpsvr_AzureCalc_AzureCalcRateCard[[#This Row],[Price_Level]]&amp;Table_wabobpsvr_AzureCalc_AzureCalcRateCard[[#This Row],[Region]]</f>
        <v>DWUB9</v>
      </c>
      <c r="B16158" s="784">
        <v>9</v>
      </c>
      <c r="C16158" s="784" t="s">
        <v>91</v>
      </c>
      <c r="D16158" s="784" t="s">
        <v>182</v>
      </c>
      <c r="E16158" s="784">
        <v>0.96819999999999995</v>
      </c>
      <c r="F16158" s="784" t="s">
        <v>7105</v>
      </c>
      <c r="G16158" s="784" t="s">
        <v>7121</v>
      </c>
      <c r="H16158" s="784" t="s">
        <v>7122</v>
      </c>
      <c r="I16158" s="784" t="s">
        <v>7123</v>
      </c>
    </row>
    <row r="16159" spans="1:9" hidden="1">
      <c r="A16159" s="784" t="str">
        <f>Table_wabobpsvr_AzureCalc_AzureCalcRateCard[[#This Row],[ServiceName]]&amp;Table_wabobpsvr_AzureCalc_AzureCalcRateCard[[#This Row],[Price_Level]]&amp;Table_wabobpsvr_AzureCalc_AzureCalcRateCard[[#This Row],[Region]]</f>
        <v>DWUB7</v>
      </c>
      <c r="B16159" s="784">
        <v>7</v>
      </c>
      <c r="C16159" s="784" t="s">
        <v>91</v>
      </c>
      <c r="D16159" s="784" t="s">
        <v>182</v>
      </c>
      <c r="E16159" s="784">
        <v>0.73319999999999996</v>
      </c>
      <c r="F16159" s="784" t="s">
        <v>7105</v>
      </c>
      <c r="G16159" s="784" t="s">
        <v>7124</v>
      </c>
      <c r="H16159" s="784" t="s">
        <v>7125</v>
      </c>
      <c r="I16159" s="784" t="s">
        <v>7126</v>
      </c>
    </row>
    <row r="16160" spans="1:9" hidden="1">
      <c r="A16160" s="784" t="str">
        <f>Table_wabobpsvr_AzureCalc_AzureCalcRateCard[[#This Row],[ServiceName]]&amp;Table_wabobpsvr_AzureCalc_AzureCalcRateCard[[#This Row],[Price_Level]]&amp;Table_wabobpsvr_AzureCalc_AzureCalcRateCard[[#This Row],[Region]]</f>
        <v>DWUB8</v>
      </c>
      <c r="B16160" s="784">
        <v>8</v>
      </c>
      <c r="C16160" s="784" t="s">
        <v>91</v>
      </c>
      <c r="D16160" s="784" t="s">
        <v>182</v>
      </c>
      <c r="E16160" s="784">
        <v>0.73319999999999996</v>
      </c>
      <c r="F16160" s="784" t="s">
        <v>7105</v>
      </c>
      <c r="G16160" s="784" t="s">
        <v>7127</v>
      </c>
      <c r="H16160" s="784" t="s">
        <v>7128</v>
      </c>
      <c r="I16160" s="784" t="s">
        <v>7129</v>
      </c>
    </row>
    <row r="16161" spans="1:9" hidden="1">
      <c r="A16161" s="784" t="str">
        <f>Table_wabobpsvr_AzureCalc_AzureCalcRateCard[[#This Row],[ServiceName]]&amp;Table_wabobpsvr_AzureCalc_AzureCalcRateCard[[#This Row],[Price_Level]]&amp;Table_wabobpsvr_AzureCalc_AzureCalcRateCard[[#This Row],[Region]]</f>
        <v>DWUB11</v>
      </c>
      <c r="B16161" s="784">
        <v>11</v>
      </c>
      <c r="C16161" s="784" t="s">
        <v>91</v>
      </c>
      <c r="D16161" s="784" t="s">
        <v>182</v>
      </c>
      <c r="E16161" s="784">
        <v>0.92120000000000002</v>
      </c>
      <c r="F16161" s="784" t="s">
        <v>7105</v>
      </c>
      <c r="G16161" s="784" t="s">
        <v>7130</v>
      </c>
      <c r="H16161" s="784" t="s">
        <v>7131</v>
      </c>
      <c r="I16161" s="784" t="s">
        <v>7132</v>
      </c>
    </row>
    <row r="16162" spans="1:9" hidden="1">
      <c r="A16162" s="784" t="str">
        <f>Table_wabobpsvr_AzureCalc_AzureCalcRateCard[[#This Row],[ServiceName]]&amp;Table_wabobpsvr_AzureCalc_AzureCalcRateCard[[#This Row],[Price_Level]]&amp;Table_wabobpsvr_AzureCalc_AzureCalcRateCard[[#This Row],[Region]]</f>
        <v>DWUB12</v>
      </c>
      <c r="B16162" s="784">
        <v>12</v>
      </c>
      <c r="C16162" s="784" t="s">
        <v>91</v>
      </c>
      <c r="D16162" s="784" t="s">
        <v>182</v>
      </c>
      <c r="E16162" s="784">
        <v>0.92120000000000002</v>
      </c>
      <c r="F16162" s="784" t="s">
        <v>7105</v>
      </c>
      <c r="G16162" s="784" t="s">
        <v>7231</v>
      </c>
      <c r="H16162" s="784" t="s">
        <v>7232</v>
      </c>
      <c r="I16162" s="784" t="s">
        <v>7224</v>
      </c>
    </row>
    <row r="16163" spans="1:9" hidden="1">
      <c r="A16163" s="784" t="str">
        <f>Table_wabobpsvr_AzureCalc_AzureCalcRateCard[[#This Row],[ServiceName]]&amp;Table_wabobpsvr_AzureCalc_AzureCalcRateCard[[#This Row],[Price_Level]]&amp;Table_wabobpsvr_AzureCalc_AzureCalcRateCard[[#This Row],[Region]]</f>
        <v>DWUB3</v>
      </c>
      <c r="B16163" s="784">
        <v>3</v>
      </c>
      <c r="C16163" s="784" t="s">
        <v>91</v>
      </c>
      <c r="D16163" s="784" t="s">
        <v>182</v>
      </c>
      <c r="E16163" s="784">
        <v>0.65800000000000003</v>
      </c>
      <c r="F16163" s="784" t="s">
        <v>7105</v>
      </c>
      <c r="G16163" s="784" t="s">
        <v>7233</v>
      </c>
      <c r="H16163" s="784" t="s">
        <v>7234</v>
      </c>
      <c r="I16163" s="784" t="s">
        <v>7225</v>
      </c>
    </row>
    <row r="16164" spans="1:9" hidden="1">
      <c r="A16164" s="784" t="str">
        <f>Table_wabobpsvr_AzureCalc_AzureCalcRateCard[[#This Row],[ServiceName]]&amp;Table_wabobpsvr_AzureCalc_AzureCalcRateCard[[#This Row],[Price_Level]]&amp;Table_wabobpsvr_AzureCalc_AzureCalcRateCard[[#This Row],[Region]]</f>
        <v>DWUB6</v>
      </c>
      <c r="B16164" s="784">
        <v>6</v>
      </c>
      <c r="C16164" s="784" t="s">
        <v>91</v>
      </c>
      <c r="D16164" s="784" t="s">
        <v>182</v>
      </c>
      <c r="E16164" s="784">
        <v>0.65800000000000003</v>
      </c>
      <c r="F16164" s="784" t="s">
        <v>7105</v>
      </c>
      <c r="G16164" s="784" t="s">
        <v>7235</v>
      </c>
      <c r="H16164" s="784" t="s">
        <v>7236</v>
      </c>
      <c r="I16164" s="784" t="s">
        <v>7226</v>
      </c>
    </row>
    <row r="16165" spans="1:9" hidden="1">
      <c r="A16165" s="784" t="str">
        <f>Table_wabobpsvr_AzureCalc_AzureCalcRateCard[[#This Row],[ServiceName]]&amp;Table_wabobpsvr_AzureCalc_AzureCalcRateCard[[#This Row],[Price_Level]]&amp;Table_wabobpsvr_AzureCalc_AzureCalcRateCard[[#This Row],[Region]]</f>
        <v>DWUB2</v>
      </c>
      <c r="B16165" s="784">
        <v>2</v>
      </c>
      <c r="C16165" s="784" t="s">
        <v>91</v>
      </c>
      <c r="D16165" s="784" t="s">
        <v>182</v>
      </c>
      <c r="E16165" s="784">
        <v>0.65800000000000003</v>
      </c>
      <c r="F16165" s="784" t="s">
        <v>7105</v>
      </c>
      <c r="G16165" s="784" t="s">
        <v>7237</v>
      </c>
      <c r="H16165" s="784" t="s">
        <v>7238</v>
      </c>
      <c r="I16165" s="784" t="s">
        <v>7227</v>
      </c>
    </row>
    <row r="16166" spans="1:9" hidden="1">
      <c r="A16166" s="784" t="str">
        <f>Table_wabobpsvr_AzureCalc_AzureCalcRateCard[[#This Row],[ServiceName]]&amp;Table_wabobpsvr_AzureCalc_AzureCalcRateCard[[#This Row],[Price_Level]]&amp;Table_wabobpsvr_AzureCalc_AzureCalcRateCard[[#This Row],[Region]]</f>
        <v>DWUB5</v>
      </c>
      <c r="B16166" s="784">
        <v>5</v>
      </c>
      <c r="C16166" s="784" t="s">
        <v>91</v>
      </c>
      <c r="D16166" s="784" t="s">
        <v>182</v>
      </c>
      <c r="E16166" s="784">
        <v>0.65800000000000003</v>
      </c>
      <c r="F16166" s="784" t="s">
        <v>7105</v>
      </c>
      <c r="G16166" s="784" t="s">
        <v>7239</v>
      </c>
      <c r="H16166" s="784" t="s">
        <v>7240</v>
      </c>
      <c r="I16166" s="784" t="s">
        <v>7228</v>
      </c>
    </row>
    <row r="16167" spans="1:9" hidden="1">
      <c r="A16167" s="784" t="str">
        <f>Table_wabobpsvr_AzureCalc_AzureCalcRateCard[[#This Row],[ServiceName]]&amp;Table_wabobpsvr_AzureCalc_AzureCalcRateCard[[#This Row],[Price_Level]]&amp;Table_wabobpsvr_AzureCalc_AzureCalcRateCard[[#This Row],[Region]]</f>
        <v>DWUB1</v>
      </c>
      <c r="B16167" s="784">
        <v>1</v>
      </c>
      <c r="C16167" s="784" t="s">
        <v>91</v>
      </c>
      <c r="D16167" s="784" t="s">
        <v>182</v>
      </c>
      <c r="E16167" s="784">
        <v>0.65800000000000003</v>
      </c>
      <c r="F16167" s="784" t="s">
        <v>7105</v>
      </c>
      <c r="G16167" s="784" t="s">
        <v>7241</v>
      </c>
      <c r="H16167" s="784" t="s">
        <v>7242</v>
      </c>
      <c r="I16167" s="784" t="s">
        <v>7229</v>
      </c>
    </row>
    <row r="16168" spans="1:9" hidden="1">
      <c r="A16168" s="784" t="str">
        <f>Table_wabobpsvr_AzureCalc_AzureCalcRateCard[[#This Row],[ServiceName]]&amp;Table_wabobpsvr_AzureCalc_AzureCalcRateCard[[#This Row],[Price_Level]]&amp;Table_wabobpsvr_AzureCalc_AzureCalcRateCard[[#This Row],[Region]]</f>
        <v>DWUB4</v>
      </c>
      <c r="B16168" s="784">
        <v>4</v>
      </c>
      <c r="C16168" s="784" t="s">
        <v>91</v>
      </c>
      <c r="D16168" s="784" t="s">
        <v>182</v>
      </c>
      <c r="E16168" s="784">
        <v>0.65800000000000003</v>
      </c>
      <c r="F16168" s="784" t="s">
        <v>7105</v>
      </c>
      <c r="G16168" s="784" t="s">
        <v>7243</v>
      </c>
      <c r="H16168" s="784" t="s">
        <v>7244</v>
      </c>
      <c r="I16168" s="784" t="s">
        <v>7230</v>
      </c>
    </row>
    <row r="16169" spans="1:9" hidden="1">
      <c r="A16169" s="784" t="str">
        <f>Table_wabobpsvr_AzureCalc_AzureCalcRateCard[[#This Row],[ServiceName]]&amp;Table_wabobpsvr_AzureCalc_AzureCalcRateCard[[#This Row],[Price_Level]]&amp;Table_wabobpsvr_AzureCalc_AzureCalcRateCard[[#This Row],[Region]]</f>
        <v>DWUC</v>
      </c>
      <c r="B16169" s="784"/>
      <c r="C16169" s="784" t="s">
        <v>91</v>
      </c>
      <c r="D16169" s="784" t="s">
        <v>184</v>
      </c>
      <c r="E16169" s="784">
        <v>0.63700000000000001</v>
      </c>
      <c r="F16169" s="784" t="s">
        <v>7105</v>
      </c>
      <c r="G16169" s="784" t="s">
        <v>7106</v>
      </c>
      <c r="H16169" s="784" t="s">
        <v>7107</v>
      </c>
      <c r="I16169" s="784" t="s">
        <v>7108</v>
      </c>
    </row>
    <row r="16170" spans="1:9" hidden="1">
      <c r="A16170" s="784" t="str">
        <f>Table_wabobpsvr_AzureCalc_AzureCalcRateCard[[#This Row],[ServiceName]]&amp;Table_wabobpsvr_AzureCalc_AzureCalcRateCard[[#This Row],[Price_Level]]&amp;Table_wabobpsvr_AzureCalc_AzureCalcRateCard[[#This Row],[Region]]</f>
        <v>DWUC15</v>
      </c>
      <c r="B16170" s="784">
        <v>15</v>
      </c>
      <c r="C16170" s="784" t="s">
        <v>91</v>
      </c>
      <c r="D16170" s="784" t="s">
        <v>184</v>
      </c>
      <c r="E16170" s="784">
        <v>0.93730000000000002</v>
      </c>
      <c r="F16170" s="784" t="s">
        <v>7105</v>
      </c>
      <c r="G16170" s="784" t="s">
        <v>7109</v>
      </c>
      <c r="H16170" s="784" t="s">
        <v>7110</v>
      </c>
      <c r="I16170" s="784" t="s">
        <v>7111</v>
      </c>
    </row>
    <row r="16171" spans="1:9" hidden="1">
      <c r="A16171" s="784" t="str">
        <f>Table_wabobpsvr_AzureCalc_AzureCalcRateCard[[#This Row],[ServiceName]]&amp;Table_wabobpsvr_AzureCalc_AzureCalcRateCard[[#This Row],[Price_Level]]&amp;Table_wabobpsvr_AzureCalc_AzureCalcRateCard[[#This Row],[Region]]</f>
        <v>DWUC16</v>
      </c>
      <c r="B16171" s="784">
        <v>16</v>
      </c>
      <c r="C16171" s="784" t="s">
        <v>91</v>
      </c>
      <c r="D16171" s="784" t="s">
        <v>184</v>
      </c>
      <c r="E16171" s="784">
        <v>0.93730000000000002</v>
      </c>
      <c r="F16171" s="784" t="s">
        <v>7105</v>
      </c>
      <c r="G16171" s="784" t="s">
        <v>7112</v>
      </c>
      <c r="H16171" s="784" t="s">
        <v>7113</v>
      </c>
      <c r="I16171" s="784" t="s">
        <v>7114</v>
      </c>
    </row>
    <row r="16172" spans="1:9" hidden="1">
      <c r="A16172" s="784" t="str">
        <f>Table_wabobpsvr_AzureCalc_AzureCalcRateCard[[#This Row],[ServiceName]]&amp;Table_wabobpsvr_AzureCalc_AzureCalcRateCard[[#This Row],[Price_Level]]&amp;Table_wabobpsvr_AzureCalc_AzureCalcRateCard[[#This Row],[Region]]</f>
        <v>DWUC13</v>
      </c>
      <c r="B16172" s="784">
        <v>13</v>
      </c>
      <c r="C16172" s="784" t="s">
        <v>91</v>
      </c>
      <c r="D16172" s="784" t="s">
        <v>184</v>
      </c>
      <c r="E16172" s="784">
        <v>0.93730000000000002</v>
      </c>
      <c r="F16172" s="784" t="s">
        <v>7105</v>
      </c>
      <c r="G16172" s="784" t="s">
        <v>7115</v>
      </c>
      <c r="H16172" s="784" t="s">
        <v>7116</v>
      </c>
      <c r="I16172" s="784" t="s">
        <v>7117</v>
      </c>
    </row>
    <row r="16173" spans="1:9" hidden="1">
      <c r="A16173" s="784" t="str">
        <f>Table_wabobpsvr_AzureCalc_AzureCalcRateCard[[#This Row],[ServiceName]]&amp;Table_wabobpsvr_AzureCalc_AzureCalcRateCard[[#This Row],[Price_Level]]&amp;Table_wabobpsvr_AzureCalc_AzureCalcRateCard[[#This Row],[Region]]</f>
        <v>DWUC10</v>
      </c>
      <c r="B16173" s="784">
        <v>10</v>
      </c>
      <c r="C16173" s="784" t="s">
        <v>91</v>
      </c>
      <c r="D16173" s="784" t="s">
        <v>184</v>
      </c>
      <c r="E16173" s="784">
        <v>0.93730000000000002</v>
      </c>
      <c r="F16173" s="784" t="s">
        <v>7105</v>
      </c>
      <c r="G16173" s="784" t="s">
        <v>7118</v>
      </c>
      <c r="H16173" s="784" t="s">
        <v>7119</v>
      </c>
      <c r="I16173" s="784" t="s">
        <v>7120</v>
      </c>
    </row>
    <row r="16174" spans="1:9" hidden="1">
      <c r="A16174" s="784" t="str">
        <f>Table_wabobpsvr_AzureCalc_AzureCalcRateCard[[#This Row],[ServiceName]]&amp;Table_wabobpsvr_AzureCalc_AzureCalcRateCard[[#This Row],[Price_Level]]&amp;Table_wabobpsvr_AzureCalc_AzureCalcRateCard[[#This Row],[Region]]</f>
        <v>DWUC9</v>
      </c>
      <c r="B16174" s="784">
        <v>9</v>
      </c>
      <c r="C16174" s="784" t="s">
        <v>91</v>
      </c>
      <c r="D16174" s="784" t="s">
        <v>184</v>
      </c>
      <c r="E16174" s="784">
        <v>0.93730000000000002</v>
      </c>
      <c r="F16174" s="784" t="s">
        <v>7105</v>
      </c>
      <c r="G16174" s="784" t="s">
        <v>7121</v>
      </c>
      <c r="H16174" s="784" t="s">
        <v>7122</v>
      </c>
      <c r="I16174" s="784" t="s">
        <v>7123</v>
      </c>
    </row>
    <row r="16175" spans="1:9" hidden="1">
      <c r="A16175" s="784" t="str">
        <f>Table_wabobpsvr_AzureCalc_AzureCalcRateCard[[#This Row],[ServiceName]]&amp;Table_wabobpsvr_AzureCalc_AzureCalcRateCard[[#This Row],[Price_Level]]&amp;Table_wabobpsvr_AzureCalc_AzureCalcRateCard[[#This Row],[Region]]</f>
        <v>DWUC7</v>
      </c>
      <c r="B16175" s="784">
        <v>7</v>
      </c>
      <c r="C16175" s="784" t="s">
        <v>91</v>
      </c>
      <c r="D16175" s="784" t="s">
        <v>184</v>
      </c>
      <c r="E16175" s="784">
        <v>0.70979999999999999</v>
      </c>
      <c r="F16175" s="784" t="s">
        <v>7105</v>
      </c>
      <c r="G16175" s="784" t="s">
        <v>7124</v>
      </c>
      <c r="H16175" s="784" t="s">
        <v>7125</v>
      </c>
      <c r="I16175" s="784" t="s">
        <v>7126</v>
      </c>
    </row>
    <row r="16176" spans="1:9" hidden="1">
      <c r="A16176" s="784" t="str">
        <f>Table_wabobpsvr_AzureCalc_AzureCalcRateCard[[#This Row],[ServiceName]]&amp;Table_wabobpsvr_AzureCalc_AzureCalcRateCard[[#This Row],[Price_Level]]&amp;Table_wabobpsvr_AzureCalc_AzureCalcRateCard[[#This Row],[Region]]</f>
        <v>DWUC8</v>
      </c>
      <c r="B16176" s="784">
        <v>8</v>
      </c>
      <c r="C16176" s="784" t="s">
        <v>91</v>
      </c>
      <c r="D16176" s="784" t="s">
        <v>184</v>
      </c>
      <c r="E16176" s="784">
        <v>0.70979999999999999</v>
      </c>
      <c r="F16176" s="784" t="s">
        <v>7105</v>
      </c>
      <c r="G16176" s="784" t="s">
        <v>7127</v>
      </c>
      <c r="H16176" s="784" t="s">
        <v>7128</v>
      </c>
      <c r="I16176" s="784" t="s">
        <v>7129</v>
      </c>
    </row>
    <row r="16177" spans="1:9" hidden="1">
      <c r="A16177" s="784" t="str">
        <f>Table_wabobpsvr_AzureCalc_AzureCalcRateCard[[#This Row],[ServiceName]]&amp;Table_wabobpsvr_AzureCalc_AzureCalcRateCard[[#This Row],[Price_Level]]&amp;Table_wabobpsvr_AzureCalc_AzureCalcRateCard[[#This Row],[Region]]</f>
        <v>DWUC11</v>
      </c>
      <c r="B16177" s="784">
        <v>11</v>
      </c>
      <c r="C16177" s="784" t="s">
        <v>91</v>
      </c>
      <c r="D16177" s="784" t="s">
        <v>184</v>
      </c>
      <c r="E16177" s="784">
        <v>0.89180000000000004</v>
      </c>
      <c r="F16177" s="784" t="s">
        <v>7105</v>
      </c>
      <c r="G16177" s="784" t="s">
        <v>7130</v>
      </c>
      <c r="H16177" s="784" t="s">
        <v>7131</v>
      </c>
      <c r="I16177" s="784" t="s">
        <v>7132</v>
      </c>
    </row>
    <row r="16178" spans="1:9" hidden="1">
      <c r="A16178" s="784" t="str">
        <f>Table_wabobpsvr_AzureCalc_AzureCalcRateCard[[#This Row],[ServiceName]]&amp;Table_wabobpsvr_AzureCalc_AzureCalcRateCard[[#This Row],[Price_Level]]&amp;Table_wabobpsvr_AzureCalc_AzureCalcRateCard[[#This Row],[Region]]</f>
        <v>DWUC12</v>
      </c>
      <c r="B16178" s="784">
        <v>12</v>
      </c>
      <c r="C16178" s="784" t="s">
        <v>91</v>
      </c>
      <c r="D16178" s="784" t="s">
        <v>184</v>
      </c>
      <c r="E16178" s="784">
        <v>0.89180000000000004</v>
      </c>
      <c r="F16178" s="784" t="s">
        <v>7105</v>
      </c>
      <c r="G16178" s="784" t="s">
        <v>7231</v>
      </c>
      <c r="H16178" s="784" t="s">
        <v>7232</v>
      </c>
      <c r="I16178" s="784" t="s">
        <v>7224</v>
      </c>
    </row>
    <row r="16179" spans="1:9" hidden="1">
      <c r="A16179" s="784" t="str">
        <f>Table_wabobpsvr_AzureCalc_AzureCalcRateCard[[#This Row],[ServiceName]]&amp;Table_wabobpsvr_AzureCalc_AzureCalcRateCard[[#This Row],[Price_Level]]&amp;Table_wabobpsvr_AzureCalc_AzureCalcRateCard[[#This Row],[Region]]</f>
        <v>DWUC3</v>
      </c>
      <c r="B16179" s="784">
        <v>3</v>
      </c>
      <c r="C16179" s="784" t="s">
        <v>91</v>
      </c>
      <c r="D16179" s="784" t="s">
        <v>184</v>
      </c>
      <c r="E16179" s="784">
        <v>0.63700000000000001</v>
      </c>
      <c r="F16179" s="784" t="s">
        <v>7105</v>
      </c>
      <c r="G16179" s="784" t="s">
        <v>7233</v>
      </c>
      <c r="H16179" s="784" t="s">
        <v>7234</v>
      </c>
      <c r="I16179" s="784" t="s">
        <v>7225</v>
      </c>
    </row>
    <row r="16180" spans="1:9" hidden="1">
      <c r="A16180" s="784" t="str">
        <f>Table_wabobpsvr_AzureCalc_AzureCalcRateCard[[#This Row],[ServiceName]]&amp;Table_wabobpsvr_AzureCalc_AzureCalcRateCard[[#This Row],[Price_Level]]&amp;Table_wabobpsvr_AzureCalc_AzureCalcRateCard[[#This Row],[Region]]</f>
        <v>DWUC6</v>
      </c>
      <c r="B16180" s="784">
        <v>6</v>
      </c>
      <c r="C16180" s="784" t="s">
        <v>91</v>
      </c>
      <c r="D16180" s="784" t="s">
        <v>184</v>
      </c>
      <c r="E16180" s="784">
        <v>0.63700000000000001</v>
      </c>
      <c r="F16180" s="784" t="s">
        <v>7105</v>
      </c>
      <c r="G16180" s="784" t="s">
        <v>7235</v>
      </c>
      <c r="H16180" s="784" t="s">
        <v>7236</v>
      </c>
      <c r="I16180" s="784" t="s">
        <v>7226</v>
      </c>
    </row>
    <row r="16181" spans="1:9" hidden="1">
      <c r="A16181" s="784" t="str">
        <f>Table_wabobpsvr_AzureCalc_AzureCalcRateCard[[#This Row],[ServiceName]]&amp;Table_wabobpsvr_AzureCalc_AzureCalcRateCard[[#This Row],[Price_Level]]&amp;Table_wabobpsvr_AzureCalc_AzureCalcRateCard[[#This Row],[Region]]</f>
        <v>DWUC2</v>
      </c>
      <c r="B16181" s="784">
        <v>2</v>
      </c>
      <c r="C16181" s="784" t="s">
        <v>91</v>
      </c>
      <c r="D16181" s="784" t="s">
        <v>184</v>
      </c>
      <c r="E16181" s="784">
        <v>0.63700000000000001</v>
      </c>
      <c r="F16181" s="784" t="s">
        <v>7105</v>
      </c>
      <c r="G16181" s="784" t="s">
        <v>7237</v>
      </c>
      <c r="H16181" s="784" t="s">
        <v>7238</v>
      </c>
      <c r="I16181" s="784" t="s">
        <v>7227</v>
      </c>
    </row>
    <row r="16182" spans="1:9" hidden="1">
      <c r="A16182" s="784" t="str">
        <f>Table_wabobpsvr_AzureCalc_AzureCalcRateCard[[#This Row],[ServiceName]]&amp;Table_wabobpsvr_AzureCalc_AzureCalcRateCard[[#This Row],[Price_Level]]&amp;Table_wabobpsvr_AzureCalc_AzureCalcRateCard[[#This Row],[Region]]</f>
        <v>DWUC5</v>
      </c>
      <c r="B16182" s="784">
        <v>5</v>
      </c>
      <c r="C16182" s="784" t="s">
        <v>91</v>
      </c>
      <c r="D16182" s="784" t="s">
        <v>184</v>
      </c>
      <c r="E16182" s="784">
        <v>0.63700000000000001</v>
      </c>
      <c r="F16182" s="784" t="s">
        <v>7105</v>
      </c>
      <c r="G16182" s="784" t="s">
        <v>7239</v>
      </c>
      <c r="H16182" s="784" t="s">
        <v>7240</v>
      </c>
      <c r="I16182" s="784" t="s">
        <v>7228</v>
      </c>
    </row>
    <row r="16183" spans="1:9" hidden="1">
      <c r="A16183" s="784" t="str">
        <f>Table_wabobpsvr_AzureCalc_AzureCalcRateCard[[#This Row],[ServiceName]]&amp;Table_wabobpsvr_AzureCalc_AzureCalcRateCard[[#This Row],[Price_Level]]&amp;Table_wabobpsvr_AzureCalc_AzureCalcRateCard[[#This Row],[Region]]</f>
        <v>DWUC1</v>
      </c>
      <c r="B16183" s="784">
        <v>1</v>
      </c>
      <c r="C16183" s="784" t="s">
        <v>91</v>
      </c>
      <c r="D16183" s="784" t="s">
        <v>184</v>
      </c>
      <c r="E16183" s="784">
        <v>0.63700000000000001</v>
      </c>
      <c r="F16183" s="784" t="s">
        <v>7105</v>
      </c>
      <c r="G16183" s="784" t="s">
        <v>7241</v>
      </c>
      <c r="H16183" s="784" t="s">
        <v>7242</v>
      </c>
      <c r="I16183" s="784" t="s">
        <v>7229</v>
      </c>
    </row>
    <row r="16184" spans="1:9" hidden="1">
      <c r="A16184" s="784" t="str">
        <f>Table_wabobpsvr_AzureCalc_AzureCalcRateCard[[#This Row],[ServiceName]]&amp;Table_wabobpsvr_AzureCalc_AzureCalcRateCard[[#This Row],[Price_Level]]&amp;Table_wabobpsvr_AzureCalc_AzureCalcRateCard[[#This Row],[Region]]</f>
        <v>DWUC4</v>
      </c>
      <c r="B16184" s="784">
        <v>4</v>
      </c>
      <c r="C16184" s="784" t="s">
        <v>91</v>
      </c>
      <c r="D16184" s="784" t="s">
        <v>184</v>
      </c>
      <c r="E16184" s="784">
        <v>0.63700000000000001</v>
      </c>
      <c r="F16184" s="784" t="s">
        <v>7105</v>
      </c>
      <c r="G16184" s="784" t="s">
        <v>7243</v>
      </c>
      <c r="H16184" s="784" t="s">
        <v>7244</v>
      </c>
      <c r="I16184" s="784" t="s">
        <v>7230</v>
      </c>
    </row>
    <row r="16185" spans="1:9" hidden="1">
      <c r="A16185" s="784" t="str">
        <f>Table_wabobpsvr_AzureCalc_AzureCalcRateCard[[#This Row],[ServiceName]]&amp;Table_wabobpsvr_AzureCalc_AzureCalcRateCard[[#This Row],[Price_Level]]&amp;Table_wabobpsvr_AzureCalc_AzureCalcRateCard[[#This Row],[Region]]</f>
        <v>DWUD12</v>
      </c>
      <c r="B16185" s="784">
        <v>12</v>
      </c>
      <c r="C16185" s="784" t="s">
        <v>91</v>
      </c>
      <c r="D16185" s="784" t="s">
        <v>183</v>
      </c>
      <c r="E16185" s="784">
        <v>0.86240000000000006</v>
      </c>
      <c r="F16185" s="784" t="s">
        <v>7105</v>
      </c>
      <c r="G16185" s="784" t="s">
        <v>7231</v>
      </c>
      <c r="H16185" s="784" t="s">
        <v>7232</v>
      </c>
      <c r="I16185" s="784" t="s">
        <v>7224</v>
      </c>
    </row>
    <row r="16186" spans="1:9" hidden="1">
      <c r="A16186" s="784" t="str">
        <f>Table_wabobpsvr_AzureCalc_AzureCalcRateCard[[#This Row],[ServiceName]]&amp;Table_wabobpsvr_AzureCalc_AzureCalcRateCard[[#This Row],[Price_Level]]&amp;Table_wabobpsvr_AzureCalc_AzureCalcRateCard[[#This Row],[Region]]</f>
        <v>DWUD3</v>
      </c>
      <c r="B16186" s="784">
        <v>3</v>
      </c>
      <c r="C16186" s="784" t="s">
        <v>91</v>
      </c>
      <c r="D16186" s="784" t="s">
        <v>183</v>
      </c>
      <c r="E16186" s="784">
        <v>0.61599999999999999</v>
      </c>
      <c r="F16186" s="784" t="s">
        <v>7105</v>
      </c>
      <c r="G16186" s="784" t="s">
        <v>7233</v>
      </c>
      <c r="H16186" s="784" t="s">
        <v>7234</v>
      </c>
      <c r="I16186" s="784" t="s">
        <v>7225</v>
      </c>
    </row>
    <row r="16187" spans="1:9" hidden="1">
      <c r="A16187" s="784" t="str">
        <f>Table_wabobpsvr_AzureCalc_AzureCalcRateCard[[#This Row],[ServiceName]]&amp;Table_wabobpsvr_AzureCalc_AzureCalcRateCard[[#This Row],[Price_Level]]&amp;Table_wabobpsvr_AzureCalc_AzureCalcRateCard[[#This Row],[Region]]</f>
        <v>DWUD6</v>
      </c>
      <c r="B16187" s="784">
        <v>6</v>
      </c>
      <c r="C16187" s="784" t="s">
        <v>91</v>
      </c>
      <c r="D16187" s="784" t="s">
        <v>183</v>
      </c>
      <c r="E16187" s="784">
        <v>0.61599999999999999</v>
      </c>
      <c r="F16187" s="784" t="s">
        <v>7105</v>
      </c>
      <c r="G16187" s="784" t="s">
        <v>7235</v>
      </c>
      <c r="H16187" s="784" t="s">
        <v>7236</v>
      </c>
      <c r="I16187" s="784" t="s">
        <v>7226</v>
      </c>
    </row>
    <row r="16188" spans="1:9" hidden="1">
      <c r="A16188" s="784" t="str">
        <f>Table_wabobpsvr_AzureCalc_AzureCalcRateCard[[#This Row],[ServiceName]]&amp;Table_wabobpsvr_AzureCalc_AzureCalcRateCard[[#This Row],[Price_Level]]&amp;Table_wabobpsvr_AzureCalc_AzureCalcRateCard[[#This Row],[Region]]</f>
        <v>DWUD2</v>
      </c>
      <c r="B16188" s="784">
        <v>2</v>
      </c>
      <c r="C16188" s="784" t="s">
        <v>91</v>
      </c>
      <c r="D16188" s="784" t="s">
        <v>183</v>
      </c>
      <c r="E16188" s="784">
        <v>0.61599999999999999</v>
      </c>
      <c r="F16188" s="784" t="s">
        <v>7105</v>
      </c>
      <c r="G16188" s="784" t="s">
        <v>7237</v>
      </c>
      <c r="H16188" s="784" t="s">
        <v>7238</v>
      </c>
      <c r="I16188" s="784" t="s">
        <v>7227</v>
      </c>
    </row>
    <row r="16189" spans="1:9" hidden="1">
      <c r="A16189" s="784" t="str">
        <f>Table_wabobpsvr_AzureCalc_AzureCalcRateCard[[#This Row],[ServiceName]]&amp;Table_wabobpsvr_AzureCalc_AzureCalcRateCard[[#This Row],[Price_Level]]&amp;Table_wabobpsvr_AzureCalc_AzureCalcRateCard[[#This Row],[Region]]</f>
        <v>DWUD5</v>
      </c>
      <c r="B16189" s="784">
        <v>5</v>
      </c>
      <c r="C16189" s="784" t="s">
        <v>91</v>
      </c>
      <c r="D16189" s="784" t="s">
        <v>183</v>
      </c>
      <c r="E16189" s="784">
        <v>0.61599999999999999</v>
      </c>
      <c r="F16189" s="784" t="s">
        <v>7105</v>
      </c>
      <c r="G16189" s="784" t="s">
        <v>7239</v>
      </c>
      <c r="H16189" s="784" t="s">
        <v>7240</v>
      </c>
      <c r="I16189" s="784" t="s">
        <v>7228</v>
      </c>
    </row>
    <row r="16190" spans="1:9" hidden="1">
      <c r="A16190" s="784" t="str">
        <f>Table_wabobpsvr_AzureCalc_AzureCalcRateCard[[#This Row],[ServiceName]]&amp;Table_wabobpsvr_AzureCalc_AzureCalcRateCard[[#This Row],[Price_Level]]&amp;Table_wabobpsvr_AzureCalc_AzureCalcRateCard[[#This Row],[Region]]</f>
        <v>DWUD1</v>
      </c>
      <c r="B16190" s="784">
        <v>1</v>
      </c>
      <c r="C16190" s="784" t="s">
        <v>91</v>
      </c>
      <c r="D16190" s="784" t="s">
        <v>183</v>
      </c>
      <c r="E16190" s="784">
        <v>0.61599999999999999</v>
      </c>
      <c r="F16190" s="784" t="s">
        <v>7105</v>
      </c>
      <c r="G16190" s="784" t="s">
        <v>7241</v>
      </c>
      <c r="H16190" s="784" t="s">
        <v>7242</v>
      </c>
      <c r="I16190" s="784" t="s">
        <v>7229</v>
      </c>
    </row>
    <row r="16191" spans="1:9" hidden="1">
      <c r="A16191" s="784" t="str">
        <f>Table_wabobpsvr_AzureCalc_AzureCalcRateCard[[#This Row],[ServiceName]]&amp;Table_wabobpsvr_AzureCalc_AzureCalcRateCard[[#This Row],[Price_Level]]&amp;Table_wabobpsvr_AzureCalc_AzureCalcRateCard[[#This Row],[Region]]</f>
        <v>DWUD4</v>
      </c>
      <c r="B16191" s="784">
        <v>4</v>
      </c>
      <c r="C16191" s="784" t="s">
        <v>91</v>
      </c>
      <c r="D16191" s="784" t="s">
        <v>183</v>
      </c>
      <c r="E16191" s="784">
        <v>0.61599999999999999</v>
      </c>
      <c r="F16191" s="784" t="s">
        <v>7105</v>
      </c>
      <c r="G16191" s="784" t="s">
        <v>7243</v>
      </c>
      <c r="H16191" s="784" t="s">
        <v>7244</v>
      </c>
      <c r="I16191" s="784" t="s">
        <v>7230</v>
      </c>
    </row>
    <row r="16192" spans="1:9" hidden="1">
      <c r="A16192" s="784" t="str">
        <f>Table_wabobpsvr_AzureCalc_AzureCalcRateCard[[#This Row],[ServiceName]]&amp;Table_wabobpsvr_AzureCalc_AzureCalcRateCard[[#This Row],[Price_Level]]&amp;Table_wabobpsvr_AzureCalc_AzureCalcRateCard[[#This Row],[Region]]</f>
        <v>Compute HoursMOSP2</v>
      </c>
      <c r="B16192" s="784">
        <v>2</v>
      </c>
      <c r="C16192" s="784" t="s">
        <v>91</v>
      </c>
      <c r="D16192" s="784" t="s">
        <v>627</v>
      </c>
      <c r="E16192" s="784">
        <v>1.22</v>
      </c>
      <c r="F16192" s="784" t="s">
        <v>4787</v>
      </c>
      <c r="G16192" s="784" t="s">
        <v>4431</v>
      </c>
      <c r="H16192" s="784" t="s">
        <v>4431</v>
      </c>
      <c r="I16192" s="784" t="s">
        <v>7245</v>
      </c>
    </row>
    <row r="16193" spans="1:9" hidden="1">
      <c r="A16193" s="784" t="str">
        <f>Table_wabobpsvr_AzureCalc_AzureCalcRateCard[[#This Row],[ServiceName]]&amp;Table_wabobpsvr_AzureCalc_AzureCalcRateCard[[#This Row],[Price_Level]]&amp;Table_wabobpsvr_AzureCalc_AzureCalcRateCard[[#This Row],[Region]]</f>
        <v>Compute HoursMOSP4</v>
      </c>
      <c r="B16193" s="784">
        <v>4</v>
      </c>
      <c r="C16193" s="784" t="s">
        <v>91</v>
      </c>
      <c r="D16193" s="784" t="s">
        <v>627</v>
      </c>
      <c r="E16193" s="784">
        <v>1.25</v>
      </c>
      <c r="F16193" s="784" t="s">
        <v>4787</v>
      </c>
      <c r="G16193" s="784" t="s">
        <v>4431</v>
      </c>
      <c r="H16193" s="784" t="s">
        <v>4431</v>
      </c>
      <c r="I16193" s="784" t="s">
        <v>7246</v>
      </c>
    </row>
    <row r="16194" spans="1:9" hidden="1">
      <c r="A16194" s="784" t="str">
        <f>Table_wabobpsvr_AzureCalc_AzureCalcRateCard[[#This Row],[ServiceName]]&amp;Table_wabobpsvr_AzureCalc_AzureCalcRateCard[[#This Row],[Price_Level]]&amp;Table_wabobpsvr_AzureCalc_AzureCalcRateCard[[#This Row],[Region]]</f>
        <v>Compute HoursMOSP2</v>
      </c>
      <c r="B16194" s="784">
        <v>2</v>
      </c>
      <c r="C16194" s="784" t="s">
        <v>91</v>
      </c>
      <c r="D16194" s="784" t="s">
        <v>627</v>
      </c>
      <c r="E16194" s="784">
        <v>1.69</v>
      </c>
      <c r="F16194" s="784" t="s">
        <v>4787</v>
      </c>
      <c r="G16194" s="784" t="s">
        <v>4431</v>
      </c>
      <c r="H16194" s="784" t="s">
        <v>4431</v>
      </c>
      <c r="I16194" s="784" t="s">
        <v>7247</v>
      </c>
    </row>
    <row r="16195" spans="1:9" hidden="1">
      <c r="A16195" s="784" t="str">
        <f>Table_wabobpsvr_AzureCalc_AzureCalcRateCard[[#This Row],[ServiceName]]&amp;Table_wabobpsvr_AzureCalc_AzureCalcRateCard[[#This Row],[Price_Level]]&amp;Table_wabobpsvr_AzureCalc_AzureCalcRateCard[[#This Row],[Region]]</f>
        <v>Compute HoursMOSP4</v>
      </c>
      <c r="B16195" s="784">
        <v>4</v>
      </c>
      <c r="C16195" s="784" t="s">
        <v>91</v>
      </c>
      <c r="D16195" s="784" t="s">
        <v>627</v>
      </c>
      <c r="E16195" s="784">
        <v>1.75</v>
      </c>
      <c r="F16195" s="784" t="s">
        <v>4787</v>
      </c>
      <c r="G16195" s="784" t="s">
        <v>4431</v>
      </c>
      <c r="H16195" s="784" t="s">
        <v>4431</v>
      </c>
      <c r="I16195" s="784" t="s">
        <v>7248</v>
      </c>
    </row>
    <row r="16196" spans="1:9" hidden="1">
      <c r="A16196" s="784" t="str">
        <f>Table_wabobpsvr_AzureCalc_AzureCalcRateCard[[#This Row],[ServiceName]]&amp;Table_wabobpsvr_AzureCalc_AzureCalcRateCard[[#This Row],[Price_Level]]&amp;Table_wabobpsvr_AzureCalc_AzureCalcRateCard[[#This Row],[Region]]</f>
        <v>Compute HoursMOSP2</v>
      </c>
      <c r="B16196" s="784">
        <v>2</v>
      </c>
      <c r="C16196" s="784" t="s">
        <v>91</v>
      </c>
      <c r="D16196" s="784" t="s">
        <v>627</v>
      </c>
      <c r="E16196" s="784">
        <v>3.1349999999999998</v>
      </c>
      <c r="F16196" s="784" t="s">
        <v>4787</v>
      </c>
      <c r="G16196" s="784" t="s">
        <v>4431</v>
      </c>
      <c r="H16196" s="784" t="s">
        <v>4431</v>
      </c>
      <c r="I16196" s="784" t="s">
        <v>7249</v>
      </c>
    </row>
    <row r="16197" spans="1:9" hidden="1">
      <c r="A16197" s="784" t="str">
        <f>Table_wabobpsvr_AzureCalc_AzureCalcRateCard[[#This Row],[ServiceName]]&amp;Table_wabobpsvr_AzureCalc_AzureCalcRateCard[[#This Row],[Price_Level]]&amp;Table_wabobpsvr_AzureCalc_AzureCalcRateCard[[#This Row],[Region]]</f>
        <v>Compute HoursMOSP4</v>
      </c>
      <c r="B16197" s="784">
        <v>4</v>
      </c>
      <c r="C16197" s="784" t="s">
        <v>91</v>
      </c>
      <c r="D16197" s="784" t="s">
        <v>627</v>
      </c>
      <c r="E16197" s="784">
        <v>3.2549999999999999</v>
      </c>
      <c r="F16197" s="784" t="s">
        <v>4787</v>
      </c>
      <c r="G16197" s="784" t="s">
        <v>4431</v>
      </c>
      <c r="H16197" s="784" t="s">
        <v>4431</v>
      </c>
      <c r="I16197" s="784" t="s">
        <v>7250</v>
      </c>
    </row>
    <row r="16198" spans="1:9" hidden="1">
      <c r="A16198" s="784" t="str">
        <f>Table_wabobpsvr_AzureCalc_AzureCalcRateCard[[#This Row],[ServiceName]]&amp;Table_wabobpsvr_AzureCalc_AzureCalcRateCard[[#This Row],[Price_Level]]&amp;Table_wabobpsvr_AzureCalc_AzureCalcRateCard[[#This Row],[Region]]</f>
        <v>Compute HoursMOSP2</v>
      </c>
      <c r="B16198" s="784">
        <v>2</v>
      </c>
      <c r="C16198" s="784" t="s">
        <v>91</v>
      </c>
      <c r="D16198" s="784" t="s">
        <v>627</v>
      </c>
      <c r="E16198" s="784">
        <v>6.1849999999999996</v>
      </c>
      <c r="F16198" s="784" t="s">
        <v>4787</v>
      </c>
      <c r="G16198" s="784" t="s">
        <v>4431</v>
      </c>
      <c r="H16198" s="784" t="s">
        <v>4431</v>
      </c>
      <c r="I16198" s="784" t="s">
        <v>7251</v>
      </c>
    </row>
    <row r="16199" spans="1:9" hidden="1">
      <c r="A16199" s="784" t="str">
        <f>Table_wabobpsvr_AzureCalc_AzureCalcRateCard[[#This Row],[ServiceName]]&amp;Table_wabobpsvr_AzureCalc_AzureCalcRateCard[[#This Row],[Price_Level]]&amp;Table_wabobpsvr_AzureCalc_AzureCalcRateCard[[#This Row],[Region]]</f>
        <v>Compute HoursMOSP4</v>
      </c>
      <c r="B16199" s="784">
        <v>4</v>
      </c>
      <c r="C16199" s="784" t="s">
        <v>91</v>
      </c>
      <c r="D16199" s="784" t="s">
        <v>627</v>
      </c>
      <c r="E16199" s="784">
        <v>6.4249999999999998</v>
      </c>
      <c r="F16199" s="784" t="s">
        <v>4787</v>
      </c>
      <c r="G16199" s="784" t="s">
        <v>4431</v>
      </c>
      <c r="H16199" s="784" t="s">
        <v>4431</v>
      </c>
      <c r="I16199" s="784" t="s">
        <v>7252</v>
      </c>
    </row>
    <row r="16200" spans="1:9" hidden="1">
      <c r="A16200" s="784" t="str">
        <f>Table_wabobpsvr_AzureCalc_AzureCalcRateCard[[#This Row],[ServiceName]]&amp;Table_wabobpsvr_AzureCalc_AzureCalcRateCard[[#This Row],[Price_Level]]&amp;Table_wabobpsvr_AzureCalc_AzureCalcRateCard[[#This Row],[Region]]</f>
        <v>Compute HoursMOSP2</v>
      </c>
      <c r="B16200" s="784">
        <v>2</v>
      </c>
      <c r="C16200" s="784" t="s">
        <v>91</v>
      </c>
      <c r="D16200" s="784" t="s">
        <v>627</v>
      </c>
      <c r="E16200" s="784">
        <v>11.88</v>
      </c>
      <c r="F16200" s="784" t="s">
        <v>4787</v>
      </c>
      <c r="G16200" s="784" t="s">
        <v>4431</v>
      </c>
      <c r="H16200" s="784" t="s">
        <v>4431</v>
      </c>
      <c r="I16200" s="784" t="s">
        <v>7253</v>
      </c>
    </row>
    <row r="16201" spans="1:9" hidden="1">
      <c r="A16201" s="784" t="str">
        <f>Table_wabobpsvr_AzureCalc_AzureCalcRateCard[[#This Row],[ServiceName]]&amp;Table_wabobpsvr_AzureCalc_AzureCalcRateCard[[#This Row],[Price_Level]]&amp;Table_wabobpsvr_AzureCalc_AzureCalcRateCard[[#This Row],[Region]]</f>
        <v>Compute HoursMOSP4</v>
      </c>
      <c r="B16201" s="784">
        <v>4</v>
      </c>
      <c r="C16201" s="784" t="s">
        <v>91</v>
      </c>
      <c r="D16201" s="784" t="s">
        <v>627</v>
      </c>
      <c r="E16201" s="784">
        <v>12.315</v>
      </c>
      <c r="F16201" s="784" t="s">
        <v>4787</v>
      </c>
      <c r="G16201" s="784" t="s">
        <v>4431</v>
      </c>
      <c r="H16201" s="784" t="s">
        <v>4431</v>
      </c>
      <c r="I16201" s="784" t="s">
        <v>7254</v>
      </c>
    </row>
    <row r="16202" spans="1:9" hidden="1">
      <c r="A16202" s="784" t="str">
        <f>Table_wabobpsvr_AzureCalc_AzureCalcRateCard[[#This Row],[ServiceName]]&amp;Table_wabobpsvr_AzureCalc_AzureCalcRateCard[[#This Row],[Price_Level]]&amp;Table_wabobpsvr_AzureCalc_AzureCalcRateCard[[#This Row],[Region]]</f>
        <v>Compute HoursA2</v>
      </c>
      <c r="B16202" s="784">
        <v>2</v>
      </c>
      <c r="C16202" s="784" t="s">
        <v>91</v>
      </c>
      <c r="D16202" s="784" t="s">
        <v>181</v>
      </c>
      <c r="E16202" s="784">
        <v>1.1834</v>
      </c>
      <c r="F16202" s="784" t="s">
        <v>4787</v>
      </c>
      <c r="G16202" s="784" t="s">
        <v>7255</v>
      </c>
      <c r="H16202" s="784" t="s">
        <v>7256</v>
      </c>
      <c r="I16202" s="784" t="s">
        <v>7245</v>
      </c>
    </row>
    <row r="16203" spans="1:9" hidden="1">
      <c r="A16203" s="784" t="str">
        <f>Table_wabobpsvr_AzureCalc_AzureCalcRateCard[[#This Row],[ServiceName]]&amp;Table_wabobpsvr_AzureCalc_AzureCalcRateCard[[#This Row],[Price_Level]]&amp;Table_wabobpsvr_AzureCalc_AzureCalcRateCard[[#This Row],[Region]]</f>
        <v>Compute HoursA4</v>
      </c>
      <c r="B16203" s="784">
        <v>4</v>
      </c>
      <c r="C16203" s="784" t="s">
        <v>91</v>
      </c>
      <c r="D16203" s="784" t="s">
        <v>181</v>
      </c>
      <c r="E16203" s="784">
        <v>2.42</v>
      </c>
      <c r="F16203" s="784" t="s">
        <v>4787</v>
      </c>
      <c r="G16203" s="784" t="s">
        <v>7257</v>
      </c>
      <c r="H16203" s="784" t="s">
        <v>7258</v>
      </c>
      <c r="I16203" s="784" t="s">
        <v>7246</v>
      </c>
    </row>
    <row r="16204" spans="1:9" hidden="1">
      <c r="A16204" s="784" t="str">
        <f>Table_wabobpsvr_AzureCalc_AzureCalcRateCard[[#This Row],[ServiceName]]&amp;Table_wabobpsvr_AzureCalc_AzureCalcRateCard[[#This Row],[Price_Level]]&amp;Table_wabobpsvr_AzureCalc_AzureCalcRateCard[[#This Row],[Region]]</f>
        <v>Compute HoursA2</v>
      </c>
      <c r="B16204" s="784">
        <v>2</v>
      </c>
      <c r="C16204" s="784" t="s">
        <v>91</v>
      </c>
      <c r="D16204" s="784" t="s">
        <v>181</v>
      </c>
      <c r="E16204" s="784">
        <v>1.6393</v>
      </c>
      <c r="F16204" s="784" t="s">
        <v>4787</v>
      </c>
      <c r="G16204" s="784" t="s">
        <v>7259</v>
      </c>
      <c r="H16204" s="784" t="s">
        <v>7260</v>
      </c>
      <c r="I16204" s="784" t="s">
        <v>7247</v>
      </c>
    </row>
    <row r="16205" spans="1:9" hidden="1">
      <c r="A16205" s="784" t="str">
        <f>Table_wabobpsvr_AzureCalc_AzureCalcRateCard[[#This Row],[ServiceName]]&amp;Table_wabobpsvr_AzureCalc_AzureCalcRateCard[[#This Row],[Price_Level]]&amp;Table_wabobpsvr_AzureCalc_AzureCalcRateCard[[#This Row],[Region]]</f>
        <v>Compute HoursA4</v>
      </c>
      <c r="B16205" s="784">
        <v>4</v>
      </c>
      <c r="C16205" s="784" t="s">
        <v>91</v>
      </c>
      <c r="D16205" s="784" t="s">
        <v>181</v>
      </c>
      <c r="E16205" s="784">
        <v>3.39</v>
      </c>
      <c r="F16205" s="784" t="s">
        <v>4787</v>
      </c>
      <c r="G16205" s="784" t="s">
        <v>7261</v>
      </c>
      <c r="H16205" s="784" t="s">
        <v>7262</v>
      </c>
      <c r="I16205" s="784" t="s">
        <v>7248</v>
      </c>
    </row>
    <row r="16206" spans="1:9" hidden="1">
      <c r="A16206" s="784" t="str">
        <f>Table_wabobpsvr_AzureCalc_AzureCalcRateCard[[#This Row],[ServiceName]]&amp;Table_wabobpsvr_AzureCalc_AzureCalcRateCard[[#This Row],[Price_Level]]&amp;Table_wabobpsvr_AzureCalc_AzureCalcRateCard[[#This Row],[Region]]</f>
        <v>Compute HoursA2</v>
      </c>
      <c r="B16206" s="784">
        <v>2</v>
      </c>
      <c r="C16206" s="784" t="s">
        <v>91</v>
      </c>
      <c r="D16206" s="784" t="s">
        <v>181</v>
      </c>
      <c r="E16206" s="784">
        <v>3.0457999999999998</v>
      </c>
      <c r="F16206" s="784" t="s">
        <v>4787</v>
      </c>
      <c r="G16206" s="784" t="s">
        <v>7263</v>
      </c>
      <c r="H16206" s="784" t="s">
        <v>7264</v>
      </c>
      <c r="I16206" s="784" t="s">
        <v>7249</v>
      </c>
    </row>
    <row r="16207" spans="1:9" hidden="1">
      <c r="A16207" s="784" t="str">
        <f>Table_wabobpsvr_AzureCalc_AzureCalcRateCard[[#This Row],[ServiceName]]&amp;Table_wabobpsvr_AzureCalc_AzureCalcRateCard[[#This Row],[Price_Level]]&amp;Table_wabobpsvr_AzureCalc_AzureCalcRateCard[[#This Row],[Region]]</f>
        <v>Compute HoursA4</v>
      </c>
      <c r="B16207" s="784">
        <v>4</v>
      </c>
      <c r="C16207" s="784" t="s">
        <v>91</v>
      </c>
      <c r="D16207" s="784" t="s">
        <v>181</v>
      </c>
      <c r="E16207" s="784">
        <v>3.1621999999999999</v>
      </c>
      <c r="F16207" s="784" t="s">
        <v>4787</v>
      </c>
      <c r="G16207" s="784" t="s">
        <v>7265</v>
      </c>
      <c r="H16207" s="784" t="s">
        <v>7266</v>
      </c>
      <c r="I16207" s="784" t="s">
        <v>7250</v>
      </c>
    </row>
    <row r="16208" spans="1:9" hidden="1">
      <c r="A16208" s="784" t="str">
        <f>Table_wabobpsvr_AzureCalc_AzureCalcRateCard[[#This Row],[ServiceName]]&amp;Table_wabobpsvr_AzureCalc_AzureCalcRateCard[[#This Row],[Price_Level]]&amp;Table_wabobpsvr_AzureCalc_AzureCalcRateCard[[#This Row],[Region]]</f>
        <v>Compute HoursA2</v>
      </c>
      <c r="B16208" s="784">
        <v>2</v>
      </c>
      <c r="C16208" s="784" t="s">
        <v>91</v>
      </c>
      <c r="D16208" s="784" t="s">
        <v>181</v>
      </c>
      <c r="E16208" s="784">
        <v>6.0042999999999997</v>
      </c>
      <c r="F16208" s="784" t="s">
        <v>4787</v>
      </c>
      <c r="G16208" s="784" t="s">
        <v>7267</v>
      </c>
      <c r="H16208" s="784" t="s">
        <v>7268</v>
      </c>
      <c r="I16208" s="784" t="s">
        <v>7251</v>
      </c>
    </row>
    <row r="16209" spans="1:9" hidden="1">
      <c r="A16209" s="784" t="str">
        <f>Table_wabobpsvr_AzureCalc_AzureCalcRateCard[[#This Row],[ServiceName]]&amp;Table_wabobpsvr_AzureCalc_AzureCalcRateCard[[#This Row],[Price_Level]]&amp;Table_wabobpsvr_AzureCalc_AzureCalcRateCard[[#This Row],[Region]]</f>
        <v>Compute HoursA4</v>
      </c>
      <c r="B16209" s="784">
        <v>4</v>
      </c>
      <c r="C16209" s="784" t="s">
        <v>91</v>
      </c>
      <c r="D16209" s="784" t="s">
        <v>181</v>
      </c>
      <c r="E16209" s="784">
        <v>6.2370999999999999</v>
      </c>
      <c r="F16209" s="784" t="s">
        <v>4787</v>
      </c>
      <c r="G16209" s="784" t="s">
        <v>7269</v>
      </c>
      <c r="H16209" s="784" t="s">
        <v>7270</v>
      </c>
      <c r="I16209" s="784" t="s">
        <v>7252</v>
      </c>
    </row>
    <row r="16210" spans="1:9" hidden="1">
      <c r="A16210" s="784" t="str">
        <f>Table_wabobpsvr_AzureCalc_AzureCalcRateCard[[#This Row],[ServiceName]]&amp;Table_wabobpsvr_AzureCalc_AzureCalcRateCard[[#This Row],[Price_Level]]&amp;Table_wabobpsvr_AzureCalc_AzureCalcRateCard[[#This Row],[Region]]</f>
        <v>Compute HoursA2</v>
      </c>
      <c r="B16210" s="784">
        <v>2</v>
      </c>
      <c r="C16210" s="784" t="s">
        <v>91</v>
      </c>
      <c r="D16210" s="784" t="s">
        <v>181</v>
      </c>
      <c r="E16210" s="784">
        <v>11.5236</v>
      </c>
      <c r="F16210" s="784" t="s">
        <v>4787</v>
      </c>
      <c r="G16210" s="784" t="s">
        <v>7271</v>
      </c>
      <c r="H16210" s="784" t="s">
        <v>7272</v>
      </c>
      <c r="I16210" s="784" t="s">
        <v>7253</v>
      </c>
    </row>
    <row r="16211" spans="1:9" hidden="1">
      <c r="A16211" s="784" t="str">
        <f>Table_wabobpsvr_AzureCalc_AzureCalcRateCard[[#This Row],[ServiceName]]&amp;Table_wabobpsvr_AzureCalc_AzureCalcRateCard[[#This Row],[Price_Level]]&amp;Table_wabobpsvr_AzureCalc_AzureCalcRateCard[[#This Row],[Region]]</f>
        <v>Compute HoursA4</v>
      </c>
      <c r="B16211" s="784">
        <v>4</v>
      </c>
      <c r="C16211" s="784" t="s">
        <v>91</v>
      </c>
      <c r="D16211" s="784" t="s">
        <v>181</v>
      </c>
      <c r="E16211" s="784">
        <v>11.9504</v>
      </c>
      <c r="F16211" s="784" t="s">
        <v>4787</v>
      </c>
      <c r="G16211" s="784" t="s">
        <v>7273</v>
      </c>
      <c r="H16211" s="784" t="s">
        <v>7274</v>
      </c>
      <c r="I16211" s="784" t="s">
        <v>7254</v>
      </c>
    </row>
    <row r="16212" spans="1:9" hidden="1">
      <c r="A16212" s="784" t="str">
        <f>Table_wabobpsvr_AzureCalc_AzureCalcRateCard[[#This Row],[ServiceName]]&amp;Table_wabobpsvr_AzureCalc_AzureCalcRateCard[[#This Row],[Price_Level]]&amp;Table_wabobpsvr_AzureCalc_AzureCalcRateCard[[#This Row],[Region]]</f>
        <v>Compute HoursB2</v>
      </c>
      <c r="B16212" s="784">
        <v>2</v>
      </c>
      <c r="C16212" s="784" t="s">
        <v>91</v>
      </c>
      <c r="D16212" s="784" t="s">
        <v>182</v>
      </c>
      <c r="E16212" s="784">
        <v>1.1468</v>
      </c>
      <c r="F16212" s="784" t="s">
        <v>4787</v>
      </c>
      <c r="G16212" s="784" t="s">
        <v>7255</v>
      </c>
      <c r="H16212" s="784" t="s">
        <v>7256</v>
      </c>
      <c r="I16212" s="784" t="s">
        <v>7245</v>
      </c>
    </row>
    <row r="16213" spans="1:9" hidden="1">
      <c r="A16213" s="784" t="str">
        <f>Table_wabobpsvr_AzureCalc_AzureCalcRateCard[[#This Row],[ServiceName]]&amp;Table_wabobpsvr_AzureCalc_AzureCalcRateCard[[#This Row],[Price_Level]]&amp;Table_wabobpsvr_AzureCalc_AzureCalcRateCard[[#This Row],[Region]]</f>
        <v>Compute HoursB4</v>
      </c>
      <c r="B16213" s="784">
        <v>4</v>
      </c>
      <c r="C16213" s="784" t="s">
        <v>91</v>
      </c>
      <c r="D16213" s="784" t="s">
        <v>182</v>
      </c>
      <c r="E16213" s="784">
        <v>1.175</v>
      </c>
      <c r="F16213" s="784" t="s">
        <v>4787</v>
      </c>
      <c r="G16213" s="784" t="s">
        <v>7257</v>
      </c>
      <c r="H16213" s="784" t="s">
        <v>7258</v>
      </c>
      <c r="I16213" s="784" t="s">
        <v>7246</v>
      </c>
    </row>
    <row r="16214" spans="1:9" hidden="1">
      <c r="A16214" s="784" t="str">
        <f>Table_wabobpsvr_AzureCalc_AzureCalcRateCard[[#This Row],[ServiceName]]&amp;Table_wabobpsvr_AzureCalc_AzureCalcRateCard[[#This Row],[Price_Level]]&amp;Table_wabobpsvr_AzureCalc_AzureCalcRateCard[[#This Row],[Region]]</f>
        <v>Compute HoursB2</v>
      </c>
      <c r="B16214" s="784">
        <v>2</v>
      </c>
      <c r="C16214" s="784" t="s">
        <v>91</v>
      </c>
      <c r="D16214" s="784" t="s">
        <v>182</v>
      </c>
      <c r="E16214" s="784">
        <v>1.5886</v>
      </c>
      <c r="F16214" s="784" t="s">
        <v>4787</v>
      </c>
      <c r="G16214" s="784" t="s">
        <v>7259</v>
      </c>
      <c r="H16214" s="784" t="s">
        <v>7260</v>
      </c>
      <c r="I16214" s="784" t="s">
        <v>7247</v>
      </c>
    </row>
    <row r="16215" spans="1:9" hidden="1">
      <c r="A16215" s="784" t="str">
        <f>Table_wabobpsvr_AzureCalc_AzureCalcRateCard[[#This Row],[ServiceName]]&amp;Table_wabobpsvr_AzureCalc_AzureCalcRateCard[[#This Row],[Price_Level]]&amp;Table_wabobpsvr_AzureCalc_AzureCalcRateCard[[#This Row],[Region]]</f>
        <v>Compute HoursB4</v>
      </c>
      <c r="B16215" s="784">
        <v>4</v>
      </c>
      <c r="C16215" s="784" t="s">
        <v>91</v>
      </c>
      <c r="D16215" s="784" t="s">
        <v>182</v>
      </c>
      <c r="E16215" s="784">
        <v>1.645</v>
      </c>
      <c r="F16215" s="784" t="s">
        <v>4787</v>
      </c>
      <c r="G16215" s="784" t="s">
        <v>7261</v>
      </c>
      <c r="H16215" s="784" t="s">
        <v>7262</v>
      </c>
      <c r="I16215" s="784" t="s">
        <v>7248</v>
      </c>
    </row>
    <row r="16216" spans="1:9" hidden="1">
      <c r="A16216" s="784" t="str">
        <f>Table_wabobpsvr_AzureCalc_AzureCalcRateCard[[#This Row],[ServiceName]]&amp;Table_wabobpsvr_AzureCalc_AzureCalcRateCard[[#This Row],[Price_Level]]&amp;Table_wabobpsvr_AzureCalc_AzureCalcRateCard[[#This Row],[Region]]</f>
        <v>Compute HoursB2</v>
      </c>
      <c r="B16216" s="784">
        <v>2</v>
      </c>
      <c r="C16216" s="784" t="s">
        <v>91</v>
      </c>
      <c r="D16216" s="784" t="s">
        <v>182</v>
      </c>
      <c r="E16216" s="784">
        <v>2.9516</v>
      </c>
      <c r="F16216" s="784" t="s">
        <v>4787</v>
      </c>
      <c r="G16216" s="784" t="s">
        <v>7263</v>
      </c>
      <c r="H16216" s="784" t="s">
        <v>7264</v>
      </c>
      <c r="I16216" s="784" t="s">
        <v>7249</v>
      </c>
    </row>
    <row r="16217" spans="1:9" hidden="1">
      <c r="A16217" s="784" t="str">
        <f>Table_wabobpsvr_AzureCalc_AzureCalcRateCard[[#This Row],[ServiceName]]&amp;Table_wabobpsvr_AzureCalc_AzureCalcRateCard[[#This Row],[Price_Level]]&amp;Table_wabobpsvr_AzureCalc_AzureCalcRateCard[[#This Row],[Region]]</f>
        <v>Compute HoursB4</v>
      </c>
      <c r="B16217" s="784">
        <v>4</v>
      </c>
      <c r="C16217" s="784" t="s">
        <v>91</v>
      </c>
      <c r="D16217" s="784" t="s">
        <v>182</v>
      </c>
      <c r="E16217" s="784">
        <v>3.0644</v>
      </c>
      <c r="F16217" s="784" t="s">
        <v>4787</v>
      </c>
      <c r="G16217" s="784" t="s">
        <v>7265</v>
      </c>
      <c r="H16217" s="784" t="s">
        <v>7266</v>
      </c>
      <c r="I16217" s="784" t="s">
        <v>7250</v>
      </c>
    </row>
    <row r="16218" spans="1:9" hidden="1">
      <c r="A16218" s="784" t="str">
        <f>Table_wabobpsvr_AzureCalc_AzureCalcRateCard[[#This Row],[ServiceName]]&amp;Table_wabobpsvr_AzureCalc_AzureCalcRateCard[[#This Row],[Price_Level]]&amp;Table_wabobpsvr_AzureCalc_AzureCalcRateCard[[#This Row],[Region]]</f>
        <v>Compute HoursB2</v>
      </c>
      <c r="B16218" s="784">
        <v>2</v>
      </c>
      <c r="C16218" s="784" t="s">
        <v>91</v>
      </c>
      <c r="D16218" s="784" t="s">
        <v>182</v>
      </c>
      <c r="E16218" s="784">
        <v>5.8186</v>
      </c>
      <c r="F16218" s="784" t="s">
        <v>4787</v>
      </c>
      <c r="G16218" s="784" t="s">
        <v>7267</v>
      </c>
      <c r="H16218" s="784" t="s">
        <v>7268</v>
      </c>
      <c r="I16218" s="784" t="s">
        <v>7251</v>
      </c>
    </row>
    <row r="16219" spans="1:9" hidden="1">
      <c r="A16219" s="784" t="str">
        <f>Table_wabobpsvr_AzureCalc_AzureCalcRateCard[[#This Row],[ServiceName]]&amp;Table_wabobpsvr_AzureCalc_AzureCalcRateCard[[#This Row],[Price_Level]]&amp;Table_wabobpsvr_AzureCalc_AzureCalcRateCard[[#This Row],[Region]]</f>
        <v>Compute HoursB4</v>
      </c>
      <c r="B16219" s="784">
        <v>4</v>
      </c>
      <c r="C16219" s="784" t="s">
        <v>91</v>
      </c>
      <c r="D16219" s="784" t="s">
        <v>182</v>
      </c>
      <c r="E16219" s="784">
        <v>6.0442</v>
      </c>
      <c r="F16219" s="784" t="s">
        <v>4787</v>
      </c>
      <c r="G16219" s="784" t="s">
        <v>7269</v>
      </c>
      <c r="H16219" s="784" t="s">
        <v>7270</v>
      </c>
      <c r="I16219" s="784" t="s">
        <v>7252</v>
      </c>
    </row>
    <row r="16220" spans="1:9" hidden="1">
      <c r="A16220" s="784" t="str">
        <f>Table_wabobpsvr_AzureCalc_AzureCalcRateCard[[#This Row],[ServiceName]]&amp;Table_wabobpsvr_AzureCalc_AzureCalcRateCard[[#This Row],[Price_Level]]&amp;Table_wabobpsvr_AzureCalc_AzureCalcRateCard[[#This Row],[Region]]</f>
        <v>Compute HoursB2</v>
      </c>
      <c r="B16220" s="784">
        <v>2</v>
      </c>
      <c r="C16220" s="784" t="s">
        <v>91</v>
      </c>
      <c r="D16220" s="784" t="s">
        <v>182</v>
      </c>
      <c r="E16220" s="784">
        <v>11.167199999999999</v>
      </c>
      <c r="F16220" s="784" t="s">
        <v>4787</v>
      </c>
      <c r="G16220" s="784" t="s">
        <v>7271</v>
      </c>
      <c r="H16220" s="784" t="s">
        <v>7272</v>
      </c>
      <c r="I16220" s="784" t="s">
        <v>7253</v>
      </c>
    </row>
    <row r="16221" spans="1:9" hidden="1">
      <c r="A16221" s="784" t="str">
        <f>Table_wabobpsvr_AzureCalc_AzureCalcRateCard[[#This Row],[ServiceName]]&amp;Table_wabobpsvr_AzureCalc_AzureCalcRateCard[[#This Row],[Price_Level]]&amp;Table_wabobpsvr_AzureCalc_AzureCalcRateCard[[#This Row],[Region]]</f>
        <v>Compute HoursB4</v>
      </c>
      <c r="B16221" s="784">
        <v>4</v>
      </c>
      <c r="C16221" s="784" t="s">
        <v>91</v>
      </c>
      <c r="D16221" s="784" t="s">
        <v>182</v>
      </c>
      <c r="E16221" s="784">
        <v>11.5808</v>
      </c>
      <c r="F16221" s="784" t="s">
        <v>4787</v>
      </c>
      <c r="G16221" s="784" t="s">
        <v>7273</v>
      </c>
      <c r="H16221" s="784" t="s">
        <v>7274</v>
      </c>
      <c r="I16221" s="784" t="s">
        <v>7254</v>
      </c>
    </row>
    <row r="16222" spans="1:9" hidden="1">
      <c r="A16222" s="784" t="str">
        <f>Table_wabobpsvr_AzureCalc_AzureCalcRateCard[[#This Row],[ServiceName]]&amp;Table_wabobpsvr_AzureCalc_AzureCalcRateCard[[#This Row],[Price_Level]]&amp;Table_wabobpsvr_AzureCalc_AzureCalcRateCard[[#This Row],[Region]]</f>
        <v>Compute HoursC2</v>
      </c>
      <c r="B16222" s="784">
        <v>2</v>
      </c>
      <c r="C16222" s="784" t="s">
        <v>91</v>
      </c>
      <c r="D16222" s="784" t="s">
        <v>184</v>
      </c>
      <c r="E16222" s="784">
        <v>1.1102000000000001</v>
      </c>
      <c r="F16222" s="784" t="s">
        <v>4787</v>
      </c>
      <c r="G16222" s="784" t="s">
        <v>7255</v>
      </c>
      <c r="H16222" s="784" t="s">
        <v>7256</v>
      </c>
      <c r="I16222" s="784" t="s">
        <v>7245</v>
      </c>
    </row>
    <row r="16223" spans="1:9" hidden="1">
      <c r="A16223" s="784" t="str">
        <f>Table_wabobpsvr_AzureCalc_AzureCalcRateCard[[#This Row],[ServiceName]]&amp;Table_wabobpsvr_AzureCalc_AzureCalcRateCard[[#This Row],[Price_Level]]&amp;Table_wabobpsvr_AzureCalc_AzureCalcRateCard[[#This Row],[Region]]</f>
        <v>Compute HoursC4</v>
      </c>
      <c r="B16223" s="784">
        <v>4</v>
      </c>
      <c r="C16223" s="784" t="s">
        <v>91</v>
      </c>
      <c r="D16223" s="784" t="s">
        <v>184</v>
      </c>
      <c r="E16223" s="784">
        <v>2.27</v>
      </c>
      <c r="F16223" s="784" t="s">
        <v>4787</v>
      </c>
      <c r="G16223" s="784" t="s">
        <v>7257</v>
      </c>
      <c r="H16223" s="784" t="s">
        <v>7258</v>
      </c>
      <c r="I16223" s="784" t="s">
        <v>7246</v>
      </c>
    </row>
    <row r="16224" spans="1:9" hidden="1">
      <c r="A16224" s="784" t="str">
        <f>Table_wabobpsvr_AzureCalc_AzureCalcRateCard[[#This Row],[ServiceName]]&amp;Table_wabobpsvr_AzureCalc_AzureCalcRateCard[[#This Row],[Price_Level]]&amp;Table_wabobpsvr_AzureCalc_AzureCalcRateCard[[#This Row],[Region]]</f>
        <v>Compute HoursC2</v>
      </c>
      <c r="B16224" s="784">
        <v>2</v>
      </c>
      <c r="C16224" s="784" t="s">
        <v>91</v>
      </c>
      <c r="D16224" s="784" t="s">
        <v>184</v>
      </c>
      <c r="E16224" s="784">
        <v>1.5379</v>
      </c>
      <c r="F16224" s="784" t="s">
        <v>4787</v>
      </c>
      <c r="G16224" s="784" t="s">
        <v>7259</v>
      </c>
      <c r="H16224" s="784" t="s">
        <v>7260</v>
      </c>
      <c r="I16224" s="784" t="s">
        <v>7247</v>
      </c>
    </row>
    <row r="16225" spans="1:9" hidden="1">
      <c r="A16225" s="784" t="str">
        <f>Table_wabobpsvr_AzureCalc_AzureCalcRateCard[[#This Row],[ServiceName]]&amp;Table_wabobpsvr_AzureCalc_AzureCalcRateCard[[#This Row],[Price_Level]]&amp;Table_wabobpsvr_AzureCalc_AzureCalcRateCard[[#This Row],[Region]]</f>
        <v>Compute HoursC4</v>
      </c>
      <c r="B16225" s="784">
        <v>4</v>
      </c>
      <c r="C16225" s="784" t="s">
        <v>91</v>
      </c>
      <c r="D16225" s="784" t="s">
        <v>184</v>
      </c>
      <c r="E16225" s="784">
        <v>3.18</v>
      </c>
      <c r="F16225" s="784" t="s">
        <v>4787</v>
      </c>
      <c r="G16225" s="784" t="s">
        <v>7261</v>
      </c>
      <c r="H16225" s="784" t="s">
        <v>7262</v>
      </c>
      <c r="I16225" s="784" t="s">
        <v>7248</v>
      </c>
    </row>
    <row r="16226" spans="1:9" hidden="1">
      <c r="A16226" s="784" t="str">
        <f>Table_wabobpsvr_AzureCalc_AzureCalcRateCard[[#This Row],[ServiceName]]&amp;Table_wabobpsvr_AzureCalc_AzureCalcRateCard[[#This Row],[Price_Level]]&amp;Table_wabobpsvr_AzureCalc_AzureCalcRateCard[[#This Row],[Region]]</f>
        <v>Compute HoursC2</v>
      </c>
      <c r="B16226" s="784">
        <v>2</v>
      </c>
      <c r="C16226" s="784" t="s">
        <v>91</v>
      </c>
      <c r="D16226" s="784" t="s">
        <v>184</v>
      </c>
      <c r="E16226" s="784">
        <v>2.8574000000000002</v>
      </c>
      <c r="F16226" s="784" t="s">
        <v>4787</v>
      </c>
      <c r="G16226" s="784" t="s">
        <v>7263</v>
      </c>
      <c r="H16226" s="784" t="s">
        <v>7264</v>
      </c>
      <c r="I16226" s="784" t="s">
        <v>7249</v>
      </c>
    </row>
    <row r="16227" spans="1:9" hidden="1">
      <c r="A16227" s="784" t="str">
        <f>Table_wabobpsvr_AzureCalc_AzureCalcRateCard[[#This Row],[ServiceName]]&amp;Table_wabobpsvr_AzureCalc_AzureCalcRateCard[[#This Row],[Price_Level]]&amp;Table_wabobpsvr_AzureCalc_AzureCalcRateCard[[#This Row],[Region]]</f>
        <v>Compute HoursC4</v>
      </c>
      <c r="B16227" s="784">
        <v>4</v>
      </c>
      <c r="C16227" s="784" t="s">
        <v>91</v>
      </c>
      <c r="D16227" s="784" t="s">
        <v>184</v>
      </c>
      <c r="E16227" s="784">
        <v>2.9666000000000001</v>
      </c>
      <c r="F16227" s="784" t="s">
        <v>4787</v>
      </c>
      <c r="G16227" s="784" t="s">
        <v>7265</v>
      </c>
      <c r="H16227" s="784" t="s">
        <v>7266</v>
      </c>
      <c r="I16227" s="784" t="s">
        <v>7250</v>
      </c>
    </row>
    <row r="16228" spans="1:9" hidden="1">
      <c r="A16228" s="784" t="str">
        <f>Table_wabobpsvr_AzureCalc_AzureCalcRateCard[[#This Row],[ServiceName]]&amp;Table_wabobpsvr_AzureCalc_AzureCalcRateCard[[#This Row],[Price_Level]]&amp;Table_wabobpsvr_AzureCalc_AzureCalcRateCard[[#This Row],[Region]]</f>
        <v>Compute HoursC2</v>
      </c>
      <c r="B16228" s="784">
        <v>2</v>
      </c>
      <c r="C16228" s="784" t="s">
        <v>91</v>
      </c>
      <c r="D16228" s="784" t="s">
        <v>184</v>
      </c>
      <c r="E16228" s="784">
        <v>5.6329000000000002</v>
      </c>
      <c r="F16228" s="784" t="s">
        <v>4787</v>
      </c>
      <c r="G16228" s="784" t="s">
        <v>7267</v>
      </c>
      <c r="H16228" s="784" t="s">
        <v>7268</v>
      </c>
      <c r="I16228" s="784" t="s">
        <v>7251</v>
      </c>
    </row>
    <row r="16229" spans="1:9" hidden="1">
      <c r="A16229" s="784" t="str">
        <f>Table_wabobpsvr_AzureCalc_AzureCalcRateCard[[#This Row],[ServiceName]]&amp;Table_wabobpsvr_AzureCalc_AzureCalcRateCard[[#This Row],[Price_Level]]&amp;Table_wabobpsvr_AzureCalc_AzureCalcRateCard[[#This Row],[Region]]</f>
        <v>Compute HoursC4</v>
      </c>
      <c r="B16229" s="784">
        <v>4</v>
      </c>
      <c r="C16229" s="784" t="s">
        <v>91</v>
      </c>
      <c r="D16229" s="784" t="s">
        <v>184</v>
      </c>
      <c r="E16229" s="784">
        <v>5.8513000000000002</v>
      </c>
      <c r="F16229" s="784" t="s">
        <v>4787</v>
      </c>
      <c r="G16229" s="784" t="s">
        <v>7269</v>
      </c>
      <c r="H16229" s="784" t="s">
        <v>7270</v>
      </c>
      <c r="I16229" s="784" t="s">
        <v>7252</v>
      </c>
    </row>
    <row r="16230" spans="1:9" hidden="1">
      <c r="A16230" s="784" t="str">
        <f>Table_wabobpsvr_AzureCalc_AzureCalcRateCard[[#This Row],[ServiceName]]&amp;Table_wabobpsvr_AzureCalc_AzureCalcRateCard[[#This Row],[Price_Level]]&amp;Table_wabobpsvr_AzureCalc_AzureCalcRateCard[[#This Row],[Region]]</f>
        <v>Compute HoursC2</v>
      </c>
      <c r="B16230" s="784">
        <v>2</v>
      </c>
      <c r="C16230" s="784" t="s">
        <v>91</v>
      </c>
      <c r="D16230" s="784" t="s">
        <v>184</v>
      </c>
      <c r="E16230" s="784">
        <v>10.8108</v>
      </c>
      <c r="F16230" s="784" t="s">
        <v>4787</v>
      </c>
      <c r="G16230" s="784" t="s">
        <v>7271</v>
      </c>
      <c r="H16230" s="784" t="s">
        <v>7272</v>
      </c>
      <c r="I16230" s="784" t="s">
        <v>7253</v>
      </c>
    </row>
    <row r="16231" spans="1:9" hidden="1">
      <c r="A16231" s="784" t="str">
        <f>Table_wabobpsvr_AzureCalc_AzureCalcRateCard[[#This Row],[ServiceName]]&amp;Table_wabobpsvr_AzureCalc_AzureCalcRateCard[[#This Row],[Price_Level]]&amp;Table_wabobpsvr_AzureCalc_AzureCalcRateCard[[#This Row],[Region]]</f>
        <v>Compute HoursC4</v>
      </c>
      <c r="B16231" s="784">
        <v>4</v>
      </c>
      <c r="C16231" s="784" t="s">
        <v>91</v>
      </c>
      <c r="D16231" s="784" t="s">
        <v>184</v>
      </c>
      <c r="E16231" s="784">
        <v>11.2112</v>
      </c>
      <c r="F16231" s="784" t="s">
        <v>4787</v>
      </c>
      <c r="G16231" s="784" t="s">
        <v>7273</v>
      </c>
      <c r="H16231" s="784" t="s">
        <v>7274</v>
      </c>
      <c r="I16231" s="784" t="s">
        <v>7254</v>
      </c>
    </row>
    <row r="16232" spans="1:9" hidden="1">
      <c r="A16232" s="784" t="str">
        <f>Table_wabobpsvr_AzureCalc_AzureCalcRateCard[[#This Row],[ServiceName]]&amp;Table_wabobpsvr_AzureCalc_AzureCalcRateCard[[#This Row],[Price_Level]]&amp;Table_wabobpsvr_AzureCalc_AzureCalcRateCard[[#This Row],[Region]]</f>
        <v>Compute HoursD2</v>
      </c>
      <c r="B16232" s="784">
        <v>2</v>
      </c>
      <c r="C16232" s="784" t="s">
        <v>91</v>
      </c>
      <c r="D16232" s="784" t="s">
        <v>183</v>
      </c>
      <c r="E16232" s="784">
        <v>1.0736000000000001</v>
      </c>
      <c r="F16232" s="784" t="s">
        <v>4787</v>
      </c>
      <c r="G16232" s="784" t="s">
        <v>7255</v>
      </c>
      <c r="H16232" s="784" t="s">
        <v>7256</v>
      </c>
      <c r="I16232" s="784" t="s">
        <v>7245</v>
      </c>
    </row>
    <row r="16233" spans="1:9" hidden="1">
      <c r="A16233" s="784" t="str">
        <f>Table_wabobpsvr_AzureCalc_AzureCalcRateCard[[#This Row],[ServiceName]]&amp;Table_wabobpsvr_AzureCalc_AzureCalcRateCard[[#This Row],[Price_Level]]&amp;Table_wabobpsvr_AzureCalc_AzureCalcRateCard[[#This Row],[Region]]</f>
        <v>Compute HoursD4</v>
      </c>
      <c r="B16233" s="784">
        <v>4</v>
      </c>
      <c r="C16233" s="784" t="s">
        <v>91</v>
      </c>
      <c r="D16233" s="784" t="s">
        <v>183</v>
      </c>
      <c r="E16233" s="784">
        <v>1.1000000000000001</v>
      </c>
      <c r="F16233" s="784" t="s">
        <v>4787</v>
      </c>
      <c r="G16233" s="784" t="s">
        <v>7257</v>
      </c>
      <c r="H16233" s="784" t="s">
        <v>7258</v>
      </c>
      <c r="I16233" s="784" t="s">
        <v>7246</v>
      </c>
    </row>
    <row r="16234" spans="1:9" hidden="1">
      <c r="A16234" s="784" t="str">
        <f>Table_wabobpsvr_AzureCalc_AzureCalcRateCard[[#This Row],[ServiceName]]&amp;Table_wabobpsvr_AzureCalc_AzureCalcRateCard[[#This Row],[Price_Level]]&amp;Table_wabobpsvr_AzureCalc_AzureCalcRateCard[[#This Row],[Region]]</f>
        <v>Compute HoursD2</v>
      </c>
      <c r="B16234" s="784">
        <v>2</v>
      </c>
      <c r="C16234" s="784" t="s">
        <v>91</v>
      </c>
      <c r="D16234" s="784" t="s">
        <v>183</v>
      </c>
      <c r="E16234" s="784">
        <v>1.4872000000000001</v>
      </c>
      <c r="F16234" s="784" t="s">
        <v>4787</v>
      </c>
      <c r="G16234" s="784" t="s">
        <v>7259</v>
      </c>
      <c r="H16234" s="784" t="s">
        <v>7260</v>
      </c>
      <c r="I16234" s="784" t="s">
        <v>7247</v>
      </c>
    </row>
    <row r="16235" spans="1:9" hidden="1">
      <c r="A16235" s="784" t="str">
        <f>Table_wabobpsvr_AzureCalc_AzureCalcRateCard[[#This Row],[ServiceName]]&amp;Table_wabobpsvr_AzureCalc_AzureCalcRateCard[[#This Row],[Price_Level]]&amp;Table_wabobpsvr_AzureCalc_AzureCalcRateCard[[#This Row],[Region]]</f>
        <v>Compute HoursD4</v>
      </c>
      <c r="B16235" s="784">
        <v>4</v>
      </c>
      <c r="C16235" s="784" t="s">
        <v>91</v>
      </c>
      <c r="D16235" s="784" t="s">
        <v>183</v>
      </c>
      <c r="E16235" s="784">
        <v>1.54</v>
      </c>
      <c r="F16235" s="784" t="s">
        <v>4787</v>
      </c>
      <c r="G16235" s="784" t="s">
        <v>7261</v>
      </c>
      <c r="H16235" s="784" t="s">
        <v>7262</v>
      </c>
      <c r="I16235" s="784" t="s">
        <v>7248</v>
      </c>
    </row>
    <row r="16236" spans="1:9" hidden="1">
      <c r="A16236" s="784" t="str">
        <f>Table_wabobpsvr_AzureCalc_AzureCalcRateCard[[#This Row],[ServiceName]]&amp;Table_wabobpsvr_AzureCalc_AzureCalcRateCard[[#This Row],[Price_Level]]&amp;Table_wabobpsvr_AzureCalc_AzureCalcRateCard[[#This Row],[Region]]</f>
        <v>Compute HoursD2</v>
      </c>
      <c r="B16236" s="784">
        <v>2</v>
      </c>
      <c r="C16236" s="784" t="s">
        <v>91</v>
      </c>
      <c r="D16236" s="784" t="s">
        <v>183</v>
      </c>
      <c r="E16236" s="784">
        <v>2.7631999999999999</v>
      </c>
      <c r="F16236" s="784" t="s">
        <v>4787</v>
      </c>
      <c r="G16236" s="784" t="s">
        <v>7263</v>
      </c>
      <c r="H16236" s="784" t="s">
        <v>7264</v>
      </c>
      <c r="I16236" s="784" t="s">
        <v>7249</v>
      </c>
    </row>
    <row r="16237" spans="1:9" hidden="1">
      <c r="A16237" s="784" t="str">
        <f>Table_wabobpsvr_AzureCalc_AzureCalcRateCard[[#This Row],[ServiceName]]&amp;Table_wabobpsvr_AzureCalc_AzureCalcRateCard[[#This Row],[Price_Level]]&amp;Table_wabobpsvr_AzureCalc_AzureCalcRateCard[[#This Row],[Region]]</f>
        <v>Compute HoursD4</v>
      </c>
      <c r="B16237" s="784">
        <v>4</v>
      </c>
      <c r="C16237" s="784" t="s">
        <v>91</v>
      </c>
      <c r="D16237" s="784" t="s">
        <v>183</v>
      </c>
      <c r="E16237" s="784">
        <v>2.8687999999999998</v>
      </c>
      <c r="F16237" s="784" t="s">
        <v>4787</v>
      </c>
      <c r="G16237" s="784" t="s">
        <v>7265</v>
      </c>
      <c r="H16237" s="784" t="s">
        <v>7266</v>
      </c>
      <c r="I16237" s="784" t="s">
        <v>7250</v>
      </c>
    </row>
    <row r="16238" spans="1:9" hidden="1">
      <c r="A16238" s="784" t="str">
        <f>Table_wabobpsvr_AzureCalc_AzureCalcRateCard[[#This Row],[ServiceName]]&amp;Table_wabobpsvr_AzureCalc_AzureCalcRateCard[[#This Row],[Price_Level]]&amp;Table_wabobpsvr_AzureCalc_AzureCalcRateCard[[#This Row],[Region]]</f>
        <v>Compute HoursD2</v>
      </c>
      <c r="B16238" s="784">
        <v>2</v>
      </c>
      <c r="C16238" s="784" t="s">
        <v>91</v>
      </c>
      <c r="D16238" s="784" t="s">
        <v>183</v>
      </c>
      <c r="E16238" s="784">
        <v>5.4471999999999996</v>
      </c>
      <c r="F16238" s="784" t="s">
        <v>4787</v>
      </c>
      <c r="G16238" s="784" t="s">
        <v>7267</v>
      </c>
      <c r="H16238" s="784" t="s">
        <v>7268</v>
      </c>
      <c r="I16238" s="784" t="s">
        <v>7251</v>
      </c>
    </row>
    <row r="16239" spans="1:9" hidden="1">
      <c r="A16239" s="784" t="str">
        <f>Table_wabobpsvr_AzureCalc_AzureCalcRateCard[[#This Row],[ServiceName]]&amp;Table_wabobpsvr_AzureCalc_AzureCalcRateCard[[#This Row],[Price_Level]]&amp;Table_wabobpsvr_AzureCalc_AzureCalcRateCard[[#This Row],[Region]]</f>
        <v>Compute HoursD4</v>
      </c>
      <c r="B16239" s="784">
        <v>4</v>
      </c>
      <c r="C16239" s="784" t="s">
        <v>91</v>
      </c>
      <c r="D16239" s="784" t="s">
        <v>183</v>
      </c>
      <c r="E16239" s="784">
        <v>5.6584000000000003</v>
      </c>
      <c r="F16239" s="784" t="s">
        <v>4787</v>
      </c>
      <c r="G16239" s="784" t="s">
        <v>7269</v>
      </c>
      <c r="H16239" s="784" t="s">
        <v>7270</v>
      </c>
      <c r="I16239" s="784" t="s">
        <v>7252</v>
      </c>
    </row>
    <row r="16240" spans="1:9" hidden="1">
      <c r="A16240" s="784" t="str">
        <f>Table_wabobpsvr_AzureCalc_AzureCalcRateCard[[#This Row],[ServiceName]]&amp;Table_wabobpsvr_AzureCalc_AzureCalcRateCard[[#This Row],[Price_Level]]&amp;Table_wabobpsvr_AzureCalc_AzureCalcRateCard[[#This Row],[Region]]</f>
        <v>Compute HoursD2</v>
      </c>
      <c r="B16240" s="784">
        <v>2</v>
      </c>
      <c r="C16240" s="784" t="s">
        <v>91</v>
      </c>
      <c r="D16240" s="784" t="s">
        <v>183</v>
      </c>
      <c r="E16240" s="784">
        <v>10.4544</v>
      </c>
      <c r="F16240" s="784" t="s">
        <v>4787</v>
      </c>
      <c r="G16240" s="784" t="s">
        <v>7271</v>
      </c>
      <c r="H16240" s="784" t="s">
        <v>7272</v>
      </c>
      <c r="I16240" s="784" t="s">
        <v>7253</v>
      </c>
    </row>
    <row r="16241" spans="1:9" hidden="1">
      <c r="A16241" s="784" t="str">
        <f>Table_wabobpsvr_AzureCalc_AzureCalcRateCard[[#This Row],[ServiceName]]&amp;Table_wabobpsvr_AzureCalc_AzureCalcRateCard[[#This Row],[Price_Level]]&amp;Table_wabobpsvr_AzureCalc_AzureCalcRateCard[[#This Row],[Region]]</f>
        <v>Compute HoursD4</v>
      </c>
      <c r="B16241" s="784">
        <v>4</v>
      </c>
      <c r="C16241" s="784" t="s">
        <v>91</v>
      </c>
      <c r="D16241" s="784" t="s">
        <v>183</v>
      </c>
      <c r="E16241" s="784">
        <v>10.8416</v>
      </c>
      <c r="F16241" s="784" t="s">
        <v>4787</v>
      </c>
      <c r="G16241" s="784" t="s">
        <v>7273</v>
      </c>
      <c r="H16241" s="784" t="s">
        <v>7274</v>
      </c>
      <c r="I16241" s="784" t="s">
        <v>7254</v>
      </c>
    </row>
    <row r="16242" spans="1:9" hidden="1">
      <c r="A16242" s="784" t="str">
        <f>Table_wabobpsvr_AzureCalc_AzureCalcRateCard[[#This Row],[ServiceName]]&amp;Table_wabobpsvr_AzureCalc_AzureCalcRateCard[[#This Row],[Price_Level]]&amp;Table_wabobpsvr_AzureCalc_AzureCalcRateCard[[#This Row],[Region]]</f>
        <v>Standard Data Catalog Units (in 100s)MOSP</v>
      </c>
      <c r="B16242" s="784"/>
      <c r="C16242" s="784" t="s">
        <v>7275</v>
      </c>
      <c r="D16242" s="784" t="s">
        <v>627</v>
      </c>
      <c r="E16242" s="784">
        <v>50</v>
      </c>
      <c r="F16242" s="784" t="s">
        <v>7369</v>
      </c>
      <c r="G16242" s="784" t="s">
        <v>4431</v>
      </c>
      <c r="H16242" s="784" t="s">
        <v>4431</v>
      </c>
      <c r="I16242" s="784" t="s">
        <v>7276</v>
      </c>
    </row>
    <row r="16243" spans="1:9" hidden="1">
      <c r="A16243" s="784" t="str">
        <f>Table_wabobpsvr_AzureCalc_AzureCalcRateCard[[#This Row],[ServiceName]]&amp;Table_wabobpsvr_AzureCalc_AzureCalcRateCard[[#This Row],[Price_Level]]&amp;Table_wabobpsvr_AzureCalc_AzureCalcRateCard[[#This Row],[Region]]</f>
        <v>Standard Data Catalog Units (in 100s)A</v>
      </c>
      <c r="B16243" s="784"/>
      <c r="C16243" s="784" t="s">
        <v>7275</v>
      </c>
      <c r="D16243" s="784" t="s">
        <v>181</v>
      </c>
      <c r="E16243" s="784">
        <v>48.5</v>
      </c>
      <c r="F16243" s="784" t="s">
        <v>7369</v>
      </c>
      <c r="G16243" s="784" t="s">
        <v>7277</v>
      </c>
      <c r="H16243" s="784" t="s">
        <v>7278</v>
      </c>
      <c r="I16243" s="784" t="s">
        <v>7276</v>
      </c>
    </row>
    <row r="16244" spans="1:9" hidden="1">
      <c r="A16244" s="784" t="str">
        <f>Table_wabobpsvr_AzureCalc_AzureCalcRateCard[[#This Row],[ServiceName]]&amp;Table_wabobpsvr_AzureCalc_AzureCalcRateCard[[#This Row],[Price_Level]]&amp;Table_wabobpsvr_AzureCalc_AzureCalcRateCard[[#This Row],[Region]]</f>
        <v>Standard Data Catalog Units (in 100s)B</v>
      </c>
      <c r="B16244" s="784"/>
      <c r="C16244" s="784" t="s">
        <v>7275</v>
      </c>
      <c r="D16244" s="784" t="s">
        <v>182</v>
      </c>
      <c r="E16244" s="784">
        <v>47</v>
      </c>
      <c r="F16244" s="784" t="s">
        <v>7369</v>
      </c>
      <c r="G16244" s="784" t="s">
        <v>7277</v>
      </c>
      <c r="H16244" s="784" t="s">
        <v>7278</v>
      </c>
      <c r="I16244" s="784" t="s">
        <v>7276</v>
      </c>
    </row>
    <row r="16245" spans="1:9" hidden="1">
      <c r="A16245" s="784" t="str">
        <f>Table_wabobpsvr_AzureCalc_AzureCalcRateCard[[#This Row],[ServiceName]]&amp;Table_wabobpsvr_AzureCalc_AzureCalcRateCard[[#This Row],[Price_Level]]&amp;Table_wabobpsvr_AzureCalc_AzureCalcRateCard[[#This Row],[Region]]</f>
        <v>Standard Data Catalog Units (in 100s)C</v>
      </c>
      <c r="B16245" s="784"/>
      <c r="C16245" s="784" t="s">
        <v>7275</v>
      </c>
      <c r="D16245" s="784" t="s">
        <v>184</v>
      </c>
      <c r="E16245" s="784">
        <v>45.5</v>
      </c>
      <c r="F16245" s="784" t="s">
        <v>7369</v>
      </c>
      <c r="G16245" s="784" t="s">
        <v>7277</v>
      </c>
      <c r="H16245" s="784" t="s">
        <v>7278</v>
      </c>
      <c r="I16245" s="784" t="s">
        <v>7276</v>
      </c>
    </row>
    <row r="16246" spans="1:9" hidden="1">
      <c r="A16246" s="784" t="str">
        <f>Table_wabobpsvr_AzureCalc_AzureCalcRateCard[[#This Row],[ServiceName]]&amp;Table_wabobpsvr_AzureCalc_AzureCalcRateCard[[#This Row],[Price_Level]]&amp;Table_wabobpsvr_AzureCalc_AzureCalcRateCard[[#This Row],[Region]]</f>
        <v>Standard Data Catalog Units (in 100s)D</v>
      </c>
      <c r="B16246" s="784"/>
      <c r="C16246" s="784" t="s">
        <v>7275</v>
      </c>
      <c r="D16246" s="784" t="s">
        <v>183</v>
      </c>
      <c r="E16246" s="784">
        <v>44</v>
      </c>
      <c r="F16246" s="784" t="s">
        <v>7369</v>
      </c>
      <c r="G16246" s="784" t="s">
        <v>7277</v>
      </c>
      <c r="H16246" s="784" t="s">
        <v>7278</v>
      </c>
      <c r="I16246" s="784" t="s">
        <v>7276</v>
      </c>
    </row>
    <row r="16247" spans="1:9" hidden="1">
      <c r="A16247" s="784" t="str">
        <f>Table_wabobpsvr_AzureCalc_AzureCalcRateCard[[#This Row],[ServiceName]]&amp;Table_wabobpsvr_AzureCalc_AzureCalcRateCard[[#This Row],[Price_Level]]&amp;Table_wabobpsvr_AzureCalc_AzureCalcRateCard[[#This Row],[Region]]</f>
        <v>Standard Elastic Database ExistenceD16</v>
      </c>
      <c r="B16247" s="784">
        <v>16</v>
      </c>
      <c r="C16247" s="784" t="s">
        <v>7614</v>
      </c>
      <c r="D16247" s="784" t="s">
        <v>183</v>
      </c>
      <c r="E16247" s="784">
        <v>3.9E-2</v>
      </c>
      <c r="F16247" s="784" t="s">
        <v>4757</v>
      </c>
      <c r="G16247" s="784" t="s">
        <v>4778</v>
      </c>
      <c r="H16247" s="784" t="s">
        <v>7623</v>
      </c>
      <c r="I16247" s="784" t="s">
        <v>4881</v>
      </c>
    </row>
    <row r="16248" spans="1:9" hidden="1">
      <c r="A16248" s="784" t="str">
        <f>Table_wabobpsvr_AzureCalc_AzureCalcRateCard[[#This Row],[ServiceName]]&amp;Table_wabobpsvr_AzureCalc_AzureCalcRateCard[[#This Row],[Price_Level]]&amp;Table_wabobpsvr_AzureCalc_AzureCalcRateCard[[#This Row],[Region]]</f>
        <v>Basic Elastic DTU PackD16</v>
      </c>
      <c r="B16248" s="784">
        <v>16</v>
      </c>
      <c r="C16248" s="784" t="s">
        <v>7614</v>
      </c>
      <c r="D16248" s="784" t="s">
        <v>183</v>
      </c>
      <c r="E16248" s="784">
        <v>4.7E-2</v>
      </c>
      <c r="F16248" s="784" t="s">
        <v>7449</v>
      </c>
      <c r="G16248" s="784" t="s">
        <v>7450</v>
      </c>
      <c r="H16248" s="784" t="s">
        <v>7624</v>
      </c>
      <c r="I16248" s="784" t="s">
        <v>7451</v>
      </c>
    </row>
    <row r="16249" spans="1:9" hidden="1">
      <c r="A16249" s="784" t="str">
        <f>Table_wabobpsvr_AzureCalc_AzureCalcRateCard[[#This Row],[ServiceName]]&amp;Table_wabobpsvr_AzureCalc_AzureCalcRateCard[[#This Row],[Price_Level]]&amp;Table_wabobpsvr_AzureCalc_AzureCalcRateCard[[#This Row],[Region]]</f>
        <v>Basic Elastic Database ExistenceD16</v>
      </c>
      <c r="B16249" s="784">
        <v>16</v>
      </c>
      <c r="C16249" s="784" t="s">
        <v>7614</v>
      </c>
      <c r="D16249" s="784" t="s">
        <v>183</v>
      </c>
      <c r="E16249" s="784">
        <v>8.0000000000000002E-3</v>
      </c>
      <c r="F16249" s="784" t="s">
        <v>7454</v>
      </c>
      <c r="G16249" s="784" t="s">
        <v>7574</v>
      </c>
      <c r="H16249" s="784" t="s">
        <v>7625</v>
      </c>
      <c r="I16249" s="784" t="s">
        <v>7554</v>
      </c>
    </row>
    <row r="16250" spans="1:9" hidden="1">
      <c r="A16250" s="784" t="str">
        <f>Table_wabobpsvr_AzureCalc_AzureCalcRateCard[[#This Row],[ServiceName]]&amp;Table_wabobpsvr_AzureCalc_AzureCalcRateCard[[#This Row],[Price_Level]]&amp;Table_wabobpsvr_AzureCalc_AzureCalcRateCard[[#This Row],[Region]]</f>
        <v>Premium Elastic DTU PackD16</v>
      </c>
      <c r="B16250" s="784">
        <v>16</v>
      </c>
      <c r="C16250" s="784" t="s">
        <v>7614</v>
      </c>
      <c r="D16250" s="784" t="s">
        <v>183</v>
      </c>
      <c r="E16250" s="784">
        <v>0.17499999999999999</v>
      </c>
      <c r="F16250" s="784" t="s">
        <v>7555</v>
      </c>
      <c r="G16250" s="784" t="s">
        <v>7581</v>
      </c>
      <c r="H16250" s="784" t="s">
        <v>7626</v>
      </c>
      <c r="I16250" s="784" t="s">
        <v>7557</v>
      </c>
    </row>
    <row r="16251" spans="1:9" hidden="1">
      <c r="A16251" s="784" t="str">
        <f>Table_wabobpsvr_AzureCalc_AzureCalcRateCard[[#This Row],[ServiceName]]&amp;Table_wabobpsvr_AzureCalc_AzureCalcRateCard[[#This Row],[Price_Level]]&amp;Table_wabobpsvr_AzureCalc_AzureCalcRateCard[[#This Row],[Region]]</f>
        <v>Basic Elastic Database ExistenceB11</v>
      </c>
      <c r="B16251" s="784">
        <v>11</v>
      </c>
      <c r="C16251" s="784" t="s">
        <v>7614</v>
      </c>
      <c r="D16251" s="784" t="s">
        <v>182</v>
      </c>
      <c r="E16251" s="784">
        <v>8.9999999999999993E-3</v>
      </c>
      <c r="F16251" s="784" t="s">
        <v>7454</v>
      </c>
      <c r="G16251" s="784" t="s">
        <v>7576</v>
      </c>
      <c r="H16251" s="784" t="s">
        <v>7616</v>
      </c>
      <c r="I16251" s="784" t="s">
        <v>7455</v>
      </c>
    </row>
    <row r="16252" spans="1:9" hidden="1">
      <c r="A16252" s="784" t="str">
        <f>Table_wabobpsvr_AzureCalc_AzureCalcRateCard[[#This Row],[ServiceName]]&amp;Table_wabobpsvr_AzureCalc_AzureCalcRateCard[[#This Row],[Price_Level]]&amp;Table_wabobpsvr_AzureCalc_AzureCalcRateCard[[#This Row],[Region]]</f>
        <v>Premium Elastic DTU PackB11</v>
      </c>
      <c r="B16252" s="784">
        <v>11</v>
      </c>
      <c r="C16252" s="784" t="s">
        <v>7614</v>
      </c>
      <c r="D16252" s="784" t="s">
        <v>182</v>
      </c>
      <c r="E16252" s="784">
        <v>0.192</v>
      </c>
      <c r="F16252" s="784" t="s">
        <v>7555</v>
      </c>
      <c r="G16252" s="784" t="s">
        <v>7583</v>
      </c>
      <c r="H16252" s="784" t="s">
        <v>7617</v>
      </c>
      <c r="I16252" s="784" t="s">
        <v>7559</v>
      </c>
    </row>
    <row r="16253" spans="1:9" hidden="1">
      <c r="A16253" s="784" t="str">
        <f>Table_wabobpsvr_AzureCalc_AzureCalcRateCard[[#This Row],[ServiceName]]&amp;Table_wabobpsvr_AzureCalc_AzureCalcRateCard[[#This Row],[Price_Level]]&amp;Table_wabobpsvr_AzureCalc_AzureCalcRateCard[[#This Row],[Region]]</f>
        <v>Premium Elastic Database ExistenceB11</v>
      </c>
      <c r="B16253" s="784">
        <v>11</v>
      </c>
      <c r="C16253" s="784" t="s">
        <v>7614</v>
      </c>
      <c r="D16253" s="784" t="s">
        <v>182</v>
      </c>
      <c r="E16253" s="784">
        <v>0.215</v>
      </c>
      <c r="F16253" s="784" t="s">
        <v>7563</v>
      </c>
      <c r="G16253" s="784" t="s">
        <v>7590</v>
      </c>
      <c r="H16253" s="784" t="s">
        <v>7618</v>
      </c>
      <c r="I16253" s="784" t="s">
        <v>7567</v>
      </c>
    </row>
    <row r="16254" spans="1:9" hidden="1">
      <c r="A16254" s="784" t="str">
        <f>Table_wabobpsvr_AzureCalc_AzureCalcRateCard[[#This Row],[ServiceName]]&amp;Table_wabobpsvr_AzureCalc_AzureCalcRateCard[[#This Row],[Price_Level]]&amp;Table_wabobpsvr_AzureCalc_AzureCalcRateCard[[#This Row],[Region]]</f>
        <v>Standard Elastic DTU PackB12</v>
      </c>
      <c r="B16254" s="784">
        <v>12</v>
      </c>
      <c r="C16254" s="784" t="s">
        <v>7614</v>
      </c>
      <c r="D16254" s="784" t="s">
        <v>182</v>
      </c>
      <c r="E16254" s="784">
        <v>7.6999999999999999E-2</v>
      </c>
      <c r="F16254" s="784" t="s">
        <v>4718</v>
      </c>
      <c r="G16254" s="784" t="s">
        <v>4722</v>
      </c>
      <c r="H16254" s="784" t="s">
        <v>7619</v>
      </c>
      <c r="I16254" s="784" t="s">
        <v>4882</v>
      </c>
    </row>
    <row r="16255" spans="1:9" hidden="1">
      <c r="A16255" s="784" t="str">
        <f>Table_wabobpsvr_AzureCalc_AzureCalcRateCard[[#This Row],[ServiceName]]&amp;Table_wabobpsvr_AzureCalc_AzureCalcRateCard[[#This Row],[Price_Level]]&amp;Table_wabobpsvr_AzureCalc_AzureCalcRateCard[[#This Row],[Region]]</f>
        <v>Standard Elastic Database ExistenceB12</v>
      </c>
      <c r="B16255" s="784">
        <v>12</v>
      </c>
      <c r="C16255" s="784" t="s">
        <v>7614</v>
      </c>
      <c r="D16255" s="784" t="s">
        <v>182</v>
      </c>
      <c r="E16255" s="784">
        <v>4.2999999999999997E-2</v>
      </c>
      <c r="F16255" s="784" t="s">
        <v>4757</v>
      </c>
      <c r="G16255" s="784" t="s">
        <v>4780</v>
      </c>
      <c r="H16255" s="784" t="s">
        <v>7629</v>
      </c>
      <c r="I16255" s="784" t="s">
        <v>4883</v>
      </c>
    </row>
    <row r="16256" spans="1:9" hidden="1">
      <c r="A16256" s="784" t="str">
        <f>Table_wabobpsvr_AzureCalc_AzureCalcRateCard[[#This Row],[ServiceName]]&amp;Table_wabobpsvr_AzureCalc_AzureCalcRateCard[[#This Row],[Price_Level]]&amp;Table_wabobpsvr_AzureCalc_AzureCalcRateCard[[#This Row],[Region]]</f>
        <v>Basic Elastic DTU PackB12</v>
      </c>
      <c r="B16256" s="784">
        <v>12</v>
      </c>
      <c r="C16256" s="784" t="s">
        <v>7614</v>
      </c>
      <c r="D16256" s="784" t="s">
        <v>182</v>
      </c>
      <c r="E16256" s="784">
        <v>5.1999999999999998E-2</v>
      </c>
      <c r="F16256" s="784" t="s">
        <v>7449</v>
      </c>
      <c r="G16256" s="784" t="s">
        <v>7458</v>
      </c>
      <c r="H16256" s="784" t="s">
        <v>7641</v>
      </c>
      <c r="I16256" s="784" t="s">
        <v>7459</v>
      </c>
    </row>
    <row r="16257" spans="1:9" hidden="1">
      <c r="A16257" s="784" t="str">
        <f>Table_wabobpsvr_AzureCalc_AzureCalcRateCard[[#This Row],[ServiceName]]&amp;Table_wabobpsvr_AzureCalc_AzureCalcRateCard[[#This Row],[Price_Level]]&amp;Table_wabobpsvr_AzureCalc_AzureCalcRateCard[[#This Row],[Region]]</f>
        <v>Basic Elastic Database ExistenceB12</v>
      </c>
      <c r="B16257" s="784">
        <v>12</v>
      </c>
      <c r="C16257" s="784" t="s">
        <v>7614</v>
      </c>
      <c r="D16257" s="784" t="s">
        <v>182</v>
      </c>
      <c r="E16257" s="784">
        <v>8.9999999999999993E-3</v>
      </c>
      <c r="F16257" s="784" t="s">
        <v>7454</v>
      </c>
      <c r="G16257" s="784" t="s">
        <v>7577</v>
      </c>
      <c r="H16257" s="784" t="s">
        <v>7642</v>
      </c>
      <c r="I16257" s="784" t="s">
        <v>7463</v>
      </c>
    </row>
    <row r="16258" spans="1:9" hidden="1">
      <c r="A16258" s="784" t="str">
        <f>Table_wabobpsvr_AzureCalc_AzureCalcRateCard[[#This Row],[ServiceName]]&amp;Table_wabobpsvr_AzureCalc_AzureCalcRateCard[[#This Row],[Price_Level]]&amp;Table_wabobpsvr_AzureCalc_AzureCalcRateCard[[#This Row],[Region]]</f>
        <v>Premium Elastic DTU PackB12</v>
      </c>
      <c r="B16258" s="784">
        <v>12</v>
      </c>
      <c r="C16258" s="784" t="s">
        <v>7614</v>
      </c>
      <c r="D16258" s="784" t="s">
        <v>182</v>
      </c>
      <c r="E16258" s="784">
        <v>0.192</v>
      </c>
      <c r="F16258" s="784" t="s">
        <v>7555</v>
      </c>
      <c r="G16258" s="784" t="s">
        <v>7584</v>
      </c>
      <c r="H16258" s="784" t="s">
        <v>7643</v>
      </c>
      <c r="I16258" s="784" t="s">
        <v>7560</v>
      </c>
    </row>
    <row r="16259" spans="1:9" hidden="1">
      <c r="A16259" s="784" t="str">
        <f>Table_wabobpsvr_AzureCalc_AzureCalcRateCard[[#This Row],[ServiceName]]&amp;Table_wabobpsvr_AzureCalc_AzureCalcRateCard[[#This Row],[Price_Level]]&amp;Table_wabobpsvr_AzureCalc_AzureCalcRateCard[[#This Row],[Region]]</f>
        <v>Premium Elastic Database ExistenceB12</v>
      </c>
      <c r="B16259" s="784">
        <v>12</v>
      </c>
      <c r="C16259" s="784" t="s">
        <v>7614</v>
      </c>
      <c r="D16259" s="784" t="s">
        <v>182</v>
      </c>
      <c r="E16259" s="784">
        <v>0.215</v>
      </c>
      <c r="F16259" s="784" t="s">
        <v>7563</v>
      </c>
      <c r="G16259" s="784" t="s">
        <v>7591</v>
      </c>
      <c r="H16259" s="784" t="s">
        <v>7644</v>
      </c>
      <c r="I16259" s="784" t="s">
        <v>7568</v>
      </c>
    </row>
    <row r="16260" spans="1:9" hidden="1">
      <c r="A16260" s="784" t="str">
        <f>Table_wabobpsvr_AzureCalc_AzureCalcRateCard[[#This Row],[ServiceName]]&amp;Table_wabobpsvr_AzureCalc_AzureCalcRateCard[[#This Row],[Price_Level]]&amp;Table_wabobpsvr_AzureCalc_AzureCalcRateCard[[#This Row],[Region]]</f>
        <v>Standard Elastic DTU PackB14</v>
      </c>
      <c r="B16260" s="784">
        <v>14</v>
      </c>
      <c r="C16260" s="784" t="s">
        <v>7614</v>
      </c>
      <c r="D16260" s="784" t="s">
        <v>182</v>
      </c>
      <c r="E16260" s="784">
        <v>8.5000000000000006E-2</v>
      </c>
      <c r="F16260" s="784" t="s">
        <v>4718</v>
      </c>
      <c r="G16260" s="784" t="s">
        <v>4723</v>
      </c>
      <c r="H16260" s="784" t="s">
        <v>7645</v>
      </c>
      <c r="I16260" s="784" t="s">
        <v>4886</v>
      </c>
    </row>
    <row r="16261" spans="1:9" hidden="1">
      <c r="A16261" s="784" t="str">
        <f>Table_wabobpsvr_AzureCalc_AzureCalcRateCard[[#This Row],[ServiceName]]&amp;Table_wabobpsvr_AzureCalc_AzureCalcRateCard[[#This Row],[Price_Level]]&amp;Table_wabobpsvr_AzureCalc_AzureCalcRateCard[[#This Row],[Region]]</f>
        <v>Standard Elastic Database ExistenceB14</v>
      </c>
      <c r="B16261" s="784">
        <v>14</v>
      </c>
      <c r="C16261" s="784" t="s">
        <v>7614</v>
      </c>
      <c r="D16261" s="784" t="s">
        <v>182</v>
      </c>
      <c r="E16261" s="784">
        <v>4.7E-2</v>
      </c>
      <c r="F16261" s="784" t="s">
        <v>4757</v>
      </c>
      <c r="G16261" s="784" t="s">
        <v>4781</v>
      </c>
      <c r="H16261" s="784" t="s">
        <v>7646</v>
      </c>
      <c r="I16261" s="784" t="s">
        <v>5925</v>
      </c>
    </row>
    <row r="16262" spans="1:9" hidden="1">
      <c r="A16262" s="784" t="str">
        <f>Table_wabobpsvr_AzureCalc_AzureCalcRateCard[[#This Row],[ServiceName]]&amp;Table_wabobpsvr_AzureCalc_AzureCalcRateCard[[#This Row],[Price_Level]]&amp;Table_wabobpsvr_AzureCalc_AzureCalcRateCard[[#This Row],[Region]]</f>
        <v>Basic Elastic DTU PackB14</v>
      </c>
      <c r="B16262" s="784">
        <v>14</v>
      </c>
      <c r="C16262" s="784" t="s">
        <v>7614</v>
      </c>
      <c r="D16262" s="784" t="s">
        <v>182</v>
      </c>
      <c r="E16262" s="784">
        <v>5.7000000000000002E-2</v>
      </c>
      <c r="F16262" s="784" t="s">
        <v>7449</v>
      </c>
      <c r="G16262" s="784" t="s">
        <v>7571</v>
      </c>
      <c r="H16262" s="784" t="s">
        <v>7647</v>
      </c>
      <c r="I16262" s="784" t="s">
        <v>7551</v>
      </c>
    </row>
    <row r="16263" spans="1:9" hidden="1">
      <c r="A16263" s="784" t="str">
        <f>Table_wabobpsvr_AzureCalc_AzureCalcRateCard[[#This Row],[ServiceName]]&amp;Table_wabobpsvr_AzureCalc_AzureCalcRateCard[[#This Row],[Price_Level]]&amp;Table_wabobpsvr_AzureCalc_AzureCalcRateCard[[#This Row],[Region]]</f>
        <v>Basic Elastic Database ExistenceB14</v>
      </c>
      <c r="B16263" s="784">
        <v>14</v>
      </c>
      <c r="C16263" s="784" t="s">
        <v>7614</v>
      </c>
      <c r="D16263" s="784" t="s">
        <v>182</v>
      </c>
      <c r="E16263" s="784">
        <v>8.9999999999999993E-3</v>
      </c>
      <c r="F16263" s="784" t="s">
        <v>7454</v>
      </c>
      <c r="G16263" s="784" t="s">
        <v>7578</v>
      </c>
      <c r="H16263" s="784" t="s">
        <v>7648</v>
      </c>
      <c r="I16263" s="784" t="s">
        <v>7464</v>
      </c>
    </row>
    <row r="16264" spans="1:9" hidden="1">
      <c r="A16264" s="784" t="str">
        <f>Table_wabobpsvr_AzureCalc_AzureCalcRateCard[[#This Row],[ServiceName]]&amp;Table_wabobpsvr_AzureCalc_AzureCalcRateCard[[#This Row],[Price_Level]]&amp;Table_wabobpsvr_AzureCalc_AzureCalcRateCard[[#This Row],[Region]]</f>
        <v>Premium Elastic DTU PackB14</v>
      </c>
      <c r="B16264" s="784">
        <v>14</v>
      </c>
      <c r="C16264" s="784" t="s">
        <v>7614</v>
      </c>
      <c r="D16264" s="784" t="s">
        <v>182</v>
      </c>
      <c r="E16264" s="784">
        <v>0.21099999999999999</v>
      </c>
      <c r="F16264" s="784" t="s">
        <v>7555</v>
      </c>
      <c r="G16264" s="784" t="s">
        <v>7585</v>
      </c>
      <c r="H16264" s="784" t="s">
        <v>7649</v>
      </c>
      <c r="I16264" s="784" t="s">
        <v>7561</v>
      </c>
    </row>
    <row r="16265" spans="1:9" hidden="1">
      <c r="A16265" s="784" t="str">
        <f>Table_wabobpsvr_AzureCalc_AzureCalcRateCard[[#This Row],[ServiceName]]&amp;Table_wabobpsvr_AzureCalc_AzureCalcRateCard[[#This Row],[Price_Level]]&amp;Table_wabobpsvr_AzureCalc_AzureCalcRateCard[[#This Row],[Region]]</f>
        <v>SQL DB Premium P4 Database HoursMOSP13</v>
      </c>
      <c r="B16265" s="784">
        <v>13</v>
      </c>
      <c r="C16265" s="784" t="s">
        <v>91</v>
      </c>
      <c r="D16265" s="784" t="s">
        <v>627</v>
      </c>
      <c r="E16265" s="784">
        <v>3.03833333333333</v>
      </c>
      <c r="F16265" s="784" t="s">
        <v>7384</v>
      </c>
      <c r="G16265" s="784" t="s">
        <v>4431</v>
      </c>
      <c r="H16265" s="784" t="s">
        <v>4431</v>
      </c>
      <c r="I16265" s="784" t="s">
        <v>7287</v>
      </c>
    </row>
    <row r="16266" spans="1:9" hidden="1">
      <c r="A16266" s="784" t="str">
        <f>Table_wabobpsvr_AzureCalc_AzureCalcRateCard[[#This Row],[ServiceName]]&amp;Table_wabobpsvr_AzureCalc_AzureCalcRateCard[[#This Row],[Price_Level]]&amp;Table_wabobpsvr_AzureCalc_AzureCalcRateCard[[#This Row],[Region]]</f>
        <v>SQL DB Premium P4 Database HoursMOSP</v>
      </c>
      <c r="B16266" s="784"/>
      <c r="C16266" s="784" t="s">
        <v>91</v>
      </c>
      <c r="D16266" s="784" t="s">
        <v>627</v>
      </c>
      <c r="E16266" s="784">
        <v>2.5</v>
      </c>
      <c r="F16266" s="784" t="s">
        <v>7384</v>
      </c>
      <c r="G16266" s="784" t="s">
        <v>4431</v>
      </c>
      <c r="H16266" s="784" t="s">
        <v>4431</v>
      </c>
      <c r="I16266" s="784" t="s">
        <v>7385</v>
      </c>
    </row>
    <row r="16267" spans="1:9" hidden="1">
      <c r="A16267" s="784" t="str">
        <f>Table_wabobpsvr_AzureCalc_AzureCalcRateCard[[#This Row],[ServiceName]]&amp;Table_wabobpsvr_AzureCalc_AzureCalcRateCard[[#This Row],[Price_Level]]&amp;Table_wabobpsvr_AzureCalc_AzureCalcRateCard[[#This Row],[Region]]</f>
        <v>Premium P4 Secondary Geo Database HoursMOSP</v>
      </c>
      <c r="B16267" s="784"/>
      <c r="C16267" s="784" t="s">
        <v>91</v>
      </c>
      <c r="D16267" s="784" t="s">
        <v>627</v>
      </c>
      <c r="E16267" s="784">
        <v>1.875</v>
      </c>
      <c r="F16267" s="784" t="s">
        <v>7381</v>
      </c>
      <c r="G16267" s="784" t="s">
        <v>4431</v>
      </c>
      <c r="H16267" s="784" t="s">
        <v>4431</v>
      </c>
      <c r="I16267" s="784" t="s">
        <v>7279</v>
      </c>
    </row>
    <row r="16268" spans="1:9" hidden="1">
      <c r="A16268" s="784" t="str">
        <f>Table_wabobpsvr_AzureCalc_AzureCalcRateCard[[#This Row],[ServiceName]]&amp;Table_wabobpsvr_AzureCalc_AzureCalcRateCard[[#This Row],[Price_Level]]&amp;Table_wabobpsvr_AzureCalc_AzureCalcRateCard[[#This Row],[Region]]</f>
        <v>Premium P4 Secondary Active Geo Database HoursMOSP</v>
      </c>
      <c r="B16268" s="784"/>
      <c r="C16268" s="784" t="s">
        <v>91</v>
      </c>
      <c r="D16268" s="784" t="s">
        <v>627</v>
      </c>
      <c r="E16268" s="784">
        <v>2.5</v>
      </c>
      <c r="F16268" s="784" t="s">
        <v>7382</v>
      </c>
      <c r="G16268" s="784" t="s">
        <v>4431</v>
      </c>
      <c r="H16268" s="784" t="s">
        <v>4431</v>
      </c>
      <c r="I16268" s="784" t="s">
        <v>7280</v>
      </c>
    </row>
    <row r="16269" spans="1:9" hidden="1">
      <c r="A16269" s="784" t="str">
        <f>Table_wabobpsvr_AzureCalc_AzureCalcRateCard[[#This Row],[ServiceName]]&amp;Table_wabobpsvr_AzureCalc_AzureCalcRateCard[[#This Row],[Price_Level]]&amp;Table_wabobpsvr_AzureCalc_AzureCalcRateCard[[#This Row],[Region]]</f>
        <v>SQL DB Premium P4 Database HoursMOSP15</v>
      </c>
      <c r="B16269" s="784">
        <v>15</v>
      </c>
      <c r="C16269" s="784" t="s">
        <v>91</v>
      </c>
      <c r="D16269" s="784" t="s">
        <v>627</v>
      </c>
      <c r="E16269" s="784">
        <v>2.7679166666666699</v>
      </c>
      <c r="F16269" s="784" t="s">
        <v>7384</v>
      </c>
      <c r="G16269" s="784" t="s">
        <v>4431</v>
      </c>
      <c r="H16269" s="784" t="s">
        <v>4431</v>
      </c>
      <c r="I16269" s="784" t="s">
        <v>7281</v>
      </c>
    </row>
    <row r="16270" spans="1:9" hidden="1">
      <c r="A16270" s="784" t="str">
        <f>Table_wabobpsvr_AzureCalc_AzureCalcRateCard[[#This Row],[ServiceName]]&amp;Table_wabobpsvr_AzureCalc_AzureCalcRateCard[[#This Row],[Price_Level]]&amp;Table_wabobpsvr_AzureCalc_AzureCalcRateCard[[#This Row],[Region]]</f>
        <v>Premium P4 Secondary Geo Database HoursMOSP15</v>
      </c>
      <c r="B16270" s="784">
        <v>15</v>
      </c>
      <c r="C16270" s="784" t="s">
        <v>91</v>
      </c>
      <c r="D16270" s="784" t="s">
        <v>627</v>
      </c>
      <c r="E16270" s="784">
        <v>2.0758333333333301</v>
      </c>
      <c r="F16270" s="784" t="s">
        <v>7381</v>
      </c>
      <c r="G16270" s="784" t="s">
        <v>4431</v>
      </c>
      <c r="H16270" s="784" t="s">
        <v>4431</v>
      </c>
      <c r="I16270" s="784" t="s">
        <v>7282</v>
      </c>
    </row>
    <row r="16271" spans="1:9" hidden="1">
      <c r="A16271" s="784" t="str">
        <f>Table_wabobpsvr_AzureCalc_AzureCalcRateCard[[#This Row],[ServiceName]]&amp;Table_wabobpsvr_AzureCalc_AzureCalcRateCard[[#This Row],[Price_Level]]&amp;Table_wabobpsvr_AzureCalc_AzureCalcRateCard[[#This Row],[Region]]</f>
        <v>Premium P4 Secondary Active Geo Database HoursMOSP15</v>
      </c>
      <c r="B16271" s="784">
        <v>15</v>
      </c>
      <c r="C16271" s="784" t="s">
        <v>91</v>
      </c>
      <c r="D16271" s="784" t="s">
        <v>627</v>
      </c>
      <c r="E16271" s="784">
        <v>2.7679166666666699</v>
      </c>
      <c r="F16271" s="784" t="s">
        <v>7382</v>
      </c>
      <c r="G16271" s="784" t="s">
        <v>4431</v>
      </c>
      <c r="H16271" s="784" t="s">
        <v>4431</v>
      </c>
      <c r="I16271" s="784" t="s">
        <v>7283</v>
      </c>
    </row>
    <row r="16272" spans="1:9" hidden="1">
      <c r="A16272" s="784" t="str">
        <f>Table_wabobpsvr_AzureCalc_AzureCalcRateCard[[#This Row],[ServiceName]]&amp;Table_wabobpsvr_AzureCalc_AzureCalcRateCard[[#This Row],[Price_Level]]&amp;Table_wabobpsvr_AzureCalc_AzureCalcRateCard[[#This Row],[Region]]</f>
        <v>SQL DB Premium P4 Database HoursMOSP16</v>
      </c>
      <c r="B16272" s="784">
        <v>16</v>
      </c>
      <c r="C16272" s="784" t="s">
        <v>91</v>
      </c>
      <c r="D16272" s="784" t="s">
        <v>627</v>
      </c>
      <c r="E16272" s="784">
        <v>2.7679166666666699</v>
      </c>
      <c r="F16272" s="784" t="s">
        <v>7384</v>
      </c>
      <c r="G16272" s="784" t="s">
        <v>4431</v>
      </c>
      <c r="H16272" s="784" t="s">
        <v>4431</v>
      </c>
      <c r="I16272" s="784" t="s">
        <v>7284</v>
      </c>
    </row>
    <row r="16273" spans="1:9" hidden="1">
      <c r="A16273" s="784" t="str">
        <f>Table_wabobpsvr_AzureCalc_AzureCalcRateCard[[#This Row],[ServiceName]]&amp;Table_wabobpsvr_AzureCalc_AzureCalcRateCard[[#This Row],[Price_Level]]&amp;Table_wabobpsvr_AzureCalc_AzureCalcRateCard[[#This Row],[Region]]</f>
        <v>Premium P4 Secondary Geo Database HoursMOSP16</v>
      </c>
      <c r="B16273" s="784">
        <v>16</v>
      </c>
      <c r="C16273" s="784" t="s">
        <v>91</v>
      </c>
      <c r="D16273" s="784" t="s">
        <v>627</v>
      </c>
      <c r="E16273" s="784">
        <v>2.0758333333333301</v>
      </c>
      <c r="F16273" s="784" t="s">
        <v>7381</v>
      </c>
      <c r="G16273" s="784" t="s">
        <v>4431</v>
      </c>
      <c r="H16273" s="784" t="s">
        <v>4431</v>
      </c>
      <c r="I16273" s="784" t="s">
        <v>7285</v>
      </c>
    </row>
    <row r="16274" spans="1:9" hidden="1">
      <c r="A16274" s="784" t="str">
        <f>Table_wabobpsvr_AzureCalc_AzureCalcRateCard[[#This Row],[ServiceName]]&amp;Table_wabobpsvr_AzureCalc_AzureCalcRateCard[[#This Row],[Price_Level]]&amp;Table_wabobpsvr_AzureCalc_AzureCalcRateCard[[#This Row],[Region]]</f>
        <v>Premium P4 Secondary Active Geo Database HoursMOSP16</v>
      </c>
      <c r="B16274" s="784">
        <v>16</v>
      </c>
      <c r="C16274" s="784" t="s">
        <v>91</v>
      </c>
      <c r="D16274" s="784" t="s">
        <v>627</v>
      </c>
      <c r="E16274" s="784">
        <v>2.7679166666666699</v>
      </c>
      <c r="F16274" s="784" t="s">
        <v>7382</v>
      </c>
      <c r="G16274" s="784" t="s">
        <v>4431</v>
      </c>
      <c r="H16274" s="784" t="s">
        <v>4431</v>
      </c>
      <c r="I16274" s="784" t="s">
        <v>7286</v>
      </c>
    </row>
    <row r="16275" spans="1:9" hidden="1">
      <c r="A16275" s="784" t="str">
        <f>Table_wabobpsvr_AzureCalc_AzureCalcRateCard[[#This Row],[ServiceName]]&amp;Table_wabobpsvr_AzureCalc_AzureCalcRateCard[[#This Row],[Price_Level]]&amp;Table_wabobpsvr_AzureCalc_AzureCalcRateCard[[#This Row],[Region]]</f>
        <v>SQL DB Premium P4 Database HoursA13</v>
      </c>
      <c r="B16275" s="784">
        <v>13</v>
      </c>
      <c r="C16275" s="784" t="s">
        <v>91</v>
      </c>
      <c r="D16275" s="784" t="s">
        <v>181</v>
      </c>
      <c r="E16275" s="784">
        <v>2.9471833333333302</v>
      </c>
      <c r="F16275" s="784" t="s">
        <v>7384</v>
      </c>
      <c r="G16275" s="784" t="s">
        <v>7312</v>
      </c>
      <c r="H16275" s="784" t="s">
        <v>7313</v>
      </c>
      <c r="I16275" s="784" t="s">
        <v>7287</v>
      </c>
    </row>
    <row r="16276" spans="1:9" hidden="1">
      <c r="A16276" s="784" t="str">
        <f>Table_wabobpsvr_AzureCalc_AzureCalcRateCard[[#This Row],[ServiceName]]&amp;Table_wabobpsvr_AzureCalc_AzureCalcRateCard[[#This Row],[Price_Level]]&amp;Table_wabobpsvr_AzureCalc_AzureCalcRateCard[[#This Row],[Region]]</f>
        <v>Premium P4 Secondary Geo Database HoursA12</v>
      </c>
      <c r="B16276" s="784">
        <v>12</v>
      </c>
      <c r="C16276" s="784" t="s">
        <v>91</v>
      </c>
      <c r="D16276" s="784" t="s">
        <v>181</v>
      </c>
      <c r="E16276" s="784">
        <v>2.0588250000000001</v>
      </c>
      <c r="F16276" s="784" t="s">
        <v>7381</v>
      </c>
      <c r="G16276" s="784" t="s">
        <v>7326</v>
      </c>
      <c r="H16276" s="784" t="s">
        <v>7327</v>
      </c>
      <c r="I16276" s="784" t="s">
        <v>7294</v>
      </c>
    </row>
    <row r="16277" spans="1:9" hidden="1">
      <c r="A16277" s="784" t="str">
        <f>Table_wabobpsvr_AzureCalc_AzureCalcRateCard[[#This Row],[ServiceName]]&amp;Table_wabobpsvr_AzureCalc_AzureCalcRateCard[[#This Row],[Price_Level]]&amp;Table_wabobpsvr_AzureCalc_AzureCalcRateCard[[#This Row],[Region]]</f>
        <v>SQL DB Premium P4 Database HoursB11</v>
      </c>
      <c r="B16277" s="784">
        <v>11</v>
      </c>
      <c r="C16277" s="784" t="s">
        <v>91</v>
      </c>
      <c r="D16277" s="784" t="s">
        <v>182</v>
      </c>
      <c r="E16277" s="784">
        <v>2.6598083333333302</v>
      </c>
      <c r="F16277" s="784" t="s">
        <v>7384</v>
      </c>
      <c r="G16277" s="784" t="s">
        <v>7318</v>
      </c>
      <c r="H16277" s="784" t="s">
        <v>7319</v>
      </c>
      <c r="I16277" s="784" t="s">
        <v>7290</v>
      </c>
    </row>
    <row r="16278" spans="1:9" hidden="1">
      <c r="A16278" s="784" t="str">
        <f>Table_wabobpsvr_AzureCalc_AzureCalcRateCard[[#This Row],[ServiceName]]&amp;Table_wabobpsvr_AzureCalc_AzureCalcRateCard[[#This Row],[Price_Level]]&amp;Table_wabobpsvr_AzureCalc_AzureCalcRateCard[[#This Row],[Region]]</f>
        <v>Premium P4 Secondary Geo Database HoursC13</v>
      </c>
      <c r="B16278" s="784">
        <v>13</v>
      </c>
      <c r="C16278" s="784" t="s">
        <v>91</v>
      </c>
      <c r="D16278" s="784" t="s">
        <v>184</v>
      </c>
      <c r="E16278" s="784">
        <v>2.0736625000000002</v>
      </c>
      <c r="F16278" s="784" t="s">
        <v>7381</v>
      </c>
      <c r="G16278" s="784" t="s">
        <v>7314</v>
      </c>
      <c r="H16278" s="784" t="s">
        <v>7315</v>
      </c>
      <c r="I16278" s="784" t="s">
        <v>7288</v>
      </c>
    </row>
    <row r="16279" spans="1:9" hidden="1">
      <c r="A16279" s="784" t="str">
        <f>Table_wabobpsvr_AzureCalc_AzureCalcRateCard[[#This Row],[ServiceName]]&amp;Table_wabobpsvr_AzureCalc_AzureCalcRateCard[[#This Row],[Price_Level]]&amp;Table_wabobpsvr_AzureCalc_AzureCalcRateCard[[#This Row],[Region]]</f>
        <v>Premium P4 Secondary Active Geo Database HoursC12</v>
      </c>
      <c r="B16279" s="784">
        <v>12</v>
      </c>
      <c r="C16279" s="784" t="s">
        <v>91</v>
      </c>
      <c r="D16279" s="784" t="s">
        <v>184</v>
      </c>
      <c r="E16279" s="784">
        <v>2.57492083333333</v>
      </c>
      <c r="F16279" s="784" t="s">
        <v>7382</v>
      </c>
      <c r="G16279" s="784" t="s">
        <v>7328</v>
      </c>
      <c r="H16279" s="784" t="s">
        <v>7329</v>
      </c>
      <c r="I16279" s="784" t="s">
        <v>7295</v>
      </c>
    </row>
    <row r="16280" spans="1:9" hidden="1">
      <c r="A16280" s="784" t="str">
        <f>Table_wabobpsvr_AzureCalc_AzureCalcRateCard[[#This Row],[ServiceName]]&amp;Table_wabobpsvr_AzureCalc_AzureCalcRateCard[[#This Row],[Price_Level]]&amp;Table_wabobpsvr_AzureCalc_AzureCalcRateCard[[#This Row],[Region]]</f>
        <v>Premium P4 Secondary Active Geo Database HoursD13</v>
      </c>
      <c r="B16280" s="784">
        <v>13</v>
      </c>
      <c r="C16280" s="784" t="s">
        <v>91</v>
      </c>
      <c r="D16280" s="784" t="s">
        <v>183</v>
      </c>
      <c r="E16280" s="784">
        <v>2.6737333333333302</v>
      </c>
      <c r="F16280" s="784" t="s">
        <v>7382</v>
      </c>
      <c r="G16280" s="784" t="s">
        <v>7316</v>
      </c>
      <c r="H16280" s="784" t="s">
        <v>7317</v>
      </c>
      <c r="I16280" s="784" t="s">
        <v>7289</v>
      </c>
    </row>
    <row r="16281" spans="1:9" hidden="1">
      <c r="A16281" s="784" t="str">
        <f>Table_wabobpsvr_AzureCalc_AzureCalcRateCard[[#This Row],[ServiceName]]&amp;Table_wabobpsvr_AzureCalc_AzureCalcRateCard[[#This Row],[Price_Level]]&amp;Table_wabobpsvr_AzureCalc_AzureCalcRateCard[[#This Row],[Region]]</f>
        <v>Premium P4 Secondary Geo Database HoursD14</v>
      </c>
      <c r="B16281" s="784">
        <v>14</v>
      </c>
      <c r="C16281" s="784" t="s">
        <v>91</v>
      </c>
      <c r="D16281" s="784" t="s">
        <v>183</v>
      </c>
      <c r="E16281" s="784">
        <v>2.0592000000000001</v>
      </c>
      <c r="F16281" s="784" t="s">
        <v>7381</v>
      </c>
      <c r="G16281" s="784" t="s">
        <v>7361</v>
      </c>
      <c r="H16281" s="784" t="s">
        <v>7362</v>
      </c>
      <c r="I16281" s="784" t="s">
        <v>7357</v>
      </c>
    </row>
    <row r="16282" spans="1:9" hidden="1">
      <c r="A16282" s="784" t="str">
        <f>Table_wabobpsvr_AzureCalc_AzureCalcRateCard[[#This Row],[ServiceName]]&amp;Table_wabobpsvr_AzureCalc_AzureCalcRateCard[[#This Row],[Price_Level]]&amp;Table_wabobpsvr_AzureCalc_AzureCalcRateCard[[#This Row],[Region]]</f>
        <v>Custom Domain Resale (Domains)B14</v>
      </c>
      <c r="B16282" s="784">
        <v>14</v>
      </c>
      <c r="C16282" s="784" t="s">
        <v>91</v>
      </c>
      <c r="D16282" s="784" t="s">
        <v>182</v>
      </c>
      <c r="E16282" s="784">
        <v>999999</v>
      </c>
      <c r="F16282" s="784" t="s">
        <v>4775</v>
      </c>
      <c r="G16282" s="784" t="s">
        <v>4431</v>
      </c>
      <c r="H16282" s="784" t="s">
        <v>4431</v>
      </c>
      <c r="I16282" s="784" t="s">
        <v>4431</v>
      </c>
    </row>
    <row r="16283" spans="1:9" hidden="1">
      <c r="A16283" s="784" t="str">
        <f>Table_wabobpsvr_AzureCalc_AzureCalcRateCard[[#This Row],[ServiceName]]&amp;Table_wabobpsvr_AzureCalc_AzureCalcRateCard[[#This Row],[Price_Level]]&amp;Table_wabobpsvr_AzureCalc_AzureCalcRateCard[[#This Row],[Region]]</f>
        <v>Custom Domain Resale (Domains)C14</v>
      </c>
      <c r="B16283" s="784">
        <v>14</v>
      </c>
      <c r="C16283" s="784" t="s">
        <v>91</v>
      </c>
      <c r="D16283" s="784" t="s">
        <v>184</v>
      </c>
      <c r="E16283" s="784">
        <v>999999</v>
      </c>
      <c r="F16283" s="784" t="s">
        <v>4775</v>
      </c>
      <c r="G16283" s="784" t="s">
        <v>4431</v>
      </c>
      <c r="H16283" s="784" t="s">
        <v>4431</v>
      </c>
      <c r="I16283" s="784" t="s">
        <v>4431</v>
      </c>
    </row>
    <row r="16284" spans="1:9" hidden="1">
      <c r="A16284" s="784" t="str">
        <f>Table_wabobpsvr_AzureCalc_AzureCalcRateCard[[#This Row],[ServiceName]]&amp;Table_wabobpsvr_AzureCalc_AzureCalcRateCard[[#This Row],[Price_Level]]&amp;Table_wabobpsvr_AzureCalc_AzureCalcRateCard[[#This Row],[Region]]</f>
        <v>SQL DB Premium P4 Database HoursA</v>
      </c>
      <c r="B16284" s="784"/>
      <c r="C16284" s="784" t="s">
        <v>91</v>
      </c>
      <c r="D16284" s="784" t="s">
        <v>181</v>
      </c>
      <c r="E16284" s="784">
        <v>2.4249999999999998</v>
      </c>
      <c r="F16284" s="784" t="s">
        <v>7384</v>
      </c>
      <c r="G16284" s="784" t="s">
        <v>7386</v>
      </c>
      <c r="H16284" s="784" t="s">
        <v>7387</v>
      </c>
      <c r="I16284" s="784" t="s">
        <v>7385</v>
      </c>
    </row>
    <row r="16285" spans="1:9" hidden="1">
      <c r="A16285" s="784" t="str">
        <f>Table_wabobpsvr_AzureCalc_AzureCalcRateCard[[#This Row],[ServiceName]]&amp;Table_wabobpsvr_AzureCalc_AzureCalcRateCard[[#This Row],[Price_Level]]&amp;Table_wabobpsvr_AzureCalc_AzureCalcRateCard[[#This Row],[Region]]</f>
        <v>Premium P4 Secondary Geo Database HoursA</v>
      </c>
      <c r="B16285" s="784"/>
      <c r="C16285" s="784" t="s">
        <v>91</v>
      </c>
      <c r="D16285" s="784" t="s">
        <v>181</v>
      </c>
      <c r="E16285" s="784">
        <v>1.8187500000000001</v>
      </c>
      <c r="F16285" s="784" t="s">
        <v>7381</v>
      </c>
      <c r="G16285" s="784" t="s">
        <v>7296</v>
      </c>
      <c r="H16285" s="784" t="s">
        <v>7297</v>
      </c>
      <c r="I16285" s="784" t="s">
        <v>7279</v>
      </c>
    </row>
    <row r="16286" spans="1:9" hidden="1">
      <c r="A16286" s="784" t="str">
        <f>Table_wabobpsvr_AzureCalc_AzureCalcRateCard[[#This Row],[ServiceName]]&amp;Table_wabobpsvr_AzureCalc_AzureCalcRateCard[[#This Row],[Price_Level]]&amp;Table_wabobpsvr_AzureCalc_AzureCalcRateCard[[#This Row],[Region]]</f>
        <v>Premium P4 Secondary Active Geo Database HoursA</v>
      </c>
      <c r="B16286" s="784"/>
      <c r="C16286" s="784" t="s">
        <v>91</v>
      </c>
      <c r="D16286" s="784" t="s">
        <v>181</v>
      </c>
      <c r="E16286" s="784">
        <v>2.4249999999999998</v>
      </c>
      <c r="F16286" s="784" t="s">
        <v>7382</v>
      </c>
      <c r="G16286" s="784" t="s">
        <v>7298</v>
      </c>
      <c r="H16286" s="784" t="s">
        <v>7299</v>
      </c>
      <c r="I16286" s="784" t="s">
        <v>7280</v>
      </c>
    </row>
    <row r="16287" spans="1:9" hidden="1">
      <c r="A16287" s="784" t="str">
        <f>Table_wabobpsvr_AzureCalc_AzureCalcRateCard[[#This Row],[ServiceName]]&amp;Table_wabobpsvr_AzureCalc_AzureCalcRateCard[[#This Row],[Price_Level]]&amp;Table_wabobpsvr_AzureCalc_AzureCalcRateCard[[#This Row],[Region]]</f>
        <v>SQL DB Premium P4 Database HoursA15</v>
      </c>
      <c r="B16287" s="784">
        <v>15</v>
      </c>
      <c r="C16287" s="784" t="s">
        <v>91</v>
      </c>
      <c r="D16287" s="784" t="s">
        <v>181</v>
      </c>
      <c r="E16287" s="784">
        <v>2.6848791666666698</v>
      </c>
      <c r="F16287" s="784" t="s">
        <v>7384</v>
      </c>
      <c r="G16287" s="784" t="s">
        <v>7300</v>
      </c>
      <c r="H16287" s="784" t="s">
        <v>7301</v>
      </c>
      <c r="I16287" s="784" t="s">
        <v>7281</v>
      </c>
    </row>
    <row r="16288" spans="1:9" hidden="1">
      <c r="A16288" s="784" t="str">
        <f>Table_wabobpsvr_AzureCalc_AzureCalcRateCard[[#This Row],[ServiceName]]&amp;Table_wabobpsvr_AzureCalc_AzureCalcRateCard[[#This Row],[Price_Level]]&amp;Table_wabobpsvr_AzureCalc_AzureCalcRateCard[[#This Row],[Region]]</f>
        <v>Premium P4 Secondary Geo Database HoursA15</v>
      </c>
      <c r="B16288" s="784">
        <v>15</v>
      </c>
      <c r="C16288" s="784" t="s">
        <v>91</v>
      </c>
      <c r="D16288" s="784" t="s">
        <v>181</v>
      </c>
      <c r="E16288" s="784">
        <v>2.01355833333333</v>
      </c>
      <c r="F16288" s="784" t="s">
        <v>7381</v>
      </c>
      <c r="G16288" s="784" t="s">
        <v>7302</v>
      </c>
      <c r="H16288" s="784" t="s">
        <v>7303</v>
      </c>
      <c r="I16288" s="784" t="s">
        <v>7282</v>
      </c>
    </row>
    <row r="16289" spans="1:9" hidden="1">
      <c r="A16289" s="784" t="str">
        <f>Table_wabobpsvr_AzureCalc_AzureCalcRateCard[[#This Row],[ServiceName]]&amp;Table_wabobpsvr_AzureCalc_AzureCalcRateCard[[#This Row],[Price_Level]]&amp;Table_wabobpsvr_AzureCalc_AzureCalcRateCard[[#This Row],[Region]]</f>
        <v>Premium P4 Secondary Active Geo Database HoursA15</v>
      </c>
      <c r="B16289" s="784">
        <v>15</v>
      </c>
      <c r="C16289" s="784" t="s">
        <v>91</v>
      </c>
      <c r="D16289" s="784" t="s">
        <v>181</v>
      </c>
      <c r="E16289" s="784">
        <v>2.6848791666666698</v>
      </c>
      <c r="F16289" s="784" t="s">
        <v>7382</v>
      </c>
      <c r="G16289" s="784" t="s">
        <v>7304</v>
      </c>
      <c r="H16289" s="784" t="s">
        <v>7305</v>
      </c>
      <c r="I16289" s="784" t="s">
        <v>7283</v>
      </c>
    </row>
    <row r="16290" spans="1:9" hidden="1">
      <c r="A16290" s="784" t="str">
        <f>Table_wabobpsvr_AzureCalc_AzureCalcRateCard[[#This Row],[ServiceName]]&amp;Table_wabobpsvr_AzureCalc_AzureCalcRateCard[[#This Row],[Price_Level]]&amp;Table_wabobpsvr_AzureCalc_AzureCalcRateCard[[#This Row],[Region]]</f>
        <v>SQL DB Premium P4 Database HoursA16</v>
      </c>
      <c r="B16290" s="784">
        <v>16</v>
      </c>
      <c r="C16290" s="784" t="s">
        <v>91</v>
      </c>
      <c r="D16290" s="784" t="s">
        <v>181</v>
      </c>
      <c r="E16290" s="784">
        <v>2.6848791666666698</v>
      </c>
      <c r="F16290" s="784" t="s">
        <v>7384</v>
      </c>
      <c r="G16290" s="784" t="s">
        <v>7306</v>
      </c>
      <c r="H16290" s="784" t="s">
        <v>7307</v>
      </c>
      <c r="I16290" s="784" t="s">
        <v>7284</v>
      </c>
    </row>
    <row r="16291" spans="1:9" hidden="1">
      <c r="A16291" s="784" t="str">
        <f>Table_wabobpsvr_AzureCalc_AzureCalcRateCard[[#This Row],[ServiceName]]&amp;Table_wabobpsvr_AzureCalc_AzureCalcRateCard[[#This Row],[Price_Level]]&amp;Table_wabobpsvr_AzureCalc_AzureCalcRateCard[[#This Row],[Region]]</f>
        <v>Premium P4 Secondary Geo Database HoursA16</v>
      </c>
      <c r="B16291" s="784">
        <v>16</v>
      </c>
      <c r="C16291" s="784" t="s">
        <v>91</v>
      </c>
      <c r="D16291" s="784" t="s">
        <v>181</v>
      </c>
      <c r="E16291" s="784">
        <v>2.01355833333333</v>
      </c>
      <c r="F16291" s="784" t="s">
        <v>7381</v>
      </c>
      <c r="G16291" s="784" t="s">
        <v>7308</v>
      </c>
      <c r="H16291" s="784" t="s">
        <v>7309</v>
      </c>
      <c r="I16291" s="784" t="s">
        <v>7285</v>
      </c>
    </row>
    <row r="16292" spans="1:9" hidden="1">
      <c r="A16292" s="784" t="str">
        <f>Table_wabobpsvr_AzureCalc_AzureCalcRateCard[[#This Row],[ServiceName]]&amp;Table_wabobpsvr_AzureCalc_AzureCalcRateCard[[#This Row],[Price_Level]]&amp;Table_wabobpsvr_AzureCalc_AzureCalcRateCard[[#This Row],[Region]]</f>
        <v>Premium P4 Secondary Active Geo Database HoursA16</v>
      </c>
      <c r="B16292" s="784">
        <v>16</v>
      </c>
      <c r="C16292" s="784" t="s">
        <v>91</v>
      </c>
      <c r="D16292" s="784" t="s">
        <v>181</v>
      </c>
      <c r="E16292" s="784">
        <v>2.6848791666666698</v>
      </c>
      <c r="F16292" s="784" t="s">
        <v>7382</v>
      </c>
      <c r="G16292" s="784" t="s">
        <v>7310</v>
      </c>
      <c r="H16292" s="784" t="s">
        <v>7311</v>
      </c>
      <c r="I16292" s="784" t="s">
        <v>7286</v>
      </c>
    </row>
    <row r="16293" spans="1:9" hidden="1">
      <c r="A16293" s="784" t="str">
        <f>Table_wabobpsvr_AzureCalc_AzureCalcRateCard[[#This Row],[ServiceName]]&amp;Table_wabobpsvr_AzureCalc_AzureCalcRateCard[[#This Row],[Price_Level]]&amp;Table_wabobpsvr_AzureCalc_AzureCalcRateCard[[#This Row],[Region]]</f>
        <v>Free Data Catalog Units (in 100s)A</v>
      </c>
      <c r="B16293" s="784"/>
      <c r="C16293" s="784" t="s">
        <v>7275</v>
      </c>
      <c r="D16293" s="784" t="s">
        <v>181</v>
      </c>
      <c r="E16293" s="784">
        <v>0</v>
      </c>
      <c r="F16293" s="784" t="s">
        <v>7368</v>
      </c>
      <c r="G16293" s="784" t="s">
        <v>4431</v>
      </c>
      <c r="H16293" s="784" t="s">
        <v>4431</v>
      </c>
      <c r="I16293" s="784" t="s">
        <v>4431</v>
      </c>
    </row>
    <row r="16294" spans="1:9" hidden="1">
      <c r="A16294" s="784" t="str">
        <f>Table_wabobpsvr_AzureCalc_AzureCalcRateCard[[#This Row],[ServiceName]]&amp;Table_wabobpsvr_AzureCalc_AzureCalcRateCard[[#This Row],[Price_Level]]&amp;Table_wabobpsvr_AzureCalc_AzureCalcRateCard[[#This Row],[Region]]</f>
        <v>Premium Small App Service HoursD14</v>
      </c>
      <c r="B16294" s="784">
        <v>14</v>
      </c>
      <c r="C16294" s="784" t="s">
        <v>91</v>
      </c>
      <c r="D16294" s="784" t="s">
        <v>183</v>
      </c>
      <c r="E16294" s="784">
        <v>999999</v>
      </c>
      <c r="F16294" s="784" t="s">
        <v>4662</v>
      </c>
      <c r="G16294" s="784" t="s">
        <v>4431</v>
      </c>
      <c r="H16294" s="784" t="s">
        <v>4431</v>
      </c>
      <c r="I16294" s="784" t="s">
        <v>4431</v>
      </c>
    </row>
    <row r="16295" spans="1:9" hidden="1">
      <c r="A16295" s="784" t="str">
        <f>Table_wabobpsvr_AzureCalc_AzureCalcRateCard[[#This Row],[ServiceName]]&amp;Table_wabobpsvr_AzureCalc_AzureCalcRateCard[[#This Row],[Price_Level]]&amp;Table_wabobpsvr_AzureCalc_AzureCalcRateCard[[#This Row],[Region]]</f>
        <v>Premium Medium App Service HoursC14</v>
      </c>
      <c r="B16295" s="784">
        <v>14</v>
      </c>
      <c r="C16295" s="784" t="s">
        <v>91</v>
      </c>
      <c r="D16295" s="784" t="s">
        <v>184</v>
      </c>
      <c r="E16295" s="784">
        <v>999999</v>
      </c>
      <c r="F16295" s="784" t="s">
        <v>4663</v>
      </c>
      <c r="G16295" s="784" t="s">
        <v>4431</v>
      </c>
      <c r="H16295" s="784" t="s">
        <v>4431</v>
      </c>
      <c r="I16295" s="784" t="s">
        <v>4431</v>
      </c>
    </row>
    <row r="16296" spans="1:9" hidden="1">
      <c r="A16296" s="784" t="str">
        <f>Table_wabobpsvr_AzureCalc_AzureCalcRateCard[[#This Row],[ServiceName]]&amp;Table_wabobpsvr_AzureCalc_AzureCalcRateCard[[#This Row],[Price_Level]]&amp;Table_wabobpsvr_AzureCalc_AzureCalcRateCard[[#This Row],[Region]]</f>
        <v>Premium Large App Service HoursD14</v>
      </c>
      <c r="B16296" s="784">
        <v>14</v>
      </c>
      <c r="C16296" s="784" t="s">
        <v>91</v>
      </c>
      <c r="D16296" s="784" t="s">
        <v>183</v>
      </c>
      <c r="E16296" s="784">
        <v>999999</v>
      </c>
      <c r="F16296" s="784" t="s">
        <v>4661</v>
      </c>
      <c r="G16296" s="784" t="s">
        <v>4431</v>
      </c>
      <c r="H16296" s="784" t="s">
        <v>4431</v>
      </c>
      <c r="I16296" s="784" t="s">
        <v>4431</v>
      </c>
    </row>
    <row r="16297" spans="1:9" hidden="1">
      <c r="A16297" s="784" t="str">
        <f>Table_wabobpsvr_AzureCalc_AzureCalcRateCard[[#This Row],[ServiceName]]&amp;Table_wabobpsvr_AzureCalc_AzureCalcRateCard[[#This Row],[Price_Level]]&amp;Table_wabobpsvr_AzureCalc_AzureCalcRateCard[[#This Row],[Region]]</f>
        <v>Premium Extra Large App Service HoursMOSP14</v>
      </c>
      <c r="B16297" s="784">
        <v>14</v>
      </c>
      <c r="C16297" s="784" t="s">
        <v>91</v>
      </c>
      <c r="D16297" s="784" t="s">
        <v>627</v>
      </c>
      <c r="E16297" s="784">
        <v>999999</v>
      </c>
      <c r="F16297" s="784" t="s">
        <v>4862</v>
      </c>
      <c r="G16297" s="784" t="s">
        <v>4431</v>
      </c>
      <c r="H16297" s="784" t="s">
        <v>4431</v>
      </c>
      <c r="I16297" s="784" t="s">
        <v>4431</v>
      </c>
    </row>
    <row r="16298" spans="1:9" hidden="1">
      <c r="A16298" s="784" t="str">
        <f>Table_wabobpsvr_AzureCalc_AzureCalcRateCard[[#This Row],[ServiceName]]&amp;Table_wabobpsvr_AzureCalc_AzureCalcRateCard[[#This Row],[Price_Level]]&amp;Table_wabobpsvr_AzureCalc_AzureCalcRateCard[[#This Row],[Region]]</f>
        <v>Premium Extra Large App Service HoursA14</v>
      </c>
      <c r="B16298" s="784">
        <v>14</v>
      </c>
      <c r="C16298" s="784" t="s">
        <v>91</v>
      </c>
      <c r="D16298" s="784" t="s">
        <v>181</v>
      </c>
      <c r="E16298" s="784">
        <v>999999</v>
      </c>
      <c r="F16298" s="784" t="s">
        <v>4862</v>
      </c>
      <c r="G16298" s="784" t="s">
        <v>4431</v>
      </c>
      <c r="H16298" s="784" t="s">
        <v>4431</v>
      </c>
      <c r="I16298" s="784" t="s">
        <v>4431</v>
      </c>
    </row>
    <row r="16299" spans="1:9" hidden="1">
      <c r="A16299" s="784" t="str">
        <f>Table_wabobpsvr_AzureCalc_AzureCalcRateCard[[#This Row],[ServiceName]]&amp;Table_wabobpsvr_AzureCalc_AzureCalcRateCard[[#This Row],[Price_Level]]&amp;Table_wabobpsvr_AzureCalc_AzureCalcRateCard[[#This Row],[Region]]</f>
        <v>Premium Extra Large App Service HoursB14</v>
      </c>
      <c r="B16299" s="784">
        <v>14</v>
      </c>
      <c r="C16299" s="784" t="s">
        <v>91</v>
      </c>
      <c r="D16299" s="784" t="s">
        <v>182</v>
      </c>
      <c r="E16299" s="784">
        <v>999999</v>
      </c>
      <c r="F16299" s="784" t="s">
        <v>4862</v>
      </c>
      <c r="G16299" s="784" t="s">
        <v>4431</v>
      </c>
      <c r="H16299" s="784" t="s">
        <v>4431</v>
      </c>
      <c r="I16299" s="784" t="s">
        <v>4431</v>
      </c>
    </row>
    <row r="16300" spans="1:9" hidden="1">
      <c r="A16300" s="784" t="str">
        <f>Table_wabobpsvr_AzureCalc_AzureCalcRateCard[[#This Row],[ServiceName]]&amp;Table_wabobpsvr_AzureCalc_AzureCalcRateCard[[#This Row],[Price_Level]]&amp;Table_wabobpsvr_AzureCalc_AzureCalcRateCard[[#This Row],[Region]]</f>
        <v>Premium Extra Large App Service HoursC14</v>
      </c>
      <c r="B16300" s="784">
        <v>14</v>
      </c>
      <c r="C16300" s="784" t="s">
        <v>91</v>
      </c>
      <c r="D16300" s="784" t="s">
        <v>184</v>
      </c>
      <c r="E16300" s="784">
        <v>999999</v>
      </c>
      <c r="F16300" s="784" t="s">
        <v>4862</v>
      </c>
      <c r="G16300" s="784" t="s">
        <v>4431</v>
      </c>
      <c r="H16300" s="784" t="s">
        <v>4431</v>
      </c>
      <c r="I16300" s="784" t="s">
        <v>4431</v>
      </c>
    </row>
    <row r="16301" spans="1:9" hidden="1">
      <c r="A16301" s="784" t="str">
        <f>Table_wabobpsvr_AzureCalc_AzureCalcRateCard[[#This Row],[ServiceName]]&amp;Table_wabobpsvr_AzureCalc_AzureCalcRateCard[[#This Row],[Price_Level]]&amp;Table_wabobpsvr_AzureCalc_AzureCalcRateCard[[#This Row],[Region]]</f>
        <v>Premium Extra Large App Service HoursD14</v>
      </c>
      <c r="B16301" s="784">
        <v>14</v>
      </c>
      <c r="C16301" s="784" t="s">
        <v>91</v>
      </c>
      <c r="D16301" s="784" t="s">
        <v>183</v>
      </c>
      <c r="E16301" s="784">
        <v>999999</v>
      </c>
      <c r="F16301" s="784" t="s">
        <v>4862</v>
      </c>
      <c r="G16301" s="784" t="s">
        <v>4431</v>
      </c>
      <c r="H16301" s="784" t="s">
        <v>4431</v>
      </c>
      <c r="I16301" s="784" t="s">
        <v>4431</v>
      </c>
    </row>
    <row r="16302" spans="1:9" hidden="1">
      <c r="A16302" s="784" t="str">
        <f>Table_wabobpsvr_AzureCalc_AzureCalcRateCard[[#This Row],[ServiceName]]&amp;Table_wabobpsvr_AzureCalc_AzureCalcRateCard[[#This Row],[Price_Level]]&amp;Table_wabobpsvr_AzureCalc_AzureCalcRateCard[[#This Row],[Region]]</f>
        <v>SQL DB Premium P4 Database HoursB</v>
      </c>
      <c r="B16302" s="784"/>
      <c r="C16302" s="784" t="s">
        <v>91</v>
      </c>
      <c r="D16302" s="784" t="s">
        <v>182</v>
      </c>
      <c r="E16302" s="784">
        <v>2.35</v>
      </c>
      <c r="F16302" s="784" t="s">
        <v>7384</v>
      </c>
      <c r="G16302" s="784" t="s">
        <v>7386</v>
      </c>
      <c r="H16302" s="784" t="s">
        <v>7387</v>
      </c>
      <c r="I16302" s="784" t="s">
        <v>7385</v>
      </c>
    </row>
    <row r="16303" spans="1:9" hidden="1">
      <c r="A16303" s="784" t="str">
        <f>Table_wabobpsvr_AzureCalc_AzureCalcRateCard[[#This Row],[ServiceName]]&amp;Table_wabobpsvr_AzureCalc_AzureCalcRateCard[[#This Row],[Price_Level]]&amp;Table_wabobpsvr_AzureCalc_AzureCalcRateCard[[#This Row],[Region]]</f>
        <v>Premium P4 Secondary Geo Database HoursB</v>
      </c>
      <c r="B16303" s="784"/>
      <c r="C16303" s="784" t="s">
        <v>91</v>
      </c>
      <c r="D16303" s="784" t="s">
        <v>182</v>
      </c>
      <c r="E16303" s="784">
        <v>1.7625</v>
      </c>
      <c r="F16303" s="784" t="s">
        <v>7381</v>
      </c>
      <c r="G16303" s="784" t="s">
        <v>7296</v>
      </c>
      <c r="H16303" s="784" t="s">
        <v>7297</v>
      </c>
      <c r="I16303" s="784" t="s">
        <v>7279</v>
      </c>
    </row>
    <row r="16304" spans="1:9" hidden="1">
      <c r="A16304" s="784" t="str">
        <f>Table_wabobpsvr_AzureCalc_AzureCalcRateCard[[#This Row],[ServiceName]]&amp;Table_wabobpsvr_AzureCalc_AzureCalcRateCard[[#This Row],[Price_Level]]&amp;Table_wabobpsvr_AzureCalc_AzureCalcRateCard[[#This Row],[Region]]</f>
        <v>Premium P4 Secondary Active Geo Database HoursB</v>
      </c>
      <c r="B16304" s="784"/>
      <c r="C16304" s="784" t="s">
        <v>91</v>
      </c>
      <c r="D16304" s="784" t="s">
        <v>182</v>
      </c>
      <c r="E16304" s="784">
        <v>2.35</v>
      </c>
      <c r="F16304" s="784" t="s">
        <v>7382</v>
      </c>
      <c r="G16304" s="784" t="s">
        <v>7298</v>
      </c>
      <c r="H16304" s="784" t="s">
        <v>7299</v>
      </c>
      <c r="I16304" s="784" t="s">
        <v>7280</v>
      </c>
    </row>
    <row r="16305" spans="1:9" hidden="1">
      <c r="A16305" s="784" t="str">
        <f>Table_wabobpsvr_AzureCalc_AzureCalcRateCard[[#This Row],[ServiceName]]&amp;Table_wabobpsvr_AzureCalc_AzureCalcRateCard[[#This Row],[Price_Level]]&amp;Table_wabobpsvr_AzureCalc_AzureCalcRateCard[[#This Row],[Region]]</f>
        <v>SQL DB Premium P4 Database HoursB15</v>
      </c>
      <c r="B16305" s="784">
        <v>15</v>
      </c>
      <c r="C16305" s="784" t="s">
        <v>91</v>
      </c>
      <c r="D16305" s="784" t="s">
        <v>182</v>
      </c>
      <c r="E16305" s="784">
        <v>2.6018416666666702</v>
      </c>
      <c r="F16305" s="784" t="s">
        <v>7384</v>
      </c>
      <c r="G16305" s="784" t="s">
        <v>7300</v>
      </c>
      <c r="H16305" s="784" t="s">
        <v>7301</v>
      </c>
      <c r="I16305" s="784" t="s">
        <v>7281</v>
      </c>
    </row>
    <row r="16306" spans="1:9" hidden="1">
      <c r="A16306" s="784" t="str">
        <f>Table_wabobpsvr_AzureCalc_AzureCalcRateCard[[#This Row],[ServiceName]]&amp;Table_wabobpsvr_AzureCalc_AzureCalcRateCard[[#This Row],[Price_Level]]&amp;Table_wabobpsvr_AzureCalc_AzureCalcRateCard[[#This Row],[Region]]</f>
        <v>Premium P4 Secondary Geo Database HoursB15</v>
      </c>
      <c r="B16306" s="784">
        <v>15</v>
      </c>
      <c r="C16306" s="784" t="s">
        <v>91</v>
      </c>
      <c r="D16306" s="784" t="s">
        <v>182</v>
      </c>
      <c r="E16306" s="784">
        <v>1.9512833333333299</v>
      </c>
      <c r="F16306" s="784" t="s">
        <v>7381</v>
      </c>
      <c r="G16306" s="784" t="s">
        <v>7302</v>
      </c>
      <c r="H16306" s="784" t="s">
        <v>7303</v>
      </c>
      <c r="I16306" s="784" t="s">
        <v>7282</v>
      </c>
    </row>
    <row r="16307" spans="1:9" hidden="1">
      <c r="A16307" s="784" t="str">
        <f>Table_wabobpsvr_AzureCalc_AzureCalcRateCard[[#This Row],[ServiceName]]&amp;Table_wabobpsvr_AzureCalc_AzureCalcRateCard[[#This Row],[Price_Level]]&amp;Table_wabobpsvr_AzureCalc_AzureCalcRateCard[[#This Row],[Region]]</f>
        <v>Premium P4 Secondary Active Geo Database HoursB15</v>
      </c>
      <c r="B16307" s="784">
        <v>15</v>
      </c>
      <c r="C16307" s="784" t="s">
        <v>91</v>
      </c>
      <c r="D16307" s="784" t="s">
        <v>182</v>
      </c>
      <c r="E16307" s="784">
        <v>2.6018416666666702</v>
      </c>
      <c r="F16307" s="784" t="s">
        <v>7382</v>
      </c>
      <c r="G16307" s="784" t="s">
        <v>7304</v>
      </c>
      <c r="H16307" s="784" t="s">
        <v>7305</v>
      </c>
      <c r="I16307" s="784" t="s">
        <v>7283</v>
      </c>
    </row>
    <row r="16308" spans="1:9" hidden="1">
      <c r="A16308" s="784" t="str">
        <f>Table_wabobpsvr_AzureCalc_AzureCalcRateCard[[#This Row],[ServiceName]]&amp;Table_wabobpsvr_AzureCalc_AzureCalcRateCard[[#This Row],[Price_Level]]&amp;Table_wabobpsvr_AzureCalc_AzureCalcRateCard[[#This Row],[Region]]</f>
        <v>SQL DB Premium P4 Database HoursB16</v>
      </c>
      <c r="B16308" s="784">
        <v>16</v>
      </c>
      <c r="C16308" s="784" t="s">
        <v>91</v>
      </c>
      <c r="D16308" s="784" t="s">
        <v>182</v>
      </c>
      <c r="E16308" s="784">
        <v>2.6018416666666702</v>
      </c>
      <c r="F16308" s="784" t="s">
        <v>7384</v>
      </c>
      <c r="G16308" s="784" t="s">
        <v>7306</v>
      </c>
      <c r="H16308" s="784" t="s">
        <v>7307</v>
      </c>
      <c r="I16308" s="784" t="s">
        <v>7284</v>
      </c>
    </row>
    <row r="16309" spans="1:9" hidden="1">
      <c r="A16309" s="784" t="str">
        <f>Table_wabobpsvr_AzureCalc_AzureCalcRateCard[[#This Row],[ServiceName]]&amp;Table_wabobpsvr_AzureCalc_AzureCalcRateCard[[#This Row],[Price_Level]]&amp;Table_wabobpsvr_AzureCalc_AzureCalcRateCard[[#This Row],[Region]]</f>
        <v>Premium P4 Secondary Geo Database HoursB16</v>
      </c>
      <c r="B16309" s="784">
        <v>16</v>
      </c>
      <c r="C16309" s="784" t="s">
        <v>91</v>
      </c>
      <c r="D16309" s="784" t="s">
        <v>182</v>
      </c>
      <c r="E16309" s="784">
        <v>1.9512833333333299</v>
      </c>
      <c r="F16309" s="784" t="s">
        <v>7381</v>
      </c>
      <c r="G16309" s="784" t="s">
        <v>7308</v>
      </c>
      <c r="H16309" s="784" t="s">
        <v>7309</v>
      </c>
      <c r="I16309" s="784" t="s">
        <v>7285</v>
      </c>
    </row>
    <row r="16310" spans="1:9" hidden="1">
      <c r="A16310" s="784" t="str">
        <f>Table_wabobpsvr_AzureCalc_AzureCalcRateCard[[#This Row],[ServiceName]]&amp;Table_wabobpsvr_AzureCalc_AzureCalcRateCard[[#This Row],[Price_Level]]&amp;Table_wabobpsvr_AzureCalc_AzureCalcRateCard[[#This Row],[Region]]</f>
        <v>Premium P4 Secondary Active Geo Database HoursB16</v>
      </c>
      <c r="B16310" s="784">
        <v>16</v>
      </c>
      <c r="C16310" s="784" t="s">
        <v>91</v>
      </c>
      <c r="D16310" s="784" t="s">
        <v>182</v>
      </c>
      <c r="E16310" s="784">
        <v>2.6018416666666702</v>
      </c>
      <c r="F16310" s="784" t="s">
        <v>7382</v>
      </c>
      <c r="G16310" s="784" t="s">
        <v>7310</v>
      </c>
      <c r="H16310" s="784" t="s">
        <v>7311</v>
      </c>
      <c r="I16310" s="784" t="s">
        <v>7286</v>
      </c>
    </row>
    <row r="16311" spans="1:9" hidden="1">
      <c r="A16311" s="784" t="str">
        <f>Table_wabobpsvr_AzureCalc_AzureCalcRateCard[[#This Row],[ServiceName]]&amp;Table_wabobpsvr_AzureCalc_AzureCalcRateCard[[#This Row],[Price_Level]]&amp;Table_wabobpsvr_AzureCalc_AzureCalcRateCard[[#This Row],[Region]]</f>
        <v>SQL DB Premium P4 Database HoursC</v>
      </c>
      <c r="B16311" s="784"/>
      <c r="C16311" s="784" t="s">
        <v>91</v>
      </c>
      <c r="D16311" s="784" t="s">
        <v>184</v>
      </c>
      <c r="E16311" s="784">
        <v>2.2749999999999999</v>
      </c>
      <c r="F16311" s="784" t="s">
        <v>7384</v>
      </c>
      <c r="G16311" s="784" t="s">
        <v>7386</v>
      </c>
      <c r="H16311" s="784" t="s">
        <v>7387</v>
      </c>
      <c r="I16311" s="784" t="s">
        <v>7385</v>
      </c>
    </row>
    <row r="16312" spans="1:9" hidden="1">
      <c r="A16312" s="784" t="str">
        <f>Table_wabobpsvr_AzureCalc_AzureCalcRateCard[[#This Row],[ServiceName]]&amp;Table_wabobpsvr_AzureCalc_AzureCalcRateCard[[#This Row],[Price_Level]]&amp;Table_wabobpsvr_AzureCalc_AzureCalcRateCard[[#This Row],[Region]]</f>
        <v>Premium P4 Secondary Geo Database HoursC</v>
      </c>
      <c r="B16312" s="784"/>
      <c r="C16312" s="784" t="s">
        <v>91</v>
      </c>
      <c r="D16312" s="784" t="s">
        <v>184</v>
      </c>
      <c r="E16312" s="784">
        <v>1.70625</v>
      </c>
      <c r="F16312" s="784" t="s">
        <v>7381</v>
      </c>
      <c r="G16312" s="784" t="s">
        <v>7296</v>
      </c>
      <c r="H16312" s="784" t="s">
        <v>7297</v>
      </c>
      <c r="I16312" s="784" t="s">
        <v>7279</v>
      </c>
    </row>
    <row r="16313" spans="1:9" hidden="1">
      <c r="A16313" s="784" t="str">
        <f>Table_wabobpsvr_AzureCalc_AzureCalcRateCard[[#This Row],[ServiceName]]&amp;Table_wabobpsvr_AzureCalc_AzureCalcRateCard[[#This Row],[Price_Level]]&amp;Table_wabobpsvr_AzureCalc_AzureCalcRateCard[[#This Row],[Region]]</f>
        <v>Premium P4 Secondary Active Geo Database HoursC</v>
      </c>
      <c r="B16313" s="784"/>
      <c r="C16313" s="784" t="s">
        <v>91</v>
      </c>
      <c r="D16313" s="784" t="s">
        <v>184</v>
      </c>
      <c r="E16313" s="784">
        <v>2.2749999999999999</v>
      </c>
      <c r="F16313" s="784" t="s">
        <v>7382</v>
      </c>
      <c r="G16313" s="784" t="s">
        <v>7298</v>
      </c>
      <c r="H16313" s="784" t="s">
        <v>7299</v>
      </c>
      <c r="I16313" s="784" t="s">
        <v>7280</v>
      </c>
    </row>
    <row r="16314" spans="1:9" hidden="1">
      <c r="A16314" s="784" t="str">
        <f>Table_wabobpsvr_AzureCalc_AzureCalcRateCard[[#This Row],[ServiceName]]&amp;Table_wabobpsvr_AzureCalc_AzureCalcRateCard[[#This Row],[Price_Level]]&amp;Table_wabobpsvr_AzureCalc_AzureCalcRateCard[[#This Row],[Region]]</f>
        <v>SQL DB Premium P4 Database HoursC15</v>
      </c>
      <c r="B16314" s="784">
        <v>15</v>
      </c>
      <c r="C16314" s="784" t="s">
        <v>91</v>
      </c>
      <c r="D16314" s="784" t="s">
        <v>184</v>
      </c>
      <c r="E16314" s="784">
        <v>2.5188041666666701</v>
      </c>
      <c r="F16314" s="784" t="s">
        <v>7384</v>
      </c>
      <c r="G16314" s="784" t="s">
        <v>7300</v>
      </c>
      <c r="H16314" s="784" t="s">
        <v>7301</v>
      </c>
      <c r="I16314" s="784" t="s">
        <v>7281</v>
      </c>
    </row>
    <row r="16315" spans="1:9" hidden="1">
      <c r="A16315" s="784" t="str">
        <f>Table_wabobpsvr_AzureCalc_AzureCalcRateCard[[#This Row],[ServiceName]]&amp;Table_wabobpsvr_AzureCalc_AzureCalcRateCard[[#This Row],[Price_Level]]&amp;Table_wabobpsvr_AzureCalc_AzureCalcRateCard[[#This Row],[Region]]</f>
        <v>Premium P4 Secondary Geo Database HoursC15</v>
      </c>
      <c r="B16315" s="784">
        <v>15</v>
      </c>
      <c r="C16315" s="784" t="s">
        <v>91</v>
      </c>
      <c r="D16315" s="784" t="s">
        <v>184</v>
      </c>
      <c r="E16315" s="784">
        <v>1.8890083333333301</v>
      </c>
      <c r="F16315" s="784" t="s">
        <v>7381</v>
      </c>
      <c r="G16315" s="784" t="s">
        <v>7302</v>
      </c>
      <c r="H16315" s="784" t="s">
        <v>7303</v>
      </c>
      <c r="I16315" s="784" t="s">
        <v>7282</v>
      </c>
    </row>
    <row r="16316" spans="1:9" hidden="1">
      <c r="A16316" s="784" t="str">
        <f>Table_wabobpsvr_AzureCalc_AzureCalcRateCard[[#This Row],[ServiceName]]&amp;Table_wabobpsvr_AzureCalc_AzureCalcRateCard[[#This Row],[Price_Level]]&amp;Table_wabobpsvr_AzureCalc_AzureCalcRateCard[[#This Row],[Region]]</f>
        <v>Premium P4 Secondary Active Geo Database HoursC15</v>
      </c>
      <c r="B16316" s="784">
        <v>15</v>
      </c>
      <c r="C16316" s="784" t="s">
        <v>91</v>
      </c>
      <c r="D16316" s="784" t="s">
        <v>184</v>
      </c>
      <c r="E16316" s="784">
        <v>2.5188041666666701</v>
      </c>
      <c r="F16316" s="784" t="s">
        <v>7382</v>
      </c>
      <c r="G16316" s="784" t="s">
        <v>7304</v>
      </c>
      <c r="H16316" s="784" t="s">
        <v>7305</v>
      </c>
      <c r="I16316" s="784" t="s">
        <v>7283</v>
      </c>
    </row>
    <row r="16317" spans="1:9" hidden="1">
      <c r="A16317" s="784" t="str">
        <f>Table_wabobpsvr_AzureCalc_AzureCalcRateCard[[#This Row],[ServiceName]]&amp;Table_wabobpsvr_AzureCalc_AzureCalcRateCard[[#This Row],[Price_Level]]&amp;Table_wabobpsvr_AzureCalc_AzureCalcRateCard[[#This Row],[Region]]</f>
        <v>SQL DB Premium P4 Database HoursC16</v>
      </c>
      <c r="B16317" s="784">
        <v>16</v>
      </c>
      <c r="C16317" s="784" t="s">
        <v>91</v>
      </c>
      <c r="D16317" s="784" t="s">
        <v>184</v>
      </c>
      <c r="E16317" s="784">
        <v>2.5188041666666701</v>
      </c>
      <c r="F16317" s="784" t="s">
        <v>7384</v>
      </c>
      <c r="G16317" s="784" t="s">
        <v>7306</v>
      </c>
      <c r="H16317" s="784" t="s">
        <v>7307</v>
      </c>
      <c r="I16317" s="784" t="s">
        <v>7284</v>
      </c>
    </row>
    <row r="16318" spans="1:9" hidden="1">
      <c r="A16318" s="784" t="str">
        <f>Table_wabobpsvr_AzureCalc_AzureCalcRateCard[[#This Row],[ServiceName]]&amp;Table_wabobpsvr_AzureCalc_AzureCalcRateCard[[#This Row],[Price_Level]]&amp;Table_wabobpsvr_AzureCalc_AzureCalcRateCard[[#This Row],[Region]]</f>
        <v>Premium P4 Secondary Geo Database HoursC16</v>
      </c>
      <c r="B16318" s="784">
        <v>16</v>
      </c>
      <c r="C16318" s="784" t="s">
        <v>91</v>
      </c>
      <c r="D16318" s="784" t="s">
        <v>184</v>
      </c>
      <c r="E16318" s="784">
        <v>1.8890083333333301</v>
      </c>
      <c r="F16318" s="784" t="s">
        <v>7381</v>
      </c>
      <c r="G16318" s="784" t="s">
        <v>7308</v>
      </c>
      <c r="H16318" s="784" t="s">
        <v>7309</v>
      </c>
      <c r="I16318" s="784" t="s">
        <v>7285</v>
      </c>
    </row>
    <row r="16319" spans="1:9" hidden="1">
      <c r="A16319" s="784" t="str">
        <f>Table_wabobpsvr_AzureCalc_AzureCalcRateCard[[#This Row],[ServiceName]]&amp;Table_wabobpsvr_AzureCalc_AzureCalcRateCard[[#This Row],[Price_Level]]&amp;Table_wabobpsvr_AzureCalc_AzureCalcRateCard[[#This Row],[Region]]</f>
        <v>Premium P4 Secondary Active Geo Database HoursC16</v>
      </c>
      <c r="B16319" s="784">
        <v>16</v>
      </c>
      <c r="C16319" s="784" t="s">
        <v>91</v>
      </c>
      <c r="D16319" s="784" t="s">
        <v>184</v>
      </c>
      <c r="E16319" s="784">
        <v>2.5188041666666701</v>
      </c>
      <c r="F16319" s="784" t="s">
        <v>7382</v>
      </c>
      <c r="G16319" s="784" t="s">
        <v>7310</v>
      </c>
      <c r="H16319" s="784" t="s">
        <v>7311</v>
      </c>
      <c r="I16319" s="784" t="s">
        <v>7286</v>
      </c>
    </row>
    <row r="16320" spans="1:9" hidden="1">
      <c r="A16320" s="784" t="str">
        <f>Table_wabobpsvr_AzureCalc_AzureCalcRateCard[[#This Row],[ServiceName]]&amp;Table_wabobpsvr_AzureCalc_AzureCalcRateCard[[#This Row],[Price_Level]]&amp;Table_wabobpsvr_AzureCalc_AzureCalcRateCard[[#This Row],[Region]]</f>
        <v>Premium Extra Large App Service HoursMOSP</v>
      </c>
      <c r="B16320" s="784"/>
      <c r="C16320" s="784" t="s">
        <v>91</v>
      </c>
      <c r="D16320" s="784" t="s">
        <v>627</v>
      </c>
      <c r="E16320" s="784">
        <v>999999</v>
      </c>
      <c r="F16320" s="784" t="s">
        <v>4862</v>
      </c>
      <c r="G16320" s="784" t="s">
        <v>4431</v>
      </c>
      <c r="H16320" s="784" t="s">
        <v>4431</v>
      </c>
      <c r="I16320" s="784" t="s">
        <v>4431</v>
      </c>
    </row>
    <row r="16321" spans="1:9" hidden="1">
      <c r="A16321" s="784" t="str">
        <f>Table_wabobpsvr_AzureCalc_AzureCalcRateCard[[#This Row],[ServiceName]]&amp;Table_wabobpsvr_AzureCalc_AzureCalcRateCard[[#This Row],[Price_Level]]&amp;Table_wabobpsvr_AzureCalc_AzureCalcRateCard[[#This Row],[Region]]</f>
        <v>Premium Extra Large App Service HoursA</v>
      </c>
      <c r="B16321" s="784"/>
      <c r="C16321" s="784" t="s">
        <v>91</v>
      </c>
      <c r="D16321" s="784" t="s">
        <v>181</v>
      </c>
      <c r="E16321" s="784">
        <v>999999</v>
      </c>
      <c r="F16321" s="784" t="s">
        <v>4862</v>
      </c>
      <c r="G16321" s="784" t="s">
        <v>4431</v>
      </c>
      <c r="H16321" s="784" t="s">
        <v>4431</v>
      </c>
      <c r="I16321" s="784" t="s">
        <v>4431</v>
      </c>
    </row>
    <row r="16322" spans="1:9" hidden="1">
      <c r="A16322" s="784" t="str">
        <f>Table_wabobpsvr_AzureCalc_AzureCalcRateCard[[#This Row],[ServiceName]]&amp;Table_wabobpsvr_AzureCalc_AzureCalcRateCard[[#This Row],[Price_Level]]&amp;Table_wabobpsvr_AzureCalc_AzureCalcRateCard[[#This Row],[Region]]</f>
        <v>Premium Extra Large App Service HoursB</v>
      </c>
      <c r="B16322" s="784"/>
      <c r="C16322" s="784" t="s">
        <v>91</v>
      </c>
      <c r="D16322" s="784" t="s">
        <v>182</v>
      </c>
      <c r="E16322" s="784">
        <v>999999</v>
      </c>
      <c r="F16322" s="784" t="s">
        <v>4862</v>
      </c>
      <c r="G16322" s="784" t="s">
        <v>4431</v>
      </c>
      <c r="H16322" s="784" t="s">
        <v>4431</v>
      </c>
      <c r="I16322" s="784" t="s">
        <v>4431</v>
      </c>
    </row>
    <row r="16323" spans="1:9" hidden="1">
      <c r="A16323" s="784" t="str">
        <f>Table_wabobpsvr_AzureCalc_AzureCalcRateCard[[#This Row],[ServiceName]]&amp;Table_wabobpsvr_AzureCalc_AzureCalcRateCard[[#This Row],[Price_Level]]&amp;Table_wabobpsvr_AzureCalc_AzureCalcRateCard[[#This Row],[Region]]</f>
        <v>Premium Extra Large App Service HoursC</v>
      </c>
      <c r="B16323" s="784"/>
      <c r="C16323" s="784" t="s">
        <v>91</v>
      </c>
      <c r="D16323" s="784" t="s">
        <v>184</v>
      </c>
      <c r="E16323" s="784">
        <v>999999</v>
      </c>
      <c r="F16323" s="784" t="s">
        <v>4862</v>
      </c>
      <c r="G16323" s="784" t="s">
        <v>4431</v>
      </c>
      <c r="H16323" s="784" t="s">
        <v>4431</v>
      </c>
      <c r="I16323" s="784" t="s">
        <v>4431</v>
      </c>
    </row>
    <row r="16324" spans="1:9" hidden="1">
      <c r="A16324" s="784" t="str">
        <f>Table_wabobpsvr_AzureCalc_AzureCalcRateCard[[#This Row],[ServiceName]]&amp;Table_wabobpsvr_AzureCalc_AzureCalcRateCard[[#This Row],[Price_Level]]&amp;Table_wabobpsvr_AzureCalc_AzureCalcRateCard[[#This Row],[Region]]</f>
        <v>Premium Extra Large App Service HoursD</v>
      </c>
      <c r="B16324" s="784"/>
      <c r="C16324" s="784" t="s">
        <v>91</v>
      </c>
      <c r="D16324" s="784" t="s">
        <v>183</v>
      </c>
      <c r="E16324" s="784">
        <v>999999</v>
      </c>
      <c r="F16324" s="784" t="s">
        <v>4862</v>
      </c>
      <c r="G16324" s="784" t="s">
        <v>4431</v>
      </c>
      <c r="H16324" s="784" t="s">
        <v>4431</v>
      </c>
      <c r="I16324" s="784" t="s">
        <v>4431</v>
      </c>
    </row>
    <row r="16325" spans="1:9" hidden="1">
      <c r="A16325" s="784" t="str">
        <f>Table_wabobpsvr_AzureCalc_AzureCalcRateCard[[#This Row],[ServiceName]]&amp;Table_wabobpsvr_AzureCalc_AzureCalcRateCard[[#This Row],[Price_Level]]&amp;Table_wabobpsvr_AzureCalc_AzureCalcRateCard[[#This Row],[Region]]</f>
        <v>SQL DB Premium P4 Database HoursD</v>
      </c>
      <c r="B16325" s="784"/>
      <c r="C16325" s="784" t="s">
        <v>91</v>
      </c>
      <c r="D16325" s="784" t="s">
        <v>183</v>
      </c>
      <c r="E16325" s="784">
        <v>2.2000000000000002</v>
      </c>
      <c r="F16325" s="784" t="s">
        <v>7384</v>
      </c>
      <c r="G16325" s="784" t="s">
        <v>7386</v>
      </c>
      <c r="H16325" s="784" t="s">
        <v>7387</v>
      </c>
      <c r="I16325" s="784" t="s">
        <v>7385</v>
      </c>
    </row>
    <row r="16326" spans="1:9" hidden="1">
      <c r="A16326" s="784" t="str">
        <f>Table_wabobpsvr_AzureCalc_AzureCalcRateCard[[#This Row],[ServiceName]]&amp;Table_wabobpsvr_AzureCalc_AzureCalcRateCard[[#This Row],[Price_Level]]&amp;Table_wabobpsvr_AzureCalc_AzureCalcRateCard[[#This Row],[Region]]</f>
        <v>Premium P4 Secondary Geo Database HoursD</v>
      </c>
      <c r="B16326" s="784"/>
      <c r="C16326" s="784" t="s">
        <v>91</v>
      </c>
      <c r="D16326" s="784" t="s">
        <v>183</v>
      </c>
      <c r="E16326" s="784">
        <v>1.65</v>
      </c>
      <c r="F16326" s="784" t="s">
        <v>7381</v>
      </c>
      <c r="G16326" s="784" t="s">
        <v>7296</v>
      </c>
      <c r="H16326" s="784" t="s">
        <v>7297</v>
      </c>
      <c r="I16326" s="784" t="s">
        <v>7279</v>
      </c>
    </row>
    <row r="16327" spans="1:9" hidden="1">
      <c r="A16327" s="784" t="str">
        <f>Table_wabobpsvr_AzureCalc_AzureCalcRateCard[[#This Row],[ServiceName]]&amp;Table_wabobpsvr_AzureCalc_AzureCalcRateCard[[#This Row],[Price_Level]]&amp;Table_wabobpsvr_AzureCalc_AzureCalcRateCard[[#This Row],[Region]]</f>
        <v>Premium P4 Secondary Active Geo Database HoursD</v>
      </c>
      <c r="B16327" s="784"/>
      <c r="C16327" s="784" t="s">
        <v>91</v>
      </c>
      <c r="D16327" s="784" t="s">
        <v>183</v>
      </c>
      <c r="E16327" s="784">
        <v>2.2000000000000002</v>
      </c>
      <c r="F16327" s="784" t="s">
        <v>7382</v>
      </c>
      <c r="G16327" s="784" t="s">
        <v>7298</v>
      </c>
      <c r="H16327" s="784" t="s">
        <v>7299</v>
      </c>
      <c r="I16327" s="784" t="s">
        <v>7280</v>
      </c>
    </row>
    <row r="16328" spans="1:9" hidden="1">
      <c r="A16328" s="784" t="str">
        <f>Table_wabobpsvr_AzureCalc_AzureCalcRateCard[[#This Row],[ServiceName]]&amp;Table_wabobpsvr_AzureCalc_AzureCalcRateCard[[#This Row],[Price_Level]]&amp;Table_wabobpsvr_AzureCalc_AzureCalcRateCard[[#This Row],[Region]]</f>
        <v>SQL DB Premium P4 Database HoursD15</v>
      </c>
      <c r="B16328" s="784">
        <v>15</v>
      </c>
      <c r="C16328" s="784" t="s">
        <v>91</v>
      </c>
      <c r="D16328" s="784" t="s">
        <v>183</v>
      </c>
      <c r="E16328" s="784">
        <v>2.43576666666667</v>
      </c>
      <c r="F16328" s="784" t="s">
        <v>7384</v>
      </c>
      <c r="G16328" s="784" t="s">
        <v>7300</v>
      </c>
      <c r="H16328" s="784" t="s">
        <v>7301</v>
      </c>
      <c r="I16328" s="784" t="s">
        <v>7281</v>
      </c>
    </row>
    <row r="16329" spans="1:9" hidden="1">
      <c r="A16329" s="784" t="str">
        <f>Table_wabobpsvr_AzureCalc_AzureCalcRateCard[[#This Row],[ServiceName]]&amp;Table_wabobpsvr_AzureCalc_AzureCalcRateCard[[#This Row],[Price_Level]]&amp;Table_wabobpsvr_AzureCalc_AzureCalcRateCard[[#This Row],[Region]]</f>
        <v>Premium P4 Secondary Geo Database HoursD15</v>
      </c>
      <c r="B16329" s="784">
        <v>15</v>
      </c>
      <c r="C16329" s="784" t="s">
        <v>91</v>
      </c>
      <c r="D16329" s="784" t="s">
        <v>183</v>
      </c>
      <c r="E16329" s="784">
        <v>1.82673333333333</v>
      </c>
      <c r="F16329" s="784" t="s">
        <v>7381</v>
      </c>
      <c r="G16329" s="784" t="s">
        <v>7302</v>
      </c>
      <c r="H16329" s="784" t="s">
        <v>7303</v>
      </c>
      <c r="I16329" s="784" t="s">
        <v>7282</v>
      </c>
    </row>
    <row r="16330" spans="1:9" hidden="1">
      <c r="A16330" s="784" t="str">
        <f>Table_wabobpsvr_AzureCalc_AzureCalcRateCard[[#This Row],[ServiceName]]&amp;Table_wabobpsvr_AzureCalc_AzureCalcRateCard[[#This Row],[Price_Level]]&amp;Table_wabobpsvr_AzureCalc_AzureCalcRateCard[[#This Row],[Region]]</f>
        <v>Premium P4 Secondary Active Geo Database HoursD15</v>
      </c>
      <c r="B16330" s="784">
        <v>15</v>
      </c>
      <c r="C16330" s="784" t="s">
        <v>91</v>
      </c>
      <c r="D16330" s="784" t="s">
        <v>183</v>
      </c>
      <c r="E16330" s="784">
        <v>2.43576666666667</v>
      </c>
      <c r="F16330" s="784" t="s">
        <v>7382</v>
      </c>
      <c r="G16330" s="784" t="s">
        <v>7304</v>
      </c>
      <c r="H16330" s="784" t="s">
        <v>7305</v>
      </c>
      <c r="I16330" s="784" t="s">
        <v>7283</v>
      </c>
    </row>
    <row r="16331" spans="1:9" hidden="1">
      <c r="A16331" s="784" t="str">
        <f>Table_wabobpsvr_AzureCalc_AzureCalcRateCard[[#This Row],[ServiceName]]&amp;Table_wabobpsvr_AzureCalc_AzureCalcRateCard[[#This Row],[Price_Level]]&amp;Table_wabobpsvr_AzureCalc_AzureCalcRateCard[[#This Row],[Region]]</f>
        <v>SQL DB Premium P4 Database HoursD16</v>
      </c>
      <c r="B16331" s="784">
        <v>16</v>
      </c>
      <c r="C16331" s="784" t="s">
        <v>91</v>
      </c>
      <c r="D16331" s="784" t="s">
        <v>183</v>
      </c>
      <c r="E16331" s="784">
        <v>2.43576666666667</v>
      </c>
      <c r="F16331" s="784" t="s">
        <v>7384</v>
      </c>
      <c r="G16331" s="784" t="s">
        <v>7306</v>
      </c>
      <c r="H16331" s="784" t="s">
        <v>7307</v>
      </c>
      <c r="I16331" s="784" t="s">
        <v>7284</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HoursD16</v>
      </c>
      <c r="B16332" s="784">
        <v>16</v>
      </c>
      <c r="C16332" s="784" t="s">
        <v>91</v>
      </c>
      <c r="D16332" s="784" t="s">
        <v>183</v>
      </c>
      <c r="E16332" s="784">
        <v>1.82673333333333</v>
      </c>
      <c r="F16332" s="784" t="s">
        <v>7381</v>
      </c>
      <c r="G16332" s="784" t="s">
        <v>7308</v>
      </c>
      <c r="H16332" s="784" t="s">
        <v>7309</v>
      </c>
      <c r="I16332" s="784" t="s">
        <v>7285</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HoursD16</v>
      </c>
      <c r="B16333" s="784">
        <v>16</v>
      </c>
      <c r="C16333" s="784" t="s">
        <v>91</v>
      </c>
      <c r="D16333" s="784" t="s">
        <v>183</v>
      </c>
      <c r="E16333" s="784">
        <v>2.43576666666667</v>
      </c>
      <c r="F16333" s="784" t="s">
        <v>7382</v>
      </c>
      <c r="G16333" s="784" t="s">
        <v>7310</v>
      </c>
      <c r="H16333" s="784" t="s">
        <v>7311</v>
      </c>
      <c r="I16333" s="784" t="s">
        <v>7286</v>
      </c>
    </row>
    <row r="16334" spans="1:9" hidden="1">
      <c r="A16334" s="784" t="str">
        <f>Table_wabobpsvr_AzureCalc_AzureCalcRateCard[[#This Row],[ServiceName]]&amp;Table_wabobpsvr_AzureCalc_AzureCalcRateCard[[#This Row],[Price_Level]]&amp;Table_wabobpsvr_AzureCalc_AzureCalcRateCard[[#This Row],[Region]]</f>
        <v>SQL DB Premium P4 Database HoursD11</v>
      </c>
      <c r="B16334" s="784">
        <v>11</v>
      </c>
      <c r="C16334" s="784" t="s">
        <v>91</v>
      </c>
      <c r="D16334" s="784" t="s">
        <v>183</v>
      </c>
      <c r="E16334" s="784">
        <v>2.4900333333333302</v>
      </c>
      <c r="F16334" s="784" t="s">
        <v>7384</v>
      </c>
      <c r="G16334" s="784" t="s">
        <v>7318</v>
      </c>
      <c r="H16334" s="784" t="s">
        <v>7319</v>
      </c>
      <c r="I16334" s="784" t="s">
        <v>7290</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HoursD11</v>
      </c>
      <c r="B16335" s="784">
        <v>11</v>
      </c>
      <c r="C16335" s="784" t="s">
        <v>91</v>
      </c>
      <c r="D16335" s="784" t="s">
        <v>183</v>
      </c>
      <c r="E16335" s="784">
        <v>1.8677999999999999</v>
      </c>
      <c r="F16335" s="784" t="s">
        <v>7381</v>
      </c>
      <c r="G16335" s="784" t="s">
        <v>7320</v>
      </c>
      <c r="H16335" s="784" t="s">
        <v>7321</v>
      </c>
      <c r="I16335" s="784" t="s">
        <v>7291</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HoursD11</v>
      </c>
      <c r="B16336" s="784">
        <v>11</v>
      </c>
      <c r="C16336" s="784" t="s">
        <v>91</v>
      </c>
      <c r="D16336" s="784" t="s">
        <v>183</v>
      </c>
      <c r="E16336" s="784">
        <v>2.4900333333333302</v>
      </c>
      <c r="F16336" s="784" t="s">
        <v>7382</v>
      </c>
      <c r="G16336" s="784" t="s">
        <v>7322</v>
      </c>
      <c r="H16336" s="784" t="s">
        <v>7323</v>
      </c>
      <c r="I16336" s="784" t="s">
        <v>7292</v>
      </c>
    </row>
    <row r="16337" spans="1:9" hidden="1">
      <c r="A16337" s="784" t="str">
        <f>Table_wabobpsvr_AzureCalc_AzureCalcRateCard[[#This Row],[ServiceName]]&amp;Table_wabobpsvr_AzureCalc_AzureCalcRateCard[[#This Row],[Price_Level]]&amp;Table_wabobpsvr_AzureCalc_AzureCalcRateCard[[#This Row],[Region]]</f>
        <v>Base UnitMOSP</v>
      </c>
      <c r="B16337" s="784"/>
      <c r="C16337" s="784" t="s">
        <v>81</v>
      </c>
      <c r="D16337" s="784" t="s">
        <v>627</v>
      </c>
      <c r="E16337" s="784">
        <v>10</v>
      </c>
      <c r="F16337" s="784" t="s">
        <v>7330</v>
      </c>
      <c r="G16337" s="784" t="s">
        <v>4431</v>
      </c>
      <c r="H16337" s="784" t="s">
        <v>4431</v>
      </c>
      <c r="I16337" s="784" t="s">
        <v>6580</v>
      </c>
    </row>
    <row r="16338" spans="1:9" hidden="1">
      <c r="A16338" s="784" t="str">
        <f>Table_wabobpsvr_AzureCalc_AzureCalcRateCard[[#This Row],[ServiceName]]&amp;Table_wabobpsvr_AzureCalc_AzureCalcRateCard[[#This Row],[Price_Level]]&amp;Table_wabobpsvr_AzureCalc_AzureCalcRateCard[[#This Row],[Region]]</f>
        <v>Pushes (in 1,000,000s)MOSP</v>
      </c>
      <c r="B16338" s="784"/>
      <c r="C16338" s="784" t="s">
        <v>7331</v>
      </c>
      <c r="D16338" s="784" t="s">
        <v>627</v>
      </c>
      <c r="E16338" s="784">
        <v>1</v>
      </c>
      <c r="F16338" s="784" t="s">
        <v>7332</v>
      </c>
      <c r="G16338" s="784" t="s">
        <v>4431</v>
      </c>
      <c r="H16338" s="784" t="s">
        <v>4431</v>
      </c>
      <c r="I16338" s="784" t="s">
        <v>6578</v>
      </c>
    </row>
    <row r="16339" spans="1:9" hidden="1">
      <c r="A16339" s="784" t="str">
        <f>Table_wabobpsvr_AzureCalc_AzureCalcRateCard[[#This Row],[ServiceName]]&amp;Table_wabobpsvr_AzureCalc_AzureCalcRateCard[[#This Row],[Price_Level]]&amp;Table_wabobpsvr_AzureCalc_AzureCalcRateCard[[#This Row],[Region]]</f>
        <v>Base UnitMOSP</v>
      </c>
      <c r="B16339" s="784"/>
      <c r="C16339" s="784" t="s">
        <v>81</v>
      </c>
      <c r="D16339" s="784" t="s">
        <v>627</v>
      </c>
      <c r="E16339" s="784">
        <v>200</v>
      </c>
      <c r="F16339" s="784" t="s">
        <v>7330</v>
      </c>
      <c r="G16339" s="784" t="s">
        <v>4431</v>
      </c>
      <c r="H16339" s="784" t="s">
        <v>4431</v>
      </c>
      <c r="I16339" s="784" t="s">
        <v>6579</v>
      </c>
    </row>
    <row r="16340" spans="1:9" hidden="1">
      <c r="A16340" s="784" t="str">
        <f>Table_wabobpsvr_AzureCalc_AzureCalcRateCard[[#This Row],[ServiceName]]&amp;Table_wabobpsvr_AzureCalc_AzureCalcRateCard[[#This Row],[Price_Level]]&amp;Table_wabobpsvr_AzureCalc_AzureCalcRateCard[[#This Row],[Region]]</f>
        <v>Pushes (in 1,000,000s)MOSP</v>
      </c>
      <c r="B16340" s="784"/>
      <c r="C16340" s="784" t="s">
        <v>7331</v>
      </c>
      <c r="D16340" s="784" t="s">
        <v>627</v>
      </c>
      <c r="E16340" s="784">
        <v>10</v>
      </c>
      <c r="F16340" s="784" t="s">
        <v>7332</v>
      </c>
      <c r="G16340" s="784" t="s">
        <v>4431</v>
      </c>
      <c r="H16340" s="784" t="s">
        <v>4431</v>
      </c>
      <c r="I16340" s="784" t="s">
        <v>5153</v>
      </c>
    </row>
    <row r="16341" spans="1:9" hidden="1">
      <c r="A16341" s="784" t="str">
        <f>Table_wabobpsvr_AzureCalc_AzureCalcRateCard[[#This Row],[ServiceName]]&amp;Table_wabobpsvr_AzureCalc_AzureCalcRateCard[[#This Row],[Price_Level]]&amp;Table_wabobpsvr_AzureCalc_AzureCalcRateCard[[#This Row],[Region]]</f>
        <v>Base UnitA</v>
      </c>
      <c r="B16341" s="784"/>
      <c r="C16341" s="784" t="s">
        <v>81</v>
      </c>
      <c r="D16341" s="784" t="s">
        <v>181</v>
      </c>
      <c r="E16341" s="784">
        <v>9.6999999999999993</v>
      </c>
      <c r="F16341" s="784" t="s">
        <v>7330</v>
      </c>
      <c r="G16341" s="784" t="s">
        <v>2945</v>
      </c>
      <c r="H16341" s="784" t="s">
        <v>2946</v>
      </c>
      <c r="I16341" s="784" t="s">
        <v>6580</v>
      </c>
    </row>
    <row r="16342" spans="1:9" hidden="1">
      <c r="A16342" s="784" t="str">
        <f>Table_wabobpsvr_AzureCalc_AzureCalcRateCard[[#This Row],[ServiceName]]&amp;Table_wabobpsvr_AzureCalc_AzureCalcRateCard[[#This Row],[Price_Level]]&amp;Table_wabobpsvr_AzureCalc_AzureCalcRateCard[[#This Row],[Region]]</f>
        <v>Pushes (in 1,000,000s)A</v>
      </c>
      <c r="B16342" s="784"/>
      <c r="C16342" s="784" t="s">
        <v>7331</v>
      </c>
      <c r="D16342" s="784" t="s">
        <v>181</v>
      </c>
      <c r="E16342" s="784">
        <v>0.97</v>
      </c>
      <c r="F16342" s="784" t="s">
        <v>7332</v>
      </c>
      <c r="G16342" s="784" t="s">
        <v>2941</v>
      </c>
      <c r="H16342" s="784" t="s">
        <v>2942</v>
      </c>
      <c r="I16342" s="784" t="s">
        <v>6578</v>
      </c>
    </row>
    <row r="16343" spans="1:9" hidden="1">
      <c r="A16343" s="784" t="str">
        <f>Table_wabobpsvr_AzureCalc_AzureCalcRateCard[[#This Row],[ServiceName]]&amp;Table_wabobpsvr_AzureCalc_AzureCalcRateCard[[#This Row],[Price_Level]]&amp;Table_wabobpsvr_AzureCalc_AzureCalcRateCard[[#This Row],[Region]]</f>
        <v>Base UnitA</v>
      </c>
      <c r="B16343" s="784"/>
      <c r="C16343" s="784" t="s">
        <v>81</v>
      </c>
      <c r="D16343" s="784" t="s">
        <v>181</v>
      </c>
      <c r="E16343" s="784">
        <v>194</v>
      </c>
      <c r="F16343" s="784" t="s">
        <v>7330</v>
      </c>
      <c r="G16343" s="784" t="s">
        <v>2943</v>
      </c>
      <c r="H16343" s="784" t="s">
        <v>2944</v>
      </c>
      <c r="I16343" s="784" t="s">
        <v>6579</v>
      </c>
    </row>
    <row r="16344" spans="1:9" hidden="1">
      <c r="A16344" s="784" t="str">
        <f>Table_wabobpsvr_AzureCalc_AzureCalcRateCard[[#This Row],[ServiceName]]&amp;Table_wabobpsvr_AzureCalc_AzureCalcRateCard[[#This Row],[Price_Level]]&amp;Table_wabobpsvr_AzureCalc_AzureCalcRateCard[[#This Row],[Region]]</f>
        <v>Pushes (in 1,000,000s)A</v>
      </c>
      <c r="B16344" s="784"/>
      <c r="C16344" s="784" t="s">
        <v>7331</v>
      </c>
      <c r="D16344" s="784" t="s">
        <v>181</v>
      </c>
      <c r="E16344" s="784">
        <v>9.6999999999999993</v>
      </c>
      <c r="F16344" s="784" t="s">
        <v>7332</v>
      </c>
      <c r="G16344" s="784" t="s">
        <v>2688</v>
      </c>
      <c r="H16344" s="784" t="s">
        <v>2689</v>
      </c>
      <c r="I16344" s="784" t="s">
        <v>5153</v>
      </c>
    </row>
    <row r="16345" spans="1:9" hidden="1">
      <c r="A16345" s="784" t="str">
        <f>Table_wabobpsvr_AzureCalc_AzureCalcRateCard[[#This Row],[ServiceName]]&amp;Table_wabobpsvr_AzureCalc_AzureCalcRateCard[[#This Row],[Price_Level]]&amp;Table_wabobpsvr_AzureCalc_AzureCalcRateCard[[#This Row],[Region]]</f>
        <v>Base UnitB</v>
      </c>
      <c r="B16345" s="784"/>
      <c r="C16345" s="784" t="s">
        <v>81</v>
      </c>
      <c r="D16345" s="784" t="s">
        <v>182</v>
      </c>
      <c r="E16345" s="784">
        <v>9.4</v>
      </c>
      <c r="F16345" s="784" t="s">
        <v>7330</v>
      </c>
      <c r="G16345" s="784" t="s">
        <v>2945</v>
      </c>
      <c r="H16345" s="784" t="s">
        <v>2946</v>
      </c>
      <c r="I16345" s="784" t="s">
        <v>6580</v>
      </c>
    </row>
    <row r="16346" spans="1:9" hidden="1">
      <c r="A16346" s="784" t="str">
        <f>Table_wabobpsvr_AzureCalc_AzureCalcRateCard[[#This Row],[ServiceName]]&amp;Table_wabobpsvr_AzureCalc_AzureCalcRateCard[[#This Row],[Price_Level]]&amp;Table_wabobpsvr_AzureCalc_AzureCalcRateCard[[#This Row],[Region]]</f>
        <v>Pushes (in 1,000,000s)B</v>
      </c>
      <c r="B16346" s="784"/>
      <c r="C16346" s="784" t="s">
        <v>7331</v>
      </c>
      <c r="D16346" s="784" t="s">
        <v>182</v>
      </c>
      <c r="E16346" s="784">
        <v>0.94</v>
      </c>
      <c r="F16346" s="784" t="s">
        <v>7332</v>
      </c>
      <c r="G16346" s="784" t="s">
        <v>2941</v>
      </c>
      <c r="H16346" s="784" t="s">
        <v>2942</v>
      </c>
      <c r="I16346" s="784" t="s">
        <v>6578</v>
      </c>
    </row>
    <row r="16347" spans="1:9" hidden="1">
      <c r="A16347" s="784" t="str">
        <f>Table_wabobpsvr_AzureCalc_AzureCalcRateCard[[#This Row],[ServiceName]]&amp;Table_wabobpsvr_AzureCalc_AzureCalcRateCard[[#This Row],[Price_Level]]&amp;Table_wabobpsvr_AzureCalc_AzureCalcRateCard[[#This Row],[Region]]</f>
        <v>Base UnitB</v>
      </c>
      <c r="B16347" s="784"/>
      <c r="C16347" s="784" t="s">
        <v>81</v>
      </c>
      <c r="D16347" s="784" t="s">
        <v>182</v>
      </c>
      <c r="E16347" s="784">
        <v>188</v>
      </c>
      <c r="F16347" s="784" t="s">
        <v>7330</v>
      </c>
      <c r="G16347" s="784" t="s">
        <v>2943</v>
      </c>
      <c r="H16347" s="784" t="s">
        <v>2944</v>
      </c>
      <c r="I16347" s="784" t="s">
        <v>6579</v>
      </c>
    </row>
    <row r="16348" spans="1:9" hidden="1">
      <c r="A16348" s="784" t="str">
        <f>Table_wabobpsvr_AzureCalc_AzureCalcRateCard[[#This Row],[ServiceName]]&amp;Table_wabobpsvr_AzureCalc_AzureCalcRateCard[[#This Row],[Price_Level]]&amp;Table_wabobpsvr_AzureCalc_AzureCalcRateCard[[#This Row],[Region]]</f>
        <v>Pushes (in 1,000,000s)B</v>
      </c>
      <c r="B16348" s="784"/>
      <c r="C16348" s="784" t="s">
        <v>7331</v>
      </c>
      <c r="D16348" s="784" t="s">
        <v>182</v>
      </c>
      <c r="E16348" s="784">
        <v>9.4</v>
      </c>
      <c r="F16348" s="784" t="s">
        <v>7332</v>
      </c>
      <c r="G16348" s="784" t="s">
        <v>2688</v>
      </c>
      <c r="H16348" s="784" t="s">
        <v>2689</v>
      </c>
      <c r="I16348" s="784" t="s">
        <v>5153</v>
      </c>
    </row>
    <row r="16349" spans="1:9" hidden="1">
      <c r="A16349" s="784" t="str">
        <f>Table_wabobpsvr_AzureCalc_AzureCalcRateCard[[#This Row],[ServiceName]]&amp;Table_wabobpsvr_AzureCalc_AzureCalcRateCard[[#This Row],[Price_Level]]&amp;Table_wabobpsvr_AzureCalc_AzureCalcRateCard[[#This Row],[Region]]</f>
        <v>Base UnitC</v>
      </c>
      <c r="B16349" s="784"/>
      <c r="C16349" s="784" t="s">
        <v>81</v>
      </c>
      <c r="D16349" s="784" t="s">
        <v>184</v>
      </c>
      <c r="E16349" s="784">
        <v>9.1</v>
      </c>
      <c r="F16349" s="784" t="s">
        <v>7330</v>
      </c>
      <c r="G16349" s="784" t="s">
        <v>2945</v>
      </c>
      <c r="H16349" s="784" t="s">
        <v>2946</v>
      </c>
      <c r="I16349" s="784" t="s">
        <v>6580</v>
      </c>
    </row>
    <row r="16350" spans="1:9" hidden="1">
      <c r="A16350" s="784" t="str">
        <f>Table_wabobpsvr_AzureCalc_AzureCalcRateCard[[#This Row],[ServiceName]]&amp;Table_wabobpsvr_AzureCalc_AzureCalcRateCard[[#This Row],[Price_Level]]&amp;Table_wabobpsvr_AzureCalc_AzureCalcRateCard[[#This Row],[Region]]</f>
        <v>Pushes (in 1,000,000s)C</v>
      </c>
      <c r="B16350" s="784"/>
      <c r="C16350" s="784" t="s">
        <v>7331</v>
      </c>
      <c r="D16350" s="784" t="s">
        <v>184</v>
      </c>
      <c r="E16350" s="784">
        <v>0.91</v>
      </c>
      <c r="F16350" s="784" t="s">
        <v>7332</v>
      </c>
      <c r="G16350" s="784" t="s">
        <v>2941</v>
      </c>
      <c r="H16350" s="784" t="s">
        <v>2942</v>
      </c>
      <c r="I16350" s="784" t="s">
        <v>6578</v>
      </c>
    </row>
    <row r="16351" spans="1:9" hidden="1">
      <c r="A16351" s="784" t="str">
        <f>Table_wabobpsvr_AzureCalc_AzureCalcRateCard[[#This Row],[ServiceName]]&amp;Table_wabobpsvr_AzureCalc_AzureCalcRateCard[[#This Row],[Price_Level]]&amp;Table_wabobpsvr_AzureCalc_AzureCalcRateCard[[#This Row],[Region]]</f>
        <v>Base UnitC</v>
      </c>
      <c r="B16351" s="784"/>
      <c r="C16351" s="784" t="s">
        <v>81</v>
      </c>
      <c r="D16351" s="784" t="s">
        <v>184</v>
      </c>
      <c r="E16351" s="784">
        <v>182</v>
      </c>
      <c r="F16351" s="784" t="s">
        <v>7330</v>
      </c>
      <c r="G16351" s="784" t="s">
        <v>2943</v>
      </c>
      <c r="H16351" s="784" t="s">
        <v>2944</v>
      </c>
      <c r="I16351" s="784" t="s">
        <v>6579</v>
      </c>
    </row>
    <row r="16352" spans="1:9" hidden="1">
      <c r="A16352" s="784" t="str">
        <f>Table_wabobpsvr_AzureCalc_AzureCalcRateCard[[#This Row],[ServiceName]]&amp;Table_wabobpsvr_AzureCalc_AzureCalcRateCard[[#This Row],[Price_Level]]&amp;Table_wabobpsvr_AzureCalc_AzureCalcRateCard[[#This Row],[Region]]</f>
        <v>Pushes (in 1,000,000s)C</v>
      </c>
      <c r="B16352" s="784"/>
      <c r="C16352" s="784" t="s">
        <v>7331</v>
      </c>
      <c r="D16352" s="784" t="s">
        <v>184</v>
      </c>
      <c r="E16352" s="784">
        <v>9.1</v>
      </c>
      <c r="F16352" s="784" t="s">
        <v>7332</v>
      </c>
      <c r="G16352" s="784" t="s">
        <v>2688</v>
      </c>
      <c r="H16352" s="784" t="s">
        <v>2689</v>
      </c>
      <c r="I16352" s="784" t="s">
        <v>5153</v>
      </c>
    </row>
    <row r="16353" spans="1:9" hidden="1">
      <c r="A16353" s="784" t="str">
        <f>Table_wabobpsvr_AzureCalc_AzureCalcRateCard[[#This Row],[ServiceName]]&amp;Table_wabobpsvr_AzureCalc_AzureCalcRateCard[[#This Row],[Price_Level]]&amp;Table_wabobpsvr_AzureCalc_AzureCalcRateCard[[#This Row],[Region]]</f>
        <v>Base UnitD</v>
      </c>
      <c r="B16353" s="784"/>
      <c r="C16353" s="784" t="s">
        <v>81</v>
      </c>
      <c r="D16353" s="784" t="s">
        <v>183</v>
      </c>
      <c r="E16353" s="784">
        <v>8.8000000000000007</v>
      </c>
      <c r="F16353" s="784" t="s">
        <v>7330</v>
      </c>
      <c r="G16353" s="784" t="s">
        <v>2945</v>
      </c>
      <c r="H16353" s="784" t="s">
        <v>2946</v>
      </c>
      <c r="I16353" s="784" t="s">
        <v>6580</v>
      </c>
    </row>
    <row r="16354" spans="1:9" hidden="1">
      <c r="A16354" s="784" t="str">
        <f>Table_wabobpsvr_AzureCalc_AzureCalcRateCard[[#This Row],[ServiceName]]&amp;Table_wabobpsvr_AzureCalc_AzureCalcRateCard[[#This Row],[Price_Level]]&amp;Table_wabobpsvr_AzureCalc_AzureCalcRateCard[[#This Row],[Region]]</f>
        <v>Pushes (in 1,000,000s)D</v>
      </c>
      <c r="B16354" s="784"/>
      <c r="C16354" s="784" t="s">
        <v>7331</v>
      </c>
      <c r="D16354" s="784" t="s">
        <v>183</v>
      </c>
      <c r="E16354" s="784">
        <v>0.88</v>
      </c>
      <c r="F16354" s="784" t="s">
        <v>7332</v>
      </c>
      <c r="G16354" s="784" t="s">
        <v>2941</v>
      </c>
      <c r="H16354" s="784" t="s">
        <v>2942</v>
      </c>
      <c r="I16354" s="784" t="s">
        <v>6578</v>
      </c>
    </row>
    <row r="16355" spans="1:9" hidden="1">
      <c r="A16355" s="784" t="str">
        <f>Table_wabobpsvr_AzureCalc_AzureCalcRateCard[[#This Row],[ServiceName]]&amp;Table_wabobpsvr_AzureCalc_AzureCalcRateCard[[#This Row],[Price_Level]]&amp;Table_wabobpsvr_AzureCalc_AzureCalcRateCard[[#This Row],[Region]]</f>
        <v>Base UnitD</v>
      </c>
      <c r="B16355" s="784"/>
      <c r="C16355" s="784" t="s">
        <v>81</v>
      </c>
      <c r="D16355" s="784" t="s">
        <v>183</v>
      </c>
      <c r="E16355" s="784">
        <v>176</v>
      </c>
      <c r="F16355" s="784" t="s">
        <v>7330</v>
      </c>
      <c r="G16355" s="784" t="s">
        <v>2943</v>
      </c>
      <c r="H16355" s="784" t="s">
        <v>2944</v>
      </c>
      <c r="I16355" s="784" t="s">
        <v>6579</v>
      </c>
    </row>
    <row r="16356" spans="1:9" hidden="1">
      <c r="A16356" s="784" t="str">
        <f>Table_wabobpsvr_AzureCalc_AzureCalcRateCard[[#This Row],[ServiceName]]&amp;Table_wabobpsvr_AzureCalc_AzureCalcRateCard[[#This Row],[Price_Level]]&amp;Table_wabobpsvr_AzureCalc_AzureCalcRateCard[[#This Row],[Region]]</f>
        <v>Pushes (in 1,000,000s)D</v>
      </c>
      <c r="B16356" s="784"/>
      <c r="C16356" s="784" t="s">
        <v>7331</v>
      </c>
      <c r="D16356" s="784" t="s">
        <v>183</v>
      </c>
      <c r="E16356" s="784">
        <v>8.8000000000000007</v>
      </c>
      <c r="F16356" s="784" t="s">
        <v>7332</v>
      </c>
      <c r="G16356" s="784" t="s">
        <v>2688</v>
      </c>
      <c r="H16356" s="784" t="s">
        <v>2689</v>
      </c>
      <c r="I16356" s="784" t="s">
        <v>5153</v>
      </c>
    </row>
    <row r="16357" spans="1:9" hidden="1">
      <c r="A16357" s="784" t="str">
        <f>Table_wabobpsvr_AzureCalc_AzureCalcRateCard[[#This Row],[ServiceName]]&amp;Table_wabobpsvr_AzureCalc_AzureCalcRateCard[[#This Row],[Price_Level]]&amp;Table_wabobpsvr_AzureCalc_AzureCalcRateCard[[#This Row],[Region]]</f>
        <v>Premium P6 Secondary Active Geo Database HoursB13</v>
      </c>
      <c r="B16357" s="784">
        <v>13</v>
      </c>
      <c r="C16357" s="784" t="s">
        <v>91</v>
      </c>
      <c r="D16357" s="784" t="s">
        <v>182</v>
      </c>
      <c r="E16357" s="784">
        <v>5.6866083333333304</v>
      </c>
      <c r="F16357" s="784" t="s">
        <v>7379</v>
      </c>
      <c r="G16357" s="784" t="s">
        <v>3779</v>
      </c>
      <c r="H16357" s="784" t="s">
        <v>5923</v>
      </c>
      <c r="I16357" s="784" t="s">
        <v>5924</v>
      </c>
    </row>
    <row r="16358" spans="1:9" hidden="1">
      <c r="A16358" s="784" t="str">
        <f>Table_wabobpsvr_AzureCalc_AzureCalcRateCard[[#This Row],[ServiceName]]&amp;Table_wabobpsvr_AzureCalc_AzureCalcRateCard[[#This Row],[Price_Level]]&amp;Table_wabobpsvr_AzureCalc_AzureCalcRateCard[[#This Row],[Region]]</f>
        <v>Premium P6 Secondary Active Geo Database HoursD14</v>
      </c>
      <c r="B16358" s="784">
        <v>14</v>
      </c>
      <c r="C16358" s="784" t="s">
        <v>91</v>
      </c>
      <c r="D16358" s="784" t="s">
        <v>183</v>
      </c>
      <c r="E16358" s="784">
        <v>5.5</v>
      </c>
      <c r="F16358" s="784" t="s">
        <v>7379</v>
      </c>
      <c r="G16358" s="784" t="s">
        <v>3785</v>
      </c>
      <c r="H16358" s="784" t="s">
        <v>7347</v>
      </c>
      <c r="I16358" s="784" t="s">
        <v>7348</v>
      </c>
    </row>
    <row r="16359" spans="1:9" hidden="1">
      <c r="A16359" s="784" t="str">
        <f>Table_wabobpsvr_AzureCalc_AzureCalcRateCard[[#This Row],[ServiceName]]&amp;Table_wabobpsvr_AzureCalc_AzureCalcRateCard[[#This Row],[Price_Level]]&amp;Table_wabobpsvr_AzureCalc_AzureCalcRateCard[[#This Row],[Region]]</f>
        <v>A10 VM (Windows)A14</v>
      </c>
      <c r="B16359" s="784">
        <v>14</v>
      </c>
      <c r="C16359" s="784" t="s">
        <v>4431</v>
      </c>
      <c r="D16359" s="784" t="s">
        <v>181</v>
      </c>
      <c r="E16359" s="784">
        <v>999999</v>
      </c>
      <c r="F16359" s="784" t="s">
        <v>1284</v>
      </c>
      <c r="G16359" s="784" t="s">
        <v>4431</v>
      </c>
      <c r="H16359" s="784" t="s">
        <v>4431</v>
      </c>
      <c r="I16359" s="784" t="s">
        <v>4431</v>
      </c>
    </row>
    <row r="16360" spans="1:9" hidden="1">
      <c r="A16360" s="784" t="str">
        <f>Table_wabobpsvr_AzureCalc_AzureCalcRateCard[[#This Row],[ServiceName]]&amp;Table_wabobpsvr_AzureCalc_AzureCalcRateCard[[#This Row],[Price_Level]]&amp;Table_wabobpsvr_AzureCalc_AzureCalcRateCard[[#This Row],[Region]]</f>
        <v>A10 VM (Windows)B14</v>
      </c>
      <c r="B16360" s="784">
        <v>14</v>
      </c>
      <c r="C16360" s="784" t="s">
        <v>4431</v>
      </c>
      <c r="D16360" s="784" t="s">
        <v>182</v>
      </c>
      <c r="E16360" s="784">
        <v>999999</v>
      </c>
      <c r="F16360" s="784" t="s">
        <v>1284</v>
      </c>
      <c r="G16360" s="784" t="s">
        <v>4431</v>
      </c>
      <c r="H16360" s="784" t="s">
        <v>4431</v>
      </c>
      <c r="I16360" s="784" t="s">
        <v>4431</v>
      </c>
    </row>
    <row r="16361" spans="1:9" hidden="1">
      <c r="A16361" s="784" t="str">
        <f>Table_wabobpsvr_AzureCalc_AzureCalcRateCard[[#This Row],[ServiceName]]&amp;Table_wabobpsvr_AzureCalc_AzureCalcRateCard[[#This Row],[Price_Level]]&amp;Table_wabobpsvr_AzureCalc_AzureCalcRateCard[[#This Row],[Region]]</f>
        <v>Premium P6 Secondary Active Geo Database HoursC11</v>
      </c>
      <c r="B16361" s="784">
        <v>11</v>
      </c>
      <c r="C16361" s="784" t="s">
        <v>91</v>
      </c>
      <c r="D16361" s="784" t="s">
        <v>184</v>
      </c>
      <c r="E16361" s="784">
        <v>5.1418791666666701</v>
      </c>
      <c r="F16361" s="784" t="s">
        <v>7379</v>
      </c>
      <c r="G16361" s="784" t="s">
        <v>3781</v>
      </c>
      <c r="H16361" s="784" t="s">
        <v>5944</v>
      </c>
      <c r="I16361" s="784" t="s">
        <v>5945</v>
      </c>
    </row>
    <row r="16362" spans="1:9" hidden="1">
      <c r="A16362" s="784" t="str">
        <f>Table_wabobpsvr_AzureCalc_AzureCalcRateCard[[#This Row],[ServiceName]]&amp;Table_wabobpsvr_AzureCalc_AzureCalcRateCard[[#This Row],[Price_Level]]&amp;Table_wabobpsvr_AzureCalc_AzureCalcRateCard[[#This Row],[Region]]</f>
        <v>A10 VM (Windows)MOSP14</v>
      </c>
      <c r="B16362" s="784">
        <v>14</v>
      </c>
      <c r="C16362" s="784" t="s">
        <v>4431</v>
      </c>
      <c r="D16362" s="784" t="s">
        <v>627</v>
      </c>
      <c r="E16362" s="784">
        <v>999999</v>
      </c>
      <c r="F16362" s="784" t="s">
        <v>1284</v>
      </c>
      <c r="G16362" s="784" t="s">
        <v>4431</v>
      </c>
      <c r="H16362" s="784" t="s">
        <v>4431</v>
      </c>
      <c r="I16362" s="784" t="s">
        <v>4431</v>
      </c>
    </row>
    <row r="16363" spans="1:9" hidden="1">
      <c r="A16363" s="784" t="str">
        <f>Table_wabobpsvr_AzureCalc_AzureCalcRateCard[[#This Row],[ServiceName]]&amp;Table_wabobpsvr_AzureCalc_AzureCalcRateCard[[#This Row],[Price_Level]]&amp;Table_wabobpsvr_AzureCalc_AzureCalcRateCard[[#This Row],[Region]]</f>
        <v>A11 VM (Windows)D14</v>
      </c>
      <c r="B16363" s="784">
        <v>14</v>
      </c>
      <c r="C16363" s="784" t="s">
        <v>4431</v>
      </c>
      <c r="D16363" s="784" t="s">
        <v>183</v>
      </c>
      <c r="E16363" s="784">
        <v>999999</v>
      </c>
      <c r="F16363" s="784" t="s">
        <v>1274</v>
      </c>
      <c r="G16363" s="784" t="s">
        <v>4431</v>
      </c>
      <c r="H16363" s="784" t="s">
        <v>4431</v>
      </c>
      <c r="I16363" s="784" t="s">
        <v>4431</v>
      </c>
    </row>
    <row r="16364" spans="1:9" hidden="1">
      <c r="A16364" s="784" t="str">
        <f>Table_wabobpsvr_AzureCalc_AzureCalcRateCard[[#This Row],[ServiceName]]&amp;Table_wabobpsvr_AzureCalc_AzureCalcRateCard[[#This Row],[Price_Level]]&amp;Table_wabobpsvr_AzureCalc_AzureCalcRateCard[[#This Row],[Region]]</f>
        <v>A11 VM (Windows)MOSP14</v>
      </c>
      <c r="B16364" s="784">
        <v>14</v>
      </c>
      <c r="C16364" s="784" t="s">
        <v>4431</v>
      </c>
      <c r="D16364" s="784" t="s">
        <v>627</v>
      </c>
      <c r="E16364" s="784">
        <v>999999</v>
      </c>
      <c r="F16364" s="784" t="s">
        <v>1274</v>
      </c>
      <c r="G16364" s="784" t="s">
        <v>4431</v>
      </c>
      <c r="H16364" s="784" t="s">
        <v>4431</v>
      </c>
      <c r="I16364" s="784" t="s">
        <v>4431</v>
      </c>
    </row>
    <row r="16365" spans="1:9" hidden="1">
      <c r="A16365" s="784" t="str">
        <f>Table_wabobpsvr_AzureCalc_AzureCalcRateCard[[#This Row],[ServiceName]]&amp;Table_wabobpsvr_AzureCalc_AzureCalcRateCard[[#This Row],[Price_Level]]&amp;Table_wabobpsvr_AzureCalc_AzureCalcRateCard[[#This Row],[Region]]</f>
        <v>Free Data Catalog Units (in 100s)MOSP</v>
      </c>
      <c r="B16365" s="784"/>
      <c r="C16365" s="784" t="s">
        <v>7275</v>
      </c>
      <c r="D16365" s="784" t="s">
        <v>627</v>
      </c>
      <c r="E16365" s="784">
        <v>0</v>
      </c>
      <c r="F16365" s="784" t="s">
        <v>7368</v>
      </c>
      <c r="G16365" s="784" t="s">
        <v>4431</v>
      </c>
      <c r="H16365" s="784" t="s">
        <v>4431</v>
      </c>
      <c r="I16365" s="784" t="s">
        <v>4431</v>
      </c>
    </row>
    <row r="16366" spans="1:9" hidden="1">
      <c r="A16366" s="784" t="str">
        <f>Table_wabobpsvr_AzureCalc_AzureCalcRateCard[[#This Row],[ServiceName]]&amp;Table_wabobpsvr_AzureCalc_AzureCalcRateCard[[#This Row],[Price_Level]]&amp;Table_wabobpsvr_AzureCalc_AzureCalcRateCard[[#This Row],[Region]]</f>
        <v>Free Data Catalog Units (in 100s)B</v>
      </c>
      <c r="B16366" s="784"/>
      <c r="C16366" s="784" t="s">
        <v>7275</v>
      </c>
      <c r="D16366" s="784" t="s">
        <v>182</v>
      </c>
      <c r="E16366" s="784">
        <v>0</v>
      </c>
      <c r="F16366" s="784" t="s">
        <v>7368</v>
      </c>
      <c r="G16366" s="784" t="s">
        <v>4431</v>
      </c>
      <c r="H16366" s="784" t="s">
        <v>4431</v>
      </c>
      <c r="I16366" s="784" t="s">
        <v>4431</v>
      </c>
    </row>
    <row r="16367" spans="1:9" hidden="1">
      <c r="A16367" s="784" t="str">
        <f>Table_wabobpsvr_AzureCalc_AzureCalcRateCard[[#This Row],[ServiceName]]&amp;Table_wabobpsvr_AzureCalc_AzureCalcRateCard[[#This Row],[Price_Level]]&amp;Table_wabobpsvr_AzureCalc_AzureCalcRateCard[[#This Row],[Region]]</f>
        <v>Free Data Catalog Units (in 100s)C</v>
      </c>
      <c r="B16367" s="784"/>
      <c r="C16367" s="784" t="s">
        <v>7275</v>
      </c>
      <c r="D16367" s="784" t="s">
        <v>184</v>
      </c>
      <c r="E16367" s="784">
        <v>0</v>
      </c>
      <c r="F16367" s="784" t="s">
        <v>7368</v>
      </c>
      <c r="G16367" s="784" t="s">
        <v>4431</v>
      </c>
      <c r="H16367" s="784" t="s">
        <v>4431</v>
      </c>
      <c r="I16367" s="784" t="s">
        <v>4431</v>
      </c>
    </row>
    <row r="16368" spans="1:9" hidden="1">
      <c r="A16368" s="784" t="str">
        <f>Table_wabobpsvr_AzureCalc_AzureCalcRateCard[[#This Row],[ServiceName]]&amp;Table_wabobpsvr_AzureCalc_AzureCalcRateCard[[#This Row],[Price_Level]]&amp;Table_wabobpsvr_AzureCalc_AzureCalcRateCard[[#This Row],[Region]]</f>
        <v>DWUMOSP14</v>
      </c>
      <c r="B16368" s="784">
        <v>14</v>
      </c>
      <c r="C16368" s="784" t="s">
        <v>91</v>
      </c>
      <c r="D16368" s="784" t="s">
        <v>627</v>
      </c>
      <c r="E16368" s="784">
        <v>0.875</v>
      </c>
      <c r="F16368" s="784" t="s">
        <v>7105</v>
      </c>
      <c r="G16368" s="784" t="s">
        <v>4431</v>
      </c>
      <c r="H16368" s="784" t="s">
        <v>4431</v>
      </c>
      <c r="I16368" s="784" t="s">
        <v>7351</v>
      </c>
    </row>
    <row r="16369" spans="1:9" hidden="1">
      <c r="A16369" s="784" t="str">
        <f>Table_wabobpsvr_AzureCalc_AzureCalcRateCard[[#This Row],[ServiceName]]&amp;Table_wabobpsvr_AzureCalc_AzureCalcRateCard[[#This Row],[Price_Level]]&amp;Table_wabobpsvr_AzureCalc_AzureCalcRateCard[[#This Row],[Region]]</f>
        <v>DWUA14</v>
      </c>
      <c r="B16369" s="784">
        <v>14</v>
      </c>
      <c r="C16369" s="784" t="s">
        <v>91</v>
      </c>
      <c r="D16369" s="784" t="s">
        <v>181</v>
      </c>
      <c r="E16369" s="784">
        <v>0.85360000000000003</v>
      </c>
      <c r="F16369" s="784" t="s">
        <v>7105</v>
      </c>
      <c r="G16369" s="784" t="s">
        <v>7349</v>
      </c>
      <c r="H16369" s="784" t="s">
        <v>7350</v>
      </c>
      <c r="I16369" s="784" t="s">
        <v>7351</v>
      </c>
    </row>
    <row r="16370" spans="1:9" hidden="1">
      <c r="A16370" s="784" t="str">
        <f>Table_wabobpsvr_AzureCalc_AzureCalcRateCard[[#This Row],[ServiceName]]&amp;Table_wabobpsvr_AzureCalc_AzureCalcRateCard[[#This Row],[Price_Level]]&amp;Table_wabobpsvr_AzureCalc_AzureCalcRateCard[[#This Row],[Region]]</f>
        <v>A11 VM (Windows)C14</v>
      </c>
      <c r="B16370" s="784">
        <v>14</v>
      </c>
      <c r="C16370" s="784" t="s">
        <v>4431</v>
      </c>
      <c r="D16370" s="784" t="s">
        <v>184</v>
      </c>
      <c r="E16370" s="784">
        <v>999999</v>
      </c>
      <c r="F16370" s="784" t="s">
        <v>1274</v>
      </c>
      <c r="G16370" s="784" t="s">
        <v>4431</v>
      </c>
      <c r="H16370" s="784" t="s">
        <v>4431</v>
      </c>
      <c r="I16370" s="784" t="s">
        <v>4431</v>
      </c>
    </row>
    <row r="16371" spans="1:9" hidden="1">
      <c r="A16371" s="784" t="str">
        <f>Table_wabobpsvr_AzureCalc_AzureCalcRateCard[[#This Row],[ServiceName]]&amp;Table_wabobpsvr_AzureCalc_AzureCalcRateCard[[#This Row],[Price_Level]]&amp;Table_wabobpsvr_AzureCalc_AzureCalcRateCard[[#This Row],[Region]]</f>
        <v>Premium P6 Secondary Geo Database HoursD11</v>
      </c>
      <c r="B16371" s="784">
        <v>11</v>
      </c>
      <c r="C16371" s="784" t="s">
        <v>91</v>
      </c>
      <c r="D16371" s="784" t="s">
        <v>183</v>
      </c>
      <c r="E16371" s="784">
        <v>3.72936666666667</v>
      </c>
      <c r="F16371" s="784" t="s">
        <v>7380</v>
      </c>
      <c r="G16371" s="784" t="s">
        <v>3791</v>
      </c>
      <c r="H16371" s="784" t="s">
        <v>5954</v>
      </c>
      <c r="I16371" s="784" t="s">
        <v>5955</v>
      </c>
    </row>
    <row r="16372" spans="1:9" hidden="1">
      <c r="A16372" s="784" t="str">
        <f>Table_wabobpsvr_AzureCalc_AzureCalcRateCard[[#This Row],[ServiceName]]&amp;Table_wabobpsvr_AzureCalc_AzureCalcRateCard[[#This Row],[Price_Level]]&amp;Table_wabobpsvr_AzureCalc_AzureCalcRateCard[[#This Row],[Region]]</f>
        <v>Premium Elastic Database ExistenceB14</v>
      </c>
      <c r="B16372" s="784">
        <v>14</v>
      </c>
      <c r="C16372" s="784" t="s">
        <v>7614</v>
      </c>
      <c r="D16372" s="784" t="s">
        <v>182</v>
      </c>
      <c r="E16372" s="784">
        <v>0.23699999999999999</v>
      </c>
      <c r="F16372" s="784" t="s">
        <v>7563</v>
      </c>
      <c r="G16372" s="784" t="s">
        <v>7592</v>
      </c>
      <c r="H16372" s="784" t="s">
        <v>7650</v>
      </c>
      <c r="I16372" s="784" t="s">
        <v>7569</v>
      </c>
    </row>
    <row r="16373" spans="1:9" hidden="1">
      <c r="A16373" s="784" t="str">
        <f>Table_wabobpsvr_AzureCalc_AzureCalcRateCard[[#This Row],[ServiceName]]&amp;Table_wabobpsvr_AzureCalc_AzureCalcRateCard[[#This Row],[Price_Level]]&amp;Table_wabobpsvr_AzureCalc_AzureCalcRateCard[[#This Row],[Region]]</f>
        <v>Premium P4 Secondary Geo Database HoursB11</v>
      </c>
      <c r="B16373" s="784">
        <v>11</v>
      </c>
      <c r="C16373" s="784" t="s">
        <v>91</v>
      </c>
      <c r="D16373" s="784" t="s">
        <v>182</v>
      </c>
      <c r="E16373" s="784">
        <v>1.99515</v>
      </c>
      <c r="F16373" s="784" t="s">
        <v>7381</v>
      </c>
      <c r="G16373" s="784" t="s">
        <v>7320</v>
      </c>
      <c r="H16373" s="784" t="s">
        <v>7321</v>
      </c>
      <c r="I16373" s="784" t="s">
        <v>7291</v>
      </c>
    </row>
    <row r="16374" spans="1:9" hidden="1">
      <c r="A16374" s="784" t="str">
        <f>Table_wabobpsvr_AzureCalc_AzureCalcRateCard[[#This Row],[ServiceName]]&amp;Table_wabobpsvr_AzureCalc_AzureCalcRateCard[[#This Row],[Price_Level]]&amp;Table_wabobpsvr_AzureCalc_AzureCalcRateCard[[#This Row],[Region]]</f>
        <v>Premium P4 Secondary Active Geo Database HoursB11</v>
      </c>
      <c r="B16374" s="784">
        <v>11</v>
      </c>
      <c r="C16374" s="784" t="s">
        <v>91</v>
      </c>
      <c r="D16374" s="784" t="s">
        <v>182</v>
      </c>
      <c r="E16374" s="784">
        <v>2.6598083333333302</v>
      </c>
      <c r="F16374" s="784" t="s">
        <v>7382</v>
      </c>
      <c r="G16374" s="784" t="s">
        <v>7322</v>
      </c>
      <c r="H16374" s="784" t="s">
        <v>7323</v>
      </c>
      <c r="I16374" s="784" t="s">
        <v>7292</v>
      </c>
    </row>
    <row r="16375" spans="1:9" hidden="1">
      <c r="A16375" s="784" t="str">
        <f>Table_wabobpsvr_AzureCalc_AzureCalcRateCard[[#This Row],[ServiceName]]&amp;Table_wabobpsvr_AzureCalc_AzureCalcRateCard[[#This Row],[Price_Level]]&amp;Table_wabobpsvr_AzureCalc_AzureCalcRateCard[[#This Row],[Region]]</f>
        <v>SQL DB Premium P4 Database HoursB12</v>
      </c>
      <c r="B16375" s="784">
        <v>12</v>
      </c>
      <c r="C16375" s="784" t="s">
        <v>91</v>
      </c>
      <c r="D16375" s="784" t="s">
        <v>182</v>
      </c>
      <c r="E16375" s="784">
        <v>2.6598083333333302</v>
      </c>
      <c r="F16375" s="784" t="s">
        <v>7384</v>
      </c>
      <c r="G16375" s="784" t="s">
        <v>7324</v>
      </c>
      <c r="H16375" s="784" t="s">
        <v>7325</v>
      </c>
      <c r="I16375" s="784" t="s">
        <v>7293</v>
      </c>
    </row>
    <row r="16376" spans="1:9" hidden="1">
      <c r="A16376" s="784" t="str">
        <f>Table_wabobpsvr_AzureCalc_AzureCalcRateCard[[#This Row],[ServiceName]]&amp;Table_wabobpsvr_AzureCalc_AzureCalcRateCard[[#This Row],[Price_Level]]&amp;Table_wabobpsvr_AzureCalc_AzureCalcRateCard[[#This Row],[Region]]</f>
        <v>Premium P4 Secondary Geo Database HoursB12</v>
      </c>
      <c r="B16376" s="784">
        <v>12</v>
      </c>
      <c r="C16376" s="784" t="s">
        <v>91</v>
      </c>
      <c r="D16376" s="784" t="s">
        <v>182</v>
      </c>
      <c r="E16376" s="784">
        <v>1.99515</v>
      </c>
      <c r="F16376" s="784" t="s">
        <v>7381</v>
      </c>
      <c r="G16376" s="784" t="s">
        <v>7326</v>
      </c>
      <c r="H16376" s="784" t="s">
        <v>7327</v>
      </c>
      <c r="I16376" s="784" t="s">
        <v>7294</v>
      </c>
    </row>
    <row r="16377" spans="1:9" hidden="1">
      <c r="A16377" s="784" t="str">
        <f>Table_wabobpsvr_AzureCalc_AzureCalcRateCard[[#This Row],[ServiceName]]&amp;Table_wabobpsvr_AzureCalc_AzureCalcRateCard[[#This Row],[Price_Level]]&amp;Table_wabobpsvr_AzureCalc_AzureCalcRateCard[[#This Row],[Region]]</f>
        <v>Premium P4 Secondary Active Geo Database HoursB12</v>
      </c>
      <c r="B16377" s="784">
        <v>12</v>
      </c>
      <c r="C16377" s="784" t="s">
        <v>91</v>
      </c>
      <c r="D16377" s="784" t="s">
        <v>182</v>
      </c>
      <c r="E16377" s="784">
        <v>2.6598083333333302</v>
      </c>
      <c r="F16377" s="784" t="s">
        <v>7382</v>
      </c>
      <c r="G16377" s="784" t="s">
        <v>7328</v>
      </c>
      <c r="H16377" s="784" t="s">
        <v>7329</v>
      </c>
      <c r="I16377" s="784" t="s">
        <v>7295</v>
      </c>
    </row>
    <row r="16378" spans="1:9" hidden="1">
      <c r="A16378" s="784" t="str">
        <f>Table_wabobpsvr_AzureCalc_AzureCalcRateCard[[#This Row],[ServiceName]]&amp;Table_wabobpsvr_AzureCalc_AzureCalcRateCard[[#This Row],[Price_Level]]&amp;Table_wabobpsvr_AzureCalc_AzureCalcRateCard[[#This Row],[Region]]</f>
        <v>SQL DB Premium P4 Database HoursB14</v>
      </c>
      <c r="B16378" s="784">
        <v>14</v>
      </c>
      <c r="C16378" s="784" t="s">
        <v>91</v>
      </c>
      <c r="D16378" s="784" t="s">
        <v>182</v>
      </c>
      <c r="E16378" s="784">
        <v>2.9327999999999999</v>
      </c>
      <c r="F16378" s="784" t="s">
        <v>7384</v>
      </c>
      <c r="G16378" s="784" t="s">
        <v>7359</v>
      </c>
      <c r="H16378" s="784" t="s">
        <v>7360</v>
      </c>
      <c r="I16378" s="784" t="s">
        <v>7356</v>
      </c>
    </row>
    <row r="16379" spans="1:9" hidden="1">
      <c r="A16379" s="784" t="str">
        <f>Table_wabobpsvr_AzureCalc_AzureCalcRateCard[[#This Row],[ServiceName]]&amp;Table_wabobpsvr_AzureCalc_AzureCalcRateCard[[#This Row],[Price_Level]]&amp;Table_wabobpsvr_AzureCalc_AzureCalcRateCard[[#This Row],[Region]]</f>
        <v>SQL DB Premium P6 Database HoursC15</v>
      </c>
      <c r="B16379" s="784">
        <v>15</v>
      </c>
      <c r="C16379" s="784" t="s">
        <v>91</v>
      </c>
      <c r="D16379" s="784" t="s">
        <v>184</v>
      </c>
      <c r="E16379" s="784">
        <v>5.0049999999999999</v>
      </c>
      <c r="F16379" s="784" t="s">
        <v>7383</v>
      </c>
      <c r="G16379" s="784" t="s">
        <v>3332</v>
      </c>
      <c r="H16379" s="784" t="s">
        <v>5610</v>
      </c>
      <c r="I16379" s="784" t="s">
        <v>5611</v>
      </c>
    </row>
    <row r="16380" spans="1:9" hidden="1">
      <c r="A16380" s="784" t="str">
        <f>Table_wabobpsvr_AzureCalc_AzureCalcRateCard[[#This Row],[ServiceName]]&amp;Table_wabobpsvr_AzureCalc_AzureCalcRateCard[[#This Row],[Price_Level]]&amp;Table_wabobpsvr_AzureCalc_AzureCalcRateCard[[#This Row],[Region]]</f>
        <v>SQL DB Premium P6 Database HoursC16</v>
      </c>
      <c r="B16380" s="784">
        <v>16</v>
      </c>
      <c r="C16380" s="784" t="s">
        <v>91</v>
      </c>
      <c r="D16380" s="784" t="s">
        <v>184</v>
      </c>
      <c r="E16380" s="784">
        <v>5.0049999999999999</v>
      </c>
      <c r="F16380" s="784" t="s">
        <v>7383</v>
      </c>
      <c r="G16380" s="784" t="s">
        <v>3285</v>
      </c>
      <c r="H16380" s="784" t="s">
        <v>5612</v>
      </c>
      <c r="I16380" s="784" t="s">
        <v>5613</v>
      </c>
    </row>
    <row r="16381" spans="1:9" hidden="1">
      <c r="A16381" s="784" t="str">
        <f>Table_wabobpsvr_AzureCalc_AzureCalcRateCard[[#This Row],[ServiceName]]&amp;Table_wabobpsvr_AzureCalc_AzureCalcRateCard[[#This Row],[Price_Level]]&amp;Table_wabobpsvr_AzureCalc_AzureCalcRateCard[[#This Row],[Region]]</f>
        <v>SQL DB Premium P6 Database HoursC13</v>
      </c>
      <c r="B16381" s="784">
        <v>13</v>
      </c>
      <c r="C16381" s="784" t="s">
        <v>91</v>
      </c>
      <c r="D16381" s="784" t="s">
        <v>184</v>
      </c>
      <c r="E16381" s="784">
        <v>5.5054999999999996</v>
      </c>
      <c r="F16381" s="784" t="s">
        <v>7383</v>
      </c>
      <c r="G16381" s="784" t="s">
        <v>2027</v>
      </c>
      <c r="H16381" s="784" t="s">
        <v>5614</v>
      </c>
      <c r="I16381" s="784" t="s">
        <v>5615</v>
      </c>
    </row>
    <row r="16382" spans="1:9" hidden="1">
      <c r="A16382" s="784" t="str">
        <f>Table_wabobpsvr_AzureCalc_AzureCalcRateCard[[#This Row],[ServiceName]]&amp;Table_wabobpsvr_AzureCalc_AzureCalcRateCard[[#This Row],[Price_Level]]&amp;Table_wabobpsvr_AzureCalc_AzureCalcRateCard[[#This Row],[Region]]</f>
        <v>SQL DB Premium P6 Database HoursC11</v>
      </c>
      <c r="B16382" s="784">
        <v>11</v>
      </c>
      <c r="C16382" s="784" t="s">
        <v>91</v>
      </c>
      <c r="D16382" s="784" t="s">
        <v>184</v>
      </c>
      <c r="E16382" s="784">
        <v>5.1414999999999997</v>
      </c>
      <c r="F16382" s="784" t="s">
        <v>7383</v>
      </c>
      <c r="G16382" s="784" t="s">
        <v>2025</v>
      </c>
      <c r="H16382" s="784" t="s">
        <v>5616</v>
      </c>
      <c r="I16382" s="784" t="s">
        <v>5617</v>
      </c>
    </row>
    <row r="16383" spans="1:9" hidden="1">
      <c r="A16383" s="784" t="str">
        <f>Table_wabobpsvr_AzureCalc_AzureCalcRateCard[[#This Row],[ServiceName]]&amp;Table_wabobpsvr_AzureCalc_AzureCalcRateCard[[#This Row],[Price_Level]]&amp;Table_wabobpsvr_AzureCalc_AzureCalcRateCard[[#This Row],[Region]]</f>
        <v>SQL DB Premium P6 Database HoursC12</v>
      </c>
      <c r="B16383" s="784">
        <v>12</v>
      </c>
      <c r="C16383" s="784" t="s">
        <v>91</v>
      </c>
      <c r="D16383" s="784" t="s">
        <v>184</v>
      </c>
      <c r="E16383" s="784">
        <v>5.1414999999999997</v>
      </c>
      <c r="F16383" s="784" t="s">
        <v>7383</v>
      </c>
      <c r="G16383" s="784" t="s">
        <v>2026</v>
      </c>
      <c r="H16383" s="784" t="s">
        <v>5618</v>
      </c>
      <c r="I16383" s="784" t="s">
        <v>5619</v>
      </c>
    </row>
    <row r="16384" spans="1:9" hidden="1">
      <c r="A16384" s="784" t="str">
        <f>Table_wabobpsvr_AzureCalc_AzureCalcRateCard[[#This Row],[ServiceName]]&amp;Table_wabobpsvr_AzureCalc_AzureCalcRateCard[[#This Row],[Price_Level]]&amp;Table_wabobpsvr_AzureCalc_AzureCalcRateCard[[#This Row],[Region]]</f>
        <v>SQL DB Premium P6 Database HoursC14</v>
      </c>
      <c r="B16384" s="784">
        <v>14</v>
      </c>
      <c r="C16384" s="784" t="s">
        <v>91</v>
      </c>
      <c r="D16384" s="784" t="s">
        <v>184</v>
      </c>
      <c r="E16384" s="784">
        <v>5.6875</v>
      </c>
      <c r="F16384" s="784" t="s">
        <v>7383</v>
      </c>
      <c r="G16384" s="784" t="s">
        <v>3307</v>
      </c>
      <c r="H16384" s="784" t="s">
        <v>7355</v>
      </c>
      <c r="I16384" s="784" t="s">
        <v>7354</v>
      </c>
    </row>
    <row r="16385" spans="1:9" hidden="1">
      <c r="A16385" s="784" t="str">
        <f>Table_wabobpsvr_AzureCalc_AzureCalcRateCard[[#This Row],[ServiceName]]&amp;Table_wabobpsvr_AzureCalc_AzureCalcRateCard[[#This Row],[Price_Level]]&amp;Table_wabobpsvr_AzureCalc_AzureCalcRateCard[[#This Row],[Region]]</f>
        <v>SQL DB Premium P6 Database HoursC</v>
      </c>
      <c r="B16385" s="784"/>
      <c r="C16385" s="784" t="s">
        <v>91</v>
      </c>
      <c r="D16385" s="784" t="s">
        <v>184</v>
      </c>
      <c r="E16385" s="784">
        <v>4.55</v>
      </c>
      <c r="F16385" s="784" t="s">
        <v>7383</v>
      </c>
      <c r="G16385" s="784" t="s">
        <v>2024</v>
      </c>
      <c r="H16385" s="784" t="s">
        <v>5620</v>
      </c>
      <c r="I16385" s="784" t="s">
        <v>5621</v>
      </c>
    </row>
    <row r="16386" spans="1:9" hidden="1">
      <c r="A16386" s="784" t="str">
        <f>Table_wabobpsvr_AzureCalc_AzureCalcRateCard[[#This Row],[ServiceName]]&amp;Table_wabobpsvr_AzureCalc_AzureCalcRateCard[[#This Row],[Price_Level]]&amp;Table_wabobpsvr_AzureCalc_AzureCalcRateCard[[#This Row],[Region]]</f>
        <v>Premium P6 Secondary Active Geo Database HoursC15</v>
      </c>
      <c r="B16386" s="784">
        <v>15</v>
      </c>
      <c r="C16386" s="784" t="s">
        <v>91</v>
      </c>
      <c r="D16386" s="784" t="s">
        <v>184</v>
      </c>
      <c r="E16386" s="784">
        <v>5.0049999999999999</v>
      </c>
      <c r="F16386" s="784" t="s">
        <v>7379</v>
      </c>
      <c r="G16386" s="784" t="s">
        <v>3984</v>
      </c>
      <c r="H16386" s="784" t="s">
        <v>5622</v>
      </c>
      <c r="I16386" s="784" t="s">
        <v>5623</v>
      </c>
    </row>
    <row r="16387" spans="1:9" hidden="1">
      <c r="A16387" s="784" t="str">
        <f>Table_wabobpsvr_AzureCalc_AzureCalcRateCard[[#This Row],[ServiceName]]&amp;Table_wabobpsvr_AzureCalc_AzureCalcRateCard[[#This Row],[Price_Level]]&amp;Table_wabobpsvr_AzureCalc_AzureCalcRateCard[[#This Row],[Region]]</f>
        <v>Premium P6 Secondary Active Geo Database HoursC16</v>
      </c>
      <c r="B16387" s="784">
        <v>16</v>
      </c>
      <c r="C16387" s="784" t="s">
        <v>91</v>
      </c>
      <c r="D16387" s="784" t="s">
        <v>184</v>
      </c>
      <c r="E16387" s="784">
        <v>5.0049999999999999</v>
      </c>
      <c r="F16387" s="784" t="s">
        <v>7379</v>
      </c>
      <c r="G16387" s="784" t="s">
        <v>3641</v>
      </c>
      <c r="H16387" s="784" t="s">
        <v>6124</v>
      </c>
      <c r="I16387" s="784" t="s">
        <v>6125</v>
      </c>
    </row>
    <row r="16388" spans="1:9" hidden="1">
      <c r="A16388" s="784" t="str">
        <f>Table_wabobpsvr_AzureCalc_AzureCalcRateCard[[#This Row],[ServiceName]]&amp;Table_wabobpsvr_AzureCalc_AzureCalcRateCard[[#This Row],[Price_Level]]&amp;Table_wabobpsvr_AzureCalc_AzureCalcRateCard[[#This Row],[Region]]</f>
        <v>SQL DB Premium P6 Database HoursD15</v>
      </c>
      <c r="B16388" s="784">
        <v>15</v>
      </c>
      <c r="C16388" s="784" t="s">
        <v>91</v>
      </c>
      <c r="D16388" s="784" t="s">
        <v>183</v>
      </c>
      <c r="E16388" s="784">
        <v>4.84</v>
      </c>
      <c r="F16388" s="784" t="s">
        <v>7383</v>
      </c>
      <c r="G16388" s="784" t="s">
        <v>3332</v>
      </c>
      <c r="H16388" s="784" t="s">
        <v>5610</v>
      </c>
      <c r="I16388" s="784" t="s">
        <v>5611</v>
      </c>
    </row>
    <row r="16389" spans="1:9" hidden="1">
      <c r="A16389" s="784" t="str">
        <f>Table_wabobpsvr_AzureCalc_AzureCalcRateCard[[#This Row],[ServiceName]]&amp;Table_wabobpsvr_AzureCalc_AzureCalcRateCard[[#This Row],[Price_Level]]&amp;Table_wabobpsvr_AzureCalc_AzureCalcRateCard[[#This Row],[Region]]</f>
        <v>SQL DB Premium P6 Database HoursD16</v>
      </c>
      <c r="B16389" s="784">
        <v>16</v>
      </c>
      <c r="C16389" s="784" t="s">
        <v>91</v>
      </c>
      <c r="D16389" s="784" t="s">
        <v>183</v>
      </c>
      <c r="E16389" s="784">
        <v>4.84</v>
      </c>
      <c r="F16389" s="784" t="s">
        <v>7383</v>
      </c>
      <c r="G16389" s="784" t="s">
        <v>3285</v>
      </c>
      <c r="H16389" s="784" t="s">
        <v>5612</v>
      </c>
      <c r="I16389" s="784" t="s">
        <v>5613</v>
      </c>
    </row>
    <row r="16390" spans="1:9" hidden="1">
      <c r="A16390" s="784" t="str">
        <f>Table_wabobpsvr_AzureCalc_AzureCalcRateCard[[#This Row],[ServiceName]]&amp;Table_wabobpsvr_AzureCalc_AzureCalcRateCard[[#This Row],[Price_Level]]&amp;Table_wabobpsvr_AzureCalc_AzureCalcRateCard[[#This Row],[Region]]</f>
        <v>SQL DB Premium P6 Database HoursD13</v>
      </c>
      <c r="B16390" s="784">
        <v>13</v>
      </c>
      <c r="C16390" s="784" t="s">
        <v>91</v>
      </c>
      <c r="D16390" s="784" t="s">
        <v>183</v>
      </c>
      <c r="E16390" s="784">
        <v>5.3239999999999998</v>
      </c>
      <c r="F16390" s="784" t="s">
        <v>7383</v>
      </c>
      <c r="G16390" s="784" t="s">
        <v>2027</v>
      </c>
      <c r="H16390" s="784" t="s">
        <v>5614</v>
      </c>
      <c r="I16390" s="784" t="s">
        <v>5615</v>
      </c>
    </row>
    <row r="16391" spans="1:9" hidden="1">
      <c r="A16391" s="784" t="str">
        <f>Table_wabobpsvr_AzureCalc_AzureCalcRateCard[[#This Row],[ServiceName]]&amp;Table_wabobpsvr_AzureCalc_AzureCalcRateCard[[#This Row],[Price_Level]]&amp;Table_wabobpsvr_AzureCalc_AzureCalcRateCard[[#This Row],[Region]]</f>
        <v>SQL DB Premium P6 Database HoursD11</v>
      </c>
      <c r="B16391" s="784">
        <v>11</v>
      </c>
      <c r="C16391" s="784" t="s">
        <v>91</v>
      </c>
      <c r="D16391" s="784" t="s">
        <v>183</v>
      </c>
      <c r="E16391" s="784">
        <v>4.9720000000000004</v>
      </c>
      <c r="F16391" s="784" t="s">
        <v>7383</v>
      </c>
      <c r="G16391" s="784" t="s">
        <v>2025</v>
      </c>
      <c r="H16391" s="784" t="s">
        <v>5616</v>
      </c>
      <c r="I16391" s="784" t="s">
        <v>5617</v>
      </c>
    </row>
    <row r="16392" spans="1:9" hidden="1">
      <c r="A16392" s="784" t="str">
        <f>Table_wabobpsvr_AzureCalc_AzureCalcRateCard[[#This Row],[ServiceName]]&amp;Table_wabobpsvr_AzureCalc_AzureCalcRateCard[[#This Row],[Price_Level]]&amp;Table_wabobpsvr_AzureCalc_AzureCalcRateCard[[#This Row],[Region]]</f>
        <v>SQL DB Premium P6 Database HoursD12</v>
      </c>
      <c r="B16392" s="784">
        <v>12</v>
      </c>
      <c r="C16392" s="784" t="s">
        <v>91</v>
      </c>
      <c r="D16392" s="784" t="s">
        <v>183</v>
      </c>
      <c r="E16392" s="784">
        <v>4.9720000000000004</v>
      </c>
      <c r="F16392" s="784" t="s">
        <v>7383</v>
      </c>
      <c r="G16392" s="784" t="s">
        <v>2026</v>
      </c>
      <c r="H16392" s="784" t="s">
        <v>5618</v>
      </c>
      <c r="I16392" s="784" t="s">
        <v>5619</v>
      </c>
    </row>
    <row r="16393" spans="1:9" hidden="1">
      <c r="A16393" s="784" t="str">
        <f>Table_wabobpsvr_AzureCalc_AzureCalcRateCard[[#This Row],[ServiceName]]&amp;Table_wabobpsvr_AzureCalc_AzureCalcRateCard[[#This Row],[Price_Level]]&amp;Table_wabobpsvr_AzureCalc_AzureCalcRateCard[[#This Row],[Region]]</f>
        <v>SQL DB Premium P6 Database HoursD14</v>
      </c>
      <c r="B16393" s="784">
        <v>14</v>
      </c>
      <c r="C16393" s="784" t="s">
        <v>91</v>
      </c>
      <c r="D16393" s="784" t="s">
        <v>183</v>
      </c>
      <c r="E16393" s="784">
        <v>5.5</v>
      </c>
      <c r="F16393" s="784" t="s">
        <v>7383</v>
      </c>
      <c r="G16393" s="784" t="s">
        <v>3307</v>
      </c>
      <c r="H16393" s="784" t="s">
        <v>7355</v>
      </c>
      <c r="I16393" s="784" t="s">
        <v>7354</v>
      </c>
    </row>
    <row r="16394" spans="1:9" hidden="1">
      <c r="A16394" s="784" t="str">
        <f>Table_wabobpsvr_AzureCalc_AzureCalcRateCard[[#This Row],[ServiceName]]&amp;Table_wabobpsvr_AzureCalc_AzureCalcRateCard[[#This Row],[Price_Level]]&amp;Table_wabobpsvr_AzureCalc_AzureCalcRateCard[[#This Row],[Region]]</f>
        <v>SQL DB Premium P6 Database HoursD</v>
      </c>
      <c r="B16394" s="784"/>
      <c r="C16394" s="784" t="s">
        <v>91</v>
      </c>
      <c r="D16394" s="784" t="s">
        <v>183</v>
      </c>
      <c r="E16394" s="784">
        <v>4.4000000000000004</v>
      </c>
      <c r="F16394" s="784" t="s">
        <v>7383</v>
      </c>
      <c r="G16394" s="784" t="s">
        <v>2024</v>
      </c>
      <c r="H16394" s="784" t="s">
        <v>5620</v>
      </c>
      <c r="I16394" s="784" t="s">
        <v>5621</v>
      </c>
    </row>
    <row r="16395" spans="1:9" hidden="1">
      <c r="A16395" s="784" t="str">
        <f>Table_wabobpsvr_AzureCalc_AzureCalcRateCard[[#This Row],[ServiceName]]&amp;Table_wabobpsvr_AzureCalc_AzureCalcRateCard[[#This Row],[Price_Level]]&amp;Table_wabobpsvr_AzureCalc_AzureCalcRateCard[[#This Row],[Region]]</f>
        <v>Premium P6 Secondary Active Geo Database HoursD15</v>
      </c>
      <c r="B16395" s="784">
        <v>15</v>
      </c>
      <c r="C16395" s="784" t="s">
        <v>91</v>
      </c>
      <c r="D16395" s="784" t="s">
        <v>183</v>
      </c>
      <c r="E16395" s="784">
        <v>4.84</v>
      </c>
      <c r="F16395" s="784" t="s">
        <v>7379</v>
      </c>
      <c r="G16395" s="784" t="s">
        <v>3984</v>
      </c>
      <c r="H16395" s="784" t="s">
        <v>5622</v>
      </c>
      <c r="I16395" s="784" t="s">
        <v>5623</v>
      </c>
    </row>
    <row r="16396" spans="1:9" hidden="1">
      <c r="A16396" s="784" t="str">
        <f>Table_wabobpsvr_AzureCalc_AzureCalcRateCard[[#This Row],[ServiceName]]&amp;Table_wabobpsvr_AzureCalc_AzureCalcRateCard[[#This Row],[Price_Level]]&amp;Table_wabobpsvr_AzureCalc_AzureCalcRateCard[[#This Row],[Region]]</f>
        <v>Premium P6 Secondary Active Geo Database HoursD16</v>
      </c>
      <c r="B16396" s="784">
        <v>16</v>
      </c>
      <c r="C16396" s="784" t="s">
        <v>91</v>
      </c>
      <c r="D16396" s="784" t="s">
        <v>183</v>
      </c>
      <c r="E16396" s="784">
        <v>4.84</v>
      </c>
      <c r="F16396" s="784" t="s">
        <v>7379</v>
      </c>
      <c r="G16396" s="784" t="s">
        <v>3641</v>
      </c>
      <c r="H16396" s="784" t="s">
        <v>6124</v>
      </c>
      <c r="I16396" s="784" t="s">
        <v>6125</v>
      </c>
    </row>
    <row r="16397" spans="1:9" hidden="1">
      <c r="A16397" s="784" t="str">
        <f>Table_wabobpsvr_AzureCalc_AzureCalcRateCard[[#This Row],[ServiceName]]&amp;Table_wabobpsvr_AzureCalc_AzureCalcRateCard[[#This Row],[Price_Level]]&amp;Table_wabobpsvr_AzureCalc_AzureCalcRateCard[[#This Row],[Region]]</f>
        <v>Basic Application Gateway Hours (Large)D14</v>
      </c>
      <c r="B16397" s="784">
        <v>14</v>
      </c>
      <c r="C16397" s="784" t="s">
        <v>4431</v>
      </c>
      <c r="D16397" s="784" t="s">
        <v>183</v>
      </c>
      <c r="E16397" s="784">
        <v>999999</v>
      </c>
      <c r="F16397" s="784" t="s">
        <v>7393</v>
      </c>
      <c r="G16397" s="784" t="s">
        <v>4431</v>
      </c>
      <c r="H16397" s="784" t="s">
        <v>4431</v>
      </c>
      <c r="I16397" s="784" t="s">
        <v>4431</v>
      </c>
    </row>
    <row r="16398" spans="1:9" hidden="1">
      <c r="A16398" s="784" t="str">
        <f>Table_wabobpsvr_AzureCalc_AzureCalcRateCard[[#This Row],[ServiceName]]&amp;Table_wabobpsvr_AzureCalc_AzureCalcRateCard[[#This Row],[Price_Level]]&amp;Table_wabobpsvr_AzureCalc_AzureCalcRateCard[[#This Row],[Region]]</f>
        <v>Basic Application Gateway Data (Small)MOSP14</v>
      </c>
      <c r="B16398" s="784">
        <v>14</v>
      </c>
      <c r="C16398" s="784" t="s">
        <v>4431</v>
      </c>
      <c r="D16398" s="784" t="s">
        <v>627</v>
      </c>
      <c r="E16398" s="784">
        <v>999999</v>
      </c>
      <c r="F16398" s="784" t="s">
        <v>7390</v>
      </c>
      <c r="G16398" s="784" t="s">
        <v>4431</v>
      </c>
      <c r="H16398" s="784" t="s">
        <v>4431</v>
      </c>
      <c r="I16398" s="784" t="s">
        <v>4431</v>
      </c>
    </row>
    <row r="16399" spans="1:9" hidden="1">
      <c r="A16399" s="784" t="str">
        <f>Table_wabobpsvr_AzureCalc_AzureCalcRateCard[[#This Row],[ServiceName]]&amp;Table_wabobpsvr_AzureCalc_AzureCalcRateCard[[#This Row],[Price_Level]]&amp;Table_wabobpsvr_AzureCalc_AzureCalcRateCard[[#This Row],[Region]]</f>
        <v>Basic Application Gateway Data (Small)A14</v>
      </c>
      <c r="B16399" s="784">
        <v>14</v>
      </c>
      <c r="C16399" s="784" t="s">
        <v>4431</v>
      </c>
      <c r="D16399" s="784" t="s">
        <v>181</v>
      </c>
      <c r="E16399" s="784">
        <v>999999</v>
      </c>
      <c r="F16399" s="784" t="s">
        <v>7390</v>
      </c>
      <c r="G16399" s="784" t="s">
        <v>4431</v>
      </c>
      <c r="H16399" s="784" t="s">
        <v>4431</v>
      </c>
      <c r="I16399" s="784" t="s">
        <v>4431</v>
      </c>
    </row>
    <row r="16400" spans="1:9" hidden="1">
      <c r="A16400" s="784" t="str">
        <f>Table_wabobpsvr_AzureCalc_AzureCalcRateCard[[#This Row],[ServiceName]]&amp;Table_wabobpsvr_AzureCalc_AzureCalcRateCard[[#This Row],[Price_Level]]&amp;Table_wabobpsvr_AzureCalc_AzureCalcRateCard[[#This Row],[Region]]</f>
        <v>Basic Application Gateway Data (Small)B14</v>
      </c>
      <c r="B16400" s="784">
        <v>14</v>
      </c>
      <c r="C16400" s="784" t="s">
        <v>4431</v>
      </c>
      <c r="D16400" s="784" t="s">
        <v>182</v>
      </c>
      <c r="E16400" s="784">
        <v>999999</v>
      </c>
      <c r="F16400" s="784" t="s">
        <v>7390</v>
      </c>
      <c r="G16400" s="784" t="s">
        <v>4431</v>
      </c>
      <c r="H16400" s="784" t="s">
        <v>4431</v>
      </c>
      <c r="I16400" s="784" t="s">
        <v>4431</v>
      </c>
    </row>
    <row r="16401" spans="1:9" hidden="1">
      <c r="A16401" s="784" t="str">
        <f>Table_wabobpsvr_AzureCalc_AzureCalcRateCard[[#This Row],[ServiceName]]&amp;Table_wabobpsvr_AzureCalc_AzureCalcRateCard[[#This Row],[Price_Level]]&amp;Table_wabobpsvr_AzureCalc_AzureCalcRateCard[[#This Row],[Region]]</f>
        <v>Basic Application Gateway Data (Small)C14</v>
      </c>
      <c r="B16401" s="784">
        <v>14</v>
      </c>
      <c r="C16401" s="784" t="s">
        <v>4431</v>
      </c>
      <c r="D16401" s="784" t="s">
        <v>184</v>
      </c>
      <c r="E16401" s="784">
        <v>999999</v>
      </c>
      <c r="F16401" s="784" t="s">
        <v>7390</v>
      </c>
      <c r="G16401" s="784" t="s">
        <v>4431</v>
      </c>
      <c r="H16401" s="784" t="s">
        <v>4431</v>
      </c>
      <c r="I16401" s="784" t="s">
        <v>4431</v>
      </c>
    </row>
    <row r="16402" spans="1:9" hidden="1">
      <c r="A16402" s="784" t="str">
        <f>Table_wabobpsvr_AzureCalc_AzureCalcRateCard[[#This Row],[ServiceName]]&amp;Table_wabobpsvr_AzureCalc_AzureCalcRateCard[[#This Row],[Price_Level]]&amp;Table_wabobpsvr_AzureCalc_AzureCalcRateCard[[#This Row],[Region]]</f>
        <v>Basic Application Gateway Data (Small)D14</v>
      </c>
      <c r="B16402" s="784">
        <v>14</v>
      </c>
      <c r="C16402" s="784" t="s">
        <v>4431</v>
      </c>
      <c r="D16402" s="784" t="s">
        <v>183</v>
      </c>
      <c r="E16402" s="784">
        <v>999999</v>
      </c>
      <c r="F16402" s="784" t="s">
        <v>7390</v>
      </c>
      <c r="G16402" s="784" t="s">
        <v>4431</v>
      </c>
      <c r="H16402" s="784" t="s">
        <v>4431</v>
      </c>
      <c r="I16402" s="784" t="s">
        <v>4431</v>
      </c>
    </row>
    <row r="16403" spans="1:9" hidden="1">
      <c r="A16403" s="784" t="str">
        <f>Table_wabobpsvr_AzureCalc_AzureCalcRateCard[[#This Row],[ServiceName]]&amp;Table_wabobpsvr_AzureCalc_AzureCalcRateCard[[#This Row],[Price_Level]]&amp;Table_wabobpsvr_AzureCalc_AzureCalcRateCard[[#This Row],[Region]]</f>
        <v>Basic Application Gateway Data (Medium)MOSP14</v>
      </c>
      <c r="B16403" s="784">
        <v>14</v>
      </c>
      <c r="C16403" s="784" t="s">
        <v>4431</v>
      </c>
      <c r="D16403" s="784" t="s">
        <v>627</v>
      </c>
      <c r="E16403" s="784">
        <v>999999</v>
      </c>
      <c r="F16403" s="784" t="s">
        <v>7389</v>
      </c>
      <c r="G16403" s="784" t="s">
        <v>4431</v>
      </c>
      <c r="H16403" s="784" t="s">
        <v>4431</v>
      </c>
      <c r="I16403" s="784" t="s">
        <v>4431</v>
      </c>
    </row>
    <row r="16404" spans="1:9" hidden="1">
      <c r="A16404" s="784" t="str">
        <f>Table_wabobpsvr_AzureCalc_AzureCalcRateCard[[#This Row],[ServiceName]]&amp;Table_wabobpsvr_AzureCalc_AzureCalcRateCard[[#This Row],[Price_Level]]&amp;Table_wabobpsvr_AzureCalc_AzureCalcRateCard[[#This Row],[Region]]</f>
        <v>Basic Application Gateway Data (Medium)A14</v>
      </c>
      <c r="B16404" s="784">
        <v>14</v>
      </c>
      <c r="C16404" s="784" t="s">
        <v>4431</v>
      </c>
      <c r="D16404" s="784" t="s">
        <v>181</v>
      </c>
      <c r="E16404" s="784">
        <v>999999</v>
      </c>
      <c r="F16404" s="784" t="s">
        <v>7389</v>
      </c>
      <c r="G16404" s="784" t="s">
        <v>4431</v>
      </c>
      <c r="H16404" s="784" t="s">
        <v>4431</v>
      </c>
      <c r="I16404" s="784" t="s">
        <v>4431</v>
      </c>
    </row>
    <row r="16405" spans="1:9" hidden="1">
      <c r="A16405" s="784" t="str">
        <f>Table_wabobpsvr_AzureCalc_AzureCalcRateCard[[#This Row],[ServiceName]]&amp;Table_wabobpsvr_AzureCalc_AzureCalcRateCard[[#This Row],[Price_Level]]&amp;Table_wabobpsvr_AzureCalc_AzureCalcRateCard[[#This Row],[Region]]</f>
        <v>Basic Application Gateway Data (Medium)B14</v>
      </c>
      <c r="B16405" s="784">
        <v>14</v>
      </c>
      <c r="C16405" s="784" t="s">
        <v>4431</v>
      </c>
      <c r="D16405" s="784" t="s">
        <v>182</v>
      </c>
      <c r="E16405" s="784">
        <v>999999</v>
      </c>
      <c r="F16405" s="784" t="s">
        <v>7389</v>
      </c>
      <c r="G16405" s="784" t="s">
        <v>4431</v>
      </c>
      <c r="H16405" s="784" t="s">
        <v>4431</v>
      </c>
      <c r="I16405" s="784" t="s">
        <v>4431</v>
      </c>
    </row>
    <row r="16406" spans="1:9" hidden="1">
      <c r="A16406" s="784" t="str">
        <f>Table_wabobpsvr_AzureCalc_AzureCalcRateCard[[#This Row],[ServiceName]]&amp;Table_wabobpsvr_AzureCalc_AzureCalcRateCard[[#This Row],[Price_Level]]&amp;Table_wabobpsvr_AzureCalc_AzureCalcRateCard[[#This Row],[Region]]</f>
        <v>Free Data Catalog Units (in 100s)D</v>
      </c>
      <c r="B16406" s="784"/>
      <c r="C16406" s="784" t="s">
        <v>7275</v>
      </c>
      <c r="D16406" s="784" t="s">
        <v>183</v>
      </c>
      <c r="E16406" s="784">
        <v>0</v>
      </c>
      <c r="F16406" s="784" t="s">
        <v>7368</v>
      </c>
      <c r="G16406" s="784" t="s">
        <v>4431</v>
      </c>
      <c r="H16406" s="784" t="s">
        <v>4431</v>
      </c>
      <c r="I16406" s="784" t="s">
        <v>4431</v>
      </c>
    </row>
    <row r="16407" spans="1:9" hidden="1">
      <c r="A16407" s="784" t="str">
        <f>Table_wabobpsvr_AzureCalc_AzureCalcRateCard[[#This Row],[ServiceName]]&amp;Table_wabobpsvr_AzureCalc_AzureCalcRateCard[[#This Row],[Price_Level]]&amp;Table_wabobpsvr_AzureCalc_AzureCalcRateCard[[#This Row],[Region]]</f>
        <v>Premium Elastic Database ExistenceD16</v>
      </c>
      <c r="B16407" s="784">
        <v>16</v>
      </c>
      <c r="C16407" s="784" t="s">
        <v>7614</v>
      </c>
      <c r="D16407" s="784" t="s">
        <v>183</v>
      </c>
      <c r="E16407" s="784">
        <v>0.19600000000000001</v>
      </c>
      <c r="F16407" s="784" t="s">
        <v>7563</v>
      </c>
      <c r="G16407" s="784" t="s">
        <v>7588</v>
      </c>
      <c r="H16407" s="784" t="s">
        <v>7627</v>
      </c>
      <c r="I16407" s="784" t="s">
        <v>7565</v>
      </c>
    </row>
    <row r="16408" spans="1:9" hidden="1">
      <c r="A16408" s="784" t="str">
        <f>Table_wabobpsvr_AzureCalc_AzureCalcRateCard[[#This Row],[ServiceName]]&amp;Table_wabobpsvr_AzureCalc_AzureCalcRateCard[[#This Row],[Price_Level]]&amp;Table_wabobpsvr_AzureCalc_AzureCalcRateCard[[#This Row],[Region]]</f>
        <v>Premium P6 Secondary Active Geo Database HoursB11</v>
      </c>
      <c r="B16408" s="784">
        <v>11</v>
      </c>
      <c r="C16408" s="784" t="s">
        <v>91</v>
      </c>
      <c r="D16408" s="784" t="s">
        <v>182</v>
      </c>
      <c r="E16408" s="784">
        <v>5.3113916666666698</v>
      </c>
      <c r="F16408" s="784" t="s">
        <v>7379</v>
      </c>
      <c r="G16408" s="784" t="s">
        <v>3781</v>
      </c>
      <c r="H16408" s="784" t="s">
        <v>5944</v>
      </c>
      <c r="I16408" s="784" t="s">
        <v>5945</v>
      </c>
    </row>
    <row r="16409" spans="1:9" hidden="1">
      <c r="A16409" s="784" t="str">
        <f>Table_wabobpsvr_AzureCalc_AzureCalcRateCard[[#This Row],[ServiceName]]&amp;Table_wabobpsvr_AzureCalc_AzureCalcRateCard[[#This Row],[Price_Level]]&amp;Table_wabobpsvr_AzureCalc_AzureCalcRateCard[[#This Row],[Region]]</f>
        <v>SQL DB Premium P4 Database HoursC14</v>
      </c>
      <c r="B16409" s="784">
        <v>14</v>
      </c>
      <c r="C16409" s="784" t="s">
        <v>91</v>
      </c>
      <c r="D16409" s="784" t="s">
        <v>184</v>
      </c>
      <c r="E16409" s="784">
        <v>2.8391999999999999</v>
      </c>
      <c r="F16409" s="784" t="s">
        <v>7384</v>
      </c>
      <c r="G16409" s="784" t="s">
        <v>7359</v>
      </c>
      <c r="H16409" s="784" t="s">
        <v>7360</v>
      </c>
      <c r="I16409" s="784" t="s">
        <v>7356</v>
      </c>
    </row>
    <row r="16410" spans="1:9" hidden="1">
      <c r="A16410" s="784" t="str">
        <f>Table_wabobpsvr_AzureCalc_AzureCalcRateCard[[#This Row],[ServiceName]]&amp;Table_wabobpsvr_AzureCalc_AzureCalcRateCard[[#This Row],[Price_Level]]&amp;Table_wabobpsvr_AzureCalc_AzureCalcRateCard[[#This Row],[Region]]</f>
        <v>Premium P4 Secondary Geo Database HoursC14</v>
      </c>
      <c r="B16410" s="784">
        <v>14</v>
      </c>
      <c r="C16410" s="784" t="s">
        <v>91</v>
      </c>
      <c r="D16410" s="784" t="s">
        <v>184</v>
      </c>
      <c r="E16410" s="784">
        <v>2.1294</v>
      </c>
      <c r="F16410" s="784" t="s">
        <v>7381</v>
      </c>
      <c r="G16410" s="784" t="s">
        <v>7361</v>
      </c>
      <c r="H16410" s="784" t="s">
        <v>7362</v>
      </c>
      <c r="I16410" s="784" t="s">
        <v>7357</v>
      </c>
    </row>
    <row r="16411" spans="1:9" hidden="1">
      <c r="A16411" s="784" t="str">
        <f>Table_wabobpsvr_AzureCalc_AzureCalcRateCard[[#This Row],[ServiceName]]&amp;Table_wabobpsvr_AzureCalc_AzureCalcRateCard[[#This Row],[Price_Level]]&amp;Table_wabobpsvr_AzureCalc_AzureCalcRateCard[[#This Row],[Region]]</f>
        <v>Premium P4 Secondary Active Geo Database HoursC14</v>
      </c>
      <c r="B16411" s="784">
        <v>14</v>
      </c>
      <c r="C16411" s="784" t="s">
        <v>91</v>
      </c>
      <c r="D16411" s="784" t="s">
        <v>184</v>
      </c>
      <c r="E16411" s="784">
        <v>2.8391999999999999</v>
      </c>
      <c r="F16411" s="784" t="s">
        <v>7382</v>
      </c>
      <c r="G16411" s="784" t="s">
        <v>7363</v>
      </c>
      <c r="H16411" s="784" t="s">
        <v>7364</v>
      </c>
      <c r="I16411" s="784" t="s">
        <v>7358</v>
      </c>
    </row>
    <row r="16412" spans="1:9" hidden="1">
      <c r="A16412" s="784" t="str">
        <f>Table_wabobpsvr_AzureCalc_AzureCalcRateCard[[#This Row],[ServiceName]]&amp;Table_wabobpsvr_AzureCalc_AzureCalcRateCard[[#This Row],[Price_Level]]&amp;Table_wabobpsvr_AzureCalc_AzureCalcRateCard[[#This Row],[Region]]</f>
        <v>Premium P6 Secondary Active Geo Database HoursA15</v>
      </c>
      <c r="B16412" s="784">
        <v>15</v>
      </c>
      <c r="C16412" s="784" t="s">
        <v>91</v>
      </c>
      <c r="D16412" s="784" t="s">
        <v>181</v>
      </c>
      <c r="E16412" s="784">
        <v>5.335</v>
      </c>
      <c r="F16412" s="784" t="s">
        <v>7379</v>
      </c>
      <c r="G16412" s="784" t="s">
        <v>3984</v>
      </c>
      <c r="H16412" s="784" t="s">
        <v>5622</v>
      </c>
      <c r="I16412" s="784" t="s">
        <v>5623</v>
      </c>
    </row>
    <row r="16413" spans="1:9" hidden="1">
      <c r="A16413" s="784" t="str">
        <f>Table_wabobpsvr_AzureCalc_AzureCalcRateCard[[#This Row],[ServiceName]]&amp;Table_wabobpsvr_AzureCalc_AzureCalcRateCard[[#This Row],[Price_Level]]&amp;Table_wabobpsvr_AzureCalc_AzureCalcRateCard[[#This Row],[Region]]</f>
        <v>Live Encoder Input HoursMOSP</v>
      </c>
      <c r="B16413" s="784"/>
      <c r="C16413" s="784" t="s">
        <v>91</v>
      </c>
      <c r="D16413" s="784" t="s">
        <v>627</v>
      </c>
      <c r="E16413" s="784">
        <v>39.99</v>
      </c>
      <c r="F16413" s="784" t="s">
        <v>7333</v>
      </c>
      <c r="G16413" s="784" t="s">
        <v>4431</v>
      </c>
      <c r="H16413" s="784" t="s">
        <v>4431</v>
      </c>
      <c r="I16413" s="784" t="s">
        <v>7334</v>
      </c>
    </row>
    <row r="16414" spans="1:9" hidden="1">
      <c r="A16414" s="784" t="str">
        <f>Table_wabobpsvr_AzureCalc_AzureCalcRateCard[[#This Row],[ServiceName]]&amp;Table_wabobpsvr_AzureCalc_AzureCalcRateCard[[#This Row],[Price_Level]]&amp;Table_wabobpsvr_AzureCalc_AzureCalcRateCard[[#This Row],[Region]]</f>
        <v>Premium Encoder (Output GB)MOSP</v>
      </c>
      <c r="B16414" s="784"/>
      <c r="C16414" s="784" t="s">
        <v>10</v>
      </c>
      <c r="D16414" s="784" t="s">
        <v>627</v>
      </c>
      <c r="E16414" s="784">
        <v>3.99</v>
      </c>
      <c r="F16414" s="784" t="s">
        <v>3246</v>
      </c>
      <c r="G16414" s="784" t="s">
        <v>4431</v>
      </c>
      <c r="H16414" s="784" t="s">
        <v>4431</v>
      </c>
      <c r="I16414" s="784" t="s">
        <v>5051</v>
      </c>
    </row>
    <row r="16415" spans="1:9" hidden="1">
      <c r="A16415" s="784" t="str">
        <f>Table_wabobpsvr_AzureCalc_AzureCalcRateCard[[#This Row],[ServiceName]]&amp;Table_wabobpsvr_AzureCalc_AzureCalcRateCard[[#This Row],[Price_Level]]&amp;Table_wabobpsvr_AzureCalc_AzureCalcRateCard[[#This Row],[Region]]</f>
        <v>Live Encoder Input HoursA</v>
      </c>
      <c r="B16415" s="784"/>
      <c r="C16415" s="784" t="s">
        <v>91</v>
      </c>
      <c r="D16415" s="784" t="s">
        <v>181</v>
      </c>
      <c r="E16415" s="784">
        <v>38.790300000000002</v>
      </c>
      <c r="F16415" s="784" t="s">
        <v>7333</v>
      </c>
      <c r="G16415" s="784" t="s">
        <v>7335</v>
      </c>
      <c r="H16415" s="784" t="s">
        <v>7336</v>
      </c>
      <c r="I16415" s="784" t="s">
        <v>7334</v>
      </c>
    </row>
    <row r="16416" spans="1:9" hidden="1">
      <c r="A16416" s="784" t="str">
        <f>Table_wabobpsvr_AzureCalc_AzureCalcRateCard[[#This Row],[ServiceName]]&amp;Table_wabobpsvr_AzureCalc_AzureCalcRateCard[[#This Row],[Price_Level]]&amp;Table_wabobpsvr_AzureCalc_AzureCalcRateCard[[#This Row],[Region]]</f>
        <v>Premium Encoder (Output GB)A</v>
      </c>
      <c r="B16416" s="784"/>
      <c r="C16416" s="784" t="s">
        <v>10</v>
      </c>
      <c r="D16416" s="784" t="s">
        <v>181</v>
      </c>
      <c r="E16416" s="784">
        <v>3.8702999999999999</v>
      </c>
      <c r="F16416" s="784" t="s">
        <v>3246</v>
      </c>
      <c r="G16416" s="784" t="s">
        <v>3247</v>
      </c>
      <c r="H16416" s="784" t="s">
        <v>7337</v>
      </c>
      <c r="I16416" s="784" t="s">
        <v>5051</v>
      </c>
    </row>
    <row r="16417" spans="1:9" hidden="1">
      <c r="A16417" s="784" t="str">
        <f>Table_wabobpsvr_AzureCalc_AzureCalcRateCard[[#This Row],[ServiceName]]&amp;Table_wabobpsvr_AzureCalc_AzureCalcRateCard[[#This Row],[Price_Level]]&amp;Table_wabobpsvr_AzureCalc_AzureCalcRateCard[[#This Row],[Region]]</f>
        <v>Live Encoder Input HoursB</v>
      </c>
      <c r="B16417" s="784"/>
      <c r="C16417" s="784" t="s">
        <v>91</v>
      </c>
      <c r="D16417" s="784" t="s">
        <v>182</v>
      </c>
      <c r="E16417" s="784">
        <v>37.590600000000002</v>
      </c>
      <c r="F16417" s="784" t="s">
        <v>7333</v>
      </c>
      <c r="G16417" s="784" t="s">
        <v>7335</v>
      </c>
      <c r="H16417" s="784" t="s">
        <v>7336</v>
      </c>
      <c r="I16417" s="784" t="s">
        <v>7334</v>
      </c>
    </row>
    <row r="16418" spans="1:9" hidden="1">
      <c r="A16418" s="784" t="str">
        <f>Table_wabobpsvr_AzureCalc_AzureCalcRateCard[[#This Row],[ServiceName]]&amp;Table_wabobpsvr_AzureCalc_AzureCalcRateCard[[#This Row],[Price_Level]]&amp;Table_wabobpsvr_AzureCalc_AzureCalcRateCard[[#This Row],[Region]]</f>
        <v>Premium Encoder (Output GB)B</v>
      </c>
      <c r="B16418" s="784"/>
      <c r="C16418" s="784" t="s">
        <v>10</v>
      </c>
      <c r="D16418" s="784" t="s">
        <v>182</v>
      </c>
      <c r="E16418" s="784">
        <v>3.7505999999999999</v>
      </c>
      <c r="F16418" s="784" t="s">
        <v>3246</v>
      </c>
      <c r="G16418" s="784" t="s">
        <v>3247</v>
      </c>
      <c r="H16418" s="784" t="s">
        <v>7337</v>
      </c>
      <c r="I16418" s="784" t="s">
        <v>5051</v>
      </c>
    </row>
    <row r="16419" spans="1:9" hidden="1">
      <c r="A16419" s="784" t="str">
        <f>Table_wabobpsvr_AzureCalc_AzureCalcRateCard[[#This Row],[ServiceName]]&amp;Table_wabobpsvr_AzureCalc_AzureCalcRateCard[[#This Row],[Price_Level]]&amp;Table_wabobpsvr_AzureCalc_AzureCalcRateCard[[#This Row],[Region]]</f>
        <v>Live Encoder Input HoursC</v>
      </c>
      <c r="B16419" s="784"/>
      <c r="C16419" s="784" t="s">
        <v>91</v>
      </c>
      <c r="D16419" s="784" t="s">
        <v>184</v>
      </c>
      <c r="E16419" s="784">
        <v>36.390900000000002</v>
      </c>
      <c r="F16419" s="784" t="s">
        <v>7333</v>
      </c>
      <c r="G16419" s="784" t="s">
        <v>7335</v>
      </c>
      <c r="H16419" s="784" t="s">
        <v>7336</v>
      </c>
      <c r="I16419" s="784" t="s">
        <v>7334</v>
      </c>
    </row>
    <row r="16420" spans="1:9" hidden="1">
      <c r="A16420" s="784" t="str">
        <f>Table_wabobpsvr_AzureCalc_AzureCalcRateCard[[#This Row],[ServiceName]]&amp;Table_wabobpsvr_AzureCalc_AzureCalcRateCard[[#This Row],[Price_Level]]&amp;Table_wabobpsvr_AzureCalc_AzureCalcRateCard[[#This Row],[Region]]</f>
        <v>Premium Encoder (Output GB)C</v>
      </c>
      <c r="B16420" s="784"/>
      <c r="C16420" s="784" t="s">
        <v>10</v>
      </c>
      <c r="D16420" s="784" t="s">
        <v>184</v>
      </c>
      <c r="E16420" s="784">
        <v>3.6309</v>
      </c>
      <c r="F16420" s="784" t="s">
        <v>3246</v>
      </c>
      <c r="G16420" s="784" t="s">
        <v>3247</v>
      </c>
      <c r="H16420" s="784" t="s">
        <v>7337</v>
      </c>
      <c r="I16420" s="784" t="s">
        <v>5051</v>
      </c>
    </row>
    <row r="16421" spans="1:9" hidden="1">
      <c r="A16421" s="784" t="str">
        <f>Table_wabobpsvr_AzureCalc_AzureCalcRateCard[[#This Row],[ServiceName]]&amp;Table_wabobpsvr_AzureCalc_AzureCalcRateCard[[#This Row],[Price_Level]]&amp;Table_wabobpsvr_AzureCalc_AzureCalcRateCard[[#This Row],[Region]]</f>
        <v>Live Encoder Input HoursD</v>
      </c>
      <c r="B16421" s="784"/>
      <c r="C16421" s="784" t="s">
        <v>91</v>
      </c>
      <c r="D16421" s="784" t="s">
        <v>183</v>
      </c>
      <c r="E16421" s="784">
        <v>35.191200000000002</v>
      </c>
      <c r="F16421" s="784" t="s">
        <v>7333</v>
      </c>
      <c r="G16421" s="784" t="s">
        <v>7335</v>
      </c>
      <c r="H16421" s="784" t="s">
        <v>7336</v>
      </c>
      <c r="I16421" s="784" t="s">
        <v>7334</v>
      </c>
    </row>
    <row r="16422" spans="1:9" hidden="1">
      <c r="A16422" s="784" t="str">
        <f>Table_wabobpsvr_AzureCalc_AzureCalcRateCard[[#This Row],[ServiceName]]&amp;Table_wabobpsvr_AzureCalc_AzureCalcRateCard[[#This Row],[Price_Level]]&amp;Table_wabobpsvr_AzureCalc_AzureCalcRateCard[[#This Row],[Region]]</f>
        <v>Premium Encoder (Output GB)D</v>
      </c>
      <c r="B16422" s="784"/>
      <c r="C16422" s="784" t="s">
        <v>10</v>
      </c>
      <c r="D16422" s="784" t="s">
        <v>183</v>
      </c>
      <c r="E16422" s="784">
        <v>3.5112000000000001</v>
      </c>
      <c r="F16422" s="784" t="s">
        <v>3246</v>
      </c>
      <c r="G16422" s="784" t="s">
        <v>3247</v>
      </c>
      <c r="H16422" s="784" t="s">
        <v>7337</v>
      </c>
      <c r="I16422" s="784" t="s">
        <v>5051</v>
      </c>
    </row>
    <row r="16423" spans="1:9" hidden="1">
      <c r="A16423" s="784" t="str">
        <f>Table_wabobpsvr_AzureCalc_AzureCalcRateCard[[#This Row],[ServiceName]]&amp;Table_wabobpsvr_AzureCalc_AzureCalcRateCard[[#This Row],[Price_Level]]&amp;Table_wabobpsvr_AzureCalc_AzureCalcRateCard[[#This Row],[Region]]</f>
        <v>Premium P4 Secondary Active Geo Database HoursC13</v>
      </c>
      <c r="B16423" s="784">
        <v>13</v>
      </c>
      <c r="C16423" s="784" t="s">
        <v>91</v>
      </c>
      <c r="D16423" s="784" t="s">
        <v>184</v>
      </c>
      <c r="E16423" s="784">
        <v>2.76488333333333</v>
      </c>
      <c r="F16423" s="784" t="s">
        <v>7382</v>
      </c>
      <c r="G16423" s="784" t="s">
        <v>7316</v>
      </c>
      <c r="H16423" s="784" t="s">
        <v>7317</v>
      </c>
      <c r="I16423" s="784" t="s">
        <v>7289</v>
      </c>
    </row>
    <row r="16424" spans="1:9" hidden="1">
      <c r="A16424" s="784" t="str">
        <f>Table_wabobpsvr_AzureCalc_AzureCalcRateCard[[#This Row],[ServiceName]]&amp;Table_wabobpsvr_AzureCalc_AzureCalcRateCard[[#This Row],[Price_Level]]&amp;Table_wabobpsvr_AzureCalc_AzureCalcRateCard[[#This Row],[Region]]</f>
        <v>SQL DB Premium P4 Database HoursC11</v>
      </c>
      <c r="B16424" s="784">
        <v>11</v>
      </c>
      <c r="C16424" s="784" t="s">
        <v>91</v>
      </c>
      <c r="D16424" s="784" t="s">
        <v>184</v>
      </c>
      <c r="E16424" s="784">
        <v>2.57492083333333</v>
      </c>
      <c r="F16424" s="784" t="s">
        <v>7384</v>
      </c>
      <c r="G16424" s="784" t="s">
        <v>7318</v>
      </c>
      <c r="H16424" s="784" t="s">
        <v>7319</v>
      </c>
      <c r="I16424" s="784" t="s">
        <v>7290</v>
      </c>
    </row>
    <row r="16425" spans="1:9" hidden="1">
      <c r="A16425" s="784" t="str">
        <f>Table_wabobpsvr_AzureCalc_AzureCalcRateCard[[#This Row],[ServiceName]]&amp;Table_wabobpsvr_AzureCalc_AzureCalcRateCard[[#This Row],[Price_Level]]&amp;Table_wabobpsvr_AzureCalc_AzureCalcRateCard[[#This Row],[Region]]</f>
        <v>Premium P4 Secondary Geo Database HoursC11</v>
      </c>
      <c r="B16425" s="784">
        <v>11</v>
      </c>
      <c r="C16425" s="784" t="s">
        <v>91</v>
      </c>
      <c r="D16425" s="784" t="s">
        <v>184</v>
      </c>
      <c r="E16425" s="784">
        <v>1.9314750000000001</v>
      </c>
      <c r="F16425" s="784" t="s">
        <v>7381</v>
      </c>
      <c r="G16425" s="784" t="s">
        <v>7320</v>
      </c>
      <c r="H16425" s="784" t="s">
        <v>7321</v>
      </c>
      <c r="I16425" s="784" t="s">
        <v>7291</v>
      </c>
    </row>
    <row r="16426" spans="1:9" hidden="1">
      <c r="A16426" s="784" t="str">
        <f>Table_wabobpsvr_AzureCalc_AzureCalcRateCard[[#This Row],[ServiceName]]&amp;Table_wabobpsvr_AzureCalc_AzureCalcRateCard[[#This Row],[Price_Level]]&amp;Table_wabobpsvr_AzureCalc_AzureCalcRateCard[[#This Row],[Region]]</f>
        <v>Premium P4 Secondary Active Geo Database HoursC11</v>
      </c>
      <c r="B16426" s="784">
        <v>11</v>
      </c>
      <c r="C16426" s="784" t="s">
        <v>91</v>
      </c>
      <c r="D16426" s="784" t="s">
        <v>184</v>
      </c>
      <c r="E16426" s="784">
        <v>2.57492083333333</v>
      </c>
      <c r="F16426" s="784" t="s">
        <v>7382</v>
      </c>
      <c r="G16426" s="784" t="s">
        <v>7322</v>
      </c>
      <c r="H16426" s="784" t="s">
        <v>7323</v>
      </c>
      <c r="I16426" s="784" t="s">
        <v>7292</v>
      </c>
    </row>
    <row r="16427" spans="1:9">
      <c r="A16427" s="784" t="str">
        <f>Table_wabobpsvr_AzureCalc_AzureCalcRateCard[[#This Row],[ServiceName]]&amp;Table_wabobpsvr_AzureCalc_AzureCalcRateCard[[#This Row],[Price_Level]]&amp;Table_wabobpsvr_AzureCalc_AzureCalcRateCard[[#This Row],[Region]]</f>
        <v>Site Recovery VM replicated to System CenterA14</v>
      </c>
      <c r="B16427" s="784">
        <v>14</v>
      </c>
      <c r="C16427" s="784"/>
      <c r="D16427" s="784" t="s">
        <v>181</v>
      </c>
      <c r="E16427" s="784">
        <v>999999</v>
      </c>
      <c r="F16427" s="784" t="s">
        <v>1034</v>
      </c>
      <c r="G16427" s="784"/>
      <c r="H16427" s="784"/>
      <c r="I16427" s="784"/>
    </row>
    <row r="16428" spans="1:9">
      <c r="A16428" s="784" t="str">
        <f>Table_wabobpsvr_AzureCalc_AzureCalcRateCard[[#This Row],[ServiceName]]&amp;Table_wabobpsvr_AzureCalc_AzureCalcRateCard[[#This Row],[Price_Level]]&amp;Table_wabobpsvr_AzureCalc_AzureCalcRateCard[[#This Row],[Region]]</f>
        <v>Site Recovery VM replicated to System CenterB14</v>
      </c>
      <c r="B16428" s="784">
        <v>14</v>
      </c>
      <c r="C16428" s="784"/>
      <c r="D16428" s="784" t="s">
        <v>182</v>
      </c>
      <c r="E16428" s="784">
        <v>999999</v>
      </c>
      <c r="F16428" s="784" t="s">
        <v>1034</v>
      </c>
      <c r="G16428" s="784"/>
      <c r="H16428" s="784"/>
      <c r="I16428" s="784"/>
    </row>
    <row r="16429" spans="1:9">
      <c r="A16429" s="784" t="str">
        <f>Table_wabobpsvr_AzureCalc_AzureCalcRateCard[[#This Row],[ServiceName]]&amp;Table_wabobpsvr_AzureCalc_AzureCalcRateCard[[#This Row],[Price_Level]]&amp;Table_wabobpsvr_AzureCalc_AzureCalcRateCard[[#This Row],[Region]]</f>
        <v>Site Recovery VM replicated to System CenterC14</v>
      </c>
      <c r="B16429" s="784">
        <v>14</v>
      </c>
      <c r="C16429" s="784"/>
      <c r="D16429" s="784" t="s">
        <v>184</v>
      </c>
      <c r="E16429" s="784">
        <v>999999</v>
      </c>
      <c r="F16429" s="784" t="s">
        <v>1034</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Standard_G2 Cloud ServicesA8</v>
      </c>
      <c r="B16430" s="784">
        <v>8</v>
      </c>
      <c r="C16430" s="784" t="s">
        <v>91</v>
      </c>
      <c r="D16430" s="784" t="s">
        <v>181</v>
      </c>
      <c r="E16430" s="784">
        <v>1.4938</v>
      </c>
      <c r="F16430" s="784" t="s">
        <v>3192</v>
      </c>
      <c r="G16430" s="784" t="s">
        <v>7466</v>
      </c>
      <c r="H16430" s="784" t="s">
        <v>7467</v>
      </c>
      <c r="I16430" s="784" t="s">
        <v>7429</v>
      </c>
    </row>
    <row r="16431" spans="1:9" hidden="1">
      <c r="A16431" s="784" t="str">
        <f>Table_wabobpsvr_AzureCalc_AzureCalcRateCard[[#This Row],[ServiceName]]&amp;Table_wabobpsvr_AzureCalc_AzureCalcRateCard[[#This Row],[Price_Level]]&amp;Table_wabobpsvr_AzureCalc_AzureCalcRateCard[[#This Row],[Region]]</f>
        <v>Standard_G3 VM (Windows)A8</v>
      </c>
      <c r="B16431" s="784">
        <v>8</v>
      </c>
      <c r="C16431" s="784" t="s">
        <v>91</v>
      </c>
      <c r="D16431" s="784" t="s">
        <v>181</v>
      </c>
      <c r="E16431" s="784">
        <v>2.9876</v>
      </c>
      <c r="F16431" s="784" t="s">
        <v>3237</v>
      </c>
      <c r="G16431" s="784" t="s">
        <v>7468</v>
      </c>
      <c r="H16431" s="784" t="s">
        <v>7469</v>
      </c>
      <c r="I16431" s="784" t="s">
        <v>7430</v>
      </c>
    </row>
    <row r="16432" spans="1:9" hidden="1">
      <c r="A16432" s="784" t="str">
        <f>Table_wabobpsvr_AzureCalc_AzureCalcRateCard[[#This Row],[ServiceName]]&amp;Table_wabobpsvr_AzureCalc_AzureCalcRateCard[[#This Row],[Price_Level]]&amp;Table_wabobpsvr_AzureCalc_AzureCalcRateCard[[#This Row],[Region]]</f>
        <v>Standard_G3 VM (Non-Windows)A8</v>
      </c>
      <c r="B16432" s="784">
        <v>8</v>
      </c>
      <c r="C16432" s="784" t="s">
        <v>91</v>
      </c>
      <c r="D16432" s="784" t="s">
        <v>181</v>
      </c>
      <c r="E16432" s="784">
        <v>2.7160000000000002</v>
      </c>
      <c r="F16432" s="784" t="s">
        <v>3216</v>
      </c>
      <c r="G16432" s="784" t="s">
        <v>7470</v>
      </c>
      <c r="H16432" s="784" t="s">
        <v>7471</v>
      </c>
      <c r="I16432" s="784" t="s">
        <v>7431</v>
      </c>
    </row>
    <row r="16433" spans="1:9" hidden="1">
      <c r="A16433" s="784" t="str">
        <f>Table_wabobpsvr_AzureCalc_AzureCalcRateCard[[#This Row],[ServiceName]]&amp;Table_wabobpsvr_AzureCalc_AzureCalcRateCard[[#This Row],[Price_Level]]&amp;Table_wabobpsvr_AzureCalc_AzureCalcRateCard[[#This Row],[Region]]</f>
        <v>Standard_G3 Cloud ServicesA8</v>
      </c>
      <c r="B16433" s="784">
        <v>8</v>
      </c>
      <c r="C16433" s="784" t="s">
        <v>91</v>
      </c>
      <c r="D16433" s="784" t="s">
        <v>181</v>
      </c>
      <c r="E16433" s="784">
        <v>2.9876</v>
      </c>
      <c r="F16433" s="784" t="s">
        <v>3198</v>
      </c>
      <c r="G16433" s="784" t="s">
        <v>7472</v>
      </c>
      <c r="H16433" s="784" t="s">
        <v>7473</v>
      </c>
      <c r="I16433" s="784" t="s">
        <v>7432</v>
      </c>
    </row>
    <row r="16434" spans="1:9" hidden="1">
      <c r="A16434" s="784" t="str">
        <f>Table_wabobpsvr_AzureCalc_AzureCalcRateCard[[#This Row],[ServiceName]]&amp;Table_wabobpsvr_AzureCalc_AzureCalcRateCard[[#This Row],[Price_Level]]&amp;Table_wabobpsvr_AzureCalc_AzureCalcRateCard[[#This Row],[Region]]</f>
        <v>Standard_G4 VM (Windows)A8</v>
      </c>
      <c r="B16434" s="784">
        <v>8</v>
      </c>
      <c r="C16434" s="784" t="s">
        <v>91</v>
      </c>
      <c r="D16434" s="784" t="s">
        <v>181</v>
      </c>
      <c r="E16434" s="784">
        <v>5.9752000000000001</v>
      </c>
      <c r="F16434" s="784" t="s">
        <v>3240</v>
      </c>
      <c r="G16434" s="784" t="s">
        <v>7474</v>
      </c>
      <c r="H16434" s="784" t="s">
        <v>7475</v>
      </c>
      <c r="I16434" s="784" t="s">
        <v>7433</v>
      </c>
    </row>
    <row r="16435" spans="1:9" hidden="1">
      <c r="A16435" s="784" t="str">
        <f>Table_wabobpsvr_AzureCalc_AzureCalcRateCard[[#This Row],[ServiceName]]&amp;Table_wabobpsvr_AzureCalc_AzureCalcRateCard[[#This Row],[Price_Level]]&amp;Table_wabobpsvr_AzureCalc_AzureCalcRateCard[[#This Row],[Region]]</f>
        <v>Standard_G4 VM (Non-Windows)A8</v>
      </c>
      <c r="B16435" s="784">
        <v>8</v>
      </c>
      <c r="C16435" s="784" t="s">
        <v>91</v>
      </c>
      <c r="D16435" s="784" t="s">
        <v>181</v>
      </c>
      <c r="E16435" s="784">
        <v>5.4320000000000004</v>
      </c>
      <c r="F16435" s="784" t="s">
        <v>3219</v>
      </c>
      <c r="G16435" s="784" t="s">
        <v>7476</v>
      </c>
      <c r="H16435" s="784" t="s">
        <v>7477</v>
      </c>
      <c r="I16435" s="784" t="s">
        <v>7434</v>
      </c>
    </row>
    <row r="16436" spans="1:9" hidden="1">
      <c r="A16436" s="784" t="str">
        <f>Table_wabobpsvr_AzureCalc_AzureCalcRateCard[[#This Row],[ServiceName]]&amp;Table_wabobpsvr_AzureCalc_AzureCalcRateCard[[#This Row],[Price_Level]]&amp;Table_wabobpsvr_AzureCalc_AzureCalcRateCard[[#This Row],[Region]]</f>
        <v>Standard_G4 Cloud ServicesA8</v>
      </c>
      <c r="B16436" s="784">
        <v>8</v>
      </c>
      <c r="C16436" s="784" t="s">
        <v>91</v>
      </c>
      <c r="D16436" s="784" t="s">
        <v>181</v>
      </c>
      <c r="E16436" s="784">
        <v>5.9752000000000001</v>
      </c>
      <c r="F16436" s="784" t="s">
        <v>3201</v>
      </c>
      <c r="G16436" s="784" t="s">
        <v>7478</v>
      </c>
      <c r="H16436" s="784" t="s">
        <v>7479</v>
      </c>
      <c r="I16436" s="784" t="s">
        <v>7435</v>
      </c>
    </row>
    <row r="16437" spans="1:9" hidden="1">
      <c r="A16437" s="784" t="str">
        <f>Table_wabobpsvr_AzureCalc_AzureCalcRateCard[[#This Row],[ServiceName]]&amp;Table_wabobpsvr_AzureCalc_AzureCalcRateCard[[#This Row],[Price_Level]]&amp;Table_wabobpsvr_AzureCalc_AzureCalcRateCard[[#This Row],[Region]]</f>
        <v>Standard_G5 VM (Windows)A8</v>
      </c>
      <c r="B16437" s="784">
        <v>8</v>
      </c>
      <c r="C16437" s="784" t="s">
        <v>91</v>
      </c>
      <c r="D16437" s="784" t="s">
        <v>181</v>
      </c>
      <c r="E16437" s="784">
        <v>10.766999999999999</v>
      </c>
      <c r="F16437" s="784" t="s">
        <v>3243</v>
      </c>
      <c r="G16437" s="784" t="s">
        <v>7480</v>
      </c>
      <c r="H16437" s="784" t="s">
        <v>7481</v>
      </c>
      <c r="I16437" s="784" t="s">
        <v>7436</v>
      </c>
    </row>
    <row r="16438" spans="1:9" hidden="1">
      <c r="A16438" s="784" t="str">
        <f>Table_wabobpsvr_AzureCalc_AzureCalcRateCard[[#This Row],[ServiceName]]&amp;Table_wabobpsvr_AzureCalc_AzureCalcRateCard[[#This Row],[Price_Level]]&amp;Table_wabobpsvr_AzureCalc_AzureCalcRateCard[[#This Row],[Region]]</f>
        <v>Standard_G5 VM (Non-Windows)A8</v>
      </c>
      <c r="B16438" s="784">
        <v>8</v>
      </c>
      <c r="C16438" s="784" t="s">
        <v>91</v>
      </c>
      <c r="D16438" s="784" t="s">
        <v>181</v>
      </c>
      <c r="E16438" s="784">
        <v>9.6903000000000006</v>
      </c>
      <c r="F16438" s="784" t="s">
        <v>3222</v>
      </c>
      <c r="G16438" s="784" t="s">
        <v>7482</v>
      </c>
      <c r="H16438" s="784" t="s">
        <v>7483</v>
      </c>
      <c r="I16438" s="784" t="s">
        <v>7437</v>
      </c>
    </row>
    <row r="16439" spans="1:9" hidden="1">
      <c r="A16439" s="784" t="str">
        <f>Table_wabobpsvr_AzureCalc_AzureCalcRateCard[[#This Row],[ServiceName]]&amp;Table_wabobpsvr_AzureCalc_AzureCalcRateCard[[#This Row],[Price_Level]]&amp;Table_wabobpsvr_AzureCalc_AzureCalcRateCard[[#This Row],[Region]]</f>
        <v>Standard_G5 Cloud ServicesA8</v>
      </c>
      <c r="B16439" s="784">
        <v>8</v>
      </c>
      <c r="C16439" s="784" t="s">
        <v>91</v>
      </c>
      <c r="D16439" s="784" t="s">
        <v>181</v>
      </c>
      <c r="E16439" s="784">
        <v>107.67</v>
      </c>
      <c r="F16439" s="784" t="s">
        <v>3204</v>
      </c>
      <c r="G16439" s="784" t="s">
        <v>7484</v>
      </c>
      <c r="H16439" s="784" t="s">
        <v>7485</v>
      </c>
      <c r="I16439" s="784" t="s">
        <v>7438</v>
      </c>
    </row>
    <row r="16440" spans="1:9" hidden="1">
      <c r="A16440" s="784" t="str">
        <f>Table_wabobpsvr_AzureCalc_AzureCalcRateCard[[#This Row],[ServiceName]]&amp;Table_wabobpsvr_AzureCalc_AzureCalcRateCard[[#This Row],[Price_Level]]&amp;Table_wabobpsvr_AzureCalc_AzureCalcRateCard[[#This Row],[Region]]</f>
        <v>Standard_G1 VM (Windows)B8</v>
      </c>
      <c r="B16440" s="784">
        <v>8</v>
      </c>
      <c r="C16440" s="784" t="s">
        <v>91</v>
      </c>
      <c r="D16440" s="784" t="s">
        <v>182</v>
      </c>
      <c r="E16440" s="784">
        <v>0.7238</v>
      </c>
      <c r="F16440" s="784" t="s">
        <v>3225</v>
      </c>
      <c r="G16440" s="784" t="s">
        <v>7439</v>
      </c>
      <c r="H16440" s="784" t="s">
        <v>7440</v>
      </c>
      <c r="I16440" s="784" t="s">
        <v>7424</v>
      </c>
    </row>
    <row r="16441" spans="1:9" hidden="1">
      <c r="A16441" s="784" t="str">
        <f>Table_wabobpsvr_AzureCalc_AzureCalcRateCard[[#This Row],[ServiceName]]&amp;Table_wabobpsvr_AzureCalc_AzureCalcRateCard[[#This Row],[Price_Level]]&amp;Table_wabobpsvr_AzureCalc_AzureCalcRateCard[[#This Row],[Region]]</f>
        <v>Standard_G1 VM (Non-Windows)B8</v>
      </c>
      <c r="B16441" s="784">
        <v>8</v>
      </c>
      <c r="C16441" s="784" t="s">
        <v>91</v>
      </c>
      <c r="D16441" s="784" t="s">
        <v>182</v>
      </c>
      <c r="E16441" s="784">
        <v>0.65800000000000003</v>
      </c>
      <c r="F16441" s="784" t="s">
        <v>3210</v>
      </c>
      <c r="G16441" s="784" t="s">
        <v>7441</v>
      </c>
      <c r="H16441" s="784" t="s">
        <v>7442</v>
      </c>
      <c r="I16441" s="784" t="s">
        <v>7425</v>
      </c>
    </row>
    <row r="16442" spans="1:9" hidden="1">
      <c r="A16442" s="784" t="str">
        <f>Table_wabobpsvr_AzureCalc_AzureCalcRateCard[[#This Row],[ServiceName]]&amp;Table_wabobpsvr_AzureCalc_AzureCalcRateCard[[#This Row],[Price_Level]]&amp;Table_wabobpsvr_AzureCalc_AzureCalcRateCard[[#This Row],[Region]]</f>
        <v>Standard_G1 Cloud ServicesB8</v>
      </c>
      <c r="B16442" s="784">
        <v>8</v>
      </c>
      <c r="C16442" s="784" t="s">
        <v>91</v>
      </c>
      <c r="D16442" s="784" t="s">
        <v>182</v>
      </c>
      <c r="E16442" s="784">
        <v>0.7238</v>
      </c>
      <c r="F16442" s="784" t="s">
        <v>3193</v>
      </c>
      <c r="G16442" s="784" t="s">
        <v>7443</v>
      </c>
      <c r="H16442" s="784" t="s">
        <v>7444</v>
      </c>
      <c r="I16442" s="784" t="s">
        <v>7426</v>
      </c>
    </row>
    <row r="16443" spans="1:9" hidden="1">
      <c r="A16443" s="784" t="str">
        <f>Table_wabobpsvr_AzureCalc_AzureCalcRateCard[[#This Row],[ServiceName]]&amp;Table_wabobpsvr_AzureCalc_AzureCalcRateCard[[#This Row],[Price_Level]]&amp;Table_wabobpsvr_AzureCalc_AzureCalcRateCard[[#This Row],[Region]]</f>
        <v>Standard_G2 VM (Windows)B8</v>
      </c>
      <c r="B16443" s="784">
        <v>8</v>
      </c>
      <c r="C16443" s="784" t="s">
        <v>91</v>
      </c>
      <c r="D16443" s="784" t="s">
        <v>182</v>
      </c>
      <c r="E16443" s="784">
        <v>1.4476</v>
      </c>
      <c r="F16443" s="784" t="s">
        <v>3228</v>
      </c>
      <c r="G16443" s="784" t="s">
        <v>7445</v>
      </c>
      <c r="H16443" s="784" t="s">
        <v>7446</v>
      </c>
      <c r="I16443" s="784" t="s">
        <v>7427</v>
      </c>
    </row>
    <row r="16444" spans="1:9" hidden="1">
      <c r="A16444" s="784" t="str">
        <f>Table_wabobpsvr_AzureCalc_AzureCalcRateCard[[#This Row],[ServiceName]]&amp;Table_wabobpsvr_AzureCalc_AzureCalcRateCard[[#This Row],[Price_Level]]&amp;Table_wabobpsvr_AzureCalc_AzureCalcRateCard[[#This Row],[Region]]</f>
        <v>Standard_G2 VM (Non-Windows)B8</v>
      </c>
      <c r="B16444" s="784">
        <v>8</v>
      </c>
      <c r="C16444" s="784" t="s">
        <v>91</v>
      </c>
      <c r="D16444" s="784" t="s">
        <v>182</v>
      </c>
      <c r="E16444" s="784">
        <v>1.3160000000000001</v>
      </c>
      <c r="F16444" s="784" t="s">
        <v>3213</v>
      </c>
      <c r="G16444" s="784" t="s">
        <v>7447</v>
      </c>
      <c r="H16444" s="784" t="s">
        <v>7448</v>
      </c>
      <c r="I16444" s="784" t="s">
        <v>7428</v>
      </c>
    </row>
    <row r="16445" spans="1:9" hidden="1">
      <c r="A16445" s="784" t="str">
        <f>Table_wabobpsvr_AzureCalc_AzureCalcRateCard[[#This Row],[ServiceName]]&amp;Table_wabobpsvr_AzureCalc_AzureCalcRateCard[[#This Row],[Price_Level]]&amp;Table_wabobpsvr_AzureCalc_AzureCalcRateCard[[#This Row],[Region]]</f>
        <v>Standard_G2 Cloud ServicesB8</v>
      </c>
      <c r="B16445" s="784">
        <v>8</v>
      </c>
      <c r="C16445" s="784" t="s">
        <v>91</v>
      </c>
      <c r="D16445" s="784" t="s">
        <v>182</v>
      </c>
      <c r="E16445" s="784">
        <v>1.4476</v>
      </c>
      <c r="F16445" s="784" t="s">
        <v>3192</v>
      </c>
      <c r="G16445" s="784" t="s">
        <v>7466</v>
      </c>
      <c r="H16445" s="784" t="s">
        <v>7467</v>
      </c>
      <c r="I16445" s="784" t="s">
        <v>7429</v>
      </c>
    </row>
    <row r="16446" spans="1:9" hidden="1">
      <c r="A16446" s="784" t="str">
        <f>Table_wabobpsvr_AzureCalc_AzureCalcRateCard[[#This Row],[ServiceName]]&amp;Table_wabobpsvr_AzureCalc_AzureCalcRateCard[[#This Row],[Price_Level]]&amp;Table_wabobpsvr_AzureCalc_AzureCalcRateCard[[#This Row],[Region]]</f>
        <v>Standard_G3 VM (Windows)B8</v>
      </c>
      <c r="B16446" s="784">
        <v>8</v>
      </c>
      <c r="C16446" s="784" t="s">
        <v>91</v>
      </c>
      <c r="D16446" s="784" t="s">
        <v>182</v>
      </c>
      <c r="E16446" s="784">
        <v>2.8952</v>
      </c>
      <c r="F16446" s="784" t="s">
        <v>3237</v>
      </c>
      <c r="G16446" s="784" t="s">
        <v>7468</v>
      </c>
      <c r="H16446" s="784" t="s">
        <v>7469</v>
      </c>
      <c r="I16446" s="784" t="s">
        <v>7430</v>
      </c>
    </row>
    <row r="16447" spans="1:9" hidden="1">
      <c r="A16447" s="784" t="str">
        <f>Table_wabobpsvr_AzureCalc_AzureCalcRateCard[[#This Row],[ServiceName]]&amp;Table_wabobpsvr_AzureCalc_AzureCalcRateCard[[#This Row],[Price_Level]]&amp;Table_wabobpsvr_AzureCalc_AzureCalcRateCard[[#This Row],[Region]]</f>
        <v>Standard_G3 VM (Non-Windows)B8</v>
      </c>
      <c r="B16447" s="784">
        <v>8</v>
      </c>
      <c r="C16447" s="784" t="s">
        <v>91</v>
      </c>
      <c r="D16447" s="784" t="s">
        <v>182</v>
      </c>
      <c r="E16447" s="784">
        <v>2.6320000000000001</v>
      </c>
      <c r="F16447" s="784" t="s">
        <v>3216</v>
      </c>
      <c r="G16447" s="784" t="s">
        <v>7470</v>
      </c>
      <c r="H16447" s="784" t="s">
        <v>7471</v>
      </c>
      <c r="I16447" s="784" t="s">
        <v>7431</v>
      </c>
    </row>
    <row r="16448" spans="1:9" hidden="1">
      <c r="A16448" s="784" t="str">
        <f>Table_wabobpsvr_AzureCalc_AzureCalcRateCard[[#This Row],[ServiceName]]&amp;Table_wabobpsvr_AzureCalc_AzureCalcRateCard[[#This Row],[Price_Level]]&amp;Table_wabobpsvr_AzureCalc_AzureCalcRateCard[[#This Row],[Region]]</f>
        <v>Standard_G3 Cloud ServicesB8</v>
      </c>
      <c r="B16448" s="784">
        <v>8</v>
      </c>
      <c r="C16448" s="784" t="s">
        <v>91</v>
      </c>
      <c r="D16448" s="784" t="s">
        <v>182</v>
      </c>
      <c r="E16448" s="784">
        <v>2.8952</v>
      </c>
      <c r="F16448" s="784" t="s">
        <v>3198</v>
      </c>
      <c r="G16448" s="784" t="s">
        <v>7472</v>
      </c>
      <c r="H16448" s="784" t="s">
        <v>7473</v>
      </c>
      <c r="I16448" s="784" t="s">
        <v>7432</v>
      </c>
    </row>
    <row r="16449" spans="1:9" hidden="1">
      <c r="A16449" s="784" t="str">
        <f>Table_wabobpsvr_AzureCalc_AzureCalcRateCard[[#This Row],[ServiceName]]&amp;Table_wabobpsvr_AzureCalc_AzureCalcRateCard[[#This Row],[Price_Level]]&amp;Table_wabobpsvr_AzureCalc_AzureCalcRateCard[[#This Row],[Region]]</f>
        <v>Standard_G4 VM (Windows)B8</v>
      </c>
      <c r="B16449" s="784">
        <v>8</v>
      </c>
      <c r="C16449" s="784" t="s">
        <v>91</v>
      </c>
      <c r="D16449" s="784" t="s">
        <v>182</v>
      </c>
      <c r="E16449" s="784">
        <v>5.7904</v>
      </c>
      <c r="F16449" s="784" t="s">
        <v>3240</v>
      </c>
      <c r="G16449" s="784" t="s">
        <v>7474</v>
      </c>
      <c r="H16449" s="784" t="s">
        <v>7475</v>
      </c>
      <c r="I16449" s="784" t="s">
        <v>7433</v>
      </c>
    </row>
    <row r="16450" spans="1:9" hidden="1">
      <c r="A16450" s="784" t="str">
        <f>Table_wabobpsvr_AzureCalc_AzureCalcRateCard[[#This Row],[ServiceName]]&amp;Table_wabobpsvr_AzureCalc_AzureCalcRateCard[[#This Row],[Price_Level]]&amp;Table_wabobpsvr_AzureCalc_AzureCalcRateCard[[#This Row],[Region]]</f>
        <v>Standard_G4 VM (Non-Windows)B8</v>
      </c>
      <c r="B16450" s="784">
        <v>8</v>
      </c>
      <c r="C16450" s="784" t="s">
        <v>91</v>
      </c>
      <c r="D16450" s="784" t="s">
        <v>182</v>
      </c>
      <c r="E16450" s="784">
        <v>5.2640000000000002</v>
      </c>
      <c r="F16450" s="784" t="s">
        <v>3219</v>
      </c>
      <c r="G16450" s="784" t="s">
        <v>7476</v>
      </c>
      <c r="H16450" s="784" t="s">
        <v>7477</v>
      </c>
      <c r="I16450" s="784" t="s">
        <v>7434</v>
      </c>
    </row>
    <row r="16451" spans="1:9" hidden="1">
      <c r="A16451" s="784" t="str">
        <f>Table_wabobpsvr_AzureCalc_AzureCalcRateCard[[#This Row],[ServiceName]]&amp;Table_wabobpsvr_AzureCalc_AzureCalcRateCard[[#This Row],[Price_Level]]&amp;Table_wabobpsvr_AzureCalc_AzureCalcRateCard[[#This Row],[Region]]</f>
        <v>Standard_G4 Cloud ServicesB8</v>
      </c>
      <c r="B16451" s="784">
        <v>8</v>
      </c>
      <c r="C16451" s="784" t="s">
        <v>91</v>
      </c>
      <c r="D16451" s="784" t="s">
        <v>182</v>
      </c>
      <c r="E16451" s="784">
        <v>5.7904</v>
      </c>
      <c r="F16451" s="784" t="s">
        <v>3201</v>
      </c>
      <c r="G16451" s="784" t="s">
        <v>7478</v>
      </c>
      <c r="H16451" s="784" t="s">
        <v>7479</v>
      </c>
      <c r="I16451" s="784" t="s">
        <v>7435</v>
      </c>
    </row>
    <row r="16452" spans="1:9" hidden="1">
      <c r="A16452" s="784" t="str">
        <f>Table_wabobpsvr_AzureCalc_AzureCalcRateCard[[#This Row],[ServiceName]]&amp;Table_wabobpsvr_AzureCalc_AzureCalcRateCard[[#This Row],[Price_Level]]&amp;Table_wabobpsvr_AzureCalc_AzureCalcRateCard[[#This Row],[Region]]</f>
        <v>Standard_G5 VM (Windows)B8</v>
      </c>
      <c r="B16452" s="784">
        <v>8</v>
      </c>
      <c r="C16452" s="784" t="s">
        <v>91</v>
      </c>
      <c r="D16452" s="784" t="s">
        <v>182</v>
      </c>
      <c r="E16452" s="784">
        <v>10.433999999999999</v>
      </c>
      <c r="F16452" s="784" t="s">
        <v>3243</v>
      </c>
      <c r="G16452" s="784" t="s">
        <v>7480</v>
      </c>
      <c r="H16452" s="784" t="s">
        <v>7481</v>
      </c>
      <c r="I16452" s="784" t="s">
        <v>7436</v>
      </c>
    </row>
    <row r="16453" spans="1:9" hidden="1">
      <c r="A16453" s="784" t="str">
        <f>Table_wabobpsvr_AzureCalc_AzureCalcRateCard[[#This Row],[ServiceName]]&amp;Table_wabobpsvr_AzureCalc_AzureCalcRateCard[[#This Row],[Price_Level]]&amp;Table_wabobpsvr_AzureCalc_AzureCalcRateCard[[#This Row],[Region]]</f>
        <v>Standard_G5 VM (Non-Windows)B8</v>
      </c>
      <c r="B16453" s="784">
        <v>8</v>
      </c>
      <c r="C16453" s="784" t="s">
        <v>91</v>
      </c>
      <c r="D16453" s="784" t="s">
        <v>182</v>
      </c>
      <c r="E16453" s="784">
        <v>9.3905999999999992</v>
      </c>
      <c r="F16453" s="784" t="s">
        <v>3222</v>
      </c>
      <c r="G16453" s="784" t="s">
        <v>7482</v>
      </c>
      <c r="H16453" s="784" t="s">
        <v>7483</v>
      </c>
      <c r="I16453" s="784" t="s">
        <v>7437</v>
      </c>
    </row>
    <row r="16454" spans="1:9" hidden="1">
      <c r="A16454" s="784" t="str">
        <f>Table_wabobpsvr_AzureCalc_AzureCalcRateCard[[#This Row],[ServiceName]]&amp;Table_wabobpsvr_AzureCalc_AzureCalcRateCard[[#This Row],[Price_Level]]&amp;Table_wabobpsvr_AzureCalc_AzureCalcRateCard[[#This Row],[Region]]</f>
        <v>Standard_G5 Cloud ServicesB8</v>
      </c>
      <c r="B16454" s="784">
        <v>8</v>
      </c>
      <c r="C16454" s="784" t="s">
        <v>91</v>
      </c>
      <c r="D16454" s="784" t="s">
        <v>182</v>
      </c>
      <c r="E16454" s="784">
        <v>104.34</v>
      </c>
      <c r="F16454" s="784" t="s">
        <v>3204</v>
      </c>
      <c r="G16454" s="784" t="s">
        <v>7484</v>
      </c>
      <c r="H16454" s="784" t="s">
        <v>7485</v>
      </c>
      <c r="I16454" s="784" t="s">
        <v>7438</v>
      </c>
    </row>
    <row r="16455" spans="1:9" hidden="1">
      <c r="A16455" s="784" t="str">
        <f>Table_wabobpsvr_AzureCalc_AzureCalcRateCard[[#This Row],[ServiceName]]&amp;Table_wabobpsvr_AzureCalc_AzureCalcRateCard[[#This Row],[Price_Level]]&amp;Table_wabobpsvr_AzureCalc_AzureCalcRateCard[[#This Row],[Region]]</f>
        <v>Standard_G1 VM (Windows)C8</v>
      </c>
      <c r="B16455" s="784">
        <v>8</v>
      </c>
      <c r="C16455" s="784" t="s">
        <v>91</v>
      </c>
      <c r="D16455" s="784" t="s">
        <v>184</v>
      </c>
      <c r="E16455" s="784">
        <v>0.70069999999999999</v>
      </c>
      <c r="F16455" s="784" t="s">
        <v>3225</v>
      </c>
      <c r="G16455" s="784" t="s">
        <v>7439</v>
      </c>
      <c r="H16455" s="784" t="s">
        <v>7440</v>
      </c>
      <c r="I16455" s="784" t="s">
        <v>7424</v>
      </c>
    </row>
    <row r="16456" spans="1:9" hidden="1">
      <c r="A16456" s="784" t="str">
        <f>Table_wabobpsvr_AzureCalc_AzureCalcRateCard[[#This Row],[ServiceName]]&amp;Table_wabobpsvr_AzureCalc_AzureCalcRateCard[[#This Row],[Price_Level]]&amp;Table_wabobpsvr_AzureCalc_AzureCalcRateCard[[#This Row],[Region]]</f>
        <v>Standard_G1 VM (Non-Windows)C8</v>
      </c>
      <c r="B16456" s="784">
        <v>8</v>
      </c>
      <c r="C16456" s="784" t="s">
        <v>91</v>
      </c>
      <c r="D16456" s="784" t="s">
        <v>184</v>
      </c>
      <c r="E16456" s="784">
        <v>0.63700000000000001</v>
      </c>
      <c r="F16456" s="784" t="s">
        <v>3210</v>
      </c>
      <c r="G16456" s="784" t="s">
        <v>7441</v>
      </c>
      <c r="H16456" s="784" t="s">
        <v>7442</v>
      </c>
      <c r="I16456" s="784" t="s">
        <v>7425</v>
      </c>
    </row>
    <row r="16457" spans="1:9" hidden="1">
      <c r="A16457" s="784" t="str">
        <f>Table_wabobpsvr_AzureCalc_AzureCalcRateCard[[#This Row],[ServiceName]]&amp;Table_wabobpsvr_AzureCalc_AzureCalcRateCard[[#This Row],[Price_Level]]&amp;Table_wabobpsvr_AzureCalc_AzureCalcRateCard[[#This Row],[Region]]</f>
        <v>Standard_G1 Cloud ServicesC8</v>
      </c>
      <c r="B16457" s="784">
        <v>8</v>
      </c>
      <c r="C16457" s="784" t="s">
        <v>91</v>
      </c>
      <c r="D16457" s="784" t="s">
        <v>184</v>
      </c>
      <c r="E16457" s="784">
        <v>0.70069999999999999</v>
      </c>
      <c r="F16457" s="784" t="s">
        <v>3193</v>
      </c>
      <c r="G16457" s="784" t="s">
        <v>7443</v>
      </c>
      <c r="H16457" s="784" t="s">
        <v>7444</v>
      </c>
      <c r="I16457" s="784" t="s">
        <v>7426</v>
      </c>
    </row>
    <row r="16458" spans="1:9" hidden="1">
      <c r="A16458" s="784" t="str">
        <f>Table_wabobpsvr_AzureCalc_AzureCalcRateCard[[#This Row],[ServiceName]]&amp;Table_wabobpsvr_AzureCalc_AzureCalcRateCard[[#This Row],[Price_Level]]&amp;Table_wabobpsvr_AzureCalc_AzureCalcRateCard[[#This Row],[Region]]</f>
        <v>SQL DB Premium P11 Database HoursMOSP11</v>
      </c>
      <c r="B16458" s="784">
        <v>11</v>
      </c>
      <c r="C16458" s="784" t="s">
        <v>1119</v>
      </c>
      <c r="D16458" s="784" t="s">
        <v>627</v>
      </c>
      <c r="E16458" s="784">
        <v>10.65</v>
      </c>
      <c r="F16458" s="784" t="s">
        <v>7601</v>
      </c>
      <c r="G16458" s="784"/>
      <c r="H16458" s="784"/>
      <c r="I16458" s="784" t="s">
        <v>7486</v>
      </c>
    </row>
    <row r="16459" spans="1:9" hidden="1">
      <c r="A16459" s="784" t="str">
        <f>Table_wabobpsvr_AzureCalc_AzureCalcRateCard[[#This Row],[ServiceName]]&amp;Table_wabobpsvr_AzureCalc_AzureCalcRateCard[[#This Row],[Price_Level]]&amp;Table_wabobpsvr_AzureCalc_AzureCalcRateCard[[#This Row],[Region]]</f>
        <v>SQL DB Premium P11 Database HoursMOSP12</v>
      </c>
      <c r="B16459" s="784">
        <v>12</v>
      </c>
      <c r="C16459" s="784" t="s">
        <v>1119</v>
      </c>
      <c r="D16459" s="784" t="s">
        <v>627</v>
      </c>
      <c r="E16459" s="784">
        <v>10.65</v>
      </c>
      <c r="F16459" s="784" t="s">
        <v>7601</v>
      </c>
      <c r="G16459" s="784"/>
      <c r="H16459" s="784"/>
      <c r="I16459" s="784" t="s">
        <v>7487</v>
      </c>
    </row>
    <row r="16460" spans="1:9" hidden="1">
      <c r="A16460" s="784" t="str">
        <f>Table_wabobpsvr_AzureCalc_AzureCalcRateCard[[#This Row],[ServiceName]]&amp;Table_wabobpsvr_AzureCalc_AzureCalcRateCard[[#This Row],[Price_Level]]&amp;Table_wabobpsvr_AzureCalc_AzureCalcRateCard[[#This Row],[Region]]</f>
        <v>SQL DB Premium P11 Database HoursMOSP14</v>
      </c>
      <c r="B16460" s="784">
        <v>14</v>
      </c>
      <c r="C16460" s="784" t="s">
        <v>1119</v>
      </c>
      <c r="D16460" s="784" t="s">
        <v>627</v>
      </c>
      <c r="E16460" s="784">
        <v>11.7425</v>
      </c>
      <c r="F16460" s="784" t="s">
        <v>7601</v>
      </c>
      <c r="G16460" s="784"/>
      <c r="H16460" s="784"/>
      <c r="I16460" s="784" t="s">
        <v>7488</v>
      </c>
    </row>
    <row r="16461" spans="1:9" hidden="1">
      <c r="A16461" s="784" t="str">
        <f>Table_wabobpsvr_AzureCalc_AzureCalcRateCard[[#This Row],[ServiceName]]&amp;Table_wabobpsvr_AzureCalc_AzureCalcRateCard[[#This Row],[Price_Level]]&amp;Table_wabobpsvr_AzureCalc_AzureCalcRateCard[[#This Row],[Region]]</f>
        <v>SQL DB Premium P11 Database HoursMOSP</v>
      </c>
      <c r="B16461" s="784"/>
      <c r="C16461" s="784" t="s">
        <v>1119</v>
      </c>
      <c r="D16461" s="784" t="s">
        <v>627</v>
      </c>
      <c r="E16461" s="784">
        <v>9.4087499999999995</v>
      </c>
      <c r="F16461" s="784" t="s">
        <v>7601</v>
      </c>
      <c r="G16461" s="784"/>
      <c r="H16461" s="784"/>
      <c r="I16461" s="784" t="s">
        <v>7489</v>
      </c>
    </row>
    <row r="16462" spans="1:9" hidden="1">
      <c r="A16462" s="784" t="str">
        <f>Table_wabobpsvr_AzureCalc_AzureCalcRateCard[[#This Row],[ServiceName]]&amp;Table_wabobpsvr_AzureCalc_AzureCalcRateCard[[#This Row],[Price_Level]]&amp;Table_wabobpsvr_AzureCalc_AzureCalcRateCard[[#This Row],[Region]]</f>
        <v>Premium P11 Secondary Active Geo Database HoursMOSP15</v>
      </c>
      <c r="B16462" s="784">
        <v>15</v>
      </c>
      <c r="C16462" s="784" t="s">
        <v>1119</v>
      </c>
      <c r="D16462" s="784" t="s">
        <v>627</v>
      </c>
      <c r="E16462" s="784">
        <v>10.4166666666667</v>
      </c>
      <c r="F16462" s="784" t="s">
        <v>7490</v>
      </c>
      <c r="G16462" s="784"/>
      <c r="H16462" s="784"/>
      <c r="I16462" s="784" t="s">
        <v>7491</v>
      </c>
    </row>
    <row r="16463" spans="1:9" hidden="1">
      <c r="A16463" s="784" t="str">
        <f>Table_wabobpsvr_AzureCalc_AzureCalcRateCard[[#This Row],[ServiceName]]&amp;Table_wabobpsvr_AzureCalc_AzureCalcRateCard[[#This Row],[Price_Level]]&amp;Table_wabobpsvr_AzureCalc_AzureCalcRateCard[[#This Row],[Region]]</f>
        <v>Premium P11 Secondary Active Geo Database HoursMOSP16</v>
      </c>
      <c r="B16463" s="784">
        <v>16</v>
      </c>
      <c r="C16463" s="784" t="s">
        <v>1119</v>
      </c>
      <c r="D16463" s="784" t="s">
        <v>627</v>
      </c>
      <c r="E16463" s="784">
        <v>10.4166666666667</v>
      </c>
      <c r="F16463" s="784" t="s">
        <v>7490</v>
      </c>
      <c r="G16463" s="784"/>
      <c r="H16463" s="784"/>
      <c r="I16463" s="784" t="s">
        <v>7492</v>
      </c>
    </row>
    <row r="16464" spans="1:9" hidden="1">
      <c r="A16464" s="784" t="str">
        <f>Table_wabobpsvr_AzureCalc_AzureCalcRateCard[[#This Row],[ServiceName]]&amp;Table_wabobpsvr_AzureCalc_AzureCalcRateCard[[#This Row],[Price_Level]]&amp;Table_wabobpsvr_AzureCalc_AzureCalcRateCard[[#This Row],[Region]]</f>
        <v>Premium P11 Secondary Active Geo Database HoursMOSP13</v>
      </c>
      <c r="B16464" s="784">
        <v>13</v>
      </c>
      <c r="C16464" s="784" t="s">
        <v>1119</v>
      </c>
      <c r="D16464" s="784" t="s">
        <v>627</v>
      </c>
      <c r="E16464" s="784">
        <v>11.4345833333333</v>
      </c>
      <c r="F16464" s="784" t="s">
        <v>7490</v>
      </c>
      <c r="G16464" s="784"/>
      <c r="H16464" s="784"/>
      <c r="I16464" s="784" t="s">
        <v>7493</v>
      </c>
    </row>
    <row r="16465" spans="1:9" hidden="1">
      <c r="A16465" s="784" t="str">
        <f>Table_wabobpsvr_AzureCalc_AzureCalcRateCard[[#This Row],[ServiceName]]&amp;Table_wabobpsvr_AzureCalc_AzureCalcRateCard[[#This Row],[Price_Level]]&amp;Table_wabobpsvr_AzureCalc_AzureCalcRateCard[[#This Row],[Region]]</f>
        <v>Premium P11 Secondary Active Geo Database HoursMOSP11</v>
      </c>
      <c r="B16465" s="784">
        <v>11</v>
      </c>
      <c r="C16465" s="784" t="s">
        <v>1119</v>
      </c>
      <c r="D16465" s="784" t="s">
        <v>627</v>
      </c>
      <c r="E16465" s="784">
        <v>10.65</v>
      </c>
      <c r="F16465" s="784" t="s">
        <v>7490</v>
      </c>
      <c r="G16465" s="784"/>
      <c r="H16465" s="784"/>
      <c r="I16465" s="784" t="s">
        <v>7494</v>
      </c>
    </row>
    <row r="16466" spans="1:9" hidden="1">
      <c r="A16466" s="784" t="str">
        <f>Table_wabobpsvr_AzureCalc_AzureCalcRateCard[[#This Row],[ServiceName]]&amp;Table_wabobpsvr_AzureCalc_AzureCalcRateCard[[#This Row],[Price_Level]]&amp;Table_wabobpsvr_AzureCalc_AzureCalcRateCard[[#This Row],[Region]]</f>
        <v>Standard_G2 VM (Windows)C8</v>
      </c>
      <c r="B16466" s="784">
        <v>8</v>
      </c>
      <c r="C16466" s="784" t="s">
        <v>91</v>
      </c>
      <c r="D16466" s="784" t="s">
        <v>184</v>
      </c>
      <c r="E16466" s="784">
        <v>1.4014</v>
      </c>
      <c r="F16466" s="784" t="s">
        <v>3228</v>
      </c>
      <c r="G16466" s="784" t="s">
        <v>7445</v>
      </c>
      <c r="H16466" s="784" t="s">
        <v>7446</v>
      </c>
      <c r="I16466" s="784" t="s">
        <v>7427</v>
      </c>
    </row>
    <row r="16467" spans="1:9" hidden="1">
      <c r="A16467" s="784" t="str">
        <f>Table_wabobpsvr_AzureCalc_AzureCalcRateCard[[#This Row],[ServiceName]]&amp;Table_wabobpsvr_AzureCalc_AzureCalcRateCard[[#This Row],[Price_Level]]&amp;Table_wabobpsvr_AzureCalc_AzureCalcRateCard[[#This Row],[Region]]</f>
        <v>Premium P11 Secondary Active Geo Database HoursMOSP12</v>
      </c>
      <c r="B16467" s="784">
        <v>12</v>
      </c>
      <c r="C16467" s="784" t="s">
        <v>1119</v>
      </c>
      <c r="D16467" s="784" t="s">
        <v>627</v>
      </c>
      <c r="E16467" s="784">
        <v>10.65</v>
      </c>
      <c r="F16467" s="784" t="s">
        <v>7490</v>
      </c>
      <c r="G16467" s="784"/>
      <c r="H16467" s="784"/>
      <c r="I16467" s="784" t="s">
        <v>7495</v>
      </c>
    </row>
    <row r="16468" spans="1:9" hidden="1">
      <c r="A16468" s="784" t="str">
        <f>Table_wabobpsvr_AzureCalc_AzureCalcRateCard[[#This Row],[ServiceName]]&amp;Table_wabobpsvr_AzureCalc_AzureCalcRateCard[[#This Row],[Price_Level]]&amp;Table_wabobpsvr_AzureCalc_AzureCalcRateCard[[#This Row],[Region]]</f>
        <v>Premium P11 Secondary Active Geo Database HoursMOSP14</v>
      </c>
      <c r="B16468" s="784">
        <v>14</v>
      </c>
      <c r="C16468" s="784" t="s">
        <v>1119</v>
      </c>
      <c r="D16468" s="784" t="s">
        <v>627</v>
      </c>
      <c r="E16468" s="784">
        <v>11.7425</v>
      </c>
      <c r="F16468" s="784" t="s">
        <v>7490</v>
      </c>
      <c r="G16468" s="784"/>
      <c r="H16468" s="784"/>
      <c r="I16468" s="784" t="s">
        <v>7496</v>
      </c>
    </row>
    <row r="16469" spans="1:9" hidden="1">
      <c r="A16469" s="784" t="str">
        <f>Table_wabobpsvr_AzureCalc_AzureCalcRateCard[[#This Row],[ServiceName]]&amp;Table_wabobpsvr_AzureCalc_AzureCalcRateCard[[#This Row],[Price_Level]]&amp;Table_wabobpsvr_AzureCalc_AzureCalcRateCard[[#This Row],[Region]]</f>
        <v>Premium P11 Secondary Active Geo Database HoursMOSP</v>
      </c>
      <c r="B16469" s="784"/>
      <c r="C16469" s="784" t="s">
        <v>1119</v>
      </c>
      <c r="D16469" s="784" t="s">
        <v>627</v>
      </c>
      <c r="E16469" s="784">
        <v>9.4087499999999995</v>
      </c>
      <c r="F16469" s="784" t="s">
        <v>7490</v>
      </c>
      <c r="G16469" s="784"/>
      <c r="H16469" s="784"/>
      <c r="I16469" s="784" t="s">
        <v>7497</v>
      </c>
    </row>
    <row r="16470" spans="1:9" hidden="1">
      <c r="A16470" s="784" t="str">
        <f>Table_wabobpsvr_AzureCalc_AzureCalcRateCard[[#This Row],[ServiceName]]&amp;Table_wabobpsvr_AzureCalc_AzureCalcRateCard[[#This Row],[Price_Level]]&amp;Table_wabobpsvr_AzureCalc_AzureCalcRateCard[[#This Row],[Region]]</f>
        <v>Premium P11 Secondary Geo Database HoursMOSP15</v>
      </c>
      <c r="B16470" s="784">
        <v>15</v>
      </c>
      <c r="C16470" s="784" t="s">
        <v>1119</v>
      </c>
      <c r="D16470" s="784" t="s">
        <v>627</v>
      </c>
      <c r="E16470" s="784">
        <v>7.8125</v>
      </c>
      <c r="F16470" s="784" t="s">
        <v>7498</v>
      </c>
      <c r="G16470" s="784"/>
      <c r="H16470" s="784"/>
      <c r="I16470" s="784" t="s">
        <v>7499</v>
      </c>
    </row>
    <row r="16471" spans="1:9" hidden="1">
      <c r="A16471" s="784" t="str">
        <f>Table_wabobpsvr_AzureCalc_AzureCalcRateCard[[#This Row],[ServiceName]]&amp;Table_wabobpsvr_AzureCalc_AzureCalcRateCard[[#This Row],[Price_Level]]&amp;Table_wabobpsvr_AzureCalc_AzureCalcRateCard[[#This Row],[Region]]</f>
        <v>Premium P11 Secondary Geo Database HoursMOSP16</v>
      </c>
      <c r="B16471" s="784">
        <v>16</v>
      </c>
      <c r="C16471" s="784" t="s">
        <v>1119</v>
      </c>
      <c r="D16471" s="784" t="s">
        <v>627</v>
      </c>
      <c r="E16471" s="784">
        <v>7.8125</v>
      </c>
      <c r="F16471" s="784" t="s">
        <v>7498</v>
      </c>
      <c r="G16471" s="784"/>
      <c r="H16471" s="784"/>
      <c r="I16471" s="784" t="s">
        <v>7500</v>
      </c>
    </row>
    <row r="16472" spans="1:9" hidden="1">
      <c r="A16472" s="784" t="str">
        <f>Table_wabobpsvr_AzureCalc_AzureCalcRateCard[[#This Row],[ServiceName]]&amp;Table_wabobpsvr_AzureCalc_AzureCalcRateCard[[#This Row],[Price_Level]]&amp;Table_wabobpsvr_AzureCalc_AzureCalcRateCard[[#This Row],[Region]]</f>
        <v>Premium P11 Secondary Geo Database HoursMOSP13</v>
      </c>
      <c r="B16472" s="784">
        <v>13</v>
      </c>
      <c r="C16472" s="784" t="s">
        <v>1119</v>
      </c>
      <c r="D16472" s="784" t="s">
        <v>627</v>
      </c>
      <c r="E16472" s="784">
        <v>8.5758333333333301</v>
      </c>
      <c r="F16472" s="784" t="s">
        <v>7498</v>
      </c>
      <c r="G16472" s="784"/>
      <c r="H16472" s="784"/>
      <c r="I16472" s="784" t="s">
        <v>7501</v>
      </c>
    </row>
    <row r="16473" spans="1:9" hidden="1">
      <c r="A16473" s="784" t="str">
        <f>Table_wabobpsvr_AzureCalc_AzureCalcRateCard[[#This Row],[ServiceName]]&amp;Table_wabobpsvr_AzureCalc_AzureCalcRateCard[[#This Row],[Price_Level]]&amp;Table_wabobpsvr_AzureCalc_AzureCalcRateCard[[#This Row],[Region]]</f>
        <v>Premium P11 Secondary Geo Database HoursMOSP11</v>
      </c>
      <c r="B16473" s="784">
        <v>11</v>
      </c>
      <c r="C16473" s="784" t="s">
        <v>1119</v>
      </c>
      <c r="D16473" s="784" t="s">
        <v>627</v>
      </c>
      <c r="E16473" s="784">
        <v>7.9874999999999998</v>
      </c>
      <c r="F16473" s="784" t="s">
        <v>7498</v>
      </c>
      <c r="G16473" s="784"/>
      <c r="H16473" s="784"/>
      <c r="I16473" s="784" t="s">
        <v>7502</v>
      </c>
    </row>
    <row r="16474" spans="1:9" hidden="1">
      <c r="A16474" s="784" t="str">
        <f>Table_wabobpsvr_AzureCalc_AzureCalcRateCard[[#This Row],[ServiceName]]&amp;Table_wabobpsvr_AzureCalc_AzureCalcRateCard[[#This Row],[Price_Level]]&amp;Table_wabobpsvr_AzureCalc_AzureCalcRateCard[[#This Row],[Region]]</f>
        <v>Premium P11 Secondary Geo Database HoursMOSP12</v>
      </c>
      <c r="B16474" s="784">
        <v>12</v>
      </c>
      <c r="C16474" s="784" t="s">
        <v>1119</v>
      </c>
      <c r="D16474" s="784" t="s">
        <v>627</v>
      </c>
      <c r="E16474" s="784">
        <v>7.9874999999999998</v>
      </c>
      <c r="F16474" s="784" t="s">
        <v>7498</v>
      </c>
      <c r="G16474" s="784"/>
      <c r="H16474" s="784"/>
      <c r="I16474" s="784" t="s">
        <v>7503</v>
      </c>
    </row>
    <row r="16475" spans="1:9" hidden="1">
      <c r="A16475" s="784" t="str">
        <f>Table_wabobpsvr_AzureCalc_AzureCalcRateCard[[#This Row],[ServiceName]]&amp;Table_wabobpsvr_AzureCalc_AzureCalcRateCard[[#This Row],[Price_Level]]&amp;Table_wabobpsvr_AzureCalc_AzureCalcRateCard[[#This Row],[Region]]</f>
        <v>Standard_G2 VM (Non-Windows)C8</v>
      </c>
      <c r="B16475" s="784">
        <v>8</v>
      </c>
      <c r="C16475" s="784" t="s">
        <v>91</v>
      </c>
      <c r="D16475" s="784" t="s">
        <v>184</v>
      </c>
      <c r="E16475" s="784">
        <v>1.274</v>
      </c>
      <c r="F16475" s="784" t="s">
        <v>3213</v>
      </c>
      <c r="G16475" s="784" t="s">
        <v>7447</v>
      </c>
      <c r="H16475" s="784" t="s">
        <v>7448</v>
      </c>
      <c r="I16475" s="784" t="s">
        <v>7428</v>
      </c>
    </row>
    <row r="16476" spans="1:9" hidden="1">
      <c r="A16476" s="784" t="str">
        <f>Table_wabobpsvr_AzureCalc_AzureCalcRateCard[[#This Row],[ServiceName]]&amp;Table_wabobpsvr_AzureCalc_AzureCalcRateCard[[#This Row],[Price_Level]]&amp;Table_wabobpsvr_AzureCalc_AzureCalcRateCard[[#This Row],[Region]]</f>
        <v>Standard_G2 Cloud ServicesC8</v>
      </c>
      <c r="B16476" s="784">
        <v>8</v>
      </c>
      <c r="C16476" s="784" t="s">
        <v>91</v>
      </c>
      <c r="D16476" s="784" t="s">
        <v>184</v>
      </c>
      <c r="E16476" s="784">
        <v>1.4014</v>
      </c>
      <c r="F16476" s="784" t="s">
        <v>3192</v>
      </c>
      <c r="G16476" s="784" t="s">
        <v>7466</v>
      </c>
      <c r="H16476" s="784" t="s">
        <v>7467</v>
      </c>
      <c r="I16476" s="784" t="s">
        <v>7429</v>
      </c>
    </row>
    <row r="16477" spans="1:9" hidden="1">
      <c r="A16477" s="784" t="str">
        <f>Table_wabobpsvr_AzureCalc_AzureCalcRateCard[[#This Row],[ServiceName]]&amp;Table_wabobpsvr_AzureCalc_AzureCalcRateCard[[#This Row],[Price_Level]]&amp;Table_wabobpsvr_AzureCalc_AzureCalcRateCard[[#This Row],[Region]]</f>
        <v>Standard_G3 VM (Windows)C8</v>
      </c>
      <c r="B16477" s="784">
        <v>8</v>
      </c>
      <c r="C16477" s="784" t="s">
        <v>91</v>
      </c>
      <c r="D16477" s="784" t="s">
        <v>184</v>
      </c>
      <c r="E16477" s="784">
        <v>2.8028</v>
      </c>
      <c r="F16477" s="784" t="s">
        <v>3237</v>
      </c>
      <c r="G16477" s="784" t="s">
        <v>7468</v>
      </c>
      <c r="H16477" s="784" t="s">
        <v>7469</v>
      </c>
      <c r="I16477" s="784" t="s">
        <v>7430</v>
      </c>
    </row>
    <row r="16478" spans="1:9" hidden="1">
      <c r="A16478" s="784" t="str">
        <f>Table_wabobpsvr_AzureCalc_AzureCalcRateCard[[#This Row],[ServiceName]]&amp;Table_wabobpsvr_AzureCalc_AzureCalcRateCard[[#This Row],[Price_Level]]&amp;Table_wabobpsvr_AzureCalc_AzureCalcRateCard[[#This Row],[Region]]</f>
        <v>Standard_G3 VM (Non-Windows)C8</v>
      </c>
      <c r="B16478" s="784">
        <v>8</v>
      </c>
      <c r="C16478" s="784" t="s">
        <v>91</v>
      </c>
      <c r="D16478" s="784" t="s">
        <v>184</v>
      </c>
      <c r="E16478" s="784">
        <v>2.548</v>
      </c>
      <c r="F16478" s="784" t="s">
        <v>3216</v>
      </c>
      <c r="G16478" s="784" t="s">
        <v>7470</v>
      </c>
      <c r="H16478" s="784" t="s">
        <v>7471</v>
      </c>
      <c r="I16478" s="784" t="s">
        <v>7431</v>
      </c>
    </row>
    <row r="16479" spans="1:9" hidden="1">
      <c r="A16479" s="784" t="str">
        <f>Table_wabobpsvr_AzureCalc_AzureCalcRateCard[[#This Row],[ServiceName]]&amp;Table_wabobpsvr_AzureCalc_AzureCalcRateCard[[#This Row],[Price_Level]]&amp;Table_wabobpsvr_AzureCalc_AzureCalcRateCard[[#This Row],[Region]]</f>
        <v>Standard_G3 Cloud ServicesC8</v>
      </c>
      <c r="B16479" s="784">
        <v>8</v>
      </c>
      <c r="C16479" s="784" t="s">
        <v>91</v>
      </c>
      <c r="D16479" s="784" t="s">
        <v>184</v>
      </c>
      <c r="E16479" s="784">
        <v>2.8028</v>
      </c>
      <c r="F16479" s="784" t="s">
        <v>3198</v>
      </c>
      <c r="G16479" s="784" t="s">
        <v>7472</v>
      </c>
      <c r="H16479" s="784" t="s">
        <v>7473</v>
      </c>
      <c r="I16479" s="784" t="s">
        <v>7432</v>
      </c>
    </row>
    <row r="16480" spans="1:9" hidden="1">
      <c r="A16480" s="784" t="str">
        <f>Table_wabobpsvr_AzureCalc_AzureCalcRateCard[[#This Row],[ServiceName]]&amp;Table_wabobpsvr_AzureCalc_AzureCalcRateCard[[#This Row],[Price_Level]]&amp;Table_wabobpsvr_AzureCalc_AzureCalcRateCard[[#This Row],[Region]]</f>
        <v>Standard_G4 VM (Windows)C8</v>
      </c>
      <c r="B16480" s="784">
        <v>8</v>
      </c>
      <c r="C16480" s="784" t="s">
        <v>91</v>
      </c>
      <c r="D16480" s="784" t="s">
        <v>184</v>
      </c>
      <c r="E16480" s="784">
        <v>5.6055999999999999</v>
      </c>
      <c r="F16480" s="784" t="s">
        <v>3240</v>
      </c>
      <c r="G16480" s="784" t="s">
        <v>7474</v>
      </c>
      <c r="H16480" s="784" t="s">
        <v>7475</v>
      </c>
      <c r="I16480" s="784" t="s">
        <v>7433</v>
      </c>
    </row>
    <row r="16481" spans="1:9" hidden="1">
      <c r="A16481" s="784" t="str">
        <f>Table_wabobpsvr_AzureCalc_AzureCalcRateCard[[#This Row],[ServiceName]]&amp;Table_wabobpsvr_AzureCalc_AzureCalcRateCard[[#This Row],[Price_Level]]&amp;Table_wabobpsvr_AzureCalc_AzureCalcRateCard[[#This Row],[Region]]</f>
        <v>Standard_G4 VM (Non-Windows)C8</v>
      </c>
      <c r="B16481" s="784">
        <v>8</v>
      </c>
      <c r="C16481" s="784" t="s">
        <v>91</v>
      </c>
      <c r="D16481" s="784" t="s">
        <v>184</v>
      </c>
      <c r="E16481" s="784">
        <v>5.0960000000000001</v>
      </c>
      <c r="F16481" s="784" t="s">
        <v>3219</v>
      </c>
      <c r="G16481" s="784" t="s">
        <v>7476</v>
      </c>
      <c r="H16481" s="784" t="s">
        <v>7477</v>
      </c>
      <c r="I16481" s="784" t="s">
        <v>7434</v>
      </c>
    </row>
    <row r="16482" spans="1:9" hidden="1">
      <c r="A16482" s="784" t="str">
        <f>Table_wabobpsvr_AzureCalc_AzureCalcRateCard[[#This Row],[ServiceName]]&amp;Table_wabobpsvr_AzureCalc_AzureCalcRateCard[[#This Row],[Price_Level]]&amp;Table_wabobpsvr_AzureCalc_AzureCalcRateCard[[#This Row],[Region]]</f>
        <v>Standard_G4 Cloud ServicesC8</v>
      </c>
      <c r="B16482" s="784">
        <v>8</v>
      </c>
      <c r="C16482" s="784" t="s">
        <v>91</v>
      </c>
      <c r="D16482" s="784" t="s">
        <v>184</v>
      </c>
      <c r="E16482" s="784">
        <v>5.6055999999999999</v>
      </c>
      <c r="F16482" s="784" t="s">
        <v>3201</v>
      </c>
      <c r="G16482" s="784" t="s">
        <v>7478</v>
      </c>
      <c r="H16482" s="784" t="s">
        <v>7479</v>
      </c>
      <c r="I16482" s="784" t="s">
        <v>7435</v>
      </c>
    </row>
    <row r="16483" spans="1:9" hidden="1">
      <c r="A16483" s="784" t="str">
        <f>Table_wabobpsvr_AzureCalc_AzureCalcRateCard[[#This Row],[ServiceName]]&amp;Table_wabobpsvr_AzureCalc_AzureCalcRateCard[[#This Row],[Price_Level]]&amp;Table_wabobpsvr_AzureCalc_AzureCalcRateCard[[#This Row],[Region]]</f>
        <v>Standard_G5 VM (Windows)C8</v>
      </c>
      <c r="B16483" s="784">
        <v>8</v>
      </c>
      <c r="C16483" s="784" t="s">
        <v>91</v>
      </c>
      <c r="D16483" s="784" t="s">
        <v>184</v>
      </c>
      <c r="E16483" s="784">
        <v>10.101000000000001</v>
      </c>
      <c r="F16483" s="784" t="s">
        <v>3243</v>
      </c>
      <c r="G16483" s="784" t="s">
        <v>7480</v>
      </c>
      <c r="H16483" s="784" t="s">
        <v>7481</v>
      </c>
      <c r="I16483" s="784" t="s">
        <v>7436</v>
      </c>
    </row>
    <row r="16484" spans="1:9" hidden="1">
      <c r="A16484" s="784" t="str">
        <f>Table_wabobpsvr_AzureCalc_AzureCalcRateCard[[#This Row],[ServiceName]]&amp;Table_wabobpsvr_AzureCalc_AzureCalcRateCard[[#This Row],[Price_Level]]&amp;Table_wabobpsvr_AzureCalc_AzureCalcRateCard[[#This Row],[Region]]</f>
        <v>Standard_G5 VM (Non-Windows)C8</v>
      </c>
      <c r="B16484" s="784">
        <v>8</v>
      </c>
      <c r="C16484" s="784" t="s">
        <v>91</v>
      </c>
      <c r="D16484" s="784" t="s">
        <v>184</v>
      </c>
      <c r="E16484" s="784">
        <v>9.0908999999999995</v>
      </c>
      <c r="F16484" s="784" t="s">
        <v>3222</v>
      </c>
      <c r="G16484" s="784" t="s">
        <v>7482</v>
      </c>
      <c r="H16484" s="784" t="s">
        <v>7483</v>
      </c>
      <c r="I16484" s="784" t="s">
        <v>7437</v>
      </c>
    </row>
    <row r="16485" spans="1:9" hidden="1">
      <c r="A16485" s="784" t="str">
        <f>Table_wabobpsvr_AzureCalc_AzureCalcRateCard[[#This Row],[ServiceName]]&amp;Table_wabobpsvr_AzureCalc_AzureCalcRateCard[[#This Row],[Price_Level]]&amp;Table_wabobpsvr_AzureCalc_AzureCalcRateCard[[#This Row],[Region]]</f>
        <v>Standard_G5 Cloud ServicesC8</v>
      </c>
      <c r="B16485" s="784">
        <v>8</v>
      </c>
      <c r="C16485" s="784" t="s">
        <v>91</v>
      </c>
      <c r="D16485" s="784" t="s">
        <v>184</v>
      </c>
      <c r="E16485" s="784">
        <v>101.01</v>
      </c>
      <c r="F16485" s="784" t="s">
        <v>3204</v>
      </c>
      <c r="G16485" s="784" t="s">
        <v>7484</v>
      </c>
      <c r="H16485" s="784" t="s">
        <v>7485</v>
      </c>
      <c r="I16485" s="784" t="s">
        <v>7438</v>
      </c>
    </row>
    <row r="16486" spans="1:9" hidden="1">
      <c r="A16486" s="784" t="str">
        <f>Table_wabobpsvr_AzureCalc_AzureCalcRateCard[[#This Row],[ServiceName]]&amp;Table_wabobpsvr_AzureCalc_AzureCalcRateCard[[#This Row],[Price_Level]]&amp;Table_wabobpsvr_AzureCalc_AzureCalcRateCard[[#This Row],[Region]]</f>
        <v>Standard_G1 VM (Windows)D8</v>
      </c>
      <c r="B16486" s="784">
        <v>8</v>
      </c>
      <c r="C16486" s="784" t="s">
        <v>91</v>
      </c>
      <c r="D16486" s="784" t="s">
        <v>183</v>
      </c>
      <c r="E16486" s="784">
        <v>0.67759999999999998</v>
      </c>
      <c r="F16486" s="784" t="s">
        <v>3225</v>
      </c>
      <c r="G16486" s="784" t="s">
        <v>7439</v>
      </c>
      <c r="H16486" s="784" t="s">
        <v>7440</v>
      </c>
      <c r="I16486" s="784" t="s">
        <v>7424</v>
      </c>
    </row>
    <row r="16487" spans="1:9" hidden="1">
      <c r="A16487" s="784" t="str">
        <f>Table_wabobpsvr_AzureCalc_AzureCalcRateCard[[#This Row],[ServiceName]]&amp;Table_wabobpsvr_AzureCalc_AzureCalcRateCard[[#This Row],[Price_Level]]&amp;Table_wabobpsvr_AzureCalc_AzureCalcRateCard[[#This Row],[Region]]</f>
        <v>Standard_G1 VM (Non-Windows)D8</v>
      </c>
      <c r="B16487" s="784">
        <v>8</v>
      </c>
      <c r="C16487" s="784" t="s">
        <v>91</v>
      </c>
      <c r="D16487" s="784" t="s">
        <v>183</v>
      </c>
      <c r="E16487" s="784">
        <v>0.61599999999999999</v>
      </c>
      <c r="F16487" s="784" t="s">
        <v>3210</v>
      </c>
      <c r="G16487" s="784" t="s">
        <v>7441</v>
      </c>
      <c r="H16487" s="784" t="s">
        <v>7442</v>
      </c>
      <c r="I16487" s="784" t="s">
        <v>7425</v>
      </c>
    </row>
    <row r="16488" spans="1:9" hidden="1">
      <c r="A16488" s="784" t="str">
        <f>Table_wabobpsvr_AzureCalc_AzureCalcRateCard[[#This Row],[ServiceName]]&amp;Table_wabobpsvr_AzureCalc_AzureCalcRateCard[[#This Row],[Price_Level]]&amp;Table_wabobpsvr_AzureCalc_AzureCalcRateCard[[#This Row],[Region]]</f>
        <v>Standard_G1 Cloud ServicesD8</v>
      </c>
      <c r="B16488" s="784">
        <v>8</v>
      </c>
      <c r="C16488" s="784" t="s">
        <v>91</v>
      </c>
      <c r="D16488" s="784" t="s">
        <v>183</v>
      </c>
      <c r="E16488" s="784">
        <v>0.67759999999999998</v>
      </c>
      <c r="F16488" s="784" t="s">
        <v>3193</v>
      </c>
      <c r="G16488" s="784" t="s">
        <v>7443</v>
      </c>
      <c r="H16488" s="784" t="s">
        <v>7444</v>
      </c>
      <c r="I16488" s="784" t="s">
        <v>7426</v>
      </c>
    </row>
    <row r="16489" spans="1:9" hidden="1">
      <c r="A16489" s="784" t="str">
        <f>Table_wabobpsvr_AzureCalc_AzureCalcRateCard[[#This Row],[ServiceName]]&amp;Table_wabobpsvr_AzureCalc_AzureCalcRateCard[[#This Row],[Price_Level]]&amp;Table_wabobpsvr_AzureCalc_AzureCalcRateCard[[#This Row],[Region]]</f>
        <v>Standard_G2 VM (Windows)D8</v>
      </c>
      <c r="B16489" s="784">
        <v>8</v>
      </c>
      <c r="C16489" s="784" t="s">
        <v>91</v>
      </c>
      <c r="D16489" s="784" t="s">
        <v>183</v>
      </c>
      <c r="E16489" s="784">
        <v>1.3552</v>
      </c>
      <c r="F16489" s="784" t="s">
        <v>3228</v>
      </c>
      <c r="G16489" s="784" t="s">
        <v>7445</v>
      </c>
      <c r="H16489" s="784" t="s">
        <v>7446</v>
      </c>
      <c r="I16489" s="784" t="s">
        <v>7427</v>
      </c>
    </row>
    <row r="16490" spans="1:9" hidden="1">
      <c r="A16490" s="784" t="str">
        <f>Table_wabobpsvr_AzureCalc_AzureCalcRateCard[[#This Row],[ServiceName]]&amp;Table_wabobpsvr_AzureCalc_AzureCalcRateCard[[#This Row],[Price_Level]]&amp;Table_wabobpsvr_AzureCalc_AzureCalcRateCard[[#This Row],[Region]]</f>
        <v>Standard_G2 VM (Non-Windows)D8</v>
      </c>
      <c r="B16490" s="784">
        <v>8</v>
      </c>
      <c r="C16490" s="784" t="s">
        <v>91</v>
      </c>
      <c r="D16490" s="784" t="s">
        <v>183</v>
      </c>
      <c r="E16490" s="784">
        <v>1.232</v>
      </c>
      <c r="F16490" s="784" t="s">
        <v>3213</v>
      </c>
      <c r="G16490" s="784" t="s">
        <v>7447</v>
      </c>
      <c r="H16490" s="784" t="s">
        <v>7448</v>
      </c>
      <c r="I16490" s="784" t="s">
        <v>7428</v>
      </c>
    </row>
    <row r="16491" spans="1:9" hidden="1">
      <c r="A16491" s="784" t="str">
        <f>Table_wabobpsvr_AzureCalc_AzureCalcRateCard[[#This Row],[ServiceName]]&amp;Table_wabobpsvr_AzureCalc_AzureCalcRateCard[[#This Row],[Price_Level]]&amp;Table_wabobpsvr_AzureCalc_AzureCalcRateCard[[#This Row],[Region]]</f>
        <v>Standard_G2 Cloud ServicesD8</v>
      </c>
      <c r="B16491" s="784">
        <v>8</v>
      </c>
      <c r="C16491" s="784" t="s">
        <v>91</v>
      </c>
      <c r="D16491" s="784" t="s">
        <v>183</v>
      </c>
      <c r="E16491" s="784">
        <v>1.3552</v>
      </c>
      <c r="F16491" s="784" t="s">
        <v>3192</v>
      </c>
      <c r="G16491" s="784" t="s">
        <v>7466</v>
      </c>
      <c r="H16491" s="784" t="s">
        <v>7467</v>
      </c>
      <c r="I16491" s="784" t="s">
        <v>7429</v>
      </c>
    </row>
    <row r="16492" spans="1:9" hidden="1">
      <c r="A16492" s="784" t="str">
        <f>Table_wabobpsvr_AzureCalc_AzureCalcRateCard[[#This Row],[ServiceName]]&amp;Table_wabobpsvr_AzureCalc_AzureCalcRateCard[[#This Row],[Price_Level]]&amp;Table_wabobpsvr_AzureCalc_AzureCalcRateCard[[#This Row],[Region]]</f>
        <v>Standard_G3 VM (Windows)D8</v>
      </c>
      <c r="B16492" s="784">
        <v>8</v>
      </c>
      <c r="C16492" s="784" t="s">
        <v>91</v>
      </c>
      <c r="D16492" s="784" t="s">
        <v>183</v>
      </c>
      <c r="E16492" s="784">
        <v>2.7103999999999999</v>
      </c>
      <c r="F16492" s="784" t="s">
        <v>3237</v>
      </c>
      <c r="G16492" s="784" t="s">
        <v>7468</v>
      </c>
      <c r="H16492" s="784" t="s">
        <v>7469</v>
      </c>
      <c r="I16492" s="784" t="s">
        <v>7430</v>
      </c>
    </row>
    <row r="16493" spans="1:9" hidden="1">
      <c r="A16493" s="784" t="str">
        <f>Table_wabobpsvr_AzureCalc_AzureCalcRateCard[[#This Row],[ServiceName]]&amp;Table_wabobpsvr_AzureCalc_AzureCalcRateCard[[#This Row],[Price_Level]]&amp;Table_wabobpsvr_AzureCalc_AzureCalcRateCard[[#This Row],[Region]]</f>
        <v>Standard_G3 VM (Non-Windows)D8</v>
      </c>
      <c r="B16493" s="784">
        <v>8</v>
      </c>
      <c r="C16493" s="784" t="s">
        <v>91</v>
      </c>
      <c r="D16493" s="784" t="s">
        <v>183</v>
      </c>
      <c r="E16493" s="784">
        <v>2.464</v>
      </c>
      <c r="F16493" s="784" t="s">
        <v>3216</v>
      </c>
      <c r="G16493" s="784" t="s">
        <v>7470</v>
      </c>
      <c r="H16493" s="784" t="s">
        <v>7471</v>
      </c>
      <c r="I16493" s="784" t="s">
        <v>7431</v>
      </c>
    </row>
    <row r="16494" spans="1:9" hidden="1">
      <c r="A16494" s="784" t="str">
        <f>Table_wabobpsvr_AzureCalc_AzureCalcRateCard[[#This Row],[ServiceName]]&amp;Table_wabobpsvr_AzureCalc_AzureCalcRateCard[[#This Row],[Price_Level]]&amp;Table_wabobpsvr_AzureCalc_AzureCalcRateCard[[#This Row],[Region]]</f>
        <v>Standard_G3 Cloud ServicesD8</v>
      </c>
      <c r="B16494" s="784">
        <v>8</v>
      </c>
      <c r="C16494" s="784" t="s">
        <v>91</v>
      </c>
      <c r="D16494" s="784" t="s">
        <v>183</v>
      </c>
      <c r="E16494" s="784">
        <v>2.7103999999999999</v>
      </c>
      <c r="F16494" s="784" t="s">
        <v>3198</v>
      </c>
      <c r="G16494" s="784" t="s">
        <v>7472</v>
      </c>
      <c r="H16494" s="784" t="s">
        <v>7473</v>
      </c>
      <c r="I16494" s="784" t="s">
        <v>7432</v>
      </c>
    </row>
    <row r="16495" spans="1:9" hidden="1">
      <c r="A16495" s="784" t="str">
        <f>Table_wabobpsvr_AzureCalc_AzureCalcRateCard[[#This Row],[ServiceName]]&amp;Table_wabobpsvr_AzureCalc_AzureCalcRateCard[[#This Row],[Price_Level]]&amp;Table_wabobpsvr_AzureCalc_AzureCalcRateCard[[#This Row],[Region]]</f>
        <v>Standard_G4 VM (Windows)D8</v>
      </c>
      <c r="B16495" s="784">
        <v>8</v>
      </c>
      <c r="C16495" s="784" t="s">
        <v>91</v>
      </c>
      <c r="D16495" s="784" t="s">
        <v>183</v>
      </c>
      <c r="E16495" s="784">
        <v>5.4207999999999998</v>
      </c>
      <c r="F16495" s="784" t="s">
        <v>3240</v>
      </c>
      <c r="G16495" s="784" t="s">
        <v>7474</v>
      </c>
      <c r="H16495" s="784" t="s">
        <v>7475</v>
      </c>
      <c r="I16495" s="784" t="s">
        <v>7433</v>
      </c>
    </row>
    <row r="16496" spans="1:9" hidden="1">
      <c r="A16496" s="784" t="str">
        <f>Table_wabobpsvr_AzureCalc_AzureCalcRateCard[[#This Row],[ServiceName]]&amp;Table_wabobpsvr_AzureCalc_AzureCalcRateCard[[#This Row],[Price_Level]]&amp;Table_wabobpsvr_AzureCalc_AzureCalcRateCard[[#This Row],[Region]]</f>
        <v>Standard_G4 VM (Non-Windows)D8</v>
      </c>
      <c r="B16496" s="784">
        <v>8</v>
      </c>
      <c r="C16496" s="784" t="s">
        <v>91</v>
      </c>
      <c r="D16496" s="784" t="s">
        <v>183</v>
      </c>
      <c r="E16496" s="784">
        <v>4.9279999999999999</v>
      </c>
      <c r="F16496" s="784" t="s">
        <v>3219</v>
      </c>
      <c r="G16496" s="784" t="s">
        <v>7476</v>
      </c>
      <c r="H16496" s="784" t="s">
        <v>7477</v>
      </c>
      <c r="I16496" s="784" t="s">
        <v>7434</v>
      </c>
    </row>
    <row r="16497" spans="1:9" hidden="1">
      <c r="A16497" s="784" t="str">
        <f>Table_wabobpsvr_AzureCalc_AzureCalcRateCard[[#This Row],[ServiceName]]&amp;Table_wabobpsvr_AzureCalc_AzureCalcRateCard[[#This Row],[Price_Level]]&amp;Table_wabobpsvr_AzureCalc_AzureCalcRateCard[[#This Row],[Region]]</f>
        <v>Standard_G4 Cloud ServicesD8</v>
      </c>
      <c r="B16497" s="784">
        <v>8</v>
      </c>
      <c r="C16497" s="784" t="s">
        <v>91</v>
      </c>
      <c r="D16497" s="784" t="s">
        <v>183</v>
      </c>
      <c r="E16497" s="784">
        <v>5.4207999999999998</v>
      </c>
      <c r="F16497" s="784" t="s">
        <v>3201</v>
      </c>
      <c r="G16497" s="784" t="s">
        <v>7478</v>
      </c>
      <c r="H16497" s="784" t="s">
        <v>7479</v>
      </c>
      <c r="I16497" s="784" t="s">
        <v>7435</v>
      </c>
    </row>
    <row r="16498" spans="1:9" hidden="1">
      <c r="A16498" s="784" t="str">
        <f>Table_wabobpsvr_AzureCalc_AzureCalcRateCard[[#This Row],[ServiceName]]&amp;Table_wabobpsvr_AzureCalc_AzureCalcRateCard[[#This Row],[Price_Level]]&amp;Table_wabobpsvr_AzureCalc_AzureCalcRateCard[[#This Row],[Region]]</f>
        <v>Standard_G5 VM (Windows)D8</v>
      </c>
      <c r="B16498" s="784">
        <v>8</v>
      </c>
      <c r="C16498" s="784" t="s">
        <v>91</v>
      </c>
      <c r="D16498" s="784" t="s">
        <v>183</v>
      </c>
      <c r="E16498" s="784">
        <v>9.7680000000000007</v>
      </c>
      <c r="F16498" s="784" t="s">
        <v>3243</v>
      </c>
      <c r="G16498" s="784" t="s">
        <v>7480</v>
      </c>
      <c r="H16498" s="784" t="s">
        <v>7481</v>
      </c>
      <c r="I16498" s="784" t="s">
        <v>7436</v>
      </c>
    </row>
    <row r="16499" spans="1:9" hidden="1">
      <c r="A16499" s="784" t="str">
        <f>Table_wabobpsvr_AzureCalc_AzureCalcRateCard[[#This Row],[ServiceName]]&amp;Table_wabobpsvr_AzureCalc_AzureCalcRateCard[[#This Row],[Price_Level]]&amp;Table_wabobpsvr_AzureCalc_AzureCalcRateCard[[#This Row],[Region]]</f>
        <v>Standard_G5 VM (Non-Windows)D8</v>
      </c>
      <c r="B16499" s="784">
        <v>8</v>
      </c>
      <c r="C16499" s="784" t="s">
        <v>91</v>
      </c>
      <c r="D16499" s="784" t="s">
        <v>183</v>
      </c>
      <c r="E16499" s="784">
        <v>8.7911999999999999</v>
      </c>
      <c r="F16499" s="784" t="s">
        <v>3222</v>
      </c>
      <c r="G16499" s="784" t="s">
        <v>7482</v>
      </c>
      <c r="H16499" s="784" t="s">
        <v>7483</v>
      </c>
      <c r="I16499" s="784" t="s">
        <v>7437</v>
      </c>
    </row>
    <row r="16500" spans="1:9" hidden="1">
      <c r="A16500" s="784" t="str">
        <f>Table_wabobpsvr_AzureCalc_AzureCalcRateCard[[#This Row],[ServiceName]]&amp;Table_wabobpsvr_AzureCalc_AzureCalcRateCard[[#This Row],[Price_Level]]&amp;Table_wabobpsvr_AzureCalc_AzureCalcRateCard[[#This Row],[Region]]</f>
        <v>Standard_G5 Cloud ServicesD8</v>
      </c>
      <c r="B16500" s="784">
        <v>8</v>
      </c>
      <c r="C16500" s="784" t="s">
        <v>91</v>
      </c>
      <c r="D16500" s="784" t="s">
        <v>183</v>
      </c>
      <c r="E16500" s="784">
        <v>97.68</v>
      </c>
      <c r="F16500" s="784" t="s">
        <v>3204</v>
      </c>
      <c r="G16500" s="784" t="s">
        <v>7484</v>
      </c>
      <c r="H16500" s="784" t="s">
        <v>7485</v>
      </c>
      <c r="I16500" s="784" t="s">
        <v>7438</v>
      </c>
    </row>
    <row r="16501" spans="1:9" hidden="1">
      <c r="A16501" s="784" t="str">
        <f>Table_wabobpsvr_AzureCalc_AzureCalcRateCard[[#This Row],[ServiceName]]&amp;Table_wabobpsvr_AzureCalc_AzureCalcRateCard[[#This Row],[Price_Level]]&amp;Table_wabobpsvr_AzureCalc_AzureCalcRateCard[[#This Row],[Region]]</f>
        <v>SQL DB Premium P11 Database HoursMOSP15</v>
      </c>
      <c r="B16501" s="784">
        <v>15</v>
      </c>
      <c r="C16501" s="784" t="s">
        <v>1119</v>
      </c>
      <c r="D16501" s="784" t="s">
        <v>627</v>
      </c>
      <c r="E16501" s="784">
        <v>10.4166666666667</v>
      </c>
      <c r="F16501" s="784" t="s">
        <v>7601</v>
      </c>
      <c r="G16501" s="784"/>
      <c r="H16501" s="784"/>
      <c r="I16501" s="784" t="s">
        <v>7504</v>
      </c>
    </row>
    <row r="16502" spans="1:9" hidden="1">
      <c r="A16502" s="784" t="str">
        <f>Table_wabobpsvr_AzureCalc_AzureCalcRateCard[[#This Row],[ServiceName]]&amp;Table_wabobpsvr_AzureCalc_AzureCalcRateCard[[#This Row],[Price_Level]]&amp;Table_wabobpsvr_AzureCalc_AzureCalcRateCard[[#This Row],[Region]]</f>
        <v>SQL DB Premium P11 Database HoursMOSP16</v>
      </c>
      <c r="B16502" s="784">
        <v>16</v>
      </c>
      <c r="C16502" s="784" t="s">
        <v>1119</v>
      </c>
      <c r="D16502" s="784" t="s">
        <v>627</v>
      </c>
      <c r="E16502" s="784">
        <v>10.4166666666667</v>
      </c>
      <c r="F16502" s="784" t="s">
        <v>7601</v>
      </c>
      <c r="G16502" s="784"/>
      <c r="H16502" s="784"/>
      <c r="I16502" s="784" t="s">
        <v>7505</v>
      </c>
    </row>
    <row r="16503" spans="1:9" hidden="1">
      <c r="A16503" s="784" t="str">
        <f>Table_wabobpsvr_AzureCalc_AzureCalcRateCard[[#This Row],[ServiceName]]&amp;Table_wabobpsvr_AzureCalc_AzureCalcRateCard[[#This Row],[Price_Level]]&amp;Table_wabobpsvr_AzureCalc_AzureCalcRateCard[[#This Row],[Region]]</f>
        <v>SQL DB Premium P11 Database HoursMOSP13</v>
      </c>
      <c r="B16503" s="784">
        <v>13</v>
      </c>
      <c r="C16503" s="784" t="s">
        <v>1119</v>
      </c>
      <c r="D16503" s="784" t="s">
        <v>627</v>
      </c>
      <c r="E16503" s="784">
        <v>11.4345833333333</v>
      </c>
      <c r="F16503" s="784" t="s">
        <v>7601</v>
      </c>
      <c r="G16503" s="784"/>
      <c r="H16503" s="784"/>
      <c r="I16503" s="784" t="s">
        <v>7506</v>
      </c>
    </row>
    <row r="16504" spans="1:9" hidden="1">
      <c r="A16504" s="784" t="str">
        <f>Table_wabobpsvr_AzureCalc_AzureCalcRateCard[[#This Row],[ServiceName]]&amp;Table_wabobpsvr_AzureCalc_AzureCalcRateCard[[#This Row],[Price_Level]]&amp;Table_wabobpsvr_AzureCalc_AzureCalcRateCard[[#This Row],[Region]]</f>
        <v>Premium P11 Secondary Geo Database HoursMOSP14</v>
      </c>
      <c r="B16504" s="784">
        <v>14</v>
      </c>
      <c r="C16504" s="784" t="s">
        <v>1119</v>
      </c>
      <c r="D16504" s="784" t="s">
        <v>627</v>
      </c>
      <c r="E16504" s="784">
        <v>8.8070833333333294</v>
      </c>
      <c r="F16504" s="784" t="s">
        <v>7498</v>
      </c>
      <c r="G16504" s="784"/>
      <c r="H16504" s="784"/>
      <c r="I16504" s="784" t="s">
        <v>7507</v>
      </c>
    </row>
    <row r="16505" spans="1:9" hidden="1">
      <c r="A16505" s="784" t="str">
        <f>Table_wabobpsvr_AzureCalc_AzureCalcRateCard[[#This Row],[ServiceName]]&amp;Table_wabobpsvr_AzureCalc_AzureCalcRateCard[[#This Row],[Price_Level]]&amp;Table_wabobpsvr_AzureCalc_AzureCalcRateCard[[#This Row],[Region]]</f>
        <v>Premium P11 Secondary Geo Database HoursMOSP</v>
      </c>
      <c r="B16505" s="784"/>
      <c r="C16505" s="784" t="s">
        <v>1119</v>
      </c>
      <c r="D16505" s="784" t="s">
        <v>627</v>
      </c>
      <c r="E16505" s="784">
        <v>7.0566666666666702</v>
      </c>
      <c r="F16505" s="784" t="s">
        <v>7498</v>
      </c>
      <c r="G16505" s="784"/>
      <c r="H16505" s="784"/>
      <c r="I16505" s="784" t="s">
        <v>7508</v>
      </c>
    </row>
    <row r="16506" spans="1:9" hidden="1">
      <c r="A16506" s="784" t="str">
        <f>Table_wabobpsvr_AzureCalc_AzureCalcRateCard[[#This Row],[ServiceName]]&amp;Table_wabobpsvr_AzureCalc_AzureCalcRateCard[[#This Row],[Price_Level]]&amp;Table_wabobpsvr_AzureCalc_AzureCalcRateCard[[#This Row],[Region]]</f>
        <v>SQL DB Premium P11 Database HoursA15</v>
      </c>
      <c r="B16506" s="784">
        <v>15</v>
      </c>
      <c r="C16506" s="784" t="s">
        <v>1119</v>
      </c>
      <c r="D16506" s="784" t="s">
        <v>181</v>
      </c>
      <c r="E16506" s="784">
        <v>10.1041666666667</v>
      </c>
      <c r="F16506" s="784" t="s">
        <v>7601</v>
      </c>
      <c r="G16506" s="784" t="s">
        <v>7509</v>
      </c>
      <c r="H16506" s="784" t="s">
        <v>7510</v>
      </c>
      <c r="I16506" s="784" t="s">
        <v>7504</v>
      </c>
    </row>
    <row r="16507" spans="1:9" hidden="1">
      <c r="A16507" s="784" t="str">
        <f>Table_wabobpsvr_AzureCalc_AzureCalcRateCard[[#This Row],[ServiceName]]&amp;Table_wabobpsvr_AzureCalc_AzureCalcRateCard[[#This Row],[Price_Level]]&amp;Table_wabobpsvr_AzureCalc_AzureCalcRateCard[[#This Row],[Region]]</f>
        <v>SQL DB Premium P11 Database HoursA16</v>
      </c>
      <c r="B16507" s="784">
        <v>16</v>
      </c>
      <c r="C16507" s="784" t="s">
        <v>1119</v>
      </c>
      <c r="D16507" s="784" t="s">
        <v>181</v>
      </c>
      <c r="E16507" s="784">
        <v>10.1041666666667</v>
      </c>
      <c r="F16507" s="784" t="s">
        <v>7601</v>
      </c>
      <c r="G16507" s="784" t="s">
        <v>7511</v>
      </c>
      <c r="H16507" s="784" t="s">
        <v>7512</v>
      </c>
      <c r="I16507" s="784" t="s">
        <v>7505</v>
      </c>
    </row>
    <row r="16508" spans="1:9" hidden="1">
      <c r="A16508" s="784" t="str">
        <f>Table_wabobpsvr_AzureCalc_AzureCalcRateCard[[#This Row],[ServiceName]]&amp;Table_wabobpsvr_AzureCalc_AzureCalcRateCard[[#This Row],[Price_Level]]&amp;Table_wabobpsvr_AzureCalc_AzureCalcRateCard[[#This Row],[Region]]</f>
        <v>SQL DB Premium P11 Database HoursA13</v>
      </c>
      <c r="B16508" s="784">
        <v>13</v>
      </c>
      <c r="C16508" s="784" t="s">
        <v>1119</v>
      </c>
      <c r="D16508" s="784" t="s">
        <v>181</v>
      </c>
      <c r="E16508" s="784">
        <v>11.091545833333299</v>
      </c>
      <c r="F16508" s="784" t="s">
        <v>7601</v>
      </c>
      <c r="G16508" s="784" t="s">
        <v>7513</v>
      </c>
      <c r="H16508" s="784" t="s">
        <v>7514</v>
      </c>
      <c r="I16508" s="784" t="s">
        <v>7506</v>
      </c>
    </row>
    <row r="16509" spans="1:9" hidden="1">
      <c r="A16509" s="784" t="str">
        <f>Table_wabobpsvr_AzureCalc_AzureCalcRateCard[[#This Row],[ServiceName]]&amp;Table_wabobpsvr_AzureCalc_AzureCalcRateCard[[#This Row],[Price_Level]]&amp;Table_wabobpsvr_AzureCalc_AzureCalcRateCard[[#This Row],[Region]]</f>
        <v>SQL DB Premium P11 Database HoursA11</v>
      </c>
      <c r="B16509" s="784">
        <v>11</v>
      </c>
      <c r="C16509" s="784" t="s">
        <v>1119</v>
      </c>
      <c r="D16509" s="784" t="s">
        <v>181</v>
      </c>
      <c r="E16509" s="784">
        <v>10.330500000000001</v>
      </c>
      <c r="F16509" s="784" t="s">
        <v>7601</v>
      </c>
      <c r="G16509" s="784" t="s">
        <v>7515</v>
      </c>
      <c r="H16509" s="784" t="s">
        <v>7516</v>
      </c>
      <c r="I16509" s="784" t="s">
        <v>7486</v>
      </c>
    </row>
    <row r="16510" spans="1:9" hidden="1">
      <c r="A16510" s="784" t="str">
        <f>Table_wabobpsvr_AzureCalc_AzureCalcRateCard[[#This Row],[ServiceName]]&amp;Table_wabobpsvr_AzureCalc_AzureCalcRateCard[[#This Row],[Price_Level]]&amp;Table_wabobpsvr_AzureCalc_AzureCalcRateCard[[#This Row],[Region]]</f>
        <v>SQL DB Premium P11 Database HoursA12</v>
      </c>
      <c r="B16510" s="784">
        <v>12</v>
      </c>
      <c r="C16510" s="784" t="s">
        <v>1119</v>
      </c>
      <c r="D16510" s="784" t="s">
        <v>181</v>
      </c>
      <c r="E16510" s="784">
        <v>10.330500000000001</v>
      </c>
      <c r="F16510" s="784" t="s">
        <v>7601</v>
      </c>
      <c r="G16510" s="784" t="s">
        <v>7517</v>
      </c>
      <c r="H16510" s="784" t="s">
        <v>7518</v>
      </c>
      <c r="I16510" s="784" t="s">
        <v>7487</v>
      </c>
    </row>
    <row r="16511" spans="1:9" hidden="1">
      <c r="A16511" s="784" t="str">
        <f>Table_wabobpsvr_AzureCalc_AzureCalcRateCard[[#This Row],[ServiceName]]&amp;Table_wabobpsvr_AzureCalc_AzureCalcRateCard[[#This Row],[Price_Level]]&amp;Table_wabobpsvr_AzureCalc_AzureCalcRateCard[[#This Row],[Region]]</f>
        <v>SQL DB Premium P11 Database HoursA14</v>
      </c>
      <c r="B16511" s="784">
        <v>14</v>
      </c>
      <c r="C16511" s="784" t="s">
        <v>1119</v>
      </c>
      <c r="D16511" s="784" t="s">
        <v>181</v>
      </c>
      <c r="E16511" s="784">
        <v>11.390224999999999</v>
      </c>
      <c r="F16511" s="784" t="s">
        <v>7601</v>
      </c>
      <c r="G16511" s="784" t="s">
        <v>7519</v>
      </c>
      <c r="H16511" s="784" t="s">
        <v>7520</v>
      </c>
      <c r="I16511" s="784" t="s">
        <v>7488</v>
      </c>
    </row>
    <row r="16512" spans="1:9" hidden="1">
      <c r="A16512" s="784" t="str">
        <f>Table_wabobpsvr_AzureCalc_AzureCalcRateCard[[#This Row],[ServiceName]]&amp;Table_wabobpsvr_AzureCalc_AzureCalcRateCard[[#This Row],[Price_Level]]&amp;Table_wabobpsvr_AzureCalc_AzureCalcRateCard[[#This Row],[Region]]</f>
        <v>SQL DB Premium P11 Database HoursA</v>
      </c>
      <c r="B16512" s="784"/>
      <c r="C16512" s="784" t="s">
        <v>1119</v>
      </c>
      <c r="D16512" s="784" t="s">
        <v>181</v>
      </c>
      <c r="E16512" s="784">
        <v>9.1264874999999996</v>
      </c>
      <c r="F16512" s="784" t="s">
        <v>7601</v>
      </c>
      <c r="G16512" s="784" t="s">
        <v>7521</v>
      </c>
      <c r="H16512" s="784" t="s">
        <v>7522</v>
      </c>
      <c r="I16512" s="784" t="s">
        <v>7489</v>
      </c>
    </row>
    <row r="16513" spans="1:9" hidden="1">
      <c r="A16513" s="784" t="str">
        <f>Table_wabobpsvr_AzureCalc_AzureCalcRateCard[[#This Row],[ServiceName]]&amp;Table_wabobpsvr_AzureCalc_AzureCalcRateCard[[#This Row],[Price_Level]]&amp;Table_wabobpsvr_AzureCalc_AzureCalcRateCard[[#This Row],[Region]]</f>
        <v>Premium P11 Secondary Active Geo Database HoursA15</v>
      </c>
      <c r="B16513" s="784">
        <v>15</v>
      </c>
      <c r="C16513" s="784" t="s">
        <v>1119</v>
      </c>
      <c r="D16513" s="784" t="s">
        <v>181</v>
      </c>
      <c r="E16513" s="784">
        <v>10.1041666666667</v>
      </c>
      <c r="F16513" s="784" t="s">
        <v>7490</v>
      </c>
      <c r="G16513" s="784" t="s">
        <v>7523</v>
      </c>
      <c r="H16513" s="784" t="s">
        <v>7524</v>
      </c>
      <c r="I16513" s="784" t="s">
        <v>7491</v>
      </c>
    </row>
    <row r="16514" spans="1:9" hidden="1">
      <c r="A16514" s="784" t="str">
        <f>Table_wabobpsvr_AzureCalc_AzureCalcRateCard[[#This Row],[ServiceName]]&amp;Table_wabobpsvr_AzureCalc_AzureCalcRateCard[[#This Row],[Price_Level]]&amp;Table_wabobpsvr_AzureCalc_AzureCalcRateCard[[#This Row],[Region]]</f>
        <v>Premium P11 Secondary Active Geo Database HoursA16</v>
      </c>
      <c r="B16514" s="784">
        <v>16</v>
      </c>
      <c r="C16514" s="784" t="s">
        <v>1119</v>
      </c>
      <c r="D16514" s="784" t="s">
        <v>181</v>
      </c>
      <c r="E16514" s="784">
        <v>10.1041666666667</v>
      </c>
      <c r="F16514" s="784" t="s">
        <v>7490</v>
      </c>
      <c r="G16514" s="784" t="s">
        <v>7525</v>
      </c>
      <c r="H16514" s="784" t="s">
        <v>7526</v>
      </c>
      <c r="I16514" s="784" t="s">
        <v>7492</v>
      </c>
    </row>
    <row r="16515" spans="1:9" hidden="1">
      <c r="A16515" s="784" t="str">
        <f>Table_wabobpsvr_AzureCalc_AzureCalcRateCard[[#This Row],[ServiceName]]&amp;Table_wabobpsvr_AzureCalc_AzureCalcRateCard[[#This Row],[Price_Level]]&amp;Table_wabobpsvr_AzureCalc_AzureCalcRateCard[[#This Row],[Region]]</f>
        <v>Premium P11 Secondary Active Geo Database HoursA13</v>
      </c>
      <c r="B16515" s="784">
        <v>13</v>
      </c>
      <c r="C16515" s="784" t="s">
        <v>1119</v>
      </c>
      <c r="D16515" s="784" t="s">
        <v>181</v>
      </c>
      <c r="E16515" s="784">
        <v>11.091545833333299</v>
      </c>
      <c r="F16515" s="784" t="s">
        <v>7490</v>
      </c>
      <c r="G16515" s="784" t="s">
        <v>7527</v>
      </c>
      <c r="H16515" s="784" t="s">
        <v>7528</v>
      </c>
      <c r="I16515" s="784" t="s">
        <v>7493</v>
      </c>
    </row>
    <row r="16516" spans="1:9" hidden="1">
      <c r="A16516" s="784" t="str">
        <f>Table_wabobpsvr_AzureCalc_AzureCalcRateCard[[#This Row],[ServiceName]]&amp;Table_wabobpsvr_AzureCalc_AzureCalcRateCard[[#This Row],[Price_Level]]&amp;Table_wabobpsvr_AzureCalc_AzureCalcRateCard[[#This Row],[Region]]</f>
        <v>Premium P11 Secondary Active Geo Database HoursA11</v>
      </c>
      <c r="B16516" s="784">
        <v>11</v>
      </c>
      <c r="C16516" s="784" t="s">
        <v>1119</v>
      </c>
      <c r="D16516" s="784" t="s">
        <v>181</v>
      </c>
      <c r="E16516" s="784">
        <v>10.330500000000001</v>
      </c>
      <c r="F16516" s="784" t="s">
        <v>7490</v>
      </c>
      <c r="G16516" s="784" t="s">
        <v>7529</v>
      </c>
      <c r="H16516" s="784" t="s">
        <v>7530</v>
      </c>
      <c r="I16516" s="784" t="s">
        <v>7494</v>
      </c>
    </row>
    <row r="16517" spans="1:9" hidden="1">
      <c r="A16517" s="784" t="str">
        <f>Table_wabobpsvr_AzureCalc_AzureCalcRateCard[[#This Row],[ServiceName]]&amp;Table_wabobpsvr_AzureCalc_AzureCalcRateCard[[#This Row],[Price_Level]]&amp;Table_wabobpsvr_AzureCalc_AzureCalcRateCard[[#This Row],[Region]]</f>
        <v>Premium P11 Secondary Active Geo Database HoursA12</v>
      </c>
      <c r="B16517" s="784">
        <v>12</v>
      </c>
      <c r="C16517" s="784" t="s">
        <v>1119</v>
      </c>
      <c r="D16517" s="784" t="s">
        <v>181</v>
      </c>
      <c r="E16517" s="784">
        <v>10.330500000000001</v>
      </c>
      <c r="F16517" s="784" t="s">
        <v>7490</v>
      </c>
      <c r="G16517" s="784" t="s">
        <v>7531</v>
      </c>
      <c r="H16517" s="784" t="s">
        <v>7532</v>
      </c>
      <c r="I16517" s="784" t="s">
        <v>7495</v>
      </c>
    </row>
    <row r="16518" spans="1:9" hidden="1">
      <c r="A16518" s="784" t="str">
        <f>Table_wabobpsvr_AzureCalc_AzureCalcRateCard[[#This Row],[ServiceName]]&amp;Table_wabobpsvr_AzureCalc_AzureCalcRateCard[[#This Row],[Price_Level]]&amp;Table_wabobpsvr_AzureCalc_AzureCalcRateCard[[#This Row],[Region]]</f>
        <v>Premium P11 Secondary Active Geo Database HoursA14</v>
      </c>
      <c r="B16518" s="784">
        <v>14</v>
      </c>
      <c r="C16518" s="784" t="s">
        <v>1119</v>
      </c>
      <c r="D16518" s="784" t="s">
        <v>181</v>
      </c>
      <c r="E16518" s="784">
        <v>11.390224999999999</v>
      </c>
      <c r="F16518" s="784" t="s">
        <v>7490</v>
      </c>
      <c r="G16518" s="784" t="s">
        <v>7533</v>
      </c>
      <c r="H16518" s="784" t="s">
        <v>7534</v>
      </c>
      <c r="I16518" s="784" t="s">
        <v>7496</v>
      </c>
    </row>
    <row r="16519" spans="1:9" hidden="1">
      <c r="A16519" s="784" t="str">
        <f>Table_wabobpsvr_AzureCalc_AzureCalcRateCard[[#This Row],[ServiceName]]&amp;Table_wabobpsvr_AzureCalc_AzureCalcRateCard[[#This Row],[Price_Level]]&amp;Table_wabobpsvr_AzureCalc_AzureCalcRateCard[[#This Row],[Region]]</f>
        <v>Premium P11 Secondary Active Geo Database HoursA</v>
      </c>
      <c r="B16519" s="784"/>
      <c r="C16519" s="784" t="s">
        <v>1119</v>
      </c>
      <c r="D16519" s="784" t="s">
        <v>181</v>
      </c>
      <c r="E16519" s="784">
        <v>9.1264874999999996</v>
      </c>
      <c r="F16519" s="784" t="s">
        <v>7490</v>
      </c>
      <c r="G16519" s="784" t="s">
        <v>7535</v>
      </c>
      <c r="H16519" s="784" t="s">
        <v>7536</v>
      </c>
      <c r="I16519" s="784" t="s">
        <v>7497</v>
      </c>
    </row>
    <row r="16520" spans="1:9" hidden="1">
      <c r="A16520" s="784" t="str">
        <f>Table_wabobpsvr_AzureCalc_AzureCalcRateCard[[#This Row],[ServiceName]]&amp;Table_wabobpsvr_AzureCalc_AzureCalcRateCard[[#This Row],[Price_Level]]&amp;Table_wabobpsvr_AzureCalc_AzureCalcRateCard[[#This Row],[Region]]</f>
        <v>Premium P11 Secondary Geo Database HoursA15</v>
      </c>
      <c r="B16520" s="784">
        <v>15</v>
      </c>
      <c r="C16520" s="784" t="s">
        <v>1119</v>
      </c>
      <c r="D16520" s="784" t="s">
        <v>181</v>
      </c>
      <c r="E16520" s="784">
        <v>181.87</v>
      </c>
      <c r="F16520" s="784" t="s">
        <v>7498</v>
      </c>
      <c r="G16520" s="784" t="s">
        <v>7537</v>
      </c>
      <c r="H16520" s="784" t="s">
        <v>7538</v>
      </c>
      <c r="I16520" s="784" t="s">
        <v>7499</v>
      </c>
    </row>
    <row r="16521" spans="1:9" hidden="1">
      <c r="A16521" s="784" t="str">
        <f>Table_wabobpsvr_AzureCalc_AzureCalcRateCard[[#This Row],[ServiceName]]&amp;Table_wabobpsvr_AzureCalc_AzureCalcRateCard[[#This Row],[Price_Level]]&amp;Table_wabobpsvr_AzureCalc_AzureCalcRateCard[[#This Row],[Region]]</f>
        <v>Premium P11 Secondary Geo Database HoursA16</v>
      </c>
      <c r="B16521" s="784">
        <v>16</v>
      </c>
      <c r="C16521" s="784" t="s">
        <v>1119</v>
      </c>
      <c r="D16521" s="784" t="s">
        <v>181</v>
      </c>
      <c r="E16521" s="784">
        <v>181.87</v>
      </c>
      <c r="F16521" s="784" t="s">
        <v>7498</v>
      </c>
      <c r="G16521" s="784" t="s">
        <v>7539</v>
      </c>
      <c r="H16521" s="784" t="s">
        <v>7540</v>
      </c>
      <c r="I16521" s="784" t="s">
        <v>7500</v>
      </c>
    </row>
    <row r="16522" spans="1:9" hidden="1">
      <c r="A16522" s="784" t="str">
        <f>Table_wabobpsvr_AzureCalc_AzureCalcRateCard[[#This Row],[ServiceName]]&amp;Table_wabobpsvr_AzureCalc_AzureCalcRateCard[[#This Row],[Price_Level]]&amp;Table_wabobpsvr_AzureCalc_AzureCalcRateCard[[#This Row],[Region]]</f>
        <v>Premium P11 Secondary Geo Database HoursA13</v>
      </c>
      <c r="B16522" s="784">
        <v>13</v>
      </c>
      <c r="C16522" s="784" t="s">
        <v>1119</v>
      </c>
      <c r="D16522" s="784" t="s">
        <v>181</v>
      </c>
      <c r="E16522" s="784">
        <v>8.3185583333333302</v>
      </c>
      <c r="F16522" s="784" t="s">
        <v>7498</v>
      </c>
      <c r="G16522" s="784" t="s">
        <v>7541</v>
      </c>
      <c r="H16522" s="784" t="s">
        <v>7542</v>
      </c>
      <c r="I16522" s="784" t="s">
        <v>7501</v>
      </c>
    </row>
    <row r="16523" spans="1:9" hidden="1">
      <c r="A16523" s="784" t="str">
        <f>Table_wabobpsvr_AzureCalc_AzureCalcRateCard[[#This Row],[ServiceName]]&amp;Table_wabobpsvr_AzureCalc_AzureCalcRateCard[[#This Row],[Price_Level]]&amp;Table_wabobpsvr_AzureCalc_AzureCalcRateCard[[#This Row],[Region]]</f>
        <v>Premium P11 Secondary Geo Database HoursA11</v>
      </c>
      <c r="B16523" s="784">
        <v>11</v>
      </c>
      <c r="C16523" s="784" t="s">
        <v>1119</v>
      </c>
      <c r="D16523" s="784" t="s">
        <v>181</v>
      </c>
      <c r="E16523" s="784">
        <v>7.7478749999999996</v>
      </c>
      <c r="F16523" s="784" t="s">
        <v>7498</v>
      </c>
      <c r="G16523" s="784" t="s">
        <v>7543</v>
      </c>
      <c r="H16523" s="784" t="s">
        <v>7544</v>
      </c>
      <c r="I16523" s="784" t="s">
        <v>7502</v>
      </c>
    </row>
    <row r="16524" spans="1:9" hidden="1">
      <c r="A16524" s="784" t="str">
        <f>Table_wabobpsvr_AzureCalc_AzureCalcRateCard[[#This Row],[ServiceName]]&amp;Table_wabobpsvr_AzureCalc_AzureCalcRateCard[[#This Row],[Price_Level]]&amp;Table_wabobpsvr_AzureCalc_AzureCalcRateCard[[#This Row],[Region]]</f>
        <v>Premium P11 Secondary Geo Database HoursA12</v>
      </c>
      <c r="B16524" s="784">
        <v>12</v>
      </c>
      <c r="C16524" s="784" t="s">
        <v>1119</v>
      </c>
      <c r="D16524" s="784" t="s">
        <v>181</v>
      </c>
      <c r="E16524" s="784">
        <v>7.7478749999999996</v>
      </c>
      <c r="F16524" s="784" t="s">
        <v>7498</v>
      </c>
      <c r="G16524" s="784" t="s">
        <v>7545</v>
      </c>
      <c r="H16524" s="784" t="s">
        <v>7546</v>
      </c>
      <c r="I16524" s="784" t="s">
        <v>7503</v>
      </c>
    </row>
    <row r="16525" spans="1:9" hidden="1">
      <c r="A16525" s="784" t="str">
        <f>Table_wabobpsvr_AzureCalc_AzureCalcRateCard[[#This Row],[ServiceName]]&amp;Table_wabobpsvr_AzureCalc_AzureCalcRateCard[[#This Row],[Price_Level]]&amp;Table_wabobpsvr_AzureCalc_AzureCalcRateCard[[#This Row],[Region]]</f>
        <v>Premium P11 Secondary Geo Database HoursA14</v>
      </c>
      <c r="B16525" s="784">
        <v>14</v>
      </c>
      <c r="C16525" s="784" t="s">
        <v>1119</v>
      </c>
      <c r="D16525" s="784" t="s">
        <v>181</v>
      </c>
      <c r="E16525" s="784">
        <v>8.5428708333333301</v>
      </c>
      <c r="F16525" s="784" t="s">
        <v>7498</v>
      </c>
      <c r="G16525" s="784" t="s">
        <v>7547</v>
      </c>
      <c r="H16525" s="784" t="s">
        <v>7548</v>
      </c>
      <c r="I16525" s="784" t="s">
        <v>7507</v>
      </c>
    </row>
    <row r="16526" spans="1:9" hidden="1">
      <c r="A16526" s="784" t="str">
        <f>Table_wabobpsvr_AzureCalc_AzureCalcRateCard[[#This Row],[ServiceName]]&amp;Table_wabobpsvr_AzureCalc_AzureCalcRateCard[[#This Row],[Price_Level]]&amp;Table_wabobpsvr_AzureCalc_AzureCalcRateCard[[#This Row],[Region]]</f>
        <v>Premium P11 Secondary Geo Database HoursA</v>
      </c>
      <c r="B16526" s="784"/>
      <c r="C16526" s="784" t="s">
        <v>1119</v>
      </c>
      <c r="D16526" s="784" t="s">
        <v>181</v>
      </c>
      <c r="E16526" s="784">
        <v>6.8449666666666698</v>
      </c>
      <c r="F16526" s="784" t="s">
        <v>7498</v>
      </c>
      <c r="G16526" s="784" t="s">
        <v>7549</v>
      </c>
      <c r="H16526" s="784" t="s">
        <v>7550</v>
      </c>
      <c r="I16526" s="784" t="s">
        <v>7508</v>
      </c>
    </row>
    <row r="16527" spans="1:9" hidden="1">
      <c r="A16527" s="784" t="str">
        <f>Table_wabobpsvr_AzureCalc_AzureCalcRateCard[[#This Row],[ServiceName]]&amp;Table_wabobpsvr_AzureCalc_AzureCalcRateCard[[#This Row],[Price_Level]]&amp;Table_wabobpsvr_AzureCalc_AzureCalcRateCard[[#This Row],[Region]]</f>
        <v>SQL DB Premium P11 Database HoursB15</v>
      </c>
      <c r="B16527" s="784">
        <v>15</v>
      </c>
      <c r="C16527" s="784" t="s">
        <v>1119</v>
      </c>
      <c r="D16527" s="784" t="s">
        <v>182</v>
      </c>
      <c r="E16527" s="784">
        <v>9.7916666666666696</v>
      </c>
      <c r="F16527" s="784" t="s">
        <v>7601</v>
      </c>
      <c r="G16527" s="784" t="s">
        <v>7509</v>
      </c>
      <c r="H16527" s="784" t="s">
        <v>7510</v>
      </c>
      <c r="I16527" s="784" t="s">
        <v>7504</v>
      </c>
    </row>
    <row r="16528" spans="1:9" hidden="1">
      <c r="A16528" s="784" t="str">
        <f>Table_wabobpsvr_AzureCalc_AzureCalcRateCard[[#This Row],[ServiceName]]&amp;Table_wabobpsvr_AzureCalc_AzureCalcRateCard[[#This Row],[Price_Level]]&amp;Table_wabobpsvr_AzureCalc_AzureCalcRateCard[[#This Row],[Region]]</f>
        <v>SQL DB Premium P11 Database HoursB16</v>
      </c>
      <c r="B16528" s="784">
        <v>16</v>
      </c>
      <c r="C16528" s="784" t="s">
        <v>1119</v>
      </c>
      <c r="D16528" s="784" t="s">
        <v>182</v>
      </c>
      <c r="E16528" s="784">
        <v>9.7916666666666696</v>
      </c>
      <c r="F16528" s="784" t="s">
        <v>7601</v>
      </c>
      <c r="G16528" s="784" t="s">
        <v>7511</v>
      </c>
      <c r="H16528" s="784" t="s">
        <v>7512</v>
      </c>
      <c r="I16528" s="784" t="s">
        <v>7505</v>
      </c>
    </row>
    <row r="16529" spans="1:9" hidden="1">
      <c r="A16529" s="784" t="str">
        <f>Table_wabobpsvr_AzureCalc_AzureCalcRateCard[[#This Row],[ServiceName]]&amp;Table_wabobpsvr_AzureCalc_AzureCalcRateCard[[#This Row],[Price_Level]]&amp;Table_wabobpsvr_AzureCalc_AzureCalcRateCard[[#This Row],[Region]]</f>
        <v>SQL DB Premium P11 Database HoursB13</v>
      </c>
      <c r="B16529" s="784">
        <v>13</v>
      </c>
      <c r="C16529" s="784" t="s">
        <v>1119</v>
      </c>
      <c r="D16529" s="784" t="s">
        <v>182</v>
      </c>
      <c r="E16529" s="784">
        <v>10.7485083333333</v>
      </c>
      <c r="F16529" s="784" t="s">
        <v>7601</v>
      </c>
      <c r="G16529" s="784" t="s">
        <v>7513</v>
      </c>
      <c r="H16529" s="784" t="s">
        <v>7514</v>
      </c>
      <c r="I16529" s="784" t="s">
        <v>7506</v>
      </c>
    </row>
    <row r="16530" spans="1:9" hidden="1">
      <c r="A16530" s="784" t="str">
        <f>Table_wabobpsvr_AzureCalc_AzureCalcRateCard[[#This Row],[ServiceName]]&amp;Table_wabobpsvr_AzureCalc_AzureCalcRateCard[[#This Row],[Price_Level]]&amp;Table_wabobpsvr_AzureCalc_AzureCalcRateCard[[#This Row],[Region]]</f>
        <v>SQL DB Premium P11 Database HoursB11</v>
      </c>
      <c r="B16530" s="784">
        <v>11</v>
      </c>
      <c r="C16530" s="784" t="s">
        <v>1119</v>
      </c>
      <c r="D16530" s="784" t="s">
        <v>182</v>
      </c>
      <c r="E16530" s="784">
        <v>10.010999999999999</v>
      </c>
      <c r="F16530" s="784" t="s">
        <v>7601</v>
      </c>
      <c r="G16530" s="784" t="s">
        <v>7515</v>
      </c>
      <c r="H16530" s="784" t="s">
        <v>7516</v>
      </c>
      <c r="I16530" s="784" t="s">
        <v>7486</v>
      </c>
    </row>
    <row r="16531" spans="1:9" hidden="1">
      <c r="A16531" s="784" t="str">
        <f>Table_wabobpsvr_AzureCalc_AzureCalcRateCard[[#This Row],[ServiceName]]&amp;Table_wabobpsvr_AzureCalc_AzureCalcRateCard[[#This Row],[Price_Level]]&amp;Table_wabobpsvr_AzureCalc_AzureCalcRateCard[[#This Row],[Region]]</f>
        <v>SQL DB Premium P11 Database HoursB12</v>
      </c>
      <c r="B16531" s="784">
        <v>12</v>
      </c>
      <c r="C16531" s="784" t="s">
        <v>1119</v>
      </c>
      <c r="D16531" s="784" t="s">
        <v>182</v>
      </c>
      <c r="E16531" s="784">
        <v>10.010999999999999</v>
      </c>
      <c r="F16531" s="784" t="s">
        <v>7601</v>
      </c>
      <c r="G16531" s="784" t="s">
        <v>7517</v>
      </c>
      <c r="H16531" s="784" t="s">
        <v>7518</v>
      </c>
      <c r="I16531" s="784" t="s">
        <v>7487</v>
      </c>
    </row>
    <row r="16532" spans="1:9" hidden="1">
      <c r="A16532" s="784" t="str">
        <f>Table_wabobpsvr_AzureCalc_AzureCalcRateCard[[#This Row],[ServiceName]]&amp;Table_wabobpsvr_AzureCalc_AzureCalcRateCard[[#This Row],[Price_Level]]&amp;Table_wabobpsvr_AzureCalc_AzureCalcRateCard[[#This Row],[Region]]</f>
        <v>SQL DB Premium P11 Database HoursB14</v>
      </c>
      <c r="B16532" s="784">
        <v>14</v>
      </c>
      <c r="C16532" s="784" t="s">
        <v>1119</v>
      </c>
      <c r="D16532" s="784" t="s">
        <v>182</v>
      </c>
      <c r="E16532" s="784">
        <v>11.03795</v>
      </c>
      <c r="F16532" s="784" t="s">
        <v>7601</v>
      </c>
      <c r="G16532" s="784" t="s">
        <v>7519</v>
      </c>
      <c r="H16532" s="784" t="s">
        <v>7520</v>
      </c>
      <c r="I16532" s="784" t="s">
        <v>7488</v>
      </c>
    </row>
    <row r="16533" spans="1:9" hidden="1">
      <c r="A16533" s="784" t="str">
        <f>Table_wabobpsvr_AzureCalc_AzureCalcRateCard[[#This Row],[ServiceName]]&amp;Table_wabobpsvr_AzureCalc_AzureCalcRateCard[[#This Row],[Price_Level]]&amp;Table_wabobpsvr_AzureCalc_AzureCalcRateCard[[#This Row],[Region]]</f>
        <v>SQL DB Premium P11 Database HoursB</v>
      </c>
      <c r="B16533" s="784"/>
      <c r="C16533" s="784" t="s">
        <v>1119</v>
      </c>
      <c r="D16533" s="784" t="s">
        <v>182</v>
      </c>
      <c r="E16533" s="784">
        <v>8.8442249999999998</v>
      </c>
      <c r="F16533" s="784" t="s">
        <v>7601</v>
      </c>
      <c r="G16533" s="784" t="s">
        <v>7521</v>
      </c>
      <c r="H16533" s="784" t="s">
        <v>7522</v>
      </c>
      <c r="I16533" s="784" t="s">
        <v>7489</v>
      </c>
    </row>
    <row r="16534" spans="1:9" hidden="1">
      <c r="A16534" s="784" t="str">
        <f>Table_wabobpsvr_AzureCalc_AzureCalcRateCard[[#This Row],[ServiceName]]&amp;Table_wabobpsvr_AzureCalc_AzureCalcRateCard[[#This Row],[Price_Level]]&amp;Table_wabobpsvr_AzureCalc_AzureCalcRateCard[[#This Row],[Region]]</f>
        <v>Premium P11 Secondary Active Geo Database HoursB15</v>
      </c>
      <c r="B16534" s="784">
        <v>15</v>
      </c>
      <c r="C16534" s="784" t="s">
        <v>1119</v>
      </c>
      <c r="D16534" s="784" t="s">
        <v>182</v>
      </c>
      <c r="E16534" s="784">
        <v>9.7916666666666696</v>
      </c>
      <c r="F16534" s="784" t="s">
        <v>7490</v>
      </c>
      <c r="G16534" s="784" t="s">
        <v>7523</v>
      </c>
      <c r="H16534" s="784" t="s">
        <v>7524</v>
      </c>
      <c r="I16534" s="784" t="s">
        <v>7491</v>
      </c>
    </row>
    <row r="16535" spans="1:9" hidden="1">
      <c r="A16535" s="784" t="str">
        <f>Table_wabobpsvr_AzureCalc_AzureCalcRateCard[[#This Row],[ServiceName]]&amp;Table_wabobpsvr_AzureCalc_AzureCalcRateCard[[#This Row],[Price_Level]]&amp;Table_wabobpsvr_AzureCalc_AzureCalcRateCard[[#This Row],[Region]]</f>
        <v>Premium P11 Secondary Active Geo Database HoursB16</v>
      </c>
      <c r="B16535" s="784">
        <v>16</v>
      </c>
      <c r="C16535" s="784" t="s">
        <v>1119</v>
      </c>
      <c r="D16535" s="784" t="s">
        <v>182</v>
      </c>
      <c r="E16535" s="784">
        <v>9.7916666666666696</v>
      </c>
      <c r="F16535" s="784" t="s">
        <v>7490</v>
      </c>
      <c r="G16535" s="784" t="s">
        <v>7525</v>
      </c>
      <c r="H16535" s="784" t="s">
        <v>7526</v>
      </c>
      <c r="I16535" s="784" t="s">
        <v>7492</v>
      </c>
    </row>
    <row r="16536" spans="1:9" hidden="1">
      <c r="A16536" s="784" t="str">
        <f>Table_wabobpsvr_AzureCalc_AzureCalcRateCard[[#This Row],[ServiceName]]&amp;Table_wabobpsvr_AzureCalc_AzureCalcRateCard[[#This Row],[Price_Level]]&amp;Table_wabobpsvr_AzureCalc_AzureCalcRateCard[[#This Row],[Region]]</f>
        <v>Premium P11 Secondary Active Geo Database HoursB13</v>
      </c>
      <c r="B16536" s="784">
        <v>13</v>
      </c>
      <c r="C16536" s="784" t="s">
        <v>1119</v>
      </c>
      <c r="D16536" s="784" t="s">
        <v>182</v>
      </c>
      <c r="E16536" s="784">
        <v>10.7485083333333</v>
      </c>
      <c r="F16536" s="784" t="s">
        <v>7490</v>
      </c>
      <c r="G16536" s="784" t="s">
        <v>7527</v>
      </c>
      <c r="H16536" s="784" t="s">
        <v>7528</v>
      </c>
      <c r="I16536" s="784" t="s">
        <v>7493</v>
      </c>
    </row>
    <row r="16537" spans="1:9" hidden="1">
      <c r="A16537" s="784" t="str">
        <f>Table_wabobpsvr_AzureCalc_AzureCalcRateCard[[#This Row],[ServiceName]]&amp;Table_wabobpsvr_AzureCalc_AzureCalcRateCard[[#This Row],[Price_Level]]&amp;Table_wabobpsvr_AzureCalc_AzureCalcRateCard[[#This Row],[Region]]</f>
        <v>Premium P11 Secondary Active Geo Database HoursB11</v>
      </c>
      <c r="B16537" s="784">
        <v>11</v>
      </c>
      <c r="C16537" s="784" t="s">
        <v>1119</v>
      </c>
      <c r="D16537" s="784" t="s">
        <v>182</v>
      </c>
      <c r="E16537" s="784">
        <v>10.010999999999999</v>
      </c>
      <c r="F16537" s="784" t="s">
        <v>7490</v>
      </c>
      <c r="G16537" s="784" t="s">
        <v>7529</v>
      </c>
      <c r="H16537" s="784" t="s">
        <v>7530</v>
      </c>
      <c r="I16537" s="784" t="s">
        <v>7494</v>
      </c>
    </row>
    <row r="16538" spans="1:9" hidden="1">
      <c r="A16538" s="784" t="str">
        <f>Table_wabobpsvr_AzureCalc_AzureCalcRateCard[[#This Row],[ServiceName]]&amp;Table_wabobpsvr_AzureCalc_AzureCalcRateCard[[#This Row],[Price_Level]]&amp;Table_wabobpsvr_AzureCalc_AzureCalcRateCard[[#This Row],[Region]]</f>
        <v>Premium P11 Secondary Active Geo Database HoursB12</v>
      </c>
      <c r="B16538" s="784">
        <v>12</v>
      </c>
      <c r="C16538" s="784" t="s">
        <v>1119</v>
      </c>
      <c r="D16538" s="784" t="s">
        <v>182</v>
      </c>
      <c r="E16538" s="784">
        <v>10.010999999999999</v>
      </c>
      <c r="F16538" s="784" t="s">
        <v>7490</v>
      </c>
      <c r="G16538" s="784" t="s">
        <v>7531</v>
      </c>
      <c r="H16538" s="784" t="s">
        <v>7532</v>
      </c>
      <c r="I16538" s="784" t="s">
        <v>7495</v>
      </c>
    </row>
    <row r="16539" spans="1:9" hidden="1">
      <c r="A16539" s="784" t="str">
        <f>Table_wabobpsvr_AzureCalc_AzureCalcRateCard[[#This Row],[ServiceName]]&amp;Table_wabobpsvr_AzureCalc_AzureCalcRateCard[[#This Row],[Price_Level]]&amp;Table_wabobpsvr_AzureCalc_AzureCalcRateCard[[#This Row],[Region]]</f>
        <v>Premium P11 Secondary Active Geo Database HoursB14</v>
      </c>
      <c r="B16539" s="784">
        <v>14</v>
      </c>
      <c r="C16539" s="784" t="s">
        <v>1119</v>
      </c>
      <c r="D16539" s="784" t="s">
        <v>182</v>
      </c>
      <c r="E16539" s="784">
        <v>11.03795</v>
      </c>
      <c r="F16539" s="784" t="s">
        <v>7490</v>
      </c>
      <c r="G16539" s="784" t="s">
        <v>7533</v>
      </c>
      <c r="H16539" s="784" t="s">
        <v>7534</v>
      </c>
      <c r="I16539" s="784" t="s">
        <v>7496</v>
      </c>
    </row>
    <row r="16540" spans="1:9" hidden="1">
      <c r="A16540" s="784" t="str">
        <f>Table_wabobpsvr_AzureCalc_AzureCalcRateCard[[#This Row],[ServiceName]]&amp;Table_wabobpsvr_AzureCalc_AzureCalcRateCard[[#This Row],[Price_Level]]&amp;Table_wabobpsvr_AzureCalc_AzureCalcRateCard[[#This Row],[Region]]</f>
        <v>Premium P11 Secondary Active Geo Database HoursB</v>
      </c>
      <c r="B16540" s="784"/>
      <c r="C16540" s="784" t="s">
        <v>1119</v>
      </c>
      <c r="D16540" s="784" t="s">
        <v>182</v>
      </c>
      <c r="E16540" s="784">
        <v>8.8442249999999998</v>
      </c>
      <c r="F16540" s="784" t="s">
        <v>7490</v>
      </c>
      <c r="G16540" s="784" t="s">
        <v>7535</v>
      </c>
      <c r="H16540" s="784" t="s">
        <v>7536</v>
      </c>
      <c r="I16540" s="784" t="s">
        <v>7497</v>
      </c>
    </row>
    <row r="16541" spans="1:9" hidden="1">
      <c r="A16541" s="784" t="str">
        <f>Table_wabobpsvr_AzureCalc_AzureCalcRateCard[[#This Row],[ServiceName]]&amp;Table_wabobpsvr_AzureCalc_AzureCalcRateCard[[#This Row],[Price_Level]]&amp;Table_wabobpsvr_AzureCalc_AzureCalcRateCard[[#This Row],[Region]]</f>
        <v>Premium P11 Secondary Geo Database HoursB15</v>
      </c>
      <c r="B16541" s="784">
        <v>15</v>
      </c>
      <c r="C16541" s="784" t="s">
        <v>1119</v>
      </c>
      <c r="D16541" s="784" t="s">
        <v>182</v>
      </c>
      <c r="E16541" s="784">
        <v>7.34375</v>
      </c>
      <c r="F16541" s="784" t="s">
        <v>7498</v>
      </c>
      <c r="G16541" s="784" t="s">
        <v>7537</v>
      </c>
      <c r="H16541" s="784" t="s">
        <v>7538</v>
      </c>
      <c r="I16541" s="784" t="s">
        <v>7499</v>
      </c>
    </row>
    <row r="16542" spans="1:9" hidden="1">
      <c r="A16542" s="784" t="str">
        <f>Table_wabobpsvr_AzureCalc_AzureCalcRateCard[[#This Row],[ServiceName]]&amp;Table_wabobpsvr_AzureCalc_AzureCalcRateCard[[#This Row],[Price_Level]]&amp;Table_wabobpsvr_AzureCalc_AzureCalcRateCard[[#This Row],[Region]]</f>
        <v>Premium P11 Secondary Geo Database HoursB16</v>
      </c>
      <c r="B16542" s="784">
        <v>16</v>
      </c>
      <c r="C16542" s="784" t="s">
        <v>1119</v>
      </c>
      <c r="D16542" s="784" t="s">
        <v>182</v>
      </c>
      <c r="E16542" s="784">
        <v>7.34375</v>
      </c>
      <c r="F16542" s="784" t="s">
        <v>7498</v>
      </c>
      <c r="G16542" s="784" t="s">
        <v>7539</v>
      </c>
      <c r="H16542" s="784" t="s">
        <v>7540</v>
      </c>
      <c r="I16542" s="784" t="s">
        <v>7500</v>
      </c>
    </row>
    <row r="16543" spans="1:9" hidden="1">
      <c r="A16543" s="784" t="str">
        <f>Table_wabobpsvr_AzureCalc_AzureCalcRateCard[[#This Row],[ServiceName]]&amp;Table_wabobpsvr_AzureCalc_AzureCalcRateCard[[#This Row],[Price_Level]]&amp;Table_wabobpsvr_AzureCalc_AzureCalcRateCard[[#This Row],[Region]]</f>
        <v>Premium P11 Secondary Geo Database HoursB13</v>
      </c>
      <c r="B16543" s="784">
        <v>13</v>
      </c>
      <c r="C16543" s="784" t="s">
        <v>1119</v>
      </c>
      <c r="D16543" s="784" t="s">
        <v>182</v>
      </c>
      <c r="E16543" s="784">
        <v>8.0612833333333302</v>
      </c>
      <c r="F16543" s="784" t="s">
        <v>7498</v>
      </c>
      <c r="G16543" s="784" t="s">
        <v>7541</v>
      </c>
      <c r="H16543" s="784" t="s">
        <v>7542</v>
      </c>
      <c r="I16543" s="784" t="s">
        <v>7501</v>
      </c>
    </row>
    <row r="16544" spans="1:9" hidden="1">
      <c r="A16544" s="784" t="str">
        <f>Table_wabobpsvr_AzureCalc_AzureCalcRateCard[[#This Row],[ServiceName]]&amp;Table_wabobpsvr_AzureCalc_AzureCalcRateCard[[#This Row],[Price_Level]]&amp;Table_wabobpsvr_AzureCalc_AzureCalcRateCard[[#This Row],[Region]]</f>
        <v>Premium P11 Secondary Geo Database HoursB11</v>
      </c>
      <c r="B16544" s="784">
        <v>11</v>
      </c>
      <c r="C16544" s="784" t="s">
        <v>1119</v>
      </c>
      <c r="D16544" s="784" t="s">
        <v>182</v>
      </c>
      <c r="E16544" s="784">
        <v>7.5082500000000003</v>
      </c>
      <c r="F16544" s="784" t="s">
        <v>7498</v>
      </c>
      <c r="G16544" s="784" t="s">
        <v>7543</v>
      </c>
      <c r="H16544" s="784" t="s">
        <v>7544</v>
      </c>
      <c r="I16544" s="784" t="s">
        <v>7502</v>
      </c>
    </row>
    <row r="16545" spans="1:9" hidden="1">
      <c r="A16545" s="784" t="str">
        <f>Table_wabobpsvr_AzureCalc_AzureCalcRateCard[[#This Row],[ServiceName]]&amp;Table_wabobpsvr_AzureCalc_AzureCalcRateCard[[#This Row],[Price_Level]]&amp;Table_wabobpsvr_AzureCalc_AzureCalcRateCard[[#This Row],[Region]]</f>
        <v>Premium P11 Secondary Geo Database HoursB12</v>
      </c>
      <c r="B16545" s="784">
        <v>12</v>
      </c>
      <c r="C16545" s="784" t="s">
        <v>1119</v>
      </c>
      <c r="D16545" s="784" t="s">
        <v>182</v>
      </c>
      <c r="E16545" s="784">
        <v>7.5082500000000003</v>
      </c>
      <c r="F16545" s="784" t="s">
        <v>7498</v>
      </c>
      <c r="G16545" s="784" t="s">
        <v>7545</v>
      </c>
      <c r="H16545" s="784" t="s">
        <v>7546</v>
      </c>
      <c r="I16545" s="784" t="s">
        <v>7503</v>
      </c>
    </row>
    <row r="16546" spans="1:9" hidden="1">
      <c r="A16546" s="784" t="str">
        <f>Table_wabobpsvr_AzureCalc_AzureCalcRateCard[[#This Row],[ServiceName]]&amp;Table_wabobpsvr_AzureCalc_AzureCalcRateCard[[#This Row],[Price_Level]]&amp;Table_wabobpsvr_AzureCalc_AzureCalcRateCard[[#This Row],[Region]]</f>
        <v>Premium P11 Secondary Geo Database HoursB14</v>
      </c>
      <c r="B16546" s="784">
        <v>14</v>
      </c>
      <c r="C16546" s="784" t="s">
        <v>1119</v>
      </c>
      <c r="D16546" s="784" t="s">
        <v>182</v>
      </c>
      <c r="E16546" s="784">
        <v>8.2786583333333308</v>
      </c>
      <c r="F16546" s="784" t="s">
        <v>7498</v>
      </c>
      <c r="G16546" s="784" t="s">
        <v>7547</v>
      </c>
      <c r="H16546" s="784" t="s">
        <v>7548</v>
      </c>
      <c r="I16546" s="784" t="s">
        <v>7507</v>
      </c>
    </row>
    <row r="16547" spans="1:9" hidden="1">
      <c r="A16547" s="784" t="str">
        <f>Table_wabobpsvr_AzureCalc_AzureCalcRateCard[[#This Row],[ServiceName]]&amp;Table_wabobpsvr_AzureCalc_AzureCalcRateCard[[#This Row],[Price_Level]]&amp;Table_wabobpsvr_AzureCalc_AzureCalcRateCard[[#This Row],[Region]]</f>
        <v>Premium P11 Secondary Geo Database HoursB</v>
      </c>
      <c r="B16547" s="784"/>
      <c r="C16547" s="784" t="s">
        <v>1119</v>
      </c>
      <c r="D16547" s="784" t="s">
        <v>182</v>
      </c>
      <c r="E16547" s="784">
        <v>6.6332666666666702</v>
      </c>
      <c r="F16547" s="784" t="s">
        <v>7498</v>
      </c>
      <c r="G16547" s="784" t="s">
        <v>7549</v>
      </c>
      <c r="H16547" s="784" t="s">
        <v>7550</v>
      </c>
      <c r="I16547" s="784" t="s">
        <v>7508</v>
      </c>
    </row>
    <row r="16548" spans="1:9" hidden="1">
      <c r="A16548" s="784" t="str">
        <f>Table_wabobpsvr_AzureCalc_AzureCalcRateCard[[#This Row],[ServiceName]]&amp;Table_wabobpsvr_AzureCalc_AzureCalcRateCard[[#This Row],[Price_Level]]&amp;Table_wabobpsvr_AzureCalc_AzureCalcRateCard[[#This Row],[Region]]</f>
        <v>SQL DB Premium P11 Database HoursC15</v>
      </c>
      <c r="B16548" s="784">
        <v>15</v>
      </c>
      <c r="C16548" s="784" t="s">
        <v>1119</v>
      </c>
      <c r="D16548" s="784" t="s">
        <v>184</v>
      </c>
      <c r="E16548" s="784">
        <v>9.4791666666666696</v>
      </c>
      <c r="F16548" s="784" t="s">
        <v>7601</v>
      </c>
      <c r="G16548" s="784" t="s">
        <v>7509</v>
      </c>
      <c r="H16548" s="784" t="s">
        <v>7510</v>
      </c>
      <c r="I16548" s="784" t="s">
        <v>7504</v>
      </c>
    </row>
    <row r="16549" spans="1:9" hidden="1">
      <c r="A16549" s="784" t="str">
        <f>Table_wabobpsvr_AzureCalc_AzureCalcRateCard[[#This Row],[ServiceName]]&amp;Table_wabobpsvr_AzureCalc_AzureCalcRateCard[[#This Row],[Price_Level]]&amp;Table_wabobpsvr_AzureCalc_AzureCalcRateCard[[#This Row],[Region]]</f>
        <v>SQL DB Premium P11 Database HoursC16</v>
      </c>
      <c r="B16549" s="784">
        <v>16</v>
      </c>
      <c r="C16549" s="784" t="s">
        <v>1119</v>
      </c>
      <c r="D16549" s="784" t="s">
        <v>184</v>
      </c>
      <c r="E16549" s="784">
        <v>9.4791666666666696</v>
      </c>
      <c r="F16549" s="784" t="s">
        <v>7601</v>
      </c>
      <c r="G16549" s="784" t="s">
        <v>7511</v>
      </c>
      <c r="H16549" s="784" t="s">
        <v>7512</v>
      </c>
      <c r="I16549" s="784" t="s">
        <v>7505</v>
      </c>
    </row>
    <row r="16550" spans="1:9" hidden="1">
      <c r="A16550" s="784" t="str">
        <f>Table_wabobpsvr_AzureCalc_AzureCalcRateCard[[#This Row],[ServiceName]]&amp;Table_wabobpsvr_AzureCalc_AzureCalcRateCard[[#This Row],[Price_Level]]&amp;Table_wabobpsvr_AzureCalc_AzureCalcRateCard[[#This Row],[Region]]</f>
        <v>SQL DB Premium P11 Database HoursC13</v>
      </c>
      <c r="B16550" s="784">
        <v>13</v>
      </c>
      <c r="C16550" s="784" t="s">
        <v>1119</v>
      </c>
      <c r="D16550" s="784" t="s">
        <v>184</v>
      </c>
      <c r="E16550" s="784">
        <v>10.4054708333333</v>
      </c>
      <c r="F16550" s="784" t="s">
        <v>7601</v>
      </c>
      <c r="G16550" s="784" t="s">
        <v>7513</v>
      </c>
      <c r="H16550" s="784" t="s">
        <v>7514</v>
      </c>
      <c r="I16550" s="784" t="s">
        <v>7506</v>
      </c>
    </row>
    <row r="16551" spans="1:9" hidden="1">
      <c r="A16551" s="784" t="str">
        <f>Table_wabobpsvr_AzureCalc_AzureCalcRateCard[[#This Row],[ServiceName]]&amp;Table_wabobpsvr_AzureCalc_AzureCalcRateCard[[#This Row],[Price_Level]]&amp;Table_wabobpsvr_AzureCalc_AzureCalcRateCard[[#This Row],[Region]]</f>
        <v>SQL DB Premium P11 Database HoursC11</v>
      </c>
      <c r="B16551" s="784">
        <v>11</v>
      </c>
      <c r="C16551" s="784" t="s">
        <v>1119</v>
      </c>
      <c r="D16551" s="784" t="s">
        <v>184</v>
      </c>
      <c r="E16551" s="784">
        <v>9.6914999999999996</v>
      </c>
      <c r="F16551" s="784" t="s">
        <v>7601</v>
      </c>
      <c r="G16551" s="784" t="s">
        <v>7515</v>
      </c>
      <c r="H16551" s="784" t="s">
        <v>7516</v>
      </c>
      <c r="I16551" s="784" t="s">
        <v>7486</v>
      </c>
    </row>
    <row r="16552" spans="1:9" hidden="1">
      <c r="A16552" s="784" t="str">
        <f>Table_wabobpsvr_AzureCalc_AzureCalcRateCard[[#This Row],[ServiceName]]&amp;Table_wabobpsvr_AzureCalc_AzureCalcRateCard[[#This Row],[Price_Level]]&amp;Table_wabobpsvr_AzureCalc_AzureCalcRateCard[[#This Row],[Region]]</f>
        <v>SQL DB Premium P11 Database HoursC12</v>
      </c>
      <c r="B16552" s="784">
        <v>12</v>
      </c>
      <c r="C16552" s="784" t="s">
        <v>1119</v>
      </c>
      <c r="D16552" s="784" t="s">
        <v>184</v>
      </c>
      <c r="E16552" s="784">
        <v>9.6914999999999996</v>
      </c>
      <c r="F16552" s="784" t="s">
        <v>7601</v>
      </c>
      <c r="G16552" s="784" t="s">
        <v>7517</v>
      </c>
      <c r="H16552" s="784" t="s">
        <v>7518</v>
      </c>
      <c r="I16552" s="784" t="s">
        <v>7487</v>
      </c>
    </row>
    <row r="16553" spans="1:9" hidden="1">
      <c r="A16553" s="784" t="str">
        <f>Table_wabobpsvr_AzureCalc_AzureCalcRateCard[[#This Row],[ServiceName]]&amp;Table_wabobpsvr_AzureCalc_AzureCalcRateCard[[#This Row],[Price_Level]]&amp;Table_wabobpsvr_AzureCalc_AzureCalcRateCard[[#This Row],[Region]]</f>
        <v>SQL DB Premium P11 Database HoursC14</v>
      </c>
      <c r="B16553" s="784">
        <v>14</v>
      </c>
      <c r="C16553" s="784" t="s">
        <v>1119</v>
      </c>
      <c r="D16553" s="784" t="s">
        <v>184</v>
      </c>
      <c r="E16553" s="784">
        <v>10.685675</v>
      </c>
      <c r="F16553" s="784" t="s">
        <v>7601</v>
      </c>
      <c r="G16553" s="784" t="s">
        <v>7519</v>
      </c>
      <c r="H16553" s="784" t="s">
        <v>7520</v>
      </c>
      <c r="I16553" s="784" t="s">
        <v>7488</v>
      </c>
    </row>
    <row r="16554" spans="1:9" hidden="1">
      <c r="A16554" s="784" t="str">
        <f>Table_wabobpsvr_AzureCalc_AzureCalcRateCard[[#This Row],[ServiceName]]&amp;Table_wabobpsvr_AzureCalc_AzureCalcRateCard[[#This Row],[Price_Level]]&amp;Table_wabobpsvr_AzureCalc_AzureCalcRateCard[[#This Row],[Region]]</f>
        <v>SQL DB Premium P11 Database HoursC</v>
      </c>
      <c r="B16554" s="784"/>
      <c r="C16554" s="784" t="s">
        <v>1119</v>
      </c>
      <c r="D16554" s="784" t="s">
        <v>184</v>
      </c>
      <c r="E16554" s="784">
        <v>8.5619624999999999</v>
      </c>
      <c r="F16554" s="784" t="s">
        <v>7601</v>
      </c>
      <c r="G16554" s="784" t="s">
        <v>7521</v>
      </c>
      <c r="H16554" s="784" t="s">
        <v>7522</v>
      </c>
      <c r="I16554" s="784" t="s">
        <v>7489</v>
      </c>
    </row>
    <row r="16555" spans="1:9" hidden="1">
      <c r="A16555" s="784" t="str">
        <f>Table_wabobpsvr_AzureCalc_AzureCalcRateCard[[#This Row],[ServiceName]]&amp;Table_wabobpsvr_AzureCalc_AzureCalcRateCard[[#This Row],[Price_Level]]&amp;Table_wabobpsvr_AzureCalc_AzureCalcRateCard[[#This Row],[Region]]</f>
        <v>Premium P11 Secondary Active Geo Database HoursC15</v>
      </c>
      <c r="B16555" s="784">
        <v>15</v>
      </c>
      <c r="C16555" s="784" t="s">
        <v>1119</v>
      </c>
      <c r="D16555" s="784" t="s">
        <v>184</v>
      </c>
      <c r="E16555" s="784">
        <v>9.4791666666666696</v>
      </c>
      <c r="F16555" s="784" t="s">
        <v>7490</v>
      </c>
      <c r="G16555" s="784" t="s">
        <v>7523</v>
      </c>
      <c r="H16555" s="784" t="s">
        <v>7524</v>
      </c>
      <c r="I16555" s="784" t="s">
        <v>7491</v>
      </c>
    </row>
    <row r="16556" spans="1:9" hidden="1">
      <c r="A16556" s="784" t="str">
        <f>Table_wabobpsvr_AzureCalc_AzureCalcRateCard[[#This Row],[ServiceName]]&amp;Table_wabobpsvr_AzureCalc_AzureCalcRateCard[[#This Row],[Price_Level]]&amp;Table_wabobpsvr_AzureCalc_AzureCalcRateCard[[#This Row],[Region]]</f>
        <v>Premium P11 Secondary Active Geo Database HoursC16</v>
      </c>
      <c r="B16556" s="784">
        <v>16</v>
      </c>
      <c r="C16556" s="784" t="s">
        <v>1119</v>
      </c>
      <c r="D16556" s="784" t="s">
        <v>184</v>
      </c>
      <c r="E16556" s="784">
        <v>9.4791666666666696</v>
      </c>
      <c r="F16556" s="784" t="s">
        <v>7490</v>
      </c>
      <c r="G16556" s="784" t="s">
        <v>7525</v>
      </c>
      <c r="H16556" s="784" t="s">
        <v>7526</v>
      </c>
      <c r="I16556" s="784" t="s">
        <v>7492</v>
      </c>
    </row>
    <row r="16557" spans="1:9" hidden="1">
      <c r="A16557" s="784" t="str">
        <f>Table_wabobpsvr_AzureCalc_AzureCalcRateCard[[#This Row],[ServiceName]]&amp;Table_wabobpsvr_AzureCalc_AzureCalcRateCard[[#This Row],[Price_Level]]&amp;Table_wabobpsvr_AzureCalc_AzureCalcRateCard[[#This Row],[Region]]</f>
        <v>Premium P11 Secondary Active Geo Database HoursC13</v>
      </c>
      <c r="B16557" s="784">
        <v>13</v>
      </c>
      <c r="C16557" s="784" t="s">
        <v>1119</v>
      </c>
      <c r="D16557" s="784" t="s">
        <v>184</v>
      </c>
      <c r="E16557" s="784">
        <v>10.4054708333333</v>
      </c>
      <c r="F16557" s="784" t="s">
        <v>7490</v>
      </c>
      <c r="G16557" s="784" t="s">
        <v>7527</v>
      </c>
      <c r="H16557" s="784" t="s">
        <v>7528</v>
      </c>
      <c r="I16557" s="784" t="s">
        <v>7493</v>
      </c>
    </row>
    <row r="16558" spans="1:9" hidden="1">
      <c r="A16558" s="784" t="str">
        <f>Table_wabobpsvr_AzureCalc_AzureCalcRateCard[[#This Row],[ServiceName]]&amp;Table_wabobpsvr_AzureCalc_AzureCalcRateCard[[#This Row],[Price_Level]]&amp;Table_wabobpsvr_AzureCalc_AzureCalcRateCard[[#This Row],[Region]]</f>
        <v>Premium P11 Secondary Active Geo Database HoursC11</v>
      </c>
      <c r="B16558" s="784">
        <v>11</v>
      </c>
      <c r="C16558" s="784" t="s">
        <v>1119</v>
      </c>
      <c r="D16558" s="784" t="s">
        <v>184</v>
      </c>
      <c r="E16558" s="784">
        <v>9.6914999999999996</v>
      </c>
      <c r="F16558" s="784" t="s">
        <v>7490</v>
      </c>
      <c r="G16558" s="784" t="s">
        <v>7529</v>
      </c>
      <c r="H16558" s="784" t="s">
        <v>7530</v>
      </c>
      <c r="I16558" s="784" t="s">
        <v>7494</v>
      </c>
    </row>
    <row r="16559" spans="1:9" hidden="1">
      <c r="A16559" s="784" t="str">
        <f>Table_wabobpsvr_AzureCalc_AzureCalcRateCard[[#This Row],[ServiceName]]&amp;Table_wabobpsvr_AzureCalc_AzureCalcRateCard[[#This Row],[Price_Level]]&amp;Table_wabobpsvr_AzureCalc_AzureCalcRateCard[[#This Row],[Region]]</f>
        <v>Premium P11 Secondary Active Geo Database HoursC12</v>
      </c>
      <c r="B16559" s="784">
        <v>12</v>
      </c>
      <c r="C16559" s="784" t="s">
        <v>1119</v>
      </c>
      <c r="D16559" s="784" t="s">
        <v>184</v>
      </c>
      <c r="E16559" s="784">
        <v>9.6914999999999996</v>
      </c>
      <c r="F16559" s="784" t="s">
        <v>7490</v>
      </c>
      <c r="G16559" s="784" t="s">
        <v>7531</v>
      </c>
      <c r="H16559" s="784" t="s">
        <v>7532</v>
      </c>
      <c r="I16559" s="784" t="s">
        <v>7495</v>
      </c>
    </row>
    <row r="16560" spans="1:9" hidden="1">
      <c r="A16560" s="784" t="str">
        <f>Table_wabobpsvr_AzureCalc_AzureCalcRateCard[[#This Row],[ServiceName]]&amp;Table_wabobpsvr_AzureCalc_AzureCalcRateCard[[#This Row],[Price_Level]]&amp;Table_wabobpsvr_AzureCalc_AzureCalcRateCard[[#This Row],[Region]]</f>
        <v>Premium P11 Secondary Active Geo Database HoursC14</v>
      </c>
      <c r="B16560" s="784">
        <v>14</v>
      </c>
      <c r="C16560" s="784" t="s">
        <v>1119</v>
      </c>
      <c r="D16560" s="784" t="s">
        <v>184</v>
      </c>
      <c r="E16560" s="784">
        <v>10.685675</v>
      </c>
      <c r="F16560" s="784" t="s">
        <v>7490</v>
      </c>
      <c r="G16560" s="784" t="s">
        <v>7533</v>
      </c>
      <c r="H16560" s="784" t="s">
        <v>7534</v>
      </c>
      <c r="I16560" s="784" t="s">
        <v>7496</v>
      </c>
    </row>
    <row r="16561" spans="1:9" hidden="1">
      <c r="A16561" s="784" t="str">
        <f>Table_wabobpsvr_AzureCalc_AzureCalcRateCard[[#This Row],[ServiceName]]&amp;Table_wabobpsvr_AzureCalc_AzureCalcRateCard[[#This Row],[Price_Level]]&amp;Table_wabobpsvr_AzureCalc_AzureCalcRateCard[[#This Row],[Region]]</f>
        <v>Premium P11 Secondary Active Geo Database HoursC</v>
      </c>
      <c r="B16561" s="784"/>
      <c r="C16561" s="784" t="s">
        <v>1119</v>
      </c>
      <c r="D16561" s="784" t="s">
        <v>184</v>
      </c>
      <c r="E16561" s="784">
        <v>8.5619624999999999</v>
      </c>
      <c r="F16561" s="784" t="s">
        <v>7490</v>
      </c>
      <c r="G16561" s="784" t="s">
        <v>7535</v>
      </c>
      <c r="H16561" s="784" t="s">
        <v>7536</v>
      </c>
      <c r="I16561" s="784" t="s">
        <v>7497</v>
      </c>
    </row>
    <row r="16562" spans="1:9" hidden="1">
      <c r="A16562" s="784" t="str">
        <f>Table_wabobpsvr_AzureCalc_AzureCalcRateCard[[#This Row],[ServiceName]]&amp;Table_wabobpsvr_AzureCalc_AzureCalcRateCard[[#This Row],[Price_Level]]&amp;Table_wabobpsvr_AzureCalc_AzureCalcRateCard[[#This Row],[Region]]</f>
        <v>Premium P11 Secondary Geo Database HoursC15</v>
      </c>
      <c r="B16562" s="784">
        <v>15</v>
      </c>
      <c r="C16562" s="784" t="s">
        <v>1119</v>
      </c>
      <c r="D16562" s="784" t="s">
        <v>184</v>
      </c>
      <c r="E16562" s="784">
        <v>170.62</v>
      </c>
      <c r="F16562" s="784" t="s">
        <v>7498</v>
      </c>
      <c r="G16562" s="784" t="s">
        <v>7537</v>
      </c>
      <c r="H16562" s="784" t="s">
        <v>7538</v>
      </c>
      <c r="I16562" s="784" t="s">
        <v>7499</v>
      </c>
    </row>
    <row r="16563" spans="1:9" hidden="1">
      <c r="A16563" s="784" t="str">
        <f>Table_wabobpsvr_AzureCalc_AzureCalcRateCard[[#This Row],[ServiceName]]&amp;Table_wabobpsvr_AzureCalc_AzureCalcRateCard[[#This Row],[Price_Level]]&amp;Table_wabobpsvr_AzureCalc_AzureCalcRateCard[[#This Row],[Region]]</f>
        <v>Premium P11 Secondary Geo Database HoursC16</v>
      </c>
      <c r="B16563" s="784">
        <v>16</v>
      </c>
      <c r="C16563" s="784" t="s">
        <v>1119</v>
      </c>
      <c r="D16563" s="784" t="s">
        <v>184</v>
      </c>
      <c r="E16563" s="784">
        <v>170.62</v>
      </c>
      <c r="F16563" s="784" t="s">
        <v>7498</v>
      </c>
      <c r="G16563" s="784" t="s">
        <v>7539</v>
      </c>
      <c r="H16563" s="784" t="s">
        <v>7540</v>
      </c>
      <c r="I16563" s="784" t="s">
        <v>7500</v>
      </c>
    </row>
    <row r="16564" spans="1:9" hidden="1">
      <c r="A16564" s="784" t="str">
        <f>Table_wabobpsvr_AzureCalc_AzureCalcRateCard[[#This Row],[ServiceName]]&amp;Table_wabobpsvr_AzureCalc_AzureCalcRateCard[[#This Row],[Price_Level]]&amp;Table_wabobpsvr_AzureCalc_AzureCalcRateCard[[#This Row],[Region]]</f>
        <v>Premium P11 Secondary Geo Database HoursC13</v>
      </c>
      <c r="B16564" s="784">
        <v>13</v>
      </c>
      <c r="C16564" s="784" t="s">
        <v>1119</v>
      </c>
      <c r="D16564" s="784" t="s">
        <v>184</v>
      </c>
      <c r="E16564" s="784">
        <v>7.8040083333333303</v>
      </c>
      <c r="F16564" s="784" t="s">
        <v>7498</v>
      </c>
      <c r="G16564" s="784" t="s">
        <v>7541</v>
      </c>
      <c r="H16564" s="784" t="s">
        <v>7542</v>
      </c>
      <c r="I16564" s="784" t="s">
        <v>7501</v>
      </c>
    </row>
    <row r="16565" spans="1:9" hidden="1">
      <c r="A16565" s="784" t="str">
        <f>Table_wabobpsvr_AzureCalc_AzureCalcRateCard[[#This Row],[ServiceName]]&amp;Table_wabobpsvr_AzureCalc_AzureCalcRateCard[[#This Row],[Price_Level]]&amp;Table_wabobpsvr_AzureCalc_AzureCalcRateCard[[#This Row],[Region]]</f>
        <v>Premium P11 Secondary Geo Database HoursC11</v>
      </c>
      <c r="B16565" s="784">
        <v>11</v>
      </c>
      <c r="C16565" s="784" t="s">
        <v>1119</v>
      </c>
      <c r="D16565" s="784" t="s">
        <v>184</v>
      </c>
      <c r="E16565" s="784">
        <v>7.2686250000000001</v>
      </c>
      <c r="F16565" s="784" t="s">
        <v>7498</v>
      </c>
      <c r="G16565" s="784" t="s">
        <v>7543</v>
      </c>
      <c r="H16565" s="784" t="s">
        <v>7544</v>
      </c>
      <c r="I16565" s="784" t="s">
        <v>7502</v>
      </c>
    </row>
    <row r="16566" spans="1:9" hidden="1">
      <c r="A16566" s="784" t="str">
        <f>Table_wabobpsvr_AzureCalc_AzureCalcRateCard[[#This Row],[ServiceName]]&amp;Table_wabobpsvr_AzureCalc_AzureCalcRateCard[[#This Row],[Price_Level]]&amp;Table_wabobpsvr_AzureCalc_AzureCalcRateCard[[#This Row],[Region]]</f>
        <v>Premium P11 Secondary Geo Database HoursC12</v>
      </c>
      <c r="B16566" s="784">
        <v>12</v>
      </c>
      <c r="C16566" s="784" t="s">
        <v>1119</v>
      </c>
      <c r="D16566" s="784" t="s">
        <v>184</v>
      </c>
      <c r="E16566" s="784">
        <v>7.2686250000000001</v>
      </c>
      <c r="F16566" s="784" t="s">
        <v>7498</v>
      </c>
      <c r="G16566" s="784" t="s">
        <v>7545</v>
      </c>
      <c r="H16566" s="784" t="s">
        <v>7546</v>
      </c>
      <c r="I16566" s="784" t="s">
        <v>7503</v>
      </c>
    </row>
    <row r="16567" spans="1:9" hidden="1">
      <c r="A16567" s="784" t="str">
        <f>Table_wabobpsvr_AzureCalc_AzureCalcRateCard[[#This Row],[ServiceName]]&amp;Table_wabobpsvr_AzureCalc_AzureCalcRateCard[[#This Row],[Price_Level]]&amp;Table_wabobpsvr_AzureCalc_AzureCalcRateCard[[#This Row],[Region]]</f>
        <v>Premium P11 Secondary Geo Database HoursC14</v>
      </c>
      <c r="B16567" s="784">
        <v>14</v>
      </c>
      <c r="C16567" s="784" t="s">
        <v>1119</v>
      </c>
      <c r="D16567" s="784" t="s">
        <v>184</v>
      </c>
      <c r="E16567" s="784">
        <v>8.0144458333333297</v>
      </c>
      <c r="F16567" s="784" t="s">
        <v>7498</v>
      </c>
      <c r="G16567" s="784" t="s">
        <v>7547</v>
      </c>
      <c r="H16567" s="784" t="s">
        <v>7548</v>
      </c>
      <c r="I16567" s="784" t="s">
        <v>7507</v>
      </c>
    </row>
    <row r="16568" spans="1:9" hidden="1">
      <c r="A16568" s="784" t="str">
        <f>Table_wabobpsvr_AzureCalc_AzureCalcRateCard[[#This Row],[ServiceName]]&amp;Table_wabobpsvr_AzureCalc_AzureCalcRateCard[[#This Row],[Price_Level]]&amp;Table_wabobpsvr_AzureCalc_AzureCalcRateCard[[#This Row],[Region]]</f>
        <v>Premium P11 Secondary Geo Database HoursC</v>
      </c>
      <c r="B16568" s="784"/>
      <c r="C16568" s="784" t="s">
        <v>1119</v>
      </c>
      <c r="D16568" s="784" t="s">
        <v>184</v>
      </c>
      <c r="E16568" s="784">
        <v>6.4215666666666698</v>
      </c>
      <c r="F16568" s="784" t="s">
        <v>7498</v>
      </c>
      <c r="G16568" s="784" t="s">
        <v>7549</v>
      </c>
      <c r="H16568" s="784" t="s">
        <v>7550</v>
      </c>
      <c r="I16568" s="784" t="s">
        <v>7508</v>
      </c>
    </row>
    <row r="16569" spans="1:9" hidden="1">
      <c r="A16569" s="784" t="str">
        <f>Table_wabobpsvr_AzureCalc_AzureCalcRateCard[[#This Row],[ServiceName]]&amp;Table_wabobpsvr_AzureCalc_AzureCalcRateCard[[#This Row],[Price_Level]]&amp;Table_wabobpsvr_AzureCalc_AzureCalcRateCard[[#This Row],[Region]]</f>
        <v>SQL DB Premium P11 Database HoursD15</v>
      </c>
      <c r="B16569" s="784">
        <v>15</v>
      </c>
      <c r="C16569" s="784" t="s">
        <v>1119</v>
      </c>
      <c r="D16569" s="784" t="s">
        <v>183</v>
      </c>
      <c r="E16569" s="784">
        <v>9.1666666666666696</v>
      </c>
      <c r="F16569" s="784" t="s">
        <v>7601</v>
      </c>
      <c r="G16569" s="784" t="s">
        <v>7509</v>
      </c>
      <c r="H16569" s="784" t="s">
        <v>7510</v>
      </c>
      <c r="I16569" s="784" t="s">
        <v>7504</v>
      </c>
    </row>
    <row r="16570" spans="1:9" hidden="1">
      <c r="A16570" s="784" t="str">
        <f>Table_wabobpsvr_AzureCalc_AzureCalcRateCard[[#This Row],[ServiceName]]&amp;Table_wabobpsvr_AzureCalc_AzureCalcRateCard[[#This Row],[Price_Level]]&amp;Table_wabobpsvr_AzureCalc_AzureCalcRateCard[[#This Row],[Region]]</f>
        <v>SQL DB Premium P11 Database HoursD16</v>
      </c>
      <c r="B16570" s="784">
        <v>16</v>
      </c>
      <c r="C16570" s="784" t="s">
        <v>1119</v>
      </c>
      <c r="D16570" s="784" t="s">
        <v>183</v>
      </c>
      <c r="E16570" s="784">
        <v>9.1666666666666696</v>
      </c>
      <c r="F16570" s="784" t="s">
        <v>7601</v>
      </c>
      <c r="G16570" s="784" t="s">
        <v>7511</v>
      </c>
      <c r="H16570" s="784" t="s">
        <v>7512</v>
      </c>
      <c r="I16570" s="784" t="s">
        <v>7505</v>
      </c>
    </row>
    <row r="16571" spans="1:9" hidden="1">
      <c r="A16571" s="784" t="str">
        <f>Table_wabobpsvr_AzureCalc_AzureCalcRateCard[[#This Row],[ServiceName]]&amp;Table_wabobpsvr_AzureCalc_AzureCalcRateCard[[#This Row],[Price_Level]]&amp;Table_wabobpsvr_AzureCalc_AzureCalcRateCard[[#This Row],[Region]]</f>
        <v>SQL DB Premium P11 Database HoursD13</v>
      </c>
      <c r="B16571" s="784">
        <v>13</v>
      </c>
      <c r="C16571" s="784" t="s">
        <v>1119</v>
      </c>
      <c r="D16571" s="784" t="s">
        <v>183</v>
      </c>
      <c r="E16571" s="784">
        <v>10.062433333333299</v>
      </c>
      <c r="F16571" s="784" t="s">
        <v>7601</v>
      </c>
      <c r="G16571" s="784" t="s">
        <v>7513</v>
      </c>
      <c r="H16571" s="784" t="s">
        <v>7514</v>
      </c>
      <c r="I16571" s="784" t="s">
        <v>7506</v>
      </c>
    </row>
    <row r="16572" spans="1:9" hidden="1">
      <c r="A16572" s="784" t="str">
        <f>Table_wabobpsvr_AzureCalc_AzureCalcRateCard[[#This Row],[ServiceName]]&amp;Table_wabobpsvr_AzureCalc_AzureCalcRateCard[[#This Row],[Price_Level]]&amp;Table_wabobpsvr_AzureCalc_AzureCalcRateCard[[#This Row],[Region]]</f>
        <v>SQL DB Premium P11 Database HoursD11</v>
      </c>
      <c r="B16572" s="784">
        <v>11</v>
      </c>
      <c r="C16572" s="784" t="s">
        <v>1119</v>
      </c>
      <c r="D16572" s="784" t="s">
        <v>183</v>
      </c>
      <c r="E16572" s="784">
        <v>9.3719999999999999</v>
      </c>
      <c r="F16572" s="784" t="s">
        <v>7601</v>
      </c>
      <c r="G16572" s="784" t="s">
        <v>7515</v>
      </c>
      <c r="H16572" s="784" t="s">
        <v>7516</v>
      </c>
      <c r="I16572" s="784" t="s">
        <v>7486</v>
      </c>
    </row>
    <row r="16573" spans="1:9" hidden="1">
      <c r="A16573" s="784" t="str">
        <f>Table_wabobpsvr_AzureCalc_AzureCalcRateCard[[#This Row],[ServiceName]]&amp;Table_wabobpsvr_AzureCalc_AzureCalcRateCard[[#This Row],[Price_Level]]&amp;Table_wabobpsvr_AzureCalc_AzureCalcRateCard[[#This Row],[Region]]</f>
        <v>SQL DB Premium P11 Database HoursD12</v>
      </c>
      <c r="B16573" s="784">
        <v>12</v>
      </c>
      <c r="C16573" s="784" t="s">
        <v>1119</v>
      </c>
      <c r="D16573" s="784" t="s">
        <v>183</v>
      </c>
      <c r="E16573" s="784">
        <v>9.3719999999999999</v>
      </c>
      <c r="F16573" s="784" t="s">
        <v>7601</v>
      </c>
      <c r="G16573" s="784" t="s">
        <v>7517</v>
      </c>
      <c r="H16573" s="784" t="s">
        <v>7518</v>
      </c>
      <c r="I16573" s="784" t="s">
        <v>7487</v>
      </c>
    </row>
    <row r="16574" spans="1:9" hidden="1">
      <c r="A16574" s="784" t="str">
        <f>Table_wabobpsvr_AzureCalc_AzureCalcRateCard[[#This Row],[ServiceName]]&amp;Table_wabobpsvr_AzureCalc_AzureCalcRateCard[[#This Row],[Price_Level]]&amp;Table_wabobpsvr_AzureCalc_AzureCalcRateCard[[#This Row],[Region]]</f>
        <v>SQL DB Premium P11 Database HoursD14</v>
      </c>
      <c r="B16574" s="784">
        <v>14</v>
      </c>
      <c r="C16574" s="784" t="s">
        <v>1119</v>
      </c>
      <c r="D16574" s="784" t="s">
        <v>183</v>
      </c>
      <c r="E16574" s="784">
        <v>10.333399999999999</v>
      </c>
      <c r="F16574" s="784" t="s">
        <v>7601</v>
      </c>
      <c r="G16574" s="784" t="s">
        <v>7519</v>
      </c>
      <c r="H16574" s="784" t="s">
        <v>7520</v>
      </c>
      <c r="I16574" s="784" t="s">
        <v>7488</v>
      </c>
    </row>
    <row r="16575" spans="1:9" hidden="1">
      <c r="A16575" s="784" t="str">
        <f>Table_wabobpsvr_AzureCalc_AzureCalcRateCard[[#This Row],[ServiceName]]&amp;Table_wabobpsvr_AzureCalc_AzureCalcRateCard[[#This Row],[Price_Level]]&amp;Table_wabobpsvr_AzureCalc_AzureCalcRateCard[[#This Row],[Region]]</f>
        <v>SQL DB Premium P11 Database HoursD</v>
      </c>
      <c r="B16575" s="784"/>
      <c r="C16575" s="784" t="s">
        <v>1119</v>
      </c>
      <c r="D16575" s="784" t="s">
        <v>183</v>
      </c>
      <c r="E16575" s="784">
        <v>8.2797000000000001</v>
      </c>
      <c r="F16575" s="784" t="s">
        <v>7601</v>
      </c>
      <c r="G16575" s="784" t="s">
        <v>7521</v>
      </c>
      <c r="H16575" s="784" t="s">
        <v>7522</v>
      </c>
      <c r="I16575" s="784" t="s">
        <v>7489</v>
      </c>
    </row>
    <row r="16576" spans="1:9" hidden="1">
      <c r="A16576" s="784" t="str">
        <f>Table_wabobpsvr_AzureCalc_AzureCalcRateCard[[#This Row],[ServiceName]]&amp;Table_wabobpsvr_AzureCalc_AzureCalcRateCard[[#This Row],[Price_Level]]&amp;Table_wabobpsvr_AzureCalc_AzureCalcRateCard[[#This Row],[Region]]</f>
        <v>Premium P11 Secondary Active Geo Database HoursD15</v>
      </c>
      <c r="B16576" s="784">
        <v>15</v>
      </c>
      <c r="C16576" s="784" t="s">
        <v>1119</v>
      </c>
      <c r="D16576" s="784" t="s">
        <v>183</v>
      </c>
      <c r="E16576" s="784">
        <v>9.1666666666666696</v>
      </c>
      <c r="F16576" s="784" t="s">
        <v>7490</v>
      </c>
      <c r="G16576" s="784" t="s">
        <v>7523</v>
      </c>
      <c r="H16576" s="784" t="s">
        <v>7524</v>
      </c>
      <c r="I16576" s="784" t="s">
        <v>7491</v>
      </c>
    </row>
    <row r="16577" spans="1:9" hidden="1">
      <c r="A16577" s="784" t="str">
        <f>Table_wabobpsvr_AzureCalc_AzureCalcRateCard[[#This Row],[ServiceName]]&amp;Table_wabobpsvr_AzureCalc_AzureCalcRateCard[[#This Row],[Price_Level]]&amp;Table_wabobpsvr_AzureCalc_AzureCalcRateCard[[#This Row],[Region]]</f>
        <v>Premium P11 Secondary Active Geo Database HoursD16</v>
      </c>
      <c r="B16577" s="784">
        <v>16</v>
      </c>
      <c r="C16577" s="784" t="s">
        <v>1119</v>
      </c>
      <c r="D16577" s="784" t="s">
        <v>183</v>
      </c>
      <c r="E16577" s="784">
        <v>9.1666666666666696</v>
      </c>
      <c r="F16577" s="784" t="s">
        <v>7490</v>
      </c>
      <c r="G16577" s="784" t="s">
        <v>7525</v>
      </c>
      <c r="H16577" s="784" t="s">
        <v>7526</v>
      </c>
      <c r="I16577" s="784" t="s">
        <v>7492</v>
      </c>
    </row>
    <row r="16578" spans="1:9" hidden="1">
      <c r="A16578" s="784" t="str">
        <f>Table_wabobpsvr_AzureCalc_AzureCalcRateCard[[#This Row],[ServiceName]]&amp;Table_wabobpsvr_AzureCalc_AzureCalcRateCard[[#This Row],[Price_Level]]&amp;Table_wabobpsvr_AzureCalc_AzureCalcRateCard[[#This Row],[Region]]</f>
        <v>Premium P11 Secondary Active Geo Database HoursD13</v>
      </c>
      <c r="B16578" s="784">
        <v>13</v>
      </c>
      <c r="C16578" s="784" t="s">
        <v>1119</v>
      </c>
      <c r="D16578" s="784" t="s">
        <v>183</v>
      </c>
      <c r="E16578" s="784">
        <v>10.062433333333299</v>
      </c>
      <c r="F16578" s="784" t="s">
        <v>7490</v>
      </c>
      <c r="G16578" s="784" t="s">
        <v>7527</v>
      </c>
      <c r="H16578" s="784" t="s">
        <v>7528</v>
      </c>
      <c r="I16578" s="784" t="s">
        <v>7493</v>
      </c>
    </row>
    <row r="16579" spans="1:9" hidden="1">
      <c r="A16579" s="784" t="str">
        <f>Table_wabobpsvr_AzureCalc_AzureCalcRateCard[[#This Row],[ServiceName]]&amp;Table_wabobpsvr_AzureCalc_AzureCalcRateCard[[#This Row],[Price_Level]]&amp;Table_wabobpsvr_AzureCalc_AzureCalcRateCard[[#This Row],[Region]]</f>
        <v>Premium P11 Secondary Active Geo Database HoursD11</v>
      </c>
      <c r="B16579" s="784">
        <v>11</v>
      </c>
      <c r="C16579" s="784" t="s">
        <v>1119</v>
      </c>
      <c r="D16579" s="784" t="s">
        <v>183</v>
      </c>
      <c r="E16579" s="784">
        <v>9.3719999999999999</v>
      </c>
      <c r="F16579" s="784" t="s">
        <v>7490</v>
      </c>
      <c r="G16579" s="784" t="s">
        <v>7529</v>
      </c>
      <c r="H16579" s="784" t="s">
        <v>7530</v>
      </c>
      <c r="I16579" s="784" t="s">
        <v>7494</v>
      </c>
    </row>
    <row r="16580" spans="1:9" hidden="1">
      <c r="A16580" s="784" t="str">
        <f>Table_wabobpsvr_AzureCalc_AzureCalcRateCard[[#This Row],[ServiceName]]&amp;Table_wabobpsvr_AzureCalc_AzureCalcRateCard[[#This Row],[Price_Level]]&amp;Table_wabobpsvr_AzureCalc_AzureCalcRateCard[[#This Row],[Region]]</f>
        <v>Premium P11 Secondary Active Geo Database HoursD12</v>
      </c>
      <c r="B16580" s="784">
        <v>12</v>
      </c>
      <c r="C16580" s="784" t="s">
        <v>1119</v>
      </c>
      <c r="D16580" s="784" t="s">
        <v>183</v>
      </c>
      <c r="E16580" s="784">
        <v>9.3719999999999999</v>
      </c>
      <c r="F16580" s="784" t="s">
        <v>7490</v>
      </c>
      <c r="G16580" s="784" t="s">
        <v>7531</v>
      </c>
      <c r="H16580" s="784" t="s">
        <v>7532</v>
      </c>
      <c r="I16580" s="784" t="s">
        <v>7495</v>
      </c>
    </row>
    <row r="16581" spans="1:9" hidden="1">
      <c r="A16581" s="784" t="str">
        <f>Table_wabobpsvr_AzureCalc_AzureCalcRateCard[[#This Row],[ServiceName]]&amp;Table_wabobpsvr_AzureCalc_AzureCalcRateCard[[#This Row],[Price_Level]]&amp;Table_wabobpsvr_AzureCalc_AzureCalcRateCard[[#This Row],[Region]]</f>
        <v>Premium P11 Secondary Active Geo Database HoursD14</v>
      </c>
      <c r="B16581" s="784">
        <v>14</v>
      </c>
      <c r="C16581" s="784" t="s">
        <v>1119</v>
      </c>
      <c r="D16581" s="784" t="s">
        <v>183</v>
      </c>
      <c r="E16581" s="784">
        <v>10.333399999999999</v>
      </c>
      <c r="F16581" s="784" t="s">
        <v>7490</v>
      </c>
      <c r="G16581" s="784" t="s">
        <v>7533</v>
      </c>
      <c r="H16581" s="784" t="s">
        <v>7534</v>
      </c>
      <c r="I16581" s="784" t="s">
        <v>7496</v>
      </c>
    </row>
    <row r="16582" spans="1:9" hidden="1">
      <c r="A16582" s="784" t="str">
        <f>Table_wabobpsvr_AzureCalc_AzureCalcRateCard[[#This Row],[ServiceName]]&amp;Table_wabobpsvr_AzureCalc_AzureCalcRateCard[[#This Row],[Price_Level]]&amp;Table_wabobpsvr_AzureCalc_AzureCalcRateCard[[#This Row],[Region]]</f>
        <v>Premium P11 Secondary Active Geo Database HoursD</v>
      </c>
      <c r="B16582" s="784"/>
      <c r="C16582" s="784" t="s">
        <v>1119</v>
      </c>
      <c r="D16582" s="784" t="s">
        <v>183</v>
      </c>
      <c r="E16582" s="784">
        <v>8.2797000000000001</v>
      </c>
      <c r="F16582" s="784" t="s">
        <v>7490</v>
      </c>
      <c r="G16582" s="784" t="s">
        <v>7535</v>
      </c>
      <c r="H16582" s="784" t="s">
        <v>7536</v>
      </c>
      <c r="I16582" s="784" t="s">
        <v>7497</v>
      </c>
    </row>
    <row r="16583" spans="1:9" hidden="1">
      <c r="A16583" s="784" t="str">
        <f>Table_wabobpsvr_AzureCalc_AzureCalcRateCard[[#This Row],[ServiceName]]&amp;Table_wabobpsvr_AzureCalc_AzureCalcRateCard[[#This Row],[Price_Level]]&amp;Table_wabobpsvr_AzureCalc_AzureCalcRateCard[[#This Row],[Region]]</f>
        <v>Premium P11 Secondary Geo Database HoursD15</v>
      </c>
      <c r="B16583" s="784">
        <v>15</v>
      </c>
      <c r="C16583" s="784" t="s">
        <v>1119</v>
      </c>
      <c r="D16583" s="784" t="s">
        <v>183</v>
      </c>
      <c r="E16583" s="784">
        <v>6.875</v>
      </c>
      <c r="F16583" s="784" t="s">
        <v>7498</v>
      </c>
      <c r="G16583" s="784" t="s">
        <v>7537</v>
      </c>
      <c r="H16583" s="784" t="s">
        <v>7538</v>
      </c>
      <c r="I16583" s="784" t="s">
        <v>7499</v>
      </c>
    </row>
    <row r="16584" spans="1:9" hidden="1">
      <c r="A16584" s="784" t="str">
        <f>Table_wabobpsvr_AzureCalc_AzureCalcRateCard[[#This Row],[ServiceName]]&amp;Table_wabobpsvr_AzureCalc_AzureCalcRateCard[[#This Row],[Price_Level]]&amp;Table_wabobpsvr_AzureCalc_AzureCalcRateCard[[#This Row],[Region]]</f>
        <v>Premium P11 Secondary Geo Database HoursD16</v>
      </c>
      <c r="B16584" s="784">
        <v>16</v>
      </c>
      <c r="C16584" s="784" t="s">
        <v>1119</v>
      </c>
      <c r="D16584" s="784" t="s">
        <v>183</v>
      </c>
      <c r="E16584" s="784">
        <v>6.875</v>
      </c>
      <c r="F16584" s="784" t="s">
        <v>7498</v>
      </c>
      <c r="G16584" s="784" t="s">
        <v>7539</v>
      </c>
      <c r="H16584" s="784" t="s">
        <v>7540</v>
      </c>
      <c r="I16584" s="784" t="s">
        <v>7500</v>
      </c>
    </row>
    <row r="16585" spans="1:9" hidden="1">
      <c r="A16585" s="784" t="str">
        <f>Table_wabobpsvr_AzureCalc_AzureCalcRateCard[[#This Row],[ServiceName]]&amp;Table_wabobpsvr_AzureCalc_AzureCalcRateCard[[#This Row],[Price_Level]]&amp;Table_wabobpsvr_AzureCalc_AzureCalcRateCard[[#This Row],[Region]]</f>
        <v>Premium P11 Secondary Geo Database HoursD13</v>
      </c>
      <c r="B16585" s="784">
        <v>13</v>
      </c>
      <c r="C16585" s="784" t="s">
        <v>1119</v>
      </c>
      <c r="D16585" s="784" t="s">
        <v>183</v>
      </c>
      <c r="E16585" s="784">
        <v>7.5467333333333304</v>
      </c>
      <c r="F16585" s="784" t="s">
        <v>7498</v>
      </c>
      <c r="G16585" s="784" t="s">
        <v>7541</v>
      </c>
      <c r="H16585" s="784" t="s">
        <v>7542</v>
      </c>
      <c r="I16585" s="784" t="s">
        <v>7501</v>
      </c>
    </row>
    <row r="16586" spans="1:9" hidden="1">
      <c r="A16586" s="784" t="str">
        <f>Table_wabobpsvr_AzureCalc_AzureCalcRateCard[[#This Row],[ServiceName]]&amp;Table_wabobpsvr_AzureCalc_AzureCalcRateCard[[#This Row],[Price_Level]]&amp;Table_wabobpsvr_AzureCalc_AzureCalcRateCard[[#This Row],[Region]]</f>
        <v>Premium P11 Secondary Geo Database HoursD11</v>
      </c>
      <c r="B16586" s="784">
        <v>11</v>
      </c>
      <c r="C16586" s="784" t="s">
        <v>1119</v>
      </c>
      <c r="D16586" s="784" t="s">
        <v>183</v>
      </c>
      <c r="E16586" s="784">
        <v>7.0289999999999999</v>
      </c>
      <c r="F16586" s="784" t="s">
        <v>7498</v>
      </c>
      <c r="G16586" s="784" t="s">
        <v>7543</v>
      </c>
      <c r="H16586" s="784" t="s">
        <v>7544</v>
      </c>
      <c r="I16586" s="784" t="s">
        <v>7502</v>
      </c>
    </row>
    <row r="16587" spans="1:9" hidden="1">
      <c r="A16587" s="784" t="str">
        <f>Table_wabobpsvr_AzureCalc_AzureCalcRateCard[[#This Row],[ServiceName]]&amp;Table_wabobpsvr_AzureCalc_AzureCalcRateCard[[#This Row],[Price_Level]]&amp;Table_wabobpsvr_AzureCalc_AzureCalcRateCard[[#This Row],[Region]]</f>
        <v>Premium P11 Secondary Geo Database HoursD12</v>
      </c>
      <c r="B16587" s="784">
        <v>12</v>
      </c>
      <c r="C16587" s="784" t="s">
        <v>1119</v>
      </c>
      <c r="D16587" s="784" t="s">
        <v>183</v>
      </c>
      <c r="E16587" s="784">
        <v>7.0289999999999999</v>
      </c>
      <c r="F16587" s="784" t="s">
        <v>7498</v>
      </c>
      <c r="G16587" s="784" t="s">
        <v>7545</v>
      </c>
      <c r="H16587" s="784" t="s">
        <v>7546</v>
      </c>
      <c r="I16587" s="784" t="s">
        <v>7503</v>
      </c>
    </row>
    <row r="16588" spans="1:9" hidden="1">
      <c r="A16588" s="784" t="str">
        <f>Table_wabobpsvr_AzureCalc_AzureCalcRateCard[[#This Row],[ServiceName]]&amp;Table_wabobpsvr_AzureCalc_AzureCalcRateCard[[#This Row],[Price_Level]]&amp;Table_wabobpsvr_AzureCalc_AzureCalcRateCard[[#This Row],[Region]]</f>
        <v>Premium P11 Secondary Geo Database HoursD14</v>
      </c>
      <c r="B16588" s="784">
        <v>14</v>
      </c>
      <c r="C16588" s="784" t="s">
        <v>1119</v>
      </c>
      <c r="D16588" s="784" t="s">
        <v>183</v>
      </c>
      <c r="E16588" s="784">
        <v>7.7502333333333304</v>
      </c>
      <c r="F16588" s="784" t="s">
        <v>7498</v>
      </c>
      <c r="G16588" s="784" t="s">
        <v>7547</v>
      </c>
      <c r="H16588" s="784" t="s">
        <v>7548</v>
      </c>
      <c r="I16588" s="784" t="s">
        <v>7507</v>
      </c>
    </row>
    <row r="16589" spans="1:9" hidden="1">
      <c r="A16589" s="784" t="str">
        <f>Table_wabobpsvr_AzureCalc_AzureCalcRateCard[[#This Row],[ServiceName]]&amp;Table_wabobpsvr_AzureCalc_AzureCalcRateCard[[#This Row],[Price_Level]]&amp;Table_wabobpsvr_AzureCalc_AzureCalcRateCard[[#This Row],[Region]]</f>
        <v>Premium P11 Secondary Geo Database HoursD</v>
      </c>
      <c r="B16589" s="784"/>
      <c r="C16589" s="784" t="s">
        <v>1119</v>
      </c>
      <c r="D16589" s="784" t="s">
        <v>183</v>
      </c>
      <c r="E16589" s="784">
        <v>6.2098666666666702</v>
      </c>
      <c r="F16589" s="784" t="s">
        <v>7498</v>
      </c>
      <c r="G16589" s="784" t="s">
        <v>7549</v>
      </c>
      <c r="H16589" s="784" t="s">
        <v>7550</v>
      </c>
      <c r="I16589" s="784" t="s">
        <v>7508</v>
      </c>
    </row>
    <row r="16590" spans="1:9" hidden="1">
      <c r="A16590" s="784" t="str">
        <f>Table_wabobpsvr_AzureCalc_AzureCalcRateCard[[#This Row],[ServiceName]]&amp;Table_wabobpsvr_AzureCalc_AzureCalcRateCard[[#This Row],[Price_Level]]&amp;Table_wabobpsvr_AzureCalc_AzureCalcRateCard[[#This Row],[Region]]</f>
        <v>Basic Elastic Database ExistenceD</v>
      </c>
      <c r="B16590" s="784"/>
      <c r="C16590" s="784" t="s">
        <v>7614</v>
      </c>
      <c r="D16590" s="784" t="s">
        <v>183</v>
      </c>
      <c r="E16590" s="784">
        <v>7.0000000000000001E-3</v>
      </c>
      <c r="F16590" s="784" t="s">
        <v>7454</v>
      </c>
      <c r="G16590" s="784" t="s">
        <v>7579</v>
      </c>
      <c r="H16590" s="784" t="s">
        <v>7654</v>
      </c>
      <c r="I16590" s="784" t="s">
        <v>7465</v>
      </c>
    </row>
    <row r="16591" spans="1:9" hidden="1">
      <c r="A16591" s="784" t="str">
        <f>Table_wabobpsvr_AzureCalc_AzureCalcRateCard[[#This Row],[ServiceName]]&amp;Table_wabobpsvr_AzureCalc_AzureCalcRateCard[[#This Row],[Price_Level]]&amp;Table_wabobpsvr_AzureCalc_AzureCalcRateCard[[#This Row],[Region]]</f>
        <v>Premium Elastic DTU PackD</v>
      </c>
      <c r="B16591" s="784"/>
      <c r="C16591" s="784" t="s">
        <v>7614</v>
      </c>
      <c r="D16591" s="784" t="s">
        <v>183</v>
      </c>
      <c r="E16591" s="784">
        <v>0.158</v>
      </c>
      <c r="F16591" s="784" t="s">
        <v>7555</v>
      </c>
      <c r="G16591" s="784" t="s">
        <v>7586</v>
      </c>
      <c r="H16591" s="784" t="s">
        <v>7655</v>
      </c>
      <c r="I16591" s="784" t="s">
        <v>7562</v>
      </c>
    </row>
    <row r="16592" spans="1:9" hidden="1">
      <c r="A16592" s="784" t="str">
        <f>Table_wabobpsvr_AzureCalc_AzureCalcRateCard[[#This Row],[ServiceName]]&amp;Table_wabobpsvr_AzureCalc_AzureCalcRateCard[[#This Row],[Price_Level]]&amp;Table_wabobpsvr_AzureCalc_AzureCalcRateCard[[#This Row],[Region]]</f>
        <v>Premium Elastic Database ExistenceD</v>
      </c>
      <c r="B16592" s="784"/>
      <c r="C16592" s="784" t="s">
        <v>7614</v>
      </c>
      <c r="D16592" s="784" t="s">
        <v>183</v>
      </c>
      <c r="E16592" s="784">
        <v>0.17699999999999999</v>
      </c>
      <c r="F16592" s="784" t="s">
        <v>7563</v>
      </c>
      <c r="G16592" s="784" t="s">
        <v>7593</v>
      </c>
      <c r="H16592" s="784" t="s">
        <v>7656</v>
      </c>
      <c r="I16592" s="784" t="s">
        <v>7570</v>
      </c>
    </row>
    <row r="16593" spans="1:9" hidden="1">
      <c r="A16593" s="784" t="str">
        <f>Table_wabobpsvr_AzureCalc_AzureCalcRateCard[[#This Row],[ServiceName]]&amp;Table_wabobpsvr_AzureCalc_AzureCalcRateCard[[#This Row],[Price_Level]]&amp;Table_wabobpsvr_AzureCalc_AzureCalcRateCard[[#This Row],[Region]]</f>
        <v>Standard Elastic DTU PackB</v>
      </c>
      <c r="B16593" s="784"/>
      <c r="C16593" s="784" t="s">
        <v>7614</v>
      </c>
      <c r="D16593" s="784" t="s">
        <v>182</v>
      </c>
      <c r="E16593" s="784">
        <v>6.8000000000000005E-2</v>
      </c>
      <c r="F16593" s="784" t="s">
        <v>4718</v>
      </c>
      <c r="G16593" s="784" t="s">
        <v>4724</v>
      </c>
      <c r="H16593" s="784" t="s">
        <v>7651</v>
      </c>
      <c r="I16593" s="784" t="s">
        <v>4884</v>
      </c>
    </row>
    <row r="16594" spans="1:9" hidden="1">
      <c r="A16594" s="784" t="str">
        <f>Table_wabobpsvr_AzureCalc_AzureCalcRateCard[[#This Row],[ServiceName]]&amp;Table_wabobpsvr_AzureCalc_AzureCalcRateCard[[#This Row],[Price_Level]]&amp;Table_wabobpsvr_AzureCalc_AzureCalcRateCard[[#This Row],[Region]]</f>
        <v>Standard Elastic Database ExistenceB</v>
      </c>
      <c r="B16594" s="784"/>
      <c r="C16594" s="784" t="s">
        <v>7614</v>
      </c>
      <c r="D16594" s="784" t="s">
        <v>182</v>
      </c>
      <c r="E16594" s="784">
        <v>3.7999999999999999E-2</v>
      </c>
      <c r="F16594" s="784" t="s">
        <v>4757</v>
      </c>
      <c r="G16594" s="784" t="s">
        <v>4782</v>
      </c>
      <c r="H16594" s="784" t="s">
        <v>7652</v>
      </c>
      <c r="I16594" s="784" t="s">
        <v>4931</v>
      </c>
    </row>
    <row r="16595" spans="1:9" hidden="1">
      <c r="A16595" s="784" t="str">
        <f>Table_wabobpsvr_AzureCalc_AzureCalcRateCard[[#This Row],[ServiceName]]&amp;Table_wabobpsvr_AzureCalc_AzureCalcRateCard[[#This Row],[Price_Level]]&amp;Table_wabobpsvr_AzureCalc_AzureCalcRateCard[[#This Row],[Region]]</f>
        <v>Basic Elastic DTU PackB</v>
      </c>
      <c r="B16595" s="784"/>
      <c r="C16595" s="784" t="s">
        <v>7614</v>
      </c>
      <c r="D16595" s="784" t="s">
        <v>182</v>
      </c>
      <c r="E16595" s="784">
        <v>4.4999999999999998E-2</v>
      </c>
      <c r="F16595" s="784" t="s">
        <v>7449</v>
      </c>
      <c r="G16595" s="784" t="s">
        <v>7572</v>
      </c>
      <c r="H16595" s="784" t="s">
        <v>7653</v>
      </c>
      <c r="I16595" s="784" t="s">
        <v>7552</v>
      </c>
    </row>
    <row r="16596" spans="1:9" hidden="1">
      <c r="A16596" s="784" t="str">
        <f>Table_wabobpsvr_AzureCalc_AzureCalcRateCard[[#This Row],[ServiceName]]&amp;Table_wabobpsvr_AzureCalc_AzureCalcRateCard[[#This Row],[Price_Level]]&amp;Table_wabobpsvr_AzureCalc_AzureCalcRateCard[[#This Row],[Region]]</f>
        <v>Basic Elastic Database ExistenceB</v>
      </c>
      <c r="B16596" s="784"/>
      <c r="C16596" s="784" t="s">
        <v>7614</v>
      </c>
      <c r="D16596" s="784" t="s">
        <v>182</v>
      </c>
      <c r="E16596" s="784">
        <v>8.0000000000000002E-3</v>
      </c>
      <c r="F16596" s="784" t="s">
        <v>7454</v>
      </c>
      <c r="G16596" s="784" t="s">
        <v>7579</v>
      </c>
      <c r="H16596" s="784" t="s">
        <v>7654</v>
      </c>
      <c r="I16596" s="784" t="s">
        <v>7465</v>
      </c>
    </row>
    <row r="16597" spans="1:9" hidden="1">
      <c r="A16597" s="784" t="str">
        <f>Table_wabobpsvr_AzureCalc_AzureCalcRateCard[[#This Row],[ServiceName]]&amp;Table_wabobpsvr_AzureCalc_AzureCalcRateCard[[#This Row],[Price_Level]]&amp;Table_wabobpsvr_AzureCalc_AzureCalcRateCard[[#This Row],[Region]]</f>
        <v>Premium Elastic DTU PackB</v>
      </c>
      <c r="B16597" s="784"/>
      <c r="C16597" s="784" t="s">
        <v>7614</v>
      </c>
      <c r="D16597" s="784" t="s">
        <v>182</v>
      </c>
      <c r="E16597" s="784">
        <v>0.16900000000000001</v>
      </c>
      <c r="F16597" s="784" t="s">
        <v>7555</v>
      </c>
      <c r="G16597" s="784" t="s">
        <v>7586</v>
      </c>
      <c r="H16597" s="784" t="s">
        <v>7655</v>
      </c>
      <c r="I16597" s="784" t="s">
        <v>7562</v>
      </c>
    </row>
    <row r="16598" spans="1:9" hidden="1">
      <c r="A16598" s="784" t="str">
        <f>Table_wabobpsvr_AzureCalc_AzureCalcRateCard[[#This Row],[ServiceName]]&amp;Table_wabobpsvr_AzureCalc_AzureCalcRateCard[[#This Row],[Price_Level]]&amp;Table_wabobpsvr_AzureCalc_AzureCalcRateCard[[#This Row],[Region]]</f>
        <v>Premium Elastic Database ExistenceB</v>
      </c>
      <c r="B16598" s="784"/>
      <c r="C16598" s="784" t="s">
        <v>7614</v>
      </c>
      <c r="D16598" s="784" t="s">
        <v>182</v>
      </c>
      <c r="E16598" s="784">
        <v>0.19</v>
      </c>
      <c r="F16598" s="784" t="s">
        <v>7563</v>
      </c>
      <c r="G16598" s="784" t="s">
        <v>7593</v>
      </c>
      <c r="H16598" s="784" t="s">
        <v>7656</v>
      </c>
      <c r="I16598" s="784" t="s">
        <v>7570</v>
      </c>
    </row>
    <row r="16599" spans="1:9" hidden="1">
      <c r="A16599" s="784" t="str">
        <f>Table_wabobpsvr_AzureCalc_AzureCalcRateCard[[#This Row],[ServiceName]]&amp;Table_wabobpsvr_AzureCalc_AzureCalcRateCard[[#This Row],[Price_Level]]&amp;Table_wabobpsvr_AzureCalc_AzureCalcRateCard[[#This Row],[Region]]</f>
        <v>Standard Elastic DTU PackC15</v>
      </c>
      <c r="B16599" s="784">
        <v>15</v>
      </c>
      <c r="C16599" s="784" t="s">
        <v>7614</v>
      </c>
      <c r="D16599" s="784" t="s">
        <v>184</v>
      </c>
      <c r="E16599" s="784">
        <v>7.2999999999999995E-2</v>
      </c>
      <c r="F16599" s="784" t="s">
        <v>4718</v>
      </c>
      <c r="G16599" s="784" t="s">
        <v>4719</v>
      </c>
      <c r="H16599" s="784" t="s">
        <v>7636</v>
      </c>
      <c r="I16599" s="784" t="s">
        <v>4885</v>
      </c>
    </row>
    <row r="16600" spans="1:9" hidden="1">
      <c r="A16600" s="784" t="str">
        <f>Table_wabobpsvr_AzureCalc_AzureCalcRateCard[[#This Row],[ServiceName]]&amp;Table_wabobpsvr_AzureCalc_AzureCalcRateCard[[#This Row],[Price_Level]]&amp;Table_wabobpsvr_AzureCalc_AzureCalcRateCard[[#This Row],[Region]]</f>
        <v>Standard Elastic Database ExistenceC15</v>
      </c>
      <c r="B16600" s="784">
        <v>15</v>
      </c>
      <c r="C16600" s="784" t="s">
        <v>7614</v>
      </c>
      <c r="D16600" s="784" t="s">
        <v>184</v>
      </c>
      <c r="E16600" s="784">
        <v>0.04</v>
      </c>
      <c r="F16600" s="784" t="s">
        <v>4757</v>
      </c>
      <c r="G16600" s="784" t="s">
        <v>4758</v>
      </c>
      <c r="H16600" s="784" t="s">
        <v>7637</v>
      </c>
      <c r="I16600" s="784" t="s">
        <v>4932</v>
      </c>
    </row>
    <row r="16601" spans="1:9" hidden="1">
      <c r="A16601" s="784" t="str">
        <f>Table_wabobpsvr_AzureCalc_AzureCalcRateCard[[#This Row],[ServiceName]]&amp;Table_wabobpsvr_AzureCalc_AzureCalcRateCard[[#This Row],[Price_Level]]&amp;Table_wabobpsvr_AzureCalc_AzureCalcRateCard[[#This Row],[Region]]</f>
        <v>Basic Elastic DTU PackC15</v>
      </c>
      <c r="B16601" s="784">
        <v>15</v>
      </c>
      <c r="C16601" s="784" t="s">
        <v>7614</v>
      </c>
      <c r="D16601" s="784" t="s">
        <v>184</v>
      </c>
      <c r="E16601" s="784">
        <v>4.9000000000000002E-2</v>
      </c>
      <c r="F16601" s="784" t="s">
        <v>7449</v>
      </c>
      <c r="G16601" s="784" t="s">
        <v>7461</v>
      </c>
      <c r="H16601" s="784" t="s">
        <v>7638</v>
      </c>
      <c r="I16601" s="784" t="s">
        <v>7462</v>
      </c>
    </row>
    <row r="16602" spans="1:9" hidden="1">
      <c r="A16602" s="784" t="str">
        <f>Table_wabobpsvr_AzureCalc_AzureCalcRateCard[[#This Row],[ServiceName]]&amp;Table_wabobpsvr_AzureCalc_AzureCalcRateCard[[#This Row],[Price_Level]]&amp;Table_wabobpsvr_AzureCalc_AzureCalcRateCard[[#This Row],[Region]]</f>
        <v>Standard Elastic DTU PackD13</v>
      </c>
      <c r="B16602" s="784">
        <v>13</v>
      </c>
      <c r="C16602" s="784" t="s">
        <v>7614</v>
      </c>
      <c r="D16602" s="784" t="s">
        <v>183</v>
      </c>
      <c r="E16602" s="784">
        <v>7.6999999999999999E-2</v>
      </c>
      <c r="F16602" s="784" t="s">
        <v>4718</v>
      </c>
      <c r="G16602" s="784" t="s">
        <v>4879</v>
      </c>
      <c r="H16602" s="784" t="s">
        <v>7628</v>
      </c>
      <c r="I16602" s="784" t="s">
        <v>4880</v>
      </c>
    </row>
    <row r="16603" spans="1:9" hidden="1">
      <c r="A16603" s="784" t="str">
        <f>Table_wabobpsvr_AzureCalc_AzureCalcRateCard[[#This Row],[ServiceName]]&amp;Table_wabobpsvr_AzureCalc_AzureCalcRateCard[[#This Row],[Price_Level]]&amp;Table_wabobpsvr_AzureCalc_AzureCalcRateCard[[#This Row],[Region]]</f>
        <v>Standard Elastic Database ExistenceD13</v>
      </c>
      <c r="B16603" s="784">
        <v>13</v>
      </c>
      <c r="C16603" s="784" t="s">
        <v>7614</v>
      </c>
      <c r="D16603" s="784" t="s">
        <v>183</v>
      </c>
      <c r="E16603" s="784">
        <v>4.2999999999999997E-2</v>
      </c>
      <c r="F16603" s="784" t="s">
        <v>4757</v>
      </c>
      <c r="G16603" s="784" t="s">
        <v>5921</v>
      </c>
      <c r="H16603" s="784" t="s">
        <v>7630</v>
      </c>
      <c r="I16603" s="784" t="s">
        <v>5922</v>
      </c>
    </row>
    <row r="16604" spans="1:9" hidden="1">
      <c r="A16604" s="784" t="str">
        <f>Table_wabobpsvr_AzureCalc_AzureCalcRateCard[[#This Row],[ServiceName]]&amp;Table_wabobpsvr_AzureCalc_AzureCalcRateCard[[#This Row],[Price_Level]]&amp;Table_wabobpsvr_AzureCalc_AzureCalcRateCard[[#This Row],[Region]]</f>
        <v>Basic Elastic DTU PackD13</v>
      </c>
      <c r="B16604" s="784">
        <v>13</v>
      </c>
      <c r="C16604" s="784" t="s">
        <v>7614</v>
      </c>
      <c r="D16604" s="784" t="s">
        <v>183</v>
      </c>
      <c r="E16604" s="784">
        <v>5.1999999999999998E-2</v>
      </c>
      <c r="F16604" s="784" t="s">
        <v>7449</v>
      </c>
      <c r="G16604" s="784" t="s">
        <v>7452</v>
      </c>
      <c r="H16604" s="784" t="s">
        <v>7631</v>
      </c>
      <c r="I16604" s="784" t="s">
        <v>7453</v>
      </c>
    </row>
    <row r="16605" spans="1:9" hidden="1">
      <c r="A16605" s="784" t="str">
        <f>Table_wabobpsvr_AzureCalc_AzureCalcRateCard[[#This Row],[ServiceName]]&amp;Table_wabobpsvr_AzureCalc_AzureCalcRateCard[[#This Row],[Price_Level]]&amp;Table_wabobpsvr_AzureCalc_AzureCalcRateCard[[#This Row],[Region]]</f>
        <v>Basic Elastic Database ExistenceD13</v>
      </c>
      <c r="B16605" s="784">
        <v>13</v>
      </c>
      <c r="C16605" s="784" t="s">
        <v>7614</v>
      </c>
      <c r="D16605" s="784" t="s">
        <v>183</v>
      </c>
      <c r="E16605" s="784">
        <v>8.9999999999999993E-3</v>
      </c>
      <c r="F16605" s="784" t="s">
        <v>7454</v>
      </c>
      <c r="G16605" s="784" t="s">
        <v>7575</v>
      </c>
      <c r="H16605" s="784" t="s">
        <v>7632</v>
      </c>
      <c r="I16605" s="784" t="s">
        <v>7460</v>
      </c>
    </row>
    <row r="16606" spans="1:9" hidden="1">
      <c r="A16606" s="784" t="str">
        <f>Table_wabobpsvr_AzureCalc_AzureCalcRateCard[[#This Row],[ServiceName]]&amp;Table_wabobpsvr_AzureCalc_AzureCalcRateCard[[#This Row],[Price_Level]]&amp;Table_wabobpsvr_AzureCalc_AzureCalcRateCard[[#This Row],[Region]]</f>
        <v>Premium Elastic DTU PackD13</v>
      </c>
      <c r="B16606" s="784">
        <v>13</v>
      </c>
      <c r="C16606" s="784" t="s">
        <v>7614</v>
      </c>
      <c r="D16606" s="784" t="s">
        <v>183</v>
      </c>
      <c r="E16606" s="784">
        <v>0.193</v>
      </c>
      <c r="F16606" s="784" t="s">
        <v>7555</v>
      </c>
      <c r="G16606" s="784" t="s">
        <v>7582</v>
      </c>
      <c r="H16606" s="784" t="s">
        <v>7633</v>
      </c>
      <c r="I16606" s="784" t="s">
        <v>7558</v>
      </c>
    </row>
    <row r="16607" spans="1:9" hidden="1">
      <c r="A16607" s="784" t="str">
        <f>Table_wabobpsvr_AzureCalc_AzureCalcRateCard[[#This Row],[ServiceName]]&amp;Table_wabobpsvr_AzureCalc_AzureCalcRateCard[[#This Row],[Price_Level]]&amp;Table_wabobpsvr_AzureCalc_AzureCalcRateCard[[#This Row],[Region]]</f>
        <v>Premium Elastic Database ExistenceD13</v>
      </c>
      <c r="B16607" s="784">
        <v>13</v>
      </c>
      <c r="C16607" s="784" t="s">
        <v>7614</v>
      </c>
      <c r="D16607" s="784" t="s">
        <v>183</v>
      </c>
      <c r="E16607" s="784">
        <v>0.216</v>
      </c>
      <c r="F16607" s="784" t="s">
        <v>7563</v>
      </c>
      <c r="G16607" s="784" t="s">
        <v>7589</v>
      </c>
      <c r="H16607" s="784" t="s">
        <v>7634</v>
      </c>
      <c r="I16607" s="784" t="s">
        <v>7566</v>
      </c>
    </row>
    <row r="16608" spans="1:9" hidden="1">
      <c r="A16608" s="784" t="str">
        <f>Table_wabobpsvr_AzureCalc_AzureCalcRateCard[[#This Row],[ServiceName]]&amp;Table_wabobpsvr_AzureCalc_AzureCalcRateCard[[#This Row],[Price_Level]]&amp;Table_wabobpsvr_AzureCalc_AzureCalcRateCard[[#This Row],[Region]]</f>
        <v>Standard Elastic DTU PackD11</v>
      </c>
      <c r="B16608" s="784">
        <v>11</v>
      </c>
      <c r="C16608" s="784" t="s">
        <v>7614</v>
      </c>
      <c r="D16608" s="784" t="s">
        <v>183</v>
      </c>
      <c r="E16608" s="784">
        <v>7.1999999999999995E-2</v>
      </c>
      <c r="F16608" s="784" t="s">
        <v>4718</v>
      </c>
      <c r="G16608" s="784" t="s">
        <v>4721</v>
      </c>
      <c r="H16608" s="784" t="s">
        <v>7635</v>
      </c>
      <c r="I16608" s="784" t="s">
        <v>4888</v>
      </c>
    </row>
    <row r="16609" spans="1:9" hidden="1">
      <c r="A16609" s="784" t="str">
        <f>Table_wabobpsvr_AzureCalc_AzureCalcRateCard[[#This Row],[ServiceName]]&amp;Table_wabobpsvr_AzureCalc_AzureCalcRateCard[[#This Row],[Price_Level]]&amp;Table_wabobpsvr_AzureCalc_AzureCalcRateCard[[#This Row],[Region]]</f>
        <v>Standard Elastic Database ExistenceD11</v>
      </c>
      <c r="B16609" s="784">
        <v>11</v>
      </c>
      <c r="C16609" s="784" t="s">
        <v>7614</v>
      </c>
      <c r="D16609" s="784" t="s">
        <v>183</v>
      </c>
      <c r="E16609" s="784">
        <v>0.04</v>
      </c>
      <c r="F16609" s="784" t="s">
        <v>4757</v>
      </c>
      <c r="G16609" s="784" t="s">
        <v>4779</v>
      </c>
      <c r="H16609" s="784" t="s">
        <v>7639</v>
      </c>
      <c r="I16609" s="784" t="s">
        <v>4887</v>
      </c>
    </row>
    <row r="16610" spans="1:9" hidden="1">
      <c r="A16610" s="784" t="str">
        <f>Table_wabobpsvr_AzureCalc_AzureCalcRateCard[[#This Row],[ServiceName]]&amp;Table_wabobpsvr_AzureCalc_AzureCalcRateCard[[#This Row],[Price_Level]]&amp;Table_wabobpsvr_AzureCalc_AzureCalcRateCard[[#This Row],[Region]]</f>
        <v>Basic Elastic DTU PackD11</v>
      </c>
      <c r="B16610" s="784">
        <v>11</v>
      </c>
      <c r="C16610" s="784" t="s">
        <v>7614</v>
      </c>
      <c r="D16610" s="784" t="s">
        <v>183</v>
      </c>
      <c r="E16610" s="784">
        <v>4.8000000000000001E-2</v>
      </c>
      <c r="F16610" s="784" t="s">
        <v>7449</v>
      </c>
      <c r="G16610" s="784" t="s">
        <v>7456</v>
      </c>
      <c r="H16610" s="784" t="s">
        <v>7640</v>
      </c>
      <c r="I16610" s="784" t="s">
        <v>7457</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zoomScale="90" zoomScaleNormal="90" workbookViewId="0">
      <selection activeCell="AB27" sqref="AB27:AH27"/>
    </sheetView>
  </sheetViews>
  <sheetFormatPr defaultColWidth="0" defaultRowHeight="16.5" customHeight="1" zeroHeight="1"/>
  <cols>
    <col min="1" max="1" width="2" style="373" customWidth="1"/>
    <col min="2" max="2" width="2.33203125" style="373" customWidth="1"/>
    <col min="3" max="9" width="4.33203125" style="373" customWidth="1"/>
    <col min="10" max="10" width="1.44140625" style="373" customWidth="1"/>
    <col min="11" max="11" width="0.88671875" style="373" customWidth="1"/>
    <col min="12" max="21" width="3.88671875" style="373" customWidth="1"/>
    <col min="22" max="22" width="0.88671875" style="373" customWidth="1"/>
    <col min="23" max="23" width="1.44140625" style="373" customWidth="1"/>
    <col min="24" max="24" width="0.88671875" style="373" customWidth="1"/>
    <col min="25" max="25" width="3.88671875" style="373" customWidth="1"/>
    <col min="26" max="26" width="4" style="373" customWidth="1"/>
    <col min="27" max="34" width="3.88671875" style="373" customWidth="1"/>
    <col min="35" max="35" width="0.88671875" style="373" customWidth="1"/>
    <col min="36" max="36" width="1.44140625" style="373" customWidth="1"/>
    <col min="37" max="37" width="0.88671875" style="373" customWidth="1"/>
    <col min="38" max="47" width="3.88671875" style="373" customWidth="1"/>
    <col min="48" max="48" width="0.88671875" style="373" customWidth="1"/>
    <col min="49" max="49" width="1.44140625" style="373" customWidth="1"/>
    <col min="50" max="50" width="0.88671875" style="373" customWidth="1"/>
    <col min="51" max="53" width="3.88671875" style="373" customWidth="1"/>
    <col min="54" max="54" width="8" style="373" customWidth="1"/>
    <col min="55" max="55" width="2.5546875" style="373" customWidth="1"/>
    <col min="56" max="56" width="2.109375" style="373" customWidth="1"/>
    <col min="57" max="57" width="2.33203125" style="373" customWidth="1"/>
    <col min="58" max="60" width="3.88671875" style="373" customWidth="1"/>
    <col min="61" max="61" width="0.88671875" style="373" customWidth="1"/>
    <col min="62" max="62" width="2.33203125" style="373" customWidth="1"/>
    <col min="63" max="63" width="2.5546875" style="373" customWidth="1"/>
    <col min="64" max="97" width="3.6640625" style="373" hidden="1" customWidth="1"/>
    <col min="98" max="16384" width="9.10937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31" t="s">
        <v>609</v>
      </c>
      <c r="BB3" s="1531"/>
      <c r="BC3" s="1531"/>
      <c r="BD3" s="1531"/>
      <c r="BE3" s="1531"/>
      <c r="BF3" s="1531"/>
      <c r="BG3" s="1531"/>
      <c r="BH3" s="1531"/>
      <c r="BI3" s="379"/>
      <c r="BJ3" s="380"/>
    </row>
    <row r="4" spans="2:62" ht="12" customHeight="1">
      <c r="B4" s="377"/>
      <c r="C4" s="378"/>
      <c r="D4" s="378"/>
      <c r="E4" s="378"/>
      <c r="F4" s="378"/>
      <c r="G4" s="378"/>
      <c r="H4" s="378"/>
      <c r="I4" s="378"/>
      <c r="J4" s="379"/>
      <c r="K4" s="379"/>
      <c r="L4" s="1532" t="s">
        <v>610</v>
      </c>
      <c r="M4" s="1532"/>
      <c r="N4" s="1532"/>
      <c r="O4" s="1532"/>
      <c r="P4" s="1532"/>
      <c r="Q4" s="1532"/>
      <c r="R4" s="1532"/>
      <c r="S4" s="1532"/>
      <c r="T4" s="1532"/>
      <c r="U4" s="1532"/>
      <c r="V4" s="1532"/>
      <c r="W4" s="1532"/>
      <c r="X4" s="1532"/>
      <c r="Y4" s="1532"/>
      <c r="Z4" s="1532"/>
      <c r="AA4" s="1532"/>
      <c r="AB4" s="1532"/>
      <c r="AC4" s="1532"/>
      <c r="AD4" s="1532"/>
      <c r="AE4" s="1532"/>
      <c r="AF4" s="1532"/>
      <c r="AG4" s="1532"/>
      <c r="AH4" s="1532"/>
      <c r="AI4" s="1532"/>
      <c r="AJ4" s="1532"/>
      <c r="AK4" s="1532"/>
      <c r="AL4" s="1532"/>
      <c r="AM4" s="1532"/>
      <c r="AN4" s="1532"/>
      <c r="AO4" s="1532"/>
      <c r="AP4" s="1532"/>
      <c r="AQ4" s="1532"/>
      <c r="AR4" s="1532"/>
      <c r="AS4" s="1532"/>
      <c r="AT4" s="1532"/>
      <c r="AU4" s="1532"/>
      <c r="AV4" s="1532"/>
      <c r="AW4" s="381"/>
      <c r="AX4" s="381"/>
      <c r="AY4" s="381"/>
      <c r="AZ4" s="381"/>
      <c r="BA4" s="1531"/>
      <c r="BB4" s="1531"/>
      <c r="BC4" s="1531"/>
      <c r="BD4" s="1531"/>
      <c r="BE4" s="1531"/>
      <c r="BF4" s="1531"/>
      <c r="BG4" s="1531"/>
      <c r="BH4" s="1531"/>
      <c r="BI4" s="381"/>
      <c r="BJ4" s="380"/>
    </row>
    <row r="5" spans="2:62" ht="44.25" customHeight="1">
      <c r="B5" s="377"/>
      <c r="C5" s="378"/>
      <c r="D5" s="378"/>
      <c r="E5" s="378"/>
      <c r="F5" s="378"/>
      <c r="G5" s="378"/>
      <c r="H5" s="378"/>
      <c r="I5" s="378"/>
      <c r="J5" s="379"/>
      <c r="K5" s="379"/>
      <c r="L5" s="1532"/>
      <c r="M5" s="1532"/>
      <c r="N5" s="1532"/>
      <c r="O5" s="1532"/>
      <c r="P5" s="1532"/>
      <c r="Q5" s="1532"/>
      <c r="R5" s="1532"/>
      <c r="S5" s="1532"/>
      <c r="T5" s="1532"/>
      <c r="U5" s="1532"/>
      <c r="V5" s="1532"/>
      <c r="W5" s="1532"/>
      <c r="X5" s="1532"/>
      <c r="Y5" s="1532"/>
      <c r="Z5" s="1532"/>
      <c r="AA5" s="1532"/>
      <c r="AB5" s="1532"/>
      <c r="AC5" s="1532"/>
      <c r="AD5" s="1532"/>
      <c r="AE5" s="1532"/>
      <c r="AF5" s="1532"/>
      <c r="AG5" s="1532"/>
      <c r="AH5" s="1532"/>
      <c r="AI5" s="1532"/>
      <c r="AJ5" s="1532"/>
      <c r="AK5" s="1532"/>
      <c r="AL5" s="1532"/>
      <c r="AM5" s="1532"/>
      <c r="AN5" s="1532"/>
      <c r="AO5" s="1532"/>
      <c r="AP5" s="1532"/>
      <c r="AQ5" s="1532"/>
      <c r="AR5" s="1532"/>
      <c r="AS5" s="1532"/>
      <c r="AT5" s="1532"/>
      <c r="AU5" s="1532"/>
      <c r="AV5" s="1532"/>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32"/>
      <c r="M6" s="1532"/>
      <c r="N6" s="1532"/>
      <c r="O6" s="1532"/>
      <c r="P6" s="1532"/>
      <c r="Q6" s="1532"/>
      <c r="R6" s="1532"/>
      <c r="S6" s="1532"/>
      <c r="T6" s="1532"/>
      <c r="U6" s="1532"/>
      <c r="V6" s="1532"/>
      <c r="W6" s="1532"/>
      <c r="X6" s="1532"/>
      <c r="Y6" s="1532"/>
      <c r="Z6" s="1532"/>
      <c r="AA6" s="1532"/>
      <c r="AB6" s="1532"/>
      <c r="AC6" s="1532"/>
      <c r="AD6" s="1532"/>
      <c r="AE6" s="1532"/>
      <c r="AF6" s="1532"/>
      <c r="AG6" s="1532"/>
      <c r="AH6" s="1532"/>
      <c r="AI6" s="1532"/>
      <c r="AJ6" s="1532"/>
      <c r="AK6" s="1532"/>
      <c r="AL6" s="1532"/>
      <c r="AM6" s="1532"/>
      <c r="AN6" s="1532"/>
      <c r="AO6" s="1532"/>
      <c r="AP6" s="1532"/>
      <c r="AQ6" s="1532"/>
      <c r="AR6" s="1532"/>
      <c r="AS6" s="1532"/>
      <c r="AT6" s="1532"/>
      <c r="AU6" s="1532"/>
      <c r="AV6" s="1532"/>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20" t="s">
        <v>611</v>
      </c>
      <c r="D11" s="1520"/>
      <c r="E11" s="1520"/>
      <c r="F11" s="1520"/>
      <c r="G11" s="1520"/>
      <c r="H11" s="1520"/>
      <c r="I11" s="1520"/>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20"/>
      <c r="D12" s="1520"/>
      <c r="E12" s="1520"/>
      <c r="F12" s="1520"/>
      <c r="G12" s="1520"/>
      <c r="H12" s="1520"/>
      <c r="I12" s="1520"/>
      <c r="J12" s="382"/>
      <c r="K12" s="404"/>
      <c r="L12" s="405" t="s">
        <v>128</v>
      </c>
      <c r="M12" s="406"/>
      <c r="N12" s="406"/>
      <c r="O12" s="406"/>
      <c r="P12" s="406"/>
      <c r="Q12" s="406"/>
      <c r="R12" s="1346">
        <f>'Control Panel'!T792</f>
        <v>1026.72</v>
      </c>
      <c r="S12" s="1346"/>
      <c r="T12" s="1346"/>
      <c r="U12" s="1346"/>
      <c r="V12" s="407"/>
      <c r="W12" s="382"/>
      <c r="X12" s="408"/>
      <c r="Y12" s="409" t="s">
        <v>612</v>
      </c>
      <c r="Z12" s="410"/>
      <c r="AA12" s="410"/>
      <c r="AB12" s="410"/>
      <c r="AC12" s="410"/>
      <c r="AD12" s="410"/>
      <c r="AE12" s="410"/>
      <c r="AF12" s="1516">
        <f>IFERROR('Control Panel'!C994, "Not Available")</f>
        <v>0</v>
      </c>
      <c r="AG12" s="1516"/>
      <c r="AH12" s="1516"/>
      <c r="AI12" s="408"/>
      <c r="AJ12" s="382"/>
      <c r="AK12" s="411"/>
      <c r="AL12" s="412" t="s">
        <v>76</v>
      </c>
      <c r="AM12" s="413"/>
      <c r="AN12" s="413"/>
      <c r="AO12" s="413"/>
      <c r="AP12" s="413"/>
      <c r="AQ12" s="413"/>
      <c r="AR12" s="1519" t="str">
        <f>'Control Panel'!D1158</f>
        <v>Not Available</v>
      </c>
      <c r="AS12" s="1519"/>
      <c r="AT12" s="1519"/>
      <c r="AU12" s="1519"/>
      <c r="AV12" s="411"/>
      <c r="AW12" s="382"/>
      <c r="AX12" s="414"/>
      <c r="AY12" s="415" t="s">
        <v>129</v>
      </c>
      <c r="AZ12" s="416"/>
      <c r="BA12" s="416"/>
      <c r="BB12" s="416"/>
      <c r="BC12" s="1515">
        <f>'Control Panel'!E1170</f>
        <v>26.783999999999999</v>
      </c>
      <c r="BD12" s="1515"/>
      <c r="BE12" s="1515"/>
      <c r="BF12" s="1515"/>
      <c r="BG12" s="1515"/>
      <c r="BH12" s="1515"/>
      <c r="BI12" s="414"/>
      <c r="BJ12" s="380"/>
    </row>
    <row r="13" spans="2:62" ht="16.5" customHeight="1">
      <c r="B13" s="377"/>
      <c r="C13" s="1520"/>
      <c r="D13" s="1520"/>
      <c r="E13" s="1520"/>
      <c r="F13" s="1520"/>
      <c r="G13" s="1520"/>
      <c r="H13" s="1520"/>
      <c r="I13" s="1520"/>
      <c r="J13" s="382"/>
      <c r="K13" s="404"/>
      <c r="L13" s="405" t="s">
        <v>137</v>
      </c>
      <c r="M13" s="406"/>
      <c r="N13" s="406"/>
      <c r="O13" s="406"/>
      <c r="P13" s="406"/>
      <c r="Q13" s="406"/>
      <c r="R13" s="1346">
        <f>'Control Panel'!V1191</f>
        <v>2678.4</v>
      </c>
      <c r="S13" s="1346"/>
      <c r="T13" s="1346"/>
      <c r="U13" s="1346"/>
      <c r="V13" s="407"/>
      <c r="W13" s="382"/>
      <c r="X13" s="408"/>
      <c r="Y13" s="409" t="s">
        <v>4821</v>
      </c>
      <c r="Z13" s="410"/>
      <c r="AA13" s="410"/>
      <c r="AB13" s="410"/>
      <c r="AC13" s="410"/>
      <c r="AD13" s="410"/>
      <c r="AE13" s="410"/>
      <c r="AF13" s="1516">
        <f>IF('Control Panel'!I1559 = "Not Available in this Region", "Not Available",'Control Panel'!I1567)</f>
        <v>0</v>
      </c>
      <c r="AG13" s="1516"/>
      <c r="AH13" s="1516"/>
      <c r="AI13" s="408"/>
      <c r="AJ13" s="382"/>
      <c r="AK13" s="411"/>
      <c r="AL13" s="412" t="s">
        <v>75</v>
      </c>
      <c r="AM13" s="413"/>
      <c r="AN13" s="413"/>
      <c r="AO13" s="413"/>
      <c r="AP13" s="413"/>
      <c r="AQ13" s="413"/>
      <c r="AR13" s="1533">
        <f>'Control Panel'!D1083</f>
        <v>0</v>
      </c>
      <c r="AS13" s="1519"/>
      <c r="AT13" s="1519"/>
      <c r="AU13" s="1519"/>
      <c r="AV13" s="411"/>
      <c r="AW13" s="382"/>
      <c r="AX13" s="414"/>
      <c r="AY13" s="415" t="s">
        <v>140</v>
      </c>
      <c r="AZ13" s="416"/>
      <c r="BA13" s="416"/>
      <c r="BB13" s="416"/>
      <c r="BC13" s="1515">
        <f>IFERROR('Control Panel'!D1019,"Contact Us")</f>
        <v>88.652999999999992</v>
      </c>
      <c r="BD13" s="1515"/>
      <c r="BE13" s="1515"/>
      <c r="BF13" s="1515"/>
      <c r="BG13" s="1515"/>
      <c r="BH13" s="1515"/>
      <c r="BI13" s="414"/>
      <c r="BJ13" s="380"/>
    </row>
    <row r="14" spans="2:62" ht="17.25" customHeight="1">
      <c r="B14" s="377"/>
      <c r="C14" s="1520"/>
      <c r="D14" s="1520"/>
      <c r="E14" s="1520"/>
      <c r="F14" s="1520"/>
      <c r="G14" s="1520"/>
      <c r="H14" s="1520"/>
      <c r="I14" s="1520"/>
      <c r="J14" s="382"/>
      <c r="K14" s="404"/>
      <c r="L14" s="405" t="s">
        <v>138</v>
      </c>
      <c r="M14" s="406"/>
      <c r="N14" s="406"/>
      <c r="O14" s="406"/>
      <c r="P14" s="406"/>
      <c r="Q14" s="406"/>
      <c r="R14" s="1346">
        <f>'Control Panel'!U1241</f>
        <v>0</v>
      </c>
      <c r="S14" s="1346"/>
      <c r="T14" s="1346"/>
      <c r="U14" s="1346"/>
      <c r="V14" s="407"/>
      <c r="W14" s="382"/>
      <c r="X14" s="408"/>
      <c r="Y14" s="409" t="s">
        <v>45</v>
      </c>
      <c r="Z14" s="410"/>
      <c r="AA14" s="410"/>
      <c r="AB14" s="410"/>
      <c r="AC14" s="410"/>
      <c r="AD14" s="410"/>
      <c r="AE14" s="1516">
        <f>'Control Panel'!E978</f>
        <v>212</v>
      </c>
      <c r="AF14" s="1516"/>
      <c r="AG14" s="1516"/>
      <c r="AH14" s="1516"/>
      <c r="AI14" s="408"/>
      <c r="AJ14" s="382"/>
      <c r="AK14" s="411"/>
      <c r="AL14" s="412" t="s">
        <v>309</v>
      </c>
      <c r="AM14" s="413"/>
      <c r="AN14" s="413"/>
      <c r="AO14" s="413"/>
      <c r="AP14" s="413"/>
      <c r="AQ14" s="413"/>
      <c r="AR14" s="1519" t="str">
        <f>'Control Panel'!H1333</f>
        <v>Not Available</v>
      </c>
      <c r="AS14" s="1519"/>
      <c r="AT14" s="1519"/>
      <c r="AU14" s="1519"/>
      <c r="AV14" s="411"/>
      <c r="AW14" s="382"/>
      <c r="AX14" s="414"/>
      <c r="AY14" s="415" t="s">
        <v>445</v>
      </c>
      <c r="AZ14" s="417"/>
      <c r="BA14" s="416"/>
      <c r="BB14" s="416"/>
      <c r="BC14" s="1515">
        <f>'Control Panel'!E1533</f>
        <v>0</v>
      </c>
      <c r="BD14" s="1515"/>
      <c r="BE14" s="1515"/>
      <c r="BF14" s="1515"/>
      <c r="BG14" s="1515"/>
      <c r="BH14" s="1515"/>
      <c r="BI14" s="414"/>
      <c r="BJ14" s="380"/>
    </row>
    <row r="15" spans="2:62" ht="16.5" customHeight="1">
      <c r="B15" s="377"/>
      <c r="C15" s="1520"/>
      <c r="D15" s="1520"/>
      <c r="E15" s="1520"/>
      <c r="F15" s="1520"/>
      <c r="G15" s="1520"/>
      <c r="H15" s="1520"/>
      <c r="I15" s="1520"/>
      <c r="J15" s="382"/>
      <c r="K15" s="404"/>
      <c r="L15" s="405" t="s">
        <v>515</v>
      </c>
      <c r="M15" s="406"/>
      <c r="N15" s="406"/>
      <c r="O15" s="406"/>
      <c r="P15" s="406"/>
      <c r="Q15" s="406"/>
      <c r="R15" s="1346">
        <f>'Control Panel'!AB1290</f>
        <v>0</v>
      </c>
      <c r="S15" s="1346"/>
      <c r="T15" s="1346"/>
      <c r="U15" s="1346"/>
      <c r="V15" s="407"/>
      <c r="W15" s="382"/>
      <c r="X15" s="408"/>
      <c r="Y15" s="409" t="s">
        <v>175</v>
      </c>
      <c r="Z15" s="410"/>
      <c r="AA15" s="410"/>
      <c r="AB15" s="410"/>
      <c r="AC15" s="410"/>
      <c r="AD15" s="410"/>
      <c r="AE15" s="1516" t="str">
        <f>IF('Control Panel'!E1361="Not Available","Not Available",IFERROR('Control Panel'!E1361,0))</f>
        <v>Not Available</v>
      </c>
      <c r="AF15" s="1516"/>
      <c r="AG15" s="1516"/>
      <c r="AH15" s="1516"/>
      <c r="AI15" s="408"/>
      <c r="AJ15" s="382"/>
      <c r="AK15" s="411"/>
      <c r="AL15" s="412" t="s">
        <v>332</v>
      </c>
      <c r="AM15" s="413"/>
      <c r="AN15" s="413"/>
      <c r="AO15" s="413"/>
      <c r="AP15" s="413"/>
      <c r="AQ15" s="413"/>
      <c r="AR15" s="1519">
        <f>'Control Panel'!H1491</f>
        <v>0</v>
      </c>
      <c r="AS15" s="1519"/>
      <c r="AT15" s="1519"/>
      <c r="AU15" s="1519"/>
      <c r="AV15" s="411"/>
      <c r="AW15" s="382"/>
      <c r="AX15" s="414"/>
      <c r="AY15" s="415" t="s">
        <v>503</v>
      </c>
      <c r="AZ15" s="416"/>
      <c r="BA15" s="417"/>
      <c r="BB15" s="417"/>
      <c r="BC15" s="1515">
        <f>'Control Panel'!G1609</f>
        <v>0</v>
      </c>
      <c r="BD15" s="1515"/>
      <c r="BE15" s="1515"/>
      <c r="BF15" s="1515"/>
      <c r="BG15" s="1515"/>
      <c r="BH15" s="1515"/>
      <c r="BI15" s="414"/>
      <c r="BJ15" s="380"/>
    </row>
    <row r="16" spans="2:62" ht="16.5" customHeight="1">
      <c r="B16" s="377"/>
      <c r="C16" s="1520"/>
      <c r="D16" s="1520"/>
      <c r="E16" s="1520"/>
      <c r="F16" s="1520"/>
      <c r="G16" s="1520"/>
      <c r="H16" s="1520"/>
      <c r="I16" s="1520"/>
      <c r="J16" s="382"/>
      <c r="K16" s="404"/>
      <c r="L16" s="405" t="s">
        <v>3520</v>
      </c>
      <c r="M16" s="406"/>
      <c r="N16" s="406"/>
      <c r="O16" s="406"/>
      <c r="P16" s="406"/>
      <c r="Q16" s="406"/>
      <c r="R16" s="1529">
        <f>'Control Panel'!C838</f>
        <v>0</v>
      </c>
      <c r="S16" s="1346"/>
      <c r="T16" s="1346"/>
      <c r="U16" s="1346"/>
      <c r="V16" s="407"/>
      <c r="W16" s="382"/>
      <c r="X16" s="408"/>
      <c r="Y16" s="409" t="s">
        <v>1031</v>
      </c>
      <c r="Z16" s="410"/>
      <c r="AA16" s="410"/>
      <c r="AB16" s="410"/>
      <c r="AC16" s="410"/>
      <c r="AD16" s="410"/>
      <c r="AE16" s="1516">
        <f>SUM('Control Panel'!C1368,'Control Panel'!H1368)</f>
        <v>0</v>
      </c>
      <c r="AF16" s="1516">
        <f>'Pricing Calculator'!AX405</f>
        <v>0</v>
      </c>
      <c r="AG16" s="1516"/>
      <c r="AH16" s="1516"/>
      <c r="AI16" s="592"/>
      <c r="AJ16" s="382"/>
      <c r="AK16" s="411"/>
      <c r="AL16" s="412" t="s">
        <v>1043</v>
      </c>
      <c r="AM16" s="413"/>
      <c r="AN16" s="413"/>
      <c r="AO16" s="413"/>
      <c r="AP16" s="413"/>
      <c r="AQ16" s="413"/>
      <c r="AR16" s="1519">
        <f>'Control Panel'!H1503</f>
        <v>0</v>
      </c>
      <c r="AS16" s="1519"/>
      <c r="AT16" s="1519"/>
      <c r="AU16" s="1519"/>
      <c r="AV16" s="411"/>
      <c r="AW16" s="382"/>
      <c r="AX16" s="414"/>
      <c r="AY16" s="415" t="s">
        <v>1370</v>
      </c>
      <c r="AZ16" s="416"/>
      <c r="BA16" s="417"/>
      <c r="BB16" s="417"/>
      <c r="BC16" s="1515">
        <f>'Pricing Calculator'!AX602</f>
        <v>0</v>
      </c>
      <c r="BD16" s="1515"/>
      <c r="BE16" s="1515"/>
      <c r="BF16" s="1515"/>
      <c r="BG16" s="1515"/>
      <c r="BH16" s="1515"/>
      <c r="BI16" s="414"/>
      <c r="BJ16" s="380"/>
    </row>
    <row r="17" spans="2:62" ht="16.5" customHeight="1">
      <c r="B17" s="377"/>
      <c r="C17" s="1520"/>
      <c r="D17" s="1520"/>
      <c r="E17" s="1520"/>
      <c r="F17" s="1520"/>
      <c r="G17" s="1520"/>
      <c r="H17" s="1520"/>
      <c r="I17" s="1520"/>
      <c r="J17" s="382"/>
      <c r="K17" s="404"/>
      <c r="L17" s="405" t="s">
        <v>64</v>
      </c>
      <c r="M17" s="406"/>
      <c r="N17" s="406"/>
      <c r="O17" s="406"/>
      <c r="P17" s="406"/>
      <c r="Q17" s="406"/>
      <c r="R17" s="1346">
        <f>SUM('Control Panel'!L881,'Control Panel'!E893, 'Control Panel'!C900)</f>
        <v>0</v>
      </c>
      <c r="S17" s="1346"/>
      <c r="T17" s="1346"/>
      <c r="U17" s="1346"/>
      <c r="V17" s="407"/>
      <c r="W17" s="382"/>
      <c r="X17" s="408"/>
      <c r="Y17" s="409" t="s">
        <v>148</v>
      </c>
      <c r="Z17" s="410"/>
      <c r="AA17" s="410"/>
      <c r="AB17" s="410"/>
      <c r="AC17" s="410"/>
      <c r="AD17" s="410"/>
      <c r="AE17" s="1530">
        <f>'Control Panel'!K1392</f>
        <v>0</v>
      </c>
      <c r="AF17" s="1516"/>
      <c r="AG17" s="1516"/>
      <c r="AH17" s="1516"/>
      <c r="AI17" s="408"/>
      <c r="AJ17" s="382"/>
      <c r="AK17" s="411"/>
      <c r="AL17" s="412" t="s">
        <v>1388</v>
      </c>
      <c r="AM17" s="413"/>
      <c r="AN17" s="413"/>
      <c r="AO17" s="413"/>
      <c r="AP17" s="413"/>
      <c r="AQ17" s="413"/>
      <c r="AR17" s="1519" t="str">
        <f>'Control Panel'!H1505</f>
        <v>Not Available</v>
      </c>
      <c r="AS17" s="1519"/>
      <c r="AT17" s="1519"/>
      <c r="AU17" s="1519"/>
      <c r="AV17" s="411"/>
      <c r="AW17" s="382"/>
      <c r="AX17" s="414"/>
      <c r="AY17" s="415" t="s">
        <v>4823</v>
      </c>
      <c r="AZ17" s="427"/>
      <c r="BA17" s="427"/>
      <c r="BB17" s="427"/>
      <c r="BC17" s="1515">
        <f>'Control Panel'!E1176</f>
        <v>0</v>
      </c>
      <c r="BD17" s="1515"/>
      <c r="BE17" s="1515"/>
      <c r="BF17" s="1515"/>
      <c r="BG17" s="1515"/>
      <c r="BH17" s="1515"/>
      <c r="BI17" s="414"/>
      <c r="BJ17" s="380"/>
    </row>
    <row r="18" spans="2:62" ht="15.75" customHeight="1">
      <c r="B18" s="377"/>
      <c r="C18" s="1520"/>
      <c r="D18" s="1520"/>
      <c r="E18" s="1520"/>
      <c r="F18" s="1520"/>
      <c r="G18" s="1520"/>
      <c r="H18" s="1520"/>
      <c r="I18" s="1520"/>
      <c r="J18" s="382"/>
      <c r="K18" s="404"/>
      <c r="L18" s="405" t="s">
        <v>4700</v>
      </c>
      <c r="M18" s="406"/>
      <c r="N18" s="406"/>
      <c r="O18" s="406"/>
      <c r="P18" s="406"/>
      <c r="Q18" s="406"/>
      <c r="R18" s="1346">
        <f>'Control Panel'!P776</f>
        <v>0</v>
      </c>
      <c r="S18" s="1346"/>
      <c r="T18" s="1346"/>
      <c r="U18" s="1346"/>
      <c r="V18" s="407"/>
      <c r="W18" s="382"/>
      <c r="X18" s="408"/>
      <c r="Y18" s="409" t="s">
        <v>967</v>
      </c>
      <c r="Z18" s="410"/>
      <c r="AA18" s="410"/>
      <c r="AB18" s="410"/>
      <c r="AC18" s="410"/>
      <c r="AD18" s="410"/>
      <c r="AE18" s="1516">
        <f>'Control Panel'!D1055</f>
        <v>0</v>
      </c>
      <c r="AF18" s="1516"/>
      <c r="AG18" s="1516"/>
      <c r="AH18" s="1516"/>
      <c r="AI18" s="408"/>
      <c r="AJ18" s="382"/>
      <c r="AK18" s="411"/>
      <c r="AL18" s="412" t="s">
        <v>3457</v>
      </c>
      <c r="AM18" s="413"/>
      <c r="AN18" s="413"/>
      <c r="AO18" s="413"/>
      <c r="AP18" s="413"/>
      <c r="AQ18" s="413"/>
      <c r="AR18" s="1519">
        <f>'Control Panel'!H1519</f>
        <v>0</v>
      </c>
      <c r="AS18" s="1519"/>
      <c r="AT18" s="1519"/>
      <c r="AU18" s="1519"/>
      <c r="AV18" s="411"/>
      <c r="AW18" s="382"/>
      <c r="AX18" s="414"/>
      <c r="AY18" s="415" t="s">
        <v>4841</v>
      </c>
      <c r="AZ18" s="427"/>
      <c r="BA18" s="427"/>
      <c r="BB18" s="427"/>
      <c r="BC18" s="1515">
        <f>'Control Panel'!F1542</f>
        <v>0</v>
      </c>
      <c r="BD18" s="1515"/>
      <c r="BE18" s="1515"/>
      <c r="BF18" s="1515"/>
      <c r="BG18" s="1515"/>
      <c r="BH18" s="1515">
        <f>'Control Panel'!F1542</f>
        <v>0</v>
      </c>
      <c r="BI18" s="414"/>
      <c r="BJ18" s="380"/>
    </row>
    <row r="19" spans="2:62" ht="15.75" customHeight="1">
      <c r="B19" s="377"/>
      <c r="C19" s="1349">
        <f>O27+AB27+AO27+BB27</f>
        <v>4332.5569999999998</v>
      </c>
      <c r="D19" s="1349"/>
      <c r="E19" s="1349"/>
      <c r="F19" s="1349"/>
      <c r="G19" s="1349"/>
      <c r="H19" s="1349"/>
      <c r="I19" s="1349"/>
      <c r="J19" s="382"/>
      <c r="K19" s="404"/>
      <c r="L19" s="405" t="s">
        <v>63</v>
      </c>
      <c r="M19" s="406"/>
      <c r="N19" s="406"/>
      <c r="O19" s="406"/>
      <c r="P19" s="406"/>
      <c r="Q19" s="406"/>
      <c r="R19" s="1346" t="str">
        <f>IF('Control Panel'!H849="Not Available in this Region", "Not Available", IFERROR('Control Panel'!H849,0))</f>
        <v>Not Available</v>
      </c>
      <c r="S19" s="1346"/>
      <c r="T19" s="1346"/>
      <c r="U19" s="1346"/>
      <c r="V19" s="407"/>
      <c r="W19" s="382"/>
      <c r="X19" s="408"/>
      <c r="Y19" s="409" t="s">
        <v>1008</v>
      </c>
      <c r="Z19" s="410"/>
      <c r="AA19" s="410"/>
      <c r="AB19" s="410"/>
      <c r="AC19" s="410"/>
      <c r="AD19" s="410"/>
      <c r="AE19" s="1516">
        <f>'Control Panel'!R1066</f>
        <v>0</v>
      </c>
      <c r="AF19" s="1516"/>
      <c r="AG19" s="1516"/>
      <c r="AH19" s="1516"/>
      <c r="AI19" s="408"/>
      <c r="AJ19" s="382"/>
      <c r="AK19" s="411"/>
      <c r="AL19" s="412" t="s">
        <v>333</v>
      </c>
      <c r="AM19" s="413"/>
      <c r="AN19" s="413"/>
      <c r="AO19" s="413"/>
      <c r="AP19" s="413"/>
      <c r="AQ19" s="413"/>
      <c r="AR19" s="1519">
        <f>'Control Panel'!F1572</f>
        <v>0</v>
      </c>
      <c r="AS19" s="1519"/>
      <c r="AT19" s="1519"/>
      <c r="AU19" s="1519"/>
      <c r="AV19" s="411"/>
      <c r="AW19" s="382"/>
      <c r="AX19" s="414"/>
      <c r="AY19" s="415" t="s">
        <v>7370</v>
      </c>
      <c r="AZ19" s="867"/>
      <c r="BA19" s="868"/>
      <c r="BB19" s="868"/>
      <c r="BC19" s="1515">
        <f>IF('Pricing Calculator'!AX615="Not Available", "Not Available", ('Pricing Calculator'!AX615+'Pricing Calculator'!AX624))</f>
        <v>0</v>
      </c>
      <c r="BD19" s="1515"/>
      <c r="BE19" s="1515"/>
      <c r="BF19" s="1515"/>
      <c r="BG19" s="1515"/>
      <c r="BH19" s="1515"/>
      <c r="BI19" s="414"/>
      <c r="BJ19" s="380"/>
    </row>
    <row r="20" spans="2:62" ht="15.75" customHeight="1">
      <c r="B20" s="377"/>
      <c r="C20" s="1349"/>
      <c r="D20" s="1349"/>
      <c r="E20" s="1349"/>
      <c r="F20" s="1349"/>
      <c r="G20" s="1349"/>
      <c r="H20" s="1349"/>
      <c r="I20" s="1349"/>
      <c r="J20" s="382"/>
      <c r="K20" s="404"/>
      <c r="L20" s="405" t="s">
        <v>1362</v>
      </c>
      <c r="M20" s="418"/>
      <c r="N20" s="418"/>
      <c r="O20" s="418"/>
      <c r="P20" s="418"/>
      <c r="Q20" s="418"/>
      <c r="R20" s="1346">
        <f>'Control Panel'!E893</f>
        <v>0</v>
      </c>
      <c r="S20" s="1346"/>
      <c r="T20" s="1346"/>
      <c r="U20" s="1346">
        <f>'Control Panel'!E893</f>
        <v>0</v>
      </c>
      <c r="V20" s="419"/>
      <c r="W20" s="382"/>
      <c r="X20" s="420"/>
      <c r="Y20" s="421" t="s">
        <v>1250</v>
      </c>
      <c r="Z20" s="421"/>
      <c r="AA20" s="421"/>
      <c r="AB20" s="421"/>
      <c r="AC20" s="421"/>
      <c r="AD20" s="421"/>
      <c r="AE20" s="1516">
        <f>'Control Panel'!B1413</f>
        <v>0</v>
      </c>
      <c r="AF20" s="1516"/>
      <c r="AG20" s="1516"/>
      <c r="AH20" s="1516"/>
      <c r="AI20" s="772"/>
      <c r="AJ20" s="382"/>
      <c r="AK20" s="424"/>
      <c r="AL20" s="412" t="s">
        <v>78</v>
      </c>
      <c r="AM20" s="413"/>
      <c r="AN20" s="413"/>
      <c r="AO20" s="413"/>
      <c r="AP20" s="413"/>
      <c r="AQ20" s="413"/>
      <c r="AR20" s="1519">
        <f>'Control Panel'!D1472</f>
        <v>0</v>
      </c>
      <c r="AS20" s="1519"/>
      <c r="AT20" s="1519"/>
      <c r="AU20" s="1519"/>
      <c r="AV20" s="424"/>
      <c r="AW20" s="382"/>
      <c r="AX20" s="426"/>
      <c r="AY20" s="427"/>
      <c r="AZ20" s="427"/>
      <c r="BA20" s="427"/>
      <c r="BB20" s="427"/>
      <c r="BC20" s="1518"/>
      <c r="BD20" s="1518"/>
      <c r="BE20" s="1518"/>
      <c r="BF20" s="1518"/>
      <c r="BG20" s="1518"/>
      <c r="BH20" s="1518"/>
      <c r="BI20" s="426"/>
      <c r="BJ20" s="380"/>
    </row>
    <row r="21" spans="2:62" ht="15.75" customHeight="1">
      <c r="B21" s="377"/>
      <c r="C21" s="1521"/>
      <c r="D21" s="1521"/>
      <c r="E21" s="1521"/>
      <c r="F21" s="1521"/>
      <c r="G21" s="1521"/>
      <c r="H21" s="1521"/>
      <c r="I21" s="1521"/>
      <c r="J21" s="382"/>
      <c r="K21" s="404"/>
      <c r="L21" s="418"/>
      <c r="M21" s="418"/>
      <c r="N21" s="418"/>
      <c r="O21" s="418"/>
      <c r="P21" s="418"/>
      <c r="Q21" s="418"/>
      <c r="R21" s="418"/>
      <c r="S21" s="418"/>
      <c r="T21" s="419"/>
      <c r="U21" s="419"/>
      <c r="V21" s="419"/>
      <c r="W21" s="382"/>
      <c r="X21" s="420"/>
      <c r="Y21" s="421" t="s">
        <v>1251</v>
      </c>
      <c r="Z21" s="421"/>
      <c r="AA21" s="421"/>
      <c r="AB21" s="421"/>
      <c r="AC21" s="421"/>
      <c r="AD21" s="421"/>
      <c r="AE21" s="1516">
        <f>'Control Panel'!K1419</f>
        <v>0</v>
      </c>
      <c r="AF21" s="1516"/>
      <c r="AG21" s="1516"/>
      <c r="AH21" s="1516"/>
      <c r="AI21" s="420"/>
      <c r="AJ21" s="382"/>
      <c r="AK21" s="424"/>
      <c r="AL21" s="412" t="s">
        <v>593</v>
      </c>
      <c r="AM21" s="413"/>
      <c r="AN21" s="413"/>
      <c r="AO21" s="413"/>
      <c r="AP21" s="413"/>
      <c r="AQ21" s="413"/>
      <c r="AR21" s="1519">
        <f>'Control Panel'!D1582</f>
        <v>0</v>
      </c>
      <c r="AS21" s="1519"/>
      <c r="AT21" s="1519"/>
      <c r="AU21" s="1519"/>
      <c r="AV21" s="424"/>
      <c r="AW21" s="382"/>
      <c r="AX21" s="426"/>
      <c r="AY21" s="401" t="s">
        <v>7367</v>
      </c>
      <c r="AZ21" s="427"/>
      <c r="BA21" s="427"/>
      <c r="BB21" s="427"/>
      <c r="BC21" s="1518"/>
      <c r="BD21" s="1518"/>
      <c r="BE21" s="1518"/>
      <c r="BF21" s="1518"/>
      <c r="BG21" s="1518"/>
      <c r="BH21" s="1518"/>
      <c r="BI21" s="426"/>
      <c r="BJ21" s="380"/>
    </row>
    <row r="22" spans="2:62" ht="15.75" customHeight="1">
      <c r="B22" s="377"/>
      <c r="C22" s="1521"/>
      <c r="D22" s="1521"/>
      <c r="E22" s="1521"/>
      <c r="F22" s="1521"/>
      <c r="G22" s="1521"/>
      <c r="H22" s="1521"/>
      <c r="I22" s="1521"/>
      <c r="J22" s="382"/>
      <c r="K22" s="404"/>
      <c r="L22" s="418"/>
      <c r="M22" s="418"/>
      <c r="N22" s="418"/>
      <c r="O22" s="418"/>
      <c r="P22" s="418"/>
      <c r="Q22" s="418"/>
      <c r="R22" s="418"/>
      <c r="S22" s="418"/>
      <c r="T22" s="419"/>
      <c r="U22" s="419"/>
      <c r="V22" s="419"/>
      <c r="W22" s="382"/>
      <c r="X22" s="420"/>
      <c r="Y22" s="421" t="s">
        <v>1252</v>
      </c>
      <c r="Z22" s="421"/>
      <c r="AA22" s="421"/>
      <c r="AB22" s="421"/>
      <c r="AC22" s="421"/>
      <c r="AD22" s="421"/>
      <c r="AE22" s="1516">
        <f>'Control Panel'!B1424</f>
        <v>0</v>
      </c>
      <c r="AF22" s="1516"/>
      <c r="AG22" s="1516"/>
      <c r="AH22" s="1516"/>
      <c r="AI22" s="420"/>
      <c r="AJ22" s="382"/>
      <c r="AK22" s="424"/>
      <c r="AL22" s="412" t="s">
        <v>613</v>
      </c>
      <c r="AM22" s="425"/>
      <c r="AN22" s="425"/>
      <c r="AO22" s="425"/>
      <c r="AP22" s="425"/>
      <c r="AQ22" s="425"/>
      <c r="AR22" s="1519">
        <f>'Control Panel'!I1632</f>
        <v>0</v>
      </c>
      <c r="AS22" s="1519"/>
      <c r="AT22" s="1519"/>
      <c r="AU22" s="1519"/>
      <c r="AV22" s="424"/>
      <c r="AW22" s="382"/>
      <c r="AX22" s="426"/>
      <c r="AY22" s="415" t="s">
        <v>7367</v>
      </c>
      <c r="AZ22" s="427"/>
      <c r="BA22" s="427"/>
      <c r="BB22" s="427"/>
      <c r="BC22" s="1515">
        <f>'Pricing Calculator'!AX871</f>
        <v>0</v>
      </c>
      <c r="BD22" s="1515"/>
      <c r="BE22" s="1515"/>
      <c r="BF22" s="1515"/>
      <c r="BG22" s="1515"/>
      <c r="BH22" s="1515"/>
      <c r="BI22" s="426"/>
      <c r="BJ22" s="380"/>
    </row>
    <row r="23" spans="2:62" ht="15.75" customHeight="1">
      <c r="B23" s="377"/>
      <c r="C23" s="1521"/>
      <c r="D23" s="1521"/>
      <c r="E23" s="1521"/>
      <c r="F23" s="1521"/>
      <c r="G23" s="1521"/>
      <c r="H23" s="1521"/>
      <c r="I23" s="1521"/>
      <c r="J23" s="382"/>
      <c r="K23" s="404"/>
      <c r="L23" s="418"/>
      <c r="M23" s="418"/>
      <c r="N23" s="418"/>
      <c r="O23" s="418"/>
      <c r="P23" s="418"/>
      <c r="Q23" s="418"/>
      <c r="R23" s="418"/>
      <c r="S23" s="418"/>
      <c r="T23" s="419"/>
      <c r="U23" s="419"/>
      <c r="V23" s="419"/>
      <c r="W23" s="382"/>
      <c r="X23" s="420"/>
      <c r="Y23" s="421" t="s">
        <v>1420</v>
      </c>
      <c r="Z23" s="421"/>
      <c r="AA23" s="421"/>
      <c r="AB23" s="421"/>
      <c r="AC23" s="421"/>
      <c r="AD23" s="421"/>
      <c r="AE23" s="1516" t="str">
        <f>'Pricing Calculator'!$AX$504</f>
        <v>Not Available</v>
      </c>
      <c r="AF23" s="1516"/>
      <c r="AG23" s="1516"/>
      <c r="AH23" s="1516"/>
      <c r="AI23" s="420"/>
      <c r="AJ23" s="382"/>
      <c r="AK23" s="424"/>
      <c r="AL23" s="412" t="s">
        <v>4824</v>
      </c>
      <c r="AM23" s="425"/>
      <c r="AN23" s="425"/>
      <c r="AO23" s="425"/>
      <c r="AP23" s="425"/>
      <c r="AQ23" s="425"/>
      <c r="AR23" s="1519">
        <f>'Control Panel'!I1638</f>
        <v>0</v>
      </c>
      <c r="AS23" s="1519"/>
      <c r="AT23" s="1519"/>
      <c r="AU23" s="1519"/>
      <c r="AV23" s="424"/>
      <c r="AW23" s="382"/>
      <c r="AX23" s="426"/>
      <c r="AY23" s="401" t="s">
        <v>12</v>
      </c>
      <c r="AZ23" s="867"/>
      <c r="BA23" s="867"/>
      <c r="BB23" s="867"/>
      <c r="BC23" s="1517"/>
      <c r="BD23" s="1517"/>
      <c r="BE23" s="1517"/>
      <c r="BF23" s="1517"/>
      <c r="BG23" s="1517"/>
      <c r="BH23" s="1517"/>
      <c r="BI23" s="426"/>
      <c r="BJ23" s="380"/>
    </row>
    <row r="24" spans="2:62" ht="15.75" customHeight="1">
      <c r="B24" s="377"/>
      <c r="C24" s="1521"/>
      <c r="D24" s="1521"/>
      <c r="E24" s="1521"/>
      <c r="F24" s="1521"/>
      <c r="G24" s="1521"/>
      <c r="H24" s="1521"/>
      <c r="I24" s="1521"/>
      <c r="J24" s="382"/>
      <c r="K24" s="404"/>
      <c r="L24" s="418"/>
      <c r="M24" s="418"/>
      <c r="N24" s="418"/>
      <c r="O24" s="418"/>
      <c r="P24" s="418"/>
      <c r="Q24" s="418"/>
      <c r="R24" s="418"/>
      <c r="S24" s="418"/>
      <c r="T24" s="419"/>
      <c r="U24" s="419"/>
      <c r="V24" s="419"/>
      <c r="W24" s="382"/>
      <c r="X24" s="420"/>
      <c r="Y24" s="421" t="s">
        <v>7402</v>
      </c>
      <c r="Z24" s="421"/>
      <c r="AA24" s="421"/>
      <c r="AB24" s="421"/>
      <c r="AC24" s="421"/>
      <c r="AD24" s="421"/>
      <c r="AE24" s="1516">
        <f>'Control Panel'!H1695</f>
        <v>0</v>
      </c>
      <c r="AF24" s="1516"/>
      <c r="AG24" s="1516"/>
      <c r="AH24" s="1516"/>
      <c r="AI24" s="420"/>
      <c r="AJ24" s="382"/>
      <c r="AK24" s="424"/>
      <c r="AL24" s="412" t="s">
        <v>4791</v>
      </c>
      <c r="AM24" s="425"/>
      <c r="AN24" s="425"/>
      <c r="AO24" s="425"/>
      <c r="AP24" s="425"/>
      <c r="AQ24" s="425"/>
      <c r="AR24" s="1519">
        <f>'Control Panel'!H1514</f>
        <v>0</v>
      </c>
      <c r="AS24" s="1519"/>
      <c r="AT24" s="1519"/>
      <c r="AU24" s="1519"/>
      <c r="AV24" s="424"/>
      <c r="AW24" s="382"/>
      <c r="AX24" s="426"/>
      <c r="AY24" s="415" t="s">
        <v>12</v>
      </c>
      <c r="AZ24" s="427"/>
      <c r="BA24" s="427"/>
      <c r="BB24" s="427"/>
      <c r="BC24" s="1515">
        <f>'Control Panel'!E1036</f>
        <v>300</v>
      </c>
      <c r="BD24" s="1515"/>
      <c r="BE24" s="1515"/>
      <c r="BF24" s="1515"/>
      <c r="BG24" s="1515"/>
      <c r="BH24" s="1515"/>
      <c r="BI24" s="426"/>
      <c r="BJ24" s="380"/>
    </row>
    <row r="25" spans="2:62" ht="15.75" customHeight="1">
      <c r="B25" s="377"/>
      <c r="C25" s="1521"/>
      <c r="D25" s="1521"/>
      <c r="E25" s="1521"/>
      <c r="F25" s="1521"/>
      <c r="G25" s="1521"/>
      <c r="H25" s="1521"/>
      <c r="I25" s="1521"/>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1113</v>
      </c>
      <c r="AM25" s="425"/>
      <c r="AN25" s="425"/>
      <c r="AO25" s="425"/>
      <c r="AP25" s="425"/>
      <c r="AQ25" s="425"/>
      <c r="AR25" s="1528" t="str">
        <f>'Pricing Calculator'!AX836</f>
        <v>Not Available</v>
      </c>
      <c r="AS25" s="1528"/>
      <c r="AT25" s="1528"/>
      <c r="AU25" s="1528"/>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47">
        <f>SUM(R12:U21)</f>
        <v>3705.12</v>
      </c>
      <c r="P27" s="1347"/>
      <c r="Q27" s="1347"/>
      <c r="R27" s="1347"/>
      <c r="S27" s="1347"/>
      <c r="T27" s="1347"/>
      <c r="U27" s="1348"/>
      <c r="V27" s="432"/>
      <c r="W27" s="382"/>
      <c r="X27" s="433"/>
      <c r="Y27" s="434" t="s">
        <v>154</v>
      </c>
      <c r="Z27" s="435"/>
      <c r="AA27" s="435"/>
      <c r="AB27" s="1522">
        <f>SUM(AF12,AF13,AE14,AE15,AE16,AE17,AE18,AE19,AE20,AE21,AE22,AE23,AE24)</f>
        <v>212</v>
      </c>
      <c r="AC27" s="1522"/>
      <c r="AD27" s="1522"/>
      <c r="AE27" s="1522"/>
      <c r="AF27" s="1522"/>
      <c r="AG27" s="1522"/>
      <c r="AH27" s="1523"/>
      <c r="AI27" s="433"/>
      <c r="AJ27" s="382"/>
      <c r="AK27" s="436"/>
      <c r="AL27" s="437" t="s">
        <v>154</v>
      </c>
      <c r="AM27" s="438"/>
      <c r="AN27" s="438"/>
      <c r="AO27" s="1524">
        <f>SUM(AR12:AU25)</f>
        <v>0</v>
      </c>
      <c r="AP27" s="1524"/>
      <c r="AQ27" s="1524"/>
      <c r="AR27" s="1524"/>
      <c r="AS27" s="1524"/>
      <c r="AT27" s="1524"/>
      <c r="AU27" s="1525"/>
      <c r="AV27" s="436"/>
      <c r="AW27" s="382"/>
      <c r="AX27" s="439"/>
      <c r="AY27" s="440" t="s">
        <v>154</v>
      </c>
      <c r="AZ27" s="441"/>
      <c r="BA27" s="441"/>
      <c r="BB27" s="1526">
        <f>SUM(BC12:BH24)</f>
        <v>415.43700000000001</v>
      </c>
      <c r="BC27" s="1526"/>
      <c r="BD27" s="1526"/>
      <c r="BE27" s="1526"/>
      <c r="BF27" s="1526"/>
      <c r="BG27" s="1526"/>
      <c r="BH27" s="1527"/>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327" t="s">
        <v>626</v>
      </c>
      <c r="D31" s="1327"/>
      <c r="E31" s="1327"/>
      <c r="F31" s="1327"/>
      <c r="G31" s="1327"/>
      <c r="H31" s="1327"/>
      <c r="I31" s="1327"/>
      <c r="J31" s="1327"/>
      <c r="K31" s="1327"/>
      <c r="L31" s="1327"/>
      <c r="M31" s="1327"/>
      <c r="N31" s="1327"/>
      <c r="O31" s="1327"/>
      <c r="P31" s="1327"/>
      <c r="Q31" s="1327"/>
      <c r="R31" s="1327"/>
      <c r="S31" s="1327"/>
      <c r="T31" s="1327"/>
      <c r="U31" s="1327"/>
      <c r="V31" s="1327"/>
      <c r="W31" s="1327"/>
      <c r="X31" s="1327"/>
      <c r="Y31" s="1327"/>
      <c r="Z31" s="1327"/>
      <c r="AA31" s="1327"/>
      <c r="AB31" s="1327"/>
      <c r="AC31" s="1327"/>
      <c r="AD31" s="1327"/>
      <c r="AE31" s="1327"/>
      <c r="AF31" s="1327"/>
      <c r="AG31" s="1327"/>
      <c r="AH31" s="1327"/>
      <c r="AI31" s="1327"/>
      <c r="AJ31" s="1327"/>
      <c r="AK31" s="1327"/>
      <c r="AL31" s="1327"/>
      <c r="AM31" s="1327"/>
      <c r="AN31" s="1327"/>
      <c r="AO31" s="1327"/>
      <c r="AP31" s="1327"/>
      <c r="AQ31" s="1327"/>
      <c r="AR31" s="1327"/>
      <c r="AS31" s="1327"/>
      <c r="AT31" s="1327"/>
      <c r="AU31" s="1327"/>
      <c r="AV31" s="1327"/>
      <c r="AW31" s="1327"/>
      <c r="AX31" s="1327"/>
      <c r="AY31" s="1327"/>
      <c r="AZ31" s="1327"/>
      <c r="BA31" s="1327"/>
      <c r="BB31" s="1327"/>
      <c r="BC31" s="1327"/>
      <c r="BD31" s="1327"/>
      <c r="BE31" s="1327"/>
      <c r="BF31" s="1327"/>
      <c r="BG31" s="1327"/>
      <c r="BH31" s="1327"/>
      <c r="BI31" s="459"/>
      <c r="BJ31" s="459"/>
    </row>
    <row r="32" spans="2:62" ht="12" hidden="1" customHeight="1">
      <c r="B32" s="459"/>
      <c r="C32" s="1327"/>
      <c r="D32" s="1327"/>
      <c r="E32" s="1327"/>
      <c r="F32" s="1327"/>
      <c r="G32" s="1327"/>
      <c r="H32" s="1327"/>
      <c r="I32" s="1327"/>
      <c r="J32" s="1327"/>
      <c r="K32" s="1327"/>
      <c r="L32" s="1327"/>
      <c r="M32" s="1327"/>
      <c r="N32" s="1327"/>
      <c r="O32" s="1327"/>
      <c r="P32" s="1327"/>
      <c r="Q32" s="1327"/>
      <c r="R32" s="1327"/>
      <c r="S32" s="1327"/>
      <c r="T32" s="1327"/>
      <c r="U32" s="1327"/>
      <c r="V32" s="1327"/>
      <c r="W32" s="1327"/>
      <c r="X32" s="1327"/>
      <c r="Y32" s="1327"/>
      <c r="Z32" s="1327"/>
      <c r="AA32" s="1327"/>
      <c r="AB32" s="1327"/>
      <c r="AC32" s="1327"/>
      <c r="AD32" s="1327"/>
      <c r="AE32" s="1327"/>
      <c r="AF32" s="1327"/>
      <c r="AG32" s="1327"/>
      <c r="AH32" s="1327"/>
      <c r="AI32" s="1327"/>
      <c r="AJ32" s="1327"/>
      <c r="AK32" s="1327"/>
      <c r="AL32" s="1327"/>
      <c r="AM32" s="1327"/>
      <c r="AN32" s="1327"/>
      <c r="AO32" s="1327"/>
      <c r="AP32" s="1327"/>
      <c r="AQ32" s="1327"/>
      <c r="AR32" s="1327"/>
      <c r="AS32" s="1327"/>
      <c r="AT32" s="1327"/>
      <c r="AU32" s="1327"/>
      <c r="AV32" s="1327"/>
      <c r="AW32" s="1327"/>
      <c r="AX32" s="1327"/>
      <c r="AY32" s="1327"/>
      <c r="AZ32" s="1327"/>
      <c r="BA32" s="1327"/>
      <c r="BB32" s="1327"/>
      <c r="BC32" s="1327"/>
      <c r="BD32" s="1327"/>
      <c r="BE32" s="1327"/>
      <c r="BF32" s="1327"/>
      <c r="BG32" s="1327"/>
      <c r="BH32" s="1327"/>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qZDcgcEJglgwQFwN389135ZlexD3pyDw7NW1jZP8WsrQl/K0biqzzsXu5yX8f8gUXtC257+a9qpsHh34wAMpyA==" saltValue="3yLWgdrDF0aK1vsdfpnf+w==" spinCount="100000" sheet="1" objects="1" scenarios="1" selectLockedCells="1"/>
  <mergeCells count="59">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 ref="R16:U16"/>
    <mergeCell ref="R19:U19"/>
    <mergeCell ref="R17:U17"/>
    <mergeCell ref="AE17:AH17"/>
    <mergeCell ref="AE18:AH18"/>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BC17:BH17"/>
    <mergeCell ref="AE24:AH24"/>
    <mergeCell ref="BC19:BH19"/>
    <mergeCell ref="BC22:BH22"/>
    <mergeCell ref="BC23:BH23"/>
    <mergeCell ref="BC21:BH21"/>
    <mergeCell ref="BC20:BH20"/>
    <mergeCell ref="AR17:AU17"/>
    <mergeCell ref="AR18:AU18"/>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45720</xdr:rowOff>
                  </from>
                  <to>
                    <xdr:col>57</xdr:col>
                    <xdr:colOff>251460</xdr:colOff>
                    <xdr:row>6</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3" formatCode="\R\ #,##0.00"/>
            </x14:dxf>
          </x14:cfRule>
          <x14:cfRule type="expression" priority="727" id="{4BA88D0D-A717-4FB7-B303-986E2B3DAECE}">
            <xm:f>'FX Card'!$F$1=24</xm:f>
            <x14:dxf>
              <numFmt numFmtId="180" formatCode="\T\W\ &quot;$&quot;\ #,##0.00"/>
            </x14:dxf>
          </x14:cfRule>
          <x14:cfRule type="expression" priority="728" id="{839AD565-1CE2-4EA0-8E26-541D10FD9FAE}">
            <xm:f>'FX Card'!$F$1=23</xm:f>
            <x14:dxf>
              <numFmt numFmtId="199" formatCode="#,##0.00\ [$₺-41F]"/>
            </x14:dxf>
          </x14:cfRule>
          <x14:cfRule type="expression" priority="729" id="{686CFEF7-CD72-4F07-B4C5-D1CA6C793ECF}">
            <xm:f>'FX Card'!$F$1=22</xm:f>
            <x14:dxf>
              <numFmt numFmtId="173" formatCode="\k\r\ #,##0.00"/>
            </x14:dxf>
          </x14:cfRule>
          <x14:cfRule type="expression" priority="730" id="{4E83F4CE-DC83-4929-B051-0C38E16B7535}">
            <xm:f>'FX Card'!$F$1=21</xm:f>
            <x14:dxf>
              <numFmt numFmtId="208" formatCode="[$ر.س.‏-401]\ #,##0.00_-"/>
            </x14:dxf>
          </x14:cfRule>
          <x14:cfRule type="expression" priority="731" id="{28B58402-430A-49BC-B298-986865417248}">
            <xm:f>'FX Card'!$F$1=20</xm:f>
            <x14:dxf>
              <numFmt numFmtId="181" formatCode="\р\у\б\ #,##0.00"/>
            </x14:dxf>
          </x14:cfRule>
          <x14:cfRule type="expression" priority="732" id="{4AEC4C7D-6C2F-4264-B418-C7429BBCBC7B}">
            <xm:f>'FX Card'!$F$1=19</xm:f>
            <x14:dxf>
              <numFmt numFmtId="196" formatCode="\M\X\ &quot;$&quot;\ #,##0.00"/>
            </x14:dxf>
          </x14:cfRule>
          <x14:cfRule type="expression" priority="733" id="{4A1A6D1D-4F27-4F79-B040-1E8771B86771}">
            <xm:f>'FX Card'!$F$1=18</xm:f>
            <x14:dxf>
              <numFmt numFmtId="195" formatCode="[$RM-43E]#,##0.00"/>
            </x14:dxf>
          </x14:cfRule>
          <x14:cfRule type="expression" priority="734" id="{D23C3BDA-0B7D-41F4-8CFB-63F3AB0BBCA8}">
            <xm:f>'FX Card'!$F$1=17</xm:f>
            <x14:dxf>
              <numFmt numFmtId="198" formatCode="\N\Z\ &quot;$&quot;\ #,##0.00"/>
            </x14:dxf>
          </x14:cfRule>
          <x14:cfRule type="expression" priority="735" id="{8647C1C8-9962-4D3E-931D-F85234D980B6}">
            <xm:f>'FX Card'!$F$1=16</xm:f>
            <x14:dxf>
              <numFmt numFmtId="173" formatCode="\k\r\ #,##0.00"/>
            </x14:dxf>
          </x14:cfRule>
          <x14:cfRule type="expression" priority="736" id="{0D15A7AB-0543-4E0B-A2C1-E02EFB7C600B}">
            <xm:f>'FX Card'!$F$1=15</xm:f>
            <x14:dxf>
              <numFmt numFmtId="179" formatCode="[$₩-412]#,##0.00"/>
            </x14:dxf>
          </x14:cfRule>
          <x14:cfRule type="expression" priority="737" id="{65499B9B-CD02-47BA-92FC-9119A0ED510E}">
            <xm:f>'FX Card'!$F$1=14</xm:f>
            <x14:dxf>
              <numFmt numFmtId="178" formatCode="[$¥-411]#,##0.00"/>
            </x14:dxf>
          </x14:cfRule>
          <x14:cfRule type="expression" priority="738" id="{93CFD609-DDD4-4292-AF15-D454A6F1BD15}">
            <xm:f>'FX Card'!$F$1=12</xm:f>
            <x14:dxf>
              <numFmt numFmtId="176" formatCode="\R\p\ #,##0.00"/>
            </x14:dxf>
          </x14:cfRule>
          <x14:cfRule type="expression" priority="739" id="{35257E4D-F278-4C82-833F-72267DD32077}">
            <xm:f>'FX Card'!$F$1=13</xm:f>
            <x14:dxf>
              <numFmt numFmtId="207" formatCode="[$₹-445]\ #,##0.00"/>
            </x14:dxf>
          </x14:cfRule>
          <x14:cfRule type="expression" priority="740" id="{754DFC00-AAD7-472F-A99C-92E12B704760}">
            <xm:f>'FX Card'!$F$1=11</xm:f>
            <x14:dxf>
              <numFmt numFmtId="194" formatCode="\H\K\ &quot;$&quot;\ #,##0.00"/>
            </x14:dxf>
          </x14:cfRule>
          <x14:cfRule type="expression" priority="741" id="{74D9690B-68E8-4EDF-A604-A3E4CFFF6795}">
            <xm:f>'FX Card'!$F$1=10</xm:f>
            <x14:dxf>
              <numFmt numFmtId="175" formatCode="[$£-809]#,##0.00"/>
            </x14:dxf>
          </x14:cfRule>
          <x14:cfRule type="expression" priority="742" id="{229A8801-DEF2-4430-B3F4-B199E936BC94}">
            <xm:f>'FX Card'!$F$1=9</xm:f>
            <x14:dxf>
              <numFmt numFmtId="174" formatCode="[$€-2]\ #,##0.00"/>
            </x14:dxf>
          </x14:cfRule>
          <x14:cfRule type="expression" priority="743" id="{03BC3473-EE88-4BEA-B998-144B1C78513B}">
            <xm:f>'FX Card'!$F$1=8</xm:f>
            <x14:dxf>
              <numFmt numFmtId="173" formatCode="\k\r\ #,##0.00"/>
            </x14:dxf>
          </x14:cfRule>
          <x14:cfRule type="expression" priority="744" id="{36A09E42-B8E7-4D24-9EBB-65FA6BA39315}">
            <xm:f>'FX Card'!$F$1=7</xm:f>
            <x14:dxf>
              <numFmt numFmtId="172" formatCode="[$¥-804]#,##0.00"/>
            </x14:dxf>
          </x14:cfRule>
          <x14:cfRule type="expression" priority="745" id="{50344E0B-1F6E-4315-B383-F352738D400D}">
            <xm:f>'FX Card'!$F$1=6</xm:f>
            <x14:dxf>
              <numFmt numFmtId="171" formatCode="\F\r\ #,##0.00"/>
            </x14:dxf>
          </x14:cfRule>
          <x14:cfRule type="expression" priority="746" id="{C7A8A1C4-06EC-4AFA-8968-DBB84850F6D5}">
            <xm:f>'FX Card'!$F$1=5</xm:f>
            <x14:dxf>
              <numFmt numFmtId="170" formatCode="\C\A\ &quot;$&quot;\ #,##0.00"/>
            </x14:dxf>
          </x14:cfRule>
          <x14:cfRule type="expression" priority="747" id="{E9324FA6-54E7-49F0-84BE-F452DDEDACF4}">
            <xm:f>'FX Card'!$F$1=4</xm:f>
            <x14:dxf>
              <numFmt numFmtId="193" formatCode="\R\ &quot;$&quot;\ #,##0.00"/>
            </x14:dxf>
          </x14:cfRule>
          <x14:cfRule type="expression" priority="748" id="{D6B49F0F-5375-4562-9AD2-9A85A33EAA19}">
            <xm:f>'FX Card'!$F$1=3</xm:f>
            <x14:dxf>
              <numFmt numFmtId="169" formatCode="\A\U\ &quot;$&quot;\ #,##0.00"/>
            </x14:dxf>
          </x14:cfRule>
          <x14:cfRule type="expression" priority="749" id="{58E86F12-B358-40F4-8ABA-561AF6A0A166}">
            <xm:f>'FX Card'!$F$1=2</xm:f>
            <x14:dxf>
              <numFmt numFmtId="182" formatCode="\A\R\ &quot;$&quot;#,##0.00"/>
            </x14:dxf>
          </x14:cfRule>
          <x14:cfRule type="expression" priority="750" id="{AA03D9EA-DF6D-4E83-B835-B9AFCADED2E3}">
            <xm:f>'FX Card'!$F$1=1</xm:f>
            <x14:dxf>
              <numFmt numFmtId="166"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3" formatCode="\R\ #,##0.00"/>
            </x14:dxf>
          </x14:cfRule>
          <x14:cfRule type="expression" priority="677" id="{514F3F7D-16EF-48B8-A5B8-812C12B8C051}">
            <xm:f>'FX Card'!$F$1=24</xm:f>
            <x14:dxf>
              <numFmt numFmtId="180" formatCode="\T\W\ &quot;$&quot;\ #,##0.00"/>
            </x14:dxf>
          </x14:cfRule>
          <x14:cfRule type="expression" priority="678" id="{3AD2590E-4CC9-404B-8141-348397930271}">
            <xm:f>'FX Card'!$F$1=23</xm:f>
            <x14:dxf>
              <numFmt numFmtId="199" formatCode="#,##0.00\ [$₺-41F]"/>
            </x14:dxf>
          </x14:cfRule>
          <x14:cfRule type="expression" priority="679" id="{BE3F0794-F5F2-4D39-83C3-BF574BAF6BA8}">
            <xm:f>'FX Card'!$F$1=22</xm:f>
            <x14:dxf>
              <numFmt numFmtId="173" formatCode="\k\r\ #,##0.00"/>
            </x14:dxf>
          </x14:cfRule>
          <x14:cfRule type="expression" priority="680" id="{6E45C7C4-A14E-4256-A073-088910C1FC99}">
            <xm:f>'FX Card'!$F$1=21</xm:f>
            <x14:dxf>
              <numFmt numFmtId="208" formatCode="[$ر.س.‏-401]\ #,##0.00_-"/>
            </x14:dxf>
          </x14:cfRule>
          <x14:cfRule type="expression" priority="681" id="{9299C513-03D9-479B-9AB2-2F5F70FEA853}">
            <xm:f>'FX Card'!$F$1=20</xm:f>
            <x14:dxf>
              <numFmt numFmtId="181" formatCode="\р\у\б\ #,##0.00"/>
            </x14:dxf>
          </x14:cfRule>
          <x14:cfRule type="expression" priority="682" id="{2584219B-C49D-4F0F-B842-328437A3EE6D}">
            <xm:f>'FX Card'!$F$1=19</xm:f>
            <x14:dxf>
              <numFmt numFmtId="196" formatCode="\M\X\ &quot;$&quot;\ #,##0.00"/>
            </x14:dxf>
          </x14:cfRule>
          <x14:cfRule type="expression" priority="683" id="{2AE57A9B-D320-4490-BA7A-F9F489EF0E47}">
            <xm:f>'FX Card'!$F$1=18</xm:f>
            <x14:dxf>
              <numFmt numFmtId="195" formatCode="[$RM-43E]#,##0.00"/>
            </x14:dxf>
          </x14:cfRule>
          <x14:cfRule type="expression" priority="684" id="{6F2E02CA-46B3-4195-8A6E-27C8F0BCB188}">
            <xm:f>'FX Card'!$F$1=17</xm:f>
            <x14:dxf>
              <numFmt numFmtId="198" formatCode="\N\Z\ &quot;$&quot;\ #,##0.00"/>
            </x14:dxf>
          </x14:cfRule>
          <x14:cfRule type="expression" priority="685" id="{77C2CE9E-D8D8-499D-AB46-6A80C804A531}">
            <xm:f>'FX Card'!$F$1=16</xm:f>
            <x14:dxf>
              <numFmt numFmtId="173" formatCode="\k\r\ #,##0.00"/>
            </x14:dxf>
          </x14:cfRule>
          <x14:cfRule type="expression" priority="686" id="{373A4C0C-AE93-4786-A8BC-38D9C235F91E}">
            <xm:f>'FX Card'!$F$1=15</xm:f>
            <x14:dxf>
              <numFmt numFmtId="179" formatCode="[$₩-412]#,##0.00"/>
            </x14:dxf>
          </x14:cfRule>
          <x14:cfRule type="expression" priority="687" id="{B82FBCD5-FBAB-4D44-9A48-1E008FDCC5E1}">
            <xm:f>'FX Card'!$F$1=14</xm:f>
            <x14:dxf>
              <numFmt numFmtId="178" formatCode="[$¥-411]#,##0.00"/>
            </x14:dxf>
          </x14:cfRule>
          <x14:cfRule type="expression" priority="688" id="{F6AEC6E1-10AE-470F-9BA4-6CADE9C35E1A}">
            <xm:f>'FX Card'!$F$1=12</xm:f>
            <x14:dxf>
              <numFmt numFmtId="176" formatCode="\R\p\ #,##0.00"/>
            </x14:dxf>
          </x14:cfRule>
          <x14:cfRule type="expression" priority="689" id="{8EB4CF65-B437-4BE5-9401-41C5B30CA8D3}">
            <xm:f>'FX Card'!$F$1=13</xm:f>
            <x14:dxf>
              <numFmt numFmtId="207" formatCode="[$₹-445]\ #,##0.00"/>
            </x14:dxf>
          </x14:cfRule>
          <x14:cfRule type="expression" priority="690" id="{F4453615-2BED-4F77-A8E0-5F8EE881B297}">
            <xm:f>'FX Card'!$F$1=11</xm:f>
            <x14:dxf>
              <numFmt numFmtId="194" formatCode="\H\K\ &quot;$&quot;\ #,##0.00"/>
            </x14:dxf>
          </x14:cfRule>
          <x14:cfRule type="expression" priority="691" id="{1B8E6606-2388-4C63-B887-53D0FCB47B90}">
            <xm:f>'FX Card'!$F$1=10</xm:f>
            <x14:dxf>
              <numFmt numFmtId="175" formatCode="[$£-809]#,##0.00"/>
            </x14:dxf>
          </x14:cfRule>
          <x14:cfRule type="expression" priority="692" id="{E78D1900-00F3-4CE2-805C-E628C8F47877}">
            <xm:f>'FX Card'!$F$1=9</xm:f>
            <x14:dxf>
              <numFmt numFmtId="174" formatCode="[$€-2]\ #,##0.00"/>
            </x14:dxf>
          </x14:cfRule>
          <x14:cfRule type="expression" priority="693" id="{311EFE58-6958-425E-B5D8-AA5429972DDE}">
            <xm:f>'FX Card'!$F$1=8</xm:f>
            <x14:dxf>
              <numFmt numFmtId="173" formatCode="\k\r\ #,##0.00"/>
            </x14:dxf>
          </x14:cfRule>
          <x14:cfRule type="expression" priority="694" id="{433E4A51-AFD2-4694-BD37-3B86E22941F3}">
            <xm:f>'FX Card'!$F$1=7</xm:f>
            <x14:dxf>
              <numFmt numFmtId="172" formatCode="[$¥-804]#,##0.00"/>
            </x14:dxf>
          </x14:cfRule>
          <x14:cfRule type="expression" priority="695" id="{493BC23A-9DCF-40CF-B6C0-C19F357EC917}">
            <xm:f>'FX Card'!$F$1=6</xm:f>
            <x14:dxf>
              <numFmt numFmtId="171" formatCode="\F\r\ #,##0.00"/>
            </x14:dxf>
          </x14:cfRule>
          <x14:cfRule type="expression" priority="696" id="{BDE54378-7BAE-4537-95F7-5CB8DE4909B4}">
            <xm:f>'FX Card'!$F$1=5</xm:f>
            <x14:dxf>
              <numFmt numFmtId="170" formatCode="\C\A\ &quot;$&quot;\ #,##0.00"/>
            </x14:dxf>
          </x14:cfRule>
          <x14:cfRule type="expression" priority="697" id="{8B15ADA8-045F-40B9-A136-B35AAB0CF02F}">
            <xm:f>'FX Card'!$F$1=4</xm:f>
            <x14:dxf>
              <numFmt numFmtId="193" formatCode="\R\ &quot;$&quot;\ #,##0.00"/>
            </x14:dxf>
          </x14:cfRule>
          <x14:cfRule type="expression" priority="698" id="{272A6583-DC32-4D4E-9C3C-AF0E5ACC4259}">
            <xm:f>'FX Card'!$F$1=3</xm:f>
            <x14:dxf>
              <numFmt numFmtId="169" formatCode="\A\U\ &quot;$&quot;\ #,##0.00"/>
            </x14:dxf>
          </x14:cfRule>
          <x14:cfRule type="expression" priority="699" id="{7E8056B3-2855-45C3-B771-0E398289EB62}">
            <xm:f>'FX Card'!$F$1=2</xm:f>
            <x14:dxf>
              <numFmt numFmtId="182" formatCode="\A\R\ &quot;$&quot;#,##0.00"/>
            </x14:dxf>
          </x14:cfRule>
          <x14:cfRule type="expression" priority="700" id="{A9862A7C-8A5C-448F-B68E-7A9F9E3C5812}">
            <xm:f>'FX Card'!$F$1=1</xm:f>
            <x14:dxf>
              <numFmt numFmtId="166" formatCode="&quot;$&quot;#,##0.00"/>
            </x14:dxf>
          </x14:cfRule>
          <xm:sqref>AL21:AR21</xm:sqref>
        </x14:conditionalFormatting>
        <x14:conditionalFormatting xmlns:xm="http://schemas.microsoft.com/office/excel/2006/main">
          <x14:cfRule type="expression" priority="651" id="{E2B4F462-ACE8-4AA3-9F24-F8C8C20FAAF4}">
            <xm:f>'FX Card'!$F$1=25</xm:f>
            <x14:dxf>
              <numFmt numFmtId="183" formatCode="\R\ #,##0.00"/>
            </x14:dxf>
          </x14:cfRule>
          <x14:cfRule type="expression" priority="652" id="{6B141E89-AD28-4EB8-BC97-D254C5619ED1}">
            <xm:f>'FX Card'!$F$1=24</xm:f>
            <x14:dxf>
              <numFmt numFmtId="180" formatCode="\T\W\ &quot;$&quot;\ #,##0.00"/>
            </x14:dxf>
          </x14:cfRule>
          <x14:cfRule type="expression" priority="653" id="{BC9E120E-88D5-4D31-816F-EF218D95B2A5}">
            <xm:f>'FX Card'!$F$1=23</xm:f>
            <x14:dxf>
              <numFmt numFmtId="199" formatCode="#,##0.00\ [$₺-41F]"/>
            </x14:dxf>
          </x14:cfRule>
          <x14:cfRule type="expression" priority="654" id="{EDDD41B6-9C77-4687-BC2B-50211F13DEF7}">
            <xm:f>'FX Card'!$F$1=22</xm:f>
            <x14:dxf>
              <numFmt numFmtId="173" formatCode="\k\r\ #,##0.00"/>
            </x14:dxf>
          </x14:cfRule>
          <x14:cfRule type="expression" priority="655" id="{18A0CFB6-D066-4760-A242-2CF6CF12C0E2}">
            <xm:f>'FX Card'!$F$1=21</xm:f>
            <x14:dxf>
              <numFmt numFmtId="208" formatCode="[$ر.س.‏-401]\ #,##0.00_-"/>
            </x14:dxf>
          </x14:cfRule>
          <x14:cfRule type="expression" priority="656" id="{A2C285A3-D7B9-4774-B79F-453364DB1212}">
            <xm:f>'FX Card'!$F$1=20</xm:f>
            <x14:dxf>
              <numFmt numFmtId="181" formatCode="\р\у\б\ #,##0.00"/>
            </x14:dxf>
          </x14:cfRule>
          <x14:cfRule type="expression" priority="657" id="{BD9A0375-AF76-48C9-93CC-AE6CDF2588DD}">
            <xm:f>'FX Card'!$F$1=19</xm:f>
            <x14:dxf>
              <numFmt numFmtId="196" formatCode="\M\X\ &quot;$&quot;\ #,##0.00"/>
            </x14:dxf>
          </x14:cfRule>
          <x14:cfRule type="expression" priority="658" id="{15273D6F-5861-427A-A271-3DEF234A7BB9}">
            <xm:f>'FX Card'!$F$1=18</xm:f>
            <x14:dxf>
              <numFmt numFmtId="195" formatCode="[$RM-43E]#,##0.00"/>
            </x14:dxf>
          </x14:cfRule>
          <x14:cfRule type="expression" priority="659" id="{5276E60A-83D6-48DC-BA37-DA5F01A8CB8B}">
            <xm:f>'FX Card'!$F$1=17</xm:f>
            <x14:dxf>
              <numFmt numFmtId="198" formatCode="\N\Z\ &quot;$&quot;\ #,##0.00"/>
            </x14:dxf>
          </x14:cfRule>
          <x14:cfRule type="expression" priority="660" id="{BE8591F6-03A9-48F4-B3BB-CF69C2F87A2A}">
            <xm:f>'FX Card'!$F$1=16</xm:f>
            <x14:dxf>
              <numFmt numFmtId="173" formatCode="\k\r\ #,##0.00"/>
            </x14:dxf>
          </x14:cfRule>
          <x14:cfRule type="expression" priority="661" id="{FEB53121-E9BA-41E1-9770-36E71E496DB5}">
            <xm:f>'FX Card'!$F$1=15</xm:f>
            <x14:dxf>
              <numFmt numFmtId="179" formatCode="[$₩-412]#,##0.00"/>
            </x14:dxf>
          </x14:cfRule>
          <x14:cfRule type="expression" priority="662" id="{449851A7-CDAC-40AE-A727-24901347D2BB}">
            <xm:f>'FX Card'!$F$1=14</xm:f>
            <x14:dxf>
              <numFmt numFmtId="178" formatCode="[$¥-411]#,##0.00"/>
            </x14:dxf>
          </x14:cfRule>
          <x14:cfRule type="expression" priority="663" id="{0E8140C5-7183-4A3A-968A-5FC43378BB71}">
            <xm:f>'FX Card'!$F$1=12</xm:f>
            <x14:dxf>
              <numFmt numFmtId="176" formatCode="\R\p\ #,##0.00"/>
            </x14:dxf>
          </x14:cfRule>
          <x14:cfRule type="expression" priority="664" id="{44509BE8-DFF4-4986-816D-622A07C8805F}">
            <xm:f>'FX Card'!$F$1=13</xm:f>
            <x14:dxf>
              <numFmt numFmtId="207" formatCode="[$₹-445]\ #,##0.00"/>
            </x14:dxf>
          </x14:cfRule>
          <x14:cfRule type="expression" priority="665" id="{9D7AD9DA-769B-41A5-B943-8BC19B5A12F1}">
            <xm:f>'FX Card'!$F$1=11</xm:f>
            <x14:dxf>
              <numFmt numFmtId="194" formatCode="\H\K\ &quot;$&quot;\ #,##0.00"/>
            </x14:dxf>
          </x14:cfRule>
          <x14:cfRule type="expression" priority="666" id="{8177B15C-66DC-4E6C-9594-593E8CD4DB21}">
            <xm:f>'FX Card'!$F$1=10</xm:f>
            <x14:dxf>
              <numFmt numFmtId="175" formatCode="[$£-809]#,##0.00"/>
            </x14:dxf>
          </x14:cfRule>
          <x14:cfRule type="expression" priority="667" id="{B4CDB565-B3E9-404D-953F-5A8710841E9B}">
            <xm:f>'FX Card'!$F$1=9</xm:f>
            <x14:dxf>
              <numFmt numFmtId="174" formatCode="[$€-2]\ #,##0.00"/>
            </x14:dxf>
          </x14:cfRule>
          <x14:cfRule type="expression" priority="668" id="{4A5BD540-B9AC-4525-8468-C38BBE262955}">
            <xm:f>'FX Card'!$F$1=8</xm:f>
            <x14:dxf>
              <numFmt numFmtId="173" formatCode="\k\r\ #,##0.00"/>
            </x14:dxf>
          </x14:cfRule>
          <x14:cfRule type="expression" priority="669" id="{0FA6FD08-0970-4738-A400-B9978C6490B5}">
            <xm:f>'FX Card'!$F$1=7</xm:f>
            <x14:dxf>
              <numFmt numFmtId="172" formatCode="[$¥-804]#,##0.00"/>
            </x14:dxf>
          </x14:cfRule>
          <x14:cfRule type="expression" priority="670" id="{DD67668F-23AA-4596-8EE7-3B0A0DE1C822}">
            <xm:f>'FX Card'!$F$1=6</xm:f>
            <x14:dxf>
              <numFmt numFmtId="171" formatCode="\F\r\ #,##0.00"/>
            </x14:dxf>
          </x14:cfRule>
          <x14:cfRule type="expression" priority="671" id="{C247193C-264A-494E-9FEE-C609DAAD8561}">
            <xm:f>'FX Card'!$F$1=5</xm:f>
            <x14:dxf>
              <numFmt numFmtId="170" formatCode="\C\A\ &quot;$&quot;\ #,##0.00"/>
            </x14:dxf>
          </x14:cfRule>
          <x14:cfRule type="expression" priority="672" id="{E4687796-592F-4F4E-BD3B-094E52C819E8}">
            <xm:f>'FX Card'!$F$1=4</xm:f>
            <x14:dxf>
              <numFmt numFmtId="193" formatCode="\R\ &quot;$&quot;\ #,##0.00"/>
            </x14:dxf>
          </x14:cfRule>
          <x14:cfRule type="expression" priority="673" id="{6DBC21BF-2033-4B16-91AA-EA672DF87464}">
            <xm:f>'FX Card'!$F$1=3</xm:f>
            <x14:dxf>
              <numFmt numFmtId="169" formatCode="\A\U\ &quot;$&quot;\ #,##0.00"/>
            </x14:dxf>
          </x14:cfRule>
          <x14:cfRule type="expression" priority="674" id="{0BE31A0A-1BBF-4F6C-82F6-55A0331C2F4E}">
            <xm:f>'FX Card'!$F$1=2</xm:f>
            <x14:dxf>
              <numFmt numFmtId="182" formatCode="\A\R\ &quot;$&quot;#,##0.00"/>
            </x14:dxf>
          </x14:cfRule>
          <x14:cfRule type="expression" priority="675" id="{576AF767-EB59-496A-8204-C4BB0E7E9F07}">
            <xm:f>'FX Card'!$F$1=1</xm:f>
            <x14:dxf>
              <numFmt numFmtId="166" formatCode="&quot;$&quot;#,##0.00"/>
            </x14:dxf>
          </x14:cfRule>
          <xm:sqref>AZ17:BB18</xm:sqref>
        </x14:conditionalFormatting>
        <x14:conditionalFormatting xmlns:xm="http://schemas.microsoft.com/office/excel/2006/main">
          <x14:cfRule type="expression" priority="626" id="{71F2BBB7-0518-4093-ABC6-878FCE7730AE}">
            <xm:f>'FX Card'!$F$1=25</xm:f>
            <x14:dxf>
              <numFmt numFmtId="183" formatCode="\R\ #,##0.00"/>
            </x14:dxf>
          </x14:cfRule>
          <x14:cfRule type="expression" priority="627" id="{463C87F4-AE0A-4945-8528-0EEDF5C75FDF}">
            <xm:f>'FX Card'!$F$1=24</xm:f>
            <x14:dxf>
              <numFmt numFmtId="180" formatCode="\T\W\ &quot;$&quot;\ #,##0.00"/>
            </x14:dxf>
          </x14:cfRule>
          <x14:cfRule type="expression" priority="628" id="{F16D1AF8-F6DC-43A3-A9D3-DE3E6B6E0DE9}">
            <xm:f>'FX Card'!$F$1=23</xm:f>
            <x14:dxf>
              <numFmt numFmtId="199" formatCode="#,##0.00\ [$₺-41F]"/>
            </x14:dxf>
          </x14:cfRule>
          <x14:cfRule type="expression" priority="629" id="{F825B1E7-7831-4CD3-B797-ECFC3D1C3024}">
            <xm:f>'FX Card'!$F$1=22</xm:f>
            <x14:dxf>
              <numFmt numFmtId="173" formatCode="\k\r\ #,##0.00"/>
            </x14:dxf>
          </x14:cfRule>
          <x14:cfRule type="expression" priority="630" id="{A8EC2A3D-CBD4-43A1-9EA5-13F3816A296C}">
            <xm:f>'FX Card'!$F$1=21</xm:f>
            <x14:dxf>
              <numFmt numFmtId="208" formatCode="[$ر.س.‏-401]\ #,##0.00_-"/>
            </x14:dxf>
          </x14:cfRule>
          <x14:cfRule type="expression" priority="631" id="{131AC6A3-BAFB-4125-B446-FE3D2A1782FC}">
            <xm:f>'FX Card'!$F$1=20</xm:f>
            <x14:dxf>
              <numFmt numFmtId="181" formatCode="\р\у\б\ #,##0.00"/>
            </x14:dxf>
          </x14:cfRule>
          <x14:cfRule type="expression" priority="632" id="{FDE64EC3-CF77-4286-B46F-AEECE451F1C1}">
            <xm:f>'FX Card'!$F$1=19</xm:f>
            <x14:dxf>
              <numFmt numFmtId="196" formatCode="\M\X\ &quot;$&quot;\ #,##0.00"/>
            </x14:dxf>
          </x14:cfRule>
          <x14:cfRule type="expression" priority="633" id="{4988026D-C3CF-41EF-B14E-DB7C6870F031}">
            <xm:f>'FX Card'!$F$1=18</xm:f>
            <x14:dxf>
              <numFmt numFmtId="195" formatCode="[$RM-43E]#,##0.00"/>
            </x14:dxf>
          </x14:cfRule>
          <x14:cfRule type="expression" priority="634" id="{AAE4CEF0-2E6C-4A45-A4EE-BC6144C885CB}">
            <xm:f>'FX Card'!$F$1=17</xm:f>
            <x14:dxf>
              <numFmt numFmtId="198" formatCode="\N\Z\ &quot;$&quot;\ #,##0.00"/>
            </x14:dxf>
          </x14:cfRule>
          <x14:cfRule type="expression" priority="635" id="{00EDCCA2-065C-4E72-944A-2F91DC10907A}">
            <xm:f>'FX Card'!$F$1=16</xm:f>
            <x14:dxf>
              <numFmt numFmtId="173" formatCode="\k\r\ #,##0.00"/>
            </x14:dxf>
          </x14:cfRule>
          <x14:cfRule type="expression" priority="636" id="{6E3AA9B4-C8C1-4843-AE25-C5CA39DA93BE}">
            <xm:f>'FX Card'!$F$1=15</xm:f>
            <x14:dxf>
              <numFmt numFmtId="179" formatCode="[$₩-412]#,##0.00"/>
            </x14:dxf>
          </x14:cfRule>
          <x14:cfRule type="expression" priority="637" id="{A35EE3E6-4E09-4F17-90B5-0468A3958A3C}">
            <xm:f>'FX Card'!$F$1=14</xm:f>
            <x14:dxf>
              <numFmt numFmtId="178" formatCode="[$¥-411]#,##0.00"/>
            </x14:dxf>
          </x14:cfRule>
          <x14:cfRule type="expression" priority="638" id="{48A94020-E3A4-4BFA-98BB-30F3C2785D35}">
            <xm:f>'FX Card'!$F$1=12</xm:f>
            <x14:dxf>
              <numFmt numFmtId="176" formatCode="\R\p\ #,##0.00"/>
            </x14:dxf>
          </x14:cfRule>
          <x14:cfRule type="expression" priority="639" id="{990DDB62-1E37-495B-BA68-405A74BEC4FC}">
            <xm:f>'FX Card'!$F$1=13</xm:f>
            <x14:dxf>
              <numFmt numFmtId="207" formatCode="[$₹-445]\ #,##0.00"/>
            </x14:dxf>
          </x14:cfRule>
          <x14:cfRule type="expression" priority="640" id="{16C2AA83-71D8-4F2F-A5E9-776DDBD570CD}">
            <xm:f>'FX Card'!$F$1=11</xm:f>
            <x14:dxf>
              <numFmt numFmtId="194" formatCode="\H\K\ &quot;$&quot;\ #,##0.00"/>
            </x14:dxf>
          </x14:cfRule>
          <x14:cfRule type="expression" priority="641" id="{593AA01D-ECDA-4B44-9AEF-B9013DF119D2}">
            <xm:f>'FX Card'!$F$1=10</xm:f>
            <x14:dxf>
              <numFmt numFmtId="175" formatCode="[$£-809]#,##0.00"/>
            </x14:dxf>
          </x14:cfRule>
          <x14:cfRule type="expression" priority="642" id="{4E1F7570-D625-47C1-8CEA-7BABDEB912D8}">
            <xm:f>'FX Card'!$F$1=9</xm:f>
            <x14:dxf>
              <numFmt numFmtId="174" formatCode="[$€-2]\ #,##0.00"/>
            </x14:dxf>
          </x14:cfRule>
          <x14:cfRule type="expression" priority="643" id="{05053B7D-B665-44D4-85B7-A8760E4287AE}">
            <xm:f>'FX Card'!$F$1=8</xm:f>
            <x14:dxf>
              <numFmt numFmtId="173" formatCode="\k\r\ #,##0.00"/>
            </x14:dxf>
          </x14:cfRule>
          <x14:cfRule type="expression" priority="644" id="{3EF4FD30-57C6-448F-BD5D-A83E0AC6AC8E}">
            <xm:f>'FX Card'!$F$1=7</xm:f>
            <x14:dxf>
              <numFmt numFmtId="172" formatCode="[$¥-804]#,##0.00"/>
            </x14:dxf>
          </x14:cfRule>
          <x14:cfRule type="expression" priority="645" id="{29A5B61A-0747-4295-89E9-6948415FF93D}">
            <xm:f>'FX Card'!$F$1=6</xm:f>
            <x14:dxf>
              <numFmt numFmtId="171" formatCode="\F\r\ #,##0.00"/>
            </x14:dxf>
          </x14:cfRule>
          <x14:cfRule type="expression" priority="646" id="{5217E93A-B701-4140-86B0-0C7DB6965B94}">
            <xm:f>'FX Card'!$F$1=5</xm:f>
            <x14:dxf>
              <numFmt numFmtId="170" formatCode="\C\A\ &quot;$&quot;\ #,##0.00"/>
            </x14:dxf>
          </x14:cfRule>
          <x14:cfRule type="expression" priority="647" id="{D2DB7CE0-8A69-4CAE-9E37-9199E3CDB3AD}">
            <xm:f>'FX Card'!$F$1=4</xm:f>
            <x14:dxf>
              <numFmt numFmtId="193" formatCode="\R\ &quot;$&quot;\ #,##0.00"/>
            </x14:dxf>
          </x14:cfRule>
          <x14:cfRule type="expression" priority="648" id="{96B5FBBB-9852-443A-9109-F59714F74F71}">
            <xm:f>'FX Card'!$F$1=3</xm:f>
            <x14:dxf>
              <numFmt numFmtId="169" formatCode="\A\U\ &quot;$&quot;\ #,##0.00"/>
            </x14:dxf>
          </x14:cfRule>
          <x14:cfRule type="expression" priority="649" id="{EDD92885-6041-425E-AA98-9E72F08078CC}">
            <xm:f>'FX Card'!$F$1=2</xm:f>
            <x14:dxf>
              <numFmt numFmtId="182" formatCode="\A\R\ &quot;$&quot;#,##0.00"/>
            </x14:dxf>
          </x14:cfRule>
          <x14:cfRule type="expression" priority="650" id="{97F98FED-4421-4106-A11E-ED72D657A4D1}">
            <xm:f>'FX Card'!$F$1=1</xm:f>
            <x14:dxf>
              <numFmt numFmtId="166" formatCode="&quot;$&quot;#,##0.00"/>
            </x14:dxf>
          </x14:cfRule>
          <xm:sqref>AL17:AU17</xm:sqref>
        </x14:conditionalFormatting>
        <x14:conditionalFormatting xmlns:xm="http://schemas.microsoft.com/office/excel/2006/main">
          <x14:cfRule type="expression" priority="601" id="{F0DA99CE-5F81-4D4E-A8EC-C33DEA0F415D}">
            <xm:f>'FX Card'!$F$1=25</xm:f>
            <x14:dxf>
              <numFmt numFmtId="183" formatCode="\R\ #,##0.00"/>
            </x14:dxf>
          </x14:cfRule>
          <x14:cfRule type="expression" priority="602" id="{26E8099D-BCD7-4A17-8B9A-030F17D4E846}">
            <xm:f>'FX Card'!$F$1=24</xm:f>
            <x14:dxf>
              <numFmt numFmtId="180" formatCode="\T\W\ &quot;$&quot;\ #,##0.00"/>
            </x14:dxf>
          </x14:cfRule>
          <x14:cfRule type="expression" priority="603" id="{34D58A88-EE32-4441-B1B6-603EA71FD707}">
            <xm:f>'FX Card'!$F$1=23</xm:f>
            <x14:dxf>
              <numFmt numFmtId="199" formatCode="#,##0.00\ [$₺-41F]"/>
            </x14:dxf>
          </x14:cfRule>
          <x14:cfRule type="expression" priority="604" id="{A87777E4-3CC6-467E-973A-9F9704812CDE}">
            <xm:f>'FX Card'!$F$1=22</xm:f>
            <x14:dxf>
              <numFmt numFmtId="173" formatCode="\k\r\ #,##0.00"/>
            </x14:dxf>
          </x14:cfRule>
          <x14:cfRule type="expression" priority="605" id="{113B65BB-243C-4F91-8CA7-9E3FBE660343}">
            <xm:f>'FX Card'!$F$1=21</xm:f>
            <x14:dxf>
              <numFmt numFmtId="208" formatCode="[$ر.س.‏-401]\ #,##0.00_-"/>
            </x14:dxf>
          </x14:cfRule>
          <x14:cfRule type="expression" priority="606" id="{B568FF2F-83C0-41C2-BDDA-F0AC781C5A04}">
            <xm:f>'FX Card'!$F$1=20</xm:f>
            <x14:dxf>
              <numFmt numFmtId="181" formatCode="\р\у\б\ #,##0.00"/>
            </x14:dxf>
          </x14:cfRule>
          <x14:cfRule type="expression" priority="607" id="{1D62365F-3856-473D-9A8F-C9BA2805EA0B}">
            <xm:f>'FX Card'!$F$1=19</xm:f>
            <x14:dxf>
              <numFmt numFmtId="196" formatCode="\M\X\ &quot;$&quot;\ #,##0.00"/>
            </x14:dxf>
          </x14:cfRule>
          <x14:cfRule type="expression" priority="608" id="{A42D74EB-902D-4CF3-9777-5574B625DC9B}">
            <xm:f>'FX Card'!$F$1=18</xm:f>
            <x14:dxf>
              <numFmt numFmtId="195" formatCode="[$RM-43E]#,##0.00"/>
            </x14:dxf>
          </x14:cfRule>
          <x14:cfRule type="expression" priority="609" id="{A2EFB2E0-B7C2-4AC9-B1E1-C6D65EAC4583}">
            <xm:f>'FX Card'!$F$1=17</xm:f>
            <x14:dxf>
              <numFmt numFmtId="198" formatCode="\N\Z\ &quot;$&quot;\ #,##0.00"/>
            </x14:dxf>
          </x14:cfRule>
          <x14:cfRule type="expression" priority="610" id="{50BD1784-3AB9-4076-A98C-B8BA9D06F7EA}">
            <xm:f>'FX Card'!$F$1=16</xm:f>
            <x14:dxf>
              <numFmt numFmtId="173" formatCode="\k\r\ #,##0.00"/>
            </x14:dxf>
          </x14:cfRule>
          <x14:cfRule type="expression" priority="611" id="{7DA6A9D8-534C-40E7-84F9-CBB4556D844D}">
            <xm:f>'FX Card'!$F$1=15</xm:f>
            <x14:dxf>
              <numFmt numFmtId="179" formatCode="[$₩-412]#,##0.00"/>
            </x14:dxf>
          </x14:cfRule>
          <x14:cfRule type="expression" priority="612" id="{CD267CE8-F143-4CAF-A24F-7C39396C88DD}">
            <xm:f>'FX Card'!$F$1=14</xm:f>
            <x14:dxf>
              <numFmt numFmtId="178" formatCode="[$¥-411]#,##0.00"/>
            </x14:dxf>
          </x14:cfRule>
          <x14:cfRule type="expression" priority="613" id="{4117A119-28F2-4FF6-8F97-33EA70A1ACC9}">
            <xm:f>'FX Card'!$F$1=12</xm:f>
            <x14:dxf>
              <numFmt numFmtId="176" formatCode="\R\p\ #,##0.00"/>
            </x14:dxf>
          </x14:cfRule>
          <x14:cfRule type="expression" priority="614" id="{699C727F-FFAC-482C-A793-4C1F23CBD2CD}">
            <xm:f>'FX Card'!$F$1=13</xm:f>
            <x14:dxf>
              <numFmt numFmtId="207" formatCode="[$₹-445]\ #,##0.00"/>
            </x14:dxf>
          </x14:cfRule>
          <x14:cfRule type="expression" priority="615" id="{8F2E42E6-F0CB-4328-9638-4BEA35AF2F85}">
            <xm:f>'FX Card'!$F$1=11</xm:f>
            <x14:dxf>
              <numFmt numFmtId="194" formatCode="\H\K\ &quot;$&quot;\ #,##0.00"/>
            </x14:dxf>
          </x14:cfRule>
          <x14:cfRule type="expression" priority="616" id="{A61EAF9F-8479-44B6-850F-662EA7437FD6}">
            <xm:f>'FX Card'!$F$1=10</xm:f>
            <x14:dxf>
              <numFmt numFmtId="175" formatCode="[$£-809]#,##0.00"/>
            </x14:dxf>
          </x14:cfRule>
          <x14:cfRule type="expression" priority="617" id="{F2244117-6072-4945-A8DE-CF254B60B117}">
            <xm:f>'FX Card'!$F$1=9</xm:f>
            <x14:dxf>
              <numFmt numFmtId="174" formatCode="[$€-2]\ #,##0.00"/>
            </x14:dxf>
          </x14:cfRule>
          <x14:cfRule type="expression" priority="618" id="{D01E0713-DEC1-4A7D-84B5-BBFF22F6609D}">
            <xm:f>'FX Card'!$F$1=8</xm:f>
            <x14:dxf>
              <numFmt numFmtId="173" formatCode="\k\r\ #,##0.00"/>
            </x14:dxf>
          </x14:cfRule>
          <x14:cfRule type="expression" priority="619" id="{0286C89F-8161-49CD-8C46-9B80DCF120F5}">
            <xm:f>'FX Card'!$F$1=7</xm:f>
            <x14:dxf>
              <numFmt numFmtId="172" formatCode="[$¥-804]#,##0.00"/>
            </x14:dxf>
          </x14:cfRule>
          <x14:cfRule type="expression" priority="620" id="{72E4DB12-F562-416D-9AA5-AD3EBA1E68C5}">
            <xm:f>'FX Card'!$F$1=6</xm:f>
            <x14:dxf>
              <numFmt numFmtId="171" formatCode="\F\r\ #,##0.00"/>
            </x14:dxf>
          </x14:cfRule>
          <x14:cfRule type="expression" priority="621" id="{292709E7-AB08-40CE-838B-B5F9D3EFA788}">
            <xm:f>'FX Card'!$F$1=5</xm:f>
            <x14:dxf>
              <numFmt numFmtId="170" formatCode="\C\A\ &quot;$&quot;\ #,##0.00"/>
            </x14:dxf>
          </x14:cfRule>
          <x14:cfRule type="expression" priority="622" id="{0C86E89A-F7E1-446B-A916-4A9EC8EB9A7D}">
            <xm:f>'FX Card'!$F$1=4</xm:f>
            <x14:dxf>
              <numFmt numFmtId="193" formatCode="\R\ &quot;$&quot;\ #,##0.00"/>
            </x14:dxf>
          </x14:cfRule>
          <x14:cfRule type="expression" priority="623" id="{3E37C6C4-9C86-48AE-8619-83CDA8450BA9}">
            <xm:f>'FX Card'!$F$1=3</xm:f>
            <x14:dxf>
              <numFmt numFmtId="169" formatCode="\A\U\ &quot;$&quot;\ #,##0.00"/>
            </x14:dxf>
          </x14:cfRule>
          <x14:cfRule type="expression" priority="624" id="{3F648B6B-D60F-4352-93E1-CC94417A58DA}">
            <xm:f>'FX Card'!$F$1=2</xm:f>
            <x14:dxf>
              <numFmt numFmtId="182" formatCode="\A\R\ &quot;$&quot;#,##0.00"/>
            </x14:dxf>
          </x14:cfRule>
          <x14:cfRule type="expression" priority="625" id="{DC25D9BB-0212-4E00-A69D-3C48A26DBE0B}">
            <xm:f>'FX Card'!$F$1=1</xm:f>
            <x14:dxf>
              <numFmt numFmtId="166" formatCode="&quot;$&quot;#,##0.00"/>
            </x14:dxf>
          </x14:cfRule>
          <xm:sqref>AL18:AU18</xm:sqref>
        </x14:conditionalFormatting>
        <x14:conditionalFormatting xmlns:xm="http://schemas.microsoft.com/office/excel/2006/main">
          <x14:cfRule type="expression" priority="576" id="{7A42C5DB-8043-43B5-8DD9-EB102232CA64}">
            <xm:f>'FX Card'!$F$1=25</xm:f>
            <x14:dxf>
              <numFmt numFmtId="183" formatCode="\R\ #,##0.00"/>
            </x14:dxf>
          </x14:cfRule>
          <x14:cfRule type="expression" priority="577" id="{20BE2F48-F9F9-444F-AF33-DF5DA7375C6D}">
            <xm:f>'FX Card'!$F$1=24</xm:f>
            <x14:dxf>
              <numFmt numFmtId="180" formatCode="\T\W\ &quot;$&quot;\ #,##0.00"/>
            </x14:dxf>
          </x14:cfRule>
          <x14:cfRule type="expression" priority="578" id="{07F50BA0-C396-4DF9-A436-6B573ADA0550}">
            <xm:f>'FX Card'!$F$1=23</xm:f>
            <x14:dxf>
              <numFmt numFmtId="199" formatCode="#,##0.00\ [$₺-41F]"/>
            </x14:dxf>
          </x14:cfRule>
          <x14:cfRule type="expression" priority="579" id="{4DBC3650-F30F-4705-AC62-953D928B18DB}">
            <xm:f>'FX Card'!$F$1=22</xm:f>
            <x14:dxf>
              <numFmt numFmtId="173" formatCode="\k\r\ #,##0.00"/>
            </x14:dxf>
          </x14:cfRule>
          <x14:cfRule type="expression" priority="580" id="{4767E366-52E8-4888-8053-D3EDF5889FFD}">
            <xm:f>'FX Card'!$F$1=21</xm:f>
            <x14:dxf>
              <numFmt numFmtId="208" formatCode="[$ر.س.‏-401]\ #,##0.00_-"/>
            </x14:dxf>
          </x14:cfRule>
          <x14:cfRule type="expression" priority="581" id="{195CE6B5-1F1E-438F-81EA-7B3AD8D431F1}">
            <xm:f>'FX Card'!$F$1=20</xm:f>
            <x14:dxf>
              <numFmt numFmtId="181" formatCode="\р\у\б\ #,##0.00"/>
            </x14:dxf>
          </x14:cfRule>
          <x14:cfRule type="expression" priority="582" id="{FAC7A473-2617-49F2-A52C-B967594C7830}">
            <xm:f>'FX Card'!$F$1=19</xm:f>
            <x14:dxf>
              <numFmt numFmtId="196" formatCode="\M\X\ &quot;$&quot;\ #,##0.00"/>
            </x14:dxf>
          </x14:cfRule>
          <x14:cfRule type="expression" priority="583" id="{0F6A5A3E-20EE-49D5-8FFC-D61F1E25BFC4}">
            <xm:f>'FX Card'!$F$1=18</xm:f>
            <x14:dxf>
              <numFmt numFmtId="195" formatCode="[$RM-43E]#,##0.00"/>
            </x14:dxf>
          </x14:cfRule>
          <x14:cfRule type="expression" priority="584" id="{E6B38B00-175E-457B-9FA9-FFD35E25942A}">
            <xm:f>'FX Card'!$F$1=17</xm:f>
            <x14:dxf>
              <numFmt numFmtId="198" formatCode="\N\Z\ &quot;$&quot;\ #,##0.00"/>
            </x14:dxf>
          </x14:cfRule>
          <x14:cfRule type="expression" priority="585" id="{7E7FFD1A-1CD4-46C2-B703-302BDBA3BA12}">
            <xm:f>'FX Card'!$F$1=16</xm:f>
            <x14:dxf>
              <numFmt numFmtId="173" formatCode="\k\r\ #,##0.00"/>
            </x14:dxf>
          </x14:cfRule>
          <x14:cfRule type="expression" priority="586" id="{E0C4D6D1-43D5-4E67-B602-66A4CCB8FC10}">
            <xm:f>'FX Card'!$F$1=15</xm:f>
            <x14:dxf>
              <numFmt numFmtId="179" formatCode="[$₩-412]#,##0.00"/>
            </x14:dxf>
          </x14:cfRule>
          <x14:cfRule type="expression" priority="587" id="{08860BAB-D142-42D3-A17E-E7F1426A302D}">
            <xm:f>'FX Card'!$F$1=14</xm:f>
            <x14:dxf>
              <numFmt numFmtId="178" formatCode="[$¥-411]#,##0.00"/>
            </x14:dxf>
          </x14:cfRule>
          <x14:cfRule type="expression" priority="588" id="{8B693F42-6F3C-4205-836B-017B3DFAC0DF}">
            <xm:f>'FX Card'!$F$1=12</xm:f>
            <x14:dxf>
              <numFmt numFmtId="176" formatCode="\R\p\ #,##0.00"/>
            </x14:dxf>
          </x14:cfRule>
          <x14:cfRule type="expression" priority="589" id="{ABB31F2E-1C4E-46F6-90AC-3F38B93B6D2A}">
            <xm:f>'FX Card'!$F$1=13</xm:f>
            <x14:dxf>
              <numFmt numFmtId="207" formatCode="[$₹-445]\ #,##0.00"/>
            </x14:dxf>
          </x14:cfRule>
          <x14:cfRule type="expression" priority="590" id="{2B2CB916-5E58-4129-B92F-E50CF7551EF0}">
            <xm:f>'FX Card'!$F$1=11</xm:f>
            <x14:dxf>
              <numFmt numFmtId="194" formatCode="\H\K\ &quot;$&quot;\ #,##0.00"/>
            </x14:dxf>
          </x14:cfRule>
          <x14:cfRule type="expression" priority="591" id="{1C8FFD61-2A2E-4167-99C2-A5B8273C22B9}">
            <xm:f>'FX Card'!$F$1=10</xm:f>
            <x14:dxf>
              <numFmt numFmtId="175" formatCode="[$£-809]#,##0.00"/>
            </x14:dxf>
          </x14:cfRule>
          <x14:cfRule type="expression" priority="592" id="{111D68BF-E66D-464C-8F82-77E32918FE4F}">
            <xm:f>'FX Card'!$F$1=9</xm:f>
            <x14:dxf>
              <numFmt numFmtId="174" formatCode="[$€-2]\ #,##0.00"/>
            </x14:dxf>
          </x14:cfRule>
          <x14:cfRule type="expression" priority="593" id="{1615F25E-1838-4E7D-91BA-63CE7F5E0333}">
            <xm:f>'FX Card'!$F$1=8</xm:f>
            <x14:dxf>
              <numFmt numFmtId="173" formatCode="\k\r\ #,##0.00"/>
            </x14:dxf>
          </x14:cfRule>
          <x14:cfRule type="expression" priority="594" id="{6A153B1C-5069-4768-A608-769A3534A68F}">
            <xm:f>'FX Card'!$F$1=7</xm:f>
            <x14:dxf>
              <numFmt numFmtId="172" formatCode="[$¥-804]#,##0.00"/>
            </x14:dxf>
          </x14:cfRule>
          <x14:cfRule type="expression" priority="595" id="{86311F0D-4DEC-4B3D-9D3F-102DF1864EF0}">
            <xm:f>'FX Card'!$F$1=6</xm:f>
            <x14:dxf>
              <numFmt numFmtId="171" formatCode="\F\r\ #,##0.00"/>
            </x14:dxf>
          </x14:cfRule>
          <x14:cfRule type="expression" priority="596" id="{C80EB6F3-B89E-4453-B848-E27827366B43}">
            <xm:f>'FX Card'!$F$1=5</xm:f>
            <x14:dxf>
              <numFmt numFmtId="170" formatCode="\C\A\ &quot;$&quot;\ #,##0.00"/>
            </x14:dxf>
          </x14:cfRule>
          <x14:cfRule type="expression" priority="597" id="{C2C5F7CF-A9FB-4705-A2B5-259AF4CAF57E}">
            <xm:f>'FX Card'!$F$1=4</xm:f>
            <x14:dxf>
              <numFmt numFmtId="193" formatCode="\R\ &quot;$&quot;\ #,##0.00"/>
            </x14:dxf>
          </x14:cfRule>
          <x14:cfRule type="expression" priority="598" id="{577DCB55-CC8B-47B3-8B5B-2C5029188DEC}">
            <xm:f>'FX Card'!$F$1=3</xm:f>
            <x14:dxf>
              <numFmt numFmtId="169" formatCode="\A\U\ &quot;$&quot;\ #,##0.00"/>
            </x14:dxf>
          </x14:cfRule>
          <x14:cfRule type="expression" priority="599" id="{609D1CFD-BDD8-427D-B040-C9AB275A3610}">
            <xm:f>'FX Card'!$F$1=2</xm:f>
            <x14:dxf>
              <numFmt numFmtId="182" formatCode="\A\R\ &quot;$&quot;#,##0.00"/>
            </x14:dxf>
          </x14:cfRule>
          <x14:cfRule type="expression" priority="600" id="{12C0DE6D-4F24-46A9-AC7B-7810BFD23921}">
            <xm:f>'FX Card'!$F$1=1</xm:f>
            <x14:dxf>
              <numFmt numFmtId="166" formatCode="&quot;$&quot;#,##0.00"/>
            </x14:dxf>
          </x14:cfRule>
          <xm:sqref>L16:U16</xm:sqref>
        </x14:conditionalFormatting>
        <x14:conditionalFormatting xmlns:xm="http://schemas.microsoft.com/office/excel/2006/main">
          <x14:cfRule type="expression" priority="551" id="{7BBE7BBE-E96A-4AB5-BEA7-6FCC25FE1EF0}">
            <xm:f>'FX Card'!$F$1=25</xm:f>
            <x14:dxf>
              <numFmt numFmtId="183" formatCode="\R\ #,##0.00"/>
            </x14:dxf>
          </x14:cfRule>
          <x14:cfRule type="expression" priority="552" id="{B94D1466-0FA2-4088-9158-B0BAB7339737}">
            <xm:f>'FX Card'!$F$1=24</xm:f>
            <x14:dxf>
              <numFmt numFmtId="180" formatCode="\T\W\ &quot;$&quot;\ #,##0.00"/>
            </x14:dxf>
          </x14:cfRule>
          <x14:cfRule type="expression" priority="553" id="{0F221D05-7477-468B-B83B-F8724CCA041A}">
            <xm:f>'FX Card'!$F$1=23</xm:f>
            <x14:dxf>
              <numFmt numFmtId="199" formatCode="#,##0.00\ [$₺-41F]"/>
            </x14:dxf>
          </x14:cfRule>
          <x14:cfRule type="expression" priority="554" id="{E167B39B-9FC4-4296-B7AD-665FAD97C877}">
            <xm:f>'FX Card'!$F$1=22</xm:f>
            <x14:dxf>
              <numFmt numFmtId="173" formatCode="\k\r\ #,##0.00"/>
            </x14:dxf>
          </x14:cfRule>
          <x14:cfRule type="expression" priority="555" id="{216ED2ED-7CC7-4363-9D07-5FECA883FB2C}">
            <xm:f>'FX Card'!$F$1=21</xm:f>
            <x14:dxf>
              <numFmt numFmtId="208" formatCode="[$ر.س.‏-401]\ #,##0.00_-"/>
            </x14:dxf>
          </x14:cfRule>
          <x14:cfRule type="expression" priority="556" id="{8B404746-CE08-452F-A924-06DF8C9E516E}">
            <xm:f>'FX Card'!$F$1=20</xm:f>
            <x14:dxf>
              <numFmt numFmtId="181" formatCode="\р\у\б\ #,##0.00"/>
            </x14:dxf>
          </x14:cfRule>
          <x14:cfRule type="expression" priority="557" id="{8EC77853-F93F-4556-B7C3-60982A1330EA}">
            <xm:f>'FX Card'!$F$1=19</xm:f>
            <x14:dxf>
              <numFmt numFmtId="196" formatCode="\M\X\ &quot;$&quot;\ #,##0.00"/>
            </x14:dxf>
          </x14:cfRule>
          <x14:cfRule type="expression" priority="558" id="{4A2B8681-7951-4610-9CB5-3E2F91A2C534}">
            <xm:f>'FX Card'!$F$1=18</xm:f>
            <x14:dxf>
              <numFmt numFmtId="195" formatCode="[$RM-43E]#,##0.00"/>
            </x14:dxf>
          </x14:cfRule>
          <x14:cfRule type="expression" priority="559" id="{DB109BD2-27F7-49F0-A1AA-20A59EEF05FF}">
            <xm:f>'FX Card'!$F$1=17</xm:f>
            <x14:dxf>
              <numFmt numFmtId="198" formatCode="\N\Z\ &quot;$&quot;\ #,##0.00"/>
            </x14:dxf>
          </x14:cfRule>
          <x14:cfRule type="expression" priority="560" id="{66241B2C-CD44-4E06-B136-A4D7FB6971F5}">
            <xm:f>'FX Card'!$F$1=16</xm:f>
            <x14:dxf>
              <numFmt numFmtId="173" formatCode="\k\r\ #,##0.00"/>
            </x14:dxf>
          </x14:cfRule>
          <x14:cfRule type="expression" priority="561" id="{6D085EF1-496A-4505-8B22-2DEE4FC3B104}">
            <xm:f>'FX Card'!$F$1=15</xm:f>
            <x14:dxf>
              <numFmt numFmtId="179" formatCode="[$₩-412]#,##0.00"/>
            </x14:dxf>
          </x14:cfRule>
          <x14:cfRule type="expression" priority="562" id="{6685B251-A9E6-4A30-A41E-A07BAA1C1C81}">
            <xm:f>'FX Card'!$F$1=14</xm:f>
            <x14:dxf>
              <numFmt numFmtId="178" formatCode="[$¥-411]#,##0.00"/>
            </x14:dxf>
          </x14:cfRule>
          <x14:cfRule type="expression" priority="563" id="{3B40CAAE-DD59-499C-8198-FD28FF50D47B}">
            <xm:f>'FX Card'!$F$1=12</xm:f>
            <x14:dxf>
              <numFmt numFmtId="176" formatCode="\R\p\ #,##0.00"/>
            </x14:dxf>
          </x14:cfRule>
          <x14:cfRule type="expression" priority="564" id="{ECD6CB00-82F6-4BA0-A71D-83117BC0EA80}">
            <xm:f>'FX Card'!$F$1=13</xm:f>
            <x14:dxf>
              <numFmt numFmtId="207" formatCode="[$₹-445]\ #,##0.00"/>
            </x14:dxf>
          </x14:cfRule>
          <x14:cfRule type="expression" priority="565" id="{B151840D-C43C-4DD5-B16D-68B6061832C6}">
            <xm:f>'FX Card'!$F$1=11</xm:f>
            <x14:dxf>
              <numFmt numFmtId="194" formatCode="\H\K\ &quot;$&quot;\ #,##0.00"/>
            </x14:dxf>
          </x14:cfRule>
          <x14:cfRule type="expression" priority="566" id="{9CBA56CD-E3C8-4E2C-8D22-F787627C4EBA}">
            <xm:f>'FX Card'!$F$1=10</xm:f>
            <x14:dxf>
              <numFmt numFmtId="175" formatCode="[$£-809]#,##0.00"/>
            </x14:dxf>
          </x14:cfRule>
          <x14:cfRule type="expression" priority="567" id="{8C359AD4-0A92-43EB-96F3-CBE6A41ED2FC}">
            <xm:f>'FX Card'!$F$1=9</xm:f>
            <x14:dxf>
              <numFmt numFmtId="174" formatCode="[$€-2]\ #,##0.00"/>
            </x14:dxf>
          </x14:cfRule>
          <x14:cfRule type="expression" priority="568" id="{DE6CAF00-F74B-4E65-A5CF-68202E16501A}">
            <xm:f>'FX Card'!$F$1=8</xm:f>
            <x14:dxf>
              <numFmt numFmtId="173" formatCode="\k\r\ #,##0.00"/>
            </x14:dxf>
          </x14:cfRule>
          <x14:cfRule type="expression" priority="569" id="{E9F8C4C0-2470-4841-A4BE-5005897BBB70}">
            <xm:f>'FX Card'!$F$1=7</xm:f>
            <x14:dxf>
              <numFmt numFmtId="172" formatCode="[$¥-804]#,##0.00"/>
            </x14:dxf>
          </x14:cfRule>
          <x14:cfRule type="expression" priority="570" id="{8FA6BC16-714C-412F-A8D8-E5128C4F9179}">
            <xm:f>'FX Card'!$F$1=6</xm:f>
            <x14:dxf>
              <numFmt numFmtId="171" formatCode="\F\r\ #,##0.00"/>
            </x14:dxf>
          </x14:cfRule>
          <x14:cfRule type="expression" priority="571" id="{80F12563-A362-4CB3-A267-9A1AA63CBB6D}">
            <xm:f>'FX Card'!$F$1=5</xm:f>
            <x14:dxf>
              <numFmt numFmtId="170" formatCode="\C\A\ &quot;$&quot;\ #,##0.00"/>
            </x14:dxf>
          </x14:cfRule>
          <x14:cfRule type="expression" priority="572" id="{8378DFB1-B262-4619-8974-E33104E54658}">
            <xm:f>'FX Card'!$F$1=4</xm:f>
            <x14:dxf>
              <numFmt numFmtId="193" formatCode="\R\ &quot;$&quot;\ #,##0.00"/>
            </x14:dxf>
          </x14:cfRule>
          <x14:cfRule type="expression" priority="573" id="{1D3A1B25-E842-4D2F-A3F8-51184F2ABC23}">
            <xm:f>'FX Card'!$F$1=3</xm:f>
            <x14:dxf>
              <numFmt numFmtId="169" formatCode="\A\U\ &quot;$&quot;\ #,##0.00"/>
            </x14:dxf>
          </x14:cfRule>
          <x14:cfRule type="expression" priority="574" id="{87EC93E5-5C21-4289-B4A8-D55B4453DEAB}">
            <xm:f>'FX Card'!$F$1=2</xm:f>
            <x14:dxf>
              <numFmt numFmtId="182" formatCode="\A\R\ &quot;$&quot;#,##0.00"/>
            </x14:dxf>
          </x14:cfRule>
          <x14:cfRule type="expression" priority="575" id="{D87DBEE2-97E8-4BAB-9B80-8BA0F75CCCE9}">
            <xm:f>'FX Card'!$F$1=1</xm:f>
            <x14:dxf>
              <numFmt numFmtId="166" formatCode="&quot;$&quot;#,##0.00"/>
            </x14:dxf>
          </x14:cfRule>
          <xm:sqref>L17:U17</xm:sqref>
        </x14:conditionalFormatting>
        <x14:conditionalFormatting xmlns:xm="http://schemas.microsoft.com/office/excel/2006/main">
          <x14:cfRule type="expression" priority="526" id="{506E3942-7AEE-4F09-A878-FE46AAAA06BC}">
            <xm:f>'FX Card'!$F$1=25</xm:f>
            <x14:dxf>
              <numFmt numFmtId="183" formatCode="\R\ #,##0.00"/>
            </x14:dxf>
          </x14:cfRule>
          <x14:cfRule type="expression" priority="527" id="{FF067C0A-CAD8-49BE-92E1-7CA089819018}">
            <xm:f>'FX Card'!$F$1=24</xm:f>
            <x14:dxf>
              <numFmt numFmtId="180" formatCode="\T\W\ &quot;$&quot;\ #,##0.00"/>
            </x14:dxf>
          </x14:cfRule>
          <x14:cfRule type="expression" priority="528" id="{21A178FB-DEB6-4FDA-9D36-3F63E8A93ECD}">
            <xm:f>'FX Card'!$F$1=23</xm:f>
            <x14:dxf>
              <numFmt numFmtId="199" formatCode="#,##0.00\ [$₺-41F]"/>
            </x14:dxf>
          </x14:cfRule>
          <x14:cfRule type="expression" priority="529" id="{83785B4A-E385-4E12-9DD5-EFC21D89D37E}">
            <xm:f>'FX Card'!$F$1=22</xm:f>
            <x14:dxf>
              <numFmt numFmtId="173" formatCode="\k\r\ #,##0.00"/>
            </x14:dxf>
          </x14:cfRule>
          <x14:cfRule type="expression" priority="530" id="{023D0AAA-7567-480C-A348-0FAD3568683A}">
            <xm:f>'FX Card'!$F$1=21</xm:f>
            <x14:dxf>
              <numFmt numFmtId="208" formatCode="[$ر.س.‏-401]\ #,##0.00_-"/>
            </x14:dxf>
          </x14:cfRule>
          <x14:cfRule type="expression" priority="531" id="{D36FF10E-6FEB-4376-8E2A-1ADF6650C3BF}">
            <xm:f>'FX Card'!$F$1=20</xm:f>
            <x14:dxf>
              <numFmt numFmtId="181" formatCode="\р\у\б\ #,##0.00"/>
            </x14:dxf>
          </x14:cfRule>
          <x14:cfRule type="expression" priority="532" id="{CD50B4C1-3AD9-4651-937E-28452E0F953E}">
            <xm:f>'FX Card'!$F$1=19</xm:f>
            <x14:dxf>
              <numFmt numFmtId="196" formatCode="\M\X\ &quot;$&quot;\ #,##0.00"/>
            </x14:dxf>
          </x14:cfRule>
          <x14:cfRule type="expression" priority="533" id="{96D44C67-D48F-4C1D-A012-BC32E7CE521C}">
            <xm:f>'FX Card'!$F$1=18</xm:f>
            <x14:dxf>
              <numFmt numFmtId="195" formatCode="[$RM-43E]#,##0.00"/>
            </x14:dxf>
          </x14:cfRule>
          <x14:cfRule type="expression" priority="534" id="{9FDEFE38-7AA0-4734-A323-218172EE6F7C}">
            <xm:f>'FX Card'!$F$1=17</xm:f>
            <x14:dxf>
              <numFmt numFmtId="198" formatCode="\N\Z\ &quot;$&quot;\ #,##0.00"/>
            </x14:dxf>
          </x14:cfRule>
          <x14:cfRule type="expression" priority="535" id="{576FC32E-8798-4171-A097-F5076E6C900B}">
            <xm:f>'FX Card'!$F$1=16</xm:f>
            <x14:dxf>
              <numFmt numFmtId="173" formatCode="\k\r\ #,##0.00"/>
            </x14:dxf>
          </x14:cfRule>
          <x14:cfRule type="expression" priority="536" id="{92397D97-E5D8-45BF-8955-17B81E5D1034}">
            <xm:f>'FX Card'!$F$1=15</xm:f>
            <x14:dxf>
              <numFmt numFmtId="179" formatCode="[$₩-412]#,##0.00"/>
            </x14:dxf>
          </x14:cfRule>
          <x14:cfRule type="expression" priority="537" id="{5BB5E268-2949-4765-91F9-60EE09DDE248}">
            <xm:f>'FX Card'!$F$1=14</xm:f>
            <x14:dxf>
              <numFmt numFmtId="178" formatCode="[$¥-411]#,##0.00"/>
            </x14:dxf>
          </x14:cfRule>
          <x14:cfRule type="expression" priority="538" id="{D5A66E1B-0733-44D1-848A-4D97897A4532}">
            <xm:f>'FX Card'!$F$1=12</xm:f>
            <x14:dxf>
              <numFmt numFmtId="176" formatCode="\R\p\ #,##0.00"/>
            </x14:dxf>
          </x14:cfRule>
          <x14:cfRule type="expression" priority="539" id="{44411379-7037-4A70-8729-EB056C41D65C}">
            <xm:f>'FX Card'!$F$1=13</xm:f>
            <x14:dxf>
              <numFmt numFmtId="207" formatCode="[$₹-445]\ #,##0.00"/>
            </x14:dxf>
          </x14:cfRule>
          <x14:cfRule type="expression" priority="540" id="{33264E70-5B29-45BC-838D-268987B133BC}">
            <xm:f>'FX Card'!$F$1=11</xm:f>
            <x14:dxf>
              <numFmt numFmtId="194" formatCode="\H\K\ &quot;$&quot;\ #,##0.00"/>
            </x14:dxf>
          </x14:cfRule>
          <x14:cfRule type="expression" priority="541" id="{58210B2D-3164-481F-944D-54D4DACB8036}">
            <xm:f>'FX Card'!$F$1=10</xm:f>
            <x14:dxf>
              <numFmt numFmtId="175" formatCode="[$£-809]#,##0.00"/>
            </x14:dxf>
          </x14:cfRule>
          <x14:cfRule type="expression" priority="542" id="{6EB1F352-A4CF-4BC7-88B1-184533280FAD}">
            <xm:f>'FX Card'!$F$1=9</xm:f>
            <x14:dxf>
              <numFmt numFmtId="174" formatCode="[$€-2]\ #,##0.00"/>
            </x14:dxf>
          </x14:cfRule>
          <x14:cfRule type="expression" priority="543" id="{0DF0DAB8-8567-4DA0-8936-9E2FFAAE0067}">
            <xm:f>'FX Card'!$F$1=8</xm:f>
            <x14:dxf>
              <numFmt numFmtId="173" formatCode="\k\r\ #,##0.00"/>
            </x14:dxf>
          </x14:cfRule>
          <x14:cfRule type="expression" priority="544" id="{38A77AC1-F5AA-4537-B2B4-8361E01DF665}">
            <xm:f>'FX Card'!$F$1=7</xm:f>
            <x14:dxf>
              <numFmt numFmtId="172" formatCode="[$¥-804]#,##0.00"/>
            </x14:dxf>
          </x14:cfRule>
          <x14:cfRule type="expression" priority="545" id="{73C76F58-858B-4EF3-8E0A-1631AE808A59}">
            <xm:f>'FX Card'!$F$1=6</xm:f>
            <x14:dxf>
              <numFmt numFmtId="171" formatCode="\F\r\ #,##0.00"/>
            </x14:dxf>
          </x14:cfRule>
          <x14:cfRule type="expression" priority="546" id="{FA31BDAD-25D1-4360-8FAA-A8B7119C0F40}">
            <xm:f>'FX Card'!$F$1=5</xm:f>
            <x14:dxf>
              <numFmt numFmtId="170" formatCode="\C\A\ &quot;$&quot;\ #,##0.00"/>
            </x14:dxf>
          </x14:cfRule>
          <x14:cfRule type="expression" priority="547" id="{0B67BA1D-33B3-45E4-B6A4-F5F696A4981E}">
            <xm:f>'FX Card'!$F$1=4</xm:f>
            <x14:dxf>
              <numFmt numFmtId="193" formatCode="\R\ &quot;$&quot;\ #,##0.00"/>
            </x14:dxf>
          </x14:cfRule>
          <x14:cfRule type="expression" priority="548" id="{73033C0D-1B9C-4DA8-A1A1-4DE8AC97ED26}">
            <xm:f>'FX Card'!$F$1=3</xm:f>
            <x14:dxf>
              <numFmt numFmtId="169" formatCode="\A\U\ &quot;$&quot;\ #,##0.00"/>
            </x14:dxf>
          </x14:cfRule>
          <x14:cfRule type="expression" priority="549" id="{7E3D907F-ACCA-4CDB-8286-59BAD58E0DC9}">
            <xm:f>'FX Card'!$F$1=2</xm:f>
            <x14:dxf>
              <numFmt numFmtId="182" formatCode="\A\R\ &quot;$&quot;#,##0.00"/>
            </x14:dxf>
          </x14:cfRule>
          <x14:cfRule type="expression" priority="550" id="{1EDB062A-59C8-4974-A47C-2C5C44528198}">
            <xm:f>'FX Card'!$F$1=1</xm:f>
            <x14:dxf>
              <numFmt numFmtId="166" formatCode="&quot;$&quot;#,##0.00"/>
            </x14:dxf>
          </x14:cfRule>
          <xm:sqref>L18:U18</xm:sqref>
        </x14:conditionalFormatting>
        <x14:conditionalFormatting xmlns:xm="http://schemas.microsoft.com/office/excel/2006/main">
          <x14:cfRule type="expression" priority="501" id="{27262EC7-E981-4DD3-9D4D-AC6587A17FEC}">
            <xm:f>'FX Card'!$F$1=25</xm:f>
            <x14:dxf>
              <numFmt numFmtId="183" formatCode="\R\ #,##0.00"/>
            </x14:dxf>
          </x14:cfRule>
          <x14:cfRule type="expression" priority="502" id="{DB2BBF5E-7560-4278-9092-2758B129FC27}">
            <xm:f>'FX Card'!$F$1=24</xm:f>
            <x14:dxf>
              <numFmt numFmtId="180" formatCode="\T\W\ &quot;$&quot;\ #,##0.00"/>
            </x14:dxf>
          </x14:cfRule>
          <x14:cfRule type="expression" priority="503" id="{6E951688-EAB1-4288-9654-6733D03B33B5}">
            <xm:f>'FX Card'!$F$1=23</xm:f>
            <x14:dxf>
              <numFmt numFmtId="199" formatCode="#,##0.00\ [$₺-41F]"/>
            </x14:dxf>
          </x14:cfRule>
          <x14:cfRule type="expression" priority="504" id="{35F7E881-46C8-45DB-A7C6-3376D9A5E4C1}">
            <xm:f>'FX Card'!$F$1=22</xm:f>
            <x14:dxf>
              <numFmt numFmtId="173" formatCode="\k\r\ #,##0.00"/>
            </x14:dxf>
          </x14:cfRule>
          <x14:cfRule type="expression" priority="505" id="{E2E62835-3A70-408B-90DE-E8C27F575A1A}">
            <xm:f>'FX Card'!$F$1=21</xm:f>
            <x14:dxf>
              <numFmt numFmtId="208" formatCode="[$ر.س.‏-401]\ #,##0.00_-"/>
            </x14:dxf>
          </x14:cfRule>
          <x14:cfRule type="expression" priority="506" id="{3D6E31B9-CA55-4B65-871C-81CE192ACDC4}">
            <xm:f>'FX Card'!$F$1=20</xm:f>
            <x14:dxf>
              <numFmt numFmtId="181" formatCode="\р\у\б\ #,##0.00"/>
            </x14:dxf>
          </x14:cfRule>
          <x14:cfRule type="expression" priority="507" id="{E91835AB-0EAD-4BF5-84FA-F901513B7E0F}">
            <xm:f>'FX Card'!$F$1=19</xm:f>
            <x14:dxf>
              <numFmt numFmtId="196" formatCode="\M\X\ &quot;$&quot;\ #,##0.00"/>
            </x14:dxf>
          </x14:cfRule>
          <x14:cfRule type="expression" priority="508" id="{9F7A1890-63E7-4A6F-ADA2-44880987C14F}">
            <xm:f>'FX Card'!$F$1=18</xm:f>
            <x14:dxf>
              <numFmt numFmtId="195" formatCode="[$RM-43E]#,##0.00"/>
            </x14:dxf>
          </x14:cfRule>
          <x14:cfRule type="expression" priority="509" id="{7E96AB95-8376-46DF-9390-20E2B51AAC4A}">
            <xm:f>'FX Card'!$F$1=17</xm:f>
            <x14:dxf>
              <numFmt numFmtId="198" formatCode="\N\Z\ &quot;$&quot;\ #,##0.00"/>
            </x14:dxf>
          </x14:cfRule>
          <x14:cfRule type="expression" priority="510" id="{24FB48FC-E4D1-4EF7-808D-74FADA005EA0}">
            <xm:f>'FX Card'!$F$1=16</xm:f>
            <x14:dxf>
              <numFmt numFmtId="173" formatCode="\k\r\ #,##0.00"/>
            </x14:dxf>
          </x14:cfRule>
          <x14:cfRule type="expression" priority="511" id="{EDE85838-22D0-4A07-82D6-85DFD915FEBE}">
            <xm:f>'FX Card'!$F$1=15</xm:f>
            <x14:dxf>
              <numFmt numFmtId="179" formatCode="[$₩-412]#,##0.00"/>
            </x14:dxf>
          </x14:cfRule>
          <x14:cfRule type="expression" priority="512" id="{252B8789-2C4E-4BC6-91B8-D59455AB68BC}">
            <xm:f>'FX Card'!$F$1=14</xm:f>
            <x14:dxf>
              <numFmt numFmtId="178" formatCode="[$¥-411]#,##0.00"/>
            </x14:dxf>
          </x14:cfRule>
          <x14:cfRule type="expression" priority="513" id="{9DB0DDE7-66FC-42BA-A45F-3C350BDF7287}">
            <xm:f>'FX Card'!$F$1=12</xm:f>
            <x14:dxf>
              <numFmt numFmtId="176" formatCode="\R\p\ #,##0.00"/>
            </x14:dxf>
          </x14:cfRule>
          <x14:cfRule type="expression" priority="514" id="{F8A57243-CA76-462C-8235-4FDB09CB84AA}">
            <xm:f>'FX Card'!$F$1=13</xm:f>
            <x14:dxf>
              <numFmt numFmtId="207" formatCode="[$₹-445]\ #,##0.00"/>
            </x14:dxf>
          </x14:cfRule>
          <x14:cfRule type="expression" priority="515" id="{0E5399F8-2883-422B-A7F9-6DDA389C3431}">
            <xm:f>'FX Card'!$F$1=11</xm:f>
            <x14:dxf>
              <numFmt numFmtId="194" formatCode="\H\K\ &quot;$&quot;\ #,##0.00"/>
            </x14:dxf>
          </x14:cfRule>
          <x14:cfRule type="expression" priority="516" id="{8D3D7E1B-A670-4FA5-90D7-464E00B94D78}">
            <xm:f>'FX Card'!$F$1=10</xm:f>
            <x14:dxf>
              <numFmt numFmtId="175" formatCode="[$£-809]#,##0.00"/>
            </x14:dxf>
          </x14:cfRule>
          <x14:cfRule type="expression" priority="517" id="{C6BF0218-45BC-41E7-BDEE-A51D525276F0}">
            <xm:f>'FX Card'!$F$1=9</xm:f>
            <x14:dxf>
              <numFmt numFmtId="174" formatCode="[$€-2]\ #,##0.00"/>
            </x14:dxf>
          </x14:cfRule>
          <x14:cfRule type="expression" priority="518" id="{062787F9-3C6F-47AE-B1A1-CAE4D87C9307}">
            <xm:f>'FX Card'!$F$1=8</xm:f>
            <x14:dxf>
              <numFmt numFmtId="173" formatCode="\k\r\ #,##0.00"/>
            </x14:dxf>
          </x14:cfRule>
          <x14:cfRule type="expression" priority="519" id="{06085D62-7EBD-47BA-8F97-729F66127F4B}">
            <xm:f>'FX Card'!$F$1=7</xm:f>
            <x14:dxf>
              <numFmt numFmtId="172" formatCode="[$¥-804]#,##0.00"/>
            </x14:dxf>
          </x14:cfRule>
          <x14:cfRule type="expression" priority="520" id="{2AD6426D-CFE7-4AB2-A241-F49234EBEBF5}">
            <xm:f>'FX Card'!$F$1=6</xm:f>
            <x14:dxf>
              <numFmt numFmtId="171" formatCode="\F\r\ #,##0.00"/>
            </x14:dxf>
          </x14:cfRule>
          <x14:cfRule type="expression" priority="521" id="{3BB37D6A-05F1-45C1-9B7B-B23555B87B3B}">
            <xm:f>'FX Card'!$F$1=5</xm:f>
            <x14:dxf>
              <numFmt numFmtId="170" formatCode="\C\A\ &quot;$&quot;\ #,##0.00"/>
            </x14:dxf>
          </x14:cfRule>
          <x14:cfRule type="expression" priority="522" id="{9AB9187E-1228-4854-8549-5855ABF05254}">
            <xm:f>'FX Card'!$F$1=4</xm:f>
            <x14:dxf>
              <numFmt numFmtId="193" formatCode="\R\ &quot;$&quot;\ #,##0.00"/>
            </x14:dxf>
          </x14:cfRule>
          <x14:cfRule type="expression" priority="523" id="{92F363FF-94A5-44CA-97CA-7AF5CAF9DC50}">
            <xm:f>'FX Card'!$F$1=3</xm:f>
            <x14:dxf>
              <numFmt numFmtId="169" formatCode="\A\U\ &quot;$&quot;\ #,##0.00"/>
            </x14:dxf>
          </x14:cfRule>
          <x14:cfRule type="expression" priority="524" id="{ED20EA31-9896-4B32-BABB-9B1C4B2AAC4E}">
            <xm:f>'FX Card'!$F$1=2</xm:f>
            <x14:dxf>
              <numFmt numFmtId="182" formatCode="\A\R\ &quot;$&quot;#,##0.00"/>
            </x14:dxf>
          </x14:cfRule>
          <x14:cfRule type="expression" priority="525" id="{64646AB8-1870-4EEC-9B29-2C1E4DFB9290}">
            <xm:f>'FX Card'!$F$1=1</xm:f>
            <x14:dxf>
              <numFmt numFmtId="166" formatCode="&quot;$&quot;#,##0.00"/>
            </x14:dxf>
          </x14:cfRule>
          <xm:sqref>L19:U19</xm:sqref>
        </x14:conditionalFormatting>
        <x14:conditionalFormatting xmlns:xm="http://schemas.microsoft.com/office/excel/2006/main">
          <x14:cfRule type="expression" priority="451" id="{61F6C098-7CDC-4DAC-9C7D-176DC65C942E}">
            <xm:f>'FX Card'!$F$1=25</xm:f>
            <x14:dxf>
              <numFmt numFmtId="183" formatCode="\R\ #,##0.00"/>
            </x14:dxf>
          </x14:cfRule>
          <x14:cfRule type="expression" priority="452" id="{F9AB8AC0-947D-4887-81D3-3155D65DF574}">
            <xm:f>'FX Card'!$F$1=24</xm:f>
            <x14:dxf>
              <numFmt numFmtId="180" formatCode="\T\W\ &quot;$&quot;\ #,##0.00"/>
            </x14:dxf>
          </x14:cfRule>
          <x14:cfRule type="expression" priority="453" id="{22C60A2D-2FC9-48BB-AA27-D42F13992503}">
            <xm:f>'FX Card'!$F$1=23</xm:f>
            <x14:dxf>
              <numFmt numFmtId="199" formatCode="#,##0.00\ [$₺-41F]"/>
            </x14:dxf>
          </x14:cfRule>
          <x14:cfRule type="expression" priority="454" id="{8BA013E0-9C99-4E20-9C82-71053330AE24}">
            <xm:f>'FX Card'!$F$1=22</xm:f>
            <x14:dxf>
              <numFmt numFmtId="173" formatCode="\k\r\ #,##0.00"/>
            </x14:dxf>
          </x14:cfRule>
          <x14:cfRule type="expression" priority="455" id="{7871BE6A-CA39-4F09-9E0F-C2F8F9B9D2F9}">
            <xm:f>'FX Card'!$F$1=21</xm:f>
            <x14:dxf>
              <numFmt numFmtId="208" formatCode="[$ر.س.‏-401]\ #,##0.00_-"/>
            </x14:dxf>
          </x14:cfRule>
          <x14:cfRule type="expression" priority="456" id="{0D518BB6-903C-4A8C-80B2-F2CC4764AACF}">
            <xm:f>'FX Card'!$F$1=20</xm:f>
            <x14:dxf>
              <numFmt numFmtId="181" formatCode="\р\у\б\ #,##0.00"/>
            </x14:dxf>
          </x14:cfRule>
          <x14:cfRule type="expression" priority="457" id="{82A3FA9E-D4EE-4CAB-AB60-4C141D7AE204}">
            <xm:f>'FX Card'!$F$1=19</xm:f>
            <x14:dxf>
              <numFmt numFmtId="196" formatCode="\M\X\ &quot;$&quot;\ #,##0.00"/>
            </x14:dxf>
          </x14:cfRule>
          <x14:cfRule type="expression" priority="458" id="{79AD640D-238A-43E7-818F-B270D581E0CB}">
            <xm:f>'FX Card'!$F$1=18</xm:f>
            <x14:dxf>
              <numFmt numFmtId="195" formatCode="[$RM-43E]#,##0.00"/>
            </x14:dxf>
          </x14:cfRule>
          <x14:cfRule type="expression" priority="459" id="{953CC552-D79B-4291-9C1B-E6AA7985BBA0}">
            <xm:f>'FX Card'!$F$1=17</xm:f>
            <x14:dxf>
              <numFmt numFmtId="198" formatCode="\N\Z\ &quot;$&quot;\ #,##0.00"/>
            </x14:dxf>
          </x14:cfRule>
          <x14:cfRule type="expression" priority="460" id="{EB84442B-1FA3-4455-9CBB-087D8771CEDC}">
            <xm:f>'FX Card'!$F$1=16</xm:f>
            <x14:dxf>
              <numFmt numFmtId="173" formatCode="\k\r\ #,##0.00"/>
            </x14:dxf>
          </x14:cfRule>
          <x14:cfRule type="expression" priority="461" id="{4AE83148-E4B3-4345-BEEA-B9C5BBDDC6A6}">
            <xm:f>'FX Card'!$F$1=15</xm:f>
            <x14:dxf>
              <numFmt numFmtId="179" formatCode="[$₩-412]#,##0.00"/>
            </x14:dxf>
          </x14:cfRule>
          <x14:cfRule type="expression" priority="462" id="{3856F071-AA6C-4DCB-AF29-441A9DF05198}">
            <xm:f>'FX Card'!$F$1=14</xm:f>
            <x14:dxf>
              <numFmt numFmtId="178" formatCode="[$¥-411]#,##0.00"/>
            </x14:dxf>
          </x14:cfRule>
          <x14:cfRule type="expression" priority="463" id="{D6C3FB1F-29C7-4865-B4E4-5BF794AF8DD3}">
            <xm:f>'FX Card'!$F$1=12</xm:f>
            <x14:dxf>
              <numFmt numFmtId="176" formatCode="\R\p\ #,##0.00"/>
            </x14:dxf>
          </x14:cfRule>
          <x14:cfRule type="expression" priority="464" id="{7BA67CD1-47E7-42BE-A4D3-16E6A0B614CE}">
            <xm:f>'FX Card'!$F$1=13</xm:f>
            <x14:dxf>
              <numFmt numFmtId="207" formatCode="[$₹-445]\ #,##0.00"/>
            </x14:dxf>
          </x14:cfRule>
          <x14:cfRule type="expression" priority="465" id="{39BCFCFF-F531-409F-813F-EE34E32A5424}">
            <xm:f>'FX Card'!$F$1=11</xm:f>
            <x14:dxf>
              <numFmt numFmtId="194" formatCode="\H\K\ &quot;$&quot;\ #,##0.00"/>
            </x14:dxf>
          </x14:cfRule>
          <x14:cfRule type="expression" priority="466" id="{87EB6675-6057-4D06-94F8-AB88C60B3F93}">
            <xm:f>'FX Card'!$F$1=10</xm:f>
            <x14:dxf>
              <numFmt numFmtId="175" formatCode="[$£-809]#,##0.00"/>
            </x14:dxf>
          </x14:cfRule>
          <x14:cfRule type="expression" priority="467" id="{7FB3C3CF-ECF8-4E6F-A07A-3C940D562D94}">
            <xm:f>'FX Card'!$F$1=9</xm:f>
            <x14:dxf>
              <numFmt numFmtId="174" formatCode="[$€-2]\ #,##0.00"/>
            </x14:dxf>
          </x14:cfRule>
          <x14:cfRule type="expression" priority="468" id="{EA49DFB1-45E5-463E-B9FE-0949DFAFD54C}">
            <xm:f>'FX Card'!$F$1=8</xm:f>
            <x14:dxf>
              <numFmt numFmtId="173" formatCode="\k\r\ #,##0.00"/>
            </x14:dxf>
          </x14:cfRule>
          <x14:cfRule type="expression" priority="469" id="{6CFB97C9-1FDE-4BFD-8C0D-81231364F951}">
            <xm:f>'FX Card'!$F$1=7</xm:f>
            <x14:dxf>
              <numFmt numFmtId="172" formatCode="[$¥-804]#,##0.00"/>
            </x14:dxf>
          </x14:cfRule>
          <x14:cfRule type="expression" priority="470" id="{A37806CC-9E80-4935-A880-68CB534DF819}">
            <xm:f>'FX Card'!$F$1=6</xm:f>
            <x14:dxf>
              <numFmt numFmtId="171" formatCode="\F\r\ #,##0.00"/>
            </x14:dxf>
          </x14:cfRule>
          <x14:cfRule type="expression" priority="471" id="{06A8EEB2-1849-4EE8-BE42-25F8CC38234D}">
            <xm:f>'FX Card'!$F$1=5</xm:f>
            <x14:dxf>
              <numFmt numFmtId="170" formatCode="\C\A\ &quot;$&quot;\ #,##0.00"/>
            </x14:dxf>
          </x14:cfRule>
          <x14:cfRule type="expression" priority="472" id="{1DE43325-531D-4D42-8CC1-1D938C523F83}">
            <xm:f>'FX Card'!$F$1=4</xm:f>
            <x14:dxf>
              <numFmt numFmtId="193" formatCode="\R\ &quot;$&quot;\ #,##0.00"/>
            </x14:dxf>
          </x14:cfRule>
          <x14:cfRule type="expression" priority="473" id="{BBB0B077-18AE-45B2-A266-FA13B6C5F686}">
            <xm:f>'FX Card'!$F$1=3</xm:f>
            <x14:dxf>
              <numFmt numFmtId="169" formatCode="\A\U\ &quot;$&quot;\ #,##0.00"/>
            </x14:dxf>
          </x14:cfRule>
          <x14:cfRule type="expression" priority="474" id="{C3AD359D-6D6A-4092-B6CE-08CBA49BE19B}">
            <xm:f>'FX Card'!$F$1=2</xm:f>
            <x14:dxf>
              <numFmt numFmtId="182" formatCode="\A\R\ &quot;$&quot;#,##0.00"/>
            </x14:dxf>
          </x14:cfRule>
          <x14:cfRule type="expression" priority="475" id="{83360FED-8BD9-4F71-B242-BAF5AC50931F}">
            <xm:f>'FX Card'!$F$1=1</xm:f>
            <x14:dxf>
              <numFmt numFmtId="166" formatCode="&quot;$&quot;#,##0.00"/>
            </x14:dxf>
          </x14:cfRule>
          <xm:sqref>AY17</xm:sqref>
        </x14:conditionalFormatting>
        <x14:conditionalFormatting xmlns:xm="http://schemas.microsoft.com/office/excel/2006/main">
          <x14:cfRule type="expression" priority="426" id="{6AB32C95-B893-4E4E-BD50-C1338C81B6D7}">
            <xm:f>'FX Card'!$F$1=25</xm:f>
            <x14:dxf>
              <numFmt numFmtId="183" formatCode="\R\ #,##0.00"/>
            </x14:dxf>
          </x14:cfRule>
          <x14:cfRule type="expression" priority="427" id="{DBDFE550-A012-4165-8A19-A2F115B7CBFE}">
            <xm:f>'FX Card'!$F$1=24</xm:f>
            <x14:dxf>
              <numFmt numFmtId="180" formatCode="\T\W\ &quot;$&quot;\ #,##0.00"/>
            </x14:dxf>
          </x14:cfRule>
          <x14:cfRule type="expression" priority="428" id="{77294677-FAC5-48F3-98F0-CFAC93F7F7D0}">
            <xm:f>'FX Card'!$F$1=23</xm:f>
            <x14:dxf>
              <numFmt numFmtId="199" formatCode="#,##0.00\ [$₺-41F]"/>
            </x14:dxf>
          </x14:cfRule>
          <x14:cfRule type="expression" priority="429" id="{8493C5A5-DFF7-4898-8718-F5B8C9226241}">
            <xm:f>'FX Card'!$F$1=22</xm:f>
            <x14:dxf>
              <numFmt numFmtId="173" formatCode="\k\r\ #,##0.00"/>
            </x14:dxf>
          </x14:cfRule>
          <x14:cfRule type="expression" priority="430" id="{B4126462-17B9-46B8-AB9D-299EF63757F7}">
            <xm:f>'FX Card'!$F$1=21</xm:f>
            <x14:dxf>
              <numFmt numFmtId="208" formatCode="[$ر.س.‏-401]\ #,##0.00_-"/>
            </x14:dxf>
          </x14:cfRule>
          <x14:cfRule type="expression" priority="431" id="{E0BE777E-3D1C-4591-A4CE-C4A714A6FBBC}">
            <xm:f>'FX Card'!$F$1=20</xm:f>
            <x14:dxf>
              <numFmt numFmtId="181" formatCode="\р\у\б\ #,##0.00"/>
            </x14:dxf>
          </x14:cfRule>
          <x14:cfRule type="expression" priority="432" id="{78950175-AA19-4A95-BB82-DCC72560C76C}">
            <xm:f>'FX Card'!$F$1=19</xm:f>
            <x14:dxf>
              <numFmt numFmtId="196" formatCode="\M\X\ &quot;$&quot;\ #,##0.00"/>
            </x14:dxf>
          </x14:cfRule>
          <x14:cfRule type="expression" priority="433" id="{85CCE6BE-71E5-41CF-A282-86949F21AD17}">
            <xm:f>'FX Card'!$F$1=18</xm:f>
            <x14:dxf>
              <numFmt numFmtId="195" formatCode="[$RM-43E]#,##0.00"/>
            </x14:dxf>
          </x14:cfRule>
          <x14:cfRule type="expression" priority="434" id="{A2CA1666-C874-43D7-A850-DAA7B8151E69}">
            <xm:f>'FX Card'!$F$1=17</xm:f>
            <x14:dxf>
              <numFmt numFmtId="198" formatCode="\N\Z\ &quot;$&quot;\ #,##0.00"/>
            </x14:dxf>
          </x14:cfRule>
          <x14:cfRule type="expression" priority="435" id="{598D247B-1EE0-4CAB-8B9F-1BFC6F84FBA1}">
            <xm:f>'FX Card'!$F$1=16</xm:f>
            <x14:dxf>
              <numFmt numFmtId="173" formatCode="\k\r\ #,##0.00"/>
            </x14:dxf>
          </x14:cfRule>
          <x14:cfRule type="expression" priority="436" id="{8A0EA4C5-2C7B-4D36-A3C5-298C5C2DCAF7}">
            <xm:f>'FX Card'!$F$1=15</xm:f>
            <x14:dxf>
              <numFmt numFmtId="179" formatCode="[$₩-412]#,##0.00"/>
            </x14:dxf>
          </x14:cfRule>
          <x14:cfRule type="expression" priority="437" id="{5DB9FA66-72CA-4F5A-9EA7-CBD7CF24C677}">
            <xm:f>'FX Card'!$F$1=14</xm:f>
            <x14:dxf>
              <numFmt numFmtId="178" formatCode="[$¥-411]#,##0.00"/>
            </x14:dxf>
          </x14:cfRule>
          <x14:cfRule type="expression" priority="438" id="{41077DE6-02E7-49E6-8362-09D59F1A637E}">
            <xm:f>'FX Card'!$F$1=12</xm:f>
            <x14:dxf>
              <numFmt numFmtId="176" formatCode="\R\p\ #,##0.00"/>
            </x14:dxf>
          </x14:cfRule>
          <x14:cfRule type="expression" priority="439" id="{155C5DFB-9D74-46B8-885D-5B9728CAD466}">
            <xm:f>'FX Card'!$F$1=13</xm:f>
            <x14:dxf>
              <numFmt numFmtId="207" formatCode="[$₹-445]\ #,##0.00"/>
            </x14:dxf>
          </x14:cfRule>
          <x14:cfRule type="expression" priority="440" id="{66D42B32-A558-41EB-8AE3-493A13B9AFB3}">
            <xm:f>'FX Card'!$F$1=11</xm:f>
            <x14:dxf>
              <numFmt numFmtId="194" formatCode="\H\K\ &quot;$&quot;\ #,##0.00"/>
            </x14:dxf>
          </x14:cfRule>
          <x14:cfRule type="expression" priority="441" id="{1571D8B0-94EE-4484-A7E4-C16DB308A787}">
            <xm:f>'FX Card'!$F$1=10</xm:f>
            <x14:dxf>
              <numFmt numFmtId="175" formatCode="[$£-809]#,##0.00"/>
            </x14:dxf>
          </x14:cfRule>
          <x14:cfRule type="expression" priority="442" id="{C837E9F5-C8A0-4776-A58A-F3985B59B21A}">
            <xm:f>'FX Card'!$F$1=9</xm:f>
            <x14:dxf>
              <numFmt numFmtId="174" formatCode="[$€-2]\ #,##0.00"/>
            </x14:dxf>
          </x14:cfRule>
          <x14:cfRule type="expression" priority="443" id="{BA6181F7-C4D4-407F-B91A-15817D8BCB2B}">
            <xm:f>'FX Card'!$F$1=8</xm:f>
            <x14:dxf>
              <numFmt numFmtId="173" formatCode="\k\r\ #,##0.00"/>
            </x14:dxf>
          </x14:cfRule>
          <x14:cfRule type="expression" priority="444" id="{27173625-317F-49C3-8C2C-3597EAE3836F}">
            <xm:f>'FX Card'!$F$1=7</xm:f>
            <x14:dxf>
              <numFmt numFmtId="172" formatCode="[$¥-804]#,##0.00"/>
            </x14:dxf>
          </x14:cfRule>
          <x14:cfRule type="expression" priority="445" id="{28559275-0B6A-4936-A3C1-929F5FA9D761}">
            <xm:f>'FX Card'!$F$1=6</xm:f>
            <x14:dxf>
              <numFmt numFmtId="171" formatCode="\F\r\ #,##0.00"/>
            </x14:dxf>
          </x14:cfRule>
          <x14:cfRule type="expression" priority="446" id="{2DF7E307-E148-4103-BDF3-F130D3178CB9}">
            <xm:f>'FX Card'!$F$1=5</xm:f>
            <x14:dxf>
              <numFmt numFmtId="170" formatCode="\C\A\ &quot;$&quot;\ #,##0.00"/>
            </x14:dxf>
          </x14:cfRule>
          <x14:cfRule type="expression" priority="447" id="{1F018057-D7F9-4527-AF04-9A7DF8E7E9F8}">
            <xm:f>'FX Card'!$F$1=4</xm:f>
            <x14:dxf>
              <numFmt numFmtId="193" formatCode="\R\ &quot;$&quot;\ #,##0.00"/>
            </x14:dxf>
          </x14:cfRule>
          <x14:cfRule type="expression" priority="448" id="{9ED35080-0C1B-4C78-8D25-FD2BD10C53FC}">
            <xm:f>'FX Card'!$F$1=3</xm:f>
            <x14:dxf>
              <numFmt numFmtId="169" formatCode="\A\U\ &quot;$&quot;\ #,##0.00"/>
            </x14:dxf>
          </x14:cfRule>
          <x14:cfRule type="expression" priority="449" id="{8B11CC23-70E8-4F2D-A8C6-F7C2CFFB04C8}">
            <xm:f>'FX Card'!$F$1=2</xm:f>
            <x14:dxf>
              <numFmt numFmtId="182" formatCode="\A\R\ &quot;$&quot;#,##0.00"/>
            </x14:dxf>
          </x14:cfRule>
          <x14:cfRule type="expression" priority="450" id="{7B98644C-06AF-4B31-BED8-0A39CF02EAD8}">
            <xm:f>'FX Card'!$F$1=1</xm:f>
            <x14:dxf>
              <numFmt numFmtId="166" formatCode="&quot;$&quot;#,##0.00"/>
            </x14:dxf>
          </x14:cfRule>
          <xm:sqref>AL23:AQ24</xm:sqref>
        </x14:conditionalFormatting>
        <x14:conditionalFormatting xmlns:xm="http://schemas.microsoft.com/office/excel/2006/main">
          <x14:cfRule type="expression" priority="401" id="{AEBC9734-7473-486F-B308-3BA40EA2EEE1}">
            <xm:f>'FX Card'!$F$1=25</xm:f>
            <x14:dxf>
              <numFmt numFmtId="183" formatCode="\R\ #,##0.00"/>
            </x14:dxf>
          </x14:cfRule>
          <x14:cfRule type="expression" priority="402" id="{51964743-8143-4F54-8690-3E4C6F413154}">
            <xm:f>'FX Card'!$F$1=24</xm:f>
            <x14:dxf>
              <numFmt numFmtId="180" formatCode="\T\W\ &quot;$&quot;\ #,##0.00"/>
            </x14:dxf>
          </x14:cfRule>
          <x14:cfRule type="expression" priority="403" id="{F1FA8D15-A1EE-41F7-A855-54F6B1722027}">
            <xm:f>'FX Card'!$F$1=23</xm:f>
            <x14:dxf>
              <numFmt numFmtId="199" formatCode="#,##0.00\ [$₺-41F]"/>
            </x14:dxf>
          </x14:cfRule>
          <x14:cfRule type="expression" priority="404" id="{AC4482E8-3775-485C-8653-EFFC411ED759}">
            <xm:f>'FX Card'!$F$1=22</xm:f>
            <x14:dxf>
              <numFmt numFmtId="173" formatCode="\k\r\ #,##0.00"/>
            </x14:dxf>
          </x14:cfRule>
          <x14:cfRule type="expression" priority="405" id="{B65C5242-B2C2-4E7C-BAD3-2AA60A3023AD}">
            <xm:f>'FX Card'!$F$1=21</xm:f>
            <x14:dxf>
              <numFmt numFmtId="208" formatCode="[$ر.س.‏-401]\ #,##0.00_-"/>
            </x14:dxf>
          </x14:cfRule>
          <x14:cfRule type="expression" priority="406" id="{3685510D-6FF5-4E19-BA90-7F4371919477}">
            <xm:f>'FX Card'!$F$1=20</xm:f>
            <x14:dxf>
              <numFmt numFmtId="181" formatCode="\р\у\б\ #,##0.00"/>
            </x14:dxf>
          </x14:cfRule>
          <x14:cfRule type="expression" priority="407" id="{7A2D187F-91B0-4D04-B959-3DBC3B170888}">
            <xm:f>'FX Card'!$F$1=19</xm:f>
            <x14:dxf>
              <numFmt numFmtId="196" formatCode="\M\X\ &quot;$&quot;\ #,##0.00"/>
            </x14:dxf>
          </x14:cfRule>
          <x14:cfRule type="expression" priority="408" id="{594CD8DD-943C-4A23-AA1D-157E04B95F64}">
            <xm:f>'FX Card'!$F$1=18</xm:f>
            <x14:dxf>
              <numFmt numFmtId="195" formatCode="[$RM-43E]#,##0.00"/>
            </x14:dxf>
          </x14:cfRule>
          <x14:cfRule type="expression" priority="409" id="{91549D82-10B4-4D8E-90FF-23909529E926}">
            <xm:f>'FX Card'!$F$1=17</xm:f>
            <x14:dxf>
              <numFmt numFmtId="198" formatCode="\N\Z\ &quot;$&quot;\ #,##0.00"/>
            </x14:dxf>
          </x14:cfRule>
          <x14:cfRule type="expression" priority="410" id="{1926C691-9D33-471D-B59C-3FC76E4E0910}">
            <xm:f>'FX Card'!$F$1=16</xm:f>
            <x14:dxf>
              <numFmt numFmtId="173" formatCode="\k\r\ #,##0.00"/>
            </x14:dxf>
          </x14:cfRule>
          <x14:cfRule type="expression" priority="411" id="{38719082-F720-4945-8631-57887399E22A}">
            <xm:f>'FX Card'!$F$1=15</xm:f>
            <x14:dxf>
              <numFmt numFmtId="179" formatCode="[$₩-412]#,##0.00"/>
            </x14:dxf>
          </x14:cfRule>
          <x14:cfRule type="expression" priority="412" id="{C8BF01B6-03BD-4607-B08A-0AD315F455D7}">
            <xm:f>'FX Card'!$F$1=14</xm:f>
            <x14:dxf>
              <numFmt numFmtId="178" formatCode="[$¥-411]#,##0.00"/>
            </x14:dxf>
          </x14:cfRule>
          <x14:cfRule type="expression" priority="413" id="{34AF2A08-793D-45BF-8900-5105909B0CFF}">
            <xm:f>'FX Card'!$F$1=12</xm:f>
            <x14:dxf>
              <numFmt numFmtId="176" formatCode="\R\p\ #,##0.00"/>
            </x14:dxf>
          </x14:cfRule>
          <x14:cfRule type="expression" priority="414" id="{0F837532-22A5-4B29-8D1A-BEC7FD12857A}">
            <xm:f>'FX Card'!$F$1=13</xm:f>
            <x14:dxf>
              <numFmt numFmtId="207" formatCode="[$₹-445]\ #,##0.00"/>
            </x14:dxf>
          </x14:cfRule>
          <x14:cfRule type="expression" priority="415" id="{1898CA7C-2109-46A9-B73B-CB5D2EC241A0}">
            <xm:f>'FX Card'!$F$1=11</xm:f>
            <x14:dxf>
              <numFmt numFmtId="194" formatCode="\H\K\ &quot;$&quot;\ #,##0.00"/>
            </x14:dxf>
          </x14:cfRule>
          <x14:cfRule type="expression" priority="416" id="{7D5269FB-6108-4754-BFA9-4807DE15CBB5}">
            <xm:f>'FX Card'!$F$1=10</xm:f>
            <x14:dxf>
              <numFmt numFmtId="175" formatCode="[$£-809]#,##0.00"/>
            </x14:dxf>
          </x14:cfRule>
          <x14:cfRule type="expression" priority="417" id="{42420A6E-C063-4158-8616-44039FBC283F}">
            <xm:f>'FX Card'!$F$1=9</xm:f>
            <x14:dxf>
              <numFmt numFmtId="174" formatCode="[$€-2]\ #,##0.00"/>
            </x14:dxf>
          </x14:cfRule>
          <x14:cfRule type="expression" priority="418" id="{CA9DA088-598C-4B94-B4A1-F78FA7F05FBC}">
            <xm:f>'FX Card'!$F$1=8</xm:f>
            <x14:dxf>
              <numFmt numFmtId="173" formatCode="\k\r\ #,##0.00"/>
            </x14:dxf>
          </x14:cfRule>
          <x14:cfRule type="expression" priority="419" id="{03D99C3C-B789-4A02-A342-F3E5320CAA7A}">
            <xm:f>'FX Card'!$F$1=7</xm:f>
            <x14:dxf>
              <numFmt numFmtId="172" formatCode="[$¥-804]#,##0.00"/>
            </x14:dxf>
          </x14:cfRule>
          <x14:cfRule type="expression" priority="420" id="{B32B67EC-46E1-43C4-9A17-D23E0875D037}">
            <xm:f>'FX Card'!$F$1=6</xm:f>
            <x14:dxf>
              <numFmt numFmtId="171" formatCode="\F\r\ #,##0.00"/>
            </x14:dxf>
          </x14:cfRule>
          <x14:cfRule type="expression" priority="421" id="{56BF72FB-707A-43E5-A0F4-E7229F146DDE}">
            <xm:f>'FX Card'!$F$1=5</xm:f>
            <x14:dxf>
              <numFmt numFmtId="170" formatCode="\C\A\ &quot;$&quot;\ #,##0.00"/>
            </x14:dxf>
          </x14:cfRule>
          <x14:cfRule type="expression" priority="422" id="{3A47F585-7BCC-470E-9EEE-9B7A1EED50A7}">
            <xm:f>'FX Card'!$F$1=4</xm:f>
            <x14:dxf>
              <numFmt numFmtId="193" formatCode="\R\ &quot;$&quot;\ #,##0.00"/>
            </x14:dxf>
          </x14:cfRule>
          <x14:cfRule type="expression" priority="423" id="{010EB787-4946-4FA6-816D-12FC45F8D4C8}">
            <xm:f>'FX Card'!$F$1=3</xm:f>
            <x14:dxf>
              <numFmt numFmtId="169" formatCode="\A\U\ &quot;$&quot;\ #,##0.00"/>
            </x14:dxf>
          </x14:cfRule>
          <x14:cfRule type="expression" priority="424" id="{5FE39242-27F2-442D-A0E5-5AD38A09842F}">
            <xm:f>'FX Card'!$F$1=2</xm:f>
            <x14:dxf>
              <numFmt numFmtId="182" formatCode="\A\R\ &quot;$&quot;#,##0.00"/>
            </x14:dxf>
          </x14:cfRule>
          <x14:cfRule type="expression" priority="425" id="{540FBBDD-F46E-4FA7-9E14-A1D9B2BB87CE}">
            <xm:f>'FX Card'!$F$1=1</xm:f>
            <x14:dxf>
              <numFmt numFmtId="166" formatCode="&quot;$&quot;#,##0.00"/>
            </x14:dxf>
          </x14:cfRule>
          <xm:sqref>L20</xm:sqref>
        </x14:conditionalFormatting>
        <x14:conditionalFormatting xmlns:xm="http://schemas.microsoft.com/office/excel/2006/main">
          <x14:cfRule type="expression" priority="376" id="{2624CC05-181B-4CEA-98E7-51ADC16AEF18}">
            <xm:f>'FX Card'!$F$1=25</xm:f>
            <x14:dxf>
              <numFmt numFmtId="183" formatCode="\R\ #,##0.00"/>
            </x14:dxf>
          </x14:cfRule>
          <x14:cfRule type="expression" priority="377" id="{4E391B24-2B9A-4EA4-B4D6-1E3276129473}">
            <xm:f>'FX Card'!$F$1=24</xm:f>
            <x14:dxf>
              <numFmt numFmtId="180" formatCode="\T\W\ &quot;$&quot;\ #,##0.00"/>
            </x14:dxf>
          </x14:cfRule>
          <x14:cfRule type="expression" priority="378" id="{3600A2C9-EE22-4CEF-8B04-D91CF512F366}">
            <xm:f>'FX Card'!$F$1=23</xm:f>
            <x14:dxf>
              <numFmt numFmtId="199" formatCode="#,##0.00\ [$₺-41F]"/>
            </x14:dxf>
          </x14:cfRule>
          <x14:cfRule type="expression" priority="379" id="{3E4663D5-76BB-4E95-9975-43E83A1CC43B}">
            <xm:f>'FX Card'!$F$1=22</xm:f>
            <x14:dxf>
              <numFmt numFmtId="173" formatCode="\k\r\ #,##0.00"/>
            </x14:dxf>
          </x14:cfRule>
          <x14:cfRule type="expression" priority="380" id="{FCA142C5-9A13-49E6-915C-526ECECA4FED}">
            <xm:f>'FX Card'!$F$1=21</xm:f>
            <x14:dxf>
              <numFmt numFmtId="208" formatCode="[$ر.س.‏-401]\ #,##0.00_-"/>
            </x14:dxf>
          </x14:cfRule>
          <x14:cfRule type="expression" priority="381" id="{EAFABC6E-1E85-462A-AEE0-061D81AEB7D7}">
            <xm:f>'FX Card'!$F$1=20</xm:f>
            <x14:dxf>
              <numFmt numFmtId="181" formatCode="\р\у\б\ #,##0.00"/>
            </x14:dxf>
          </x14:cfRule>
          <x14:cfRule type="expression" priority="382" id="{EFBFBE49-3F11-4C1A-9935-43F35A44CBD3}">
            <xm:f>'FX Card'!$F$1=19</xm:f>
            <x14:dxf>
              <numFmt numFmtId="196" formatCode="\M\X\ &quot;$&quot;\ #,##0.00"/>
            </x14:dxf>
          </x14:cfRule>
          <x14:cfRule type="expression" priority="383" id="{8529C465-07EE-49DE-88FE-08EEEF6B5F23}">
            <xm:f>'FX Card'!$F$1=18</xm:f>
            <x14:dxf>
              <numFmt numFmtId="195" formatCode="[$RM-43E]#,##0.00"/>
            </x14:dxf>
          </x14:cfRule>
          <x14:cfRule type="expression" priority="384" id="{770A45ED-590D-4B5A-A20F-1C328FEF0E73}">
            <xm:f>'FX Card'!$F$1=17</xm:f>
            <x14:dxf>
              <numFmt numFmtId="198" formatCode="\N\Z\ &quot;$&quot;\ #,##0.00"/>
            </x14:dxf>
          </x14:cfRule>
          <x14:cfRule type="expression" priority="385" id="{BC09550B-1CC5-4B4D-A79C-460069A0A0CB}">
            <xm:f>'FX Card'!$F$1=16</xm:f>
            <x14:dxf>
              <numFmt numFmtId="173" formatCode="\k\r\ #,##0.00"/>
            </x14:dxf>
          </x14:cfRule>
          <x14:cfRule type="expression" priority="386" id="{BA426ADC-5E21-4730-A1D1-4A94E8E30E30}">
            <xm:f>'FX Card'!$F$1=15</xm:f>
            <x14:dxf>
              <numFmt numFmtId="179" formatCode="[$₩-412]#,##0.00"/>
            </x14:dxf>
          </x14:cfRule>
          <x14:cfRule type="expression" priority="387" id="{10728D16-0BF3-4DB8-BACD-4407240A1E28}">
            <xm:f>'FX Card'!$F$1=14</xm:f>
            <x14:dxf>
              <numFmt numFmtId="178" formatCode="[$¥-411]#,##0.00"/>
            </x14:dxf>
          </x14:cfRule>
          <x14:cfRule type="expression" priority="388" id="{D2955831-DBD4-4863-AFC6-84D6346A4832}">
            <xm:f>'FX Card'!$F$1=12</xm:f>
            <x14:dxf>
              <numFmt numFmtId="176" formatCode="\R\p\ #,##0.00"/>
            </x14:dxf>
          </x14:cfRule>
          <x14:cfRule type="expression" priority="389" id="{AD472EE4-0745-42CF-9D98-E9A75C81CC89}">
            <xm:f>'FX Card'!$F$1=13</xm:f>
            <x14:dxf>
              <numFmt numFmtId="207" formatCode="[$₹-445]\ #,##0.00"/>
            </x14:dxf>
          </x14:cfRule>
          <x14:cfRule type="expression" priority="390" id="{B2528801-CB21-477C-9C9E-CDF14E7FED19}">
            <xm:f>'FX Card'!$F$1=11</xm:f>
            <x14:dxf>
              <numFmt numFmtId="194" formatCode="\H\K\ &quot;$&quot;\ #,##0.00"/>
            </x14:dxf>
          </x14:cfRule>
          <x14:cfRule type="expression" priority="391" id="{E31EEF57-96E2-444A-8595-11B639E8A140}">
            <xm:f>'FX Card'!$F$1=10</xm:f>
            <x14:dxf>
              <numFmt numFmtId="175" formatCode="[$£-809]#,##0.00"/>
            </x14:dxf>
          </x14:cfRule>
          <x14:cfRule type="expression" priority="392" id="{D5286CBA-FC2B-481C-AC7E-42067B27B9C4}">
            <xm:f>'FX Card'!$F$1=9</xm:f>
            <x14:dxf>
              <numFmt numFmtId="174" formatCode="[$€-2]\ #,##0.00"/>
            </x14:dxf>
          </x14:cfRule>
          <x14:cfRule type="expression" priority="393" id="{097BD35C-B251-4C52-802D-75DA9D225758}">
            <xm:f>'FX Card'!$F$1=8</xm:f>
            <x14:dxf>
              <numFmt numFmtId="173" formatCode="\k\r\ #,##0.00"/>
            </x14:dxf>
          </x14:cfRule>
          <x14:cfRule type="expression" priority="394" id="{CD237CA8-5A3C-4ABA-B5A8-781A2E1CA976}">
            <xm:f>'FX Card'!$F$1=7</xm:f>
            <x14:dxf>
              <numFmt numFmtId="172" formatCode="[$¥-804]#,##0.00"/>
            </x14:dxf>
          </x14:cfRule>
          <x14:cfRule type="expression" priority="395" id="{13D52EE8-1D5B-4BA2-905E-3D9DED8B8632}">
            <xm:f>'FX Card'!$F$1=6</xm:f>
            <x14:dxf>
              <numFmt numFmtId="171" formatCode="\F\r\ #,##0.00"/>
            </x14:dxf>
          </x14:cfRule>
          <x14:cfRule type="expression" priority="396" id="{18E63C3F-BFEB-407B-A4A9-8F4B4501E9BC}">
            <xm:f>'FX Card'!$F$1=5</xm:f>
            <x14:dxf>
              <numFmt numFmtId="170" formatCode="\C\A\ &quot;$&quot;\ #,##0.00"/>
            </x14:dxf>
          </x14:cfRule>
          <x14:cfRule type="expression" priority="397" id="{9B1F0A10-DBC8-4B41-8C35-BE345850D717}">
            <xm:f>'FX Card'!$F$1=4</xm:f>
            <x14:dxf>
              <numFmt numFmtId="193" formatCode="\R\ &quot;$&quot;\ #,##0.00"/>
            </x14:dxf>
          </x14:cfRule>
          <x14:cfRule type="expression" priority="398" id="{31AA7AD9-616C-4899-A222-B7F4ABF0FF16}">
            <xm:f>'FX Card'!$F$1=3</xm:f>
            <x14:dxf>
              <numFmt numFmtId="169" formatCode="\A\U\ &quot;$&quot;\ #,##0.00"/>
            </x14:dxf>
          </x14:cfRule>
          <x14:cfRule type="expression" priority="399" id="{A1B19270-6F7D-4B28-8194-538913697D3B}">
            <xm:f>'FX Card'!$F$1=2</xm:f>
            <x14:dxf>
              <numFmt numFmtId="182" formatCode="\A\R\ &quot;$&quot;#,##0.00"/>
            </x14:dxf>
          </x14:cfRule>
          <x14:cfRule type="expression" priority="400" id="{433F1256-EFFC-4B51-8D74-8925C34B32C5}">
            <xm:f>'FX Card'!$F$1=1</xm:f>
            <x14:dxf>
              <numFmt numFmtId="166" formatCode="&quot;$&quot;#,##0.00"/>
            </x14:dxf>
          </x14:cfRule>
          <xm:sqref>M20</xm:sqref>
        </x14:conditionalFormatting>
        <x14:conditionalFormatting xmlns:xm="http://schemas.microsoft.com/office/excel/2006/main">
          <x14:cfRule type="expression" priority="276" id="{84C25AA0-E2CE-4F72-89F2-EB8DBF3A3ED9}">
            <xm:f>'FX Card'!$F$1=25</xm:f>
            <x14:dxf>
              <numFmt numFmtId="183" formatCode="\R\ #,##0.00"/>
            </x14:dxf>
          </x14:cfRule>
          <x14:cfRule type="expression" priority="277" id="{377473AD-796F-4273-90D7-FF779A73AB56}">
            <xm:f>'FX Card'!$F$1=24</xm:f>
            <x14:dxf>
              <numFmt numFmtId="180" formatCode="\T\W\ &quot;$&quot;\ #,##0.00"/>
            </x14:dxf>
          </x14:cfRule>
          <x14:cfRule type="expression" priority="278" id="{9E84AB72-2BB4-4189-92E3-CE61A4CEE132}">
            <xm:f>'FX Card'!$F$1=23</xm:f>
            <x14:dxf>
              <numFmt numFmtId="199" formatCode="#,##0.00\ [$₺-41F]"/>
            </x14:dxf>
          </x14:cfRule>
          <x14:cfRule type="expression" priority="279" id="{78E2BB98-F00D-4D50-B555-BE50E32C3B64}">
            <xm:f>'FX Card'!$F$1=22</xm:f>
            <x14:dxf>
              <numFmt numFmtId="173" formatCode="\k\r\ #,##0.00"/>
            </x14:dxf>
          </x14:cfRule>
          <x14:cfRule type="expression" priority="280" id="{22026B09-632C-49B8-B7C4-CFD149D3B467}">
            <xm:f>'FX Card'!$F$1=21</xm:f>
            <x14:dxf>
              <numFmt numFmtId="208" formatCode="[$ر.س.‏-401]\ #,##0.00_-"/>
            </x14:dxf>
          </x14:cfRule>
          <x14:cfRule type="expression" priority="281" id="{C436358A-EA55-4E5E-869E-7795B95034E2}">
            <xm:f>'FX Card'!$F$1=20</xm:f>
            <x14:dxf>
              <numFmt numFmtId="181" formatCode="\р\у\б\ #,##0.00"/>
            </x14:dxf>
          </x14:cfRule>
          <x14:cfRule type="expression" priority="282" id="{DA3E3B7E-643F-4243-BE91-AA245B729E67}">
            <xm:f>'FX Card'!$F$1=19</xm:f>
            <x14:dxf>
              <numFmt numFmtId="196" formatCode="\M\X\ &quot;$&quot;\ #,##0.00"/>
            </x14:dxf>
          </x14:cfRule>
          <x14:cfRule type="expression" priority="283" id="{02EEF466-64BD-4AE5-9A53-409E2F8E07EA}">
            <xm:f>'FX Card'!$F$1=18</xm:f>
            <x14:dxf>
              <numFmt numFmtId="195" formatCode="[$RM-43E]#,##0.00"/>
            </x14:dxf>
          </x14:cfRule>
          <x14:cfRule type="expression" priority="284" id="{90576CD7-E9B4-4029-B2CF-8FD9427E4405}">
            <xm:f>'FX Card'!$F$1=17</xm:f>
            <x14:dxf>
              <numFmt numFmtId="198" formatCode="\N\Z\ &quot;$&quot;\ #,##0.00"/>
            </x14:dxf>
          </x14:cfRule>
          <x14:cfRule type="expression" priority="285" id="{6306546A-E8DD-4CC9-951A-D121127E3DD6}">
            <xm:f>'FX Card'!$F$1=16</xm:f>
            <x14:dxf>
              <numFmt numFmtId="173" formatCode="\k\r\ #,##0.00"/>
            </x14:dxf>
          </x14:cfRule>
          <x14:cfRule type="expression" priority="286" id="{07A2D709-E82B-434F-8C18-7B182F93F783}">
            <xm:f>'FX Card'!$F$1=15</xm:f>
            <x14:dxf>
              <numFmt numFmtId="179" formatCode="[$₩-412]#,##0.00"/>
            </x14:dxf>
          </x14:cfRule>
          <x14:cfRule type="expression" priority="287" id="{91C81C0B-5CE4-4B65-8E25-8E9DB0AB653E}">
            <xm:f>'FX Card'!$F$1=14</xm:f>
            <x14:dxf>
              <numFmt numFmtId="178" formatCode="[$¥-411]#,##0.00"/>
            </x14:dxf>
          </x14:cfRule>
          <x14:cfRule type="expression" priority="288" id="{B67C9697-F39C-4945-A26C-E524D1A8F92D}">
            <xm:f>'FX Card'!$F$1=12</xm:f>
            <x14:dxf>
              <numFmt numFmtId="176" formatCode="\R\p\ #,##0.00"/>
            </x14:dxf>
          </x14:cfRule>
          <x14:cfRule type="expression" priority="289" id="{15E5AF8A-24C8-4049-A454-2A974BB5C561}">
            <xm:f>'FX Card'!$F$1=13</xm:f>
            <x14:dxf>
              <numFmt numFmtId="207" formatCode="[$₹-445]\ #,##0.00"/>
            </x14:dxf>
          </x14:cfRule>
          <x14:cfRule type="expression" priority="290" id="{EEC38976-4218-4815-8E83-10825D9DC532}">
            <xm:f>'FX Card'!$F$1=11</xm:f>
            <x14:dxf>
              <numFmt numFmtId="194" formatCode="\H\K\ &quot;$&quot;\ #,##0.00"/>
            </x14:dxf>
          </x14:cfRule>
          <x14:cfRule type="expression" priority="291" id="{40DFDFBA-3AF1-4017-8720-B4063CAD423C}">
            <xm:f>'FX Card'!$F$1=10</xm:f>
            <x14:dxf>
              <numFmt numFmtId="175" formatCode="[$£-809]#,##0.00"/>
            </x14:dxf>
          </x14:cfRule>
          <x14:cfRule type="expression" priority="292" id="{217C0E9F-C26E-4DB0-9759-3FE573021A51}">
            <xm:f>'FX Card'!$F$1=9</xm:f>
            <x14:dxf>
              <numFmt numFmtId="174" formatCode="[$€-2]\ #,##0.00"/>
            </x14:dxf>
          </x14:cfRule>
          <x14:cfRule type="expression" priority="293" id="{844403B5-3CD3-466B-82CB-7F6CDBC6F826}">
            <xm:f>'FX Card'!$F$1=8</xm:f>
            <x14:dxf>
              <numFmt numFmtId="173" formatCode="\k\r\ #,##0.00"/>
            </x14:dxf>
          </x14:cfRule>
          <x14:cfRule type="expression" priority="294" id="{BB5CBD65-7733-4BBF-8355-C6F5637560AD}">
            <xm:f>'FX Card'!$F$1=7</xm:f>
            <x14:dxf>
              <numFmt numFmtId="172" formatCode="[$¥-804]#,##0.00"/>
            </x14:dxf>
          </x14:cfRule>
          <x14:cfRule type="expression" priority="295" id="{4B4F963E-370B-4E87-84EF-20929B05D154}">
            <xm:f>'FX Card'!$F$1=6</xm:f>
            <x14:dxf>
              <numFmt numFmtId="171" formatCode="\F\r\ #,##0.00"/>
            </x14:dxf>
          </x14:cfRule>
          <x14:cfRule type="expression" priority="296" id="{4A28EE8C-06BA-4059-A77C-06D58DEACB43}">
            <xm:f>'FX Card'!$F$1=5</xm:f>
            <x14:dxf>
              <numFmt numFmtId="170" formatCode="\C\A\ &quot;$&quot;\ #,##0.00"/>
            </x14:dxf>
          </x14:cfRule>
          <x14:cfRule type="expression" priority="297" id="{279B1505-85FE-40B9-A16E-C667BA515380}">
            <xm:f>'FX Card'!$F$1=4</xm:f>
            <x14:dxf>
              <numFmt numFmtId="193" formatCode="\R\ &quot;$&quot;\ #,##0.00"/>
            </x14:dxf>
          </x14:cfRule>
          <x14:cfRule type="expression" priority="298" id="{C973D34B-3A80-4505-81F2-51A726F030CD}">
            <xm:f>'FX Card'!$F$1=3</xm:f>
            <x14:dxf>
              <numFmt numFmtId="169" formatCode="\A\U\ &quot;$&quot;\ #,##0.00"/>
            </x14:dxf>
          </x14:cfRule>
          <x14:cfRule type="expression" priority="299" id="{0531525F-28D0-4564-90A5-5D5581687616}">
            <xm:f>'FX Card'!$F$1=2</xm:f>
            <x14:dxf>
              <numFmt numFmtId="182" formatCode="\A\R\ &quot;$&quot;#,##0.00"/>
            </x14:dxf>
          </x14:cfRule>
          <x14:cfRule type="expression" priority="300" id="{42D4C116-D2B8-481A-99B3-A21CB49A3EDA}">
            <xm:f>'FX Card'!$F$1=1</xm:f>
            <x14:dxf>
              <numFmt numFmtId="166" formatCode="&quot;$&quot;#,##0.00"/>
            </x14:dxf>
          </x14:cfRule>
          <xm:sqref>BC18:BE18</xm:sqref>
        </x14:conditionalFormatting>
        <x14:conditionalFormatting xmlns:xm="http://schemas.microsoft.com/office/excel/2006/main">
          <x14:cfRule type="expression" priority="326" id="{6E064BFB-1988-41B1-AD94-45A7DFBA3EB8}">
            <xm:f>'FX Card'!$F$1=25</xm:f>
            <x14:dxf>
              <numFmt numFmtId="183" formatCode="\R\ #,##0.00"/>
            </x14:dxf>
          </x14:cfRule>
          <x14:cfRule type="expression" priority="327" id="{11AE6A11-27AD-4EBF-9FC6-72B80863F4DF}">
            <xm:f>'FX Card'!$F$1=24</xm:f>
            <x14:dxf>
              <numFmt numFmtId="180" formatCode="\T\W\ &quot;$&quot;\ #,##0.00"/>
            </x14:dxf>
          </x14:cfRule>
          <x14:cfRule type="expression" priority="328" id="{6B23406A-A08E-468E-84B4-CB3972FBC0BD}">
            <xm:f>'FX Card'!$F$1=23</xm:f>
            <x14:dxf>
              <numFmt numFmtId="199" formatCode="#,##0.00\ [$₺-41F]"/>
            </x14:dxf>
          </x14:cfRule>
          <x14:cfRule type="expression" priority="329" id="{2BD320CD-4068-4C55-BABE-412AD2BB4AB7}">
            <xm:f>'FX Card'!$F$1=22</xm:f>
            <x14:dxf>
              <numFmt numFmtId="173" formatCode="\k\r\ #,##0.00"/>
            </x14:dxf>
          </x14:cfRule>
          <x14:cfRule type="expression" priority="330" id="{8F547590-0E6C-48EF-AC17-19FD43AD169A}">
            <xm:f>'FX Card'!$F$1=21</xm:f>
            <x14:dxf>
              <numFmt numFmtId="208" formatCode="[$ر.س.‏-401]\ #,##0.00_-"/>
            </x14:dxf>
          </x14:cfRule>
          <x14:cfRule type="expression" priority="331" id="{3EBB7E4E-1BC7-400F-B024-60160DB02C24}">
            <xm:f>'FX Card'!$F$1=20</xm:f>
            <x14:dxf>
              <numFmt numFmtId="181" formatCode="\р\у\б\ #,##0.00"/>
            </x14:dxf>
          </x14:cfRule>
          <x14:cfRule type="expression" priority="332" id="{27B61DBD-EAF1-40E4-8D10-031A37AB8C84}">
            <xm:f>'FX Card'!$F$1=19</xm:f>
            <x14:dxf>
              <numFmt numFmtId="196" formatCode="\M\X\ &quot;$&quot;\ #,##0.00"/>
            </x14:dxf>
          </x14:cfRule>
          <x14:cfRule type="expression" priority="333" id="{215B4A5B-D0BC-4A9F-A690-9FFAC42F24F7}">
            <xm:f>'FX Card'!$F$1=18</xm:f>
            <x14:dxf>
              <numFmt numFmtId="195" formatCode="[$RM-43E]#,##0.00"/>
            </x14:dxf>
          </x14:cfRule>
          <x14:cfRule type="expression" priority="334" id="{80B0F9DD-0A25-4631-BEEA-F966AC531C0B}">
            <xm:f>'FX Card'!$F$1=17</xm:f>
            <x14:dxf>
              <numFmt numFmtId="198" formatCode="\N\Z\ &quot;$&quot;\ #,##0.00"/>
            </x14:dxf>
          </x14:cfRule>
          <x14:cfRule type="expression" priority="335" id="{17E13E5E-A6D9-4D61-BE44-E04269669761}">
            <xm:f>'FX Card'!$F$1=16</xm:f>
            <x14:dxf>
              <numFmt numFmtId="173" formatCode="\k\r\ #,##0.00"/>
            </x14:dxf>
          </x14:cfRule>
          <x14:cfRule type="expression" priority="336" id="{460AC5AE-E8F1-4D24-AF0E-48939BD12C12}">
            <xm:f>'FX Card'!$F$1=15</xm:f>
            <x14:dxf>
              <numFmt numFmtId="179" formatCode="[$₩-412]#,##0.00"/>
            </x14:dxf>
          </x14:cfRule>
          <x14:cfRule type="expression" priority="337" id="{1263699F-3E16-4400-A675-F347077CBBEF}">
            <xm:f>'FX Card'!$F$1=14</xm:f>
            <x14:dxf>
              <numFmt numFmtId="178" formatCode="[$¥-411]#,##0.00"/>
            </x14:dxf>
          </x14:cfRule>
          <x14:cfRule type="expression" priority="338" id="{F6CFCD9E-8DE1-41E4-88FC-90E5E36AE780}">
            <xm:f>'FX Card'!$F$1=12</xm:f>
            <x14:dxf>
              <numFmt numFmtId="176" formatCode="\R\p\ #,##0.00"/>
            </x14:dxf>
          </x14:cfRule>
          <x14:cfRule type="expression" priority="339" id="{81B1014D-D9A7-4171-81D5-9AACB463AFC9}">
            <xm:f>'FX Card'!$F$1=13</xm:f>
            <x14:dxf>
              <numFmt numFmtId="207" formatCode="[$₹-445]\ #,##0.00"/>
            </x14:dxf>
          </x14:cfRule>
          <x14:cfRule type="expression" priority="340" id="{76587571-ADC5-444C-B22D-BBF46026A1C0}">
            <xm:f>'FX Card'!$F$1=11</xm:f>
            <x14:dxf>
              <numFmt numFmtId="194" formatCode="\H\K\ &quot;$&quot;\ #,##0.00"/>
            </x14:dxf>
          </x14:cfRule>
          <x14:cfRule type="expression" priority="341" id="{0AEBE72B-4981-45C0-8EFA-E653CF11DB0F}">
            <xm:f>'FX Card'!$F$1=10</xm:f>
            <x14:dxf>
              <numFmt numFmtId="175" formatCode="[$£-809]#,##0.00"/>
            </x14:dxf>
          </x14:cfRule>
          <x14:cfRule type="expression" priority="342" id="{CF72A6F8-6E00-4E69-8E70-8AEFBCF4082B}">
            <xm:f>'FX Card'!$F$1=9</xm:f>
            <x14:dxf>
              <numFmt numFmtId="174" formatCode="[$€-2]\ #,##0.00"/>
            </x14:dxf>
          </x14:cfRule>
          <x14:cfRule type="expression" priority="343" id="{4B4357A4-1923-4BF5-A3A1-E4DF61EA7DDD}">
            <xm:f>'FX Card'!$F$1=8</xm:f>
            <x14:dxf>
              <numFmt numFmtId="173" formatCode="\k\r\ #,##0.00"/>
            </x14:dxf>
          </x14:cfRule>
          <x14:cfRule type="expression" priority="344" id="{9921F3EE-C9C2-4AFE-BE5C-84FD78E77EEC}">
            <xm:f>'FX Card'!$F$1=7</xm:f>
            <x14:dxf>
              <numFmt numFmtId="172" formatCode="[$¥-804]#,##0.00"/>
            </x14:dxf>
          </x14:cfRule>
          <x14:cfRule type="expression" priority="345" id="{E29927F7-6A7E-44BA-8ADD-2CB5DB8C0507}">
            <xm:f>'FX Card'!$F$1=6</xm:f>
            <x14:dxf>
              <numFmt numFmtId="171" formatCode="\F\r\ #,##0.00"/>
            </x14:dxf>
          </x14:cfRule>
          <x14:cfRule type="expression" priority="346" id="{5888FD51-CFB1-4704-99C8-69A3C9B422B7}">
            <xm:f>'FX Card'!$F$1=5</xm:f>
            <x14:dxf>
              <numFmt numFmtId="170" formatCode="\C\A\ &quot;$&quot;\ #,##0.00"/>
            </x14:dxf>
          </x14:cfRule>
          <x14:cfRule type="expression" priority="347" id="{D81C3B24-8180-4B51-95C2-FCED217235AA}">
            <xm:f>'FX Card'!$F$1=4</xm:f>
            <x14:dxf>
              <numFmt numFmtId="193" formatCode="\R\ &quot;$&quot;\ #,##0.00"/>
            </x14:dxf>
          </x14:cfRule>
          <x14:cfRule type="expression" priority="348" id="{6A44B777-1DE1-401D-AED1-235A6772E36B}">
            <xm:f>'FX Card'!$F$1=3</xm:f>
            <x14:dxf>
              <numFmt numFmtId="169" formatCode="\A\U\ &quot;$&quot;\ #,##0.00"/>
            </x14:dxf>
          </x14:cfRule>
          <x14:cfRule type="expression" priority="349" id="{49AF62B4-BFEF-4545-BB9B-1DBC1ED3A19F}">
            <xm:f>'FX Card'!$F$1=2</xm:f>
            <x14:dxf>
              <numFmt numFmtId="182" formatCode="\A\R\ &quot;$&quot;#,##0.00"/>
            </x14:dxf>
          </x14:cfRule>
          <x14:cfRule type="expression" priority="350" id="{93D184A3-C5CF-4CF5-BD9F-A5BB744D6707}">
            <xm:f>'FX Card'!$F$1=1</xm:f>
            <x14:dxf>
              <numFmt numFmtId="166" formatCode="&quot;$&quot;#,##0.00"/>
            </x14:dxf>
          </x14:cfRule>
          <xm:sqref>R20:U20</xm:sqref>
        </x14:conditionalFormatting>
        <x14:conditionalFormatting xmlns:xm="http://schemas.microsoft.com/office/excel/2006/main">
          <x14:cfRule type="expression" priority="301" id="{9205AD64-CA95-4479-8BB3-80AB00EC9125}">
            <xm:f>'FX Card'!$F$1=25</xm:f>
            <x14:dxf>
              <numFmt numFmtId="183" formatCode="\R\ #,##0.00"/>
            </x14:dxf>
          </x14:cfRule>
          <x14:cfRule type="expression" priority="302" id="{C3477CAD-1CD1-4D9D-B72E-0DB0088D2AD0}">
            <xm:f>'FX Card'!$F$1=24</xm:f>
            <x14:dxf>
              <numFmt numFmtId="180" formatCode="\T\W\ &quot;$&quot;\ #,##0.00"/>
            </x14:dxf>
          </x14:cfRule>
          <x14:cfRule type="expression" priority="303" id="{CDA6143D-CF33-4977-AF09-453B3AF51A64}">
            <xm:f>'FX Card'!$F$1=23</xm:f>
            <x14:dxf>
              <numFmt numFmtId="199" formatCode="#,##0.00\ [$₺-41F]"/>
            </x14:dxf>
          </x14:cfRule>
          <x14:cfRule type="expression" priority="304" id="{12A6738D-DDA5-41B7-8920-0ED7AE2175E4}">
            <xm:f>'FX Card'!$F$1=22</xm:f>
            <x14:dxf>
              <numFmt numFmtId="173" formatCode="\k\r\ #,##0.00"/>
            </x14:dxf>
          </x14:cfRule>
          <x14:cfRule type="expression" priority="305" id="{FA30D8E0-13AD-491E-8EB6-7AF6CDBF6C12}">
            <xm:f>'FX Card'!$F$1=21</xm:f>
            <x14:dxf>
              <numFmt numFmtId="208" formatCode="[$ر.س.‏-401]\ #,##0.00_-"/>
            </x14:dxf>
          </x14:cfRule>
          <x14:cfRule type="expression" priority="306" id="{469F5F18-E161-4BB4-A7B2-258105102607}">
            <xm:f>'FX Card'!$F$1=20</xm:f>
            <x14:dxf>
              <numFmt numFmtId="181" formatCode="\р\у\б\ #,##0.00"/>
            </x14:dxf>
          </x14:cfRule>
          <x14:cfRule type="expression" priority="307" id="{C216AE58-0ABE-437C-B71D-DDA3D6DBCDBE}">
            <xm:f>'FX Card'!$F$1=19</xm:f>
            <x14:dxf>
              <numFmt numFmtId="196" formatCode="\M\X\ &quot;$&quot;\ #,##0.00"/>
            </x14:dxf>
          </x14:cfRule>
          <x14:cfRule type="expression" priority="308" id="{7CEF4BA5-7A69-41B3-91BB-D38A5EB431BE}">
            <xm:f>'FX Card'!$F$1=18</xm:f>
            <x14:dxf>
              <numFmt numFmtId="195" formatCode="[$RM-43E]#,##0.00"/>
            </x14:dxf>
          </x14:cfRule>
          <x14:cfRule type="expression" priority="309" id="{60102AAC-53CA-44C1-98C8-2D56EC319EB4}">
            <xm:f>'FX Card'!$F$1=17</xm:f>
            <x14:dxf>
              <numFmt numFmtId="198" formatCode="\N\Z\ &quot;$&quot;\ #,##0.00"/>
            </x14:dxf>
          </x14:cfRule>
          <x14:cfRule type="expression" priority="310" id="{F364FF18-3172-4686-9284-5F34D96A503B}">
            <xm:f>'FX Card'!$F$1=16</xm:f>
            <x14:dxf>
              <numFmt numFmtId="173" formatCode="\k\r\ #,##0.00"/>
            </x14:dxf>
          </x14:cfRule>
          <x14:cfRule type="expression" priority="311" id="{649DE524-1746-4B8A-A2F9-02A081CB71E6}">
            <xm:f>'FX Card'!$F$1=15</xm:f>
            <x14:dxf>
              <numFmt numFmtId="179" formatCode="[$₩-412]#,##0.00"/>
            </x14:dxf>
          </x14:cfRule>
          <x14:cfRule type="expression" priority="312" id="{4A384E0E-E9B1-412D-B2A6-0FE6B4CD7E4E}">
            <xm:f>'FX Card'!$F$1=14</xm:f>
            <x14:dxf>
              <numFmt numFmtId="178" formatCode="[$¥-411]#,##0.00"/>
            </x14:dxf>
          </x14:cfRule>
          <x14:cfRule type="expression" priority="313" id="{E66A542F-1727-4FFD-A1F7-113C7BEC4AE6}">
            <xm:f>'FX Card'!$F$1=12</xm:f>
            <x14:dxf>
              <numFmt numFmtId="176" formatCode="\R\p\ #,##0.00"/>
            </x14:dxf>
          </x14:cfRule>
          <x14:cfRule type="expression" priority="314" id="{A70B656F-1462-4847-96AA-E760348F227A}">
            <xm:f>'FX Card'!$F$1=13</xm:f>
            <x14:dxf>
              <numFmt numFmtId="207" formatCode="[$₹-445]\ #,##0.00"/>
            </x14:dxf>
          </x14:cfRule>
          <x14:cfRule type="expression" priority="315" id="{705C7A3A-DD28-4A33-9E61-9FFC3309363D}">
            <xm:f>'FX Card'!$F$1=11</xm:f>
            <x14:dxf>
              <numFmt numFmtId="194" formatCode="\H\K\ &quot;$&quot;\ #,##0.00"/>
            </x14:dxf>
          </x14:cfRule>
          <x14:cfRule type="expression" priority="316" id="{37FC4050-A4A5-4089-8FC0-3B19F9297424}">
            <xm:f>'FX Card'!$F$1=10</xm:f>
            <x14:dxf>
              <numFmt numFmtId="175" formatCode="[$£-809]#,##0.00"/>
            </x14:dxf>
          </x14:cfRule>
          <x14:cfRule type="expression" priority="317" id="{430BCC0A-AA45-4A68-80E7-A85418D2473B}">
            <xm:f>'FX Card'!$F$1=9</xm:f>
            <x14:dxf>
              <numFmt numFmtId="174" formatCode="[$€-2]\ #,##0.00"/>
            </x14:dxf>
          </x14:cfRule>
          <x14:cfRule type="expression" priority="318" id="{EFC2EDE1-F22B-4564-B7B5-E03CD38A80A6}">
            <xm:f>'FX Card'!$F$1=8</xm:f>
            <x14:dxf>
              <numFmt numFmtId="173" formatCode="\k\r\ #,##0.00"/>
            </x14:dxf>
          </x14:cfRule>
          <x14:cfRule type="expression" priority="319" id="{E3E752FA-067F-4B09-921E-59DC07B30A3A}">
            <xm:f>'FX Card'!$F$1=7</xm:f>
            <x14:dxf>
              <numFmt numFmtId="172" formatCode="[$¥-804]#,##0.00"/>
            </x14:dxf>
          </x14:cfRule>
          <x14:cfRule type="expression" priority="320" id="{7BA98C37-236F-4D24-9384-14580D693177}">
            <xm:f>'FX Card'!$F$1=6</xm:f>
            <x14:dxf>
              <numFmt numFmtId="171" formatCode="\F\r\ #,##0.00"/>
            </x14:dxf>
          </x14:cfRule>
          <x14:cfRule type="expression" priority="321" id="{586FD758-31F7-4BF4-BA32-F944177D06D7}">
            <xm:f>'FX Card'!$F$1=5</xm:f>
            <x14:dxf>
              <numFmt numFmtId="170" formatCode="\C\A\ &quot;$&quot;\ #,##0.00"/>
            </x14:dxf>
          </x14:cfRule>
          <x14:cfRule type="expression" priority="322" id="{8EE0A468-2242-4AAE-A512-8BF6A8D85BF2}">
            <xm:f>'FX Card'!$F$1=4</xm:f>
            <x14:dxf>
              <numFmt numFmtId="193" formatCode="\R\ &quot;$&quot;\ #,##0.00"/>
            </x14:dxf>
          </x14:cfRule>
          <x14:cfRule type="expression" priority="323" id="{E4B5FBF5-07CB-4E52-95B5-9157077FE021}">
            <xm:f>'FX Card'!$F$1=3</xm:f>
            <x14:dxf>
              <numFmt numFmtId="169" formatCode="\A\U\ &quot;$&quot;\ #,##0.00"/>
            </x14:dxf>
          </x14:cfRule>
          <x14:cfRule type="expression" priority="324" id="{D56C2872-A096-4771-BB91-B6405198343C}">
            <xm:f>'FX Card'!$F$1=2</xm:f>
            <x14:dxf>
              <numFmt numFmtId="182" formatCode="\A\R\ &quot;$&quot;#,##0.00"/>
            </x14:dxf>
          </x14:cfRule>
          <x14:cfRule type="expression" priority="325" id="{FABC229F-F057-4EA8-B142-CBAD04647F8A}">
            <xm:f>'FX Card'!$F$1=1</xm:f>
            <x14:dxf>
              <numFmt numFmtId="166" formatCode="&quot;$&quot;#,##0.00"/>
            </x14:dxf>
          </x14:cfRule>
          <xm:sqref>AY18</xm:sqref>
        </x14:conditionalFormatting>
        <x14:conditionalFormatting xmlns:xm="http://schemas.microsoft.com/office/excel/2006/main">
          <x14:cfRule type="expression" priority="226" id="{9B694FB6-34C4-4382-BE68-FF599DF43159}">
            <xm:f>'FX Card'!$F$1=25</xm:f>
            <x14:dxf>
              <numFmt numFmtId="183" formatCode="\R\ #,##0.00"/>
            </x14:dxf>
          </x14:cfRule>
          <x14:cfRule type="expression" priority="227" id="{2DA5AB80-5351-4D98-9399-824EE2A9735E}">
            <xm:f>'FX Card'!$F$1=24</xm:f>
            <x14:dxf>
              <numFmt numFmtId="180" formatCode="\T\W\ &quot;$&quot;\ #,##0.00"/>
            </x14:dxf>
          </x14:cfRule>
          <x14:cfRule type="expression" priority="228" id="{9E0317E1-B87A-41C3-AC87-5EE3AA04D2DE}">
            <xm:f>'FX Card'!$F$1=23</xm:f>
            <x14:dxf>
              <numFmt numFmtId="199" formatCode="#,##0.00\ [$₺-41F]"/>
            </x14:dxf>
          </x14:cfRule>
          <x14:cfRule type="expression" priority="229" id="{F2B90116-6F87-4109-ABED-ED5527135651}">
            <xm:f>'FX Card'!$F$1=22</xm:f>
            <x14:dxf>
              <numFmt numFmtId="173" formatCode="\k\r\ #,##0.00"/>
            </x14:dxf>
          </x14:cfRule>
          <x14:cfRule type="expression" priority="230" id="{5127A1CC-B524-44B7-BD44-46E48B7A576C}">
            <xm:f>'FX Card'!$F$1=21</xm:f>
            <x14:dxf>
              <numFmt numFmtId="208" formatCode="[$ر.س.‏-401]\ #,##0.00_-"/>
            </x14:dxf>
          </x14:cfRule>
          <x14:cfRule type="expression" priority="231" id="{B3F8D22C-8020-449B-A72A-5E21855581F3}">
            <xm:f>'FX Card'!$F$1=20</xm:f>
            <x14:dxf>
              <numFmt numFmtId="181" formatCode="\р\у\б\ #,##0.00"/>
            </x14:dxf>
          </x14:cfRule>
          <x14:cfRule type="expression" priority="232" id="{DAA37F0F-CAC8-4506-9C1A-D1A197451C3A}">
            <xm:f>'FX Card'!$F$1=19</xm:f>
            <x14:dxf>
              <numFmt numFmtId="196" formatCode="\M\X\ &quot;$&quot;\ #,##0.00"/>
            </x14:dxf>
          </x14:cfRule>
          <x14:cfRule type="expression" priority="233" id="{20E5D05B-029E-49F3-AFAB-E5D22CDCF68F}">
            <xm:f>'FX Card'!$F$1=18</xm:f>
            <x14:dxf>
              <numFmt numFmtId="195" formatCode="[$RM-43E]#,##0.00"/>
            </x14:dxf>
          </x14:cfRule>
          <x14:cfRule type="expression" priority="234" id="{6113C5DD-7EAC-43AA-BF6B-42848E239378}">
            <xm:f>'FX Card'!$F$1=17</xm:f>
            <x14:dxf>
              <numFmt numFmtId="198" formatCode="\N\Z\ &quot;$&quot;\ #,##0.00"/>
            </x14:dxf>
          </x14:cfRule>
          <x14:cfRule type="expression" priority="235" id="{1CF09E08-50FF-419C-BF82-6405B8D1D983}">
            <xm:f>'FX Card'!$F$1=16</xm:f>
            <x14:dxf>
              <numFmt numFmtId="173" formatCode="\k\r\ #,##0.00"/>
            </x14:dxf>
          </x14:cfRule>
          <x14:cfRule type="expression" priority="236" id="{5D71F429-D015-4047-BA39-8658A782E15E}">
            <xm:f>'FX Card'!$F$1=15</xm:f>
            <x14:dxf>
              <numFmt numFmtId="179" formatCode="[$₩-412]#,##0.00"/>
            </x14:dxf>
          </x14:cfRule>
          <x14:cfRule type="expression" priority="237" id="{E6A58ADA-6EEF-464B-A789-661E2F8AA9AA}">
            <xm:f>'FX Card'!$F$1=14</xm:f>
            <x14:dxf>
              <numFmt numFmtId="178" formatCode="[$¥-411]#,##0.00"/>
            </x14:dxf>
          </x14:cfRule>
          <x14:cfRule type="expression" priority="238" id="{6FAB9D8A-A8D7-4404-B225-FBE9E457F938}">
            <xm:f>'FX Card'!$F$1=12</xm:f>
            <x14:dxf>
              <numFmt numFmtId="176" formatCode="\R\p\ #,##0.00"/>
            </x14:dxf>
          </x14:cfRule>
          <x14:cfRule type="expression" priority="239" id="{BE0B3CE4-28AA-4384-A352-3284A579D9A6}">
            <xm:f>'FX Card'!$F$1=13</xm:f>
            <x14:dxf>
              <numFmt numFmtId="207" formatCode="[$₹-445]\ #,##0.00"/>
            </x14:dxf>
          </x14:cfRule>
          <x14:cfRule type="expression" priority="240" id="{9CA25E97-2B9E-4C9C-82A7-DF231CDB4003}">
            <xm:f>'FX Card'!$F$1=11</xm:f>
            <x14:dxf>
              <numFmt numFmtId="194" formatCode="\H\K\ &quot;$&quot;\ #,##0.00"/>
            </x14:dxf>
          </x14:cfRule>
          <x14:cfRule type="expression" priority="241" id="{FAFF4AC3-8CAE-4D47-87EC-0C13AC3437B1}">
            <xm:f>'FX Card'!$F$1=10</xm:f>
            <x14:dxf>
              <numFmt numFmtId="175" formatCode="[$£-809]#,##0.00"/>
            </x14:dxf>
          </x14:cfRule>
          <x14:cfRule type="expression" priority="242" id="{75A2E7F7-475B-4C12-96F0-888D8D6CE64D}">
            <xm:f>'FX Card'!$F$1=9</xm:f>
            <x14:dxf>
              <numFmt numFmtId="174" formatCode="[$€-2]\ #,##0.00"/>
            </x14:dxf>
          </x14:cfRule>
          <x14:cfRule type="expression" priority="243" id="{E9887993-4BE2-4FCB-AFF5-0E5A1430FA9F}">
            <xm:f>'FX Card'!$F$1=8</xm:f>
            <x14:dxf>
              <numFmt numFmtId="173" formatCode="\k\r\ #,##0.00"/>
            </x14:dxf>
          </x14:cfRule>
          <x14:cfRule type="expression" priority="244" id="{C1C8452A-0496-4B7C-B72C-9A4A84ADCA62}">
            <xm:f>'FX Card'!$F$1=7</xm:f>
            <x14:dxf>
              <numFmt numFmtId="172" formatCode="[$¥-804]#,##0.00"/>
            </x14:dxf>
          </x14:cfRule>
          <x14:cfRule type="expression" priority="245" id="{8795E4C1-3E49-482F-8106-1A4F5ECCA9C5}">
            <xm:f>'FX Card'!$F$1=6</xm:f>
            <x14:dxf>
              <numFmt numFmtId="171" formatCode="\F\r\ #,##0.00"/>
            </x14:dxf>
          </x14:cfRule>
          <x14:cfRule type="expression" priority="246" id="{44138727-E89D-4CD0-B20F-DB5796EC64EF}">
            <xm:f>'FX Card'!$F$1=5</xm:f>
            <x14:dxf>
              <numFmt numFmtId="170" formatCode="\C\A\ &quot;$&quot;\ #,##0.00"/>
            </x14:dxf>
          </x14:cfRule>
          <x14:cfRule type="expression" priority="247" id="{3E0D8BD3-E9C4-4C03-B917-406380EE5E9A}">
            <xm:f>'FX Card'!$F$1=4</xm:f>
            <x14:dxf>
              <numFmt numFmtId="193" formatCode="\R\ &quot;$&quot;\ #,##0.00"/>
            </x14:dxf>
          </x14:cfRule>
          <x14:cfRule type="expression" priority="248" id="{6B6A7823-C29B-4B41-8DD0-68726276FB31}">
            <xm:f>'FX Card'!$F$1=3</xm:f>
            <x14:dxf>
              <numFmt numFmtId="169" formatCode="\A\U\ &quot;$&quot;\ #,##0.00"/>
            </x14:dxf>
          </x14:cfRule>
          <x14:cfRule type="expression" priority="249" id="{B7CFAB34-4A7B-4BC8-BF3A-D890F54812AE}">
            <xm:f>'FX Card'!$F$1=2</xm:f>
            <x14:dxf>
              <numFmt numFmtId="182" formatCode="\A\R\ &quot;$&quot;#,##0.00"/>
            </x14:dxf>
          </x14:cfRule>
          <x14:cfRule type="expression" priority="250" id="{C58F2502-B05F-49E3-ADAD-2F9A19C5ADFC}">
            <xm:f>'FX Card'!$F$1=1</xm:f>
            <x14:dxf>
              <numFmt numFmtId="166" formatCode="&quot;$&quot;#,##0.00"/>
            </x14:dxf>
          </x14:cfRule>
          <xm:sqref>BC23</xm:sqref>
        </x14:conditionalFormatting>
        <x14:conditionalFormatting xmlns:xm="http://schemas.microsoft.com/office/excel/2006/main">
          <x14:cfRule type="expression" priority="201" id="{F40C7C80-6373-4C06-9070-7FCEF641983A}">
            <xm:f>'FX Card'!$F$1=25</xm:f>
            <x14:dxf>
              <numFmt numFmtId="183" formatCode="\R\ #,##0.00"/>
            </x14:dxf>
          </x14:cfRule>
          <x14:cfRule type="expression" priority="202" id="{B179195C-3C45-427D-8756-7F866F8CDA7A}">
            <xm:f>'FX Card'!$F$1=24</xm:f>
            <x14:dxf>
              <numFmt numFmtId="180" formatCode="\T\W\ &quot;$&quot;\ #,##0.00"/>
            </x14:dxf>
          </x14:cfRule>
          <x14:cfRule type="expression" priority="203" id="{A20330EF-B55A-4070-91CB-15C55191310E}">
            <xm:f>'FX Card'!$F$1=23</xm:f>
            <x14:dxf>
              <numFmt numFmtId="199" formatCode="#,##0.00\ [$₺-41F]"/>
            </x14:dxf>
          </x14:cfRule>
          <x14:cfRule type="expression" priority="204" id="{C089A5BD-30D2-4A3F-80D2-4306400E79E3}">
            <xm:f>'FX Card'!$F$1=22</xm:f>
            <x14:dxf>
              <numFmt numFmtId="173" formatCode="\k\r\ #,##0.00"/>
            </x14:dxf>
          </x14:cfRule>
          <x14:cfRule type="expression" priority="205" id="{607642F0-978D-432D-A107-F97073A8C2B1}">
            <xm:f>'FX Card'!$F$1=21</xm:f>
            <x14:dxf>
              <numFmt numFmtId="208" formatCode="[$ر.س.‏-401]\ #,##0.00_-"/>
            </x14:dxf>
          </x14:cfRule>
          <x14:cfRule type="expression" priority="206" id="{D24C8E1F-FF9A-491D-A206-90E18E7260C9}">
            <xm:f>'FX Card'!$F$1=20</xm:f>
            <x14:dxf>
              <numFmt numFmtId="181" formatCode="\р\у\б\ #,##0.00"/>
            </x14:dxf>
          </x14:cfRule>
          <x14:cfRule type="expression" priority="207" id="{F5A9A99F-0D05-450B-94F6-EBAC4F5DEC2F}">
            <xm:f>'FX Card'!$F$1=19</xm:f>
            <x14:dxf>
              <numFmt numFmtId="196" formatCode="\M\X\ &quot;$&quot;\ #,##0.00"/>
            </x14:dxf>
          </x14:cfRule>
          <x14:cfRule type="expression" priority="208" id="{AA04B3D2-77B3-493B-A9E8-2C6006BD3482}">
            <xm:f>'FX Card'!$F$1=18</xm:f>
            <x14:dxf>
              <numFmt numFmtId="195" formatCode="[$RM-43E]#,##0.00"/>
            </x14:dxf>
          </x14:cfRule>
          <x14:cfRule type="expression" priority="209" id="{86174195-0389-4E08-A8E8-477D32BD4D66}">
            <xm:f>'FX Card'!$F$1=17</xm:f>
            <x14:dxf>
              <numFmt numFmtId="198" formatCode="\N\Z\ &quot;$&quot;\ #,##0.00"/>
            </x14:dxf>
          </x14:cfRule>
          <x14:cfRule type="expression" priority="210" id="{5E788515-2140-4549-A276-93DC998799D2}">
            <xm:f>'FX Card'!$F$1=16</xm:f>
            <x14:dxf>
              <numFmt numFmtId="173" formatCode="\k\r\ #,##0.00"/>
            </x14:dxf>
          </x14:cfRule>
          <x14:cfRule type="expression" priority="211" id="{15F4060F-B965-434F-8FB2-2B80412505C2}">
            <xm:f>'FX Card'!$F$1=15</xm:f>
            <x14:dxf>
              <numFmt numFmtId="179" formatCode="[$₩-412]#,##0.00"/>
            </x14:dxf>
          </x14:cfRule>
          <x14:cfRule type="expression" priority="212" id="{172394F7-7C2D-4494-ADCB-9F5CCC4A9EDB}">
            <xm:f>'FX Card'!$F$1=14</xm:f>
            <x14:dxf>
              <numFmt numFmtId="178" formatCode="[$¥-411]#,##0.00"/>
            </x14:dxf>
          </x14:cfRule>
          <x14:cfRule type="expression" priority="213" id="{3DBC1CA4-E335-475C-84F2-29008402198C}">
            <xm:f>'FX Card'!$F$1=12</xm:f>
            <x14:dxf>
              <numFmt numFmtId="176" formatCode="\R\p\ #,##0.00"/>
            </x14:dxf>
          </x14:cfRule>
          <x14:cfRule type="expression" priority="214" id="{52124025-AFE9-4789-8075-4B389545EFE0}">
            <xm:f>'FX Card'!$F$1=13</xm:f>
            <x14:dxf>
              <numFmt numFmtId="207" formatCode="[$₹-445]\ #,##0.00"/>
            </x14:dxf>
          </x14:cfRule>
          <x14:cfRule type="expression" priority="215" id="{56D46151-F627-4713-9D9E-D9E1F4C75956}">
            <xm:f>'FX Card'!$F$1=11</xm:f>
            <x14:dxf>
              <numFmt numFmtId="194" formatCode="\H\K\ &quot;$&quot;\ #,##0.00"/>
            </x14:dxf>
          </x14:cfRule>
          <x14:cfRule type="expression" priority="216" id="{2DF88D87-5300-43A2-B2D9-846ABDDFEB84}">
            <xm:f>'FX Card'!$F$1=10</xm:f>
            <x14:dxf>
              <numFmt numFmtId="175" formatCode="[$£-809]#,##0.00"/>
            </x14:dxf>
          </x14:cfRule>
          <x14:cfRule type="expression" priority="217" id="{21217BA3-CD04-465A-9216-3AB3D8AC2414}">
            <xm:f>'FX Card'!$F$1=9</xm:f>
            <x14:dxf>
              <numFmt numFmtId="174" formatCode="[$€-2]\ #,##0.00"/>
            </x14:dxf>
          </x14:cfRule>
          <x14:cfRule type="expression" priority="218" id="{6B82590A-0B19-45DE-9595-777B14BD9AEB}">
            <xm:f>'FX Card'!$F$1=8</xm:f>
            <x14:dxf>
              <numFmt numFmtId="173" formatCode="\k\r\ #,##0.00"/>
            </x14:dxf>
          </x14:cfRule>
          <x14:cfRule type="expression" priority="219" id="{9FCD8935-F6A1-4C26-90B1-DF0926682D51}">
            <xm:f>'FX Card'!$F$1=7</xm:f>
            <x14:dxf>
              <numFmt numFmtId="172" formatCode="[$¥-804]#,##0.00"/>
            </x14:dxf>
          </x14:cfRule>
          <x14:cfRule type="expression" priority="220" id="{EFDEF9B7-7D09-40E6-93D9-CC8E4D0D176A}">
            <xm:f>'FX Card'!$F$1=6</xm:f>
            <x14:dxf>
              <numFmt numFmtId="171" formatCode="\F\r\ #,##0.00"/>
            </x14:dxf>
          </x14:cfRule>
          <x14:cfRule type="expression" priority="221" id="{9119AADB-E29B-4880-B14B-B47A0ED8C531}">
            <xm:f>'FX Card'!$F$1=5</xm:f>
            <x14:dxf>
              <numFmt numFmtId="170" formatCode="\C\A\ &quot;$&quot;\ #,##0.00"/>
            </x14:dxf>
          </x14:cfRule>
          <x14:cfRule type="expression" priority="222" id="{FBF30B7F-354E-4645-8979-DB0EC600513B}">
            <xm:f>'FX Card'!$F$1=4</xm:f>
            <x14:dxf>
              <numFmt numFmtId="193" formatCode="\R\ &quot;$&quot;\ #,##0.00"/>
            </x14:dxf>
          </x14:cfRule>
          <x14:cfRule type="expression" priority="223" id="{BB5A7147-0740-4498-808B-6544DE71B1B0}">
            <xm:f>'FX Card'!$F$1=3</xm:f>
            <x14:dxf>
              <numFmt numFmtId="169" formatCode="\A\U\ &quot;$&quot;\ #,##0.00"/>
            </x14:dxf>
          </x14:cfRule>
          <x14:cfRule type="expression" priority="224" id="{1C88C62A-FE7F-4BF8-8B3A-9FD96EDBF31F}">
            <xm:f>'FX Card'!$F$1=2</xm:f>
            <x14:dxf>
              <numFmt numFmtId="182" formatCode="\A\R\ &quot;$&quot;#,##0.00"/>
            </x14:dxf>
          </x14:cfRule>
          <x14:cfRule type="expression" priority="225" id="{3F1AC0D3-17CE-4AE0-8890-3C843449ECA8}">
            <xm:f>'FX Card'!$F$1=1</xm:f>
            <x14:dxf>
              <numFmt numFmtId="166" formatCode="&quot;$&quot;#,##0.00"/>
            </x14:dxf>
          </x14:cfRule>
          <xm:sqref>BC24:BE24</xm:sqref>
        </x14:conditionalFormatting>
        <x14:conditionalFormatting xmlns:xm="http://schemas.microsoft.com/office/excel/2006/main">
          <x14:cfRule type="expression" priority="176" id="{61FCF54E-899A-4575-BDFA-E437F025C292}">
            <xm:f>'FX Card'!$F$1=25</xm:f>
            <x14:dxf>
              <numFmt numFmtId="183" formatCode="\R\ #,##0.00"/>
            </x14:dxf>
          </x14:cfRule>
          <x14:cfRule type="expression" priority="177" id="{2305F4A1-EA8C-4D9E-A036-C049C76B1520}">
            <xm:f>'FX Card'!$F$1=24</xm:f>
            <x14:dxf>
              <numFmt numFmtId="180" formatCode="\T\W\ &quot;$&quot;\ #,##0.00"/>
            </x14:dxf>
          </x14:cfRule>
          <x14:cfRule type="expression" priority="178" id="{292E4959-2138-4FA3-937A-8886CFF0C698}">
            <xm:f>'FX Card'!$F$1=23</xm:f>
            <x14:dxf>
              <numFmt numFmtId="199" formatCode="#,##0.00\ [$₺-41F]"/>
            </x14:dxf>
          </x14:cfRule>
          <x14:cfRule type="expression" priority="179" id="{6853DC4E-B884-49D5-A078-F0AF1D05EDD8}">
            <xm:f>'FX Card'!$F$1=22</xm:f>
            <x14:dxf>
              <numFmt numFmtId="173" formatCode="\k\r\ #,##0.00"/>
            </x14:dxf>
          </x14:cfRule>
          <x14:cfRule type="expression" priority="180" id="{0F92FE22-4EB7-42AE-BDB8-5C236BD63604}">
            <xm:f>'FX Card'!$F$1=21</xm:f>
            <x14:dxf>
              <numFmt numFmtId="208" formatCode="[$ر.س.‏-401]\ #,##0.00_-"/>
            </x14:dxf>
          </x14:cfRule>
          <x14:cfRule type="expression" priority="181" id="{30585B7B-06A4-4158-AC2E-61C0A5ABD339}">
            <xm:f>'FX Card'!$F$1=20</xm:f>
            <x14:dxf>
              <numFmt numFmtId="181" formatCode="\р\у\б\ #,##0.00"/>
            </x14:dxf>
          </x14:cfRule>
          <x14:cfRule type="expression" priority="182" id="{2ABF4904-35AE-4842-B097-5D3E98622F99}">
            <xm:f>'FX Card'!$F$1=19</xm:f>
            <x14:dxf>
              <numFmt numFmtId="196" formatCode="\M\X\ &quot;$&quot;\ #,##0.00"/>
            </x14:dxf>
          </x14:cfRule>
          <x14:cfRule type="expression" priority="183" id="{7FDD96E5-CC68-4C82-A591-4BA58F8B7616}">
            <xm:f>'FX Card'!$F$1=18</xm:f>
            <x14:dxf>
              <numFmt numFmtId="195" formatCode="[$RM-43E]#,##0.00"/>
            </x14:dxf>
          </x14:cfRule>
          <x14:cfRule type="expression" priority="184" id="{8BE84E7F-9D9B-4623-B34E-B1B0FDEF36BE}">
            <xm:f>'FX Card'!$F$1=17</xm:f>
            <x14:dxf>
              <numFmt numFmtId="198" formatCode="\N\Z\ &quot;$&quot;\ #,##0.00"/>
            </x14:dxf>
          </x14:cfRule>
          <x14:cfRule type="expression" priority="185" id="{D0ADAD56-1D32-4AF6-AAAD-3A8AE4E8D51C}">
            <xm:f>'FX Card'!$F$1=16</xm:f>
            <x14:dxf>
              <numFmt numFmtId="173" formatCode="\k\r\ #,##0.00"/>
            </x14:dxf>
          </x14:cfRule>
          <x14:cfRule type="expression" priority="186" id="{FA329734-4DD8-4EC6-890B-747FFD93B1B9}">
            <xm:f>'FX Card'!$F$1=15</xm:f>
            <x14:dxf>
              <numFmt numFmtId="179" formatCode="[$₩-412]#,##0.00"/>
            </x14:dxf>
          </x14:cfRule>
          <x14:cfRule type="expression" priority="187" id="{12D5B1B1-8015-4E92-8630-CC4A57124546}">
            <xm:f>'FX Card'!$F$1=14</xm:f>
            <x14:dxf>
              <numFmt numFmtId="178" formatCode="[$¥-411]#,##0.00"/>
            </x14:dxf>
          </x14:cfRule>
          <x14:cfRule type="expression" priority="188" id="{F74E82A2-F4ED-4E4A-B8AD-6D116A40BDFC}">
            <xm:f>'FX Card'!$F$1=12</xm:f>
            <x14:dxf>
              <numFmt numFmtId="176" formatCode="\R\p\ #,##0.00"/>
            </x14:dxf>
          </x14:cfRule>
          <x14:cfRule type="expression" priority="189" id="{CFF76092-4AEA-4266-87F1-808751D9F6EF}">
            <xm:f>'FX Card'!$F$1=13</xm:f>
            <x14:dxf>
              <numFmt numFmtId="207" formatCode="[$₹-445]\ #,##0.00"/>
            </x14:dxf>
          </x14:cfRule>
          <x14:cfRule type="expression" priority="190" id="{987A2E0C-7B98-4B56-AC13-6D93E7FBBA6E}">
            <xm:f>'FX Card'!$F$1=11</xm:f>
            <x14:dxf>
              <numFmt numFmtId="194" formatCode="\H\K\ &quot;$&quot;\ #,##0.00"/>
            </x14:dxf>
          </x14:cfRule>
          <x14:cfRule type="expression" priority="191" id="{B643693D-6A6F-4DD8-9633-8349B3152FAD}">
            <xm:f>'FX Card'!$F$1=10</xm:f>
            <x14:dxf>
              <numFmt numFmtId="175" formatCode="[$£-809]#,##0.00"/>
            </x14:dxf>
          </x14:cfRule>
          <x14:cfRule type="expression" priority="192" id="{66554EF6-5103-4FE3-9D96-54BC61FE9507}">
            <xm:f>'FX Card'!$F$1=9</xm:f>
            <x14:dxf>
              <numFmt numFmtId="174" formatCode="[$€-2]\ #,##0.00"/>
            </x14:dxf>
          </x14:cfRule>
          <x14:cfRule type="expression" priority="193" id="{4E038C5D-FC45-4F37-902F-19968AD51C21}">
            <xm:f>'FX Card'!$F$1=8</xm:f>
            <x14:dxf>
              <numFmt numFmtId="173" formatCode="\k\r\ #,##0.00"/>
            </x14:dxf>
          </x14:cfRule>
          <x14:cfRule type="expression" priority="194" id="{62A9E7A7-EC07-4D93-A5A3-26CFB1543E64}">
            <xm:f>'FX Card'!$F$1=7</xm:f>
            <x14:dxf>
              <numFmt numFmtId="172" formatCode="[$¥-804]#,##0.00"/>
            </x14:dxf>
          </x14:cfRule>
          <x14:cfRule type="expression" priority="195" id="{8D58279E-9F97-4EAF-B40B-6A944F5A1D01}">
            <xm:f>'FX Card'!$F$1=6</xm:f>
            <x14:dxf>
              <numFmt numFmtId="171" formatCode="\F\r\ #,##0.00"/>
            </x14:dxf>
          </x14:cfRule>
          <x14:cfRule type="expression" priority="196" id="{754F07CB-6F38-41AB-9CC4-E2482EE2CC63}">
            <xm:f>'FX Card'!$F$1=5</xm:f>
            <x14:dxf>
              <numFmt numFmtId="170" formatCode="\C\A\ &quot;$&quot;\ #,##0.00"/>
            </x14:dxf>
          </x14:cfRule>
          <x14:cfRule type="expression" priority="197" id="{5F287B32-9017-4BF1-BED1-FC6BB7F521E2}">
            <xm:f>'FX Card'!$F$1=4</xm:f>
            <x14:dxf>
              <numFmt numFmtId="193" formatCode="\R\ &quot;$&quot;\ #,##0.00"/>
            </x14:dxf>
          </x14:cfRule>
          <x14:cfRule type="expression" priority="198" id="{CBBE4D1F-6C70-4B82-9F37-87C961E7DDA7}">
            <xm:f>'FX Card'!$F$1=3</xm:f>
            <x14:dxf>
              <numFmt numFmtId="169" formatCode="\A\U\ &quot;$&quot;\ #,##0.00"/>
            </x14:dxf>
          </x14:cfRule>
          <x14:cfRule type="expression" priority="199" id="{CF2472BA-5ADC-444F-BD6C-20AA6CF9D93A}">
            <xm:f>'FX Card'!$F$1=2</xm:f>
            <x14:dxf>
              <numFmt numFmtId="182" formatCode="\A\R\ &quot;$&quot;#,##0.00"/>
            </x14:dxf>
          </x14:cfRule>
          <x14:cfRule type="expression" priority="200" id="{28FA3ACA-85A5-4C92-8D34-A8E618E1AEEB}">
            <xm:f>'FX Card'!$F$1=1</xm:f>
            <x14:dxf>
              <numFmt numFmtId="166" formatCode="&quot;$&quot;#,##0.00"/>
            </x14:dxf>
          </x14:cfRule>
          <xm:sqref>AY19</xm:sqref>
        </x14:conditionalFormatting>
        <x14:conditionalFormatting xmlns:xm="http://schemas.microsoft.com/office/excel/2006/main">
          <x14:cfRule type="expression" priority="126" id="{87C9EAF2-B63A-46DE-A9C6-625F57181838}">
            <xm:f>'FX Card'!$F$1=25</xm:f>
            <x14:dxf>
              <numFmt numFmtId="183" formatCode="\R\ #,##0.00"/>
            </x14:dxf>
          </x14:cfRule>
          <x14:cfRule type="expression" priority="127" id="{CE577D77-7957-4B19-BBD6-DAFDFCCAA4A7}">
            <xm:f>'FX Card'!$F$1=24</xm:f>
            <x14:dxf>
              <numFmt numFmtId="180" formatCode="\T\W\ &quot;$&quot;\ #,##0.00"/>
            </x14:dxf>
          </x14:cfRule>
          <x14:cfRule type="expression" priority="128" id="{9B12D726-AA0E-43A5-AE6B-B8A18AA65EEF}">
            <xm:f>'FX Card'!$F$1=23</xm:f>
            <x14:dxf>
              <numFmt numFmtId="199" formatCode="#,##0.00\ [$₺-41F]"/>
            </x14:dxf>
          </x14:cfRule>
          <x14:cfRule type="expression" priority="129" id="{0DCF6A5E-9E5F-4531-9992-B128F2FC659D}">
            <xm:f>'FX Card'!$F$1=22</xm:f>
            <x14:dxf>
              <numFmt numFmtId="173" formatCode="\k\r\ #,##0.00"/>
            </x14:dxf>
          </x14:cfRule>
          <x14:cfRule type="expression" priority="130" id="{215BC6B2-BD9A-4F24-A5E5-6403E9AFC714}">
            <xm:f>'FX Card'!$F$1=21</xm:f>
            <x14:dxf>
              <numFmt numFmtId="208" formatCode="[$ر.س.‏-401]\ #,##0.00_-"/>
            </x14:dxf>
          </x14:cfRule>
          <x14:cfRule type="expression" priority="131" id="{02D2B310-5860-4D6E-998C-5CCFB89FA3D2}">
            <xm:f>'FX Card'!$F$1=20</xm:f>
            <x14:dxf>
              <numFmt numFmtId="181" formatCode="\р\у\б\ #,##0.00"/>
            </x14:dxf>
          </x14:cfRule>
          <x14:cfRule type="expression" priority="132" id="{7A204821-62D5-480D-8CA2-F66C3C596F48}">
            <xm:f>'FX Card'!$F$1=19</xm:f>
            <x14:dxf>
              <numFmt numFmtId="196" formatCode="\M\X\ &quot;$&quot;\ #,##0.00"/>
            </x14:dxf>
          </x14:cfRule>
          <x14:cfRule type="expression" priority="133" id="{14AFA47D-6C2E-4E31-AE39-E1E5DE43D845}">
            <xm:f>'FX Card'!$F$1=18</xm:f>
            <x14:dxf>
              <numFmt numFmtId="195" formatCode="[$RM-43E]#,##0.00"/>
            </x14:dxf>
          </x14:cfRule>
          <x14:cfRule type="expression" priority="134" id="{73B13EDF-A221-4472-B14E-A1EA77609368}">
            <xm:f>'FX Card'!$F$1=17</xm:f>
            <x14:dxf>
              <numFmt numFmtId="198" formatCode="\N\Z\ &quot;$&quot;\ #,##0.00"/>
            </x14:dxf>
          </x14:cfRule>
          <x14:cfRule type="expression" priority="135" id="{B6E0B0B2-67EC-4283-B0CD-D63F57CE0128}">
            <xm:f>'FX Card'!$F$1=16</xm:f>
            <x14:dxf>
              <numFmt numFmtId="173" formatCode="\k\r\ #,##0.00"/>
            </x14:dxf>
          </x14:cfRule>
          <x14:cfRule type="expression" priority="136" id="{EFA2BF6F-BDD6-4967-AA55-1ABE552281E9}">
            <xm:f>'FX Card'!$F$1=15</xm:f>
            <x14:dxf>
              <numFmt numFmtId="179" formatCode="[$₩-412]#,##0.00"/>
            </x14:dxf>
          </x14:cfRule>
          <x14:cfRule type="expression" priority="137" id="{1946B5CA-F046-472F-9B08-10ECFD83CEF2}">
            <xm:f>'FX Card'!$F$1=14</xm:f>
            <x14:dxf>
              <numFmt numFmtId="178" formatCode="[$¥-411]#,##0.00"/>
            </x14:dxf>
          </x14:cfRule>
          <x14:cfRule type="expression" priority="138" id="{6E862352-90C2-48CE-8C8F-BABAADFE3464}">
            <xm:f>'FX Card'!$F$1=12</xm:f>
            <x14:dxf>
              <numFmt numFmtId="176" formatCode="\R\p\ #,##0.00"/>
            </x14:dxf>
          </x14:cfRule>
          <x14:cfRule type="expression" priority="139" id="{37CBC148-966C-43E6-A527-34E88CF47928}">
            <xm:f>'FX Card'!$F$1=13</xm:f>
            <x14:dxf>
              <numFmt numFmtId="207" formatCode="[$₹-445]\ #,##0.00"/>
            </x14:dxf>
          </x14:cfRule>
          <x14:cfRule type="expression" priority="140" id="{B9FBBEFC-C836-4AC0-9CBB-5A4D1EB71A66}">
            <xm:f>'FX Card'!$F$1=11</xm:f>
            <x14:dxf>
              <numFmt numFmtId="194" formatCode="\H\K\ &quot;$&quot;\ #,##0.00"/>
            </x14:dxf>
          </x14:cfRule>
          <x14:cfRule type="expression" priority="141" id="{9E0AC350-FA24-4FE4-9EED-887B4B8191EE}">
            <xm:f>'FX Card'!$F$1=10</xm:f>
            <x14:dxf>
              <numFmt numFmtId="175" formatCode="[$£-809]#,##0.00"/>
            </x14:dxf>
          </x14:cfRule>
          <x14:cfRule type="expression" priority="142" id="{8EF23FE3-8B35-48BC-BEDC-E48CA99114A3}">
            <xm:f>'FX Card'!$F$1=9</xm:f>
            <x14:dxf>
              <numFmt numFmtId="174" formatCode="[$€-2]\ #,##0.00"/>
            </x14:dxf>
          </x14:cfRule>
          <x14:cfRule type="expression" priority="143" id="{186A5F09-6EEA-49A4-8529-7952D3135FED}">
            <xm:f>'FX Card'!$F$1=8</xm:f>
            <x14:dxf>
              <numFmt numFmtId="173" formatCode="\k\r\ #,##0.00"/>
            </x14:dxf>
          </x14:cfRule>
          <x14:cfRule type="expression" priority="144" id="{7DDA2D59-741B-492D-BEF2-213908B94A53}">
            <xm:f>'FX Card'!$F$1=7</xm:f>
            <x14:dxf>
              <numFmt numFmtId="172" formatCode="[$¥-804]#,##0.00"/>
            </x14:dxf>
          </x14:cfRule>
          <x14:cfRule type="expression" priority="145" id="{63387B07-8707-4B8F-A4CA-F1F8F85BCF1B}">
            <xm:f>'FX Card'!$F$1=6</xm:f>
            <x14:dxf>
              <numFmt numFmtId="171" formatCode="\F\r\ #,##0.00"/>
            </x14:dxf>
          </x14:cfRule>
          <x14:cfRule type="expression" priority="146" id="{4A4D3880-A622-4785-B2B5-24E1849E576E}">
            <xm:f>'FX Card'!$F$1=5</xm:f>
            <x14:dxf>
              <numFmt numFmtId="170" formatCode="\C\A\ &quot;$&quot;\ #,##0.00"/>
            </x14:dxf>
          </x14:cfRule>
          <x14:cfRule type="expression" priority="147" id="{7FEE31C7-9C62-44AA-B33D-37EECEDEB98F}">
            <xm:f>'FX Card'!$F$1=4</xm:f>
            <x14:dxf>
              <numFmt numFmtId="193" formatCode="\R\ &quot;$&quot;\ #,##0.00"/>
            </x14:dxf>
          </x14:cfRule>
          <x14:cfRule type="expression" priority="148" id="{211BFE4F-3E14-43A1-A5AF-C5D949F8B099}">
            <xm:f>'FX Card'!$F$1=3</xm:f>
            <x14:dxf>
              <numFmt numFmtId="169" formatCode="\A\U\ &quot;$&quot;\ #,##0.00"/>
            </x14:dxf>
          </x14:cfRule>
          <x14:cfRule type="expression" priority="149" id="{0E16EBBB-5A5D-48FE-841B-D9D82E309906}">
            <xm:f>'FX Card'!$F$1=2</xm:f>
            <x14:dxf>
              <numFmt numFmtId="182" formatCode="\A\R\ &quot;$&quot;#,##0.00"/>
            </x14:dxf>
          </x14:cfRule>
          <x14:cfRule type="expression" priority="15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3" formatCode="\R\ #,##0.00"/>
            </x14:dxf>
          </x14:cfRule>
          <x14:cfRule type="expression" priority="102" id="{5A42448D-B9E8-4D63-A023-75A0FD98388C}">
            <xm:f>'FX Card'!$F$1=24</xm:f>
            <x14:dxf>
              <numFmt numFmtId="180" formatCode="\T\W\ &quot;$&quot;\ #,##0.00"/>
            </x14:dxf>
          </x14:cfRule>
          <x14:cfRule type="expression" priority="103" id="{ECA82E18-12F5-4EA0-BDC1-10D010A3FA8C}">
            <xm:f>'FX Card'!$F$1=23</xm:f>
            <x14:dxf>
              <numFmt numFmtId="199" formatCode="#,##0.00\ [$₺-41F]"/>
            </x14:dxf>
          </x14:cfRule>
          <x14:cfRule type="expression" priority="104" id="{7129E60F-D6C5-437E-954F-0D771AC456E5}">
            <xm:f>'FX Card'!$F$1=22</xm:f>
            <x14:dxf>
              <numFmt numFmtId="173" formatCode="\k\r\ #,##0.00"/>
            </x14:dxf>
          </x14:cfRule>
          <x14:cfRule type="expression" priority="105" id="{752E238B-C1C3-483B-98E1-6A1D0F0C03A2}">
            <xm:f>'FX Card'!$F$1=21</xm:f>
            <x14:dxf>
              <numFmt numFmtId="208" formatCode="[$ر.س.‏-401]\ #,##0.00_-"/>
            </x14:dxf>
          </x14:cfRule>
          <x14:cfRule type="expression" priority="106" id="{3069727C-2F8E-4513-8ACD-76D45BCFDCA8}">
            <xm:f>'FX Card'!$F$1=20</xm:f>
            <x14:dxf>
              <numFmt numFmtId="181" formatCode="\р\у\б\ #,##0.00"/>
            </x14:dxf>
          </x14:cfRule>
          <x14:cfRule type="expression" priority="107" id="{F6738D54-62C0-4DC0-AAD8-8D81736AA6EB}">
            <xm:f>'FX Card'!$F$1=19</xm:f>
            <x14:dxf>
              <numFmt numFmtId="196" formatCode="\M\X\ &quot;$&quot;\ #,##0.00"/>
            </x14:dxf>
          </x14:cfRule>
          <x14:cfRule type="expression" priority="108" id="{F62FBD1E-BDE4-49E3-80EC-47D9BC93F3B3}">
            <xm:f>'FX Card'!$F$1=18</xm:f>
            <x14:dxf>
              <numFmt numFmtId="195" formatCode="[$RM-43E]#,##0.00"/>
            </x14:dxf>
          </x14:cfRule>
          <x14:cfRule type="expression" priority="109" id="{05F230AE-7943-4174-8330-7C6403D86627}">
            <xm:f>'FX Card'!$F$1=17</xm:f>
            <x14:dxf>
              <numFmt numFmtId="198" formatCode="\N\Z\ &quot;$&quot;\ #,##0.00"/>
            </x14:dxf>
          </x14:cfRule>
          <x14:cfRule type="expression" priority="110" id="{7D21C2D8-41FB-4BDC-AA76-87332D5651C3}">
            <xm:f>'FX Card'!$F$1=16</xm:f>
            <x14:dxf>
              <numFmt numFmtId="173" formatCode="\k\r\ #,##0.00"/>
            </x14:dxf>
          </x14:cfRule>
          <x14:cfRule type="expression" priority="111" id="{3EF70532-D758-41CE-AA5C-EA05DA5FBE5D}">
            <xm:f>'FX Card'!$F$1=15</xm:f>
            <x14:dxf>
              <numFmt numFmtId="179" formatCode="[$₩-412]#,##0.00"/>
            </x14:dxf>
          </x14:cfRule>
          <x14:cfRule type="expression" priority="112" id="{DD743E1F-9A11-4F8E-94BC-C1193E1BC0B0}">
            <xm:f>'FX Card'!$F$1=14</xm:f>
            <x14:dxf>
              <numFmt numFmtId="178" formatCode="[$¥-411]#,##0.00"/>
            </x14:dxf>
          </x14:cfRule>
          <x14:cfRule type="expression" priority="113" id="{0408F8DC-5A51-47FE-A738-929102219436}">
            <xm:f>'FX Card'!$F$1=12</xm:f>
            <x14:dxf>
              <numFmt numFmtId="176" formatCode="\R\p\ #,##0.00"/>
            </x14:dxf>
          </x14:cfRule>
          <x14:cfRule type="expression" priority="114" id="{02E60626-A141-4F55-8F4B-541625BD5368}">
            <xm:f>'FX Card'!$F$1=13</xm:f>
            <x14:dxf>
              <numFmt numFmtId="207" formatCode="[$₹-445]\ #,##0.00"/>
            </x14:dxf>
          </x14:cfRule>
          <x14:cfRule type="expression" priority="115" id="{5E79E9E1-C277-4DBE-A65F-B0D032BAD4DA}">
            <xm:f>'FX Card'!$F$1=11</xm:f>
            <x14:dxf>
              <numFmt numFmtId="194" formatCode="\H\K\ &quot;$&quot;\ #,##0.00"/>
            </x14:dxf>
          </x14:cfRule>
          <x14:cfRule type="expression" priority="116" id="{24550250-4AE8-4097-9D15-A2A7ED58E3CA}">
            <xm:f>'FX Card'!$F$1=10</xm:f>
            <x14:dxf>
              <numFmt numFmtId="175" formatCode="[$£-809]#,##0.00"/>
            </x14:dxf>
          </x14:cfRule>
          <x14:cfRule type="expression" priority="117" id="{AC0076C8-B986-4F5E-B2CE-2AA6F84B4A34}">
            <xm:f>'FX Card'!$F$1=9</xm:f>
            <x14:dxf>
              <numFmt numFmtId="174" formatCode="[$€-2]\ #,##0.00"/>
            </x14:dxf>
          </x14:cfRule>
          <x14:cfRule type="expression" priority="118" id="{A5CDC637-E712-4FF3-BF01-AFAA8618321F}">
            <xm:f>'FX Card'!$F$1=8</xm:f>
            <x14:dxf>
              <numFmt numFmtId="173" formatCode="\k\r\ #,##0.00"/>
            </x14:dxf>
          </x14:cfRule>
          <x14:cfRule type="expression" priority="119" id="{CC47C92F-7CBF-4B37-8A35-0F0D8C273F3D}">
            <xm:f>'FX Card'!$F$1=7</xm:f>
            <x14:dxf>
              <numFmt numFmtId="172" formatCode="[$¥-804]#,##0.00"/>
            </x14:dxf>
          </x14:cfRule>
          <x14:cfRule type="expression" priority="120" id="{4BB3563B-76C9-4E6D-AF72-59F27677F84F}">
            <xm:f>'FX Card'!$F$1=6</xm:f>
            <x14:dxf>
              <numFmt numFmtId="171" formatCode="\F\r\ #,##0.00"/>
            </x14:dxf>
          </x14:cfRule>
          <x14:cfRule type="expression" priority="121" id="{BF6013AB-9757-4548-A33E-D85C38AA3262}">
            <xm:f>'FX Card'!$F$1=5</xm:f>
            <x14:dxf>
              <numFmt numFmtId="170" formatCode="\C\A\ &quot;$&quot;\ #,##0.00"/>
            </x14:dxf>
          </x14:cfRule>
          <x14:cfRule type="expression" priority="122" id="{AE0BABF3-040C-493C-8938-46191E78BA1B}">
            <xm:f>'FX Card'!$F$1=4</xm:f>
            <x14:dxf>
              <numFmt numFmtId="193" formatCode="\R\ &quot;$&quot;\ #,##0.00"/>
            </x14:dxf>
          </x14:cfRule>
          <x14:cfRule type="expression" priority="123" id="{18859884-342E-4BDD-8EDE-9F0FAF5AD47A}">
            <xm:f>'FX Card'!$F$1=3</xm:f>
            <x14:dxf>
              <numFmt numFmtId="169" formatCode="\A\U\ &quot;$&quot;\ #,##0.00"/>
            </x14:dxf>
          </x14:cfRule>
          <x14:cfRule type="expression" priority="124" id="{00EC60F4-59F1-4366-9AFA-A98DB0BBBFE2}">
            <xm:f>'FX Card'!$F$1=2</xm:f>
            <x14:dxf>
              <numFmt numFmtId="182" formatCode="\A\R\ &quot;$&quot;#,##0.00"/>
            </x14:dxf>
          </x14:cfRule>
          <x14:cfRule type="expression" priority="125" id="{B7EFF52C-5588-4B49-AD7A-B29DB4FD5791}">
            <xm:f>'FX Card'!$F$1=1</xm:f>
            <x14:dxf>
              <numFmt numFmtId="166" formatCode="&quot;$&quot;#,##0.00"/>
            </x14:dxf>
          </x14:cfRule>
          <xm:sqref>AY21</xm:sqref>
        </x14:conditionalFormatting>
        <x14:conditionalFormatting xmlns:xm="http://schemas.microsoft.com/office/excel/2006/main">
          <x14:cfRule type="expression" priority="51" id="{FEA14BE3-6532-44C9-A91E-825EF850F678}">
            <xm:f>'FX Card'!$F$1=25</xm:f>
            <x14:dxf>
              <numFmt numFmtId="183" formatCode="\R\ #,##0.00"/>
            </x14:dxf>
          </x14:cfRule>
          <x14:cfRule type="expression" priority="52" id="{A0AD0634-AD49-4183-9EFF-8383BEE788E8}">
            <xm:f>'FX Card'!$F$1=24</xm:f>
            <x14:dxf>
              <numFmt numFmtId="180" formatCode="\T\W\ &quot;$&quot;\ #,##0.00"/>
            </x14:dxf>
          </x14:cfRule>
          <x14:cfRule type="expression" priority="53" id="{5DF076BE-485D-4BEF-A6B4-6000E8789895}">
            <xm:f>'FX Card'!$F$1=23</xm:f>
            <x14:dxf>
              <numFmt numFmtId="199" formatCode="#,##0.00\ [$₺-41F]"/>
            </x14:dxf>
          </x14:cfRule>
          <x14:cfRule type="expression" priority="54" id="{F1A1121A-005E-4B1F-A984-1F0C760B43D9}">
            <xm:f>'FX Card'!$F$1=22</xm:f>
            <x14:dxf>
              <numFmt numFmtId="173" formatCode="\k\r\ #,##0.00"/>
            </x14:dxf>
          </x14:cfRule>
          <x14:cfRule type="expression" priority="55" id="{AA2B9C89-92C4-4E32-8ECA-26659747DC0A}">
            <xm:f>'FX Card'!$F$1=21</xm:f>
            <x14:dxf>
              <numFmt numFmtId="208" formatCode="[$ر.س.‏-401]\ #,##0.00_-"/>
            </x14:dxf>
          </x14:cfRule>
          <x14:cfRule type="expression" priority="56" id="{BC9C6B71-F0D2-4724-AEF7-078849625BE7}">
            <xm:f>'FX Card'!$F$1=20</xm:f>
            <x14:dxf>
              <numFmt numFmtId="181" formatCode="\р\у\б\ #,##0.00"/>
            </x14:dxf>
          </x14:cfRule>
          <x14:cfRule type="expression" priority="57" id="{04F5D6BA-B22F-450D-8E54-A18A241AA105}">
            <xm:f>'FX Card'!$F$1=19</xm:f>
            <x14:dxf>
              <numFmt numFmtId="196" formatCode="\M\X\ &quot;$&quot;\ #,##0.00"/>
            </x14:dxf>
          </x14:cfRule>
          <x14:cfRule type="expression" priority="58" id="{893C8B6D-7C82-4C0D-907F-59ECBA449F68}">
            <xm:f>'FX Card'!$F$1=18</xm:f>
            <x14:dxf>
              <numFmt numFmtId="195" formatCode="[$RM-43E]#,##0.00"/>
            </x14:dxf>
          </x14:cfRule>
          <x14:cfRule type="expression" priority="59" id="{BE3FAFC7-A02E-4AA5-B595-0E570D34065B}">
            <xm:f>'FX Card'!$F$1=17</xm:f>
            <x14:dxf>
              <numFmt numFmtId="198" formatCode="\N\Z\ &quot;$&quot;\ #,##0.00"/>
            </x14:dxf>
          </x14:cfRule>
          <x14:cfRule type="expression" priority="60" id="{693118CA-76EF-435D-AE4D-1E41200A7389}">
            <xm:f>'FX Card'!$F$1=16</xm:f>
            <x14:dxf>
              <numFmt numFmtId="173" formatCode="\k\r\ #,##0.00"/>
            </x14:dxf>
          </x14:cfRule>
          <x14:cfRule type="expression" priority="61" id="{CB165CE6-6E59-4C00-BEEE-3A9FC64884DA}">
            <xm:f>'FX Card'!$F$1=15</xm:f>
            <x14:dxf>
              <numFmt numFmtId="179" formatCode="[$₩-412]#,##0.00"/>
            </x14:dxf>
          </x14:cfRule>
          <x14:cfRule type="expression" priority="62" id="{B6C83DB2-3156-4B94-95C8-0FED589FEE90}">
            <xm:f>'FX Card'!$F$1=14</xm:f>
            <x14:dxf>
              <numFmt numFmtId="178" formatCode="[$¥-411]#,##0.00"/>
            </x14:dxf>
          </x14:cfRule>
          <x14:cfRule type="expression" priority="63" id="{BC65CB8A-FF67-4CE4-8050-38707DA35C43}">
            <xm:f>'FX Card'!$F$1=12</xm:f>
            <x14:dxf>
              <numFmt numFmtId="176" formatCode="\R\p\ #,##0.00"/>
            </x14:dxf>
          </x14:cfRule>
          <x14:cfRule type="expression" priority="64" id="{8EC91A56-0A23-495D-99C2-DB6FEF40DD54}">
            <xm:f>'FX Card'!$F$1=13</xm:f>
            <x14:dxf>
              <numFmt numFmtId="207" formatCode="[$₹-445]\ #,##0.00"/>
            </x14:dxf>
          </x14:cfRule>
          <x14:cfRule type="expression" priority="65" id="{04F2BEAA-B61C-4C1A-8B99-0DBFDE2AD185}">
            <xm:f>'FX Card'!$F$1=11</xm:f>
            <x14:dxf>
              <numFmt numFmtId="194" formatCode="\H\K\ &quot;$&quot;\ #,##0.00"/>
            </x14:dxf>
          </x14:cfRule>
          <x14:cfRule type="expression" priority="66" id="{BFBD6FFF-06CE-4B32-8C91-3B2858AF89A3}">
            <xm:f>'FX Card'!$F$1=10</xm:f>
            <x14:dxf>
              <numFmt numFmtId="175" formatCode="[$£-809]#,##0.00"/>
            </x14:dxf>
          </x14:cfRule>
          <x14:cfRule type="expression" priority="67" id="{0A28E0FB-50A9-4AEE-961B-221E27362BF6}">
            <xm:f>'FX Card'!$F$1=9</xm:f>
            <x14:dxf>
              <numFmt numFmtId="174" formatCode="[$€-2]\ #,##0.00"/>
            </x14:dxf>
          </x14:cfRule>
          <x14:cfRule type="expression" priority="68" id="{7772744E-E31F-4421-B67E-3BE542158C85}">
            <xm:f>'FX Card'!$F$1=8</xm:f>
            <x14:dxf>
              <numFmt numFmtId="173" formatCode="\k\r\ #,##0.00"/>
            </x14:dxf>
          </x14:cfRule>
          <x14:cfRule type="expression" priority="69" id="{E2F5F2A5-E4FB-4DA7-B39E-B1994F2F315C}">
            <xm:f>'FX Card'!$F$1=7</xm:f>
            <x14:dxf>
              <numFmt numFmtId="172" formatCode="[$¥-804]#,##0.00"/>
            </x14:dxf>
          </x14:cfRule>
          <x14:cfRule type="expression" priority="70" id="{F7E0E061-6769-4288-A9B4-0B73ED5DB519}">
            <xm:f>'FX Card'!$F$1=6</xm:f>
            <x14:dxf>
              <numFmt numFmtId="171" formatCode="\F\r\ #,##0.00"/>
            </x14:dxf>
          </x14:cfRule>
          <x14:cfRule type="expression" priority="71" id="{3FA6F243-64D0-4B57-8A07-874654475C40}">
            <xm:f>'FX Card'!$F$1=5</xm:f>
            <x14:dxf>
              <numFmt numFmtId="170" formatCode="\C\A\ &quot;$&quot;\ #,##0.00"/>
            </x14:dxf>
          </x14:cfRule>
          <x14:cfRule type="expression" priority="72" id="{89951D2B-D809-4359-AAAC-4363094B5F05}">
            <xm:f>'FX Card'!$F$1=4</xm:f>
            <x14:dxf>
              <numFmt numFmtId="193" formatCode="\R\ &quot;$&quot;\ #,##0.00"/>
            </x14:dxf>
          </x14:cfRule>
          <x14:cfRule type="expression" priority="73" id="{E617E602-EFD0-4240-9A7B-B5EFC77487FB}">
            <xm:f>'FX Card'!$F$1=3</xm:f>
            <x14:dxf>
              <numFmt numFmtId="169" formatCode="\A\U\ &quot;$&quot;\ #,##0.00"/>
            </x14:dxf>
          </x14:cfRule>
          <x14:cfRule type="expression" priority="74" id="{10539F6B-C5ED-4746-85B6-DC77DBBD1080}">
            <xm:f>'FX Card'!$F$1=2</xm:f>
            <x14:dxf>
              <numFmt numFmtId="182" formatCode="\A\R\ &quot;$&quot;#,##0.00"/>
            </x14:dxf>
          </x14:cfRule>
          <x14:cfRule type="expression" priority="75" id="{8D33A0A9-E4F0-4B1F-8C8B-29FC50C8763B}">
            <xm:f>'FX Card'!$F$1=1</xm:f>
            <x14:dxf>
              <numFmt numFmtId="166" formatCode="&quot;$&quot;#,##0.00"/>
            </x14:dxf>
          </x14:cfRule>
          <xm:sqref>BC19:BE19</xm:sqref>
        </x14:conditionalFormatting>
        <x14:conditionalFormatting xmlns:xm="http://schemas.microsoft.com/office/excel/2006/main">
          <x14:cfRule type="expression" priority="26" id="{19BFF433-E4ED-4FCF-8738-6D962BE49492}">
            <xm:f>'FX Card'!$F$1=25</xm:f>
            <x14:dxf>
              <numFmt numFmtId="183" formatCode="\R\ #,##0.00"/>
            </x14:dxf>
          </x14:cfRule>
          <x14:cfRule type="expression" priority="27" id="{D401B77A-4CC9-421D-8CBF-695C712ECB63}">
            <xm:f>'FX Card'!$F$1=24</xm:f>
            <x14:dxf>
              <numFmt numFmtId="180" formatCode="\T\W\ &quot;$&quot;\ #,##0.00"/>
            </x14:dxf>
          </x14:cfRule>
          <x14:cfRule type="expression" priority="28" id="{1BFDEB64-32B6-4155-8851-17D53998D61C}">
            <xm:f>'FX Card'!$F$1=23</xm:f>
            <x14:dxf>
              <numFmt numFmtId="199" formatCode="#,##0.00\ [$₺-41F]"/>
            </x14:dxf>
          </x14:cfRule>
          <x14:cfRule type="expression" priority="29" id="{A8C02D88-D50E-4478-8643-8C8EEF9BBCF2}">
            <xm:f>'FX Card'!$F$1=22</xm:f>
            <x14:dxf>
              <numFmt numFmtId="173" formatCode="\k\r\ #,##0.00"/>
            </x14:dxf>
          </x14:cfRule>
          <x14:cfRule type="expression" priority="30" id="{D7900CF6-5B90-446F-9F90-12E0E7BAF864}">
            <xm:f>'FX Card'!$F$1=21</xm:f>
            <x14:dxf>
              <numFmt numFmtId="208" formatCode="[$ر.س.‏-401]\ #,##0.00_-"/>
            </x14:dxf>
          </x14:cfRule>
          <x14:cfRule type="expression" priority="31" id="{64DE5E1D-5B22-4638-BF7A-3C59749945A9}">
            <xm:f>'FX Card'!$F$1=20</xm:f>
            <x14:dxf>
              <numFmt numFmtId="181" formatCode="\р\у\б\ #,##0.00"/>
            </x14:dxf>
          </x14:cfRule>
          <x14:cfRule type="expression" priority="32" id="{7200ED9A-2071-49E9-8B42-D04687211B1F}">
            <xm:f>'FX Card'!$F$1=19</xm:f>
            <x14:dxf>
              <numFmt numFmtId="196" formatCode="\M\X\ &quot;$&quot;\ #,##0.00"/>
            </x14:dxf>
          </x14:cfRule>
          <x14:cfRule type="expression" priority="33" id="{A89A70EF-2385-46D3-986D-F2F4B3EBE8B9}">
            <xm:f>'FX Card'!$F$1=18</xm:f>
            <x14:dxf>
              <numFmt numFmtId="195" formatCode="[$RM-43E]#,##0.00"/>
            </x14:dxf>
          </x14:cfRule>
          <x14:cfRule type="expression" priority="34" id="{8AA710BD-FB16-4F6E-BF85-222581FD44CC}">
            <xm:f>'FX Card'!$F$1=17</xm:f>
            <x14:dxf>
              <numFmt numFmtId="198" formatCode="\N\Z\ &quot;$&quot;\ #,##0.00"/>
            </x14:dxf>
          </x14:cfRule>
          <x14:cfRule type="expression" priority="35" id="{76F3F1E2-47F6-445F-81FE-235A6E7E74D4}">
            <xm:f>'FX Card'!$F$1=16</xm:f>
            <x14:dxf>
              <numFmt numFmtId="173" formatCode="\k\r\ #,##0.00"/>
            </x14:dxf>
          </x14:cfRule>
          <x14:cfRule type="expression" priority="36" id="{9D9FE4BC-03D7-43AD-AE12-8262E72A56F5}">
            <xm:f>'FX Card'!$F$1=15</xm:f>
            <x14:dxf>
              <numFmt numFmtId="179" formatCode="[$₩-412]#,##0.00"/>
            </x14:dxf>
          </x14:cfRule>
          <x14:cfRule type="expression" priority="37" id="{B9964B97-7F03-4920-A6B8-4815EB997333}">
            <xm:f>'FX Card'!$F$1=14</xm:f>
            <x14:dxf>
              <numFmt numFmtId="178" formatCode="[$¥-411]#,##0.00"/>
            </x14:dxf>
          </x14:cfRule>
          <x14:cfRule type="expression" priority="38" id="{A28C9D5A-C202-4DC0-ADCD-41395FA21108}">
            <xm:f>'FX Card'!$F$1=12</xm:f>
            <x14:dxf>
              <numFmt numFmtId="176" formatCode="\R\p\ #,##0.00"/>
            </x14:dxf>
          </x14:cfRule>
          <x14:cfRule type="expression" priority="39" id="{ADCE12D4-4A08-4D79-A7DF-01303DE08C64}">
            <xm:f>'FX Card'!$F$1=13</xm:f>
            <x14:dxf>
              <numFmt numFmtId="207" formatCode="[$₹-445]\ #,##0.00"/>
            </x14:dxf>
          </x14:cfRule>
          <x14:cfRule type="expression" priority="40" id="{C6CA64A8-E464-428A-A8B7-3DBB6D127173}">
            <xm:f>'FX Card'!$F$1=11</xm:f>
            <x14:dxf>
              <numFmt numFmtId="194" formatCode="\H\K\ &quot;$&quot;\ #,##0.00"/>
            </x14:dxf>
          </x14:cfRule>
          <x14:cfRule type="expression" priority="41" id="{E81110FA-2547-4E15-86A5-8AE5E1DA626B}">
            <xm:f>'FX Card'!$F$1=10</xm:f>
            <x14:dxf>
              <numFmt numFmtId="175" formatCode="[$£-809]#,##0.00"/>
            </x14:dxf>
          </x14:cfRule>
          <x14:cfRule type="expression" priority="42" id="{812BB9F7-909B-4174-A702-3CA551CA7C3F}">
            <xm:f>'FX Card'!$F$1=9</xm:f>
            <x14:dxf>
              <numFmt numFmtId="174" formatCode="[$€-2]\ #,##0.00"/>
            </x14:dxf>
          </x14:cfRule>
          <x14:cfRule type="expression" priority="43" id="{E71AE46D-09ED-4586-965C-3E0B420214B8}">
            <xm:f>'FX Card'!$F$1=8</xm:f>
            <x14:dxf>
              <numFmt numFmtId="173" formatCode="\k\r\ #,##0.00"/>
            </x14:dxf>
          </x14:cfRule>
          <x14:cfRule type="expression" priority="44" id="{E51306B3-287D-42A9-BEE3-67391E6714E9}">
            <xm:f>'FX Card'!$F$1=7</xm:f>
            <x14:dxf>
              <numFmt numFmtId="172" formatCode="[$¥-804]#,##0.00"/>
            </x14:dxf>
          </x14:cfRule>
          <x14:cfRule type="expression" priority="45" id="{15555BD5-5420-485E-8906-A00761B0FD20}">
            <xm:f>'FX Card'!$F$1=6</xm:f>
            <x14:dxf>
              <numFmt numFmtId="171" formatCode="\F\r\ #,##0.00"/>
            </x14:dxf>
          </x14:cfRule>
          <x14:cfRule type="expression" priority="46" id="{352C5743-5CB6-4A47-A502-C3665DE8F622}">
            <xm:f>'FX Card'!$F$1=5</xm:f>
            <x14:dxf>
              <numFmt numFmtId="170" formatCode="\C\A\ &quot;$&quot;\ #,##0.00"/>
            </x14:dxf>
          </x14:cfRule>
          <x14:cfRule type="expression" priority="47" id="{D7149569-E163-49E9-9B32-19BA1A513D14}">
            <xm:f>'FX Card'!$F$1=4</xm:f>
            <x14:dxf>
              <numFmt numFmtId="193" formatCode="\R\ &quot;$&quot;\ #,##0.00"/>
            </x14:dxf>
          </x14:cfRule>
          <x14:cfRule type="expression" priority="48" id="{878C379C-B787-462F-AF43-A72EB84E46FA}">
            <xm:f>'FX Card'!$F$1=3</xm:f>
            <x14:dxf>
              <numFmt numFmtId="169" formatCode="\A\U\ &quot;$&quot;\ #,##0.00"/>
            </x14:dxf>
          </x14:cfRule>
          <x14:cfRule type="expression" priority="49" id="{932EBE11-32AB-4710-AB2A-088E299EEBAE}">
            <xm:f>'FX Card'!$F$1=2</xm:f>
            <x14:dxf>
              <numFmt numFmtId="182" formatCode="\A\R\ &quot;$&quot;#,##0.00"/>
            </x14:dxf>
          </x14:cfRule>
          <x14:cfRule type="expression" priority="50" id="{B0D83FA7-5364-4F5F-8317-ADA402D4D7AE}">
            <xm:f>'FX Card'!$F$1=1</xm:f>
            <x14:dxf>
              <numFmt numFmtId="166" formatCode="&quot;$&quot;#,##0.00"/>
            </x14:dxf>
          </x14:cfRule>
          <xm:sqref>BC22:BE22</xm:sqref>
        </x14:conditionalFormatting>
        <x14:conditionalFormatting xmlns:xm="http://schemas.microsoft.com/office/excel/2006/main">
          <x14:cfRule type="expression" priority="1" id="{5D098530-311B-4642-90B6-74A43303C610}">
            <xm:f>'FX Card'!$F$1=25</xm:f>
            <x14:dxf>
              <numFmt numFmtId="183" formatCode="\R\ #,##0.00"/>
            </x14:dxf>
          </x14:cfRule>
          <x14:cfRule type="expression" priority="2" id="{A69B7BEB-2BBE-4E13-9178-14B37B5E6105}">
            <xm:f>'FX Card'!$F$1=24</xm:f>
            <x14:dxf>
              <numFmt numFmtId="180" formatCode="\T\W\ &quot;$&quot;\ #,##0.00"/>
            </x14:dxf>
          </x14:cfRule>
          <x14:cfRule type="expression" priority="3" id="{8CABC5E8-7242-4681-B8DF-FD9C8FBD7907}">
            <xm:f>'FX Card'!$F$1=23</xm:f>
            <x14:dxf>
              <numFmt numFmtId="199" formatCode="#,##0.00\ [$₺-41F]"/>
            </x14:dxf>
          </x14:cfRule>
          <x14:cfRule type="expression" priority="4" id="{44A7C70B-F1F2-4F5C-A4CD-04B197E19B3B}">
            <xm:f>'FX Card'!$F$1=22</xm:f>
            <x14:dxf>
              <numFmt numFmtId="173" formatCode="\k\r\ #,##0.00"/>
            </x14:dxf>
          </x14:cfRule>
          <x14:cfRule type="expression" priority="5" id="{41BCF6E1-6AFF-4BAA-8D67-424EE34C8509}">
            <xm:f>'FX Card'!$F$1=21</xm:f>
            <x14:dxf>
              <numFmt numFmtId="208" formatCode="[$ر.س.‏-401]\ #,##0.00_-"/>
            </x14:dxf>
          </x14:cfRule>
          <x14:cfRule type="expression" priority="6" id="{032A6D6C-2424-4672-A7D9-8043C138126F}">
            <xm:f>'FX Card'!$F$1=20</xm:f>
            <x14:dxf>
              <numFmt numFmtId="181" formatCode="\р\у\б\ #,##0.00"/>
            </x14:dxf>
          </x14:cfRule>
          <x14:cfRule type="expression" priority="7" id="{5C2F9868-3490-45DE-A781-BD344E704E4C}">
            <xm:f>'FX Card'!$F$1=19</xm:f>
            <x14:dxf>
              <numFmt numFmtId="196" formatCode="\M\X\ &quot;$&quot;\ #,##0.00"/>
            </x14:dxf>
          </x14:cfRule>
          <x14:cfRule type="expression" priority="8" id="{975CDDD5-69A4-427D-B372-8B0743795F56}">
            <xm:f>'FX Card'!$F$1=18</xm:f>
            <x14:dxf>
              <numFmt numFmtId="195" formatCode="[$RM-43E]#,##0.00"/>
            </x14:dxf>
          </x14:cfRule>
          <x14:cfRule type="expression" priority="9" id="{26CCF1A6-CEB7-4B3B-9C32-14D5ECF10733}">
            <xm:f>'FX Card'!$F$1=17</xm:f>
            <x14:dxf>
              <numFmt numFmtId="198" formatCode="\N\Z\ &quot;$&quot;\ #,##0.00"/>
            </x14:dxf>
          </x14:cfRule>
          <x14:cfRule type="expression" priority="10" id="{28B17F3C-EFAE-479F-902A-8D28F87362CA}">
            <xm:f>'FX Card'!$F$1=16</xm:f>
            <x14:dxf>
              <numFmt numFmtId="173" formatCode="\k\r\ #,##0.00"/>
            </x14:dxf>
          </x14:cfRule>
          <x14:cfRule type="expression" priority="11" id="{594D9472-495A-44A6-8656-757E1F9A54AD}">
            <xm:f>'FX Card'!$F$1=15</xm:f>
            <x14:dxf>
              <numFmt numFmtId="179" formatCode="[$₩-412]#,##0.00"/>
            </x14:dxf>
          </x14:cfRule>
          <x14:cfRule type="expression" priority="12" id="{4BE44BCE-B5FC-4941-A8B1-7AD91BCF0D69}">
            <xm:f>'FX Card'!$F$1=14</xm:f>
            <x14:dxf>
              <numFmt numFmtId="178" formatCode="[$¥-411]#,##0.00"/>
            </x14:dxf>
          </x14:cfRule>
          <x14:cfRule type="expression" priority="13" id="{F724F48C-54F4-44EA-A240-32E6EE30E959}">
            <xm:f>'FX Card'!$F$1=12</xm:f>
            <x14:dxf>
              <numFmt numFmtId="176" formatCode="\R\p\ #,##0.00"/>
            </x14:dxf>
          </x14:cfRule>
          <x14:cfRule type="expression" priority="14" id="{5342947F-4EC4-41FF-9674-38BA98F0D9A3}">
            <xm:f>'FX Card'!$F$1=13</xm:f>
            <x14:dxf>
              <numFmt numFmtId="207" formatCode="[$₹-445]\ #,##0.00"/>
            </x14:dxf>
          </x14:cfRule>
          <x14:cfRule type="expression" priority="15" id="{0FC6AABE-3139-4B6B-9A33-0BB5779ED3A5}">
            <xm:f>'FX Card'!$F$1=11</xm:f>
            <x14:dxf>
              <numFmt numFmtId="194" formatCode="\H\K\ &quot;$&quot;\ #,##0.00"/>
            </x14:dxf>
          </x14:cfRule>
          <x14:cfRule type="expression" priority="16" id="{9660E3AE-2D47-4AA3-93D7-EF0C71C723E2}">
            <xm:f>'FX Card'!$F$1=10</xm:f>
            <x14:dxf>
              <numFmt numFmtId="175" formatCode="[$£-809]#,##0.00"/>
            </x14:dxf>
          </x14:cfRule>
          <x14:cfRule type="expression" priority="17" id="{CF082EF9-04D3-4893-8313-E275FD541D40}">
            <xm:f>'FX Card'!$F$1=9</xm:f>
            <x14:dxf>
              <numFmt numFmtId="174" formatCode="[$€-2]\ #,##0.00"/>
            </x14:dxf>
          </x14:cfRule>
          <x14:cfRule type="expression" priority="18" id="{50D5EDCD-0174-4DA4-A4E0-330AD6810D5B}">
            <xm:f>'FX Card'!$F$1=8</xm:f>
            <x14:dxf>
              <numFmt numFmtId="173" formatCode="\k\r\ #,##0.00"/>
            </x14:dxf>
          </x14:cfRule>
          <x14:cfRule type="expression" priority="19" id="{88CCF378-53F4-4814-9442-9C52C99D8757}">
            <xm:f>'FX Card'!$F$1=7</xm:f>
            <x14:dxf>
              <numFmt numFmtId="172" formatCode="[$¥-804]#,##0.00"/>
            </x14:dxf>
          </x14:cfRule>
          <x14:cfRule type="expression" priority="20" id="{F6687E0B-B3E9-432F-B86A-FA652497B2E1}">
            <xm:f>'FX Card'!$F$1=6</xm:f>
            <x14:dxf>
              <numFmt numFmtId="171" formatCode="\F\r\ #,##0.00"/>
            </x14:dxf>
          </x14:cfRule>
          <x14:cfRule type="expression" priority="21" id="{073B4E45-8FF4-423B-92B4-DE27CD9CD2E3}">
            <xm:f>'FX Card'!$F$1=5</xm:f>
            <x14:dxf>
              <numFmt numFmtId="170" formatCode="\C\A\ &quot;$&quot;\ #,##0.00"/>
            </x14:dxf>
          </x14:cfRule>
          <x14:cfRule type="expression" priority="22" id="{B2915A91-22B4-4297-A742-AE85D18E3D31}">
            <xm:f>'FX Card'!$F$1=4</xm:f>
            <x14:dxf>
              <numFmt numFmtId="193" formatCode="\R\ &quot;$&quot;\ #,##0.00"/>
            </x14:dxf>
          </x14:cfRule>
          <x14:cfRule type="expression" priority="23" id="{D6792A4A-DD81-4DF7-A2FF-CB4B4F08A5DC}">
            <xm:f>'FX Card'!$F$1=3</xm:f>
            <x14:dxf>
              <numFmt numFmtId="169" formatCode="\A\U\ &quot;$&quot;\ #,##0.00"/>
            </x14:dxf>
          </x14:cfRule>
          <x14:cfRule type="expression" priority="24" id="{4CA40C48-28A1-48A3-BDB0-1E54A6970E96}">
            <xm:f>'FX Card'!$F$1=2</xm:f>
            <x14:dxf>
              <numFmt numFmtId="182" formatCode="\A\R\ &quot;$&quot;#,##0.00"/>
            </x14:dxf>
          </x14:cfRule>
          <x14:cfRule type="expression" priority="25" id="{4F7FB460-0AFA-4F4E-9306-6BC5E201AF69}">
            <xm:f>'FX Card'!$F$1=1</xm:f>
            <x14:dxf>
              <numFmt numFmtId="166"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711"/>
  <sheetViews>
    <sheetView topLeftCell="A1534" zoomScale="75" zoomScaleNormal="75" workbookViewId="0">
      <selection activeCell="I1558" sqref="I1558"/>
    </sheetView>
  </sheetViews>
  <sheetFormatPr defaultRowHeight="14.4" outlineLevelRow="1"/>
  <cols>
    <col min="1" max="1" width="26.109375" customWidth="1"/>
    <col min="2" max="2" width="48.6640625" customWidth="1"/>
    <col min="3" max="3" width="21.88671875" customWidth="1"/>
    <col min="4" max="4" width="51.109375" style="1053" customWidth="1"/>
    <col min="5" max="5" width="27.5546875" style="1055" customWidth="1"/>
    <col min="6" max="6" width="23.6640625" style="1053" customWidth="1"/>
    <col min="7" max="7" width="20.109375" style="1053" customWidth="1"/>
    <col min="8" max="8" width="25.6640625" style="1053" customWidth="1"/>
    <col min="9" max="9" width="20.33203125" style="1053" customWidth="1"/>
    <col min="10" max="10" width="22.5546875" style="1053" bestFit="1" customWidth="1"/>
    <col min="11" max="11" width="23.6640625" customWidth="1"/>
    <col min="12" max="12" width="18.33203125" customWidth="1"/>
    <col min="13" max="13" width="20" customWidth="1"/>
    <col min="14" max="14" width="17.6640625" customWidth="1"/>
    <col min="15" max="15" width="18.33203125" style="572" bestFit="1" customWidth="1"/>
    <col min="16" max="16" width="80.109375" style="572" bestFit="1" customWidth="1"/>
    <col min="17" max="17" width="19.88671875" customWidth="1"/>
    <col min="18" max="18" width="16.44140625" customWidth="1"/>
    <col min="19" max="19" width="18.88671875" customWidth="1"/>
    <col min="20" max="20" width="22.33203125" customWidth="1"/>
    <col min="21" max="21" width="21.44140625" customWidth="1"/>
    <col min="22" max="22" width="18.88671875" customWidth="1"/>
    <col min="23" max="23" width="22.5546875" customWidth="1"/>
    <col min="24" max="24" width="26" customWidth="1"/>
    <col min="25" max="25" width="19.109375" customWidth="1"/>
    <col min="26" max="28" width="15.5546875" customWidth="1"/>
    <col min="29" max="29" width="16.5546875" bestFit="1" customWidth="1"/>
    <col min="30" max="30" width="20.6640625" customWidth="1"/>
    <col min="31" max="31" width="27.5546875" customWidth="1"/>
    <col min="32" max="32" width="19.44140625" customWidth="1"/>
    <col min="33" max="33" width="17.44140625" customWidth="1"/>
    <col min="34" max="34" width="16" customWidth="1"/>
    <col min="35" max="35" width="15.109375" customWidth="1"/>
    <col min="37" max="37" width="17.33203125" customWidth="1"/>
    <col min="38" max="38" width="16.44140625" customWidth="1"/>
    <col min="39" max="39" width="13.5546875" customWidth="1"/>
    <col min="40" max="40" width="16.109375" customWidth="1"/>
    <col min="41" max="41" width="13.5546875" customWidth="1"/>
    <col min="42" max="42" width="16.5546875" customWidth="1"/>
    <col min="43" max="43" width="16.6640625" customWidth="1"/>
    <col min="44" max="44" width="16.44140625" bestFit="1" customWidth="1"/>
    <col min="45" max="45" width="21.5546875" customWidth="1"/>
    <col min="46" max="46" width="15.5546875" customWidth="1"/>
    <col min="47" max="47" width="15.33203125" customWidth="1"/>
    <col min="48" max="48" width="15.109375" customWidth="1"/>
    <col min="49" max="49" width="15.5546875" customWidth="1"/>
    <col min="50" max="50" width="16.109375" customWidth="1"/>
    <col min="51" max="51" width="14.33203125" customWidth="1"/>
    <col min="52" max="52" width="13.109375" customWidth="1"/>
    <col min="53" max="53" width="14.109375" customWidth="1"/>
    <col min="54" max="54" width="10.6640625" bestFit="1" customWidth="1"/>
    <col min="55" max="55" width="13" customWidth="1"/>
    <col min="56" max="56" width="13.33203125" customWidth="1"/>
    <col min="57" max="57" width="16.109375" customWidth="1"/>
    <col min="58" max="58" width="14.44140625" bestFit="1" customWidth="1"/>
    <col min="59" max="59" width="11.5546875" customWidth="1"/>
    <col min="61" max="61" width="14.44140625" bestFit="1" customWidth="1"/>
    <col min="65" max="65" width="12.5546875" bestFit="1" customWidth="1"/>
    <col min="66" max="66" width="14.88671875" bestFit="1" customWidth="1"/>
    <col min="75" max="75" width="12.5546875" bestFit="1" customWidth="1"/>
    <col min="76" max="76" width="14" bestFit="1" customWidth="1"/>
    <col min="77" max="77" width="14.6640625" customWidth="1"/>
    <col min="100" max="100" width="12.5546875" bestFit="1" customWidth="1"/>
    <col min="101" max="101" width="14" bestFit="1" customWidth="1"/>
    <col min="103" max="103" width="10" bestFit="1" customWidth="1"/>
    <col min="104" max="104" width="14" bestFit="1" customWidth="1"/>
    <col min="105" max="105" width="14.88671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3154</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SitesMOSP1</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t="str">
        <f>IFERROR(VLOOKUP(D3,Table_wabobpsvr_AzureCalc_AzureCalcRateCard[], 7,FALSE), VLOOKUP(LEFT(D3, LEN(D3)-'Rate Card'!$M$26), Table_wabobpsvr_AzureCalc_AzureCalcRateCard[], 7, FALSE))</f>
        <v/>
      </c>
      <c r="P3" s="913" t="str">
        <f>IFERROR(VLOOKUP(D3,Table_wabobpsvr_AzureCalc_AzureCalcRateCard[], 8,FALSE), VLOOKUP(LEFT(D3, LEN(D3)-'Rate Card'!$M$26), Table_wabobpsvr_AzureCalc_AzureCalcRateCard[], 8, FALSE))</f>
        <v/>
      </c>
    </row>
    <row r="4" spans="1:16">
      <c r="B4" t="s">
        <v>4660</v>
      </c>
      <c r="C4" s="64" t="str">
        <f>IFERROR(VLOOKUP(D4,Table_wabobpsvr_AzureCalc_AzureCalcRateCard[], 3,FALSE), VLOOKUP(LEFT(D4, LEN(D4)-'Rate Card'!$M$26), Table_wabobpsvr_AzureCalc_AzureCalcRateCard[], 3, FALSE))</f>
        <v>Per Hour</v>
      </c>
      <c r="D4" s="1053" t="str">
        <f>B4&amp;'Discount Calculations'!$G$16&amp;'Rate Card'!$K$23</f>
        <v>Shared App Service HoursMOSP1</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t="str">
        <f>IFERROR(VLOOKUP(D4,Table_wabobpsvr_AzureCalc_AzureCalcRateCard[], 7,FALSE), VLOOKUP(LEFT(D4, LEN(D4)-'Rate Card'!$M$26), Table_wabobpsvr_AzureCalc_AzureCalcRateCard[], 7, FALSE))</f>
        <v/>
      </c>
      <c r="P4" s="913" t="str">
        <f>IFERROR(VLOOKUP(D4,Table_wabobpsvr_AzureCalc_AzureCalcRateCard[], 8,FALSE), VLOOKUP(LEFT(D4, LEN(D4)-'Rate Card'!$M$26), Table_wabobpsvr_AzureCalc_AzureCalcRateCard[], 8, FALSE))</f>
        <v/>
      </c>
    </row>
    <row r="5" spans="1:16">
      <c r="B5" t="s">
        <v>4655</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HoursMOSP1</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t="str">
        <f>IFERROR(VLOOKUP(D5,Table_wabobpsvr_AzureCalc_AzureCalcRateCard[], 7,FALSE), VLOOKUP(LEFT(D5, LEN(D5)-'Rate Card'!$M$26), Table_wabobpsvr_AzureCalc_AzureCalcRateCard[], 7, FALSE))</f>
        <v/>
      </c>
      <c r="P5" s="913" t="str">
        <f>IFERROR(VLOOKUP(D5,Table_wabobpsvr_AzureCalc_AzureCalcRateCard[], 8,FALSE), VLOOKUP(LEFT(D5, LEN(D5)-'Rate Card'!$M$26), Table_wabobpsvr_AzureCalc_AzureCalcRateCard[], 8, FALSE))</f>
        <v/>
      </c>
    </row>
    <row r="6" spans="1:16">
      <c r="B6" t="s">
        <v>4654</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HoursMOSP1</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t="str">
        <f>IFERROR(VLOOKUP(D6,Table_wabobpsvr_AzureCalc_AzureCalcRateCard[], 7,FALSE), VLOOKUP(LEFT(D6, LEN(D6)-'Rate Card'!$M$26), Table_wabobpsvr_AzureCalc_AzureCalcRateCard[], 7, FALSE))</f>
        <v/>
      </c>
      <c r="P6" s="913" t="str">
        <f>IFERROR(VLOOKUP(D6,Table_wabobpsvr_AzureCalc_AzureCalcRateCard[], 8,FALSE), VLOOKUP(LEFT(D6, LEN(D6)-'Rate Card'!$M$26), Table_wabobpsvr_AzureCalc_AzureCalcRateCard[], 8, FALSE))</f>
        <v/>
      </c>
    </row>
    <row r="7" spans="1:16">
      <c r="B7" t="s">
        <v>4656</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HoursMOSP1</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t="str">
        <f>IFERROR(VLOOKUP(D7,Table_wabobpsvr_AzureCalc_AzureCalcRateCard[], 7,FALSE), VLOOKUP(LEFT(D7, LEN(D7)-'Rate Card'!$M$26), Table_wabobpsvr_AzureCalc_AzureCalcRateCard[], 7, FALSE))</f>
        <v/>
      </c>
      <c r="P7" s="913" t="str">
        <f>IFERROR(VLOOKUP(D7,Table_wabobpsvr_AzureCalc_AzureCalcRateCard[], 8,FALSE), VLOOKUP(LEFT(D7, LEN(D7)-'Rate Card'!$M$26), Table_wabobpsvr_AzureCalc_AzureCalcRateCard[], 8, FALSE))</f>
        <v/>
      </c>
    </row>
    <row r="8" spans="1:16">
      <c r="B8" t="s">
        <v>4659</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HoursMOSP1</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t="str">
        <f>IFERROR(VLOOKUP(D8,Table_wabobpsvr_AzureCalc_AzureCalcRateCard[], 7,FALSE), VLOOKUP(LEFT(D8, LEN(D8)-'Rate Card'!$M$26), Table_wabobpsvr_AzureCalc_AzureCalcRateCard[], 7, FALSE))</f>
        <v/>
      </c>
      <c r="P8" s="913" t="str">
        <f>IFERROR(VLOOKUP(D8,Table_wabobpsvr_AzureCalc_AzureCalcRateCard[], 8,FALSE), VLOOKUP(LEFT(D8, LEN(D8)-'Rate Card'!$M$26), Table_wabobpsvr_AzureCalc_AzureCalcRateCard[], 8, FALSE))</f>
        <v/>
      </c>
    </row>
    <row r="9" spans="1:16">
      <c r="B9" t="s">
        <v>4658</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HoursMOSP1</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t="str">
        <f>IFERROR(VLOOKUP(D9,Table_wabobpsvr_AzureCalc_AzureCalcRateCard[], 7,FALSE), VLOOKUP(LEFT(D9, LEN(D9)-'Rate Card'!$M$26), Table_wabobpsvr_AzureCalc_AzureCalcRateCard[], 7, FALSE))</f>
        <v/>
      </c>
      <c r="P9" s="913" t="str">
        <f>IFERROR(VLOOKUP(D9,Table_wabobpsvr_AzureCalc_AzureCalcRateCard[], 8,FALSE), VLOOKUP(LEFT(D9, LEN(D9)-'Rate Card'!$M$26), Table_wabobpsvr_AzureCalc_AzureCalcRateCard[], 8, FALSE))</f>
        <v/>
      </c>
    </row>
    <row r="10" spans="1:16">
      <c r="B10" t="s">
        <v>4657</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HoursMOSP1</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t="str">
        <f>IFERROR(VLOOKUP(D10,Table_wabobpsvr_AzureCalc_AzureCalcRateCard[], 7,FALSE), VLOOKUP(LEFT(D10, LEN(D10)-'Rate Card'!$M$26), Table_wabobpsvr_AzureCalc_AzureCalcRateCard[], 7, FALSE))</f>
        <v/>
      </c>
      <c r="P10" s="913" t="str">
        <f>IFERROR(VLOOKUP(D10,Table_wabobpsvr_AzureCalc_AzureCalcRateCard[], 8,FALSE), VLOOKUP(LEFT(D10, LEN(D10)-'Rate Card'!$M$26), Table_wabobpsvr_AzureCalc_AzureCalcRateCard[], 8, FALSE))</f>
        <v/>
      </c>
    </row>
    <row r="11" spans="1:16">
      <c r="B11" t="s">
        <v>4662</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HoursMOSP1</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t="str">
        <f>IFERROR(VLOOKUP(D11,Table_wabobpsvr_AzureCalc_AzureCalcRateCard[], 7,FALSE), VLOOKUP(LEFT(D11, LEN(D11)-'Rate Card'!$M$26), Table_wabobpsvr_AzureCalc_AzureCalcRateCard[], 7, FALSE))</f>
        <v/>
      </c>
      <c r="P11" s="913" t="str">
        <f>IFERROR(VLOOKUP(D11,Table_wabobpsvr_AzureCalc_AzureCalcRateCard[], 8,FALSE), VLOOKUP(LEFT(D11, LEN(D11)-'Rate Card'!$M$26), Table_wabobpsvr_AzureCalc_AzureCalcRateCard[], 8, FALSE))</f>
        <v/>
      </c>
    </row>
    <row r="12" spans="1:16">
      <c r="B12" t="s">
        <v>4663</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HoursMOSP1</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t="str">
        <f>IFERROR(VLOOKUP(D12,Table_wabobpsvr_AzureCalc_AzureCalcRateCard[], 7,FALSE), VLOOKUP(LEFT(D12, LEN(D12)-'Rate Card'!$M$26), Table_wabobpsvr_AzureCalc_AzureCalcRateCard[], 7, FALSE))</f>
        <v/>
      </c>
      <c r="P12" s="913" t="str">
        <f>IFERROR(VLOOKUP(D12,Table_wabobpsvr_AzureCalc_AzureCalcRateCard[], 8,FALSE), VLOOKUP(LEFT(D12, LEN(D12)-'Rate Card'!$M$26), Table_wabobpsvr_AzureCalc_AzureCalcRateCard[], 8, FALSE))</f>
        <v/>
      </c>
    </row>
    <row r="13" spans="1:16">
      <c r="B13" t="s">
        <v>4661</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HoursMOSP1</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t="str">
        <f>IFERROR(VLOOKUP(D13,Table_wabobpsvr_AzureCalc_AzureCalcRateCard[], 7,FALSE), VLOOKUP(LEFT(D13, LEN(D13)-'Rate Card'!$M$26), Table_wabobpsvr_AzureCalc_AzureCalcRateCard[], 7, FALSE))</f>
        <v/>
      </c>
      <c r="P13" s="913" t="str">
        <f>IFERROR(VLOOKUP(D13,Table_wabobpsvr_AzureCalc_AzureCalcRateCard[], 8,FALSE), VLOOKUP(LEFT(D13, LEN(D13)-'Rate Card'!$M$26), Table_wabobpsvr_AzureCalc_AzureCalcRateCard[], 8, FALSE))</f>
        <v/>
      </c>
    </row>
    <row r="14" spans="1:16" s="1052" customFormat="1">
      <c r="B14" s="1052" t="s">
        <v>4862</v>
      </c>
      <c r="C14" s="1245" t="str">
        <f>C13</f>
        <v>Hours</v>
      </c>
      <c r="D14" s="1053" t="str">
        <f>B14&amp;'Discount Calculations'!$G$16&amp;'Rate Card'!$K$23</f>
        <v>Premium Extra Large App Service HoursMOSP1</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t="str">
        <f>O13</f>
        <v/>
      </c>
      <c r="P14" s="1243" t="str">
        <f>P13</f>
        <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3154</v>
      </c>
    </row>
    <row r="17" spans="1:16" s="33" customFormat="1">
      <c r="A17" t="s">
        <v>1234</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(Windows)MOSP1</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t="str">
        <f>IFERROR(VLOOKUP(D17,Table_wabobpsvr_AzureCalc_AzureCalcRateCard[], 7,FALSE), VLOOKUP(LEFT(D17, LEN(D17)-'Rate Card'!$M$26), Table_wabobpsvr_AzureCalc_AzureCalcRateCard[], 7, FALSE))</f>
        <v/>
      </c>
      <c r="P17" s="913" t="str">
        <f>IFERROR(VLOOKUP(D17,Table_wabobpsvr_AzureCalc_AzureCalcRateCard[], 8,FALSE), VLOOKUP(LEFT(D17, LEN(D17)-'Rate Card'!$M$26), Table_wabobpsvr_AzureCalc_AzureCalcRateCard[], 8, FALSE))</f>
        <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(Windows)MOSP1</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t="str">
        <f>IFERROR(VLOOKUP(D18,Table_wabobpsvr_AzureCalc_AzureCalcRateCard[], 7,FALSE), VLOOKUP(LEFT(D18, LEN(D18)-'Rate Card'!$M$26), Table_wabobpsvr_AzureCalc_AzureCalcRateCard[], 7, FALSE))</f>
        <v/>
      </c>
      <c r="P18" s="913" t="str">
        <f>IFERROR(VLOOKUP(D18,Table_wabobpsvr_AzureCalc_AzureCalcRateCard[], 8,FALSE), VLOOKUP(LEFT(D18, LEN(D18)-'Rate Card'!$M$26), Table_wabobpsvr_AzureCalc_AzureCalcRateCard[], 8, FALSE))</f>
        <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t="str">
        <f>O18</f>
        <v/>
      </c>
      <c r="P19" s="913" t="str">
        <f>P18</f>
        <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t="str">
        <f>O18</f>
        <v/>
      </c>
      <c r="P20" s="913" t="str">
        <f>P18</f>
        <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t="str">
        <f>O18</f>
        <v/>
      </c>
      <c r="P21" s="913" t="str">
        <f>P18</f>
        <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(Windows)MOSP1</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t="str">
        <f>IFERROR(VLOOKUP(D22,Table_wabobpsvr_AzureCalc_AzureCalcRateCard[], 7,FALSE), VLOOKUP(LEFT(D22, LEN(D22)-'Rate Card'!$M$26), Table_wabobpsvr_AzureCalc_AzureCalcRateCard[], 7, FALSE))</f>
        <v/>
      </c>
      <c r="P22" s="913" t="str">
        <f>IFERROR(VLOOKUP(D22,Table_wabobpsvr_AzureCalc_AzureCalcRateCard[], 8,FALSE), VLOOKUP(LEFT(D22, LEN(D22)-'Rate Card'!$M$26), Table_wabobpsvr_AzureCalc_AzureCalcRateCard[], 8, FALSE))</f>
        <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(Windows)MOSP1</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t="str">
        <f>IFERROR(VLOOKUP(D23,Table_wabobpsvr_AzureCalc_AzureCalcRateCard[], 7,FALSE), VLOOKUP(LEFT(D23, LEN(D23)-'Rate Card'!$M$26), Table_wabobpsvr_AzureCalc_AzureCalcRateCard[], 7, FALSE))</f>
        <v/>
      </c>
      <c r="P23" s="913" t="str">
        <f>IFERROR(VLOOKUP(D23,Table_wabobpsvr_AzureCalc_AzureCalcRateCard[], 8,FALSE), VLOOKUP(LEFT(D23, LEN(D23)-'Rate Card'!$M$26), Table_wabobpsvr_AzureCalc_AzureCalcRateCard[], 8, FALSE))</f>
        <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(Windows)MOSP1</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t="str">
        <f>IFERROR(VLOOKUP(D24,Table_wabobpsvr_AzureCalc_AzureCalcRateCard[], 7,FALSE), VLOOKUP(LEFT(D24, LEN(D24)-'Rate Card'!$M$26), Table_wabobpsvr_AzureCalc_AzureCalcRateCard[], 7, FALSE))</f>
        <v/>
      </c>
      <c r="P24" s="913" t="str">
        <f>IFERROR(VLOOKUP(D24,Table_wabobpsvr_AzureCalc_AzureCalcRateCard[], 8,FALSE), VLOOKUP(LEFT(D24, LEN(D24)-'Rate Card'!$M$26), Table_wabobpsvr_AzureCalc_AzureCalcRateCard[], 8, FALSE))</f>
        <v/>
      </c>
    </row>
    <row r="25" spans="1:16" s="33" customFormat="1">
      <c r="A25"/>
      <c r="B25" t="s">
        <v>1257</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1258</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4637</v>
      </c>
      <c r="C27" s="64"/>
      <c r="D27" s="1053"/>
      <c r="E27" s="1029">
        <v>999999</v>
      </c>
      <c r="F27" s="1026"/>
      <c r="G27" s="1053"/>
      <c r="H27" s="1024"/>
      <c r="I27" s="1026"/>
      <c r="J27" s="1053"/>
      <c r="K27" s="548"/>
      <c r="L27" s="106"/>
      <c r="M27" s="25"/>
      <c r="N27" s="95"/>
      <c r="O27" s="913"/>
      <c r="P27" s="913"/>
    </row>
    <row r="28" spans="1:16" s="33" customFormat="1">
      <c r="A28"/>
      <c r="B28" t="s">
        <v>4638</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1234</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(Windows)MOSP1</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t="str">
        <f>IFERROR(VLOOKUP(D30,Table_wabobpsvr_AzureCalc_AzureCalcRateCard[], 7,FALSE), VLOOKUP(LEFT(D30, LEN(D30)-'Rate Card'!$M$26), Table_wabobpsvr_AzureCalc_AzureCalcRateCard[], 7, FALSE))</f>
        <v/>
      </c>
      <c r="P30" s="913" t="str">
        <f>IFERROR(VLOOKUP(D30,Table_wabobpsvr_AzureCalc_AzureCalcRateCard[], 8,FALSE), VLOOKUP(LEFT(D30, LEN(D30)-'Rate Card'!$M$26), Table_wabobpsvr_AzureCalc_AzureCalcRateCard[], 8, FALSE))</f>
        <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(Windows)MOSP1</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t="str">
        <f>IFERROR(VLOOKUP(D31,Table_wabobpsvr_AzureCalc_AzureCalcRateCard[], 7,FALSE), VLOOKUP(LEFT(D31, LEN(D31)-'Rate Card'!$M$26), Table_wabobpsvr_AzureCalc_AzureCalcRateCard[], 7, FALSE))</f>
        <v/>
      </c>
      <c r="P31" s="913" t="str">
        <f>IFERROR(VLOOKUP(D31,Table_wabobpsvr_AzureCalc_AzureCalcRateCard[], 8,FALSE), VLOOKUP(LEFT(D31, LEN(D31)-'Rate Card'!$M$26), Table_wabobpsvr_AzureCalc_AzureCalcRateCard[], 8, FALSE))</f>
        <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t="str">
        <f>O31</f>
        <v/>
      </c>
      <c r="P32" s="913" t="str">
        <f>P31</f>
        <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t="str">
        <f>O31</f>
        <v/>
      </c>
      <c r="P33" s="913" t="str">
        <f>P31</f>
        <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t="str">
        <f>O31</f>
        <v/>
      </c>
      <c r="P34" s="913" t="str">
        <f>P31</f>
        <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(Windows)MOSP1</v>
      </c>
      <c r="E35" s="1025">
        <f>IFERROR(VLOOKUP(D35,Table_wabobpsvr_AzureCalc_AzureCalcRateCard[], 5,FALSE), VLOOKUP(LEFT(D35, LEN(D35)-'Rate Card'!$M$26), Table_wabobpsvr_AzureCalc_AzureCalcRateCard[], 5, FALSE))</f>
        <v>0.3</v>
      </c>
      <c r="F35" s="1026">
        <f t="shared" si="21"/>
        <v>1</v>
      </c>
      <c r="G35" s="1053">
        <f t="shared" si="22"/>
        <v>0.3</v>
      </c>
      <c r="H35" s="1024">
        <f>'Discount Calculations'!$C$42</f>
        <v>0</v>
      </c>
      <c r="I35" s="1026">
        <f t="shared" si="23"/>
        <v>0.3</v>
      </c>
      <c r="J35" s="1053">
        <f t="shared" si="24"/>
        <v>0</v>
      </c>
      <c r="K35" s="548">
        <f t="shared" si="19"/>
        <v>0</v>
      </c>
      <c r="L35" s="106">
        <f>'Discount Calculations'!$AD$5+1</f>
        <v>1</v>
      </c>
      <c r="M35" s="25">
        <f t="shared" si="20"/>
        <v>0.3</v>
      </c>
      <c r="N35" s="95">
        <f>M35*'FX Card'!$G$28</f>
        <v>0.3</v>
      </c>
      <c r="O35" s="913" t="str">
        <f>IFERROR(VLOOKUP(D35,Table_wabobpsvr_AzureCalc_AzureCalcRateCard[], 7,FALSE), VLOOKUP(LEFT(D35, LEN(D35)-'Rate Card'!$M$26), Table_wabobpsvr_AzureCalc_AzureCalcRateCard[], 7, FALSE))</f>
        <v/>
      </c>
      <c r="P35" s="913" t="str">
        <f>IFERROR(VLOOKUP(D35,Table_wabobpsvr_AzureCalc_AzureCalcRateCard[], 8,FALSE), VLOOKUP(LEFT(D35, LEN(D35)-'Rate Card'!$M$26), Table_wabobpsvr_AzureCalc_AzureCalcRateCard[], 8, FALSE))</f>
        <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(Windows)MOSP1</v>
      </c>
      <c r="E36" s="1025">
        <f>IFERROR(VLOOKUP(D36,Table_wabobpsvr_AzureCalc_AzureCalcRateCard[], 5,FALSE), VLOOKUP(LEFT(D36, LEN(D36)-'Rate Card'!$M$26), Table_wabobpsvr_AzureCalc_AzureCalcRateCard[], 5, FALSE))</f>
        <v>0.6</v>
      </c>
      <c r="F36" s="1026">
        <f t="shared" si="21"/>
        <v>1</v>
      </c>
      <c r="G36" s="1053">
        <f t="shared" si="22"/>
        <v>0.6</v>
      </c>
      <c r="H36" s="1024">
        <f>'Discount Calculations'!$C$42</f>
        <v>0</v>
      </c>
      <c r="I36" s="1026">
        <f t="shared" si="23"/>
        <v>0.6</v>
      </c>
      <c r="J36" s="1053">
        <f t="shared" si="24"/>
        <v>0</v>
      </c>
      <c r="K36" s="548">
        <f t="shared" si="19"/>
        <v>0</v>
      </c>
      <c r="L36" s="106">
        <f>'Discount Calculations'!$AD$5+1</f>
        <v>1</v>
      </c>
      <c r="M36" s="25">
        <f t="shared" si="20"/>
        <v>0.6</v>
      </c>
      <c r="N36" s="95">
        <f>M36*'FX Card'!$G$28</f>
        <v>0.6</v>
      </c>
      <c r="O36" s="913" t="str">
        <f>IFERROR(VLOOKUP(D36,Table_wabobpsvr_AzureCalc_AzureCalcRateCard[], 7,FALSE), VLOOKUP(LEFT(D36, LEN(D36)-'Rate Card'!$M$26), Table_wabobpsvr_AzureCalc_AzureCalcRateCard[], 7, FALSE))</f>
        <v/>
      </c>
      <c r="P36" s="913" t="str">
        <f>IFERROR(VLOOKUP(D36,Table_wabobpsvr_AzureCalc_AzureCalcRateCard[], 8,FALSE), VLOOKUP(LEFT(D36, LEN(D36)-'Rate Card'!$M$26), Table_wabobpsvr_AzureCalc_AzureCalcRateCard[], 8, FALSE))</f>
        <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(Windows)MOSP1</v>
      </c>
      <c r="E37" s="1025">
        <f>IFERROR(VLOOKUP(D37,Table_wabobpsvr_AzureCalc_AzureCalcRateCard[], 5,FALSE), VLOOKUP(LEFT(D37, LEN(D37)-'Rate Card'!$M$26), Table_wabobpsvr_AzureCalc_AzureCalcRateCard[], 5, FALSE))</f>
        <v>1.2</v>
      </c>
      <c r="F37" s="1026">
        <f t="shared" si="21"/>
        <v>1</v>
      </c>
      <c r="G37" s="1053">
        <f t="shared" si="22"/>
        <v>1.2</v>
      </c>
      <c r="H37" s="1024">
        <f>'Discount Calculations'!$C$42</f>
        <v>0</v>
      </c>
      <c r="I37" s="1026">
        <f t="shared" si="23"/>
        <v>1.2</v>
      </c>
      <c r="J37" s="1053">
        <f t="shared" si="24"/>
        <v>0</v>
      </c>
      <c r="K37" s="548">
        <f t="shared" si="19"/>
        <v>0</v>
      </c>
      <c r="L37" s="106">
        <f>'Discount Calculations'!$AD$5+1</f>
        <v>1</v>
      </c>
      <c r="M37" s="25">
        <f t="shared" si="20"/>
        <v>1.2</v>
      </c>
      <c r="N37" s="95">
        <f>M37*'FX Card'!$G$28</f>
        <v>1.2</v>
      </c>
      <c r="O37" s="913" t="str">
        <f>IFERROR(VLOOKUP(D37,Table_wabobpsvr_AzureCalc_AzureCalcRateCard[], 7,FALSE), VLOOKUP(LEFT(D37, LEN(D37)-'Rate Card'!$M$26), Table_wabobpsvr_AzureCalc_AzureCalcRateCard[], 7, FALSE))</f>
        <v/>
      </c>
      <c r="P37" s="913" t="str">
        <f>IFERROR(VLOOKUP(D37,Table_wabobpsvr_AzureCalc_AzureCalcRateCard[], 8,FALSE), VLOOKUP(LEFT(D37, LEN(D37)-'Rate Card'!$M$26), Table_wabobpsvr_AzureCalc_AzureCalcRateCard[], 8, FALSE))</f>
        <v/>
      </c>
    </row>
    <row r="38" spans="1:16">
      <c r="B38" s="351" t="s">
        <v>719</v>
      </c>
      <c r="C38" s="64" t="str">
        <f>IFERROR(VLOOKUP(D38,Table_wabobpsvr_AzureCalc_AzureCalcRateCard[], 3,FALSE), VLOOKUP(LEFT(D38, LEN(D38)-'Rate Card'!$M$26), Table_wabobpsvr_AzureCalc_AzureCalcRateCard[], 3, FALSE))</f>
        <v>Hours</v>
      </c>
      <c r="D38" s="1053" t="str">
        <f>B38&amp;'Discount Calculations'!$G$16&amp;'Rate Card'!$K$23</f>
        <v>A8 VM (Windows)MOSP1</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t="str">
        <f>IFERROR(VLOOKUP(D38,Table_wabobpsvr_AzureCalc_AzureCalcRateCard[], 7,FALSE), VLOOKUP(LEFT(D38, LEN(D38)-'Rate Card'!$M$26), Table_wabobpsvr_AzureCalc_AzureCalcRateCard[], 7, FALSE))</f>
        <v/>
      </c>
      <c r="P38" s="913" t="str">
        <f>IFERROR(VLOOKUP(D38,Table_wabobpsvr_AzureCalc_AzureCalcRateCard[], 8,FALSE), VLOOKUP(LEFT(D38, LEN(D38)-'Rate Card'!$M$26), Table_wabobpsvr_AzureCalc_AzureCalcRateCard[], 8, FALSE))</f>
        <v/>
      </c>
    </row>
    <row r="39" spans="1:16">
      <c r="B39" s="351" t="s">
        <v>706</v>
      </c>
      <c r="C39" s="64" t="str">
        <f>IFERROR(VLOOKUP(D39,Table_wabobpsvr_AzureCalc_AzureCalcRateCard[], 3,FALSE), VLOOKUP(LEFT(D39, LEN(D39)-'Rate Card'!$M$26), Table_wabobpsvr_AzureCalc_AzureCalcRateCard[], 3, FALSE))</f>
        <v>Hours</v>
      </c>
      <c r="D39" s="1053" t="str">
        <f>B39&amp;'Discount Calculations'!$G$16&amp;'Rate Card'!$K$23</f>
        <v>A9 VM (Windows)MOSP1</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t="str">
        <f>IFERROR(VLOOKUP(D39,Table_wabobpsvr_AzureCalc_AzureCalcRateCard[], 7,FALSE), VLOOKUP(LEFT(D39, LEN(D39)-'Rate Card'!$M$26), Table_wabobpsvr_AzureCalc_AzureCalcRateCard[], 7, FALSE))</f>
        <v/>
      </c>
      <c r="P39" s="913" t="str">
        <f>IFERROR(VLOOKUP(D39,Table_wabobpsvr_AzureCalc_AzureCalcRateCard[], 8,FALSE), VLOOKUP(LEFT(D39, LEN(D39)-'Rate Card'!$M$26), Table_wabobpsvr_AzureCalc_AzureCalcRateCard[], 8, FALSE))</f>
        <v/>
      </c>
    </row>
    <row r="40" spans="1:16">
      <c r="B40" s="351" t="s">
        <v>1284</v>
      </c>
      <c r="C40" s="64" t="str">
        <f>IFERROR(VLOOKUP(D40,Table_wabobpsvr_AzureCalc_AzureCalcRateCard[], 3,FALSE), VLOOKUP(LEFT(D40, LEN(D40)-'Rate Card'!$M$26), Table_wabobpsvr_AzureCalc_AzureCalcRateCard[], 3, FALSE))</f>
        <v>Hours</v>
      </c>
      <c r="D40" s="1053" t="str">
        <f>B40&amp;'Discount Calculations'!$G$16&amp;'Rate Card'!$K$23</f>
        <v>A10 VM (Windows)MOSP1</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t="str">
        <f>IFERROR(VLOOKUP(D40,Table_wabobpsvr_AzureCalc_AzureCalcRateCard[], 7,FALSE), VLOOKUP(LEFT(D40, LEN(D40)-'Rate Card'!$M$26), Table_wabobpsvr_AzureCalc_AzureCalcRateCard[], 7, FALSE))</f>
        <v/>
      </c>
      <c r="P40" s="913" t="str">
        <f>IFERROR(VLOOKUP(D40,Table_wabobpsvr_AzureCalc_AzureCalcRateCard[], 8,FALSE), VLOOKUP(LEFT(D40, LEN(D40)-'Rate Card'!$M$26), Table_wabobpsvr_AzureCalc_AzureCalcRateCard[], 8, FALSE))</f>
        <v/>
      </c>
    </row>
    <row r="41" spans="1:16">
      <c r="B41" s="351" t="s">
        <v>1274</v>
      </c>
      <c r="C41" s="64" t="str">
        <f>IFERROR(VLOOKUP(D41,Table_wabobpsvr_AzureCalc_AzureCalcRateCard[], 3,FALSE), VLOOKUP(LEFT(D41, LEN(D41)-'Rate Card'!$M$26), Table_wabobpsvr_AzureCalc_AzureCalcRateCard[], 3, FALSE))</f>
        <v>Hours</v>
      </c>
      <c r="D41" s="1053" t="str">
        <f>B41&amp;'Discount Calculations'!$G$16&amp;'Rate Card'!$K$23</f>
        <v>A11 VM (Windows)MOSP1</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t="str">
        <f>IFERROR(VLOOKUP(D41,Table_wabobpsvr_AzureCalc_AzureCalcRateCard[], 7,FALSE), VLOOKUP(LEFT(D41, LEN(D41)-'Rate Card'!$M$26), Table_wabobpsvr_AzureCalc_AzureCalcRateCard[], 7, FALSE))</f>
        <v/>
      </c>
      <c r="P41" s="913" t="str">
        <f>IFERROR(VLOOKUP(D41,Table_wabobpsvr_AzureCalc_AzureCalcRateCard[], 8,FALSE), VLOOKUP(LEFT(D41, LEN(D41)-'Rate Card'!$M$26), Table_wabobpsvr_AzureCalc_AzureCalcRateCard[], 8, FALSE))</f>
        <v/>
      </c>
    </row>
    <row r="42" spans="1:16">
      <c r="C42" t="s">
        <v>173</v>
      </c>
      <c r="E42" s="1014"/>
      <c r="F42" s="1026"/>
      <c r="H42" s="1026"/>
      <c r="I42" s="1026"/>
      <c r="K42" s="106"/>
      <c r="L42" s="106"/>
      <c r="M42" s="25"/>
      <c r="N42" s="33"/>
      <c r="O42" s="914"/>
      <c r="P42" s="914"/>
    </row>
    <row r="43" spans="1:16">
      <c r="A43" t="s">
        <v>1234</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(Non-Windows)MOSP1</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t="str">
        <f>IFERROR(VLOOKUP(D43,Table_wabobpsvr_AzureCalc_AzureCalcRateCard[], 7,FALSE), VLOOKUP(LEFT(D43, LEN(D43)-'Rate Card'!$M$26), Table_wabobpsvr_AzureCalc_AzureCalcRateCard[], 7, FALSE))</f>
        <v/>
      </c>
      <c r="P43" s="913" t="str">
        <f>IFERROR(VLOOKUP(D43,Table_wabobpsvr_AzureCalc_AzureCalcRateCard[], 8,FALSE), VLOOKUP(LEFT(D43, LEN(D43)-'Rate Card'!$M$26), Table_wabobpsvr_AzureCalc_AzureCalcRateCard[], 8, FALSE))</f>
        <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(Non-Windows)MOSP1</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t="str">
        <f>IFERROR(VLOOKUP(D44,Table_wabobpsvr_AzureCalc_AzureCalcRateCard[], 7,FALSE), VLOOKUP(LEFT(D44, LEN(D44)-'Rate Card'!$M$26), Table_wabobpsvr_AzureCalc_AzureCalcRateCard[], 7, FALSE))</f>
        <v/>
      </c>
      <c r="P44" s="913" t="str">
        <f>IFERROR(VLOOKUP(D44,Table_wabobpsvr_AzureCalc_AzureCalcRateCard[], 8,FALSE), VLOOKUP(LEFT(D44, LEN(D44)-'Rate Card'!$M$26), Table_wabobpsvr_AzureCalc_AzureCalcRateCard[], 8, FALSE))</f>
        <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t="str">
        <f>O44</f>
        <v/>
      </c>
      <c r="P45" s="913" t="str">
        <f>P44</f>
        <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t="str">
        <f>O44</f>
        <v/>
      </c>
      <c r="P46" s="913" t="str">
        <f>P44</f>
        <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t="str">
        <f>O44</f>
        <v/>
      </c>
      <c r="P47" s="913" t="str">
        <f>P44</f>
        <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(Non-Windows)MOSP1</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t="str">
        <f>IFERROR(VLOOKUP(D48,Table_wabobpsvr_AzureCalc_AzureCalcRateCard[], 7,FALSE), VLOOKUP(LEFT(D48, LEN(D48)-'Rate Card'!$M$26), Table_wabobpsvr_AzureCalc_AzureCalcRateCard[], 7, FALSE))</f>
        <v/>
      </c>
      <c r="P48" s="913" t="str">
        <f>IFERROR(VLOOKUP(D48,Table_wabobpsvr_AzureCalc_AzureCalcRateCard[], 8,FALSE), VLOOKUP(LEFT(D48, LEN(D48)-'Rate Card'!$M$26), Table_wabobpsvr_AzureCalc_AzureCalcRateCard[], 8, FALSE))</f>
        <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(Non-Windows)MOSP1</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t="str">
        <f>IFERROR(VLOOKUP(D49,Table_wabobpsvr_AzureCalc_AzureCalcRateCard[], 7,FALSE), VLOOKUP(LEFT(D49, LEN(D49)-'Rate Card'!$M$26), Table_wabobpsvr_AzureCalc_AzureCalcRateCard[], 7, FALSE))</f>
        <v/>
      </c>
      <c r="P49" s="913" t="str">
        <f>IFERROR(VLOOKUP(D49,Table_wabobpsvr_AzureCalc_AzureCalcRateCard[], 8,FALSE), VLOOKUP(LEFT(D49, LEN(D49)-'Rate Card'!$M$26), Table_wabobpsvr_AzureCalc_AzureCalcRateCard[], 8, FALSE))</f>
        <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(Non-Windows)MOSP1</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t="str">
        <f>IFERROR(VLOOKUP(D50,Table_wabobpsvr_AzureCalc_AzureCalcRateCard[], 7,FALSE), VLOOKUP(LEFT(D50, LEN(D50)-'Rate Card'!$M$26), Table_wabobpsvr_AzureCalc_AzureCalcRateCard[], 7, FALSE))</f>
        <v/>
      </c>
      <c r="P50" s="913" t="str">
        <f>IFERROR(VLOOKUP(D50,Table_wabobpsvr_AzureCalc_AzureCalcRateCard[], 8,FALSE), VLOOKUP(LEFT(D50, LEN(D50)-'Rate Card'!$M$26), Table_wabobpsvr_AzureCalc_AzureCalcRateCard[], 8, FALSE))</f>
        <v/>
      </c>
    </row>
    <row r="51" spans="1:16">
      <c r="B51" t="s">
        <v>1259</v>
      </c>
      <c r="C51" s="64"/>
      <c r="E51" s="1029">
        <v>999999</v>
      </c>
      <c r="F51" s="1026"/>
      <c r="H51" s="1024"/>
      <c r="I51" s="1026"/>
      <c r="K51" s="548"/>
      <c r="L51" s="106"/>
      <c r="M51" s="25"/>
      <c r="N51" s="33"/>
      <c r="O51" s="914"/>
      <c r="P51" s="914"/>
    </row>
    <row r="52" spans="1:16">
      <c r="B52" t="s">
        <v>1260</v>
      </c>
      <c r="C52" s="64"/>
      <c r="E52" s="1029">
        <v>999999</v>
      </c>
      <c r="F52" s="1026"/>
      <c r="H52" s="1024"/>
      <c r="I52" s="1026"/>
      <c r="K52" s="548"/>
      <c r="L52" s="106"/>
      <c r="M52" s="25"/>
      <c r="N52" s="33"/>
      <c r="O52" s="914"/>
      <c r="P52" s="914"/>
    </row>
    <row r="53" spans="1:16">
      <c r="B53" t="s">
        <v>4639</v>
      </c>
      <c r="C53" s="64"/>
      <c r="E53" s="1029">
        <v>999999</v>
      </c>
      <c r="F53" s="1026"/>
      <c r="H53" s="1024"/>
      <c r="I53" s="1026"/>
      <c r="K53" s="548"/>
      <c r="L53" s="106"/>
      <c r="M53" s="25"/>
      <c r="N53" s="33"/>
      <c r="O53" s="914"/>
      <c r="P53" s="914"/>
    </row>
    <row r="54" spans="1:16">
      <c r="B54" t="s">
        <v>4640</v>
      </c>
      <c r="C54" s="64"/>
      <c r="E54" s="1029">
        <v>999999</v>
      </c>
      <c r="F54" s="1026"/>
      <c r="H54" s="1024"/>
      <c r="I54" s="1026"/>
      <c r="K54" s="548"/>
      <c r="L54" s="106"/>
      <c r="M54" s="25"/>
      <c r="N54" s="33"/>
      <c r="O54" s="914"/>
      <c r="P54" s="914"/>
    </row>
    <row r="55" spans="1:16">
      <c r="E55" s="1014"/>
      <c r="F55" s="1026"/>
      <c r="G55" s="1053" t="str">
        <f>IF('Control Panel'!U1257="", "")</f>
        <v/>
      </c>
      <c r="H55" s="1026"/>
      <c r="I55" s="1026"/>
      <c r="K55" s="106"/>
      <c r="L55" s="106"/>
      <c r="M55" s="25"/>
      <c r="N55" s="33"/>
      <c r="O55" s="914"/>
      <c r="P55" s="914"/>
    </row>
    <row r="56" spans="1:16">
      <c r="A56" t="s">
        <v>1234</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(Non-Windows)MOSP1</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t="str">
        <f>IFERROR(VLOOKUP(D56,Table_wabobpsvr_AzureCalc_AzureCalcRateCard[], 7,FALSE), VLOOKUP(LEFT(D56, LEN(D56)-'Rate Card'!$M$26), Table_wabobpsvr_AzureCalc_AzureCalcRateCard[], 7, FALSE))</f>
        <v/>
      </c>
      <c r="P56" s="913" t="str">
        <f>IFERROR(VLOOKUP(D56,Table_wabobpsvr_AzureCalc_AzureCalcRateCard[], 8,FALSE), VLOOKUP(LEFT(D56, LEN(D56)-'Rate Card'!$M$26), Table_wabobpsvr_AzureCalc_AzureCalcRateCard[], 8, FALSE))</f>
        <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(Non-Windows)MOSP1</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t="str">
        <f>IFERROR(VLOOKUP(D57,Table_wabobpsvr_AzureCalc_AzureCalcRateCard[], 7,FALSE), VLOOKUP(LEFT(D57, LEN(D57)-'Rate Card'!$M$26), Table_wabobpsvr_AzureCalc_AzureCalcRateCard[], 7, FALSE))</f>
        <v/>
      </c>
      <c r="P57" s="913" t="str">
        <f>IFERROR(VLOOKUP(D57,Table_wabobpsvr_AzureCalc_AzureCalcRateCard[], 8,FALSE), VLOOKUP(LEFT(D57, LEN(D57)-'Rate Card'!$M$26), Table_wabobpsvr_AzureCalc_AzureCalcRateCard[], 8, FALSE))</f>
        <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t="str">
        <f>O57</f>
        <v/>
      </c>
      <c r="P58" s="913" t="str">
        <f>P57</f>
        <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t="str">
        <f>O57</f>
        <v/>
      </c>
      <c r="P59" s="913" t="str">
        <f>P57</f>
        <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t="str">
        <f>O57</f>
        <v/>
      </c>
      <c r="P60" s="913" t="str">
        <f>P57</f>
        <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(Non-Windows)MOSP1</v>
      </c>
      <c r="E61" s="1025">
        <f>IFERROR(VLOOKUP(D61,Table_wabobpsvr_AzureCalc_AzureCalcRateCard[], 5,FALSE), VLOOKUP(LEFT(D61, LEN(D61)-'Rate Card'!$M$26), Table_wabobpsvr_AzureCalc_AzureCalcRateCard[], 5, FALSE))</f>
        <v>0.22</v>
      </c>
      <c r="F61" s="1026">
        <f t="shared" si="31"/>
        <v>1</v>
      </c>
      <c r="G61" s="1053">
        <f>F61*E61</f>
        <v>0.22</v>
      </c>
      <c r="H61" s="1024">
        <f>'Discount Calculations'!$C$42</f>
        <v>0</v>
      </c>
      <c r="I61" s="1026">
        <f>G61*(1-H61)</f>
        <v>0.22</v>
      </c>
      <c r="J61" s="1053">
        <f t="shared" si="34"/>
        <v>0</v>
      </c>
      <c r="K61" s="548">
        <f t="shared" si="19"/>
        <v>0</v>
      </c>
      <c r="L61" s="106">
        <f>'Discount Calculations'!$AD$5+1</f>
        <v>1</v>
      </c>
      <c r="M61" s="25">
        <f t="shared" si="20"/>
        <v>0.22</v>
      </c>
      <c r="N61" s="95">
        <f>M61*'FX Card'!$G$28</f>
        <v>0.22</v>
      </c>
      <c r="O61" s="913" t="str">
        <f>IFERROR(VLOOKUP(D61,Table_wabobpsvr_AzureCalc_AzureCalcRateCard[], 7,FALSE), VLOOKUP(LEFT(D61, LEN(D61)-'Rate Card'!$M$26), Table_wabobpsvr_AzureCalc_AzureCalcRateCard[], 7, FALSE))</f>
        <v/>
      </c>
      <c r="P61" s="913" t="str">
        <f>IFERROR(VLOOKUP(D61,Table_wabobpsvr_AzureCalc_AzureCalcRateCard[], 8,FALSE), VLOOKUP(LEFT(D61, LEN(D61)-'Rate Card'!$M$26), Table_wabobpsvr_AzureCalc_AzureCalcRateCard[], 8, FALSE))</f>
        <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(Non-Windows)MOSP1</v>
      </c>
      <c r="E62" s="1025">
        <f>IFERROR(VLOOKUP(D62,Table_wabobpsvr_AzureCalc_AzureCalcRateCard[], 5,FALSE), VLOOKUP(LEFT(D62, LEN(D62)-'Rate Card'!$M$26), Table_wabobpsvr_AzureCalc_AzureCalcRateCard[], 5, FALSE))</f>
        <v>0.44</v>
      </c>
      <c r="F62" s="1026">
        <f t="shared" si="31"/>
        <v>1</v>
      </c>
      <c r="G62" s="1053">
        <f t="shared" si="32"/>
        <v>0.44</v>
      </c>
      <c r="H62" s="1024">
        <f>'Discount Calculations'!$C$42</f>
        <v>0</v>
      </c>
      <c r="I62" s="1026">
        <f t="shared" si="33"/>
        <v>0.44</v>
      </c>
      <c r="J62" s="1053">
        <f t="shared" si="34"/>
        <v>0</v>
      </c>
      <c r="K62" s="548">
        <f t="shared" si="19"/>
        <v>0</v>
      </c>
      <c r="L62" s="106">
        <f>'Discount Calculations'!$AD$5+1</f>
        <v>1</v>
      </c>
      <c r="M62" s="25">
        <f t="shared" si="20"/>
        <v>0.44</v>
      </c>
      <c r="N62" s="95">
        <f>M62*'FX Card'!$G$28</f>
        <v>0.44</v>
      </c>
      <c r="O62" s="913" t="str">
        <f>IFERROR(VLOOKUP(D62,Table_wabobpsvr_AzureCalc_AzureCalcRateCard[], 7,FALSE), VLOOKUP(LEFT(D62, LEN(D62)-'Rate Card'!$M$26), Table_wabobpsvr_AzureCalc_AzureCalcRateCard[], 7, FALSE))</f>
        <v/>
      </c>
      <c r="P62" s="913" t="str">
        <f>IFERROR(VLOOKUP(D62,Table_wabobpsvr_AzureCalc_AzureCalcRateCard[], 8,FALSE), VLOOKUP(LEFT(D62, LEN(D62)-'Rate Card'!$M$26), Table_wabobpsvr_AzureCalc_AzureCalcRateCard[], 8, FALSE))</f>
        <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(Non-Windows)MOSP1</v>
      </c>
      <c r="E63" s="1025">
        <f>IFERROR(VLOOKUP(D63,Table_wabobpsvr_AzureCalc_AzureCalcRateCard[], 5,FALSE), VLOOKUP(LEFT(D63, LEN(D63)-'Rate Card'!$M$26), Table_wabobpsvr_AzureCalc_AzureCalcRateCard[], 5, FALSE))</f>
        <v>0.88</v>
      </c>
      <c r="F63" s="1026">
        <f t="shared" si="31"/>
        <v>1</v>
      </c>
      <c r="G63" s="1053">
        <f t="shared" si="32"/>
        <v>0.88</v>
      </c>
      <c r="H63" s="1024">
        <f>'Discount Calculations'!$C$42</f>
        <v>0</v>
      </c>
      <c r="I63" s="1026">
        <f t="shared" si="33"/>
        <v>0.88</v>
      </c>
      <c r="J63" s="1053">
        <f t="shared" si="34"/>
        <v>0</v>
      </c>
      <c r="K63" s="548">
        <f t="shared" si="19"/>
        <v>0</v>
      </c>
      <c r="L63" s="106">
        <f>'Discount Calculations'!$AD$5+1</f>
        <v>1</v>
      </c>
      <c r="M63" s="25">
        <f t="shared" si="20"/>
        <v>0.88</v>
      </c>
      <c r="N63" s="95">
        <f>M63*'FX Card'!$G$28</f>
        <v>0.88</v>
      </c>
      <c r="O63" s="913" t="str">
        <f>IFERROR(VLOOKUP(D63,Table_wabobpsvr_AzureCalc_AzureCalcRateCard[], 7,FALSE), VLOOKUP(LEFT(D63, LEN(D63)-'Rate Card'!$M$26), Table_wabobpsvr_AzureCalc_AzureCalcRateCard[], 7, FALSE))</f>
        <v/>
      </c>
      <c r="P63" s="913" t="str">
        <f>IFERROR(VLOOKUP(D63,Table_wabobpsvr_AzureCalc_AzureCalcRateCard[], 8,FALSE), VLOOKUP(LEFT(D63, LEN(D63)-'Rate Card'!$M$26), Table_wabobpsvr_AzureCalc_AzureCalcRateCard[], 8, FALSE))</f>
        <v/>
      </c>
    </row>
    <row r="64" spans="1:16">
      <c r="B64" t="s">
        <v>717</v>
      </c>
      <c r="C64" s="64" t="str">
        <f>IFERROR(VLOOKUP(D64,Table_wabobpsvr_AzureCalc_AzureCalcRateCard[], 3,FALSE), VLOOKUP(LEFT(D64, LEN(D64)-'Rate Card'!$M$26), Table_wabobpsvr_AzureCalc_AzureCalcRateCard[], 3, FALSE))</f>
        <v>Hours</v>
      </c>
      <c r="D64" s="1053" t="str">
        <f>B64&amp;'Discount Calculations'!$G$16&amp;'Rate Card'!$K$23</f>
        <v>A8 VM (Non-Windows)MOSP1</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t="str">
        <f>IFERROR(VLOOKUP(D64,Table_wabobpsvr_AzureCalc_AzureCalcRateCard[], 7,FALSE), VLOOKUP(LEFT(D64, LEN(D64)-'Rate Card'!$M$26), Table_wabobpsvr_AzureCalc_AzureCalcRateCard[], 7, FALSE))</f>
        <v/>
      </c>
      <c r="P64" s="913" t="str">
        <f>IFERROR(VLOOKUP(D64,Table_wabobpsvr_AzureCalc_AzureCalcRateCard[], 8,FALSE), VLOOKUP(LEFT(D64, LEN(D64)-'Rate Card'!$M$26), Table_wabobpsvr_AzureCalc_AzureCalcRateCard[], 8, FALSE))</f>
        <v/>
      </c>
    </row>
    <row r="65" spans="1:16">
      <c r="B65" t="s">
        <v>721</v>
      </c>
      <c r="C65" s="64" t="str">
        <f>IFERROR(VLOOKUP(D65,Table_wabobpsvr_AzureCalc_AzureCalcRateCard[], 3,FALSE), VLOOKUP(LEFT(D65, LEN(D65)-'Rate Card'!$M$26), Table_wabobpsvr_AzureCalc_AzureCalcRateCard[], 3, FALSE))</f>
        <v>Hours</v>
      </c>
      <c r="D65" s="1053" t="str">
        <f>B65&amp;'Discount Calculations'!$G$16&amp;'Rate Card'!$K$23</f>
        <v>A9 VM (Non-Windows)MOSP1</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t="str">
        <f>IFERROR(VLOOKUP(D65,Table_wabobpsvr_AzureCalc_AzureCalcRateCard[], 7,FALSE), VLOOKUP(LEFT(D65, LEN(D65)-'Rate Card'!$M$26), Table_wabobpsvr_AzureCalc_AzureCalcRateCard[], 7, FALSE))</f>
        <v/>
      </c>
      <c r="P65" s="913" t="str">
        <f>IFERROR(VLOOKUP(D65,Table_wabobpsvr_AzureCalc_AzureCalcRateCard[], 8,FALSE), VLOOKUP(LEFT(D65, LEN(D65)-'Rate Card'!$M$26), Table_wabobpsvr_AzureCalc_AzureCalcRateCard[], 8, FALSE))</f>
        <v/>
      </c>
    </row>
    <row r="66" spans="1:16">
      <c r="B66" t="s">
        <v>1283</v>
      </c>
      <c r="C66" s="64" t="str">
        <f>IFERROR(VLOOKUP(D66,Table_wabobpsvr_AzureCalc_AzureCalcRateCard[], 3,FALSE), VLOOKUP(LEFT(D66, LEN(D66)-'Rate Card'!$M$26), Table_wabobpsvr_AzureCalc_AzureCalcRateCard[], 3, FALSE))</f>
        <v>Hours</v>
      </c>
      <c r="D66" s="1053" t="str">
        <f>B66&amp;'Discount Calculations'!$G$16&amp;'Rate Card'!$K$23</f>
        <v>A10 VM (Non-Windows)MOSP1</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t="str">
        <f>IFERROR(VLOOKUP(D66,Table_wabobpsvr_AzureCalc_AzureCalcRateCard[], 7,FALSE), VLOOKUP(LEFT(D66, LEN(D66)-'Rate Card'!$M$26), Table_wabobpsvr_AzureCalc_AzureCalcRateCard[], 7, FALSE))</f>
        <v/>
      </c>
      <c r="P66" s="913" t="str">
        <f>IFERROR(VLOOKUP(D66,Table_wabobpsvr_AzureCalc_AzureCalcRateCard[], 8,FALSE), VLOOKUP(LEFT(D66, LEN(D66)-'Rate Card'!$M$26), Table_wabobpsvr_AzureCalc_AzureCalcRateCard[], 8, FALSE))</f>
        <v/>
      </c>
    </row>
    <row r="67" spans="1:16">
      <c r="B67" t="s">
        <v>1285</v>
      </c>
      <c r="C67" s="64" t="str">
        <f>IFERROR(VLOOKUP(D67,Table_wabobpsvr_AzureCalc_AzureCalcRateCard[], 3,FALSE), VLOOKUP(LEFT(D67, LEN(D67)-'Rate Card'!$M$26), Table_wabobpsvr_AzureCalc_AzureCalcRateCard[], 3, FALSE))</f>
        <v>Hours</v>
      </c>
      <c r="D67" s="1053" t="str">
        <f>B67&amp;'Discount Calculations'!$G$16&amp;'Rate Card'!$K$23</f>
        <v>A11 VM (Non-Windows)MOSP1</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t="str">
        <f>IFERROR(VLOOKUP(D67,Table_wabobpsvr_AzureCalc_AzureCalcRateCard[], 7,FALSE), VLOOKUP(LEFT(D67, LEN(D67)-'Rate Card'!$M$26), Table_wabobpsvr_AzureCalc_AzureCalcRateCard[], 7, FALSE))</f>
        <v/>
      </c>
      <c r="P67" s="913" t="str">
        <f>IFERROR(VLOOKUP(D67,Table_wabobpsvr_AzureCalc_AzureCalcRateCard[], 8,FALSE), VLOOKUP(LEFT(D67, LEN(D67)-'Rate Card'!$M$26), Table_wabobpsvr_AzureCalc_AzureCalcRateCard[], 8, FALSE))</f>
        <v/>
      </c>
    </row>
    <row r="68" spans="1:16">
      <c r="C68" s="33"/>
      <c r="D68" s="1017"/>
      <c r="E68" s="1017"/>
      <c r="F68" s="1026"/>
      <c r="H68" s="1024"/>
      <c r="I68" s="1026"/>
      <c r="K68" s="548"/>
      <c r="L68" s="106"/>
      <c r="M68" s="25"/>
      <c r="N68" s="33"/>
      <c r="O68" s="914"/>
      <c r="P68" s="914"/>
    </row>
    <row r="69" spans="1:16">
      <c r="A69" t="s">
        <v>1235</v>
      </c>
      <c r="B69" t="s">
        <v>1135</v>
      </c>
      <c r="C69" s="64" t="str">
        <f>IFERROR(VLOOKUP(D69,Table_wabobpsvr_AzureCalc_AzureCalcRateCard[], 3,FALSE), VLOOKUP(LEFT(D69, LEN(D69)-'Rate Card'!$M$26), Table_wabobpsvr_AzureCalc_AzureCalcRateCard[], 3, FALSE))</f>
        <v>Per Hour</v>
      </c>
      <c r="D69" s="1053" t="str">
        <f>B69&amp;'Discount Calculations'!$G$16&amp;'Rate Card'!$K$23</f>
        <v>Basic_D1 VM (Windows)MOSP1</v>
      </c>
      <c r="E69" s="1025">
        <f>IFERROR(VLOOKUP(D69,Table_wabobpsvr_AzureCalc_AzureCalcRateCard[], 5,FALSE), VLOOKUP(LEFT(D69, LEN(D69)-'Rate Card'!$M$26), Table_wabobpsvr_AzureCalc_AzureCalcRateCard[], 5, FALSE))</f>
        <v>0.13</v>
      </c>
      <c r="F69" s="1026">
        <f t="shared" si="31"/>
        <v>1</v>
      </c>
      <c r="G69" s="1053">
        <f>F69*E69</f>
        <v>0.13</v>
      </c>
      <c r="H69" s="1024">
        <f>'Discount Calculations'!$C$42</f>
        <v>0</v>
      </c>
      <c r="I69" s="1026">
        <f>G69*(1-H69)</f>
        <v>0.13</v>
      </c>
      <c r="J69" s="1053">
        <f t="shared" si="34"/>
        <v>0</v>
      </c>
      <c r="K69" s="548">
        <f>E69*J69</f>
        <v>0</v>
      </c>
      <c r="L69" s="106">
        <f>'Discount Calculations'!$AD$5+1</f>
        <v>1</v>
      </c>
      <c r="M69" s="25">
        <f>L69*(K69+I69)</f>
        <v>0.13</v>
      </c>
      <c r="N69" s="95">
        <f>M69*'FX Card'!$G$28</f>
        <v>0.13</v>
      </c>
      <c r="O69" s="913" t="str">
        <f>IFERROR(VLOOKUP(D69,Table_wabobpsvr_AzureCalc_AzureCalcRateCard[], 7,FALSE), VLOOKUP(LEFT(D69, LEN(D69)-'Rate Card'!$M$26), Table_wabobpsvr_AzureCalc_AzureCalcRateCard[], 7, FALSE))</f>
        <v/>
      </c>
      <c r="P69" s="913" t="str">
        <f>IFERROR(VLOOKUP(D69,Table_wabobpsvr_AzureCalc_AzureCalcRateCard[], 8,FALSE), VLOOKUP(LEFT(D69, LEN(D69)-'Rate Card'!$M$26), Table_wabobpsvr_AzureCalc_AzureCalcRateCard[], 8, FALSE))</f>
        <v/>
      </c>
    </row>
    <row r="70" spans="1:16">
      <c r="B70" t="s">
        <v>1145</v>
      </c>
      <c r="C70" s="64" t="str">
        <f>IFERROR(VLOOKUP(D70,Table_wabobpsvr_AzureCalc_AzureCalcRateCard[], 3,FALSE), VLOOKUP(LEFT(D70, LEN(D70)-'Rate Card'!$M$26), Table_wabobpsvr_AzureCalc_AzureCalcRateCard[], 3, FALSE))</f>
        <v>Per Hour</v>
      </c>
      <c r="D70" s="1053" t="str">
        <f>B70&amp;'Discount Calculations'!$G$16&amp;'Rate Card'!$K$23</f>
        <v>Basic_D2 VM (Windows)MOSP1</v>
      </c>
      <c r="E70" s="1025">
        <f>IFERROR(VLOOKUP(D70,Table_wabobpsvr_AzureCalc_AzureCalcRateCard[], 5,FALSE), VLOOKUP(LEFT(D70, LEN(D70)-'Rate Card'!$M$26), Table_wabobpsvr_AzureCalc_AzureCalcRateCard[], 5, FALSE))</f>
        <v>0.26</v>
      </c>
      <c r="F70" s="1026">
        <f t="shared" si="31"/>
        <v>1</v>
      </c>
      <c r="G70" s="1053">
        <f t="shared" ref="G70:G85" si="39">F70*E70</f>
        <v>0.26</v>
      </c>
      <c r="H70" s="1024">
        <f>'Discount Calculations'!$C$42</f>
        <v>0</v>
      </c>
      <c r="I70" s="1026">
        <f t="shared" ref="I70:I85" si="40">G70*(1-H70)</f>
        <v>0.26</v>
      </c>
      <c r="J70" s="1053">
        <f t="shared" si="34"/>
        <v>0</v>
      </c>
      <c r="K70" s="548">
        <f t="shared" ref="K70:K85" si="41">E70*J70</f>
        <v>0</v>
      </c>
      <c r="L70" s="106">
        <f>'Discount Calculations'!$AD$5+1</f>
        <v>1</v>
      </c>
      <c r="M70" s="25">
        <f t="shared" ref="M70:M85" si="42">L70*(K70+I70)</f>
        <v>0.26</v>
      </c>
      <c r="N70" s="95">
        <f>M70*'FX Card'!$G$28</f>
        <v>0.26</v>
      </c>
      <c r="O70" s="913" t="str">
        <f>IFERROR(VLOOKUP(D70,Table_wabobpsvr_AzureCalc_AzureCalcRateCard[], 7,FALSE), VLOOKUP(LEFT(D70, LEN(D70)-'Rate Card'!$M$26), Table_wabobpsvr_AzureCalc_AzureCalcRateCard[], 7, FALSE))</f>
        <v/>
      </c>
      <c r="P70" s="913" t="str">
        <f>IFERROR(VLOOKUP(D70,Table_wabobpsvr_AzureCalc_AzureCalcRateCard[], 8,FALSE), VLOOKUP(LEFT(D70, LEN(D70)-'Rate Card'!$M$26), Table_wabobpsvr_AzureCalc_AzureCalcRateCard[], 8, FALSE))</f>
        <v/>
      </c>
    </row>
    <row r="71" spans="1:16">
      <c r="B71" t="s">
        <v>1147</v>
      </c>
      <c r="C71" s="64" t="str">
        <f>IFERROR(VLOOKUP(D71,Table_wabobpsvr_AzureCalc_AzureCalcRateCard[], 3,FALSE), VLOOKUP(LEFT(D71, LEN(D71)-'Rate Card'!$M$26), Table_wabobpsvr_AzureCalc_AzureCalcRateCard[], 3, FALSE))</f>
        <v>Per Hour</v>
      </c>
      <c r="D71" s="1053" t="str">
        <f>B71&amp;'Discount Calculations'!$G$16&amp;'Rate Card'!$K$23</f>
        <v>Basic_D3 VM (Windows)MOSP1</v>
      </c>
      <c r="E71" s="1025">
        <f>IFERROR(VLOOKUP(D71,Table_wabobpsvr_AzureCalc_AzureCalcRateCard[], 5,FALSE), VLOOKUP(LEFT(D71, LEN(D71)-'Rate Card'!$M$26), Table_wabobpsvr_AzureCalc_AzureCalcRateCard[], 5, FALSE))</f>
        <v>0.52</v>
      </c>
      <c r="F71" s="1026">
        <f t="shared" si="31"/>
        <v>1</v>
      </c>
      <c r="G71" s="1053">
        <f t="shared" si="39"/>
        <v>0.52</v>
      </c>
      <c r="H71" s="1024">
        <f>'Discount Calculations'!$C$42</f>
        <v>0</v>
      </c>
      <c r="I71" s="1026">
        <f t="shared" si="40"/>
        <v>0.52</v>
      </c>
      <c r="J71" s="1053">
        <f t="shared" si="34"/>
        <v>0</v>
      </c>
      <c r="K71" s="548">
        <f t="shared" si="41"/>
        <v>0</v>
      </c>
      <c r="L71" s="106">
        <f>'Discount Calculations'!$AD$5+1</f>
        <v>1</v>
      </c>
      <c r="M71" s="25">
        <f t="shared" si="42"/>
        <v>0.52</v>
      </c>
      <c r="N71" s="95">
        <f>M71*'FX Card'!$G$28</f>
        <v>0.52</v>
      </c>
      <c r="O71" s="913" t="str">
        <f>IFERROR(VLOOKUP(D71,Table_wabobpsvr_AzureCalc_AzureCalcRateCard[], 7,FALSE), VLOOKUP(LEFT(D71, LEN(D71)-'Rate Card'!$M$26), Table_wabobpsvr_AzureCalc_AzureCalcRateCard[], 7, FALSE))</f>
        <v/>
      </c>
      <c r="P71" s="913" t="str">
        <f>IFERROR(VLOOKUP(D71,Table_wabobpsvr_AzureCalc_AzureCalcRateCard[], 8,FALSE), VLOOKUP(LEFT(D71, LEN(D71)-'Rate Card'!$M$26), Table_wabobpsvr_AzureCalc_AzureCalcRateCard[], 8, FALSE))</f>
        <v/>
      </c>
    </row>
    <row r="72" spans="1:16">
      <c r="B72" t="s">
        <v>1149</v>
      </c>
      <c r="C72" s="64" t="str">
        <f>IFERROR(VLOOKUP(D72,Table_wabobpsvr_AzureCalc_AzureCalcRateCard[], 3,FALSE), VLOOKUP(LEFT(D72, LEN(D72)-'Rate Card'!$M$26), Table_wabobpsvr_AzureCalc_AzureCalcRateCard[], 3, FALSE))</f>
        <v>Per Hour</v>
      </c>
      <c r="D72" s="1053" t="str">
        <f>B72&amp;'Discount Calculations'!$G$16&amp;'Rate Card'!$K$23</f>
        <v>Basic_D4 VM (Windows)MOSP1</v>
      </c>
      <c r="E72" s="1025">
        <f>IFERROR(VLOOKUP(D72,Table_wabobpsvr_AzureCalc_AzureCalcRateCard[], 5,FALSE), VLOOKUP(LEFT(D72, LEN(D72)-'Rate Card'!$M$26), Table_wabobpsvr_AzureCalc_AzureCalcRateCard[], 5, FALSE))</f>
        <v>1.04</v>
      </c>
      <c r="F72" s="1026">
        <f t="shared" si="31"/>
        <v>1</v>
      </c>
      <c r="G72" s="1053">
        <f t="shared" si="39"/>
        <v>1.04</v>
      </c>
      <c r="H72" s="1024">
        <f>'Discount Calculations'!$C$42</f>
        <v>0</v>
      </c>
      <c r="I72" s="1026">
        <f t="shared" si="40"/>
        <v>1.04</v>
      </c>
      <c r="J72" s="1053">
        <f t="shared" si="34"/>
        <v>0</v>
      </c>
      <c r="K72" s="548">
        <f t="shared" si="41"/>
        <v>0</v>
      </c>
      <c r="L72" s="106">
        <f>'Discount Calculations'!$AD$5+1</f>
        <v>1</v>
      </c>
      <c r="M72" s="25">
        <f t="shared" si="42"/>
        <v>1.04</v>
      </c>
      <c r="N72" s="95">
        <f>M72*'FX Card'!$G$28</f>
        <v>1.04</v>
      </c>
      <c r="O72" s="913" t="str">
        <f>IFERROR(VLOOKUP(D72,Table_wabobpsvr_AzureCalc_AzureCalcRateCard[], 7,FALSE), VLOOKUP(LEFT(D72, LEN(D72)-'Rate Card'!$M$26), Table_wabobpsvr_AzureCalc_AzureCalcRateCard[], 7, FALSE))</f>
        <v/>
      </c>
      <c r="P72" s="913" t="str">
        <f>IFERROR(VLOOKUP(D72,Table_wabobpsvr_AzureCalc_AzureCalcRateCard[], 8,FALSE), VLOOKUP(LEFT(D72, LEN(D72)-'Rate Card'!$M$26), Table_wabobpsvr_AzureCalc_AzureCalcRateCard[], 8, FALSE))</f>
        <v/>
      </c>
    </row>
    <row r="73" spans="1:16">
      <c r="B73" t="s">
        <v>1137</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(Windows)MOSP1</v>
      </c>
      <c r="E73" s="1025">
        <f>IFERROR(VLOOKUP(D73,Table_wabobpsvr_AzureCalc_AzureCalcRateCard[], 5,FALSE), VLOOKUP(LEFT(D73, LEN(D73)-'Rate Card'!$M$26), Table_wabobpsvr_AzureCalc_AzureCalcRateCard[], 5, FALSE))</f>
        <v>0.3</v>
      </c>
      <c r="F73" s="1026">
        <f t="shared" si="31"/>
        <v>1</v>
      </c>
      <c r="G73" s="1053">
        <f t="shared" si="39"/>
        <v>0.3</v>
      </c>
      <c r="H73" s="1024">
        <f>'Discount Calculations'!$C$42</f>
        <v>0</v>
      </c>
      <c r="I73" s="1026">
        <f t="shared" si="40"/>
        <v>0.3</v>
      </c>
      <c r="J73" s="1053">
        <f t="shared" si="34"/>
        <v>0</v>
      </c>
      <c r="K73" s="548">
        <f t="shared" si="41"/>
        <v>0</v>
      </c>
      <c r="L73" s="106">
        <f>'Discount Calculations'!$AD$5+1</f>
        <v>1</v>
      </c>
      <c r="M73" s="25">
        <f t="shared" si="42"/>
        <v>0.3</v>
      </c>
      <c r="N73" s="95">
        <f>M73*'FX Card'!$G$28</f>
        <v>0.3</v>
      </c>
      <c r="O73" s="913" t="str">
        <f>IFERROR(VLOOKUP(D73,Table_wabobpsvr_AzureCalc_AzureCalcRateCard[], 7,FALSE), VLOOKUP(LEFT(D73, LEN(D73)-'Rate Card'!$M$26), Table_wabobpsvr_AzureCalc_AzureCalcRateCard[], 7, FALSE))</f>
        <v/>
      </c>
      <c r="P73" s="913" t="str">
        <f>IFERROR(VLOOKUP(D73,Table_wabobpsvr_AzureCalc_AzureCalcRateCard[], 8,FALSE), VLOOKUP(LEFT(D73, LEN(D73)-'Rate Card'!$M$26), Table_wabobpsvr_AzureCalc_AzureCalcRateCard[], 8, FALSE))</f>
        <v/>
      </c>
    </row>
    <row r="74" spans="1:16">
      <c r="B74" t="s">
        <v>1139</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(Windows)MOSP1</v>
      </c>
      <c r="E74" s="1025">
        <f>IFERROR(VLOOKUP(D74,Table_wabobpsvr_AzureCalc_AzureCalcRateCard[], 5,FALSE), VLOOKUP(LEFT(D74, LEN(D74)-'Rate Card'!$M$26), Table_wabobpsvr_AzureCalc_AzureCalcRateCard[], 5, FALSE))</f>
        <v>0.6</v>
      </c>
      <c r="F74" s="1026">
        <f t="shared" si="31"/>
        <v>1</v>
      </c>
      <c r="G74" s="1053">
        <f t="shared" si="39"/>
        <v>0.6</v>
      </c>
      <c r="H74" s="1024">
        <f>'Discount Calculations'!$C$42</f>
        <v>0</v>
      </c>
      <c r="I74" s="1026">
        <f t="shared" si="40"/>
        <v>0.6</v>
      </c>
      <c r="J74" s="1053">
        <f t="shared" si="34"/>
        <v>0</v>
      </c>
      <c r="K74" s="548">
        <f t="shared" si="41"/>
        <v>0</v>
      </c>
      <c r="L74" s="106">
        <f>'Discount Calculations'!$AD$5+1</f>
        <v>1</v>
      </c>
      <c r="M74" s="25">
        <f t="shared" si="42"/>
        <v>0.6</v>
      </c>
      <c r="N74" s="95">
        <f>M74*'FX Card'!$G$28</f>
        <v>0.6</v>
      </c>
      <c r="O74" s="913" t="str">
        <f>IFERROR(VLOOKUP(D74,Table_wabobpsvr_AzureCalc_AzureCalcRateCard[], 7,FALSE), VLOOKUP(LEFT(D74, LEN(D74)-'Rate Card'!$M$26), Table_wabobpsvr_AzureCalc_AzureCalcRateCard[], 7, FALSE))</f>
        <v/>
      </c>
      <c r="P74" s="913" t="str">
        <f>IFERROR(VLOOKUP(D74,Table_wabobpsvr_AzureCalc_AzureCalcRateCard[], 8,FALSE), VLOOKUP(LEFT(D74, LEN(D74)-'Rate Card'!$M$26), Table_wabobpsvr_AzureCalc_AzureCalcRateCard[], 8, FALSE))</f>
        <v/>
      </c>
    </row>
    <row r="75" spans="1:16">
      <c r="B75" t="s">
        <v>1141</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(Windows)MOSP1</v>
      </c>
      <c r="E75" s="1025">
        <f>IFERROR(VLOOKUP(D75,Table_wabobpsvr_AzureCalc_AzureCalcRateCard[], 5,FALSE), VLOOKUP(LEFT(D75, LEN(D75)-'Rate Card'!$M$26), Table_wabobpsvr_AzureCalc_AzureCalcRateCard[], 5, FALSE))</f>
        <v>1.08</v>
      </c>
      <c r="F75" s="1026">
        <f t="shared" si="31"/>
        <v>1</v>
      </c>
      <c r="G75" s="1053">
        <f t="shared" si="39"/>
        <v>1.08</v>
      </c>
      <c r="H75" s="1024">
        <f>'Discount Calculations'!$C$42</f>
        <v>0</v>
      </c>
      <c r="I75" s="1026">
        <f t="shared" si="40"/>
        <v>1.08</v>
      </c>
      <c r="J75" s="1053">
        <f t="shared" si="34"/>
        <v>0</v>
      </c>
      <c r="K75" s="548">
        <f t="shared" si="41"/>
        <v>0</v>
      </c>
      <c r="L75" s="106">
        <f>'Discount Calculations'!$AD$5+1</f>
        <v>1</v>
      </c>
      <c r="M75" s="25">
        <f t="shared" si="42"/>
        <v>1.08</v>
      </c>
      <c r="N75" s="95">
        <f>M75*'FX Card'!$G$28</f>
        <v>1.08</v>
      </c>
      <c r="O75" s="913" t="str">
        <f>IFERROR(VLOOKUP(D75,Table_wabobpsvr_AzureCalc_AzureCalcRateCard[], 7,FALSE), VLOOKUP(LEFT(D75, LEN(D75)-'Rate Card'!$M$26), Table_wabobpsvr_AzureCalc_AzureCalcRateCard[], 7, FALSE))</f>
        <v/>
      </c>
      <c r="P75" s="913" t="str">
        <f>IFERROR(VLOOKUP(D75,Table_wabobpsvr_AzureCalc_AzureCalcRateCard[], 8,FALSE), VLOOKUP(LEFT(D75, LEN(D75)-'Rate Card'!$M$26), Table_wabobpsvr_AzureCalc_AzureCalcRateCard[], 8, FALSE))</f>
        <v/>
      </c>
    </row>
    <row r="76" spans="1:16">
      <c r="B76" t="s">
        <v>1238</v>
      </c>
      <c r="C76" s="64" t="e">
        <f>IFERROR(VLOOKUP(D76,Table_wabobpsvr_AzureCalc_AzureCalcRateCard[], 3,FALSE), VLOOKUP(LEFT(D76, LEN(D76)-'Rate Card'!$M$26), Table_wabobpsvr_AzureCalc_AzureCalcRateCard[], 3, FALSE))</f>
        <v>#N/A</v>
      </c>
      <c r="D76" s="1053" t="str">
        <f>B76&amp;'Discount Calculations'!$G$16&amp;'Rate Card'!$K$23</f>
        <v>Basic_D14VM (Windows)MOSP1</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1235</v>
      </c>
      <c r="B78" t="s">
        <v>1156</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(Windows)MOSP1</v>
      </c>
      <c r="E78" s="1025">
        <f>IFERROR(VLOOKUP(D78,Table_wabobpsvr_AzureCalc_AzureCalcRateCard[], 5,FALSE), VLOOKUP(LEFT(D78, LEN(D78)-'Rate Card'!$M$26), Table_wabobpsvr_AzureCalc_AzureCalcRateCard[], 5, FALSE))</f>
        <v>0.13</v>
      </c>
      <c r="F78" s="1026">
        <f t="shared" si="31"/>
        <v>1</v>
      </c>
      <c r="G78" s="1053">
        <f t="shared" si="39"/>
        <v>0.13</v>
      </c>
      <c r="H78" s="1024">
        <f>'Discount Calculations'!$C$42</f>
        <v>0</v>
      </c>
      <c r="I78" s="1026">
        <f t="shared" si="40"/>
        <v>0.13</v>
      </c>
      <c r="J78" s="1053">
        <f t="shared" si="34"/>
        <v>0</v>
      </c>
      <c r="K78" s="548">
        <f t="shared" si="41"/>
        <v>0</v>
      </c>
      <c r="L78" s="106">
        <f>'Discount Calculations'!$AD$5+1</f>
        <v>1</v>
      </c>
      <c r="M78" s="25">
        <f t="shared" si="42"/>
        <v>0.13</v>
      </c>
      <c r="N78" s="95">
        <f>M78*'FX Card'!$G$28</f>
        <v>0.13</v>
      </c>
      <c r="O78" s="913" t="str">
        <f>IFERROR(VLOOKUP(D78,Table_wabobpsvr_AzureCalc_AzureCalcRateCard[], 7,FALSE), VLOOKUP(LEFT(D78, LEN(D78)-'Rate Card'!$M$26), Table_wabobpsvr_AzureCalc_AzureCalcRateCard[], 7, FALSE))</f>
        <v/>
      </c>
      <c r="P78" s="913" t="str">
        <f>IFERROR(VLOOKUP(D78,Table_wabobpsvr_AzureCalc_AzureCalcRateCard[], 8,FALSE), VLOOKUP(LEFT(D78, LEN(D78)-'Rate Card'!$M$26), Table_wabobpsvr_AzureCalc_AzureCalcRateCard[], 8, FALSE))</f>
        <v/>
      </c>
    </row>
    <row r="79" spans="1:16">
      <c r="B79" t="s">
        <v>1171</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(Windows)MOSP1</v>
      </c>
      <c r="E79" s="1025">
        <f>IFERROR(VLOOKUP(D79,Table_wabobpsvr_AzureCalc_AzureCalcRateCard[], 5,FALSE), VLOOKUP(LEFT(D79, LEN(D79)-'Rate Card'!$M$26), Table_wabobpsvr_AzureCalc_AzureCalcRateCard[], 5, FALSE))</f>
        <v>0.26</v>
      </c>
      <c r="F79" s="1026">
        <f t="shared" si="31"/>
        <v>1</v>
      </c>
      <c r="G79" s="1053">
        <f t="shared" si="39"/>
        <v>0.26</v>
      </c>
      <c r="H79" s="1024">
        <f>'Discount Calculations'!$C$42</f>
        <v>0</v>
      </c>
      <c r="I79" s="1026">
        <f t="shared" si="40"/>
        <v>0.26</v>
      </c>
      <c r="J79" s="1053">
        <f t="shared" si="34"/>
        <v>0</v>
      </c>
      <c r="K79" s="548">
        <f t="shared" si="41"/>
        <v>0</v>
      </c>
      <c r="L79" s="106">
        <f>'Discount Calculations'!$AD$5+1</f>
        <v>1</v>
      </c>
      <c r="M79" s="25">
        <f t="shared" si="42"/>
        <v>0.26</v>
      </c>
      <c r="N79" s="95">
        <f>M79*'FX Card'!$G$28</f>
        <v>0.26</v>
      </c>
      <c r="O79" s="913" t="str">
        <f>IFERROR(VLOOKUP(D79,Table_wabobpsvr_AzureCalc_AzureCalcRateCard[], 7,FALSE), VLOOKUP(LEFT(D79, LEN(D79)-'Rate Card'!$M$26), Table_wabobpsvr_AzureCalc_AzureCalcRateCard[], 7, FALSE))</f>
        <v/>
      </c>
      <c r="P79" s="913" t="str">
        <f>IFERROR(VLOOKUP(D79,Table_wabobpsvr_AzureCalc_AzureCalcRateCard[], 8,FALSE), VLOOKUP(LEFT(D79, LEN(D79)-'Rate Card'!$M$26), Table_wabobpsvr_AzureCalc_AzureCalcRateCard[], 8, FALSE))</f>
        <v/>
      </c>
    </row>
    <row r="80" spans="1:16">
      <c r="B80" t="s">
        <v>1174</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(Windows)MOSP1</v>
      </c>
      <c r="E80" s="1025">
        <f>IFERROR(VLOOKUP(D80,Table_wabobpsvr_AzureCalc_AzureCalcRateCard[], 5,FALSE), VLOOKUP(LEFT(D80, LEN(D80)-'Rate Card'!$M$26), Table_wabobpsvr_AzureCalc_AzureCalcRateCard[], 5, FALSE))</f>
        <v>0.52</v>
      </c>
      <c r="F80" s="1026">
        <f t="shared" si="31"/>
        <v>1</v>
      </c>
      <c r="G80" s="1053">
        <f t="shared" si="39"/>
        <v>0.52</v>
      </c>
      <c r="H80" s="1024">
        <f>'Discount Calculations'!$C$42</f>
        <v>0</v>
      </c>
      <c r="I80" s="1026">
        <f t="shared" si="40"/>
        <v>0.52</v>
      </c>
      <c r="J80" s="1053">
        <f t="shared" si="34"/>
        <v>0</v>
      </c>
      <c r="K80" s="548">
        <f t="shared" si="41"/>
        <v>0</v>
      </c>
      <c r="L80" s="106">
        <f>'Discount Calculations'!$AD$5+1</f>
        <v>1</v>
      </c>
      <c r="M80" s="25">
        <f t="shared" si="42"/>
        <v>0.52</v>
      </c>
      <c r="N80" s="95">
        <f>M80*'FX Card'!$G$28</f>
        <v>0.52</v>
      </c>
      <c r="O80" s="913" t="str">
        <f>IFERROR(VLOOKUP(D80,Table_wabobpsvr_AzureCalc_AzureCalcRateCard[], 7,FALSE), VLOOKUP(LEFT(D80, LEN(D80)-'Rate Card'!$M$26), Table_wabobpsvr_AzureCalc_AzureCalcRateCard[], 7, FALSE))</f>
        <v/>
      </c>
      <c r="P80" s="913" t="str">
        <f>IFERROR(VLOOKUP(D80,Table_wabobpsvr_AzureCalc_AzureCalcRateCard[], 8,FALSE), VLOOKUP(LEFT(D80, LEN(D80)-'Rate Card'!$M$26), Table_wabobpsvr_AzureCalc_AzureCalcRateCard[], 8, FALSE))</f>
        <v/>
      </c>
    </row>
    <row r="81" spans="1:16">
      <c r="B81" t="s">
        <v>1177</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(Windows)MOSP1</v>
      </c>
      <c r="E81" s="1025">
        <f>IFERROR(VLOOKUP(D81,Table_wabobpsvr_AzureCalc_AzureCalcRateCard[], 5,FALSE), VLOOKUP(LEFT(D81, LEN(D81)-'Rate Card'!$M$26), Table_wabobpsvr_AzureCalc_AzureCalcRateCard[], 5, FALSE))</f>
        <v>1.04</v>
      </c>
      <c r="F81" s="1026">
        <f t="shared" si="31"/>
        <v>1</v>
      </c>
      <c r="G81" s="1053">
        <f t="shared" si="39"/>
        <v>1.04</v>
      </c>
      <c r="H81" s="1024">
        <f>'Discount Calculations'!$C$42</f>
        <v>0</v>
      </c>
      <c r="I81" s="1026">
        <f t="shared" si="40"/>
        <v>1.04</v>
      </c>
      <c r="J81" s="1053">
        <f t="shared" si="34"/>
        <v>0</v>
      </c>
      <c r="K81" s="548">
        <f t="shared" si="41"/>
        <v>0</v>
      </c>
      <c r="L81" s="106">
        <f>'Discount Calculations'!$AD$5+1</f>
        <v>1</v>
      </c>
      <c r="M81" s="25">
        <f t="shared" si="42"/>
        <v>1.04</v>
      </c>
      <c r="N81" s="95">
        <f>M81*'FX Card'!$G$28</f>
        <v>1.04</v>
      </c>
      <c r="O81" s="913" t="str">
        <f>IFERROR(VLOOKUP(D81,Table_wabobpsvr_AzureCalc_AzureCalcRateCard[], 7,FALSE), VLOOKUP(LEFT(D81, LEN(D81)-'Rate Card'!$M$26), Table_wabobpsvr_AzureCalc_AzureCalcRateCard[], 7, FALSE))</f>
        <v/>
      </c>
      <c r="P81" s="913" t="str">
        <f>IFERROR(VLOOKUP(D81,Table_wabobpsvr_AzureCalc_AzureCalcRateCard[], 8,FALSE), VLOOKUP(LEFT(D81, LEN(D81)-'Rate Card'!$M$26), Table_wabobpsvr_AzureCalc_AzureCalcRateCard[], 8, FALSE))</f>
        <v/>
      </c>
    </row>
    <row r="82" spans="1:16">
      <c r="B82" t="s">
        <v>1159</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(Windows)MOSP1</v>
      </c>
      <c r="E82" s="1025">
        <f>IFERROR(VLOOKUP(D82,Table_wabobpsvr_AzureCalc_AzureCalcRateCard[], 5,FALSE), VLOOKUP(LEFT(D82, LEN(D82)-'Rate Card'!$M$26), Table_wabobpsvr_AzureCalc_AzureCalcRateCard[], 5, FALSE))</f>
        <v>0.3</v>
      </c>
      <c r="F82" s="1026">
        <f t="shared" si="31"/>
        <v>1</v>
      </c>
      <c r="G82" s="1053">
        <f t="shared" si="39"/>
        <v>0.3</v>
      </c>
      <c r="H82" s="1024">
        <f>'Discount Calculations'!$C$42</f>
        <v>0</v>
      </c>
      <c r="I82" s="1026">
        <f t="shared" si="40"/>
        <v>0.3</v>
      </c>
      <c r="J82" s="1053">
        <f t="shared" si="34"/>
        <v>0</v>
      </c>
      <c r="K82" s="548">
        <f t="shared" si="41"/>
        <v>0</v>
      </c>
      <c r="L82" s="106">
        <f>'Discount Calculations'!$AD$5+1</f>
        <v>1</v>
      </c>
      <c r="M82" s="25">
        <f t="shared" si="42"/>
        <v>0.3</v>
      </c>
      <c r="N82" s="95">
        <f>M82*'FX Card'!$G$28</f>
        <v>0.3</v>
      </c>
      <c r="O82" s="913" t="str">
        <f>IFERROR(VLOOKUP(D82,Table_wabobpsvr_AzureCalc_AzureCalcRateCard[], 7,FALSE), VLOOKUP(LEFT(D82, LEN(D82)-'Rate Card'!$M$26), Table_wabobpsvr_AzureCalc_AzureCalcRateCard[], 7, FALSE))</f>
        <v/>
      </c>
      <c r="P82" s="913" t="str">
        <f>IFERROR(VLOOKUP(D82,Table_wabobpsvr_AzureCalc_AzureCalcRateCard[], 8,FALSE), VLOOKUP(LEFT(D82, LEN(D82)-'Rate Card'!$M$26), Table_wabobpsvr_AzureCalc_AzureCalcRateCard[], 8, FALSE))</f>
        <v/>
      </c>
    </row>
    <row r="83" spans="1:16">
      <c r="B83" t="s">
        <v>1162</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(Windows)MOSP1</v>
      </c>
      <c r="E83" s="1025">
        <f>IFERROR(VLOOKUP(D83,Table_wabobpsvr_AzureCalc_AzureCalcRateCard[], 5,FALSE), VLOOKUP(LEFT(D83, LEN(D83)-'Rate Card'!$M$26), Table_wabobpsvr_AzureCalc_AzureCalcRateCard[], 5, FALSE))</f>
        <v>0.6</v>
      </c>
      <c r="F83" s="1026">
        <f t="shared" si="31"/>
        <v>1</v>
      </c>
      <c r="G83" s="1053">
        <f t="shared" si="39"/>
        <v>0.6</v>
      </c>
      <c r="H83" s="1024">
        <f>'Discount Calculations'!$C$42</f>
        <v>0</v>
      </c>
      <c r="I83" s="1026">
        <f t="shared" si="40"/>
        <v>0.6</v>
      </c>
      <c r="J83" s="1053">
        <f t="shared" si="34"/>
        <v>0</v>
      </c>
      <c r="K83" s="548">
        <f t="shared" si="41"/>
        <v>0</v>
      </c>
      <c r="L83" s="106">
        <f>'Discount Calculations'!$AD$5+1</f>
        <v>1</v>
      </c>
      <c r="M83" s="25">
        <f t="shared" si="42"/>
        <v>0.6</v>
      </c>
      <c r="N83" s="95">
        <f>M83*'FX Card'!$G$28</f>
        <v>0.6</v>
      </c>
      <c r="O83" s="913" t="str">
        <f>IFERROR(VLOOKUP(D83,Table_wabobpsvr_AzureCalc_AzureCalcRateCard[], 7,FALSE), VLOOKUP(LEFT(D83, LEN(D83)-'Rate Card'!$M$26), Table_wabobpsvr_AzureCalc_AzureCalcRateCard[], 7, FALSE))</f>
        <v/>
      </c>
      <c r="P83" s="913" t="str">
        <f>IFERROR(VLOOKUP(D83,Table_wabobpsvr_AzureCalc_AzureCalcRateCard[], 8,FALSE), VLOOKUP(LEFT(D83, LEN(D83)-'Rate Card'!$M$26), Table_wabobpsvr_AzureCalc_AzureCalcRateCard[], 8, FALSE))</f>
        <v/>
      </c>
    </row>
    <row r="84" spans="1:16">
      <c r="B84" t="s">
        <v>1165</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(Windows)MOSP1</v>
      </c>
      <c r="E84" s="1025">
        <f>IFERROR(VLOOKUP(D84,Table_wabobpsvr_AzureCalc_AzureCalcRateCard[], 5,FALSE), VLOOKUP(LEFT(D84, LEN(D84)-'Rate Card'!$M$26), Table_wabobpsvr_AzureCalc_AzureCalcRateCard[], 5, FALSE))</f>
        <v>1.08</v>
      </c>
      <c r="F84" s="1026">
        <f t="shared" si="31"/>
        <v>1</v>
      </c>
      <c r="G84" s="1053">
        <f t="shared" si="39"/>
        <v>1.08</v>
      </c>
      <c r="H84" s="1024">
        <f>'Discount Calculations'!$C$42</f>
        <v>0</v>
      </c>
      <c r="I84" s="1026">
        <f t="shared" si="40"/>
        <v>1.08</v>
      </c>
      <c r="J84" s="1053">
        <f t="shared" si="34"/>
        <v>0</v>
      </c>
      <c r="K84" s="548">
        <f t="shared" si="41"/>
        <v>0</v>
      </c>
      <c r="L84" s="106">
        <f>'Discount Calculations'!$AD$5+1</f>
        <v>1</v>
      </c>
      <c r="M84" s="25">
        <f t="shared" si="42"/>
        <v>1.08</v>
      </c>
      <c r="N84" s="95">
        <f>M84*'FX Card'!$G$28</f>
        <v>1.08</v>
      </c>
      <c r="O84" s="913" t="str">
        <f>IFERROR(VLOOKUP(D84,Table_wabobpsvr_AzureCalc_AzureCalcRateCard[], 7,FALSE), VLOOKUP(LEFT(D84, LEN(D84)-'Rate Card'!$M$26), Table_wabobpsvr_AzureCalc_AzureCalcRateCard[], 7, FALSE))</f>
        <v/>
      </c>
      <c r="P84" s="913" t="str">
        <f>IFERROR(VLOOKUP(D84,Table_wabobpsvr_AzureCalc_AzureCalcRateCard[], 8,FALSE), VLOOKUP(LEFT(D84, LEN(D84)-'Rate Card'!$M$26), Table_wabobpsvr_AzureCalc_AzureCalcRateCard[], 8, FALSE))</f>
        <v/>
      </c>
    </row>
    <row r="85" spans="1:16">
      <c r="B85" t="s">
        <v>1168</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(Windows)MOSP1</v>
      </c>
      <c r="E85" s="1025">
        <f>IFERROR(VLOOKUP(D85,Table_wabobpsvr_AzureCalc_AzureCalcRateCard[], 5,FALSE), VLOOKUP(LEFT(D85, LEN(D85)-'Rate Card'!$M$26), Table_wabobpsvr_AzureCalc_AzureCalcRateCard[], 5, FALSE))</f>
        <v>1.944</v>
      </c>
      <c r="F85" s="1026">
        <f t="shared" si="31"/>
        <v>1</v>
      </c>
      <c r="G85" s="1053">
        <f t="shared" si="39"/>
        <v>1.944</v>
      </c>
      <c r="H85" s="1024">
        <f>'Discount Calculations'!$C$42</f>
        <v>0</v>
      </c>
      <c r="I85" s="1026">
        <f t="shared" si="40"/>
        <v>1.944</v>
      </c>
      <c r="J85" s="1053">
        <f t="shared" si="34"/>
        <v>0</v>
      </c>
      <c r="K85" s="548">
        <f t="shared" si="41"/>
        <v>0</v>
      </c>
      <c r="L85" s="106">
        <f>'Discount Calculations'!$AD$5+1</f>
        <v>1</v>
      </c>
      <c r="M85" s="25">
        <f t="shared" si="42"/>
        <v>1.944</v>
      </c>
      <c r="N85" s="95">
        <f>M85*'FX Card'!$G$28</f>
        <v>1.944</v>
      </c>
      <c r="O85" s="913" t="str">
        <f>IFERROR(VLOOKUP(D85,Table_wabobpsvr_AzureCalc_AzureCalcRateCard[], 7,FALSE), VLOOKUP(LEFT(D85, LEN(D85)-'Rate Card'!$M$26), Table_wabobpsvr_AzureCalc_AzureCalcRateCard[], 7, FALSE))</f>
        <v/>
      </c>
      <c r="P85" s="913" t="str">
        <f>IFERROR(VLOOKUP(D85,Table_wabobpsvr_AzureCalc_AzureCalcRateCard[], 8,FALSE), VLOOKUP(LEFT(D85, LEN(D85)-'Rate Card'!$M$26), Table_wabobpsvr_AzureCalc_AzureCalcRateCard[], 8, FALSE))</f>
        <v/>
      </c>
    </row>
    <row r="86" spans="1:16">
      <c r="C86" s="33"/>
      <c r="D86" s="1017"/>
      <c r="E86" s="1017"/>
      <c r="F86" s="1026"/>
      <c r="H86" s="1024"/>
      <c r="I86" s="1026"/>
      <c r="K86" s="548"/>
      <c r="L86" s="106"/>
      <c r="M86" s="25"/>
      <c r="N86" s="33"/>
      <c r="O86" s="914"/>
      <c r="P86" s="914"/>
    </row>
    <row r="87" spans="1:16">
      <c r="A87" t="s">
        <v>1235</v>
      </c>
      <c r="B87" t="s">
        <v>1134</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(Non-Windows)MOSP1</v>
      </c>
      <c r="E87" s="1025">
        <f>IFERROR(VLOOKUP(D87,Table_wabobpsvr_AzureCalc_AzureCalcRateCard[], 5,FALSE), VLOOKUP(LEFT(D87, LEN(D87)-'Rate Card'!$M$26), Table_wabobpsvr_AzureCalc_AzureCalcRateCard[], 5, FALSE))</f>
        <v>7.0000000000000007E-2</v>
      </c>
      <c r="F87" s="1026">
        <f t="shared" si="31"/>
        <v>1</v>
      </c>
      <c r="G87" s="1053">
        <f>F87*E87</f>
        <v>7.0000000000000007E-2</v>
      </c>
      <c r="H87" s="1024">
        <f>'Discount Calculations'!$C$42</f>
        <v>0</v>
      </c>
      <c r="I87" s="1026">
        <f>G87*(1-H87)</f>
        <v>7.0000000000000007E-2</v>
      </c>
      <c r="J87" s="1053">
        <f t="shared" si="34"/>
        <v>0</v>
      </c>
      <c r="K87" s="548">
        <f>E87*J87</f>
        <v>0</v>
      </c>
      <c r="L87" s="106">
        <f>'Discount Calculations'!$AD$5+1</f>
        <v>1</v>
      </c>
      <c r="M87" s="25">
        <f>L87*(K87+I87)</f>
        <v>7.0000000000000007E-2</v>
      </c>
      <c r="N87" s="95">
        <f>M87*'FX Card'!$G$28</f>
        <v>7.0000000000000007E-2</v>
      </c>
      <c r="O87" s="913" t="str">
        <f>IFERROR(VLOOKUP(D87,Table_wabobpsvr_AzureCalc_AzureCalcRateCard[], 7,FALSE), VLOOKUP(LEFT(D87, LEN(D87)-'Rate Card'!$M$26), Table_wabobpsvr_AzureCalc_AzureCalcRateCard[], 7, FALSE))</f>
        <v/>
      </c>
      <c r="P87" s="913" t="str">
        <f>IFERROR(VLOOKUP(D87,Table_wabobpsvr_AzureCalc_AzureCalcRateCard[], 8,FALSE), VLOOKUP(LEFT(D87, LEN(D87)-'Rate Card'!$M$26), Table_wabobpsvr_AzureCalc_AzureCalcRateCard[], 8, FALSE))</f>
        <v/>
      </c>
    </row>
    <row r="88" spans="1:16">
      <c r="B88" t="s">
        <v>1144</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(Non-Windows)MOSP1</v>
      </c>
      <c r="E88" s="1025">
        <f>IFERROR(VLOOKUP(D88,Table_wabobpsvr_AzureCalc_AzureCalcRateCard[], 5,FALSE), VLOOKUP(LEFT(D88, LEN(D88)-'Rate Card'!$M$26), Table_wabobpsvr_AzureCalc_AzureCalcRateCard[], 5, FALSE))</f>
        <v>0.14000000000000001</v>
      </c>
      <c r="F88" s="1026">
        <f t="shared" si="31"/>
        <v>1</v>
      </c>
      <c r="G88" s="1053">
        <f t="shared" ref="G88:G103" si="43">F88*E88</f>
        <v>0.14000000000000001</v>
      </c>
      <c r="H88" s="1024">
        <f>'Discount Calculations'!$C$42</f>
        <v>0</v>
      </c>
      <c r="I88" s="1026">
        <f t="shared" ref="I88:I103" si="44">G88*(1-H88)</f>
        <v>0.14000000000000001</v>
      </c>
      <c r="J88" s="1053">
        <f t="shared" si="34"/>
        <v>0</v>
      </c>
      <c r="K88" s="548">
        <f t="shared" ref="K88:K103" si="45">E88*J88</f>
        <v>0</v>
      </c>
      <c r="L88" s="106">
        <f>'Discount Calculations'!$AD$5+1</f>
        <v>1</v>
      </c>
      <c r="M88" s="25">
        <f t="shared" ref="M88:M103" si="46">L88*(K88+I88)</f>
        <v>0.14000000000000001</v>
      </c>
      <c r="N88" s="95">
        <f>M88*'FX Card'!$G$28</f>
        <v>0.14000000000000001</v>
      </c>
      <c r="O88" s="913" t="str">
        <f>IFERROR(VLOOKUP(D88,Table_wabobpsvr_AzureCalc_AzureCalcRateCard[], 7,FALSE), VLOOKUP(LEFT(D88, LEN(D88)-'Rate Card'!$M$26), Table_wabobpsvr_AzureCalc_AzureCalcRateCard[], 7, FALSE))</f>
        <v/>
      </c>
      <c r="P88" s="913" t="str">
        <f>IFERROR(VLOOKUP(D88,Table_wabobpsvr_AzureCalc_AzureCalcRateCard[], 8,FALSE), VLOOKUP(LEFT(D88, LEN(D88)-'Rate Card'!$M$26), Table_wabobpsvr_AzureCalc_AzureCalcRateCard[], 8, FALSE))</f>
        <v/>
      </c>
    </row>
    <row r="89" spans="1:16">
      <c r="B89" t="s">
        <v>1146</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(Non-Windows)MOSP1</v>
      </c>
      <c r="E89" s="1025">
        <f>IFERROR(VLOOKUP(D89,Table_wabobpsvr_AzureCalc_AzureCalcRateCard[], 5,FALSE), VLOOKUP(LEFT(D89, LEN(D89)-'Rate Card'!$M$26), Table_wabobpsvr_AzureCalc_AzureCalcRateCard[], 5, FALSE))</f>
        <v>0.28000000000000003</v>
      </c>
      <c r="F89" s="1026">
        <f t="shared" si="31"/>
        <v>1</v>
      </c>
      <c r="G89" s="1053">
        <f t="shared" si="43"/>
        <v>0.28000000000000003</v>
      </c>
      <c r="H89" s="1024">
        <f>'Discount Calculations'!$C$42</f>
        <v>0</v>
      </c>
      <c r="I89" s="1026">
        <f t="shared" si="44"/>
        <v>0.28000000000000003</v>
      </c>
      <c r="J89" s="1053">
        <f t="shared" si="34"/>
        <v>0</v>
      </c>
      <c r="K89" s="548">
        <f t="shared" si="45"/>
        <v>0</v>
      </c>
      <c r="L89" s="106">
        <f>'Discount Calculations'!$AD$5+1</f>
        <v>1</v>
      </c>
      <c r="M89" s="25">
        <f t="shared" si="46"/>
        <v>0.28000000000000003</v>
      </c>
      <c r="N89" s="95">
        <f>M89*'FX Card'!$G$28</f>
        <v>0.28000000000000003</v>
      </c>
      <c r="O89" s="913" t="str">
        <f>IFERROR(VLOOKUP(D89,Table_wabobpsvr_AzureCalc_AzureCalcRateCard[], 7,FALSE), VLOOKUP(LEFT(D89, LEN(D89)-'Rate Card'!$M$26), Table_wabobpsvr_AzureCalc_AzureCalcRateCard[], 7, FALSE))</f>
        <v/>
      </c>
      <c r="P89" s="913" t="str">
        <f>IFERROR(VLOOKUP(D89,Table_wabobpsvr_AzureCalc_AzureCalcRateCard[], 8,FALSE), VLOOKUP(LEFT(D89, LEN(D89)-'Rate Card'!$M$26), Table_wabobpsvr_AzureCalc_AzureCalcRateCard[], 8, FALSE))</f>
        <v/>
      </c>
    </row>
    <row r="90" spans="1:16">
      <c r="B90" t="s">
        <v>1148</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(Non-Windows)MOSP1</v>
      </c>
      <c r="E90" s="1025">
        <f>IFERROR(VLOOKUP(D90,Table_wabobpsvr_AzureCalc_AzureCalcRateCard[], 5,FALSE), VLOOKUP(LEFT(D90, LEN(D90)-'Rate Card'!$M$26), Table_wabobpsvr_AzureCalc_AzureCalcRateCard[], 5, FALSE))</f>
        <v>0.56000000000000005</v>
      </c>
      <c r="F90" s="1026">
        <f t="shared" si="31"/>
        <v>1</v>
      </c>
      <c r="G90" s="1053">
        <f t="shared" si="43"/>
        <v>0.56000000000000005</v>
      </c>
      <c r="H90" s="1024">
        <f>'Discount Calculations'!$C$42</f>
        <v>0</v>
      </c>
      <c r="I90" s="1026">
        <f t="shared" si="44"/>
        <v>0.56000000000000005</v>
      </c>
      <c r="J90" s="1053">
        <f t="shared" si="34"/>
        <v>0</v>
      </c>
      <c r="K90" s="548">
        <f t="shared" si="45"/>
        <v>0</v>
      </c>
      <c r="L90" s="106">
        <f>'Discount Calculations'!$AD$5+1</f>
        <v>1</v>
      </c>
      <c r="M90" s="25">
        <f t="shared" si="46"/>
        <v>0.56000000000000005</v>
      </c>
      <c r="N90" s="95">
        <f>M90*'FX Card'!$G$28</f>
        <v>0.56000000000000005</v>
      </c>
      <c r="O90" s="913" t="str">
        <f>IFERROR(VLOOKUP(D90,Table_wabobpsvr_AzureCalc_AzureCalcRateCard[], 7,FALSE), VLOOKUP(LEFT(D90, LEN(D90)-'Rate Card'!$M$26), Table_wabobpsvr_AzureCalc_AzureCalcRateCard[], 7, FALSE))</f>
        <v/>
      </c>
      <c r="P90" s="913" t="str">
        <f>IFERROR(VLOOKUP(D90,Table_wabobpsvr_AzureCalc_AzureCalcRateCard[], 8,FALSE), VLOOKUP(LEFT(D90, LEN(D90)-'Rate Card'!$M$26), Table_wabobpsvr_AzureCalc_AzureCalcRateCard[], 8, FALSE))</f>
        <v/>
      </c>
    </row>
    <row r="91" spans="1:16">
      <c r="B91" t="s">
        <v>1136</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(Non-Windows)MOSP1</v>
      </c>
      <c r="E91" s="1025">
        <f>IFERROR(VLOOKUP(D91,Table_wabobpsvr_AzureCalc_AzureCalcRateCard[], 5,FALSE), VLOOKUP(LEFT(D91, LEN(D91)-'Rate Card'!$M$26), Table_wabobpsvr_AzureCalc_AzureCalcRateCard[], 5, FALSE))</f>
        <v>0.17499999999999999</v>
      </c>
      <c r="F91" s="1026">
        <f t="shared" si="31"/>
        <v>1</v>
      </c>
      <c r="G91" s="1053">
        <f t="shared" si="43"/>
        <v>0.17499999999999999</v>
      </c>
      <c r="H91" s="1024">
        <f>'Discount Calculations'!$C$42</f>
        <v>0</v>
      </c>
      <c r="I91" s="1026">
        <f t="shared" si="44"/>
        <v>0.17499999999999999</v>
      </c>
      <c r="J91" s="1053">
        <f t="shared" si="34"/>
        <v>0</v>
      </c>
      <c r="K91" s="548">
        <f t="shared" si="45"/>
        <v>0</v>
      </c>
      <c r="L91" s="106">
        <f>'Discount Calculations'!$AD$5+1</f>
        <v>1</v>
      </c>
      <c r="M91" s="25">
        <f t="shared" si="46"/>
        <v>0.17499999999999999</v>
      </c>
      <c r="N91" s="95">
        <f>M91*'FX Card'!$G$28</f>
        <v>0.17499999999999999</v>
      </c>
      <c r="O91" s="913" t="str">
        <f>IFERROR(VLOOKUP(D91,Table_wabobpsvr_AzureCalc_AzureCalcRateCard[], 7,FALSE), VLOOKUP(LEFT(D91, LEN(D91)-'Rate Card'!$M$26), Table_wabobpsvr_AzureCalc_AzureCalcRateCard[], 7, FALSE))</f>
        <v/>
      </c>
      <c r="P91" s="913" t="str">
        <f>IFERROR(VLOOKUP(D91,Table_wabobpsvr_AzureCalc_AzureCalcRateCard[], 8,FALSE), VLOOKUP(LEFT(D91, LEN(D91)-'Rate Card'!$M$26), Table_wabobpsvr_AzureCalc_AzureCalcRateCard[], 8, FALSE))</f>
        <v/>
      </c>
    </row>
    <row r="92" spans="1:16">
      <c r="B92" t="s">
        <v>1138</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(Non-Windows)MOSP1</v>
      </c>
      <c r="E92" s="1025">
        <f>IFERROR(VLOOKUP(D92,Table_wabobpsvr_AzureCalc_AzureCalcRateCard[], 5,FALSE), VLOOKUP(LEFT(D92, LEN(D92)-'Rate Card'!$M$26), Table_wabobpsvr_AzureCalc_AzureCalcRateCard[], 5, FALSE))</f>
        <v>0.35</v>
      </c>
      <c r="F92" s="1026">
        <f t="shared" si="31"/>
        <v>1</v>
      </c>
      <c r="G92" s="1053">
        <f t="shared" si="43"/>
        <v>0.35</v>
      </c>
      <c r="H92" s="1024">
        <f>'Discount Calculations'!$C$42</f>
        <v>0</v>
      </c>
      <c r="I92" s="1026">
        <f t="shared" si="44"/>
        <v>0.35</v>
      </c>
      <c r="J92" s="1053">
        <f t="shared" si="34"/>
        <v>0</v>
      </c>
      <c r="K92" s="548">
        <f t="shared" si="45"/>
        <v>0</v>
      </c>
      <c r="L92" s="106">
        <f>'Discount Calculations'!$AD$5+1</f>
        <v>1</v>
      </c>
      <c r="M92" s="25">
        <f t="shared" si="46"/>
        <v>0.35</v>
      </c>
      <c r="N92" s="95">
        <f>M92*'FX Card'!$G$28</f>
        <v>0.35</v>
      </c>
      <c r="O92" s="913" t="str">
        <f>IFERROR(VLOOKUP(D92,Table_wabobpsvr_AzureCalc_AzureCalcRateCard[], 7,FALSE), VLOOKUP(LEFT(D92, LEN(D92)-'Rate Card'!$M$26), Table_wabobpsvr_AzureCalc_AzureCalcRateCard[], 7, FALSE))</f>
        <v/>
      </c>
      <c r="P92" s="913" t="str">
        <f>IFERROR(VLOOKUP(D92,Table_wabobpsvr_AzureCalc_AzureCalcRateCard[], 8,FALSE), VLOOKUP(LEFT(D92, LEN(D92)-'Rate Card'!$M$26), Table_wabobpsvr_AzureCalc_AzureCalcRateCard[], 8, FALSE))</f>
        <v/>
      </c>
    </row>
    <row r="93" spans="1:16">
      <c r="B93" t="s">
        <v>1140</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(Non-Windows)MOSP1</v>
      </c>
      <c r="E93" s="1025">
        <f>IFERROR(VLOOKUP(D93,Table_wabobpsvr_AzureCalc_AzureCalcRateCard[], 5,FALSE), VLOOKUP(LEFT(D93, LEN(D93)-'Rate Card'!$M$26), Table_wabobpsvr_AzureCalc_AzureCalcRateCard[], 5, FALSE))</f>
        <v>0.63</v>
      </c>
      <c r="F93" s="1026">
        <f t="shared" si="31"/>
        <v>1</v>
      </c>
      <c r="G93" s="1053">
        <f t="shared" si="43"/>
        <v>0.63</v>
      </c>
      <c r="H93" s="1024">
        <f>'Discount Calculations'!$C$42</f>
        <v>0</v>
      </c>
      <c r="I93" s="1026">
        <f t="shared" si="44"/>
        <v>0.63</v>
      </c>
      <c r="J93" s="1053">
        <f t="shared" si="34"/>
        <v>0</v>
      </c>
      <c r="K93" s="548">
        <f t="shared" si="45"/>
        <v>0</v>
      </c>
      <c r="L93" s="106">
        <f>'Discount Calculations'!$AD$5+1</f>
        <v>1</v>
      </c>
      <c r="M93" s="25">
        <f t="shared" si="46"/>
        <v>0.63</v>
      </c>
      <c r="N93" s="95">
        <f>M93*'FX Card'!$G$28</f>
        <v>0.63</v>
      </c>
      <c r="O93" s="913" t="str">
        <f>IFERROR(VLOOKUP(D93,Table_wabobpsvr_AzureCalc_AzureCalcRateCard[], 7,FALSE), VLOOKUP(LEFT(D93, LEN(D93)-'Rate Card'!$M$26), Table_wabobpsvr_AzureCalc_AzureCalcRateCard[], 7, FALSE))</f>
        <v/>
      </c>
      <c r="P93" s="913" t="str">
        <f>IFERROR(VLOOKUP(D93,Table_wabobpsvr_AzureCalc_AzureCalcRateCard[], 8,FALSE), VLOOKUP(LEFT(D93, LEN(D93)-'Rate Card'!$M$26), Table_wabobpsvr_AzureCalc_AzureCalcRateCard[], 8, FALSE))</f>
        <v/>
      </c>
    </row>
    <row r="94" spans="1:16">
      <c r="B94" t="s">
        <v>1239</v>
      </c>
      <c r="C94" s="64" t="e">
        <f>IFERROR(VLOOKUP(D94,Table_wabobpsvr_AzureCalc_AzureCalcRateCard[], 3,FALSE), VLOOKUP(LEFT(D94, LEN(D94)-'Rate Card'!$M$26), Table_wabobpsvr_AzureCalc_AzureCalcRateCard[], 3, FALSE))</f>
        <v>#N/A</v>
      </c>
      <c r="D94" s="1053" t="str">
        <f>B94&amp;'Discount Calculations'!$G$16&amp;'Rate Card'!$K$23</f>
        <v>Basic_D14VM (Non-Windows)MOSP1</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1235</v>
      </c>
      <c r="B96" t="s">
        <v>1155</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(Non-Windows)MOSP1</v>
      </c>
      <c r="E96" s="1025">
        <f>IFERROR(VLOOKUP(D96,Table_wabobpsvr_AzureCalc_AzureCalcRateCard[], 5,FALSE), VLOOKUP(LEFT(D96, LEN(D96)-'Rate Card'!$M$26), Table_wabobpsvr_AzureCalc_AzureCalcRateCard[], 5, FALSE))</f>
        <v>6.7000000000000004E-2</v>
      </c>
      <c r="F96" s="1026">
        <f t="shared" si="31"/>
        <v>1</v>
      </c>
      <c r="G96" s="1053">
        <f t="shared" si="43"/>
        <v>6.7000000000000004E-2</v>
      </c>
      <c r="H96" s="1024">
        <f>'Discount Calculations'!$C$42</f>
        <v>0</v>
      </c>
      <c r="I96" s="1026">
        <f t="shared" si="44"/>
        <v>6.7000000000000004E-2</v>
      </c>
      <c r="J96" s="1053">
        <f t="shared" si="34"/>
        <v>0</v>
      </c>
      <c r="K96" s="548">
        <f t="shared" si="45"/>
        <v>0</v>
      </c>
      <c r="L96" s="106">
        <f>'Discount Calculations'!$AD$5+1</f>
        <v>1</v>
      </c>
      <c r="M96" s="25">
        <f t="shared" si="46"/>
        <v>6.7000000000000004E-2</v>
      </c>
      <c r="N96" s="95">
        <f>M96*'FX Card'!$G$28</f>
        <v>6.7000000000000004E-2</v>
      </c>
      <c r="O96" s="913" t="str">
        <f>IFERROR(VLOOKUP(D96,Table_wabobpsvr_AzureCalc_AzureCalcRateCard[], 7,FALSE), VLOOKUP(LEFT(D96, LEN(D96)-'Rate Card'!$M$26), Table_wabobpsvr_AzureCalc_AzureCalcRateCard[], 7, FALSE))</f>
        <v/>
      </c>
      <c r="P96" s="913" t="str">
        <f>IFERROR(VLOOKUP(D96,Table_wabobpsvr_AzureCalc_AzureCalcRateCard[], 8,FALSE), VLOOKUP(LEFT(D96, LEN(D96)-'Rate Card'!$M$26), Table_wabobpsvr_AzureCalc_AzureCalcRateCard[], 8, FALSE))</f>
        <v/>
      </c>
    </row>
    <row r="97" spans="1:16">
      <c r="B97" t="s">
        <v>1170</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(Non-Windows)MOSP1</v>
      </c>
      <c r="E97" s="1025">
        <f>IFERROR(VLOOKUP(D97,Table_wabobpsvr_AzureCalc_AzureCalcRateCard[], 5,FALSE), VLOOKUP(LEFT(D97, LEN(D97)-'Rate Card'!$M$26), Table_wabobpsvr_AzureCalc_AzureCalcRateCard[], 5, FALSE))</f>
        <v>0.13400000000000001</v>
      </c>
      <c r="F97" s="1026">
        <f t="shared" si="31"/>
        <v>1</v>
      </c>
      <c r="G97" s="1053">
        <f t="shared" si="43"/>
        <v>0.13400000000000001</v>
      </c>
      <c r="H97" s="1024">
        <f>'Discount Calculations'!$C$42</f>
        <v>0</v>
      </c>
      <c r="I97" s="1026">
        <f t="shared" si="44"/>
        <v>0.13400000000000001</v>
      </c>
      <c r="J97" s="1053">
        <f t="shared" si="34"/>
        <v>0</v>
      </c>
      <c r="K97" s="548">
        <f t="shared" si="45"/>
        <v>0</v>
      </c>
      <c r="L97" s="106">
        <f>'Discount Calculations'!$AD$5+1</f>
        <v>1</v>
      </c>
      <c r="M97" s="25">
        <f t="shared" si="46"/>
        <v>0.13400000000000001</v>
      </c>
      <c r="N97" s="95">
        <f>M97*'FX Card'!$G$28</f>
        <v>0.13400000000000001</v>
      </c>
      <c r="O97" s="913" t="str">
        <f>IFERROR(VLOOKUP(D97,Table_wabobpsvr_AzureCalc_AzureCalcRateCard[], 7,FALSE), VLOOKUP(LEFT(D97, LEN(D97)-'Rate Card'!$M$26), Table_wabobpsvr_AzureCalc_AzureCalcRateCard[], 7, FALSE))</f>
        <v/>
      </c>
      <c r="P97" s="913" t="str">
        <f>IFERROR(VLOOKUP(D97,Table_wabobpsvr_AzureCalc_AzureCalcRateCard[], 8,FALSE), VLOOKUP(LEFT(D97, LEN(D97)-'Rate Card'!$M$26), Table_wabobpsvr_AzureCalc_AzureCalcRateCard[], 8, FALSE))</f>
        <v/>
      </c>
    </row>
    <row r="98" spans="1:16">
      <c r="B98" t="s">
        <v>1173</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(Non-Windows)MOSP1</v>
      </c>
      <c r="E98" s="1025">
        <f>IFERROR(VLOOKUP(D98,Table_wabobpsvr_AzureCalc_AzureCalcRateCard[], 5,FALSE), VLOOKUP(LEFT(D98, LEN(D98)-'Rate Card'!$M$26), Table_wabobpsvr_AzureCalc_AzureCalcRateCard[], 5, FALSE))</f>
        <v>0.26800000000000002</v>
      </c>
      <c r="F98" s="1026">
        <f t="shared" si="31"/>
        <v>1</v>
      </c>
      <c r="G98" s="1053">
        <f t="shared" si="43"/>
        <v>0.26800000000000002</v>
      </c>
      <c r="H98" s="1024">
        <f>'Discount Calculations'!$C$42</f>
        <v>0</v>
      </c>
      <c r="I98" s="1026">
        <f t="shared" si="44"/>
        <v>0.26800000000000002</v>
      </c>
      <c r="J98" s="1053">
        <f t="shared" si="34"/>
        <v>0</v>
      </c>
      <c r="K98" s="548">
        <f t="shared" si="45"/>
        <v>0</v>
      </c>
      <c r="L98" s="106">
        <f>'Discount Calculations'!$AD$5+1</f>
        <v>1</v>
      </c>
      <c r="M98" s="25">
        <f t="shared" si="46"/>
        <v>0.26800000000000002</v>
      </c>
      <c r="N98" s="95">
        <f>M98*'FX Card'!$G$28</f>
        <v>0.26800000000000002</v>
      </c>
      <c r="O98" s="913" t="str">
        <f>IFERROR(VLOOKUP(D98,Table_wabobpsvr_AzureCalc_AzureCalcRateCard[], 7,FALSE), VLOOKUP(LEFT(D98, LEN(D98)-'Rate Card'!$M$26), Table_wabobpsvr_AzureCalc_AzureCalcRateCard[], 7, FALSE))</f>
        <v/>
      </c>
      <c r="P98" s="913" t="str">
        <f>IFERROR(VLOOKUP(D98,Table_wabobpsvr_AzureCalc_AzureCalcRateCard[], 8,FALSE), VLOOKUP(LEFT(D98, LEN(D98)-'Rate Card'!$M$26), Table_wabobpsvr_AzureCalc_AzureCalcRateCard[], 8, FALSE))</f>
        <v/>
      </c>
    </row>
    <row r="99" spans="1:16">
      <c r="B99" t="s">
        <v>1176</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(Non-Windows)MOSP1</v>
      </c>
      <c r="E99" s="1025">
        <f>IFERROR(VLOOKUP(D99,Table_wabobpsvr_AzureCalc_AzureCalcRateCard[], 5,FALSE), VLOOKUP(LEFT(D99, LEN(D99)-'Rate Card'!$M$26), Table_wabobpsvr_AzureCalc_AzureCalcRateCard[], 5, FALSE))</f>
        <v>0.53600000000000003</v>
      </c>
      <c r="F99" s="1026">
        <f t="shared" si="31"/>
        <v>1</v>
      </c>
      <c r="G99" s="1053">
        <f t="shared" si="43"/>
        <v>0.53600000000000003</v>
      </c>
      <c r="H99" s="1024">
        <f>'Discount Calculations'!$C$42</f>
        <v>0</v>
      </c>
      <c r="I99" s="1026">
        <f t="shared" si="44"/>
        <v>0.53600000000000003</v>
      </c>
      <c r="J99" s="1053">
        <f t="shared" si="34"/>
        <v>0</v>
      </c>
      <c r="K99" s="548">
        <f t="shared" si="45"/>
        <v>0</v>
      </c>
      <c r="L99" s="106">
        <f>'Discount Calculations'!$AD$5+1</f>
        <v>1</v>
      </c>
      <c r="M99" s="25">
        <f t="shared" si="46"/>
        <v>0.53600000000000003</v>
      </c>
      <c r="N99" s="95">
        <f>M99*'FX Card'!$G$28</f>
        <v>0.53600000000000003</v>
      </c>
      <c r="O99" s="913" t="str">
        <f>IFERROR(VLOOKUP(D99,Table_wabobpsvr_AzureCalc_AzureCalcRateCard[], 7,FALSE), VLOOKUP(LEFT(D99, LEN(D99)-'Rate Card'!$M$26), Table_wabobpsvr_AzureCalc_AzureCalcRateCard[], 7, FALSE))</f>
        <v/>
      </c>
      <c r="P99" s="913" t="str">
        <f>IFERROR(VLOOKUP(D99,Table_wabobpsvr_AzureCalc_AzureCalcRateCard[], 8,FALSE), VLOOKUP(LEFT(D99, LEN(D99)-'Rate Card'!$M$26), Table_wabobpsvr_AzureCalc_AzureCalcRateCard[], 8, FALSE))</f>
        <v/>
      </c>
    </row>
    <row r="100" spans="1:16">
      <c r="B100" t="s">
        <v>1158</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(Non-Windows)MOSP1</v>
      </c>
      <c r="E100" s="1025">
        <f>IFERROR(VLOOKUP(D100,Table_wabobpsvr_AzureCalc_AzureCalcRateCard[], 5,FALSE), VLOOKUP(LEFT(D100, LEN(D100)-'Rate Card'!$M$26), Table_wabobpsvr_AzureCalc_AzureCalcRateCard[], 5, FALSE))</f>
        <v>0.17499999999999999</v>
      </c>
      <c r="F100" s="1026">
        <f t="shared" si="31"/>
        <v>1</v>
      </c>
      <c r="G100" s="1053">
        <f t="shared" si="43"/>
        <v>0.17499999999999999</v>
      </c>
      <c r="H100" s="1024">
        <f>'Discount Calculations'!$C$42</f>
        <v>0</v>
      </c>
      <c r="I100" s="1026">
        <f t="shared" si="44"/>
        <v>0.17499999999999999</v>
      </c>
      <c r="J100" s="1053">
        <f t="shared" si="34"/>
        <v>0</v>
      </c>
      <c r="K100" s="548">
        <f t="shared" si="45"/>
        <v>0</v>
      </c>
      <c r="L100" s="106">
        <f>'Discount Calculations'!$AD$5+1</f>
        <v>1</v>
      </c>
      <c r="M100" s="25">
        <f t="shared" si="46"/>
        <v>0.17499999999999999</v>
      </c>
      <c r="N100" s="95">
        <f>M100*'FX Card'!$G$28</f>
        <v>0.17499999999999999</v>
      </c>
      <c r="O100" s="913" t="str">
        <f>IFERROR(VLOOKUP(D100,Table_wabobpsvr_AzureCalc_AzureCalcRateCard[], 7,FALSE), VLOOKUP(LEFT(D100, LEN(D100)-'Rate Card'!$M$26), Table_wabobpsvr_AzureCalc_AzureCalcRateCard[], 7, FALSE))</f>
        <v/>
      </c>
      <c r="P100" s="913" t="str">
        <f>IFERROR(VLOOKUP(D100,Table_wabobpsvr_AzureCalc_AzureCalcRateCard[], 8,FALSE), VLOOKUP(LEFT(D100, LEN(D100)-'Rate Card'!$M$26), Table_wabobpsvr_AzureCalc_AzureCalcRateCard[], 8, FALSE))</f>
        <v/>
      </c>
    </row>
    <row r="101" spans="1:16">
      <c r="B101" t="s">
        <v>1161</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(Non-Windows)MOSP1</v>
      </c>
      <c r="E101" s="1025">
        <f>IFERROR(VLOOKUP(D101,Table_wabobpsvr_AzureCalc_AzureCalcRateCard[], 5,FALSE), VLOOKUP(LEFT(D101, LEN(D101)-'Rate Card'!$M$26), Table_wabobpsvr_AzureCalc_AzureCalcRateCard[], 5, FALSE))</f>
        <v>0.35</v>
      </c>
      <c r="F101" s="1026">
        <f t="shared" si="31"/>
        <v>1</v>
      </c>
      <c r="G101" s="1053">
        <f t="shared" si="43"/>
        <v>0.35</v>
      </c>
      <c r="H101" s="1024">
        <f>'Discount Calculations'!$C$42</f>
        <v>0</v>
      </c>
      <c r="I101" s="1026">
        <f t="shared" si="44"/>
        <v>0.35</v>
      </c>
      <c r="J101" s="1053">
        <f t="shared" si="34"/>
        <v>0</v>
      </c>
      <c r="K101" s="548">
        <f t="shared" si="45"/>
        <v>0</v>
      </c>
      <c r="L101" s="106">
        <f>'Discount Calculations'!$AD$5+1</f>
        <v>1</v>
      </c>
      <c r="M101" s="25">
        <f t="shared" si="46"/>
        <v>0.35</v>
      </c>
      <c r="N101" s="95">
        <f>M101*'FX Card'!$G$28</f>
        <v>0.35</v>
      </c>
      <c r="O101" s="913" t="str">
        <f>IFERROR(VLOOKUP(D101,Table_wabobpsvr_AzureCalc_AzureCalcRateCard[], 7,FALSE), VLOOKUP(LEFT(D101, LEN(D101)-'Rate Card'!$M$26), Table_wabobpsvr_AzureCalc_AzureCalcRateCard[], 7, FALSE))</f>
        <v/>
      </c>
      <c r="P101" s="913" t="str">
        <f>IFERROR(VLOOKUP(D101,Table_wabobpsvr_AzureCalc_AzureCalcRateCard[], 8,FALSE), VLOOKUP(LEFT(D101, LEN(D101)-'Rate Card'!$M$26), Table_wabobpsvr_AzureCalc_AzureCalcRateCard[], 8, FALSE))</f>
        <v/>
      </c>
    </row>
    <row r="102" spans="1:16">
      <c r="B102" t="s">
        <v>1164</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(Non-Windows)MOSP1</v>
      </c>
      <c r="E102" s="1025">
        <f>IFERROR(VLOOKUP(D102,Table_wabobpsvr_AzureCalc_AzureCalcRateCard[], 5,FALSE), VLOOKUP(LEFT(D102, LEN(D102)-'Rate Card'!$M$26), Table_wabobpsvr_AzureCalc_AzureCalcRateCard[], 5, FALSE))</f>
        <v>0.7</v>
      </c>
      <c r="F102" s="1026">
        <f t="shared" si="31"/>
        <v>1</v>
      </c>
      <c r="G102" s="1053">
        <f t="shared" si="43"/>
        <v>0.7</v>
      </c>
      <c r="H102" s="1024">
        <f>'Discount Calculations'!$C$42</f>
        <v>0</v>
      </c>
      <c r="I102" s="1026">
        <f t="shared" si="44"/>
        <v>0.7</v>
      </c>
      <c r="J102" s="1053">
        <f t="shared" si="34"/>
        <v>0</v>
      </c>
      <c r="K102" s="548">
        <f t="shared" si="45"/>
        <v>0</v>
      </c>
      <c r="L102" s="106">
        <f>'Discount Calculations'!$AD$5+1</f>
        <v>1</v>
      </c>
      <c r="M102" s="25">
        <f t="shared" si="46"/>
        <v>0.7</v>
      </c>
      <c r="N102" s="95">
        <f>M102*'FX Card'!$G$28</f>
        <v>0.7</v>
      </c>
      <c r="O102" s="913" t="str">
        <f>IFERROR(VLOOKUP(D102,Table_wabobpsvr_AzureCalc_AzureCalcRateCard[], 7,FALSE), VLOOKUP(LEFT(D102, LEN(D102)-'Rate Card'!$M$26), Table_wabobpsvr_AzureCalc_AzureCalcRateCard[], 7, FALSE))</f>
        <v/>
      </c>
      <c r="P102" s="913" t="str">
        <f>IFERROR(VLOOKUP(D102,Table_wabobpsvr_AzureCalc_AzureCalcRateCard[], 8,FALSE), VLOOKUP(LEFT(D102, LEN(D102)-'Rate Card'!$M$26), Table_wabobpsvr_AzureCalc_AzureCalcRateCard[], 8, FALSE))</f>
        <v/>
      </c>
    </row>
    <row r="103" spans="1:16">
      <c r="B103" t="s">
        <v>1167</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(Non-Windows)MOSP1</v>
      </c>
      <c r="E103" s="1025">
        <f>IFERROR(VLOOKUP(D103,Table_wabobpsvr_AzureCalc_AzureCalcRateCard[], 5,FALSE), VLOOKUP(LEFT(D103, LEN(D103)-'Rate Card'!$M$26), Table_wabobpsvr_AzureCalc_AzureCalcRateCard[], 5, FALSE))</f>
        <v>1.4</v>
      </c>
      <c r="F103" s="1026">
        <f t="shared" si="31"/>
        <v>1</v>
      </c>
      <c r="G103" s="1053">
        <f t="shared" si="43"/>
        <v>1.4</v>
      </c>
      <c r="H103" s="1024">
        <f>'Discount Calculations'!$C$42</f>
        <v>0</v>
      </c>
      <c r="I103" s="1026">
        <f t="shared" si="44"/>
        <v>1.4</v>
      </c>
      <c r="J103" s="1053">
        <f t="shared" si="34"/>
        <v>0</v>
      </c>
      <c r="K103" s="548">
        <f t="shared" si="45"/>
        <v>0</v>
      </c>
      <c r="L103" s="106">
        <f>'Discount Calculations'!$AD$5+1</f>
        <v>1</v>
      </c>
      <c r="M103" s="25">
        <f t="shared" si="46"/>
        <v>1.4</v>
      </c>
      <c r="N103" s="95">
        <f>M103*'FX Card'!$G$28</f>
        <v>1.4</v>
      </c>
      <c r="O103" s="913" t="str">
        <f>IFERROR(VLOOKUP(D103,Table_wabobpsvr_AzureCalc_AzureCalcRateCard[], 7,FALSE), VLOOKUP(LEFT(D103, LEN(D103)-'Rate Card'!$M$26), Table_wabobpsvr_AzureCalc_AzureCalcRateCard[], 7, FALSE))</f>
        <v/>
      </c>
      <c r="P103" s="913" t="str">
        <f>IFERROR(VLOOKUP(D103,Table_wabobpsvr_AzureCalc_AzureCalcRateCard[], 8,FALSE), VLOOKUP(LEFT(D103, LEN(D103)-'Rate Card'!$M$26), Table_wabobpsvr_AzureCalc_AzureCalcRateCard[], 8, FALSE))</f>
        <v/>
      </c>
    </row>
    <row r="104" spans="1:16">
      <c r="C104" s="33"/>
      <c r="D104" s="1017"/>
      <c r="E104" s="1017"/>
      <c r="F104" s="1026"/>
      <c r="H104" s="1024"/>
      <c r="I104" s="1026"/>
      <c r="K104" s="548"/>
      <c r="L104" s="106"/>
      <c r="M104" s="25"/>
      <c r="N104" s="33"/>
      <c r="O104" s="914"/>
      <c r="P104" s="914"/>
    </row>
    <row r="105" spans="1:16">
      <c r="A105" t="s">
        <v>3364</v>
      </c>
      <c r="B105" t="s">
        <v>3210</v>
      </c>
      <c r="C105" s="64" t="str">
        <f>IFERROR(VLOOKUP(D105,Table_wabobpsvr_AzureCalc_AzureCalcRateCard[], 3,FALSE), VLOOKUP(LEFT(D105, LEN(D105)-'Rate Card'!$M$26), Table_wabobpsvr_AzureCalc_AzureCalcRateCard[], 3, FALSE))</f>
        <v/>
      </c>
      <c r="D105" s="1053" t="str">
        <f>B105&amp;'Discount Calculations'!$G$16&amp;'Rate Card'!$K$23</f>
        <v>Standard_G1 VM (Non-Windows)MOSP1</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t="str">
        <f>IFERROR(VLOOKUP(D105,Table_wabobpsvr_AzureCalc_AzureCalcRateCard[], 7,FALSE), VLOOKUP(LEFT(D105, LEN(D105)-'Rate Card'!$M$26), Table_wabobpsvr_AzureCalc_AzureCalcRateCard[], 7, FALSE))</f>
        <v/>
      </c>
      <c r="P105" s="913" t="str">
        <f>IFERROR(VLOOKUP(D105,Table_wabobpsvr_AzureCalc_AzureCalcRateCard[], 8,FALSE), VLOOKUP(LEFT(D105, LEN(D105)-'Rate Card'!$M$26), Table_wabobpsvr_AzureCalc_AzureCalcRateCard[], 8, FALSE))</f>
        <v/>
      </c>
    </row>
    <row r="106" spans="1:16">
      <c r="B106" t="s">
        <v>3213</v>
      </c>
      <c r="C106" s="64" t="str">
        <f>IFERROR(VLOOKUP(D106,Table_wabobpsvr_AzureCalc_AzureCalcRateCard[], 3,FALSE), VLOOKUP(LEFT(D106, LEN(D106)-'Rate Card'!$M$26), Table_wabobpsvr_AzureCalc_AzureCalcRateCard[], 3, FALSE))</f>
        <v/>
      </c>
      <c r="D106" s="1053" t="str">
        <f>B106&amp;'Discount Calculations'!$G$16&amp;'Rate Card'!$K$23</f>
        <v>Standard_G2 VM (Non-Windows)MOSP1</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t="str">
        <f>IFERROR(VLOOKUP(D106,Table_wabobpsvr_AzureCalc_AzureCalcRateCard[], 7,FALSE), VLOOKUP(LEFT(D106, LEN(D106)-'Rate Card'!$M$26), Table_wabobpsvr_AzureCalc_AzureCalcRateCard[], 7, FALSE))</f>
        <v/>
      </c>
      <c r="P106" s="913" t="str">
        <f>IFERROR(VLOOKUP(D106,Table_wabobpsvr_AzureCalc_AzureCalcRateCard[], 8,FALSE), VLOOKUP(LEFT(D106, LEN(D106)-'Rate Card'!$M$26), Table_wabobpsvr_AzureCalc_AzureCalcRateCard[], 8, FALSE))</f>
        <v/>
      </c>
    </row>
    <row r="107" spans="1:16">
      <c r="B107" t="s">
        <v>3216</v>
      </c>
      <c r="C107" s="64" t="str">
        <f>IFERROR(VLOOKUP(D107,Table_wabobpsvr_AzureCalc_AzureCalcRateCard[], 3,FALSE), VLOOKUP(LEFT(D107, LEN(D107)-'Rate Card'!$M$26), Table_wabobpsvr_AzureCalc_AzureCalcRateCard[], 3, FALSE))</f>
        <v/>
      </c>
      <c r="D107" s="1053" t="str">
        <f>B107&amp;'Discount Calculations'!$G$16&amp;'Rate Card'!$K$23</f>
        <v>Standard_G3 VM (Non-Windows)MOSP1</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t="str">
        <f>IFERROR(VLOOKUP(D107,Table_wabobpsvr_AzureCalc_AzureCalcRateCard[], 7,FALSE), VLOOKUP(LEFT(D107, LEN(D107)-'Rate Card'!$M$26), Table_wabobpsvr_AzureCalc_AzureCalcRateCard[], 7, FALSE))</f>
        <v/>
      </c>
      <c r="P107" s="913" t="str">
        <f>IFERROR(VLOOKUP(D107,Table_wabobpsvr_AzureCalc_AzureCalcRateCard[], 8,FALSE), VLOOKUP(LEFT(D107, LEN(D107)-'Rate Card'!$M$26), Table_wabobpsvr_AzureCalc_AzureCalcRateCard[], 8, FALSE))</f>
        <v/>
      </c>
    </row>
    <row r="108" spans="1:16">
      <c r="B108" t="s">
        <v>3219</v>
      </c>
      <c r="C108" s="64" t="str">
        <f>IFERROR(VLOOKUP(D108,Table_wabobpsvr_AzureCalc_AzureCalcRateCard[], 3,FALSE), VLOOKUP(LEFT(D108, LEN(D108)-'Rate Card'!$M$26), Table_wabobpsvr_AzureCalc_AzureCalcRateCard[], 3, FALSE))</f>
        <v/>
      </c>
      <c r="D108" s="1053" t="str">
        <f>B108&amp;'Discount Calculations'!$G$16&amp;'Rate Card'!$K$23</f>
        <v>Standard_G4 VM (Non-Windows)MOSP1</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t="str">
        <f>IFERROR(VLOOKUP(D108,Table_wabobpsvr_AzureCalc_AzureCalcRateCard[], 7,FALSE), VLOOKUP(LEFT(D108, LEN(D108)-'Rate Card'!$M$26), Table_wabobpsvr_AzureCalc_AzureCalcRateCard[], 7, FALSE))</f>
        <v/>
      </c>
      <c r="P108" s="913" t="str">
        <f>IFERROR(VLOOKUP(D108,Table_wabobpsvr_AzureCalc_AzureCalcRateCard[], 8,FALSE), VLOOKUP(LEFT(D108, LEN(D108)-'Rate Card'!$M$26), Table_wabobpsvr_AzureCalc_AzureCalcRateCard[], 8, FALSE))</f>
        <v/>
      </c>
    </row>
    <row r="109" spans="1:16">
      <c r="B109" t="s">
        <v>3222</v>
      </c>
      <c r="C109" s="64" t="str">
        <f>IFERROR(VLOOKUP(D109,Table_wabobpsvr_AzureCalc_AzureCalcRateCard[], 3,FALSE), VLOOKUP(LEFT(D109, LEN(D109)-'Rate Card'!$M$26), Table_wabobpsvr_AzureCalc_AzureCalcRateCard[], 3, FALSE))</f>
        <v/>
      </c>
      <c r="D109" s="1053" t="str">
        <f>B109&amp;'Discount Calculations'!$G$16&amp;'Rate Card'!$K$23</f>
        <v>Standard_G5 VM (Non-Windows)MOSP1</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t="str">
        <f>IFERROR(VLOOKUP(D109,Table_wabobpsvr_AzureCalc_AzureCalcRateCard[], 7,FALSE), VLOOKUP(LEFT(D109, LEN(D109)-'Rate Card'!$M$26), Table_wabobpsvr_AzureCalc_AzureCalcRateCard[], 7, FALSE))</f>
        <v/>
      </c>
      <c r="P109" s="913" t="str">
        <f>IFERROR(VLOOKUP(D109,Table_wabobpsvr_AzureCalc_AzureCalcRateCard[], 8,FALSE), VLOOKUP(LEFT(D109, LEN(D109)-'Rate Card'!$M$26), Table_wabobpsvr_AzureCalc_AzureCalcRateCard[], 8, FALSE))</f>
        <v/>
      </c>
    </row>
    <row r="110" spans="1:16">
      <c r="C110" s="33"/>
      <c r="D110" s="1017"/>
      <c r="E110" s="1017"/>
      <c r="F110" s="1026"/>
      <c r="H110" s="1024"/>
      <c r="I110" s="1026"/>
      <c r="K110" s="548"/>
      <c r="L110" s="106"/>
      <c r="M110" s="25"/>
      <c r="N110" s="33"/>
      <c r="O110" s="914"/>
      <c r="P110" s="914"/>
    </row>
    <row r="111" spans="1:16">
      <c r="A111" t="s">
        <v>3364</v>
      </c>
      <c r="B111" t="s">
        <v>3225</v>
      </c>
      <c r="C111" s="64" t="str">
        <f>IFERROR(VLOOKUP(D111,Table_wabobpsvr_AzureCalc_AzureCalcRateCard[], 3,FALSE), VLOOKUP(LEFT(D111, LEN(D111)-'Rate Card'!$M$26), Table_wabobpsvr_AzureCalc_AzureCalcRateCard[], 3, FALSE))</f>
        <v/>
      </c>
      <c r="D111" s="1053" t="str">
        <f>B111&amp;'Discount Calculations'!$G$16&amp;'Rate Card'!$K$23</f>
        <v>Standard_G1 VM (Windows)MOSP1</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t="str">
        <f>IFERROR(VLOOKUP(D111,Table_wabobpsvr_AzureCalc_AzureCalcRateCard[], 7,FALSE), VLOOKUP(LEFT(D111, LEN(D111)-'Rate Card'!$M$26), Table_wabobpsvr_AzureCalc_AzureCalcRateCard[], 7, FALSE))</f>
        <v/>
      </c>
      <c r="P111" s="913" t="str">
        <f>IFERROR(VLOOKUP(D111,Table_wabobpsvr_AzureCalc_AzureCalcRateCard[], 8,FALSE), VLOOKUP(LEFT(D111, LEN(D111)-'Rate Card'!$M$26), Table_wabobpsvr_AzureCalc_AzureCalcRateCard[], 8, FALSE))</f>
        <v/>
      </c>
    </row>
    <row r="112" spans="1:16">
      <c r="B112" t="s">
        <v>3228</v>
      </c>
      <c r="C112" s="64" t="str">
        <f>IFERROR(VLOOKUP(D112,Table_wabobpsvr_AzureCalc_AzureCalcRateCard[], 3,FALSE), VLOOKUP(LEFT(D112, LEN(D112)-'Rate Card'!$M$26), Table_wabobpsvr_AzureCalc_AzureCalcRateCard[], 3, FALSE))</f>
        <v/>
      </c>
      <c r="D112" s="1053" t="str">
        <f>B112&amp;'Discount Calculations'!$G$16&amp;'Rate Card'!$K$23</f>
        <v>Standard_G2 VM (Windows)MOSP1</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t="str">
        <f>IFERROR(VLOOKUP(D112,Table_wabobpsvr_AzureCalc_AzureCalcRateCard[], 7,FALSE), VLOOKUP(LEFT(D112, LEN(D112)-'Rate Card'!$M$26), Table_wabobpsvr_AzureCalc_AzureCalcRateCard[], 7, FALSE))</f>
        <v/>
      </c>
      <c r="P112" s="913" t="str">
        <f>IFERROR(VLOOKUP(D112,Table_wabobpsvr_AzureCalc_AzureCalcRateCard[], 8,FALSE), VLOOKUP(LEFT(D112, LEN(D112)-'Rate Card'!$M$26), Table_wabobpsvr_AzureCalc_AzureCalcRateCard[], 8, FALSE))</f>
        <v/>
      </c>
    </row>
    <row r="113" spans="1:16">
      <c r="B113" t="s">
        <v>3237</v>
      </c>
      <c r="C113" s="64" t="str">
        <f>IFERROR(VLOOKUP(D113,Table_wabobpsvr_AzureCalc_AzureCalcRateCard[], 3,FALSE), VLOOKUP(LEFT(D113, LEN(D113)-'Rate Card'!$M$26), Table_wabobpsvr_AzureCalc_AzureCalcRateCard[], 3, FALSE))</f>
        <v/>
      </c>
      <c r="D113" s="1053" t="str">
        <f>B113&amp;'Discount Calculations'!$G$16&amp;'Rate Card'!$K$23</f>
        <v>Standard_G3 VM (Windows)MOSP1</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t="str">
        <f>IFERROR(VLOOKUP(D113,Table_wabobpsvr_AzureCalc_AzureCalcRateCard[], 7,FALSE), VLOOKUP(LEFT(D113, LEN(D113)-'Rate Card'!$M$26), Table_wabobpsvr_AzureCalc_AzureCalcRateCard[], 7, FALSE))</f>
        <v/>
      </c>
      <c r="P113" s="913" t="str">
        <f>IFERROR(VLOOKUP(D113,Table_wabobpsvr_AzureCalc_AzureCalcRateCard[], 8,FALSE), VLOOKUP(LEFT(D113, LEN(D113)-'Rate Card'!$M$26), Table_wabobpsvr_AzureCalc_AzureCalcRateCard[], 8, FALSE))</f>
        <v/>
      </c>
    </row>
    <row r="114" spans="1:16">
      <c r="B114" t="s">
        <v>3240</v>
      </c>
      <c r="C114" s="64" t="str">
        <f>IFERROR(VLOOKUP(D114,Table_wabobpsvr_AzureCalc_AzureCalcRateCard[], 3,FALSE), VLOOKUP(LEFT(D114, LEN(D114)-'Rate Card'!$M$26), Table_wabobpsvr_AzureCalc_AzureCalcRateCard[], 3, FALSE))</f>
        <v/>
      </c>
      <c r="D114" s="1053" t="str">
        <f>B114&amp;'Discount Calculations'!$G$16&amp;'Rate Card'!$K$23</f>
        <v>Standard_G4 VM (Windows)MOSP1</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t="str">
        <f>IFERROR(VLOOKUP(D114,Table_wabobpsvr_AzureCalc_AzureCalcRateCard[], 7,FALSE), VLOOKUP(LEFT(D114, LEN(D114)-'Rate Card'!$M$26), Table_wabobpsvr_AzureCalc_AzureCalcRateCard[], 7, FALSE))</f>
        <v/>
      </c>
      <c r="P114" s="913" t="str">
        <f>IFERROR(VLOOKUP(D114,Table_wabobpsvr_AzureCalc_AzureCalcRateCard[], 8,FALSE), VLOOKUP(LEFT(D114, LEN(D114)-'Rate Card'!$M$26), Table_wabobpsvr_AzureCalc_AzureCalcRateCard[], 8, FALSE))</f>
        <v/>
      </c>
    </row>
    <row r="115" spans="1:16">
      <c r="B115" t="s">
        <v>3243</v>
      </c>
      <c r="C115" s="64" t="str">
        <f>IFERROR(VLOOKUP(D115,Table_wabobpsvr_AzureCalc_AzureCalcRateCard[], 3,FALSE), VLOOKUP(LEFT(D115, LEN(D115)-'Rate Card'!$M$26), Table_wabobpsvr_AzureCalc_AzureCalcRateCard[], 3, FALSE))</f>
        <v/>
      </c>
      <c r="D115" s="1053" t="str">
        <f>B115&amp;'Discount Calculations'!$G$16&amp;'Rate Card'!$K$23</f>
        <v>Standard_G5 VM (Windows)MOSP1</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t="str">
        <f>IFERROR(VLOOKUP(D115,Table_wabobpsvr_AzureCalc_AzureCalcRateCard[], 7,FALSE), VLOOKUP(LEFT(D115, LEN(D115)-'Rate Card'!$M$26), Table_wabobpsvr_AzureCalc_AzureCalcRateCard[], 7, FALSE))</f>
        <v/>
      </c>
      <c r="P115" s="913" t="str">
        <f>IFERROR(VLOOKUP(D115,Table_wabobpsvr_AzureCalc_AzureCalcRateCard[], 8,FALSE), VLOOKUP(LEFT(D115, LEN(D115)-'Rate Card'!$M$26), Table_wabobpsvr_AzureCalc_AzureCalcRateCard[], 8, FALSE))</f>
        <v/>
      </c>
    </row>
    <row r="116" spans="1:16">
      <c r="C116" s="64"/>
      <c r="E116" s="1025"/>
      <c r="F116" s="1026"/>
      <c r="H116" s="1024"/>
      <c r="I116" s="1026"/>
      <c r="K116" s="548"/>
      <c r="L116" s="106"/>
      <c r="M116" s="25"/>
      <c r="N116" s="95"/>
      <c r="O116" s="913"/>
      <c r="P116" s="913"/>
    </row>
    <row r="117" spans="1:16">
      <c r="A117" s="79" t="s">
        <v>3520</v>
      </c>
      <c r="B117" s="79"/>
      <c r="C117" s="79"/>
      <c r="D117" s="2"/>
      <c r="E117" s="564"/>
      <c r="F117" s="2"/>
      <c r="G117" s="2"/>
      <c r="H117" s="2"/>
      <c r="I117" s="2"/>
      <c r="J117" s="2"/>
      <c r="K117" s="79"/>
      <c r="L117" s="79"/>
      <c r="M117" s="79"/>
      <c r="N117" s="96"/>
      <c r="O117" s="912" t="s">
        <v>2</v>
      </c>
      <c r="P117" s="912" t="s">
        <v>3154</v>
      </c>
    </row>
    <row r="118" spans="1:16">
      <c r="B118" t="s">
        <v>3526</v>
      </c>
      <c r="C118" s="64" t="str">
        <f>IFERROR(VLOOKUP(D118,Table_wabobpsvr_AzureCalc_AzureCalcRateCard[], 3,FALSE), VLOOKUP(LEFT(D118, LEN(D118)-'Rate Card'!$M$26), Table_wabobpsvr_AzureCalc_AzureCalcRateCard[], 3, FALSE))</f>
        <v>Hours</v>
      </c>
      <c r="D118" s="1053" t="str">
        <f>B118&amp;'Discount Calculations'!$G$16&amp;'Rate Card'!$K$23</f>
        <v>IP Address HoursMOSP1</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t="str">
        <f>IFERROR(VLOOKUP(D118,Table_wabobpsvr_AzureCalc_AzureCalcRateCard[], 7,FALSE), VLOOKUP(LEFT(D118, LEN(D118)-'Rate Card'!$M$26), Table_wabobpsvr_AzureCalc_AzureCalcRateCard[], 7, FALSE))</f>
        <v/>
      </c>
      <c r="P118" s="913" t="str">
        <f>IFERROR(VLOOKUP(D118,Table_wabobpsvr_AzureCalc_AzureCalcRateCard[], 8,FALSE), VLOOKUP(LEFT(D118, LEN(D118)-'Rate Card'!$M$26), Table_wabobpsvr_AzureCalc_AzureCalcRateCard[], 8, FALSE))</f>
        <v/>
      </c>
    </row>
    <row r="119" spans="1:16">
      <c r="B119" t="s">
        <v>3525</v>
      </c>
      <c r="C119" s="64" t="str">
        <f>IFERROR(VLOOKUP(D119,Table_wabobpsvr_AzureCalc_AzureCalcRateCard[], 3,FALSE), VLOOKUP(LEFT(D119, LEN(D119)-'Rate Card'!$M$26), Table_wabobpsvr_AzureCalc_AzureCalcRateCard[], 3, FALSE))</f>
        <v>Remaps</v>
      </c>
      <c r="D119" s="1053" t="str">
        <f>B119&amp;'Discount Calculations'!$G$16&amp;'Rate Card'!$K$23</f>
        <v>RemapsMOSP1</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t="str">
        <f>IFERROR(VLOOKUP(D119,Table_wabobpsvr_AzureCalc_AzureCalcRateCard[], 7,FALSE), VLOOKUP(LEFT(D119, LEN(D119)-'Rate Card'!$M$26), Table_wabobpsvr_AzureCalc_AzureCalcRateCard[], 7, FALSE))</f>
        <v/>
      </c>
      <c r="P119" s="913" t="str">
        <f>IFERROR(VLOOKUP(D119,Table_wabobpsvr_AzureCalc_AzureCalcRateCard[], 8,FALSE), VLOOKUP(LEFT(D119, LEN(D119)-'Rate Card'!$M$26), Table_wabobpsvr_AzureCalc_AzureCalcRateCard[], 8, FALSE))</f>
        <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3154</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
      </c>
      <c r="D123" s="1053" t="str">
        <f>B123&amp;'Discount Calculations'!$G$16&amp;'Rate Card'!$K$23</f>
        <v>Mobile Services FreeMOSP1</v>
      </c>
      <c r="E123" s="1025">
        <f>IFERROR(VLOOKUP(D123,Table_wabobpsvr_AzureCalc_AzureCalcRateCard[], 5,FALSE), VLOOKUP(LEFT(D123, LEN(D123)-'Rate Card'!$M$26), Table_wabobpsvr_AzureCalc_AzureCalcRateCard[], 5, FALSE))</f>
        <v>999999</v>
      </c>
      <c r="F123" s="1026">
        <f>IF($E$1=1,1,0)</f>
        <v>1</v>
      </c>
      <c r="G123" s="1053">
        <f>F123*E123</f>
        <v>999999</v>
      </c>
      <c r="H123" s="1024">
        <f>'Discount Calculations'!$C$42</f>
        <v>0</v>
      </c>
      <c r="I123" s="1026">
        <f>G123*(1-H123)</f>
        <v>999999</v>
      </c>
      <c r="J123" s="1053">
        <f>IF($E$1=2,1,0)</f>
        <v>0</v>
      </c>
      <c r="K123" s="548">
        <f>E123*J123</f>
        <v>0</v>
      </c>
      <c r="L123" s="106">
        <f>'Discount Calculations'!$AD$5+1</f>
        <v>1</v>
      </c>
      <c r="M123" s="25">
        <f>L123*(K123+I123)</f>
        <v>999999</v>
      </c>
      <c r="N123" s="95">
        <f>M123*'FX Card'!$G$28</f>
        <v>999999</v>
      </c>
      <c r="O123" s="913" t="str">
        <f>IFERROR(VLOOKUP(D123,Table_wabobpsvr_AzureCalc_AzureCalcRateCard[], 7,FALSE), VLOOKUP(LEFT(D123, LEN(D123)-'Rate Card'!$M$26), Table_wabobpsvr_AzureCalc_AzureCalcRateCard[], 7, FALSE))</f>
        <v/>
      </c>
      <c r="P123" s="913" t="str">
        <f>IFERROR(VLOOKUP(D123,Table_wabobpsvr_AzureCalc_AzureCalcRateCard[], 8,FALSE), VLOOKUP(LEFT(D123, LEN(D123)-'Rate Card'!$M$26), Table_wabobpsvr_AzureCalc_AzureCalcRateCard[], 8, FALSE))</f>
        <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
      </c>
      <c r="D125" s="1053" t="str">
        <f>B125&amp;'Discount Calculations'!$G$16&amp;'Rate Card'!$K$23</f>
        <v>Mobile Services BasicMOSP1</v>
      </c>
      <c r="E125" s="1025">
        <f>IFERROR(VLOOKUP(D125,Table_wabobpsvr_AzureCalc_AzureCalcRateCard[], 5,FALSE), VLOOKUP(LEFT(D125, LEN(D125)-'Rate Card'!$M$26), Table_wabobpsvr_AzureCalc_AzureCalcRateCard[], 5, FALSE))</f>
        <v>999999</v>
      </c>
      <c r="F125" s="1026">
        <f>IF($E$1=1,1,0)</f>
        <v>1</v>
      </c>
      <c r="G125" s="1053">
        <f>F125*E125</f>
        <v>999999</v>
      </c>
      <c r="H125" s="1024">
        <f>'Discount Calculations'!$C$42</f>
        <v>0</v>
      </c>
      <c r="I125" s="1026">
        <f>G125*(1-H125)</f>
        <v>999999</v>
      </c>
      <c r="J125" s="1053">
        <f>IF($E$1=2,1,0)</f>
        <v>0</v>
      </c>
      <c r="K125" s="548">
        <f>E125*J125</f>
        <v>0</v>
      </c>
      <c r="L125" s="106">
        <f>'Discount Calculations'!$AD$5+1</f>
        <v>1</v>
      </c>
      <c r="M125" s="25">
        <f>L125*(K125+I125)</f>
        <v>999999</v>
      </c>
      <c r="N125" s="95">
        <f>M125*'FX Card'!$G$28</f>
        <v>999999</v>
      </c>
      <c r="O125" s="913" t="str">
        <f>IFERROR(VLOOKUP(D125,Table_wabobpsvr_AzureCalc_AzureCalcRateCard[], 7,FALSE), VLOOKUP(LEFT(D125, LEN(D125)-'Rate Card'!$M$26), Table_wabobpsvr_AzureCalc_AzureCalcRateCard[], 7, FALSE))</f>
        <v/>
      </c>
      <c r="P125" s="913" t="str">
        <f>IFERROR(VLOOKUP(D125,Table_wabobpsvr_AzureCalc_AzureCalcRateCard[], 8,FALSE), VLOOKUP(LEFT(D125, LEN(D125)-'Rate Card'!$M$26), Table_wabobpsvr_AzureCalc_AzureCalcRateCard[], 8, FALSE))</f>
        <v/>
      </c>
    </row>
    <row r="126" spans="1:16">
      <c r="A126" t="s">
        <v>15</v>
      </c>
      <c r="B126" s="21" t="s">
        <v>778</v>
      </c>
      <c r="C126" s="64" t="str">
        <f>IFERROR(VLOOKUP(D126,Table_wabobpsvr_AzureCalc_AzureCalcRateCard[], 3,FALSE), VLOOKUP(LEFT(D126, LEN(D126)-'Rate Card'!$M$26), Table_wabobpsvr_AzureCalc_AzureCalcRateCard[], 3, FALSE))</f>
        <v/>
      </c>
      <c r="D126" s="1053" t="str">
        <f>B126&amp;'Discount Calculations'!$G$16&amp;'Rate Card'!$K$23</f>
        <v>Mobile Services StandardMOSP1</v>
      </c>
      <c r="E126" s="1025">
        <f>IFERROR(VLOOKUP(D126,Table_wabobpsvr_AzureCalc_AzureCalcRateCard[], 5,FALSE), VLOOKUP(LEFT(D126, LEN(D126)-'Rate Card'!$M$26), Table_wabobpsvr_AzureCalc_AzureCalcRateCard[], 5, FALSE))</f>
        <v>999999</v>
      </c>
      <c r="F126" s="1026">
        <f>IF($E$1=1,1,0)</f>
        <v>1</v>
      </c>
      <c r="G126" s="1053">
        <f>F126*E126</f>
        <v>999999</v>
      </c>
      <c r="H126" s="1024">
        <f>'Discount Calculations'!$C$42</f>
        <v>0</v>
      </c>
      <c r="I126" s="1026">
        <f>G126*(1-H126)</f>
        <v>999999</v>
      </c>
      <c r="J126" s="1053">
        <f>IF($E$1=2,1,0)</f>
        <v>0</v>
      </c>
      <c r="K126" s="548">
        <f>E126*J126</f>
        <v>0</v>
      </c>
      <c r="L126" s="106">
        <f>'Discount Calculations'!$AD$5+1</f>
        <v>1</v>
      </c>
      <c r="M126" s="25">
        <f>L126*(K126+I126)</f>
        <v>999999</v>
      </c>
      <c r="N126" s="95">
        <f>M126*'FX Card'!$G$28</f>
        <v>999999</v>
      </c>
      <c r="O126" s="913" t="str">
        <f>IFERROR(VLOOKUP(D126,Table_wabobpsvr_AzureCalc_AzureCalcRateCard[], 7,FALSE), VLOOKUP(LEFT(D126, LEN(D126)-'Rate Card'!$M$26), Table_wabobpsvr_AzureCalc_AzureCalcRateCard[], 7, FALSE))</f>
        <v/>
      </c>
      <c r="P126" s="913" t="str">
        <f>IFERROR(VLOOKUP(D126,Table_wabobpsvr_AzureCalc_AzureCalcRateCard[], 8,FALSE), VLOOKUP(LEFT(D126, LEN(D126)-'Rate Card'!$M$26), Table_wabobpsvr_AzureCalc_AzureCalcRateCard[], 8, FALSE))</f>
        <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3154</v>
      </c>
    </row>
    <row r="129" spans="1:16">
      <c r="A129" t="s">
        <v>1246</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ServicesMOSP1</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t="str">
        <f>IFERROR(VLOOKUP(D129,Table_wabobpsvr_AzureCalc_AzureCalcRateCard[], 7,FALSE), VLOOKUP(LEFT(D129, LEN(D129)-'Rate Card'!$M$26), Table_wabobpsvr_AzureCalc_AzureCalcRateCard[], 7, FALSE))</f>
        <v/>
      </c>
      <c r="P129" s="913" t="str">
        <f>IFERROR(VLOOKUP(D129,Table_wabobpsvr_AzureCalc_AzureCalcRateCard[], 8,FALSE), VLOOKUP(LEFT(D129, LEN(D129)-'Rate Card'!$M$26), Table_wabobpsvr_AzureCalc_AzureCalcRateCard[], 8, FALSE))</f>
        <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ServicesMOSP1</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t="str">
        <f>IFERROR(VLOOKUP(D130,Table_wabobpsvr_AzureCalc_AzureCalcRateCard[], 7,FALSE), VLOOKUP(LEFT(D130, LEN(D130)-'Rate Card'!$M$26), Table_wabobpsvr_AzureCalc_AzureCalcRateCard[], 7, FALSE))</f>
        <v/>
      </c>
      <c r="P130" s="913" t="str">
        <f>IFERROR(VLOOKUP(D130,Table_wabobpsvr_AzureCalc_AzureCalcRateCard[], 8,FALSE), VLOOKUP(LEFT(D130, LEN(D130)-'Rate Card'!$M$26), Table_wabobpsvr_AzureCalc_AzureCalcRateCard[], 8, FALSE))</f>
        <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ServicesMOSP1</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t="str">
        <f>IFERROR(VLOOKUP(D134,Table_wabobpsvr_AzureCalc_AzureCalcRateCard[], 7,FALSE), VLOOKUP(LEFT(D134, LEN(D134)-'Rate Card'!$M$26), Table_wabobpsvr_AzureCalc_AzureCalcRateCard[], 7, FALSE))</f>
        <v/>
      </c>
      <c r="P134" s="913" t="str">
        <f>IFERROR(VLOOKUP(D134,Table_wabobpsvr_AzureCalc_AzureCalcRateCard[], 8,FALSE), VLOOKUP(LEFT(D134, LEN(D134)-'Rate Card'!$M$26), Table_wabobpsvr_AzureCalc_AzureCalcRateCard[], 8, FALSE))</f>
        <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ServicesMOSP1</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t="str">
        <f>IFERROR(VLOOKUP(D135,Table_wabobpsvr_AzureCalc_AzureCalcRateCard[], 7,FALSE), VLOOKUP(LEFT(D135, LEN(D135)-'Rate Card'!$M$26), Table_wabobpsvr_AzureCalc_AzureCalcRateCard[], 7, FALSE))</f>
        <v/>
      </c>
      <c r="P135" s="913" t="str">
        <f>IFERROR(VLOOKUP(D135,Table_wabobpsvr_AzureCalc_AzureCalcRateCard[], 8,FALSE), VLOOKUP(LEFT(D135, LEN(D135)-'Rate Card'!$M$26), Table_wabobpsvr_AzureCalc_AzureCalcRateCard[], 8, FALSE))</f>
        <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ServicesMOSP1</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t="str">
        <f>IFERROR(VLOOKUP(D136,Table_wabobpsvr_AzureCalc_AzureCalcRateCard[], 7,FALSE), VLOOKUP(LEFT(D136, LEN(D136)-'Rate Card'!$M$26), Table_wabobpsvr_AzureCalc_AzureCalcRateCard[], 7, FALSE))</f>
        <v/>
      </c>
      <c r="P136" s="913" t="str">
        <f>IFERROR(VLOOKUP(D136,Table_wabobpsvr_AzureCalc_AzureCalcRateCard[], 8,FALSE), VLOOKUP(LEFT(D136, LEN(D136)-'Rate Card'!$M$26), Table_wabobpsvr_AzureCalc_AzureCalcRateCard[], 8, FALSE))</f>
        <v/>
      </c>
    </row>
    <row r="137" spans="1:16">
      <c r="B137" t="s">
        <v>716</v>
      </c>
      <c r="C137" s="64" t="str">
        <f>IFERROR(VLOOKUP(D137,Table_wabobpsvr_AzureCalc_AzureCalcRateCard[], 3,FALSE), VLOOKUP(LEFT(D137, LEN(D137)-'Rate Card'!$M$26), Table_wabobpsvr_AzureCalc_AzureCalcRateCard[], 3, FALSE))</f>
        <v/>
      </c>
      <c r="D137" s="1053" t="str">
        <f>B137&amp;'Discount Calculations'!$G$16&amp;'Rate Card'!$K$23</f>
        <v>A8 Cloud ServicesMOSP1</v>
      </c>
      <c r="E137" s="1025">
        <f>IFERROR(VLOOKUP(D137,Table_wabobpsvr_AzureCalc_AzureCalcRateCard[], 5,FALSE), VLOOKUP(LEFT(D137, LEN(D137)-'Rate Card'!$M$26), Table_wabobpsvr_AzureCalc_AzureCalcRateCard[], 5, FALSE))</f>
        <v>999999</v>
      </c>
      <c r="F137" s="1026">
        <f t="shared" si="51"/>
        <v>1</v>
      </c>
      <c r="G137" s="1053">
        <f>F137*E137</f>
        <v>999999</v>
      </c>
      <c r="H137" s="1024">
        <f>'Discount Calculations'!$C$42</f>
        <v>0</v>
      </c>
      <c r="I137" s="1026">
        <f>G137*(1-H137)</f>
        <v>999999</v>
      </c>
      <c r="J137" s="1053">
        <f t="shared" si="54"/>
        <v>0</v>
      </c>
      <c r="K137" s="548">
        <f t="shared" si="55"/>
        <v>0</v>
      </c>
      <c r="L137" s="106">
        <f>'Discount Calculations'!$AD$5+1</f>
        <v>1</v>
      </c>
      <c r="M137" s="25">
        <f t="shared" si="56"/>
        <v>999999</v>
      </c>
      <c r="N137" s="95">
        <f>M137*'FX Card'!$G$28</f>
        <v>999999</v>
      </c>
      <c r="O137" s="913" t="str">
        <f>IFERROR(VLOOKUP(D137,Table_wabobpsvr_AzureCalc_AzureCalcRateCard[], 7,FALSE), VLOOKUP(LEFT(D137, LEN(D137)-'Rate Card'!$M$26), Table_wabobpsvr_AzureCalc_AzureCalcRateCard[], 7, FALSE))</f>
        <v/>
      </c>
      <c r="P137" s="913" t="str">
        <f>IFERROR(VLOOKUP(D137,Table_wabobpsvr_AzureCalc_AzureCalcRateCard[], 8,FALSE), VLOOKUP(LEFT(D137, LEN(D137)-'Rate Card'!$M$26), Table_wabobpsvr_AzureCalc_AzureCalcRateCard[], 8, FALSE))</f>
        <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ServicesMOSP1</v>
      </c>
      <c r="E138" s="1025">
        <f>IFERROR(VLOOKUP(D138,Table_wabobpsvr_AzureCalc_AzureCalcRateCard[], 5,FALSE), VLOOKUP(LEFT(D138, LEN(D138)-'Rate Card'!$M$26), Table_wabobpsvr_AzureCalc_AzureCalcRateCard[], 5, FALSE))</f>
        <v>999999</v>
      </c>
      <c r="F138" s="1026">
        <f t="shared" si="51"/>
        <v>1</v>
      </c>
      <c r="G138" s="1053">
        <f t="shared" ref="G138:G232" si="57">F138*E138</f>
        <v>999999</v>
      </c>
      <c r="H138" s="1024">
        <f>'Discount Calculations'!$C$42</f>
        <v>0</v>
      </c>
      <c r="I138" s="1026">
        <f t="shared" ref="I138:I232" si="58">G138*(1-H138)</f>
        <v>999999</v>
      </c>
      <c r="J138" s="1053">
        <f t="shared" si="54"/>
        <v>0</v>
      </c>
      <c r="K138" s="548">
        <f t="shared" ref="K138:K232" si="59">E138*J138</f>
        <v>0</v>
      </c>
      <c r="L138" s="106">
        <f>'Discount Calculations'!$AD$5+1</f>
        <v>1</v>
      </c>
      <c r="M138" s="25">
        <f t="shared" ref="M138:M232" si="60">L138*(K138+I138)</f>
        <v>999999</v>
      </c>
      <c r="N138" s="95">
        <f>M138*'FX Card'!$G$28</f>
        <v>999999</v>
      </c>
      <c r="O138" s="913" t="str">
        <f>IFERROR(VLOOKUP(D138,Table_wabobpsvr_AzureCalc_AzureCalcRateCard[], 7,FALSE), VLOOKUP(LEFT(D138, LEN(D138)-'Rate Card'!$M$26), Table_wabobpsvr_AzureCalc_AzureCalcRateCard[], 7, FALSE))</f>
        <v/>
      </c>
      <c r="P138" s="913" t="str">
        <f>IFERROR(VLOOKUP(D138,Table_wabobpsvr_AzureCalc_AzureCalcRateCard[], 8,FALSE), VLOOKUP(LEFT(D138, LEN(D138)-'Rate Card'!$M$26), Table_wabobpsvr_AzureCalc_AzureCalcRateCard[], 8, FALSE))</f>
        <v/>
      </c>
    </row>
    <row r="139" spans="1:16">
      <c r="B139" t="s">
        <v>1273</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ServicesMOSP1</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t="str">
        <f>IFERROR(VLOOKUP(D139,Table_wabobpsvr_AzureCalc_AzureCalcRateCard[], 7,FALSE), VLOOKUP(LEFT(D139, LEN(D139)-'Rate Card'!$M$26), Table_wabobpsvr_AzureCalc_AzureCalcRateCard[], 7, FALSE))</f>
        <v/>
      </c>
      <c r="P139" s="913" t="str">
        <f>IFERROR(VLOOKUP(D139,Table_wabobpsvr_AzureCalc_AzureCalcRateCard[], 8,FALSE), VLOOKUP(LEFT(D139, LEN(D139)-'Rate Card'!$M$26), Table_wabobpsvr_AzureCalc_AzureCalcRateCard[], 8, FALSE))</f>
        <v/>
      </c>
    </row>
    <row r="140" spans="1:16">
      <c r="B140" t="s">
        <v>1266</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ServicesMOSP1</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t="str">
        <f>IFERROR(VLOOKUP(D140,Table_wabobpsvr_AzureCalc_AzureCalcRateCard[], 7,FALSE), VLOOKUP(LEFT(D140, LEN(D140)-'Rate Card'!$M$26), Table_wabobpsvr_AzureCalc_AzureCalcRateCard[], 7, FALSE))</f>
        <v/>
      </c>
      <c r="P140" s="913" t="str">
        <f>IFERROR(VLOOKUP(D140,Table_wabobpsvr_AzureCalc_AzureCalcRateCard[], 8,FALSE), VLOOKUP(LEFT(D140, LEN(D140)-'Rate Card'!$M$26), Table_wabobpsvr_AzureCalc_AzureCalcRateCard[], 8, FALSE))</f>
        <v/>
      </c>
    </row>
    <row r="141" spans="1:16">
      <c r="C141" s="64"/>
      <c r="E141" s="1025"/>
      <c r="F141" s="1026"/>
      <c r="H141" s="1024"/>
      <c r="I141" s="1026"/>
      <c r="K141" s="548"/>
      <c r="L141" s="106"/>
      <c r="M141" s="25"/>
      <c r="N141" s="95"/>
      <c r="O141" s="913"/>
      <c r="P141" s="913"/>
    </row>
    <row r="142" spans="1:16">
      <c r="A142" t="s">
        <v>1247</v>
      </c>
      <c r="B142" s="351" t="s">
        <v>1154</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ServicesMOSP1</v>
      </c>
      <c r="E142" s="1025">
        <f>IFERROR(VLOOKUP(D142,Table_wabobpsvr_AzureCalc_AzureCalcRateCard[], 5,FALSE), VLOOKUP(LEFT(D142, LEN(D142)-'Rate Card'!$M$26), Table_wabobpsvr_AzureCalc_AzureCalcRateCard[], 5, FALSE))</f>
        <v>0.159</v>
      </c>
      <c r="F142" s="1026">
        <f t="shared" ref="F142:F149" si="65">IF($E$1=1,1,0)</f>
        <v>1</v>
      </c>
      <c r="G142" s="1053">
        <f t="shared" ref="G142:G149" si="66">F142*E142</f>
        <v>0.159</v>
      </c>
      <c r="H142" s="1024">
        <f>'Discount Calculations'!$C$42</f>
        <v>0</v>
      </c>
      <c r="I142" s="1026">
        <f t="shared" ref="I142:I149" si="67">G142*(1-H142)</f>
        <v>0.159</v>
      </c>
      <c r="J142" s="1053">
        <f t="shared" ref="J142:J149" si="68">IF($E$1=2,1,0)</f>
        <v>0</v>
      </c>
      <c r="K142" s="548">
        <f t="shared" ref="K142:K149" si="69">E142*J142</f>
        <v>0</v>
      </c>
      <c r="L142" s="106">
        <f>'Discount Calculations'!$AD$5+1</f>
        <v>1</v>
      </c>
      <c r="M142" s="25">
        <f t="shared" ref="M142:M149" si="70">L142*(K142+I142)</f>
        <v>0.159</v>
      </c>
      <c r="N142" s="95">
        <f>M142*'FX Card'!$G$28</f>
        <v>0.159</v>
      </c>
      <c r="O142" s="913" t="str">
        <f>IFERROR(VLOOKUP(D142,Table_wabobpsvr_AzureCalc_AzureCalcRateCard[], 7,FALSE), VLOOKUP(LEFT(D142, LEN(D142)-'Rate Card'!$M$26), Table_wabobpsvr_AzureCalc_AzureCalcRateCard[], 7, FALSE))</f>
        <v/>
      </c>
      <c r="P142" s="913" t="str">
        <f>IFERROR(VLOOKUP(D142,Table_wabobpsvr_AzureCalc_AzureCalcRateCard[], 8,FALSE), VLOOKUP(LEFT(D142, LEN(D142)-'Rate Card'!$M$26), Table_wabobpsvr_AzureCalc_AzureCalcRateCard[], 8, FALSE))</f>
        <v/>
      </c>
    </row>
    <row r="143" spans="1:16">
      <c r="B143" s="351" t="s">
        <v>1169</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ServicesMOSP1</v>
      </c>
      <c r="E143" s="1025">
        <f>IFERROR(VLOOKUP(D143,Table_wabobpsvr_AzureCalc_AzureCalcRateCard[], 5,FALSE), VLOOKUP(LEFT(D143, LEN(D143)-'Rate Card'!$M$26), Table_wabobpsvr_AzureCalc_AzureCalcRateCard[], 5, FALSE))</f>
        <v>0.318</v>
      </c>
      <c r="F143" s="1026">
        <f t="shared" si="65"/>
        <v>1</v>
      </c>
      <c r="G143" s="1053">
        <f t="shared" si="66"/>
        <v>0.318</v>
      </c>
      <c r="H143" s="1024">
        <f>'Discount Calculations'!$C$42</f>
        <v>0</v>
      </c>
      <c r="I143" s="1026">
        <f t="shared" si="67"/>
        <v>0.318</v>
      </c>
      <c r="J143" s="1053">
        <f t="shared" si="68"/>
        <v>0</v>
      </c>
      <c r="K143" s="548">
        <f t="shared" si="69"/>
        <v>0</v>
      </c>
      <c r="L143" s="106">
        <f>'Discount Calculations'!$AD$5+1</f>
        <v>1</v>
      </c>
      <c r="M143" s="25">
        <f t="shared" si="70"/>
        <v>0.318</v>
      </c>
      <c r="N143" s="95">
        <f>M143*'FX Card'!$G$28</f>
        <v>0.318</v>
      </c>
      <c r="O143" s="913" t="str">
        <f>IFERROR(VLOOKUP(D143,Table_wabobpsvr_AzureCalc_AzureCalcRateCard[], 7,FALSE), VLOOKUP(LEFT(D143, LEN(D143)-'Rate Card'!$M$26), Table_wabobpsvr_AzureCalc_AzureCalcRateCard[], 7, FALSE))</f>
        <v/>
      </c>
      <c r="P143" s="913" t="str">
        <f>IFERROR(VLOOKUP(D143,Table_wabobpsvr_AzureCalc_AzureCalcRateCard[], 8,FALSE), VLOOKUP(LEFT(D143, LEN(D143)-'Rate Card'!$M$26), Table_wabobpsvr_AzureCalc_AzureCalcRateCard[], 8, FALSE))</f>
        <v/>
      </c>
    </row>
    <row r="144" spans="1:16">
      <c r="B144" s="351" t="s">
        <v>1172</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ServicesMOSP1</v>
      </c>
      <c r="E144" s="1025">
        <f>IFERROR(VLOOKUP(D144,Table_wabobpsvr_AzureCalc_AzureCalcRateCard[], 5,FALSE), VLOOKUP(LEFT(D144, LEN(D144)-'Rate Card'!$M$26), Table_wabobpsvr_AzureCalc_AzureCalcRateCard[], 5, FALSE))</f>
        <v>0.63600000000000001</v>
      </c>
      <c r="F144" s="1026">
        <f t="shared" si="65"/>
        <v>1</v>
      </c>
      <c r="G144" s="1053">
        <f t="shared" si="66"/>
        <v>0.63600000000000001</v>
      </c>
      <c r="H144" s="1024">
        <f>'Discount Calculations'!$C$42</f>
        <v>0</v>
      </c>
      <c r="I144" s="1026">
        <f t="shared" si="67"/>
        <v>0.63600000000000001</v>
      </c>
      <c r="J144" s="1053">
        <f t="shared" si="68"/>
        <v>0</v>
      </c>
      <c r="K144" s="548">
        <f t="shared" si="69"/>
        <v>0</v>
      </c>
      <c r="L144" s="106">
        <f>'Discount Calculations'!$AD$5+1</f>
        <v>1</v>
      </c>
      <c r="M144" s="25">
        <f t="shared" si="70"/>
        <v>0.63600000000000001</v>
      </c>
      <c r="N144" s="95">
        <f>M144*'FX Card'!$G$28</f>
        <v>0.63600000000000001</v>
      </c>
      <c r="O144" s="913" t="str">
        <f>IFERROR(VLOOKUP(D144,Table_wabobpsvr_AzureCalc_AzureCalcRateCard[], 7,FALSE), VLOOKUP(LEFT(D144, LEN(D144)-'Rate Card'!$M$26), Table_wabobpsvr_AzureCalc_AzureCalcRateCard[], 7, FALSE))</f>
        <v/>
      </c>
      <c r="P144" s="913" t="str">
        <f>IFERROR(VLOOKUP(D144,Table_wabobpsvr_AzureCalc_AzureCalcRateCard[], 8,FALSE), VLOOKUP(LEFT(D144, LEN(D144)-'Rate Card'!$M$26), Table_wabobpsvr_AzureCalc_AzureCalcRateCard[], 8, FALSE))</f>
        <v/>
      </c>
    </row>
    <row r="145" spans="1:16">
      <c r="B145" s="351" t="s">
        <v>1175</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ServicesMOSP1</v>
      </c>
      <c r="E145" s="1025">
        <f>IFERROR(VLOOKUP(D145,Table_wabobpsvr_AzureCalc_AzureCalcRateCard[], 5,FALSE), VLOOKUP(LEFT(D145, LEN(D145)-'Rate Card'!$M$26), Table_wabobpsvr_AzureCalc_AzureCalcRateCard[], 5, FALSE))</f>
        <v>1.272</v>
      </c>
      <c r="F145" s="1026">
        <f t="shared" si="65"/>
        <v>1</v>
      </c>
      <c r="G145" s="1053">
        <f t="shared" si="66"/>
        <v>1.272</v>
      </c>
      <c r="H145" s="1024">
        <f>'Discount Calculations'!$C$42</f>
        <v>0</v>
      </c>
      <c r="I145" s="1026">
        <f t="shared" si="67"/>
        <v>1.272</v>
      </c>
      <c r="J145" s="1053">
        <f t="shared" si="68"/>
        <v>0</v>
      </c>
      <c r="K145" s="548">
        <f t="shared" si="69"/>
        <v>0</v>
      </c>
      <c r="L145" s="106">
        <f>'Discount Calculations'!$AD$5+1</f>
        <v>1</v>
      </c>
      <c r="M145" s="25">
        <f t="shared" si="70"/>
        <v>1.272</v>
      </c>
      <c r="N145" s="95">
        <f>M145*'FX Card'!$G$28</f>
        <v>1.272</v>
      </c>
      <c r="O145" s="913" t="str">
        <f>IFERROR(VLOOKUP(D145,Table_wabobpsvr_AzureCalc_AzureCalcRateCard[], 7,FALSE), VLOOKUP(LEFT(D145, LEN(D145)-'Rate Card'!$M$26), Table_wabobpsvr_AzureCalc_AzureCalcRateCard[], 7, FALSE))</f>
        <v/>
      </c>
      <c r="P145" s="913" t="str">
        <f>IFERROR(VLOOKUP(D145,Table_wabobpsvr_AzureCalc_AzureCalcRateCard[], 8,FALSE), VLOOKUP(LEFT(D145, LEN(D145)-'Rate Card'!$M$26), Table_wabobpsvr_AzureCalc_AzureCalcRateCard[], 8, FALSE))</f>
        <v/>
      </c>
    </row>
    <row r="146" spans="1:16">
      <c r="B146" s="351" t="s">
        <v>1157</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ServicesMOSP1</v>
      </c>
      <c r="E146" s="1025">
        <f>IFERROR(VLOOKUP(D146,Table_wabobpsvr_AzureCalc_AzureCalcRateCard[], 5,FALSE), VLOOKUP(LEFT(D146, LEN(D146)-'Rate Card'!$M$26), Table_wabobpsvr_AzureCalc_AzureCalcRateCard[], 5, FALSE))</f>
        <v>0.36599999999999999</v>
      </c>
      <c r="F146" s="1026">
        <f t="shared" si="65"/>
        <v>1</v>
      </c>
      <c r="G146" s="1053">
        <f t="shared" si="66"/>
        <v>0.36599999999999999</v>
      </c>
      <c r="H146" s="1024">
        <f>'Discount Calculations'!$C$42</f>
        <v>0</v>
      </c>
      <c r="I146" s="1026">
        <f t="shared" si="67"/>
        <v>0.36599999999999999</v>
      </c>
      <c r="J146" s="1053">
        <f t="shared" si="68"/>
        <v>0</v>
      </c>
      <c r="K146" s="548">
        <f t="shared" si="69"/>
        <v>0</v>
      </c>
      <c r="L146" s="106">
        <f>'Discount Calculations'!$AD$5+1</f>
        <v>1</v>
      </c>
      <c r="M146" s="25">
        <f t="shared" si="70"/>
        <v>0.36599999999999999</v>
      </c>
      <c r="N146" s="95">
        <f>M146*'FX Card'!$G$28</f>
        <v>0.36599999999999999</v>
      </c>
      <c r="O146" s="913" t="str">
        <f>IFERROR(VLOOKUP(D146,Table_wabobpsvr_AzureCalc_AzureCalcRateCard[], 7,FALSE), VLOOKUP(LEFT(D146, LEN(D146)-'Rate Card'!$M$26), Table_wabobpsvr_AzureCalc_AzureCalcRateCard[], 7, FALSE))</f>
        <v/>
      </c>
      <c r="P146" s="913" t="str">
        <f>IFERROR(VLOOKUP(D146,Table_wabobpsvr_AzureCalc_AzureCalcRateCard[], 8,FALSE), VLOOKUP(LEFT(D146, LEN(D146)-'Rate Card'!$M$26), Table_wabobpsvr_AzureCalc_AzureCalcRateCard[], 8, FALSE))</f>
        <v/>
      </c>
    </row>
    <row r="147" spans="1:16">
      <c r="B147" s="351" t="s">
        <v>1160</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ServicesMOSP1</v>
      </c>
      <c r="E147" s="1025">
        <f>IFERROR(VLOOKUP(D147,Table_wabobpsvr_AzureCalc_AzureCalcRateCard[], 5,FALSE), VLOOKUP(LEFT(D147, LEN(D147)-'Rate Card'!$M$26), Table_wabobpsvr_AzureCalc_AzureCalcRateCard[], 5, FALSE))</f>
        <v>0.73199999999999998</v>
      </c>
      <c r="F147" s="1026">
        <f t="shared" si="65"/>
        <v>1</v>
      </c>
      <c r="G147" s="1053">
        <f t="shared" si="66"/>
        <v>0.73199999999999998</v>
      </c>
      <c r="H147" s="1024">
        <f>'Discount Calculations'!$C$42</f>
        <v>0</v>
      </c>
      <c r="I147" s="1026">
        <f t="shared" si="67"/>
        <v>0.73199999999999998</v>
      </c>
      <c r="J147" s="1053">
        <f t="shared" si="68"/>
        <v>0</v>
      </c>
      <c r="K147" s="548">
        <f t="shared" si="69"/>
        <v>0</v>
      </c>
      <c r="L147" s="106">
        <f>'Discount Calculations'!$AD$5+1</f>
        <v>1</v>
      </c>
      <c r="M147" s="25">
        <f t="shared" si="70"/>
        <v>0.73199999999999998</v>
      </c>
      <c r="N147" s="95">
        <f>M147*'FX Card'!$G$28</f>
        <v>0.73199999999999998</v>
      </c>
      <c r="O147" s="913" t="str">
        <f>IFERROR(VLOOKUP(D147,Table_wabobpsvr_AzureCalc_AzureCalcRateCard[], 7,FALSE), VLOOKUP(LEFT(D147, LEN(D147)-'Rate Card'!$M$26), Table_wabobpsvr_AzureCalc_AzureCalcRateCard[], 7, FALSE))</f>
        <v/>
      </c>
      <c r="P147" s="913" t="str">
        <f>IFERROR(VLOOKUP(D147,Table_wabobpsvr_AzureCalc_AzureCalcRateCard[], 8,FALSE), VLOOKUP(LEFT(D147, LEN(D147)-'Rate Card'!$M$26), Table_wabobpsvr_AzureCalc_AzureCalcRateCard[], 8, FALSE))</f>
        <v/>
      </c>
    </row>
    <row r="148" spans="1:16">
      <c r="B148" s="351" t="s">
        <v>1163</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ServicesMOSP1</v>
      </c>
      <c r="E148" s="1025">
        <f>IFERROR(VLOOKUP(D148,Table_wabobpsvr_AzureCalc_AzureCalcRateCard[], 5,FALSE), VLOOKUP(LEFT(D148, LEN(D148)-'Rate Card'!$M$26), Table_wabobpsvr_AzureCalc_AzureCalcRateCard[], 5, FALSE))</f>
        <v>1.3180000000000001</v>
      </c>
      <c r="F148" s="1026">
        <f t="shared" si="65"/>
        <v>1</v>
      </c>
      <c r="G148" s="1053">
        <f t="shared" si="66"/>
        <v>1.3180000000000001</v>
      </c>
      <c r="H148" s="1024">
        <f>'Discount Calculations'!$C$42</f>
        <v>0</v>
      </c>
      <c r="I148" s="1026">
        <f t="shared" si="67"/>
        <v>1.3180000000000001</v>
      </c>
      <c r="J148" s="1053">
        <f t="shared" si="68"/>
        <v>0</v>
      </c>
      <c r="K148" s="548">
        <f t="shared" si="69"/>
        <v>0</v>
      </c>
      <c r="L148" s="106">
        <f>'Discount Calculations'!$AD$5+1</f>
        <v>1</v>
      </c>
      <c r="M148" s="25">
        <f t="shared" si="70"/>
        <v>1.3180000000000001</v>
      </c>
      <c r="N148" s="95">
        <f>M148*'FX Card'!$G$28</f>
        <v>1.3180000000000001</v>
      </c>
      <c r="O148" s="913" t="str">
        <f>IFERROR(VLOOKUP(D148,Table_wabobpsvr_AzureCalc_AzureCalcRateCard[], 7,FALSE), VLOOKUP(LEFT(D148, LEN(D148)-'Rate Card'!$M$26), Table_wabobpsvr_AzureCalc_AzureCalcRateCard[], 7, FALSE))</f>
        <v/>
      </c>
      <c r="P148" s="913" t="str">
        <f>IFERROR(VLOOKUP(D148,Table_wabobpsvr_AzureCalc_AzureCalcRateCard[], 8,FALSE), VLOOKUP(LEFT(D148, LEN(D148)-'Rate Card'!$M$26), Table_wabobpsvr_AzureCalc_AzureCalcRateCard[], 8, FALSE))</f>
        <v/>
      </c>
    </row>
    <row r="149" spans="1:16">
      <c r="B149" s="351" t="s">
        <v>1166</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ServicesMOSP1</v>
      </c>
      <c r="E149" s="1025">
        <f>IFERROR(VLOOKUP(D149,Table_wabobpsvr_AzureCalc_AzureCalcRateCard[], 5,FALSE), VLOOKUP(LEFT(D149, LEN(D149)-'Rate Card'!$M$26), Table_wabobpsvr_AzureCalc_AzureCalcRateCard[], 5, FALSE))</f>
        <v>2.3719999999999999</v>
      </c>
      <c r="F149" s="1026">
        <f t="shared" si="65"/>
        <v>1</v>
      </c>
      <c r="G149" s="1053">
        <f t="shared" si="66"/>
        <v>2.3719999999999999</v>
      </c>
      <c r="H149" s="1024">
        <f>'Discount Calculations'!$C$42</f>
        <v>0</v>
      </c>
      <c r="I149" s="1026">
        <f t="shared" si="67"/>
        <v>2.3719999999999999</v>
      </c>
      <c r="J149" s="1053">
        <f t="shared" si="68"/>
        <v>0</v>
      </c>
      <c r="K149" s="548">
        <f t="shared" si="69"/>
        <v>0</v>
      </c>
      <c r="L149" s="106">
        <f>'Discount Calculations'!$AD$5+1</f>
        <v>1</v>
      </c>
      <c r="M149" s="25">
        <f t="shared" si="70"/>
        <v>2.3719999999999999</v>
      </c>
      <c r="N149" s="95">
        <f>M149*'FX Card'!$G$28</f>
        <v>2.3719999999999999</v>
      </c>
      <c r="O149" s="913" t="str">
        <f>IFERROR(VLOOKUP(D149,Table_wabobpsvr_AzureCalc_AzureCalcRateCard[], 7,FALSE), VLOOKUP(LEFT(D149, LEN(D149)-'Rate Card'!$M$26), Table_wabobpsvr_AzureCalc_AzureCalcRateCard[], 7, FALSE))</f>
        <v/>
      </c>
      <c r="P149" s="913" t="str">
        <f>IFERROR(VLOOKUP(D149,Table_wabobpsvr_AzureCalc_AzureCalcRateCard[], 8,FALSE), VLOOKUP(LEFT(D149, LEN(D149)-'Rate Card'!$M$26), Table_wabobpsvr_AzureCalc_AzureCalcRateCard[], 8, FALSE))</f>
        <v/>
      </c>
    </row>
    <row r="150" spans="1:16">
      <c r="B150" s="351"/>
      <c r="C150" s="33"/>
      <c r="D150" s="1017"/>
      <c r="E150" s="1017"/>
      <c r="F150" s="1026"/>
      <c r="H150" s="1024"/>
      <c r="I150" s="1026"/>
      <c r="K150" s="548"/>
      <c r="L150" s="106"/>
      <c r="M150" s="25"/>
      <c r="N150" s="33"/>
      <c r="O150" s="914"/>
      <c r="P150" s="914"/>
    </row>
    <row r="151" spans="1:16">
      <c r="A151" t="s">
        <v>1247</v>
      </c>
      <c r="B151" s="351" t="s">
        <v>1248</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ServicesMOSP1</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1248</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ServicesMOSP1</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1248</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ServicesMOSP1</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1248</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ServicesMOSP1</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1248</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ServicesMOSP1</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1248</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ServicesMOSP1</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1248</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ServicesMOSP1</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1248</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ServicesMOSP1</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1348</v>
      </c>
      <c r="B160" t="s">
        <v>1352</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InstancesMOSP1</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t="str">
        <f>IFERROR(VLOOKUP(D160,Table_wabobpsvr_AzureCalc_AzureCalcRateCard[], 7,FALSE), VLOOKUP(LEFT(D160, LEN(D160)-'Rate Card'!$M$26), Table_wabobpsvr_AzureCalc_AzureCalcRateCard[], 7, FALSE))</f>
        <v/>
      </c>
      <c r="P160" s="913" t="str">
        <f>IFERROR(VLOOKUP(D160,Table_wabobpsvr_AzureCalc_AzureCalcRateCard[], 8,FALSE), VLOOKUP(LEFT(D160, LEN(D160)-'Rate Card'!$M$26), Table_wabobpsvr_AzureCalc_AzureCalcRateCard[], 8, FALSE))</f>
        <v/>
      </c>
    </row>
    <row r="161" spans="1:20">
      <c r="B161" t="s">
        <v>1351</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InstancesMOSP1</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t="str">
        <f>IFERROR(VLOOKUP(D161,Table_wabobpsvr_AzureCalc_AzureCalcRateCard[], 7,FALSE), VLOOKUP(LEFT(D161, LEN(D161)-'Rate Card'!$M$26), Table_wabobpsvr_AzureCalc_AzureCalcRateCard[], 7, FALSE))</f>
        <v/>
      </c>
      <c r="P161" s="913" t="str">
        <f>IFERROR(VLOOKUP(D161,Table_wabobpsvr_AzureCalc_AzureCalcRateCard[], 8,FALSE), VLOOKUP(LEFT(D161, LEN(D161)-'Rate Card'!$M$26), Table_wabobpsvr_AzureCalc_AzureCalcRateCard[], 8, FALSE))</f>
        <v/>
      </c>
    </row>
    <row r="162" spans="1:20">
      <c r="B162" t="s">
        <v>1350</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InstancesMOSP1</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1354</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InstancesMOSP1</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t="str">
        <f>IFERROR(VLOOKUP(D163,Table_wabobpsvr_AzureCalc_AzureCalcRateCard[], 7,FALSE), VLOOKUP(LEFT(D163, LEN(D163)-'Rate Card'!$M$26), Table_wabobpsvr_AzureCalc_AzureCalcRateCard[], 7, FALSE))</f>
        <v/>
      </c>
      <c r="P163" s="913" t="str">
        <f>IFERROR(VLOOKUP(D163,Table_wabobpsvr_AzureCalc_AzureCalcRateCard[], 8,FALSE), VLOOKUP(LEFT(D163, LEN(D163)-'Rate Card'!$M$26), Table_wabobpsvr_AzureCalc_AzureCalcRateCard[], 8, FALSE))</f>
        <v/>
      </c>
    </row>
    <row r="164" spans="1:20">
      <c r="G164" s="1026"/>
      <c r="H164" s="1026"/>
      <c r="O164" s="914"/>
      <c r="P164" s="914"/>
    </row>
    <row r="165" spans="1:20">
      <c r="A165" t="s">
        <v>3401</v>
      </c>
      <c r="G165" s="1026"/>
      <c r="H165" s="1026"/>
      <c r="O165" s="914"/>
      <c r="P165" s="914"/>
    </row>
    <row r="166" spans="1:20">
      <c r="B166" t="s">
        <v>3317</v>
      </c>
      <c r="C166" s="64" t="str">
        <f>IFERROR(VLOOKUP(D166,Table_wabobpsvr_AzureCalc_AzureCalcRateCard[], 3,FALSE), VLOOKUP(LEFT(D166, LEN(D166)-'Rate Card'!$M$26), Table_wabobpsvr_AzureCalc_AzureCalcRateCard[], 3, FALSE))</f>
        <v>Users</v>
      </c>
      <c r="D166" s="1053" t="str">
        <f>B166&amp;'Discount Calculations'!$G$16&amp;'Rate Card'!$K$23</f>
        <v>Basic UsersMOSP1</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t="str">
        <f>IFERROR(VLOOKUP(D166,Table_wabobpsvr_AzureCalc_AzureCalcRateCard[], 7,FALSE), VLOOKUP(LEFT(D166, LEN(D166)-'Rate Card'!$M$26), Table_wabobpsvr_AzureCalc_AzureCalcRateCard[], 7, FALSE))</f>
        <v/>
      </c>
      <c r="P166" s="913" t="str">
        <f>IFERROR(VLOOKUP(D166,Table_wabobpsvr_AzureCalc_AzureCalcRateCard[], 8,FALSE), VLOOKUP(LEFT(D166, LEN(D166)-'Rate Card'!$M$26), Table_wabobpsvr_AzureCalc_AzureCalcRateCard[], 8, FALSE))</f>
        <v/>
      </c>
    </row>
    <row r="167" spans="1:20">
      <c r="B167" t="s">
        <v>3299</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HoursMOSP1</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t="str">
        <f>IFERROR(VLOOKUP(D167,Table_wabobpsvr_AzureCalc_AzureCalcRateCard[], 7,FALSE), VLOOKUP(LEFT(D167, LEN(D167)-'Rate Card'!$M$26), Table_wabobpsvr_AzureCalc_AzureCalcRateCard[], 7, FALSE))</f>
        <v/>
      </c>
      <c r="P167" s="913" t="str">
        <f>IFERROR(VLOOKUP(D167,Table_wabobpsvr_AzureCalc_AzureCalcRateCard[], 8,FALSE), VLOOKUP(LEFT(D167, LEN(D167)-'Rate Card'!$M$26), Table_wabobpsvr_AzureCalc_AzureCalcRateCard[], 8, FALSE))</f>
        <v/>
      </c>
    </row>
    <row r="168" spans="1:20">
      <c r="B168" t="s">
        <v>3294</v>
      </c>
      <c r="C168" s="64" t="str">
        <f>IFERROR(VLOOKUP(D168,Table_wabobpsvr_AzureCalc_AzureCalcRateCard[], 3,FALSE), VLOOKUP(LEFT(D168, LEN(D168)-'Rate Card'!$M$26), Table_wabobpsvr_AzureCalc_AzureCalcRateCard[], 3, FALSE))</f>
        <v>Users</v>
      </c>
      <c r="D168" s="1053" t="str">
        <f>B168&amp;'Discount Calculations'!$G$16&amp;'Rate Card'!$K$23</f>
        <v>Standard UsersMOSP1</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t="str">
        <f>IFERROR(VLOOKUP(D168,Table_wabobpsvr_AzureCalc_AzureCalcRateCard[], 7,FALSE), VLOOKUP(LEFT(D168, LEN(D168)-'Rate Card'!$M$26), Table_wabobpsvr_AzureCalc_AzureCalcRateCard[], 7, FALSE))</f>
        <v/>
      </c>
      <c r="P168" s="913" t="str">
        <f>IFERROR(VLOOKUP(D168,Table_wabobpsvr_AzureCalc_AzureCalcRateCard[], 8,FALSE), VLOOKUP(LEFT(D168, LEN(D168)-'Rate Card'!$M$26), Table_wabobpsvr_AzureCalc_AzureCalcRateCard[], 8, FALSE))</f>
        <v/>
      </c>
    </row>
    <row r="169" spans="1:20">
      <c r="B169" t="s">
        <v>3302</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HoursMOSP1</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t="str">
        <f>IFERROR(VLOOKUP(D169,Table_wabobpsvr_AzureCalc_AzureCalcRateCard[], 7,FALSE), VLOOKUP(LEFT(D169, LEN(D169)-'Rate Card'!$M$26), Table_wabobpsvr_AzureCalc_AzureCalcRateCard[], 7, FALSE))</f>
        <v/>
      </c>
      <c r="P169" s="913" t="str">
        <f>IFERROR(VLOOKUP(D169,Table_wabobpsvr_AzureCalc_AzureCalcRateCard[], 8,FALSE), VLOOKUP(LEFT(D169, LEN(D169)-'Rate Card'!$M$26), Table_wabobpsvr_AzureCalc_AzureCalcRateCard[], 8, FALSE))</f>
        <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ServiceMOSP1</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3154</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BlobMOSP1</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t="str">
        <f>IFERROR(VLOOKUP(D172,Table_wabobpsvr_AzureCalc_AzureCalcRateCard[], 7,FALSE), VLOOKUP(LEFT(D172, LEN(D172)-'Rate Card'!$M$26), Table_wabobpsvr_AzureCalc_AzureCalcRateCard[], 7, FALSE))</f>
        <v/>
      </c>
      <c r="P172" s="913" t="str">
        <f>IFERROR(VLOOKUP(D172,Table_wabobpsvr_AzureCalc_AzureCalcRateCard[], 8,FALSE), VLOOKUP(LEFT(D172, LEN(D172)-'Rate Card'!$M$26), Table_wabobpsvr_AzureCalc_AzureCalcRateCard[], 8, FALSE))</f>
        <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2MOSP1</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t="str">
        <f>IFERROR(VLOOKUP(D173,Table_wabobpsvr_AzureCalc_AzureCalcRateCard[], 7,FALSE), VLOOKUP(LEFT(D173, LEN(D173)-'Rate Card'!$M$26), Table_wabobpsvr_AzureCalc_AzureCalcRateCard[], 7, FALSE))</f>
        <v/>
      </c>
      <c r="P173" s="913" t="str">
        <f>IFERROR(VLOOKUP(D173,Table_wabobpsvr_AzureCalc_AzureCalcRateCard[], 8,FALSE), VLOOKUP(LEFT(D173, LEN(D173)-'Rate Card'!$M$26), Table_wabobpsvr_AzureCalc_AzureCalcRateCard[], 8, FALSE))</f>
        <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3MOSP1</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t="str">
        <f>IFERROR(VLOOKUP(D174,Table_wabobpsvr_AzureCalc_AzureCalcRateCard[], 7,FALSE), VLOOKUP(LEFT(D174, LEN(D174)-'Rate Card'!$M$26), Table_wabobpsvr_AzureCalc_AzureCalcRateCard[], 7, FALSE))</f>
        <v/>
      </c>
      <c r="P174" s="913" t="str">
        <f>IFERROR(VLOOKUP(D174,Table_wabobpsvr_AzureCalc_AzureCalcRateCard[], 8,FALSE), VLOOKUP(LEFT(D174, LEN(D174)-'Rate Card'!$M$26), Table_wabobpsvr_AzureCalc_AzureCalcRateCard[], 8, FALSE))</f>
        <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4MOSP1</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t="str">
        <f>IFERROR(VLOOKUP(D175,Table_wabobpsvr_AzureCalc_AzureCalcRateCard[], 7,FALSE), VLOOKUP(LEFT(D175, LEN(D175)-'Rate Card'!$M$26), Table_wabobpsvr_AzureCalc_AzureCalcRateCard[], 7, FALSE))</f>
        <v/>
      </c>
      <c r="P175" s="913" t="str">
        <f>IFERROR(VLOOKUP(D175,Table_wabobpsvr_AzureCalc_AzureCalcRateCard[], 8,FALSE), VLOOKUP(LEFT(D175, LEN(D175)-'Rate Card'!$M$26), Table_wabobpsvr_AzureCalc_AzureCalcRateCard[], 8, FALSE))</f>
        <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5MOSP1</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t="str">
        <f>IFERROR(VLOOKUP(D176,Table_wabobpsvr_AzureCalc_AzureCalcRateCard[], 7,FALSE), VLOOKUP(LEFT(D176, LEN(D176)-'Rate Card'!$M$26), Table_wabobpsvr_AzureCalc_AzureCalcRateCard[], 7, FALSE))</f>
        <v/>
      </c>
      <c r="P176" s="913" t="str">
        <f>IFERROR(VLOOKUP(D176,Table_wabobpsvr_AzureCalc_AzureCalcRateCard[], 8,FALSE), VLOOKUP(LEFT(D176, LEN(D176)-'Rate Card'!$M$26), Table_wabobpsvr_AzureCalc_AzureCalcRateCard[], 8, FALSE))</f>
        <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6MOSP1</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t="str">
        <f>IFERROR(VLOOKUP(D177,Table_wabobpsvr_AzureCalc_AzureCalcRateCard[], 7,FALSE), VLOOKUP(LEFT(D177, LEN(D177)-'Rate Card'!$M$26), Table_wabobpsvr_AzureCalc_AzureCalcRateCard[], 7, FALSE))</f>
        <v/>
      </c>
      <c r="P177" s="913" t="str">
        <f>IFERROR(VLOOKUP(D177,Table_wabobpsvr_AzureCalc_AzureCalcRateCard[], 8,FALSE), VLOOKUP(LEFT(D177, LEN(D177)-'Rate Card'!$M$26), Table_wabobpsvr_AzureCalc_AzureCalcRateCard[], 8, FALSE))</f>
        <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BlobMOSP1</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2MOSP1</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t="str">
        <f>IFERROR(VLOOKUP(D180,Table_wabobpsvr_AzureCalc_AzureCalcRateCard[], 7,FALSE), VLOOKUP(LEFT(D180, LEN(D180)-'Rate Card'!$M$26), Table_wabobpsvr_AzureCalc_AzureCalcRateCard[], 7, FALSE))</f>
        <v/>
      </c>
      <c r="P180" s="913" t="str">
        <f>IFERROR(VLOOKUP(D180,Table_wabobpsvr_AzureCalc_AzureCalcRateCard[], 8,FALSE), VLOOKUP(LEFT(D180, LEN(D180)-'Rate Card'!$M$26), Table_wabobpsvr_AzureCalc_AzureCalcRateCard[], 8, FALSE))</f>
        <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3MOSP1</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t="str">
        <f>IFERROR(VLOOKUP(D181,Table_wabobpsvr_AzureCalc_AzureCalcRateCard[], 7,FALSE), VLOOKUP(LEFT(D181, LEN(D181)-'Rate Card'!$M$26), Table_wabobpsvr_AzureCalc_AzureCalcRateCard[], 7, FALSE))</f>
        <v/>
      </c>
      <c r="P181" s="913" t="str">
        <f>IFERROR(VLOOKUP(D181,Table_wabobpsvr_AzureCalc_AzureCalcRateCard[], 8,FALSE), VLOOKUP(LEFT(D181, LEN(D181)-'Rate Card'!$M$26), Table_wabobpsvr_AzureCalc_AzureCalcRateCard[], 8, FALSE))</f>
        <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4MOSP1</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t="str">
        <f>IFERROR(VLOOKUP(D182,Table_wabobpsvr_AzureCalc_AzureCalcRateCard[], 7,FALSE), VLOOKUP(LEFT(D182, LEN(D182)-'Rate Card'!$M$26), Table_wabobpsvr_AzureCalc_AzureCalcRateCard[], 7, FALSE))</f>
        <v/>
      </c>
      <c r="P182" s="913" t="str">
        <f>IFERROR(VLOOKUP(D182,Table_wabobpsvr_AzureCalc_AzureCalcRateCard[], 8,FALSE), VLOOKUP(LEFT(D182, LEN(D182)-'Rate Card'!$M$26), Table_wabobpsvr_AzureCalc_AzureCalcRateCard[], 8, FALSE))</f>
        <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5MOSP1</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t="str">
        <f>IFERROR(VLOOKUP(D183,Table_wabobpsvr_AzureCalc_AzureCalcRateCard[], 7,FALSE), VLOOKUP(LEFT(D183, LEN(D183)-'Rate Card'!$M$26), Table_wabobpsvr_AzureCalc_AzureCalcRateCard[], 7, FALSE))</f>
        <v/>
      </c>
      <c r="P183" s="913" t="str">
        <f>IFERROR(VLOOKUP(D183,Table_wabobpsvr_AzureCalc_AzureCalcRateCard[], 8,FALSE), VLOOKUP(LEFT(D183, LEN(D183)-'Rate Card'!$M$26), Table_wabobpsvr_AzureCalc_AzureCalcRateCard[], 8, FALSE))</f>
        <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6MOSP1</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t="str">
        <f>IFERROR(VLOOKUP(D184,Table_wabobpsvr_AzureCalc_AzureCalcRateCard[], 7,FALSE), VLOOKUP(LEFT(D184, LEN(D184)-'Rate Card'!$M$26), Table_wabobpsvr_AzureCalc_AzureCalcRateCard[], 7, FALSE))</f>
        <v/>
      </c>
      <c r="P184" s="913" t="str">
        <f>IFERROR(VLOOKUP(D184,Table_wabobpsvr_AzureCalc_AzureCalcRateCard[], 8,FALSE), VLOOKUP(LEFT(D184, LEN(D184)-'Rate Card'!$M$26), Table_wabobpsvr_AzureCalc_AzureCalcRateCard[], 8, FALSE))</f>
        <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BlobMOSP1</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2MOSP1</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t="str">
        <f>IFERROR(VLOOKUP(D187,Table_wabobpsvr_AzureCalc_AzureCalcRateCard[], 7,FALSE), VLOOKUP(LEFT(D187, LEN(D187)-'Rate Card'!$M$26), Table_wabobpsvr_AzureCalc_AzureCalcRateCard[], 7, FALSE))</f>
        <v/>
      </c>
      <c r="P187" s="913" t="str">
        <f>IFERROR(VLOOKUP(D187,Table_wabobpsvr_AzureCalc_AzureCalcRateCard[], 8,FALSE), VLOOKUP(LEFT(D187, LEN(D187)-'Rate Card'!$M$26), Table_wabobpsvr_AzureCalc_AzureCalcRateCard[], 8, FALSE))</f>
        <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3MOSP1</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t="str">
        <f>IFERROR(VLOOKUP(D188,Table_wabobpsvr_AzureCalc_AzureCalcRateCard[], 7,FALSE), VLOOKUP(LEFT(D188, LEN(D188)-'Rate Card'!$M$26), Table_wabobpsvr_AzureCalc_AzureCalcRateCard[], 7, FALSE))</f>
        <v/>
      </c>
      <c r="P188" s="913" t="str">
        <f>IFERROR(VLOOKUP(D188,Table_wabobpsvr_AzureCalc_AzureCalcRateCard[], 8,FALSE), VLOOKUP(LEFT(D188, LEN(D188)-'Rate Card'!$M$26), Table_wabobpsvr_AzureCalc_AzureCalcRateCard[], 8, FALSE))</f>
        <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4MOSP1</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t="str">
        <f>IFERROR(VLOOKUP(D189,Table_wabobpsvr_AzureCalc_AzureCalcRateCard[], 7,FALSE), VLOOKUP(LEFT(D189, LEN(D189)-'Rate Card'!$M$26), Table_wabobpsvr_AzureCalc_AzureCalcRateCard[], 7, FALSE))</f>
        <v/>
      </c>
      <c r="P189" s="913" t="str">
        <f>IFERROR(VLOOKUP(D189,Table_wabobpsvr_AzureCalc_AzureCalcRateCard[], 8,FALSE), VLOOKUP(LEFT(D189, LEN(D189)-'Rate Card'!$M$26), Table_wabobpsvr_AzureCalc_AzureCalcRateCard[], 8, FALSE))</f>
        <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5MOSP1</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t="str">
        <f>IFERROR(VLOOKUP(D190,Table_wabobpsvr_AzureCalc_AzureCalcRateCard[], 7,FALSE), VLOOKUP(LEFT(D190, LEN(D190)-'Rate Card'!$M$26), Table_wabobpsvr_AzureCalc_AzureCalcRateCard[], 7, FALSE))</f>
        <v/>
      </c>
      <c r="P190" s="913" t="str">
        <f>IFERROR(VLOOKUP(D190,Table_wabobpsvr_AzureCalc_AzureCalcRateCard[], 8,FALSE), VLOOKUP(LEFT(D190, LEN(D190)-'Rate Card'!$M$26), Table_wabobpsvr_AzureCalc_AzureCalcRateCard[], 8, FALSE))</f>
        <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6MOSP1</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t="str">
        <f>IFERROR(VLOOKUP(D191,Table_wabobpsvr_AzureCalc_AzureCalcRateCard[], 7,FALSE), VLOOKUP(LEFT(D191, LEN(D191)-'Rate Card'!$M$26), Table_wabobpsvr_AzureCalc_AzureCalcRateCard[], 7, FALSE))</f>
        <v/>
      </c>
      <c r="P191" s="913" t="str">
        <f>IFERROR(VLOOKUP(D191,Table_wabobpsvr_AzureCalc_AzureCalcRateCard[], 8,FALSE), VLOOKUP(LEFT(D191, LEN(D191)-'Rate Card'!$M$26), Table_wabobpsvr_AzureCalc_AzureCalcRateCard[], 8, FALSE))</f>
        <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BlobMOSP1</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2MOSP1</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t="str">
        <f>IFERROR(VLOOKUP(D194,Table_wabobpsvr_AzureCalc_AzureCalcRateCard[], 7,FALSE), VLOOKUP(LEFT(D194, LEN(D194)-'Rate Card'!$M$26), Table_wabobpsvr_AzureCalc_AzureCalcRateCard[], 7, FALSE))</f>
        <v/>
      </c>
      <c r="P194" s="913" t="str">
        <f>IFERROR(VLOOKUP(D194,Table_wabobpsvr_AzureCalc_AzureCalcRateCard[], 8,FALSE), VLOOKUP(LEFT(D194, LEN(D194)-'Rate Card'!$M$26), Table_wabobpsvr_AzureCalc_AzureCalcRateCard[], 8, FALSE))</f>
        <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3MOSP1</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t="str">
        <f>IFERROR(VLOOKUP(D195,Table_wabobpsvr_AzureCalc_AzureCalcRateCard[], 7,FALSE), VLOOKUP(LEFT(D195, LEN(D195)-'Rate Card'!$M$26), Table_wabobpsvr_AzureCalc_AzureCalcRateCard[], 7, FALSE))</f>
        <v/>
      </c>
      <c r="P195" s="913" t="str">
        <f>IFERROR(VLOOKUP(D195,Table_wabobpsvr_AzureCalc_AzureCalcRateCard[], 8,FALSE), VLOOKUP(LEFT(D195, LEN(D195)-'Rate Card'!$M$26), Table_wabobpsvr_AzureCalc_AzureCalcRateCard[], 8, FALSE))</f>
        <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4MOSP1</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t="str">
        <f>IFERROR(VLOOKUP(D196,Table_wabobpsvr_AzureCalc_AzureCalcRateCard[], 7,FALSE), VLOOKUP(LEFT(D196, LEN(D196)-'Rate Card'!$M$26), Table_wabobpsvr_AzureCalc_AzureCalcRateCard[], 7, FALSE))</f>
        <v/>
      </c>
      <c r="P196" s="913" t="str">
        <f>IFERROR(VLOOKUP(D196,Table_wabobpsvr_AzureCalc_AzureCalcRateCard[], 8,FALSE), VLOOKUP(LEFT(D196, LEN(D196)-'Rate Card'!$M$26), Table_wabobpsvr_AzureCalc_AzureCalcRateCard[], 8, FALSE))</f>
        <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5MOSP1</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t="str">
        <f>IFERROR(VLOOKUP(D197,Table_wabobpsvr_AzureCalc_AzureCalcRateCard[], 7,FALSE), VLOOKUP(LEFT(D197, LEN(D197)-'Rate Card'!$M$26), Table_wabobpsvr_AzureCalc_AzureCalcRateCard[], 7, FALSE))</f>
        <v/>
      </c>
      <c r="P197" s="913" t="str">
        <f>IFERROR(VLOOKUP(D197,Table_wabobpsvr_AzureCalc_AzureCalcRateCard[], 8,FALSE), VLOOKUP(LEFT(D197, LEN(D197)-'Rate Card'!$M$26), Table_wabobpsvr_AzureCalc_AzureCalcRateCard[], 8, FALSE))</f>
        <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6MOSP1</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t="str">
        <f>IFERROR(VLOOKUP(D198,Table_wabobpsvr_AzureCalc_AzureCalcRateCard[], 7,FALSE), VLOOKUP(LEFT(D198, LEN(D198)-'Rate Card'!$M$26), Table_wabobpsvr_AzureCalc_AzureCalcRateCard[], 7, FALSE))</f>
        <v/>
      </c>
      <c r="P198" s="913" t="str">
        <f>IFERROR(VLOOKUP(D198,Table_wabobpsvr_AzureCalc_AzureCalcRateCard[], 8,FALSE), VLOOKUP(LEFT(D198, LEN(D198)-'Rate Card'!$M$26), Table_wabobpsvr_AzureCalc_AzureCalcRateCard[], 8, FALSE))</f>
        <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Blob/DiskMOSP1</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t="str">
        <f>IFERROR(VLOOKUP(D200,Table_wabobpsvr_AzureCalc_AzureCalcRateCard[], 7,FALSE), VLOOKUP(LEFT(D200, LEN(D200)-'Rate Card'!$M$26), Table_wabobpsvr_AzureCalc_AzureCalcRateCard[], 7, FALSE))</f>
        <v/>
      </c>
      <c r="P200" s="913" t="str">
        <f>IFERROR(VLOOKUP(D200,Table_wabobpsvr_AzureCalc_AzureCalcRateCard[], 8,FALSE), VLOOKUP(LEFT(D200, LEN(D200)-'Rate Card'!$M$26), Table_wabobpsvr_AzureCalc_AzureCalcRateCard[], 8, FALSE))</f>
        <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2MOSP1</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t="str">
        <f>IFERROR(VLOOKUP(D201,Table_wabobpsvr_AzureCalc_AzureCalcRateCard[], 7,FALSE), VLOOKUP(LEFT(D201, LEN(D201)-'Rate Card'!$M$26), Table_wabobpsvr_AzureCalc_AzureCalcRateCard[], 7, FALSE))</f>
        <v/>
      </c>
      <c r="P201" s="913" t="str">
        <f>IFERROR(VLOOKUP(D201,Table_wabobpsvr_AzureCalc_AzureCalcRateCard[], 8,FALSE), VLOOKUP(LEFT(D201, LEN(D201)-'Rate Card'!$M$26), Table_wabobpsvr_AzureCalc_AzureCalcRateCard[], 8, FALSE))</f>
        <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3MOSP1</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t="str">
        <f>IFERROR(VLOOKUP(D202,Table_wabobpsvr_AzureCalc_AzureCalcRateCard[], 7,FALSE), VLOOKUP(LEFT(D202, LEN(D202)-'Rate Card'!$M$26), Table_wabobpsvr_AzureCalc_AzureCalcRateCard[], 7, FALSE))</f>
        <v/>
      </c>
      <c r="P202" s="913" t="str">
        <f>IFERROR(VLOOKUP(D202,Table_wabobpsvr_AzureCalc_AzureCalcRateCard[], 8,FALSE), VLOOKUP(LEFT(D202, LEN(D202)-'Rate Card'!$M$26), Table_wabobpsvr_AzureCalc_AzureCalcRateCard[], 8, FALSE))</f>
        <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4MOSP1</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t="str">
        <f>IFERROR(VLOOKUP(D203,Table_wabobpsvr_AzureCalc_AzureCalcRateCard[], 7,FALSE), VLOOKUP(LEFT(D203, LEN(D203)-'Rate Card'!$M$26), Table_wabobpsvr_AzureCalc_AzureCalcRateCard[], 7, FALSE))</f>
        <v/>
      </c>
      <c r="P203" s="913" t="str">
        <f>IFERROR(VLOOKUP(D203,Table_wabobpsvr_AzureCalc_AzureCalcRateCard[], 8,FALSE), VLOOKUP(LEFT(D203, LEN(D203)-'Rate Card'!$M$26), Table_wabobpsvr_AzureCalc_AzureCalcRateCard[], 8, FALSE))</f>
        <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5MOSP1</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t="str">
        <f>IFERROR(VLOOKUP(D204,Table_wabobpsvr_AzureCalc_AzureCalcRateCard[], 7,FALSE), VLOOKUP(LEFT(D204, LEN(D204)-'Rate Card'!$M$26), Table_wabobpsvr_AzureCalc_AzureCalcRateCard[], 7, FALSE))</f>
        <v/>
      </c>
      <c r="P204" s="913" t="str">
        <f>IFERROR(VLOOKUP(D204,Table_wabobpsvr_AzureCalc_AzureCalcRateCard[], 8,FALSE), VLOOKUP(LEFT(D204, LEN(D204)-'Rate Card'!$M$26), Table_wabobpsvr_AzureCalc_AzureCalcRateCard[], 8, FALSE))</f>
        <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6MOSP1</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t="str">
        <f>IFERROR(VLOOKUP(D205,Table_wabobpsvr_AzureCalc_AzureCalcRateCard[], 7,FALSE), VLOOKUP(LEFT(D205, LEN(D205)-'Rate Card'!$M$26), Table_wabobpsvr_AzureCalc_AzureCalcRateCard[], 7, FALSE))</f>
        <v/>
      </c>
      <c r="P205" s="913" t="str">
        <f>IFERROR(VLOOKUP(D205,Table_wabobpsvr_AzureCalc_AzureCalcRateCard[], 8,FALSE), VLOOKUP(LEFT(D205, LEN(D205)-'Rate Card'!$M$26), Table_wabobpsvr_AzureCalc_AzureCalcRateCard[], 8, FALSE))</f>
        <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Blob/DiskMOSP1</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t="str">
        <f>IFERROR(VLOOKUP(D207,Table_wabobpsvr_AzureCalc_AzureCalcRateCard[], 7,FALSE), VLOOKUP(LEFT(D207, LEN(D207)-'Rate Card'!$M$26), Table_wabobpsvr_AzureCalc_AzureCalcRateCard[], 7, FALSE))</f>
        <v/>
      </c>
      <c r="P207" s="913" t="str">
        <f>IFERROR(VLOOKUP(D207,Table_wabobpsvr_AzureCalc_AzureCalcRateCard[], 8,FALSE), VLOOKUP(LEFT(D207, LEN(D207)-'Rate Card'!$M$26), Table_wabobpsvr_AzureCalc_AzureCalcRateCard[], 8, FALSE))</f>
        <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2MOSP1</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t="str">
        <f>IFERROR(VLOOKUP(D208,Table_wabobpsvr_AzureCalc_AzureCalcRateCard[], 7,FALSE), VLOOKUP(LEFT(D208, LEN(D208)-'Rate Card'!$M$26), Table_wabobpsvr_AzureCalc_AzureCalcRateCard[], 7, FALSE))</f>
        <v/>
      </c>
      <c r="P208" s="913" t="str">
        <f>IFERROR(VLOOKUP(D208,Table_wabobpsvr_AzureCalc_AzureCalcRateCard[], 8,FALSE), VLOOKUP(LEFT(D208, LEN(D208)-'Rate Card'!$M$26), Table_wabobpsvr_AzureCalc_AzureCalcRateCard[], 8, FALSE))</f>
        <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3MOSP1</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t="str">
        <f>IFERROR(VLOOKUP(D209,Table_wabobpsvr_AzureCalc_AzureCalcRateCard[], 7,FALSE), VLOOKUP(LEFT(D209, LEN(D209)-'Rate Card'!$M$26), Table_wabobpsvr_AzureCalc_AzureCalcRateCard[], 7, FALSE))</f>
        <v/>
      </c>
      <c r="P209" s="913" t="str">
        <f>IFERROR(VLOOKUP(D209,Table_wabobpsvr_AzureCalc_AzureCalcRateCard[], 8,FALSE), VLOOKUP(LEFT(D209, LEN(D209)-'Rate Card'!$M$26), Table_wabobpsvr_AzureCalc_AzureCalcRateCard[], 8, FALSE))</f>
        <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4MOSP1</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t="str">
        <f>IFERROR(VLOOKUP(D210,Table_wabobpsvr_AzureCalc_AzureCalcRateCard[], 7,FALSE), VLOOKUP(LEFT(D210, LEN(D210)-'Rate Card'!$M$26), Table_wabobpsvr_AzureCalc_AzureCalcRateCard[], 7, FALSE))</f>
        <v/>
      </c>
      <c r="P210" s="913" t="str">
        <f>IFERROR(VLOOKUP(D210,Table_wabobpsvr_AzureCalc_AzureCalcRateCard[], 8,FALSE), VLOOKUP(LEFT(D210, LEN(D210)-'Rate Card'!$M$26), Table_wabobpsvr_AzureCalc_AzureCalcRateCard[], 8, FALSE))</f>
        <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5MOSP1</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t="str">
        <f>IFERROR(VLOOKUP(D211,Table_wabobpsvr_AzureCalc_AzureCalcRateCard[], 7,FALSE), VLOOKUP(LEFT(D211, LEN(D211)-'Rate Card'!$M$26), Table_wabobpsvr_AzureCalc_AzureCalcRateCard[], 7, FALSE))</f>
        <v/>
      </c>
      <c r="P211" s="913" t="str">
        <f>IFERROR(VLOOKUP(D211,Table_wabobpsvr_AzureCalc_AzureCalcRateCard[], 8,FALSE), VLOOKUP(LEFT(D211, LEN(D211)-'Rate Card'!$M$26), Table_wabobpsvr_AzureCalc_AzureCalcRateCard[], 8, FALSE))</f>
        <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6MOSP1</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t="str">
        <f>IFERROR(VLOOKUP(D212,Table_wabobpsvr_AzureCalc_AzureCalcRateCard[], 7,FALSE), VLOOKUP(LEFT(D212, LEN(D212)-'Rate Card'!$M$26), Table_wabobpsvr_AzureCalc_AzureCalcRateCard[], 7, FALSE))</f>
        <v/>
      </c>
      <c r="P212" s="913" t="str">
        <f>IFERROR(VLOOKUP(D212,Table_wabobpsvr_AzureCalc_AzureCalcRateCard[], 8,FALSE), VLOOKUP(LEFT(D212, LEN(D212)-'Rate Card'!$M$26), Table_wabobpsvr_AzureCalc_AzureCalcRateCard[], 8, FALSE))</f>
        <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Blob/DiskMOSP1</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t="str">
        <f>IFERROR(VLOOKUP(D214,Table_wabobpsvr_AzureCalc_AzureCalcRateCard[], 7,FALSE), VLOOKUP(LEFT(D214, LEN(D214)-'Rate Card'!$M$26), Table_wabobpsvr_AzureCalc_AzureCalcRateCard[], 7, FALSE))</f>
        <v/>
      </c>
      <c r="P214" s="913" t="str">
        <f>IFERROR(VLOOKUP(D214,Table_wabobpsvr_AzureCalc_AzureCalcRateCard[], 8,FALSE), VLOOKUP(LEFT(D214, LEN(D214)-'Rate Card'!$M$26), Table_wabobpsvr_AzureCalc_AzureCalcRateCard[], 8, FALSE))</f>
        <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2MOSP1</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t="str">
        <f>IFERROR(VLOOKUP(D215,Table_wabobpsvr_AzureCalc_AzureCalcRateCard[], 7,FALSE), VLOOKUP(LEFT(D215, LEN(D215)-'Rate Card'!$M$26), Table_wabobpsvr_AzureCalc_AzureCalcRateCard[], 7, FALSE))</f>
        <v/>
      </c>
      <c r="P215" s="913" t="str">
        <f>IFERROR(VLOOKUP(D215,Table_wabobpsvr_AzureCalc_AzureCalcRateCard[], 8,FALSE), VLOOKUP(LEFT(D215, LEN(D215)-'Rate Card'!$M$26), Table_wabobpsvr_AzureCalc_AzureCalcRateCard[], 8, FALSE))</f>
        <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3MOSP1</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t="str">
        <f>IFERROR(VLOOKUP(D216,Table_wabobpsvr_AzureCalc_AzureCalcRateCard[], 7,FALSE), VLOOKUP(LEFT(D216, LEN(D216)-'Rate Card'!$M$26), Table_wabobpsvr_AzureCalc_AzureCalcRateCard[], 7, FALSE))</f>
        <v/>
      </c>
      <c r="P216" s="913" t="str">
        <f>IFERROR(VLOOKUP(D216,Table_wabobpsvr_AzureCalc_AzureCalcRateCard[], 8,FALSE), VLOOKUP(LEFT(D216, LEN(D216)-'Rate Card'!$M$26), Table_wabobpsvr_AzureCalc_AzureCalcRateCard[], 8, FALSE))</f>
        <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4MOSP1</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t="str">
        <f>IFERROR(VLOOKUP(D217,Table_wabobpsvr_AzureCalc_AzureCalcRateCard[], 7,FALSE), VLOOKUP(LEFT(D217, LEN(D217)-'Rate Card'!$M$26), Table_wabobpsvr_AzureCalc_AzureCalcRateCard[], 7, FALSE))</f>
        <v/>
      </c>
      <c r="P217" s="913" t="str">
        <f>IFERROR(VLOOKUP(D217,Table_wabobpsvr_AzureCalc_AzureCalcRateCard[], 8,FALSE), VLOOKUP(LEFT(D217, LEN(D217)-'Rate Card'!$M$26), Table_wabobpsvr_AzureCalc_AzureCalcRateCard[], 8, FALSE))</f>
        <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5MOSP1</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t="str">
        <f>IFERROR(VLOOKUP(D218,Table_wabobpsvr_AzureCalc_AzureCalcRateCard[], 7,FALSE), VLOOKUP(LEFT(D218, LEN(D218)-'Rate Card'!$M$26), Table_wabobpsvr_AzureCalc_AzureCalcRateCard[], 7, FALSE))</f>
        <v/>
      </c>
      <c r="P218" s="913" t="str">
        <f>IFERROR(VLOOKUP(D218,Table_wabobpsvr_AzureCalc_AzureCalcRateCard[], 8,FALSE), VLOOKUP(LEFT(D218, LEN(D218)-'Rate Card'!$M$26), Table_wabobpsvr_AzureCalc_AzureCalcRateCard[], 8, FALSE))</f>
        <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6MOSP1</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t="str">
        <f>IFERROR(VLOOKUP(D219,Table_wabobpsvr_AzureCalc_AzureCalcRateCard[], 7,FALSE), VLOOKUP(LEFT(D219, LEN(D219)-'Rate Card'!$M$26), Table_wabobpsvr_AzureCalc_AzureCalcRateCard[], 7, FALSE))</f>
        <v/>
      </c>
      <c r="P219" s="913" t="str">
        <f>IFERROR(VLOOKUP(D219,Table_wabobpsvr_AzureCalc_AzureCalcRateCard[], 8,FALSE), VLOOKUP(LEFT(D219, LEN(D219)-'Rate Card'!$M$26), Table_wabobpsvr_AzureCalc_AzureCalcRateCard[], 8, FALSE))</f>
        <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Table/QueueMOSP1</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t="str">
        <f>IFERROR(VLOOKUP(D221,Table_wabobpsvr_AzureCalc_AzureCalcRateCard[], 7,FALSE), VLOOKUP(LEFT(D221, LEN(D221)-'Rate Card'!$M$26), Table_wabobpsvr_AzureCalc_AzureCalcRateCard[], 7, FALSE))</f>
        <v/>
      </c>
      <c r="P221" s="913" t="str">
        <f>IFERROR(VLOOKUP(D221,Table_wabobpsvr_AzureCalc_AzureCalcRateCard[], 8,FALSE), VLOOKUP(LEFT(D221, LEN(D221)-'Rate Card'!$M$26), Table_wabobpsvr_AzureCalc_AzureCalcRateCard[], 8, FALSE))</f>
        <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2MOSP1</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t="str">
        <f>IFERROR(VLOOKUP(D222,Table_wabobpsvr_AzureCalc_AzureCalcRateCard[], 7,FALSE), VLOOKUP(LEFT(D222, LEN(D222)-'Rate Card'!$M$26), Table_wabobpsvr_AzureCalc_AzureCalcRateCard[], 7, FALSE))</f>
        <v/>
      </c>
      <c r="P222" s="913" t="str">
        <f>IFERROR(VLOOKUP(D222,Table_wabobpsvr_AzureCalc_AzureCalcRateCard[], 8,FALSE), VLOOKUP(LEFT(D222, LEN(D222)-'Rate Card'!$M$26), Table_wabobpsvr_AzureCalc_AzureCalcRateCard[], 8, FALSE))</f>
        <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3MOSP1</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t="str">
        <f>IFERROR(VLOOKUP(D223,Table_wabobpsvr_AzureCalc_AzureCalcRateCard[], 7,FALSE), VLOOKUP(LEFT(D223, LEN(D223)-'Rate Card'!$M$26), Table_wabobpsvr_AzureCalc_AzureCalcRateCard[], 7, FALSE))</f>
        <v/>
      </c>
      <c r="P223" s="913" t="str">
        <f>IFERROR(VLOOKUP(D223,Table_wabobpsvr_AzureCalc_AzureCalcRateCard[], 8,FALSE), VLOOKUP(LEFT(D223, LEN(D223)-'Rate Card'!$M$26), Table_wabobpsvr_AzureCalc_AzureCalcRateCard[], 8, FALSE))</f>
        <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4MOSP1</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t="str">
        <f>IFERROR(VLOOKUP(D224,Table_wabobpsvr_AzureCalc_AzureCalcRateCard[], 7,FALSE), VLOOKUP(LEFT(D224, LEN(D224)-'Rate Card'!$M$26), Table_wabobpsvr_AzureCalc_AzureCalcRateCard[], 7, FALSE))</f>
        <v/>
      </c>
      <c r="P224" s="913" t="str">
        <f>IFERROR(VLOOKUP(D224,Table_wabobpsvr_AzureCalc_AzureCalcRateCard[], 8,FALSE), VLOOKUP(LEFT(D224, LEN(D224)-'Rate Card'!$M$26), Table_wabobpsvr_AzureCalc_AzureCalcRateCard[], 8, FALSE))</f>
        <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5MOSP1</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t="str">
        <f>IFERROR(VLOOKUP(D225,Table_wabobpsvr_AzureCalc_AzureCalcRateCard[], 7,FALSE), VLOOKUP(LEFT(D225, LEN(D225)-'Rate Card'!$M$26), Table_wabobpsvr_AzureCalc_AzureCalcRateCard[], 7, FALSE))</f>
        <v/>
      </c>
      <c r="P225" s="913" t="str">
        <f>IFERROR(VLOOKUP(D225,Table_wabobpsvr_AzureCalc_AzureCalcRateCard[], 8,FALSE), VLOOKUP(LEFT(D225, LEN(D225)-'Rate Card'!$M$26), Table_wabobpsvr_AzureCalc_AzureCalcRateCard[], 8, FALSE))</f>
        <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6MOSP1</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t="str">
        <f>IFERROR(VLOOKUP(D226,Table_wabobpsvr_AzureCalc_AzureCalcRateCard[], 7,FALSE), VLOOKUP(LEFT(D226, LEN(D226)-'Rate Card'!$M$26), Table_wabobpsvr_AzureCalc_AzureCalcRateCard[], 7, FALSE))</f>
        <v/>
      </c>
      <c r="P226" s="913" t="str">
        <f>IFERROR(VLOOKUP(D226,Table_wabobpsvr_AzureCalc_AzureCalcRateCard[], 8,FALSE), VLOOKUP(LEFT(D226, LEN(D226)-'Rate Card'!$M$26), Table_wabobpsvr_AzureCalc_AzureCalcRateCard[], 8, FALSE))</f>
        <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Table/QueueMOSP1</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t="str">
        <f>IFERROR(VLOOKUP(D228,Table_wabobpsvr_AzureCalc_AzureCalcRateCard[], 7,FALSE), VLOOKUP(LEFT(D228, LEN(D228)-'Rate Card'!$M$26), Table_wabobpsvr_AzureCalc_AzureCalcRateCard[], 7, FALSE))</f>
        <v/>
      </c>
      <c r="P228" s="913" t="str">
        <f>IFERROR(VLOOKUP(D228,Table_wabobpsvr_AzureCalc_AzureCalcRateCard[], 8,FALSE), VLOOKUP(LEFT(D228, LEN(D228)-'Rate Card'!$M$26), Table_wabobpsvr_AzureCalc_AzureCalcRateCard[], 8, FALSE))</f>
        <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2MOSP1</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t="str">
        <f>IFERROR(VLOOKUP(D229,Table_wabobpsvr_AzureCalc_AzureCalcRateCard[], 7,FALSE), VLOOKUP(LEFT(D229, LEN(D229)-'Rate Card'!$M$26), Table_wabobpsvr_AzureCalc_AzureCalcRateCard[], 7, FALSE))</f>
        <v/>
      </c>
      <c r="P229" s="913" t="str">
        <f>IFERROR(VLOOKUP(D229,Table_wabobpsvr_AzureCalc_AzureCalcRateCard[], 8,FALSE), VLOOKUP(LEFT(D229, LEN(D229)-'Rate Card'!$M$26), Table_wabobpsvr_AzureCalc_AzureCalcRateCard[], 8, FALSE))</f>
        <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3MOSP1</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t="str">
        <f>IFERROR(VLOOKUP(D230,Table_wabobpsvr_AzureCalc_AzureCalcRateCard[], 7,FALSE), VLOOKUP(LEFT(D230, LEN(D230)-'Rate Card'!$M$26), Table_wabobpsvr_AzureCalc_AzureCalcRateCard[], 7, FALSE))</f>
        <v/>
      </c>
      <c r="P230" s="913" t="str">
        <f>IFERROR(VLOOKUP(D230,Table_wabobpsvr_AzureCalc_AzureCalcRateCard[], 8,FALSE), VLOOKUP(LEFT(D230, LEN(D230)-'Rate Card'!$M$26), Table_wabobpsvr_AzureCalc_AzureCalcRateCard[], 8, FALSE))</f>
        <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4MOSP1</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t="str">
        <f>IFERROR(VLOOKUP(D231,Table_wabobpsvr_AzureCalc_AzureCalcRateCard[], 7,FALSE), VLOOKUP(LEFT(D231, LEN(D231)-'Rate Card'!$M$26), Table_wabobpsvr_AzureCalc_AzureCalcRateCard[], 7, FALSE))</f>
        <v/>
      </c>
      <c r="P231" s="913" t="str">
        <f>IFERROR(VLOOKUP(D231,Table_wabobpsvr_AzureCalc_AzureCalcRateCard[], 8,FALSE), VLOOKUP(LEFT(D231, LEN(D231)-'Rate Card'!$M$26), Table_wabobpsvr_AzureCalc_AzureCalcRateCard[], 8, FALSE))</f>
        <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5MOSP1</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t="str">
        <f>IFERROR(VLOOKUP(D232,Table_wabobpsvr_AzureCalc_AzureCalcRateCard[], 7,FALSE), VLOOKUP(LEFT(D232, LEN(D232)-'Rate Card'!$M$26), Table_wabobpsvr_AzureCalc_AzureCalcRateCard[], 7, FALSE))</f>
        <v/>
      </c>
      <c r="P232" s="913" t="str">
        <f>IFERROR(VLOOKUP(D232,Table_wabobpsvr_AzureCalc_AzureCalcRateCard[], 8,FALSE), VLOOKUP(LEFT(D232, LEN(D232)-'Rate Card'!$M$26), Table_wabobpsvr_AzureCalc_AzureCalcRateCard[], 8, FALSE))</f>
        <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6MOSP1</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t="str">
        <f>IFERROR(VLOOKUP(D233,Table_wabobpsvr_AzureCalc_AzureCalcRateCard[], 7,FALSE), VLOOKUP(LEFT(D233, LEN(D233)-'Rate Card'!$M$26), Table_wabobpsvr_AzureCalc_AzureCalcRateCard[], 7, FALSE))</f>
        <v/>
      </c>
      <c r="P233" s="913" t="str">
        <f>IFERROR(VLOOKUP(D233,Table_wabobpsvr_AzureCalc_AzureCalcRateCard[], 8,FALSE), VLOOKUP(LEFT(D233, LEN(D233)-'Rate Card'!$M$26), Table_wabobpsvr_AzureCalc_AzureCalcRateCard[], 8, FALSE))</f>
        <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Table/QueueMOSP1</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2MOSP1</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t="str">
        <f>IFERROR(VLOOKUP(D236,Table_wabobpsvr_AzureCalc_AzureCalcRateCard[], 7,FALSE), VLOOKUP(LEFT(D236, LEN(D236)-'Rate Card'!$M$26), Table_wabobpsvr_AzureCalc_AzureCalcRateCard[], 7, FALSE))</f>
        <v/>
      </c>
      <c r="P236" s="913" t="str">
        <f>IFERROR(VLOOKUP(D236,Table_wabobpsvr_AzureCalc_AzureCalcRateCard[], 8,FALSE), VLOOKUP(LEFT(D236, LEN(D236)-'Rate Card'!$M$26), Table_wabobpsvr_AzureCalc_AzureCalcRateCard[], 8, FALSE))</f>
        <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3MOSP1</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t="str">
        <f>IFERROR(VLOOKUP(D237,Table_wabobpsvr_AzureCalc_AzureCalcRateCard[], 7,FALSE), VLOOKUP(LEFT(D237, LEN(D237)-'Rate Card'!$M$26), Table_wabobpsvr_AzureCalc_AzureCalcRateCard[], 7, FALSE))</f>
        <v/>
      </c>
      <c r="P237" s="913" t="str">
        <f>IFERROR(VLOOKUP(D237,Table_wabobpsvr_AzureCalc_AzureCalcRateCard[], 8,FALSE), VLOOKUP(LEFT(D237, LEN(D237)-'Rate Card'!$M$26), Table_wabobpsvr_AzureCalc_AzureCalcRateCard[], 8, FALSE))</f>
        <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4MOSP1</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t="str">
        <f>IFERROR(VLOOKUP(D238,Table_wabobpsvr_AzureCalc_AzureCalcRateCard[], 7,FALSE), VLOOKUP(LEFT(D238, LEN(D238)-'Rate Card'!$M$26), Table_wabobpsvr_AzureCalc_AzureCalcRateCard[], 7, FALSE))</f>
        <v/>
      </c>
      <c r="P238" s="913" t="str">
        <f>IFERROR(VLOOKUP(D238,Table_wabobpsvr_AzureCalc_AzureCalcRateCard[], 8,FALSE), VLOOKUP(LEFT(D238, LEN(D238)-'Rate Card'!$M$26), Table_wabobpsvr_AzureCalc_AzureCalcRateCard[], 8, FALSE))</f>
        <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5MOSP1</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t="str">
        <f>IFERROR(VLOOKUP(D239,Table_wabobpsvr_AzureCalc_AzureCalcRateCard[], 7,FALSE), VLOOKUP(LEFT(D239, LEN(D239)-'Rate Card'!$M$26), Table_wabobpsvr_AzureCalc_AzureCalcRateCard[], 7, FALSE))</f>
        <v/>
      </c>
      <c r="P239" s="913" t="str">
        <f>IFERROR(VLOOKUP(D239,Table_wabobpsvr_AzureCalc_AzureCalcRateCard[], 8,FALSE), VLOOKUP(LEFT(D239, LEN(D239)-'Rate Card'!$M$26), Table_wabobpsvr_AzureCalc_AzureCalcRateCard[], 8, FALSE))</f>
        <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6MOSP1</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t="str">
        <f>IFERROR(VLOOKUP(D240,Table_wabobpsvr_AzureCalc_AzureCalcRateCard[], 7,FALSE), VLOOKUP(LEFT(D240, LEN(D240)-'Rate Card'!$M$26), Table_wabobpsvr_AzureCalc_AzureCalcRateCard[], 7, FALSE))</f>
        <v/>
      </c>
      <c r="P240" s="913" t="str">
        <f>IFERROR(VLOOKUP(D240,Table_wabobpsvr_AzureCalc_AzureCalcRateCard[], 8,FALSE), VLOOKUP(LEFT(D240, LEN(D240)-'Rate Card'!$M$26), Table_wabobpsvr_AzureCalc_AzureCalcRateCard[], 8, FALSE))</f>
        <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FilesMOSP1</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t="str">
        <f>IFERROR(VLOOKUP(D242,Table_wabobpsvr_AzureCalc_AzureCalcRateCard[], 7,FALSE), VLOOKUP(LEFT(D242, LEN(D242)-'Rate Card'!$M$26), Table_wabobpsvr_AzureCalc_AzureCalcRateCard[], 7, FALSE))</f>
        <v/>
      </c>
      <c r="P242" s="913" t="str">
        <f>IFERROR(VLOOKUP(D242,Table_wabobpsvr_AzureCalc_AzureCalcRateCard[], 8,FALSE), VLOOKUP(LEFT(D242, LEN(D242)-'Rate Card'!$M$26), Table_wabobpsvr_AzureCalc_AzureCalcRateCard[], 8, FALSE))</f>
        <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FilesMOSP1</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Import/ExportMOSP1</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t="str">
        <f>IFERROR(VLOOKUP(D245,Table_wabobpsvr_AzureCalc_AzureCalcRateCard[], 7,FALSE), VLOOKUP(LEFT(D245, LEN(D245)-'Rate Card'!$M$26), Table_wabobpsvr_AzureCalc_AzureCalcRateCard[], 7, FALSE))</f>
        <v/>
      </c>
      <c r="P245" s="913" t="str">
        <f>IFERROR(VLOOKUP(D245,Table_wabobpsvr_AzureCalc_AzureCalcRateCard[], 8,FALSE), VLOOKUP(LEFT(D245, LEN(D245)-'Rate Card'!$M$26), Table_wabobpsvr_AzureCalc_AzureCalcRateCard[], 8, FALSE))</f>
        <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TransactionsMOSP1</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t="str">
        <f>IFERROR(VLOOKUP(D247,Table_wabobpsvr_AzureCalc_AzureCalcRateCard[], 7,FALSE), VLOOKUP(LEFT(D247, LEN(D247)-'Rate Card'!$M$26), Table_wabobpsvr_AzureCalc_AzureCalcRateCard[], 7, FALSE))</f>
        <v/>
      </c>
      <c r="P247" s="913" t="str">
        <f>IFERROR(VLOOKUP(D247,Table_wabobpsvr_AzureCalc_AzureCalcRateCard[], 8,FALSE), VLOOKUP(LEFT(D247, LEN(D247)-'Rate Card'!$M$26), Table_wabobpsvr_AzureCalc_AzureCalcRateCard[], 8, FALSE))</f>
        <v/>
      </c>
    </row>
    <row r="248" spans="1:16">
      <c r="C248" s="64"/>
      <c r="D248" s="1026"/>
      <c r="E248" s="1017"/>
      <c r="F248" s="1017"/>
      <c r="H248" s="1024"/>
      <c r="I248" s="1026"/>
      <c r="K248" s="548"/>
      <c r="L248" s="106"/>
      <c r="M248" s="25"/>
      <c r="N248" s="33"/>
      <c r="O248" s="914"/>
      <c r="P248" s="914"/>
    </row>
    <row r="249" spans="1:16">
      <c r="A249" t="s">
        <v>297</v>
      </c>
      <c r="B249" t="s">
        <v>3344</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(Units)MOSP1</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t="str">
        <f>IFERROR(VLOOKUP(D249,Table_wabobpsvr_AzureCalc_AzureCalcRateCard[], 7,FALSE), VLOOKUP(LEFT(D249, LEN(D249)-'Rate Card'!$M$26), Table_wabobpsvr_AzureCalc_AzureCalcRateCard[], 7, FALSE))</f>
        <v/>
      </c>
      <c r="P249" s="913" t="str">
        <f>IFERROR(VLOOKUP(D249,Table_wabobpsvr_AzureCalc_AzureCalcRateCard[], 8,FALSE), VLOOKUP(LEFT(D249, LEN(D249)-'Rate Card'!$M$26), Table_wabobpsvr_AzureCalc_AzureCalcRateCard[], 8, FALSE))</f>
        <v/>
      </c>
    </row>
    <row r="250" spans="1:16">
      <c r="B250" t="s">
        <v>3347</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(Units)MOSP1</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t="str">
        <f>IFERROR(VLOOKUP(D250,Table_wabobpsvr_AzureCalc_AzureCalcRateCard[], 7,FALSE), VLOOKUP(LEFT(D250, LEN(D250)-'Rate Card'!$M$26), Table_wabobpsvr_AzureCalc_AzureCalcRateCard[], 7, FALSE))</f>
        <v/>
      </c>
      <c r="P250" s="913" t="str">
        <f>IFERROR(VLOOKUP(D250,Table_wabobpsvr_AzureCalc_AzureCalcRateCard[], 8,FALSE), VLOOKUP(LEFT(D250, LEN(D250)-'Rate Card'!$M$26), Table_wabobpsvr_AzureCalc_AzureCalcRateCard[], 8, FALSE))</f>
        <v/>
      </c>
    </row>
    <row r="251" spans="1:16">
      <c r="B251" t="s">
        <v>3352</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(Units)MOSP1</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t="str">
        <f>IFERROR(VLOOKUP(D251,Table_wabobpsvr_AzureCalc_AzureCalcRateCard[], 7,FALSE), VLOOKUP(LEFT(D251, LEN(D251)-'Rate Card'!$M$26), Table_wabobpsvr_AzureCalc_AzureCalcRateCard[], 7, FALSE))</f>
        <v/>
      </c>
      <c r="P251" s="913" t="str">
        <f>IFERROR(VLOOKUP(D251,Table_wabobpsvr_AzureCalc_AzureCalcRateCard[], 8,FALSE), VLOOKUP(LEFT(D251, LEN(D251)-'Rate Card'!$M$26), Table_wabobpsvr_AzureCalc_AzureCalcRateCard[], 8, FALSE))</f>
        <v/>
      </c>
    </row>
    <row r="252" spans="1:16">
      <c r="B252" t="s">
        <v>3357</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(GB)MOSP1</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t="str">
        <f>IFERROR(VLOOKUP(D252,Table_wabobpsvr_AzureCalc_AzureCalcRateCard[], 7,FALSE), VLOOKUP(LEFT(D252, LEN(D252)-'Rate Card'!$M$26), Table_wabobpsvr_AzureCalc_AzureCalcRateCard[], 7, FALSE))</f>
        <v/>
      </c>
      <c r="P252" s="913" t="str">
        <f>IFERROR(VLOOKUP(D252,Table_wabobpsvr_AzureCalc_AzureCalcRateCard[], 8,FALSE), VLOOKUP(LEFT(D252, LEN(D252)-'Rate Card'!$M$26), Table_wabobpsvr_AzureCalc_AzureCalcRateCard[], 8, FALSE))</f>
        <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3154</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0MOSP1</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t="str">
        <f>IFERROR(VLOOKUP(D254,Table_wabobpsvr_AzureCalc_AzureCalcRateCard[], 7,FALSE), VLOOKUP(LEFT(D254, LEN(D254)-'Rate Card'!$M$26), Table_wabobpsvr_AzureCalc_AzureCalcRateCard[], 7, FALSE))</f>
        <v/>
      </c>
      <c r="P254" s="913" t="str">
        <f>IFERROR(VLOOKUP(D254,Table_wabobpsvr_AzureCalc_AzureCalcRateCard[], 8,FALSE), VLOOKUP(LEFT(D254, LEN(D254)-'Rate Card'!$M$26), Table_wabobpsvr_AzureCalc_AzureCalcRateCard[], 8, FALSE))</f>
        <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WebMOSP1</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t="str">
        <f>IFERROR(VLOOKUP(D255,Table_wabobpsvr_AzureCalc_AzureCalcRateCard[], 7,FALSE), VLOOKUP(LEFT(D255, LEN(D255)-'Rate Card'!$M$26), Table_wabobpsvr_AzureCalc_AzureCalcRateCard[], 7, FALSE))</f>
        <v/>
      </c>
      <c r="P255" s="913" t="str">
        <f>IFERROR(VLOOKUP(D255,Table_wabobpsvr_AzureCalc_AzureCalcRateCard[], 8,FALSE), VLOOKUP(LEFT(D255, LEN(D255)-'Rate Card'!$M$26), Table_wabobpsvr_AzureCalc_AzureCalcRateCard[], 8, FALSE))</f>
        <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2MOSP1</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t="str">
        <f>IFERROR(VLOOKUP(D256,Table_wabobpsvr_AzureCalc_AzureCalcRateCard[], 7,FALSE), VLOOKUP(LEFT(D256, LEN(D256)-'Rate Card'!$M$26), Table_wabobpsvr_AzureCalc_AzureCalcRateCard[], 7, FALSE))</f>
        <v/>
      </c>
      <c r="P256" s="913" t="str">
        <f>IFERROR(VLOOKUP(D256,Table_wabobpsvr_AzureCalc_AzureCalcRateCard[], 8,FALSE), VLOOKUP(LEFT(D256, LEN(D256)-'Rate Card'!$M$26), Table_wabobpsvr_AzureCalc_AzureCalcRateCard[], 8, FALSE))</f>
        <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OverageMOSP1</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t="str">
        <f>IFERROR(VLOOKUP(D257,Table_wabobpsvr_AzureCalc_AzureCalcRateCard[], 7,FALSE), VLOOKUP(LEFT(D257, LEN(D257)-'Rate Card'!$M$26), Table_wabobpsvr_AzureCalc_AzureCalcRateCard[], 7, FALSE))</f>
        <v/>
      </c>
      <c r="P257" s="913" t="str">
        <f>IFERROR(VLOOKUP(D257,Table_wabobpsvr_AzureCalc_AzureCalcRateCard[], 8,FALSE), VLOOKUP(LEFT(D257, LEN(D257)-'Rate Card'!$M$26), Table_wabobpsvr_AzureCalc_AzureCalcRateCard[], 8, FALSE))</f>
        <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3MOSP1</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t="str">
        <f>IFERROR(VLOOKUP(D258,Table_wabobpsvr_AzureCalc_AzureCalcRateCard[], 7,FALSE), VLOOKUP(LEFT(D258, LEN(D258)-'Rate Card'!$M$26), Table_wabobpsvr_AzureCalc_AzureCalcRateCard[], 7, FALSE))</f>
        <v/>
      </c>
      <c r="P258" s="913" t="str">
        <f>IFERROR(VLOOKUP(D258,Table_wabobpsvr_AzureCalc_AzureCalcRateCard[], 8,FALSE), VLOOKUP(LEFT(D258, LEN(D258)-'Rate Card'!$M$26), Table_wabobpsvr_AzureCalc_AzureCalcRateCard[], 8, FALSE))</f>
        <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OverageMOSP1</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t="str">
        <f>IFERROR(VLOOKUP(D259,Table_wabobpsvr_AzureCalc_AzureCalcRateCard[], 7,FALSE), VLOOKUP(LEFT(D259, LEN(D259)-'Rate Card'!$M$26), Table_wabobpsvr_AzureCalc_AzureCalcRateCard[], 7, FALSE))</f>
        <v/>
      </c>
      <c r="P259" s="913" t="str">
        <f>IFERROR(VLOOKUP(D259,Table_wabobpsvr_AzureCalc_AzureCalcRateCard[], 8,FALSE), VLOOKUP(LEFT(D259, LEN(D259)-'Rate Card'!$M$26), Table_wabobpsvr_AzureCalc_AzureCalcRateCard[], 8, FALSE))</f>
        <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4MOSP1</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t="str">
        <f>IFERROR(VLOOKUP(D260,Table_wabobpsvr_AzureCalc_AzureCalcRateCard[], 7,FALSE), VLOOKUP(LEFT(D260, LEN(D260)-'Rate Card'!$M$26), Table_wabobpsvr_AzureCalc_AzureCalcRateCard[], 7, FALSE))</f>
        <v/>
      </c>
      <c r="P260" s="913" t="str">
        <f>IFERROR(VLOOKUP(D260,Table_wabobpsvr_AzureCalc_AzureCalcRateCard[], 8,FALSE), VLOOKUP(LEFT(D260, LEN(D260)-'Rate Card'!$M$26), Table_wabobpsvr_AzureCalc_AzureCalcRateCard[], 8, FALSE))</f>
        <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OverageMOSP1</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t="str">
        <f>IFERROR(VLOOKUP(D261,Table_wabobpsvr_AzureCalc_AzureCalcRateCard[], 7,FALSE), VLOOKUP(LEFT(D261, LEN(D261)-'Rate Card'!$M$26), Table_wabobpsvr_AzureCalc_AzureCalcRateCard[], 7, FALSE))</f>
        <v/>
      </c>
      <c r="P261" s="913" t="str">
        <f>IFERROR(VLOOKUP(D261,Table_wabobpsvr_AzureCalc_AzureCalcRateCard[], 8,FALSE), VLOOKUP(LEFT(D261, LEN(D261)-'Rate Card'!$M$26), Table_wabobpsvr_AzureCalc_AzureCalcRateCard[], 8, FALSE))</f>
        <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3154</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ReportingMOSP1</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t="str">
        <f>IFERROR(VLOOKUP(D263,Table_wabobpsvr_AzureCalc_AzureCalcRateCard[], 7,FALSE), VLOOKUP(LEFT(D263, LEN(D263)-'Rate Card'!$M$26), Table_wabobpsvr_AzureCalc_AzureCalcRateCard[], 7, FALSE))</f>
        <v/>
      </c>
      <c r="P263" s="913" t="str">
        <f>IFERROR(VLOOKUP(D263,Table_wabobpsvr_AzureCalc_AzureCalcRateCard[], 8,FALSE), VLOOKUP(LEFT(D263, LEN(D263)-'Rate Card'!$M$26), Table_wabobpsvr_AzureCalc_AzureCalcRateCard[], 8, FALSE))</f>
        <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3154</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FreeMOSP1</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1MOSP1</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t="str">
        <f>IFERROR(VLOOKUP(D267,Table_wabobpsvr_AzureCalc_AzureCalcRateCard[], 7,FALSE), VLOOKUP(LEFT(D267, LEN(D267)-'Rate Card'!$M$26), Table_wabobpsvr_AzureCalc_AzureCalcRateCard[], 7, FALSE))</f>
        <v/>
      </c>
      <c r="P267" s="913" t="str">
        <f>IFERROR(VLOOKUP(D267,Table_wabobpsvr_AzureCalc_AzureCalcRateCard[], 8,FALSE), VLOOKUP(LEFT(D267, LEN(D267)-'Rate Card'!$M$26), Table_wabobpsvr_AzureCalc_AzureCalcRateCard[], 8, FALSE))</f>
        <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2MOSP1</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t="str">
        <f>IFERROR(VLOOKUP(D268,Table_wabobpsvr_AzureCalc_AzureCalcRateCard[], 7,FALSE), VLOOKUP(LEFT(D268, LEN(D268)-'Rate Card'!$M$26), Table_wabobpsvr_AzureCalc_AzureCalcRateCard[], 7, FALSE))</f>
        <v/>
      </c>
      <c r="P268" s="913" t="str">
        <f>IFERROR(VLOOKUP(D268,Table_wabobpsvr_AzureCalc_AzureCalcRateCard[], 8,FALSE), VLOOKUP(LEFT(D268, LEN(D268)-'Rate Card'!$M$26), Table_wabobpsvr_AzureCalc_AzureCalcRateCard[], 8, FALSE))</f>
        <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3MOSP1</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t="str">
        <f>IFERROR(VLOOKUP(D269,Table_wabobpsvr_AzureCalc_AzureCalcRateCard[], 7,FALSE), VLOOKUP(LEFT(D269, LEN(D269)-'Rate Card'!$M$26), Table_wabobpsvr_AzureCalc_AzureCalcRateCard[], 7, FALSE))</f>
        <v/>
      </c>
      <c r="P269" s="913" t="str">
        <f>IFERROR(VLOOKUP(D269,Table_wabobpsvr_AzureCalc_AzureCalcRateCard[], 8,FALSE), VLOOKUP(LEFT(D269, LEN(D269)-'Rate Card'!$M$26), Table_wabobpsvr_AzureCalc_AzureCalcRateCard[], 8, FALSE))</f>
        <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4MOSP1</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t="str">
        <f>IFERROR(VLOOKUP(D270,Table_wabobpsvr_AzureCalc_AzureCalcRateCard[], 7,FALSE), VLOOKUP(LEFT(D270, LEN(D270)-'Rate Card'!$M$26), Table_wabobpsvr_AzureCalc_AzureCalcRateCard[], 7, FALSE))</f>
        <v/>
      </c>
      <c r="P270" s="913" t="str">
        <f>IFERROR(VLOOKUP(D270,Table_wabobpsvr_AzureCalc_AzureCalcRateCard[], 8,FALSE), VLOOKUP(LEFT(D270, LEN(D270)-'Rate Card'!$M$26), Table_wabobpsvr_AzureCalc_AzureCalcRateCard[], 8, FALSE))</f>
        <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5MOSP1</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t="str">
        <f>IFERROR(VLOOKUP(D271,Table_wabobpsvr_AzureCalc_AzureCalcRateCard[], 7,FALSE), VLOOKUP(LEFT(D271, LEN(D271)-'Rate Card'!$M$26), Table_wabobpsvr_AzureCalc_AzureCalcRateCard[], 7, FALSE))</f>
        <v/>
      </c>
      <c r="P271" s="913" t="str">
        <f>IFERROR(VLOOKUP(D271,Table_wabobpsvr_AzureCalc_AzureCalcRateCard[], 8,FALSE), VLOOKUP(LEFT(D271, LEN(D271)-'Rate Card'!$M$26), Table_wabobpsvr_AzureCalc_AzureCalcRateCard[], 8, FALSE))</f>
        <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FreeMOSP1</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2MOSP1</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t="str">
        <f>IFERROR(VLOOKUP(D274,Table_wabobpsvr_AzureCalc_AzureCalcRateCard[], 7,FALSE), VLOOKUP(LEFT(D274, LEN(D274)-'Rate Card'!$M$26), Table_wabobpsvr_AzureCalc_AzureCalcRateCard[], 7, FALSE))</f>
        <v/>
      </c>
      <c r="P274" s="913" t="str">
        <f>IFERROR(VLOOKUP(D274,Table_wabobpsvr_AzureCalc_AzureCalcRateCard[], 8,FALSE), VLOOKUP(LEFT(D274, LEN(D274)-'Rate Card'!$M$26), Table_wabobpsvr_AzureCalc_AzureCalcRateCard[], 8, FALSE))</f>
        <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2MOSP1</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t="str">
        <f>IFERROR(VLOOKUP(D275,Table_wabobpsvr_AzureCalc_AzureCalcRateCard[], 7,FALSE), VLOOKUP(LEFT(D275, LEN(D275)-'Rate Card'!$M$26), Table_wabobpsvr_AzureCalc_AzureCalcRateCard[], 7, FALSE))</f>
        <v/>
      </c>
      <c r="P275" s="913" t="str">
        <f>IFERROR(VLOOKUP(D275,Table_wabobpsvr_AzureCalc_AzureCalcRateCard[], 8,FALSE), VLOOKUP(LEFT(D275, LEN(D275)-'Rate Card'!$M$26), Table_wabobpsvr_AzureCalc_AzureCalcRateCard[], 8, FALSE))</f>
        <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3MOSP1</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t="str">
        <f>IFERROR(VLOOKUP(D276,Table_wabobpsvr_AzureCalc_AzureCalcRateCard[], 7,FALSE), VLOOKUP(LEFT(D276, LEN(D276)-'Rate Card'!$M$26), Table_wabobpsvr_AzureCalc_AzureCalcRateCard[], 7, FALSE))</f>
        <v/>
      </c>
      <c r="P276" s="913" t="str">
        <f>IFERROR(VLOOKUP(D276,Table_wabobpsvr_AzureCalc_AzureCalcRateCard[], 8,FALSE), VLOOKUP(LEFT(D276, LEN(D276)-'Rate Card'!$M$26), Table_wabobpsvr_AzureCalc_AzureCalcRateCard[], 8, FALSE))</f>
        <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4MOSP1</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t="str">
        <f>IFERROR(VLOOKUP(D277,Table_wabobpsvr_AzureCalc_AzureCalcRateCard[], 7,FALSE), VLOOKUP(LEFT(D277, LEN(D277)-'Rate Card'!$M$26), Table_wabobpsvr_AzureCalc_AzureCalcRateCard[], 7, FALSE))</f>
        <v/>
      </c>
      <c r="P277" s="913" t="str">
        <f>IFERROR(VLOOKUP(D277,Table_wabobpsvr_AzureCalc_AzureCalcRateCard[], 8,FALSE), VLOOKUP(LEFT(D277, LEN(D277)-'Rate Card'!$M$26), Table_wabobpsvr_AzureCalc_AzureCalcRateCard[], 8, FALSE))</f>
        <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5MOSP1</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t="str">
        <f>IFERROR(VLOOKUP(D278,Table_wabobpsvr_AzureCalc_AzureCalcRateCard[], 7,FALSE), VLOOKUP(LEFT(D278, LEN(D278)-'Rate Card'!$M$26), Table_wabobpsvr_AzureCalc_AzureCalcRateCard[], 7, FALSE))</f>
        <v/>
      </c>
      <c r="P278" s="913" t="str">
        <f>IFERROR(VLOOKUP(D278,Table_wabobpsvr_AzureCalc_AzureCalcRateCard[], 8,FALSE), VLOOKUP(LEFT(D278, LEN(D278)-'Rate Card'!$M$26), Table_wabobpsvr_AzureCalc_AzureCalcRateCard[], 8, FALSE))</f>
        <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FreeMOSP1</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3MOSP1</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t="str">
        <f>IFERROR(VLOOKUP(D281,Table_wabobpsvr_AzureCalc_AzureCalcRateCard[], 7,FALSE), VLOOKUP(LEFT(D281, LEN(D281)-'Rate Card'!$M$26), Table_wabobpsvr_AzureCalc_AzureCalcRateCard[], 7, FALSE))</f>
        <v/>
      </c>
      <c r="P281" s="913" t="str">
        <f>IFERROR(VLOOKUP(D281,Table_wabobpsvr_AzureCalc_AzureCalcRateCard[], 8,FALSE), VLOOKUP(LEFT(D281, LEN(D281)-'Rate Card'!$M$26), Table_wabobpsvr_AzureCalc_AzureCalcRateCard[], 8, FALSE))</f>
        <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2MOSP1</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t="str">
        <f>IFERROR(VLOOKUP(D282,Table_wabobpsvr_AzureCalc_AzureCalcRateCard[], 7,FALSE), VLOOKUP(LEFT(D282, LEN(D282)-'Rate Card'!$M$26), Table_wabobpsvr_AzureCalc_AzureCalcRateCard[], 7, FALSE))</f>
        <v/>
      </c>
      <c r="P282" s="913" t="str">
        <f>IFERROR(VLOOKUP(D282,Table_wabobpsvr_AzureCalc_AzureCalcRateCard[], 8,FALSE), VLOOKUP(LEFT(D282, LEN(D282)-'Rate Card'!$M$26), Table_wabobpsvr_AzureCalc_AzureCalcRateCard[], 8, FALSE))</f>
        <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3MOSP1</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t="str">
        <f>IFERROR(VLOOKUP(D283,Table_wabobpsvr_AzureCalc_AzureCalcRateCard[], 7,FALSE), VLOOKUP(LEFT(D283, LEN(D283)-'Rate Card'!$M$26), Table_wabobpsvr_AzureCalc_AzureCalcRateCard[], 7, FALSE))</f>
        <v/>
      </c>
      <c r="P283" s="913" t="str">
        <f>IFERROR(VLOOKUP(D283,Table_wabobpsvr_AzureCalc_AzureCalcRateCard[], 8,FALSE), VLOOKUP(LEFT(D283, LEN(D283)-'Rate Card'!$M$26), Table_wabobpsvr_AzureCalc_AzureCalcRateCard[], 8, FALSE))</f>
        <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4MOSP1</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t="str">
        <f>IFERROR(VLOOKUP(D284,Table_wabobpsvr_AzureCalc_AzureCalcRateCard[], 7,FALSE), VLOOKUP(LEFT(D284, LEN(D284)-'Rate Card'!$M$26), Table_wabobpsvr_AzureCalc_AzureCalcRateCard[], 7, FALSE))</f>
        <v/>
      </c>
      <c r="P284" s="913" t="str">
        <f>IFERROR(VLOOKUP(D284,Table_wabobpsvr_AzureCalc_AzureCalcRateCard[], 8,FALSE), VLOOKUP(LEFT(D284, LEN(D284)-'Rate Card'!$M$26), Table_wabobpsvr_AzureCalc_AzureCalcRateCard[], 8, FALSE))</f>
        <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5MOSP1</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t="str">
        <f>IFERROR(VLOOKUP(D285,Table_wabobpsvr_AzureCalc_AzureCalcRateCard[], 7,FALSE), VLOOKUP(LEFT(D285, LEN(D285)-'Rate Card'!$M$26), Table_wabobpsvr_AzureCalc_AzureCalcRateCard[], 7, FALSE))</f>
        <v/>
      </c>
      <c r="P285" s="913" t="str">
        <f>IFERROR(VLOOKUP(D285,Table_wabobpsvr_AzureCalc_AzureCalcRateCard[], 8,FALSE), VLOOKUP(LEFT(D285, LEN(D285)-'Rate Card'!$M$26), Table_wabobpsvr_AzureCalc_AzureCalcRateCard[], 8, FALSE))</f>
        <v/>
      </c>
    </row>
    <row r="286" spans="1:16">
      <c r="C286" s="33"/>
      <c r="D286" s="1017"/>
      <c r="E286" s="1017"/>
      <c r="F286" s="1026"/>
      <c r="H286" s="1024"/>
      <c r="I286" s="1026"/>
      <c r="K286" s="548"/>
      <c r="L286" s="106"/>
      <c r="M286" s="25"/>
      <c r="N286" s="33"/>
      <c r="O286" s="914"/>
      <c r="P286" s="914"/>
    </row>
    <row r="287" spans="1:16">
      <c r="A287" t="s">
        <v>33</v>
      </c>
      <c r="B287" t="s">
        <v>1261</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FreeMOSP1</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GovMOSP1</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2MOSP1</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3MOSP1</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4MOSP1</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5MOSP1</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3154</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SupportMOSP1</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t="str">
        <f>IFERROR(VLOOKUP(D296,Table_wabobpsvr_AzureCalc_AzureCalcRateCard[], 7,FALSE), VLOOKUP(LEFT(D296, LEN(D296)-'Rate Card'!$M$26), Table_wabobpsvr_AzureCalc_AzureCalcRateCard[], 7, FALSE))</f>
        <v/>
      </c>
      <c r="P296" s="913" t="str">
        <f>IFERROR(VLOOKUP(D296,Table_wabobpsvr_AzureCalc_AzureCalcRateCard[], 8,FALSE), VLOOKUP(LEFT(D296, LEN(D296)-'Rate Card'!$M$26), Table_wabobpsvr_AzureCalc_AzureCalcRateCard[], 8, FALSE))</f>
        <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SupportMOSP1</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t="str">
        <f>IFERROR(VLOOKUP(D297,Table_wabobpsvr_AzureCalc_AzureCalcRateCard[], 7,FALSE), VLOOKUP(LEFT(D297, LEN(D297)-'Rate Card'!$M$26), Table_wabobpsvr_AzureCalc_AzureCalcRateCard[], 7, FALSE))</f>
        <v/>
      </c>
      <c r="P297" s="913" t="str">
        <f>IFERROR(VLOOKUP(D297,Table_wabobpsvr_AzureCalc_AzureCalcRateCard[], 8,FALSE), VLOOKUP(LEFT(D297, LEN(D297)-'Rate Card'!$M$26), Table_wabobpsvr_AzureCalc_AzureCalcRateCard[], 8, FALSE))</f>
        <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SupportMOSP1</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t="str">
        <f>IFERROR(VLOOKUP(D298,Table_wabobpsvr_AzureCalc_AzureCalcRateCard[], 7,FALSE), VLOOKUP(LEFT(D298, LEN(D298)-'Rate Card'!$M$26), Table_wabobpsvr_AzureCalc_AzureCalcRateCard[], 7, FALSE))</f>
        <v/>
      </c>
      <c r="P298" s="913" t="str">
        <f>IFERROR(VLOOKUP(D298,Table_wabobpsvr_AzureCalc_AzureCalcRateCard[], 8,FALSE), VLOOKUP(LEFT(D298, LEN(D298)-'Rate Card'!$M$26), Table_wabobpsvr_AzureCalc_AzureCalcRateCard[], 8, FALSE))</f>
        <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3154</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BasicMOSP1</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t="str">
        <f>IFERROR(VLOOKUP(D302,Table_wabobpsvr_AzureCalc_AzureCalcRateCard[], 7,FALSE), VLOOKUP(LEFT(D302, LEN(D302)-'Rate Card'!$M$26), Table_wabobpsvr_AzureCalc_AzureCalcRateCard[], 7, FALSE))</f>
        <v/>
      </c>
      <c r="P302" s="913" t="str">
        <f>IFERROR(VLOOKUP(D302,Table_wabobpsvr_AzureCalc_AzureCalcRateCard[], 8,FALSE), VLOOKUP(LEFT(D302, LEN(D302)-'Rate Card'!$M$26), Table_wabobpsvr_AzureCalc_AzureCalcRateCard[], 8, FALSE))</f>
        <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StandardMOSP1</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t="str">
        <f>IFERROR(VLOOKUP(D303,Table_wabobpsvr_AzureCalc_AzureCalcRateCard[], 7,FALSE), VLOOKUP(LEFT(D303, LEN(D303)-'Rate Card'!$M$26), Table_wabobpsvr_AzureCalc_AzureCalcRateCard[], 7, FALSE))</f>
        <v/>
      </c>
      <c r="P303" s="913" t="str">
        <f>IFERROR(VLOOKUP(D303,Table_wabobpsvr_AzureCalc_AzureCalcRateCard[], 8,FALSE), VLOOKUP(LEFT(D303, LEN(D303)-'Rate Card'!$M$26), Table_wabobpsvr_AzureCalc_AzureCalcRateCard[], 8, FALSE))</f>
        <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PremiumMOSP1</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t="str">
        <f>IFERROR(VLOOKUP(D304,Table_wabobpsvr_AzureCalc_AzureCalcRateCard[], 7,FALSE), VLOOKUP(LEFT(D304, LEN(D304)-'Rate Card'!$M$26), Table_wabobpsvr_AzureCalc_AzureCalcRateCard[], 7, FALSE))</f>
        <v/>
      </c>
      <c r="P304" s="913" t="str">
        <f>IFERROR(VLOOKUP(D304,Table_wabobpsvr_AzureCalc_AzureCalcRateCard[], 8,FALSE), VLOOKUP(LEFT(D304, LEN(D304)-'Rate Card'!$M$26), Table_wabobpsvr_AzureCalc_AzureCalcRateCard[], 8, FALSE))</f>
        <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C0MOSP1</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t="str">
        <f>IFERROR(VLOOKUP(D306,Table_wabobpsvr_AzureCalc_AzureCalcRateCard[], 7,FALSE), VLOOKUP(LEFT(D306, LEN(D306)-'Rate Card'!$M$26), Table_wabobpsvr_AzureCalc_AzureCalcRateCard[], 7, FALSE))</f>
        <v/>
      </c>
      <c r="P306" s="913" t="str">
        <f>IFERROR(VLOOKUP(D306,Table_wabobpsvr_AzureCalc_AzureCalcRateCard[], 8,FALSE), VLOOKUP(LEFT(D306, LEN(D306)-'Rate Card'!$M$26), Table_wabobpsvr_AzureCalc_AzureCalcRateCard[], 8, FALSE))</f>
        <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C1MOSP1</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t="str">
        <f>IFERROR(VLOOKUP(D307,Table_wabobpsvr_AzureCalc_AzureCalcRateCard[], 7,FALSE), VLOOKUP(LEFT(D307, LEN(D307)-'Rate Card'!$M$26), Table_wabobpsvr_AzureCalc_AzureCalcRateCard[], 7, FALSE))</f>
        <v/>
      </c>
      <c r="P307" s="913" t="str">
        <f>IFERROR(VLOOKUP(D307,Table_wabobpsvr_AzureCalc_AzureCalcRateCard[], 8,FALSE), VLOOKUP(LEFT(D307, LEN(D307)-'Rate Card'!$M$26), Table_wabobpsvr_AzureCalc_AzureCalcRateCard[], 8, FALSE))</f>
        <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C2MOSP1</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t="str">
        <f>IFERROR(VLOOKUP(D308,Table_wabobpsvr_AzureCalc_AzureCalcRateCard[], 7,FALSE), VLOOKUP(LEFT(D308, LEN(D308)-'Rate Card'!$M$26), Table_wabobpsvr_AzureCalc_AzureCalcRateCard[], 7, FALSE))</f>
        <v/>
      </c>
      <c r="P308" s="913" t="str">
        <f>IFERROR(VLOOKUP(D308,Table_wabobpsvr_AzureCalc_AzureCalcRateCard[], 8,FALSE), VLOOKUP(LEFT(D308, LEN(D308)-'Rate Card'!$M$26), Table_wabobpsvr_AzureCalc_AzureCalcRateCard[], 8, FALSE))</f>
        <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C3MOSP1</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t="str">
        <f>IFERROR(VLOOKUP(D309,Table_wabobpsvr_AzureCalc_AzureCalcRateCard[], 7,FALSE), VLOOKUP(LEFT(D309, LEN(D309)-'Rate Card'!$M$26), Table_wabobpsvr_AzureCalc_AzureCalcRateCard[], 7, FALSE))</f>
        <v/>
      </c>
      <c r="P309" s="913" t="str">
        <f>IFERROR(VLOOKUP(D309,Table_wabobpsvr_AzureCalc_AzureCalcRateCard[], 8,FALSE), VLOOKUP(LEFT(D309, LEN(D309)-'Rate Card'!$M$26), Table_wabobpsvr_AzureCalc_AzureCalcRateCard[], 8, FALSE))</f>
        <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C4MOSP1</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t="str">
        <f>IFERROR(VLOOKUP(D310,Table_wabobpsvr_AzureCalc_AzureCalcRateCard[], 7,FALSE), VLOOKUP(LEFT(D310, LEN(D310)-'Rate Card'!$M$26), Table_wabobpsvr_AzureCalc_AzureCalcRateCard[], 7, FALSE))</f>
        <v/>
      </c>
      <c r="P310" s="913" t="str">
        <f>IFERROR(VLOOKUP(D310,Table_wabobpsvr_AzureCalc_AzureCalcRateCard[], 8,FALSE), VLOOKUP(LEFT(D310, LEN(D310)-'Rate Card'!$M$26), Table_wabobpsvr_AzureCalc_AzureCalcRateCard[], 8, FALSE))</f>
        <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C5MOSP1</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t="str">
        <f>IFERROR(VLOOKUP(D311,Table_wabobpsvr_AzureCalc_AzureCalcRateCard[], 7,FALSE), VLOOKUP(LEFT(D311, LEN(D311)-'Rate Card'!$M$26), Table_wabobpsvr_AzureCalc_AzureCalcRateCard[], 7, FALSE))</f>
        <v/>
      </c>
      <c r="P311" s="913" t="str">
        <f>IFERROR(VLOOKUP(D311,Table_wabobpsvr_AzureCalc_AzureCalcRateCard[], 8,FALSE), VLOOKUP(LEFT(D311, LEN(D311)-'Rate Card'!$M$26), Table_wabobpsvr_AzureCalc_AzureCalcRateCard[], 8, FALSE))</f>
        <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C0MOSP1</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t="str">
        <f>IFERROR(VLOOKUP(D313,Table_wabobpsvr_AzureCalc_AzureCalcRateCard[], 7,FALSE), VLOOKUP(LEFT(D313, LEN(D313)-'Rate Card'!$M$26), Table_wabobpsvr_AzureCalc_AzureCalcRateCard[], 7, FALSE))</f>
        <v/>
      </c>
      <c r="P313" s="913" t="str">
        <f>IFERROR(VLOOKUP(D313,Table_wabobpsvr_AzureCalc_AzureCalcRateCard[], 8,FALSE), VLOOKUP(LEFT(D313, LEN(D313)-'Rate Card'!$M$26), Table_wabobpsvr_AzureCalc_AzureCalcRateCard[], 8, FALSE))</f>
        <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C1MOSP1</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t="str">
        <f>IFERROR(VLOOKUP(D314,Table_wabobpsvr_AzureCalc_AzureCalcRateCard[], 7,FALSE), VLOOKUP(LEFT(D314, LEN(D314)-'Rate Card'!$M$26), Table_wabobpsvr_AzureCalc_AzureCalcRateCard[], 7, FALSE))</f>
        <v/>
      </c>
      <c r="P314" s="913" t="str">
        <f>IFERROR(VLOOKUP(D314,Table_wabobpsvr_AzureCalc_AzureCalcRateCard[], 8,FALSE), VLOOKUP(LEFT(D314, LEN(D314)-'Rate Card'!$M$26), Table_wabobpsvr_AzureCalc_AzureCalcRateCard[], 8, FALSE))</f>
        <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C2MOSP1</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t="str">
        <f>IFERROR(VLOOKUP(D315,Table_wabobpsvr_AzureCalc_AzureCalcRateCard[], 7,FALSE), VLOOKUP(LEFT(D315, LEN(D315)-'Rate Card'!$M$26), Table_wabobpsvr_AzureCalc_AzureCalcRateCard[], 7, FALSE))</f>
        <v/>
      </c>
      <c r="P315" s="913" t="str">
        <f>IFERROR(VLOOKUP(D315,Table_wabobpsvr_AzureCalc_AzureCalcRateCard[], 8,FALSE), VLOOKUP(LEFT(D315, LEN(D315)-'Rate Card'!$M$26), Table_wabobpsvr_AzureCalc_AzureCalcRateCard[], 8, FALSE))</f>
        <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C3MOSP1</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t="str">
        <f>IFERROR(VLOOKUP(D316,Table_wabobpsvr_AzureCalc_AzureCalcRateCard[], 7,FALSE), VLOOKUP(LEFT(D316, LEN(D316)-'Rate Card'!$M$26), Table_wabobpsvr_AzureCalc_AzureCalcRateCard[], 7, FALSE))</f>
        <v/>
      </c>
      <c r="P316" s="913" t="str">
        <f>IFERROR(VLOOKUP(D316,Table_wabobpsvr_AzureCalc_AzureCalcRateCard[], 8,FALSE), VLOOKUP(LEFT(D316, LEN(D316)-'Rate Card'!$M$26), Table_wabobpsvr_AzureCalc_AzureCalcRateCard[], 8, FALSE))</f>
        <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C4MOSP1</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t="str">
        <f>IFERROR(VLOOKUP(D317,Table_wabobpsvr_AzureCalc_AzureCalcRateCard[], 7,FALSE), VLOOKUP(LEFT(D317, LEN(D317)-'Rate Card'!$M$26), Table_wabobpsvr_AzureCalc_AzureCalcRateCard[], 7, FALSE))</f>
        <v/>
      </c>
      <c r="P317" s="913" t="str">
        <f>IFERROR(VLOOKUP(D317,Table_wabobpsvr_AzureCalc_AzureCalcRateCard[], 8,FALSE), VLOOKUP(LEFT(D317, LEN(D317)-'Rate Card'!$M$26), Table_wabobpsvr_AzureCalc_AzureCalcRateCard[], 8, FALSE))</f>
        <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C5MOSP1</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t="str">
        <f>IFERROR(VLOOKUP(D318,Table_wabobpsvr_AzureCalc_AzureCalcRateCard[], 7,FALSE), VLOOKUP(LEFT(D318, LEN(D318)-'Rate Card'!$M$26), Table_wabobpsvr_AzureCalc_AzureCalcRateCard[], 7, FALSE))</f>
        <v/>
      </c>
      <c r="P318" s="913" t="str">
        <f>IFERROR(VLOOKUP(D318,Table_wabobpsvr_AzureCalc_AzureCalcRateCard[], 8,FALSE), VLOOKUP(LEFT(D318, LEN(D318)-'Rate Card'!$M$26), Table_wabobpsvr_AzureCalc_AzureCalcRateCard[], 8, FALSE))</f>
        <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3154</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MessagesMOSP1</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t="str">
        <f>IFERROR(VLOOKUP(D323,Table_wabobpsvr_AzureCalc_AzureCalcRateCard[], 7,FALSE), VLOOKUP(LEFT(D323, LEN(D323)-'Rate Card'!$M$26), Table_wabobpsvr_AzureCalc_AzureCalcRateCard[], 7, FALSE))</f>
        <v/>
      </c>
      <c r="P323" s="913" t="str">
        <f>IFERROR(VLOOKUP(D323,Table_wabobpsvr_AzureCalc_AzureCalcRateCard[], 8,FALSE), VLOOKUP(LEFT(D323, LEN(D323)-'Rate Card'!$M$26), Table_wabobpsvr_AzureCalc_AzureCalcRateCard[], 8, FALSE))</f>
        <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RelayMOSP1</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t="str">
        <f>IFERROR(VLOOKUP(D324,Table_wabobpsvr_AzureCalc_AzureCalcRateCard[], 7,FALSE), VLOOKUP(LEFT(D324, LEN(D324)-'Rate Card'!$M$26), Table_wabobpsvr_AzureCalc_AzureCalcRateCard[], 7, FALSE))</f>
        <v/>
      </c>
      <c r="P324" s="913" t="str">
        <f>IFERROR(VLOOKUP(D324,Table_wabobpsvr_AzureCalc_AzureCalcRateCard[], 8,FALSE), VLOOKUP(LEFT(D324, LEN(D324)-'Rate Card'!$M$26), Table_wabobpsvr_AzureCalc_AzureCalcRateCard[], 8, FALSE))</f>
        <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3154</v>
      </c>
    </row>
    <row r="327" spans="1:16">
      <c r="A327" t="s">
        <v>116</v>
      </c>
      <c r="B327" s="320" t="s">
        <v>806</v>
      </c>
      <c r="C327" s="64" t="str">
        <f>IFERROR(VLOOKUP(D327,Table_wabobpsvr_AzureCalc_AzureCalcRateCard[], 3,FALSE), VLOOKUP(LEFT(D327, LEN(D327)-'Rate Card'!$M$26), Table_wabobpsvr_AzureCalc_AzureCalcRateCard[], 3, FALSE))</f>
        <v/>
      </c>
      <c r="D327" s="1053" t="str">
        <f>B327&amp;'Discount Calculations'!$G$16&amp;'Rate Card'!$K$23</f>
        <v>Media Services Encoding Data ProcessedMOSP1</v>
      </c>
      <c r="E327" s="1025">
        <f>IFERROR(VLOOKUP(D327,Table_wabobpsvr_AzureCalc_AzureCalcRateCard[], 5,FALSE), VLOOKUP(LEFT(D327, LEN(D327)-'Rate Card'!$M$26), Table_wabobpsvr_AzureCalc_AzureCalcRateCard[], 5, FALSE))</f>
        <v>999999</v>
      </c>
      <c r="F327" s="1026">
        <f>IF($E$1=1,1,0)</f>
        <v>1</v>
      </c>
      <c r="G327" s="1053">
        <f t="shared" si="89"/>
        <v>999999</v>
      </c>
      <c r="H327" s="1024">
        <f>'Discount Calculations'!$C$42</f>
        <v>0</v>
      </c>
      <c r="I327" s="1026">
        <f t="shared" si="90"/>
        <v>999999</v>
      </c>
      <c r="J327" s="1053">
        <f>IF($E$1=2,1,0)</f>
        <v>0</v>
      </c>
      <c r="K327" s="548">
        <f t="shared" si="91"/>
        <v>0</v>
      </c>
      <c r="L327" s="106">
        <f>'Discount Calculations'!$AD$5+1</f>
        <v>1</v>
      </c>
      <c r="M327" s="25">
        <f t="shared" si="92"/>
        <v>999999</v>
      </c>
      <c r="N327" s="95">
        <f>M327*'FX Card'!$G$28</f>
        <v>999999</v>
      </c>
      <c r="O327" s="913" t="str">
        <f>IFERROR(VLOOKUP(D327,Table_wabobpsvr_AzureCalc_AzureCalcRateCard[], 7,FALSE), VLOOKUP(LEFT(D327, LEN(D327)-'Rate Card'!$M$26), Table_wabobpsvr_AzureCalc_AzureCalcRateCard[], 7, FALSE))</f>
        <v/>
      </c>
      <c r="P327" s="913" t="str">
        <f>IFERROR(VLOOKUP(D327,Table_wabobpsvr_AzureCalc_AzureCalcRateCard[], 8,FALSE), VLOOKUP(LEFT(D327, LEN(D327)-'Rate Card'!$M$26), Table_wabobpsvr_AzureCalc_AzureCalcRateCard[], 8, FALSE))</f>
        <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2MOSP1</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t="str">
        <f>IFERROR(VLOOKUP(D328,Table_wabobpsvr_AzureCalc_AzureCalcRateCard[], 7,FALSE), VLOOKUP(LEFT(D328, LEN(D328)-'Rate Card'!$M$26), Table_wabobpsvr_AzureCalc_AzureCalcRateCard[], 7, FALSE))</f>
        <v/>
      </c>
      <c r="P328" s="913" t="str">
        <f>IFERROR(VLOOKUP(D328,Table_wabobpsvr_AzureCalc_AzureCalcRateCard[], 8,FALSE), VLOOKUP(LEFT(D328, LEN(D328)-'Rate Card'!$M$26), Table_wabobpsvr_AzureCalc_AzureCalcRateCard[], 8, FALSE))</f>
        <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3MOSP1</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t="str">
        <f>IFERROR(VLOOKUP(D329,Table_wabobpsvr_AzureCalc_AzureCalcRateCard[], 7,FALSE), VLOOKUP(LEFT(D329, LEN(D329)-'Rate Card'!$M$26), Table_wabobpsvr_AzureCalc_AzureCalcRateCard[], 7, FALSE))</f>
        <v/>
      </c>
      <c r="P329" s="913" t="str">
        <f>IFERROR(VLOOKUP(D329,Table_wabobpsvr_AzureCalc_AzureCalcRateCard[], 8,FALSE), VLOOKUP(LEFT(D329, LEN(D329)-'Rate Card'!$M$26), Table_wabobpsvr_AzureCalc_AzureCalcRateCard[], 8, FALSE))</f>
        <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4MOSP1</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t="str">
        <f>IFERROR(VLOOKUP(D330,Table_wabobpsvr_AzureCalc_AzureCalcRateCard[], 7,FALSE), VLOOKUP(LEFT(D330, LEN(D330)-'Rate Card'!$M$26), Table_wabobpsvr_AzureCalc_AzureCalcRateCard[], 7, FALSE))</f>
        <v/>
      </c>
      <c r="P330" s="913" t="str">
        <f>IFERROR(VLOOKUP(D330,Table_wabobpsvr_AzureCalc_AzureCalcRateCard[], 8,FALSE), VLOOKUP(LEFT(D330, LEN(D330)-'Rate Card'!$M$26), Table_wabobpsvr_AzureCalc_AzureCalcRateCard[], 8, FALSE))</f>
        <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5MOSP1</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t="str">
        <f>IFERROR(VLOOKUP(D331,Table_wabobpsvr_AzureCalc_AzureCalcRateCard[], 7,FALSE), VLOOKUP(LEFT(D331, LEN(D331)-'Rate Card'!$M$26), Table_wabobpsvr_AzureCalc_AzureCalcRateCard[], 7, FALSE))</f>
        <v/>
      </c>
      <c r="P331" s="913" t="str">
        <f>IFERROR(VLOOKUP(D331,Table_wabobpsvr_AzureCalc_AzureCalcRateCard[], 8,FALSE), VLOOKUP(LEFT(D331, LEN(D331)-'Rate Card'!$M$26), Table_wabobpsvr_AzureCalc_AzureCalcRateCard[], 8, FALSE))</f>
        <v/>
      </c>
    </row>
    <row r="332" spans="1:16">
      <c r="C332" s="33"/>
      <c r="D332" s="1017"/>
      <c r="E332" s="1017"/>
      <c r="F332" s="1026"/>
      <c r="H332" s="1024"/>
      <c r="I332" s="1026"/>
      <c r="K332" s="548"/>
      <c r="L332" s="106"/>
      <c r="M332" s="25"/>
      <c r="N332" s="33"/>
      <c r="O332" s="914"/>
      <c r="P332" s="914"/>
    </row>
    <row r="333" spans="1:16">
      <c r="A333" t="s">
        <v>1328</v>
      </c>
      <c r="B333" s="351" t="s">
        <v>807</v>
      </c>
      <c r="C333" s="64" t="str">
        <f>IFERROR(VLOOKUP(D333,Table_wabobpsvr_AzureCalc_AzureCalcRateCard[], 3,FALSE), VLOOKUP(LEFT(D333, LEN(D333)-'Rate Card'!$M$26), Table_wabobpsvr_AzureCalc_AzureCalcRateCard[], 3, FALSE))</f>
        <v/>
      </c>
      <c r="D333" s="1053" t="str">
        <f>B333&amp;'Discount Calculations'!$G$16&amp;'Rate Card'!$K$23</f>
        <v>Media Services E1 Encoding Daily Reserved UnitsMOSP1</v>
      </c>
      <c r="E333" s="1025">
        <f>IFERROR(VLOOKUP(D333,Table_wabobpsvr_AzureCalc_AzureCalcRateCard[], 5,FALSE), VLOOKUP(LEFT(D333, LEN(D333)-'Rate Card'!$M$26), Table_wabobpsvr_AzureCalc_AzureCalcRateCard[], 5, FALSE))</f>
        <v>999999</v>
      </c>
      <c r="F333" s="1026">
        <f>IF($E$1=1,1,0)</f>
        <v>1</v>
      </c>
      <c r="G333" s="1053">
        <f t="shared" si="89"/>
        <v>999999</v>
      </c>
      <c r="H333" s="1024">
        <f>'Discount Calculations'!$C$42</f>
        <v>0</v>
      </c>
      <c r="I333" s="1026">
        <f t="shared" si="90"/>
        <v>999999</v>
      </c>
      <c r="J333" s="1053">
        <f>IF($E$1=2,1,0)</f>
        <v>0</v>
      </c>
      <c r="K333" s="548">
        <f t="shared" si="91"/>
        <v>0</v>
      </c>
      <c r="L333" s="106">
        <f>'Discount Calculations'!$AD$5+1</f>
        <v>1</v>
      </c>
      <c r="M333" s="25">
        <f t="shared" si="92"/>
        <v>999999</v>
      </c>
      <c r="N333" s="95">
        <f>M333*'FX Card'!$G$28</f>
        <v>999999</v>
      </c>
      <c r="O333" s="913" t="str">
        <f>IFERROR(VLOOKUP(D333,Table_wabobpsvr_AzureCalc_AzureCalcRateCard[], 7,FALSE), VLOOKUP(LEFT(D333, LEN(D333)-'Rate Card'!$M$26), Table_wabobpsvr_AzureCalc_AzureCalcRateCard[], 7, FALSE))</f>
        <v/>
      </c>
      <c r="P333" s="913" t="str">
        <f>IFERROR(VLOOKUP(D333,Table_wabobpsvr_AzureCalc_AzureCalcRateCard[], 8,FALSE), VLOOKUP(LEFT(D333, LEN(D333)-'Rate Card'!$M$26), Table_wabobpsvr_AzureCalc_AzureCalcRateCard[], 8, FALSE))</f>
        <v/>
      </c>
    </row>
    <row r="334" spans="1:16">
      <c r="A334" t="s">
        <v>1329</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UnitsMOSP1</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t="str">
        <f>IFERROR(VLOOKUP(D334,Table_wabobpsvr_AzureCalc_AzureCalcRateCard[], 7,FALSE), VLOOKUP(LEFT(D334, LEN(D334)-'Rate Card'!$M$26), Table_wabobpsvr_AzureCalc_AzureCalcRateCard[], 7, FALSE))</f>
        <v/>
      </c>
      <c r="P334" s="913" t="str">
        <f>IFERROR(VLOOKUP(D334,Table_wabobpsvr_AzureCalc_AzureCalcRateCard[], 8,FALSE), VLOOKUP(LEFT(D334, LEN(D334)-'Rate Card'!$M$26), Table_wabobpsvr_AzureCalc_AzureCalcRateCard[], 8, FALSE))</f>
        <v/>
      </c>
    </row>
    <row r="335" spans="1:16">
      <c r="A335" t="s">
        <v>1330</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UnitsMOSP1</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t="str">
        <f>IFERROR(VLOOKUP(D335,Table_wabobpsvr_AzureCalc_AzureCalcRateCard[], 7,FALSE), VLOOKUP(LEFT(D335, LEN(D335)-'Rate Card'!$M$26), Table_wabobpsvr_AzureCalc_AzureCalcRateCard[], 7, FALSE))</f>
        <v/>
      </c>
      <c r="P335" s="913" t="str">
        <f>IFERROR(VLOOKUP(D335,Table_wabobpsvr_AzureCalc_AzureCalcRateCard[], 8,FALSE), VLOOKUP(LEFT(D335, LEN(D335)-'Rate Card'!$M$26), Table_wabobpsvr_AzureCalc_AzureCalcRateCard[], 8, FALSE))</f>
        <v/>
      </c>
    </row>
    <row r="336" spans="1:16">
      <c r="B336" s="351"/>
      <c r="C336" s="33"/>
      <c r="D336" s="1017"/>
      <c r="E336" s="1017"/>
      <c r="F336" s="1026"/>
      <c r="H336" s="1024"/>
      <c r="I336" s="1026"/>
      <c r="K336" s="548"/>
      <c r="L336" s="106"/>
      <c r="M336" s="25"/>
      <c r="N336" s="33"/>
      <c r="O336" s="914"/>
      <c r="P336" s="914"/>
    </row>
    <row r="337" spans="1:16">
      <c r="A337" t="s">
        <v>1212</v>
      </c>
      <c r="B337" s="351" t="s">
        <v>1090</v>
      </c>
      <c r="C337" s="64" t="str">
        <f>IFERROR(VLOOKUP(D337,Table_wabobpsvr_AzureCalc_AzureCalcRateCard[], 3,FALSE), VLOOKUP(LEFT(D337, LEN(D337)-'Rate Card'!$M$26), Table_wabobpsvr_AzureCalc_AzureCalcRateCard[], 3, FALSE))</f>
        <v/>
      </c>
      <c r="D337" s="1053" t="str">
        <f>B337&amp;'Discount Calculations'!$G$16&amp;'Rate Card'!$K$23</f>
        <v>Media Services IndexerMOSP1</v>
      </c>
      <c r="E337" s="1025">
        <f>IFERROR(VLOOKUP(D337,Table_wabobpsvr_AzureCalc_AzureCalcRateCard[], 5,FALSE), VLOOKUP(LEFT(D337, LEN(D337)-'Rate Card'!$M$26), Table_wabobpsvr_AzureCalc_AzureCalcRateCard[], 5, FALSE))</f>
        <v>999999</v>
      </c>
      <c r="F337" s="1026">
        <f>IF($E$1=1,1,0)</f>
        <v>1</v>
      </c>
      <c r="G337" s="1053">
        <f t="shared" si="89"/>
        <v>999999</v>
      </c>
      <c r="H337" s="1024">
        <f>'Discount Calculations'!$C$42</f>
        <v>0</v>
      </c>
      <c r="I337" s="1026">
        <f t="shared" si="90"/>
        <v>999999</v>
      </c>
      <c r="J337" s="1053">
        <f>IF($E$1=2,1,0)</f>
        <v>0</v>
      </c>
      <c r="K337" s="548">
        <f t="shared" si="91"/>
        <v>0</v>
      </c>
      <c r="L337" s="106">
        <f>'Discount Calculations'!$AD$5+1</f>
        <v>1</v>
      </c>
      <c r="M337" s="25">
        <f t="shared" si="92"/>
        <v>999999</v>
      </c>
      <c r="N337" s="95">
        <f>M337*'FX Card'!$G$28</f>
        <v>999999</v>
      </c>
      <c r="O337" s="913" t="str">
        <f>IFERROR(VLOOKUP(D337,Table_wabobpsvr_AzureCalc_AzureCalcRateCard[], 7,FALSE), VLOOKUP(LEFT(D337, LEN(D337)-'Rate Card'!$M$26), Table_wabobpsvr_AzureCalc_AzureCalcRateCard[], 7, FALSE))</f>
        <v/>
      </c>
      <c r="P337" s="913" t="str">
        <f>IFERROR(VLOOKUP(D337,Table_wabobpsvr_AzureCalc_AzureCalcRateCard[], 8,FALSE), VLOOKUP(LEFT(D337, LEN(D337)-'Rate Card'!$M$26), Table_wabobpsvr_AzureCalc_AzureCalcRateCard[], 8, FALSE))</f>
        <v/>
      </c>
    </row>
    <row r="338" spans="1:16">
      <c r="A338" t="s">
        <v>1213</v>
      </c>
      <c r="B338" s="351" t="s">
        <v>1091</v>
      </c>
      <c r="C338" s="64" t="str">
        <f>IFERROR(VLOOKUP(D338,Table_wabobpsvr_AzureCalc_AzureCalcRateCard[], 3,FALSE), VLOOKUP(LEFT(D338, LEN(D338)-'Rate Card'!$M$26), Table_wabobpsvr_AzureCalc_AzureCalcRateCard[], 3, FALSE))</f>
        <v/>
      </c>
      <c r="D338" s="1053" t="str">
        <f>B338&amp;'Discount Calculations'!$G$16&amp;'Rate Card'!$K$23</f>
        <v>Media Services Indexer - Tier 2MOSP1</v>
      </c>
      <c r="E338" s="1025">
        <f>IFERROR(VLOOKUP(D338,Table_wabobpsvr_AzureCalc_AzureCalcRateCard[], 5,FALSE), VLOOKUP(LEFT(D338, LEN(D338)-'Rate Card'!$M$26), Table_wabobpsvr_AzureCalc_AzureCalcRateCard[], 5, FALSE))</f>
        <v>999999</v>
      </c>
      <c r="F338" s="1026">
        <f>IF($E$1=1,1,0)</f>
        <v>1</v>
      </c>
      <c r="G338" s="1053">
        <f t="shared" si="89"/>
        <v>999999</v>
      </c>
      <c r="H338" s="1024">
        <f>'Discount Calculations'!$C$42</f>
        <v>0</v>
      </c>
      <c r="I338" s="1026">
        <f t="shared" si="90"/>
        <v>999999</v>
      </c>
      <c r="J338" s="1053">
        <f>IF($E$1=2,1,0)</f>
        <v>0</v>
      </c>
      <c r="K338" s="548">
        <f t="shared" si="91"/>
        <v>0</v>
      </c>
      <c r="L338" s="106">
        <f>'Discount Calculations'!$AD$5+1</f>
        <v>1</v>
      </c>
      <c r="M338" s="25">
        <f t="shared" si="92"/>
        <v>999999</v>
      </c>
      <c r="N338" s="95">
        <f>M338*'FX Card'!$G$28</f>
        <v>999999</v>
      </c>
      <c r="O338" s="913" t="str">
        <f>IFERROR(VLOOKUP(D338,Table_wabobpsvr_AzureCalc_AzureCalcRateCard[], 7,FALSE), VLOOKUP(LEFT(D338, LEN(D338)-'Rate Card'!$M$26), Table_wabobpsvr_AzureCalc_AzureCalcRateCard[], 7, FALSE))</f>
        <v/>
      </c>
      <c r="P338" s="913" t="str">
        <f>IFERROR(VLOOKUP(D338,Table_wabobpsvr_AzureCalc_AzureCalcRateCard[], 8,FALSE), VLOOKUP(LEFT(D338, LEN(D338)-'Rate Card'!$M$26), Table_wabobpsvr_AzureCalc_AzureCalcRateCard[], 8, FALSE))</f>
        <v/>
      </c>
    </row>
    <row r="339" spans="1:16">
      <c r="A339" t="s">
        <v>1214</v>
      </c>
      <c r="B339" s="351" t="s">
        <v>1100</v>
      </c>
      <c r="C339" s="64" t="str">
        <f>IFERROR(VLOOKUP(D339,Table_wabobpsvr_AzureCalc_AzureCalcRateCard[], 3,FALSE), VLOOKUP(LEFT(D339, LEN(D339)-'Rate Card'!$M$26), Table_wabobpsvr_AzureCalc_AzureCalcRateCard[], 3, FALSE))</f>
        <v/>
      </c>
      <c r="D339" s="1053" t="str">
        <f>B339&amp;'Discount Calculations'!$G$16&amp;'Rate Card'!$K$23</f>
        <v>Media Services Indexer - Tier 3MOSP1</v>
      </c>
      <c r="E339" s="1025">
        <f>IFERROR(VLOOKUP(D339,Table_wabobpsvr_AzureCalc_AzureCalcRateCard[], 5,FALSE), VLOOKUP(LEFT(D339, LEN(D339)-'Rate Card'!$M$26), Table_wabobpsvr_AzureCalc_AzureCalcRateCard[], 5, FALSE))</f>
        <v>999999</v>
      </c>
      <c r="F339" s="1026">
        <f>IF($E$1=1,1,0)</f>
        <v>1</v>
      </c>
      <c r="G339" s="1053">
        <f t="shared" si="89"/>
        <v>999999</v>
      </c>
      <c r="H339" s="1024">
        <f>'Discount Calculations'!$C$42</f>
        <v>0</v>
      </c>
      <c r="I339" s="1026">
        <f t="shared" si="90"/>
        <v>999999</v>
      </c>
      <c r="J339" s="1053">
        <f>IF($E$1=2,1,0)</f>
        <v>0</v>
      </c>
      <c r="K339" s="548">
        <f t="shared" si="91"/>
        <v>0</v>
      </c>
      <c r="L339" s="106">
        <f>'Discount Calculations'!$AD$5+1</f>
        <v>1</v>
      </c>
      <c r="M339" s="25">
        <f t="shared" si="92"/>
        <v>999999</v>
      </c>
      <c r="N339" s="95">
        <f>M339*'FX Card'!$G$28</f>
        <v>999999</v>
      </c>
      <c r="O339" s="913" t="str">
        <f>IFERROR(VLOOKUP(D339,Table_wabobpsvr_AzureCalc_AzureCalcRateCard[], 7,FALSE), VLOOKUP(LEFT(D339, LEN(D339)-'Rate Card'!$M$26), Table_wabobpsvr_AzureCalc_AzureCalcRateCard[], 7, FALSE))</f>
        <v/>
      </c>
      <c r="P339" s="913" t="str">
        <f>IFERROR(VLOOKUP(D339,Table_wabobpsvr_AzureCalc_AzureCalcRateCard[], 8,FALSE), VLOOKUP(LEFT(D339, LEN(D339)-'Rate Card'!$M$26), Table_wabobpsvr_AzureCalc_AzureCalcRateCard[], 8, FALSE))</f>
        <v/>
      </c>
    </row>
    <row r="340" spans="1:16">
      <c r="A340" t="s">
        <v>1215</v>
      </c>
      <c r="B340" s="351" t="s">
        <v>1101</v>
      </c>
      <c r="C340" s="64" t="str">
        <f>IFERROR(VLOOKUP(D340,Table_wabobpsvr_AzureCalc_AzureCalcRateCard[], 3,FALSE), VLOOKUP(LEFT(D340, LEN(D340)-'Rate Card'!$M$26), Table_wabobpsvr_AzureCalc_AzureCalcRateCard[], 3, FALSE))</f>
        <v/>
      </c>
      <c r="D340" s="1053" t="str">
        <f>B340&amp;'Discount Calculations'!$G$16&amp;'Rate Card'!$K$23</f>
        <v>Media Services Indexer - Tier 4MOSP1</v>
      </c>
      <c r="E340" s="1025">
        <f>IFERROR(VLOOKUP(D340,Table_wabobpsvr_AzureCalc_AzureCalcRateCard[], 5,FALSE), VLOOKUP(LEFT(D340, LEN(D340)-'Rate Card'!$M$26), Table_wabobpsvr_AzureCalc_AzureCalcRateCard[], 5, FALSE))</f>
        <v>999999</v>
      </c>
      <c r="F340" s="1026">
        <f>IF($E$1=1,1,0)</f>
        <v>1</v>
      </c>
      <c r="G340" s="1053">
        <f t="shared" si="89"/>
        <v>999999</v>
      </c>
      <c r="H340" s="1024">
        <f>'Discount Calculations'!$C$42</f>
        <v>0</v>
      </c>
      <c r="I340" s="1026">
        <f t="shared" si="90"/>
        <v>999999</v>
      </c>
      <c r="J340" s="1053">
        <f>IF($E$1=2,1,0)</f>
        <v>0</v>
      </c>
      <c r="K340" s="548">
        <f t="shared" si="91"/>
        <v>0</v>
      </c>
      <c r="L340" s="106">
        <f>'Discount Calculations'!$AD$5+1</f>
        <v>1</v>
      </c>
      <c r="M340" s="25">
        <f t="shared" si="92"/>
        <v>999999</v>
      </c>
      <c r="N340" s="95">
        <f>M340*'FX Card'!$G$28</f>
        <v>999999</v>
      </c>
      <c r="O340" s="913" t="str">
        <f>IFERROR(VLOOKUP(D340,Table_wabobpsvr_AzureCalc_AzureCalcRateCard[], 7,FALSE), VLOOKUP(LEFT(D340, LEN(D340)-'Rate Card'!$M$26), Table_wabobpsvr_AzureCalc_AzureCalcRateCard[], 7, FALSE))</f>
        <v/>
      </c>
      <c r="P340" s="913" t="str">
        <f>IFERROR(VLOOKUP(D340,Table_wabobpsvr_AzureCalc_AzureCalcRateCard[], 8,FALSE), VLOOKUP(LEFT(D340, LEN(D340)-'Rate Card'!$M$26), Table_wabobpsvr_AzureCalc_AzureCalcRateCard[], 8, FALSE))</f>
        <v/>
      </c>
    </row>
    <row r="341" spans="1:16">
      <c r="B341" s="351"/>
      <c r="C341" s="33"/>
      <c r="D341" s="1017"/>
      <c r="E341" s="1017"/>
      <c r="F341" s="1026"/>
      <c r="H341" s="1024"/>
      <c r="I341" s="1026"/>
      <c r="K341" s="548"/>
      <c r="L341" s="106"/>
      <c r="M341" s="25"/>
      <c r="N341" s="33"/>
      <c r="O341" s="914"/>
      <c r="P341" s="914"/>
    </row>
    <row r="342" spans="1:16">
      <c r="A342" t="s">
        <v>1216</v>
      </c>
      <c r="B342" s="351" t="s">
        <v>1102</v>
      </c>
      <c r="C342" s="64" t="str">
        <f>IFERROR(VLOOKUP(D342,Table_wabobpsvr_AzureCalc_AzureCalcRateCard[], 3,FALSE), VLOOKUP(LEFT(D342, LEN(D342)-'Rate Card'!$M$26), Table_wabobpsvr_AzureCalc_AzureCalcRateCard[], 3, FALSE))</f>
        <v/>
      </c>
      <c r="D342" s="1053" t="str">
        <f>B342&amp;'Discount Calculations'!$G$16&amp;'Rate Card'!$K$23</f>
        <v>Media Services Live Channel HoursMOSP1</v>
      </c>
      <c r="E342" s="1025">
        <f>IFERROR(VLOOKUP(D342,Table_wabobpsvr_AzureCalc_AzureCalcRateCard[], 5,FALSE), VLOOKUP(LEFT(D342, LEN(D342)-'Rate Card'!$M$26), Table_wabobpsvr_AzureCalc_AzureCalcRateCard[], 5, FALSE))</f>
        <v>999999</v>
      </c>
      <c r="F342" s="1026">
        <f>IF($E$1=1,1,0)</f>
        <v>1</v>
      </c>
      <c r="G342" s="1053">
        <f t="shared" si="89"/>
        <v>999999</v>
      </c>
      <c r="H342" s="1024">
        <f>'Discount Calculations'!$C$42</f>
        <v>0</v>
      </c>
      <c r="I342" s="1026">
        <f t="shared" si="90"/>
        <v>999999</v>
      </c>
      <c r="J342" s="1053">
        <f>IF($E$1=2,1,0)</f>
        <v>0</v>
      </c>
      <c r="K342" s="548">
        <f t="shared" si="91"/>
        <v>0</v>
      </c>
      <c r="L342" s="106">
        <f>'Discount Calculations'!$AD$5+1</f>
        <v>1</v>
      </c>
      <c r="M342" s="25">
        <f t="shared" si="92"/>
        <v>999999</v>
      </c>
      <c r="N342" s="95">
        <f>M342*'FX Card'!$G$28</f>
        <v>999999</v>
      </c>
      <c r="O342" s="913" t="str">
        <f>IFERROR(VLOOKUP(D342,Table_wabobpsvr_AzureCalc_AzureCalcRateCard[], 7,FALSE), VLOOKUP(LEFT(D342, LEN(D342)-'Rate Card'!$M$26), Table_wabobpsvr_AzureCalc_AzureCalcRateCard[], 7, FALSE))</f>
        <v/>
      </c>
      <c r="P342" s="913" t="str">
        <f>IFERROR(VLOOKUP(D342,Table_wabobpsvr_AzureCalc_AzureCalcRateCard[], 8,FALSE), VLOOKUP(LEFT(D342, LEN(D342)-'Rate Card'!$M$26), Table_wabobpsvr_AzureCalc_AzureCalcRateCard[], 8, FALSE))</f>
        <v/>
      </c>
    </row>
    <row r="343" spans="1:16">
      <c r="A343" t="s">
        <v>1217</v>
      </c>
      <c r="B343" s="351" t="s">
        <v>1104</v>
      </c>
      <c r="C343" s="64" t="str">
        <f>IFERROR(VLOOKUP(D343,Table_wabobpsvr_AzureCalc_AzureCalcRateCard[], 3,FALSE), VLOOKUP(LEFT(D343, LEN(D343)-'Rate Card'!$M$26), Table_wabobpsvr_AzureCalc_AzureCalcRateCard[], 3, FALSE))</f>
        <v/>
      </c>
      <c r="D343" s="1053" t="str">
        <f>B343&amp;'Discount Calculations'!$G$16&amp;'Rate Card'!$K$23</f>
        <v>Media Services PlayReadyMOSP1</v>
      </c>
      <c r="E343" s="1025">
        <f>IFERROR(VLOOKUP(D343,Table_wabobpsvr_AzureCalc_AzureCalcRateCard[], 5,FALSE), VLOOKUP(LEFT(D343, LEN(D343)-'Rate Card'!$M$26), Table_wabobpsvr_AzureCalc_AzureCalcRateCard[], 5, FALSE))</f>
        <v>999999</v>
      </c>
      <c r="F343" s="1026">
        <f>IF($E$1=1,1,0)</f>
        <v>1</v>
      </c>
      <c r="G343" s="1053">
        <f t="shared" si="89"/>
        <v>999999</v>
      </c>
      <c r="H343" s="1024">
        <f>'Discount Calculations'!$C$42</f>
        <v>0</v>
      </c>
      <c r="I343" s="1026">
        <f t="shared" si="90"/>
        <v>999999</v>
      </c>
      <c r="J343" s="1053">
        <f>IF($E$1=2,1,0)</f>
        <v>0</v>
      </c>
      <c r="K343" s="548">
        <f t="shared" si="91"/>
        <v>0</v>
      </c>
      <c r="L343" s="106">
        <f>'Discount Calculations'!$AD$5+1</f>
        <v>1</v>
      </c>
      <c r="M343" s="25">
        <f t="shared" si="92"/>
        <v>999999</v>
      </c>
      <c r="N343" s="95">
        <f>M343*'FX Card'!$G$28</f>
        <v>999999</v>
      </c>
      <c r="O343" s="913" t="str">
        <f>IFERROR(VLOOKUP(D343,Table_wabobpsvr_AzureCalc_AzureCalcRateCard[], 7,FALSE), VLOOKUP(LEFT(D343, LEN(D343)-'Rate Card'!$M$26), Table_wabobpsvr_AzureCalc_AzureCalcRateCard[], 7, FALSE))</f>
        <v/>
      </c>
      <c r="P343" s="913" t="str">
        <f>IFERROR(VLOOKUP(D343,Table_wabobpsvr_AzureCalc_AzureCalcRateCard[], 8,FALSE), VLOOKUP(LEFT(D343, LEN(D343)-'Rate Card'!$M$26), Table_wabobpsvr_AzureCalc_AzureCalcRateCard[], 8, FALSE))</f>
        <v/>
      </c>
    </row>
    <row r="344" spans="1:16">
      <c r="A344" t="s">
        <v>1218</v>
      </c>
      <c r="B344" s="351" t="s">
        <v>1253</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KeysMOSP1</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1373</v>
      </c>
      <c r="B346" s="351" t="s">
        <v>1371</v>
      </c>
      <c r="C346" s="64" t="str">
        <f>IFERROR(VLOOKUP(D346,Table_wabobpsvr_AzureCalc_AzureCalcRateCard[], 3,FALSE), VLOOKUP(LEFT(D346, LEN(D346)-'Rate Card'!$M$26), Table_wabobpsvr_AzureCalc_AzureCalcRateCard[], 3, FALSE))</f>
        <v/>
      </c>
      <c r="D346" s="1053" t="str">
        <f>B346&amp;'Discount Calculations'!$G$16&amp;'Rate Card'!$K$23</f>
        <v>Encoder (Output GB)MOSP1</v>
      </c>
      <c r="E346" s="1025">
        <f>IFERROR(VLOOKUP(D346,Table_wabobpsvr_AzureCalc_AzureCalcRateCard[], 5,FALSE), VLOOKUP(LEFT(D346, LEN(D346)-'Rate Card'!$M$26), Table_wabobpsvr_AzureCalc_AzureCalcRateCard[], 5, FALSE))</f>
        <v>999999</v>
      </c>
      <c r="F346" s="1026">
        <f>IF($E$1=1,1,0)</f>
        <v>1</v>
      </c>
      <c r="G346" s="1053">
        <f>F346*E346</f>
        <v>999999</v>
      </c>
      <c r="H346" s="1024">
        <f>'Discount Calculations'!$C$42</f>
        <v>0</v>
      </c>
      <c r="I346" s="1026">
        <f>G346*(1-H346)</f>
        <v>999999</v>
      </c>
      <c r="J346" s="1053">
        <f>IF($E$1=2,1,0)</f>
        <v>0</v>
      </c>
      <c r="K346" s="548">
        <f>E346*J346</f>
        <v>0</v>
      </c>
      <c r="L346" s="106">
        <f>'Discount Calculations'!$AD$5+1</f>
        <v>1</v>
      </c>
      <c r="M346" s="25">
        <f>L346*(K346+I346)</f>
        <v>999999</v>
      </c>
      <c r="N346" s="95">
        <f>M346*'FX Card'!$G$28</f>
        <v>999999</v>
      </c>
      <c r="O346" s="913" t="str">
        <f>IFERROR(VLOOKUP(D346,Table_wabobpsvr_AzureCalc_AzureCalcRateCard[], 7,FALSE), VLOOKUP(LEFT(D346, LEN(D346)-'Rate Card'!$M$26), Table_wabobpsvr_AzureCalc_AzureCalcRateCard[], 7, FALSE))</f>
        <v/>
      </c>
      <c r="P346" s="913" t="str">
        <f>IFERROR(VLOOKUP(D346,Table_wabobpsvr_AzureCalc_AzureCalcRateCard[], 8,FALSE), VLOOKUP(LEFT(D346, LEN(D346)-'Rate Card'!$M$26), Table_wabobpsvr_AzureCalc_AzureCalcRateCard[], 8, FALSE))</f>
        <v/>
      </c>
    </row>
    <row r="347" spans="1:16">
      <c r="A347" t="s">
        <v>1374</v>
      </c>
      <c r="B347" s="351" t="s">
        <v>1372</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2MOSP1</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1375</v>
      </c>
      <c r="B348" s="351" t="s">
        <v>1367</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3MOSP1</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1376</v>
      </c>
      <c r="B349" s="351" t="s">
        <v>1368</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4MOSP1</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1377</v>
      </c>
      <c r="B350" s="351" t="s">
        <v>1369</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5MOSP1</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1373</v>
      </c>
      <c r="B352" s="351" t="s">
        <v>3246</v>
      </c>
      <c r="C352" s="64" t="str">
        <f>IFERROR(VLOOKUP(D352,Table_wabobpsvr_AzureCalc_AzureCalcRateCard[], 3,FALSE), VLOOKUP(LEFT(D352, LEN(D352)-'Rate Card'!$M$26), Table_wabobpsvr_AzureCalc_AzureCalcRateCard[], 3, FALSE))</f>
        <v/>
      </c>
      <c r="D352" s="1053" t="str">
        <f>B352&amp;'Discount Calculations'!$G$16&amp;'Rate Card'!$K$23</f>
        <v>Premium Encoder (Output GB)MOSP1</v>
      </c>
      <c r="E352" s="1025">
        <f>IFERROR(VLOOKUP(D352,Table_wabobpsvr_AzureCalc_AzureCalcRateCard[], 5,FALSE), VLOOKUP(LEFT(D352, LEN(D352)-'Rate Card'!$M$26), Table_wabobpsvr_AzureCalc_AzureCalcRateCard[], 5, FALSE))</f>
        <v>999999</v>
      </c>
      <c r="F352" s="1026">
        <f t="shared" si="95"/>
        <v>1</v>
      </c>
      <c r="G352" s="1053">
        <f>F352*E352</f>
        <v>999999</v>
      </c>
      <c r="H352" s="1024">
        <f>'Discount Calculations'!$C$42</f>
        <v>0</v>
      </c>
      <c r="I352" s="1026">
        <f>G352*(1-H352)</f>
        <v>999999</v>
      </c>
      <c r="J352" s="1053">
        <f t="shared" si="96"/>
        <v>0</v>
      </c>
      <c r="K352" s="548">
        <f>E352*J352</f>
        <v>0</v>
      </c>
      <c r="L352" s="106">
        <f>'Discount Calculations'!$AD$5+1</f>
        <v>1</v>
      </c>
      <c r="M352" s="25">
        <f>L352*(K352+I352)</f>
        <v>999999</v>
      </c>
      <c r="N352" s="95">
        <f>M352*'FX Card'!$G$28</f>
        <v>999999</v>
      </c>
      <c r="O352" s="913" t="str">
        <f>IFERROR(VLOOKUP(D352,Table_wabobpsvr_AzureCalc_AzureCalcRateCard[], 7,FALSE), VLOOKUP(LEFT(D352, LEN(D352)-'Rate Card'!$M$26), Table_wabobpsvr_AzureCalc_AzureCalcRateCard[], 7, FALSE))</f>
        <v/>
      </c>
      <c r="P352" s="913" t="str">
        <f>IFERROR(VLOOKUP(D352,Table_wabobpsvr_AzureCalc_AzureCalcRateCard[], 8,FALSE), VLOOKUP(LEFT(D352, LEN(D352)-'Rate Card'!$M$26), Table_wabobpsvr_AzureCalc_AzureCalcRateCard[], 8, FALSE))</f>
        <v/>
      </c>
    </row>
    <row r="353" spans="1:16">
      <c r="A353" t="s">
        <v>1374</v>
      </c>
      <c r="B353" s="351" t="s">
        <v>3291</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2MOSP1</v>
      </c>
      <c r="E353" s="1025">
        <f>IFERROR(VLOOKUP(D353,Table_wabobpsvr_AzureCalc_AzureCalcRateCard[], 5,FALSE), VLOOKUP(LEFT(D353, LEN(D353)-'Rate Card'!$M$26), Table_wabobpsvr_AzureCalc_AzureCalcRateCard[], 5, FALSE))</f>
        <v>3.79</v>
      </c>
      <c r="F353" s="1026">
        <f t="shared" si="95"/>
        <v>1</v>
      </c>
      <c r="G353" s="1053">
        <f>F353*E353</f>
        <v>3.79</v>
      </c>
      <c r="H353" s="1024">
        <f>'Discount Calculations'!$C$42</f>
        <v>0</v>
      </c>
      <c r="I353" s="1026">
        <f>G353*(1-H353)</f>
        <v>3.79</v>
      </c>
      <c r="J353" s="1053">
        <f t="shared" si="96"/>
        <v>0</v>
      </c>
      <c r="K353" s="548">
        <f>E353*J353</f>
        <v>0</v>
      </c>
      <c r="L353" s="106">
        <f>'Discount Calculations'!$AD$5+1</f>
        <v>1</v>
      </c>
      <c r="M353" s="25">
        <f>L353*(K353+I353)</f>
        <v>3.79</v>
      </c>
      <c r="N353" s="95">
        <f>M353*'FX Card'!$G$28</f>
        <v>3.79</v>
      </c>
      <c r="O353" s="913" t="str">
        <f>IFERROR(VLOOKUP(D353,Table_wabobpsvr_AzureCalc_AzureCalcRateCard[], 7,FALSE), VLOOKUP(LEFT(D353, LEN(D353)-'Rate Card'!$M$26), Table_wabobpsvr_AzureCalc_AzureCalcRateCard[], 7, FALSE))</f>
        <v/>
      </c>
      <c r="P353" s="913" t="str">
        <f>IFERROR(VLOOKUP(D353,Table_wabobpsvr_AzureCalc_AzureCalcRateCard[], 8,FALSE), VLOOKUP(LEFT(D353, LEN(D353)-'Rate Card'!$M$26), Table_wabobpsvr_AzureCalc_AzureCalcRateCard[], 8, FALSE))</f>
        <v/>
      </c>
    </row>
    <row r="354" spans="1:16">
      <c r="A354" t="s">
        <v>1375</v>
      </c>
      <c r="B354" s="351" t="s">
        <v>3292</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3MOSP1</v>
      </c>
      <c r="E354" s="1025">
        <f>IFERROR(VLOOKUP(D354,Table_wabobpsvr_AzureCalc_AzureCalcRateCard[], 5,FALSE), VLOOKUP(LEFT(D354, LEN(D354)-'Rate Card'!$M$26), Table_wabobpsvr_AzureCalc_AzureCalcRateCard[], 5, FALSE))</f>
        <v>3.39</v>
      </c>
      <c r="F354" s="1026">
        <f t="shared" si="95"/>
        <v>1</v>
      </c>
      <c r="G354" s="1053">
        <f>F354*E354</f>
        <v>3.39</v>
      </c>
      <c r="H354" s="1024">
        <f>'Discount Calculations'!$C$42</f>
        <v>0</v>
      </c>
      <c r="I354" s="1026">
        <f>G354*(1-H354)</f>
        <v>3.39</v>
      </c>
      <c r="J354" s="1053">
        <f t="shared" si="96"/>
        <v>0</v>
      </c>
      <c r="K354" s="548">
        <f>E354*J354</f>
        <v>0</v>
      </c>
      <c r="L354" s="106">
        <f>'Discount Calculations'!$AD$5+1</f>
        <v>1</v>
      </c>
      <c r="M354" s="25">
        <f>L354*(K354+I354)</f>
        <v>3.39</v>
      </c>
      <c r="N354" s="95">
        <f>M354*'FX Card'!$G$28</f>
        <v>3.39</v>
      </c>
      <c r="O354" s="913" t="str">
        <f>IFERROR(VLOOKUP(D354,Table_wabobpsvr_AzureCalc_AzureCalcRateCard[], 7,FALSE), VLOOKUP(LEFT(D354, LEN(D354)-'Rate Card'!$M$26), Table_wabobpsvr_AzureCalc_AzureCalcRateCard[], 7, FALSE))</f>
        <v/>
      </c>
      <c r="P354" s="913" t="str">
        <f>IFERROR(VLOOKUP(D354,Table_wabobpsvr_AzureCalc_AzureCalcRateCard[], 8,FALSE), VLOOKUP(LEFT(D354, LEN(D354)-'Rate Card'!$M$26), Table_wabobpsvr_AzureCalc_AzureCalcRateCard[], 8, FALSE))</f>
        <v/>
      </c>
    </row>
    <row r="355" spans="1:16">
      <c r="A355" t="s">
        <v>1376</v>
      </c>
      <c r="B355" s="351" t="s">
        <v>3315</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4MOSP1</v>
      </c>
      <c r="E355" s="1025">
        <f>IFERROR(VLOOKUP(D355,Table_wabobpsvr_AzureCalc_AzureCalcRateCard[], 5,FALSE), VLOOKUP(LEFT(D355, LEN(D355)-'Rate Card'!$M$26), Table_wabobpsvr_AzureCalc_AzureCalcRateCard[], 5, FALSE))</f>
        <v>2.99</v>
      </c>
      <c r="F355" s="1026">
        <f t="shared" si="95"/>
        <v>1</v>
      </c>
      <c r="G355" s="1053">
        <f>F355*E355</f>
        <v>2.99</v>
      </c>
      <c r="H355" s="1024">
        <f>'Discount Calculations'!$C$42</f>
        <v>0</v>
      </c>
      <c r="I355" s="1026">
        <f>G355*(1-H355)</f>
        <v>2.99</v>
      </c>
      <c r="J355" s="1053">
        <f t="shared" si="96"/>
        <v>0</v>
      </c>
      <c r="K355" s="548">
        <f>E355*J355</f>
        <v>0</v>
      </c>
      <c r="L355" s="106">
        <f>'Discount Calculations'!$AD$5+1</f>
        <v>1</v>
      </c>
      <c r="M355" s="25">
        <f>L355*(K355+I355)</f>
        <v>2.99</v>
      </c>
      <c r="N355" s="95">
        <f>M355*'FX Card'!$G$28</f>
        <v>2.99</v>
      </c>
      <c r="O355" s="913" t="str">
        <f>IFERROR(VLOOKUP(D355,Table_wabobpsvr_AzureCalc_AzureCalcRateCard[], 7,FALSE), VLOOKUP(LEFT(D355, LEN(D355)-'Rate Card'!$M$26), Table_wabobpsvr_AzureCalc_AzureCalcRateCard[], 7, FALSE))</f>
        <v/>
      </c>
      <c r="P355" s="913" t="str">
        <f>IFERROR(VLOOKUP(D355,Table_wabobpsvr_AzureCalc_AzureCalcRateCard[], 8,FALSE), VLOOKUP(LEFT(D355, LEN(D355)-'Rate Card'!$M$26), Table_wabobpsvr_AzureCalc_AzureCalcRateCard[], 8, FALSE))</f>
        <v/>
      </c>
    </row>
    <row r="356" spans="1:16">
      <c r="A356" t="s">
        <v>1377</v>
      </c>
      <c r="B356" s="351" t="s">
        <v>3316</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5MOSP1</v>
      </c>
      <c r="E356" s="1025">
        <f>IFERROR(VLOOKUP(D356,Table_wabobpsvr_AzureCalc_AzureCalcRateCard[], 5,FALSE), VLOOKUP(LEFT(D356, LEN(D356)-'Rate Card'!$M$26), Table_wabobpsvr_AzureCalc_AzureCalcRateCard[], 5, FALSE))</f>
        <v>2.59</v>
      </c>
      <c r="F356" s="1026">
        <f t="shared" si="95"/>
        <v>1</v>
      </c>
      <c r="G356" s="1053">
        <f>F356*E356</f>
        <v>2.59</v>
      </c>
      <c r="H356" s="1024">
        <f>'Discount Calculations'!$C$42</f>
        <v>0</v>
      </c>
      <c r="I356" s="1026">
        <f>G356*(1-H356)</f>
        <v>2.59</v>
      </c>
      <c r="J356" s="1053">
        <f t="shared" si="96"/>
        <v>0</v>
      </c>
      <c r="K356" s="548">
        <f>E356*J356</f>
        <v>0</v>
      </c>
      <c r="L356" s="106">
        <f>'Discount Calculations'!$AD$5+1</f>
        <v>1</v>
      </c>
      <c r="M356" s="25">
        <f>L356*(K356+I356)</f>
        <v>2.59</v>
      </c>
      <c r="N356" s="95">
        <f>M356*'FX Card'!$G$28</f>
        <v>2.59</v>
      </c>
      <c r="O356" s="913" t="str">
        <f>IFERROR(VLOOKUP(D356,Table_wabobpsvr_AzureCalc_AzureCalcRateCard[], 7,FALSE), VLOOKUP(LEFT(D356, LEN(D356)-'Rate Card'!$M$26), Table_wabobpsvr_AzureCalc_AzureCalcRateCard[], 7, FALSE))</f>
        <v/>
      </c>
      <c r="P356" s="913" t="str">
        <f>IFERROR(VLOOKUP(D356,Table_wabobpsvr_AzureCalc_AzureCalcRateCard[], 8,FALSE), VLOOKUP(LEFT(D356, LEN(D356)-'Rate Card'!$M$26), Table_wabobpsvr_AzureCalc_AzureCalcRateCard[], 8, FALSE))</f>
        <v/>
      </c>
    </row>
    <row r="357" spans="1:16">
      <c r="B357" s="351"/>
      <c r="C357" s="33"/>
      <c r="D357" s="1017"/>
      <c r="E357" s="1017"/>
      <c r="F357" s="1026"/>
      <c r="H357" s="1024"/>
      <c r="I357" s="1026"/>
      <c r="K357" s="548"/>
      <c r="L357" s="106"/>
      <c r="M357" s="25"/>
      <c r="N357" s="33"/>
      <c r="O357" s="914"/>
      <c r="P357" s="914"/>
    </row>
    <row r="358" spans="1:16">
      <c r="B358" s="351" t="s">
        <v>1437</v>
      </c>
      <c r="C358" s="64" t="str">
        <f>IFERROR(VLOOKUP(D358,Table_wabobpsvr_AzureCalc_AzureCalcRateCard[], 3,FALSE), VLOOKUP(LEFT(D358, LEN(D358)-'Rate Card'!$M$26), Table_wabobpsvr_AzureCalc_AzureCalcRateCard[], 3, FALSE))</f>
        <v/>
      </c>
      <c r="D358" s="1053" t="str">
        <f>B358&amp;'Discount Calculations'!$G$16&amp;'Rate Card'!$K$23</f>
        <v>Media Services Streaming UnitsMOSP1</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t="str">
        <f>IFERROR(VLOOKUP(D358,Table_wabobpsvr_AzureCalc_AzureCalcRateCard[], 7,FALSE), VLOOKUP(LEFT(D358, LEN(D358)-'Rate Card'!$M$26), Table_wabobpsvr_AzureCalc_AzureCalcRateCard[], 7, FALSE))</f>
        <v/>
      </c>
      <c r="P358" s="913" t="str">
        <f>IFERROR(VLOOKUP(D358,Table_wabobpsvr_AzureCalc_AzureCalcRateCard[], 8,FALSE), VLOOKUP(LEFT(D358, LEN(D358)-'Rate Card'!$M$26), Table_wabobpsvr_AzureCalc_AzureCalcRateCard[], 8, FALSE))</f>
        <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3154</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NetworkMOSP1</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t="str">
        <f>IFERROR(VLOOKUP(D362,Table_wabobpsvr_AzureCalc_AzureCalcRateCard[], 7,FALSE), VLOOKUP(LEFT(D362, LEN(D362)-'Rate Card'!$M$26), Table_wabobpsvr_AzureCalc_AzureCalcRateCard[], 7, FALSE))</f>
        <v/>
      </c>
      <c r="P362" s="913" t="str">
        <f>IFERROR(VLOOKUP(D362,Table_wabobpsvr_AzureCalc_AzureCalcRateCard[], 8,FALSE), VLOOKUP(LEFT(D362, LEN(D362)-'Rate Card'!$M$26), Table_wabobpsvr_AzureCalc_AzureCalcRateCard[], 8, FALSE))</f>
        <v/>
      </c>
    </row>
    <row r="363" spans="1:16">
      <c r="B363" t="s">
        <v>3274</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HoursMOSP1</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t="str">
        <f>IFERROR(VLOOKUP(D363,Table_wabobpsvr_AzureCalc_AzureCalcRateCard[], 7,FALSE), VLOOKUP(LEFT(D363, LEN(D363)-'Rate Card'!$M$26), Table_wabobpsvr_AzureCalc_AzureCalcRateCard[], 7, FALSE))</f>
        <v/>
      </c>
      <c r="P363" s="913" t="str">
        <f>IFERROR(VLOOKUP(D363,Table_wabobpsvr_AzureCalc_AzureCalcRateCard[], 8,FALSE), VLOOKUP(LEFT(D363, LEN(D363)-'Rate Card'!$M$26), Table_wabobpsvr_AzureCalc_AzureCalcRateCard[], 8, FALSE))</f>
        <v/>
      </c>
    </row>
    <row r="364" spans="1:16">
      <c r="B364" t="s">
        <v>4709</v>
      </c>
      <c r="C364" s="64" t="s">
        <v>91</v>
      </c>
      <c r="D364" s="1053" t="str">
        <f>B364&amp;'Discount Calculations'!$G$16&amp;'Rate Card'!$K$23</f>
        <v>Standard Gateway HoursMOSP1</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t="str">
        <f>IFERROR(VLOOKUP(D364,Table_wabobpsvr_AzureCalc_AzureCalcRateCard[], 7,FALSE), VLOOKUP(LEFT(D364, LEN(D364)-'Rate Card'!$M$26), Table_wabobpsvr_AzureCalc_AzureCalcRateCard[], 7, FALSE))</f>
        <v/>
      </c>
      <c r="P364" s="913" t="str">
        <f>IFERROR(VLOOKUP(D364,Table_wabobpsvr_AzureCalc_AzureCalcRateCard[], 8,FALSE), VLOOKUP(LEFT(D364, LEN(D364)-'Rate Card'!$M$26), Table_wabobpsvr_AzureCalc_AzureCalcRateCard[], 8, FALSE))</f>
        <v>NULL</v>
      </c>
    </row>
    <row r="365" spans="1:16">
      <c r="B365" t="s">
        <v>1395</v>
      </c>
      <c r="C365" s="64" t="s">
        <v>10</v>
      </c>
      <c r="D365" s="1053" t="str">
        <f>B365&amp;'Discount Calculations'!$G$16&amp;'Rate Card'!$K$23</f>
        <v>Inter VNET Data Transfer Out (GB) - Zone 1MOSP1</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1396</v>
      </c>
      <c r="C366" s="64" t="s">
        <v>10</v>
      </c>
      <c r="D366" s="1053" t="str">
        <f>B366&amp;'Discount Calculations'!$G$16&amp;'Rate Card'!$K$23</f>
        <v>Inter VNET Data Transfer Out (GB) - Zone 2MOSP1</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1397</v>
      </c>
      <c r="C367" s="64" t="s">
        <v>10</v>
      </c>
      <c r="D367" s="1053" t="str">
        <f>B367&amp;'Discount Calculations'!$G$16&amp;'Rate Card'!$K$23</f>
        <v>Inter VNET Data Transfer Out (GB) - Zone 3MOSP1</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3154</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WebMOSP1</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t="str">
        <f>IFERROR(VLOOKUP(D370,Table_wabobpsvr_AzureCalc_AzureCalcRateCard[], 7,FALSE), VLOOKUP(LEFT(D370, LEN(D370)-'Rate Card'!$M$26), Table_wabobpsvr_AzureCalc_AzureCalcRateCard[], 7, FALSE))</f>
        <v/>
      </c>
      <c r="P370" s="913" t="str">
        <f>IFERROR(VLOOKUP(D370,Table_wabobpsvr_AzureCalc_AzureCalcRateCard[], 8,FALSE), VLOOKUP(LEFT(D370, LEN(D370)-'Rate Card'!$M$26), Table_wabobpsvr_AzureCalc_AzureCalcRateCard[], 8, FALSE))</f>
        <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WebMOSP1</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t="str">
        <f>IFERROR(VLOOKUP(D371,Table_wabobpsvr_AzureCalc_AzureCalcRateCard[], 7,FALSE), VLOOKUP(LEFT(D371, LEN(D371)-'Rate Card'!$M$26), Table_wabobpsvr_AzureCalc_AzureCalcRateCard[], 7, FALSE))</f>
        <v/>
      </c>
      <c r="P371" s="913" t="str">
        <f>IFERROR(VLOOKUP(D371,Table_wabobpsvr_AzureCalc_AzureCalcRateCard[], 8,FALSE), VLOOKUP(LEFT(D371, LEN(D371)-'Rate Card'!$M$26), Table_wabobpsvr_AzureCalc_AzureCalcRateCard[], 8, FALSE))</f>
        <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WebMOSP1</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t="str">
        <f>IFERROR(VLOOKUP(D372,Table_wabobpsvr_AzureCalc_AzureCalcRateCard[], 7,FALSE), VLOOKUP(LEFT(D372, LEN(D372)-'Rate Card'!$M$26), Table_wabobpsvr_AzureCalc_AzureCalcRateCard[], 7, FALSE))</f>
        <v/>
      </c>
      <c r="P372" s="913" t="str">
        <f>IFERROR(VLOOKUP(D372,Table_wabobpsvr_AzureCalc_AzureCalcRateCard[], 8,FALSE), VLOOKUP(LEFT(D372, LEN(D372)-'Rate Card'!$M$26), Table_wabobpsvr_AzureCalc_AzureCalcRateCard[], 8, FALSE))</f>
        <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WebMOSP1</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t="str">
        <f>IFERROR(VLOOKUP(D373,Table_wabobpsvr_AzureCalc_AzureCalcRateCard[], 7,FALSE), VLOOKUP(LEFT(D373, LEN(D373)-'Rate Card'!$M$26), Table_wabobpsvr_AzureCalc_AzureCalcRateCard[], 7, FALSE))</f>
        <v/>
      </c>
      <c r="P373" s="913" t="str">
        <f>IFERROR(VLOOKUP(D373,Table_wabobpsvr_AzureCalc_AzureCalcRateCard[], 8,FALSE), VLOOKUP(LEFT(D373, LEN(D373)-'Rate Card'!$M$26), Table_wabobpsvr_AzureCalc_AzureCalcRateCard[], 8, FALSE))</f>
        <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t="str">
        <f>O371</f>
        <v/>
      </c>
      <c r="P374" s="913" t="str">
        <f>P371</f>
        <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WebMOSP1</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t="str">
        <f>IFERROR(VLOOKUP(D375,Table_wabobpsvr_AzureCalc_AzureCalcRateCard[], 7,FALSE), VLOOKUP(LEFT(D375, LEN(D375)-'Rate Card'!$M$26), Table_wabobpsvr_AzureCalc_AzureCalcRateCard[], 7, FALSE))</f>
        <v/>
      </c>
      <c r="P375" s="913" t="str">
        <f>IFERROR(VLOOKUP(D375,Table_wabobpsvr_AzureCalc_AzureCalcRateCard[], 8,FALSE), VLOOKUP(LEFT(D375, LEN(D375)-'Rate Card'!$M$26), Table_wabobpsvr_AzureCalc_AzureCalcRateCard[], 8, FALSE))</f>
        <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WebMOSP1</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t="str">
        <f>IFERROR(VLOOKUP(D376,Table_wabobpsvr_AzureCalc_AzureCalcRateCard[], 7,FALSE), VLOOKUP(LEFT(D376, LEN(D376)-'Rate Card'!$M$26), Table_wabobpsvr_AzureCalc_AzureCalcRateCard[], 7, FALSE))</f>
        <v/>
      </c>
      <c r="P376" s="913" t="str">
        <f>IFERROR(VLOOKUP(D376,Table_wabobpsvr_AzureCalc_AzureCalcRateCard[], 8,FALSE), VLOOKUP(LEFT(D376, LEN(D376)-'Rate Card'!$M$26), Table_wabobpsvr_AzureCalc_AzureCalcRateCard[], 8, FALSE))</f>
        <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t="str">
        <f>O371</f>
        <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t="str">
        <f>O371</f>
        <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t="str">
        <f>O371</f>
        <v/>
      </c>
      <c r="P379" s="913" t="e">
        <f>IFERROR(VLOOKUP(D379,Table_wabobpsvr_AzureCalc_AzureCalcRateCard[], 8,FALSE), VLOOKUP(LEFT(D379, LEN(D379)-'Rate Card'!$M$26), Table_wabobpsvr_AzureCalc_AzureCalcRateCard[], 8, FALSE))</f>
        <v>#N/A</v>
      </c>
    </row>
    <row r="380" spans="1:16">
      <c r="A380" s="19" t="s">
        <v>4641</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t="str">
        <f t="shared" ref="O380:O381" si="117">O372</f>
        <v/>
      </c>
      <c r="P380" s="913" t="e">
        <f>IFERROR(VLOOKUP(D380,Table_wabobpsvr_AzureCalc_AzureCalcRateCard[], 8,FALSE), VLOOKUP(LEFT(D380, LEN(D380)-'Rate Card'!$M$26), Table_wabobpsvr_AzureCalc_AzureCalcRateCard[], 8, FALSE))</f>
        <v>#N/A</v>
      </c>
    </row>
    <row r="381" spans="1:16">
      <c r="A381" s="19" t="s">
        <v>4642</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t="str">
        <f t="shared" si="117"/>
        <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StandardMOSP1</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t="str">
        <f>IFERROR(VLOOKUP(D383,Table_wabobpsvr_AzureCalc_AzureCalcRateCard[], 7,FALSE), VLOOKUP(LEFT(D383, LEN(D383)-'Rate Card'!$M$26), Table_wabobpsvr_AzureCalc_AzureCalcRateCard[], 7, FALSE))</f>
        <v/>
      </c>
      <c r="P383" s="913" t="str">
        <f>IFERROR(VLOOKUP(D383,Table_wabobpsvr_AzureCalc_AzureCalcRateCard[], 8,FALSE), VLOOKUP(LEFT(D383, LEN(D383)-'Rate Card'!$M$26), Table_wabobpsvr_AzureCalc_AzureCalcRateCard[], 8, FALSE))</f>
        <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StandardMOSP1</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t="str">
        <f>IFERROR(VLOOKUP(D384,Table_wabobpsvr_AzureCalc_AzureCalcRateCard[], 7,FALSE), VLOOKUP(LEFT(D384, LEN(D384)-'Rate Card'!$M$26), Table_wabobpsvr_AzureCalc_AzureCalcRateCard[], 7, FALSE))</f>
        <v/>
      </c>
      <c r="P384" s="913" t="str">
        <f>IFERROR(VLOOKUP(D384,Table_wabobpsvr_AzureCalc_AzureCalcRateCard[], 8,FALSE), VLOOKUP(LEFT(D384, LEN(D384)-'Rate Card'!$M$26), Table_wabobpsvr_AzureCalc_AzureCalcRateCard[], 8, FALSE))</f>
        <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StandardMOSP1</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t="str">
        <f>IFERROR(VLOOKUP(D385,Table_wabobpsvr_AzureCalc_AzureCalcRateCard[], 7,FALSE), VLOOKUP(LEFT(D385, LEN(D385)-'Rate Card'!$M$26), Table_wabobpsvr_AzureCalc_AzureCalcRateCard[], 7, FALSE))</f>
        <v/>
      </c>
      <c r="P385" s="913" t="str">
        <f>IFERROR(VLOOKUP(D385,Table_wabobpsvr_AzureCalc_AzureCalcRateCard[], 8,FALSE), VLOOKUP(LEFT(D385, LEN(D385)-'Rate Card'!$M$26), Table_wabobpsvr_AzureCalc_AzureCalcRateCard[], 8, FALSE))</f>
        <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StandardMOSP1</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t="str">
        <f>IFERROR(VLOOKUP(D386,Table_wabobpsvr_AzureCalc_AzureCalcRateCard[], 7,FALSE), VLOOKUP(LEFT(D386, LEN(D386)-'Rate Card'!$M$26), Table_wabobpsvr_AzureCalc_AzureCalcRateCard[], 7, FALSE))</f>
        <v/>
      </c>
      <c r="P386" s="913" t="str">
        <f>IFERROR(VLOOKUP(D386,Table_wabobpsvr_AzureCalc_AzureCalcRateCard[], 8,FALSE), VLOOKUP(LEFT(D386, LEN(D386)-'Rate Card'!$M$26), Table_wabobpsvr_AzureCalc_AzureCalcRateCard[], 8, FALSE))</f>
        <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StandardMOSP1</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t="str">
        <f>IFERROR(VLOOKUP(D388,Table_wabobpsvr_AzureCalc_AzureCalcRateCard[], 7,FALSE), VLOOKUP(LEFT(D388, LEN(D388)-'Rate Card'!$M$26), Table_wabobpsvr_AzureCalc_AzureCalcRateCard[], 7, FALSE))</f>
        <v/>
      </c>
      <c r="P388" s="913" t="str">
        <f>IFERROR(VLOOKUP(D388,Table_wabobpsvr_AzureCalc_AzureCalcRateCard[], 8,FALSE), VLOOKUP(LEFT(D388, LEN(D388)-'Rate Card'!$M$26), Table_wabobpsvr_AzureCalc_AzureCalcRateCard[], 8, FALSE))</f>
        <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StandardMOSP1</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t="str">
        <f>IFERROR(VLOOKUP(D389,Table_wabobpsvr_AzureCalc_AzureCalcRateCard[], 7,FALSE), VLOOKUP(LEFT(D389, LEN(D389)-'Rate Card'!$M$26), Table_wabobpsvr_AzureCalc_AzureCalcRateCard[], 7, FALSE))</f>
        <v/>
      </c>
      <c r="P389" s="913" t="str">
        <f>IFERROR(VLOOKUP(D389,Table_wabobpsvr_AzureCalc_AzureCalcRateCard[], 8,FALSE), VLOOKUP(LEFT(D389, LEN(D389)-'Rate Card'!$M$26), Table_wabobpsvr_AzureCalc_AzureCalcRateCard[], 8, FALSE))</f>
        <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4641</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4642</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EnterpriseMOSP1</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t="str">
        <f>IFERROR(VLOOKUP(D396,Table_wabobpsvr_AzureCalc_AzureCalcRateCard[], 7,FALSE), VLOOKUP(LEFT(D396, LEN(D396)-'Rate Card'!$M$26), Table_wabobpsvr_AzureCalc_AzureCalcRateCard[], 7, FALSE))</f>
        <v/>
      </c>
      <c r="P396" s="913" t="str">
        <f>IFERROR(VLOOKUP(D396,Table_wabobpsvr_AzureCalc_AzureCalcRateCard[], 8,FALSE), VLOOKUP(LEFT(D396, LEN(D396)-'Rate Card'!$M$26), Table_wabobpsvr_AzureCalc_AzureCalcRateCard[], 8, FALSE))</f>
        <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EnterpriseMOSP1</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t="str">
        <f>IFERROR(VLOOKUP(D397,Table_wabobpsvr_AzureCalc_AzureCalcRateCard[], 7,FALSE), VLOOKUP(LEFT(D397, LEN(D397)-'Rate Card'!$M$26), Table_wabobpsvr_AzureCalc_AzureCalcRateCard[], 7, FALSE))</f>
        <v/>
      </c>
      <c r="P397" s="913" t="str">
        <f>IFERROR(VLOOKUP(D397,Table_wabobpsvr_AzureCalc_AzureCalcRateCard[], 8,FALSE), VLOOKUP(LEFT(D397, LEN(D397)-'Rate Card'!$M$26), Table_wabobpsvr_AzureCalc_AzureCalcRateCard[], 8, FALSE))</f>
        <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EnterpriseMOSP1</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t="str">
        <f>IFERROR(VLOOKUP(D398,Table_wabobpsvr_AzureCalc_AzureCalcRateCard[], 7,FALSE), VLOOKUP(LEFT(D398, LEN(D398)-'Rate Card'!$M$26), Table_wabobpsvr_AzureCalc_AzureCalcRateCard[], 7, FALSE))</f>
        <v/>
      </c>
      <c r="P398" s="913" t="str">
        <f>IFERROR(VLOOKUP(D398,Table_wabobpsvr_AzureCalc_AzureCalcRateCard[], 8,FALSE), VLOOKUP(LEFT(D398, LEN(D398)-'Rate Card'!$M$26), Table_wabobpsvr_AzureCalc_AzureCalcRateCard[], 8, FALSE))</f>
        <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EnterpriseMOSP1</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t="str">
        <f>IFERROR(VLOOKUP(D399,Table_wabobpsvr_AzureCalc_AzureCalcRateCard[], 7,FALSE), VLOOKUP(LEFT(D399, LEN(D399)-'Rate Card'!$M$26), Table_wabobpsvr_AzureCalc_AzureCalcRateCard[], 7, FALSE))</f>
        <v/>
      </c>
      <c r="P399" s="913" t="str">
        <f>IFERROR(VLOOKUP(D399,Table_wabobpsvr_AzureCalc_AzureCalcRateCard[], 8,FALSE), VLOOKUP(LEFT(D399, LEN(D399)-'Rate Card'!$M$26), Table_wabobpsvr_AzureCalc_AzureCalcRateCard[], 8, FALSE))</f>
        <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EnterpriseMOSP1</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t="str">
        <f>IFERROR(VLOOKUP(D401,Table_wabobpsvr_AzureCalc_AzureCalcRateCard[], 7,FALSE), VLOOKUP(LEFT(D401, LEN(D401)-'Rate Card'!$M$26), Table_wabobpsvr_AzureCalc_AzureCalcRateCard[], 7, FALSE))</f>
        <v/>
      </c>
      <c r="P401" s="913" t="str">
        <f>IFERROR(VLOOKUP(D401,Table_wabobpsvr_AzureCalc_AzureCalcRateCard[], 8,FALSE), VLOOKUP(LEFT(D401, LEN(D401)-'Rate Card'!$M$26), Table_wabobpsvr_AzureCalc_AzureCalcRateCard[], 8, FALSE))</f>
        <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EnterpriseMOSP1</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t="str">
        <f>IFERROR(VLOOKUP(D402,Table_wabobpsvr_AzureCalc_AzureCalcRateCard[], 7,FALSE), VLOOKUP(LEFT(D402, LEN(D402)-'Rate Card'!$M$26), Table_wabobpsvr_AzureCalc_AzureCalcRateCard[], 7, FALSE))</f>
        <v/>
      </c>
      <c r="P402" s="913" t="str">
        <f>IFERROR(VLOOKUP(D402,Table_wabobpsvr_AzureCalc_AzureCalcRateCard[], 8,FALSE), VLOOKUP(LEFT(D402, LEN(D402)-'Rate Card'!$M$26), Table_wabobpsvr_AzureCalc_AzureCalcRateCard[], 8, FALSE))</f>
        <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4641</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4642</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3154</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StandardMOSP1</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t="str">
        <f>IFERROR(VLOOKUP(D410,Table_wabobpsvr_AzureCalc_AzureCalcRateCard[], 7,FALSE), VLOOKUP(LEFT(D410, LEN(D410)-'Rate Card'!$M$26), Table_wabobpsvr_AzureCalc_AzureCalcRateCard[], 7, FALSE))</f>
        <v/>
      </c>
      <c r="P410" s="913" t="str">
        <f>IFERROR(VLOOKUP(D410,Table_wabobpsvr_AzureCalc_AzureCalcRateCard[], 8,FALSE), VLOOKUP(LEFT(D410, LEN(D410)-'Rate Card'!$M$26), Table_wabobpsvr_AzureCalc_AzureCalcRateCard[], 8, FALSE))</f>
        <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StandardMOSP1</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t="str">
        <f>IFERROR(VLOOKUP(D411,Table_wabobpsvr_AzureCalc_AzureCalcRateCard[], 7,FALSE), VLOOKUP(LEFT(D411, LEN(D411)-'Rate Card'!$M$26), Table_wabobpsvr_AzureCalc_AzureCalcRateCard[], 7, FALSE))</f>
        <v/>
      </c>
      <c r="P411" s="913" t="str">
        <f>IFERROR(VLOOKUP(D411,Table_wabobpsvr_AzureCalc_AzureCalcRateCard[], 8,FALSE), VLOOKUP(LEFT(D411, LEN(D411)-'Rate Card'!$M$26), Table_wabobpsvr_AzureCalc_AzureCalcRateCard[], 8, FALSE))</f>
        <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StandardMOSP1</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t="str">
        <f>IFERROR(VLOOKUP(D412,Table_wabobpsvr_AzureCalc_AzureCalcRateCard[], 7,FALSE), VLOOKUP(LEFT(D412, LEN(D412)-'Rate Card'!$M$26), Table_wabobpsvr_AzureCalc_AzureCalcRateCard[], 7, FALSE))</f>
        <v/>
      </c>
      <c r="P412" s="913" t="str">
        <f>IFERROR(VLOOKUP(D412,Table_wabobpsvr_AzureCalc_AzureCalcRateCard[], 8,FALSE), VLOOKUP(LEFT(D412, LEN(D412)-'Rate Card'!$M$26), Table_wabobpsvr_AzureCalc_AzureCalcRateCard[], 8, FALSE))</f>
        <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StandardMOSP1</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t="str">
        <f>IFERROR(VLOOKUP(D413,Table_wabobpsvr_AzureCalc_AzureCalcRateCard[], 7,FALSE), VLOOKUP(LEFT(D413, LEN(D413)-'Rate Card'!$M$26), Table_wabobpsvr_AzureCalc_AzureCalcRateCard[], 7, FALSE))</f>
        <v/>
      </c>
      <c r="P413" s="913" t="str">
        <f>IFERROR(VLOOKUP(D413,Table_wabobpsvr_AzureCalc_AzureCalcRateCard[], 8,FALSE), VLOOKUP(LEFT(D413, LEN(D413)-'Rate Card'!$M$26), Table_wabobpsvr_AzureCalc_AzureCalcRateCard[], 8, FALSE))</f>
        <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t="str">
        <f>O411</f>
        <v/>
      </c>
      <c r="P414" s="913" t="str">
        <f>P411</f>
        <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StandardMOSP1</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t="str">
        <f>IFERROR(VLOOKUP(D415,Table_wabobpsvr_AzureCalc_AzureCalcRateCard[], 7,FALSE), VLOOKUP(LEFT(D415, LEN(D415)-'Rate Card'!$M$26), Table_wabobpsvr_AzureCalc_AzureCalcRateCard[], 7, FALSE))</f>
        <v/>
      </c>
      <c r="P415" s="913" t="str">
        <f>IFERROR(VLOOKUP(D415,Table_wabobpsvr_AzureCalc_AzureCalcRateCard[], 8,FALSE), VLOOKUP(LEFT(D415, LEN(D415)-'Rate Card'!$M$26), Table_wabobpsvr_AzureCalc_AzureCalcRateCard[], 8, FALSE))</f>
        <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StandardMOSP1</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t="str">
        <f>IFERROR(VLOOKUP(D416,Table_wabobpsvr_AzureCalc_AzureCalcRateCard[], 7,FALSE), VLOOKUP(LEFT(D416, LEN(D416)-'Rate Card'!$M$26), Table_wabobpsvr_AzureCalc_AzureCalcRateCard[], 7, FALSE))</f>
        <v/>
      </c>
      <c r="P416" s="913" t="str">
        <f>IFERROR(VLOOKUP(D416,Table_wabobpsvr_AzureCalc_AzureCalcRateCard[], 8,FALSE), VLOOKUP(LEFT(D416, LEN(D416)-'Rate Card'!$M$26), Table_wabobpsvr_AzureCalc_AzureCalcRateCard[], 8, FALSE))</f>
        <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t="str">
        <f>O411</f>
        <v/>
      </c>
      <c r="P417" s="913" t="str">
        <f>P411</f>
        <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t="str">
        <f>O411</f>
        <v/>
      </c>
      <c r="P418" s="913" t="str">
        <f>P411</f>
        <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t="str">
        <f>O411</f>
        <v/>
      </c>
      <c r="P419" s="913" t="str">
        <f>P411</f>
        <v/>
      </c>
    </row>
    <row r="420" spans="1:16">
      <c r="A420" s="19" t="s">
        <v>4641</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t="str">
        <f t="shared" ref="O420:P420" si="148">O412</f>
        <v/>
      </c>
      <c r="P420" s="913" t="str">
        <f t="shared" si="148"/>
        <v/>
      </c>
    </row>
    <row r="421" spans="1:16">
      <c r="A421" s="19" t="s">
        <v>4642</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t="str">
        <f t="shared" ref="O421:P421" si="149">O413</f>
        <v/>
      </c>
      <c r="P421" s="913" t="str">
        <f t="shared" si="149"/>
        <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EnterpriseMOSP1</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t="str">
        <f>IFERROR(VLOOKUP(D423,Table_wabobpsvr_AzureCalc_AzureCalcRateCard[], 7,FALSE), VLOOKUP(LEFT(D423, LEN(D423)-'Rate Card'!$M$26), Table_wabobpsvr_AzureCalc_AzureCalcRateCard[], 7, FALSE))</f>
        <v/>
      </c>
      <c r="P423" s="913" t="str">
        <f>IFERROR(VLOOKUP(D423,Table_wabobpsvr_AzureCalc_AzureCalcRateCard[], 8,FALSE), VLOOKUP(LEFT(D423, LEN(D423)-'Rate Card'!$M$26), Table_wabobpsvr_AzureCalc_AzureCalcRateCard[], 8, FALSE))</f>
        <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EnterpriseMOSP1</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t="str">
        <f>IFERROR(VLOOKUP(D424,Table_wabobpsvr_AzureCalc_AzureCalcRateCard[], 7,FALSE), VLOOKUP(LEFT(D424, LEN(D424)-'Rate Card'!$M$26), Table_wabobpsvr_AzureCalc_AzureCalcRateCard[], 7, FALSE))</f>
        <v/>
      </c>
      <c r="P424" s="913" t="str">
        <f>IFERROR(VLOOKUP(D424,Table_wabobpsvr_AzureCalc_AzureCalcRateCard[], 8,FALSE), VLOOKUP(LEFT(D424, LEN(D424)-'Rate Card'!$M$26), Table_wabobpsvr_AzureCalc_AzureCalcRateCard[], 8, FALSE))</f>
        <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EnterpriseMOSP1</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t="str">
        <f>IFERROR(VLOOKUP(D425,Table_wabobpsvr_AzureCalc_AzureCalcRateCard[], 7,FALSE), VLOOKUP(LEFT(D425, LEN(D425)-'Rate Card'!$M$26), Table_wabobpsvr_AzureCalc_AzureCalcRateCard[], 7, FALSE))</f>
        <v/>
      </c>
      <c r="P425" s="913" t="str">
        <f>IFERROR(VLOOKUP(D425,Table_wabobpsvr_AzureCalc_AzureCalcRateCard[], 8,FALSE), VLOOKUP(LEFT(D425, LEN(D425)-'Rate Card'!$M$26), Table_wabobpsvr_AzureCalc_AzureCalcRateCard[], 8, FALSE))</f>
        <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EnterpriseMOSP1</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t="str">
        <f>IFERROR(VLOOKUP(D426,Table_wabobpsvr_AzureCalc_AzureCalcRateCard[], 7,FALSE), VLOOKUP(LEFT(D426, LEN(D426)-'Rate Card'!$M$26), Table_wabobpsvr_AzureCalc_AzureCalcRateCard[], 7, FALSE))</f>
        <v/>
      </c>
      <c r="P426" s="913" t="str">
        <f>IFERROR(VLOOKUP(D426,Table_wabobpsvr_AzureCalc_AzureCalcRateCard[], 8,FALSE), VLOOKUP(LEFT(D426, LEN(D426)-'Rate Card'!$M$26), Table_wabobpsvr_AzureCalc_AzureCalcRateCard[], 8, FALSE))</f>
        <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EnterpriseMOSP1</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t="str">
        <f>IFERROR(VLOOKUP(D428,Table_wabobpsvr_AzureCalc_AzureCalcRateCard[], 7,FALSE), VLOOKUP(LEFT(D428, LEN(D428)-'Rate Card'!$M$26), Table_wabobpsvr_AzureCalc_AzureCalcRateCard[], 7, FALSE))</f>
        <v/>
      </c>
      <c r="P428" s="913" t="str">
        <f>IFERROR(VLOOKUP(D428,Table_wabobpsvr_AzureCalc_AzureCalcRateCard[], 8,FALSE), VLOOKUP(LEFT(D428, LEN(D428)-'Rate Card'!$M$26), Table_wabobpsvr_AzureCalc_AzureCalcRateCard[], 8, FALSE))</f>
        <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EnterpriseMOSP1</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t="str">
        <f>IFERROR(VLOOKUP(D429,Table_wabobpsvr_AzureCalc_AzureCalcRateCard[], 7,FALSE), VLOOKUP(LEFT(D429, LEN(D429)-'Rate Card'!$M$26), Table_wabobpsvr_AzureCalc_AzureCalcRateCard[], 7, FALSE))</f>
        <v/>
      </c>
      <c r="P429" s="913" t="str">
        <f>IFERROR(VLOOKUP(D429,Table_wabobpsvr_AzureCalc_AzureCalcRateCard[], 8,FALSE), VLOOKUP(LEFT(D429, LEN(D429)-'Rate Card'!$M$26), Table_wabobpsvr_AzureCalc_AzureCalcRateCard[], 8, FALSE))</f>
        <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4641</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4642</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3154</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core)MOSP1</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t="str">
        <f>IFERROR(VLOOKUP(D438,Table_wabobpsvr_AzureCalc_AzureCalcRateCard[], 7,FALSE), VLOOKUP(LEFT(D438, LEN(D438)-'Rate Card'!$M$26), Table_wabobpsvr_AzureCalc_AzureCalcRateCard[], 7, FALSE))</f>
        <v/>
      </c>
      <c r="P438" s="913" t="str">
        <f>IFERROR(VLOOKUP(D438,Table_wabobpsvr_AzureCalc_AzureCalcRateCard[], 8,FALSE), VLOOKUP(LEFT(D438, LEN(D438)-'Rate Card'!$M$26), Table_wabobpsvr_AzureCalc_AzureCalcRateCard[], 8, FALSE))</f>
        <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core)MOSP1</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t="str">
        <f>IFERROR(VLOOKUP(D439,Table_wabobpsvr_AzureCalc_AzureCalcRateCard[], 7,FALSE), VLOOKUP(LEFT(D439, LEN(D439)-'Rate Card'!$M$26), Table_wabobpsvr_AzureCalc_AzureCalcRateCard[], 7, FALSE))</f>
        <v/>
      </c>
      <c r="P439" s="913" t="str">
        <f>IFERROR(VLOOKUP(D439,Table_wabobpsvr_AzureCalc_AzureCalcRateCard[], 8,FALSE), VLOOKUP(LEFT(D439, LEN(D439)-'Rate Card'!$M$26), Table_wabobpsvr_AzureCalc_AzureCalcRateCard[], 8, FALSE))</f>
        <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core)MOSP1</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t="str">
        <f>IFERROR(VLOOKUP(D440,Table_wabobpsvr_AzureCalc_AzureCalcRateCard[], 7,FALSE), VLOOKUP(LEFT(D440, LEN(D440)-'Rate Card'!$M$26), Table_wabobpsvr_AzureCalc_AzureCalcRateCard[], 7, FALSE))</f>
        <v/>
      </c>
      <c r="P440" s="913" t="str">
        <f>IFERROR(VLOOKUP(D440,Table_wabobpsvr_AzureCalc_AzureCalcRateCard[], 8,FALSE), VLOOKUP(LEFT(D440, LEN(D440)-'Rate Card'!$M$26), Table_wabobpsvr_AzureCalc_AzureCalcRateCard[], 8, FALSE))</f>
        <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core)MOSP1</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t="str">
        <f>IFERROR(VLOOKUP(D441,Table_wabobpsvr_AzureCalc_AzureCalcRateCard[], 7,FALSE), VLOOKUP(LEFT(D441, LEN(D441)-'Rate Card'!$M$26), Table_wabobpsvr_AzureCalc_AzureCalcRateCard[], 7, FALSE))</f>
        <v/>
      </c>
      <c r="P441" s="913" t="str">
        <f>IFERROR(VLOOKUP(D441,Table_wabobpsvr_AzureCalc_AzureCalcRateCard[], 8,FALSE), VLOOKUP(LEFT(D441, LEN(D441)-'Rate Card'!$M$26), Table_wabobpsvr_AzureCalc_AzureCalcRateCard[], 8, FALSE))</f>
        <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core)MOSP1</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t="str">
        <f>IFERROR(VLOOKUP(D442,Table_wabobpsvr_AzureCalc_AzureCalcRateCard[], 7,FALSE), VLOOKUP(LEFT(D442, LEN(D442)-'Rate Card'!$M$26), Table_wabobpsvr_AzureCalc_AzureCalcRateCard[], 7, FALSE))</f>
        <v/>
      </c>
      <c r="P442" s="913" t="str">
        <f>IFERROR(VLOOKUP(D442,Table_wabobpsvr_AzureCalc_AzureCalcRateCard[], 8,FALSE), VLOOKUP(LEFT(D442, LEN(D442)-'Rate Card'!$M$26), Table_wabobpsvr_AzureCalc_AzureCalcRateCard[], 8, FALSE))</f>
        <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core)MOSP1</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t="str">
        <f>IFERROR(VLOOKUP(D443,Table_wabobpsvr_AzureCalc_AzureCalcRateCard[], 7,FALSE), VLOOKUP(LEFT(D443, LEN(D443)-'Rate Card'!$M$26), Table_wabobpsvr_AzureCalc_AzureCalcRateCard[], 7, FALSE))</f>
        <v/>
      </c>
      <c r="P443" s="913" t="str">
        <f>IFERROR(VLOOKUP(D443,Table_wabobpsvr_AzureCalc_AzureCalcRateCard[], 8,FALSE), VLOOKUP(LEFT(D443, LEN(D443)-'Rate Card'!$M$26), Table_wabobpsvr_AzureCalc_AzureCalcRateCard[], 8, FALSE))</f>
        <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core)MOSP1</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t="str">
        <f>IFERROR(VLOOKUP(D444,Table_wabobpsvr_AzureCalc_AzureCalcRateCard[], 7,FALSE), VLOOKUP(LEFT(D444, LEN(D444)-'Rate Card'!$M$26), Table_wabobpsvr_AzureCalc_AzureCalcRateCard[], 7, FALSE))</f>
        <v/>
      </c>
      <c r="P444" s="913" t="str">
        <f>IFERROR(VLOOKUP(D444,Table_wabobpsvr_AzureCalc_AzureCalcRateCard[], 8,FALSE), VLOOKUP(LEFT(D444, LEN(D444)-'Rate Card'!$M$26), Table_wabobpsvr_AzureCalc_AzureCalcRateCard[], 8, FALSE))</f>
        <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core)MOSP1</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t="str">
        <f>IFERROR(VLOOKUP(D445,Table_wabobpsvr_AzureCalc_AzureCalcRateCard[], 7,FALSE), VLOOKUP(LEFT(D445, LEN(D445)-'Rate Card'!$M$26), Table_wabobpsvr_AzureCalc_AzureCalcRateCard[], 7, FALSE))</f>
        <v/>
      </c>
      <c r="P445" s="913" t="str">
        <f>IFERROR(VLOOKUP(D445,Table_wabobpsvr_AzureCalc_AzureCalcRateCard[], 8,FALSE), VLOOKUP(LEFT(D445, LEN(D445)-'Rate Card'!$M$26), Table_wabobpsvr_AzureCalc_AzureCalcRateCard[], 8, FALSE))</f>
        <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core)MOSP1</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t="str">
        <f>IFERROR(VLOOKUP(D446,Table_wabobpsvr_AzureCalc_AzureCalcRateCard[], 7,FALSE), VLOOKUP(LEFT(D446, LEN(D446)-'Rate Card'!$M$26), Table_wabobpsvr_AzureCalc_AzureCalcRateCard[], 7, FALSE))</f>
        <v/>
      </c>
      <c r="P446" s="913" t="str">
        <f>IFERROR(VLOOKUP(D446,Table_wabobpsvr_AzureCalc_AzureCalcRateCard[], 8,FALSE), VLOOKUP(LEFT(D446, LEN(D446)-'Rate Card'!$M$26), Table_wabobpsvr_AzureCalc_AzureCalcRateCard[], 8, FALSE))</f>
        <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core)MOSP1</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t="str">
        <f>IFERROR(VLOOKUP(D447,Table_wabobpsvr_AzureCalc_AzureCalcRateCard[], 7,FALSE), VLOOKUP(LEFT(D447, LEN(D447)-'Rate Card'!$M$26), Table_wabobpsvr_AzureCalc_AzureCalcRateCard[], 7, FALSE))</f>
        <v/>
      </c>
      <c r="P447" s="913" t="str">
        <f>IFERROR(VLOOKUP(D447,Table_wabobpsvr_AzureCalc_AzureCalcRateCard[], 8,FALSE), VLOOKUP(LEFT(D447, LEN(D447)-'Rate Card'!$M$26), Table_wabobpsvr_AzureCalc_AzureCalcRateCard[], 8, FALSE))</f>
        <v/>
      </c>
    </row>
    <row r="448" spans="1:16">
      <c r="A448" s="19" t="s">
        <v>4641</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core)MOSP1</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t="str">
        <f>IFERROR(VLOOKUP(D448,Table_wabobpsvr_AzureCalc_AzureCalcRateCard[], 7,FALSE), VLOOKUP(LEFT(D448, LEN(D448)-'Rate Card'!$M$26), Table_wabobpsvr_AzureCalc_AzureCalcRateCard[], 7, FALSE))</f>
        <v/>
      </c>
      <c r="P448" s="913" t="str">
        <f>IFERROR(VLOOKUP(D448,Table_wabobpsvr_AzureCalc_AzureCalcRateCard[], 8,FALSE), VLOOKUP(LEFT(D448, LEN(D448)-'Rate Card'!$M$26), Table_wabobpsvr_AzureCalc_AzureCalcRateCard[], 8, FALSE))</f>
        <v/>
      </c>
    </row>
    <row r="449" spans="1:16">
      <c r="A449" s="19" t="s">
        <v>4642</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core)MOSP1</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t="str">
        <f>IFERROR(VLOOKUP(D449,Table_wabobpsvr_AzureCalc_AzureCalcRateCard[], 7,FALSE), VLOOKUP(LEFT(D449, LEN(D449)-'Rate Card'!$M$26), Table_wabobpsvr_AzureCalc_AzureCalcRateCard[], 7, FALSE))</f>
        <v/>
      </c>
      <c r="P449" s="913" t="str">
        <f>IFERROR(VLOOKUP(D449,Table_wabobpsvr_AzureCalc_AzureCalcRateCard[], 8,FALSE), VLOOKUP(LEFT(D449, LEN(D449)-'Rate Card'!$M$26), Table_wabobpsvr_AzureCalc_AzureCalcRateCard[], 8, FALSE))</f>
        <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core)MOSP1</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t="str">
        <f>IFERROR(VLOOKUP(D451,Table_wabobpsvr_AzureCalc_AzureCalcRateCard[], 7,FALSE), VLOOKUP(LEFT(D451, LEN(D451)-'Rate Card'!$M$26), Table_wabobpsvr_AzureCalc_AzureCalcRateCard[], 7, FALSE))</f>
        <v/>
      </c>
      <c r="P451" s="913" t="str">
        <f>IFERROR(VLOOKUP(D451,Table_wabobpsvr_AzureCalc_AzureCalcRateCard[], 8,FALSE), VLOOKUP(LEFT(D451, LEN(D451)-'Rate Card'!$M$26), Table_wabobpsvr_AzureCalc_AzureCalcRateCard[], 8, FALSE))</f>
        <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core)MOSP1</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t="str">
        <f>IFERROR(VLOOKUP(D452,Table_wabobpsvr_AzureCalc_AzureCalcRateCard[], 7,FALSE), VLOOKUP(LEFT(D452, LEN(D452)-'Rate Card'!$M$26), Table_wabobpsvr_AzureCalc_AzureCalcRateCard[], 7, FALSE))</f>
        <v/>
      </c>
      <c r="P452" s="913" t="str">
        <f>IFERROR(VLOOKUP(D452,Table_wabobpsvr_AzureCalc_AzureCalcRateCard[], 8,FALSE), VLOOKUP(LEFT(D452, LEN(D452)-'Rate Card'!$M$26), Table_wabobpsvr_AzureCalc_AzureCalcRateCard[], 8, FALSE))</f>
        <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core)MOSP1</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t="str">
        <f>IFERROR(VLOOKUP(D453,Table_wabobpsvr_AzureCalc_AzureCalcRateCard[], 7,FALSE), VLOOKUP(LEFT(D453, LEN(D453)-'Rate Card'!$M$26), Table_wabobpsvr_AzureCalc_AzureCalcRateCard[], 7, FALSE))</f>
        <v/>
      </c>
      <c r="P453" s="913" t="str">
        <f>IFERROR(VLOOKUP(D453,Table_wabobpsvr_AzureCalc_AzureCalcRateCard[], 8,FALSE), VLOOKUP(LEFT(D453, LEN(D453)-'Rate Card'!$M$26), Table_wabobpsvr_AzureCalc_AzureCalcRateCard[], 8, FALSE))</f>
        <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core)MOSP1</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t="str">
        <f>IFERROR(VLOOKUP(D454,Table_wabobpsvr_AzureCalc_AzureCalcRateCard[], 7,FALSE), VLOOKUP(LEFT(D454, LEN(D454)-'Rate Card'!$M$26), Table_wabobpsvr_AzureCalc_AzureCalcRateCard[], 7, FALSE))</f>
        <v/>
      </c>
      <c r="P454" s="913" t="str">
        <f>IFERROR(VLOOKUP(D454,Table_wabobpsvr_AzureCalc_AzureCalcRateCard[], 8,FALSE), VLOOKUP(LEFT(D454, LEN(D454)-'Rate Card'!$M$26), Table_wabobpsvr_AzureCalc_AzureCalcRateCard[], 8, FALSE))</f>
        <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core)MOSP1</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t="str">
        <f>IFERROR(VLOOKUP(D455,Table_wabobpsvr_AzureCalc_AzureCalcRateCard[], 7,FALSE), VLOOKUP(LEFT(D455, LEN(D455)-'Rate Card'!$M$26), Table_wabobpsvr_AzureCalc_AzureCalcRateCard[], 7, FALSE))</f>
        <v/>
      </c>
      <c r="P455" s="913" t="str">
        <f>IFERROR(VLOOKUP(D455,Table_wabobpsvr_AzureCalc_AzureCalcRateCard[], 8,FALSE), VLOOKUP(LEFT(D455, LEN(D455)-'Rate Card'!$M$26), Table_wabobpsvr_AzureCalc_AzureCalcRateCard[], 8, FALSE))</f>
        <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core)MOSP1</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t="str">
        <f>IFERROR(VLOOKUP(D456,Table_wabobpsvr_AzureCalc_AzureCalcRateCard[], 7,FALSE), VLOOKUP(LEFT(D456, LEN(D456)-'Rate Card'!$M$26), Table_wabobpsvr_AzureCalc_AzureCalcRateCard[], 7, FALSE))</f>
        <v/>
      </c>
      <c r="P456" s="913" t="str">
        <f>IFERROR(VLOOKUP(D456,Table_wabobpsvr_AzureCalc_AzureCalcRateCard[], 8,FALSE), VLOOKUP(LEFT(D456, LEN(D456)-'Rate Card'!$M$26), Table_wabobpsvr_AzureCalc_AzureCalcRateCard[], 8, FALSE))</f>
        <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core)MOSP1</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t="str">
        <f>IFERROR(VLOOKUP(D457,Table_wabobpsvr_AzureCalc_AzureCalcRateCard[], 7,FALSE), VLOOKUP(LEFT(D457, LEN(D457)-'Rate Card'!$M$26), Table_wabobpsvr_AzureCalc_AzureCalcRateCard[], 7, FALSE))</f>
        <v/>
      </c>
      <c r="P457" s="913" t="str">
        <f>IFERROR(VLOOKUP(D457,Table_wabobpsvr_AzureCalc_AzureCalcRateCard[], 8,FALSE), VLOOKUP(LEFT(D457, LEN(D457)-'Rate Card'!$M$26), Table_wabobpsvr_AzureCalc_AzureCalcRateCard[], 8, FALSE))</f>
        <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core)MOSP1</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t="str">
        <f>IFERROR(VLOOKUP(D458,Table_wabobpsvr_AzureCalc_AzureCalcRateCard[], 7,FALSE), VLOOKUP(LEFT(D458, LEN(D458)-'Rate Card'!$M$26), Table_wabobpsvr_AzureCalc_AzureCalcRateCard[], 7, FALSE))</f>
        <v/>
      </c>
      <c r="P458" s="913" t="str">
        <f>IFERROR(VLOOKUP(D458,Table_wabobpsvr_AzureCalc_AzureCalcRateCard[], 8,FALSE), VLOOKUP(LEFT(D458, LEN(D458)-'Rate Card'!$M$26), Table_wabobpsvr_AzureCalc_AzureCalcRateCard[], 8, FALSE))</f>
        <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core)MOSP1</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t="str">
        <f>IFERROR(VLOOKUP(D459,Table_wabobpsvr_AzureCalc_AzureCalcRateCard[], 7,FALSE), VLOOKUP(LEFT(D459, LEN(D459)-'Rate Card'!$M$26), Table_wabobpsvr_AzureCalc_AzureCalcRateCard[], 7, FALSE))</f>
        <v/>
      </c>
      <c r="P459" s="913" t="str">
        <f>IFERROR(VLOOKUP(D459,Table_wabobpsvr_AzureCalc_AzureCalcRateCard[], 8,FALSE), VLOOKUP(LEFT(D459, LEN(D459)-'Rate Card'!$M$26), Table_wabobpsvr_AzureCalc_AzureCalcRateCard[], 8, FALSE))</f>
        <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core)MOSP1</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t="str">
        <f>IFERROR(VLOOKUP(D460,Table_wabobpsvr_AzureCalc_AzureCalcRateCard[], 7,FALSE), VLOOKUP(LEFT(D460, LEN(D460)-'Rate Card'!$M$26), Table_wabobpsvr_AzureCalc_AzureCalcRateCard[], 7, FALSE))</f>
        <v/>
      </c>
      <c r="P460" s="913" t="str">
        <f>IFERROR(VLOOKUP(D460,Table_wabobpsvr_AzureCalc_AzureCalcRateCard[], 8,FALSE), VLOOKUP(LEFT(D460, LEN(D460)-'Rate Card'!$M$26), Table_wabobpsvr_AzureCalc_AzureCalcRateCard[], 8, FALSE))</f>
        <v/>
      </c>
    </row>
    <row r="461" spans="1:16">
      <c r="A461" s="19" t="s">
        <v>4641</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core)MOSP1</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t="str">
        <f>IFERROR(VLOOKUP(D461,Table_wabobpsvr_AzureCalc_AzureCalcRateCard[], 7,FALSE), VLOOKUP(LEFT(D461, LEN(D461)-'Rate Card'!$M$26), Table_wabobpsvr_AzureCalc_AzureCalcRateCard[], 7, FALSE))</f>
        <v/>
      </c>
      <c r="P461" s="913" t="str">
        <f>IFERROR(VLOOKUP(D461,Table_wabobpsvr_AzureCalc_AzureCalcRateCard[], 8,FALSE), VLOOKUP(LEFT(D461, LEN(D461)-'Rate Card'!$M$26), Table_wabobpsvr_AzureCalc_AzureCalcRateCard[], 8, FALSE))</f>
        <v/>
      </c>
    </row>
    <row r="462" spans="1:16">
      <c r="A462" s="19" t="s">
        <v>4642</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core)MOSP1</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t="str">
        <f>IFERROR(VLOOKUP(D462,Table_wabobpsvr_AzureCalc_AzureCalcRateCard[], 7,FALSE), VLOOKUP(LEFT(D462, LEN(D462)-'Rate Card'!$M$26), Table_wabobpsvr_AzureCalc_AzureCalcRateCard[], 7, FALSE))</f>
        <v/>
      </c>
      <c r="P462" s="913" t="str">
        <f>IFERROR(VLOOKUP(D462,Table_wabobpsvr_AzureCalc_AzureCalcRateCard[], 8,FALSE), VLOOKUP(LEFT(D462, LEN(D462)-'Rate Card'!$M$26), Table_wabobpsvr_AzureCalc_AzureCalcRateCard[], 8, FALSE))</f>
        <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core)MOSP1</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t="str">
        <f>IFERROR(VLOOKUP(D464,Table_wabobpsvr_AzureCalc_AzureCalcRateCard[], 7,FALSE), VLOOKUP(LEFT(D464, LEN(D464)-'Rate Card'!$M$26), Table_wabobpsvr_AzureCalc_AzureCalcRateCard[], 7, FALSE))</f>
        <v/>
      </c>
      <c r="P464" s="913" t="str">
        <f>IFERROR(VLOOKUP(D464,Table_wabobpsvr_AzureCalc_AzureCalcRateCard[], 8,FALSE), VLOOKUP(LEFT(D464, LEN(D464)-'Rate Card'!$M$26), Table_wabobpsvr_AzureCalc_AzureCalcRateCard[], 8, FALSE))</f>
        <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core)MOSP1</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t="str">
        <f>IFERROR(VLOOKUP(D465,Table_wabobpsvr_AzureCalc_AzureCalcRateCard[], 7,FALSE), VLOOKUP(LEFT(D465, LEN(D465)-'Rate Card'!$M$26), Table_wabobpsvr_AzureCalc_AzureCalcRateCard[], 7, FALSE))</f>
        <v/>
      </c>
      <c r="P465" s="913" t="str">
        <f>IFERROR(VLOOKUP(D465,Table_wabobpsvr_AzureCalc_AzureCalcRateCard[], 8,FALSE), VLOOKUP(LEFT(D465, LEN(D465)-'Rate Card'!$M$26), Table_wabobpsvr_AzureCalc_AzureCalcRateCard[], 8, FALSE))</f>
        <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core)MOSP1</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t="str">
        <f>IFERROR(VLOOKUP(D466,Table_wabobpsvr_AzureCalc_AzureCalcRateCard[], 7,FALSE), VLOOKUP(LEFT(D466, LEN(D466)-'Rate Card'!$M$26), Table_wabobpsvr_AzureCalc_AzureCalcRateCard[], 7, FALSE))</f>
        <v/>
      </c>
      <c r="P466" s="913" t="str">
        <f>IFERROR(VLOOKUP(D466,Table_wabobpsvr_AzureCalc_AzureCalcRateCard[], 8,FALSE), VLOOKUP(LEFT(D466, LEN(D466)-'Rate Card'!$M$26), Table_wabobpsvr_AzureCalc_AzureCalcRateCard[], 8, FALSE))</f>
        <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core)MOSP1</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t="str">
        <f>IFERROR(VLOOKUP(D467,Table_wabobpsvr_AzureCalc_AzureCalcRateCard[], 7,FALSE), VLOOKUP(LEFT(D467, LEN(D467)-'Rate Card'!$M$26), Table_wabobpsvr_AzureCalc_AzureCalcRateCard[], 7, FALSE))</f>
        <v/>
      </c>
      <c r="P467" s="913" t="str">
        <f>IFERROR(VLOOKUP(D467,Table_wabobpsvr_AzureCalc_AzureCalcRateCard[], 8,FALSE), VLOOKUP(LEFT(D467, LEN(D467)-'Rate Card'!$M$26), Table_wabobpsvr_AzureCalc_AzureCalcRateCard[], 8, FALSE))</f>
        <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core)MOSP1</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t="str">
        <f>IFERROR(VLOOKUP(D468,Table_wabobpsvr_AzureCalc_AzureCalcRateCard[], 7,FALSE), VLOOKUP(LEFT(D468, LEN(D468)-'Rate Card'!$M$26), Table_wabobpsvr_AzureCalc_AzureCalcRateCard[], 7, FALSE))</f>
        <v/>
      </c>
      <c r="P468" s="913" t="str">
        <f>IFERROR(VLOOKUP(D468,Table_wabobpsvr_AzureCalc_AzureCalcRateCard[], 8,FALSE), VLOOKUP(LEFT(D468, LEN(D468)-'Rate Card'!$M$26), Table_wabobpsvr_AzureCalc_AzureCalcRateCard[], 8, FALSE))</f>
        <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core)MOSP1</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t="str">
        <f>IFERROR(VLOOKUP(D469,Table_wabobpsvr_AzureCalc_AzureCalcRateCard[], 7,FALSE), VLOOKUP(LEFT(D469, LEN(D469)-'Rate Card'!$M$26), Table_wabobpsvr_AzureCalc_AzureCalcRateCard[], 7, FALSE))</f>
        <v/>
      </c>
      <c r="P469" s="913" t="str">
        <f>IFERROR(VLOOKUP(D469,Table_wabobpsvr_AzureCalc_AzureCalcRateCard[], 8,FALSE), VLOOKUP(LEFT(D469, LEN(D469)-'Rate Card'!$M$26), Table_wabobpsvr_AzureCalc_AzureCalcRateCard[], 8, FALSE))</f>
        <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core)MOSP1</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t="str">
        <f>IFERROR(VLOOKUP(D470,Table_wabobpsvr_AzureCalc_AzureCalcRateCard[], 7,FALSE), VLOOKUP(LEFT(D470, LEN(D470)-'Rate Card'!$M$26), Table_wabobpsvr_AzureCalc_AzureCalcRateCard[], 7, FALSE))</f>
        <v/>
      </c>
      <c r="P470" s="913" t="str">
        <f>IFERROR(VLOOKUP(D470,Table_wabobpsvr_AzureCalc_AzureCalcRateCard[], 8,FALSE), VLOOKUP(LEFT(D470, LEN(D470)-'Rate Card'!$M$26), Table_wabobpsvr_AzureCalc_AzureCalcRateCard[], 8, FALSE))</f>
        <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core)MOSP1</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t="str">
        <f>IFERROR(VLOOKUP(D471,Table_wabobpsvr_AzureCalc_AzureCalcRateCard[], 7,FALSE), VLOOKUP(LEFT(D471, LEN(D471)-'Rate Card'!$M$26), Table_wabobpsvr_AzureCalc_AzureCalcRateCard[], 7, FALSE))</f>
        <v/>
      </c>
      <c r="P471" s="913" t="str">
        <f>IFERROR(VLOOKUP(D471,Table_wabobpsvr_AzureCalc_AzureCalcRateCard[], 8,FALSE), VLOOKUP(LEFT(D471, LEN(D471)-'Rate Card'!$M$26), Table_wabobpsvr_AzureCalc_AzureCalcRateCard[], 8, FALSE))</f>
        <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core)MOSP1</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t="str">
        <f>IFERROR(VLOOKUP(D472,Table_wabobpsvr_AzureCalc_AzureCalcRateCard[], 7,FALSE), VLOOKUP(LEFT(D472, LEN(D472)-'Rate Card'!$M$26), Table_wabobpsvr_AzureCalc_AzureCalcRateCard[], 7, FALSE))</f>
        <v/>
      </c>
      <c r="P472" s="913" t="str">
        <f>IFERROR(VLOOKUP(D472,Table_wabobpsvr_AzureCalc_AzureCalcRateCard[], 8,FALSE), VLOOKUP(LEFT(D472, LEN(D472)-'Rate Card'!$M$26), Table_wabobpsvr_AzureCalc_AzureCalcRateCard[], 8, FALSE))</f>
        <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core)MOSP1</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t="str">
        <f>IFERROR(VLOOKUP(D473,Table_wabobpsvr_AzureCalc_AzureCalcRateCard[], 7,FALSE), VLOOKUP(LEFT(D473, LEN(D473)-'Rate Card'!$M$26), Table_wabobpsvr_AzureCalc_AzureCalcRateCard[], 7, FALSE))</f>
        <v/>
      </c>
      <c r="P473" s="913" t="str">
        <f>IFERROR(VLOOKUP(D473,Table_wabobpsvr_AzureCalc_AzureCalcRateCard[], 8,FALSE), VLOOKUP(LEFT(D473, LEN(D473)-'Rate Card'!$M$26), Table_wabobpsvr_AzureCalc_AzureCalcRateCard[], 8, FALSE))</f>
        <v/>
      </c>
    </row>
    <row r="474" spans="1:16">
      <c r="A474" s="19" t="s">
        <v>4641</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core)MOSP1</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t="str">
        <f>IFERROR(VLOOKUP(D474,Table_wabobpsvr_AzureCalc_AzureCalcRateCard[], 7,FALSE), VLOOKUP(LEFT(D474, LEN(D474)-'Rate Card'!$M$26), Table_wabobpsvr_AzureCalc_AzureCalcRateCard[], 7, FALSE))</f>
        <v/>
      </c>
      <c r="P474" s="913" t="str">
        <f>IFERROR(VLOOKUP(D474,Table_wabobpsvr_AzureCalc_AzureCalcRateCard[], 8,FALSE), VLOOKUP(LEFT(D474, LEN(D474)-'Rate Card'!$M$26), Table_wabobpsvr_AzureCalc_AzureCalcRateCard[], 8, FALSE))</f>
        <v/>
      </c>
    </row>
    <row r="475" spans="1:16">
      <c r="A475" s="19" t="s">
        <v>4642</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core)MOSP1</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t="str">
        <f>IFERROR(VLOOKUP(D475,Table_wabobpsvr_AzureCalc_AzureCalcRateCard[], 7,FALSE), VLOOKUP(LEFT(D475, LEN(D475)-'Rate Card'!$M$26), Table_wabobpsvr_AzureCalc_AzureCalcRateCard[], 7, FALSE))</f>
        <v/>
      </c>
      <c r="P475" s="913" t="str">
        <f>IFERROR(VLOOKUP(D475,Table_wabobpsvr_AzureCalc_AzureCalcRateCard[], 8,FALSE), VLOOKUP(LEFT(D475, LEN(D475)-'Rate Card'!$M$26), Table_wabobpsvr_AzureCalc_AzureCalcRateCard[], 8, FALSE))</f>
        <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core)MOSP1</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t="str">
        <f>IFERROR(VLOOKUP(D477,Table_wabobpsvr_AzureCalc_AzureCalcRateCard[], 7,FALSE), VLOOKUP(LEFT(D477, LEN(D477)-'Rate Card'!$M$26), Table_wabobpsvr_AzureCalc_AzureCalcRateCard[], 7, FALSE))</f>
        <v/>
      </c>
      <c r="P477" s="913" t="str">
        <f>IFERROR(VLOOKUP(D477,Table_wabobpsvr_AzureCalc_AzureCalcRateCard[], 8,FALSE), VLOOKUP(LEFT(D477, LEN(D477)-'Rate Card'!$M$26), Table_wabobpsvr_AzureCalc_AzureCalcRateCard[], 8, FALSE))</f>
        <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core)MOSP1</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t="str">
        <f>IFERROR(VLOOKUP(D478,Table_wabobpsvr_AzureCalc_AzureCalcRateCard[], 7,FALSE), VLOOKUP(LEFT(D478, LEN(D478)-'Rate Card'!$M$26), Table_wabobpsvr_AzureCalc_AzureCalcRateCard[], 7, FALSE))</f>
        <v/>
      </c>
      <c r="P478" s="913" t="str">
        <f>IFERROR(VLOOKUP(D478,Table_wabobpsvr_AzureCalc_AzureCalcRateCard[], 8,FALSE), VLOOKUP(LEFT(D478, LEN(D478)-'Rate Card'!$M$26), Table_wabobpsvr_AzureCalc_AzureCalcRateCard[], 8, FALSE))</f>
        <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core)MOSP1</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t="str">
        <f>IFERROR(VLOOKUP(D479,Table_wabobpsvr_AzureCalc_AzureCalcRateCard[], 7,FALSE), VLOOKUP(LEFT(D479, LEN(D479)-'Rate Card'!$M$26), Table_wabobpsvr_AzureCalc_AzureCalcRateCard[], 7, FALSE))</f>
        <v/>
      </c>
      <c r="P479" s="913" t="str">
        <f>IFERROR(VLOOKUP(D479,Table_wabobpsvr_AzureCalc_AzureCalcRateCard[], 8,FALSE), VLOOKUP(LEFT(D479, LEN(D479)-'Rate Card'!$M$26), Table_wabobpsvr_AzureCalc_AzureCalcRateCard[], 8, FALSE))</f>
        <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core)MOSP1</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t="str">
        <f>IFERROR(VLOOKUP(D480,Table_wabobpsvr_AzureCalc_AzureCalcRateCard[], 7,FALSE), VLOOKUP(LEFT(D480, LEN(D480)-'Rate Card'!$M$26), Table_wabobpsvr_AzureCalc_AzureCalcRateCard[], 7, FALSE))</f>
        <v/>
      </c>
      <c r="P480" s="913" t="str">
        <f>IFERROR(VLOOKUP(D480,Table_wabobpsvr_AzureCalc_AzureCalcRateCard[], 8,FALSE), VLOOKUP(LEFT(D480, LEN(D480)-'Rate Card'!$M$26), Table_wabobpsvr_AzureCalc_AzureCalcRateCard[], 8, FALSE))</f>
        <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core)MOSP1</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t="str">
        <f>IFERROR(VLOOKUP(D481,Table_wabobpsvr_AzureCalc_AzureCalcRateCard[], 7,FALSE), VLOOKUP(LEFT(D481, LEN(D481)-'Rate Card'!$M$26), Table_wabobpsvr_AzureCalc_AzureCalcRateCard[], 7, FALSE))</f>
        <v/>
      </c>
      <c r="P481" s="913" t="str">
        <f>IFERROR(VLOOKUP(D481,Table_wabobpsvr_AzureCalc_AzureCalcRateCard[], 8,FALSE), VLOOKUP(LEFT(D481, LEN(D481)-'Rate Card'!$M$26), Table_wabobpsvr_AzureCalc_AzureCalcRateCard[], 8, FALSE))</f>
        <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core)MOSP1</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t="str">
        <f>IFERROR(VLOOKUP(D482,Table_wabobpsvr_AzureCalc_AzureCalcRateCard[], 7,FALSE), VLOOKUP(LEFT(D482, LEN(D482)-'Rate Card'!$M$26), Table_wabobpsvr_AzureCalc_AzureCalcRateCard[], 7, FALSE))</f>
        <v/>
      </c>
      <c r="P482" s="913" t="str">
        <f>IFERROR(VLOOKUP(D482,Table_wabobpsvr_AzureCalc_AzureCalcRateCard[], 8,FALSE), VLOOKUP(LEFT(D482, LEN(D482)-'Rate Card'!$M$26), Table_wabobpsvr_AzureCalc_AzureCalcRateCard[], 8, FALSE))</f>
        <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core)MOSP1</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t="str">
        <f>IFERROR(VLOOKUP(D483,Table_wabobpsvr_AzureCalc_AzureCalcRateCard[], 7,FALSE), VLOOKUP(LEFT(D483, LEN(D483)-'Rate Card'!$M$26), Table_wabobpsvr_AzureCalc_AzureCalcRateCard[], 7, FALSE))</f>
        <v/>
      </c>
      <c r="P483" s="913" t="str">
        <f>IFERROR(VLOOKUP(D483,Table_wabobpsvr_AzureCalc_AzureCalcRateCard[], 8,FALSE), VLOOKUP(LEFT(D483, LEN(D483)-'Rate Card'!$M$26), Table_wabobpsvr_AzureCalc_AzureCalcRateCard[], 8, FALSE))</f>
        <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core)MOSP1</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t="str">
        <f>IFERROR(VLOOKUP(D484,Table_wabobpsvr_AzureCalc_AzureCalcRateCard[], 7,FALSE), VLOOKUP(LEFT(D484, LEN(D484)-'Rate Card'!$M$26), Table_wabobpsvr_AzureCalc_AzureCalcRateCard[], 7, FALSE))</f>
        <v/>
      </c>
      <c r="P484" s="913" t="str">
        <f>IFERROR(VLOOKUP(D484,Table_wabobpsvr_AzureCalc_AzureCalcRateCard[], 8,FALSE), VLOOKUP(LEFT(D484, LEN(D484)-'Rate Card'!$M$26), Table_wabobpsvr_AzureCalc_AzureCalcRateCard[], 8, FALSE))</f>
        <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core)MOSP1</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t="str">
        <f>IFERROR(VLOOKUP(D485,Table_wabobpsvr_AzureCalc_AzureCalcRateCard[], 7,FALSE), VLOOKUP(LEFT(D485, LEN(D485)-'Rate Card'!$M$26), Table_wabobpsvr_AzureCalc_AzureCalcRateCard[], 7, FALSE))</f>
        <v/>
      </c>
      <c r="P485" s="913" t="str">
        <f>IFERROR(VLOOKUP(D485,Table_wabobpsvr_AzureCalc_AzureCalcRateCard[], 8,FALSE), VLOOKUP(LEFT(D485, LEN(D485)-'Rate Card'!$M$26), Table_wabobpsvr_AzureCalc_AzureCalcRateCard[], 8, FALSE))</f>
        <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core)MOSP1</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t="str">
        <f>IFERROR(VLOOKUP(D486,Table_wabobpsvr_AzureCalc_AzureCalcRateCard[], 7,FALSE), VLOOKUP(LEFT(D486, LEN(D486)-'Rate Card'!$M$26), Table_wabobpsvr_AzureCalc_AzureCalcRateCard[], 7, FALSE))</f>
        <v/>
      </c>
      <c r="P486" s="913" t="str">
        <f>IFERROR(VLOOKUP(D486,Table_wabobpsvr_AzureCalc_AzureCalcRateCard[], 8,FALSE), VLOOKUP(LEFT(D486, LEN(D486)-'Rate Card'!$M$26), Table_wabobpsvr_AzureCalc_AzureCalcRateCard[], 8, FALSE))</f>
        <v/>
      </c>
    </row>
    <row r="487" spans="1:16">
      <c r="A487" s="19" t="s">
        <v>4641</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core)MOSP1</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t="str">
        <f>IFERROR(VLOOKUP(D487,Table_wabobpsvr_AzureCalc_AzureCalcRateCard[], 7,FALSE), VLOOKUP(LEFT(D487, LEN(D487)-'Rate Card'!$M$26), Table_wabobpsvr_AzureCalc_AzureCalcRateCard[], 7, FALSE))</f>
        <v/>
      </c>
      <c r="P487" s="913" t="str">
        <f>IFERROR(VLOOKUP(D487,Table_wabobpsvr_AzureCalc_AzureCalcRateCard[], 8,FALSE), VLOOKUP(LEFT(D487, LEN(D487)-'Rate Card'!$M$26), Table_wabobpsvr_AzureCalc_AzureCalcRateCard[], 8, FALSE))</f>
        <v/>
      </c>
    </row>
    <row r="488" spans="1:16">
      <c r="A488" s="19" t="s">
        <v>4642</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core)MOSP1</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t="str">
        <f>IFERROR(VLOOKUP(D488,Table_wabobpsvr_AzureCalc_AzureCalcRateCard[], 7,FALSE), VLOOKUP(LEFT(D488, LEN(D488)-'Rate Card'!$M$26), Table_wabobpsvr_AzureCalc_AzureCalcRateCard[], 7, FALSE))</f>
        <v/>
      </c>
      <c r="P488" s="913" t="str">
        <f>IFERROR(VLOOKUP(D488,Table_wabobpsvr_AzureCalc_AzureCalcRateCard[], 8,FALSE), VLOOKUP(LEFT(D488, LEN(D488)-'Rate Card'!$M$26), Table_wabobpsvr_AzureCalc_AzureCalcRateCard[], 8, FALSE))</f>
        <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core)MOSP1</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t="str">
        <f>IFERROR(VLOOKUP(D490,Table_wabobpsvr_AzureCalc_AzureCalcRateCard[], 7,FALSE), VLOOKUP(LEFT(D490, LEN(D490)-'Rate Card'!$M$26), Table_wabobpsvr_AzureCalc_AzureCalcRateCard[], 7, FALSE))</f>
        <v/>
      </c>
      <c r="P490" s="913" t="str">
        <f>IFERROR(VLOOKUP(D490,Table_wabobpsvr_AzureCalc_AzureCalcRateCard[], 8,FALSE), VLOOKUP(LEFT(D490, LEN(D490)-'Rate Card'!$M$26), Table_wabobpsvr_AzureCalc_AzureCalcRateCard[], 8, FALSE))</f>
        <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core)MOSP1</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t="str">
        <f>IFERROR(VLOOKUP(D491,Table_wabobpsvr_AzureCalc_AzureCalcRateCard[], 7,FALSE), VLOOKUP(LEFT(D491, LEN(D491)-'Rate Card'!$M$26), Table_wabobpsvr_AzureCalc_AzureCalcRateCard[], 7, FALSE))</f>
        <v/>
      </c>
      <c r="P491" s="913" t="str">
        <f>IFERROR(VLOOKUP(D491,Table_wabobpsvr_AzureCalc_AzureCalcRateCard[], 8,FALSE), VLOOKUP(LEFT(D491, LEN(D491)-'Rate Card'!$M$26), Table_wabobpsvr_AzureCalc_AzureCalcRateCard[], 8, FALSE))</f>
        <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core)MOSP1</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t="str">
        <f>IFERROR(VLOOKUP(D492,Table_wabobpsvr_AzureCalc_AzureCalcRateCard[], 7,FALSE), VLOOKUP(LEFT(D492, LEN(D492)-'Rate Card'!$M$26), Table_wabobpsvr_AzureCalc_AzureCalcRateCard[], 7, FALSE))</f>
        <v/>
      </c>
      <c r="P492" s="913" t="str">
        <f>IFERROR(VLOOKUP(D492,Table_wabobpsvr_AzureCalc_AzureCalcRateCard[], 8,FALSE), VLOOKUP(LEFT(D492, LEN(D492)-'Rate Card'!$M$26), Table_wabobpsvr_AzureCalc_AzureCalcRateCard[], 8, FALSE))</f>
        <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core)MOSP1</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t="str">
        <f>IFERROR(VLOOKUP(D493,Table_wabobpsvr_AzureCalc_AzureCalcRateCard[], 7,FALSE), VLOOKUP(LEFT(D493, LEN(D493)-'Rate Card'!$M$26), Table_wabobpsvr_AzureCalc_AzureCalcRateCard[], 7, FALSE))</f>
        <v/>
      </c>
      <c r="P493" s="913" t="str">
        <f>IFERROR(VLOOKUP(D493,Table_wabobpsvr_AzureCalc_AzureCalcRateCard[], 8,FALSE), VLOOKUP(LEFT(D493, LEN(D493)-'Rate Card'!$M$26), Table_wabobpsvr_AzureCalc_AzureCalcRateCard[], 8, FALSE))</f>
        <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core)MOSP1</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t="str">
        <f>IFERROR(VLOOKUP(D494,Table_wabobpsvr_AzureCalc_AzureCalcRateCard[], 7,FALSE), VLOOKUP(LEFT(D494, LEN(D494)-'Rate Card'!$M$26), Table_wabobpsvr_AzureCalc_AzureCalcRateCard[], 7, FALSE))</f>
        <v/>
      </c>
      <c r="P494" s="913" t="str">
        <f>IFERROR(VLOOKUP(D494,Table_wabobpsvr_AzureCalc_AzureCalcRateCard[], 8,FALSE), VLOOKUP(LEFT(D494, LEN(D494)-'Rate Card'!$M$26), Table_wabobpsvr_AzureCalc_AzureCalcRateCard[], 8, FALSE))</f>
        <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core)MOSP1</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t="str">
        <f>IFERROR(VLOOKUP(D495,Table_wabobpsvr_AzureCalc_AzureCalcRateCard[], 7,FALSE), VLOOKUP(LEFT(D495, LEN(D495)-'Rate Card'!$M$26), Table_wabobpsvr_AzureCalc_AzureCalcRateCard[], 7, FALSE))</f>
        <v/>
      </c>
      <c r="P495" s="913" t="str">
        <f>IFERROR(VLOOKUP(D495,Table_wabobpsvr_AzureCalc_AzureCalcRateCard[], 8,FALSE), VLOOKUP(LEFT(D495, LEN(D495)-'Rate Card'!$M$26), Table_wabobpsvr_AzureCalc_AzureCalcRateCard[], 8, FALSE))</f>
        <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core)MOSP1</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t="str">
        <f>IFERROR(VLOOKUP(D496,Table_wabobpsvr_AzureCalc_AzureCalcRateCard[], 7,FALSE), VLOOKUP(LEFT(D496, LEN(D496)-'Rate Card'!$M$26), Table_wabobpsvr_AzureCalc_AzureCalcRateCard[], 7, FALSE))</f>
        <v/>
      </c>
      <c r="P496" s="913" t="str">
        <f>IFERROR(VLOOKUP(D496,Table_wabobpsvr_AzureCalc_AzureCalcRateCard[], 8,FALSE), VLOOKUP(LEFT(D496, LEN(D496)-'Rate Card'!$M$26), Table_wabobpsvr_AzureCalc_AzureCalcRateCard[], 8, FALSE))</f>
        <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core)MOSP1</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t="str">
        <f>IFERROR(VLOOKUP(D497,Table_wabobpsvr_AzureCalc_AzureCalcRateCard[], 7,FALSE), VLOOKUP(LEFT(D497, LEN(D497)-'Rate Card'!$M$26), Table_wabobpsvr_AzureCalc_AzureCalcRateCard[], 7, FALSE))</f>
        <v/>
      </c>
      <c r="P497" s="913" t="str">
        <f>IFERROR(VLOOKUP(D497,Table_wabobpsvr_AzureCalc_AzureCalcRateCard[], 8,FALSE), VLOOKUP(LEFT(D497, LEN(D497)-'Rate Card'!$M$26), Table_wabobpsvr_AzureCalc_AzureCalcRateCard[], 8, FALSE))</f>
        <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core)MOSP1</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t="str">
        <f>IFERROR(VLOOKUP(D498,Table_wabobpsvr_AzureCalc_AzureCalcRateCard[], 7,FALSE), VLOOKUP(LEFT(D498, LEN(D498)-'Rate Card'!$M$26), Table_wabobpsvr_AzureCalc_AzureCalcRateCard[], 7, FALSE))</f>
        <v/>
      </c>
      <c r="P498" s="913" t="str">
        <f>IFERROR(VLOOKUP(D498,Table_wabobpsvr_AzureCalc_AzureCalcRateCard[], 8,FALSE), VLOOKUP(LEFT(D498, LEN(D498)-'Rate Card'!$M$26), Table_wabobpsvr_AzureCalc_AzureCalcRateCard[], 8, FALSE))</f>
        <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core)MOSP1</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t="str">
        <f>IFERROR(VLOOKUP(D499,Table_wabobpsvr_AzureCalc_AzureCalcRateCard[], 7,FALSE), VLOOKUP(LEFT(D499, LEN(D499)-'Rate Card'!$M$26), Table_wabobpsvr_AzureCalc_AzureCalcRateCard[], 7, FALSE))</f>
        <v/>
      </c>
      <c r="P499" s="913" t="str">
        <f>IFERROR(VLOOKUP(D499,Table_wabobpsvr_AzureCalc_AzureCalcRateCard[], 8,FALSE), VLOOKUP(LEFT(D499, LEN(D499)-'Rate Card'!$M$26), Table_wabobpsvr_AzureCalc_AzureCalcRateCard[], 8, FALSE))</f>
        <v/>
      </c>
    </row>
    <row r="500" spans="1:16">
      <c r="A500" s="19" t="s">
        <v>4641</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core)MOSP1</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t="str">
        <f>IFERROR(VLOOKUP(D500,Table_wabobpsvr_AzureCalc_AzureCalcRateCard[], 7,FALSE), VLOOKUP(LEFT(D500, LEN(D500)-'Rate Card'!$M$26), Table_wabobpsvr_AzureCalc_AzureCalcRateCard[], 7, FALSE))</f>
        <v/>
      </c>
      <c r="P500" s="913" t="str">
        <f>IFERROR(VLOOKUP(D500,Table_wabobpsvr_AzureCalc_AzureCalcRateCard[], 8,FALSE), VLOOKUP(LEFT(D500, LEN(D500)-'Rate Card'!$M$26), Table_wabobpsvr_AzureCalc_AzureCalcRateCard[], 8, FALSE))</f>
        <v/>
      </c>
    </row>
    <row r="501" spans="1:16">
      <c r="A501" s="19" t="s">
        <v>4642</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core)MOSP1</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t="str">
        <f>IFERROR(VLOOKUP(D501,Table_wabobpsvr_AzureCalc_AzureCalcRateCard[], 7,FALSE), VLOOKUP(LEFT(D501, LEN(D501)-'Rate Card'!$M$26), Table_wabobpsvr_AzureCalc_AzureCalcRateCard[], 7, FALSE))</f>
        <v/>
      </c>
      <c r="P501" s="913" t="str">
        <f>IFERROR(VLOOKUP(D501,Table_wabobpsvr_AzureCalc_AzureCalcRateCard[], 8,FALSE), VLOOKUP(LEFT(D501, LEN(D501)-'Rate Card'!$M$26), Table_wabobpsvr_AzureCalc_AzureCalcRateCard[], 8, FALSE))</f>
        <v/>
      </c>
    </row>
    <row r="502" spans="1:16">
      <c r="A502" s="19"/>
      <c r="B502" s="351"/>
      <c r="C502" s="64"/>
      <c r="E502" s="1025"/>
      <c r="F502" s="1026"/>
      <c r="H502" s="1024"/>
      <c r="I502" s="1026"/>
      <c r="K502" s="548"/>
      <c r="L502" s="106"/>
      <c r="M502" s="25"/>
      <c r="N502" s="95"/>
      <c r="O502" s="913"/>
      <c r="P502" s="913"/>
    </row>
    <row r="503" spans="1:16">
      <c r="A503" s="19" t="s">
        <v>3386</v>
      </c>
      <c r="B503" s="351" t="s">
        <v>3371</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core)MOSP1</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t="str">
        <f>IFERROR(VLOOKUP(D503,Table_wabobpsvr_AzureCalc_AzureCalcRateCard[], 7,FALSE), VLOOKUP(LEFT(D503, LEN(D503)-'Rate Card'!$M$26), Table_wabobpsvr_AzureCalc_AzureCalcRateCard[], 7, FALSE))</f>
        <v/>
      </c>
      <c r="P503" s="913" t="str">
        <f>IFERROR(VLOOKUP(D503,Table_wabobpsvr_AzureCalc_AzureCalcRateCard[], 8,FALSE), VLOOKUP(LEFT(D503, LEN(D503)-'Rate Card'!$M$26), Table_wabobpsvr_AzureCalc_AzureCalcRateCard[], 8, FALSE))</f>
        <v/>
      </c>
    </row>
    <row r="504" spans="1:16">
      <c r="A504" s="19" t="s">
        <v>3386</v>
      </c>
      <c r="B504" s="351" t="s">
        <v>3374</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core)MOSP1</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t="str">
        <f>IFERROR(VLOOKUP(D504,Table_wabobpsvr_AzureCalc_AzureCalcRateCard[], 7,FALSE), VLOOKUP(LEFT(D504, LEN(D504)-'Rate Card'!$M$26), Table_wabobpsvr_AzureCalc_AzureCalcRateCard[], 7, FALSE))</f>
        <v/>
      </c>
      <c r="P504" s="913" t="str">
        <f>IFERROR(VLOOKUP(D504,Table_wabobpsvr_AzureCalc_AzureCalcRateCard[], 8,FALSE), VLOOKUP(LEFT(D504, LEN(D504)-'Rate Card'!$M$26), Table_wabobpsvr_AzureCalc_AzureCalcRateCard[], 8, FALSE))</f>
        <v/>
      </c>
    </row>
    <row r="505" spans="1:16">
      <c r="A505" s="19" t="s">
        <v>3386</v>
      </c>
      <c r="B505" s="351" t="s">
        <v>3377</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core)MOSP1</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t="str">
        <f>IFERROR(VLOOKUP(D505,Table_wabobpsvr_AzureCalc_AzureCalcRateCard[], 7,FALSE), VLOOKUP(LEFT(D505, LEN(D505)-'Rate Card'!$M$26), Table_wabobpsvr_AzureCalc_AzureCalcRateCard[], 7, FALSE))</f>
        <v/>
      </c>
      <c r="P505" s="913" t="str">
        <f>IFERROR(VLOOKUP(D505,Table_wabobpsvr_AzureCalc_AzureCalcRateCard[], 8,FALSE), VLOOKUP(LEFT(D505, LEN(D505)-'Rate Card'!$M$26), Table_wabobpsvr_AzureCalc_AzureCalcRateCard[], 8, FALSE))</f>
        <v/>
      </c>
    </row>
    <row r="506" spans="1:16">
      <c r="A506" s="19" t="s">
        <v>3386</v>
      </c>
      <c r="B506" s="351" t="s">
        <v>3380</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core)MOSP1</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t="str">
        <f>IFERROR(VLOOKUP(D506,Table_wabobpsvr_AzureCalc_AzureCalcRateCard[], 7,FALSE), VLOOKUP(LEFT(D506, LEN(D506)-'Rate Card'!$M$26), Table_wabobpsvr_AzureCalc_AzureCalcRateCard[], 7, FALSE))</f>
        <v/>
      </c>
      <c r="P506" s="913" t="str">
        <f>IFERROR(VLOOKUP(D506,Table_wabobpsvr_AzureCalc_AzureCalcRateCard[], 8,FALSE), VLOOKUP(LEFT(D506, LEN(D506)-'Rate Card'!$M$26), Table_wabobpsvr_AzureCalc_AzureCalcRateCard[], 8, FALSE))</f>
        <v/>
      </c>
    </row>
    <row r="507" spans="1:16">
      <c r="A507" s="19" t="s">
        <v>3386</v>
      </c>
      <c r="B507" s="351" t="s">
        <v>3383</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core)MOSP1</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t="str">
        <f>IFERROR(VLOOKUP(D507,Table_wabobpsvr_AzureCalc_AzureCalcRateCard[], 7,FALSE), VLOOKUP(LEFT(D507, LEN(D507)-'Rate Card'!$M$26), Table_wabobpsvr_AzureCalc_AzureCalcRateCard[], 7, FALSE))</f>
        <v/>
      </c>
      <c r="P507" s="913" t="str">
        <f>IFERROR(VLOOKUP(D507,Table_wabobpsvr_AzureCalc_AzureCalcRateCard[], 8,FALSE), VLOOKUP(LEFT(D507, LEN(D507)-'Rate Card'!$M$26), Table_wabobpsvr_AzureCalc_AzureCalcRateCard[], 8, FALSE))</f>
        <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3154</v>
      </c>
    </row>
    <row r="510" spans="1:16">
      <c r="B510" s="351" t="s">
        <v>4599</v>
      </c>
      <c r="C510" s="64" t="str">
        <f>IFERROR(VLOOKUP(D510,Table_wabobpsvr_AzureCalc_AzureCalcRateCard[], 3,FALSE), VLOOKUP(LEFT(D510, LEN(D510)-'Rate Card'!$M$26), Table_wabobpsvr_AzureCalc_AzureCalcRateCard[], 3, FALSE))</f>
        <v/>
      </c>
      <c r="D510" s="1053" t="str">
        <f>B510&amp;'Discount Calculations'!$G$16&amp;'Rate Card'!$K$23</f>
        <v>Protected Instances - Up to 50 GBMOSP1</v>
      </c>
      <c r="E510" s="1025">
        <f>IFERROR(VLOOKUP(D510,Table_wabobpsvr_AzureCalc_AzureCalcRateCard[], 5,FALSE), VLOOKUP(LEFT(D510, LEN(D510)-'Rate Card'!$M$26), Table_wabobpsvr_AzureCalc_AzureCalcRateCard[], 5, FALSE))</f>
        <v>999999</v>
      </c>
      <c r="F510" s="1026">
        <f>IF($E$1=1,1,0)</f>
        <v>1</v>
      </c>
      <c r="G510" s="1053">
        <f>F510*E510</f>
        <v>999999</v>
      </c>
      <c r="H510" s="1024">
        <f>'Discount Calculations'!$C$42</f>
        <v>0</v>
      </c>
      <c r="I510" s="1026">
        <f>G510*(1-H510)</f>
        <v>999999</v>
      </c>
      <c r="J510" s="1053">
        <f>IF($E$1=2,1,0)</f>
        <v>0</v>
      </c>
      <c r="K510" s="548">
        <f>E510*J510</f>
        <v>0</v>
      </c>
      <c r="L510" s="106">
        <f>'Discount Calculations'!$AD$5+1</f>
        <v>1</v>
      </c>
      <c r="M510" s="25">
        <f>L510*(K510+I510)</f>
        <v>999999</v>
      </c>
      <c r="N510" s="95">
        <f>M510*'FX Card'!$G$28</f>
        <v>999999</v>
      </c>
      <c r="O510" s="913" t="str">
        <f>IFERROR(VLOOKUP(D510,Table_wabobpsvr_AzureCalc_AzureCalcRateCard[], 7,FALSE), VLOOKUP(LEFT(D510, LEN(D510)-'Rate Card'!$M$26), Table_wabobpsvr_AzureCalc_AzureCalcRateCard[], 7, FALSE))</f>
        <v/>
      </c>
      <c r="P510" s="913" t="str">
        <f>IFERROR(VLOOKUP(D510,Table_wabobpsvr_AzureCalc_AzureCalcRateCard[], 8,FALSE), VLOOKUP(LEFT(D510, LEN(D510)-'Rate Card'!$M$26), Table_wabobpsvr_AzureCalc_AzureCalcRateCard[], 8, FALSE))</f>
        <v/>
      </c>
    </row>
    <row r="511" spans="1:16">
      <c r="B511" s="351" t="s">
        <v>4587</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500GBMOSP1</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t="str">
        <f>IFERROR(VLOOKUP(D511,Table_wabobpsvr_AzureCalc_AzureCalcRateCard[], 7,FALSE), VLOOKUP(LEFT(D511, LEN(D511)-'Rate Card'!$M$26), Table_wabobpsvr_AzureCalc_AzureCalcRateCard[], 7, FALSE))</f>
        <v/>
      </c>
      <c r="P511" s="913" t="str">
        <f>IFERROR(VLOOKUP(D511,Table_wabobpsvr_AzureCalc_AzureCalcRateCard[], 8,FALSE), VLOOKUP(LEFT(D511, LEN(D511)-'Rate Card'!$M$26), Table_wabobpsvr_AzureCalc_AzureCalcRateCard[], 8, FALSE))</f>
        <v/>
      </c>
    </row>
    <row r="512" spans="1:16">
      <c r="B512" s="351" t="s">
        <v>4590</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500GBMOSP1</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t="str">
        <f>IFERROR(VLOOKUP(D512,Table_wabobpsvr_AzureCalc_AzureCalcRateCard[], 7,FALSE), VLOOKUP(LEFT(D512, LEN(D512)-'Rate Card'!$M$26), Table_wabobpsvr_AzureCalc_AzureCalcRateCard[], 7, FALSE))</f>
        <v/>
      </c>
      <c r="P512" s="913" t="str">
        <f>IFERROR(VLOOKUP(D512,Table_wabobpsvr_AzureCalc_AzureCalcRateCard[], 8,FALSE), VLOOKUP(LEFT(D512, LEN(D512)-'Rate Card'!$M$26), Table_wabobpsvr_AzureCalc_AzureCalcRateCard[], 8, FALSE))</f>
        <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3154</v>
      </c>
    </row>
    <row r="515" spans="1:16" ht="15.75" customHeight="1">
      <c r="A515" t="s">
        <v>1036</v>
      </c>
      <c r="B515" t="s">
        <v>1034</v>
      </c>
      <c r="C515" s="72" t="s">
        <v>1033</v>
      </c>
      <c r="D515" s="1053" t="str">
        <f>B515&amp;'Discount Calculations'!$G$16&amp;'Rate Card'!$K$23</f>
        <v>Site Recovery VM replicated to System CenterMOSP1</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t="str">
        <f>IFERROR(VLOOKUP(D515,Table_wabobpsvr_AzureCalc_AzureCalcRateCard[], 7,FALSE), VLOOKUP(LEFT(D515, LEN(D515)-'Rate Card'!$M$26), Table_wabobpsvr_AzureCalc_AzureCalcRateCard[], 7, FALSE))</f>
        <v/>
      </c>
      <c r="P515" s="913" t="str">
        <f>IFERROR(VLOOKUP(D515,Table_wabobpsvr_AzureCalc_AzureCalcRateCard[], 8,FALSE), VLOOKUP(LEFT(D515, LEN(D515)-'Rate Card'!$M$26), Table_wabobpsvr_AzureCalc_AzureCalcRateCard[], 8, FALSE))</f>
        <v/>
      </c>
    </row>
    <row r="516" spans="1:16" ht="15.75" customHeight="1">
      <c r="A516" t="s">
        <v>1032</v>
      </c>
      <c r="B516" t="s">
        <v>1035</v>
      </c>
      <c r="C516" s="72" t="s">
        <v>1033</v>
      </c>
      <c r="D516" s="1053" t="str">
        <f>B516&amp;'Discount Calculations'!$G$16&amp;'Rate Card'!$K$23</f>
        <v>Site Recovery VM replicated to AzureMOSP1</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t="str">
        <f>IFERROR(VLOOKUP(D516,Table_wabobpsvr_AzureCalc_AzureCalcRateCard[], 7,FALSE), VLOOKUP(LEFT(D516, LEN(D516)-'Rate Card'!$M$26), Table_wabobpsvr_AzureCalc_AzureCalcRateCard[], 7, FALSE))</f>
        <v/>
      </c>
      <c r="P516" s="913" t="str">
        <f>IFERROR(VLOOKUP(D516,Table_wabobpsvr_AzureCalc_AzureCalcRateCard[], 8,FALSE), VLOOKUP(LEFT(D516, LEN(D516)-'Rate Card'!$M$26), Table_wabobpsvr_AzureCalc_AzureCalcRateCard[], 8, FALSE))</f>
        <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3154</v>
      </c>
    </row>
    <row r="521" spans="1:16">
      <c r="B521" t="s">
        <v>3546</v>
      </c>
      <c r="C521" s="64" t="str">
        <f>IFERROR(VLOOKUP(D521,Table_wabobpsvr_AzureCalc_AzureCalcRateCard[], 3,FALSE), VLOOKUP(LEFT(D521, LEN(D521)-'Rate Card'!$M$26), Table_wabobpsvr_AzureCalc_AzureCalcRateCard[], 3, FALSE))</f>
        <v>Hours</v>
      </c>
      <c r="D521" s="1053" t="str">
        <f>B521&amp;'Discount Calculations'!$G$16&amp;'Rate Card'!$K$23</f>
        <v>A1 HDInsightMOSP1</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t="str">
        <f>IFERROR(VLOOKUP(D521,Table_wabobpsvr_AzureCalc_AzureCalcRateCard[], 7,FALSE), VLOOKUP(LEFT(D521, LEN(D521)-'Rate Card'!$M$26), Table_wabobpsvr_AzureCalc_AzureCalcRateCard[], 7, FALSE))</f>
        <v/>
      </c>
      <c r="P521" s="913" t="str">
        <f>IFERROR(VLOOKUP(D521,Table_wabobpsvr_AzureCalc_AzureCalcRateCard[], 8,FALSE), VLOOKUP(LEFT(D521, LEN(D521)-'Rate Card'!$M$26), Table_wabobpsvr_AzureCalc_AzureCalcRateCard[], 8, FALSE))</f>
        <v/>
      </c>
    </row>
    <row r="522" spans="1:16">
      <c r="B522" t="s">
        <v>3837</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(Non-Windows)MOSP1</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t="str">
        <f>IFERROR(VLOOKUP(D522,Table_wabobpsvr_AzureCalc_AzureCalcRateCard[], 7,FALSE), VLOOKUP(LEFT(D522, LEN(D522)-'Rate Card'!$M$26), Table_wabobpsvr_AzureCalc_AzureCalcRateCard[], 7, FALSE))</f>
        <v/>
      </c>
      <c r="P522" s="913" t="str">
        <f>IFERROR(VLOOKUP(D522,Table_wabobpsvr_AzureCalc_AzureCalcRateCard[], 8,FALSE), VLOOKUP(LEFT(D522, LEN(D522)-'Rate Card'!$M$26), Table_wabobpsvr_AzureCalc_AzureCalcRateCard[], 8, FALSE))</f>
        <v/>
      </c>
    </row>
    <row r="523" spans="1:16">
      <c r="A523" s="898" t="s">
        <v>887</v>
      </c>
      <c r="B523" t="s">
        <v>4140</v>
      </c>
      <c r="C523" s="64" t="e">
        <f>IFERROR(VLOOKUP(D523,Table_wabobpsvr_AzureCalc_AzureCalcRateCard[], 3,FALSE), VLOOKUP(LEFT(D523, LEN(D523)-'Rate Card'!$M$26), Table_wabobpsvr_AzureCalc_AzureCalcRateCard[], 3, FALSE))</f>
        <v>#N/A</v>
      </c>
      <c r="D523" s="1053" t="str">
        <f>B523&amp;'Discount Calculations'!$G$16&amp;'Rate Card'!$K$23</f>
        <v>A2 HDInsightMOSP1</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4265</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(Non-Windows)MOSP1</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4266</v>
      </c>
      <c r="C525" s="64" t="e">
        <f>IFERROR(VLOOKUP(D525,Table_wabobpsvr_AzureCalc_AzureCalcRateCard[], 3,FALSE), VLOOKUP(LEFT(D525, LEN(D525)-'Rate Card'!$M$26), Table_wabobpsvr_AzureCalc_AzureCalcRateCard[], 3, FALSE))</f>
        <v>#N/A</v>
      </c>
      <c r="D525" s="1053" t="str">
        <f>B525&amp;'Discount Calculations'!$G$16&amp;'Rate Card'!$K$23</f>
        <v>A3 HDInsightMOSP1</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4267</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(Non-Windows)MOSP1</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4268</v>
      </c>
      <c r="C527" s="64" t="e">
        <f>IFERROR(VLOOKUP(D527,Table_wabobpsvr_AzureCalc_AzureCalcRateCard[], 3,FALSE), VLOOKUP(LEFT(D527, LEN(D527)-'Rate Card'!$M$26), Table_wabobpsvr_AzureCalc_AzureCalcRateCard[], 3, FALSE))</f>
        <v>#N/A</v>
      </c>
      <c r="D527" s="1053" t="str">
        <f>B527&amp;'Discount Calculations'!$G$16&amp;'Rate Card'!$K$23</f>
        <v>A4 HDInsightMOSP1</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4269</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(Non-Windows)MOSP1</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4036</v>
      </c>
      <c r="C529" s="64" t="str">
        <f>IFERROR(VLOOKUP(D529,Table_wabobpsvr_AzureCalc_AzureCalcRateCard[], 3,FALSE), VLOOKUP(LEFT(D529, LEN(D529)-'Rate Card'!$M$26), Table_wabobpsvr_AzureCalc_AzureCalcRateCard[], 3, FALSE))</f>
        <v>Hours</v>
      </c>
      <c r="D529" s="1053" t="str">
        <f>B529&amp;'Discount Calculations'!$G$16&amp;'Rate Card'!$K$23</f>
        <v>A5 HDInsightMOSP1</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t="str">
        <f>IFERROR(VLOOKUP(D529,Table_wabobpsvr_AzureCalc_AzureCalcRateCard[], 7,FALSE), VLOOKUP(LEFT(D529, LEN(D529)-'Rate Card'!$M$26), Table_wabobpsvr_AzureCalc_AzureCalcRateCard[], 7, FALSE))</f>
        <v/>
      </c>
      <c r="P529" s="913" t="str">
        <f>IFERROR(VLOOKUP(D529,Table_wabobpsvr_AzureCalc_AzureCalcRateCard[], 8,FALSE), VLOOKUP(LEFT(D529, LEN(D529)-'Rate Card'!$M$26), Table_wabobpsvr_AzureCalc_AzureCalcRateCard[], 8, FALSE))</f>
        <v/>
      </c>
    </row>
    <row r="530" spans="1:16">
      <c r="A530" s="576"/>
      <c r="B530" t="s">
        <v>3547</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(Non-Windows)MOSP1</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t="str">
        <f>IFERROR(VLOOKUP(D530,Table_wabobpsvr_AzureCalc_AzureCalcRateCard[], 7,FALSE), VLOOKUP(LEFT(D530, LEN(D530)-'Rate Card'!$M$26), Table_wabobpsvr_AzureCalc_AzureCalcRateCard[], 7, FALSE))</f>
        <v/>
      </c>
      <c r="P530" s="913" t="str">
        <f>IFERROR(VLOOKUP(D530,Table_wabobpsvr_AzureCalc_AzureCalcRateCard[], 8,FALSE), VLOOKUP(LEFT(D530, LEN(D530)-'Rate Card'!$M$26), Table_wabobpsvr_AzureCalc_AzureCalcRateCard[], 8, FALSE))</f>
        <v/>
      </c>
    </row>
    <row r="531" spans="1:16">
      <c r="A531" s="576"/>
      <c r="B531" t="s">
        <v>3584</v>
      </c>
      <c r="C531" s="64" t="str">
        <f>IFERROR(VLOOKUP(D531,Table_wabobpsvr_AzureCalc_AzureCalcRateCard[], 3,FALSE), VLOOKUP(LEFT(D531, LEN(D531)-'Rate Card'!$M$26), Table_wabobpsvr_AzureCalc_AzureCalcRateCard[], 3, FALSE))</f>
        <v>Hours</v>
      </c>
      <c r="D531" s="1053" t="str">
        <f>B531&amp;'Discount Calculations'!$G$16&amp;'Rate Card'!$K$23</f>
        <v>A6 HDInsightMOSP1</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t="str">
        <f>IFERROR(VLOOKUP(D531,Table_wabobpsvr_AzureCalc_AzureCalcRateCard[], 7,FALSE), VLOOKUP(LEFT(D531, LEN(D531)-'Rate Card'!$M$26), Table_wabobpsvr_AzureCalc_AzureCalcRateCard[], 7, FALSE))</f>
        <v/>
      </c>
      <c r="P531" s="913" t="str">
        <f>IFERROR(VLOOKUP(D531,Table_wabobpsvr_AzureCalc_AzureCalcRateCard[], 8,FALSE), VLOOKUP(LEFT(D531, LEN(D531)-'Rate Card'!$M$26), Table_wabobpsvr_AzureCalc_AzureCalcRateCard[], 8, FALSE))</f>
        <v/>
      </c>
    </row>
    <row r="532" spans="1:16">
      <c r="A532" s="576"/>
      <c r="B532" t="s">
        <v>4270</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(Non-Windows)MOSP1</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3877</v>
      </c>
      <c r="C533" s="64" t="str">
        <f>IFERROR(VLOOKUP(D533,Table_wabobpsvr_AzureCalc_AzureCalcRateCard[], 3,FALSE), VLOOKUP(LEFT(D533, LEN(D533)-'Rate Card'!$M$26), Table_wabobpsvr_AzureCalc_AzureCalcRateCard[], 3, FALSE))</f>
        <v>Hours</v>
      </c>
      <c r="D533" s="1053" t="str">
        <f>B533&amp;'Discount Calculations'!$G$16&amp;'Rate Card'!$K$23</f>
        <v>A7 HDInsightMOSP1</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t="str">
        <f>IFERROR(VLOOKUP(D533,Table_wabobpsvr_AzureCalc_AzureCalcRateCard[], 7,FALSE), VLOOKUP(LEFT(D533, LEN(D533)-'Rate Card'!$M$26), Table_wabobpsvr_AzureCalc_AzureCalcRateCard[], 7, FALSE))</f>
        <v/>
      </c>
      <c r="P533" s="913" t="str">
        <f>IFERROR(VLOOKUP(D533,Table_wabobpsvr_AzureCalc_AzureCalcRateCard[], 8,FALSE), VLOOKUP(LEFT(D533, LEN(D533)-'Rate Card'!$M$26), Table_wabobpsvr_AzureCalc_AzureCalcRateCard[], 8, FALSE))</f>
        <v/>
      </c>
    </row>
    <row r="534" spans="1:16">
      <c r="A534" s="576"/>
      <c r="B534" t="s">
        <v>3957</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(Non-Windows)MOSP1</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t="str">
        <f>IFERROR(VLOOKUP(D534,Table_wabobpsvr_AzureCalc_AzureCalcRateCard[], 7,FALSE), VLOOKUP(LEFT(D534, LEN(D534)-'Rate Card'!$M$26), Table_wabobpsvr_AzureCalc_AzureCalcRateCard[], 7, FALSE))</f>
        <v/>
      </c>
      <c r="P534" s="913" t="str">
        <f>IFERROR(VLOOKUP(D534,Table_wabobpsvr_AzureCalc_AzureCalcRateCard[], 8,FALSE), VLOOKUP(LEFT(D534, LEN(D534)-'Rate Card'!$M$26), Table_wabobpsvr_AzureCalc_AzureCalcRateCard[], 8, FALSE))</f>
        <v/>
      </c>
    </row>
    <row r="535" spans="1:16">
      <c r="A535" s="576"/>
      <c r="B535" t="s">
        <v>4008</v>
      </c>
      <c r="C535" s="64" t="str">
        <f>IFERROR(VLOOKUP(D535,Table_wabobpsvr_AzureCalc_AzureCalcRateCard[], 3,FALSE), VLOOKUP(LEFT(D535, LEN(D535)-'Rate Card'!$M$26), Table_wabobpsvr_AzureCalc_AzureCalcRateCard[], 3, FALSE))</f>
        <v>Hours</v>
      </c>
      <c r="D535" s="1053" t="str">
        <f>B535&amp;'Discount Calculations'!$G$16&amp;'Rate Card'!$K$23</f>
        <v>A8 HDInsightMOSP1</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t="str">
        <f>IFERROR(VLOOKUP(D535,Table_wabobpsvr_AzureCalc_AzureCalcRateCard[], 7,FALSE), VLOOKUP(LEFT(D535, LEN(D535)-'Rate Card'!$M$26), Table_wabobpsvr_AzureCalc_AzureCalcRateCard[], 7, FALSE))</f>
        <v/>
      </c>
      <c r="P535" s="913" t="str">
        <f>IFERROR(VLOOKUP(D535,Table_wabobpsvr_AzureCalc_AzureCalcRateCard[], 8,FALSE), VLOOKUP(LEFT(D535, LEN(D535)-'Rate Card'!$M$26), Table_wabobpsvr_AzureCalc_AzureCalcRateCard[], 8, FALSE))</f>
        <v/>
      </c>
    </row>
    <row r="536" spans="1:16">
      <c r="A536" s="576"/>
      <c r="B536" t="s">
        <v>3550</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(Non-Windows)MOSP1</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t="str">
        <f>IFERROR(VLOOKUP(D536,Table_wabobpsvr_AzureCalc_AzureCalcRateCard[], 7,FALSE), VLOOKUP(LEFT(D536, LEN(D536)-'Rate Card'!$M$26), Table_wabobpsvr_AzureCalc_AzureCalcRateCard[], 7, FALSE))</f>
        <v/>
      </c>
      <c r="P536" s="913" t="str">
        <f>IFERROR(VLOOKUP(D536,Table_wabobpsvr_AzureCalc_AzureCalcRateCard[], 8,FALSE), VLOOKUP(LEFT(D536, LEN(D536)-'Rate Card'!$M$26), Table_wabobpsvr_AzureCalc_AzureCalcRateCard[], 8, FALSE))</f>
        <v/>
      </c>
    </row>
    <row r="537" spans="1:16">
      <c r="A537" s="576"/>
      <c r="B537" t="s">
        <v>3585</v>
      </c>
      <c r="C537" s="64" t="str">
        <f>IFERROR(VLOOKUP(D537,Table_wabobpsvr_AzureCalc_AzureCalcRateCard[], 3,FALSE), VLOOKUP(LEFT(D537, LEN(D537)-'Rate Card'!$M$26), Table_wabobpsvr_AzureCalc_AzureCalcRateCard[], 3, FALSE))</f>
        <v>Hours</v>
      </c>
      <c r="D537" s="1053" t="str">
        <f>B537&amp;'Discount Calculations'!$G$16&amp;'Rate Card'!$K$23</f>
        <v>A9 HDInsightMOSP1</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t="str">
        <f>IFERROR(VLOOKUP(D537,Table_wabobpsvr_AzureCalc_AzureCalcRateCard[], 7,FALSE), VLOOKUP(LEFT(D537, LEN(D537)-'Rate Card'!$M$26), Table_wabobpsvr_AzureCalc_AzureCalcRateCard[], 7, FALSE))</f>
        <v/>
      </c>
      <c r="P537" s="913" t="str">
        <f>IFERROR(VLOOKUP(D537,Table_wabobpsvr_AzureCalc_AzureCalcRateCard[], 8,FALSE), VLOOKUP(LEFT(D537, LEN(D537)-'Rate Card'!$M$26), Table_wabobpsvr_AzureCalc_AzureCalcRateCard[], 8, FALSE))</f>
        <v/>
      </c>
    </row>
    <row r="538" spans="1:16">
      <c r="A538" s="576"/>
      <c r="B538" t="s">
        <v>3551</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(Non-Windows)MOSP1</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t="str">
        <f>IFERROR(VLOOKUP(D538,Table_wabobpsvr_AzureCalc_AzureCalcRateCard[], 7,FALSE), VLOOKUP(LEFT(D538, LEN(D538)-'Rate Card'!$M$26), Table_wabobpsvr_AzureCalc_AzureCalcRateCard[], 7, FALSE))</f>
        <v/>
      </c>
      <c r="P538" s="913" t="str">
        <f>IFERROR(VLOOKUP(D538,Table_wabobpsvr_AzureCalc_AzureCalcRateCard[], 8,FALSE), VLOOKUP(LEFT(D538, LEN(D538)-'Rate Card'!$M$26), Table_wabobpsvr_AzureCalc_AzureCalcRateCard[], 8, FALSE))</f>
        <v/>
      </c>
    </row>
    <row r="539" spans="1:16">
      <c r="A539" s="576"/>
      <c r="B539" t="s">
        <v>4224</v>
      </c>
      <c r="C539" s="64" t="e">
        <f>IFERROR(VLOOKUP(D539,Table_wabobpsvr_AzureCalc_AzureCalcRateCard[], 3,FALSE), VLOOKUP(LEFT(D539, LEN(D539)-'Rate Card'!$M$26), Table_wabobpsvr_AzureCalc_AzureCalcRateCard[], 3, FALSE))</f>
        <v>#N/A</v>
      </c>
      <c r="D539" s="1053" t="str">
        <f>B539&amp;'Discount Calculations'!$G$16&amp;'Rate Card'!$K$23</f>
        <v>D2 HDInsightMOSP1</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4271</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(Non-Windows)MOSP1</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4272</v>
      </c>
      <c r="C541" s="64" t="str">
        <f>IFERROR(VLOOKUP(D541,Table_wabobpsvr_AzureCalc_AzureCalcRateCard[], 3,FALSE), VLOOKUP(LEFT(D541, LEN(D541)-'Rate Card'!$M$26), Table_wabobpsvr_AzureCalc_AzureCalcRateCard[], 3, FALSE))</f>
        <v>Hours</v>
      </c>
      <c r="D541" s="1053" t="str">
        <f>B541&amp;'Discount Calculations'!$G$16&amp;'Rate Card'!$K$23</f>
        <v>D3 HDInsightMOSP1</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t="str">
        <f>IFERROR(VLOOKUP(D541,Table_wabobpsvr_AzureCalc_AzureCalcRateCard[], 7,FALSE), VLOOKUP(LEFT(D541, LEN(D541)-'Rate Card'!$M$26), Table_wabobpsvr_AzureCalc_AzureCalcRateCard[], 7, FALSE))</f>
        <v/>
      </c>
      <c r="P541" s="913" t="str">
        <f>IFERROR(VLOOKUP(D541,Table_wabobpsvr_AzureCalc_AzureCalcRateCard[], 8,FALSE), VLOOKUP(LEFT(D541, LEN(D541)-'Rate Card'!$M$26), Table_wabobpsvr_AzureCalc_AzureCalcRateCard[], 8, FALSE))</f>
        <v/>
      </c>
    </row>
    <row r="542" spans="1:16">
      <c r="A542" s="576"/>
      <c r="B542" t="s">
        <v>4273</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(Non-Windows)MOSP1</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t="str">
        <f>IFERROR(VLOOKUP(D542,Table_wabobpsvr_AzureCalc_AzureCalcRateCard[], 7,FALSE), VLOOKUP(LEFT(D542, LEN(D542)-'Rate Card'!$M$26), Table_wabobpsvr_AzureCalc_AzureCalcRateCard[], 7, FALSE))</f>
        <v/>
      </c>
      <c r="P542" s="913" t="str">
        <f>IFERROR(VLOOKUP(D542,Table_wabobpsvr_AzureCalc_AzureCalcRateCard[], 8,FALSE), VLOOKUP(LEFT(D542, LEN(D542)-'Rate Card'!$M$26), Table_wabobpsvr_AzureCalc_AzureCalcRateCard[], 8, FALSE))</f>
        <v/>
      </c>
    </row>
    <row r="543" spans="1:16">
      <c r="A543" s="576"/>
      <c r="B543" t="s">
        <v>4274</v>
      </c>
      <c r="C543" s="64" t="str">
        <f>IFERROR(VLOOKUP(D543,Table_wabobpsvr_AzureCalc_AzureCalcRateCard[], 3,FALSE), VLOOKUP(LEFT(D543, LEN(D543)-'Rate Card'!$M$26), Table_wabobpsvr_AzureCalc_AzureCalcRateCard[], 3, FALSE))</f>
        <v>Hours</v>
      </c>
      <c r="D543" s="1053" t="str">
        <f>B543&amp;'Discount Calculations'!$G$16&amp;'Rate Card'!$K$23</f>
        <v>D4 HDInsightMOSP1</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4275</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(Non-Windows)MOSP1</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t="str">
        <f>IFERROR(VLOOKUP(D544,Table_wabobpsvr_AzureCalc_AzureCalcRateCard[], 7,FALSE), VLOOKUP(LEFT(D544, LEN(D544)-'Rate Card'!$M$26), Table_wabobpsvr_AzureCalc_AzureCalcRateCard[], 7, FALSE))</f>
        <v/>
      </c>
      <c r="P544" s="913" t="str">
        <f>IFERROR(VLOOKUP(D544,Table_wabobpsvr_AzureCalc_AzureCalcRateCard[], 8,FALSE), VLOOKUP(LEFT(D544, LEN(D544)-'Rate Card'!$M$26), Table_wabobpsvr_AzureCalc_AzureCalcRateCard[], 8, FALSE))</f>
        <v/>
      </c>
    </row>
    <row r="545" spans="1:16">
      <c r="A545" s="576"/>
      <c r="B545" t="s">
        <v>4158</v>
      </c>
      <c r="C545" s="64" t="e">
        <f>IFERROR(VLOOKUP(D545,Table_wabobpsvr_AzureCalc_AzureCalcRateCard[], 3,FALSE), VLOOKUP(LEFT(D545, LEN(D545)-'Rate Card'!$M$26), Table_wabobpsvr_AzureCalc_AzureCalcRateCard[], 3, FALSE))</f>
        <v>#N/A</v>
      </c>
      <c r="D545" s="1053" t="str">
        <f>B545&amp;'Discount Calculations'!$G$16&amp;'Rate Card'!$K$23</f>
        <v>D11 HDInsightMOSP1</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4184</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(Non-Windows)MOSP1</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4199</v>
      </c>
      <c r="C547" s="64" t="str">
        <f>IFERROR(VLOOKUP(D547,Table_wabobpsvr_AzureCalc_AzureCalcRateCard[], 3,FALSE), VLOOKUP(LEFT(D547, LEN(D547)-'Rate Card'!$M$26), Table_wabobpsvr_AzureCalc_AzureCalcRateCard[], 3, FALSE))</f>
        <v>Hours</v>
      </c>
      <c r="D547" s="1053" t="str">
        <f>B547&amp;'Discount Calculations'!$G$16&amp;'Rate Card'!$K$23</f>
        <v>D12 HDInsightMOSP1</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t="str">
        <f>IFERROR(VLOOKUP(D547,Table_wabobpsvr_AzureCalc_AzureCalcRateCard[], 7,FALSE), VLOOKUP(LEFT(D547, LEN(D547)-'Rate Card'!$M$26), Table_wabobpsvr_AzureCalc_AzureCalcRateCard[], 7, FALSE))</f>
        <v/>
      </c>
      <c r="P547" s="913" t="str">
        <f>IFERROR(VLOOKUP(D547,Table_wabobpsvr_AzureCalc_AzureCalcRateCard[], 8,FALSE), VLOOKUP(LEFT(D547, LEN(D547)-'Rate Card'!$M$26), Table_wabobpsvr_AzureCalc_AzureCalcRateCard[], 8, FALSE))</f>
        <v/>
      </c>
    </row>
    <row r="548" spans="1:16">
      <c r="A548" s="576"/>
      <c r="B548" t="s">
        <v>4211</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(Non-Windows)MOSP1</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t="str">
        <f>IFERROR(VLOOKUP(D548,Table_wabobpsvr_AzureCalc_AzureCalcRateCard[], 7,FALSE), VLOOKUP(LEFT(D548, LEN(D548)-'Rate Card'!$M$26), Table_wabobpsvr_AzureCalc_AzureCalcRateCard[], 7, FALSE))</f>
        <v/>
      </c>
      <c r="P548" s="913" t="str">
        <f>IFERROR(VLOOKUP(D548,Table_wabobpsvr_AzureCalc_AzureCalcRateCard[], 8,FALSE), VLOOKUP(LEFT(D548, LEN(D548)-'Rate Card'!$M$26), Table_wabobpsvr_AzureCalc_AzureCalcRateCard[], 8, FALSE))</f>
        <v/>
      </c>
    </row>
    <row r="549" spans="1:16">
      <c r="A549" s="576"/>
      <c r="B549" t="s">
        <v>4144</v>
      </c>
      <c r="C549" s="64" t="str">
        <f>IFERROR(VLOOKUP(D549,Table_wabobpsvr_AzureCalc_AzureCalcRateCard[], 3,FALSE), VLOOKUP(LEFT(D549, LEN(D549)-'Rate Card'!$M$26), Table_wabobpsvr_AzureCalc_AzureCalcRateCard[], 3, FALSE))</f>
        <v>Hours</v>
      </c>
      <c r="D549" s="1053" t="str">
        <f>B549&amp;'Discount Calculations'!$G$16&amp;'Rate Card'!$K$23</f>
        <v>D13 HDInsightMOSP1</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t="str">
        <f>IFERROR(VLOOKUP(D549,Table_wabobpsvr_AzureCalc_AzureCalcRateCard[], 7,FALSE), VLOOKUP(LEFT(D549, LEN(D549)-'Rate Card'!$M$26), Table_wabobpsvr_AzureCalc_AzureCalcRateCard[], 7, FALSE))</f>
        <v/>
      </c>
      <c r="P549" s="913" t="str">
        <f>IFERROR(VLOOKUP(D549,Table_wabobpsvr_AzureCalc_AzureCalcRateCard[], 8,FALSE), VLOOKUP(LEFT(D549, LEN(D549)-'Rate Card'!$M$26), Table_wabobpsvr_AzureCalc_AzureCalcRateCard[], 8, FALSE))</f>
        <v/>
      </c>
    </row>
    <row r="550" spans="1:16">
      <c r="A550" s="576"/>
      <c r="B550" t="s">
        <v>4177</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(Non-Windows)MOSP1</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t="str">
        <f>IFERROR(VLOOKUP(D550,Table_wabobpsvr_AzureCalc_AzureCalcRateCard[], 7,FALSE), VLOOKUP(LEFT(D550, LEN(D550)-'Rate Card'!$M$26), Table_wabobpsvr_AzureCalc_AzureCalcRateCard[], 7, FALSE))</f>
        <v/>
      </c>
      <c r="P550" s="913" t="str">
        <f>IFERROR(VLOOKUP(D550,Table_wabobpsvr_AzureCalc_AzureCalcRateCard[], 8,FALSE), VLOOKUP(LEFT(D550, LEN(D550)-'Rate Card'!$M$26), Table_wabobpsvr_AzureCalc_AzureCalcRateCard[], 8, FALSE))</f>
        <v/>
      </c>
    </row>
    <row r="551" spans="1:16">
      <c r="A551" s="576"/>
      <c r="B551" t="s">
        <v>4254</v>
      </c>
      <c r="C551" s="64" t="str">
        <f>IFERROR(VLOOKUP(D551,Table_wabobpsvr_AzureCalc_AzureCalcRateCard[], 3,FALSE), VLOOKUP(LEFT(D551, LEN(D551)-'Rate Card'!$M$26), Table_wabobpsvr_AzureCalc_AzureCalcRateCard[], 3, FALSE))</f>
        <v>Hours</v>
      </c>
      <c r="D551" s="1053" t="str">
        <f>B551&amp;'Discount Calculations'!$G$16&amp;'Rate Card'!$K$23</f>
        <v>D14 HDInsightMOSP1</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t="str">
        <f>IFERROR(VLOOKUP(D551,Table_wabobpsvr_AzureCalc_AzureCalcRateCard[], 7,FALSE), VLOOKUP(LEFT(D551, LEN(D551)-'Rate Card'!$M$26), Table_wabobpsvr_AzureCalc_AzureCalcRateCard[], 7, FALSE))</f>
        <v/>
      </c>
      <c r="P551" s="913" t="str">
        <f>IFERROR(VLOOKUP(D551,Table_wabobpsvr_AzureCalc_AzureCalcRateCard[], 8,FALSE), VLOOKUP(LEFT(D551, LEN(D551)-'Rate Card'!$M$26), Table_wabobpsvr_AzureCalc_AzureCalcRateCard[], 8, FALSE))</f>
        <v/>
      </c>
    </row>
    <row r="552" spans="1:16">
      <c r="A552" s="576"/>
      <c r="B552" t="s">
        <v>4276</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(Non-Windows)MOSP1</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1117</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3154</v>
      </c>
    </row>
    <row r="555" spans="1:16">
      <c r="A555" s="576" t="s">
        <v>1109</v>
      </c>
      <c r="B555" t="s">
        <v>3543</v>
      </c>
      <c r="C555" s="64" t="str">
        <f>IFERROR(VLOOKUP(D555,Table_wabobpsvr_AzureCalc_AzureCalcRateCard[], 3,FALSE), VLOOKUP(LEFT(D555, LEN(D555)-'Rate Card'!$M$26), Table_wabobpsvr_AzureCalc_AzureCalcRateCard[], 3, FALSE))</f>
        <v>Hours</v>
      </c>
      <c r="D555" s="1053" t="str">
        <f>B555&amp;'Discount Calculations'!$G$16&amp;'Rate Card'!$K$23</f>
        <v>Studio Experiment Compute HoursMOSP1</v>
      </c>
      <c r="E555" s="1025">
        <f>IFERROR(VLOOKUP(D555,Table_wabobpsvr_AzureCalc_AzureCalcRateCard[], 5,FALSE), VLOOKUP(LEFT(D555, LEN(D555)-'Rate Card'!$M$26), Table_wabobpsvr_AzureCalc_AzureCalcRateCard[], 5, FALSE))</f>
        <v>1</v>
      </c>
      <c r="F555" s="1026">
        <f>IF($E$1=1,1,0)</f>
        <v>1</v>
      </c>
      <c r="G555" s="1053">
        <f>F555*E555</f>
        <v>1</v>
      </c>
      <c r="H555" s="1024">
        <f>'Discount Calculations'!$C$42</f>
        <v>0</v>
      </c>
      <c r="I555" s="1026">
        <f>G555*(1-H555)</f>
        <v>1</v>
      </c>
      <c r="J555" s="1053">
        <f>IF($E$1=2,1,0)</f>
        <v>0</v>
      </c>
      <c r="K555" s="548">
        <f>E555*J555</f>
        <v>0</v>
      </c>
      <c r="L555" s="106">
        <f>'Discount Calculations'!$AD$5+1</f>
        <v>1</v>
      </c>
      <c r="M555" s="25">
        <f>L555*(K555+I555)</f>
        <v>1</v>
      </c>
      <c r="N555" s="95">
        <f>M555*'FX Card'!$G$28</f>
        <v>1</v>
      </c>
      <c r="O555" s="913" t="str">
        <f>IFERROR(VLOOKUP(D555,Table_wabobpsvr_AzureCalc_AzureCalcRateCard[], 7,FALSE), VLOOKUP(LEFT(D555, LEN(D555)-'Rate Card'!$M$26), Table_wabobpsvr_AzureCalc_AzureCalcRateCard[], 7, FALSE))</f>
        <v/>
      </c>
      <c r="P555" s="913" t="str">
        <f>IFERROR(VLOOKUP(D555,Table_wabobpsvr_AzureCalc_AzureCalcRateCard[], 8,FALSE), VLOOKUP(LEFT(D555, LEN(D555)-'Rate Card'!$M$26), Table_wabobpsvr_AzureCalc_AzureCalcRateCard[], 8, FALSE))</f>
        <v/>
      </c>
    </row>
    <row r="556" spans="1:16">
      <c r="A556" s="576" t="s">
        <v>1110</v>
      </c>
      <c r="B556" t="s">
        <v>3708</v>
      </c>
      <c r="C556" s="64" t="str">
        <f>IFERROR(VLOOKUP(D556,Table_wabobpsvr_AzureCalc_AzureCalcRateCard[], 3,FALSE), VLOOKUP(LEFT(D556, LEN(D556)-'Rate Card'!$M$26), Table_wabobpsvr_AzureCalc_AzureCalcRateCard[], 3, FALSE))</f>
        <v>Hours</v>
      </c>
      <c r="D556" s="1053" t="str">
        <f>B556&amp;'Discount Calculations'!$G$16&amp;'Rate Card'!$K$23</f>
        <v>Production API  Compute HoursMOSP1</v>
      </c>
      <c r="E556" s="1025">
        <f>IFERROR(VLOOKUP(D556,Table_wabobpsvr_AzureCalc_AzureCalcRateCard[], 5,FALSE), VLOOKUP(LEFT(D556, LEN(D556)-'Rate Card'!$M$26), Table_wabobpsvr_AzureCalc_AzureCalcRateCard[], 5, FALSE))</f>
        <v>2</v>
      </c>
      <c r="F556" s="1026">
        <f>IF($E$1=1,1,0)</f>
        <v>1</v>
      </c>
      <c r="G556" s="1053">
        <f>F556*E556</f>
        <v>2</v>
      </c>
      <c r="H556" s="1024">
        <f>'Discount Calculations'!$C$42</f>
        <v>0</v>
      </c>
      <c r="I556" s="1026">
        <f>G556*(1-H556)</f>
        <v>2</v>
      </c>
      <c r="J556" s="1053">
        <f>IF($E$1=2,1,0)</f>
        <v>0</v>
      </c>
      <c r="K556" s="548">
        <f>E556*J556</f>
        <v>0</v>
      </c>
      <c r="L556" s="106">
        <f>'Discount Calculations'!$AD$5+1</f>
        <v>1</v>
      </c>
      <c r="M556" s="25">
        <f>L556*(K556+I556)</f>
        <v>2</v>
      </c>
      <c r="N556" s="95">
        <f>M556*'FX Card'!$G$28</f>
        <v>2</v>
      </c>
      <c r="O556" s="913" t="str">
        <f>IFERROR(VLOOKUP(D556,Table_wabobpsvr_AzureCalc_AzureCalcRateCard[], 7,FALSE), VLOOKUP(LEFT(D556, LEN(D556)-'Rate Card'!$M$26), Table_wabobpsvr_AzureCalc_AzureCalcRateCard[], 7, FALSE))</f>
        <v/>
      </c>
      <c r="P556" s="913" t="str">
        <f>IFERROR(VLOOKUP(D556,Table_wabobpsvr_AzureCalc_AzureCalcRateCard[], 8,FALSE), VLOOKUP(LEFT(D556, LEN(D556)-'Rate Card'!$M$26), Table_wabobpsvr_AzureCalc_AzureCalcRateCard[], 8, FALSE))</f>
        <v/>
      </c>
    </row>
    <row r="557" spans="1:16">
      <c r="A557" s="576" t="s">
        <v>1110</v>
      </c>
      <c r="B557" t="s">
        <v>3557</v>
      </c>
      <c r="C557" s="64" t="str">
        <f>IFERROR(VLOOKUP(D557,Table_wabobpsvr_AzureCalc_AzureCalcRateCard[], 3,FALSE), VLOOKUP(LEFT(D557, LEN(D557)-'Rate Card'!$M$26), Table_wabobpsvr_AzureCalc_AzureCalcRateCard[], 3, FALSE))</f>
        <v>Hours</v>
      </c>
      <c r="D557" s="1053" t="str">
        <f>B557&amp;'Discount Calculations'!$G$16&amp;'Rate Card'!$K$23</f>
        <v>Production API Transactions (in 1000s)MOSP1</v>
      </c>
      <c r="E557" s="1025">
        <f>IFERROR(VLOOKUP(D557,Table_wabobpsvr_AzureCalc_AzureCalcRateCard[], 5,FALSE), VLOOKUP(LEFT(D557, LEN(D557)-'Rate Card'!$M$26), Table_wabobpsvr_AzureCalc_AzureCalcRateCard[], 5, FALSE))</f>
        <v>0.5</v>
      </c>
      <c r="F557" s="1026">
        <f>IF($E$1=1,1,0)</f>
        <v>1</v>
      </c>
      <c r="G557" s="1053">
        <f>F557*E557</f>
        <v>0.5</v>
      </c>
      <c r="H557" s="1024">
        <f>'Discount Calculations'!$C$42</f>
        <v>0</v>
      </c>
      <c r="I557" s="1026">
        <f>G557*(1-H557)</f>
        <v>0.5</v>
      </c>
      <c r="J557" s="1053">
        <f>IF($E$1=2,1,0)</f>
        <v>0</v>
      </c>
      <c r="K557" s="548">
        <f>E557*J557</f>
        <v>0</v>
      </c>
      <c r="L557" s="106">
        <f>'Discount Calculations'!$AD$5+1</f>
        <v>1</v>
      </c>
      <c r="M557" s="25">
        <f>L557*(K557+I557)</f>
        <v>0.5</v>
      </c>
      <c r="N557" s="95">
        <f>M557*'FX Card'!$G$28</f>
        <v>0.5</v>
      </c>
      <c r="O557" s="913" t="str">
        <f>IFERROR(VLOOKUP(D557,Table_wabobpsvr_AzureCalc_AzureCalcRateCard[], 7,FALSE), VLOOKUP(LEFT(D557, LEN(D557)-'Rate Card'!$M$26), Table_wabobpsvr_AzureCalc_AzureCalcRateCard[], 7, FALSE))</f>
        <v/>
      </c>
      <c r="P557" s="913" t="str">
        <f>IFERROR(VLOOKUP(D557,Table_wabobpsvr_AzureCalc_AzureCalcRateCard[], 8,FALSE), VLOOKUP(LEFT(D557, LEN(D557)-'Rate Card'!$M$26), Table_wabobpsvr_AzureCalc_AzureCalcRateCard[], 8, FALSE))</f>
        <v/>
      </c>
    </row>
    <row r="558" spans="1:16">
      <c r="A558" s="576"/>
      <c r="B558" t="s">
        <v>3556</v>
      </c>
      <c r="C558" s="64" t="str">
        <f>IFERROR(VLOOKUP(D558,Table_wabobpsvr_AzureCalc_AzureCalcRateCard[], 3,FALSE), VLOOKUP(LEFT(D558, LEN(D558)-'Rate Card'!$M$26), Table_wabobpsvr_AzureCalc_AzureCalcRateCard[], 3, FALSE))</f>
        <v>Seats</v>
      </c>
      <c r="D558" s="1053" t="str">
        <f>B558&amp;'Discount Calculations'!$G$16&amp;'Rate Card'!$K$23</f>
        <v>Monthly FeeMOSP1</v>
      </c>
      <c r="E558" s="1025">
        <f>IFERROR(VLOOKUP(D558,Table_wabobpsvr_AzureCalc_AzureCalcRateCard[], 5,FALSE), VLOOKUP(LEFT(D558, LEN(D558)-'Rate Card'!$M$26), Table_wabobpsvr_AzureCalc_AzureCalcRateCard[], 5, FALSE))</f>
        <v>9.99</v>
      </c>
      <c r="F558" s="1026">
        <f>IF($E$1=1,1,0)</f>
        <v>1</v>
      </c>
      <c r="G558" s="1053">
        <f>F558*E558</f>
        <v>9.99</v>
      </c>
      <c r="H558" s="1024">
        <f>'Discount Calculations'!$C$42</f>
        <v>0</v>
      </c>
      <c r="I558" s="1026">
        <f>G558*(1-H558)</f>
        <v>9.99</v>
      </c>
      <c r="J558" s="1053">
        <f>IF($E$1=2,1,0)</f>
        <v>0</v>
      </c>
      <c r="K558" s="548">
        <f>E558*J558</f>
        <v>0</v>
      </c>
      <c r="L558" s="106">
        <f>'Discount Calculations'!$AD$5+1</f>
        <v>1</v>
      </c>
      <c r="M558" s="25">
        <f>L558*(K558+I558)</f>
        <v>9.99</v>
      </c>
      <c r="N558" s="95">
        <f>M558*'FX Card'!$G$28</f>
        <v>9.99</v>
      </c>
      <c r="O558" s="913" t="str">
        <f>IFERROR(VLOOKUP(D558,Table_wabobpsvr_AzureCalc_AzureCalcRateCard[], 7,FALSE), VLOOKUP(LEFT(D558, LEN(D558)-'Rate Card'!$M$26), Table_wabobpsvr_AzureCalc_AzureCalcRateCard[], 7, FALSE))</f>
        <v/>
      </c>
      <c r="P558" s="913" t="str">
        <f>IFERROR(VLOOKUP(D558,Table_wabobpsvr_AzureCalc_AzureCalcRateCard[], 8,FALSE), VLOOKUP(LEFT(D558, LEN(D558)-'Rate Card'!$M$26), Table_wabobpsvr_AzureCalc_AzureCalcRateCard[], 8, FALSE))</f>
        <v/>
      </c>
    </row>
    <row r="559" spans="1:16">
      <c r="A559" s="576"/>
      <c r="F559" s="1026"/>
      <c r="H559" s="1024"/>
      <c r="I559" s="1026"/>
      <c r="K559" s="548"/>
      <c r="L559" s="106"/>
      <c r="M559" s="25"/>
      <c r="N559" s="33"/>
      <c r="O559" s="914"/>
      <c r="P559" s="914"/>
    </row>
    <row r="560" spans="1:16">
      <c r="A560" s="79" t="s">
        <v>1118</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3154</v>
      </c>
    </row>
    <row r="561" spans="1:16">
      <c r="A561" s="576" t="s">
        <v>1118</v>
      </c>
      <c r="B561" t="s">
        <v>4532</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HoursMOSP1</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t="str">
        <f>IFERROR(VLOOKUP(D561,Table_wabobpsvr_AzureCalc_AzureCalcRateCard[], 7,FALSE), VLOOKUP(LEFT(D561, LEN(D561)-'Rate Card'!$M$26), Table_wabobpsvr_AzureCalc_AzureCalcRateCard[], 7, FALSE))</f>
        <v/>
      </c>
      <c r="P561" s="913" t="str">
        <f>IFERROR(VLOOKUP(D561,Table_wabobpsvr_AzureCalc_AzureCalcRateCard[], 8,FALSE), VLOOKUP(LEFT(D561, LEN(D561)-'Rate Card'!$M$26), Table_wabobpsvr_AzureCalc_AzureCalcRateCard[], 8, FALSE))</f>
        <v/>
      </c>
    </row>
    <row r="562" spans="1:16">
      <c r="A562" s="576"/>
      <c r="B562" t="s">
        <v>4539</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HoursMOSP1</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t="str">
        <f>IFERROR(VLOOKUP(D562,Table_wabobpsvr_AzureCalc_AzureCalcRateCard[], 7,FALSE), VLOOKUP(LEFT(D562, LEN(D562)-'Rate Card'!$M$26), Table_wabobpsvr_AzureCalc_AzureCalcRateCard[], 7, FALSE))</f>
        <v/>
      </c>
      <c r="P562" s="913" t="str">
        <f>IFERROR(VLOOKUP(D562,Table_wabobpsvr_AzureCalc_AzureCalcRateCard[], 8,FALSE), VLOOKUP(LEFT(D562, LEN(D562)-'Rate Card'!$M$26), Table_wabobpsvr_AzureCalc_AzureCalcRateCard[], 8, FALSE))</f>
        <v/>
      </c>
    </row>
    <row r="563" spans="1:16">
      <c r="A563" s="576"/>
      <c r="B563" t="s">
        <v>4544</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HoursMOSP1</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t="str">
        <f>IFERROR(VLOOKUP(D563,Table_wabobpsvr_AzureCalc_AzureCalcRateCard[], 7,FALSE), VLOOKUP(LEFT(D563, LEN(D563)-'Rate Card'!$M$26), Table_wabobpsvr_AzureCalc_AzureCalcRateCard[], 7, FALSE))</f>
        <v/>
      </c>
      <c r="P563" s="913" t="str">
        <f>IFERROR(VLOOKUP(D563,Table_wabobpsvr_AzureCalc_AzureCalcRateCard[], 8,FALSE), VLOOKUP(LEFT(D563, LEN(D563)-'Rate Card'!$M$26), Table_wabobpsvr_AzureCalc_AzureCalcRateCard[], 8, FALSE))</f>
        <v/>
      </c>
    </row>
    <row r="564" spans="1:16">
      <c r="A564" s="576"/>
      <c r="F564" s="1026"/>
      <c r="H564" s="1024"/>
      <c r="I564" s="1026"/>
      <c r="K564" s="548"/>
      <c r="L564" s="106"/>
      <c r="M564" s="25"/>
      <c r="N564" s="33"/>
      <c r="O564" s="914"/>
      <c r="P564" s="914"/>
    </row>
    <row r="565" spans="1:16">
      <c r="A565" s="79" t="s">
        <v>1105</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3154</v>
      </c>
    </row>
    <row r="566" spans="1:16">
      <c r="A566" s="576" t="s">
        <v>1105</v>
      </c>
      <c r="B566" s="576" t="s">
        <v>4529</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HourMOSP1</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t="str">
        <f>IFERROR(VLOOKUP(D566,Table_wabobpsvr_AzureCalc_AzureCalcRateCard[], 7,FALSE), VLOOKUP(LEFT(D566, LEN(D566)-'Rate Card'!$M$26), Table_wabobpsvr_AzureCalc_AzureCalcRateCard[], 7, FALSE))</f>
        <v/>
      </c>
      <c r="P566" s="913" t="str">
        <f>IFERROR(VLOOKUP(D566,Table_wabobpsvr_AzureCalc_AzureCalcRateCard[], 8,FALSE), VLOOKUP(LEFT(D566, LEN(D566)-'Rate Card'!$M$26), Table_wabobpsvr_AzureCalc_AzureCalcRateCard[], 8, FALSE))</f>
        <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3154</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1MOSP1</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t="str">
        <f>IFERROR(VLOOKUP(D570,Table_wabobpsvr_AzureCalc_AzureCalcRateCard[], 7,FALSE), VLOOKUP(LEFT(D570, LEN(D570)-'Rate Card'!$M$26), Table_wabobpsvr_AzureCalc_AzureCalcRateCard[], 7, FALSE))</f>
        <v/>
      </c>
      <c r="P570" s="913" t="str">
        <f>IFERROR(VLOOKUP(D570,Table_wabobpsvr_AzureCalc_AzureCalcRateCard[], 8,FALSE), VLOOKUP(LEFT(D570, LEN(D570)-'Rate Card'!$M$26), Table_wabobpsvr_AzureCalc_AzureCalcRateCard[], 8, FALSE))</f>
        <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2MOSP1</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t="str">
        <f>IFERROR(VLOOKUP(D571,Table_wabobpsvr_AzureCalc_AzureCalcRateCard[], 7,FALSE), VLOOKUP(LEFT(D571, LEN(D571)-'Rate Card'!$M$26), Table_wabobpsvr_AzureCalc_AzureCalcRateCard[], 7, FALSE))</f>
        <v/>
      </c>
      <c r="P571" s="913" t="str">
        <f>IFERROR(VLOOKUP(D571,Table_wabobpsvr_AzureCalc_AzureCalcRateCard[], 8,FALSE), VLOOKUP(LEFT(D571, LEN(D571)-'Rate Card'!$M$26), Table_wabobpsvr_AzureCalc_AzureCalcRateCard[], 8, FALSE))</f>
        <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3MOSP1</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t="str">
        <f>IFERROR(VLOOKUP(D572,Table_wabobpsvr_AzureCalc_AzureCalcRateCard[], 7,FALSE), VLOOKUP(LEFT(D572, LEN(D572)-'Rate Card'!$M$26), Table_wabobpsvr_AzureCalc_AzureCalcRateCard[], 7, FALSE))</f>
        <v/>
      </c>
      <c r="P572" s="913" t="str">
        <f>IFERROR(VLOOKUP(D572,Table_wabobpsvr_AzureCalc_AzureCalcRateCard[], 8,FALSE), VLOOKUP(LEFT(D572, LEN(D572)-'Rate Card'!$M$26), Table_wabobpsvr_AzureCalc_AzureCalcRateCard[], 8, FALSE))</f>
        <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4MOSP1</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t="str">
        <f>IFERROR(VLOOKUP(D573,Table_wabobpsvr_AzureCalc_AzureCalcRateCard[], 7,FALSE), VLOOKUP(LEFT(D573, LEN(D573)-'Rate Card'!$M$26), Table_wabobpsvr_AzureCalc_AzureCalcRateCard[], 7, FALSE))</f>
        <v/>
      </c>
      <c r="P573" s="913" t="str">
        <f>IFERROR(VLOOKUP(D573,Table_wabobpsvr_AzureCalc_AzureCalcRateCard[], 8,FALSE), VLOOKUP(LEFT(D573, LEN(D573)-'Rate Card'!$M$26), Table_wabobpsvr_AzureCalc_AzureCalcRateCard[], 8, FALSE))</f>
        <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5MOSP1</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t="str">
        <f>IFERROR(VLOOKUP(D574,Table_wabobpsvr_AzureCalc_AzureCalcRateCard[], 7,FALSE), VLOOKUP(LEFT(D574, LEN(D574)-'Rate Card'!$M$26), Table_wabobpsvr_AzureCalc_AzureCalcRateCard[], 7, FALSE))</f>
        <v/>
      </c>
      <c r="P574" s="913" t="str">
        <f>IFERROR(VLOOKUP(D574,Table_wabobpsvr_AzureCalc_AzureCalcRateCard[], 8,FALSE), VLOOKUP(LEFT(D574, LEN(D574)-'Rate Card'!$M$26), Table_wabobpsvr_AzureCalc_AzureCalcRateCard[], 8, FALSE))</f>
        <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6MOSP1</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t="str">
        <f>IFERROR(VLOOKUP(D575,Table_wabobpsvr_AzureCalc_AzureCalcRateCard[], 7,FALSE), VLOOKUP(LEFT(D575, LEN(D575)-'Rate Card'!$M$26), Table_wabobpsvr_AzureCalc_AzureCalcRateCard[], 7, FALSE))</f>
        <v/>
      </c>
      <c r="P575" s="913" t="str">
        <f>IFERROR(VLOOKUP(D575,Table_wabobpsvr_AzureCalc_AzureCalcRateCard[], 8,FALSE), VLOOKUP(LEFT(D575, LEN(D575)-'Rate Card'!$M$26), Table_wabobpsvr_AzureCalc_AzureCalcRateCard[], 8, FALSE))</f>
        <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7MOSP1</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t="str">
        <f>IFERROR(VLOOKUP(D576,Table_wabobpsvr_AzureCalc_AzureCalcRateCard[], 7,FALSE), VLOOKUP(LEFT(D576, LEN(D576)-'Rate Card'!$M$26), Table_wabobpsvr_AzureCalc_AzureCalcRateCard[], 7, FALSE))</f>
        <v/>
      </c>
      <c r="P576" s="913" t="str">
        <f>IFERROR(VLOOKUP(D576,Table_wabobpsvr_AzureCalc_AzureCalcRateCard[], 8,FALSE), VLOOKUP(LEFT(D576, LEN(D576)-'Rate Card'!$M$26), Table_wabobpsvr_AzureCalc_AzureCalcRateCard[], 8, FALSE))</f>
        <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2MOSP1</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t="str">
        <f>IFERROR(VLOOKUP(D578,Table_wabobpsvr_AzureCalc_AzureCalcRateCard[], 7,FALSE), VLOOKUP(LEFT(D578, LEN(D578)-'Rate Card'!$M$26), Table_wabobpsvr_AzureCalc_AzureCalcRateCard[], 7, FALSE))</f>
        <v/>
      </c>
      <c r="P578" s="913" t="str">
        <f>IFERROR(VLOOKUP(D578,Table_wabobpsvr_AzureCalc_AzureCalcRateCard[], 8,FALSE), VLOOKUP(LEFT(D578, LEN(D578)-'Rate Card'!$M$26), Table_wabobpsvr_AzureCalc_AzureCalcRateCard[], 8, FALSE))</f>
        <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2MOSP1</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t="str">
        <f>IFERROR(VLOOKUP(D579,Table_wabobpsvr_AzureCalc_AzureCalcRateCard[], 7,FALSE), VLOOKUP(LEFT(D579, LEN(D579)-'Rate Card'!$M$26), Table_wabobpsvr_AzureCalc_AzureCalcRateCard[], 7, FALSE))</f>
        <v/>
      </c>
      <c r="P579" s="913" t="str">
        <f>IFERROR(VLOOKUP(D579,Table_wabobpsvr_AzureCalc_AzureCalcRateCard[], 8,FALSE), VLOOKUP(LEFT(D579, LEN(D579)-'Rate Card'!$M$26), Table_wabobpsvr_AzureCalc_AzureCalcRateCard[], 8, FALSE))</f>
        <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3MOSP1</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t="str">
        <f>IFERROR(VLOOKUP(D580,Table_wabobpsvr_AzureCalc_AzureCalcRateCard[], 7,FALSE), VLOOKUP(LEFT(D580, LEN(D580)-'Rate Card'!$M$26), Table_wabobpsvr_AzureCalc_AzureCalcRateCard[], 7, FALSE))</f>
        <v/>
      </c>
      <c r="P580" s="913" t="str">
        <f>IFERROR(VLOOKUP(D580,Table_wabobpsvr_AzureCalc_AzureCalcRateCard[], 8,FALSE), VLOOKUP(LEFT(D580, LEN(D580)-'Rate Card'!$M$26), Table_wabobpsvr_AzureCalc_AzureCalcRateCard[], 8, FALSE))</f>
        <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4MOSP1</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t="str">
        <f>IFERROR(VLOOKUP(D581,Table_wabobpsvr_AzureCalc_AzureCalcRateCard[], 7,FALSE), VLOOKUP(LEFT(D581, LEN(D581)-'Rate Card'!$M$26), Table_wabobpsvr_AzureCalc_AzureCalcRateCard[], 7, FALSE))</f>
        <v/>
      </c>
      <c r="P581" s="913" t="str">
        <f>IFERROR(VLOOKUP(D581,Table_wabobpsvr_AzureCalc_AzureCalcRateCard[], 8,FALSE), VLOOKUP(LEFT(D581, LEN(D581)-'Rate Card'!$M$26), Table_wabobpsvr_AzureCalc_AzureCalcRateCard[], 8, FALSE))</f>
        <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5MOSP1</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t="str">
        <f>IFERROR(VLOOKUP(D582,Table_wabobpsvr_AzureCalc_AzureCalcRateCard[], 7,FALSE), VLOOKUP(LEFT(D582, LEN(D582)-'Rate Card'!$M$26), Table_wabobpsvr_AzureCalc_AzureCalcRateCard[], 7, FALSE))</f>
        <v/>
      </c>
      <c r="P582" s="913" t="str">
        <f>IFERROR(VLOOKUP(D582,Table_wabobpsvr_AzureCalc_AzureCalcRateCard[], 8,FALSE), VLOOKUP(LEFT(D582, LEN(D582)-'Rate Card'!$M$26), Table_wabobpsvr_AzureCalc_AzureCalcRateCard[], 8, FALSE))</f>
        <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6MOSP1</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t="str">
        <f>IFERROR(VLOOKUP(D583,Table_wabobpsvr_AzureCalc_AzureCalcRateCard[], 7,FALSE), VLOOKUP(LEFT(D583, LEN(D583)-'Rate Card'!$M$26), Table_wabobpsvr_AzureCalc_AzureCalcRateCard[], 7, FALSE))</f>
        <v/>
      </c>
      <c r="P583" s="913" t="str">
        <f>IFERROR(VLOOKUP(D583,Table_wabobpsvr_AzureCalc_AzureCalcRateCard[], 8,FALSE), VLOOKUP(LEFT(D583, LEN(D583)-'Rate Card'!$M$26), Table_wabobpsvr_AzureCalc_AzureCalcRateCard[], 8, FALSE))</f>
        <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7MOSP1</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t="str">
        <f>IFERROR(VLOOKUP(D584,Table_wabobpsvr_AzureCalc_AzureCalcRateCard[], 7,FALSE), VLOOKUP(LEFT(D584, LEN(D584)-'Rate Card'!$M$26), Table_wabobpsvr_AzureCalc_AzureCalcRateCard[], 7, FALSE))</f>
        <v/>
      </c>
      <c r="P584" s="913" t="str">
        <f>IFERROR(VLOOKUP(D584,Table_wabobpsvr_AzureCalc_AzureCalcRateCard[], 8,FALSE), VLOOKUP(LEFT(D584, LEN(D584)-'Rate Card'!$M$26), Table_wabobpsvr_AzureCalc_AzureCalcRateCard[], 8, FALSE))</f>
        <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TransactionsMOSP1</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t="str">
        <f>IFERROR(VLOOKUP(D586,Table_wabobpsvr_AzureCalc_AzureCalcRateCard[], 7,FALSE), VLOOKUP(LEFT(D586, LEN(D586)-'Rate Card'!$M$26), Table_wabobpsvr_AzureCalc_AzureCalcRateCard[], 7, FALSE))</f>
        <v/>
      </c>
      <c r="P586" s="913" t="str">
        <f>IFERROR(VLOOKUP(D586,Table_wabobpsvr_AzureCalc_AzureCalcRateCard[], 8,FALSE), VLOOKUP(LEFT(D586, LEN(D586)-'Rate Card'!$M$26), Table_wabobpsvr_AzureCalc_AzureCalcRateCard[], 8, FALSE))</f>
        <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3154</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UnitsMOSP1</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t="str">
        <f>IFERROR(VLOOKUP(D589,Table_wabobpsvr_AzureCalc_AzureCalcRateCard[], 7,FALSE), VLOOKUP(LEFT(D589, LEN(D589)-'Rate Card'!$M$26), Table_wabobpsvr_AzureCalc_AzureCalcRateCard[], 7, FALSE))</f>
        <v/>
      </c>
      <c r="P589" s="913" t="str">
        <f>IFERROR(VLOOKUP(D589,Table_wabobpsvr_AzureCalc_AzureCalcRateCard[], 8,FALSE), VLOOKUP(LEFT(D589, LEN(D589)-'Rate Card'!$M$26), Table_wabobpsvr_AzureCalc_AzureCalcRateCard[], 8, FALSE))</f>
        <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UnitsMOSP1</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UnitsMOSP1</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t="str">
        <f>IFERROR(VLOOKUP(D591,Table_wabobpsvr_AzureCalc_AzureCalcRateCard[], 7,FALSE), VLOOKUP(LEFT(D591, LEN(D591)-'Rate Card'!$M$26), Table_wabobpsvr_AzureCalc_AzureCalcRateCard[], 7, FALSE))</f>
        <v/>
      </c>
      <c r="P591" s="913" t="str">
        <f>IFERROR(VLOOKUP(D591,Table_wabobpsvr_AzureCalc_AzureCalcRateCard[], 8,FALSE), VLOOKUP(LEFT(D591, LEN(D591)-'Rate Card'!$M$26), Table_wabobpsvr_AzureCalc_AzureCalcRateCard[], 8, FALSE))</f>
        <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UnitsMOSP1</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3154</v>
      </c>
    </row>
    <row r="595" spans="1:16" s="1052" customFormat="1">
      <c r="B595" s="1052" t="s">
        <v>4775</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(Domains)MOSP1</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t="str">
        <f>IFERROR(VLOOKUP(D595,Table_wabobpsvr_AzureCalc_AzureCalcRateCard[], 7,FALSE), VLOOKUP(LEFT(D595, LEN(D595)-'Rate Card'!$M$26), Table_wabobpsvr_AzureCalc_AzureCalcRateCard[], 7, FALSE))</f>
        <v/>
      </c>
      <c r="P595" s="913" t="str">
        <f>IFERROR(VLOOKUP(D595,Table_wabobpsvr_AzureCalc_AzureCalcRateCard[], 8,FALSE), VLOOKUP(LEFT(D595, LEN(D595)-'Rate Card'!$M$26), Table_wabobpsvr_AzureCalc_AzureCalcRateCard[], 8, FALSE))</f>
        <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SSLMOSP1</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t="str">
        <f>IFERROR(VLOOKUP(D596,Table_wabobpsvr_AzureCalc_AzureCalcRateCard[], 7,FALSE), VLOOKUP(LEFT(D596, LEN(D596)-'Rate Card'!$M$26), Table_wabobpsvr_AzureCalc_AzureCalcRateCard[], 7, FALSE))</f>
        <v/>
      </c>
      <c r="P596" s="913" t="str">
        <f>IFERROR(VLOOKUP(D596,Table_wabobpsvr_AzureCalc_AzureCalcRateCard[], 8,FALSE), VLOOKUP(LEFT(D596, LEN(D596)-'Rate Card'!$M$26), Table_wabobpsvr_AzureCalc_AzureCalcRateCard[], 8, FALSE))</f>
        <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SSLMOSP1</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t="str">
        <f>IFERROR(VLOOKUP(D597,Table_wabobpsvr_AzureCalc_AzureCalcRateCard[], 7,FALSE), VLOOKUP(LEFT(D597, LEN(D597)-'Rate Card'!$M$26), Table_wabobpsvr_AzureCalc_AzureCalcRateCard[], 7, FALSE))</f>
        <v/>
      </c>
      <c r="P597" s="913" t="str">
        <f>IFERROR(VLOOKUP(D597,Table_wabobpsvr_AzureCalc_AzureCalcRateCard[], 8,FALSE), VLOOKUP(LEFT(D597, LEN(D597)-'Rate Card'!$M$26), Table_wabobpsvr_AzureCalc_AzureCalcRateCard[], 8, FALSE))</f>
        <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UnitsMOSP1</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t="str">
        <f>IFERROR(VLOOKUP(D600,Table_wabobpsvr_AzureCalc_AzureCalcRateCard[], 7,FALSE), VLOOKUP(LEFT(D600, LEN(D600)-'Rate Card'!$M$26), Table_wabobpsvr_AzureCalc_AzureCalcRateCard[], 7, FALSE))</f>
        <v/>
      </c>
      <c r="P600" s="913" t="str">
        <f>IFERROR(VLOOKUP(D600,Table_wabobpsvr_AzureCalc_AzureCalcRateCard[], 8,FALSE), VLOOKUP(LEFT(D600, LEN(D600)-'Rate Card'!$M$26), Table_wabobpsvr_AzureCalc_AzureCalcRateCard[], 8, FALSE))</f>
        <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UnitsMOSP1</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t="str">
        <f>IFERROR(VLOOKUP(D601,Table_wabobpsvr_AzureCalc_AzureCalcRateCard[], 7,FALSE), VLOOKUP(LEFT(D601, LEN(D601)-'Rate Card'!$M$26), Table_wabobpsvr_AzureCalc_AzureCalcRateCard[], 7, FALSE))</f>
        <v/>
      </c>
      <c r="P601" s="913" t="str">
        <f>IFERROR(VLOOKUP(D601,Table_wabobpsvr_AzureCalc_AzureCalcRateCard[], 8,FALSE), VLOOKUP(LEFT(D601, LEN(D601)-'Rate Card'!$M$26), Table_wabobpsvr_AzureCalc_AzureCalcRateCard[], 8, FALSE))</f>
        <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UnitsMOSP1</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t="str">
        <f>IFERROR(VLOOKUP(D602,Table_wabobpsvr_AzureCalc_AzureCalcRateCard[], 7,FALSE), VLOOKUP(LEFT(D602, LEN(D602)-'Rate Card'!$M$26), Table_wabobpsvr_AzureCalc_AzureCalcRateCard[], 7, FALSE))</f>
        <v/>
      </c>
      <c r="P602" s="913" t="str">
        <f>IFERROR(VLOOKUP(D602,Table_wabobpsvr_AzureCalc_AzureCalcRateCard[], 8,FALSE), VLOOKUP(LEFT(D602, LEN(D602)-'Rate Card'!$M$26), Table_wabobpsvr_AzureCalc_AzureCalcRateCard[], 8, FALSE))</f>
        <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3154</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UnitsMOSP1</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UnitsMOSP1</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t="str">
        <f>IFERROR(VLOOKUP(D606,Table_wabobpsvr_AzureCalc_AzureCalcRateCard[], 7,FALSE), VLOOKUP(LEFT(D606, LEN(D606)-'Rate Card'!$M$26), Table_wabobpsvr_AzureCalc_AzureCalcRateCard[], 7, FALSE))</f>
        <v/>
      </c>
      <c r="P606" s="913" t="str">
        <f>IFERROR(VLOOKUP(D606,Table_wabobpsvr_AzureCalc_AzureCalcRateCard[], 8,FALSE), VLOOKUP(LEFT(D606, LEN(D606)-'Rate Card'!$M$26), Table_wabobpsvr_AzureCalc_AzureCalcRateCard[], 8, FALSE))</f>
        <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UnitsMOSP1</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t="str">
        <f>IFERROR(VLOOKUP(D607,Table_wabobpsvr_AzureCalc_AzureCalcRateCard[], 7,FALSE), VLOOKUP(LEFT(D607, LEN(D607)-'Rate Card'!$M$26), Table_wabobpsvr_AzureCalc_AzureCalcRateCard[], 7, FALSE))</f>
        <v/>
      </c>
      <c r="P607" s="913" t="str">
        <f>IFERROR(VLOOKUP(D607,Table_wabobpsvr_AzureCalc_AzureCalcRateCard[], 8,FALSE), VLOOKUP(LEFT(D607, LEN(D607)-'Rate Card'!$M$26), Table_wabobpsvr_AzureCalc_AzureCalcRateCard[], 8, FALSE))</f>
        <v/>
      </c>
    </row>
    <row r="608" spans="1:16">
      <c r="K608" s="106"/>
      <c r="O608" s="914"/>
      <c r="P608" s="914"/>
    </row>
    <row r="609" spans="1:16">
      <c r="A609" s="79" t="s">
        <v>1388</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3154</v>
      </c>
    </row>
    <row r="610" spans="1:16">
      <c r="B610" t="s">
        <v>3323</v>
      </c>
      <c r="C610" s="64" t="str">
        <f>IFERROR(VLOOKUP(D610,Table_wabobpsvr_AzureCalc_AzureCalcRateCard[], 3,FALSE), VLOOKUP(LEFT(D610, LEN(D610)-'Rate Card'!$M$26), Table_wabobpsvr_AzureCalc_AzureCalcRateCard[], 3, FALSE))</f>
        <v/>
      </c>
      <c r="D610" s="1053" t="str">
        <f>B610&amp;'Discount Calculations'!$G$16&amp;'Rate Card'!$K$23</f>
        <v>Basic Automation MinutesMOSP1</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t="str">
        <f>IFERROR(VLOOKUP(D610,Table_wabobpsvr_AzureCalc_AzureCalcRateCard[], 7,FALSE), VLOOKUP(LEFT(D610, LEN(D610)-'Rate Card'!$M$26), Table_wabobpsvr_AzureCalc_AzureCalcRateCard[], 7, FALSE))</f>
        <v/>
      </c>
      <c r="P610" s="913" t="str">
        <f>IFERROR(VLOOKUP(D610,Table_wabobpsvr_AzureCalc_AzureCalcRateCard[], 8,FALSE), VLOOKUP(LEFT(D610, LEN(D610)-'Rate Card'!$M$26), Table_wabobpsvr_AzureCalc_AzureCalcRateCard[], 8, FALSE))</f>
        <v/>
      </c>
    </row>
    <row r="611" spans="1:16">
      <c r="K611" s="106"/>
      <c r="O611" s="914"/>
      <c r="P611" s="914"/>
    </row>
    <row r="612" spans="1:16">
      <c r="A612" s="79" t="s">
        <v>3457</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3154</v>
      </c>
    </row>
    <row r="613" spans="1:16">
      <c r="B613" t="s">
        <v>3462</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OperationsMOSP1</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t="str">
        <f>IFERROR(VLOOKUP(D613,Table_wabobpsvr_AzureCalc_AzureCalcRateCard[], 7,FALSE), VLOOKUP(LEFT(D613, LEN(D613)-'Rate Card'!$M$26), Table_wabobpsvr_AzureCalc_AzureCalcRateCard[], 7, FALSE))</f>
        <v/>
      </c>
      <c r="P613" s="913" t="str">
        <f>IFERROR(VLOOKUP(D613,Table_wabobpsvr_AzureCalc_AzureCalcRateCard[], 8,FALSE), VLOOKUP(LEFT(D613, LEN(D613)-'Rate Card'!$M$26), Table_wabobpsvr_AzureCalc_AzureCalcRateCard[], 8, FALSE))</f>
        <v/>
      </c>
    </row>
    <row r="614" spans="1:16">
      <c r="B614" t="s">
        <v>3461</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HSM-keyMOSP1</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t="str">
        <f>IFERROR(VLOOKUP(D614,Table_wabobpsvr_AzureCalc_AzureCalcRateCard[], 7,FALSE), VLOOKUP(LEFT(D614, LEN(D614)-'Rate Card'!$M$26), Table_wabobpsvr_AzureCalc_AzureCalcRateCard[], 7, FALSE))</f>
        <v/>
      </c>
      <c r="P614" s="913" t="str">
        <f>IFERROR(VLOOKUP(D614,Table_wabobpsvr_AzureCalc_AzureCalcRateCard[], 8,FALSE), VLOOKUP(LEFT(D614, LEN(D614)-'Rate Card'!$M$26), Table_wabobpsvr_AzureCalc_AzureCalcRateCard[], 8, FALSE))</f>
        <v/>
      </c>
    </row>
    <row r="615" spans="1:16">
      <c r="K615" s="106"/>
      <c r="O615" s="914"/>
      <c r="P615" s="914"/>
    </row>
    <row r="616" spans="1:16">
      <c r="A616" s="79" t="s">
        <v>4816</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3154</v>
      </c>
    </row>
    <row r="617" spans="1:16">
      <c r="B617" s="351" t="s">
        <v>1079</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HoursMOSP1</v>
      </c>
      <c r="E617" s="1025">
        <f>IFERROR(VLOOKUP(D617,Table_wabobpsvr_AzureCalc_AzureCalcRateCard[], 5,FALSE), VLOOKUP(LEFT(D617, LEN(D617)-'Rate Card'!$M$26), Table_wabobpsvr_AzureCalc_AzureCalcRateCard[], 5, FALSE))</f>
        <v>6.8999999999999999E-3</v>
      </c>
      <c r="F617" s="1026">
        <f t="shared" ref="F617:F631" si="216">IF($E$1=1,1,0)</f>
        <v>1</v>
      </c>
      <c r="G617" s="1053">
        <f t="shared" ref="G617:G623" si="217">F617*E617</f>
        <v>6.8999999999999999E-3</v>
      </c>
      <c r="H617" s="1024">
        <f>'Discount Calculations'!$C$42</f>
        <v>0</v>
      </c>
      <c r="I617" s="1026">
        <f t="shared" ref="I617:I623" si="218">G617*(1-H617)</f>
        <v>6.8999999999999999E-3</v>
      </c>
      <c r="J617" s="1053">
        <f t="shared" ref="J617:J631" si="219">IF($E$1=2,1,0)</f>
        <v>0</v>
      </c>
      <c r="K617" s="548">
        <f t="shared" ref="K617:K623" si="220">E617*J617</f>
        <v>0</v>
      </c>
      <c r="L617" s="106">
        <f>'Discount Calculations'!$AD$5+1</f>
        <v>1</v>
      </c>
      <c r="M617" s="25">
        <f t="shared" ref="M617:M623" si="221">L617*(K617+I617)</f>
        <v>6.8999999999999999E-3</v>
      </c>
      <c r="N617" s="95">
        <f>M617*'FX Card'!$G$28</f>
        <v>6.8999999999999999E-3</v>
      </c>
      <c r="O617" s="913" t="str">
        <f>IFERROR(VLOOKUP(D617,Table_wabobpsvr_AzureCalc_AzureCalcRateCard[], 7,FALSE), VLOOKUP(LEFT(D617, LEN(D617)-'Rate Card'!$M$26), Table_wabobpsvr_AzureCalc_AzureCalcRateCard[], 7, FALSE))</f>
        <v/>
      </c>
      <c r="P617" s="913" t="str">
        <f>IFERROR(VLOOKUP(D617,Table_wabobpsvr_AzureCalc_AzureCalcRateCard[], 8,FALSE), VLOOKUP(LEFT(D617, LEN(D617)-'Rate Card'!$M$26), Table_wabobpsvr_AzureCalc_AzureCalcRateCard[], 8, FALSE))</f>
        <v/>
      </c>
    </row>
    <row r="618" spans="1:16">
      <c r="B618" s="351" t="s">
        <v>1096</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HoursMOSP1</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t="str">
        <f>IFERROR(VLOOKUP(D618,Table_wabobpsvr_AzureCalc_AzureCalcRateCard[], 7,FALSE), VLOOKUP(LEFT(D618, LEN(D618)-'Rate Card'!$M$26), Table_wabobpsvr_AzureCalc_AzureCalcRateCard[], 7, FALSE))</f>
        <v/>
      </c>
      <c r="P618" s="913" t="str">
        <f>IFERROR(VLOOKUP(D618,Table_wabobpsvr_AzureCalc_AzureCalcRateCard[], 8,FALSE), VLOOKUP(LEFT(D618, LEN(D618)-'Rate Card'!$M$26), Table_wabobpsvr_AzureCalc_AzureCalcRateCard[], 8, FALSE))</f>
        <v/>
      </c>
    </row>
    <row r="619" spans="1:16">
      <c r="B619" s="351" t="s">
        <v>1087</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HoursMOSP1</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t="str">
        <f>IFERROR(VLOOKUP(D619,Table_wabobpsvr_AzureCalc_AzureCalcRateCard[], 7,FALSE), VLOOKUP(LEFT(D619, LEN(D619)-'Rate Card'!$M$26), Table_wabobpsvr_AzureCalc_AzureCalcRateCard[], 7, FALSE))</f>
        <v/>
      </c>
      <c r="P619" s="913" t="str">
        <f>IFERROR(VLOOKUP(D619,Table_wabobpsvr_AzureCalc_AzureCalcRateCard[], 8,FALSE), VLOOKUP(LEFT(D619, LEN(D619)-'Rate Card'!$M$26), Table_wabobpsvr_AzureCalc_AzureCalcRateCard[], 8, FALSE))</f>
        <v/>
      </c>
    </row>
    <row r="620" spans="1:16">
      <c r="B620" s="351" t="s">
        <v>3249</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DaysMOSP1</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t="str">
        <f>IFERROR(VLOOKUP(D620,Table_wabobpsvr_AzureCalc_AzureCalcRateCard[], 7,FALSE), VLOOKUP(LEFT(D620, LEN(D620)-'Rate Card'!$M$26), Table_wabobpsvr_AzureCalc_AzureCalcRateCard[], 7, FALSE))</f>
        <v/>
      </c>
      <c r="P620" s="913" t="str">
        <f>IFERROR(VLOOKUP(D620,Table_wabobpsvr_AzureCalc_AzureCalcRateCard[], 8,FALSE), VLOOKUP(LEFT(D620, LEN(D620)-'Rate Card'!$M$26), Table_wabobpsvr_AzureCalc_AzureCalcRateCard[], 8, FALSE))</f>
        <v/>
      </c>
    </row>
    <row r="621" spans="1:16">
      <c r="B621" s="351" t="s">
        <v>1080</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HoursMOSP1</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t="str">
        <f>IFERROR(VLOOKUP(D621,Table_wabobpsvr_AzureCalc_AzureCalcRateCard[], 7,FALSE), VLOOKUP(LEFT(D621, LEN(D621)-'Rate Card'!$M$26), Table_wabobpsvr_AzureCalc_AzureCalcRateCard[], 7, FALSE))</f>
        <v/>
      </c>
      <c r="P621" s="913" t="str">
        <f>IFERROR(VLOOKUP(D621,Table_wabobpsvr_AzureCalc_AzureCalcRateCard[], 8,FALSE), VLOOKUP(LEFT(D621, LEN(D621)-'Rate Card'!$M$26), Table_wabobpsvr_AzureCalc_AzureCalcRateCard[], 8, FALSE))</f>
        <v/>
      </c>
    </row>
    <row r="622" spans="1:16">
      <c r="B622" s="351" t="s">
        <v>1085</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HoursMOSP1</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t="str">
        <f>IFERROR(VLOOKUP(D622,Table_wabobpsvr_AzureCalc_AzureCalcRateCard[], 7,FALSE), VLOOKUP(LEFT(D622, LEN(D622)-'Rate Card'!$M$26), Table_wabobpsvr_AzureCalc_AzureCalcRateCard[], 7, FALSE))</f>
        <v/>
      </c>
      <c r="P622" s="913" t="str">
        <f>IFERROR(VLOOKUP(D622,Table_wabobpsvr_AzureCalc_AzureCalcRateCard[], 8,FALSE), VLOOKUP(LEFT(D622, LEN(D622)-'Rate Card'!$M$26), Table_wabobpsvr_AzureCalc_AzureCalcRateCard[], 8, FALSE))</f>
        <v/>
      </c>
    </row>
    <row r="623" spans="1:16">
      <c r="B623" s="351" t="s">
        <v>7384</v>
      </c>
      <c r="C623" s="64" t="str">
        <f>IFERROR(VLOOKUP(D623,Table_wabobpsvr_AzureCalc_AzureCalcRateCard[], 3,FALSE), VLOOKUP(LEFT(D623, LEN(D623)-'Rate Card'!$M$26), Table_wabobpsvr_AzureCalc_AzureCalcRateCard[], 3, FALSE))</f>
        <v>Hours</v>
      </c>
      <c r="D623" s="1053" t="str">
        <f>B623&amp;'Discount Calculations'!$G$16&amp;'Rate Card'!$K$23</f>
        <v>SQL DB Premium P4 Database HoursMOSP1</v>
      </c>
      <c r="E623" s="1025">
        <f>IFERROR(VLOOKUP(D623,Table_wabobpsvr_AzureCalc_AzureCalcRateCard[], 5,FALSE), VLOOKUP(LEFT(D623, LEN(D623)-'Rate Card'!$M$26), Table_wabobpsvr_AzureCalc_AzureCalcRateCard[], 5, FALSE))</f>
        <v>2.5</v>
      </c>
      <c r="F623" s="1026">
        <f t="shared" si="216"/>
        <v>1</v>
      </c>
      <c r="G623" s="1053">
        <f t="shared" si="217"/>
        <v>2.5</v>
      </c>
      <c r="H623" s="1024">
        <f>'Discount Calculations'!$C$42</f>
        <v>0</v>
      </c>
      <c r="I623" s="1026">
        <f t="shared" si="218"/>
        <v>2.5</v>
      </c>
      <c r="J623" s="1053">
        <f t="shared" si="219"/>
        <v>0</v>
      </c>
      <c r="K623" s="548">
        <f t="shared" si="220"/>
        <v>0</v>
      </c>
      <c r="L623" s="106">
        <f>'Discount Calculations'!$AD$5+1</f>
        <v>1</v>
      </c>
      <c r="M623" s="25">
        <f t="shared" si="221"/>
        <v>2.5</v>
      </c>
      <c r="N623" s="95">
        <f>M623*'FX Card'!$G$28</f>
        <v>2.5</v>
      </c>
      <c r="O623" s="913" t="str">
        <f>IFERROR(VLOOKUP(D623,Table_wabobpsvr_AzureCalc_AzureCalcRateCard[], 7,FALSE), VLOOKUP(LEFT(D623, LEN(D623)-'Rate Card'!$M$26), Table_wabobpsvr_AzureCalc_AzureCalcRateCard[], 7, FALSE))</f>
        <v/>
      </c>
      <c r="P623" s="913" t="str">
        <f>IFERROR(VLOOKUP(D623,Table_wabobpsvr_AzureCalc_AzureCalcRateCard[], 8,FALSE), VLOOKUP(LEFT(D623, LEN(D623)-'Rate Card'!$M$26), Table_wabobpsvr_AzureCalc_AzureCalcRateCard[], 8, FALSE))</f>
        <v/>
      </c>
    </row>
    <row r="624" spans="1:16" s="1052" customFormat="1">
      <c r="B624" s="351" t="s">
        <v>7383</v>
      </c>
      <c r="C624" s="64" t="str">
        <f>IFERROR(VLOOKUP(D624,Table_wabobpsvr_AzureCalc_AzureCalcRateCard[], 3,FALSE), VLOOKUP(LEFT(D624, LEN(D624)-'Rate Card'!$M$26), Table_wabobpsvr_AzureCalc_AzureCalcRateCard[], 3, FALSE))</f>
        <v>Hours</v>
      </c>
      <c r="D624" s="1053" t="str">
        <f>B624&amp;'Discount Calculations'!$G$16&amp;'Rate Card'!$K$23</f>
        <v>SQL DB Premium P6 Database HoursMOSP1</v>
      </c>
      <c r="E624" s="1025">
        <f>IFERROR(VLOOKUP(D624,Table_wabobpsvr_AzureCalc_AzureCalcRateCard[], 5,FALSE), VLOOKUP(LEFT(D624, LEN(D624)-'Rate Card'!$M$26), Table_wabobpsvr_AzureCalc_AzureCalcRateCard[], 5, FALSE))</f>
        <v>5</v>
      </c>
      <c r="F624" s="1026">
        <f t="shared" si="216"/>
        <v>1</v>
      </c>
      <c r="G624" s="1053">
        <f t="shared" ref="G624:G625" si="222">F624*E624</f>
        <v>5</v>
      </c>
      <c r="H624" s="1024">
        <f>'Discount Calculations'!$C$42</f>
        <v>0</v>
      </c>
      <c r="I624" s="1026">
        <f t="shared" ref="I624:I625" si="223">G624*(1-H624)</f>
        <v>5</v>
      </c>
      <c r="J624" s="1053">
        <f t="shared" si="219"/>
        <v>0</v>
      </c>
      <c r="K624" s="548">
        <f t="shared" ref="K624:K625" si="224">E624*J624</f>
        <v>0</v>
      </c>
      <c r="L624" s="106">
        <f>'Discount Calculations'!$AD$5+1</f>
        <v>1</v>
      </c>
      <c r="M624" s="25">
        <f t="shared" ref="M624:M625" si="225">L624*(K624+I624)</f>
        <v>5</v>
      </c>
      <c r="N624" s="95">
        <f>M624*'FX Card'!$G$28</f>
        <v>5</v>
      </c>
      <c r="O624" s="913" t="str">
        <f>IFERROR(VLOOKUP(D624,Table_wabobpsvr_AzureCalc_AzureCalcRateCard[], 7,FALSE), VLOOKUP(LEFT(D624, LEN(D624)-'Rate Card'!$M$26), Table_wabobpsvr_AzureCalc_AzureCalcRateCard[], 7, FALSE))</f>
        <v/>
      </c>
      <c r="P624" s="913" t="str">
        <f>IFERROR(VLOOKUP(D624,Table_wabobpsvr_AzureCalc_AzureCalcRateCard[], 8,FALSE), VLOOKUP(LEFT(D624, LEN(D624)-'Rate Card'!$M$26), Table_wabobpsvr_AzureCalc_AzureCalcRateCard[], 8, FALSE))</f>
        <v/>
      </c>
    </row>
    <row r="625" spans="1:16" s="1052" customFormat="1">
      <c r="B625" s="351" t="s">
        <v>7601</v>
      </c>
      <c r="C625" s="64" t="str">
        <f>IFERROR(VLOOKUP(D625,Table_wabobpsvr_AzureCalc_AzureCalcRateCard[], 3,FALSE), VLOOKUP(LEFT(D625, LEN(D625)-'Rate Card'!$M$26), Table_wabobpsvr_AzureCalc_AzureCalcRateCard[], 3, FALSE))</f>
        <v>Days</v>
      </c>
      <c r="D625" s="1053" t="str">
        <f>B625&amp;'Discount Calculations'!$G$16&amp;'Rate Card'!$K$23</f>
        <v>SQL DB Premium P11 Database HoursMOSP1</v>
      </c>
      <c r="E625" s="1025">
        <f>IFERROR(VLOOKUP(D625,Table_wabobpsvr_AzureCalc_AzureCalcRateCard[], 5,FALSE), VLOOKUP(LEFT(D625, LEN(D625)-'Rate Card'!$M$26), Table_wabobpsvr_AzureCalc_AzureCalcRateCard[], 5, FALSE))</f>
        <v>9.4087499999999995</v>
      </c>
      <c r="F625" s="1026">
        <f t="shared" si="216"/>
        <v>1</v>
      </c>
      <c r="G625" s="1053">
        <f t="shared" si="222"/>
        <v>9.4087499999999995</v>
      </c>
      <c r="H625" s="1024">
        <f>'Discount Calculations'!$C$42</f>
        <v>0</v>
      </c>
      <c r="I625" s="1026">
        <f t="shared" si="223"/>
        <v>9.4087499999999995</v>
      </c>
      <c r="J625" s="1053">
        <f t="shared" si="219"/>
        <v>0</v>
      </c>
      <c r="K625" s="548">
        <f t="shared" si="224"/>
        <v>0</v>
      </c>
      <c r="L625" s="106">
        <f>'Discount Calculations'!$AD$5+1</f>
        <v>1</v>
      </c>
      <c r="M625" s="25">
        <f t="shared" si="225"/>
        <v>9.4087499999999995</v>
      </c>
      <c r="N625" s="95">
        <f>M625*'FX Card'!$G$28</f>
        <v>9.4087499999999995</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B626" s="351" t="s">
        <v>7449</v>
      </c>
      <c r="C626" s="64" t="s">
        <v>1119</v>
      </c>
      <c r="D626" s="1053" t="str">
        <f>B626&amp;'Discount Calculations'!$G$16&amp;'Rate Card'!$K$23</f>
        <v>Basic Elastic DTU PackMOSP1</v>
      </c>
      <c r="E626" s="1025">
        <f>IFERROR(VLOOKUP(D626,Table_wabobpsvr_AzureCalc_AzureCalcRateCard[], 5,FALSE), VLOOKUP(LEFT(D626, LEN(D626)-'Rate Card'!$M$26), Table_wabobpsvr_AzureCalc_AzureCalcRateCard[], 5, FALSE))</f>
        <v>4.8399999999999999E-2</v>
      </c>
      <c r="F626" s="1026">
        <f t="shared" si="216"/>
        <v>1</v>
      </c>
      <c r="G626" s="1053">
        <f t="shared" ref="G626:G627" si="226">F626*E626</f>
        <v>4.8399999999999999E-2</v>
      </c>
      <c r="H626" s="1024">
        <f>'Discount Calculations'!$C$42</f>
        <v>0</v>
      </c>
      <c r="I626" s="1026">
        <f t="shared" ref="I626:I627" si="227">G626*(1-H626)</f>
        <v>4.8399999999999999E-2</v>
      </c>
      <c r="J626" s="1053">
        <f t="shared" si="219"/>
        <v>0</v>
      </c>
      <c r="K626" s="548">
        <f t="shared" ref="K626:K627" si="228">E626*J626</f>
        <v>0</v>
      </c>
      <c r="L626" s="106">
        <f>'Discount Calculations'!$AD$5+1</f>
        <v>1</v>
      </c>
      <c r="M626" s="25">
        <f t="shared" ref="M626:M627" si="229">L626*(K626+I626)</f>
        <v>4.8399999999999999E-2</v>
      </c>
      <c r="N626" s="95">
        <f>M626*'FX Card'!$G$28</f>
        <v>4.8399999999999999E-2</v>
      </c>
      <c r="O626" s="913">
        <f>IFERROR(VLOOKUP(D626,Table_wabobpsvr_AzureCalc_AzureCalcRateCard[], 7,FALSE), VLOOKUP(LEFT(D626, LEN(D626)-'Rate Card'!$M$26), Table_wabobpsvr_AzureCalc_AzureCalcRateCard[], 7, FALSE))</f>
        <v>0</v>
      </c>
      <c r="P626" s="913">
        <f>IFERROR(VLOOKUP(D626,Table_wabobpsvr_AzureCalc_AzureCalcRateCard[], 8,FALSE), VLOOKUP(LEFT(D626, LEN(D626)-'Rate Card'!$M$26), Table_wabobpsvr_AzureCalc_AzureCalcRateCard[], 8, FALSE))</f>
        <v>0</v>
      </c>
    </row>
    <row r="627" spans="1:16">
      <c r="B627" s="351" t="s">
        <v>7454</v>
      </c>
      <c r="C627" s="64" t="s">
        <v>1119</v>
      </c>
      <c r="D627" s="1053" t="str">
        <f>B627&amp;'Discount Calculations'!$G$16&amp;'Rate Card'!$K$23</f>
        <v>Basic Elastic Database ExistenceMOSP1</v>
      </c>
      <c r="E627" s="1025">
        <f>IFERROR(VLOOKUP(D627,Table_wabobpsvr_AzureCalc_AzureCalcRateCard[], 5,FALSE), VLOOKUP(LEFT(D627, LEN(D627)-'Rate Card'!$M$26), Table_wabobpsvr_AzureCalc_AzureCalcRateCard[], 5, FALSE))</f>
        <v>8.0999999999999996E-3</v>
      </c>
      <c r="F627" s="1026">
        <f t="shared" si="216"/>
        <v>1</v>
      </c>
      <c r="G627" s="1053">
        <f t="shared" si="226"/>
        <v>8.0999999999999996E-3</v>
      </c>
      <c r="H627" s="1024">
        <f>'Discount Calculations'!$C$42</f>
        <v>0</v>
      </c>
      <c r="I627" s="1026">
        <f t="shared" si="227"/>
        <v>8.0999999999999996E-3</v>
      </c>
      <c r="J627" s="1053">
        <f t="shared" si="219"/>
        <v>0</v>
      </c>
      <c r="K627" s="548">
        <f t="shared" si="228"/>
        <v>0</v>
      </c>
      <c r="L627" s="106">
        <f>'Discount Calculations'!$AD$5+1</f>
        <v>1</v>
      </c>
      <c r="M627" s="25">
        <f t="shared" si="229"/>
        <v>8.0999999999999996E-3</v>
      </c>
      <c r="N627" s="95">
        <f>M627*'FX Card'!$G$28</f>
        <v>8.0999999999999996E-3</v>
      </c>
      <c r="O627" s="913">
        <f>IFERROR(VLOOKUP(D627,Table_wabobpsvr_AzureCalc_AzureCalcRateCard[], 7,FALSE), VLOOKUP(LEFT(D627, LEN(D627)-'Rate Card'!$M$26), Table_wabobpsvr_AzureCalc_AzureCalcRateCard[], 7, FALSE))</f>
        <v>0</v>
      </c>
      <c r="P627" s="913">
        <f>IFERROR(VLOOKUP(D627,Table_wabobpsvr_AzureCalc_AzureCalcRateCard[], 8,FALSE), VLOOKUP(LEFT(D627, LEN(D627)-'Rate Card'!$M$26), Table_wabobpsvr_AzureCalc_AzureCalcRateCard[], 8, FALSE))</f>
        <v>0</v>
      </c>
    </row>
    <row r="628" spans="1:16" s="1052" customFormat="1">
      <c r="B628" s="351" t="s">
        <v>4718</v>
      </c>
      <c r="C628" s="64" t="s">
        <v>1119</v>
      </c>
      <c r="D628" s="1053" t="str">
        <f>B628&amp;'Discount Calculations'!$G$16&amp;'Rate Card'!$K$23</f>
        <v>Standard Elastic DTU PackMOSP1</v>
      </c>
      <c r="E628" s="1025">
        <f>IFERROR(VLOOKUP(D628,Table_wabobpsvr_AzureCalc_AzureCalcRateCard[], 5,FALSE), VLOOKUP(LEFT(D628, LEN(D628)-'Rate Card'!$M$26), Table_wabobpsvr_AzureCalc_AzureCalcRateCard[], 5, FALSE))</f>
        <v>7.2599999999999998E-2</v>
      </c>
      <c r="F628" s="1026">
        <f t="shared" si="216"/>
        <v>1</v>
      </c>
      <c r="G628" s="1053">
        <f t="shared" ref="G628:G631" si="230">F628*E628</f>
        <v>7.2599999999999998E-2</v>
      </c>
      <c r="H628" s="1024">
        <f>'Discount Calculations'!$C$42</f>
        <v>0</v>
      </c>
      <c r="I628" s="1026">
        <f t="shared" ref="I628:I631" si="231">G628*(1-H628)</f>
        <v>7.2599999999999998E-2</v>
      </c>
      <c r="J628" s="1053">
        <f t="shared" si="219"/>
        <v>0</v>
      </c>
      <c r="K628" s="548">
        <f t="shared" ref="K628:K631" si="232">E628*J628</f>
        <v>0</v>
      </c>
      <c r="L628" s="106">
        <f>'Discount Calculations'!$AD$5+1</f>
        <v>1</v>
      </c>
      <c r="M628" s="25">
        <f t="shared" ref="M628:M631" si="233">L628*(K628+I628)</f>
        <v>7.2599999999999998E-2</v>
      </c>
      <c r="N628" s="95">
        <f>M628*'FX Card'!$G$28</f>
        <v>7.2599999999999998E-2</v>
      </c>
      <c r="O628" s="913">
        <f>IFERROR(VLOOKUP(D628,Table_wabobpsvr_AzureCalc_AzureCalcRateCard[], 7,FALSE), VLOOKUP(LEFT(D628, LEN(D628)-'Rate Card'!$M$26), Table_wabobpsvr_AzureCalc_AzureCalcRateCard[], 7, FALSE))</f>
        <v>0</v>
      </c>
      <c r="P628" s="913">
        <f>IFERROR(VLOOKUP(D628,Table_wabobpsvr_AzureCalc_AzureCalcRateCard[], 8,FALSE), VLOOKUP(LEFT(D628, LEN(D628)-'Rate Card'!$M$26), Table_wabobpsvr_AzureCalc_AzureCalcRateCard[], 8, FALSE))</f>
        <v>0</v>
      </c>
    </row>
    <row r="629" spans="1:16" s="1052" customFormat="1">
      <c r="B629" s="351" t="s">
        <v>4757</v>
      </c>
      <c r="C629" s="64" t="s">
        <v>1119</v>
      </c>
      <c r="D629" s="1053" t="str">
        <f>B629&amp;'Discount Calculations'!$G$16&amp;'Rate Card'!$K$23</f>
        <v>Standard Elastic Database ExistenceMOSP1</v>
      </c>
      <c r="E629" s="1025">
        <f>IFERROR(VLOOKUP(D629,Table_wabobpsvr_AzureCalc_AzureCalcRateCard[], 5,FALSE), VLOOKUP(LEFT(D629, LEN(D629)-'Rate Card'!$M$26), Table_wabobpsvr_AzureCalc_AzureCalcRateCard[], 5, FALSE))</f>
        <v>4.0300000000000002E-2</v>
      </c>
      <c r="F629" s="1026">
        <f t="shared" si="216"/>
        <v>1</v>
      </c>
      <c r="G629" s="1053">
        <f t="shared" si="230"/>
        <v>4.0300000000000002E-2</v>
      </c>
      <c r="H629" s="1024">
        <f>'Discount Calculations'!$C$42</f>
        <v>0</v>
      </c>
      <c r="I629" s="1026">
        <f t="shared" si="231"/>
        <v>4.0300000000000002E-2</v>
      </c>
      <c r="J629" s="1053">
        <f t="shared" si="219"/>
        <v>0</v>
      </c>
      <c r="K629" s="548">
        <f t="shared" si="232"/>
        <v>0</v>
      </c>
      <c r="L629" s="106">
        <f>'Discount Calculations'!$AD$5+1</f>
        <v>1</v>
      </c>
      <c r="M629" s="25">
        <f t="shared" si="233"/>
        <v>4.0300000000000002E-2</v>
      </c>
      <c r="N629" s="95">
        <f>M629*'FX Card'!$G$28</f>
        <v>4.0300000000000002E-2</v>
      </c>
      <c r="O629" s="913">
        <f>IFERROR(VLOOKUP(D629,Table_wabobpsvr_AzureCalc_AzureCalcRateCard[], 7,FALSE), VLOOKUP(LEFT(D629, LEN(D629)-'Rate Card'!$M$26), Table_wabobpsvr_AzureCalc_AzureCalcRateCard[], 7, FALSE))</f>
        <v>0</v>
      </c>
      <c r="P629" s="913">
        <f>IFERROR(VLOOKUP(D629,Table_wabobpsvr_AzureCalc_AzureCalcRateCard[], 8,FALSE), VLOOKUP(LEFT(D629, LEN(D629)-'Rate Card'!$M$26), Table_wabobpsvr_AzureCalc_AzureCalcRateCard[], 8, FALSE))</f>
        <v>0</v>
      </c>
    </row>
    <row r="630" spans="1:16" s="1052" customFormat="1">
      <c r="B630" s="351" t="s">
        <v>7555</v>
      </c>
      <c r="C630" s="64" t="s">
        <v>1119</v>
      </c>
      <c r="D630" s="1053" t="str">
        <f>B630&amp;'Discount Calculations'!$G$16&amp;'Rate Card'!$K$23</f>
        <v>Premium Elastic DTU PackMOSP1</v>
      </c>
      <c r="E630" s="1025">
        <f>IFERROR(VLOOKUP(D630,Table_wabobpsvr_AzureCalc_AzureCalcRateCard[], 5,FALSE), VLOOKUP(LEFT(D630, LEN(D630)-'Rate Card'!$M$26), Table_wabobpsvr_AzureCalc_AzureCalcRateCard[], 5, FALSE))</f>
        <v>0.18</v>
      </c>
      <c r="F630" s="1026">
        <f t="shared" si="216"/>
        <v>1</v>
      </c>
      <c r="G630" s="1053">
        <f t="shared" si="230"/>
        <v>0.18</v>
      </c>
      <c r="H630" s="1024">
        <f>'Discount Calculations'!$C$42</f>
        <v>0</v>
      </c>
      <c r="I630" s="1026">
        <f t="shared" si="231"/>
        <v>0.18</v>
      </c>
      <c r="J630" s="1053">
        <f t="shared" si="219"/>
        <v>0</v>
      </c>
      <c r="K630" s="548">
        <f t="shared" si="232"/>
        <v>0</v>
      </c>
      <c r="L630" s="106">
        <f>'Discount Calculations'!$AD$5+1</f>
        <v>1</v>
      </c>
      <c r="M630" s="25">
        <f t="shared" si="233"/>
        <v>0.18</v>
      </c>
      <c r="N630" s="95">
        <f>M630*'FX Card'!$G$28</f>
        <v>0.18</v>
      </c>
      <c r="O630" s="913">
        <f>IFERROR(VLOOKUP(D630,Table_wabobpsvr_AzureCalc_AzureCalcRateCard[], 7,FALSE), VLOOKUP(LEFT(D630, LEN(D630)-'Rate Card'!$M$26), Table_wabobpsvr_AzureCalc_AzureCalcRateCard[], 7, FALSE))</f>
        <v>0</v>
      </c>
      <c r="P630" s="913">
        <f>IFERROR(VLOOKUP(D630,Table_wabobpsvr_AzureCalc_AzureCalcRateCard[], 8,FALSE), VLOOKUP(LEFT(D630, LEN(D630)-'Rate Card'!$M$26), Table_wabobpsvr_AzureCalc_AzureCalcRateCard[], 8, FALSE))</f>
        <v>0</v>
      </c>
    </row>
    <row r="631" spans="1:16" s="1052" customFormat="1">
      <c r="B631" s="351" t="s">
        <v>7563</v>
      </c>
      <c r="C631" s="64" t="s">
        <v>1119</v>
      </c>
      <c r="D631" s="1053" t="str">
        <f>B631&amp;'Discount Calculations'!$G$16&amp;'Rate Card'!$K$23</f>
        <v>Premium Elastic Database ExistenceMOSP1</v>
      </c>
      <c r="E631" s="1025">
        <f>IFERROR(VLOOKUP(D631,Table_wabobpsvr_AzureCalc_AzureCalcRateCard[], 5,FALSE), VLOOKUP(LEFT(D631, LEN(D631)-'Rate Card'!$M$26), Table_wabobpsvr_AzureCalc_AzureCalcRateCard[], 5, FALSE))</f>
        <v>0.2016</v>
      </c>
      <c r="F631" s="1026">
        <f t="shared" si="216"/>
        <v>1</v>
      </c>
      <c r="G631" s="1053">
        <f t="shared" si="230"/>
        <v>0.2016</v>
      </c>
      <c r="H631" s="1024">
        <f>'Discount Calculations'!$C$42</f>
        <v>0</v>
      </c>
      <c r="I631" s="1026">
        <f t="shared" si="231"/>
        <v>0.2016</v>
      </c>
      <c r="J631" s="1053">
        <f t="shared" si="219"/>
        <v>0</v>
      </c>
      <c r="K631" s="548">
        <f t="shared" si="232"/>
        <v>0</v>
      </c>
      <c r="L631" s="106">
        <f>'Discount Calculations'!$AD$5+1</f>
        <v>1</v>
      </c>
      <c r="M631" s="25">
        <f t="shared" si="233"/>
        <v>0.2016</v>
      </c>
      <c r="N631" s="95">
        <f>M631*'FX Card'!$G$28</f>
        <v>0.2016</v>
      </c>
      <c r="O631" s="913">
        <f>IFERROR(VLOOKUP(D631,Table_wabobpsvr_AzureCalc_AzureCalcRateCard[], 7,FALSE), VLOOKUP(LEFT(D631, LEN(D631)-'Rate Card'!$M$26), Table_wabobpsvr_AzureCalc_AzureCalcRateCard[], 7, FALSE))</f>
        <v>0</v>
      </c>
      <c r="P631" s="913">
        <f>IFERROR(VLOOKUP(D631,Table_wabobpsvr_AzureCalc_AzureCalcRateCard[], 8,FALSE), VLOOKUP(LEFT(D631, LEN(D631)-'Rate Card'!$M$26), Table_wabobpsvr_AzureCalc_AzureCalcRateCard[], 8, FALSE))</f>
        <v>0</v>
      </c>
    </row>
    <row r="632" spans="1:16">
      <c r="K632" s="106"/>
      <c r="O632" s="914"/>
      <c r="P632" s="914"/>
    </row>
    <row r="633" spans="1:16">
      <c r="A633" s="79" t="s">
        <v>333</v>
      </c>
      <c r="B633" s="79" t="s">
        <v>159</v>
      </c>
      <c r="C633" s="79" t="s">
        <v>6</v>
      </c>
      <c r="D633" s="2" t="s">
        <v>870</v>
      </c>
      <c r="E633" s="564" t="s">
        <v>270</v>
      </c>
      <c r="F633" s="2" t="s">
        <v>187</v>
      </c>
      <c r="G633" s="2" t="s">
        <v>191</v>
      </c>
      <c r="H633" s="2" t="s">
        <v>195</v>
      </c>
      <c r="I633" s="2" t="s">
        <v>276</v>
      </c>
      <c r="J633" s="2" t="s">
        <v>875</v>
      </c>
      <c r="K633" s="79" t="s">
        <v>880</v>
      </c>
      <c r="L633" s="79" t="s">
        <v>269</v>
      </c>
      <c r="M633" s="79" t="s">
        <v>876</v>
      </c>
      <c r="N633" s="96" t="s">
        <v>25</v>
      </c>
      <c r="O633" s="912" t="s">
        <v>2</v>
      </c>
      <c r="P633" s="912" t="s">
        <v>3154</v>
      </c>
    </row>
    <row r="634" spans="1:16">
      <c r="A634" s="33"/>
      <c r="B634" s="351" t="s">
        <v>817</v>
      </c>
      <c r="C634" s="64" t="str">
        <f>IFERROR(VLOOKUP(D634,Table_wabobpsvr_AzureCalc_AzureCalcRateCard[], 3,FALSE), VLOOKUP(LEFT(D634, LEN(D634)-'Rate Card'!$M$26), Table_wabobpsvr_AzureCalc_AzureCalcRateCard[], 3, FALSE))</f>
        <v>Per User</v>
      </c>
      <c r="D634" s="1053" t="str">
        <f>B634&amp;'Discount Calculations'!$G$16&amp;'Rate Card'!$K$23</f>
        <v>Multi-Factor Authentication UsersMOSP1</v>
      </c>
      <c r="E634" s="1025">
        <f>IFERROR(VLOOKUP(D634,Table_wabobpsvr_AzureCalc_AzureCalcRateCard[], 5,FALSE), VLOOKUP(LEFT(D634, LEN(D634)-'Rate Card'!$M$26), Table_wabobpsvr_AzureCalc_AzureCalcRateCard[], 5, FALSE))</f>
        <v>1.4</v>
      </c>
      <c r="F634" s="1026">
        <f>IF($E$1=1,1,0)</f>
        <v>1</v>
      </c>
      <c r="G634" s="1053">
        <f>F634*E634</f>
        <v>1.4</v>
      </c>
      <c r="H634" s="1024">
        <f>'Discount Calculations'!$C$42</f>
        <v>0</v>
      </c>
      <c r="I634" s="1026">
        <f>G634*(1-H634)</f>
        <v>1.4</v>
      </c>
      <c r="J634" s="1053">
        <f>IF($E$1=2,1,0)</f>
        <v>0</v>
      </c>
      <c r="K634" s="548">
        <f>E634*J634</f>
        <v>0</v>
      </c>
      <c r="L634" s="106">
        <f>'Discount Calculations'!$AD$5+1</f>
        <v>1</v>
      </c>
      <c r="M634" s="25">
        <f>L634*(K634+I634)</f>
        <v>1.4</v>
      </c>
      <c r="N634" s="95">
        <f>M634*'FX Card'!$G$28</f>
        <v>1.4</v>
      </c>
      <c r="O634" s="913" t="str">
        <f>IFERROR(VLOOKUP(D634,Table_wabobpsvr_AzureCalc_AzureCalcRateCard[], 7,FALSE), VLOOKUP(LEFT(D634, LEN(D634)-'Rate Card'!$M$26), Table_wabobpsvr_AzureCalc_AzureCalcRateCard[], 7, FALSE))</f>
        <v/>
      </c>
      <c r="P634" s="913" t="str">
        <f>IFERROR(VLOOKUP(D634,Table_wabobpsvr_AzureCalc_AzureCalcRateCard[], 8,FALSE), VLOOKUP(LEFT(D634, LEN(D634)-'Rate Card'!$M$26), Table_wabobpsvr_AzureCalc_AzureCalcRateCard[], 8, FALSE))</f>
        <v/>
      </c>
    </row>
    <row r="635" spans="1:16">
      <c r="A635" s="33"/>
      <c r="B635" s="351" t="s">
        <v>816</v>
      </c>
      <c r="C635" s="64" t="str">
        <f>IFERROR(VLOOKUP(D635,Table_wabobpsvr_AzureCalc_AzureCalcRateCard[], 3,FALSE), VLOOKUP(LEFT(D635, LEN(D635)-'Rate Card'!$M$26), Table_wabobpsvr_AzureCalc_AzureCalcRateCard[], 3, FALSE))</f>
        <v>Per 10 Authentications</v>
      </c>
      <c r="D635" s="1053" t="str">
        <f>B635&amp;'Discount Calculations'!$G$16&amp;'Rate Card'!$K$23</f>
        <v>Multi-Factor Authentication AuthenticationsMOSP1</v>
      </c>
      <c r="E635" s="1025">
        <f>IFERROR(VLOOKUP(D635,Table_wabobpsvr_AzureCalc_AzureCalcRateCard[], 5,FALSE), VLOOKUP(LEFT(D635, LEN(D635)-'Rate Card'!$M$26), Table_wabobpsvr_AzureCalc_AzureCalcRateCard[], 5, FALSE))</f>
        <v>1.4</v>
      </c>
      <c r="F635" s="1026">
        <f>IF($E$1=1,1,0)</f>
        <v>1</v>
      </c>
      <c r="G635" s="1053">
        <f>F635*E635</f>
        <v>1.4</v>
      </c>
      <c r="H635" s="1024">
        <f>'Discount Calculations'!$C$42</f>
        <v>0</v>
      </c>
      <c r="I635" s="1026">
        <f>G635*(1-H635)</f>
        <v>1.4</v>
      </c>
      <c r="J635" s="1053">
        <f>IF($E$1=2,1,0)</f>
        <v>0</v>
      </c>
      <c r="K635" s="548">
        <f>E635*J635</f>
        <v>0</v>
      </c>
      <c r="L635" s="106">
        <f>'Discount Calculations'!$AD$5+1</f>
        <v>1</v>
      </c>
      <c r="M635" s="25">
        <f>L635*(K635+I635)</f>
        <v>1.4</v>
      </c>
      <c r="N635" s="95">
        <f>M635*'FX Card'!$G$28</f>
        <v>1.4</v>
      </c>
      <c r="O635" s="913" t="str">
        <f>IFERROR(VLOOKUP(D635,Table_wabobpsvr_AzureCalc_AzureCalcRateCard[], 7,FALSE), VLOOKUP(LEFT(D635, LEN(D635)-'Rate Card'!$M$26), Table_wabobpsvr_AzureCalc_AzureCalcRateCard[], 7, FALSE))</f>
        <v/>
      </c>
      <c r="P635" s="913" t="str">
        <f>IFERROR(VLOOKUP(D635,Table_wabobpsvr_AzureCalc_AzureCalcRateCard[], 8,FALSE), VLOOKUP(LEFT(D635, LEN(D635)-'Rate Card'!$M$26), Table_wabobpsvr_AzureCalc_AzureCalcRateCard[], 8, FALSE))</f>
        <v/>
      </c>
    </row>
    <row r="636" spans="1:16" s="33" customFormat="1">
      <c r="D636" s="1026"/>
      <c r="E636" s="1028"/>
      <c r="F636" s="1026"/>
      <c r="G636" s="1024"/>
      <c r="H636" s="1026"/>
      <c r="I636" s="1026"/>
      <c r="J636" s="1039"/>
      <c r="K636" s="114"/>
      <c r="L636" s="64"/>
      <c r="M636" s="64"/>
      <c r="O636" s="914"/>
      <c r="P636" s="914"/>
    </row>
    <row r="637" spans="1:16">
      <c r="A637" s="79" t="s">
        <v>593</v>
      </c>
      <c r="B637" s="79" t="s">
        <v>159</v>
      </c>
      <c r="C637" s="79" t="s">
        <v>6</v>
      </c>
      <c r="D637" s="2" t="s">
        <v>870</v>
      </c>
      <c r="E637" s="564" t="s">
        <v>270</v>
      </c>
      <c r="F637" s="2" t="s">
        <v>187</v>
      </c>
      <c r="G637" s="2" t="s">
        <v>191</v>
      </c>
      <c r="H637" s="2" t="s">
        <v>195</v>
      </c>
      <c r="I637" s="2" t="s">
        <v>276</v>
      </c>
      <c r="J637" s="2" t="s">
        <v>875</v>
      </c>
      <c r="K637" s="79" t="s">
        <v>880</v>
      </c>
      <c r="L637" s="79" t="s">
        <v>269</v>
      </c>
      <c r="M637" s="79" t="s">
        <v>876</v>
      </c>
      <c r="N637" s="96" t="s">
        <v>25</v>
      </c>
      <c r="O637" s="912" t="s">
        <v>2</v>
      </c>
      <c r="P637" s="912" t="s">
        <v>3154</v>
      </c>
    </row>
    <row r="638" spans="1:16">
      <c r="A638" s="33"/>
      <c r="B638" s="351" t="s">
        <v>831</v>
      </c>
      <c r="C638" s="64" t="str">
        <f>IFERROR(VLOOKUP(D638,Table_wabobpsvr_AzureCalc_AzureCalcRateCard[], 3,FALSE), VLOOKUP(LEFT(D638, LEN(D638)-'Rate Card'!$M$26), Table_wabobpsvr_AzureCalc_AzureCalcRateCard[], 3, FALSE))</f>
        <v>Per Unit</v>
      </c>
      <c r="D638" s="1053" t="str">
        <f>B638&amp;'Discount Calculations'!$G$16&amp;'Rate Card'!$K$23</f>
        <v>Developer API Management UnitsMOSP1</v>
      </c>
      <c r="E638" s="1025">
        <f>IFERROR(VLOOKUP(D638,Table_wabobpsvr_AzureCalc_AzureCalcRateCard[], 5,FALSE), VLOOKUP(LEFT(D638, LEN(D638)-'Rate Card'!$M$26), Table_wabobpsvr_AzureCalc_AzureCalcRateCard[], 5, FALSE))</f>
        <v>49</v>
      </c>
      <c r="F638" s="1026">
        <f>IF($E$1=1,1,0)</f>
        <v>1</v>
      </c>
      <c r="G638" s="1053">
        <f>F638*E638</f>
        <v>49</v>
      </c>
      <c r="H638" s="1024">
        <f>'Discount Calculations'!$C$42</f>
        <v>0</v>
      </c>
      <c r="I638" s="1026">
        <f>G638*(1-H638)</f>
        <v>49</v>
      </c>
      <c r="J638" s="1053">
        <f>IF($E$1=2,1,0)</f>
        <v>0</v>
      </c>
      <c r="K638" s="548">
        <f>E638*J638</f>
        <v>0</v>
      </c>
      <c r="L638" s="106">
        <f>'Discount Calculations'!$AD$5+1</f>
        <v>1</v>
      </c>
      <c r="M638" s="25">
        <f>L638*(K638+I638)</f>
        <v>49</v>
      </c>
      <c r="N638" s="95">
        <f>M638*'FX Card'!$G$28</f>
        <v>49</v>
      </c>
      <c r="O638" s="913" t="str">
        <f>IFERROR(VLOOKUP(D638,Table_wabobpsvr_AzureCalc_AzureCalcRateCard[], 7,FALSE), VLOOKUP(LEFT(D638, LEN(D638)-'Rate Card'!$M$26), Table_wabobpsvr_AzureCalc_AzureCalcRateCard[], 7, FALSE))</f>
        <v/>
      </c>
      <c r="P638" s="913" t="str">
        <f>IFERROR(VLOOKUP(D638,Table_wabobpsvr_AzureCalc_AzureCalcRateCard[], 8,FALSE), VLOOKUP(LEFT(D638, LEN(D638)-'Rate Card'!$M$26), Table_wabobpsvr_AzureCalc_AzureCalcRateCard[], 8, FALSE))</f>
        <v/>
      </c>
    </row>
    <row r="639" spans="1:16">
      <c r="A639" s="33"/>
      <c r="B639" s="351" t="s">
        <v>818</v>
      </c>
      <c r="C639" s="64" t="str">
        <f>IFERROR(VLOOKUP(D639,Table_wabobpsvr_AzureCalc_AzureCalcRateCard[], 3,FALSE), VLOOKUP(LEFT(D639, LEN(D639)-'Rate Card'!$M$26), Table_wabobpsvr_AzureCalc_AzureCalcRateCard[], 3, FALSE))</f>
        <v>Per Unit</v>
      </c>
      <c r="D639" s="1053" t="str">
        <f>B639&amp;'Discount Calculations'!$G$16&amp;'Rate Card'!$K$23</f>
        <v>Standard API Management UnitsMOSP1</v>
      </c>
      <c r="E639" s="1025">
        <f>IFERROR(VLOOKUP(D639,Table_wabobpsvr_AzureCalc_AzureCalcRateCard[], 5,FALSE), VLOOKUP(LEFT(D639, LEN(D639)-'Rate Card'!$M$26), Table_wabobpsvr_AzureCalc_AzureCalcRateCard[], 5, FALSE))</f>
        <v>699</v>
      </c>
      <c r="F639" s="1026">
        <f>IF($E$1=1,1,0)</f>
        <v>1</v>
      </c>
      <c r="G639" s="1053">
        <f>F639*E639</f>
        <v>699</v>
      </c>
      <c r="H639" s="1024">
        <f>'Discount Calculations'!$C$42</f>
        <v>0</v>
      </c>
      <c r="I639" s="1026">
        <f>G639*(1-H639)</f>
        <v>699</v>
      </c>
      <c r="J639" s="1053">
        <f>IF($E$1=2,1,0)</f>
        <v>0</v>
      </c>
      <c r="K639" s="548">
        <f>E639*J639</f>
        <v>0</v>
      </c>
      <c r="L639" s="106">
        <f>'Discount Calculations'!$AD$5+1</f>
        <v>1</v>
      </c>
      <c r="M639" s="25">
        <f>L639*(K639+I639)</f>
        <v>699</v>
      </c>
      <c r="N639" s="95">
        <f>M639*'FX Card'!$G$28</f>
        <v>699</v>
      </c>
      <c r="O639" s="913" t="str">
        <f>IFERROR(VLOOKUP(D639,Table_wabobpsvr_AzureCalc_AzureCalcRateCard[], 7,FALSE), VLOOKUP(LEFT(D639, LEN(D639)-'Rate Card'!$M$26), Table_wabobpsvr_AzureCalc_AzureCalcRateCard[], 7, FALSE))</f>
        <v/>
      </c>
      <c r="P639" s="913" t="str">
        <f>IFERROR(VLOOKUP(D639,Table_wabobpsvr_AzureCalc_AzureCalcRateCard[], 8,FALSE), VLOOKUP(LEFT(D639, LEN(D639)-'Rate Card'!$M$26), Table_wabobpsvr_AzureCalc_AzureCalcRateCard[], 8, FALSE))</f>
        <v/>
      </c>
    </row>
    <row r="640" spans="1:16">
      <c r="A640" s="33"/>
      <c r="B640" s="351" t="s">
        <v>3466</v>
      </c>
      <c r="C640" s="64" t="str">
        <f>IFERROR(VLOOKUP(D640,Table_wabobpsvr_AzureCalc_AzureCalcRateCard[], 3,FALSE), VLOOKUP(LEFT(D640, LEN(D640)-'Rate Card'!$M$26), Table_wabobpsvr_AzureCalc_AzureCalcRateCard[], 3, FALSE))</f>
        <v>Per Unit</v>
      </c>
      <c r="D640" s="1053" t="str">
        <f>B640&amp;'Discount Calculations'!$G$16&amp;'Rate Card'!$K$23</f>
        <v>Premium API Management UnitsMOSP1</v>
      </c>
      <c r="E640" s="1025">
        <f>IFERROR(VLOOKUP(D640,Table_wabobpsvr_AzureCalc_AzureCalcRateCard[], 5,FALSE), VLOOKUP(LEFT(D640, LEN(D640)-'Rate Card'!$M$26), Table_wabobpsvr_AzureCalc_AzureCalcRateCard[], 5, FALSE))</f>
        <v>1424.5</v>
      </c>
      <c r="F640" s="1026">
        <f>IF($E$1=1,1,0)</f>
        <v>1</v>
      </c>
      <c r="G640" s="1053">
        <f>F640*E640</f>
        <v>1424.5</v>
      </c>
      <c r="H640" s="1024">
        <f>'Discount Calculations'!$C$42</f>
        <v>0</v>
      </c>
      <c r="I640" s="1026">
        <f>G640*(1-H640)</f>
        <v>1424.5</v>
      </c>
      <c r="J640" s="1053">
        <f>IF($E$1=2,1,0)</f>
        <v>0</v>
      </c>
      <c r="K640" s="548">
        <f>E640*J640</f>
        <v>0</v>
      </c>
      <c r="L640" s="106">
        <f>'Discount Calculations'!$AD$5+1</f>
        <v>1</v>
      </c>
      <c r="M640" s="25">
        <f>L640*(K640+I640)</f>
        <v>1424.5</v>
      </c>
      <c r="N640" s="95">
        <f>M640*'FX Card'!$G$28</f>
        <v>1424.5</v>
      </c>
      <c r="O640" s="913" t="str">
        <f>IFERROR(VLOOKUP(D640,Table_wabobpsvr_AzureCalc_AzureCalcRateCard[], 7,FALSE), VLOOKUP(LEFT(D640, LEN(D640)-'Rate Card'!$M$26), Table_wabobpsvr_AzureCalc_AzureCalcRateCard[], 7, FALSE))</f>
        <v/>
      </c>
      <c r="P640" s="913" t="str">
        <f>IFERROR(VLOOKUP(D640,Table_wabobpsvr_AzureCalc_AzureCalcRateCard[], 8,FALSE), VLOOKUP(LEFT(D640, LEN(D640)-'Rate Card'!$M$26), Table_wabobpsvr_AzureCalc_AzureCalcRateCard[], 8, FALSE))</f>
        <v/>
      </c>
    </row>
    <row r="641" spans="1:16" s="33" customFormat="1">
      <c r="D641" s="1026"/>
      <c r="E641" s="1028"/>
      <c r="F641" s="1026"/>
      <c r="G641" s="1024"/>
      <c r="H641" s="1026"/>
      <c r="I641" s="1026"/>
      <c r="J641" s="1039"/>
      <c r="K641" s="114"/>
      <c r="L641" s="64"/>
      <c r="M641" s="64"/>
      <c r="O641" s="914"/>
      <c r="P641" s="914"/>
    </row>
    <row r="642" spans="1:16">
      <c r="A642" s="79" t="s">
        <v>445</v>
      </c>
      <c r="B642" s="79" t="s">
        <v>159</v>
      </c>
      <c r="C642" s="79" t="s">
        <v>6</v>
      </c>
      <c r="D642" s="2" t="s">
        <v>870</v>
      </c>
      <c r="E642" s="564" t="s">
        <v>270</v>
      </c>
      <c r="F642" s="2" t="s">
        <v>187</v>
      </c>
      <c r="G642" s="2" t="s">
        <v>191</v>
      </c>
      <c r="H642" s="2" t="s">
        <v>195</v>
      </c>
      <c r="I642" s="2" t="s">
        <v>276</v>
      </c>
      <c r="J642" s="2" t="s">
        <v>875</v>
      </c>
      <c r="K642" s="79" t="s">
        <v>880</v>
      </c>
      <c r="L642" s="79" t="s">
        <v>269</v>
      </c>
      <c r="M642" s="79" t="s">
        <v>876</v>
      </c>
      <c r="N642" s="96" t="s">
        <v>25</v>
      </c>
      <c r="O642" s="912" t="s">
        <v>2</v>
      </c>
      <c r="P642" s="912" t="s">
        <v>3154</v>
      </c>
    </row>
    <row r="643" spans="1:16">
      <c r="B643" s="351" t="s">
        <v>865</v>
      </c>
      <c r="C643" s="64" t="str">
        <f>IFERROR(VLOOKUP(D643,Table_wabobpsvr_AzureCalc_AzureCalcRateCard[], 3,FALSE), VLOOKUP(LEFT(D643, LEN(D643)-'Rate Card'!$M$26), Table_wabobpsvr_AzureCalc_AzureCalcRateCard[], 3, FALSE))</f>
        <v>Per 1,000,000 Queries</v>
      </c>
      <c r="D643" s="1053" t="str">
        <f>B643&amp;'Discount Calculations'!$G$16&amp;'Rate Card'!$K$23</f>
        <v>Traffic Manager DNS QueriesMOSP1</v>
      </c>
      <c r="E643" s="1025">
        <f>IFERROR(VLOOKUP(D643,Table_wabobpsvr_AzureCalc_AzureCalcRateCard[], 5,FALSE), VLOOKUP(LEFT(D643, LEN(D643)-'Rate Card'!$M$26), Table_wabobpsvr_AzureCalc_AzureCalcRateCard[], 5, FALSE))</f>
        <v>0.54</v>
      </c>
      <c r="F643" s="1026">
        <f>IF($E$1=1,1,0)</f>
        <v>1</v>
      </c>
      <c r="G643" s="1053">
        <f>F643*E643</f>
        <v>0.54</v>
      </c>
      <c r="H643" s="1024">
        <f>'Discount Calculations'!$C$42</f>
        <v>0</v>
      </c>
      <c r="I643" s="1026">
        <f>G643*(1-H643)</f>
        <v>0.54</v>
      </c>
      <c r="J643" s="1053">
        <f>IF($E$1=2,1,0)</f>
        <v>0</v>
      </c>
      <c r="K643" s="548">
        <f>E643*J643</f>
        <v>0</v>
      </c>
      <c r="L643" s="106">
        <f>'Discount Calculations'!$AD$5+1</f>
        <v>1</v>
      </c>
      <c r="M643" s="25">
        <f>L643*(K643+I643)</f>
        <v>0.54</v>
      </c>
      <c r="N643" s="95">
        <f>M643*'FX Card'!$G$28</f>
        <v>0.54</v>
      </c>
      <c r="O643" s="913" t="str">
        <f>IFERROR(VLOOKUP(D643,Table_wabobpsvr_AzureCalc_AzureCalcRateCard[], 7,FALSE), VLOOKUP(LEFT(D643, LEN(D643)-'Rate Card'!$M$26), Table_wabobpsvr_AzureCalc_AzureCalcRateCard[], 7, FALSE))</f>
        <v/>
      </c>
      <c r="P643" s="913" t="str">
        <f>IFERROR(VLOOKUP(D643,Table_wabobpsvr_AzureCalc_AzureCalcRateCard[], 8,FALSE), VLOOKUP(LEFT(D643, LEN(D643)-'Rate Card'!$M$26), Table_wabobpsvr_AzureCalc_AzureCalcRateCard[], 8, FALSE))</f>
        <v/>
      </c>
    </row>
    <row r="644" spans="1:16">
      <c r="B644" s="351" t="s">
        <v>966</v>
      </c>
      <c r="C644" s="64" t="str">
        <f>IFERROR(VLOOKUP(D644,Table_wabobpsvr_AzureCalc_AzureCalcRateCard[], 3,FALSE), VLOOKUP(LEFT(D644, LEN(D644)-'Rate Card'!$M$26), Table_wabobpsvr_AzureCalc_AzureCalcRateCard[], 3, FALSE))</f>
        <v>Per GB</v>
      </c>
      <c r="D644" s="1053" t="str">
        <f>B644&amp;'Discount Calculations'!$G$16&amp;'Rate Card'!$K$23</f>
        <v>Traffic Manager DNS Queries - Tier 2MOSP1</v>
      </c>
      <c r="E644" s="1025">
        <f>IFERROR(VLOOKUP(D644,Table_wabobpsvr_AzureCalc_AzureCalcRateCard[], 5,FALSE), VLOOKUP(LEFT(D644, LEN(D644)-'Rate Card'!$M$26), Table_wabobpsvr_AzureCalc_AzureCalcRateCard[], 5, FALSE))</f>
        <v>0.38</v>
      </c>
      <c r="F644" s="1026">
        <f>IF($E$1=1,1,0)</f>
        <v>1</v>
      </c>
      <c r="G644" s="1053">
        <f>F644*E644</f>
        <v>0.38</v>
      </c>
      <c r="H644" s="1024">
        <f>'Discount Calculations'!$C$42</f>
        <v>0</v>
      </c>
      <c r="I644" s="1026">
        <f>G644*(1-H644)</f>
        <v>0.38</v>
      </c>
      <c r="J644" s="1053">
        <f>IF($E$1=2,1,0)</f>
        <v>0</v>
      </c>
      <c r="K644" s="548">
        <f>E644*J644</f>
        <v>0</v>
      </c>
      <c r="L644" s="106">
        <f>'Discount Calculations'!$AD$5+1</f>
        <v>1</v>
      </c>
      <c r="M644" s="25">
        <f>L644*(K644+I644)</f>
        <v>0.38</v>
      </c>
      <c r="N644" s="95">
        <f>M644*'FX Card'!$G$28</f>
        <v>0.38</v>
      </c>
      <c r="O644" s="913" t="str">
        <f>IFERROR(VLOOKUP(D644,Table_wabobpsvr_AzureCalc_AzureCalcRateCard[], 7,FALSE), VLOOKUP(LEFT(D644, LEN(D644)-'Rate Card'!$M$26), Table_wabobpsvr_AzureCalc_AzureCalcRateCard[], 7, FALSE))</f>
        <v/>
      </c>
      <c r="P644" s="913" t="str">
        <f>IFERROR(VLOOKUP(D644,Table_wabobpsvr_AzureCalc_AzureCalcRateCard[], 8,FALSE), VLOOKUP(LEFT(D644, LEN(D644)-'Rate Card'!$M$26), Table_wabobpsvr_AzureCalc_AzureCalcRateCard[], 8, FALSE))</f>
        <v/>
      </c>
    </row>
    <row r="645" spans="1:16">
      <c r="B645" s="351" t="s">
        <v>862</v>
      </c>
      <c r="C645" s="64" t="str">
        <f>IFERROR(VLOOKUP(D645,Table_wabobpsvr_AzureCalc_AzureCalcRateCard[], 3,FALSE), VLOOKUP(LEFT(D645, LEN(D645)-'Rate Card'!$M$26), Table_wabobpsvr_AzureCalc_AzureCalcRateCard[], 3, FALSE))</f>
        <v>Per Unit</v>
      </c>
      <c r="D645" s="1053" t="str">
        <f>B645&amp;'Discount Calculations'!$G$16&amp;'Rate Card'!$K$23</f>
        <v>Traffic Manager Azure EndpointsMOSP1</v>
      </c>
      <c r="E645" s="1025">
        <f>IFERROR(VLOOKUP(D645,Table_wabobpsvr_AzureCalc_AzureCalcRateCard[], 5,FALSE), VLOOKUP(LEFT(D645, LEN(D645)-'Rate Card'!$M$26), Table_wabobpsvr_AzureCalc_AzureCalcRateCard[], 5, FALSE))</f>
        <v>0.36</v>
      </c>
      <c r="F645" s="1026">
        <f>IF($E$1=1,1,0)</f>
        <v>1</v>
      </c>
      <c r="G645" s="1053">
        <f>F645*E645</f>
        <v>0.36</v>
      </c>
      <c r="H645" s="1024">
        <f>'Discount Calculations'!$C$42</f>
        <v>0</v>
      </c>
      <c r="I645" s="1026">
        <f>G645*(1-H645)</f>
        <v>0.36</v>
      </c>
      <c r="J645" s="1053">
        <f>IF($E$1=2,1,0)</f>
        <v>0</v>
      </c>
      <c r="K645" s="548">
        <f>E645*J645</f>
        <v>0</v>
      </c>
      <c r="L645" s="106">
        <f>'Discount Calculations'!$AD$5+1</f>
        <v>1</v>
      </c>
      <c r="M645" s="25">
        <f>L645*(K645+I645)</f>
        <v>0.36</v>
      </c>
      <c r="N645" s="95">
        <f>M645*'FX Card'!$G$28</f>
        <v>0.36</v>
      </c>
      <c r="O645" s="913" t="str">
        <f>IFERROR(VLOOKUP(D645,Table_wabobpsvr_AzureCalc_AzureCalcRateCard[], 7,FALSE), VLOOKUP(LEFT(D645, LEN(D645)-'Rate Card'!$M$26), Table_wabobpsvr_AzureCalc_AzureCalcRateCard[], 7, FALSE))</f>
        <v/>
      </c>
      <c r="P645" s="913" t="str">
        <f>IFERROR(VLOOKUP(D645,Table_wabobpsvr_AzureCalc_AzureCalcRateCard[], 8,FALSE), VLOOKUP(LEFT(D645, LEN(D645)-'Rate Card'!$M$26), Table_wabobpsvr_AzureCalc_AzureCalcRateCard[], 8, FALSE))</f>
        <v/>
      </c>
    </row>
    <row r="646" spans="1:16">
      <c r="B646" s="351" t="s">
        <v>863</v>
      </c>
      <c r="C646" s="64" t="str">
        <f>IFERROR(VLOOKUP(D646,Table_wabobpsvr_AzureCalc_AzureCalcRateCard[], 3,FALSE), VLOOKUP(LEFT(D646, LEN(D646)-'Rate Card'!$M$26), Table_wabobpsvr_AzureCalc_AzureCalcRateCard[], 3, FALSE))</f>
        <v>Per Unit</v>
      </c>
      <c r="D646" s="1053" t="str">
        <f>B646&amp;'Discount Calculations'!$G$16&amp;'Rate Card'!$K$23</f>
        <v>Traffic Manager External EndpointsMOSP1</v>
      </c>
      <c r="E646" s="1025">
        <f>IFERROR(VLOOKUP(D646,Table_wabobpsvr_AzureCalc_AzureCalcRateCard[], 5,FALSE), VLOOKUP(LEFT(D646, LEN(D646)-'Rate Card'!$M$26), Table_wabobpsvr_AzureCalc_AzureCalcRateCard[], 5, FALSE))</f>
        <v>0.54</v>
      </c>
      <c r="F646" s="1026">
        <f>IF($E$1=1,1,0)</f>
        <v>1</v>
      </c>
      <c r="G646" s="1053">
        <f>F646*E646</f>
        <v>0.54</v>
      </c>
      <c r="H646" s="1024">
        <f>'Discount Calculations'!$C$42</f>
        <v>0</v>
      </c>
      <c r="I646" s="1026">
        <f>G646*(1-H646)</f>
        <v>0.54</v>
      </c>
      <c r="J646" s="1053">
        <f>IF($E$1=2,1,0)</f>
        <v>0</v>
      </c>
      <c r="K646" s="548">
        <f>E646*J646</f>
        <v>0</v>
      </c>
      <c r="L646" s="106">
        <f>'Discount Calculations'!$AD$5+1</f>
        <v>1</v>
      </c>
      <c r="M646" s="25">
        <f>L646*(K646+I646)</f>
        <v>0.54</v>
      </c>
      <c r="N646" s="95">
        <f>M646*'FX Card'!$G$28</f>
        <v>0.54</v>
      </c>
      <c r="O646" s="913" t="str">
        <f>IFERROR(VLOOKUP(D646,Table_wabobpsvr_AzureCalc_AzureCalcRateCard[], 7,FALSE), VLOOKUP(LEFT(D646, LEN(D646)-'Rate Card'!$M$26), Table_wabobpsvr_AzureCalc_AzureCalcRateCard[], 7, FALSE))</f>
        <v/>
      </c>
      <c r="P646" s="913" t="str">
        <f>IFERROR(VLOOKUP(D646,Table_wabobpsvr_AzureCalc_AzureCalcRateCard[], 8,FALSE), VLOOKUP(LEFT(D646, LEN(D646)-'Rate Card'!$M$26), Table_wabobpsvr_AzureCalc_AzureCalcRateCard[], 8, FALSE))</f>
        <v/>
      </c>
    </row>
    <row r="647" spans="1:16">
      <c r="B647" s="351" t="s">
        <v>4794</v>
      </c>
      <c r="C647" s="64" t="e">
        <f>IFERROR(VLOOKUP(D647,Table_wabobpsvr_AzureCalc_AzureCalcRateCard[], 3,FALSE), VLOOKUP(LEFT(D647, LEN(D647)-'Rate Card'!$M$26), Table_wabobpsvr_AzureCalc_AzureCalcRateCard[], 3, FALSE))</f>
        <v>#N/A</v>
      </c>
      <c r="D647" s="1053" t="str">
        <f>B647&amp;'Discount Calculations'!$G$16&amp;'Rate Card'!$K$23</f>
        <v>Traffic Manager DNS ZonesMOSP1</v>
      </c>
      <c r="E647" s="1025" t="e">
        <f>IFERROR(VLOOKUP(D647,Table_wabobpsvr_AzureCalc_AzureCalcRateCard[], 5,FALSE), VLOOKUP(LEFT(D647, LEN(D647)-'Rate Card'!$M$26), Table_wabobpsvr_AzureCalc_AzureCalcRateCard[], 5, FALSE))</f>
        <v>#N/A</v>
      </c>
      <c r="F647" s="1026">
        <f>IF($E$1=1,1,0)</f>
        <v>1</v>
      </c>
      <c r="G647" s="1053" t="e">
        <f>F647*E647</f>
        <v>#N/A</v>
      </c>
      <c r="H647" s="1024">
        <f>'Discount Calculations'!$C$42</f>
        <v>0</v>
      </c>
      <c r="I647" s="1026" t="e">
        <f>G647*(1-H647)</f>
        <v>#N/A</v>
      </c>
      <c r="J647" s="1053">
        <f>IF($E$1=2,1,0)</f>
        <v>0</v>
      </c>
      <c r="K647" s="548" t="e">
        <f>E647*J647</f>
        <v>#N/A</v>
      </c>
      <c r="L647" s="106">
        <f>'Discount Calculations'!$AD$5+1</f>
        <v>1</v>
      </c>
      <c r="M647" s="25" t="e">
        <f>L647*(K647+I647)</f>
        <v>#N/A</v>
      </c>
      <c r="N647" s="95" t="e">
        <f>M647*'FX Card'!$G$28</f>
        <v>#N/A</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s="1052" customFormat="1">
      <c r="B648" s="351"/>
      <c r="C648" s="64"/>
      <c r="D648" s="1053"/>
      <c r="E648" s="1025"/>
      <c r="F648" s="1026"/>
      <c r="G648" s="1053"/>
      <c r="H648" s="1024"/>
      <c r="I648" s="1026"/>
      <c r="J648" s="1053"/>
      <c r="K648" s="548"/>
      <c r="L648" s="106"/>
      <c r="M648" s="25"/>
      <c r="N648" s="95"/>
      <c r="O648" s="913"/>
      <c r="P648" s="913"/>
    </row>
    <row r="649" spans="1:16" s="1052" customFormat="1">
      <c r="A649" s="79" t="s">
        <v>4841</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3154</v>
      </c>
    </row>
    <row r="650" spans="1:16" s="1052" customFormat="1">
      <c r="B650" s="351" t="s">
        <v>4771</v>
      </c>
      <c r="C650" s="64" t="str">
        <f>IFERROR(VLOOKUP(D650,Table_wabobpsvr_AzureCalc_AzureCalcRateCard[], 3,FALSE), VLOOKUP(LEFT(D650, LEN(D650)-'Rate Card'!$M$26), Table_wabobpsvr_AzureCalc_AzureCalcRateCard[], 3, FALSE))</f>
        <v>1M Queries</v>
      </c>
      <c r="D650" s="1053" t="str">
        <f>B650&amp;'Discount Calculations'!$G$16&amp;'Rate Card'!$K$23</f>
        <v>DNS Queries (1M)MOSP1</v>
      </c>
      <c r="E650" s="1025">
        <f>IFERROR(VLOOKUP(D650,Table_wabobpsvr_AzureCalc_AzureCalcRateCard[], 5,FALSE), VLOOKUP(LEFT(D650, LEN(D650)-'Rate Card'!$M$26), Table_wabobpsvr_AzureCalc_AzureCalcRateCard[], 5, FALSE))</f>
        <v>0.2</v>
      </c>
      <c r="F650" s="1026">
        <f t="shared" ref="F650:F653" si="234">IF($E$1=1,1,0)</f>
        <v>1</v>
      </c>
      <c r="G650" s="1053">
        <f t="shared" ref="G650:G652" si="235">F650*E650</f>
        <v>0.2</v>
      </c>
      <c r="H650" s="1024">
        <f>'Discount Calculations'!$C$42</f>
        <v>0</v>
      </c>
      <c r="I650" s="1026">
        <f t="shared" ref="I650:I652" si="236">G650*(1-H650)</f>
        <v>0.2</v>
      </c>
      <c r="J650" s="1053">
        <f t="shared" ref="J650:J653" si="237">IF($E$1=2,1,0)</f>
        <v>0</v>
      </c>
      <c r="K650" s="548">
        <f t="shared" ref="K650:K652" si="238">E650*J650</f>
        <v>0</v>
      </c>
      <c r="L650" s="106">
        <f>'Discount Calculations'!$AD$5+1</f>
        <v>1</v>
      </c>
      <c r="M650" s="25">
        <f t="shared" ref="M650:M652" si="239">L650*(K650+I650)</f>
        <v>0.2</v>
      </c>
      <c r="N650" s="95">
        <f>M650*'FX Card'!$G$28</f>
        <v>0.2</v>
      </c>
      <c r="O650" s="913" t="str">
        <f>IFERROR(VLOOKUP(D650,Table_wabobpsvr_AzureCalc_AzureCalcRateCard[], 7,FALSE), VLOOKUP(LEFT(D650, LEN(D650)-'Rate Card'!$M$26), Table_wabobpsvr_AzureCalc_AzureCalcRateCard[], 7, FALSE))</f>
        <v/>
      </c>
      <c r="P650" s="913" t="str">
        <f>IFERROR(VLOOKUP(D650,Table_wabobpsvr_AzureCalc_AzureCalcRateCard[], 8,FALSE), VLOOKUP(LEFT(D650, LEN(D650)-'Rate Card'!$M$26), Table_wabobpsvr_AzureCalc_AzureCalcRateCard[], 8, FALSE))</f>
        <v/>
      </c>
    </row>
    <row r="651" spans="1:16" s="1052" customFormat="1">
      <c r="B651" s="351" t="s">
        <v>4767</v>
      </c>
      <c r="C651" s="64" t="str">
        <f>IFERROR(VLOOKUP(D651,Table_wabobpsvr_AzureCalc_AzureCalcRateCard[], 3,FALSE), VLOOKUP(LEFT(D651, LEN(D651)-'Rate Card'!$M$26), Table_wabobpsvr_AzureCalc_AzureCalcRateCard[], 3, FALSE))</f>
        <v>DNS Zones</v>
      </c>
      <c r="D651" s="1053" t="str">
        <f>B651&amp;'Discount Calculations'!$G$16&amp;'Rate Card'!$K$23</f>
        <v>ZonesMOSP1</v>
      </c>
      <c r="E651" s="1025">
        <f>IFERROR(VLOOKUP(D651,Table_wabobpsvr_AzureCalc_AzureCalcRateCard[], 5,FALSE), VLOOKUP(LEFT(D651, LEN(D651)-'Rate Card'!$M$26), Table_wabobpsvr_AzureCalc_AzureCalcRateCard[], 5, FALSE))</f>
        <v>0.5</v>
      </c>
      <c r="F651" s="1026">
        <f t="shared" si="234"/>
        <v>1</v>
      </c>
      <c r="G651" s="1053">
        <f t="shared" si="235"/>
        <v>0.5</v>
      </c>
      <c r="H651" s="1024">
        <f>'Discount Calculations'!$C$42</f>
        <v>0</v>
      </c>
      <c r="I651" s="1026">
        <f t="shared" si="236"/>
        <v>0.5</v>
      </c>
      <c r="J651" s="1053">
        <f t="shared" si="237"/>
        <v>0</v>
      </c>
      <c r="K651" s="548">
        <f t="shared" si="238"/>
        <v>0</v>
      </c>
      <c r="L651" s="106">
        <f>'Discount Calculations'!$AD$5+1</f>
        <v>1</v>
      </c>
      <c r="M651" s="25">
        <f t="shared" si="239"/>
        <v>0.5</v>
      </c>
      <c r="N651" s="95">
        <f>M651*'FX Card'!$G$28</f>
        <v>0.5</v>
      </c>
      <c r="O651" s="913" t="str">
        <f>IFERROR(VLOOKUP(D651,Table_wabobpsvr_AzureCalc_AzureCalcRateCard[], 7,FALSE), VLOOKUP(LEFT(D651, LEN(D651)-'Rate Card'!$M$26), Table_wabobpsvr_AzureCalc_AzureCalcRateCard[], 7, FALSE))</f>
        <v/>
      </c>
      <c r="P651" s="913" t="str">
        <f>IFERROR(VLOOKUP(D651,Table_wabobpsvr_AzureCalc_AzureCalcRateCard[], 8,FALSE), VLOOKUP(LEFT(D651, LEN(D651)-'Rate Card'!$M$26), Table_wabobpsvr_AzureCalc_AzureCalcRateCard[], 8, FALSE))</f>
        <v/>
      </c>
    </row>
    <row r="652" spans="1:16" s="1052" customFormat="1">
      <c r="B652" s="351" t="s">
        <v>4842</v>
      </c>
      <c r="C652" s="547" t="s">
        <v>4843</v>
      </c>
      <c r="D652" s="1023" t="s">
        <v>4845</v>
      </c>
      <c r="E652" s="1015">
        <f>E651*0.2</f>
        <v>0.1</v>
      </c>
      <c r="F652" s="1026">
        <f t="shared" si="234"/>
        <v>1</v>
      </c>
      <c r="G652" s="1053">
        <f t="shared" si="235"/>
        <v>0.1</v>
      </c>
      <c r="H652" s="1024">
        <f>'Discount Calculations'!$C$42</f>
        <v>0</v>
      </c>
      <c r="I652" s="1026">
        <f t="shared" si="236"/>
        <v>0.1</v>
      </c>
      <c r="J652" s="1053">
        <f t="shared" si="237"/>
        <v>0</v>
      </c>
      <c r="K652" s="548">
        <f t="shared" si="238"/>
        <v>0</v>
      </c>
      <c r="L652" s="106">
        <f>'Discount Calculations'!$AD$5+1</f>
        <v>1</v>
      </c>
      <c r="M652" s="25">
        <f t="shared" si="239"/>
        <v>0.1</v>
      </c>
      <c r="N652" s="95">
        <f>M652*'FX Card'!$G$28</f>
        <v>0.1</v>
      </c>
      <c r="O652" s="913" t="e">
        <f>IFERROR(VLOOKUP(D652,Table_wabobpsvr_AzureCalc_AzureCalcRateCard[], 7,FALSE), VLOOKUP(LEFT(D652, LEN(D652)-'Rate Card'!$M$26), Table_wabobpsvr_AzureCalc_AzureCalcRateCard[], 7, FALSE))</f>
        <v>#N/A</v>
      </c>
      <c r="P652" s="913" t="e">
        <f>IFERROR(VLOOKUP(D652,Table_wabobpsvr_AzureCalc_AzureCalcRateCard[], 8,FALSE), VLOOKUP(LEFT(D652, LEN(D652)-'Rate Card'!$M$26), Table_wabobpsvr_AzureCalc_AzureCalcRateCard[], 8, FALSE))</f>
        <v>#N/A</v>
      </c>
    </row>
    <row r="653" spans="1:16" s="1052" customFormat="1">
      <c r="B653" s="351" t="s">
        <v>4847</v>
      </c>
      <c r="C653" s="547" t="s">
        <v>4844</v>
      </c>
      <c r="D653" s="1023" t="s">
        <v>4846</v>
      </c>
      <c r="E653" s="1015">
        <f>E650*0.5</f>
        <v>0.1</v>
      </c>
      <c r="F653" s="1026">
        <f t="shared" si="234"/>
        <v>1</v>
      </c>
      <c r="G653" s="1053">
        <f t="shared" ref="G653" si="240">F653*E653</f>
        <v>0.1</v>
      </c>
      <c r="H653" s="1024">
        <f>'Discount Calculations'!$C$42</f>
        <v>0</v>
      </c>
      <c r="I653" s="1026">
        <f t="shared" ref="I653" si="241">G653*(1-H653)</f>
        <v>0.1</v>
      </c>
      <c r="J653" s="1053">
        <f t="shared" si="237"/>
        <v>0</v>
      </c>
      <c r="K653" s="548">
        <f t="shared" ref="K653" si="242">E653*J653</f>
        <v>0</v>
      </c>
      <c r="L653" s="106">
        <f>'Discount Calculations'!$AD$5+1</f>
        <v>1</v>
      </c>
      <c r="M653" s="25">
        <f t="shared" ref="M653" si="243">L653*(K653+I653)</f>
        <v>0.1</v>
      </c>
      <c r="N653" s="95">
        <f>M653*'FX Card'!$G$28</f>
        <v>0.1</v>
      </c>
      <c r="O653" s="913" t="e">
        <f>IFERROR(VLOOKUP(D653,Table_wabobpsvr_AzureCalc_AzureCalcRateCard[], 7,FALSE), VLOOKUP(LEFT(D653, LEN(D653)-'Rate Card'!$M$26), Table_wabobpsvr_AzureCalc_AzureCalcRateCard[], 7, FALSE))</f>
        <v>#N/A</v>
      </c>
      <c r="P653" s="913" t="e">
        <f>IFERROR(VLOOKUP(D653,Table_wabobpsvr_AzureCalc_AzureCalcRateCard[], 8,FALSE), VLOOKUP(LEFT(D653, LEN(D653)-'Rate Card'!$M$26), Table_wabobpsvr_AzureCalc_AzureCalcRateCard[], 8, FALSE))</f>
        <v>#N/A</v>
      </c>
    </row>
    <row r="654" spans="1:16">
      <c r="B654" s="33"/>
      <c r="D654" s="1026"/>
      <c r="E654" s="1028"/>
      <c r="G654" s="1024"/>
      <c r="H654" s="1026"/>
      <c r="J654" s="1047"/>
      <c r="K654" s="106"/>
      <c r="L654" s="25"/>
      <c r="M654" s="64"/>
      <c r="O654" s="914"/>
      <c r="P654" s="914"/>
    </row>
    <row r="655" spans="1:16">
      <c r="A655" s="79" t="s">
        <v>503</v>
      </c>
      <c r="B655" s="79" t="s">
        <v>159</v>
      </c>
      <c r="C655" s="79" t="s">
        <v>6</v>
      </c>
      <c r="D655" s="2" t="s">
        <v>870</v>
      </c>
      <c r="E655" s="564" t="s">
        <v>270</v>
      </c>
      <c r="F655" s="2" t="s">
        <v>187</v>
      </c>
      <c r="G655" s="2" t="s">
        <v>191</v>
      </c>
      <c r="H655" s="2" t="s">
        <v>195</v>
      </c>
      <c r="I655" s="2" t="s">
        <v>276</v>
      </c>
      <c r="J655" s="2" t="s">
        <v>875</v>
      </c>
      <c r="K655" s="79" t="s">
        <v>880</v>
      </c>
      <c r="L655" s="79" t="s">
        <v>269</v>
      </c>
      <c r="M655" s="79" t="s">
        <v>876</v>
      </c>
      <c r="N655" s="96" t="s">
        <v>25</v>
      </c>
      <c r="O655" s="912" t="s">
        <v>2</v>
      </c>
      <c r="P655" s="912" t="s">
        <v>3154</v>
      </c>
    </row>
    <row r="656" spans="1:16">
      <c r="B656" s="351" t="s">
        <v>822</v>
      </c>
      <c r="C656" s="64" t="str">
        <f>IFERROR(VLOOKUP(D656,Table_wabobpsvr_AzureCalc_AzureCalcRateCard[], 3,FALSE), VLOOKUP(LEFT(D656, LEN(D656)-'Rate Card'!$M$26), Table_wabobpsvr_AzureCalc_AzureCalcRateCard[], 3, FALSE))</f>
        <v>Per Unit</v>
      </c>
      <c r="D656" s="1053" t="str">
        <f>B656&amp;'Discount Calculations'!$G$16&amp;'Rate Card'!$K$23</f>
        <v>ExpressRoute (IXP) 200 Mbps ConnectionsMOSP1</v>
      </c>
      <c r="E656" s="1025">
        <f>IFERROR(VLOOKUP(D656,Table_wabobpsvr_AzureCalc_AzureCalcRateCard[], 5,FALSE), VLOOKUP(LEFT(D656, LEN(D656)-'Rate Card'!$M$26), Table_wabobpsvr_AzureCalc_AzureCalcRateCard[], 5, FALSE))</f>
        <v>145</v>
      </c>
      <c r="F656" s="1026">
        <f t="shared" ref="F656:F668" si="244">IF($E$1=1,1,0)</f>
        <v>1</v>
      </c>
      <c r="G656" s="1053">
        <f t="shared" ref="G656:G667" si="245">F656*E656</f>
        <v>145</v>
      </c>
      <c r="H656" s="1024">
        <f>'Discount Calculations'!$C$42</f>
        <v>0</v>
      </c>
      <c r="I656" s="1026">
        <f t="shared" ref="I656:I667" si="246">G656*(1-H656)</f>
        <v>145</v>
      </c>
      <c r="J656" s="1053">
        <f t="shared" ref="J656:J668" si="247">IF($E$1=2,1,0)</f>
        <v>0</v>
      </c>
      <c r="K656" s="548">
        <f t="shared" ref="K656:K667" si="248">E656*J656</f>
        <v>0</v>
      </c>
      <c r="L656" s="106">
        <f>'Discount Calculations'!$AD$5+1</f>
        <v>1</v>
      </c>
      <c r="M656" s="25">
        <f t="shared" ref="M656:M667" si="249">L656*(K656+I656)</f>
        <v>145</v>
      </c>
      <c r="N656" s="95">
        <f>M656*'FX Card'!$G$28</f>
        <v>145</v>
      </c>
      <c r="O656" s="913" t="str">
        <f>IFERROR(VLOOKUP(D656,Table_wabobpsvr_AzureCalc_AzureCalcRateCard[], 7,FALSE), VLOOKUP(LEFT(D656, LEN(D656)-'Rate Card'!$M$26), Table_wabobpsvr_AzureCalc_AzureCalcRateCard[], 7, FALSE))</f>
        <v/>
      </c>
      <c r="P656" s="913" t="str">
        <f>IFERROR(VLOOKUP(D656,Table_wabobpsvr_AzureCalc_AzureCalcRateCard[], 8,FALSE), VLOOKUP(LEFT(D656, LEN(D656)-'Rate Card'!$M$26), Table_wabobpsvr_AzureCalc_AzureCalcRateCard[], 8, FALSE))</f>
        <v/>
      </c>
    </row>
    <row r="657" spans="1:16">
      <c r="B657" s="351" t="s">
        <v>847</v>
      </c>
      <c r="C657" s="64" t="str">
        <f>IFERROR(VLOOKUP(D657,Table_wabobpsvr_AzureCalc_AzureCalcRateCard[], 3,FALSE), VLOOKUP(LEFT(D657, LEN(D657)-'Rate Card'!$M$26), Table_wabobpsvr_AzureCalc_AzureCalcRateCard[], 3, FALSE))</f>
        <v>Per Unit</v>
      </c>
      <c r="D657" s="1053" t="str">
        <f>B657&amp;'Discount Calculations'!$G$16&amp;'Rate Card'!$K$23</f>
        <v>ExpressRoute (IXP) 500 Mbps ConnectionsMOSP1</v>
      </c>
      <c r="E657" s="1025">
        <f>IFERROR(VLOOKUP(D657,Table_wabobpsvr_AzureCalc_AzureCalcRateCard[], 5,FALSE), VLOOKUP(LEFT(D657, LEN(D657)-'Rate Card'!$M$26), Table_wabobpsvr_AzureCalc_AzureCalcRateCard[], 5, FALSE))</f>
        <v>290</v>
      </c>
      <c r="F657" s="1026">
        <f t="shared" si="244"/>
        <v>1</v>
      </c>
      <c r="G657" s="1053">
        <f t="shared" si="245"/>
        <v>290</v>
      </c>
      <c r="H657" s="1024">
        <f>'Discount Calculations'!$C$42</f>
        <v>0</v>
      </c>
      <c r="I657" s="1026">
        <f t="shared" si="246"/>
        <v>290</v>
      </c>
      <c r="J657" s="1053">
        <f t="shared" si="247"/>
        <v>0</v>
      </c>
      <c r="K657" s="548">
        <f t="shared" si="248"/>
        <v>0</v>
      </c>
      <c r="L657" s="106">
        <f>'Discount Calculations'!$AD$5+1</f>
        <v>1</v>
      </c>
      <c r="M657" s="25">
        <f t="shared" si="249"/>
        <v>290</v>
      </c>
      <c r="N657" s="95">
        <f>M657*'FX Card'!$G$28</f>
        <v>290</v>
      </c>
      <c r="O657" s="913" t="str">
        <f>IFERROR(VLOOKUP(D657,Table_wabobpsvr_AzureCalc_AzureCalcRateCard[], 7,FALSE), VLOOKUP(LEFT(D657, LEN(D657)-'Rate Card'!$M$26), Table_wabobpsvr_AzureCalc_AzureCalcRateCard[], 7, FALSE))</f>
        <v/>
      </c>
      <c r="P657" s="913" t="str">
        <f>IFERROR(VLOOKUP(D657,Table_wabobpsvr_AzureCalc_AzureCalcRateCard[], 8,FALSE), VLOOKUP(LEFT(D657, LEN(D657)-'Rate Card'!$M$26), Table_wabobpsvr_AzureCalc_AzureCalcRateCard[], 8, FALSE))</f>
        <v/>
      </c>
    </row>
    <row r="658" spans="1:16">
      <c r="B658" s="351" t="s">
        <v>820</v>
      </c>
      <c r="C658" s="64" t="str">
        <f>IFERROR(VLOOKUP(D658,Table_wabobpsvr_AzureCalc_AzureCalcRateCard[], 3,FALSE), VLOOKUP(LEFT(D658, LEN(D658)-'Rate Card'!$M$26), Table_wabobpsvr_AzureCalc_AzureCalcRateCard[], 3, FALSE))</f>
        <v>Per Unit</v>
      </c>
      <c r="D658" s="1053" t="str">
        <f>B658&amp;'Discount Calculations'!$G$16&amp;'Rate Card'!$K$23</f>
        <v>ExpressRoute (IXP) 1 Gbps ConnectionsMOSP1</v>
      </c>
      <c r="E658" s="1025">
        <f>IFERROR(VLOOKUP(D658,Table_wabobpsvr_AzureCalc_AzureCalcRateCard[], 5,FALSE), VLOOKUP(LEFT(D658, LEN(D658)-'Rate Card'!$M$26), Table_wabobpsvr_AzureCalc_AzureCalcRateCard[], 5, FALSE))</f>
        <v>436</v>
      </c>
      <c r="F658" s="1026">
        <f t="shared" si="244"/>
        <v>1</v>
      </c>
      <c r="G658" s="1053">
        <f t="shared" si="245"/>
        <v>436</v>
      </c>
      <c r="H658" s="1024">
        <f>'Discount Calculations'!$C$42</f>
        <v>0</v>
      </c>
      <c r="I658" s="1026">
        <f t="shared" si="246"/>
        <v>436</v>
      </c>
      <c r="J658" s="1053">
        <f t="shared" si="247"/>
        <v>0</v>
      </c>
      <c r="K658" s="548">
        <f t="shared" si="248"/>
        <v>0</v>
      </c>
      <c r="L658" s="106">
        <f>'Discount Calculations'!$AD$5+1</f>
        <v>1</v>
      </c>
      <c r="M658" s="25">
        <f t="shared" si="249"/>
        <v>436</v>
      </c>
      <c r="N658" s="95">
        <f>M658*'FX Card'!$G$28</f>
        <v>436</v>
      </c>
      <c r="O658" s="913" t="str">
        <f>IFERROR(VLOOKUP(D658,Table_wabobpsvr_AzureCalc_AzureCalcRateCard[], 7,FALSE), VLOOKUP(LEFT(D658, LEN(D658)-'Rate Card'!$M$26), Table_wabobpsvr_AzureCalc_AzureCalcRateCard[], 7, FALSE))</f>
        <v/>
      </c>
      <c r="P658" s="913" t="str">
        <f>IFERROR(VLOOKUP(D658,Table_wabobpsvr_AzureCalc_AzureCalcRateCard[], 8,FALSE), VLOOKUP(LEFT(D658, LEN(D658)-'Rate Card'!$M$26), Table_wabobpsvr_AzureCalc_AzureCalcRateCard[], 8, FALSE))</f>
        <v/>
      </c>
    </row>
    <row r="659" spans="1:16">
      <c r="B659" s="351" t="s">
        <v>821</v>
      </c>
      <c r="C659" s="64" t="str">
        <f>IFERROR(VLOOKUP(D659,Table_wabobpsvr_AzureCalc_AzureCalcRateCard[], 3,FALSE), VLOOKUP(LEFT(D659, LEN(D659)-'Rate Card'!$M$26), Table_wabobpsvr_AzureCalc_AzureCalcRateCard[], 3, FALSE))</f>
        <v>Per Unit</v>
      </c>
      <c r="D659" s="1053" t="str">
        <f>B659&amp;'Discount Calculations'!$G$16&amp;'Rate Card'!$K$23</f>
        <v>ExpressRoute (IXP) 10 Gbps ConnectionsMOSP1</v>
      </c>
      <c r="E659" s="1025">
        <f>IFERROR(VLOOKUP(D659,Table_wabobpsvr_AzureCalc_AzureCalcRateCard[], 5,FALSE), VLOOKUP(LEFT(D659, LEN(D659)-'Rate Card'!$M$26), Table_wabobpsvr_AzureCalc_AzureCalcRateCard[], 5, FALSE))</f>
        <v>5000</v>
      </c>
      <c r="F659" s="1026">
        <f t="shared" si="244"/>
        <v>1</v>
      </c>
      <c r="G659" s="1053">
        <f t="shared" si="245"/>
        <v>5000</v>
      </c>
      <c r="H659" s="1024">
        <f>'Discount Calculations'!$C$42</f>
        <v>0</v>
      </c>
      <c r="I659" s="1026">
        <f t="shared" si="246"/>
        <v>5000</v>
      </c>
      <c r="J659" s="1053">
        <f t="shared" si="247"/>
        <v>0</v>
      </c>
      <c r="K659" s="548">
        <f t="shared" si="248"/>
        <v>0</v>
      </c>
      <c r="L659" s="106">
        <f>'Discount Calculations'!$AD$5+1</f>
        <v>1</v>
      </c>
      <c r="M659" s="25">
        <f t="shared" si="249"/>
        <v>5000</v>
      </c>
      <c r="N659" s="95">
        <f>M659*'FX Card'!$G$28</f>
        <v>5000</v>
      </c>
      <c r="O659" s="913" t="str">
        <f>IFERROR(VLOOKUP(D659,Table_wabobpsvr_AzureCalc_AzureCalcRateCard[], 7,FALSE), VLOOKUP(LEFT(D659, LEN(D659)-'Rate Card'!$M$26), Table_wabobpsvr_AzureCalc_AzureCalcRateCard[], 7, FALSE))</f>
        <v/>
      </c>
      <c r="P659" s="913" t="str">
        <f>IFERROR(VLOOKUP(D659,Table_wabobpsvr_AzureCalc_AzureCalcRateCard[], 8,FALSE), VLOOKUP(LEFT(D659, LEN(D659)-'Rate Card'!$M$26), Table_wabobpsvr_AzureCalc_AzureCalcRateCard[], 8, FALSE))</f>
        <v/>
      </c>
    </row>
    <row r="660" spans="1:16">
      <c r="B660" s="351" t="s">
        <v>839</v>
      </c>
      <c r="C660" s="64" t="str">
        <f>IFERROR(VLOOKUP(D660,Table_wabobpsvr_AzureCalc_AzureCalcRateCard[], 3,FALSE), VLOOKUP(LEFT(D660, LEN(D660)-'Rate Card'!$M$26), Table_wabobpsvr_AzureCalc_AzureCalcRateCard[], 3, FALSE))</f>
        <v>Per GB</v>
      </c>
      <c r="D660" s="1053" t="str">
        <f>B660&amp;'Discount Calculations'!$G$16&amp;'Rate Card'!$K$23</f>
        <v>ExpressRoute (IXP) Data Transfer Out at 1 Gbps (GB) - Zone 1MOSP1</v>
      </c>
      <c r="E660" s="1025">
        <f>IFERROR(VLOOKUP(D660,Table_wabobpsvr_AzureCalc_AzureCalcRateCard[], 5,FALSE), VLOOKUP(LEFT(D660, LEN(D660)-'Rate Card'!$M$26), Table_wabobpsvr_AzureCalc_AzureCalcRateCard[], 5, FALSE))</f>
        <v>2.5000000000000001E-2</v>
      </c>
      <c r="F660" s="1026">
        <f t="shared" si="244"/>
        <v>1</v>
      </c>
      <c r="G660" s="1053">
        <f t="shared" si="245"/>
        <v>2.5000000000000001E-2</v>
      </c>
      <c r="H660" s="1024">
        <f>'Discount Calculations'!$C$42</f>
        <v>0</v>
      </c>
      <c r="I660" s="1026">
        <f t="shared" si="246"/>
        <v>2.5000000000000001E-2</v>
      </c>
      <c r="J660" s="1053">
        <f t="shared" si="247"/>
        <v>0</v>
      </c>
      <c r="K660" s="548">
        <f t="shared" si="248"/>
        <v>0</v>
      </c>
      <c r="L660" s="106">
        <f>'Discount Calculations'!$AD$5+1</f>
        <v>1</v>
      </c>
      <c r="M660" s="25">
        <f t="shared" si="249"/>
        <v>2.5000000000000001E-2</v>
      </c>
      <c r="N660" s="95">
        <f>M660*'FX Card'!$G$28</f>
        <v>2.5000000000000001E-2</v>
      </c>
      <c r="O660" s="913" t="str">
        <f>IFERROR(VLOOKUP(D660,Table_wabobpsvr_AzureCalc_AzureCalcRateCard[], 7,FALSE), VLOOKUP(LEFT(D660, LEN(D660)-'Rate Card'!$M$26), Table_wabobpsvr_AzureCalc_AzureCalcRateCard[], 7, FALSE))</f>
        <v/>
      </c>
      <c r="P660" s="913" t="str">
        <f>IFERROR(VLOOKUP(D660,Table_wabobpsvr_AzureCalc_AzureCalcRateCard[], 8,FALSE), VLOOKUP(LEFT(D660, LEN(D660)-'Rate Card'!$M$26), Table_wabobpsvr_AzureCalc_AzureCalcRateCard[], 8, FALSE))</f>
        <v/>
      </c>
    </row>
    <row r="661" spans="1:16">
      <c r="B661" s="351" t="s">
        <v>840</v>
      </c>
      <c r="C661" s="64" t="str">
        <f>IFERROR(VLOOKUP(D661,Table_wabobpsvr_AzureCalc_AzureCalcRateCard[], 3,FALSE), VLOOKUP(LEFT(D661, LEN(D661)-'Rate Card'!$M$26), Table_wabobpsvr_AzureCalc_AzureCalcRateCard[], 3, FALSE))</f>
        <v>Per GB</v>
      </c>
      <c r="D661" s="1053" t="str">
        <f>B661&amp;'Discount Calculations'!$G$16&amp;'Rate Card'!$K$23</f>
        <v>ExpressRoute (IXP) Data Transfer Out at 1 Gbps (GB) - Zone 2MOSP1</v>
      </c>
      <c r="E661" s="1025">
        <f>IFERROR(VLOOKUP(D661,Table_wabobpsvr_AzureCalc_AzureCalcRateCard[], 5,FALSE), VLOOKUP(LEFT(D661, LEN(D661)-'Rate Card'!$M$26), Table_wabobpsvr_AzureCalc_AzureCalcRateCard[], 5, FALSE))</f>
        <v>0.05</v>
      </c>
      <c r="F661" s="1026">
        <f t="shared" si="244"/>
        <v>1</v>
      </c>
      <c r="G661" s="1053">
        <f t="shared" si="245"/>
        <v>0.05</v>
      </c>
      <c r="H661" s="1024">
        <f>'Discount Calculations'!$C$42</f>
        <v>0</v>
      </c>
      <c r="I661" s="1026">
        <f t="shared" si="246"/>
        <v>0.05</v>
      </c>
      <c r="J661" s="1053">
        <f t="shared" si="247"/>
        <v>0</v>
      </c>
      <c r="K661" s="548">
        <f t="shared" si="248"/>
        <v>0</v>
      </c>
      <c r="L661" s="106">
        <f>'Discount Calculations'!$AD$5+1</f>
        <v>1</v>
      </c>
      <c r="M661" s="25">
        <f t="shared" si="249"/>
        <v>0.05</v>
      </c>
      <c r="N661" s="95">
        <f>M661*'FX Card'!$G$28</f>
        <v>0.05</v>
      </c>
      <c r="O661" s="913" t="str">
        <f>IFERROR(VLOOKUP(D661,Table_wabobpsvr_AzureCalc_AzureCalcRateCard[], 7,FALSE), VLOOKUP(LEFT(D661, LEN(D661)-'Rate Card'!$M$26), Table_wabobpsvr_AzureCalc_AzureCalcRateCard[], 7, FALSE))</f>
        <v/>
      </c>
      <c r="P661" s="913" t="str">
        <f>IFERROR(VLOOKUP(D661,Table_wabobpsvr_AzureCalc_AzureCalcRateCard[], 8,FALSE), VLOOKUP(LEFT(D661, LEN(D661)-'Rate Card'!$M$26), Table_wabobpsvr_AzureCalc_AzureCalcRateCard[], 8, FALSE))</f>
        <v/>
      </c>
    </row>
    <row r="662" spans="1:16">
      <c r="B662" s="351" t="s">
        <v>841</v>
      </c>
      <c r="C662" s="64" t="str">
        <f>IFERROR(VLOOKUP(D662,Table_wabobpsvr_AzureCalc_AzureCalcRateCard[], 3,FALSE), VLOOKUP(LEFT(D662, LEN(D662)-'Rate Card'!$M$26), Table_wabobpsvr_AzureCalc_AzureCalcRateCard[], 3, FALSE))</f>
        <v>Per GB</v>
      </c>
      <c r="D662" s="1053" t="str">
        <f>B662&amp;'Discount Calculations'!$G$16&amp;'Rate Card'!$K$23</f>
        <v>ExpressRoute (IXP) Data Transfer Out at 1 Gbps (GB) - Zone 3MOSP1</v>
      </c>
      <c r="E662" s="1025">
        <f>IFERROR(VLOOKUP(D662,Table_wabobpsvr_AzureCalc_AzureCalcRateCard[], 5,FALSE), VLOOKUP(LEFT(D662, LEN(D662)-'Rate Card'!$M$26), Table_wabobpsvr_AzureCalc_AzureCalcRateCard[], 5, FALSE))</f>
        <v>0.1</v>
      </c>
      <c r="F662" s="1026">
        <f t="shared" si="244"/>
        <v>1</v>
      </c>
      <c r="G662" s="1053">
        <f>F662*E662</f>
        <v>0.1</v>
      </c>
      <c r="H662" s="1024">
        <f>'Discount Calculations'!$C$42</f>
        <v>0</v>
      </c>
      <c r="I662" s="1026">
        <f>G662*(1-H662)</f>
        <v>0.1</v>
      </c>
      <c r="J662" s="1053">
        <f t="shared" si="247"/>
        <v>0</v>
      </c>
      <c r="K662" s="548">
        <f>E662*J662</f>
        <v>0</v>
      </c>
      <c r="L662" s="106">
        <f>'Discount Calculations'!$AD$5+1</f>
        <v>1</v>
      </c>
      <c r="M662" s="25">
        <f>L662*(K662+I662)</f>
        <v>0.1</v>
      </c>
      <c r="N662" s="95">
        <f>M662*'FX Card'!$G$28</f>
        <v>0.1</v>
      </c>
      <c r="O662" s="913" t="str">
        <f>IFERROR(VLOOKUP(D662,Table_wabobpsvr_AzureCalc_AzureCalcRateCard[], 7,FALSE), VLOOKUP(LEFT(D662, LEN(D662)-'Rate Card'!$M$26), Table_wabobpsvr_AzureCalc_AzureCalcRateCard[], 7, FALSE))</f>
        <v/>
      </c>
      <c r="P662" s="913" t="str">
        <f>IFERROR(VLOOKUP(D662,Table_wabobpsvr_AzureCalc_AzureCalcRateCard[], 8,FALSE), VLOOKUP(LEFT(D662, LEN(D662)-'Rate Card'!$M$26), Table_wabobpsvr_AzureCalc_AzureCalcRateCard[], 8, FALSE))</f>
        <v/>
      </c>
    </row>
    <row r="663" spans="1:16">
      <c r="B663" s="351" t="s">
        <v>845</v>
      </c>
      <c r="C663" s="64" t="str">
        <f>IFERROR(VLOOKUP(D663,Table_wabobpsvr_AzureCalc_AzureCalcRateCard[], 3,FALSE), VLOOKUP(LEFT(D663, LEN(D663)-'Rate Card'!$M$26), Table_wabobpsvr_AzureCalc_AzureCalcRateCard[], 3, FALSE))</f>
        <v>Per Unit</v>
      </c>
      <c r="D663" s="1053" t="str">
        <f>B663&amp;'Discount Calculations'!$G$16&amp;'Rate Card'!$K$23</f>
        <v>ExpressRoute (Carrier) 10 Mbps ConnectionsMOSP1</v>
      </c>
      <c r="E663" s="1025">
        <f>IFERROR(VLOOKUP(D663,Table_wabobpsvr_AzureCalc_AzureCalcRateCard[], 5,FALSE), VLOOKUP(LEFT(D663, LEN(D663)-'Rate Card'!$M$26), Table_wabobpsvr_AzureCalc_AzureCalcRateCard[], 5, FALSE))</f>
        <v>436</v>
      </c>
      <c r="F663" s="1026">
        <f t="shared" si="244"/>
        <v>1</v>
      </c>
      <c r="G663" s="1053">
        <f t="shared" si="245"/>
        <v>436</v>
      </c>
      <c r="H663" s="1024">
        <f>'Discount Calculations'!$C$42</f>
        <v>0</v>
      </c>
      <c r="I663" s="1026">
        <f t="shared" si="246"/>
        <v>436</v>
      </c>
      <c r="J663" s="1053">
        <f t="shared" si="247"/>
        <v>0</v>
      </c>
      <c r="K663" s="548">
        <f t="shared" si="248"/>
        <v>0</v>
      </c>
      <c r="L663" s="106">
        <f>'Discount Calculations'!$AD$5+1</f>
        <v>1</v>
      </c>
      <c r="M663" s="25">
        <f t="shared" si="249"/>
        <v>436</v>
      </c>
      <c r="N663" s="95">
        <f>M663*'FX Card'!$G$28</f>
        <v>436</v>
      </c>
      <c r="O663" s="913" t="str">
        <f>IFERROR(VLOOKUP(D663,Table_wabobpsvr_AzureCalc_AzureCalcRateCard[], 7,FALSE), VLOOKUP(LEFT(D663, LEN(D663)-'Rate Card'!$M$26), Table_wabobpsvr_AzureCalc_AzureCalcRateCard[], 7, FALSE))</f>
        <v/>
      </c>
      <c r="P663" s="913" t="str">
        <f>IFERROR(VLOOKUP(D663,Table_wabobpsvr_AzureCalc_AzureCalcRateCard[], 8,FALSE), VLOOKUP(LEFT(D663, LEN(D663)-'Rate Card'!$M$26), Table_wabobpsvr_AzureCalc_AzureCalcRateCard[], 8, FALSE))</f>
        <v/>
      </c>
    </row>
    <row r="664" spans="1:16">
      <c r="B664" s="351" t="s">
        <v>835</v>
      </c>
      <c r="C664" s="64" t="str">
        <f>IFERROR(VLOOKUP(D664,Table_wabobpsvr_AzureCalc_AzureCalcRateCard[], 3,FALSE), VLOOKUP(LEFT(D664, LEN(D664)-'Rate Card'!$M$26), Table_wabobpsvr_AzureCalc_AzureCalcRateCard[], 3, FALSE))</f>
        <v>Per Unit</v>
      </c>
      <c r="D664" s="1053" t="str">
        <f>B664&amp;'Discount Calculations'!$G$16&amp;'Rate Card'!$K$23</f>
        <v>ExpressRoute (Carrier) 50 Mbps ConnectionsMOSP1</v>
      </c>
      <c r="E664" s="1025">
        <f>IFERROR(VLOOKUP(D664,Table_wabobpsvr_AzureCalc_AzureCalcRateCard[], 5,FALSE), VLOOKUP(LEFT(D664, LEN(D664)-'Rate Card'!$M$26), Table_wabobpsvr_AzureCalc_AzureCalcRateCard[], 5, FALSE))</f>
        <v>872</v>
      </c>
      <c r="F664" s="1026">
        <f t="shared" si="244"/>
        <v>1</v>
      </c>
      <c r="G664" s="1053">
        <f t="shared" si="245"/>
        <v>872</v>
      </c>
      <c r="H664" s="1024">
        <f>'Discount Calculations'!$C$42</f>
        <v>0</v>
      </c>
      <c r="I664" s="1026">
        <f t="shared" si="246"/>
        <v>872</v>
      </c>
      <c r="J664" s="1053">
        <f t="shared" si="247"/>
        <v>0</v>
      </c>
      <c r="K664" s="548">
        <f t="shared" si="248"/>
        <v>0</v>
      </c>
      <c r="L664" s="106">
        <f>'Discount Calculations'!$AD$5+1</f>
        <v>1</v>
      </c>
      <c r="M664" s="25">
        <f t="shared" si="249"/>
        <v>872</v>
      </c>
      <c r="N664" s="95">
        <f>M664*'FX Card'!$G$28</f>
        <v>872</v>
      </c>
      <c r="O664" s="913" t="str">
        <f>IFERROR(VLOOKUP(D664,Table_wabobpsvr_AzureCalc_AzureCalcRateCard[], 7,FALSE), VLOOKUP(LEFT(D664, LEN(D664)-'Rate Card'!$M$26), Table_wabobpsvr_AzureCalc_AzureCalcRateCard[], 7, FALSE))</f>
        <v/>
      </c>
      <c r="P664" s="913" t="str">
        <f>IFERROR(VLOOKUP(D664,Table_wabobpsvr_AzureCalc_AzureCalcRateCard[], 8,FALSE), VLOOKUP(LEFT(D664, LEN(D664)-'Rate Card'!$M$26), Table_wabobpsvr_AzureCalc_AzureCalcRateCard[], 8, FALSE))</f>
        <v/>
      </c>
    </row>
    <row r="665" spans="1:16">
      <c r="B665" s="351" t="s">
        <v>834</v>
      </c>
      <c r="C665" s="64" t="str">
        <f>IFERROR(VLOOKUP(D665,Table_wabobpsvr_AzureCalc_AzureCalcRateCard[], 3,FALSE), VLOOKUP(LEFT(D665, LEN(D665)-'Rate Card'!$M$26), Table_wabobpsvr_AzureCalc_AzureCalcRateCard[], 3, FALSE))</f>
        <v>Per Unit</v>
      </c>
      <c r="D665" s="1053" t="str">
        <f>B665&amp;'Discount Calculations'!$G$16&amp;'Rate Card'!$K$23</f>
        <v>ExpressRoute (Carrier) 100 Mbps ConnectionsMOSP1</v>
      </c>
      <c r="E665" s="1025">
        <f>IFERROR(VLOOKUP(D665,Table_wabobpsvr_AzureCalc_AzureCalcRateCard[], 5,FALSE), VLOOKUP(LEFT(D665, LEN(D665)-'Rate Card'!$M$26), Table_wabobpsvr_AzureCalc_AzureCalcRateCard[], 5, FALSE))</f>
        <v>1300</v>
      </c>
      <c r="F665" s="1026">
        <f t="shared" si="244"/>
        <v>1</v>
      </c>
      <c r="G665" s="1053">
        <f t="shared" si="245"/>
        <v>1300</v>
      </c>
      <c r="H665" s="1024">
        <f>'Discount Calculations'!$C$42</f>
        <v>0</v>
      </c>
      <c r="I665" s="1026">
        <f t="shared" si="246"/>
        <v>1300</v>
      </c>
      <c r="J665" s="1053">
        <f t="shared" si="247"/>
        <v>0</v>
      </c>
      <c r="K665" s="548">
        <f t="shared" si="248"/>
        <v>0</v>
      </c>
      <c r="L665" s="106">
        <f>'Discount Calculations'!$AD$5+1</f>
        <v>1</v>
      </c>
      <c r="M665" s="25">
        <f t="shared" si="249"/>
        <v>1300</v>
      </c>
      <c r="N665" s="95">
        <f>M665*'FX Card'!$G$28</f>
        <v>1300</v>
      </c>
      <c r="O665" s="913" t="str">
        <f>IFERROR(VLOOKUP(D665,Table_wabobpsvr_AzureCalc_AzureCalcRateCard[], 7,FALSE), VLOOKUP(LEFT(D665, LEN(D665)-'Rate Card'!$M$26), Table_wabobpsvr_AzureCalc_AzureCalcRateCard[], 7, FALSE))</f>
        <v/>
      </c>
      <c r="P665" s="913" t="str">
        <f>IFERROR(VLOOKUP(D665,Table_wabobpsvr_AzureCalc_AzureCalcRateCard[], 8,FALSE), VLOOKUP(LEFT(D665, LEN(D665)-'Rate Card'!$M$26), Table_wabobpsvr_AzureCalc_AzureCalcRateCard[], 8, FALSE))</f>
        <v/>
      </c>
    </row>
    <row r="666" spans="1:16">
      <c r="B666" s="351" t="s">
        <v>819</v>
      </c>
      <c r="C666" s="64" t="str">
        <f>IFERROR(VLOOKUP(D666,Table_wabobpsvr_AzureCalc_AzureCalcRateCard[], 3,FALSE), VLOOKUP(LEFT(D666, LEN(D666)-'Rate Card'!$M$26), Table_wabobpsvr_AzureCalc_AzureCalcRateCard[], 3, FALSE))</f>
        <v>Per Unit</v>
      </c>
      <c r="D666" s="1053" t="str">
        <f>B666&amp;'Discount Calculations'!$G$16&amp;'Rate Card'!$K$23</f>
        <v>ExpressRoute (Carrier) 500 Mbps ConnectionsMOSP1</v>
      </c>
      <c r="E666" s="1025">
        <f>IFERROR(VLOOKUP(D666,Table_wabobpsvr_AzureCalc_AzureCalcRateCard[], 5,FALSE), VLOOKUP(LEFT(D666, LEN(D666)-'Rate Card'!$M$26), Table_wabobpsvr_AzureCalc_AzureCalcRateCard[], 5, FALSE))</f>
        <v>5200</v>
      </c>
      <c r="F666" s="1026">
        <f t="shared" si="244"/>
        <v>1</v>
      </c>
      <c r="G666" s="1053">
        <f t="shared" si="245"/>
        <v>5200</v>
      </c>
      <c r="H666" s="1024">
        <f>'Discount Calculations'!$C$42</f>
        <v>0</v>
      </c>
      <c r="I666" s="1026">
        <f t="shared" si="246"/>
        <v>5200</v>
      </c>
      <c r="J666" s="1053">
        <f t="shared" si="247"/>
        <v>0</v>
      </c>
      <c r="K666" s="548">
        <f t="shared" si="248"/>
        <v>0</v>
      </c>
      <c r="L666" s="106">
        <f>'Discount Calculations'!$AD$5+1</f>
        <v>1</v>
      </c>
      <c r="M666" s="25">
        <f t="shared" si="249"/>
        <v>5200</v>
      </c>
      <c r="N666" s="95">
        <f>M666*'FX Card'!$G$28</f>
        <v>5200</v>
      </c>
      <c r="O666" s="913" t="str">
        <f>IFERROR(VLOOKUP(D666,Table_wabobpsvr_AzureCalc_AzureCalcRateCard[], 7,FALSE), VLOOKUP(LEFT(D666, LEN(D666)-'Rate Card'!$M$26), Table_wabobpsvr_AzureCalc_AzureCalcRateCard[], 7, FALSE))</f>
        <v/>
      </c>
      <c r="P666" s="913" t="str">
        <f>IFERROR(VLOOKUP(D666,Table_wabobpsvr_AzureCalc_AzureCalcRateCard[], 8,FALSE), VLOOKUP(LEFT(D666, LEN(D666)-'Rate Card'!$M$26), Table_wabobpsvr_AzureCalc_AzureCalcRateCard[], 8, FALSE))</f>
        <v/>
      </c>
    </row>
    <row r="667" spans="1:16">
      <c r="B667" s="351" t="s">
        <v>843</v>
      </c>
      <c r="C667" s="64" t="str">
        <f>IFERROR(VLOOKUP(D667,Table_wabobpsvr_AzureCalc_AzureCalcRateCard[], 3,FALSE), VLOOKUP(LEFT(D667, LEN(D667)-'Rate Card'!$M$26), Table_wabobpsvr_AzureCalc_AzureCalcRateCard[], 3, FALSE))</f>
        <v>Per Unit</v>
      </c>
      <c r="D667" s="1053" t="str">
        <f>B667&amp;'Discount Calculations'!$G$16&amp;'Rate Card'!$K$23</f>
        <v>ExpressRoute (Carrier) 1 Gbps ConnectionsMOSP1</v>
      </c>
      <c r="E667" s="1025">
        <f>IFERROR(VLOOKUP(D667,Table_wabobpsvr_AzureCalc_AzureCalcRateCard[], 5,FALSE), VLOOKUP(LEFT(D667, LEN(D667)-'Rate Card'!$M$26), Table_wabobpsvr_AzureCalc_AzureCalcRateCard[], 5, FALSE))</f>
        <v>8700</v>
      </c>
      <c r="F667" s="1026">
        <f t="shared" si="244"/>
        <v>1</v>
      </c>
      <c r="G667" s="1053">
        <f t="shared" si="245"/>
        <v>8700</v>
      </c>
      <c r="H667" s="1024">
        <f>'Discount Calculations'!$C$42</f>
        <v>0</v>
      </c>
      <c r="I667" s="1026">
        <f t="shared" si="246"/>
        <v>8700</v>
      </c>
      <c r="J667" s="1053">
        <f t="shared" si="247"/>
        <v>0</v>
      </c>
      <c r="K667" s="548">
        <f t="shared" si="248"/>
        <v>0</v>
      </c>
      <c r="L667" s="106">
        <f>'Discount Calculations'!$AD$5+1</f>
        <v>1</v>
      </c>
      <c r="M667" s="25">
        <f t="shared" si="249"/>
        <v>8700</v>
      </c>
      <c r="N667" s="95">
        <f>M667*'FX Card'!$G$28</f>
        <v>8700</v>
      </c>
      <c r="O667" s="913" t="str">
        <f>IFERROR(VLOOKUP(D667,Table_wabobpsvr_AzureCalc_AzureCalcRateCard[], 7,FALSE), VLOOKUP(LEFT(D667, LEN(D667)-'Rate Card'!$M$26), Table_wabobpsvr_AzureCalc_AzureCalcRateCard[], 7, FALSE))</f>
        <v/>
      </c>
      <c r="P667" s="913" t="str">
        <f>IFERROR(VLOOKUP(D667,Table_wabobpsvr_AzureCalc_AzureCalcRateCard[], 8,FALSE), VLOOKUP(LEFT(D667, LEN(D667)-'Rate Card'!$M$26), Table_wabobpsvr_AzureCalc_AzureCalcRateCard[], 8, FALSE))</f>
        <v/>
      </c>
    </row>
    <row r="668" spans="1:16" s="1052" customFormat="1">
      <c r="B668" s="351" t="s">
        <v>4837</v>
      </c>
      <c r="C668" s="64" t="str">
        <f>IFERROR(VLOOKUP(D668,Table_wabobpsvr_AzureCalc_AzureCalcRateCard[], 3,FALSE), VLOOKUP(LEFT(D668, LEN(D668)-'Rate Card'!$M$26), Table_wabobpsvr_AzureCalc_AzureCalcRateCard[], 3, FALSE))</f>
        <v>Units</v>
      </c>
      <c r="D668" s="1053" t="str">
        <f>B668&amp;'Discount Calculations'!$G$16&amp;'Rate Card'!$K$23</f>
        <v>BGP Routes Add-On UnitsMOSP1</v>
      </c>
      <c r="E668" s="1025">
        <f>IFERROR(VLOOKUP(D668,Table_wabobpsvr_AzureCalc_AzureCalcRateCard[], 5,FALSE), VLOOKUP(LEFT(D668, LEN(D668)-'Rate Card'!$M$26), Table_wabobpsvr_AzureCalc_AzureCalcRateCard[], 5, FALSE))</f>
        <v>3000</v>
      </c>
      <c r="F668" s="1026">
        <f t="shared" si="244"/>
        <v>1</v>
      </c>
      <c r="G668" s="1053">
        <f t="shared" ref="G668" si="250">F668*E668</f>
        <v>3000</v>
      </c>
      <c r="H668" s="1024">
        <f>'Discount Calculations'!$C$42</f>
        <v>0</v>
      </c>
      <c r="I668" s="1026">
        <f t="shared" ref="I668" si="251">G668*(1-H668)</f>
        <v>3000</v>
      </c>
      <c r="J668" s="1053">
        <f t="shared" si="247"/>
        <v>0</v>
      </c>
      <c r="K668" s="548">
        <f t="shared" ref="K668" si="252">E668*J668</f>
        <v>0</v>
      </c>
      <c r="L668" s="106">
        <f>'Discount Calculations'!$AD$5+1</f>
        <v>1</v>
      </c>
      <c r="M668" s="25">
        <f t="shared" ref="M668" si="253">L668*(K668+I668)</f>
        <v>3000</v>
      </c>
      <c r="N668" s="95">
        <f>M668*'FX Card'!$G$28</f>
        <v>3000</v>
      </c>
      <c r="O668" s="913" t="str">
        <f>IFERROR(VLOOKUP(D668,Table_wabobpsvr_AzureCalc_AzureCalcRateCard[], 7,FALSE), VLOOKUP(LEFT(D668, LEN(D668)-'Rate Card'!$M$26), Table_wabobpsvr_AzureCalc_AzureCalcRateCard[], 7, FALSE))</f>
        <v/>
      </c>
      <c r="P668" s="913" t="str">
        <f>IFERROR(VLOOKUP(D668,Table_wabobpsvr_AzureCalc_AzureCalcRateCard[], 8,FALSE), VLOOKUP(LEFT(D668, LEN(D668)-'Rate Card'!$M$26), Table_wabobpsvr_AzureCalc_AzureCalcRateCard[], 8, FALSE))</f>
        <v/>
      </c>
    </row>
    <row r="669" spans="1:16">
      <c r="O669" s="914"/>
      <c r="P669" s="914"/>
    </row>
    <row r="670" spans="1:16">
      <c r="A670" s="79" t="s">
        <v>613</v>
      </c>
      <c r="B670" s="79" t="s">
        <v>159</v>
      </c>
      <c r="C670" s="79" t="s">
        <v>6</v>
      </c>
      <c r="D670" s="2" t="s">
        <v>870</v>
      </c>
      <c r="E670" s="564" t="s">
        <v>270</v>
      </c>
      <c r="F670" s="2" t="s">
        <v>187</v>
      </c>
      <c r="G670" s="2" t="s">
        <v>191</v>
      </c>
      <c r="H670" s="2" t="s">
        <v>195</v>
      </c>
      <c r="I670" s="2" t="s">
        <v>276</v>
      </c>
      <c r="J670" s="2" t="s">
        <v>875</v>
      </c>
      <c r="K670" s="79" t="s">
        <v>880</v>
      </c>
      <c r="L670" s="79" t="s">
        <v>269</v>
      </c>
      <c r="M670" s="79" t="s">
        <v>876</v>
      </c>
      <c r="N670" s="96" t="s">
        <v>25</v>
      </c>
      <c r="O670" s="912" t="s">
        <v>2</v>
      </c>
      <c r="P670" s="912" t="s">
        <v>3154</v>
      </c>
    </row>
    <row r="671" spans="1:16">
      <c r="B671" s="351" t="s">
        <v>838</v>
      </c>
      <c r="C671" s="64" t="str">
        <f>IFERROR(VLOOKUP(D671,Table_wabobpsvr_AzureCalc_AzureCalcRateCard[], 3,FALSE), VLOOKUP(LEFT(D671, LEN(D671)-'Rate Card'!$M$26), Table_wabobpsvr_AzureCalc_AzureCalcRateCard[], 3, FALSE))</f>
        <v>Per User</v>
      </c>
      <c r="D671" s="1053" t="str">
        <f>B671&amp;'Discount Calculations'!$G$16&amp;'Rate Card'!$K$23</f>
        <v>Visual Studio Professional UsersMOSP1</v>
      </c>
      <c r="E671" s="1025">
        <f>IFERROR(VLOOKUP(D671,Table_wabobpsvr_AzureCalc_AzureCalcRateCard[], 5,FALSE), VLOOKUP(LEFT(D671, LEN(D671)-'Rate Card'!$M$26), Table_wabobpsvr_AzureCalc_AzureCalcRateCard[], 5, FALSE))</f>
        <v>45</v>
      </c>
      <c r="F671" s="1026">
        <f>IF($E$1=1,1,0)</f>
        <v>1</v>
      </c>
      <c r="G671" s="1053">
        <f>F671*E671</f>
        <v>45</v>
      </c>
      <c r="H671" s="1024">
        <f>'Discount Calculations'!$C$42</f>
        <v>0</v>
      </c>
      <c r="I671" s="1026">
        <f>G671*(1-H671)</f>
        <v>45</v>
      </c>
      <c r="J671" s="1053">
        <f>IF($E$1=2,1,0)</f>
        <v>0</v>
      </c>
      <c r="K671" s="548">
        <f>E671*J671</f>
        <v>0</v>
      </c>
      <c r="L671" s="106">
        <f>'Discount Calculations'!$AD$5+1</f>
        <v>1</v>
      </c>
      <c r="M671" s="25">
        <f>L671*(K671+I671)</f>
        <v>45</v>
      </c>
      <c r="N671" s="95">
        <f>M671*'FX Card'!$G$28</f>
        <v>45</v>
      </c>
      <c r="O671" s="913" t="str">
        <f>IFERROR(VLOOKUP(D671,Table_wabobpsvr_AzureCalc_AzureCalcRateCard[], 7,FALSE), VLOOKUP(LEFT(D671, LEN(D671)-'Rate Card'!$M$26), Table_wabobpsvr_AzureCalc_AzureCalcRateCard[], 7, FALSE))</f>
        <v/>
      </c>
      <c r="P671" s="913" t="str">
        <f>IFERROR(VLOOKUP(D671,Table_wabobpsvr_AzureCalc_AzureCalcRateCard[], 8,FALSE), VLOOKUP(LEFT(D671, LEN(D671)-'Rate Card'!$M$26), Table_wabobpsvr_AzureCalc_AzureCalcRateCard[], 8, FALSE))</f>
        <v/>
      </c>
    </row>
    <row r="672" spans="1:16">
      <c r="B672" s="351" t="s">
        <v>826</v>
      </c>
      <c r="C672" s="64" t="str">
        <f>IFERROR(VLOOKUP(D672,Table_wabobpsvr_AzureCalc_AzureCalcRateCard[], 3,FALSE), VLOOKUP(LEFT(D672, LEN(D672)-'Rate Card'!$M$26), Table_wabobpsvr_AzureCalc_AzureCalcRateCard[], 3, FALSE))</f>
        <v>Per User</v>
      </c>
      <c r="D672" s="1053" t="str">
        <f>B672&amp;'Discount Calculations'!$G$16&amp;'Rate Card'!$K$23</f>
        <v>Visual Studio Advanced UsersMOSP1</v>
      </c>
      <c r="E672" s="1025">
        <f>IFERROR(VLOOKUP(D672,Table_wabobpsvr_AzureCalc_AzureCalcRateCard[], 5,FALSE), VLOOKUP(LEFT(D672, LEN(D672)-'Rate Card'!$M$26), Table_wabobpsvr_AzureCalc_AzureCalcRateCard[], 5, FALSE))</f>
        <v>60</v>
      </c>
      <c r="F672" s="1026">
        <f>IF($E$1=1,1,0)</f>
        <v>1</v>
      </c>
      <c r="G672" s="1053">
        <f>F672*E672</f>
        <v>60</v>
      </c>
      <c r="H672" s="1024">
        <f>'Discount Calculations'!$C$42</f>
        <v>0</v>
      </c>
      <c r="I672" s="1026">
        <f>G672*(1-H672)</f>
        <v>60</v>
      </c>
      <c r="J672" s="1053">
        <f>IF($E$1=2,1,0)</f>
        <v>0</v>
      </c>
      <c r="K672" s="548">
        <f>E672*J672</f>
        <v>0</v>
      </c>
      <c r="L672" s="106">
        <f>'Discount Calculations'!$AD$5+1</f>
        <v>1</v>
      </c>
      <c r="M672" s="25">
        <f>L672*(K672+I672)</f>
        <v>60</v>
      </c>
      <c r="N672" s="95">
        <f>M672*'FX Card'!$G$28</f>
        <v>60</v>
      </c>
      <c r="O672" s="913" t="str">
        <f>IFERROR(VLOOKUP(D672,Table_wabobpsvr_AzureCalc_AzureCalcRateCard[], 7,FALSE), VLOOKUP(LEFT(D672, LEN(D672)-'Rate Card'!$M$26), Table_wabobpsvr_AzureCalc_AzureCalcRateCard[], 7, FALSE))</f>
        <v/>
      </c>
      <c r="P672" s="913" t="str">
        <f>IFERROR(VLOOKUP(D672,Table_wabobpsvr_AzureCalc_AzureCalcRateCard[], 8,FALSE), VLOOKUP(LEFT(D672, LEN(D672)-'Rate Card'!$M$26), Table_wabobpsvr_AzureCalc_AzureCalcRateCard[], 8, FALSE))</f>
        <v/>
      </c>
    </row>
    <row r="673" spans="1:16">
      <c r="B673" s="351" t="s">
        <v>827</v>
      </c>
      <c r="C673" s="64" t="str">
        <f>IFERROR(VLOOKUP(D673,Table_wabobpsvr_AzureCalc_AzureCalcRateCard[], 3,FALSE), VLOOKUP(LEFT(D673, LEN(D673)-'Rate Card'!$M$26), Table_wabobpsvr_AzureCalc_AzureCalcRateCard[], 3, FALSE))</f>
        <v>Per User</v>
      </c>
      <c r="D673" s="1053" t="str">
        <f>B673&amp;'Discount Calculations'!$G$16&amp;'Rate Card'!$K$23</f>
        <v>Visual Studio Basic UsersMOSP1</v>
      </c>
      <c r="E673" s="1025">
        <f>IFERROR(VLOOKUP(D673,Table_wabobpsvr_AzureCalc_AzureCalcRateCard[], 5,FALSE), VLOOKUP(LEFT(D673, LEN(D673)-'Rate Card'!$M$26), Table_wabobpsvr_AzureCalc_AzureCalcRateCard[], 5, FALSE))</f>
        <v>20</v>
      </c>
      <c r="F673" s="1026">
        <f>IF($E$1=1,1,0)</f>
        <v>1</v>
      </c>
      <c r="G673" s="1053">
        <f>F673*E673</f>
        <v>20</v>
      </c>
      <c r="H673" s="1024">
        <f>'Discount Calculations'!$C$42</f>
        <v>0</v>
      </c>
      <c r="I673" s="1026">
        <f>G673*(1-H673)</f>
        <v>20</v>
      </c>
      <c r="J673" s="1053">
        <f>IF($E$1=2,1,0)</f>
        <v>0</v>
      </c>
      <c r="K673" s="548">
        <f>E673*J673</f>
        <v>0</v>
      </c>
      <c r="L673" s="106">
        <f>'Discount Calculations'!$AD$5+1</f>
        <v>1</v>
      </c>
      <c r="M673" s="25">
        <f>L673*(K673+I673)</f>
        <v>20</v>
      </c>
      <c r="N673" s="95">
        <f>M673*'FX Card'!$G$28</f>
        <v>20</v>
      </c>
      <c r="O673" s="913" t="str">
        <f>IFERROR(VLOOKUP(D673,Table_wabobpsvr_AzureCalc_AzureCalcRateCard[], 7,FALSE), VLOOKUP(LEFT(D673, LEN(D673)-'Rate Card'!$M$26), Table_wabobpsvr_AzureCalc_AzureCalcRateCard[], 7, FALSE))</f>
        <v/>
      </c>
      <c r="P673" s="913" t="str">
        <f>IFERROR(VLOOKUP(D673,Table_wabobpsvr_AzureCalc_AzureCalcRateCard[], 8,FALSE), VLOOKUP(LEFT(D673, LEN(D673)-'Rate Card'!$M$26), Table_wabobpsvr_AzureCalc_AzureCalcRateCard[], 8, FALSE))</f>
        <v/>
      </c>
    </row>
    <row r="674" spans="1:16">
      <c r="B674" s="351" t="s">
        <v>3449</v>
      </c>
      <c r="C674" s="64" t="str">
        <f>IFERROR(VLOOKUP(D674,Table_wabobpsvr_AzureCalc_AzureCalcRateCard[], 3,FALSE), VLOOKUP(LEFT(D674, LEN(D674)-'Rate Card'!$M$26), Table_wabobpsvr_AzureCalc_AzureCalcRateCard[], 3, FALSE))</f>
        <v>Per Minute</v>
      </c>
      <c r="D674" s="1053" t="str">
        <f>B674&amp;'Discount Calculations'!$G$16&amp;'Rate Card'!$K$23</f>
        <v>Visual Studio Build Minutes - FreeMOSP1</v>
      </c>
      <c r="E674" s="1025">
        <f>IFERROR(VLOOKUP(D674,Table_wabobpsvr_AzureCalc_AzureCalcRateCard[], 5,FALSE), VLOOKUP(LEFT(D674, LEN(D674)-'Rate Card'!$M$26), Table_wabobpsvr_AzureCalc_AzureCalcRateCard[], 5, FALSE))</f>
        <v>0</v>
      </c>
      <c r="F674" s="1026">
        <f t="shared" ref="F674:F684" si="254">IF($E$1=1,1,0)</f>
        <v>1</v>
      </c>
      <c r="G674" s="1053">
        <f t="shared" ref="G674:G680" si="255">F674*E674</f>
        <v>0</v>
      </c>
      <c r="H674" s="1024">
        <f>'Discount Calculations'!$C$42</f>
        <v>0</v>
      </c>
      <c r="I674" s="1026">
        <f t="shared" ref="I674:I680" si="256">G674*(1-H674)</f>
        <v>0</v>
      </c>
      <c r="J674" s="1053">
        <f t="shared" ref="J674:J684" si="257">IF($E$1=2,1,0)</f>
        <v>0</v>
      </c>
      <c r="K674" s="548">
        <f t="shared" ref="K674:K680" si="258">E674*J674</f>
        <v>0</v>
      </c>
      <c r="L674" s="106">
        <f>'Discount Calculations'!$AD$5+1</f>
        <v>1</v>
      </c>
      <c r="M674" s="25">
        <f t="shared" ref="M674:M680" si="259">L674*(K674+I674)</f>
        <v>0</v>
      </c>
      <c r="N674" s="95">
        <f>M674*'FX Card'!$G$28</f>
        <v>0</v>
      </c>
      <c r="O674" s="913" t="str">
        <f>IFERROR(VLOOKUP(D674,Table_wabobpsvr_AzureCalc_AzureCalcRateCard[], 7,FALSE), VLOOKUP(LEFT(D674, LEN(D674)-'Rate Card'!$M$26), Table_wabobpsvr_AzureCalc_AzureCalcRateCard[], 7, FALSE))</f>
        <v/>
      </c>
      <c r="P674" s="913" t="str">
        <f>IFERROR(VLOOKUP(D674,Table_wabobpsvr_AzureCalc_AzureCalcRateCard[], 8,FALSE), VLOOKUP(LEFT(D674, LEN(D674)-'Rate Card'!$M$26), Table_wabobpsvr_AzureCalc_AzureCalcRateCard[], 8, FALSE))</f>
        <v/>
      </c>
    </row>
    <row r="675" spans="1:16">
      <c r="B675" s="351" t="s">
        <v>829</v>
      </c>
      <c r="C675" s="64" t="str">
        <f>IFERROR(VLOOKUP(D675,Table_wabobpsvr_AzureCalc_AzureCalcRateCard[], 3,FALSE), VLOOKUP(LEFT(D675, LEN(D675)-'Rate Card'!$M$26), Table_wabobpsvr_AzureCalc_AzureCalcRateCard[], 3, FALSE))</f>
        <v>Per Minute</v>
      </c>
      <c r="D675" s="1053" t="str">
        <f>B675&amp;'Discount Calculations'!$G$16&amp;'Rate Card'!$K$23</f>
        <v>Visual Studio Build MinutesMOSP1</v>
      </c>
      <c r="E675" s="1025">
        <f>IFERROR(VLOOKUP(D675,Table_wabobpsvr_AzureCalc_AzureCalcRateCard[], 5,FALSE), VLOOKUP(LEFT(D675, LEN(D675)-'Rate Card'!$M$26), Table_wabobpsvr_AzureCalc_AzureCalcRateCard[], 5, FALSE))</f>
        <v>0.05</v>
      </c>
      <c r="F675" s="1026">
        <f t="shared" si="254"/>
        <v>1</v>
      </c>
      <c r="G675" s="1053">
        <f t="shared" si="255"/>
        <v>0.05</v>
      </c>
      <c r="H675" s="1024">
        <f>'Discount Calculations'!$C$42</f>
        <v>0</v>
      </c>
      <c r="I675" s="1026">
        <f t="shared" si="256"/>
        <v>0.05</v>
      </c>
      <c r="J675" s="1053">
        <f t="shared" si="257"/>
        <v>0</v>
      </c>
      <c r="K675" s="548">
        <f t="shared" si="258"/>
        <v>0</v>
      </c>
      <c r="L675" s="106">
        <f>'Discount Calculations'!$AD$5+1</f>
        <v>1</v>
      </c>
      <c r="M675" s="25">
        <f t="shared" si="259"/>
        <v>0.05</v>
      </c>
      <c r="N675" s="95">
        <f>M675*'FX Card'!$G$28</f>
        <v>0.05</v>
      </c>
      <c r="O675" s="913" t="str">
        <f>IFERROR(VLOOKUP(D675,Table_wabobpsvr_AzureCalc_AzureCalcRateCard[], 7,FALSE), VLOOKUP(LEFT(D675, LEN(D675)-'Rate Card'!$M$26), Table_wabobpsvr_AzureCalc_AzureCalcRateCard[], 7, FALSE))</f>
        <v/>
      </c>
      <c r="P675" s="913" t="str">
        <f>IFERROR(VLOOKUP(D675,Table_wabobpsvr_AzureCalc_AzureCalcRateCard[], 8,FALSE), VLOOKUP(LEFT(D675, LEN(D675)-'Rate Card'!$M$26), Table_wabobpsvr_AzureCalc_AzureCalcRateCard[], 8, FALSE))</f>
        <v/>
      </c>
    </row>
    <row r="676" spans="1:16">
      <c r="B676" s="351" t="s">
        <v>3450</v>
      </c>
      <c r="C676" s="64" t="str">
        <f>IFERROR(VLOOKUP(D676,Table_wabobpsvr_AzureCalc_AzureCalcRateCard[], 3,FALSE), VLOOKUP(LEFT(D676, LEN(D676)-'Rate Card'!$M$26), Table_wabobpsvr_AzureCalc_AzureCalcRateCard[], 3, FALSE))</f>
        <v>Per Minute</v>
      </c>
      <c r="D676" s="1053" t="str">
        <f>B676&amp;'Discount Calculations'!$G$16&amp;'Rate Card'!$K$23</f>
        <v>Visual Studio Build Minutes - Tier 2MOSP1</v>
      </c>
      <c r="E676" s="1025">
        <f>IFERROR(VLOOKUP(D676,Table_wabobpsvr_AzureCalc_AzureCalcRateCard[], 5,FALSE), VLOOKUP(LEFT(D676, LEN(D676)-'Rate Card'!$M$26), Table_wabobpsvr_AzureCalc_AzureCalcRateCard[], 5, FALSE))</f>
        <v>0.01</v>
      </c>
      <c r="F676" s="1026">
        <f t="shared" si="254"/>
        <v>1</v>
      </c>
      <c r="G676" s="1053">
        <f t="shared" si="255"/>
        <v>0.01</v>
      </c>
      <c r="H676" s="1024">
        <f>'Discount Calculations'!$C$42</f>
        <v>0</v>
      </c>
      <c r="I676" s="1026">
        <f t="shared" si="256"/>
        <v>0.01</v>
      </c>
      <c r="J676" s="1053">
        <f t="shared" si="257"/>
        <v>0</v>
      </c>
      <c r="K676" s="548">
        <f t="shared" si="258"/>
        <v>0</v>
      </c>
      <c r="L676" s="106">
        <f>'Discount Calculations'!$AD$5+1</f>
        <v>1</v>
      </c>
      <c r="M676" s="25">
        <f t="shared" si="259"/>
        <v>0.01</v>
      </c>
      <c r="N676" s="95">
        <f>M676*'FX Card'!$G$28</f>
        <v>0.01</v>
      </c>
      <c r="O676" s="913" t="str">
        <f>IFERROR(VLOOKUP(D676,Table_wabobpsvr_AzureCalc_AzureCalcRateCard[], 7,FALSE), VLOOKUP(LEFT(D676, LEN(D676)-'Rate Card'!$M$26), Table_wabobpsvr_AzureCalc_AzureCalcRateCard[], 7, FALSE))</f>
        <v/>
      </c>
      <c r="P676" s="913" t="str">
        <f>IFERROR(VLOOKUP(D676,Table_wabobpsvr_AzureCalc_AzureCalcRateCard[], 8,FALSE), VLOOKUP(LEFT(D676, LEN(D676)-'Rate Card'!$M$26), Table_wabobpsvr_AzureCalc_AzureCalcRateCard[], 8, FALSE))</f>
        <v/>
      </c>
    </row>
    <row r="677" spans="1:16">
      <c r="B677" s="351" t="s">
        <v>3451</v>
      </c>
      <c r="C677" s="64" t="str">
        <f>IFERROR(VLOOKUP(D677,Table_wabobpsvr_AzureCalc_AzureCalcRateCard[], 3,FALSE), VLOOKUP(LEFT(D677, LEN(D677)-'Rate Card'!$M$26), Table_wabobpsvr_AzureCalc_AzureCalcRateCard[], 3, FALSE))</f>
        <v>Per Minute</v>
      </c>
      <c r="D677" s="1053" t="str">
        <f>B677&amp;'Discount Calculations'!$G$16&amp;'Rate Card'!$K$23</f>
        <v>Visual Studio Load Testing Vuser Minutes - FreeMOSP1</v>
      </c>
      <c r="E677" s="1025">
        <f>IFERROR(VLOOKUP(D677,Table_wabobpsvr_AzureCalc_AzureCalcRateCard[], 5,FALSE), VLOOKUP(LEFT(D677, LEN(D677)-'Rate Card'!$M$26), Table_wabobpsvr_AzureCalc_AzureCalcRateCard[], 5, FALSE))</f>
        <v>0</v>
      </c>
      <c r="F677" s="1026">
        <f t="shared" si="254"/>
        <v>1</v>
      </c>
      <c r="G677" s="1053">
        <f t="shared" si="255"/>
        <v>0</v>
      </c>
      <c r="H677" s="1024">
        <f>'Discount Calculations'!$C$42</f>
        <v>0</v>
      </c>
      <c r="I677" s="1026">
        <f t="shared" si="256"/>
        <v>0</v>
      </c>
      <c r="J677" s="1053">
        <f t="shared" si="257"/>
        <v>0</v>
      </c>
      <c r="K677" s="548">
        <f t="shared" si="258"/>
        <v>0</v>
      </c>
      <c r="L677" s="106">
        <f>'Discount Calculations'!$AD$5+1</f>
        <v>1</v>
      </c>
      <c r="M677" s="25">
        <f t="shared" si="259"/>
        <v>0</v>
      </c>
      <c r="N677" s="95">
        <f>M677*'FX Card'!$G$28</f>
        <v>0</v>
      </c>
      <c r="O677" s="913" t="str">
        <f>IFERROR(VLOOKUP(D677,Table_wabobpsvr_AzureCalc_AzureCalcRateCard[], 7,FALSE), VLOOKUP(LEFT(D677, LEN(D677)-'Rate Card'!$M$26), Table_wabobpsvr_AzureCalc_AzureCalcRateCard[], 7, FALSE))</f>
        <v/>
      </c>
      <c r="P677" s="913" t="str">
        <f>IFERROR(VLOOKUP(D677,Table_wabobpsvr_AzureCalc_AzureCalcRateCard[], 8,FALSE), VLOOKUP(LEFT(D677, LEN(D677)-'Rate Card'!$M$26), Table_wabobpsvr_AzureCalc_AzureCalcRateCard[], 8, FALSE))</f>
        <v/>
      </c>
    </row>
    <row r="678" spans="1:16">
      <c r="B678" s="351" t="s">
        <v>837</v>
      </c>
      <c r="C678" s="64" t="str">
        <f>IFERROR(VLOOKUP(D678,Table_wabobpsvr_AzureCalc_AzureCalcRateCard[], 3,FALSE), VLOOKUP(LEFT(D678, LEN(D678)-'Rate Card'!$M$26), Table_wabobpsvr_AzureCalc_AzureCalcRateCard[], 3, FALSE))</f>
        <v>Per Minute</v>
      </c>
      <c r="D678" s="1053" t="str">
        <f>B678&amp;'Discount Calculations'!$G$16&amp;'Rate Card'!$K$23</f>
        <v>Visual Studio Load Testing Vuser MinutesMOSP1</v>
      </c>
      <c r="E678" s="1025">
        <f>IFERROR(VLOOKUP(D678,Table_wabobpsvr_AzureCalc_AzureCalcRateCard[], 5,FALSE), VLOOKUP(LEFT(D678, LEN(D678)-'Rate Card'!$M$26), Table_wabobpsvr_AzureCalc_AzureCalcRateCard[], 5, FALSE))</f>
        <v>4.0000000000000002E-4</v>
      </c>
      <c r="F678" s="1026">
        <f t="shared" si="254"/>
        <v>1</v>
      </c>
      <c r="G678" s="1053">
        <f t="shared" si="255"/>
        <v>4.0000000000000002E-4</v>
      </c>
      <c r="H678" s="1024">
        <f>'Discount Calculations'!$C$42</f>
        <v>0</v>
      </c>
      <c r="I678" s="1026">
        <f t="shared" si="256"/>
        <v>4.0000000000000002E-4</v>
      </c>
      <c r="J678" s="1053">
        <f t="shared" si="257"/>
        <v>0</v>
      </c>
      <c r="K678" s="548">
        <f t="shared" si="258"/>
        <v>0</v>
      </c>
      <c r="L678" s="106">
        <f>'Discount Calculations'!$AD$5+1</f>
        <v>1</v>
      </c>
      <c r="M678" s="25">
        <f t="shared" si="259"/>
        <v>4.0000000000000002E-4</v>
      </c>
      <c r="N678" s="95">
        <f>M678*'FX Card'!$G$28</f>
        <v>4.0000000000000002E-4</v>
      </c>
      <c r="O678" s="913" t="str">
        <f>IFERROR(VLOOKUP(D678,Table_wabobpsvr_AzureCalc_AzureCalcRateCard[], 7,FALSE), VLOOKUP(LEFT(D678, LEN(D678)-'Rate Card'!$M$26), Table_wabobpsvr_AzureCalc_AzureCalcRateCard[], 7, FALSE))</f>
        <v/>
      </c>
      <c r="P678" s="913" t="str">
        <f>IFERROR(VLOOKUP(D678,Table_wabobpsvr_AzureCalc_AzureCalcRateCard[], 8,FALSE), VLOOKUP(LEFT(D678, LEN(D678)-'Rate Card'!$M$26), Table_wabobpsvr_AzureCalc_AzureCalcRateCard[], 8, FALSE))</f>
        <v/>
      </c>
    </row>
    <row r="679" spans="1:16">
      <c r="B679" s="351" t="s">
        <v>3452</v>
      </c>
      <c r="C679" s="64" t="str">
        <f>IFERROR(VLOOKUP(D679,Table_wabobpsvr_AzureCalc_AzureCalcRateCard[], 3,FALSE), VLOOKUP(LEFT(D679, LEN(D679)-'Rate Card'!$M$26), Table_wabobpsvr_AzureCalc_AzureCalcRateCard[], 3, FALSE))</f>
        <v>Per Minute</v>
      </c>
      <c r="D679" s="1053" t="str">
        <f>B679&amp;'Discount Calculations'!$G$16&amp;'Rate Card'!$K$23</f>
        <v>Visual Studio Load Testing Vuser Minutes - Tier 2MOSP1</v>
      </c>
      <c r="E679" s="1025">
        <f>IFERROR(VLOOKUP(D679,Table_wabobpsvr_AzureCalc_AzureCalcRateCard[], 5,FALSE), VLOOKUP(LEFT(D679, LEN(D679)-'Rate Card'!$M$26), Table_wabobpsvr_AzureCalc_AzureCalcRateCard[], 5, FALSE))</f>
        <v>2.0000000000000001E-4</v>
      </c>
      <c r="F679" s="1026">
        <f t="shared" si="254"/>
        <v>1</v>
      </c>
      <c r="G679" s="1053">
        <f t="shared" si="255"/>
        <v>2.0000000000000001E-4</v>
      </c>
      <c r="H679" s="1024">
        <f>'Discount Calculations'!$C$42</f>
        <v>0</v>
      </c>
      <c r="I679" s="1026">
        <f t="shared" si="256"/>
        <v>2.0000000000000001E-4</v>
      </c>
      <c r="J679" s="1053">
        <f t="shared" si="257"/>
        <v>0</v>
      </c>
      <c r="K679" s="548">
        <f t="shared" si="258"/>
        <v>0</v>
      </c>
      <c r="L679" s="106">
        <f>'Discount Calculations'!$AD$5+1</f>
        <v>1</v>
      </c>
      <c r="M679" s="25">
        <f t="shared" si="259"/>
        <v>2.0000000000000001E-4</v>
      </c>
      <c r="N679" s="95">
        <f>M679*'FX Card'!$G$28</f>
        <v>2.0000000000000001E-4</v>
      </c>
      <c r="O679" s="913" t="str">
        <f>IFERROR(VLOOKUP(D679,Table_wabobpsvr_AzureCalc_AzureCalcRateCard[], 7,FALSE), VLOOKUP(LEFT(D679, LEN(D679)-'Rate Card'!$M$26), Table_wabobpsvr_AzureCalc_AzureCalcRateCard[], 7, FALSE))</f>
        <v/>
      </c>
      <c r="P679" s="913" t="str">
        <f>IFERROR(VLOOKUP(D679,Table_wabobpsvr_AzureCalc_AzureCalcRateCard[], 8,FALSE), VLOOKUP(LEFT(D679, LEN(D679)-'Rate Card'!$M$26), Table_wabobpsvr_AzureCalc_AzureCalcRateCard[], 8, FALSE))</f>
        <v/>
      </c>
    </row>
    <row r="680" spans="1:16">
      <c r="B680" s="351" t="s">
        <v>3453</v>
      </c>
      <c r="C680" s="64" t="str">
        <f>IFERROR(VLOOKUP(D680,Table_wabobpsvr_AzureCalc_AzureCalcRateCard[], 3,FALSE), VLOOKUP(LEFT(D680, LEN(D680)-'Rate Card'!$M$26), Table_wabobpsvr_AzureCalc_AzureCalcRateCard[], 3, FALSE))</f>
        <v>Per Minute</v>
      </c>
      <c r="D680" s="1053" t="str">
        <f>B680&amp;'Discount Calculations'!$G$16&amp;'Rate Card'!$K$23</f>
        <v>Visual Studio Load Testing Vuser Minutes - Tier 3MOSP1</v>
      </c>
      <c r="E680" s="1025">
        <f>IFERROR(VLOOKUP(D680,Table_wabobpsvr_AzureCalc_AzureCalcRateCard[], 5,FALSE), VLOOKUP(LEFT(D680, LEN(D680)-'Rate Card'!$M$26), Table_wabobpsvr_AzureCalc_AzureCalcRateCard[], 5, FALSE))</f>
        <v>1E-4</v>
      </c>
      <c r="F680" s="1026">
        <f t="shared" si="254"/>
        <v>1</v>
      </c>
      <c r="G680" s="1053">
        <f t="shared" si="255"/>
        <v>1E-4</v>
      </c>
      <c r="H680" s="1024">
        <f>'Discount Calculations'!$C$42</f>
        <v>0</v>
      </c>
      <c r="I680" s="1026">
        <f t="shared" si="256"/>
        <v>1E-4</v>
      </c>
      <c r="J680" s="1053">
        <f t="shared" si="257"/>
        <v>0</v>
      </c>
      <c r="K680" s="548">
        <f t="shared" si="258"/>
        <v>0</v>
      </c>
      <c r="L680" s="106">
        <f>'Discount Calculations'!$AD$5+1</f>
        <v>1</v>
      </c>
      <c r="M680" s="25">
        <f t="shared" si="259"/>
        <v>1E-4</v>
      </c>
      <c r="N680" s="95">
        <f>M680*'FX Card'!$G$28</f>
        <v>1E-4</v>
      </c>
      <c r="O680" s="913" t="str">
        <f>IFERROR(VLOOKUP(D680,Table_wabobpsvr_AzureCalc_AzureCalcRateCard[], 7,FALSE), VLOOKUP(LEFT(D680, LEN(D680)-'Rate Card'!$M$26), Table_wabobpsvr_AzureCalc_AzureCalcRateCard[], 7, FALSE))</f>
        <v/>
      </c>
      <c r="P680" s="913" t="str">
        <f>IFERROR(VLOOKUP(D680,Table_wabobpsvr_AzureCalc_AzureCalcRateCard[], 8,FALSE), VLOOKUP(LEFT(D680, LEN(D680)-'Rate Card'!$M$26), Table_wabobpsvr_AzureCalc_AzureCalcRateCard[], 8, FALSE))</f>
        <v/>
      </c>
    </row>
    <row r="681" spans="1:16">
      <c r="B681" s="351" t="s">
        <v>4733</v>
      </c>
      <c r="C681" s="64" t="s">
        <v>4725</v>
      </c>
      <c r="D681" s="1053" t="str">
        <f>B681&amp;'Discount Calculations'!$G$16&amp;'Rate Card'!$K$23</f>
        <v>Standard AppsMOSP1</v>
      </c>
      <c r="E681" s="1025">
        <f>IFERROR(VLOOKUP(D681,Table_wabobpsvr_AzureCalc_AzureCalcRateCard[], 5,FALSE), VLOOKUP(LEFT(D681, LEN(D681)-'Rate Card'!$M$26), Table_wabobpsvr_AzureCalc_AzureCalcRateCard[], 5, FALSE))</f>
        <v>24.5</v>
      </c>
      <c r="F681" s="1026">
        <f t="shared" si="254"/>
        <v>1</v>
      </c>
      <c r="G681" s="1053">
        <f t="shared" ref="G681:G683" si="260">F681*E681</f>
        <v>24.5</v>
      </c>
      <c r="H681" s="1024">
        <f>'Discount Calculations'!$C$42</f>
        <v>0</v>
      </c>
      <c r="I681" s="1026">
        <f t="shared" ref="I681:I683" si="261">G681*(1-H681)</f>
        <v>24.5</v>
      </c>
      <c r="J681" s="1053">
        <f t="shared" si="257"/>
        <v>0</v>
      </c>
      <c r="K681" s="548">
        <f t="shared" ref="K681:K683" si="262">E681*J681</f>
        <v>0</v>
      </c>
      <c r="L681" s="106">
        <f>'Discount Calculations'!$AD$5+1</f>
        <v>1</v>
      </c>
      <c r="M681" s="25">
        <f t="shared" ref="M681:M683" si="263">L681*(K681+I681)</f>
        <v>24.5</v>
      </c>
      <c r="N681" s="95">
        <f>M681*'FX Card'!$G$28</f>
        <v>24.5</v>
      </c>
      <c r="O681" s="913" t="str">
        <f>IFERROR(VLOOKUP(D681,Table_wabobpsvr_AzureCalc_AzureCalcRateCard[], 7,FALSE), VLOOKUP(LEFT(D681, LEN(D681)-'Rate Card'!$M$26), Table_wabobpsvr_AzureCalc_AzureCalcRateCard[], 7, FALSE))</f>
        <v/>
      </c>
      <c r="P681" s="913" t="str">
        <f>IFERROR(VLOOKUP(D681,Table_wabobpsvr_AzureCalc_AzureCalcRateCard[], 8,FALSE), VLOOKUP(LEFT(D681, LEN(D681)-'Rate Card'!$M$26), Table_wabobpsvr_AzureCalc_AzureCalcRateCard[], 8, FALSE))</f>
        <v/>
      </c>
    </row>
    <row r="682" spans="1:16">
      <c r="B682" s="351" t="s">
        <v>4736</v>
      </c>
      <c r="C682" s="64" t="s">
        <v>4729</v>
      </c>
      <c r="D682" s="1053" t="str">
        <f>B682&amp;'Discount Calculations'!$G$16&amp;'Rate Card'!$K$23</f>
        <v>Standard Overage Data Points (1M)MOSP1</v>
      </c>
      <c r="E682" s="1025">
        <f>IFERROR(VLOOKUP(D682,Table_wabobpsvr_AzureCalc_AzureCalcRateCard[], 5,FALSE), VLOOKUP(LEFT(D682, LEN(D682)-'Rate Card'!$M$26), Table_wabobpsvr_AzureCalc_AzureCalcRateCard[], 5, FALSE))</f>
        <v>1.75</v>
      </c>
      <c r="F682" s="1026">
        <f t="shared" si="254"/>
        <v>1</v>
      </c>
      <c r="G682" s="1053">
        <f t="shared" si="260"/>
        <v>1.75</v>
      </c>
      <c r="H682" s="1024">
        <f>'Discount Calculations'!$C$42</f>
        <v>0</v>
      </c>
      <c r="I682" s="1026">
        <f t="shared" si="261"/>
        <v>1.75</v>
      </c>
      <c r="J682" s="1053">
        <f t="shared" si="257"/>
        <v>0</v>
      </c>
      <c r="K682" s="548">
        <f t="shared" si="262"/>
        <v>0</v>
      </c>
      <c r="L682" s="106">
        <f>'Discount Calculations'!$AD$5+1</f>
        <v>1</v>
      </c>
      <c r="M682" s="25">
        <f t="shared" si="263"/>
        <v>1.75</v>
      </c>
      <c r="N682" s="95">
        <f>M682*'FX Card'!$G$28</f>
        <v>1.75</v>
      </c>
      <c r="O682" s="913" t="str">
        <f>IFERROR(VLOOKUP(D682,Table_wabobpsvr_AzureCalc_AzureCalcRateCard[], 7,FALSE), VLOOKUP(LEFT(D682, LEN(D682)-'Rate Card'!$M$26), Table_wabobpsvr_AzureCalc_AzureCalcRateCard[], 7, FALSE))</f>
        <v/>
      </c>
      <c r="P682" s="913" t="str">
        <f>IFERROR(VLOOKUP(D682,Table_wabobpsvr_AzureCalc_AzureCalcRateCard[], 8,FALSE), VLOOKUP(LEFT(D682, LEN(D682)-'Rate Card'!$M$26), Table_wabobpsvr_AzureCalc_AzureCalcRateCard[], 8, FALSE))</f>
        <v/>
      </c>
    </row>
    <row r="683" spans="1:16">
      <c r="B683" s="351" t="s">
        <v>4726</v>
      </c>
      <c r="C683" s="64" t="s">
        <v>4725</v>
      </c>
      <c r="D683" s="1053" t="str">
        <f>B683&amp;'Discount Calculations'!$G$16&amp;'Rate Card'!$K$23</f>
        <v>Premium AppsMOSP1</v>
      </c>
      <c r="E683" s="1025">
        <f>IFERROR(VLOOKUP(D683,Table_wabobpsvr_AzureCalc_AzureCalcRateCard[], 5,FALSE), VLOOKUP(LEFT(D683, LEN(D683)-'Rate Card'!$M$26), Table_wabobpsvr_AzureCalc_AzureCalcRateCard[], 5, FALSE))</f>
        <v>99.5</v>
      </c>
      <c r="F683" s="1026">
        <f t="shared" si="254"/>
        <v>1</v>
      </c>
      <c r="G683" s="1053">
        <f t="shared" si="260"/>
        <v>99.5</v>
      </c>
      <c r="H683" s="1024">
        <f>'Discount Calculations'!$C$42</f>
        <v>0</v>
      </c>
      <c r="I683" s="1026">
        <f t="shared" si="261"/>
        <v>99.5</v>
      </c>
      <c r="J683" s="1053">
        <f t="shared" si="257"/>
        <v>0</v>
      </c>
      <c r="K683" s="548">
        <f t="shared" si="262"/>
        <v>0</v>
      </c>
      <c r="L683" s="106">
        <f>'Discount Calculations'!$AD$5+1</f>
        <v>1</v>
      </c>
      <c r="M683" s="25">
        <f t="shared" si="263"/>
        <v>99.5</v>
      </c>
      <c r="N683" s="95">
        <f>M683*'FX Card'!$G$28</f>
        <v>99.5</v>
      </c>
      <c r="O683" s="913" t="str">
        <f>IFERROR(VLOOKUP(D683,Table_wabobpsvr_AzureCalc_AzureCalcRateCard[], 7,FALSE), VLOOKUP(LEFT(D683, LEN(D683)-'Rate Card'!$M$26), Table_wabobpsvr_AzureCalc_AzureCalcRateCard[], 7, FALSE))</f>
        <v/>
      </c>
      <c r="P683" s="913" t="str">
        <f>IFERROR(VLOOKUP(D683,Table_wabobpsvr_AzureCalc_AzureCalcRateCard[], 8,FALSE), VLOOKUP(LEFT(D683, LEN(D683)-'Rate Card'!$M$26), Table_wabobpsvr_AzureCalc_AzureCalcRateCard[], 8, FALSE))</f>
        <v/>
      </c>
    </row>
    <row r="684" spans="1:16">
      <c r="B684" s="351" t="s">
        <v>4730</v>
      </c>
      <c r="C684" s="64" t="s">
        <v>4729</v>
      </c>
      <c r="D684" s="1053" t="str">
        <f>B684&amp;'Discount Calculations'!$G$16&amp;'Rate Card'!$K$23</f>
        <v>Premium Overage Data Points (1M)MOSP1</v>
      </c>
      <c r="E684" s="1025">
        <f>IFERROR(VLOOKUP(D684,Table_wabobpsvr_AzureCalc_AzureCalcRateCard[], 5,FALSE), VLOOKUP(LEFT(D684, LEN(D684)-'Rate Card'!$M$26), Table_wabobpsvr_AzureCalc_AzureCalcRateCard[], 5, FALSE))</f>
        <v>2</v>
      </c>
      <c r="F684" s="1026">
        <f t="shared" si="254"/>
        <v>1</v>
      </c>
      <c r="G684" s="1053">
        <f t="shared" ref="G684" si="264">F684*E684</f>
        <v>2</v>
      </c>
      <c r="H684" s="1024">
        <f>'Discount Calculations'!$C$42</f>
        <v>0</v>
      </c>
      <c r="I684" s="1026">
        <f t="shared" ref="I684" si="265">G684*(1-H684)</f>
        <v>2</v>
      </c>
      <c r="J684" s="1053">
        <f t="shared" si="257"/>
        <v>0</v>
      </c>
      <c r="K684" s="548">
        <f t="shared" ref="K684" si="266">E684*J684</f>
        <v>0</v>
      </c>
      <c r="L684" s="106">
        <f>'Discount Calculations'!$AD$5+1</f>
        <v>1</v>
      </c>
      <c r="M684" s="25">
        <f t="shared" ref="M684" si="267">L684*(K684+I684)</f>
        <v>2</v>
      </c>
      <c r="N684" s="95">
        <f>M684*'FX Card'!$G$28</f>
        <v>2</v>
      </c>
      <c r="O684" s="913" t="str">
        <f>IFERROR(VLOOKUP(D684,Table_wabobpsvr_AzureCalc_AzureCalcRateCard[], 7,FALSE), VLOOKUP(LEFT(D684, LEN(D684)-'Rate Card'!$M$26), Table_wabobpsvr_AzureCalc_AzureCalcRateCard[], 7, FALSE))</f>
        <v/>
      </c>
      <c r="P684" s="913" t="str">
        <f>IFERROR(VLOOKUP(D684,Table_wabobpsvr_AzureCalc_AzureCalcRateCard[], 8,FALSE), VLOOKUP(LEFT(D684, LEN(D684)-'Rate Card'!$M$26), Table_wabobpsvr_AzureCalc_AzureCalcRateCard[], 8, FALSE))</f>
        <v/>
      </c>
    </row>
    <row r="685" spans="1:16" s="1052" customFormat="1">
      <c r="B685" s="351"/>
      <c r="C685" s="64"/>
      <c r="D685" s="1053"/>
      <c r="E685" s="1028"/>
      <c r="F685" s="1026"/>
      <c r="G685" s="1053"/>
      <c r="H685" s="1024"/>
      <c r="I685" s="1026"/>
      <c r="J685" s="1053"/>
      <c r="K685" s="548"/>
      <c r="L685" s="106"/>
      <c r="M685" s="25"/>
      <c r="N685" s="1054"/>
      <c r="O685" s="914"/>
      <c r="P685" s="914"/>
    </row>
    <row r="686" spans="1:16">
      <c r="A686" s="79" t="s">
        <v>1113</v>
      </c>
      <c r="B686" s="79" t="s">
        <v>159</v>
      </c>
      <c r="C686" s="79" t="s">
        <v>6</v>
      </c>
      <c r="D686" s="2" t="s">
        <v>870</v>
      </c>
      <c r="E686" s="564" t="s">
        <v>270</v>
      </c>
      <c r="F686" s="2" t="s">
        <v>187</v>
      </c>
      <c r="G686" s="2" t="s">
        <v>191</v>
      </c>
      <c r="H686" s="2" t="s">
        <v>195</v>
      </c>
      <c r="I686" s="2" t="s">
        <v>276</v>
      </c>
      <c r="J686" s="2" t="s">
        <v>875</v>
      </c>
      <c r="K686" s="79" t="s">
        <v>880</v>
      </c>
      <c r="L686" s="79" t="s">
        <v>269</v>
      </c>
      <c r="M686" s="79" t="s">
        <v>876</v>
      </c>
      <c r="N686" s="96" t="s">
        <v>25</v>
      </c>
      <c r="O686" s="912" t="s">
        <v>2</v>
      </c>
      <c r="P686" s="912" t="s">
        <v>3154</v>
      </c>
    </row>
    <row r="687" spans="1:16">
      <c r="B687" s="351" t="s">
        <v>1123</v>
      </c>
      <c r="C687" s="64" t="str">
        <f>IFERROR(VLOOKUP(D687,Table_wabobpsvr_AzureCalc_AzureCalcRateCard[], 3,FALSE), VLOOKUP(LEFT(D687, LEN(D687)-'Rate Card'!$M$26), Table_wabobpsvr_AzureCalc_AzureCalcRateCard[], 3, FALSE))</f>
        <v/>
      </c>
      <c r="D687" s="1053" t="str">
        <f>B687&amp;'Discount Calculations'!$G$16&amp;'Rate Card'!$K$23</f>
        <v>Basic Event Hubs Ingress EventsMOSP1</v>
      </c>
      <c r="E687" s="1025">
        <f>IFERROR(VLOOKUP(D687,Table_wabobpsvr_AzureCalc_AzureCalcRateCard[], 5,FALSE), VLOOKUP(LEFT(D687, LEN(D687)-'Rate Card'!$M$26), Table_wabobpsvr_AzureCalc_AzureCalcRateCard[], 5, FALSE))</f>
        <v>999999</v>
      </c>
      <c r="F687" s="1026">
        <f>IF($E$1=1,1,0)</f>
        <v>1</v>
      </c>
      <c r="G687" s="1053">
        <f>F687*E687</f>
        <v>999999</v>
      </c>
      <c r="H687" s="1024">
        <f>'Discount Calculations'!$C$42</f>
        <v>0</v>
      </c>
      <c r="I687" s="1026">
        <f>G687*(1-H687)</f>
        <v>999999</v>
      </c>
      <c r="J687" s="1053">
        <f>IF($E$1=2,1,0)</f>
        <v>0</v>
      </c>
      <c r="K687" s="548">
        <f>E687*J687</f>
        <v>0</v>
      </c>
      <c r="L687" s="106">
        <f>'Discount Calculations'!$AD$5+1</f>
        <v>1</v>
      </c>
      <c r="M687" s="25">
        <f>L687*(K687+I687)</f>
        <v>999999</v>
      </c>
      <c r="N687" s="95">
        <f>M687*'FX Card'!$G$28</f>
        <v>999999</v>
      </c>
      <c r="O687" s="913" t="str">
        <f>IFERROR(VLOOKUP(D687,Table_wabobpsvr_AzureCalc_AzureCalcRateCard[], 7,FALSE), VLOOKUP(LEFT(D687, LEN(D687)-'Rate Card'!$M$26), Table_wabobpsvr_AzureCalc_AzureCalcRateCard[], 7, FALSE))</f>
        <v/>
      </c>
      <c r="P687" s="913" t="str">
        <f>IFERROR(VLOOKUP(D687,Table_wabobpsvr_AzureCalc_AzureCalcRateCard[], 8,FALSE), VLOOKUP(LEFT(D687, LEN(D687)-'Rate Card'!$M$26), Table_wabobpsvr_AzureCalc_AzureCalcRateCard[], 8, FALSE))</f>
        <v/>
      </c>
    </row>
    <row r="688" spans="1:16">
      <c r="B688" s="351" t="s">
        <v>1207</v>
      </c>
      <c r="C688" s="64" t="str">
        <f>IFERROR(VLOOKUP(D688,Table_wabobpsvr_AzureCalc_AzureCalcRateCard[], 3,FALSE), VLOOKUP(LEFT(D688, LEN(D688)-'Rate Card'!$M$26), Table_wabobpsvr_AzureCalc_AzureCalcRateCard[], 3, FALSE))</f>
        <v/>
      </c>
      <c r="D688" s="1053" t="str">
        <f>B688&amp;'Discount Calculations'!$G$16&amp;'Rate Card'!$K$23</f>
        <v>Basic Event Hubs Throughput UnitsMOSP1</v>
      </c>
      <c r="E688" s="1025">
        <f>IFERROR(VLOOKUP(D688,Table_wabobpsvr_AzureCalc_AzureCalcRateCard[], 5,FALSE), VLOOKUP(LEFT(D688, LEN(D688)-'Rate Card'!$M$26), Table_wabobpsvr_AzureCalc_AzureCalcRateCard[], 5, FALSE))</f>
        <v>999999</v>
      </c>
      <c r="F688" s="1026">
        <f>IF($E$1=1,1,0)</f>
        <v>1</v>
      </c>
      <c r="G688" s="1053">
        <f>F688*E688</f>
        <v>999999</v>
      </c>
      <c r="H688" s="1024">
        <f>'Discount Calculations'!$C$42</f>
        <v>0</v>
      </c>
      <c r="I688" s="1026">
        <f>G688*(1-H688)</f>
        <v>999999</v>
      </c>
      <c r="J688" s="1053">
        <f>IF($E$1=2,1,0)</f>
        <v>0</v>
      </c>
      <c r="K688" s="548">
        <f>E688*J688</f>
        <v>0</v>
      </c>
      <c r="L688" s="106">
        <f>'Discount Calculations'!$AD$5+1</f>
        <v>1</v>
      </c>
      <c r="M688" s="25">
        <f>L688*(K688+I688)</f>
        <v>999999</v>
      </c>
      <c r="N688" s="95">
        <f>M688*'FX Card'!$G$28</f>
        <v>999999</v>
      </c>
      <c r="O688" s="913" t="str">
        <f>IFERROR(VLOOKUP(D688,Table_wabobpsvr_AzureCalc_AzureCalcRateCard[], 7,FALSE), VLOOKUP(LEFT(D688, LEN(D688)-'Rate Card'!$M$26), Table_wabobpsvr_AzureCalc_AzureCalcRateCard[], 7, FALSE))</f>
        <v/>
      </c>
      <c r="P688" s="913" t="str">
        <f>IFERROR(VLOOKUP(D688,Table_wabobpsvr_AzureCalc_AzureCalcRateCard[], 8,FALSE), VLOOKUP(LEFT(D688, LEN(D688)-'Rate Card'!$M$26), Table_wabobpsvr_AzureCalc_AzureCalcRateCard[], 8, FALSE))</f>
        <v/>
      </c>
    </row>
    <row r="689" spans="1:16">
      <c r="B689" s="351" t="s">
        <v>1122</v>
      </c>
      <c r="C689" s="64" t="str">
        <f>IFERROR(VLOOKUP(D689,Table_wabobpsvr_AzureCalc_AzureCalcRateCard[], 3,FALSE), VLOOKUP(LEFT(D689, LEN(D689)-'Rate Card'!$M$26), Table_wabobpsvr_AzureCalc_AzureCalcRateCard[], 3, FALSE))</f>
        <v/>
      </c>
      <c r="D689" s="1053" t="str">
        <f>B689&amp;'Discount Calculations'!$G$16&amp;'Rate Card'!$K$23</f>
        <v>Standard Event Hubs Ingress EventsMOSP1</v>
      </c>
      <c r="E689" s="1025">
        <f>IFERROR(VLOOKUP(D689,Table_wabobpsvr_AzureCalc_AzureCalcRateCard[], 5,FALSE), VLOOKUP(LEFT(D689, LEN(D689)-'Rate Card'!$M$26), Table_wabobpsvr_AzureCalc_AzureCalcRateCard[], 5, FALSE))</f>
        <v>999999</v>
      </c>
      <c r="F689" s="1026">
        <f>IF($E$1=1,1,0)</f>
        <v>1</v>
      </c>
      <c r="G689" s="1053">
        <f>F689*E689</f>
        <v>999999</v>
      </c>
      <c r="H689" s="1024">
        <f>'Discount Calculations'!$C$42</f>
        <v>0</v>
      </c>
      <c r="I689" s="1026">
        <f>G689*(1-H689)</f>
        <v>999999</v>
      </c>
      <c r="J689" s="1053">
        <f>IF($E$1=2,1,0)</f>
        <v>0</v>
      </c>
      <c r="K689" s="548">
        <f>E689*J689</f>
        <v>0</v>
      </c>
      <c r="L689" s="106">
        <f>'Discount Calculations'!$AD$5+1</f>
        <v>1</v>
      </c>
      <c r="M689" s="25">
        <f>L689*(K689+I689)</f>
        <v>999999</v>
      </c>
      <c r="N689" s="95">
        <f>M689*'FX Card'!$G$28</f>
        <v>999999</v>
      </c>
      <c r="O689" s="913" t="str">
        <f>IFERROR(VLOOKUP(D689,Table_wabobpsvr_AzureCalc_AzureCalcRateCard[], 7,FALSE), VLOOKUP(LEFT(D689, LEN(D689)-'Rate Card'!$M$26), Table_wabobpsvr_AzureCalc_AzureCalcRateCard[], 7, FALSE))</f>
        <v/>
      </c>
      <c r="P689" s="913" t="str">
        <f>IFERROR(VLOOKUP(D689,Table_wabobpsvr_AzureCalc_AzureCalcRateCard[], 8,FALSE), VLOOKUP(LEFT(D689, LEN(D689)-'Rate Card'!$M$26), Table_wabobpsvr_AzureCalc_AzureCalcRateCard[], 8, FALSE))</f>
        <v/>
      </c>
    </row>
    <row r="690" spans="1:16">
      <c r="B690" s="351" t="s">
        <v>1208</v>
      </c>
      <c r="C690" s="64" t="str">
        <f>IFERROR(VLOOKUP(D690,Table_wabobpsvr_AzureCalc_AzureCalcRateCard[], 3,FALSE), VLOOKUP(LEFT(D690, LEN(D690)-'Rate Card'!$M$26), Table_wabobpsvr_AzureCalc_AzureCalcRateCard[], 3, FALSE))</f>
        <v/>
      </c>
      <c r="D690" s="1053" t="str">
        <f>B690&amp;'Discount Calculations'!$G$16&amp;'Rate Card'!$K$23</f>
        <v>Standard Event Hubs Throughput UnitsMOSP1</v>
      </c>
      <c r="E690" s="1025">
        <f>IFERROR(VLOOKUP(D690,Table_wabobpsvr_AzureCalc_AzureCalcRateCard[], 5,FALSE), VLOOKUP(LEFT(D690, LEN(D690)-'Rate Card'!$M$26), Table_wabobpsvr_AzureCalc_AzureCalcRateCard[], 5, FALSE))</f>
        <v>999999</v>
      </c>
      <c r="F690" s="1026">
        <f>IF($E$1=1,1,0)</f>
        <v>1</v>
      </c>
      <c r="G690" s="1053">
        <f>F690*E690</f>
        <v>999999</v>
      </c>
      <c r="H690" s="1024">
        <f>'Discount Calculations'!$C$42</f>
        <v>0</v>
      </c>
      <c r="I690" s="1026">
        <f>G690*(1-H690)</f>
        <v>999999</v>
      </c>
      <c r="J690" s="1053">
        <f>IF($E$1=2,1,0)</f>
        <v>0</v>
      </c>
      <c r="K690" s="548">
        <f>E690*J690</f>
        <v>0</v>
      </c>
      <c r="L690" s="106">
        <f>'Discount Calculations'!$AD$5+1</f>
        <v>1</v>
      </c>
      <c r="M690" s="25">
        <f>L690*(K690+I690)</f>
        <v>999999</v>
      </c>
      <c r="N690" s="95">
        <f>M690*'FX Card'!$G$28</f>
        <v>999999</v>
      </c>
      <c r="O690" s="913" t="str">
        <f>IFERROR(VLOOKUP(D690,Table_wabobpsvr_AzureCalc_AzureCalcRateCard[], 7,FALSE), VLOOKUP(LEFT(D690, LEN(D690)-'Rate Card'!$M$26), Table_wabobpsvr_AzureCalc_AzureCalcRateCard[], 7, FALSE))</f>
        <v/>
      </c>
      <c r="P690" s="913" t="str">
        <f>IFERROR(VLOOKUP(D690,Table_wabobpsvr_AzureCalc_AzureCalcRateCard[], 8,FALSE), VLOOKUP(LEFT(D690, LEN(D690)-'Rate Card'!$M$26), Table_wabobpsvr_AzureCalc_AzureCalcRateCard[], 8, FALSE))</f>
        <v/>
      </c>
    </row>
    <row r="691" spans="1:16">
      <c r="B691" s="351"/>
      <c r="C691" s="64"/>
      <c r="E691" s="1025"/>
      <c r="F691" s="1026"/>
      <c r="H691" s="1024"/>
      <c r="I691" s="1026"/>
      <c r="K691" s="548"/>
      <c r="L691" s="106"/>
      <c r="M691" s="25"/>
      <c r="N691" s="33"/>
      <c r="O691" s="914"/>
      <c r="P691" s="914"/>
    </row>
    <row r="692" spans="1:16">
      <c r="A692" s="79" t="s">
        <v>1370</v>
      </c>
      <c r="B692" s="79" t="s">
        <v>159</v>
      </c>
      <c r="C692" s="79" t="s">
        <v>6</v>
      </c>
      <c r="D692" s="2" t="s">
        <v>870</v>
      </c>
      <c r="E692" s="564" t="s">
        <v>270</v>
      </c>
      <c r="F692" s="2" t="s">
        <v>191</v>
      </c>
      <c r="G692" s="2" t="s">
        <v>195</v>
      </c>
      <c r="H692" s="2" t="s">
        <v>276</v>
      </c>
      <c r="I692" s="2" t="s">
        <v>875</v>
      </c>
      <c r="J692" s="2" t="s">
        <v>880</v>
      </c>
      <c r="K692" s="79" t="s">
        <v>269</v>
      </c>
      <c r="L692" s="79" t="s">
        <v>876</v>
      </c>
      <c r="M692" s="96" t="s">
        <v>25</v>
      </c>
      <c r="N692" s="96"/>
      <c r="O692" s="912" t="s">
        <v>2</v>
      </c>
      <c r="P692" s="912" t="s">
        <v>3154</v>
      </c>
    </row>
    <row r="693" spans="1:16">
      <c r="B693" s="351" t="s">
        <v>7409</v>
      </c>
      <c r="C693" s="64" t="str">
        <f>IFERROR(VLOOKUP(D693,Table_wabobpsvr_AzureCalc_AzureCalcRateCard[], 3,FALSE), VLOOKUP(LEFT(D693, LEN(D693)-'Rate Card'!$M$26), Table_wabobpsvr_AzureCalc_AzureCalcRateCard[], 3, FALSE))</f>
        <v>GB</v>
      </c>
      <c r="D693" s="1053" t="str">
        <f>B693&amp;'Discount Calculations'!$G$16&amp;'Rate Card'!$K$23</f>
        <v>Stream Analystics - Data Processed (GB)MOSP1</v>
      </c>
      <c r="E693" s="1036">
        <f>IFERROR(VLOOKUP(D693,Table_wabobpsvr_AzureCalc_AzureCalcRateCard[], 5,FALSE), VLOOKUP(LEFT(D693, LEN(D693)-'Rate Card'!$M$26), Table_wabobpsvr_AzureCalc_AzureCalcRateCard[], 5, FALSE))</f>
        <v>1E-3</v>
      </c>
      <c r="F693" s="1026">
        <f>IF($E$1=1,1,0)</f>
        <v>1</v>
      </c>
      <c r="G693" s="1053">
        <f>F693*E693</f>
        <v>1E-3</v>
      </c>
      <c r="H693" s="1024">
        <f>'Discount Calculations'!$C$42</f>
        <v>0</v>
      </c>
      <c r="I693" s="1026">
        <f>G693*(1-H693)</f>
        <v>1E-3</v>
      </c>
      <c r="J693" s="1053">
        <f>IF($E$1=2,1,0)</f>
        <v>0</v>
      </c>
      <c r="K693" s="548">
        <f>E693*J693</f>
        <v>0</v>
      </c>
      <c r="L693" s="106">
        <f>'Discount Calculations'!$AD$5+1</f>
        <v>1</v>
      </c>
      <c r="M693" s="25">
        <f>L693*(K693+I693)</f>
        <v>1E-3</v>
      </c>
      <c r="N693" s="95">
        <f>M693*'FX Card'!$G$28</f>
        <v>1E-3</v>
      </c>
      <c r="O693" s="913" t="str">
        <f>IFERROR(VLOOKUP(D693,Table_wabobpsvr_AzureCalc_AzureCalcRateCard[], 7,FALSE), VLOOKUP(LEFT(D693, LEN(D693)-'Rate Card'!$M$26), Table_wabobpsvr_AzureCalc_AzureCalcRateCard[], 7, FALSE))</f>
        <v/>
      </c>
      <c r="P693" s="913" t="str">
        <f>IFERROR(VLOOKUP(D693,Table_wabobpsvr_AzureCalc_AzureCalcRateCard[], 8,FALSE), VLOOKUP(LEFT(D693, LEN(D693)-'Rate Card'!$M$26), Table_wabobpsvr_AzureCalc_AzureCalcRateCard[], 8, FALSE))</f>
        <v/>
      </c>
    </row>
    <row r="694" spans="1:16">
      <c r="B694" s="351" t="s">
        <v>7408</v>
      </c>
      <c r="C694" s="64" t="str">
        <f>IFERROR(VLOOKUP(D694,Table_wabobpsvr_AzureCalc_AzureCalcRateCard[], 3,FALSE), VLOOKUP(LEFT(D694, LEN(D694)-'Rate Card'!$M$26), Table_wabobpsvr_AzureCalc_AzureCalcRateCard[], 3, FALSE))</f>
        <v>Hours</v>
      </c>
      <c r="D694" s="1053" t="str">
        <f>B694&amp;'Discount Calculations'!$G$16&amp;'Rate Card'!$K$23</f>
        <v>Stream Analystics - Streaming Units (Hours)MOSP1</v>
      </c>
      <c r="E694" s="1032">
        <f>IFERROR(VLOOKUP(D694,Table_wabobpsvr_AzureCalc_AzureCalcRateCard[], 5,FALSE), VLOOKUP(LEFT(D694, LEN(D694)-'Rate Card'!$M$26), Table_wabobpsvr_AzureCalc_AzureCalcRateCard[], 5, FALSE))</f>
        <v>3.1E-2</v>
      </c>
      <c r="F694" s="1026">
        <f>IF($E$1=1,1,0)</f>
        <v>1</v>
      </c>
      <c r="G694" s="1053">
        <f>F694*E694</f>
        <v>3.1E-2</v>
      </c>
      <c r="H694" s="1024">
        <f>'Discount Calculations'!$C$42</f>
        <v>0</v>
      </c>
      <c r="I694" s="1026">
        <f>G694*(1-H694)</f>
        <v>3.1E-2</v>
      </c>
      <c r="J694" s="1053">
        <f>IF($E$1=2,1,0)</f>
        <v>0</v>
      </c>
      <c r="K694" s="548">
        <f>E694*J694</f>
        <v>0</v>
      </c>
      <c r="L694" s="106">
        <f>'Discount Calculations'!$AD$5+1</f>
        <v>1</v>
      </c>
      <c r="M694" s="25">
        <f>L694*(K694+I694)</f>
        <v>3.1E-2</v>
      </c>
      <c r="N694" s="95">
        <f>M694*'FX Card'!$G$28</f>
        <v>3.1E-2</v>
      </c>
      <c r="O694" s="913" t="str">
        <f>IFERROR(VLOOKUP(D694,Table_wabobpsvr_AzureCalc_AzureCalcRateCard[], 7,FALSE), VLOOKUP(LEFT(D694, LEN(D694)-'Rate Card'!$M$26), Table_wabobpsvr_AzureCalc_AzureCalcRateCard[], 7, FALSE))</f>
        <v/>
      </c>
      <c r="P694" s="913" t="str">
        <f>IFERROR(VLOOKUP(D694,Table_wabobpsvr_AzureCalc_AzureCalcRateCard[], 8,FALSE), VLOOKUP(LEFT(D694, LEN(D694)-'Rate Card'!$M$26), Table_wabobpsvr_AzureCalc_AzureCalcRateCard[], 8, FALSE))</f>
        <v/>
      </c>
    </row>
    <row r="695" spans="1:16">
      <c r="B695" s="351"/>
      <c r="D695" s="1026"/>
      <c r="E695" s="1028"/>
      <c r="G695" s="1024"/>
      <c r="H695" s="1026"/>
      <c r="J695" s="1047"/>
      <c r="K695" s="106"/>
      <c r="L695" s="25"/>
      <c r="M695" s="64"/>
      <c r="O695" s="914"/>
      <c r="P695" s="914"/>
    </row>
    <row r="696" spans="1:16">
      <c r="A696" s="79" t="s">
        <v>1405</v>
      </c>
      <c r="B696" s="79" t="s">
        <v>159</v>
      </c>
      <c r="C696" s="79" t="s">
        <v>6</v>
      </c>
      <c r="D696" s="2" t="s">
        <v>870</v>
      </c>
      <c r="E696" s="564" t="s">
        <v>270</v>
      </c>
      <c r="F696" s="2" t="s">
        <v>191</v>
      </c>
      <c r="G696" s="2" t="s">
        <v>195</v>
      </c>
      <c r="H696" s="2" t="s">
        <v>276</v>
      </c>
      <c r="I696" s="2" t="s">
        <v>875</v>
      </c>
      <c r="J696" s="2" t="s">
        <v>880</v>
      </c>
      <c r="K696" s="79" t="s">
        <v>269</v>
      </c>
      <c r="L696" s="79" t="s">
        <v>876</v>
      </c>
      <c r="M696" s="96" t="s">
        <v>25</v>
      </c>
      <c r="N696" s="96"/>
      <c r="O696" s="912" t="s">
        <v>2</v>
      </c>
      <c r="P696" s="912" t="s">
        <v>3154</v>
      </c>
    </row>
    <row r="697" spans="1:16">
      <c r="B697" s="351" t="s">
        <v>1356</v>
      </c>
      <c r="C697" s="64" t="str">
        <f>IFERROR(VLOOKUP(D697,Table_wabobpsvr_AzureCalc_AzureCalcRateCard[], 3,FALSE), VLOOKUP(LEFT(D697, LEN(D697)-'Rate Card'!$M$26), Table_wabobpsvr_AzureCalc_AzureCalcRateCard[], 3, FALSE))</f>
        <v/>
      </c>
      <c r="D697" s="1053" t="str">
        <f>B697&amp;'Discount Calculations'!$G$16&amp;'Rate Card'!$K$23</f>
        <v>High Frequency Cloud ActivityMOSP1</v>
      </c>
      <c r="E697" s="1036">
        <f>IFERROR(VLOOKUP(D697,Table_wabobpsvr_AzureCalc_AzureCalcRateCard[], 5,FALSE), VLOOKUP(LEFT(D697, LEN(D697)-'Rate Card'!$M$26), Table_wabobpsvr_AzureCalc_AzureCalcRateCard[], 5, FALSE))</f>
        <v>999999</v>
      </c>
      <c r="F697" s="1026">
        <f>IF($E$1=1,1,0)</f>
        <v>1</v>
      </c>
      <c r="G697" s="1053">
        <f t="shared" ref="G697:G705" si="268">F697*E697</f>
        <v>999999</v>
      </c>
      <c r="H697" s="1024">
        <f>'Discount Calculations'!$C$42</f>
        <v>0</v>
      </c>
      <c r="I697" s="1026">
        <f t="shared" ref="I697:I705" si="269">G697*(1-H697)</f>
        <v>999999</v>
      </c>
      <c r="J697" s="1053">
        <f>IF($E$1=2,1,0)</f>
        <v>0</v>
      </c>
      <c r="K697" s="548">
        <f t="shared" ref="K697:K705" si="270">E697*J697</f>
        <v>0</v>
      </c>
      <c r="L697" s="106">
        <f>'Discount Calculations'!$AD$5+1</f>
        <v>1</v>
      </c>
      <c r="M697" s="25">
        <f t="shared" ref="M697:M705" si="271">L697*(K697+I697)</f>
        <v>999999</v>
      </c>
      <c r="N697" s="95">
        <f>M697*'FX Card'!$G$28</f>
        <v>999999</v>
      </c>
      <c r="O697" s="913" t="str">
        <f>IFERROR(VLOOKUP(D697,Table_wabobpsvr_AzureCalc_AzureCalcRateCard[], 7,FALSE), VLOOKUP(LEFT(D697, LEN(D697)-'Rate Card'!$M$26), Table_wabobpsvr_AzureCalc_AzureCalcRateCard[], 7, FALSE))</f>
        <v/>
      </c>
      <c r="P697" s="946" t="str">
        <f>IFERROR(VLOOKUP(D697,Table_wabobpsvr_AzureCalc_AzureCalcRateCard[], 8,FALSE), VLOOKUP(LEFT(D697, LEN(D697)-'Rate Card'!$M$26), Table_wabobpsvr_AzureCalc_AzureCalcRateCard[], 8, FALSE))</f>
        <v/>
      </c>
    </row>
    <row r="698" spans="1:16">
      <c r="B698" s="351" t="s">
        <v>1364</v>
      </c>
      <c r="C698" s="64" t="str">
        <f>IFERROR(VLOOKUP(D698,Table_wabobpsvr_AzureCalc_AzureCalcRateCard[], 3,FALSE), VLOOKUP(LEFT(D698, LEN(D698)-'Rate Card'!$M$26), Table_wabobpsvr_AzureCalc_AzureCalcRateCard[], 3, FALSE))</f>
        <v/>
      </c>
      <c r="D698" s="1053" t="str">
        <f>B698&amp;'Discount Calculations'!$G$16&amp;'Rate Card'!$K$23</f>
        <v>High Frequency Cloud Activity - Tier 2MOSP1</v>
      </c>
      <c r="E698" s="1032">
        <f>IFERROR(VLOOKUP(D698,Table_wabobpsvr_AzureCalc_AzureCalcRateCard[], 5,FALSE), VLOOKUP(LEFT(D698, LEN(D698)-'Rate Card'!$M$26), Table_wabobpsvr_AzureCalc_AzureCalcRateCard[], 5, FALSE))</f>
        <v>999999</v>
      </c>
      <c r="F698" s="1026">
        <f>IF($E$1=1,1,0)</f>
        <v>1</v>
      </c>
      <c r="G698" s="1053">
        <f t="shared" si="268"/>
        <v>999999</v>
      </c>
      <c r="H698" s="1024">
        <f>'Discount Calculations'!$C$42</f>
        <v>0</v>
      </c>
      <c r="I698" s="1026">
        <f t="shared" si="269"/>
        <v>999999</v>
      </c>
      <c r="J698" s="1053">
        <f>IF($E$1=2,1,0)</f>
        <v>0</v>
      </c>
      <c r="K698" s="548">
        <f t="shared" si="270"/>
        <v>0</v>
      </c>
      <c r="L698" s="106">
        <f>'Discount Calculations'!$AD$5+1</f>
        <v>1</v>
      </c>
      <c r="M698" s="25">
        <f t="shared" si="271"/>
        <v>999999</v>
      </c>
      <c r="N698" s="95">
        <f>M698*'FX Card'!$G$28</f>
        <v>999999</v>
      </c>
      <c r="O698" s="913" t="str">
        <f>IFERROR(VLOOKUP(D698,Table_wabobpsvr_AzureCalc_AzureCalcRateCard[], 7,FALSE), VLOOKUP(LEFT(D698, LEN(D698)-'Rate Card'!$M$26), Table_wabobpsvr_AzureCalc_AzureCalcRateCard[], 7, FALSE))</f>
        <v/>
      </c>
      <c r="P698" s="946" t="str">
        <f>IFERROR(VLOOKUP(D698,Table_wabobpsvr_AzureCalc_AzureCalcRateCard[], 8,FALSE), VLOOKUP(LEFT(D698, LEN(D698)-'Rate Card'!$M$26), Table_wabobpsvr_AzureCalc_AzureCalcRateCard[], 8, FALSE))</f>
        <v/>
      </c>
    </row>
    <row r="699" spans="1:16">
      <c r="B699" s="351" t="s">
        <v>1357</v>
      </c>
      <c r="C699" s="64" t="str">
        <f>IFERROR(VLOOKUP(D699,Table_wabobpsvr_AzureCalc_AzureCalcRateCard[], 3,FALSE), VLOOKUP(LEFT(D699, LEN(D699)-'Rate Card'!$M$26), Table_wabobpsvr_AzureCalc_AzureCalcRateCard[], 3, FALSE))</f>
        <v/>
      </c>
      <c r="D699" s="1053" t="str">
        <f>B699&amp;'Discount Calculations'!$G$16&amp;'Rate Card'!$K$23</f>
        <v>High Frequency On Premises ActivityMOSP1</v>
      </c>
      <c r="E699" s="1032">
        <f>IFERROR(VLOOKUP(D699,Table_wabobpsvr_AzureCalc_AzureCalcRateCard[], 5,FALSE), VLOOKUP(LEFT(D699, LEN(D699)-'Rate Card'!$M$26), Table_wabobpsvr_AzureCalc_AzureCalcRateCard[], 5, FALSE))</f>
        <v>999999</v>
      </c>
      <c r="F699" s="1026">
        <f t="shared" ref="F699:F705" si="272">IF($E$1=1,1,0)</f>
        <v>1</v>
      </c>
      <c r="G699" s="1053">
        <f t="shared" si="268"/>
        <v>999999</v>
      </c>
      <c r="H699" s="1024">
        <f>'Discount Calculations'!$C$42</f>
        <v>0</v>
      </c>
      <c r="I699" s="1026">
        <f t="shared" si="269"/>
        <v>999999</v>
      </c>
      <c r="J699" s="1053">
        <f t="shared" ref="J699:J705" si="273">IF($E$1=2,1,0)</f>
        <v>0</v>
      </c>
      <c r="K699" s="548">
        <f t="shared" si="270"/>
        <v>0</v>
      </c>
      <c r="L699" s="106">
        <f>'Discount Calculations'!$AD$5+1</f>
        <v>1</v>
      </c>
      <c r="M699" s="25">
        <f t="shared" si="271"/>
        <v>999999</v>
      </c>
      <c r="N699" s="95">
        <f>M699*'FX Card'!$G$28</f>
        <v>999999</v>
      </c>
      <c r="O699" s="913" t="str">
        <f>IFERROR(VLOOKUP(D699,Table_wabobpsvr_AzureCalc_AzureCalcRateCard[], 7,FALSE), VLOOKUP(LEFT(D699, LEN(D699)-'Rate Card'!$M$26), Table_wabobpsvr_AzureCalc_AzureCalcRateCard[], 7, FALSE))</f>
        <v/>
      </c>
      <c r="P699" s="946" t="str">
        <f>IFERROR(VLOOKUP(D699,Table_wabobpsvr_AzureCalc_AzureCalcRateCard[], 8,FALSE), VLOOKUP(LEFT(D699, LEN(D699)-'Rate Card'!$M$26), Table_wabobpsvr_AzureCalc_AzureCalcRateCard[], 8, FALSE))</f>
        <v/>
      </c>
    </row>
    <row r="700" spans="1:16">
      <c r="B700" s="351" t="s">
        <v>1365</v>
      </c>
      <c r="C700" s="64" t="str">
        <f>IFERROR(VLOOKUP(D700,Table_wabobpsvr_AzureCalc_AzureCalcRateCard[], 3,FALSE), VLOOKUP(LEFT(D700, LEN(D700)-'Rate Card'!$M$26), Table_wabobpsvr_AzureCalc_AzureCalcRateCard[], 3, FALSE))</f>
        <v/>
      </c>
      <c r="D700" s="1053" t="str">
        <f>B700&amp;'Discount Calculations'!$G$16&amp;'Rate Card'!$K$23</f>
        <v>High Frequency On Premises Activity - Tier 2MOSP1</v>
      </c>
      <c r="E700" s="1032">
        <f>IFERROR(VLOOKUP(D700,Table_wabobpsvr_AzureCalc_AzureCalcRateCard[], 5,FALSE), VLOOKUP(LEFT(D700, LEN(D700)-'Rate Card'!$M$26), Table_wabobpsvr_AzureCalc_AzureCalcRateCard[], 5, FALSE))</f>
        <v>999999</v>
      </c>
      <c r="F700" s="1026">
        <f t="shared" si="272"/>
        <v>1</v>
      </c>
      <c r="G700" s="1053">
        <f t="shared" si="268"/>
        <v>999999</v>
      </c>
      <c r="H700" s="1024">
        <f>'Discount Calculations'!$C$42</f>
        <v>0</v>
      </c>
      <c r="I700" s="1026">
        <f t="shared" si="269"/>
        <v>999999</v>
      </c>
      <c r="J700" s="1053">
        <f t="shared" si="273"/>
        <v>0</v>
      </c>
      <c r="K700" s="548">
        <f t="shared" si="270"/>
        <v>0</v>
      </c>
      <c r="L700" s="106">
        <f>'Discount Calculations'!$AD$5+1</f>
        <v>1</v>
      </c>
      <c r="M700" s="25">
        <f t="shared" si="271"/>
        <v>999999</v>
      </c>
      <c r="N700" s="95">
        <f>M700*'FX Card'!$G$28</f>
        <v>999999</v>
      </c>
      <c r="O700" s="913" t="str">
        <f>IFERROR(VLOOKUP(D700,Table_wabobpsvr_AzureCalc_AzureCalcRateCard[], 7,FALSE), VLOOKUP(LEFT(D700, LEN(D700)-'Rate Card'!$M$26), Table_wabobpsvr_AzureCalc_AzureCalcRateCard[], 7, FALSE))</f>
        <v/>
      </c>
      <c r="P700" s="946" t="str">
        <f>IFERROR(VLOOKUP(D700,Table_wabobpsvr_AzureCalc_AzureCalcRateCard[], 8,FALSE), VLOOKUP(LEFT(D700, LEN(D700)-'Rate Card'!$M$26), Table_wabobpsvr_AzureCalc_AzureCalcRateCard[], 8, FALSE))</f>
        <v/>
      </c>
    </row>
    <row r="701" spans="1:16">
      <c r="B701" s="351" t="s">
        <v>1358</v>
      </c>
      <c r="C701" s="64" t="str">
        <f>IFERROR(VLOOKUP(D701,Table_wabobpsvr_AzureCalc_AzureCalcRateCard[], 3,FALSE), VLOOKUP(LEFT(D701, LEN(D701)-'Rate Card'!$M$26), Table_wabobpsvr_AzureCalc_AzureCalcRateCard[], 3, FALSE))</f>
        <v/>
      </c>
      <c r="D701" s="1053" t="str">
        <f>B701&amp;'Discount Calculations'!$G$16&amp;'Rate Card'!$K$23</f>
        <v>Inactive PipelinesMOSP1</v>
      </c>
      <c r="E701" s="1032">
        <f>IFERROR(VLOOKUP(D701,Table_wabobpsvr_AzureCalc_AzureCalcRateCard[], 5,FALSE), VLOOKUP(LEFT(D701, LEN(D701)-'Rate Card'!$M$26), Table_wabobpsvr_AzureCalc_AzureCalcRateCard[], 5, FALSE))</f>
        <v>999999</v>
      </c>
      <c r="F701" s="1026">
        <f t="shared" si="272"/>
        <v>1</v>
      </c>
      <c r="G701" s="1053">
        <f t="shared" si="268"/>
        <v>999999</v>
      </c>
      <c r="H701" s="1024">
        <f>'Discount Calculations'!$C$42</f>
        <v>0</v>
      </c>
      <c r="I701" s="1026">
        <f t="shared" si="269"/>
        <v>999999</v>
      </c>
      <c r="J701" s="1053">
        <f t="shared" si="273"/>
        <v>0</v>
      </c>
      <c r="K701" s="548">
        <f t="shared" si="270"/>
        <v>0</v>
      </c>
      <c r="L701" s="106">
        <f>'Discount Calculations'!$AD$5+1</f>
        <v>1</v>
      </c>
      <c r="M701" s="25">
        <f t="shared" si="271"/>
        <v>999999</v>
      </c>
      <c r="N701" s="95">
        <f>M701*'FX Card'!$G$28</f>
        <v>999999</v>
      </c>
      <c r="O701" s="913" t="str">
        <f>IFERROR(VLOOKUP(D701,Table_wabobpsvr_AzureCalc_AzureCalcRateCard[], 7,FALSE), VLOOKUP(LEFT(D701, LEN(D701)-'Rate Card'!$M$26), Table_wabobpsvr_AzureCalc_AzureCalcRateCard[], 7, FALSE))</f>
        <v/>
      </c>
      <c r="P701" s="946" t="str">
        <f>IFERROR(VLOOKUP(D701,Table_wabobpsvr_AzureCalc_AzureCalcRateCard[], 8,FALSE), VLOOKUP(LEFT(D701, LEN(D701)-'Rate Card'!$M$26), Table_wabobpsvr_AzureCalc_AzureCalcRateCard[], 8, FALSE))</f>
        <v/>
      </c>
    </row>
    <row r="702" spans="1:16">
      <c r="B702" s="351" t="s">
        <v>1359</v>
      </c>
      <c r="C702" s="64" t="str">
        <f>IFERROR(VLOOKUP(D702,Table_wabobpsvr_AzureCalc_AzureCalcRateCard[], 3,FALSE), VLOOKUP(LEFT(D702, LEN(D702)-'Rate Card'!$M$26), Table_wabobpsvr_AzureCalc_AzureCalcRateCard[], 3, FALSE))</f>
        <v/>
      </c>
      <c r="D702" s="1053" t="str">
        <f>B702&amp;'Discount Calculations'!$G$16&amp;'Rate Card'!$K$23</f>
        <v>Low Frequency Cloud ActivityMOSP1</v>
      </c>
      <c r="E702" s="1032">
        <f>IFERROR(VLOOKUP(D702,Table_wabobpsvr_AzureCalc_AzureCalcRateCard[], 5,FALSE), VLOOKUP(LEFT(D702, LEN(D702)-'Rate Card'!$M$26), Table_wabobpsvr_AzureCalc_AzureCalcRateCard[], 5, FALSE))</f>
        <v>999999</v>
      </c>
      <c r="F702" s="1026">
        <f t="shared" si="272"/>
        <v>1</v>
      </c>
      <c r="G702" s="1053">
        <f t="shared" si="268"/>
        <v>999999</v>
      </c>
      <c r="H702" s="1024">
        <f>'Discount Calculations'!$C$42</f>
        <v>0</v>
      </c>
      <c r="I702" s="1026">
        <f t="shared" si="269"/>
        <v>999999</v>
      </c>
      <c r="J702" s="1053">
        <f t="shared" si="273"/>
        <v>0</v>
      </c>
      <c r="K702" s="548">
        <f t="shared" si="270"/>
        <v>0</v>
      </c>
      <c r="L702" s="106">
        <f>'Discount Calculations'!$AD$5+1</f>
        <v>1</v>
      </c>
      <c r="M702" s="25">
        <f t="shared" si="271"/>
        <v>999999</v>
      </c>
      <c r="N702" s="95">
        <f>M702*'FX Card'!$G$28</f>
        <v>999999</v>
      </c>
      <c r="O702" s="913" t="str">
        <f>IFERROR(VLOOKUP(D702,Table_wabobpsvr_AzureCalc_AzureCalcRateCard[], 7,FALSE), VLOOKUP(LEFT(D702, LEN(D702)-'Rate Card'!$M$26), Table_wabobpsvr_AzureCalc_AzureCalcRateCard[], 7, FALSE))</f>
        <v/>
      </c>
      <c r="P702" s="946" t="str">
        <f>IFERROR(VLOOKUP(D702,Table_wabobpsvr_AzureCalc_AzureCalcRateCard[], 8,FALSE), VLOOKUP(LEFT(D702, LEN(D702)-'Rate Card'!$M$26), Table_wabobpsvr_AzureCalc_AzureCalcRateCard[], 8, FALSE))</f>
        <v/>
      </c>
    </row>
    <row r="703" spans="1:16">
      <c r="B703" s="351" t="s">
        <v>1366</v>
      </c>
      <c r="C703" s="64" t="str">
        <f>IFERROR(VLOOKUP(D703,Table_wabobpsvr_AzureCalc_AzureCalcRateCard[], 3,FALSE), VLOOKUP(LEFT(D703, LEN(D703)-'Rate Card'!$M$26), Table_wabobpsvr_AzureCalc_AzureCalcRateCard[], 3, FALSE))</f>
        <v/>
      </c>
      <c r="D703" s="1053" t="str">
        <f>B703&amp;'Discount Calculations'!$G$16&amp;'Rate Card'!$K$23</f>
        <v>Low Frequency Cloud Activity - Tier 2MOSP1</v>
      </c>
      <c r="E703" s="1032">
        <f>IFERROR(VLOOKUP(D703,Table_wabobpsvr_AzureCalc_AzureCalcRateCard[], 5,FALSE), VLOOKUP(LEFT(D703, LEN(D703)-'Rate Card'!$M$26), Table_wabobpsvr_AzureCalc_AzureCalcRateCard[], 5, FALSE))</f>
        <v>999999</v>
      </c>
      <c r="F703" s="1026">
        <f t="shared" si="272"/>
        <v>1</v>
      </c>
      <c r="G703" s="1053">
        <f t="shared" si="268"/>
        <v>999999</v>
      </c>
      <c r="H703" s="1024">
        <f>'Discount Calculations'!$C$42</f>
        <v>0</v>
      </c>
      <c r="I703" s="1026">
        <f t="shared" si="269"/>
        <v>999999</v>
      </c>
      <c r="J703" s="1053">
        <f t="shared" si="273"/>
        <v>0</v>
      </c>
      <c r="K703" s="548">
        <f t="shared" si="270"/>
        <v>0</v>
      </c>
      <c r="L703" s="106">
        <f>'Discount Calculations'!$AD$5+1</f>
        <v>1</v>
      </c>
      <c r="M703" s="25">
        <f t="shared" si="271"/>
        <v>999999</v>
      </c>
      <c r="N703" s="95">
        <f>M703*'FX Card'!$G$28</f>
        <v>999999</v>
      </c>
      <c r="O703" s="913" t="str">
        <f>IFERROR(VLOOKUP(D703,Table_wabobpsvr_AzureCalc_AzureCalcRateCard[], 7,FALSE), VLOOKUP(LEFT(D703, LEN(D703)-'Rate Card'!$M$26), Table_wabobpsvr_AzureCalc_AzureCalcRateCard[], 7, FALSE))</f>
        <v/>
      </c>
      <c r="P703" s="946" t="str">
        <f>IFERROR(VLOOKUP(D703,Table_wabobpsvr_AzureCalc_AzureCalcRateCard[], 8,FALSE), VLOOKUP(LEFT(D703, LEN(D703)-'Rate Card'!$M$26), Table_wabobpsvr_AzureCalc_AzureCalcRateCard[], 8, FALSE))</f>
        <v/>
      </c>
    </row>
    <row r="704" spans="1:16">
      <c r="B704" s="351" t="s">
        <v>1363</v>
      </c>
      <c r="C704" s="64" t="str">
        <f>IFERROR(VLOOKUP(D704,Table_wabobpsvr_AzureCalc_AzureCalcRateCard[], 3,FALSE), VLOOKUP(LEFT(D704, LEN(D704)-'Rate Card'!$M$26), Table_wabobpsvr_AzureCalc_AzureCalcRateCard[], 3, FALSE))</f>
        <v/>
      </c>
      <c r="D704" s="1053" t="str">
        <f>B704&amp;'Discount Calculations'!$G$16&amp;'Rate Card'!$K$23</f>
        <v>Low Frequency On Premise Activity - Tier 2MOSP1</v>
      </c>
      <c r="E704" s="1032">
        <f>IFERROR(VLOOKUP(D704,Table_wabobpsvr_AzureCalc_AzureCalcRateCard[], 5,FALSE), VLOOKUP(LEFT(D704, LEN(D704)-'Rate Card'!$M$26), Table_wabobpsvr_AzureCalc_AzureCalcRateCard[], 5, FALSE))</f>
        <v>999999</v>
      </c>
      <c r="F704" s="1026">
        <f t="shared" si="272"/>
        <v>1</v>
      </c>
      <c r="G704" s="1053">
        <f t="shared" si="268"/>
        <v>999999</v>
      </c>
      <c r="H704" s="1024">
        <f>'Discount Calculations'!$C$42</f>
        <v>0</v>
      </c>
      <c r="I704" s="1026">
        <f t="shared" si="269"/>
        <v>999999</v>
      </c>
      <c r="J704" s="1053">
        <f t="shared" si="273"/>
        <v>0</v>
      </c>
      <c r="K704" s="548">
        <f t="shared" si="270"/>
        <v>0</v>
      </c>
      <c r="L704" s="106">
        <f>'Discount Calculations'!$AD$5+1</f>
        <v>1</v>
      </c>
      <c r="M704" s="25">
        <f t="shared" si="271"/>
        <v>999999</v>
      </c>
      <c r="N704" s="95">
        <f>M704*'FX Card'!$G$28</f>
        <v>999999</v>
      </c>
      <c r="O704" s="913" t="str">
        <f>IFERROR(VLOOKUP(D704,Table_wabobpsvr_AzureCalc_AzureCalcRateCard[], 7,FALSE), VLOOKUP(LEFT(D704, LEN(D704)-'Rate Card'!$M$26), Table_wabobpsvr_AzureCalc_AzureCalcRateCard[], 7, FALSE))</f>
        <v/>
      </c>
      <c r="P704" s="946" t="str">
        <f>IFERROR(VLOOKUP(D704,Table_wabobpsvr_AzureCalc_AzureCalcRateCard[], 8,FALSE), VLOOKUP(LEFT(D704, LEN(D704)-'Rate Card'!$M$26), Table_wabobpsvr_AzureCalc_AzureCalcRateCard[], 8, FALSE))</f>
        <v/>
      </c>
    </row>
    <row r="705" spans="1:16">
      <c r="B705" s="351" t="s">
        <v>1360</v>
      </c>
      <c r="C705" s="64" t="str">
        <f>IFERROR(VLOOKUP(D705,Table_wabobpsvr_AzureCalc_AzureCalcRateCard[], 3,FALSE), VLOOKUP(LEFT(D705, LEN(D705)-'Rate Card'!$M$26), Table_wabobpsvr_AzureCalc_AzureCalcRateCard[], 3, FALSE))</f>
        <v/>
      </c>
      <c r="D705" s="1053" t="str">
        <f>B705&amp;'Discount Calculations'!$G$16&amp;'Rate Card'!$K$23</f>
        <v>Low Frequency On Premises ActivityMOSP1</v>
      </c>
      <c r="E705" s="1032">
        <f>IFERROR(VLOOKUP(D705,Table_wabobpsvr_AzureCalc_AzureCalcRateCard[], 5,FALSE), VLOOKUP(LEFT(D705, LEN(D705)-'Rate Card'!$M$26), Table_wabobpsvr_AzureCalc_AzureCalcRateCard[], 5, FALSE))</f>
        <v>999999</v>
      </c>
      <c r="F705" s="1026">
        <f t="shared" si="272"/>
        <v>1</v>
      </c>
      <c r="G705" s="1053">
        <f t="shared" si="268"/>
        <v>999999</v>
      </c>
      <c r="H705" s="1024">
        <f>'Discount Calculations'!$C$42</f>
        <v>0</v>
      </c>
      <c r="I705" s="1026">
        <f t="shared" si="269"/>
        <v>999999</v>
      </c>
      <c r="J705" s="1053">
        <f t="shared" si="273"/>
        <v>0</v>
      </c>
      <c r="K705" s="548">
        <f t="shared" si="270"/>
        <v>0</v>
      </c>
      <c r="L705" s="106">
        <f>'Discount Calculations'!$AD$5+1</f>
        <v>1</v>
      </c>
      <c r="M705" s="25">
        <f t="shared" si="271"/>
        <v>999999</v>
      </c>
      <c r="N705" s="95">
        <f>M705*'FX Card'!$G$28</f>
        <v>999999</v>
      </c>
      <c r="O705" s="913" t="str">
        <f>IFERROR(VLOOKUP(D705,Table_wabobpsvr_AzureCalc_AzureCalcRateCard[], 7,FALSE), VLOOKUP(LEFT(D705, LEN(D705)-'Rate Card'!$M$26), Table_wabobpsvr_AzureCalc_AzureCalcRateCard[], 7, FALSE))</f>
        <v/>
      </c>
      <c r="P705" s="946" t="str">
        <f>IFERROR(VLOOKUP(D705,Table_wabobpsvr_AzureCalc_AzureCalcRateCard[], 8,FALSE), VLOOKUP(LEFT(D705, LEN(D705)-'Rate Card'!$M$26), Table_wabobpsvr_AzureCalc_AzureCalcRateCard[], 8, FALSE))</f>
        <v/>
      </c>
    </row>
    <row r="706" spans="1:16">
      <c r="B706" s="351"/>
      <c r="C706" s="64"/>
      <c r="E706" s="1032"/>
      <c r="F706" s="1026"/>
      <c r="H706" s="1024"/>
      <c r="I706" s="1026"/>
      <c r="K706" s="548"/>
      <c r="L706" s="106"/>
      <c r="M706" s="25"/>
      <c r="N706" s="95"/>
      <c r="O706" s="913"/>
      <c r="P706" s="913"/>
    </row>
    <row r="707" spans="1:16">
      <c r="A707" s="79" t="s">
        <v>4137</v>
      </c>
      <c r="B707" s="79" t="s">
        <v>159</v>
      </c>
      <c r="C707" s="79" t="s">
        <v>6</v>
      </c>
      <c r="D707" s="2" t="s">
        <v>870</v>
      </c>
      <c r="E707" s="564" t="s">
        <v>270</v>
      </c>
      <c r="F707" s="2" t="s">
        <v>191</v>
      </c>
      <c r="G707" s="2" t="s">
        <v>195</v>
      </c>
      <c r="H707" s="2" t="s">
        <v>276</v>
      </c>
      <c r="I707" s="2" t="s">
        <v>875</v>
      </c>
      <c r="J707" s="2" t="s">
        <v>880</v>
      </c>
      <c r="K707" s="79" t="s">
        <v>269</v>
      </c>
      <c r="L707" s="79" t="s">
        <v>876</v>
      </c>
      <c r="M707" s="96" t="s">
        <v>25</v>
      </c>
      <c r="N707" s="96"/>
      <c r="O707" s="912" t="s">
        <v>2</v>
      </c>
      <c r="P707" s="912" t="s">
        <v>3154</v>
      </c>
    </row>
    <row r="708" spans="1:16">
      <c r="B708" s="351" t="s">
        <v>3705</v>
      </c>
      <c r="C708" s="64" t="str">
        <f>IFERROR(VLOOKUP(D708,Table_wabobpsvr_AzureCalc_AzureCalcRateCard[], 3,FALSE), VLOOKUP(LEFT(D708, LEN(D708)-'Rate Card'!$M$26), Table_wabobpsvr_AzureCalc_AzureCalcRateCard[], 3, FALSE))</f>
        <v/>
      </c>
      <c r="D708" s="1053" t="str">
        <f>B708&amp;'Discount Calculations'!$G$16&amp;'Rate Card'!$K$23</f>
        <v>Active UsersMOSP1</v>
      </c>
      <c r="E708" s="1036">
        <f>IFERROR(VLOOKUP(D708,Table_wabobpsvr_AzureCalc_AzureCalcRateCard[], 5,FALSE), VLOOKUP(LEFT(D708, LEN(D708)-'Rate Card'!$M$26), Table_wabobpsvr_AzureCalc_AzureCalcRateCard[], 5, FALSE))</f>
        <v>999999</v>
      </c>
      <c r="F708" s="1026">
        <f>IF($E$1=1,1,0)</f>
        <v>1</v>
      </c>
      <c r="G708" s="1053">
        <f>F708*E708</f>
        <v>999999</v>
      </c>
      <c r="H708" s="1024">
        <f>'Discount Calculations'!$C$42</f>
        <v>0</v>
      </c>
      <c r="I708" s="1026">
        <f>G708*(1-H708)</f>
        <v>999999</v>
      </c>
      <c r="J708" s="1053">
        <f>IF($E$1=2,1,0)</f>
        <v>0</v>
      </c>
      <c r="K708" s="548">
        <f>E708*J708</f>
        <v>0</v>
      </c>
      <c r="L708" s="106">
        <f>'Discount Calculations'!$AD$5+1</f>
        <v>1</v>
      </c>
      <c r="M708" s="25">
        <f>L708*(K708+I708)</f>
        <v>999999</v>
      </c>
      <c r="N708" s="95">
        <f>M708*'FX Card'!$G$28</f>
        <v>999999</v>
      </c>
      <c r="O708" s="913" t="str">
        <f>IFERROR(VLOOKUP(D708,Table_wabobpsvr_AzureCalc_AzureCalcRateCard[], 7,FALSE), VLOOKUP(LEFT(D708, LEN(D708)-'Rate Card'!$M$26), Table_wabobpsvr_AzureCalc_AzureCalcRateCard[], 7, FALSE))</f>
        <v/>
      </c>
      <c r="P708" s="913" t="str">
        <f>IFERROR(VLOOKUP(D708,Table_wabobpsvr_AzureCalc_AzureCalcRateCard[], 8,FALSE), VLOOKUP(LEFT(D708, LEN(D708)-'Rate Card'!$M$26), Table_wabobpsvr_AzureCalc_AzureCalcRateCard[], 8, FALSE))</f>
        <v/>
      </c>
    </row>
    <row r="709" spans="1:16">
      <c r="B709" s="351" t="s">
        <v>3866</v>
      </c>
      <c r="C709" s="64" t="str">
        <f>IFERROR(VLOOKUP(D709,Table_wabobpsvr_AzureCalc_AzureCalcRateCard[], 3,FALSE), VLOOKUP(LEFT(D709, LEN(D709)-'Rate Card'!$M$26), Table_wabobpsvr_AzureCalc_AzureCalcRateCard[], 3, FALSE))</f>
        <v>Users</v>
      </c>
      <c r="D709" s="1053" t="str">
        <f>B709&amp;'Discount Calculations'!$G$16&amp;'Rate Card'!$K$23</f>
        <v>Active Users - Tier 2MOSP1</v>
      </c>
      <c r="E709" s="1036">
        <f>IFERROR(VLOOKUP(D709,Table_wabobpsvr_AzureCalc_AzureCalcRateCard[], 5,FALSE), VLOOKUP(LEFT(D709, LEN(D709)-'Rate Card'!$M$26), Table_wabobpsvr_AzureCalc_AzureCalcRateCard[], 5, FALSE))</f>
        <v>3.8999999999999998E-3</v>
      </c>
      <c r="F709" s="1026">
        <f>IF($E$1=1,1,0)</f>
        <v>1</v>
      </c>
      <c r="G709" s="1053">
        <f>F709*E709</f>
        <v>3.8999999999999998E-3</v>
      </c>
      <c r="H709" s="1024">
        <f>'Discount Calculations'!$C$42</f>
        <v>0</v>
      </c>
      <c r="I709" s="1026">
        <f>G709*(1-H709)</f>
        <v>3.8999999999999998E-3</v>
      </c>
      <c r="J709" s="1053">
        <f>IF($E$1=2,1,0)</f>
        <v>0</v>
      </c>
      <c r="K709" s="548">
        <f>E709*J709</f>
        <v>0</v>
      </c>
      <c r="L709" s="106">
        <f>'Discount Calculations'!$AD$5+1</f>
        <v>1</v>
      </c>
      <c r="M709" s="25">
        <f>L709*(K709+I709)</f>
        <v>3.8999999999999998E-3</v>
      </c>
      <c r="N709" s="95">
        <f>M709*'FX Card'!$G$28</f>
        <v>3.8999999999999998E-3</v>
      </c>
      <c r="O709" s="913" t="str">
        <f>IFERROR(VLOOKUP(D709,Table_wabobpsvr_AzureCalc_AzureCalcRateCard[], 7,FALSE), VLOOKUP(LEFT(D709, LEN(D709)-'Rate Card'!$M$26), Table_wabobpsvr_AzureCalc_AzureCalcRateCard[], 7, FALSE))</f>
        <v/>
      </c>
      <c r="P709" s="913" t="str">
        <f>IFERROR(VLOOKUP(D709,Table_wabobpsvr_AzureCalc_AzureCalcRateCard[], 8,FALSE), VLOOKUP(LEFT(D709, LEN(D709)-'Rate Card'!$M$26), Table_wabobpsvr_AzureCalc_AzureCalcRateCard[], 8, FALSE))</f>
        <v/>
      </c>
    </row>
    <row r="710" spans="1:16">
      <c r="B710" s="351" t="s">
        <v>4007</v>
      </c>
      <c r="C710" s="64" t="str">
        <f>IFERROR(VLOOKUP(D710,Table_wabobpsvr_AzureCalc_AzureCalcRateCard[], 3,FALSE), VLOOKUP(LEFT(D710, LEN(D710)-'Rate Card'!$M$26), Table_wabobpsvr_AzureCalc_AzureCalcRateCard[], 3, FALSE))</f>
        <v>Users</v>
      </c>
      <c r="D710" s="1053" t="str">
        <f>B710&amp;'Discount Calculations'!$G$16&amp;'Rate Card'!$K$23</f>
        <v>Active Users - Tier 3MOSP1</v>
      </c>
      <c r="E710" s="1036">
        <f>IFERROR(VLOOKUP(D710,Table_wabobpsvr_AzureCalc_AzureCalcRateCard[], 5,FALSE), VLOOKUP(LEFT(D710, LEN(D710)-'Rate Card'!$M$26), Table_wabobpsvr_AzureCalc_AzureCalcRateCard[], 5, FALSE))</f>
        <v>1.5E-3</v>
      </c>
      <c r="F710" s="1026">
        <f>IF($E$1=1,1,0)</f>
        <v>1</v>
      </c>
      <c r="G710" s="1053">
        <f>F710*E710</f>
        <v>1.5E-3</v>
      </c>
      <c r="H710" s="1024">
        <f>'Discount Calculations'!$C$42</f>
        <v>0</v>
      </c>
      <c r="I710" s="1026">
        <f>G710*(1-H710)</f>
        <v>1.5E-3</v>
      </c>
      <c r="J710" s="1053">
        <f>IF($E$1=2,1,0)</f>
        <v>0</v>
      </c>
      <c r="K710" s="548">
        <f>E710*J710</f>
        <v>0</v>
      </c>
      <c r="L710" s="106">
        <f>'Discount Calculations'!$AD$5+1</f>
        <v>1</v>
      </c>
      <c r="M710" s="25">
        <f>L710*(K710+I710)</f>
        <v>1.5E-3</v>
      </c>
      <c r="N710" s="95">
        <f>M710*'FX Card'!$G$28</f>
        <v>1.5E-3</v>
      </c>
      <c r="O710" s="913" t="str">
        <f>IFERROR(VLOOKUP(D710,Table_wabobpsvr_AzureCalc_AzureCalcRateCard[], 7,FALSE), VLOOKUP(LEFT(D710, LEN(D710)-'Rate Card'!$M$26), Table_wabobpsvr_AzureCalc_AzureCalcRateCard[], 7, FALSE))</f>
        <v/>
      </c>
      <c r="P710" s="913" t="str">
        <f>IFERROR(VLOOKUP(D710,Table_wabobpsvr_AzureCalc_AzureCalcRateCard[], 8,FALSE), VLOOKUP(LEFT(D710, LEN(D710)-'Rate Card'!$M$26), Table_wabobpsvr_AzureCalc_AzureCalcRateCard[], 8, FALSE))</f>
        <v/>
      </c>
    </row>
    <row r="711" spans="1:16">
      <c r="B711" s="351"/>
      <c r="C711" s="64"/>
      <c r="E711" s="1019"/>
      <c r="F711" s="1026"/>
      <c r="H711" s="1024"/>
      <c r="I711" s="1026"/>
      <c r="K711" s="548"/>
      <c r="L711" s="106"/>
      <c r="M711" s="25"/>
      <c r="N711" s="95"/>
      <c r="O711" s="913"/>
      <c r="P711" s="913"/>
    </row>
    <row r="712" spans="1:16">
      <c r="A712" s="79" t="s">
        <v>4791</v>
      </c>
      <c r="B712" s="79" t="s">
        <v>159</v>
      </c>
      <c r="C712" s="79" t="s">
        <v>6</v>
      </c>
      <c r="D712" s="2" t="s">
        <v>870</v>
      </c>
      <c r="E712" s="564" t="s">
        <v>270</v>
      </c>
      <c r="F712" s="2" t="s">
        <v>191</v>
      </c>
      <c r="G712" s="2" t="s">
        <v>195</v>
      </c>
      <c r="H712" s="2" t="s">
        <v>276</v>
      </c>
      <c r="I712" s="2" t="s">
        <v>875</v>
      </c>
      <c r="J712" s="2" t="s">
        <v>880</v>
      </c>
      <c r="K712" s="79" t="s">
        <v>269</v>
      </c>
      <c r="L712" s="79" t="s">
        <v>876</v>
      </c>
      <c r="M712" s="96" t="s">
        <v>25</v>
      </c>
      <c r="N712" s="96"/>
      <c r="O712" s="912" t="s">
        <v>2</v>
      </c>
      <c r="P712" s="912" t="s">
        <v>3154</v>
      </c>
    </row>
    <row r="713" spans="1:16">
      <c r="B713" s="351" t="s">
        <v>4740</v>
      </c>
      <c r="C713" s="64" t="str">
        <f>IFERROR(VLOOKUP(D713,Table_wabobpsvr_AzureCalc_AzureCalcRateCard[], 3,FALSE), VLOOKUP(LEFT(D713, LEN(D713)-'Rate Card'!$M$26), Table_wabobpsvr_AzureCalc_AzureCalcRateCard[], 3, FALSE))</f>
        <v>MB</v>
      </c>
      <c r="D713" s="1053" t="str">
        <f>B713&amp;'Discount Calculations'!$G$16&amp;'Rate Card'!$K$23</f>
        <v>Free Data Analyzed (MB)MOSP1</v>
      </c>
      <c r="E713" s="1036">
        <f>IFERROR(VLOOKUP(D713,Table_wabobpsvr_AzureCalc_AzureCalcRateCard[], 5,FALSE), VLOOKUP(LEFT(D713, LEN(D713)-'Rate Card'!$M$26), Table_wabobpsvr_AzureCalc_AzureCalcRateCard[], 5, FALSE))</f>
        <v>0</v>
      </c>
      <c r="F713" s="1026">
        <f t="shared" ref="F713:F715" si="274">IF($E$1=1,1,0)</f>
        <v>1</v>
      </c>
      <c r="G713" s="1053">
        <f t="shared" ref="G713" si="275">F713*E713</f>
        <v>0</v>
      </c>
      <c r="H713" s="1024">
        <f>'Discount Calculations'!$C$42</f>
        <v>0</v>
      </c>
      <c r="I713" s="1026">
        <f t="shared" ref="I713" si="276">G713*(1-H713)</f>
        <v>0</v>
      </c>
      <c r="J713" s="1053">
        <f t="shared" ref="J713:J715" si="277">IF($E$1=2,1,0)</f>
        <v>0</v>
      </c>
      <c r="K713" s="548">
        <f t="shared" ref="K713" si="278">E713*J713</f>
        <v>0</v>
      </c>
      <c r="L713" s="106">
        <f>'Discount Calculations'!$AD$5+1</f>
        <v>1</v>
      </c>
      <c r="M713" s="25">
        <f t="shared" ref="M713" si="279">L713*(K713+I713)</f>
        <v>0</v>
      </c>
      <c r="N713" s="95">
        <f>M713*'FX Card'!$G$28</f>
        <v>0</v>
      </c>
      <c r="O713" s="913" t="str">
        <f>IFERROR(VLOOKUP(D713,Table_wabobpsvr_AzureCalc_AzureCalcRateCard[], 7,FALSE), VLOOKUP(LEFT(D713, LEN(D713)-'Rate Card'!$M$26), Table_wabobpsvr_AzureCalc_AzureCalcRateCard[], 7, FALSE))</f>
        <v/>
      </c>
      <c r="P713" s="913" t="str">
        <f>IFERROR(VLOOKUP(D713,Table_wabobpsvr_AzureCalc_AzureCalcRateCard[], 8,FALSE), VLOOKUP(LEFT(D713, LEN(D713)-'Rate Card'!$M$26), Table_wabobpsvr_AzureCalc_AzureCalcRateCard[], 8, FALSE))</f>
        <v/>
      </c>
    </row>
    <row r="714" spans="1:16">
      <c r="B714" s="351" t="s">
        <v>4759</v>
      </c>
      <c r="C714" s="64" t="str">
        <f>IFERROR(VLOOKUP(D714,Table_wabobpsvr_AzureCalc_AzureCalcRateCard[], 3,FALSE), VLOOKUP(LEFT(D714, LEN(D714)-'Rate Card'!$M$26), Table_wabobpsvr_AzureCalc_AzureCalcRateCard[], 3, FALSE))</f>
        <v>GB</v>
      </c>
      <c r="D714" s="1053" t="str">
        <f>B714&amp;'Discount Calculations'!$G$16&amp;'Rate Card'!$K$23</f>
        <v>Standard Data Analyzed (GB)MOSP1</v>
      </c>
      <c r="E714" s="1036">
        <f>IFERROR(VLOOKUP(D714,Table_wabobpsvr_AzureCalc_AzureCalcRateCard[], 5,FALSE), VLOOKUP(LEFT(D714, LEN(D714)-'Rate Card'!$M$26), Table_wabobpsvr_AzureCalc_AzureCalcRateCard[], 5, FALSE))</f>
        <v>2.2999999999999998</v>
      </c>
      <c r="F714" s="1026">
        <f t="shared" si="274"/>
        <v>1</v>
      </c>
      <c r="G714" s="1053">
        <f t="shared" ref="G714:G715" si="280">F714*E714</f>
        <v>2.2999999999999998</v>
      </c>
      <c r="H714" s="1024">
        <f>'Discount Calculations'!$C$42</f>
        <v>0</v>
      </c>
      <c r="I714" s="1026">
        <f t="shared" ref="I714:I715" si="281">G714*(1-H714)</f>
        <v>2.2999999999999998</v>
      </c>
      <c r="J714" s="1053">
        <f t="shared" si="277"/>
        <v>0</v>
      </c>
      <c r="K714" s="548">
        <f t="shared" ref="K714:K715" si="282">E714*J714</f>
        <v>0</v>
      </c>
      <c r="L714" s="106">
        <f>'Discount Calculations'!$AD$5+1</f>
        <v>1</v>
      </c>
      <c r="M714" s="25">
        <f t="shared" ref="M714:M715" si="283">L714*(K714+I714)</f>
        <v>2.2999999999999998</v>
      </c>
      <c r="N714" s="95">
        <f>M714*'FX Card'!$G$28</f>
        <v>2.2999999999999998</v>
      </c>
      <c r="O714" s="913" t="str">
        <f>IFERROR(VLOOKUP(D714,Table_wabobpsvr_AzureCalc_AzureCalcRateCard[], 7,FALSE), VLOOKUP(LEFT(D714, LEN(D714)-'Rate Card'!$M$26), Table_wabobpsvr_AzureCalc_AzureCalcRateCard[], 7, FALSE))</f>
        <v/>
      </c>
      <c r="P714" s="913" t="str">
        <f>IFERROR(VLOOKUP(D714,Table_wabobpsvr_AzureCalc_AzureCalcRateCard[], 8,FALSE), VLOOKUP(LEFT(D714, LEN(D714)-'Rate Card'!$M$26), Table_wabobpsvr_AzureCalc_AzureCalcRateCard[], 8, FALSE))</f>
        <v/>
      </c>
    </row>
    <row r="715" spans="1:16">
      <c r="B715" s="351" t="s">
        <v>4743</v>
      </c>
      <c r="C715" s="64" t="str">
        <f>IFERROR(VLOOKUP(D715,Table_wabobpsvr_AzureCalc_AzureCalcRateCard[], 3,FALSE), VLOOKUP(LEFT(D715, LEN(D715)-'Rate Card'!$M$26), Table_wabobpsvr_AzureCalc_AzureCalcRateCard[], 3, FALSE))</f>
        <v>GB</v>
      </c>
      <c r="D715" s="1053" t="str">
        <f>B715&amp;'Discount Calculations'!$G$16&amp;'Rate Card'!$K$23</f>
        <v>Premium Data Analyzed (GB)MOSP1</v>
      </c>
      <c r="E715" s="1036">
        <f>IFERROR(VLOOKUP(D715,Table_wabobpsvr_AzureCalc_AzureCalcRateCard[], 5,FALSE), VLOOKUP(LEFT(D715, LEN(D715)-'Rate Card'!$M$26), Table_wabobpsvr_AzureCalc_AzureCalcRateCard[], 5, FALSE))</f>
        <v>3.5</v>
      </c>
      <c r="F715" s="1026">
        <f t="shared" si="274"/>
        <v>1</v>
      </c>
      <c r="G715" s="1053">
        <f t="shared" si="280"/>
        <v>3.5</v>
      </c>
      <c r="H715" s="1024">
        <f>'Discount Calculations'!$C$42</f>
        <v>0</v>
      </c>
      <c r="I715" s="1026">
        <f t="shared" si="281"/>
        <v>3.5</v>
      </c>
      <c r="J715" s="1053">
        <f t="shared" si="277"/>
        <v>0</v>
      </c>
      <c r="K715" s="548">
        <f t="shared" si="282"/>
        <v>0</v>
      </c>
      <c r="L715" s="106">
        <f>'Discount Calculations'!$AD$5+1</f>
        <v>1</v>
      </c>
      <c r="M715" s="25">
        <f t="shared" si="283"/>
        <v>3.5</v>
      </c>
      <c r="N715" s="95">
        <f>M715*'FX Card'!$G$28</f>
        <v>3.5</v>
      </c>
      <c r="O715" s="913" t="str">
        <f>IFERROR(VLOOKUP(D715,Table_wabobpsvr_AzureCalc_AzureCalcRateCard[], 7,FALSE), VLOOKUP(LEFT(D715, LEN(D715)-'Rate Card'!$M$26), Table_wabobpsvr_AzureCalc_AzureCalcRateCard[], 7, FALSE))</f>
        <v/>
      </c>
      <c r="P715" s="913" t="str">
        <f>IFERROR(VLOOKUP(D715,Table_wabobpsvr_AzureCalc_AzureCalcRateCard[], 8,FALSE), VLOOKUP(LEFT(D715, LEN(D715)-'Rate Card'!$M$26), Table_wabobpsvr_AzureCalc_AzureCalcRateCard[], 8, FALSE))</f>
        <v/>
      </c>
    </row>
    <row r="716" spans="1:16">
      <c r="B716" s="351"/>
      <c r="C716" s="64"/>
      <c r="E716" s="1050"/>
      <c r="F716" s="1026"/>
      <c r="H716" s="1024"/>
      <c r="I716" s="1026"/>
      <c r="K716" s="548"/>
      <c r="L716" s="106"/>
      <c r="M716" s="25"/>
      <c r="N716" s="33"/>
      <c r="O716" s="914"/>
      <c r="P716" s="914"/>
    </row>
    <row r="717" spans="1:16" s="1052" customFormat="1">
      <c r="A717" s="79" t="s">
        <v>7367</v>
      </c>
      <c r="B717" s="79" t="s">
        <v>159</v>
      </c>
      <c r="C717" s="79" t="s">
        <v>6</v>
      </c>
      <c r="D717" s="2" t="s">
        <v>870</v>
      </c>
      <c r="E717" s="564" t="s">
        <v>270</v>
      </c>
      <c r="F717" s="2" t="s">
        <v>187</v>
      </c>
      <c r="G717" s="2" t="s">
        <v>191</v>
      </c>
      <c r="H717" s="2" t="s">
        <v>195</v>
      </c>
      <c r="I717" s="2" t="s">
        <v>276</v>
      </c>
      <c r="J717" s="2" t="s">
        <v>875</v>
      </c>
      <c r="K717" s="79" t="s">
        <v>880</v>
      </c>
      <c r="L717" s="79" t="s">
        <v>269</v>
      </c>
      <c r="M717" s="79" t="s">
        <v>876</v>
      </c>
      <c r="N717" s="96" t="s">
        <v>25</v>
      </c>
      <c r="O717" s="912" t="s">
        <v>2</v>
      </c>
      <c r="P717" s="912" t="s">
        <v>3154</v>
      </c>
    </row>
    <row r="718" spans="1:16" s="1052" customFormat="1">
      <c r="B718" s="351" t="s">
        <v>7368</v>
      </c>
      <c r="C718" s="64" t="str">
        <f>IFERROR(VLOOKUP(D718,Table_wabobpsvr_AzureCalc_AzureCalcRateCard[], 3,FALSE), VLOOKUP(LEFT(D718, LEN(D718)-'Rate Card'!$M$26), Table_wabobpsvr_AzureCalc_AzureCalcRateCard[], 3, FALSE))</f>
        <v>100 Users</v>
      </c>
      <c r="D718" s="1053" t="str">
        <f>B718&amp;'[4]Discount Calculations'!$G$16&amp;'[4]Rate Card'!$K$23</f>
        <v>Free Data Catalog Units (in 100s)D1</v>
      </c>
      <c r="E718" s="1025">
        <f>IFERROR(VLOOKUP(D718,Table_wabobpsvr_AzureCalc_AzureCalcRateCard[], 5,FALSE), VLOOKUP(LEFT(D718, LEN(D718)-'Rate Card'!$M$26), Table_wabobpsvr_AzureCalc_AzureCalcRateCard[], 5, FALSE))</f>
        <v>0</v>
      </c>
      <c r="F718" s="1026">
        <f>IF($E$1=1,1,0)</f>
        <v>1</v>
      </c>
      <c r="G718" s="1053">
        <f>F718*E718</f>
        <v>0</v>
      </c>
      <c r="H718" s="1024">
        <f>'Discount Calculations'!$C$42</f>
        <v>0</v>
      </c>
      <c r="I718" s="1026">
        <f>G718*(1-H718)</f>
        <v>0</v>
      </c>
      <c r="J718" s="1053">
        <f>IF($E$1=2,1,0)</f>
        <v>0</v>
      </c>
      <c r="K718" s="548">
        <f>E718*J718</f>
        <v>0</v>
      </c>
      <c r="L718" s="106">
        <f>'[4]Discount Calculations'!$AD$5+1</f>
        <v>1</v>
      </c>
      <c r="M718" s="25">
        <f>L718*(K718+I718)</f>
        <v>0</v>
      </c>
      <c r="N718" s="95">
        <f>M718*'FX Card'!$G$28</f>
        <v>0</v>
      </c>
      <c r="O718" s="913" t="str">
        <f>IFERROR(VLOOKUP(D718,Table_wabobpsvr_AzureCalc_AzureCalcRateCard[], 7,FALSE), VLOOKUP(LEFT(D718, LEN(D718)-'Rate Card'!$M$26), Table_wabobpsvr_AzureCalc_AzureCalcRateCard[], 7, FALSE))</f>
        <v/>
      </c>
      <c r="P718" s="913" t="str">
        <f>IFERROR(VLOOKUP(D718,Table_wabobpsvr_AzureCalc_AzureCalcRateCard[], 8,FALSE), VLOOKUP(LEFT(D718, LEN(D718)-'Rate Card'!$M$26), Table_wabobpsvr_AzureCalc_AzureCalcRateCard[], 8, FALSE))</f>
        <v/>
      </c>
    </row>
    <row r="719" spans="1:16" s="1052" customFormat="1">
      <c r="B719" s="351" t="s">
        <v>7369</v>
      </c>
      <c r="C719" s="64" t="str">
        <f>IFERROR(VLOOKUP(D719,Table_wabobpsvr_AzureCalc_AzureCalcRateCard[], 3,FALSE), VLOOKUP(LEFT(D719, LEN(D719)-'Rate Card'!$M$26), Table_wabobpsvr_AzureCalc_AzureCalcRateCard[], 3, FALSE))</f>
        <v>100 Users</v>
      </c>
      <c r="D719" s="1053" t="str">
        <f>B719&amp;'Discount Calculations'!$G$16&amp;'Rate Card'!$K$23</f>
        <v>Standard Data Catalog Units (in 100s)MOSP1</v>
      </c>
      <c r="E719" s="1025">
        <f>IFERROR(VLOOKUP(D719,Table_wabobpsvr_AzureCalc_AzureCalcRateCard[], 5,FALSE), VLOOKUP(LEFT(D719, LEN(D719)-'Rate Card'!$M$26), Table_wabobpsvr_AzureCalc_AzureCalcRateCard[], 5, FALSE))</f>
        <v>50</v>
      </c>
      <c r="F719" s="1026">
        <f>IF($E$1=1,1,0)</f>
        <v>1</v>
      </c>
      <c r="G719" s="1053">
        <f>F719*E719</f>
        <v>50</v>
      </c>
      <c r="H719" s="1024">
        <f>'Discount Calculations'!$C$42</f>
        <v>0</v>
      </c>
      <c r="I719" s="1026">
        <f>G719*(1-H719)</f>
        <v>50</v>
      </c>
      <c r="J719" s="1053">
        <f>IF($E$1=2,1,0)</f>
        <v>0</v>
      </c>
      <c r="K719" s="548">
        <f>E719*J719</f>
        <v>0</v>
      </c>
      <c r="L719" s="106">
        <f>'Discount Calculations'!$AD$5+1</f>
        <v>1</v>
      </c>
      <c r="M719" s="25">
        <f>L719*(K719+I719)</f>
        <v>50</v>
      </c>
      <c r="N719" s="95">
        <f>M719*'FX Card'!$G$28</f>
        <v>50</v>
      </c>
      <c r="O719" s="913" t="str">
        <f>IFERROR(VLOOKUP(D719,Table_wabobpsvr_AzureCalc_AzureCalcRateCard[], 7,FALSE), VLOOKUP(LEFT(D719, LEN(D719)-'Rate Card'!$M$26), Table_wabobpsvr_AzureCalc_AzureCalcRateCard[], 7, FALSE))</f>
        <v/>
      </c>
      <c r="P719" s="913" t="str">
        <f>IFERROR(VLOOKUP(D719,Table_wabobpsvr_AzureCalc_AzureCalcRateCard[], 8,FALSE), VLOOKUP(LEFT(D719, LEN(D719)-'Rate Card'!$M$26), Table_wabobpsvr_AzureCalc_AzureCalcRateCard[], 8, FALSE))</f>
        <v/>
      </c>
    </row>
    <row r="720" spans="1:16" s="1052" customFormat="1">
      <c r="B720" s="351"/>
      <c r="C720" s="64"/>
      <c r="D720" s="1053"/>
      <c r="E720" s="1025"/>
      <c r="F720" s="1026"/>
      <c r="G720" s="1053"/>
      <c r="H720" s="1024"/>
      <c r="I720" s="1026"/>
      <c r="J720" s="1053"/>
      <c r="K720" s="548"/>
      <c r="L720" s="106"/>
      <c r="M720" s="25"/>
      <c r="N720" s="95"/>
      <c r="O720" s="913"/>
      <c r="P720" s="913"/>
    </row>
    <row r="721" spans="1:16" s="1052" customFormat="1">
      <c r="A721" s="79" t="s">
        <v>7370</v>
      </c>
      <c r="B721" s="79" t="s">
        <v>159</v>
      </c>
      <c r="C721" s="79" t="s">
        <v>6</v>
      </c>
      <c r="D721" s="2" t="s">
        <v>870</v>
      </c>
      <c r="E721" s="564" t="s">
        <v>270</v>
      </c>
      <c r="F721" s="2" t="s">
        <v>187</v>
      </c>
      <c r="G721" s="2" t="s">
        <v>191</v>
      </c>
      <c r="H721" s="2" t="s">
        <v>195</v>
      </c>
      <c r="I721" s="2" t="s">
        <v>276</v>
      </c>
      <c r="J721" s="2" t="s">
        <v>875</v>
      </c>
      <c r="K721" s="79" t="s">
        <v>880</v>
      </c>
      <c r="L721" s="79" t="s">
        <v>269</v>
      </c>
      <c r="M721" s="79" t="s">
        <v>876</v>
      </c>
      <c r="N721" s="96" t="s">
        <v>25</v>
      </c>
      <c r="O721" s="912" t="s">
        <v>2</v>
      </c>
      <c r="P721" s="912" t="s">
        <v>3154</v>
      </c>
    </row>
    <row r="722" spans="1:16" s="1052" customFormat="1">
      <c r="A722" s="576"/>
      <c r="B722" s="1052" t="s">
        <v>7388</v>
      </c>
      <c r="C722" s="64" t="str">
        <f>IFERROR(VLOOKUP(D722,Table_wabobpsvr_AzureCalc_AzureCalcRateCard[], 3,FALSE), VLOOKUP(LEFT(D722, LEN(D722)-'Rate Card'!$M$26), Table_wabobpsvr_AzureCalc_AzureCalcRateCard[], 3, FALSE))</f>
        <v>Hours</v>
      </c>
      <c r="D722" s="1053" t="str">
        <f>B722&amp;'Discount Calculations'!$G$16&amp;'Rate Card'!$K$23</f>
        <v>Basic Application Gateway Hours (Small)MOSP1</v>
      </c>
      <c r="E722" s="1025">
        <f>IFERROR(VLOOKUP(D722,Table_wabobpsvr_AzureCalc_AzureCalcRateCard[], 5,FALSE), VLOOKUP(LEFT(D722, LEN(D722)-'Rate Card'!$M$26), Table_wabobpsvr_AzureCalc_AzureCalcRateCard[], 5, FALSE))</f>
        <v>2.5000000000000001E-2</v>
      </c>
      <c r="F722" s="1026">
        <f>IF($E$1=1,1,0)</f>
        <v>1</v>
      </c>
      <c r="G722" s="1053">
        <f>F722*E722</f>
        <v>2.5000000000000001E-2</v>
      </c>
      <c r="H722" s="1024">
        <f>'Discount Calculations'!$C$42</f>
        <v>0</v>
      </c>
      <c r="I722" s="1026">
        <f>G722*(1-H722)</f>
        <v>2.5000000000000001E-2</v>
      </c>
      <c r="J722" s="1053">
        <f>IF($E$1=2,1,0)</f>
        <v>0</v>
      </c>
      <c r="K722" s="548">
        <f>E722*J722</f>
        <v>0</v>
      </c>
      <c r="L722" s="106">
        <f>'Discount Calculations'!$AD$5+1</f>
        <v>1</v>
      </c>
      <c r="M722" s="25">
        <f>L722*(K722+I722)</f>
        <v>2.5000000000000001E-2</v>
      </c>
      <c r="N722" s="95">
        <f>M722*'FX Card'!$G$28</f>
        <v>2.5000000000000001E-2</v>
      </c>
      <c r="O722" s="913" t="str">
        <f>IFERROR(VLOOKUP(D722,Table_wabobpsvr_AzureCalc_AzureCalcRateCard[], 7,FALSE), VLOOKUP(LEFT(D722, LEN(D722)-'Rate Card'!$M$26), Table_wabobpsvr_AzureCalc_AzureCalcRateCard[], 7, FALSE))</f>
        <v/>
      </c>
      <c r="P722" s="913" t="str">
        <f>IFERROR(VLOOKUP(D722,Table_wabobpsvr_AzureCalc_AzureCalcRateCard[], 8,FALSE), VLOOKUP(LEFT(D722, LEN(D722)-'Rate Card'!$M$26), Table_wabobpsvr_AzureCalc_AzureCalcRateCard[], 8, FALSE))</f>
        <v/>
      </c>
    </row>
    <row r="723" spans="1:16" s="1052" customFormat="1">
      <c r="A723" s="576"/>
      <c r="B723" s="1052" t="s">
        <v>7392</v>
      </c>
      <c r="C723" s="64" t="str">
        <f>IFERROR(VLOOKUP(D723,Table_wabobpsvr_AzureCalc_AzureCalcRateCard[], 3,FALSE), VLOOKUP(LEFT(D723, LEN(D723)-'Rate Card'!$M$26), Table_wabobpsvr_AzureCalc_AzureCalcRateCard[], 3, FALSE))</f>
        <v>Hours</v>
      </c>
      <c r="D723" s="1053" t="str">
        <f>B723&amp;'Discount Calculations'!$G$16&amp;'Rate Card'!$K$23</f>
        <v>Basic Application Gateway Hours (Medium)MOSP1</v>
      </c>
      <c r="E723" s="1025">
        <f>IFERROR(VLOOKUP(D723,Table_wabobpsvr_AzureCalc_AzureCalcRateCard[], 5,FALSE), VLOOKUP(LEFT(D723, LEN(D723)-'Rate Card'!$M$26), Table_wabobpsvr_AzureCalc_AzureCalcRateCard[], 5, FALSE))</f>
        <v>7.0000000000000007E-2</v>
      </c>
      <c r="F723" s="1026">
        <f t="shared" ref="F723:F737" si="284">IF($E$1=1,1,0)</f>
        <v>1</v>
      </c>
      <c r="G723" s="1053">
        <f t="shared" ref="G723:G728" si="285">F723*E723</f>
        <v>7.0000000000000007E-2</v>
      </c>
      <c r="H723" s="1024">
        <f>'Discount Calculations'!$C$42</f>
        <v>0</v>
      </c>
      <c r="I723" s="1026">
        <f t="shared" ref="I723:I728" si="286">G723*(1-H723)</f>
        <v>7.0000000000000007E-2</v>
      </c>
      <c r="J723" s="1053">
        <f t="shared" ref="J723:J737" si="287">IF($E$1=2,1,0)</f>
        <v>0</v>
      </c>
      <c r="K723" s="548">
        <f t="shared" ref="K723:K728" si="288">E723*J723</f>
        <v>0</v>
      </c>
      <c r="L723" s="106">
        <f>'Discount Calculations'!$AD$5+1</f>
        <v>1</v>
      </c>
      <c r="M723" s="25">
        <f t="shared" ref="M723:M728" si="289">L723*(K723+I723)</f>
        <v>7.0000000000000007E-2</v>
      </c>
      <c r="N723" s="95">
        <f>M723*'FX Card'!$G$28</f>
        <v>7.0000000000000007E-2</v>
      </c>
      <c r="O723" s="913" t="str">
        <f>IFERROR(VLOOKUP(D723,Table_wabobpsvr_AzureCalc_AzureCalcRateCard[], 7,FALSE), VLOOKUP(LEFT(D723, LEN(D723)-'Rate Card'!$M$26), Table_wabobpsvr_AzureCalc_AzureCalcRateCard[], 7, FALSE))</f>
        <v/>
      </c>
      <c r="P723" s="913" t="str">
        <f>IFERROR(VLOOKUP(D723,Table_wabobpsvr_AzureCalc_AzureCalcRateCard[], 8,FALSE), VLOOKUP(LEFT(D723, LEN(D723)-'Rate Card'!$M$26), Table_wabobpsvr_AzureCalc_AzureCalcRateCard[], 8, FALSE))</f>
        <v/>
      </c>
    </row>
    <row r="724" spans="1:16" s="1052" customFormat="1">
      <c r="A724" s="576"/>
      <c r="B724" s="1052" t="s">
        <v>7393</v>
      </c>
      <c r="C724" s="64" t="str">
        <f>IFERROR(VLOOKUP(D724,Table_wabobpsvr_AzureCalc_AzureCalcRateCard[], 3,FALSE), VLOOKUP(LEFT(D724, LEN(D724)-'Rate Card'!$M$26), Table_wabobpsvr_AzureCalc_AzureCalcRateCard[], 3, FALSE))</f>
        <v>Hours</v>
      </c>
      <c r="D724" s="1053" t="str">
        <f>B724&amp;'Discount Calculations'!$G$16&amp;'Rate Card'!$K$23</f>
        <v>Basic Application Gateway Hours (Large)MOSP1</v>
      </c>
      <c r="E724" s="1025">
        <f>IFERROR(VLOOKUP(D724,Table_wabobpsvr_AzureCalc_AzureCalcRateCard[], 5,FALSE), VLOOKUP(LEFT(D724, LEN(D724)-'Rate Card'!$M$26), Table_wabobpsvr_AzureCalc_AzureCalcRateCard[], 5, FALSE))</f>
        <v>0.32</v>
      </c>
      <c r="F724" s="1026">
        <f t="shared" si="284"/>
        <v>1</v>
      </c>
      <c r="G724" s="1053">
        <f t="shared" si="285"/>
        <v>0.32</v>
      </c>
      <c r="H724" s="1024">
        <f>'Discount Calculations'!$C$42</f>
        <v>0</v>
      </c>
      <c r="I724" s="1026">
        <f t="shared" si="286"/>
        <v>0.32</v>
      </c>
      <c r="J724" s="1053">
        <f t="shared" si="287"/>
        <v>0</v>
      </c>
      <c r="K724" s="548">
        <f t="shared" si="288"/>
        <v>0</v>
      </c>
      <c r="L724" s="106">
        <f>'Discount Calculations'!$AD$5+1</f>
        <v>1</v>
      </c>
      <c r="M724" s="25">
        <f t="shared" si="289"/>
        <v>0.32</v>
      </c>
      <c r="N724" s="95">
        <f>M724*'FX Card'!$G$28</f>
        <v>0.32</v>
      </c>
      <c r="O724" s="913" t="str">
        <f>IFERROR(VLOOKUP(D724,Table_wabobpsvr_AzureCalc_AzureCalcRateCard[], 7,FALSE), VLOOKUP(LEFT(D724, LEN(D724)-'Rate Card'!$M$26), Table_wabobpsvr_AzureCalc_AzureCalcRateCard[], 7, FALSE))</f>
        <v/>
      </c>
      <c r="P724" s="913" t="str">
        <f>IFERROR(VLOOKUP(D724,Table_wabobpsvr_AzureCalc_AzureCalcRateCard[], 8,FALSE), VLOOKUP(LEFT(D724, LEN(D724)-'Rate Card'!$M$26), Table_wabobpsvr_AzureCalc_AzureCalcRateCard[], 8, FALSE))</f>
        <v/>
      </c>
    </row>
    <row r="725" spans="1:16" s="1052" customFormat="1">
      <c r="A725" s="576"/>
      <c r="C725" s="64"/>
      <c r="D725" s="1053"/>
      <c r="E725" s="1025"/>
      <c r="F725" s="1026"/>
      <c r="G725" s="1053"/>
      <c r="H725" s="1024"/>
      <c r="I725" s="1026"/>
      <c r="J725" s="1053"/>
      <c r="K725" s="548"/>
      <c r="L725" s="106"/>
      <c r="M725" s="25"/>
      <c r="N725" s="95"/>
      <c r="O725" s="913"/>
      <c r="P725" s="913"/>
    </row>
    <row r="726" spans="1:16" s="1052" customFormat="1">
      <c r="B726" s="1222" t="s">
        <v>7390</v>
      </c>
      <c r="C726" s="64" t="s">
        <v>10</v>
      </c>
      <c r="D726" s="1053" t="str">
        <f>B726&amp;'Discount Calculations'!$G$16&amp;'Rate Card'!$K$23</f>
        <v>Basic Application Gateway Data (Small)MOSP1</v>
      </c>
      <c r="E726" s="1025">
        <f>IFERROR(VLOOKUP(D726,Table_wabobpsvr_AzureCalc_AzureCalcRateCard[], 5,FALSE), VLOOKUP(LEFT(D726, LEN(D726)-'Rate Card'!$M$26), Table_wabobpsvr_AzureCalc_AzureCalcRateCard[], 5, FALSE))</f>
        <v>8.0000000000000002E-3</v>
      </c>
      <c r="F726" s="1026">
        <f t="shared" si="284"/>
        <v>1</v>
      </c>
      <c r="G726" s="1053">
        <f t="shared" si="285"/>
        <v>8.0000000000000002E-3</v>
      </c>
      <c r="H726" s="1024">
        <f>'Discount Calculations'!$C$42</f>
        <v>0</v>
      </c>
      <c r="I726" s="1026">
        <f t="shared" si="286"/>
        <v>8.0000000000000002E-3</v>
      </c>
      <c r="J726" s="1053">
        <f t="shared" si="287"/>
        <v>0</v>
      </c>
      <c r="K726" s="548">
        <f t="shared" si="288"/>
        <v>0</v>
      </c>
      <c r="L726" s="106">
        <f>'Discount Calculations'!$AD$5+1</f>
        <v>1</v>
      </c>
      <c r="M726" s="25">
        <f t="shared" si="289"/>
        <v>8.0000000000000002E-3</v>
      </c>
      <c r="N726" s="95">
        <f>M726*'FX Card'!$G$28</f>
        <v>8.0000000000000002E-3</v>
      </c>
      <c r="O726" s="913" t="str">
        <f>IFERROR(VLOOKUP(D726,Table_wabobpsvr_AzureCalc_AzureCalcRateCard[], 7,FALSE), VLOOKUP(LEFT(D726, LEN(D726)-'Rate Card'!$M$26), Table_wabobpsvr_AzureCalc_AzureCalcRateCard[], 7, FALSE))</f>
        <v/>
      </c>
      <c r="P726" s="913" t="str">
        <f>IFERROR(VLOOKUP(D726,Table_wabobpsvr_AzureCalc_AzureCalcRateCard[], 8,FALSE), VLOOKUP(LEFT(D726, LEN(D726)-'Rate Card'!$M$26), Table_wabobpsvr_AzureCalc_AzureCalcRateCard[], 8, FALSE))</f>
        <v/>
      </c>
    </row>
    <row r="727" spans="1:16" s="1052" customFormat="1">
      <c r="B727" s="1222" t="s">
        <v>7389</v>
      </c>
      <c r="C727" s="64" t="s">
        <v>10</v>
      </c>
      <c r="D727" s="1053" t="str">
        <f>B727&amp;'Discount Calculations'!$G$16&amp;'Rate Card'!$K$23</f>
        <v>Basic Application Gateway Data (Medium)MOSP1</v>
      </c>
      <c r="E727" s="1025">
        <f>IFERROR(VLOOKUP(D727,Table_wabobpsvr_AzureCalc_AzureCalcRateCard[], 5,FALSE), VLOOKUP(LEFT(D727, LEN(D727)-'Rate Card'!$M$26), Table_wabobpsvr_AzureCalc_AzureCalcRateCard[], 5, FALSE))</f>
        <v>7.0000000000000001E-3</v>
      </c>
      <c r="F727" s="1026">
        <f t="shared" si="284"/>
        <v>1</v>
      </c>
      <c r="G727" s="1053">
        <f t="shared" si="285"/>
        <v>7.0000000000000001E-3</v>
      </c>
      <c r="H727" s="1024">
        <f>'Discount Calculations'!$C$42</f>
        <v>0</v>
      </c>
      <c r="I727" s="1026">
        <f t="shared" si="286"/>
        <v>7.0000000000000001E-3</v>
      </c>
      <c r="J727" s="1053">
        <f t="shared" si="287"/>
        <v>0</v>
      </c>
      <c r="K727" s="548">
        <f t="shared" si="288"/>
        <v>0</v>
      </c>
      <c r="L727" s="106">
        <f>'Discount Calculations'!$AD$5+1</f>
        <v>1</v>
      </c>
      <c r="M727" s="25">
        <f t="shared" si="289"/>
        <v>7.0000000000000001E-3</v>
      </c>
      <c r="N727" s="95">
        <f>M727*'FX Card'!$G$28</f>
        <v>7.0000000000000001E-3</v>
      </c>
      <c r="O727" s="913" t="str">
        <f>IFERROR(VLOOKUP(D727,Table_wabobpsvr_AzureCalc_AzureCalcRateCard[], 7,FALSE), VLOOKUP(LEFT(D727, LEN(D727)-'Rate Card'!$M$26), Table_wabobpsvr_AzureCalc_AzureCalcRateCard[], 7, FALSE))</f>
        <v/>
      </c>
      <c r="P727" s="913" t="str">
        <f>IFERROR(VLOOKUP(D727,Table_wabobpsvr_AzureCalc_AzureCalcRateCard[], 8,FALSE), VLOOKUP(LEFT(D727, LEN(D727)-'Rate Card'!$M$26), Table_wabobpsvr_AzureCalc_AzureCalcRateCard[], 8, FALSE))</f>
        <v/>
      </c>
    </row>
    <row r="728" spans="1:16" s="1052" customFormat="1">
      <c r="B728" s="1222" t="s">
        <v>7391</v>
      </c>
      <c r="C728" s="64" t="s">
        <v>10</v>
      </c>
      <c r="D728" s="1053" t="str">
        <f>B728&amp;'Discount Calculations'!$G$16&amp;'Rate Card'!$K$23</f>
        <v>Basic Application Gateway Data (Large)MOSP1</v>
      </c>
      <c r="E728" s="1025">
        <f>IFERROR(VLOOKUP(D728,Table_wabobpsvr_AzureCalc_AzureCalcRateCard[], 5,FALSE), VLOOKUP(LEFT(D728, LEN(D728)-'Rate Card'!$M$26), Table_wabobpsvr_AzureCalc_AzureCalcRateCard[], 5, FALSE))</f>
        <v>3.5000000000000001E-3</v>
      </c>
      <c r="F728" s="1026">
        <f t="shared" si="284"/>
        <v>1</v>
      </c>
      <c r="G728" s="1053">
        <f t="shared" si="285"/>
        <v>3.5000000000000001E-3</v>
      </c>
      <c r="H728" s="1024">
        <f>'Discount Calculations'!$C$42</f>
        <v>0</v>
      </c>
      <c r="I728" s="1026">
        <f t="shared" si="286"/>
        <v>3.5000000000000001E-3</v>
      </c>
      <c r="J728" s="1053">
        <f t="shared" si="287"/>
        <v>0</v>
      </c>
      <c r="K728" s="548">
        <f t="shared" si="288"/>
        <v>0</v>
      </c>
      <c r="L728" s="106">
        <f>'Discount Calculations'!$AD$5+1</f>
        <v>1</v>
      </c>
      <c r="M728" s="25">
        <f t="shared" si="289"/>
        <v>3.5000000000000001E-3</v>
      </c>
      <c r="N728" s="95">
        <f>M728*'FX Card'!$G$28</f>
        <v>3.5000000000000001E-3</v>
      </c>
      <c r="O728" s="913" t="str">
        <f>IFERROR(VLOOKUP(D728,Table_wabobpsvr_AzureCalc_AzureCalcRateCard[], 7,FALSE), VLOOKUP(LEFT(D728, LEN(D728)-'Rate Card'!$M$26), Table_wabobpsvr_AzureCalc_AzureCalcRateCard[], 7, FALSE))</f>
        <v/>
      </c>
      <c r="P728" s="913" t="str">
        <f>IFERROR(VLOOKUP(D728,Table_wabobpsvr_AzureCalc_AzureCalcRateCard[], 8,FALSE), VLOOKUP(LEFT(D728, LEN(D728)-'Rate Card'!$M$26), Table_wabobpsvr_AzureCalc_AzureCalcRateCard[], 8, FALSE))</f>
        <v/>
      </c>
    </row>
    <row r="729" spans="1:16" s="1052" customFormat="1">
      <c r="A729" s="1052" t="s">
        <v>34</v>
      </c>
      <c r="B729" s="1222" t="s">
        <v>7390</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(Small)MOSP1</v>
      </c>
      <c r="E729" s="1025">
        <f>IFERROR(VLOOKUP(D729,Table_wabobpsvr_AzureCalc_AzureCalcRateCard[], 5,FALSE), VLOOKUP(LEFT(D729, LEN(D729)-'Rate Card'!$M$26), Table_wabobpsvr_AzureCalc_AzureCalcRateCard[], 5, FALSE))</f>
        <v>8.0000000000000002E-3</v>
      </c>
      <c r="F729" s="1026">
        <f t="shared" si="284"/>
        <v>1</v>
      </c>
      <c r="G729" s="1053">
        <f t="shared" ref="G729:G737" si="290">F729*E729</f>
        <v>8.0000000000000002E-3</v>
      </c>
      <c r="H729" s="1024">
        <f>'Discount Calculations'!$C$42</f>
        <v>0</v>
      </c>
      <c r="I729" s="1026">
        <f t="shared" ref="I729:I737" si="291">G729*(1-H729)</f>
        <v>8.0000000000000002E-3</v>
      </c>
      <c r="J729" s="1053">
        <f t="shared" si="287"/>
        <v>0</v>
      </c>
      <c r="K729" s="548">
        <f t="shared" ref="K729:K737" si="292">E729*J729</f>
        <v>0</v>
      </c>
      <c r="L729" s="106">
        <f>'Discount Calculations'!$AD$5+1</f>
        <v>1</v>
      </c>
      <c r="M729" s="25">
        <f t="shared" ref="M729:M737" si="293">L729*(K729+I729)</f>
        <v>8.0000000000000002E-3</v>
      </c>
      <c r="N729" s="95">
        <f>M729*'FX Card'!$G$28</f>
        <v>8.0000000000000002E-3</v>
      </c>
      <c r="O729" s="913" t="str">
        <f>IFERROR(VLOOKUP(D729,Table_wabobpsvr_AzureCalc_AzureCalcRateCard[], 7,FALSE), VLOOKUP(LEFT(D729, LEN(D729)-'Rate Card'!$M$26), Table_wabobpsvr_AzureCalc_AzureCalcRateCard[], 7, FALSE))</f>
        <v/>
      </c>
      <c r="P729" s="913" t="str">
        <f>IFERROR(VLOOKUP(D729,Table_wabobpsvr_AzureCalc_AzureCalcRateCard[], 8,FALSE), VLOOKUP(LEFT(D729, LEN(D729)-'Rate Card'!$M$26), Table_wabobpsvr_AzureCalc_AzureCalcRateCard[], 8, FALSE))</f>
        <v/>
      </c>
    </row>
    <row r="730" spans="1:16" s="1052" customFormat="1">
      <c r="A730" s="1052" t="s">
        <v>34</v>
      </c>
      <c r="B730" s="1222" t="s">
        <v>7389</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(Medium)MOSP1</v>
      </c>
      <c r="E730" s="1025">
        <f>IFERROR(VLOOKUP(D730,Table_wabobpsvr_AzureCalc_AzureCalcRateCard[], 5,FALSE), VLOOKUP(LEFT(D730, LEN(D730)-'Rate Card'!$M$26), Table_wabobpsvr_AzureCalc_AzureCalcRateCard[], 5, FALSE))</f>
        <v>7.0000000000000001E-3</v>
      </c>
      <c r="F730" s="1026">
        <f t="shared" si="284"/>
        <v>1</v>
      </c>
      <c r="G730" s="1053">
        <f t="shared" si="290"/>
        <v>7.0000000000000001E-3</v>
      </c>
      <c r="H730" s="1024">
        <f>'Discount Calculations'!$C$42</f>
        <v>0</v>
      </c>
      <c r="I730" s="1026">
        <f t="shared" si="291"/>
        <v>7.0000000000000001E-3</v>
      </c>
      <c r="J730" s="1053">
        <f t="shared" si="287"/>
        <v>0</v>
      </c>
      <c r="K730" s="548">
        <f t="shared" si="292"/>
        <v>0</v>
      </c>
      <c r="L730" s="106">
        <f>'Discount Calculations'!$AD$5+1</f>
        <v>1</v>
      </c>
      <c r="M730" s="25">
        <f t="shared" si="293"/>
        <v>7.0000000000000001E-3</v>
      </c>
      <c r="N730" s="95">
        <f>M730*'FX Card'!$G$28</f>
        <v>7.0000000000000001E-3</v>
      </c>
      <c r="O730" s="913" t="str">
        <f>IFERROR(VLOOKUP(D730,Table_wabobpsvr_AzureCalc_AzureCalcRateCard[], 7,FALSE), VLOOKUP(LEFT(D730, LEN(D730)-'Rate Card'!$M$26), Table_wabobpsvr_AzureCalc_AzureCalcRateCard[], 7, FALSE))</f>
        <v/>
      </c>
      <c r="P730" s="913" t="str">
        <f>IFERROR(VLOOKUP(D730,Table_wabobpsvr_AzureCalc_AzureCalcRateCard[], 8,FALSE), VLOOKUP(LEFT(D730, LEN(D730)-'Rate Card'!$M$26), Table_wabobpsvr_AzureCalc_AzureCalcRateCard[], 8, FALSE))</f>
        <v/>
      </c>
    </row>
    <row r="731" spans="1:16" s="1052" customFormat="1">
      <c r="A731" s="1052" t="s">
        <v>34</v>
      </c>
      <c r="B731" s="1222" t="s">
        <v>7391</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(Large)MOSP1</v>
      </c>
      <c r="E731" s="1025">
        <f>IFERROR(VLOOKUP(D731,Table_wabobpsvr_AzureCalc_AzureCalcRateCard[], 5,FALSE), VLOOKUP(LEFT(D731, LEN(D731)-'Rate Card'!$M$26), Table_wabobpsvr_AzureCalc_AzureCalcRateCard[], 5, FALSE))</f>
        <v>3.5000000000000001E-3</v>
      </c>
      <c r="F731" s="1026">
        <f t="shared" si="284"/>
        <v>1</v>
      </c>
      <c r="G731" s="1053">
        <f t="shared" si="290"/>
        <v>3.5000000000000001E-3</v>
      </c>
      <c r="H731" s="1024">
        <f>'Discount Calculations'!$C$42</f>
        <v>0</v>
      </c>
      <c r="I731" s="1026">
        <f t="shared" si="291"/>
        <v>3.5000000000000001E-3</v>
      </c>
      <c r="J731" s="1053">
        <f t="shared" si="287"/>
        <v>0</v>
      </c>
      <c r="K731" s="548">
        <f t="shared" si="292"/>
        <v>0</v>
      </c>
      <c r="L731" s="106">
        <f>'Discount Calculations'!$AD$5+1</f>
        <v>1</v>
      </c>
      <c r="M731" s="25">
        <f t="shared" si="293"/>
        <v>3.5000000000000001E-3</v>
      </c>
      <c r="N731" s="95">
        <f>M731*'FX Card'!$G$28</f>
        <v>3.5000000000000001E-3</v>
      </c>
      <c r="O731" s="913" t="str">
        <f>IFERROR(VLOOKUP(D731,Table_wabobpsvr_AzureCalc_AzureCalcRateCard[], 7,FALSE), VLOOKUP(LEFT(D731, LEN(D731)-'Rate Card'!$M$26), Table_wabobpsvr_AzureCalc_AzureCalcRateCard[], 7, FALSE))</f>
        <v/>
      </c>
      <c r="P731" s="913" t="str">
        <f>IFERROR(VLOOKUP(D731,Table_wabobpsvr_AzureCalc_AzureCalcRateCard[], 8,FALSE), VLOOKUP(LEFT(D731, LEN(D731)-'Rate Card'!$M$26), Table_wabobpsvr_AzureCalc_AzureCalcRateCard[], 8, FALSE))</f>
        <v/>
      </c>
    </row>
    <row r="732" spans="1:16" s="1052" customFormat="1">
      <c r="A732" s="1052" t="s">
        <v>113</v>
      </c>
      <c r="B732" s="1222" t="s">
        <v>7390</v>
      </c>
      <c r="C732" s="64" t="str">
        <f>IFERROR(VLOOKUP(D732,Table_wabobpsvr_AzureCalc_AzureCalcRateCard[], 3,FALSE), VLOOKUP(LEFT(D732, LEN(D732)-'Rate Card'!$M$26), Table_wabobpsvr_AzureCalc_AzureCalcRateCard[], 3, FALSE))</f>
        <v>GB</v>
      </c>
      <c r="D732" s="1053" t="str">
        <f>B732&amp;'Discount Calculations'!$G$16&amp;'Rate Card'!$K$23</f>
        <v>Basic Application Gateway Data (Small)MOSP1</v>
      </c>
      <c r="E732" s="1025">
        <f>IFERROR(VLOOKUP(D732,Table_wabobpsvr_AzureCalc_AzureCalcRateCard[], 5,FALSE), VLOOKUP(LEFT(D732, LEN(D732)-'Rate Card'!$M$26), Table_wabobpsvr_AzureCalc_AzureCalcRateCard[], 5, FALSE))</f>
        <v>8.0000000000000002E-3</v>
      </c>
      <c r="F732" s="1026">
        <f t="shared" si="284"/>
        <v>1</v>
      </c>
      <c r="G732" s="1053">
        <f t="shared" si="290"/>
        <v>8.0000000000000002E-3</v>
      </c>
      <c r="H732" s="1024">
        <f>'Discount Calculations'!$C$42</f>
        <v>0</v>
      </c>
      <c r="I732" s="1026">
        <f t="shared" si="291"/>
        <v>8.0000000000000002E-3</v>
      </c>
      <c r="J732" s="1053">
        <f t="shared" si="287"/>
        <v>0</v>
      </c>
      <c r="K732" s="548">
        <f t="shared" si="292"/>
        <v>0</v>
      </c>
      <c r="L732" s="106">
        <f>'Discount Calculations'!$AD$5+1</f>
        <v>1</v>
      </c>
      <c r="M732" s="25">
        <f t="shared" si="293"/>
        <v>8.0000000000000002E-3</v>
      </c>
      <c r="N732" s="95">
        <f>M732*'FX Card'!$G$28</f>
        <v>8.0000000000000002E-3</v>
      </c>
      <c r="O732" s="913" t="str">
        <f>IFERROR(VLOOKUP(D732,Table_wabobpsvr_AzureCalc_AzureCalcRateCard[], 7,FALSE), VLOOKUP(LEFT(D732, LEN(D732)-'Rate Card'!$M$26), Table_wabobpsvr_AzureCalc_AzureCalcRateCard[], 7, FALSE))</f>
        <v/>
      </c>
      <c r="P732" s="913" t="str">
        <f>IFERROR(VLOOKUP(D732,Table_wabobpsvr_AzureCalc_AzureCalcRateCard[], 8,FALSE), VLOOKUP(LEFT(D732, LEN(D732)-'Rate Card'!$M$26), Table_wabobpsvr_AzureCalc_AzureCalcRateCard[], 8, FALSE))</f>
        <v/>
      </c>
    </row>
    <row r="733" spans="1:16" s="1052" customFormat="1">
      <c r="A733" s="1052" t="s">
        <v>113</v>
      </c>
      <c r="B733" s="1222" t="s">
        <v>7389</v>
      </c>
      <c r="C733" s="64" t="str">
        <f>IFERROR(VLOOKUP(D733,Table_wabobpsvr_AzureCalc_AzureCalcRateCard[], 3,FALSE), VLOOKUP(LEFT(D733, LEN(D733)-'Rate Card'!$M$26), Table_wabobpsvr_AzureCalc_AzureCalcRateCard[], 3, FALSE))</f>
        <v>GB</v>
      </c>
      <c r="D733" s="1053" t="str">
        <f>B733&amp;'Discount Calculations'!$G$16&amp;'Rate Card'!$K$23</f>
        <v>Basic Application Gateway Data (Medium)MOSP1</v>
      </c>
      <c r="E733" s="1025">
        <f>IFERROR(VLOOKUP(D733,Table_wabobpsvr_AzureCalc_AzureCalcRateCard[], 5,FALSE), VLOOKUP(LEFT(D733, LEN(D733)-'Rate Card'!$M$26), Table_wabobpsvr_AzureCalc_AzureCalcRateCard[], 5, FALSE))</f>
        <v>7.0000000000000001E-3</v>
      </c>
      <c r="F733" s="1026">
        <f t="shared" si="284"/>
        <v>1</v>
      </c>
      <c r="G733" s="1053">
        <f t="shared" si="290"/>
        <v>7.0000000000000001E-3</v>
      </c>
      <c r="H733" s="1024">
        <f>'Discount Calculations'!$C$42</f>
        <v>0</v>
      </c>
      <c r="I733" s="1026">
        <f t="shared" si="291"/>
        <v>7.0000000000000001E-3</v>
      </c>
      <c r="J733" s="1053">
        <f t="shared" si="287"/>
        <v>0</v>
      </c>
      <c r="K733" s="548">
        <f t="shared" si="292"/>
        <v>0</v>
      </c>
      <c r="L733" s="106">
        <f>'Discount Calculations'!$AD$5+1</f>
        <v>1</v>
      </c>
      <c r="M733" s="25">
        <f t="shared" si="293"/>
        <v>7.0000000000000001E-3</v>
      </c>
      <c r="N733" s="95">
        <f>M733*'FX Card'!$G$28</f>
        <v>7.0000000000000001E-3</v>
      </c>
      <c r="O733" s="913" t="str">
        <f>IFERROR(VLOOKUP(D733,Table_wabobpsvr_AzureCalc_AzureCalcRateCard[], 7,FALSE), VLOOKUP(LEFT(D733, LEN(D733)-'Rate Card'!$M$26), Table_wabobpsvr_AzureCalc_AzureCalcRateCard[], 7, FALSE))</f>
        <v/>
      </c>
      <c r="P733" s="913" t="str">
        <f>IFERROR(VLOOKUP(D733,Table_wabobpsvr_AzureCalc_AzureCalcRateCard[], 8,FALSE), VLOOKUP(LEFT(D733, LEN(D733)-'Rate Card'!$M$26), Table_wabobpsvr_AzureCalc_AzureCalcRateCard[], 8, FALSE))</f>
        <v/>
      </c>
    </row>
    <row r="734" spans="1:16" s="1052" customFormat="1">
      <c r="A734" s="1052" t="s">
        <v>113</v>
      </c>
      <c r="B734" s="1222" t="s">
        <v>7391</v>
      </c>
      <c r="C734" s="64" t="str">
        <f>IFERROR(VLOOKUP(D734,Table_wabobpsvr_AzureCalc_AzureCalcRateCard[], 3,FALSE), VLOOKUP(LEFT(D734, LEN(D734)-'Rate Card'!$M$26), Table_wabobpsvr_AzureCalc_AzureCalcRateCard[], 3, FALSE))</f>
        <v>GB</v>
      </c>
      <c r="D734" s="1053" t="str">
        <f>B734&amp;'Discount Calculations'!$G$16&amp;'Rate Card'!$K$23</f>
        <v>Basic Application Gateway Data (Large)MOSP1</v>
      </c>
      <c r="E734" s="1025">
        <f>IFERROR(VLOOKUP(D734,Table_wabobpsvr_AzureCalc_AzureCalcRateCard[], 5,FALSE), VLOOKUP(LEFT(D734, LEN(D734)-'Rate Card'!$M$26), Table_wabobpsvr_AzureCalc_AzureCalcRateCard[], 5, FALSE))</f>
        <v>3.5000000000000001E-3</v>
      </c>
      <c r="F734" s="1026">
        <f t="shared" si="284"/>
        <v>1</v>
      </c>
      <c r="G734" s="1053">
        <f t="shared" si="290"/>
        <v>3.5000000000000001E-3</v>
      </c>
      <c r="H734" s="1024">
        <f>'Discount Calculations'!$C$42</f>
        <v>0</v>
      </c>
      <c r="I734" s="1026">
        <f t="shared" si="291"/>
        <v>3.5000000000000001E-3</v>
      </c>
      <c r="J734" s="1053">
        <f t="shared" si="287"/>
        <v>0</v>
      </c>
      <c r="K734" s="548">
        <f t="shared" si="292"/>
        <v>0</v>
      </c>
      <c r="L734" s="106">
        <f>'Discount Calculations'!$AD$5+1</f>
        <v>1</v>
      </c>
      <c r="M734" s="25">
        <f t="shared" si="293"/>
        <v>3.5000000000000001E-3</v>
      </c>
      <c r="N734" s="95">
        <f>M734*'FX Card'!$G$28</f>
        <v>3.5000000000000001E-3</v>
      </c>
      <c r="O734" s="913" t="str">
        <f>IFERROR(VLOOKUP(D734,Table_wabobpsvr_AzureCalc_AzureCalcRateCard[], 7,FALSE), VLOOKUP(LEFT(D734, LEN(D734)-'Rate Card'!$M$26), Table_wabobpsvr_AzureCalc_AzureCalcRateCard[], 7, FALSE))</f>
        <v/>
      </c>
      <c r="P734" s="913" t="str">
        <f>IFERROR(VLOOKUP(D734,Table_wabobpsvr_AzureCalc_AzureCalcRateCard[], 8,FALSE), VLOOKUP(LEFT(D734, LEN(D734)-'Rate Card'!$M$26), Table_wabobpsvr_AzureCalc_AzureCalcRateCard[], 8, FALSE))</f>
        <v/>
      </c>
    </row>
    <row r="735" spans="1:16" s="1052" customFormat="1">
      <c r="A735" s="1052" t="s">
        <v>7395</v>
      </c>
      <c r="B735" s="1222" t="s">
        <v>7390</v>
      </c>
      <c r="C735" s="64" t="str">
        <f>IFERROR(VLOOKUP(D735,Table_wabobpsvr_AzureCalc_AzureCalcRateCard[], 3,FALSE), VLOOKUP(LEFT(D735, LEN(D735)-'Rate Card'!$M$26), Table_wabobpsvr_AzureCalc_AzureCalcRateCard[], 3, FALSE))</f>
        <v>GB</v>
      </c>
      <c r="D735" s="1053" t="str">
        <f>B735&amp;'Discount Calculations'!$G$16&amp;'Rate Card'!$K$23</f>
        <v>Basic Application Gateway Data (Small)MOSP1</v>
      </c>
      <c r="E735" s="1025">
        <f>IFERROR(VLOOKUP(D735,Table_wabobpsvr_AzureCalc_AzureCalcRateCard[], 5,FALSE), VLOOKUP(LEFT(D735, LEN(D735)-'Rate Card'!$M$26), Table_wabobpsvr_AzureCalc_AzureCalcRateCard[], 5, FALSE))</f>
        <v>8.0000000000000002E-3</v>
      </c>
      <c r="F735" s="1026">
        <f t="shared" si="284"/>
        <v>1</v>
      </c>
      <c r="G735" s="1053">
        <f t="shared" si="290"/>
        <v>8.0000000000000002E-3</v>
      </c>
      <c r="H735" s="1024">
        <f>'Discount Calculations'!$C$42</f>
        <v>0</v>
      </c>
      <c r="I735" s="1026">
        <f t="shared" si="291"/>
        <v>8.0000000000000002E-3</v>
      </c>
      <c r="J735" s="1053">
        <f t="shared" si="287"/>
        <v>0</v>
      </c>
      <c r="K735" s="548">
        <f t="shared" si="292"/>
        <v>0</v>
      </c>
      <c r="L735" s="106">
        <f>'Discount Calculations'!$AD$5+1</f>
        <v>1</v>
      </c>
      <c r="M735" s="25">
        <f t="shared" si="293"/>
        <v>8.0000000000000002E-3</v>
      </c>
      <c r="N735" s="95">
        <f>M735*'FX Card'!$G$28</f>
        <v>8.0000000000000002E-3</v>
      </c>
      <c r="O735" s="913" t="str">
        <f>IFERROR(VLOOKUP(D735,Table_wabobpsvr_AzureCalc_AzureCalcRateCard[], 7,FALSE), VLOOKUP(LEFT(D735, LEN(D735)-'Rate Card'!$M$26), Table_wabobpsvr_AzureCalc_AzureCalcRateCard[], 7, FALSE))</f>
        <v/>
      </c>
      <c r="P735" s="913" t="str">
        <f>IFERROR(VLOOKUP(D735,Table_wabobpsvr_AzureCalc_AzureCalcRateCard[], 8,FALSE), VLOOKUP(LEFT(D735, LEN(D735)-'Rate Card'!$M$26), Table_wabobpsvr_AzureCalc_AzureCalcRateCard[], 8, FALSE))</f>
        <v/>
      </c>
    </row>
    <row r="736" spans="1:16" s="1052" customFormat="1">
      <c r="A736" s="1052" t="s">
        <v>7395</v>
      </c>
      <c r="B736" s="1222" t="s">
        <v>7389</v>
      </c>
      <c r="C736" s="64" t="str">
        <f>IFERROR(VLOOKUP(D736,Table_wabobpsvr_AzureCalc_AzureCalcRateCard[], 3,FALSE), VLOOKUP(LEFT(D736, LEN(D736)-'Rate Card'!$M$26), Table_wabobpsvr_AzureCalc_AzureCalcRateCard[], 3, FALSE))</f>
        <v>GB</v>
      </c>
      <c r="D736" s="1053" t="str">
        <f>B736&amp;'Discount Calculations'!$G$16&amp;'Rate Card'!$K$23</f>
        <v>Basic Application Gateway Data (Medium)MOSP1</v>
      </c>
      <c r="E736" s="1025">
        <f>IFERROR(VLOOKUP(D736,Table_wabobpsvr_AzureCalc_AzureCalcRateCard[], 5,FALSE), VLOOKUP(LEFT(D736, LEN(D736)-'Rate Card'!$M$26), Table_wabobpsvr_AzureCalc_AzureCalcRateCard[], 5, FALSE))</f>
        <v>7.0000000000000001E-3</v>
      </c>
      <c r="F736" s="1026">
        <f t="shared" si="284"/>
        <v>1</v>
      </c>
      <c r="G736" s="1053">
        <f t="shared" si="290"/>
        <v>7.0000000000000001E-3</v>
      </c>
      <c r="H736" s="1024">
        <f>'Discount Calculations'!$C$42</f>
        <v>0</v>
      </c>
      <c r="I736" s="1026">
        <f t="shared" si="291"/>
        <v>7.0000000000000001E-3</v>
      </c>
      <c r="J736" s="1053">
        <f t="shared" si="287"/>
        <v>0</v>
      </c>
      <c r="K736" s="548">
        <f t="shared" si="292"/>
        <v>0</v>
      </c>
      <c r="L736" s="106">
        <f>'Discount Calculations'!$AD$5+1</f>
        <v>1</v>
      </c>
      <c r="M736" s="25">
        <f t="shared" si="293"/>
        <v>7.0000000000000001E-3</v>
      </c>
      <c r="N736" s="95">
        <f>M736*'FX Card'!$G$28</f>
        <v>7.0000000000000001E-3</v>
      </c>
      <c r="O736" s="913" t="str">
        <f>IFERROR(VLOOKUP(D736,Table_wabobpsvr_AzureCalc_AzureCalcRateCard[], 7,FALSE), VLOOKUP(LEFT(D736, LEN(D736)-'Rate Card'!$M$26), Table_wabobpsvr_AzureCalc_AzureCalcRateCard[], 7, FALSE))</f>
        <v/>
      </c>
      <c r="P736" s="913" t="str">
        <f>IFERROR(VLOOKUP(D736,Table_wabobpsvr_AzureCalc_AzureCalcRateCard[], 8,FALSE), VLOOKUP(LEFT(D736, LEN(D736)-'Rate Card'!$M$26), Table_wabobpsvr_AzureCalc_AzureCalcRateCard[], 8, FALSE))</f>
        <v/>
      </c>
    </row>
    <row r="737" spans="1:16" s="1052" customFormat="1">
      <c r="A737" s="1052" t="s">
        <v>7395</v>
      </c>
      <c r="B737" s="1222" t="s">
        <v>7391</v>
      </c>
      <c r="C737" s="64" t="str">
        <f>IFERROR(VLOOKUP(D737,Table_wabobpsvr_AzureCalc_AzureCalcRateCard[], 3,FALSE), VLOOKUP(LEFT(D737, LEN(D737)-'Rate Card'!$M$26), Table_wabobpsvr_AzureCalc_AzureCalcRateCard[], 3, FALSE))</f>
        <v>GB</v>
      </c>
      <c r="D737" s="1053" t="str">
        <f>B737&amp;'Discount Calculations'!$G$16&amp;'Rate Card'!$K$23</f>
        <v>Basic Application Gateway Data (Large)MOSP1</v>
      </c>
      <c r="E737" s="1025">
        <f>IFERROR(VLOOKUP(D737,Table_wabobpsvr_AzureCalc_AzureCalcRateCard[], 5,FALSE), VLOOKUP(LEFT(D737, LEN(D737)-'Rate Card'!$M$26), Table_wabobpsvr_AzureCalc_AzureCalcRateCard[], 5, FALSE))</f>
        <v>3.5000000000000001E-3</v>
      </c>
      <c r="F737" s="1026">
        <f t="shared" si="284"/>
        <v>1</v>
      </c>
      <c r="G737" s="1053">
        <f t="shared" si="290"/>
        <v>3.5000000000000001E-3</v>
      </c>
      <c r="H737" s="1024">
        <f>'Discount Calculations'!$C$42</f>
        <v>0</v>
      </c>
      <c r="I737" s="1026">
        <f t="shared" si="291"/>
        <v>3.5000000000000001E-3</v>
      </c>
      <c r="J737" s="1053">
        <f t="shared" si="287"/>
        <v>0</v>
      </c>
      <c r="K737" s="548">
        <f t="shared" si="292"/>
        <v>0</v>
      </c>
      <c r="L737" s="106">
        <f>'Discount Calculations'!$AD$5+1</f>
        <v>1</v>
      </c>
      <c r="M737" s="25">
        <f t="shared" si="293"/>
        <v>3.5000000000000001E-3</v>
      </c>
      <c r="N737" s="95">
        <f>M737*'FX Card'!$G$28</f>
        <v>3.5000000000000001E-3</v>
      </c>
      <c r="O737" s="913" t="str">
        <f>IFERROR(VLOOKUP(D737,Table_wabobpsvr_AzureCalc_AzureCalcRateCard[], 7,FALSE), VLOOKUP(LEFT(D737, LEN(D737)-'Rate Card'!$M$26), Table_wabobpsvr_AzureCalc_AzureCalcRateCard[], 7, FALSE))</f>
        <v/>
      </c>
      <c r="P737" s="913" t="str">
        <f>IFERROR(VLOOKUP(D737,Table_wabobpsvr_AzureCalc_AzureCalcRateCard[], 8,FALSE), VLOOKUP(LEFT(D737, LEN(D737)-'Rate Card'!$M$26), Table_wabobpsvr_AzureCalc_AzureCalcRateCard[], 8, FALSE))</f>
        <v/>
      </c>
    </row>
    <row r="738" spans="1:16" s="1052" customFormat="1">
      <c r="B738" s="1237"/>
      <c r="C738" s="64"/>
      <c r="D738" s="1053"/>
      <c r="E738" s="1025"/>
      <c r="F738" s="1026"/>
      <c r="G738" s="1053"/>
      <c r="H738" s="1024"/>
      <c r="I738" s="1026"/>
      <c r="J738" s="1053"/>
      <c r="K738" s="548"/>
      <c r="L738" s="106"/>
      <c r="M738" s="25"/>
      <c r="N738" s="95"/>
      <c r="O738" s="913"/>
      <c r="P738" s="913"/>
    </row>
    <row r="739" spans="1:16" s="1052" customFormat="1">
      <c r="A739" s="79" t="s">
        <v>7397</v>
      </c>
      <c r="B739" s="79" t="s">
        <v>159</v>
      </c>
      <c r="C739" s="79" t="s">
        <v>6</v>
      </c>
      <c r="D739" s="2" t="s">
        <v>870</v>
      </c>
      <c r="E739" s="564" t="s">
        <v>270</v>
      </c>
      <c r="F739" s="2" t="s">
        <v>187</v>
      </c>
      <c r="G739" s="2" t="s">
        <v>191</v>
      </c>
      <c r="H739" s="2" t="s">
        <v>195</v>
      </c>
      <c r="I739" s="2" t="s">
        <v>276</v>
      </c>
      <c r="J739" s="2" t="s">
        <v>875</v>
      </c>
      <c r="K739" s="79" t="s">
        <v>880</v>
      </c>
      <c r="L739" s="79" t="s">
        <v>269</v>
      </c>
      <c r="M739" s="79" t="s">
        <v>876</v>
      </c>
      <c r="N739" s="96" t="s">
        <v>25</v>
      </c>
      <c r="O739" s="912" t="s">
        <v>2</v>
      </c>
      <c r="P739" s="912" t="s">
        <v>3154</v>
      </c>
    </row>
    <row r="740" spans="1:16" s="1052" customFormat="1">
      <c r="A740" s="576"/>
      <c r="B740" s="1052" t="s">
        <v>7105</v>
      </c>
      <c r="C740" s="64" t="str">
        <f>IFERROR(VLOOKUP(D740,Table_wabobpsvr_AzureCalc_AzureCalcRateCard[], 3,FALSE), VLOOKUP(LEFT(D740, LEN(D740)-'Rate Card'!$M$26), Table_wabobpsvr_AzureCalc_AzureCalcRateCard[], 3, FALSE))</f>
        <v>Hours</v>
      </c>
      <c r="D740" s="1053" t="str">
        <f>B740&amp;'Discount Calculations'!$G$16&amp;'Rate Card'!$K$23</f>
        <v>DWUMOSP1</v>
      </c>
      <c r="E740" s="1025">
        <f>IFERROR(VLOOKUP(D740,Table_wabobpsvr_AzureCalc_AzureCalcRateCard[], 5,FALSE), VLOOKUP(LEFT(D740, LEN(D740)-'Rate Card'!$M$26), Table_wabobpsvr_AzureCalc_AzureCalcRateCard[], 5, FALSE))</f>
        <v>0.7</v>
      </c>
      <c r="F740" s="1026">
        <f>IF($E$1=1,1,0)</f>
        <v>1</v>
      </c>
      <c r="G740" s="1053">
        <f>F740*E740</f>
        <v>0.7</v>
      </c>
      <c r="H740" s="1024">
        <f>'Discount Calculations'!$C$42</f>
        <v>0</v>
      </c>
      <c r="I740" s="1026">
        <f>G740*(1-H740)</f>
        <v>0.7</v>
      </c>
      <c r="J740" s="1053">
        <f>IF($E$1=2,1,0)</f>
        <v>0</v>
      </c>
      <c r="K740" s="548">
        <f>E740*J740</f>
        <v>0</v>
      </c>
      <c r="L740" s="106">
        <f>'Discount Calculations'!$AD$5+1</f>
        <v>1</v>
      </c>
      <c r="M740" s="25">
        <f>L740*(K740+I740)</f>
        <v>0.7</v>
      </c>
      <c r="N740" s="95">
        <f>M740*'FX Card'!$G$28</f>
        <v>0.7</v>
      </c>
      <c r="O740" s="913" t="str">
        <f>IFERROR(VLOOKUP(D740,Table_wabobpsvr_AzureCalc_AzureCalcRateCard[], 7,FALSE), VLOOKUP(LEFT(D740, LEN(D740)-'Rate Card'!$M$26), Table_wabobpsvr_AzureCalc_AzureCalcRateCard[], 7, FALSE))</f>
        <v/>
      </c>
      <c r="P740" s="913" t="str">
        <f>IFERROR(VLOOKUP(D740,Table_wabobpsvr_AzureCalc_AzureCalcRateCard[], 8,FALSE), VLOOKUP(LEFT(D740, LEN(D740)-'Rate Card'!$M$26), Table_wabobpsvr_AzureCalc_AzureCalcRateCard[], 8, FALSE))</f>
        <v/>
      </c>
    </row>
    <row r="741" spans="1:16" s="1052" customFormat="1">
      <c r="B741" s="1237"/>
      <c r="C741" s="64"/>
      <c r="D741" s="1053"/>
      <c r="E741" s="1025"/>
      <c r="F741" s="1026"/>
      <c r="G741" s="1053"/>
      <c r="H741" s="1024"/>
      <c r="I741" s="1026"/>
      <c r="J741" s="1053"/>
      <c r="K741" s="548"/>
      <c r="L741" s="106"/>
      <c r="M741" s="25"/>
      <c r="N741" s="95"/>
      <c r="O741" s="913"/>
      <c r="P741" s="913"/>
    </row>
    <row r="742" spans="1:16" s="1052" customFormat="1">
      <c r="B742" s="1237"/>
      <c r="C742" s="64"/>
      <c r="D742" s="1053"/>
      <c r="E742" s="1025"/>
      <c r="F742" s="1026"/>
      <c r="G742" s="1053"/>
      <c r="H742" s="1024"/>
      <c r="I742" s="1026"/>
      <c r="J742" s="1053"/>
      <c r="K742" s="548"/>
      <c r="L742" s="106"/>
      <c r="M742" s="25"/>
      <c r="N742" s="95"/>
      <c r="O742" s="913"/>
      <c r="P742" s="913"/>
    </row>
    <row r="743" spans="1:16">
      <c r="B743" s="351"/>
      <c r="D743" s="1026"/>
      <c r="E743" s="1028"/>
      <c r="G743" s="1024"/>
      <c r="H743" s="1026"/>
      <c r="J743" s="1047"/>
      <c r="K743" s="106"/>
      <c r="L743" s="25"/>
      <c r="M743" s="64"/>
      <c r="O743" s="914"/>
      <c r="P743" s="914"/>
    </row>
    <row r="744" spans="1:16">
      <c r="A744" s="188"/>
      <c r="B744" s="188"/>
      <c r="C744" s="188"/>
      <c r="D744" s="1046"/>
      <c r="E744" s="1042"/>
      <c r="F744" s="1046"/>
      <c r="G744" s="1046"/>
      <c r="H744" s="1046"/>
      <c r="I744" s="1046"/>
      <c r="J744" s="1046"/>
      <c r="K744" s="188"/>
      <c r="L744" s="188"/>
    </row>
    <row r="745" spans="1:16">
      <c r="A745" s="189" t="s">
        <v>340</v>
      </c>
      <c r="B745" s="188"/>
      <c r="C745" s="188"/>
      <c r="D745" s="1046"/>
      <c r="E745" s="1042"/>
      <c r="F745" s="1046"/>
      <c r="G745" s="1046"/>
      <c r="H745" s="1046"/>
      <c r="I745" s="1046"/>
      <c r="J745" s="1046"/>
      <c r="K745" s="188"/>
      <c r="L745" s="188"/>
    </row>
    <row r="746" spans="1:16">
      <c r="A746" s="188"/>
      <c r="B746" s="188"/>
      <c r="C746" s="188"/>
      <c r="D746" s="1046"/>
      <c r="E746" s="1042"/>
      <c r="F746" s="1046"/>
      <c r="G746" s="1046"/>
      <c r="H746" s="1046"/>
      <c r="I746" s="1046"/>
      <c r="J746" s="1046"/>
      <c r="K746" s="188"/>
      <c r="L746" s="188"/>
    </row>
    <row r="747" spans="1:16">
      <c r="A747" s="188"/>
      <c r="B747" s="188"/>
      <c r="C747" s="188"/>
      <c r="D747" s="1046"/>
      <c r="E747" s="1042"/>
      <c r="F747" s="1046"/>
      <c r="G747" s="1046"/>
      <c r="H747" s="1046"/>
      <c r="I747" s="1046"/>
      <c r="J747" s="1046"/>
      <c r="K747" s="188"/>
      <c r="L747" s="188"/>
    </row>
    <row r="759" spans="1:20">
      <c r="A759" s="33"/>
      <c r="B759" s="33"/>
      <c r="C759" s="33"/>
    </row>
    <row r="760" spans="1:20" s="33" customFormat="1">
      <c r="D760" s="1026"/>
      <c r="E760" s="1028"/>
      <c r="F760" s="1026"/>
      <c r="G760" s="1026"/>
      <c r="H760" s="1026"/>
      <c r="I760" s="1026"/>
      <c r="J760" s="1026"/>
      <c r="O760" s="911"/>
      <c r="P760" s="911"/>
    </row>
    <row r="761" spans="1:20" s="33" customFormat="1">
      <c r="D761" s="1026"/>
      <c r="E761" s="1028"/>
      <c r="F761" s="1026"/>
      <c r="G761" s="1026"/>
      <c r="H761" s="1026"/>
      <c r="I761" s="1026"/>
      <c r="J761" s="1026"/>
      <c r="O761" s="911"/>
      <c r="P761" s="911"/>
    </row>
    <row r="762" spans="1:20" ht="57" customHeight="1">
      <c r="A762" s="12" t="s">
        <v>4700</v>
      </c>
      <c r="E762" s="1534" t="s">
        <v>4440</v>
      </c>
      <c r="F762" s="1534"/>
      <c r="G762" s="1534" t="s">
        <v>4441</v>
      </c>
      <c r="H762" s="1534"/>
    </row>
    <row r="763" spans="1:20">
      <c r="A763" s="2"/>
      <c r="B763" s="2" t="s">
        <v>4</v>
      </c>
      <c r="C763" s="2" t="s">
        <v>298</v>
      </c>
      <c r="D763" s="2" t="s">
        <v>15</v>
      </c>
      <c r="E763" s="2" t="s">
        <v>297</v>
      </c>
      <c r="F763" s="564" t="s">
        <v>2</v>
      </c>
      <c r="G763" s="2" t="s">
        <v>3154</v>
      </c>
      <c r="H763" s="564" t="s">
        <v>2</v>
      </c>
      <c r="I763" s="2" t="s">
        <v>3154</v>
      </c>
      <c r="J763" s="564" t="s">
        <v>2</v>
      </c>
      <c r="K763" s="2" t="s">
        <v>3154</v>
      </c>
      <c r="L763" s="32" t="s">
        <v>4701</v>
      </c>
      <c r="M763" s="32" t="s">
        <v>548</v>
      </c>
      <c r="N763" s="32" t="s">
        <v>91</v>
      </c>
      <c r="O763" s="263"/>
      <c r="P763" s="263"/>
      <c r="Q763" s="32" t="s">
        <v>125</v>
      </c>
      <c r="R763" s="937"/>
      <c r="S763" s="572" t="s">
        <v>4446</v>
      </c>
    </row>
    <row r="764" spans="1:20" ht="16.8">
      <c r="A764" t="s">
        <v>1</v>
      </c>
      <c r="B764" t="s">
        <v>547</v>
      </c>
      <c r="C764" s="37">
        <f>IF(E8=999999, "Not Available", N8)</f>
        <v>7.4999999999999997E-2</v>
      </c>
      <c r="D764" s="1035">
        <f>IF(E5=999999, "Not Available", N5)</f>
        <v>0.1</v>
      </c>
      <c r="E764" s="1035">
        <f>IF(E11=999999, "Not Available", N11)</f>
        <v>0.01</v>
      </c>
      <c r="F764" s="1014" t="str">
        <f>IF(M764&gt;0, O8, "")</f>
        <v/>
      </c>
      <c r="G764" s="1014" t="str">
        <f>P8</f>
        <v/>
      </c>
      <c r="H764" s="1053" t="str">
        <f>IF(M765&gt;0, O5, "")</f>
        <v/>
      </c>
      <c r="I764" s="1053" t="str">
        <f>P5</f>
        <v/>
      </c>
      <c r="J764" s="1053" t="str">
        <f>IF(M766&gt;0, O11, "")</f>
        <v/>
      </c>
      <c r="K764" t="str">
        <f>+P11</f>
        <v/>
      </c>
      <c r="L764" s="337" t="s">
        <v>398</v>
      </c>
      <c r="M764">
        <f>'Pricing Calculator'!Q227</f>
        <v>0</v>
      </c>
      <c r="N764">
        <f>'Pricing Calculator'!AE227</f>
        <v>744</v>
      </c>
      <c r="O764" s="340">
        <f>IF(AND('Pricing Calculator'!X227="B1"), 'Control Panel'!C764*'Control Panel'!M764*'Control Panel'!N764, IF(AND('Pricing Calculator'!X227="B2"), 'Control Panel'!C765*'Control Panel'!M764*'Control Panel'!N764, IF('Pricing Calculator'!X227="B3", 'Control Panel'!C766*'Control Panel'!M764*'Control Panel'!N764, 0)))</f>
        <v>0</v>
      </c>
      <c r="P764" s="338">
        <f>IF(C764="Not Available", "Not Available", O764)</f>
        <v>0</v>
      </c>
      <c r="Q764" t="s">
        <v>177</v>
      </c>
      <c r="R764" s="938">
        <v>1.2999999999999999E-2</v>
      </c>
      <c r="S764" s="572" t="str">
        <f>IF(AND('Pricing Calculator'!X227="B1"), F764, IF(AND('Pricing Calculator'!X227="B2"), F765, IF('Pricing Calculator'!X227="B3", F766, "")))</f>
        <v/>
      </c>
      <c r="T764" t="s">
        <v>298</v>
      </c>
    </row>
    <row r="765" spans="1:20" ht="16.8">
      <c r="A765" t="s">
        <v>1</v>
      </c>
      <c r="B765" t="s">
        <v>549</v>
      </c>
      <c r="C765" s="37">
        <f>IF(E9=999999, "Not Available", N9)</f>
        <v>0.15</v>
      </c>
      <c r="D765" s="1035">
        <f>IF(E6=999999, "Not Available", N6)</f>
        <v>0.2</v>
      </c>
      <c r="E765" s="1035">
        <f>IF(E12=999999, "Not Available", N12)</f>
        <v>0.2</v>
      </c>
      <c r="F765" s="1014" t="str">
        <f>IF(M764&gt;0, O9, "")</f>
        <v/>
      </c>
      <c r="G765" s="1014" t="str">
        <f>P9</f>
        <v/>
      </c>
      <c r="H765" s="1053" t="str">
        <f>IF(M765&gt;0, O6, "")</f>
        <v/>
      </c>
      <c r="I765" s="1053" t="str">
        <f>P6</f>
        <v/>
      </c>
      <c r="J765" s="1053" t="str">
        <f>IF(M766&gt;0, O12, "")</f>
        <v/>
      </c>
      <c r="K765" t="str">
        <f>+P12</f>
        <v/>
      </c>
      <c r="L765" s="337" t="s">
        <v>399</v>
      </c>
      <c r="M765" s="269">
        <f>'Pricing Calculator'!Q229</f>
        <v>0</v>
      </c>
      <c r="N765">
        <f>'Pricing Calculator'!AE229</f>
        <v>744</v>
      </c>
      <c r="O765" s="340">
        <f>IF(AND('Pricing Calculator'!X229="S1"), 'Control Panel'!D764*'Control Panel'!M765*'Control Panel'!N765, IF(AND('Pricing Calculator'!X229="S2"), 'Control Panel'!D765*'Control Panel'!M765*'Control Panel'!N765, IF('Pricing Calculator'!X229="S3", 'Control Panel'!D766*'Control Panel'!M765*'Control Panel'!N765, 0)))</f>
        <v>0</v>
      </c>
      <c r="P765" s="338">
        <f>IF(D764="Not Available", "Not Available", O765)</f>
        <v>0</v>
      </c>
      <c r="Q765" t="s">
        <v>108</v>
      </c>
      <c r="R765" s="922">
        <f>'Pricing Calculator'!Q225</f>
        <v>0</v>
      </c>
      <c r="S765" s="572" t="str">
        <f>IF(AND('Pricing Calculator'!X229="S1"), H764, IF(AND('Pricing Calculator'!X229="S2"), H765, IF('Pricing Calculator'!X229="S3", H766, "")))</f>
        <v/>
      </c>
      <c r="T765" t="s">
        <v>15</v>
      </c>
    </row>
    <row r="766" spans="1:20" ht="16.8">
      <c r="A766" t="s">
        <v>1</v>
      </c>
      <c r="B766" t="s">
        <v>550</v>
      </c>
      <c r="C766" s="37">
        <f>IF(E10=999999, "Not Available", N10)</f>
        <v>0.3</v>
      </c>
      <c r="D766" s="1035">
        <f>IF(E7=999999, "Not Available", N7)</f>
        <v>0.4</v>
      </c>
      <c r="E766" s="1035">
        <f>IF(E13=999999, "Not Available", N13)</f>
        <v>0.4</v>
      </c>
      <c r="F766" s="1014" t="str">
        <f>IF(M764&gt;0, O10, "")</f>
        <v/>
      </c>
      <c r="G766" s="1014" t="str">
        <f>P10</f>
        <v/>
      </c>
      <c r="H766" s="1053" t="str">
        <f>IF(M765&gt;0, O7, "")</f>
        <v/>
      </c>
      <c r="I766" s="1053" t="str">
        <f>P7</f>
        <v/>
      </c>
      <c r="J766" s="1053" t="str">
        <f>IF(M766&gt;0, O13, "")</f>
        <v/>
      </c>
      <c r="K766" t="str">
        <f>+P13</f>
        <v/>
      </c>
      <c r="L766" s="337" t="s">
        <v>4447</v>
      </c>
      <c r="M766">
        <f>'Pricing Calculator'!Q231</f>
        <v>0</v>
      </c>
      <c r="N766">
        <f>'Pricing Calculator'!AE231</f>
        <v>744</v>
      </c>
      <c r="O766" s="340">
        <f>IF(AND('Pricing Calculator'!X231="P1"), 'Control Panel'!E764*'Control Panel'!M766*'Control Panel'!N766, IF(AND('Pricing Calculator'!X231="P2"), 'Control Panel'!E765*'Control Panel'!M766*'Control Panel'!N766, IF('Pricing Calculator'!X231="P3", 'Control Panel'!E766*'Control Panel'!M766*'Control Panel'!N766, IF('Pricing Calculator'!X231="P4", 'Control Panel'!E767*'Control Panel'!M766*'Control Panel'!N766,0))))</f>
        <v>0</v>
      </c>
      <c r="P766" s="338">
        <f>IF(E764="Not Available", "Not Available", O766)</f>
        <v>0</v>
      </c>
      <c r="Q766" s="267" t="s">
        <v>25</v>
      </c>
      <c r="R766" s="939">
        <f>IF(C764="Not Available", "Not Available", R765*R764)</f>
        <v>0</v>
      </c>
      <c r="S766" s="572" t="str">
        <f>IF(AND('Pricing Calculator'!X231="P1"), J764, IF(AND('Pricing Calculator'!X231="P2"), J765, IF('Pricing Calculator'!X231="P3", J766, "")))</f>
        <v/>
      </c>
      <c r="T766" t="s">
        <v>297</v>
      </c>
    </row>
    <row r="767" spans="1:20" s="1052" customFormat="1" ht="16.8">
      <c r="A767" s="1052" t="s">
        <v>1</v>
      </c>
      <c r="B767" s="1052" t="s">
        <v>4863</v>
      </c>
      <c r="C767" s="37"/>
      <c r="D767" s="1035"/>
      <c r="E767" s="1035">
        <f>IF(E14=999999, "Not Available", N14)</f>
        <v>0.8</v>
      </c>
      <c r="F767" s="1014" t="str">
        <f>IF(M765&gt;0, O11, "")</f>
        <v/>
      </c>
      <c r="G767" s="1014" t="str">
        <f>P11</f>
        <v/>
      </c>
      <c r="H767" s="1053" t="str">
        <f>IF(M766&gt;0, O8, "")</f>
        <v/>
      </c>
      <c r="I767" s="1053" t="str">
        <f>P8</f>
        <v/>
      </c>
      <c r="J767" s="1053" t="str">
        <f>IF(M767&gt;0, O14, "")</f>
        <v/>
      </c>
      <c r="K767" s="1052" t="str">
        <f>+P14</f>
        <v/>
      </c>
      <c r="L767" s="91"/>
      <c r="O767" s="340"/>
      <c r="P767" s="338"/>
      <c r="Q767" s="1211"/>
      <c r="R767" s="1212"/>
      <c r="S767" s="1057"/>
    </row>
    <row r="768" spans="1:20">
      <c r="C768" s="64"/>
      <c r="F768" s="1055"/>
      <c r="L768" s="267"/>
      <c r="M768" s="267"/>
      <c r="N768" s="339" t="s">
        <v>4703</v>
      </c>
      <c r="O768" s="341">
        <f>IF(C764="Not Available","Not Available",SUM(O764,O765,O766))</f>
        <v>0</v>
      </c>
      <c r="P768"/>
      <c r="R768" s="572"/>
      <c r="S768" s="572"/>
    </row>
    <row r="769" spans="1:53">
      <c r="C769" s="64"/>
      <c r="F769" s="1055"/>
      <c r="O769"/>
      <c r="P769"/>
      <c r="R769" s="572"/>
      <c r="S769" s="572"/>
    </row>
    <row r="770" spans="1:53" ht="15.75" customHeight="1">
      <c r="C770" s="64"/>
      <c r="F770" s="1055"/>
      <c r="L770" s="32" t="s">
        <v>4830</v>
      </c>
      <c r="M770" s="32"/>
      <c r="N770" s="32" t="s">
        <v>25</v>
      </c>
      <c r="O770" s="32" t="s">
        <v>421</v>
      </c>
      <c r="P770" s="32" t="s">
        <v>106</v>
      </c>
      <c r="Q770" s="32" t="s">
        <v>2</v>
      </c>
      <c r="R770" s="920" t="s">
        <v>3154</v>
      </c>
      <c r="S770" s="572"/>
    </row>
    <row r="771" spans="1:53" s="1052" customFormat="1">
      <c r="C771" s="64"/>
      <c r="D771" s="1053"/>
      <c r="E771" s="1055"/>
      <c r="F771" s="1055"/>
      <c r="G771" s="1053"/>
      <c r="H771" s="1053"/>
      <c r="I771" s="1053"/>
      <c r="J771" s="1053"/>
      <c r="L771" s="1052" t="s">
        <v>4827</v>
      </c>
      <c r="N771" s="37">
        <f>IF(N595=999999, "Not Available", N595)</f>
        <v>11.99</v>
      </c>
      <c r="O771" s="17">
        <f>'Pricing Calculator'!Q235</f>
        <v>0</v>
      </c>
      <c r="P771" s="1052">
        <f>IF(N771="Not Available", "Not Available",O771*N771)</f>
        <v>0</v>
      </c>
      <c r="Q771" s="1052" t="str">
        <f>IF(O771&gt;0, O595, "")</f>
        <v/>
      </c>
      <c r="R771" s="1057" t="str">
        <f>P595</f>
        <v/>
      </c>
      <c r="S771" s="1057"/>
    </row>
    <row r="772" spans="1:53">
      <c r="C772" s="64"/>
      <c r="F772" s="1055"/>
      <c r="L772" t="s">
        <v>312</v>
      </c>
      <c r="N772" s="37">
        <f>IF(N596=999999, "Not Available", N596)</f>
        <v>9</v>
      </c>
      <c r="O772" s="17">
        <f>'Pricing Calculator'!Q237</f>
        <v>0</v>
      </c>
      <c r="P772" s="1052">
        <f t="shared" ref="P772:P773" si="294">IF(N772="Not Available", "Not Available",O772*N772)</f>
        <v>0</v>
      </c>
      <c r="Q772" s="1052" t="str">
        <f>IF(O772&gt;0, O596, "")</f>
        <v/>
      </c>
      <c r="R772" s="572" t="str">
        <f>P596</f>
        <v/>
      </c>
      <c r="S772" s="572"/>
    </row>
    <row r="773" spans="1:53">
      <c r="A773" s="41" t="s">
        <v>553</v>
      </c>
      <c r="B773" s="41"/>
      <c r="C773" s="95">
        <f>IF(C764="Not Available","Not Available", SUM(O768,R766,P774))</f>
        <v>0</v>
      </c>
      <c r="F773" s="1055"/>
      <c r="L773" t="s">
        <v>313</v>
      </c>
      <c r="N773" s="37">
        <f>IF(N597=999999, "Not Available", N597)</f>
        <v>39</v>
      </c>
      <c r="O773" s="17">
        <f>'Pricing Calculator'!AE237</f>
        <v>0</v>
      </c>
      <c r="P773" s="1052">
        <f t="shared" si="294"/>
        <v>0</v>
      </c>
      <c r="Q773" s="1052" t="str">
        <f>IF(O773&gt;0, O597, "")</f>
        <v/>
      </c>
      <c r="R773" s="572" t="str">
        <f>P597</f>
        <v/>
      </c>
      <c r="S773" s="572"/>
    </row>
    <row r="774" spans="1:53">
      <c r="C774" s="33"/>
      <c r="F774" s="1055"/>
      <c r="O774" s="254" t="s">
        <v>422</v>
      </c>
      <c r="P774" s="224">
        <f>IF(C764="Not Available", "Not Available", SUM(P772:P773))</f>
        <v>0</v>
      </c>
      <c r="Q774" s="33"/>
      <c r="R774" s="911"/>
      <c r="S774" s="572"/>
    </row>
    <row r="775" spans="1:53">
      <c r="F775" s="1055"/>
      <c r="O775" s="254" t="s">
        <v>4831</v>
      </c>
      <c r="P775" s="224">
        <f>IF(N771="Not Available","Not Available",SUM(P771:P773))</f>
        <v>0</v>
      </c>
      <c r="Q775" s="572"/>
    </row>
    <row r="776" spans="1:53">
      <c r="A776" s="46"/>
      <c r="B776" s="171"/>
      <c r="C776" s="46"/>
      <c r="D776" s="351"/>
      <c r="E776" s="1031"/>
      <c r="F776" s="351"/>
      <c r="G776" s="1049"/>
      <c r="H776" s="1049"/>
      <c r="I776" s="1049"/>
      <c r="J776" s="351"/>
      <c r="L776" s="46"/>
      <c r="M776" s="46"/>
      <c r="N776" s="46"/>
      <c r="O776" s="254" t="s">
        <v>4864</v>
      </c>
      <c r="P776" s="921">
        <f>IF(AND(O768="Not Available",R766="Not Available",P775="Not Available"),"Not Available",SUM(P775,O768,R766))</f>
        <v>0</v>
      </c>
    </row>
    <row r="777" spans="1:53">
      <c r="A777" s="33"/>
      <c r="B777" s="46"/>
      <c r="C777" s="171"/>
      <c r="D777" s="1045"/>
      <c r="E777" s="1031"/>
      <c r="F777" s="351"/>
      <c r="G777" s="1041"/>
      <c r="H777" s="351"/>
      <c r="I777" s="1038"/>
      <c r="J777" s="1038"/>
      <c r="K777" s="46"/>
      <c r="M777" s="46"/>
      <c r="N777" s="46"/>
      <c r="O777" s="915"/>
      <c r="P777" s="915"/>
    </row>
    <row r="778" spans="1:53" ht="34.799999999999997">
      <c r="A778" s="12" t="s">
        <v>65</v>
      </c>
      <c r="B778" s="46"/>
      <c r="C778" s="171"/>
      <c r="D778" s="1045"/>
      <c r="E778" s="1031"/>
      <c r="F778" s="351"/>
      <c r="G778" s="1041"/>
      <c r="H778" s="351"/>
      <c r="I778" s="1038"/>
      <c r="J778" s="1038"/>
      <c r="K778" s="46"/>
      <c r="M778" s="46"/>
      <c r="N778" s="46"/>
      <c r="O778" s="915"/>
      <c r="P778" s="915"/>
      <c r="AC778" s="505" t="s">
        <v>685</v>
      </c>
      <c r="AD778" s="508"/>
      <c r="AE778" s="511"/>
      <c r="AF778" s="512"/>
      <c r="AG778" s="508"/>
      <c r="AH778" s="508"/>
      <c r="AI778" s="509"/>
      <c r="AJ778" s="507"/>
      <c r="AK778" s="510"/>
      <c r="AL778" s="510"/>
      <c r="AM778" s="507"/>
      <c r="AN778" s="61"/>
      <c r="AO778" s="507"/>
      <c r="AP778" s="507"/>
      <c r="AQ778" s="507"/>
      <c r="AR778" s="507"/>
      <c r="AS778" s="61"/>
      <c r="AT778" s="61"/>
      <c r="AU778" s="61"/>
      <c r="AV778" s="61"/>
      <c r="AW778" s="61"/>
      <c r="AX778" s="61"/>
      <c r="AY778" s="61"/>
      <c r="AZ778" s="61"/>
      <c r="BA778" s="61"/>
    </row>
    <row r="779" spans="1:53">
      <c r="A779" s="33"/>
      <c r="I779" s="1059"/>
      <c r="J779" s="1059"/>
      <c r="K779" s="20"/>
      <c r="L779" s="20"/>
      <c r="M779" s="20"/>
      <c r="AC779" s="33"/>
      <c r="AK779" s="20"/>
      <c r="AL779" s="20"/>
      <c r="AM779" s="20"/>
      <c r="AN779" s="20"/>
      <c r="AO779" s="20"/>
    </row>
    <row r="780" spans="1:53" ht="18.600000000000001">
      <c r="A780" s="563" t="s">
        <v>1236</v>
      </c>
      <c r="B780" s="563"/>
      <c r="C780" s="563"/>
      <c r="D780" s="1034"/>
      <c r="E780" s="1053"/>
      <c r="F780" s="1059" t="s">
        <v>373</v>
      </c>
      <c r="G780" s="1059"/>
      <c r="H780" s="1030"/>
      <c r="I780" s="1030"/>
      <c r="J780" s="1048" t="s">
        <v>408</v>
      </c>
      <c r="K780" s="753"/>
      <c r="AC780" s="243" t="s">
        <v>295</v>
      </c>
      <c r="AD780" s="244"/>
      <c r="AE780" s="244"/>
      <c r="AF780" s="1551" t="s">
        <v>369</v>
      </c>
      <c r="AG780" s="1551"/>
      <c r="AH780" s="1551"/>
      <c r="AI780" s="1551"/>
      <c r="AJ780" s="245"/>
      <c r="AK780" s="244"/>
      <c r="AM780" s="1541" t="s">
        <v>373</v>
      </c>
      <c r="AN780" s="1541"/>
      <c r="AO780" s="494"/>
      <c r="AP780" s="494"/>
      <c r="AQ780" s="1542" t="s">
        <v>408</v>
      </c>
      <c r="AR780" s="1542"/>
    </row>
    <row r="781" spans="1:53" ht="19.2">
      <c r="A781" s="247" t="s">
        <v>91</v>
      </c>
      <c r="B781" s="565" t="s">
        <v>371</v>
      </c>
      <c r="C781" s="248" t="s">
        <v>1237</v>
      </c>
      <c r="D781" s="1053" t="s">
        <v>1316</v>
      </c>
      <c r="E781" s="1053"/>
      <c r="F781" s="1053" t="s">
        <v>541</v>
      </c>
      <c r="G781" s="1053" t="s">
        <v>542</v>
      </c>
      <c r="H781" s="1053" t="s">
        <v>523</v>
      </c>
      <c r="I781" s="1053" t="s">
        <v>524</v>
      </c>
      <c r="J781" s="1053" t="s">
        <v>521</v>
      </c>
      <c r="K781" t="s">
        <v>545</v>
      </c>
      <c r="L781" t="s">
        <v>522</v>
      </c>
      <c r="M781" t="s">
        <v>546</v>
      </c>
      <c r="N781" t="s">
        <v>541</v>
      </c>
      <c r="O781" s="572" t="s">
        <v>542</v>
      </c>
      <c r="P781" s="572" t="s">
        <v>523</v>
      </c>
      <c r="Q781" t="s">
        <v>524</v>
      </c>
      <c r="R781" s="41" t="s">
        <v>544</v>
      </c>
      <c r="S781" t="s">
        <v>352</v>
      </c>
      <c r="T781" t="s">
        <v>354</v>
      </c>
      <c r="U781" t="s">
        <v>2</v>
      </c>
      <c r="V781" t="s">
        <v>3154</v>
      </c>
      <c r="AC781" s="246"/>
      <c r="AD781" s="252" t="s">
        <v>407</v>
      </c>
      <c r="AE781" s="244"/>
      <c r="AF781" s="247" t="s">
        <v>91</v>
      </c>
      <c r="AG781" s="248" t="s">
        <v>371</v>
      </c>
      <c r="AH781" s="248" t="s">
        <v>372</v>
      </c>
      <c r="AI781" s="248" t="s">
        <v>372</v>
      </c>
      <c r="AJ781" s="249"/>
      <c r="AK781" s="247"/>
      <c r="AM781" t="s">
        <v>541</v>
      </c>
      <c r="AN781" t="s">
        <v>542</v>
      </c>
      <c r="AO781" t="s">
        <v>523</v>
      </c>
      <c r="AP781" t="s">
        <v>524</v>
      </c>
      <c r="AQ781" t="s">
        <v>521</v>
      </c>
      <c r="AR781" t="s">
        <v>545</v>
      </c>
      <c r="AS781" t="s">
        <v>522</v>
      </c>
      <c r="AT781" t="s">
        <v>546</v>
      </c>
      <c r="AU781" t="s">
        <v>541</v>
      </c>
      <c r="AV781" t="s">
        <v>542</v>
      </c>
      <c r="AW781" t="s">
        <v>523</v>
      </c>
      <c r="AX781" t="s">
        <v>524</v>
      </c>
      <c r="AY781" s="41" t="s">
        <v>544</v>
      </c>
      <c r="AZ781" t="s">
        <v>352</v>
      </c>
      <c r="BA781" t="s">
        <v>354</v>
      </c>
    </row>
    <row r="782" spans="1:53" ht="16.8">
      <c r="A782" s="250">
        <f>'Pricing Calculator'!AN18</f>
        <v>744</v>
      </c>
      <c r="B782" s="340">
        <f>'Pricing Calculator'!AJ18</f>
        <v>0</v>
      </c>
      <c r="C782" s="251" t="str">
        <f>'Pricing Calculator'!J18</f>
        <v>A0 Extra Small (1 core, 0.75GB RAM)</v>
      </c>
      <c r="D782" s="1053" t="s">
        <v>1297</v>
      </c>
      <c r="E782" s="1053" t="s">
        <v>1297</v>
      </c>
      <c r="F782" s="1035">
        <f>N30</f>
        <v>0.02</v>
      </c>
      <c r="G782" s="1035">
        <f>N56</f>
        <v>0.02</v>
      </c>
      <c r="H782" s="1035">
        <f>IF(E17=999999, E17, N17)</f>
        <v>1.7999999999999999E-2</v>
      </c>
      <c r="I782" s="1035">
        <f>IF(E43=999999, E43, N43)</f>
        <v>1.7999999999999999E-2</v>
      </c>
      <c r="J782" s="1053">
        <f>IF(AND('Pricing Calculator'!$AD$18="Windows", 'Pricing Calculator'!$X$18="Standard"),1,0)</f>
        <v>1</v>
      </c>
      <c r="K782">
        <f>IF(AND('Pricing Calculator'!$AD$18="Linux", 'Pricing Calculator'!$X$18="Standard"),1,0)</f>
        <v>0</v>
      </c>
      <c r="L782">
        <f>IF(AND('Pricing Calculator'!$AD$18="Windows", 'Pricing Calculator'!$X$18="Basic"),1,0)</f>
        <v>0</v>
      </c>
      <c r="M782">
        <f>IF(AND('Pricing Calculator'!$AD$18="Linux", 'Pricing Calculator'!$X$18="Basic"),1,0)</f>
        <v>0</v>
      </c>
      <c r="N782">
        <f t="shared" ref="N782:N791" si="295">IFERROR(VLOOKUP($C782,$E$782:$I$806,2, FALSE), 0)</f>
        <v>0.02</v>
      </c>
      <c r="O782" s="572">
        <f t="shared" ref="O782:O791" si="296">IFERROR(VLOOKUP($C782,$E$782:$I$806,3, FALSE), 0)</f>
        <v>0.02</v>
      </c>
      <c r="P782" s="572">
        <f t="shared" ref="P782:P791" si="297">IFERROR(VLOOKUP($C782,$E$782:$I$806,4, FALSE), 0)</f>
        <v>1.7999999999999999E-2</v>
      </c>
      <c r="Q782">
        <f t="shared" ref="Q782:Q791" si="298">IFERROR(VLOOKUP($C782,$E$782:$I$806,5, FALSE), 0)</f>
        <v>1.7999999999999999E-2</v>
      </c>
      <c r="R782">
        <f>(J782*N782)+(K782*O782)+(L782*P782)+(M782*Q782)</f>
        <v>0.02</v>
      </c>
      <c r="S782" s="38">
        <f>IF(R782=999999, "Not Available", R782*B782)</f>
        <v>0</v>
      </c>
      <c r="T782" s="38">
        <f>IF(S782="Not Available", "Not Available", S782*A782)</f>
        <v>0</v>
      </c>
      <c r="AC782" s="253" t="s">
        <v>130</v>
      </c>
      <c r="AD782" t="s">
        <v>1297</v>
      </c>
      <c r="AE782" s="244"/>
      <c r="AF782" s="250">
        <f>'Preferred Scenarios Calculator'!AM22</f>
        <v>744</v>
      </c>
      <c r="AG782" s="251">
        <f>'Preferred Scenarios Calculator'!AH22</f>
        <v>0</v>
      </c>
      <c r="AH782" s="251" t="str">
        <f>'Preferred Scenarios Calculator'!H22</f>
        <v>A0 Extra Small (1 core, 0.75GB RAM)</v>
      </c>
      <c r="AI782" t="s">
        <v>1297</v>
      </c>
      <c r="AJ782" s="249"/>
      <c r="AL782" t="s">
        <v>1297</v>
      </c>
      <c r="AM782" s="37">
        <f t="shared" ref="AM782:AM791" si="299">F782</f>
        <v>0.02</v>
      </c>
      <c r="AN782" s="37">
        <f t="shared" ref="AN782:AN791" si="300">G782</f>
        <v>0.02</v>
      </c>
      <c r="AO782" s="37">
        <f t="shared" ref="AO782:AO791" si="301">H782</f>
        <v>1.7999999999999999E-2</v>
      </c>
      <c r="AP782" s="37">
        <f t="shared" ref="AP782:AP791" si="302">I782</f>
        <v>1.7999999999999999E-2</v>
      </c>
      <c r="AQ782">
        <f>IF(AND('Preferred Scenarios Calculator'!$AB$22="Windows", 'Preferred Scenarios Calculator'!$V$22="Standard"),1,0)</f>
        <v>1</v>
      </c>
      <c r="AR782">
        <f>IF(AND('Preferred Scenarios Calculator'!$AB$22="Linux", 'Preferred Scenarios Calculator'!$V$22="Standard"),1,0)</f>
        <v>0</v>
      </c>
      <c r="AS782">
        <f>IF(AND('Preferred Scenarios Calculator'!$AB$22="Windows", 'Preferred Scenarios Calculator'!$V$22="Basic"),1,0)</f>
        <v>0</v>
      </c>
      <c r="AT782">
        <f>IF(AND('Preferred Scenarios Calculator'!$AB$22="Linux", 'Preferred Scenarios Calculator'!$V$22="Basic"),1,0)</f>
        <v>0</v>
      </c>
      <c r="AU782">
        <f>VLOOKUP($AH782,$AL$782:$AP$799,2, FALSE)</f>
        <v>0.02</v>
      </c>
      <c r="AV782">
        <f>VLOOKUP($AH782,$AL$782:$AP$799,3, FALSE)</f>
        <v>0.02</v>
      </c>
      <c r="AW782">
        <f>VLOOKUP($AH782,$AL$782:$AP$799,4, FALSE)</f>
        <v>1.7999999999999999E-2</v>
      </c>
      <c r="AX782">
        <f>VLOOKUP($AH782,$AL$782:$AP$799,5)</f>
        <v>1.7999999999999999E-2</v>
      </c>
      <c r="AY782">
        <f>(AQ782*AU782)+(AR782*AV782)+(AS782*AW782)+(AT782*AX782)</f>
        <v>0.02</v>
      </c>
      <c r="AZ782" s="38">
        <f>IF(AY782=999999, "Not Available", AY782*AG782)</f>
        <v>0</v>
      </c>
      <c r="BA782" s="38">
        <f>IF(AZ782="Not Available", "Not Available", AZ782*AF782)</f>
        <v>0</v>
      </c>
    </row>
    <row r="783" spans="1:53" ht="16.8">
      <c r="A783" s="250">
        <f>'Pricing Calculator'!AN20</f>
        <v>744</v>
      </c>
      <c r="B783" s="340">
        <f>'Pricing Calculator'!AJ20</f>
        <v>2</v>
      </c>
      <c r="C783" s="251" t="str">
        <f>'Pricing Calculator'!J20</f>
        <v>A1 Small (1 core, 1.75GB RAM)</v>
      </c>
      <c r="D783" s="1053" t="s">
        <v>1298</v>
      </c>
      <c r="E783" s="1053" t="s">
        <v>1298</v>
      </c>
      <c r="F783" s="1035">
        <f>N31</f>
        <v>0.09</v>
      </c>
      <c r="G783" s="1035">
        <f>N57</f>
        <v>0.06</v>
      </c>
      <c r="H783" s="1035">
        <f>IF(E18=999999, E18, N18)</f>
        <v>7.3999999999999996E-2</v>
      </c>
      <c r="I783" s="1035">
        <f>IF(E44=999999, E44, N44)</f>
        <v>4.3999999999999997E-2</v>
      </c>
      <c r="J783" s="1053">
        <f>IF(AND('Pricing Calculator'!$AD$20="Windows", 'Pricing Calculator'!$X$20="Standard"),1,0)</f>
        <v>1</v>
      </c>
      <c r="K783">
        <f>IF(AND('Pricing Calculator'!$AD$20="Linux", 'Pricing Calculator'!$X$20="Standard"),1,0)</f>
        <v>0</v>
      </c>
      <c r="L783">
        <f>IF(AND('Pricing Calculator'!$AD$20="Windows", 'Pricing Calculator'!$X$20="Basic"),1,0)</f>
        <v>0</v>
      </c>
      <c r="M783">
        <f>IF(AND('Pricing Calculator'!$AD$20="Linux", 'Pricing Calculator'!$X$20="Basic"),1,0)</f>
        <v>0</v>
      </c>
      <c r="N783">
        <f t="shared" si="295"/>
        <v>0.09</v>
      </c>
      <c r="O783" s="572">
        <f t="shared" si="296"/>
        <v>0.06</v>
      </c>
      <c r="P783" s="572">
        <f t="shared" si="297"/>
        <v>7.3999999999999996E-2</v>
      </c>
      <c r="Q783">
        <f t="shared" si="298"/>
        <v>4.3999999999999997E-2</v>
      </c>
      <c r="R783">
        <f t="shared" ref="R783:R789" si="303">(J783*N783)+(K783*O783)+(L783*P783)+(M783*Q783)</f>
        <v>0.09</v>
      </c>
      <c r="S783" s="38">
        <f>IF(R783=999999, "Not Available", R783*B783)</f>
        <v>0.18</v>
      </c>
      <c r="T783" s="38">
        <f t="shared" ref="T783:T791" si="304">IF(S783="Not Available", "Not Available", S783*A783)</f>
        <v>133.91999999999999</v>
      </c>
      <c r="AC783" s="253" t="s">
        <v>131</v>
      </c>
      <c r="AD783" t="s">
        <v>1298</v>
      </c>
      <c r="AE783" s="244"/>
      <c r="AF783" s="250">
        <f>'Preferred Scenarios Calculator'!AM24</f>
        <v>744</v>
      </c>
      <c r="AG783" s="251">
        <f>'Preferred Scenarios Calculator'!AH24</f>
        <v>0</v>
      </c>
      <c r="AH783" s="251" t="str">
        <f>'Preferred Scenarios Calculator'!H24</f>
        <v>A1 Small (1 core, 1.75GB RAM)</v>
      </c>
      <c r="AI783" t="s">
        <v>1298</v>
      </c>
      <c r="AJ783" s="249"/>
      <c r="AL783" t="s">
        <v>1298</v>
      </c>
      <c r="AM783" s="37">
        <f t="shared" si="299"/>
        <v>0.09</v>
      </c>
      <c r="AN783" s="37">
        <f t="shared" si="300"/>
        <v>0.06</v>
      </c>
      <c r="AO783" s="37">
        <f t="shared" si="301"/>
        <v>7.3999999999999996E-2</v>
      </c>
      <c r="AP783" s="37">
        <f t="shared" si="302"/>
        <v>4.3999999999999997E-2</v>
      </c>
      <c r="AQ783">
        <f>IF(AND('Preferred Scenarios Calculator'!$AB$24="Windows", 'Preferred Scenarios Calculator'!$V$24="Standard"),1,0)</f>
        <v>1</v>
      </c>
      <c r="AR783">
        <f>IF(AND('Preferred Scenarios Calculator'!$AB$24="Linux", 'Preferred Scenarios Calculator'!$V$24="Standard"),1,0)</f>
        <v>0</v>
      </c>
      <c r="AS783">
        <f>IF(AND('Preferred Scenarios Calculator'!$AB$24="Windows", 'Preferred Scenarios Calculator'!$V$24="Basic"),1,0)</f>
        <v>0</v>
      </c>
      <c r="AT783">
        <f>IF(AND('Preferred Scenarios Calculator'!$AB$24="Linux", 'Preferred Scenarios Calculator'!$V$24="Basic"),1,0)</f>
        <v>0</v>
      </c>
      <c r="AU783">
        <f t="shared" ref="AU783:AU791" si="305">VLOOKUP($AH783,$AL$782:$AP$799,2, FALSE)</f>
        <v>0.09</v>
      </c>
      <c r="AV783">
        <f t="shared" ref="AV783:AV791" si="306">VLOOKUP($AH783,$AL$782:$AP$799,3, FALSE)</f>
        <v>0.06</v>
      </c>
      <c r="AW783">
        <f t="shared" ref="AW783:AW791" si="307">VLOOKUP($AH783,$AL$782:$AP$799,4, FALSE)</f>
        <v>7.3999999999999996E-2</v>
      </c>
      <c r="AX783">
        <f t="shared" ref="AX783:AX791" si="308">VLOOKUP($AH783,$AL$782:$AP$799,5)</f>
        <v>4.3999999999999997E-2</v>
      </c>
      <c r="AY783">
        <f t="shared" ref="AY783:AY789" si="309">(AQ783*AU783)+(AR783*AV783)+(AS783*AW783)+(AT783*AX783)</f>
        <v>0.09</v>
      </c>
      <c r="AZ783" s="38">
        <f t="shared" ref="AZ783:AZ791" si="310">IF(AY783=999999, "Not Available", AY783*AG783)</f>
        <v>0</v>
      </c>
      <c r="BA783" s="38">
        <f t="shared" ref="BA783:BA791" si="311">IF(AZ783="Not Available", "Not Available", AZ783*AF783)</f>
        <v>0</v>
      </c>
    </row>
    <row r="784" spans="1:53" ht="16.8">
      <c r="A784" s="250">
        <f>'Pricing Calculator'!AN22</f>
        <v>744</v>
      </c>
      <c r="B784" s="340">
        <f>'Pricing Calculator'!AJ22</f>
        <v>0</v>
      </c>
      <c r="C784" s="251" t="str">
        <f>'Pricing Calculator'!J22</f>
        <v>A2 Medium (2 cores, 3.5GB RAM)</v>
      </c>
      <c r="D784" s="1053" t="s">
        <v>1299</v>
      </c>
      <c r="E784" s="1053" t="s">
        <v>1299</v>
      </c>
      <c r="F784" s="1044">
        <f>N32</f>
        <v>0.18</v>
      </c>
      <c r="G784" s="1044">
        <f>N58</f>
        <v>0.12</v>
      </c>
      <c r="H784" s="1044">
        <f>N19</f>
        <v>0.14799999999999999</v>
      </c>
      <c r="I784" s="1044">
        <f>N45</f>
        <v>8.7999999999999995E-2</v>
      </c>
      <c r="J784" s="1053">
        <f>IF(AND('Pricing Calculator'!$AD$22="Windows", 'Pricing Calculator'!$X$22="Standard"),1,0)</f>
        <v>1</v>
      </c>
      <c r="K784">
        <f>IF(AND('Pricing Calculator'!$AD$22="Linux", 'Pricing Calculator'!$X$22="Standard"),1,0)</f>
        <v>0</v>
      </c>
      <c r="L784">
        <f>IF(AND('Pricing Calculator'!$AD$22="Windows", 'Pricing Calculator'!$X$22="Basic"),1,0)</f>
        <v>0</v>
      </c>
      <c r="M784">
        <f>IF(AND('Pricing Calculator'!$AD$22="Linux", 'Pricing Calculator'!$X$22="Basic"),1,0)</f>
        <v>0</v>
      </c>
      <c r="N784">
        <f t="shared" si="295"/>
        <v>0.18</v>
      </c>
      <c r="O784" s="572">
        <f t="shared" si="296"/>
        <v>0.12</v>
      </c>
      <c r="P784" s="572">
        <f t="shared" si="297"/>
        <v>0.14799999999999999</v>
      </c>
      <c r="Q784">
        <f t="shared" si="298"/>
        <v>8.7999999999999995E-2</v>
      </c>
      <c r="R784">
        <f t="shared" si="303"/>
        <v>0.18</v>
      </c>
      <c r="S784" s="778">
        <f>IF(R784=(999999*2), "Not Available", R784*B784)</f>
        <v>0</v>
      </c>
      <c r="T784" s="38">
        <f t="shared" si="304"/>
        <v>0</v>
      </c>
      <c r="AC784" s="253" t="s">
        <v>132</v>
      </c>
      <c r="AD784" t="s">
        <v>1299</v>
      </c>
      <c r="AE784" s="244"/>
      <c r="AF784" s="250">
        <f>'Preferred Scenarios Calculator'!AM26</f>
        <v>744</v>
      </c>
      <c r="AG784" s="251">
        <f>'Preferred Scenarios Calculator'!AH26</f>
        <v>0</v>
      </c>
      <c r="AH784" s="251" t="str">
        <f>'Preferred Scenarios Calculator'!H26</f>
        <v>A2 Medium (2 cores, 3.5GB RAM)</v>
      </c>
      <c r="AI784" t="s">
        <v>1299</v>
      </c>
      <c r="AJ784" s="249"/>
      <c r="AL784" t="s">
        <v>1299</v>
      </c>
      <c r="AM784" s="37">
        <f t="shared" si="299"/>
        <v>0.18</v>
      </c>
      <c r="AN784" s="37">
        <f t="shared" si="300"/>
        <v>0.12</v>
      </c>
      <c r="AO784" s="37">
        <f t="shared" si="301"/>
        <v>0.14799999999999999</v>
      </c>
      <c r="AP784" s="37">
        <f t="shared" si="302"/>
        <v>8.7999999999999995E-2</v>
      </c>
      <c r="AQ784">
        <f>IF(AND('Preferred Scenarios Calculator'!$AB$26="Windows", 'Preferred Scenarios Calculator'!$V$26="Standard"),1,0)</f>
        <v>1</v>
      </c>
      <c r="AR784">
        <f>IF(AND('Preferred Scenarios Calculator'!$AB$26="Linux", 'Preferred Scenarios Calculator'!$V$26="Standard"),1,0)</f>
        <v>0</v>
      </c>
      <c r="AS784">
        <f>IF(AND('Preferred Scenarios Calculator'!$AB$26="Windows", 'Preferred Scenarios Calculator'!$V$26="Basic"),1,0)</f>
        <v>0</v>
      </c>
      <c r="AT784">
        <f>IF(AND('Preferred Scenarios Calculator'!$AB$26="Linux", 'Preferred Scenarios Calculator'!$V$26="Basic"),1,0)</f>
        <v>0</v>
      </c>
      <c r="AU784">
        <f t="shared" si="305"/>
        <v>0.18</v>
      </c>
      <c r="AV784">
        <f t="shared" si="306"/>
        <v>0.12</v>
      </c>
      <c r="AW784">
        <f t="shared" si="307"/>
        <v>0.14799999999999999</v>
      </c>
      <c r="AX784">
        <f t="shared" si="308"/>
        <v>8.7999999999999995E-2</v>
      </c>
      <c r="AY784">
        <f t="shared" si="309"/>
        <v>0.18</v>
      </c>
      <c r="AZ784" s="38">
        <f t="shared" si="310"/>
        <v>0</v>
      </c>
      <c r="BA784" s="38">
        <f t="shared" si="311"/>
        <v>0</v>
      </c>
    </row>
    <row r="785" spans="1:53" ht="16.8">
      <c r="A785" s="250">
        <f>'Pricing Calculator'!AN24</f>
        <v>744</v>
      </c>
      <c r="B785" s="340">
        <f>'Pricing Calculator'!AJ24</f>
        <v>0</v>
      </c>
      <c r="C785" s="251" t="str">
        <f>'Pricing Calculator'!J24</f>
        <v>A3 Large (4 cores, 7GB RAM)</v>
      </c>
      <c r="D785" s="1053" t="s">
        <v>1300</v>
      </c>
      <c r="E785" s="1053" t="s">
        <v>1300</v>
      </c>
      <c r="F785" s="1044">
        <f>N33</f>
        <v>0.36</v>
      </c>
      <c r="G785" s="1044">
        <f>N59</f>
        <v>0.24</v>
      </c>
      <c r="H785" s="1044">
        <f>N20</f>
        <v>0.29599999999999999</v>
      </c>
      <c r="I785" s="1044">
        <f>N46</f>
        <v>0.17599999999999999</v>
      </c>
      <c r="J785" s="1053">
        <f>IF(AND('Pricing Calculator'!$AD$24="Windows", 'Pricing Calculator'!$X$24="Standard"),1,0)</f>
        <v>1</v>
      </c>
      <c r="K785">
        <f>IF(AND('Pricing Calculator'!$AD$24="Linux", 'Pricing Calculator'!$X$24="Standard"),1,0)</f>
        <v>0</v>
      </c>
      <c r="L785">
        <f>IF(AND('Pricing Calculator'!$AD$24="Windows", 'Pricing Calculator'!$X$24="Basic"),1,0)</f>
        <v>0</v>
      </c>
      <c r="M785">
        <f>IF(AND('Pricing Calculator'!$AD$24="Linux", 'Pricing Calculator'!$X$24="Basic"),1,0)</f>
        <v>0</v>
      </c>
      <c r="N785">
        <f t="shared" si="295"/>
        <v>0.36</v>
      </c>
      <c r="O785" s="572">
        <f t="shared" si="296"/>
        <v>0.24</v>
      </c>
      <c r="P785" s="572">
        <f t="shared" si="297"/>
        <v>0.29599999999999999</v>
      </c>
      <c r="Q785">
        <f t="shared" si="298"/>
        <v>0.17599999999999999</v>
      </c>
      <c r="R785">
        <f t="shared" si="303"/>
        <v>0.36</v>
      </c>
      <c r="S785" s="778">
        <f>IF(R785=(999999*4), "Not Available", R785*B785)</f>
        <v>0</v>
      </c>
      <c r="T785" s="38">
        <f t="shared" si="304"/>
        <v>0</v>
      </c>
      <c r="AC785" s="253" t="s">
        <v>133</v>
      </c>
      <c r="AD785" t="s">
        <v>1300</v>
      </c>
      <c r="AE785" s="244"/>
      <c r="AF785" s="250">
        <f>'Preferred Scenarios Calculator'!AM28</f>
        <v>744</v>
      </c>
      <c r="AG785" s="251">
        <f>'Preferred Scenarios Calculator'!AH28</f>
        <v>0</v>
      </c>
      <c r="AH785" s="251" t="str">
        <f>'Preferred Scenarios Calculator'!H28</f>
        <v>A3 Large (4 cores, 7GB RAM)</v>
      </c>
      <c r="AI785" t="s">
        <v>1300</v>
      </c>
      <c r="AJ785" s="249"/>
      <c r="AL785" t="s">
        <v>1300</v>
      </c>
      <c r="AM785" s="37">
        <f t="shared" si="299"/>
        <v>0.36</v>
      </c>
      <c r="AN785" s="37">
        <f t="shared" si="300"/>
        <v>0.24</v>
      </c>
      <c r="AO785" s="37">
        <f t="shared" si="301"/>
        <v>0.29599999999999999</v>
      </c>
      <c r="AP785" s="37">
        <f t="shared" si="302"/>
        <v>0.17599999999999999</v>
      </c>
      <c r="AQ785">
        <f>IF(AND('Preferred Scenarios Calculator'!$AB$28="Windows", 'Preferred Scenarios Calculator'!$V$28="Standard"),1,0)</f>
        <v>1</v>
      </c>
      <c r="AR785">
        <f>IF(AND('Preferred Scenarios Calculator'!$AB$28="Linux", 'Preferred Scenarios Calculator'!$V$28="Standard"),1,0)</f>
        <v>0</v>
      </c>
      <c r="AS785">
        <f>IF(AND('Preferred Scenarios Calculator'!$AB$28="Windows", 'Preferred Scenarios Calculator'!$V$28="Basic"),1,0)</f>
        <v>0</v>
      </c>
      <c r="AT785">
        <f>IF(AND('Preferred Scenarios Calculator'!$AB$28="Linux", 'Preferred Scenarios Calculator'!$V$28="Basic"),1,0)</f>
        <v>0</v>
      </c>
      <c r="AU785">
        <f t="shared" si="305"/>
        <v>0.36</v>
      </c>
      <c r="AV785">
        <f t="shared" si="306"/>
        <v>0.24</v>
      </c>
      <c r="AW785">
        <f t="shared" si="307"/>
        <v>0.29599999999999999</v>
      </c>
      <c r="AX785">
        <f t="shared" si="308"/>
        <v>0.17599999999999999</v>
      </c>
      <c r="AY785">
        <f t="shared" si="309"/>
        <v>0.36</v>
      </c>
      <c r="AZ785" s="38">
        <f t="shared" si="310"/>
        <v>0</v>
      </c>
      <c r="BA785" s="38">
        <f t="shared" si="311"/>
        <v>0</v>
      </c>
    </row>
    <row r="786" spans="1:53" ht="16.8">
      <c r="A786" s="250">
        <f>'Pricing Calculator'!AN26</f>
        <v>744</v>
      </c>
      <c r="B786" s="340">
        <f>'Pricing Calculator'!AJ26</f>
        <v>0</v>
      </c>
      <c r="C786" s="251" t="str">
        <f>'Pricing Calculator'!J26</f>
        <v>A4 Extra Large (8 cores, 14GB RAM)</v>
      </c>
      <c r="D786" s="1053" t="s">
        <v>1301</v>
      </c>
      <c r="E786" s="1053" t="s">
        <v>1301</v>
      </c>
      <c r="F786" s="1044">
        <f>N34</f>
        <v>0.72</v>
      </c>
      <c r="G786" s="1044">
        <f>N60</f>
        <v>0.48</v>
      </c>
      <c r="H786" s="1044">
        <f>N21</f>
        <v>0.59199999999999997</v>
      </c>
      <c r="I786" s="1044">
        <f>N47</f>
        <v>0.35199999999999998</v>
      </c>
      <c r="J786" s="1053">
        <f>IF(AND('Pricing Calculator'!$AD$26="Windows", 'Pricing Calculator'!$X$26="Standard"),1,0)</f>
        <v>1</v>
      </c>
      <c r="K786">
        <f>IF(AND('Pricing Calculator'!$AD$26="Linux", 'Pricing Calculator'!$X$26="Standard"),1,0)</f>
        <v>0</v>
      </c>
      <c r="L786">
        <f>IF(AND('Pricing Calculator'!$AD$26="Windows", 'Pricing Calculator'!$X$26="Basic"),1,0)</f>
        <v>0</v>
      </c>
      <c r="M786">
        <f>IF(AND('Pricing Calculator'!$AD$26="Linux", 'Pricing Calculator'!$X$26="Basic"),1,0)</f>
        <v>0</v>
      </c>
      <c r="N786">
        <f t="shared" si="295"/>
        <v>0.72</v>
      </c>
      <c r="O786" s="572">
        <f t="shared" si="296"/>
        <v>0.48</v>
      </c>
      <c r="P786" s="572">
        <f t="shared" si="297"/>
        <v>0.59199999999999997</v>
      </c>
      <c r="Q786">
        <f t="shared" si="298"/>
        <v>0.35199999999999998</v>
      </c>
      <c r="R786">
        <f t="shared" si="303"/>
        <v>0.72</v>
      </c>
      <c r="S786" s="778">
        <f>IF(R786=(999999*8), "Not Available", R786*B786)</f>
        <v>0</v>
      </c>
      <c r="T786" s="38">
        <f t="shared" si="304"/>
        <v>0</v>
      </c>
      <c r="AC786" s="253" t="s">
        <v>134</v>
      </c>
      <c r="AD786" t="s">
        <v>1301</v>
      </c>
      <c r="AE786" s="244"/>
      <c r="AF786" s="250">
        <f>'Preferred Scenarios Calculator'!AM30</f>
        <v>744</v>
      </c>
      <c r="AG786" s="251">
        <f>'Preferred Scenarios Calculator'!AH30</f>
        <v>0</v>
      </c>
      <c r="AH786" s="251" t="str">
        <f>'Preferred Scenarios Calculator'!H30</f>
        <v>A4 Extra Large (8 cores, 14GB RAM)</v>
      </c>
      <c r="AI786" t="s">
        <v>1301</v>
      </c>
      <c r="AJ786" s="249"/>
      <c r="AL786" t="s">
        <v>1301</v>
      </c>
      <c r="AM786" s="37">
        <f t="shared" si="299"/>
        <v>0.72</v>
      </c>
      <c r="AN786" s="37">
        <f t="shared" si="300"/>
        <v>0.48</v>
      </c>
      <c r="AO786" s="37">
        <f t="shared" si="301"/>
        <v>0.59199999999999997</v>
      </c>
      <c r="AP786" s="37">
        <f t="shared" si="302"/>
        <v>0.35199999999999998</v>
      </c>
      <c r="AQ786">
        <f>IF(AND('Preferred Scenarios Calculator'!$AB$30="Windows", 'Preferred Scenarios Calculator'!$V$30="Standard"),1,0)</f>
        <v>1</v>
      </c>
      <c r="AR786">
        <f>IF(AND('Preferred Scenarios Calculator'!$AB$30="Linux", 'Preferred Scenarios Calculator'!$V$30="Standard"),1,0)</f>
        <v>0</v>
      </c>
      <c r="AS786">
        <f>IF(AND('Preferred Scenarios Calculator'!$AB$30="Windows", 'Preferred Scenarios Calculator'!$V$30="Basic"),1,0)</f>
        <v>0</v>
      </c>
      <c r="AT786">
        <f>IF(AND('Preferred Scenarios Calculator'!$AB$30="Linux", 'Preferred Scenarios Calculator'!$V$30="Basic"),1,0)</f>
        <v>0</v>
      </c>
      <c r="AU786">
        <f t="shared" si="305"/>
        <v>0.72</v>
      </c>
      <c r="AV786">
        <f t="shared" si="306"/>
        <v>0.48</v>
      </c>
      <c r="AW786">
        <f t="shared" si="307"/>
        <v>0.59199999999999997</v>
      </c>
      <c r="AX786">
        <f t="shared" si="308"/>
        <v>0.35199999999999998</v>
      </c>
      <c r="AY786">
        <f t="shared" si="309"/>
        <v>0.72</v>
      </c>
      <c r="AZ786" s="38">
        <f t="shared" si="310"/>
        <v>0</v>
      </c>
      <c r="BA786" s="38">
        <f t="shared" si="311"/>
        <v>0</v>
      </c>
    </row>
    <row r="787" spans="1:53" ht="16.8">
      <c r="A787" s="250">
        <f>'Pricing Calculator'!AN30</f>
        <v>744</v>
      </c>
      <c r="B787" s="340">
        <f>'Pricing Calculator'!AJ30</f>
        <v>4</v>
      </c>
      <c r="C787" s="251" t="str">
        <f>'Pricing Calculator'!J30</f>
        <v>A5 (2 cores, 14GB RAM)</v>
      </c>
      <c r="D787" s="1053" t="s">
        <v>1307</v>
      </c>
      <c r="E787" s="1053" t="s">
        <v>1302</v>
      </c>
      <c r="F787" s="1035">
        <f t="shared" ref="F787:F793" si="312">IF(E35=999999, E35, N35)</f>
        <v>0.3</v>
      </c>
      <c r="G787" s="1035">
        <f t="shared" ref="G787:G793" si="313">IF(E61=999999, E61, N61)</f>
        <v>0.22</v>
      </c>
      <c r="H787" s="1035">
        <f t="shared" ref="H787:H793" si="314">IF(E22=999999, E22, N22)</f>
        <v>999999</v>
      </c>
      <c r="I787" s="1035">
        <f t="shared" ref="I787:I793" si="315">IF(E48=999999, E48, N48)</f>
        <v>999999</v>
      </c>
      <c r="J787" s="1053">
        <f>IF(AND('Pricing Calculator'!$AD$30="Windows", 'Pricing Calculator'!$X$30="Standard"),1,0)</f>
        <v>1</v>
      </c>
      <c r="K787">
        <f>IF(AND('Pricing Calculator'!$AD$30="Linux", 'Pricing Calculator'!$X$30="Standard"),1,0)</f>
        <v>0</v>
      </c>
      <c r="L787">
        <f>IF(AND('Pricing Calculator'!$AD$30="Windows", 'Pricing Calculator'!$X$30="Basic"),1,0)</f>
        <v>0</v>
      </c>
      <c r="M787">
        <f>IF(AND('Pricing Calculator'!$AD$30="Linux", 'Pricing Calculator'!$X$30="Basic"),1,0)</f>
        <v>0</v>
      </c>
      <c r="N787">
        <f t="shared" si="295"/>
        <v>0.3</v>
      </c>
      <c r="O787" s="572">
        <f t="shared" si="296"/>
        <v>0.22</v>
      </c>
      <c r="P787" s="572">
        <f t="shared" si="297"/>
        <v>999999</v>
      </c>
      <c r="Q787">
        <f t="shared" si="298"/>
        <v>999999</v>
      </c>
      <c r="R787">
        <f t="shared" si="303"/>
        <v>0.3</v>
      </c>
      <c r="S787" s="38">
        <f>IF(R787=999999, "Not Available", R787*B787)</f>
        <v>1.2</v>
      </c>
      <c r="T787" s="38">
        <f t="shared" si="304"/>
        <v>892.8</v>
      </c>
      <c r="AC787" s="253" t="s">
        <v>426</v>
      </c>
      <c r="AD787" t="s">
        <v>1307</v>
      </c>
      <c r="AE787" s="244"/>
      <c r="AF787" s="250">
        <f>'Preferred Scenarios Calculator'!AM34</f>
        <v>744</v>
      </c>
      <c r="AG787" s="251">
        <f>'Preferred Scenarios Calculator'!AH34</f>
        <v>0</v>
      </c>
      <c r="AH787" s="251" t="str">
        <f>'Preferred Scenarios Calculator'!H34</f>
        <v>A5 (2 cores, 14GB RAM)</v>
      </c>
      <c r="AI787" t="s">
        <v>1302</v>
      </c>
      <c r="AJ787" s="249"/>
      <c r="AL787" t="s">
        <v>1302</v>
      </c>
      <c r="AM787" s="37">
        <f t="shared" si="299"/>
        <v>0.3</v>
      </c>
      <c r="AN787" s="37">
        <f t="shared" si="300"/>
        <v>0.22</v>
      </c>
      <c r="AO787" s="37">
        <f t="shared" si="301"/>
        <v>999999</v>
      </c>
      <c r="AP787" s="37">
        <f t="shared" si="302"/>
        <v>999999</v>
      </c>
      <c r="AQ787">
        <f>IF(AND('Preferred Scenarios Calculator'!$AB$34="Windows", 'Preferred Scenarios Calculator'!$V$34="Standard"),1,0)</f>
        <v>1</v>
      </c>
      <c r="AR787">
        <f>IF(AND('Preferred Scenarios Calculator'!$AB$34="Linux", 'Preferred Scenarios Calculator'!$V$34="Standard"),1,0)</f>
        <v>0</v>
      </c>
      <c r="AS787">
        <f>IF(AND('Preferred Scenarios Calculator'!$AB$34="Windows", 'Preferred Scenarios Calculator'!$V$34="Basic"),1,0)</f>
        <v>0</v>
      </c>
      <c r="AT787">
        <f>IF(AND('Preferred Scenarios Calculator'!$AB$34="Linux", 'Preferred Scenarios Calculator'!$V$34="Basic"),1,0)</f>
        <v>0</v>
      </c>
      <c r="AU787">
        <f t="shared" si="305"/>
        <v>0.3</v>
      </c>
      <c r="AV787">
        <f t="shared" si="306"/>
        <v>0.22</v>
      </c>
      <c r="AW787">
        <f t="shared" si="307"/>
        <v>999999</v>
      </c>
      <c r="AX787">
        <f t="shared" si="308"/>
        <v>999999</v>
      </c>
      <c r="AY787">
        <f t="shared" si="309"/>
        <v>0.3</v>
      </c>
      <c r="AZ787" s="38">
        <f t="shared" si="310"/>
        <v>0</v>
      </c>
      <c r="BA787" s="38">
        <f t="shared" si="311"/>
        <v>0</v>
      </c>
    </row>
    <row r="788" spans="1:53" ht="16.8">
      <c r="A788" s="250">
        <f>'Pricing Calculator'!AN32</f>
        <v>744</v>
      </c>
      <c r="B788" s="340">
        <f>'Pricing Calculator'!AJ32</f>
        <v>0</v>
      </c>
      <c r="C788" s="251" t="str">
        <f>'Pricing Calculator'!J32</f>
        <v>A6 (4 cores, 28GB RAM)</v>
      </c>
      <c r="D788" s="1053" t="s">
        <v>1308</v>
      </c>
      <c r="E788" s="1053" t="s">
        <v>1303</v>
      </c>
      <c r="F788" s="1035">
        <f t="shared" si="312"/>
        <v>0.6</v>
      </c>
      <c r="G788" s="1035">
        <f t="shared" si="313"/>
        <v>0.44</v>
      </c>
      <c r="H788" s="1035">
        <f t="shared" si="314"/>
        <v>999999</v>
      </c>
      <c r="I788" s="1035">
        <f t="shared" si="315"/>
        <v>999999</v>
      </c>
      <c r="J788" s="1053">
        <f>IF(AND('Pricing Calculator'!$AD$32="Windows", 'Pricing Calculator'!$X$32="Standard"),1,0)</f>
        <v>1</v>
      </c>
      <c r="K788">
        <f>IF(AND('Pricing Calculator'!$AD$32="Linux", 'Pricing Calculator'!$X$32="Standard"),1,0)</f>
        <v>0</v>
      </c>
      <c r="L788">
        <f>IF(AND('Pricing Calculator'!$AD$32="Windows", 'Pricing Calculator'!$X$32="Basic"),1,0)</f>
        <v>0</v>
      </c>
      <c r="M788">
        <f>IF(AND('Pricing Calculator'!$AD$32="Linux", 'Pricing Calculator'!$X$32="Basic"),1,0)</f>
        <v>0</v>
      </c>
      <c r="N788">
        <f t="shared" si="295"/>
        <v>0.6</v>
      </c>
      <c r="O788" s="572">
        <f t="shared" si="296"/>
        <v>0.44</v>
      </c>
      <c r="P788" s="572">
        <f t="shared" si="297"/>
        <v>999999</v>
      </c>
      <c r="Q788">
        <f t="shared" si="298"/>
        <v>999999</v>
      </c>
      <c r="R788">
        <f t="shared" si="303"/>
        <v>0.6</v>
      </c>
      <c r="S788" s="38">
        <f>IF(R788=999999, "Not Available", R788*B788)</f>
        <v>0</v>
      </c>
      <c r="T788" s="38">
        <f t="shared" si="304"/>
        <v>0</v>
      </c>
      <c r="AC788" s="253" t="s">
        <v>135</v>
      </c>
      <c r="AD788" t="s">
        <v>1308</v>
      </c>
      <c r="AE788" s="244"/>
      <c r="AF788" s="250">
        <f>'Preferred Scenarios Calculator'!AM36</f>
        <v>744</v>
      </c>
      <c r="AG788" s="251">
        <f>'Preferred Scenarios Calculator'!AH36</f>
        <v>0</v>
      </c>
      <c r="AH788" s="251" t="str">
        <f>'Preferred Scenarios Calculator'!H36</f>
        <v>A6 (4 cores, 28GB RAM)</v>
      </c>
      <c r="AI788" t="s">
        <v>1303</v>
      </c>
      <c r="AJ788" s="249"/>
      <c r="AL788" t="s">
        <v>1303</v>
      </c>
      <c r="AM788" s="37">
        <f t="shared" si="299"/>
        <v>0.6</v>
      </c>
      <c r="AN788" s="37">
        <f t="shared" si="300"/>
        <v>0.44</v>
      </c>
      <c r="AO788" s="37">
        <f t="shared" si="301"/>
        <v>999999</v>
      </c>
      <c r="AP788" s="37">
        <f t="shared" si="302"/>
        <v>999999</v>
      </c>
      <c r="AQ788">
        <f>IF(AND('Preferred Scenarios Calculator'!$AB$36="Windows", 'Preferred Scenarios Calculator'!$V$36="Standard"),1,0)</f>
        <v>1</v>
      </c>
      <c r="AR788">
        <f>IF(AND('Preferred Scenarios Calculator'!$AB$36="Linux", 'Preferred Scenarios Calculator'!$V$36="Standard"),1,0)</f>
        <v>0</v>
      </c>
      <c r="AS788">
        <f>IF(AND('Preferred Scenarios Calculator'!$AB$36="Windows", 'Preferred Scenarios Calculator'!$V$36="Basic"),1,0)</f>
        <v>0</v>
      </c>
      <c r="AT788">
        <f>IF(AND('Preferred Scenarios Calculator'!$AB$36="Linux", 'Preferred Scenarios Calculator'!$V$36="Basic"),1,0)</f>
        <v>0</v>
      </c>
      <c r="AU788">
        <f t="shared" si="305"/>
        <v>0.6</v>
      </c>
      <c r="AV788">
        <f t="shared" si="306"/>
        <v>0.44</v>
      </c>
      <c r="AW788">
        <f t="shared" si="307"/>
        <v>999999</v>
      </c>
      <c r="AX788">
        <f t="shared" si="308"/>
        <v>999999</v>
      </c>
      <c r="AY788">
        <f t="shared" si="309"/>
        <v>0.6</v>
      </c>
      <c r="AZ788" s="38">
        <f t="shared" si="310"/>
        <v>0</v>
      </c>
      <c r="BA788" s="38">
        <f t="shared" si="311"/>
        <v>0</v>
      </c>
    </row>
    <row r="789" spans="1:53" ht="16.8">
      <c r="A789" s="250">
        <f>'Pricing Calculator'!AN34</f>
        <v>744</v>
      </c>
      <c r="B789" s="340">
        <f>'Pricing Calculator'!AJ34</f>
        <v>0</v>
      </c>
      <c r="C789" s="251" t="str">
        <f>'Pricing Calculator'!J34</f>
        <v>A7 (8 cores, 56GB RAM)</v>
      </c>
      <c r="D789" s="1053" t="s">
        <v>1309</v>
      </c>
      <c r="E789" s="1053" t="s">
        <v>1304</v>
      </c>
      <c r="F789" s="1035">
        <f t="shared" si="312"/>
        <v>1.2</v>
      </c>
      <c r="G789" s="1035">
        <f t="shared" si="313"/>
        <v>0.88</v>
      </c>
      <c r="H789" s="1035">
        <f t="shared" si="314"/>
        <v>999999</v>
      </c>
      <c r="I789" s="1035">
        <f t="shared" si="315"/>
        <v>999999</v>
      </c>
      <c r="J789" s="1053">
        <f>IF(AND('Pricing Calculator'!$AD$34="Windows", 'Pricing Calculator'!$X$34="Standard"),1,0)</f>
        <v>1</v>
      </c>
      <c r="K789">
        <f>IF(AND('Pricing Calculator'!$AD$34="Linux", 'Pricing Calculator'!$X$34="Standard"),1,0)</f>
        <v>0</v>
      </c>
      <c r="L789">
        <f>IF(AND('Pricing Calculator'!$AD$34="Windows", 'Pricing Calculator'!$X$34="Basic"),1,0)</f>
        <v>0</v>
      </c>
      <c r="M789">
        <f>IF(AND('Pricing Calculator'!$AD$34="Linux", 'Pricing Calculator'!$X$34="Basic"),1,0)</f>
        <v>0</v>
      </c>
      <c r="N789">
        <f t="shared" si="295"/>
        <v>1.2</v>
      </c>
      <c r="O789" s="572">
        <f t="shared" si="296"/>
        <v>0.88</v>
      </c>
      <c r="P789" s="572">
        <f t="shared" si="297"/>
        <v>999999</v>
      </c>
      <c r="Q789">
        <f t="shared" si="298"/>
        <v>999999</v>
      </c>
      <c r="R789">
        <f t="shared" si="303"/>
        <v>1.2</v>
      </c>
      <c r="S789" s="38">
        <f>IF(R789=999999, "Not Available", R789*B789)</f>
        <v>0</v>
      </c>
      <c r="T789" s="38">
        <f t="shared" si="304"/>
        <v>0</v>
      </c>
      <c r="AC789" s="253" t="s">
        <v>136</v>
      </c>
      <c r="AD789" t="s">
        <v>1309</v>
      </c>
      <c r="AE789" s="244"/>
      <c r="AF789" s="250">
        <f>'Preferred Scenarios Calculator'!AM38</f>
        <v>744</v>
      </c>
      <c r="AG789" s="251">
        <f>'Preferred Scenarios Calculator'!AH38</f>
        <v>0</v>
      </c>
      <c r="AH789" s="251" t="str">
        <f>'Preferred Scenarios Calculator'!H38</f>
        <v>A7 (8 cores, 56GB RAM)</v>
      </c>
      <c r="AI789" t="s">
        <v>1304</v>
      </c>
      <c r="AJ789" s="249"/>
      <c r="AL789" t="s">
        <v>1304</v>
      </c>
      <c r="AM789" s="37">
        <f t="shared" si="299"/>
        <v>1.2</v>
      </c>
      <c r="AN789" s="37">
        <f t="shared" si="300"/>
        <v>0.88</v>
      </c>
      <c r="AO789" s="37">
        <f t="shared" si="301"/>
        <v>999999</v>
      </c>
      <c r="AP789" s="37">
        <f t="shared" si="302"/>
        <v>999999</v>
      </c>
      <c r="AQ789">
        <f>IF(AND('Preferred Scenarios Calculator'!$AB$38="Windows", 'Preferred Scenarios Calculator'!$V$38="Standard"),1,0)</f>
        <v>1</v>
      </c>
      <c r="AR789">
        <f>IF(AND('Preferred Scenarios Calculator'!$AB$38="Linux", 'Preferred Scenarios Calculator'!$V$38="Standard"),1,0)</f>
        <v>0</v>
      </c>
      <c r="AS789">
        <f>IF(AND('Preferred Scenarios Calculator'!$AB$38="Windows", 'Preferred Scenarios Calculator'!$V$38="Basic"),1,0)</f>
        <v>0</v>
      </c>
      <c r="AT789">
        <f>IF(AND('Preferred Scenarios Calculator'!$AB$38="Linux", 'Preferred Scenarios Calculator'!$V$38="Basic"),1,0)</f>
        <v>0</v>
      </c>
      <c r="AU789">
        <f t="shared" si="305"/>
        <v>1.2</v>
      </c>
      <c r="AV789">
        <f t="shared" si="306"/>
        <v>0.88</v>
      </c>
      <c r="AW789">
        <f t="shared" si="307"/>
        <v>999999</v>
      </c>
      <c r="AX789">
        <f t="shared" si="308"/>
        <v>999999</v>
      </c>
      <c r="AY789">
        <f t="shared" si="309"/>
        <v>1.2</v>
      </c>
      <c r="AZ789" s="38">
        <f t="shared" si="310"/>
        <v>0</v>
      </c>
      <c r="BA789" s="38">
        <f t="shared" si="311"/>
        <v>0</v>
      </c>
    </row>
    <row r="790" spans="1:53" ht="16.8">
      <c r="A790" s="250">
        <f>'Pricing Calculator'!AN38</f>
        <v>744</v>
      </c>
      <c r="B790" s="340">
        <f>'Pricing Calculator'!AJ38</f>
        <v>0</v>
      </c>
      <c r="C790" s="251" t="str">
        <f>'Pricing Calculator'!J38</f>
        <v>A8 (8 cores, 56GB RAM)</v>
      </c>
      <c r="D790" s="1053" t="s">
        <v>1310</v>
      </c>
      <c r="E790" s="1053" t="s">
        <v>1305</v>
      </c>
      <c r="F790" s="1035">
        <f t="shared" si="312"/>
        <v>2.4500000000000002</v>
      </c>
      <c r="G790" s="1035">
        <f t="shared" si="313"/>
        <v>1.97</v>
      </c>
      <c r="H790" s="1035">
        <f t="shared" si="314"/>
        <v>999999</v>
      </c>
      <c r="I790" s="1035">
        <f t="shared" si="315"/>
        <v>999999</v>
      </c>
      <c r="J790" s="1053">
        <f>IF(AND('Pricing Calculator'!$AD$38="Windows", 'Pricing Calculator'!$X$38="Standard"),1,0)</f>
        <v>1</v>
      </c>
      <c r="K790">
        <f>IF(AND('Pricing Calculator'!$AD$38="Linux", 'Pricing Calculator'!$X$38="Standard"),1,0)</f>
        <v>0</v>
      </c>
      <c r="L790">
        <f>IF(AND('Pricing Calculator'!$AD$38="Windows", 'Pricing Calculator'!$X$38="Basic"),1,0)</f>
        <v>0</v>
      </c>
      <c r="M790">
        <f>IF(AND('Pricing Calculator'!$AD$38="Linux", 'Pricing Calculator'!$X$38="Basic"),1,0)</f>
        <v>0</v>
      </c>
      <c r="N790">
        <f t="shared" si="295"/>
        <v>2.4500000000000002</v>
      </c>
      <c r="O790" s="572">
        <f t="shared" si="296"/>
        <v>1.97</v>
      </c>
      <c r="P790" s="572">
        <f t="shared" si="297"/>
        <v>999999</v>
      </c>
      <c r="Q790">
        <f t="shared" si="298"/>
        <v>999999</v>
      </c>
      <c r="R790">
        <f>(J790*N790)+(K790*O790)+(L790*P790)+(M790*Q790)</f>
        <v>2.4500000000000002</v>
      </c>
      <c r="S790" s="38">
        <f>IF(R790=999999, "Not Available", R790*B790)</f>
        <v>0</v>
      </c>
      <c r="T790" s="38">
        <f t="shared" si="304"/>
        <v>0</v>
      </c>
      <c r="AC790" s="253" t="s">
        <v>463</v>
      </c>
      <c r="AD790" t="s">
        <v>1310</v>
      </c>
      <c r="AE790" s="244"/>
      <c r="AF790" s="250">
        <f>'Preferred Scenarios Calculator'!AM42</f>
        <v>744</v>
      </c>
      <c r="AG790" s="251">
        <f>'Preferred Scenarios Calculator'!AH42</f>
        <v>0</v>
      </c>
      <c r="AH790" s="251" t="str">
        <f>'Preferred Scenarios Calculator'!H42</f>
        <v>A8 (8 cores, 56GB RAM)</v>
      </c>
      <c r="AI790" t="s">
        <v>1305</v>
      </c>
      <c r="AJ790" s="249"/>
      <c r="AL790" t="s">
        <v>1305</v>
      </c>
      <c r="AM790" s="37">
        <f t="shared" si="299"/>
        <v>2.4500000000000002</v>
      </c>
      <c r="AN790" s="37">
        <f t="shared" si="300"/>
        <v>1.97</v>
      </c>
      <c r="AO790" s="37">
        <f t="shared" si="301"/>
        <v>999999</v>
      </c>
      <c r="AP790" s="37">
        <f t="shared" si="302"/>
        <v>999999</v>
      </c>
      <c r="AQ790">
        <f>IF(AND('Preferred Scenarios Calculator'!$AB$42="Windows", 'Preferred Scenarios Calculator'!$V$42="Standard"),1,0)</f>
        <v>1</v>
      </c>
      <c r="AR790">
        <f>IF(AND('Preferred Scenarios Calculator'!$AB$42="Linux", 'Preferred Scenarios Calculator'!$V$42="Standard"),1,0)</f>
        <v>0</v>
      </c>
      <c r="AS790">
        <f>IF(AND('Preferred Scenarios Calculator'!$AB$42="Windows", 'Preferred Scenarios Calculator'!$V$42="Basic"),1,0)</f>
        <v>0</v>
      </c>
      <c r="AT790">
        <f>IF(AND('Preferred Scenarios Calculator'!$AB$42="Linux", 'Preferred Scenarios Calculator'!$V$42="Basic"),1,0)</f>
        <v>0</v>
      </c>
      <c r="AU790">
        <f t="shared" si="305"/>
        <v>2.4500000000000002</v>
      </c>
      <c r="AV790">
        <f t="shared" si="306"/>
        <v>1.97</v>
      </c>
      <c r="AW790">
        <f t="shared" si="307"/>
        <v>999999</v>
      </c>
      <c r="AX790">
        <f t="shared" si="308"/>
        <v>999999</v>
      </c>
      <c r="AY790">
        <f>(AQ790*AU790)+(AR790*AV790)+(AS790*AW790)+(AT790*AX790)</f>
        <v>2.4500000000000002</v>
      </c>
      <c r="AZ790" s="38">
        <f t="shared" si="310"/>
        <v>0</v>
      </c>
      <c r="BA790" s="38">
        <f t="shared" si="311"/>
        <v>0</v>
      </c>
    </row>
    <row r="791" spans="1:53" ht="16.8">
      <c r="A791" s="250">
        <f>'Pricing Calculator'!AN40</f>
        <v>744</v>
      </c>
      <c r="B791" s="340">
        <f>'Pricing Calculator'!AJ40</f>
        <v>0</v>
      </c>
      <c r="C791" s="251" t="str">
        <f>'Pricing Calculator'!J40</f>
        <v>A9 (16 cores, 112GB RAM)</v>
      </c>
      <c r="D791" s="1053" t="s">
        <v>1302</v>
      </c>
      <c r="E791" s="1053" t="s">
        <v>1306</v>
      </c>
      <c r="F791" s="1035">
        <f t="shared" si="312"/>
        <v>4.9000000000000004</v>
      </c>
      <c r="G791" s="1035">
        <f t="shared" si="313"/>
        <v>4.47</v>
      </c>
      <c r="H791" s="1035">
        <f t="shared" si="314"/>
        <v>999999</v>
      </c>
      <c r="I791" s="1035">
        <f t="shared" si="315"/>
        <v>999999</v>
      </c>
      <c r="J791" s="1053">
        <f>IF(AND('Pricing Calculator'!$AD$40="Windows", 'Pricing Calculator'!$X$40="Standard"),1,0)</f>
        <v>1</v>
      </c>
      <c r="K791">
        <f>IF(AND('Pricing Calculator'!$AD$40="Linux", 'Pricing Calculator'!$X$40="Standard"),1,0)</f>
        <v>0</v>
      </c>
      <c r="L791">
        <f>IF(AND('Pricing Calculator'!$AD$40="Windows", 'Pricing Calculator'!$X$40="Basic"),1,0)</f>
        <v>0</v>
      </c>
      <c r="M791">
        <f>IF(AND('Pricing Calculator'!$AD$40="Linux", 'Pricing Calculator'!$X$40="Basic"),1,0)</f>
        <v>0</v>
      </c>
      <c r="N791">
        <f t="shared" si="295"/>
        <v>4.9000000000000004</v>
      </c>
      <c r="O791" s="572">
        <f t="shared" si="296"/>
        <v>4.47</v>
      </c>
      <c r="P791" s="572">
        <f t="shared" si="297"/>
        <v>999999</v>
      </c>
      <c r="Q791">
        <f t="shared" si="298"/>
        <v>999999</v>
      </c>
      <c r="R791">
        <f>(J791*N791)+(K791*O791)+(L791*P791)+(M791*Q791)</f>
        <v>4.9000000000000004</v>
      </c>
      <c r="S791" s="38">
        <f>IF(R791=999999, "Not Available", R791*B791)</f>
        <v>0</v>
      </c>
      <c r="T791" s="38">
        <f t="shared" si="304"/>
        <v>0</v>
      </c>
      <c r="AC791" s="253" t="s">
        <v>464</v>
      </c>
      <c r="AD791" t="s">
        <v>1302</v>
      </c>
      <c r="AE791" s="244"/>
      <c r="AF791" s="250">
        <f>'Preferred Scenarios Calculator'!AM44</f>
        <v>744</v>
      </c>
      <c r="AG791" s="251">
        <f>'Preferred Scenarios Calculator'!AH44</f>
        <v>0</v>
      </c>
      <c r="AH791" s="251" t="str">
        <f>'Preferred Scenarios Calculator'!H44</f>
        <v>A9 (16 cores, 112GB RAM)</v>
      </c>
      <c r="AI791" t="s">
        <v>1306</v>
      </c>
      <c r="AJ791" s="249"/>
      <c r="AL791" t="s">
        <v>1306</v>
      </c>
      <c r="AM791" s="37">
        <f t="shared" si="299"/>
        <v>4.9000000000000004</v>
      </c>
      <c r="AN791" s="37">
        <f t="shared" si="300"/>
        <v>4.47</v>
      </c>
      <c r="AO791" s="37">
        <f t="shared" si="301"/>
        <v>999999</v>
      </c>
      <c r="AP791" s="37">
        <f t="shared" si="302"/>
        <v>999999</v>
      </c>
      <c r="AQ791">
        <f>IF(AND('Preferred Scenarios Calculator'!$AB$44="Windows", 'Preferred Scenarios Calculator'!$V$44="Standard"),1,0)</f>
        <v>1</v>
      </c>
      <c r="AR791">
        <f>IF(AND('Preferred Scenarios Calculator'!$AB$44="Linux", 'Preferred Scenarios Calculator'!$V$44="Standard"),1,0)</f>
        <v>0</v>
      </c>
      <c r="AS791">
        <f>IF(AND('Preferred Scenarios Calculator'!$AB$44="Windows", 'Preferred Scenarios Calculator'!$V$44="Basic"),1,0)</f>
        <v>0</v>
      </c>
      <c r="AT791">
        <f>IF(AND('Preferred Scenarios Calculator'!$AB$44="Linux", 'Preferred Scenarios Calculator'!$V$44="Basic"),1,0)</f>
        <v>0</v>
      </c>
      <c r="AU791">
        <f t="shared" si="305"/>
        <v>4.9000000000000004</v>
      </c>
      <c r="AV791">
        <f t="shared" si="306"/>
        <v>4.47</v>
      </c>
      <c r="AW791">
        <f t="shared" si="307"/>
        <v>999999</v>
      </c>
      <c r="AX791">
        <f t="shared" si="308"/>
        <v>999999</v>
      </c>
      <c r="AY791">
        <f>(AQ791*AU791)+(AR791*AV791)+(AS791*AW791)+(AT791*AX791)</f>
        <v>4.9000000000000004</v>
      </c>
      <c r="AZ791" s="38">
        <f t="shared" si="310"/>
        <v>0</v>
      </c>
      <c r="BA791" s="38">
        <f t="shared" si="311"/>
        <v>0</v>
      </c>
    </row>
    <row r="792" spans="1:53">
      <c r="A792" s="238">
        <f>'Pricing Calculator'!AN18</f>
        <v>744</v>
      </c>
      <c r="B792" s="241">
        <f>'Pricing Calculator'!AJ18</f>
        <v>0</v>
      </c>
      <c r="C792" s="46"/>
      <c r="D792" s="1053" t="s">
        <v>1303</v>
      </c>
      <c r="E792" s="1053" t="s">
        <v>4643</v>
      </c>
      <c r="F792" s="1035">
        <f t="shared" si="312"/>
        <v>1.64</v>
      </c>
      <c r="G792" s="1035">
        <f t="shared" si="313"/>
        <v>1.1599999999999999</v>
      </c>
      <c r="H792" s="1035">
        <f t="shared" si="314"/>
        <v>999999</v>
      </c>
      <c r="I792" s="1035">
        <f t="shared" si="315"/>
        <v>999999</v>
      </c>
      <c r="S792" s="329">
        <f>SUM(S782:S791)</f>
        <v>1.38</v>
      </c>
      <c r="T792" s="329">
        <f>IF(T782="Not Available", "Not Available", SUM(T782:T791))</f>
        <v>1026.72</v>
      </c>
      <c r="AC792" s="33"/>
      <c r="AD792" t="s">
        <v>1303</v>
      </c>
      <c r="AE792" s="171"/>
      <c r="AF792" s="238"/>
      <c r="AG792" s="46"/>
      <c r="AH792" s="46"/>
      <c r="AI792" t="s">
        <v>1307</v>
      </c>
      <c r="AJ792" s="46"/>
      <c r="AK792" s="240"/>
      <c r="AL792" t="s">
        <v>1307</v>
      </c>
      <c r="AM792" s="25">
        <f t="shared" ref="AM792:AP799" si="316">F794</f>
        <v>0.13</v>
      </c>
      <c r="AN792" s="25">
        <f t="shared" si="316"/>
        <v>6.7000000000000004E-2</v>
      </c>
      <c r="AO792" s="25">
        <f t="shared" si="316"/>
        <v>0.13</v>
      </c>
      <c r="AP792" s="25">
        <f t="shared" si="316"/>
        <v>7.0000000000000007E-2</v>
      </c>
      <c r="AZ792" s="329">
        <f>SUM(AZ782:AZ791)</f>
        <v>0</v>
      </c>
      <c r="BA792" s="329">
        <f>SUM(BA782:BA791)</f>
        <v>0</v>
      </c>
    </row>
    <row r="793" spans="1:53">
      <c r="A793" s="238">
        <f>'Pricing Calculator'!AN20</f>
        <v>744</v>
      </c>
      <c r="B793" s="241">
        <f>'Pricing Calculator'!AJ20</f>
        <v>2</v>
      </c>
      <c r="C793" s="46"/>
      <c r="D793" s="1053" t="s">
        <v>1304</v>
      </c>
      <c r="E793" s="1053" t="s">
        <v>4644</v>
      </c>
      <c r="F793" s="1035">
        <f t="shared" si="312"/>
        <v>3.04</v>
      </c>
      <c r="G793" s="1035">
        <f t="shared" si="313"/>
        <v>2.08</v>
      </c>
      <c r="H793" s="1035">
        <f t="shared" si="314"/>
        <v>999999</v>
      </c>
      <c r="I793" s="1035">
        <f t="shared" si="315"/>
        <v>999999</v>
      </c>
      <c r="AD793" t="s">
        <v>1304</v>
      </c>
      <c r="AI793" t="s">
        <v>1308</v>
      </c>
      <c r="AL793" t="s">
        <v>1308</v>
      </c>
      <c r="AM793" s="25">
        <f t="shared" si="316"/>
        <v>0.26</v>
      </c>
      <c r="AN793" s="25">
        <f t="shared" si="316"/>
        <v>0.13400000000000001</v>
      </c>
      <c r="AO793" s="25">
        <f t="shared" si="316"/>
        <v>0.26</v>
      </c>
      <c r="AP793" s="25">
        <f t="shared" si="316"/>
        <v>0.14000000000000001</v>
      </c>
    </row>
    <row r="794" spans="1:53">
      <c r="A794" s="238">
        <f>'Pricing Calculator'!AN20</f>
        <v>744</v>
      </c>
      <c r="B794" s="241">
        <f>'Pricing Calculator'!AJ20</f>
        <v>2</v>
      </c>
      <c r="C794" s="46"/>
      <c r="D794" s="1053" t="s">
        <v>1311</v>
      </c>
      <c r="E794" s="1053" t="s">
        <v>1307</v>
      </c>
      <c r="F794" s="1035">
        <f t="shared" ref="F794:F801" si="317">IF(E78=999999, E78, N78)</f>
        <v>0.13</v>
      </c>
      <c r="G794" s="1035">
        <f t="shared" ref="G794:G801" si="318">IF(E96=999999, E96, N96)</f>
        <v>6.7000000000000004E-2</v>
      </c>
      <c r="H794" s="1035">
        <f t="shared" ref="H794:H800" si="319">(IF(E69=999999,E69,N69))</f>
        <v>0.13</v>
      </c>
      <c r="I794" s="1035">
        <f t="shared" ref="I794:I801" si="320">IF(E87=999999, E87, N87)</f>
        <v>7.0000000000000007E-2</v>
      </c>
      <c r="AD794" t="s">
        <v>1311</v>
      </c>
      <c r="AI794" t="s">
        <v>1309</v>
      </c>
      <c r="AL794" t="s">
        <v>1309</v>
      </c>
      <c r="AM794" s="25">
        <f t="shared" si="316"/>
        <v>0.52</v>
      </c>
      <c r="AN794" s="25">
        <f t="shared" si="316"/>
        <v>0.26800000000000002</v>
      </c>
      <c r="AO794" s="25">
        <f t="shared" si="316"/>
        <v>0.52</v>
      </c>
      <c r="AP794" s="25">
        <f t="shared" si="316"/>
        <v>0.28000000000000003</v>
      </c>
    </row>
    <row r="795" spans="1:53">
      <c r="A795" s="238">
        <f>'Pricing Calculator'!AN22</f>
        <v>744</v>
      </c>
      <c r="B795" s="241">
        <f>'Pricing Calculator'!AJ22</f>
        <v>0</v>
      </c>
      <c r="C795" s="46"/>
      <c r="D795" s="1053" t="s">
        <v>1312</v>
      </c>
      <c r="E795" s="1053" t="s">
        <v>1308</v>
      </c>
      <c r="F795" s="1035">
        <f t="shared" si="317"/>
        <v>0.26</v>
      </c>
      <c r="G795" s="1035">
        <f t="shared" si="318"/>
        <v>0.13400000000000001</v>
      </c>
      <c r="H795" s="1035">
        <f t="shared" si="319"/>
        <v>0.26</v>
      </c>
      <c r="I795" s="1035">
        <f t="shared" si="320"/>
        <v>0.14000000000000001</v>
      </c>
      <c r="AD795" t="s">
        <v>1312</v>
      </c>
      <c r="AI795" t="s">
        <v>1310</v>
      </c>
      <c r="AL795" t="s">
        <v>1310</v>
      </c>
      <c r="AM795" s="25">
        <f t="shared" si="316"/>
        <v>1.04</v>
      </c>
      <c r="AN795" s="25">
        <f t="shared" si="316"/>
        <v>0.53600000000000003</v>
      </c>
      <c r="AO795" s="25">
        <f t="shared" si="316"/>
        <v>1.04</v>
      </c>
      <c r="AP795" s="25">
        <f t="shared" si="316"/>
        <v>0.56000000000000005</v>
      </c>
    </row>
    <row r="796" spans="1:53">
      <c r="A796" s="238">
        <f>'Pricing Calculator'!AN22</f>
        <v>744</v>
      </c>
      <c r="B796" s="241">
        <f>'Pricing Calculator'!AJ22</f>
        <v>0</v>
      </c>
      <c r="C796" s="46"/>
      <c r="D796" s="1053" t="s">
        <v>1313</v>
      </c>
      <c r="E796" s="1053" t="s">
        <v>1309</v>
      </c>
      <c r="F796" s="1035">
        <f t="shared" si="317"/>
        <v>0.52</v>
      </c>
      <c r="G796" s="1035">
        <f t="shared" si="318"/>
        <v>0.26800000000000002</v>
      </c>
      <c r="H796" s="1035">
        <f t="shared" si="319"/>
        <v>0.52</v>
      </c>
      <c r="I796" s="1035">
        <f t="shared" si="320"/>
        <v>0.28000000000000003</v>
      </c>
      <c r="AD796" t="s">
        <v>1313</v>
      </c>
      <c r="AI796" t="s">
        <v>1311</v>
      </c>
      <c r="AL796" t="s">
        <v>1311</v>
      </c>
      <c r="AM796" s="25">
        <f t="shared" si="316"/>
        <v>0.3</v>
      </c>
      <c r="AN796" s="25">
        <f t="shared" si="316"/>
        <v>0.17499999999999999</v>
      </c>
      <c r="AO796" s="25">
        <f t="shared" si="316"/>
        <v>0.3</v>
      </c>
      <c r="AP796" s="25">
        <f t="shared" si="316"/>
        <v>0.17499999999999999</v>
      </c>
    </row>
    <row r="797" spans="1:53">
      <c r="A797" s="238">
        <f>'Pricing Calculator'!AN24</f>
        <v>744</v>
      </c>
      <c r="B797" s="241">
        <f>'Pricing Calculator'!AJ24</f>
        <v>0</v>
      </c>
      <c r="C797" s="46"/>
      <c r="D797" s="1053" t="s">
        <v>1314</v>
      </c>
      <c r="E797" s="1053" t="s">
        <v>1310</v>
      </c>
      <c r="F797" s="1035">
        <f t="shared" si="317"/>
        <v>1.04</v>
      </c>
      <c r="G797" s="1035">
        <f t="shared" si="318"/>
        <v>0.53600000000000003</v>
      </c>
      <c r="H797" s="1035">
        <f t="shared" si="319"/>
        <v>1.04</v>
      </c>
      <c r="I797" s="1035">
        <f t="shared" si="320"/>
        <v>0.56000000000000005</v>
      </c>
      <c r="AD797" t="s">
        <v>1314</v>
      </c>
      <c r="AI797" t="s">
        <v>1312</v>
      </c>
      <c r="AL797" t="s">
        <v>1312</v>
      </c>
      <c r="AM797" s="25">
        <f t="shared" si="316"/>
        <v>0.6</v>
      </c>
      <c r="AN797" s="25">
        <f t="shared" si="316"/>
        <v>0.35</v>
      </c>
      <c r="AO797" s="25">
        <f t="shared" si="316"/>
        <v>0.6</v>
      </c>
      <c r="AP797" s="25">
        <f t="shared" si="316"/>
        <v>0.35</v>
      </c>
    </row>
    <row r="798" spans="1:53">
      <c r="A798" s="238">
        <f>'Pricing Calculator'!AN24</f>
        <v>744</v>
      </c>
      <c r="B798" s="241">
        <f>'Pricing Calculator'!AJ24</f>
        <v>0</v>
      </c>
      <c r="C798" s="46"/>
      <c r="D798" s="1053" t="s">
        <v>3365</v>
      </c>
      <c r="E798" s="1053" t="s">
        <v>1311</v>
      </c>
      <c r="F798" s="1035">
        <f t="shared" si="317"/>
        <v>0.3</v>
      </c>
      <c r="G798" s="1035">
        <f t="shared" si="318"/>
        <v>0.17499999999999999</v>
      </c>
      <c r="H798" s="1035">
        <f t="shared" si="319"/>
        <v>0.3</v>
      </c>
      <c r="I798" s="1035">
        <f t="shared" si="320"/>
        <v>0.17499999999999999</v>
      </c>
      <c r="AD798" t="s">
        <v>1305</v>
      </c>
      <c r="AI798" t="s">
        <v>1313</v>
      </c>
      <c r="AL798" t="s">
        <v>1313</v>
      </c>
      <c r="AM798" s="25">
        <f t="shared" si="316"/>
        <v>1.08</v>
      </c>
      <c r="AN798" s="25">
        <f t="shared" si="316"/>
        <v>0.7</v>
      </c>
      <c r="AO798" s="25">
        <f t="shared" si="316"/>
        <v>1.08</v>
      </c>
      <c r="AP798" s="25">
        <f t="shared" si="316"/>
        <v>0.63</v>
      </c>
    </row>
    <row r="799" spans="1:53">
      <c r="A799" s="238">
        <f>'Pricing Calculator'!AN26</f>
        <v>744</v>
      </c>
      <c r="B799" s="241">
        <f>'Pricing Calculator'!AJ26</f>
        <v>0</v>
      </c>
      <c r="C799" s="46"/>
      <c r="D799" s="1053" t="s">
        <v>3366</v>
      </c>
      <c r="E799" s="1053" t="s">
        <v>1312</v>
      </c>
      <c r="F799" s="1035">
        <f t="shared" si="317"/>
        <v>0.6</v>
      </c>
      <c r="G799" s="1035">
        <f t="shared" si="318"/>
        <v>0.35</v>
      </c>
      <c r="H799" s="1035">
        <f t="shared" si="319"/>
        <v>0.6</v>
      </c>
      <c r="I799" s="1035">
        <f t="shared" si="320"/>
        <v>0.35</v>
      </c>
      <c r="AD799" t="s">
        <v>1306</v>
      </c>
      <c r="AI799" t="s">
        <v>1314</v>
      </c>
      <c r="AL799" t="s">
        <v>1314</v>
      </c>
      <c r="AM799" s="25">
        <f t="shared" si="316"/>
        <v>1.944</v>
      </c>
      <c r="AN799" s="25">
        <f t="shared" si="316"/>
        <v>1.4</v>
      </c>
      <c r="AO799" s="25">
        <f t="shared" si="316"/>
        <v>999999</v>
      </c>
      <c r="AP799" s="25">
        <f t="shared" si="316"/>
        <v>999999</v>
      </c>
    </row>
    <row r="800" spans="1:53">
      <c r="A800" s="238"/>
      <c r="B800" s="241"/>
      <c r="C800" s="46"/>
      <c r="D800" s="1053" t="s">
        <v>3367</v>
      </c>
      <c r="E800" s="1053" t="s">
        <v>1313</v>
      </c>
      <c r="F800" s="1035">
        <f t="shared" si="317"/>
        <v>1.08</v>
      </c>
      <c r="G800" s="1035">
        <f t="shared" si="318"/>
        <v>0.7</v>
      </c>
      <c r="H800" s="1035">
        <f t="shared" si="319"/>
        <v>1.08</v>
      </c>
      <c r="I800" s="1035">
        <f t="shared" si="320"/>
        <v>0.63</v>
      </c>
      <c r="AM800" s="25">
        <f>F802</f>
        <v>999999</v>
      </c>
      <c r="AN800" s="25">
        <f>G802</f>
        <v>999999</v>
      </c>
      <c r="AO800" s="25"/>
      <c r="AP800" s="25"/>
    </row>
    <row r="801" spans="1:42">
      <c r="A801" s="238"/>
      <c r="B801" s="241"/>
      <c r="C801" s="46"/>
      <c r="D801" s="1053" t="s">
        <v>3368</v>
      </c>
      <c r="E801" s="1053" t="s">
        <v>1314</v>
      </c>
      <c r="F801" s="1035">
        <f t="shared" si="317"/>
        <v>1.944</v>
      </c>
      <c r="G801" s="1035">
        <f t="shared" si="318"/>
        <v>1.4</v>
      </c>
      <c r="H801" s="1035">
        <f>IF(E76=999999, E76, N76)</f>
        <v>999999</v>
      </c>
      <c r="I801" s="1035">
        <f t="shared" si="320"/>
        <v>999999</v>
      </c>
      <c r="AM801" s="25"/>
      <c r="AN801" s="25"/>
      <c r="AO801" s="25"/>
      <c r="AP801" s="25"/>
    </row>
    <row r="802" spans="1:42">
      <c r="A802" s="238"/>
      <c r="B802" s="241"/>
      <c r="C802" s="46"/>
      <c r="D802" s="1053" t="s">
        <v>3369</v>
      </c>
      <c r="E802" s="1053" t="s">
        <v>3365</v>
      </c>
      <c r="F802" s="1035">
        <f>IF(E111=999999, E111, N111)</f>
        <v>999999</v>
      </c>
      <c r="G802" s="1035">
        <f>IF(E105=999999, E105, N105)</f>
        <v>999999</v>
      </c>
      <c r="H802" s="777">
        <v>999999</v>
      </c>
      <c r="I802" s="777">
        <v>999999</v>
      </c>
      <c r="AM802" s="25"/>
      <c r="AN802" s="25"/>
      <c r="AO802" s="25"/>
      <c r="AP802" s="25"/>
    </row>
    <row r="803" spans="1:42">
      <c r="A803" s="238"/>
      <c r="B803" s="241"/>
      <c r="C803" s="46"/>
      <c r="D803" s="1053" t="s">
        <v>1305</v>
      </c>
      <c r="E803" s="1053" t="s">
        <v>3366</v>
      </c>
      <c r="F803" s="1035">
        <f>IF(E112=999999, E112, N112)</f>
        <v>999999</v>
      </c>
      <c r="G803" s="1035">
        <f>IF(E106=999999, E106, N106)</f>
        <v>999999</v>
      </c>
      <c r="H803" s="777">
        <v>999999</v>
      </c>
      <c r="I803" s="777">
        <v>999999</v>
      </c>
      <c r="AM803" s="25"/>
      <c r="AN803" s="25"/>
      <c r="AO803" s="25"/>
      <c r="AP803" s="25"/>
    </row>
    <row r="804" spans="1:42">
      <c r="A804" s="238"/>
      <c r="B804" s="241"/>
      <c r="C804" s="46"/>
      <c r="D804" s="1053" t="s">
        <v>1306</v>
      </c>
      <c r="E804" s="1053" t="s">
        <v>3367</v>
      </c>
      <c r="F804" s="1035">
        <f>IF(E113=999999, E113, N113)</f>
        <v>999999</v>
      </c>
      <c r="G804" s="1035">
        <f>IF(E107=999999, E107, N107)</f>
        <v>999999</v>
      </c>
      <c r="H804" s="777">
        <v>999999</v>
      </c>
      <c r="I804" s="777">
        <v>999999</v>
      </c>
      <c r="AM804" s="25"/>
      <c r="AN804" s="25"/>
      <c r="AO804" s="25"/>
      <c r="AP804" s="25"/>
    </row>
    <row r="805" spans="1:42">
      <c r="D805" s="1053" t="s">
        <v>4643</v>
      </c>
      <c r="E805" s="1053" t="s">
        <v>3368</v>
      </c>
      <c r="F805" s="1035">
        <f>IF(E114=999999, E114, N114)</f>
        <v>999999</v>
      </c>
      <c r="G805" s="1035">
        <f>IF(E108=999999, E108, N108)</f>
        <v>999999</v>
      </c>
      <c r="H805" s="777">
        <v>999999</v>
      </c>
      <c r="I805" s="777">
        <v>999999</v>
      </c>
    </row>
    <row r="806" spans="1:42">
      <c r="D806" s="1053" t="s">
        <v>4644</v>
      </c>
      <c r="E806" s="1053" t="s">
        <v>3369</v>
      </c>
      <c r="F806" s="1035">
        <f>IF(E115=999999, E115, N115)</f>
        <v>999999</v>
      </c>
      <c r="G806" s="1035">
        <f>IF(E109=999999, E109, N109)</f>
        <v>999999</v>
      </c>
      <c r="H806" s="777">
        <v>999999</v>
      </c>
      <c r="I806" s="777">
        <v>999999</v>
      </c>
    </row>
    <row r="807" spans="1:42">
      <c r="E807" s="1053"/>
    </row>
    <row r="808" spans="1:42">
      <c r="S808" s="829" t="s">
        <v>3168</v>
      </c>
      <c r="T808" t="s">
        <v>4436</v>
      </c>
    </row>
    <row r="809" spans="1:42">
      <c r="F809" s="1053" t="s">
        <v>541</v>
      </c>
      <c r="G809" s="1053" t="s">
        <v>542</v>
      </c>
      <c r="H809" s="1053" t="s">
        <v>523</v>
      </c>
      <c r="I809" s="1053" t="s">
        <v>524</v>
      </c>
      <c r="J809" s="1053" t="s">
        <v>521</v>
      </c>
      <c r="K809" t="s">
        <v>545</v>
      </c>
      <c r="L809" t="s">
        <v>522</v>
      </c>
      <c r="M809" t="s">
        <v>546</v>
      </c>
      <c r="N809" t="s">
        <v>541</v>
      </c>
      <c r="O809" s="572" t="s">
        <v>542</v>
      </c>
      <c r="P809" s="572" t="s">
        <v>523</v>
      </c>
      <c r="Q809" t="s">
        <v>524</v>
      </c>
      <c r="R809" t="s">
        <v>4435</v>
      </c>
      <c r="S809" s="830"/>
    </row>
    <row r="810" spans="1:42">
      <c r="E810" s="1053" t="s">
        <v>1297</v>
      </c>
      <c r="F810" s="1035" t="str">
        <f>O30</f>
        <v/>
      </c>
      <c r="G810" s="1035" t="str">
        <f>O56</f>
        <v/>
      </c>
      <c r="H810" s="1035" t="str">
        <f>O17</f>
        <v/>
      </c>
      <c r="I810" s="1035" t="str">
        <f>O43</f>
        <v/>
      </c>
      <c r="J810" s="1053">
        <f>IF(AND('Pricing Calculator'!$AD$18="Windows", 'Pricing Calculator'!$X$18="Standard"),1,0)</f>
        <v>1</v>
      </c>
      <c r="K810">
        <f>IF(AND('Pricing Calculator'!$AD$18="Linux", 'Pricing Calculator'!$X$18="Standard"),1,0)</f>
        <v>0</v>
      </c>
      <c r="L810">
        <f>IF(AND('Pricing Calculator'!$AD$18="Windows", 'Pricing Calculator'!$X$18="Basic"),1,0)</f>
        <v>0</v>
      </c>
      <c r="M810">
        <f>IF(AND('Pricing Calculator'!$AD$18="Linux", 'Pricing Calculator'!$X$18="Basic"),1,0)</f>
        <v>0</v>
      </c>
      <c r="N810" t="str">
        <f t="shared" ref="N810:N819" si="321">IFERROR(VLOOKUP($C782,$E$810:$I$829,2, FALSE), 0)</f>
        <v/>
      </c>
      <c r="O810" s="572" t="str">
        <f t="shared" ref="O810:O819" si="322">IFERROR(VLOOKUP($C782,$E$810:$I$829,3, FALSE), 0)</f>
        <v/>
      </c>
      <c r="P810" s="572" t="str">
        <f t="shared" ref="P810:P819" si="323">IFERROR(VLOOKUP($C782,$E$810:$I$829,4, FALSE), 0)</f>
        <v/>
      </c>
      <c r="Q810" t="str">
        <f t="shared" ref="Q810:Q819" si="324">IFERROR(VLOOKUP($C782,$E$810:$I$829,5, FALSE), 0)</f>
        <v/>
      </c>
      <c r="R810" t="str">
        <f>IF(J810=1,N810,IF(K810=1,O810,IF(L810=1,P810,IF(M810=1,Q810,"Not Available"))))</f>
        <v/>
      </c>
      <c r="S810" s="830" t="str">
        <f t="shared" ref="S810:S819" si="325">IF(B782&gt;0, R810, "")</f>
        <v/>
      </c>
    </row>
    <row r="811" spans="1:42">
      <c r="E811" s="1053" t="s">
        <v>1298</v>
      </c>
      <c r="F811" s="1035" t="str">
        <f>O31</f>
        <v/>
      </c>
      <c r="G811" s="1035" t="str">
        <f>O57</f>
        <v/>
      </c>
      <c r="H811" s="1035" t="str">
        <f>O18</f>
        <v/>
      </c>
      <c r="I811" s="1035" t="str">
        <f>O44</f>
        <v/>
      </c>
      <c r="J811" s="1053">
        <f>IF(AND('Pricing Calculator'!$AD$20="Windows", 'Pricing Calculator'!$X$20="Standard"),1,0)</f>
        <v>1</v>
      </c>
      <c r="K811">
        <f>IF(AND('Pricing Calculator'!$AD$20="Linux", 'Pricing Calculator'!$X$20="Standard"),1,0)</f>
        <v>0</v>
      </c>
      <c r="L811">
        <f>IF(AND('Pricing Calculator'!$AD$20="Windows", 'Pricing Calculator'!$X$20="Basic"),1,0)</f>
        <v>0</v>
      </c>
      <c r="M811">
        <f>IF(AND('Pricing Calculator'!$AD$20="Linux", 'Pricing Calculator'!$X$20="Basic"),1,0)</f>
        <v>0</v>
      </c>
      <c r="N811" t="str">
        <f t="shared" si="321"/>
        <v/>
      </c>
      <c r="O811" s="572" t="str">
        <f t="shared" si="322"/>
        <v/>
      </c>
      <c r="P811" s="572" t="str">
        <f t="shared" si="323"/>
        <v/>
      </c>
      <c r="Q811" t="str">
        <f t="shared" si="324"/>
        <v/>
      </c>
      <c r="R811" t="str">
        <f t="shared" ref="R811:R819" si="326">IF(J811=1,N811,IF(K811=1,O811,IF(L811=1,P811,IF(M811=1,Q811,"Not Available"))))</f>
        <v/>
      </c>
      <c r="S811" s="830" t="str">
        <f t="shared" si="325"/>
        <v/>
      </c>
    </row>
    <row r="812" spans="1:42">
      <c r="E812" s="1053" t="s">
        <v>1299</v>
      </c>
      <c r="F812" s="777" t="str">
        <f>$F$811</f>
        <v/>
      </c>
      <c r="G812" s="1044" t="str">
        <f>$G$811</f>
        <v/>
      </c>
      <c r="H812" s="1044" t="str">
        <f>$H$811</f>
        <v/>
      </c>
      <c r="I812" s="1044" t="str">
        <f>$I$811</f>
        <v/>
      </c>
      <c r="J812" s="1053">
        <f>IF(AND('Pricing Calculator'!$AD$22="Windows", 'Pricing Calculator'!$X$22="Standard"),1,0)</f>
        <v>1</v>
      </c>
      <c r="K812">
        <f>IF(AND('Pricing Calculator'!$AD$22="Linux", 'Pricing Calculator'!$X$22="Standard"),1,0)</f>
        <v>0</v>
      </c>
      <c r="L812">
        <f>IF(AND('Pricing Calculator'!$AD$22="Windows", 'Pricing Calculator'!$X$22="Basic"),1,0)</f>
        <v>0</v>
      </c>
      <c r="M812">
        <f>IF(AND('Pricing Calculator'!$AD$22="Linux", 'Pricing Calculator'!$X$22="Basic"),1,0)</f>
        <v>0</v>
      </c>
      <c r="N812" t="str">
        <f t="shared" si="321"/>
        <v/>
      </c>
      <c r="O812" s="572" t="str">
        <f t="shared" si="322"/>
        <v/>
      </c>
      <c r="P812" s="572" t="str">
        <f t="shared" si="323"/>
        <v/>
      </c>
      <c r="Q812" t="str">
        <f t="shared" si="324"/>
        <v/>
      </c>
      <c r="R812" t="str">
        <f t="shared" si="326"/>
        <v/>
      </c>
      <c r="S812" s="830" t="str">
        <f t="shared" si="325"/>
        <v/>
      </c>
    </row>
    <row r="813" spans="1:42">
      <c r="E813" s="1053" t="s">
        <v>1300</v>
      </c>
      <c r="F813" s="777" t="str">
        <f>$F$811</f>
        <v/>
      </c>
      <c r="G813" s="1044" t="str">
        <f>$G$811</f>
        <v/>
      </c>
      <c r="H813" s="1044" t="str">
        <f>$H$811</f>
        <v/>
      </c>
      <c r="I813" s="1044" t="str">
        <f>$I$811</f>
        <v/>
      </c>
      <c r="J813" s="1053">
        <f>IF(AND('Pricing Calculator'!$AD$24="Windows", 'Pricing Calculator'!$X$24="Standard"),1,0)</f>
        <v>1</v>
      </c>
      <c r="K813">
        <f>IF(AND('Pricing Calculator'!$AD$24="Linux", 'Pricing Calculator'!$X$24="Standard"),1,0)</f>
        <v>0</v>
      </c>
      <c r="L813">
        <f>IF(AND('Pricing Calculator'!$AD$24="Windows", 'Pricing Calculator'!$X$24="Basic"),1,0)</f>
        <v>0</v>
      </c>
      <c r="M813">
        <f>IF(AND('Pricing Calculator'!$AD$24="Linux", 'Pricing Calculator'!$X$24="Basic"),1,0)</f>
        <v>0</v>
      </c>
      <c r="N813" t="str">
        <f t="shared" si="321"/>
        <v/>
      </c>
      <c r="O813" s="572" t="str">
        <f t="shared" si="322"/>
        <v/>
      </c>
      <c r="P813" s="572" t="str">
        <f t="shared" si="323"/>
        <v/>
      </c>
      <c r="Q813" t="str">
        <f t="shared" si="324"/>
        <v/>
      </c>
      <c r="R813" t="str">
        <f t="shared" si="326"/>
        <v/>
      </c>
      <c r="S813" s="830" t="str">
        <f t="shared" si="325"/>
        <v/>
      </c>
    </row>
    <row r="814" spans="1:42">
      <c r="E814" s="1053" t="s">
        <v>1301</v>
      </c>
      <c r="F814" s="777" t="str">
        <f>$F$811</f>
        <v/>
      </c>
      <c r="G814" s="1044" t="str">
        <f>$G$811</f>
        <v/>
      </c>
      <c r="H814" s="1044" t="str">
        <f>$H$811</f>
        <v/>
      </c>
      <c r="I814" s="1044" t="str">
        <f>$I$811</f>
        <v/>
      </c>
      <c r="J814" s="1053">
        <f>IF(AND('Pricing Calculator'!$AD$26="Windows", 'Pricing Calculator'!$X$26="Standard"),1,0)</f>
        <v>1</v>
      </c>
      <c r="K814">
        <f>IF(AND('Pricing Calculator'!$AD$26="Linux", 'Pricing Calculator'!$X$26="Standard"),1,0)</f>
        <v>0</v>
      </c>
      <c r="L814">
        <f>IF(AND('Pricing Calculator'!$AD$26="Windows", 'Pricing Calculator'!$X$26="Basic"),1,0)</f>
        <v>0</v>
      </c>
      <c r="M814">
        <f>IF(AND('Pricing Calculator'!$AD$26="Linux", 'Pricing Calculator'!$X$26="Basic"),1,0)</f>
        <v>0</v>
      </c>
      <c r="N814" t="str">
        <f t="shared" si="321"/>
        <v/>
      </c>
      <c r="O814" s="572" t="str">
        <f t="shared" si="322"/>
        <v/>
      </c>
      <c r="P814" s="572" t="str">
        <f t="shared" si="323"/>
        <v/>
      </c>
      <c r="Q814" t="str">
        <f t="shared" si="324"/>
        <v/>
      </c>
      <c r="R814" t="str">
        <f t="shared" si="326"/>
        <v/>
      </c>
      <c r="S814" s="830" t="str">
        <f t="shared" si="325"/>
        <v/>
      </c>
    </row>
    <row r="815" spans="1:42">
      <c r="E815" s="1053" t="s">
        <v>1302</v>
      </c>
      <c r="F815" s="1035" t="str">
        <f t="shared" ref="F815:F821" si="327">O35</f>
        <v/>
      </c>
      <c r="G815" s="1035" t="str">
        <f t="shared" ref="G815:G821" si="328">O61</f>
        <v/>
      </c>
      <c r="H815" s="1035" t="str">
        <f t="shared" ref="H815:H821" si="329">O22</f>
        <v/>
      </c>
      <c r="I815" s="1035" t="str">
        <f t="shared" ref="I815:I821" si="330">O48</f>
        <v/>
      </c>
      <c r="J815" s="1053">
        <f>IF(AND('Pricing Calculator'!$AD$30="Windows", 'Pricing Calculator'!$X$30="Standard"),1,0)</f>
        <v>1</v>
      </c>
      <c r="K815">
        <f>IF(AND('Pricing Calculator'!$AD$30="Linux", 'Pricing Calculator'!$X$30="Standard"),1,0)</f>
        <v>0</v>
      </c>
      <c r="L815">
        <f>IF(AND('Pricing Calculator'!$AD$30="Windows", 'Pricing Calculator'!$X$30="Basic"),1,0)</f>
        <v>0</v>
      </c>
      <c r="M815">
        <f>IF(AND('Pricing Calculator'!$AD$30="Linux", 'Pricing Calculator'!$X$30="Basic"),1,0)</f>
        <v>0</v>
      </c>
      <c r="N815" t="str">
        <f t="shared" si="321"/>
        <v/>
      </c>
      <c r="O815" s="572" t="str">
        <f t="shared" si="322"/>
        <v/>
      </c>
      <c r="P815" s="572" t="str">
        <f t="shared" si="323"/>
        <v/>
      </c>
      <c r="Q815" t="str">
        <f t="shared" si="324"/>
        <v/>
      </c>
      <c r="R815" t="str">
        <f t="shared" si="326"/>
        <v/>
      </c>
      <c r="S815" s="830" t="str">
        <f t="shared" si="325"/>
        <v/>
      </c>
    </row>
    <row r="816" spans="1:42">
      <c r="E816" s="1053" t="s">
        <v>1303</v>
      </c>
      <c r="F816" s="1035" t="str">
        <f t="shared" si="327"/>
        <v/>
      </c>
      <c r="G816" s="1035" t="str">
        <f t="shared" si="328"/>
        <v/>
      </c>
      <c r="H816" s="1035" t="str">
        <f t="shared" si="329"/>
        <v/>
      </c>
      <c r="I816" s="1035" t="str">
        <f t="shared" si="330"/>
        <v/>
      </c>
      <c r="J816" s="1053">
        <f>IF(AND('Pricing Calculator'!$AD$32="Windows", 'Pricing Calculator'!$X$32="Standard"),1,0)</f>
        <v>1</v>
      </c>
      <c r="K816">
        <f>IF(AND('Pricing Calculator'!$AD$32="Linux", 'Pricing Calculator'!$X$32="Standard"),1,0)</f>
        <v>0</v>
      </c>
      <c r="L816">
        <f>IF(AND('Pricing Calculator'!$AD$32="Windows", 'Pricing Calculator'!$X$32="Basic"),1,0)</f>
        <v>0</v>
      </c>
      <c r="M816">
        <f>IF(AND('Pricing Calculator'!$AD$32="Linux", 'Pricing Calculator'!$X$32="Basic"),1,0)</f>
        <v>0</v>
      </c>
      <c r="N816" t="str">
        <f t="shared" si="321"/>
        <v/>
      </c>
      <c r="O816" s="572" t="str">
        <f t="shared" si="322"/>
        <v/>
      </c>
      <c r="P816" s="572" t="str">
        <f t="shared" si="323"/>
        <v/>
      </c>
      <c r="Q816" t="str">
        <f t="shared" si="324"/>
        <v/>
      </c>
      <c r="R816" t="str">
        <f t="shared" si="326"/>
        <v/>
      </c>
      <c r="S816" s="830" t="str">
        <f t="shared" si="325"/>
        <v/>
      </c>
    </row>
    <row r="817" spans="1:19">
      <c r="E817" s="1053" t="s">
        <v>1304</v>
      </c>
      <c r="F817" s="1035" t="str">
        <f t="shared" si="327"/>
        <v/>
      </c>
      <c r="G817" s="1035" t="str">
        <f t="shared" si="328"/>
        <v/>
      </c>
      <c r="H817" s="1035" t="str">
        <f t="shared" si="329"/>
        <v/>
      </c>
      <c r="I817" s="1035" t="str">
        <f t="shared" si="330"/>
        <v/>
      </c>
      <c r="J817" s="1053">
        <f>IF(AND('Pricing Calculator'!$AD$34="Windows", 'Pricing Calculator'!$X$34="Standard"),1,0)</f>
        <v>1</v>
      </c>
      <c r="K817">
        <f>IF(AND('Pricing Calculator'!$AD$34="Linux", 'Pricing Calculator'!$X$34="Standard"),1,0)</f>
        <v>0</v>
      </c>
      <c r="L817">
        <f>IF(AND('Pricing Calculator'!$AD$34="Windows", 'Pricing Calculator'!$X$34="Basic"),1,0)</f>
        <v>0</v>
      </c>
      <c r="M817">
        <f>IF(AND('Pricing Calculator'!$AD$34="Linux", 'Pricing Calculator'!$X$34="Basic"),1,0)</f>
        <v>0</v>
      </c>
      <c r="N817" t="str">
        <f t="shared" si="321"/>
        <v/>
      </c>
      <c r="O817" s="572" t="str">
        <f t="shared" si="322"/>
        <v/>
      </c>
      <c r="P817" s="572" t="str">
        <f t="shared" si="323"/>
        <v/>
      </c>
      <c r="Q817" t="str">
        <f t="shared" si="324"/>
        <v/>
      </c>
      <c r="R817" t="str">
        <f t="shared" si="326"/>
        <v/>
      </c>
      <c r="S817" s="830" t="str">
        <f t="shared" si="325"/>
        <v/>
      </c>
    </row>
    <row r="818" spans="1:19">
      <c r="E818" s="1053" t="s">
        <v>1305</v>
      </c>
      <c r="F818" s="1035" t="str">
        <f t="shared" si="327"/>
        <v/>
      </c>
      <c r="G818" s="1035" t="str">
        <f t="shared" si="328"/>
        <v/>
      </c>
      <c r="H818" s="1035" t="e">
        <f t="shared" si="329"/>
        <v>#VALUE!</v>
      </c>
      <c r="I818" s="1035">
        <f t="shared" si="330"/>
        <v>0</v>
      </c>
      <c r="J818" s="1053">
        <f>IF(AND('Pricing Calculator'!$AD$38="Windows", 'Pricing Calculator'!$X$38="Standard"),1,0)</f>
        <v>1</v>
      </c>
      <c r="K818">
        <f>IF(AND('Pricing Calculator'!$AD$38="Linux", 'Pricing Calculator'!$X$38="Standard"),1,0)</f>
        <v>0</v>
      </c>
      <c r="L818">
        <f>IF(AND('Pricing Calculator'!$AD$38="Windows", 'Pricing Calculator'!$X$38="Basic"),1,0)</f>
        <v>0</v>
      </c>
      <c r="M818">
        <f>IF(AND('Pricing Calculator'!$AD$38="Linux", 'Pricing Calculator'!$X$38="Basic"),1,0)</f>
        <v>0</v>
      </c>
      <c r="N818" t="str">
        <f t="shared" si="321"/>
        <v/>
      </c>
      <c r="O818" s="572" t="str">
        <f t="shared" si="322"/>
        <v/>
      </c>
      <c r="P818" s="572">
        <f t="shared" si="323"/>
        <v>0</v>
      </c>
      <c r="Q818">
        <f t="shared" si="324"/>
        <v>0</v>
      </c>
      <c r="R818" t="str">
        <f t="shared" si="326"/>
        <v/>
      </c>
      <c r="S818" s="830" t="str">
        <f t="shared" si="325"/>
        <v/>
      </c>
    </row>
    <row r="819" spans="1:19">
      <c r="E819" s="1053" t="s">
        <v>1306</v>
      </c>
      <c r="F819" s="1035" t="str">
        <f t="shared" si="327"/>
        <v/>
      </c>
      <c r="G819" s="1035" t="str">
        <f t="shared" si="328"/>
        <v/>
      </c>
      <c r="H819" s="1035" t="e">
        <f t="shared" si="329"/>
        <v>#VALUE!</v>
      </c>
      <c r="I819" s="1035">
        <f t="shared" si="330"/>
        <v>0</v>
      </c>
      <c r="J819" s="1053">
        <f>IF(AND('Pricing Calculator'!$AD$40="Windows", 'Pricing Calculator'!$X$40="Standard"),1,0)</f>
        <v>1</v>
      </c>
      <c r="K819">
        <f>IF(AND('Pricing Calculator'!$AD$40="Linux", 'Pricing Calculator'!$X$40="Standard"),1,0)</f>
        <v>0</v>
      </c>
      <c r="L819">
        <f>IF(AND('Pricing Calculator'!$AD$40="Windows", 'Pricing Calculator'!$X$40="Basic"),1,0)</f>
        <v>0</v>
      </c>
      <c r="M819">
        <f>IF(AND('Pricing Calculator'!$AD$40="Linux", 'Pricing Calculator'!$X$40="Basic"),1,0)</f>
        <v>0</v>
      </c>
      <c r="N819" t="str">
        <f t="shared" si="321"/>
        <v/>
      </c>
      <c r="O819" s="572" t="str">
        <f t="shared" si="322"/>
        <v/>
      </c>
      <c r="P819" s="572">
        <f t="shared" si="323"/>
        <v>0</v>
      </c>
      <c r="Q819">
        <f t="shared" si="324"/>
        <v>0</v>
      </c>
      <c r="R819" t="str">
        <f t="shared" si="326"/>
        <v/>
      </c>
      <c r="S819" s="831" t="str">
        <f t="shared" si="325"/>
        <v/>
      </c>
    </row>
    <row r="820" spans="1:19">
      <c r="E820" s="1053" t="s">
        <v>4643</v>
      </c>
      <c r="F820" s="1035" t="str">
        <f t="shared" si="327"/>
        <v/>
      </c>
      <c r="G820" s="1035" t="str">
        <f t="shared" si="328"/>
        <v/>
      </c>
      <c r="H820" s="1035">
        <f t="shared" si="329"/>
        <v>0</v>
      </c>
      <c r="I820" s="1035">
        <f t="shared" si="330"/>
        <v>0</v>
      </c>
    </row>
    <row r="821" spans="1:19">
      <c r="E821" s="1053" t="s">
        <v>4644</v>
      </c>
      <c r="F821" s="1035" t="str">
        <f t="shared" si="327"/>
        <v/>
      </c>
      <c r="G821" s="1035" t="str">
        <f t="shared" si="328"/>
        <v/>
      </c>
      <c r="H821" s="1035">
        <f t="shared" si="329"/>
        <v>0</v>
      </c>
      <c r="I821" s="1035">
        <f t="shared" si="330"/>
        <v>0</v>
      </c>
    </row>
    <row r="822" spans="1:19">
      <c r="E822" s="1053" t="s">
        <v>1307</v>
      </c>
      <c r="F822" s="1035" t="str">
        <f t="shared" ref="F822:F829" si="331">O78</f>
        <v/>
      </c>
      <c r="G822" s="1035" t="str">
        <f t="shared" ref="G822:G829" si="332">O96</f>
        <v/>
      </c>
      <c r="H822" s="1035" t="str">
        <f t="shared" ref="H822:H829" si="333">O69</f>
        <v/>
      </c>
      <c r="I822" s="1035" t="str">
        <f t="shared" ref="I822:I829" si="334">O87</f>
        <v/>
      </c>
    </row>
    <row r="823" spans="1:19">
      <c r="E823" s="1053" t="s">
        <v>1308</v>
      </c>
      <c r="F823" s="1035" t="str">
        <f t="shared" si="331"/>
        <v/>
      </c>
      <c r="G823" s="1035" t="str">
        <f t="shared" si="332"/>
        <v/>
      </c>
      <c r="H823" s="1035" t="str">
        <f t="shared" si="333"/>
        <v/>
      </c>
      <c r="I823" s="1035" t="str">
        <f t="shared" si="334"/>
        <v/>
      </c>
    </row>
    <row r="824" spans="1:19">
      <c r="E824" s="1053" t="s">
        <v>1309</v>
      </c>
      <c r="F824" s="1035" t="str">
        <f t="shared" si="331"/>
        <v/>
      </c>
      <c r="G824" s="1035" t="str">
        <f t="shared" si="332"/>
        <v/>
      </c>
      <c r="H824" s="1035" t="str">
        <f t="shared" si="333"/>
        <v/>
      </c>
      <c r="I824" s="1035" t="str">
        <f t="shared" si="334"/>
        <v/>
      </c>
    </row>
    <row r="825" spans="1:19">
      <c r="E825" s="1053" t="s">
        <v>1310</v>
      </c>
      <c r="F825" s="1035" t="str">
        <f t="shared" si="331"/>
        <v/>
      </c>
      <c r="G825" s="1035" t="str">
        <f t="shared" si="332"/>
        <v/>
      </c>
      <c r="H825" s="1035" t="str">
        <f t="shared" si="333"/>
        <v/>
      </c>
      <c r="I825" s="1035" t="str">
        <f t="shared" si="334"/>
        <v/>
      </c>
    </row>
    <row r="826" spans="1:19">
      <c r="A826" s="33"/>
      <c r="B826" s="46"/>
      <c r="C826" s="171"/>
      <c r="D826" s="1045"/>
      <c r="E826" s="1053" t="s">
        <v>1311</v>
      </c>
      <c r="F826" s="1035" t="str">
        <f t="shared" si="331"/>
        <v/>
      </c>
      <c r="G826" s="1035" t="str">
        <f t="shared" si="332"/>
        <v/>
      </c>
      <c r="H826" s="1035" t="str">
        <f t="shared" si="333"/>
        <v/>
      </c>
      <c r="I826" s="1035" t="str">
        <f t="shared" si="334"/>
        <v/>
      </c>
    </row>
    <row r="827" spans="1:19">
      <c r="A827" s="33"/>
      <c r="B827" s="46"/>
      <c r="C827" s="46"/>
      <c r="D827" s="351"/>
      <c r="E827" s="1053" t="s">
        <v>1312</v>
      </c>
      <c r="F827" s="1035" t="str">
        <f t="shared" si="331"/>
        <v/>
      </c>
      <c r="G827" s="1035" t="str">
        <f t="shared" si="332"/>
        <v/>
      </c>
      <c r="H827" s="1035" t="str">
        <f t="shared" si="333"/>
        <v/>
      </c>
      <c r="I827" s="1035" t="str">
        <f t="shared" si="334"/>
        <v/>
      </c>
    </row>
    <row r="828" spans="1:19">
      <c r="A828" s="33"/>
      <c r="B828" s="46"/>
      <c r="C828" s="46"/>
      <c r="D828" s="351"/>
      <c r="E828" s="1053" t="s">
        <v>1313</v>
      </c>
      <c r="F828" s="1035" t="str">
        <f t="shared" si="331"/>
        <v/>
      </c>
      <c r="G828" s="1035" t="str">
        <f t="shared" si="332"/>
        <v/>
      </c>
      <c r="H828" s="1035" t="str">
        <f t="shared" si="333"/>
        <v/>
      </c>
      <c r="I828" s="1035" t="str">
        <f t="shared" si="334"/>
        <v/>
      </c>
    </row>
    <row r="829" spans="1:19">
      <c r="E829" s="1053" t="s">
        <v>1314</v>
      </c>
      <c r="F829" s="1035" t="str">
        <f t="shared" si="331"/>
        <v/>
      </c>
      <c r="G829" s="1035" t="str">
        <f t="shared" si="332"/>
        <v/>
      </c>
      <c r="H829" s="1035" t="e">
        <f t="shared" si="333"/>
        <v>#N/A</v>
      </c>
      <c r="I829" s="1035" t="e">
        <f t="shared" si="334"/>
        <v>#N/A</v>
      </c>
    </row>
    <row r="831" spans="1:19" ht="34.799999999999997">
      <c r="A831" s="12" t="s">
        <v>3520</v>
      </c>
    </row>
    <row r="832" spans="1:19" ht="18" outlineLevel="1">
      <c r="B832" s="44" t="s">
        <v>3520</v>
      </c>
      <c r="C832" s="2" t="s">
        <v>74</v>
      </c>
      <c r="D832" s="2" t="s">
        <v>3527</v>
      </c>
      <c r="E832" s="564" t="s">
        <v>1121</v>
      </c>
      <c r="F832" s="2"/>
      <c r="G832" s="2" t="s">
        <v>2</v>
      </c>
      <c r="H832" s="2" t="s">
        <v>3154</v>
      </c>
      <c r="O832" s="911"/>
    </row>
    <row r="833" spans="1:29" outlineLevel="1">
      <c r="B833" t="s">
        <v>3526</v>
      </c>
      <c r="C833" s="885">
        <f>IF(E118=999999, "Not Available", N118)</f>
        <v>3.5999999999999999E-3</v>
      </c>
      <c r="D833" s="1026">
        <f>'Pricing Calculator'!P155</f>
        <v>0</v>
      </c>
      <c r="E833" s="1026">
        <f>IF(D833&lt;5.9, 0, (D833-5)*C833)</f>
        <v>0</v>
      </c>
      <c r="F833" s="1040"/>
      <c r="G833" s="1037" t="str">
        <f>IF(D833&gt;0, O118, "")</f>
        <v/>
      </c>
      <c r="H833" s="1037" t="str">
        <f>P118</f>
        <v/>
      </c>
      <c r="O833" s="911"/>
    </row>
    <row r="834" spans="1:29" outlineLevel="1">
      <c r="B834" t="s">
        <v>3525</v>
      </c>
      <c r="C834" s="884">
        <f>IF(E119=999999, "Not Available", N119)</f>
        <v>0.1</v>
      </c>
      <c r="D834" s="1026">
        <f>'Pricing Calculator'!AE155</f>
        <v>0</v>
      </c>
      <c r="E834" s="1055">
        <f>IF(D834&lt;100.9, 0, (D834-100)*C834)</f>
        <v>0</v>
      </c>
      <c r="G834" s="1037" t="str">
        <f>IF(D834&gt;0, O119, "")</f>
        <v/>
      </c>
      <c r="H834" s="1037" t="str">
        <f>P119</f>
        <v/>
      </c>
      <c r="O834" s="911"/>
    </row>
    <row r="835" spans="1:29" outlineLevel="1">
      <c r="D835" s="1026"/>
      <c r="O835" s="911"/>
    </row>
    <row r="836" spans="1:29" outlineLevel="1"/>
    <row r="837" spans="1:29">
      <c r="C837" s="73"/>
    </row>
    <row r="838" spans="1:29">
      <c r="B838" s="41" t="s">
        <v>168</v>
      </c>
      <c r="C838" s="265">
        <f>SUM(E833:E834)</f>
        <v>0</v>
      </c>
    </row>
    <row r="841" spans="1:29" ht="34.799999999999997">
      <c r="A841" s="12" t="s">
        <v>66</v>
      </c>
    </row>
    <row r="842" spans="1:29">
      <c r="M842" s="33"/>
      <c r="N842" s="33"/>
      <c r="O842" s="911"/>
      <c r="P842" s="911"/>
      <c r="Q842" s="33"/>
      <c r="R842" s="33"/>
      <c r="S842" s="33"/>
      <c r="T842" s="33"/>
      <c r="U842" s="33"/>
      <c r="V842" s="33"/>
      <c r="W842" s="33"/>
      <c r="X842" s="33"/>
      <c r="Y842" s="33"/>
      <c r="Z842" s="33"/>
      <c r="AA842" s="33"/>
      <c r="AB842" s="33"/>
      <c r="AC842" s="33"/>
    </row>
    <row r="843" spans="1:29">
      <c r="M843" s="33"/>
      <c r="N843" s="33"/>
      <c r="O843" s="911"/>
      <c r="P843" s="911"/>
      <c r="Q843" s="33"/>
      <c r="R843" s="33"/>
      <c r="S843" s="33"/>
      <c r="T843" s="33"/>
      <c r="U843" s="33"/>
      <c r="V843" s="33"/>
      <c r="W843" s="33"/>
      <c r="X843" s="33"/>
      <c r="Y843" s="33"/>
      <c r="Z843" s="33"/>
      <c r="AA843" s="33"/>
      <c r="AB843" s="33"/>
      <c r="AC843" s="33"/>
    </row>
    <row r="844" spans="1:29" ht="21">
      <c r="B844" s="2" t="s">
        <v>63</v>
      </c>
      <c r="C844" s="2"/>
      <c r="D844" s="2"/>
      <c r="E844" s="564"/>
      <c r="F844" s="2"/>
      <c r="G844" s="2"/>
      <c r="H844" s="2"/>
      <c r="I844" s="2" t="s">
        <v>3528</v>
      </c>
      <c r="J844" s="2" t="s">
        <v>3154</v>
      </c>
      <c r="M844" s="33"/>
      <c r="N844" s="33"/>
      <c r="O844" s="911"/>
      <c r="P844" s="911"/>
      <c r="Q844" s="33"/>
      <c r="R844" s="33"/>
      <c r="S844" s="33"/>
      <c r="T844" s="33"/>
      <c r="U844" s="33"/>
      <c r="V844" s="327"/>
      <c r="W844" s="33"/>
      <c r="X844" s="1550"/>
      <c r="Y844" s="1550"/>
      <c r="Z844" s="1550"/>
      <c r="AA844" s="1550"/>
      <c r="AB844" s="1550"/>
      <c r="AC844" s="33"/>
    </row>
    <row r="845" spans="1:29">
      <c r="B845" s="255" t="s">
        <v>46</v>
      </c>
      <c r="C845" s="256" t="s">
        <v>324</v>
      </c>
      <c r="D845" s="1033" t="s">
        <v>323</v>
      </c>
      <c r="E845" s="1020" t="s">
        <v>178</v>
      </c>
      <c r="F845" s="1033" t="s">
        <v>321</v>
      </c>
      <c r="G845" s="1033" t="s">
        <v>81</v>
      </c>
      <c r="H845" s="1060" t="s">
        <v>178</v>
      </c>
      <c r="I845" s="1060"/>
      <c r="J845" s="1060"/>
      <c r="M845" s="33"/>
      <c r="N845" s="33"/>
      <c r="O845" s="911"/>
      <c r="P845" s="911"/>
      <c r="Q845" s="33"/>
      <c r="R845" s="33"/>
      <c r="S845" s="33"/>
      <c r="T845" s="33"/>
      <c r="U845" s="33"/>
      <c r="V845" s="33"/>
      <c r="W845" s="235"/>
      <c r="X845" s="235"/>
      <c r="Y845" s="235"/>
      <c r="Z845" s="235"/>
      <c r="AA845" s="235"/>
      <c r="AB845" s="235"/>
      <c r="AC845" s="33"/>
    </row>
    <row r="846" spans="1:29" ht="18">
      <c r="B846" s="33" t="s">
        <v>3</v>
      </c>
      <c r="C846" s="176">
        <v>500000</v>
      </c>
      <c r="D846" s="1061">
        <f>B124</f>
        <v>0</v>
      </c>
      <c r="E846" s="1025" t="str">
        <f>IF(E123=999999,"Not Available", N123)</f>
        <v>Not Available</v>
      </c>
      <c r="F846" s="1062">
        <f>'Pricing Calculator'!O246</f>
        <v>0</v>
      </c>
      <c r="G846" s="1026" t="s">
        <v>58</v>
      </c>
      <c r="H846" s="1063" t="str">
        <f>IF(E846="Not Available","Not Available", "Free")</f>
        <v>Not Available</v>
      </c>
      <c r="I846" s="1037" t="str">
        <f>IF(F846&gt;0, O123, "")</f>
        <v/>
      </c>
      <c r="J846" s="1037" t="str">
        <f>P123</f>
        <v/>
      </c>
      <c r="M846" s="33"/>
      <c r="N846" s="328"/>
      <c r="O846" s="916"/>
      <c r="P846" s="916"/>
      <c r="Q846" s="235"/>
      <c r="R846" s="235"/>
      <c r="S846" s="235"/>
      <c r="T846" s="33"/>
      <c r="U846" s="33"/>
      <c r="V846" s="33"/>
      <c r="W846" s="176"/>
      <c r="X846" s="176"/>
      <c r="Y846" s="326"/>
      <c r="Z846" s="236"/>
      <c r="AA846" s="176"/>
      <c r="AB846" s="176"/>
      <c r="AC846" s="33"/>
    </row>
    <row r="847" spans="1:29">
      <c r="B847" s="33" t="s">
        <v>298</v>
      </c>
      <c r="C847" s="176">
        <v>1500000</v>
      </c>
      <c r="D847" s="1053" t="s">
        <v>7</v>
      </c>
      <c r="E847" s="1025" t="str">
        <f>IF(E123=999999,"Not Available", N125)</f>
        <v>Not Available</v>
      </c>
      <c r="F847" s="1062">
        <f>'Pricing Calculator'!O248</f>
        <v>0</v>
      </c>
      <c r="G847" s="1053">
        <f>ROUNDUP(F847/C847,)</f>
        <v>0</v>
      </c>
      <c r="H847" s="1064" t="str">
        <f>IF(E847="Not Available","Not Available", G847*E847)</f>
        <v>Not Available</v>
      </c>
      <c r="I847" s="1037" t="str">
        <f>IF(F847&gt;0, O124, "")</f>
        <v/>
      </c>
      <c r="J847" s="1037" t="str">
        <f>P125</f>
        <v/>
      </c>
      <c r="M847" s="33"/>
      <c r="N847" s="33"/>
      <c r="O847" s="911"/>
      <c r="P847" s="914"/>
      <c r="Q847" s="236"/>
      <c r="R847" s="236"/>
      <c r="S847" s="236"/>
      <c r="T847" s="33"/>
      <c r="U847" s="33"/>
      <c r="V847" s="33"/>
      <c r="W847" s="176"/>
      <c r="X847" s="176"/>
      <c r="Y847" s="326"/>
      <c r="Z847" s="236"/>
      <c r="AA847" s="176"/>
      <c r="AB847" s="262"/>
      <c r="AC847" s="33"/>
    </row>
    <row r="848" spans="1:29">
      <c r="B848" s="33" t="s">
        <v>15</v>
      </c>
      <c r="C848" s="176">
        <v>15000000</v>
      </c>
      <c r="D848" s="1053" t="s">
        <v>7</v>
      </c>
      <c r="E848" s="1025" t="str">
        <f>IF(E123=999999,"Not Available", N126)</f>
        <v>Not Available</v>
      </c>
      <c r="F848" s="1062">
        <f>'Pricing Calculator'!O250</f>
        <v>0</v>
      </c>
      <c r="G848" s="1053">
        <f>ROUNDUP(F848/C848,)</f>
        <v>0</v>
      </c>
      <c r="H848" s="1064" t="str">
        <f>IF(E848="Not Available","Not Available", G848*E848)</f>
        <v>Not Available</v>
      </c>
      <c r="I848" s="1037" t="str">
        <f>IF(F848&gt;0, O125, "")</f>
        <v/>
      </c>
      <c r="J848" s="1037" t="str">
        <f>P126</f>
        <v/>
      </c>
      <c r="M848" s="33"/>
      <c r="N848" s="33"/>
      <c r="O848" s="911"/>
      <c r="P848" s="914"/>
      <c r="Q848" s="236"/>
      <c r="R848" s="236"/>
      <c r="S848" s="48"/>
      <c r="T848" s="33"/>
      <c r="U848" s="33"/>
      <c r="V848" s="33"/>
      <c r="W848" s="176"/>
      <c r="X848" s="176"/>
      <c r="Y848" s="326"/>
      <c r="Z848" s="236"/>
      <c r="AA848" s="176"/>
      <c r="AB848" s="262"/>
      <c r="AC848" s="33"/>
    </row>
    <row r="849" spans="1:64">
      <c r="B849" s="33"/>
      <c r="C849" s="63"/>
      <c r="D849" s="1026"/>
      <c r="E849" s="1017"/>
      <c r="F849" s="1018"/>
      <c r="G849" s="1055" t="s">
        <v>61</v>
      </c>
      <c r="H849" s="1065" t="str">
        <f>IF(H848="Not Available","Not Available",SUM(H846:H848))</f>
        <v>Not Available</v>
      </c>
      <c r="M849" s="33"/>
      <c r="N849" s="33"/>
      <c r="O849" s="911"/>
      <c r="P849" s="911"/>
      <c r="Q849" s="33"/>
      <c r="R849" s="33"/>
      <c r="S849" s="48"/>
      <c r="T849" s="33"/>
      <c r="U849" s="33"/>
      <c r="V849" s="33"/>
      <c r="W849" s="176"/>
      <c r="X849" s="176"/>
      <c r="Y849" s="326"/>
      <c r="Z849" s="236"/>
      <c r="AA849" s="176"/>
      <c r="AB849" s="262"/>
      <c r="AC849" s="33"/>
    </row>
    <row r="850" spans="1:64">
      <c r="M850" s="33"/>
      <c r="N850" s="33"/>
      <c r="O850" s="911"/>
      <c r="P850" s="911"/>
      <c r="Q850" s="33"/>
      <c r="R850" s="33"/>
      <c r="S850" s="48"/>
      <c r="T850" s="33"/>
      <c r="U850" s="33"/>
      <c r="V850" s="33"/>
      <c r="W850" s="176"/>
      <c r="X850" s="176"/>
      <c r="Y850" s="326"/>
      <c r="Z850" s="236"/>
      <c r="AA850" s="176"/>
      <c r="AB850" s="262"/>
      <c r="AC850" s="33"/>
    </row>
    <row r="851" spans="1:64">
      <c r="I851" s="1018"/>
      <c r="M851" s="33"/>
      <c r="N851" s="33"/>
      <c r="O851" s="911"/>
      <c r="P851" s="911"/>
      <c r="Q851" s="33"/>
      <c r="R851" s="33"/>
      <c r="S851" s="48"/>
      <c r="T851" s="33"/>
      <c r="U851" s="33"/>
      <c r="V851" s="33"/>
      <c r="W851" s="176"/>
      <c r="X851" s="33"/>
      <c r="Y851" s="326"/>
      <c r="Z851" s="236"/>
      <c r="AA851" s="176"/>
      <c r="AB851" s="262"/>
      <c r="AC851" s="33"/>
      <c r="AD851" s="33"/>
      <c r="AE851" s="33"/>
      <c r="AF851" s="33"/>
      <c r="AG851" s="33"/>
      <c r="AH851" s="33"/>
      <c r="AI851" s="33"/>
      <c r="AJ851" s="33"/>
      <c r="AK851" s="33"/>
      <c r="AL851" s="33"/>
      <c r="AM851" s="33"/>
      <c r="AN851" s="33"/>
      <c r="AO851" s="33"/>
      <c r="AP851" s="33"/>
      <c r="AQ851" s="33"/>
      <c r="AR851" s="33"/>
      <c r="AS851" s="33"/>
      <c r="AT851" s="33"/>
      <c r="AU851" s="33"/>
      <c r="AV851" s="33"/>
      <c r="AW851" s="33"/>
    </row>
    <row r="852" spans="1:64">
      <c r="I852" s="1018"/>
      <c r="J852" s="1026"/>
      <c r="K852" s="65"/>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3"/>
      <c r="AV852" s="33"/>
      <c r="AW852" s="33"/>
    </row>
    <row r="853" spans="1:64" ht="16.8">
      <c r="M853" s="33"/>
      <c r="N853" s="33"/>
      <c r="O853" s="911"/>
      <c r="P853" s="911"/>
      <c r="Q853" s="33"/>
      <c r="R853" s="33"/>
      <c r="S853" s="33"/>
      <c r="T853" s="33"/>
      <c r="U853" s="33"/>
      <c r="V853" s="33"/>
      <c r="W853" s="33"/>
      <c r="X853" s="176"/>
      <c r="Y853" s="33"/>
      <c r="Z853" s="160"/>
      <c r="AA853" s="33"/>
      <c r="AB853" s="33"/>
      <c r="AC853" s="33"/>
      <c r="AD853" s="33"/>
      <c r="AE853" s="33"/>
      <c r="AF853" s="33"/>
      <c r="AG853" s="33"/>
      <c r="AH853" s="33"/>
      <c r="AI853" s="33"/>
      <c r="AJ853" s="33"/>
      <c r="AK853" s="33"/>
      <c r="AL853" s="33"/>
      <c r="AM853" s="33"/>
      <c r="AN853" s="33"/>
      <c r="AO853" s="33"/>
      <c r="AP853" s="33"/>
      <c r="AQ853" s="33"/>
      <c r="AR853" s="33"/>
      <c r="AS853" s="33"/>
      <c r="AT853" s="33"/>
      <c r="AU853" s="33"/>
      <c r="AV853" s="33"/>
      <c r="AW853" s="33"/>
    </row>
    <row r="854" spans="1:64" ht="16.8">
      <c r="M854" s="33"/>
      <c r="N854" s="33"/>
      <c r="O854" s="911"/>
      <c r="P854" s="911"/>
      <c r="Q854" s="33"/>
      <c r="R854" s="33"/>
      <c r="S854" s="33"/>
      <c r="T854" s="33"/>
      <c r="U854" s="33"/>
      <c r="V854" s="33"/>
      <c r="W854" s="33"/>
      <c r="X854" s="48"/>
      <c r="Y854" s="33"/>
      <c r="Z854" s="160"/>
      <c r="AA854" s="33"/>
      <c r="AB854" s="160"/>
      <c r="AC854" s="33"/>
      <c r="AD854" s="33"/>
      <c r="AE854" s="33"/>
      <c r="AF854" s="33"/>
      <c r="AG854" s="33"/>
      <c r="AH854" s="33"/>
      <c r="AI854" s="33"/>
      <c r="AJ854" s="33"/>
      <c r="AK854" s="33"/>
      <c r="AL854" s="33"/>
      <c r="AM854" s="33"/>
      <c r="AN854" s="33"/>
      <c r="AO854" s="33"/>
      <c r="AP854" s="33"/>
      <c r="AQ854" s="33"/>
      <c r="AR854" s="33"/>
      <c r="AS854" s="33"/>
      <c r="AT854" s="33"/>
      <c r="AU854" s="33"/>
      <c r="AV854" s="33"/>
      <c r="AW854" s="33"/>
    </row>
    <row r="855" spans="1:64">
      <c r="M855" s="33"/>
      <c r="N855" s="33"/>
      <c r="O855" s="911"/>
      <c r="P855" s="911"/>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3"/>
      <c r="AV855" s="33"/>
      <c r="AW855" s="33"/>
    </row>
    <row r="856" spans="1:64">
      <c r="M856" s="33"/>
      <c r="N856" s="33"/>
      <c r="O856" s="911"/>
      <c r="P856" s="911"/>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3"/>
      <c r="AV856" s="33"/>
      <c r="AW856" s="33"/>
    </row>
    <row r="857" spans="1:64">
      <c r="M857" s="33"/>
      <c r="N857" s="33"/>
      <c r="O857" s="911"/>
      <c r="P857" s="911"/>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1543" t="s">
        <v>369</v>
      </c>
      <c r="AS857" s="1543"/>
      <c r="AT857" s="1543"/>
      <c r="AU857" s="1543"/>
      <c r="AV857" s="1543"/>
      <c r="AW857" s="1543"/>
    </row>
    <row r="858" spans="1:64" ht="16.8">
      <c r="M858" s="33"/>
      <c r="N858" s="33"/>
      <c r="O858" s="911"/>
      <c r="P858" s="911"/>
      <c r="Q858" s="33"/>
      <c r="R858" s="33"/>
      <c r="S858" s="33"/>
      <c r="T858" s="33"/>
      <c r="U858" s="33"/>
      <c r="V858" s="33"/>
      <c r="W858" s="33"/>
      <c r="X858" s="33"/>
      <c r="Y858" s="33"/>
      <c r="Z858" s="33"/>
      <c r="AA858" s="33"/>
      <c r="AB858" s="33"/>
      <c r="AC858" s="33"/>
      <c r="AD858" s="33"/>
      <c r="AE858" s="33"/>
      <c r="AF858" s="33"/>
      <c r="AG858" s="33"/>
      <c r="AH858" s="33"/>
      <c r="AI858" s="33"/>
      <c r="AJ858" s="33"/>
      <c r="AK858" s="223" t="s">
        <v>295</v>
      </c>
      <c r="AL858" s="160"/>
      <c r="AM858" s="160"/>
      <c r="AN858" s="158"/>
      <c r="AO858" s="158"/>
      <c r="AP858" s="158"/>
      <c r="AQ858" s="158"/>
      <c r="AR858" s="158"/>
      <c r="AS858" s="160"/>
      <c r="AT858" s="160"/>
      <c r="AU858" s="160"/>
      <c r="AV858" s="160"/>
      <c r="AW858" s="160"/>
    </row>
    <row r="859" spans="1:64" ht="34.799999999999997">
      <c r="A859" s="12" t="s">
        <v>68</v>
      </c>
      <c r="M859" s="33"/>
      <c r="N859" s="33"/>
      <c r="O859" s="911"/>
      <c r="P859" s="911"/>
      <c r="Q859" s="33"/>
      <c r="AU859" s="160"/>
      <c r="AV859" s="160"/>
      <c r="AW859" s="160"/>
      <c r="BL859" s="28"/>
    </row>
    <row r="860" spans="1:64" ht="16.8">
      <c r="AU860" s="160"/>
      <c r="AV860" s="160"/>
      <c r="AW860" s="160"/>
    </row>
    <row r="861" spans="1:64" ht="16.8">
      <c r="A861" s="91"/>
      <c r="B861" s="91"/>
      <c r="C861" s="91"/>
      <c r="D861" s="91"/>
      <c r="E861" s="2"/>
      <c r="F861" s="2"/>
      <c r="G861" s="1066" t="s">
        <v>373</v>
      </c>
      <c r="H861" s="1066"/>
      <c r="I861" s="1066"/>
      <c r="J861" s="1066"/>
      <c r="K861" s="143"/>
      <c r="L861" s="143"/>
      <c r="M861" s="143"/>
      <c r="N861" s="143"/>
      <c r="O861" s="927" t="s">
        <v>1316</v>
      </c>
      <c r="AU861" s="160"/>
      <c r="AV861" s="160"/>
      <c r="AW861" s="160"/>
    </row>
    <row r="862" spans="1:64" ht="16.8">
      <c r="A862" s="257" t="s">
        <v>91</v>
      </c>
      <c r="B862" s="566" t="s">
        <v>371</v>
      </c>
      <c r="C862" s="258" t="s">
        <v>372</v>
      </c>
      <c r="D862" s="259" t="s">
        <v>15</v>
      </c>
      <c r="E862" s="259" t="s">
        <v>298</v>
      </c>
      <c r="F862" s="259" t="s">
        <v>409</v>
      </c>
      <c r="G862" s="259" t="s">
        <v>385</v>
      </c>
      <c r="H862" s="259" t="s">
        <v>2</v>
      </c>
      <c r="I862" s="259" t="s">
        <v>3154</v>
      </c>
      <c r="J862" s="259" t="s">
        <v>386</v>
      </c>
      <c r="K862" s="260" t="s">
        <v>477</v>
      </c>
      <c r="L862" s="260" t="s">
        <v>354</v>
      </c>
      <c r="M862" s="260" t="s">
        <v>2</v>
      </c>
      <c r="N862" s="260" t="s">
        <v>3154</v>
      </c>
      <c r="AU862" s="160"/>
      <c r="AV862" s="160"/>
      <c r="AW862" s="160"/>
    </row>
    <row r="863" spans="1:64" ht="16.8">
      <c r="A863" s="261">
        <f>'Pricing Calculator'!AK167</f>
        <v>744</v>
      </c>
      <c r="B863" s="340">
        <f>'Pricing Calculator'!AA167</f>
        <v>0</v>
      </c>
      <c r="C863" s="771" t="str">
        <f>'Pricing Calculator'!J167</f>
        <v>A0 Extra Small (0 cores, 0.75GB RAM)</v>
      </c>
      <c r="D863" s="1058">
        <f>IF('Pricing Calculator'!Y167="Standard", 1, 0)</f>
        <v>0</v>
      </c>
      <c r="E863" s="1053">
        <f>IF('Pricing Calculator'!Y167="Basic", 1, 0)</f>
        <v>0</v>
      </c>
      <c r="F863" s="1053" t="s">
        <v>1315</v>
      </c>
      <c r="G863" s="1035">
        <f t="shared" ref="G863:I864" si="335">N129</f>
        <v>0.02</v>
      </c>
      <c r="H863" s="1035" t="str">
        <f t="shared" si="335"/>
        <v/>
      </c>
      <c r="I863" s="1035" t="str">
        <f t="shared" si="335"/>
        <v/>
      </c>
      <c r="J863" s="1053">
        <f t="shared" ref="J863:J872" si="336">VLOOKUP($C863,$F$863:$G$882,2, FALSE)</f>
        <v>0.02</v>
      </c>
      <c r="K863" s="38">
        <f>IF(E129=999999, "Not Available", J863*B863)</f>
        <v>0</v>
      </c>
      <c r="L863" s="38">
        <f>IF(E129 =999999,"Not Available",K863*A863)</f>
        <v>0</v>
      </c>
      <c r="M863" t="str">
        <f t="shared" ref="M863:M872" si="337">IF(B863&gt;0, VLOOKUP($C863,$F$863:$H$882,3, FALSE), "")</f>
        <v/>
      </c>
      <c r="N863" t="str">
        <f t="shared" ref="N863:N872" si="338">VLOOKUP($C863,$F$863:$I$882,4, FALSE)</f>
        <v/>
      </c>
      <c r="O863" s="572" t="s">
        <v>1315</v>
      </c>
      <c r="AU863" s="160"/>
      <c r="AV863" s="160"/>
      <c r="AW863" s="160"/>
    </row>
    <row r="864" spans="1:64" ht="16.8">
      <c r="A864" s="261">
        <f>'Pricing Calculator'!AK169</f>
        <v>744</v>
      </c>
      <c r="B864" s="340">
        <f>'Pricing Calculator'!AA169</f>
        <v>0</v>
      </c>
      <c r="C864" s="771" t="str">
        <f>'Pricing Calculator'!J169</f>
        <v>A1 Small (1 core, 1.75GB RAM)</v>
      </c>
      <c r="D864" s="1058">
        <f>IF('Pricing Calculator'!Y169="Standard", 1, 0)</f>
        <v>0</v>
      </c>
      <c r="E864" s="1053">
        <f>IF('Pricing Calculator'!Y169="Basic", 1, 0)</f>
        <v>0</v>
      </c>
      <c r="F864" s="1053" t="s">
        <v>1298</v>
      </c>
      <c r="G864" s="1035">
        <f t="shared" si="335"/>
        <v>0.08</v>
      </c>
      <c r="H864" s="1035" t="str">
        <f t="shared" si="335"/>
        <v/>
      </c>
      <c r="I864" s="1035" t="str">
        <f t="shared" si="335"/>
        <v/>
      </c>
      <c r="J864" s="1053">
        <f t="shared" si="336"/>
        <v>0.08</v>
      </c>
      <c r="K864" s="38">
        <f>IF(E130=999999, "Not Available", J864*B864)</f>
        <v>0</v>
      </c>
      <c r="L864" s="38">
        <f>IF(E130 =999999,"Not Available",K864*A864)</f>
        <v>0</v>
      </c>
      <c r="M864" t="str">
        <f t="shared" si="337"/>
        <v/>
      </c>
      <c r="N864" t="str">
        <f t="shared" si="338"/>
        <v/>
      </c>
      <c r="O864" s="572" t="s">
        <v>1298</v>
      </c>
      <c r="AU864" s="160"/>
      <c r="AV864" s="160"/>
      <c r="AW864" s="160"/>
    </row>
    <row r="865" spans="1:49" ht="16.8">
      <c r="A865" s="261">
        <f>'Pricing Calculator'!AK171</f>
        <v>744</v>
      </c>
      <c r="B865" s="340">
        <f>'Pricing Calculator'!AA171</f>
        <v>0</v>
      </c>
      <c r="C865" s="771" t="str">
        <f>'Pricing Calculator'!J171</f>
        <v>A2 Medium (2 cores, 3.5GB RAM)</v>
      </c>
      <c r="D865" s="1058">
        <f>IF('Pricing Calculator'!Y171="Standard", 1, 0)</f>
        <v>0</v>
      </c>
      <c r="E865" s="1053">
        <f>IF('Pricing Calculator'!Y171="Basic", 1, 0)</f>
        <v>0</v>
      </c>
      <c r="F865" s="1053" t="s">
        <v>1299</v>
      </c>
      <c r="G865" s="1035">
        <f t="shared" ref="G865:G874" si="339">N131</f>
        <v>0.16</v>
      </c>
      <c r="H865" s="1035" t="str">
        <f>H864</f>
        <v/>
      </c>
      <c r="I865" s="1035" t="str">
        <f>I864</f>
        <v/>
      </c>
      <c r="J865" s="1053">
        <f t="shared" si="336"/>
        <v>0.16</v>
      </c>
      <c r="K865" s="778">
        <f>IF(E131=(999999*2), "Not Available", J865*B865)</f>
        <v>0</v>
      </c>
      <c r="L865" s="38">
        <f>IF(E131 =(999999*2),"Not Available",K865*A865)</f>
        <v>0</v>
      </c>
      <c r="M865" t="str">
        <f t="shared" si="337"/>
        <v/>
      </c>
      <c r="N865" t="str">
        <f t="shared" si="338"/>
        <v/>
      </c>
      <c r="O865" s="572" t="s">
        <v>1299</v>
      </c>
      <c r="AU865" s="160"/>
      <c r="AV865" s="160"/>
      <c r="AW865" s="160"/>
    </row>
    <row r="866" spans="1:49" ht="16.8">
      <c r="A866" s="261">
        <f>'Pricing Calculator'!AK173</f>
        <v>744</v>
      </c>
      <c r="B866" s="340">
        <f>'Pricing Calculator'!AA173</f>
        <v>0</v>
      </c>
      <c r="C866" s="771" t="str">
        <f>'Pricing Calculator'!J173</f>
        <v>A3 Large (4 cores, 7GB RAM)</v>
      </c>
      <c r="D866" s="1058">
        <f>IF('Pricing Calculator'!Y173="Standard", 1, 0)</f>
        <v>0</v>
      </c>
      <c r="E866" s="1053">
        <f>IF('Pricing Calculator'!Y173="Basic", 1, 0)</f>
        <v>0</v>
      </c>
      <c r="F866" s="1053" t="s">
        <v>1300</v>
      </c>
      <c r="G866" s="1035">
        <f t="shared" si="339"/>
        <v>0.32</v>
      </c>
      <c r="H866" s="1035" t="str">
        <f>H864</f>
        <v/>
      </c>
      <c r="I866" s="1035" t="str">
        <f>I864</f>
        <v/>
      </c>
      <c r="J866" s="1053">
        <f t="shared" si="336"/>
        <v>0.32</v>
      </c>
      <c r="K866" s="778">
        <f>IF(E132=(999999*4), "Not Available", J866*B866)</f>
        <v>0</v>
      </c>
      <c r="L866" s="38">
        <f>IF(E132 =(999999*4),"Not Available",K866*A866)</f>
        <v>0</v>
      </c>
      <c r="M866" t="str">
        <f t="shared" si="337"/>
        <v/>
      </c>
      <c r="N866" t="str">
        <f t="shared" si="338"/>
        <v/>
      </c>
      <c r="O866" s="572" t="s">
        <v>1300</v>
      </c>
      <c r="AU866" s="160"/>
      <c r="AV866" s="160"/>
      <c r="AW866" s="160"/>
    </row>
    <row r="867" spans="1:49" ht="16.8">
      <c r="A867" s="261">
        <f>'Pricing Calculator'!AK175</f>
        <v>744</v>
      </c>
      <c r="B867" s="340">
        <f>'Pricing Calculator'!AA175</f>
        <v>0</v>
      </c>
      <c r="C867" s="771" t="str">
        <f>'Pricing Calculator'!J175</f>
        <v>A4 Extra Large (8 cores, 14GB RAM)</v>
      </c>
      <c r="D867" s="1058">
        <f>IF('Pricing Calculator'!Y175="Standard", 1, 0)</f>
        <v>0</v>
      </c>
      <c r="E867" s="1053">
        <f>IF('Pricing Calculator'!Y175="Basic", 1, 0)</f>
        <v>0</v>
      </c>
      <c r="F867" s="1053" t="s">
        <v>1301</v>
      </c>
      <c r="G867" s="1035">
        <f t="shared" si="339"/>
        <v>0.64</v>
      </c>
      <c r="H867" s="1035" t="str">
        <f>H864</f>
        <v/>
      </c>
      <c r="I867" s="1035" t="str">
        <f>I864</f>
        <v/>
      </c>
      <c r="J867" s="1053">
        <f t="shared" si="336"/>
        <v>0.64</v>
      </c>
      <c r="K867" s="778">
        <f>IF(E133=(999999*8), "Not Available", J867*B867)</f>
        <v>0</v>
      </c>
      <c r="L867" s="38">
        <f>IF(E133 =(999999*8),"Not Available",K867*A867)</f>
        <v>0</v>
      </c>
      <c r="M867" t="str">
        <f t="shared" si="337"/>
        <v/>
      </c>
      <c r="N867" t="str">
        <f t="shared" si="338"/>
        <v/>
      </c>
      <c r="O867" s="572" t="s">
        <v>1301</v>
      </c>
      <c r="AU867" s="160"/>
      <c r="AV867" s="160"/>
      <c r="AW867" s="160"/>
    </row>
    <row r="868" spans="1:49" ht="16.8">
      <c r="A868" s="261">
        <f>'Pricing Calculator'!AK179</f>
        <v>744</v>
      </c>
      <c r="B868" s="340">
        <f>'Pricing Calculator'!AA179</f>
        <v>0</v>
      </c>
      <c r="C868" s="771" t="str">
        <f>'Pricing Calculator'!J179</f>
        <v>A5 (2 cores, 14GB RAM)</v>
      </c>
      <c r="D868" s="1058">
        <f>IF('Pricing Calculator'!Y179="Standard", 1, 0)</f>
        <v>0</v>
      </c>
      <c r="E868" s="1053">
        <f>IF('Pricing Calculator'!Y179="Basic", 1, 0)</f>
        <v>0</v>
      </c>
      <c r="F868" s="1053" t="s">
        <v>1302</v>
      </c>
      <c r="G868" s="1035">
        <f t="shared" si="339"/>
        <v>0.35</v>
      </c>
      <c r="H868" s="1035" t="str">
        <f t="shared" ref="H868:I874" si="340">O134</f>
        <v/>
      </c>
      <c r="I868" s="1035" t="str">
        <f t="shared" si="340"/>
        <v/>
      </c>
      <c r="J868" s="1053">
        <f t="shared" si="336"/>
        <v>0.35</v>
      </c>
      <c r="K868" s="38">
        <f>IF(E134=999999, "Not Available", J868*B868)</f>
        <v>0</v>
      </c>
      <c r="L868" s="38">
        <f>IF(E134 =999999,"Not Available",K868*A868)</f>
        <v>0</v>
      </c>
      <c r="M868" t="str">
        <f t="shared" si="337"/>
        <v/>
      </c>
      <c r="N868" t="str">
        <f t="shared" si="338"/>
        <v/>
      </c>
      <c r="O868" s="572" t="s">
        <v>1307</v>
      </c>
      <c r="AU868" s="160"/>
      <c r="AV868" s="160"/>
      <c r="AW868" s="160"/>
    </row>
    <row r="869" spans="1:49" ht="16.8">
      <c r="A869" s="261">
        <f>'Pricing Calculator'!AK181</f>
        <v>744</v>
      </c>
      <c r="B869" s="340">
        <f>'Pricing Calculator'!AA181</f>
        <v>0</v>
      </c>
      <c r="C869" s="771" t="str">
        <f>'Pricing Calculator'!J181</f>
        <v>A6 (4 cores, 28GB RAM)</v>
      </c>
      <c r="D869" s="1058">
        <f>IF('Pricing Calculator'!Y181="Standard", 1, 0)</f>
        <v>0</v>
      </c>
      <c r="E869" s="1053">
        <f>IF('Pricing Calculator'!Y181="Basic", 1, 0)</f>
        <v>0</v>
      </c>
      <c r="F869" s="1053" t="s">
        <v>1303</v>
      </c>
      <c r="G869" s="1035">
        <f t="shared" si="339"/>
        <v>0.71</v>
      </c>
      <c r="H869" s="1035" t="str">
        <f t="shared" si="340"/>
        <v/>
      </c>
      <c r="I869" s="1035" t="str">
        <f t="shared" si="340"/>
        <v/>
      </c>
      <c r="J869" s="1053">
        <f t="shared" si="336"/>
        <v>0.71</v>
      </c>
      <c r="K869" s="38">
        <f>IF(E135=999999, "Not Available", J869*B869)</f>
        <v>0</v>
      </c>
      <c r="L869" s="38">
        <f>IF(E135 =999999,"Not Available",K869*A869)</f>
        <v>0</v>
      </c>
      <c r="M869" t="str">
        <f t="shared" si="337"/>
        <v/>
      </c>
      <c r="N869" t="str">
        <f t="shared" si="338"/>
        <v/>
      </c>
      <c r="O869" s="572" t="s">
        <v>1308</v>
      </c>
    </row>
    <row r="870" spans="1:49" ht="16.8">
      <c r="A870" s="261">
        <f>'Pricing Calculator'!AK183</f>
        <v>744</v>
      </c>
      <c r="B870" s="340">
        <f>'Pricing Calculator'!AA183</f>
        <v>0</v>
      </c>
      <c r="C870" s="771" t="str">
        <f>'Pricing Calculator'!J183</f>
        <v>A7 (8 cores, 56GB RAM)</v>
      </c>
      <c r="D870" s="1058">
        <f>IF('Pricing Calculator'!Y183="Standard", 1, 0)</f>
        <v>0</v>
      </c>
      <c r="E870" s="1053">
        <f>IF('Pricing Calculator'!Y183="Basic", 1, 0)</f>
        <v>0</v>
      </c>
      <c r="F870" s="1053" t="s">
        <v>1304</v>
      </c>
      <c r="G870" s="1035">
        <f t="shared" si="339"/>
        <v>1.41</v>
      </c>
      <c r="H870" s="1035" t="str">
        <f t="shared" si="340"/>
        <v/>
      </c>
      <c r="I870" s="1035" t="str">
        <f t="shared" si="340"/>
        <v/>
      </c>
      <c r="J870" s="1053">
        <f t="shared" si="336"/>
        <v>1.41</v>
      </c>
      <c r="K870" s="38">
        <f>IF(E136=999999, "Not Available", J870*B870)</f>
        <v>0</v>
      </c>
      <c r="L870" s="38">
        <f>IF(E136 =999999,"Not Available",K870*A870)</f>
        <v>0</v>
      </c>
      <c r="M870" t="str">
        <f t="shared" si="337"/>
        <v/>
      </c>
      <c r="N870" t="str">
        <f t="shared" si="338"/>
        <v/>
      </c>
      <c r="O870" s="572" t="s">
        <v>1309</v>
      </c>
    </row>
    <row r="871" spans="1:49" ht="16.8">
      <c r="A871" s="261">
        <f>'Pricing Calculator'!AK187</f>
        <v>744</v>
      </c>
      <c r="B871" s="340">
        <f>'Pricing Calculator'!AA187</f>
        <v>0</v>
      </c>
      <c r="C871" s="771" t="str">
        <f>'Pricing Calculator'!J187</f>
        <v>A9 (16 cores, 112GB RAM)</v>
      </c>
      <c r="D871" s="1058">
        <f>IF('Pricing Calculator'!Y187="Standard", 1, 0)</f>
        <v>0</v>
      </c>
      <c r="E871" s="1053">
        <f>IF('Pricing Calculator'!Y187="Basic", 1, 0)</f>
        <v>0</v>
      </c>
      <c r="F871" s="1053" t="s">
        <v>1305</v>
      </c>
      <c r="G871" s="1035">
        <f t="shared" si="339"/>
        <v>999999</v>
      </c>
      <c r="H871" s="1035" t="str">
        <f t="shared" si="340"/>
        <v/>
      </c>
      <c r="I871" s="1035" t="str">
        <f t="shared" si="340"/>
        <v/>
      </c>
      <c r="J871" s="1053">
        <f t="shared" si="336"/>
        <v>999999</v>
      </c>
      <c r="K871" s="38" t="str">
        <f>IF(E137=999999,"Not Available", J871*B871)</f>
        <v>Not Available</v>
      </c>
      <c r="L871" s="38" t="str">
        <f>IF(E137 =999999,"Not Available",K871*A871)</f>
        <v>Not Available</v>
      </c>
      <c r="M871" t="str">
        <f t="shared" si="337"/>
        <v/>
      </c>
      <c r="N871" t="str">
        <f t="shared" si="338"/>
        <v/>
      </c>
      <c r="O871" s="572" t="s">
        <v>1310</v>
      </c>
    </row>
    <row r="872" spans="1:49" ht="16.8">
      <c r="A872" s="261">
        <f>'Pricing Calculator'!AK189</f>
        <v>744</v>
      </c>
      <c r="B872" s="340">
        <f>'Pricing Calculator'!AA189</f>
        <v>0</v>
      </c>
      <c r="C872" s="771" t="str">
        <f>'Pricing Calculator'!J189</f>
        <v>A10 (8 cores, 56GB RAM)</v>
      </c>
      <c r="D872" s="1058">
        <f>IF('Pricing Calculator'!Y189="Standard", 1, 0)</f>
        <v>0</v>
      </c>
      <c r="E872" s="1053">
        <f>IF('Pricing Calculator'!Y189="Basic", 1, 0)</f>
        <v>0</v>
      </c>
      <c r="F872" s="1053" t="s">
        <v>1306</v>
      </c>
      <c r="G872" s="1035">
        <f t="shared" si="339"/>
        <v>999999</v>
      </c>
      <c r="H872" s="1035" t="str">
        <f t="shared" si="340"/>
        <v/>
      </c>
      <c r="I872" s="1035" t="str">
        <f t="shared" si="340"/>
        <v/>
      </c>
      <c r="J872" s="1053">
        <f t="shared" si="336"/>
        <v>1.64</v>
      </c>
      <c r="K872" s="38" t="str">
        <f>IF(E138=999999,"Not Available", J872*B872)</f>
        <v>Not Available</v>
      </c>
      <c r="L872" s="38" t="str">
        <f>IF(E138 =999999,"Not Available",K872*A872)</f>
        <v>Not Available</v>
      </c>
      <c r="M872" t="str">
        <f t="shared" si="337"/>
        <v/>
      </c>
      <c r="N872" t="str">
        <f t="shared" si="338"/>
        <v/>
      </c>
      <c r="O872" s="572" t="s">
        <v>1302</v>
      </c>
    </row>
    <row r="873" spans="1:49">
      <c r="E873" s="1053"/>
      <c r="F873" s="1053" t="s">
        <v>4643</v>
      </c>
      <c r="G873" s="1035">
        <f t="shared" si="339"/>
        <v>1.64</v>
      </c>
      <c r="H873" s="1035" t="str">
        <f t="shared" si="340"/>
        <v/>
      </c>
      <c r="I873" s="1035" t="str">
        <f t="shared" si="340"/>
        <v/>
      </c>
      <c r="O873" s="572" t="s">
        <v>1303</v>
      </c>
    </row>
    <row r="874" spans="1:49">
      <c r="E874" s="1053"/>
      <c r="F874" s="1053" t="s">
        <v>4644</v>
      </c>
      <c r="G874" s="1035">
        <f t="shared" si="339"/>
        <v>3.04</v>
      </c>
      <c r="H874" s="1035" t="str">
        <f t="shared" si="340"/>
        <v/>
      </c>
      <c r="I874" s="1035" t="str">
        <f t="shared" si="340"/>
        <v/>
      </c>
      <c r="O874" s="572" t="s">
        <v>1304</v>
      </c>
    </row>
    <row r="875" spans="1:49">
      <c r="E875" s="1053"/>
      <c r="F875" s="1053" t="s">
        <v>1307</v>
      </c>
      <c r="G875" s="1035">
        <f t="shared" ref="G875:I882" si="341">N142</f>
        <v>0.159</v>
      </c>
      <c r="H875" s="1035" t="str">
        <f t="shared" si="341"/>
        <v/>
      </c>
      <c r="I875" s="1035" t="str">
        <f t="shared" si="341"/>
        <v/>
      </c>
      <c r="O875" s="572" t="s">
        <v>1311</v>
      </c>
    </row>
    <row r="876" spans="1:49">
      <c r="E876" s="1053"/>
      <c r="F876" s="1053" t="s">
        <v>1308</v>
      </c>
      <c r="G876" s="1035">
        <f t="shared" si="341"/>
        <v>0.318</v>
      </c>
      <c r="H876" s="1035" t="str">
        <f t="shared" si="341"/>
        <v/>
      </c>
      <c r="I876" s="1035" t="str">
        <f t="shared" si="341"/>
        <v/>
      </c>
      <c r="O876" s="572" t="s">
        <v>1312</v>
      </c>
    </row>
    <row r="877" spans="1:49">
      <c r="E877" s="1053"/>
      <c r="F877" s="1053" t="s">
        <v>1309</v>
      </c>
      <c r="G877" s="1035">
        <f t="shared" si="341"/>
        <v>0.63600000000000001</v>
      </c>
      <c r="H877" s="1035" t="str">
        <f t="shared" si="341"/>
        <v/>
      </c>
      <c r="I877" s="1035" t="str">
        <f t="shared" si="341"/>
        <v/>
      </c>
      <c r="O877" s="572" t="s">
        <v>1313</v>
      </c>
    </row>
    <row r="878" spans="1:49">
      <c r="E878" s="1053"/>
      <c r="F878" s="1053" t="s">
        <v>1310</v>
      </c>
      <c r="G878" s="1035">
        <f t="shared" si="341"/>
        <v>1.272</v>
      </c>
      <c r="H878" s="1035" t="str">
        <f t="shared" si="341"/>
        <v/>
      </c>
      <c r="I878" s="1035" t="str">
        <f t="shared" si="341"/>
        <v/>
      </c>
      <c r="O878" s="572" t="s">
        <v>1314</v>
      </c>
    </row>
    <row r="879" spans="1:49">
      <c r="E879" s="1053"/>
      <c r="F879" s="1053" t="s">
        <v>1311</v>
      </c>
      <c r="G879" s="1035">
        <f t="shared" si="341"/>
        <v>0.36599999999999999</v>
      </c>
      <c r="H879" s="1035" t="str">
        <f t="shared" si="341"/>
        <v/>
      </c>
      <c r="I879" s="1035" t="str">
        <f t="shared" si="341"/>
        <v/>
      </c>
      <c r="O879" s="572" t="s">
        <v>1305</v>
      </c>
    </row>
    <row r="880" spans="1:49">
      <c r="E880" s="1053"/>
      <c r="F880" s="1053" t="s">
        <v>1312</v>
      </c>
      <c r="G880" s="1035">
        <f t="shared" si="341"/>
        <v>0.73199999999999998</v>
      </c>
      <c r="H880" s="1035" t="str">
        <f t="shared" si="341"/>
        <v/>
      </c>
      <c r="I880" s="1035" t="str">
        <f t="shared" si="341"/>
        <v/>
      </c>
      <c r="O880" s="572" t="s">
        <v>1306</v>
      </c>
    </row>
    <row r="881" spans="1:49" ht="34.799999999999997">
      <c r="A881" s="12" t="s">
        <v>1362</v>
      </c>
      <c r="E881" s="1053"/>
      <c r="F881" s="1053" t="s">
        <v>1313</v>
      </c>
      <c r="G881" s="1035">
        <f t="shared" si="341"/>
        <v>1.3180000000000001</v>
      </c>
      <c r="H881" s="1035" t="str">
        <f t="shared" si="341"/>
        <v/>
      </c>
      <c r="I881" s="1035" t="str">
        <f t="shared" si="341"/>
        <v/>
      </c>
      <c r="K881">
        <f>SUM(K863:K872)</f>
        <v>0</v>
      </c>
      <c r="L881">
        <f>SUM(L863:L872)</f>
        <v>0</v>
      </c>
      <c r="O881" t="s">
        <v>4643</v>
      </c>
    </row>
    <row r="882" spans="1:49">
      <c r="E882" s="1053"/>
      <c r="F882" s="1053" t="s">
        <v>1314</v>
      </c>
      <c r="G882" s="1035">
        <f t="shared" si="341"/>
        <v>2.3719999999999999</v>
      </c>
      <c r="H882" s="1035" t="str">
        <f t="shared" si="341"/>
        <v/>
      </c>
      <c r="I882" s="1035" t="str">
        <f t="shared" si="341"/>
        <v/>
      </c>
      <c r="O882" t="s">
        <v>4644</v>
      </c>
    </row>
    <row r="883" spans="1:49">
      <c r="E883" s="1053"/>
    </row>
    <row r="884" spans="1:49" ht="16.8">
      <c r="A884" s="91"/>
      <c r="B884" s="91" t="s">
        <v>629</v>
      </c>
      <c r="C884" s="91" t="s">
        <v>91</v>
      </c>
      <c r="D884" s="91" t="s">
        <v>25</v>
      </c>
      <c r="E884" s="91" t="s">
        <v>1381</v>
      </c>
      <c r="F884" s="2" t="s">
        <v>2</v>
      </c>
      <c r="G884" s="1066" t="s">
        <v>3154</v>
      </c>
      <c r="H884" s="1066"/>
      <c r="I884" s="1066"/>
      <c r="J884" s="1066"/>
      <c r="AU884" s="160"/>
      <c r="AV884" s="160"/>
      <c r="AW884" s="160"/>
    </row>
    <row r="885" spans="1:49" ht="16.8">
      <c r="A885" s="641" t="s">
        <v>1340</v>
      </c>
      <c r="B885">
        <f>'Pricing Calculator'!T200</f>
        <v>0</v>
      </c>
      <c r="C885">
        <f>'Pricing Calculator'!AC200</f>
        <v>744</v>
      </c>
      <c r="D885" s="1053">
        <f>IF(E160="999999", "Not Available", N160)</f>
        <v>1.4999999999999999E-2</v>
      </c>
      <c r="E885" s="1053">
        <f>IF(D885=999999, "Not Available", D885*C885*B885)</f>
        <v>0</v>
      </c>
      <c r="F885" s="1037" t="str">
        <f>IF(B885&gt;0, O160, "")</f>
        <v/>
      </c>
      <c r="G885" s="1037" t="str">
        <f>P160</f>
        <v/>
      </c>
    </row>
    <row r="886" spans="1:49">
      <c r="E886" s="1053"/>
    </row>
    <row r="887" spans="1:49" ht="16.8">
      <c r="A887" s="641" t="s">
        <v>1341</v>
      </c>
      <c r="B887">
        <f>'Pricing Calculator'!T202</f>
        <v>0</v>
      </c>
      <c r="C887">
        <f>'Pricing Calculator'!AC202</f>
        <v>744</v>
      </c>
      <c r="D887" s="1053">
        <f>IF(E161="999999", "Not Available", N161)</f>
        <v>3.5000000000000003E-2</v>
      </c>
      <c r="E887" s="1053">
        <f>IF(D887=999999, "Not Available", D887*C887*B887)</f>
        <v>0</v>
      </c>
      <c r="F887" s="1037" t="str">
        <f>IF(B887&gt;0, O161, "")</f>
        <v/>
      </c>
      <c r="G887" s="1037" t="str">
        <f>P161</f>
        <v/>
      </c>
    </row>
    <row r="888" spans="1:49" ht="16.8">
      <c r="A888" s="163"/>
      <c r="E888" s="1053"/>
    </row>
    <row r="889" spans="1:49" ht="16.8">
      <c r="A889" s="641" t="s">
        <v>1342</v>
      </c>
      <c r="B889">
        <f>'Pricing Calculator'!T204</f>
        <v>0</v>
      </c>
      <c r="C889">
        <f>'Pricing Calculator'!AC204</f>
        <v>744</v>
      </c>
      <c r="D889" s="1053">
        <f>IF(E162="999999", "Not Available", N162)</f>
        <v>999999</v>
      </c>
      <c r="E889" s="1053" t="str">
        <f>IF(D889=999999, "Not Available", D889*C889*B889)</f>
        <v>Not Available</v>
      </c>
      <c r="F889" s="1037" t="str">
        <f>IF(B889&gt;0, O162, "")</f>
        <v/>
      </c>
      <c r="G889" s="1037" t="str">
        <f>P162</f>
        <v/>
      </c>
    </row>
    <row r="890" spans="1:49" ht="16.8">
      <c r="A890" s="163"/>
      <c r="E890" s="1053"/>
    </row>
    <row r="891" spans="1:49" ht="16.8">
      <c r="A891" s="641" t="s">
        <v>1343</v>
      </c>
      <c r="B891">
        <f>'Pricing Calculator'!T206</f>
        <v>0</v>
      </c>
      <c r="C891">
        <f>'Pricing Calculator'!AC206</f>
        <v>744</v>
      </c>
      <c r="D891" s="1053">
        <f>IF(E163="999999", "Not Available", N163)</f>
        <v>3.5000000000000003E-2</v>
      </c>
      <c r="E891" s="1053">
        <f>IF(D891=999999, "Not Available", D891*C891*B891)</f>
        <v>0</v>
      </c>
      <c r="F891" s="1037" t="str">
        <f>IF(B891&gt;0, O163, "")</f>
        <v/>
      </c>
      <c r="G891" s="1037" t="str">
        <f>P163</f>
        <v/>
      </c>
    </row>
    <row r="892" spans="1:49" ht="16.8" outlineLevel="1">
      <c r="A892" s="3"/>
      <c r="E892" s="1053"/>
    </row>
    <row r="893" spans="1:49" ht="34.799999999999997" outlineLevel="1">
      <c r="A893" s="12"/>
      <c r="E893" s="1055">
        <f>IF(D885="Not Available", "Not Available", SUM(E885:E891))</f>
        <v>0</v>
      </c>
    </row>
    <row r="894" spans="1:49" ht="34.799999999999997" outlineLevel="1">
      <c r="A894" s="12" t="s">
        <v>3401</v>
      </c>
      <c r="B894" s="91"/>
      <c r="C894" s="91" t="s">
        <v>3158</v>
      </c>
      <c r="D894" s="91" t="s">
        <v>25</v>
      </c>
      <c r="E894" s="91" t="s">
        <v>154</v>
      </c>
      <c r="F894" s="2" t="s">
        <v>2</v>
      </c>
      <c r="G894" s="2" t="s">
        <v>3154</v>
      </c>
      <c r="H894" s="2"/>
      <c r="I894" s="1066" t="s">
        <v>4867</v>
      </c>
      <c r="J894" s="1066" t="s">
        <v>4868</v>
      </c>
      <c r="K894" s="1066" t="s">
        <v>25</v>
      </c>
      <c r="L894" s="91" t="s">
        <v>154</v>
      </c>
      <c r="M894" s="91" t="s">
        <v>2</v>
      </c>
      <c r="N894" s="91" t="s">
        <v>3154</v>
      </c>
      <c r="O894" s="91"/>
      <c r="Q894" s="572"/>
    </row>
    <row r="895" spans="1:49" outlineLevel="1">
      <c r="B895" t="s">
        <v>3317</v>
      </c>
      <c r="C895">
        <f>'Pricing Calculator'!T213</f>
        <v>0</v>
      </c>
      <c r="D895" s="1067">
        <f>IF(E166=999999, "Not Available", N166)</f>
        <v>10</v>
      </c>
      <c r="E895" s="1055">
        <f>IF(D895="Not Available", "Not Available", D895*C895)</f>
        <v>0</v>
      </c>
      <c r="F895" s="1053" t="str">
        <f>IF(C895&gt;0, O166, "")</f>
        <v/>
      </c>
      <c r="G895" s="1037" t="str">
        <f>P166</f>
        <v/>
      </c>
      <c r="H895" s="1053" t="s">
        <v>3402</v>
      </c>
      <c r="I895" s="1053">
        <f>'Pricing Calculator'!AC213</f>
        <v>0</v>
      </c>
      <c r="J895" s="1053">
        <f>IF(I895&lt;=40, 0, I895-40)</f>
        <v>0</v>
      </c>
      <c r="K895" s="1067">
        <f>IF(E167=999999, "Not Available", N167)</f>
        <v>0.17499999999999999</v>
      </c>
      <c r="L895" s="1058">
        <f>IF(K895="Not Available", "Not Available", K895*J895)</f>
        <v>0</v>
      </c>
      <c r="M895" t="str">
        <f>IF(I895&gt;0, O167, "")</f>
        <v/>
      </c>
      <c r="N895" s="25" t="str">
        <f>P167</f>
        <v/>
      </c>
      <c r="O895" t="s">
        <v>3430</v>
      </c>
      <c r="Q895" s="572"/>
    </row>
    <row r="896" spans="1:49" outlineLevel="1">
      <c r="B896" t="s">
        <v>3294</v>
      </c>
      <c r="C896">
        <f>'Pricing Calculator'!T215</f>
        <v>0</v>
      </c>
      <c r="D896" s="1067">
        <f>IF(E168=999999, "Not Available", N168)</f>
        <v>15</v>
      </c>
      <c r="E896" s="1055">
        <f>IF(D896="Not Available", "Not Available", D896*C896)</f>
        <v>0</v>
      </c>
      <c r="F896" s="1053" t="str">
        <f>IF(C896&gt;0, O168, "")</f>
        <v/>
      </c>
      <c r="G896" s="1037" t="str">
        <f>P168</f>
        <v/>
      </c>
      <c r="H896" s="1053" t="s">
        <v>3403</v>
      </c>
      <c r="I896" s="1053">
        <f>'Pricing Calculator'!AC215</f>
        <v>0</v>
      </c>
      <c r="J896" s="1053">
        <f>IF(I896&lt;=40, 0, I896-40)</f>
        <v>0</v>
      </c>
      <c r="K896" s="1067">
        <f>IF(E169=999999, "Not Available", N169)</f>
        <v>0.2</v>
      </c>
      <c r="L896" s="249">
        <f>IF(K896="Not Available", "Not Available", K896*J896)</f>
        <v>0</v>
      </c>
      <c r="M896" t="str">
        <f>IF(I896&gt;0, O169, "")</f>
        <v/>
      </c>
      <c r="N896" s="25" t="str">
        <f>P169</f>
        <v/>
      </c>
      <c r="O896"/>
      <c r="Q896" s="572"/>
    </row>
    <row r="897" spans="1:17" outlineLevel="1">
      <c r="K897" s="1053"/>
      <c r="O897">
        <f>17*'FX Card'!G28</f>
        <v>17</v>
      </c>
      <c r="Q897" s="572"/>
    </row>
    <row r="898" spans="1:17" outlineLevel="1">
      <c r="B898" t="s">
        <v>1127</v>
      </c>
      <c r="C898">
        <f>IF(E895="Not Available","Not Available",IF(C895=0, 0, IF((SUM(E895,L895)/C895)&gt;O897, (O897*C895), SUM(E895,L895))))</f>
        <v>0</v>
      </c>
      <c r="K898" s="1053"/>
      <c r="O898">
        <f>23*'FX Card'!G28</f>
        <v>23</v>
      </c>
      <c r="Q898" s="572"/>
    </row>
    <row r="899" spans="1:17" outlineLevel="1">
      <c r="B899" t="s">
        <v>1129</v>
      </c>
      <c r="C899">
        <f>IF(E896="Not Available","Not Available",IF(C896=0, 0, IF(SUM(E896,L896)/C896&gt;O898,O898*C896,SUM(E896,L896))))</f>
        <v>0</v>
      </c>
      <c r="K899" s="1053"/>
      <c r="O899"/>
      <c r="Q899" s="572"/>
    </row>
    <row r="900" spans="1:17" outlineLevel="1">
      <c r="B900" t="s">
        <v>3404</v>
      </c>
      <c r="C900" s="17">
        <f>IF(C898="Not Available", "Not Available", SUM(C898:C899))</f>
        <v>0</v>
      </c>
    </row>
    <row r="901" spans="1:17" outlineLevel="1">
      <c r="E901" s="1055">
        <f>SUM(E893,L881)</f>
        <v>0</v>
      </c>
    </row>
    <row r="902" spans="1:17" ht="34.799999999999997" outlineLevel="1">
      <c r="A902" s="12" t="s">
        <v>45</v>
      </c>
      <c r="B902" s="39" t="s">
        <v>494</v>
      </c>
      <c r="C902" s="2"/>
      <c r="D902" s="2"/>
      <c r="E902" s="564"/>
      <c r="F902" s="2"/>
      <c r="G902" s="2"/>
      <c r="H902" s="2"/>
      <c r="I902" s="2"/>
      <c r="J902" s="2"/>
      <c r="K902" s="2"/>
      <c r="L902" s="2"/>
      <c r="M902" s="2"/>
      <c r="N902" s="2"/>
      <c r="O902" s="919"/>
    </row>
    <row r="903" spans="1:17" outlineLevel="1">
      <c r="B903" s="29"/>
      <c r="C903" s="29"/>
      <c r="D903" s="1068"/>
      <c r="E903" s="1069"/>
      <c r="F903" s="1068"/>
      <c r="G903" s="1068"/>
      <c r="H903" s="1068"/>
      <c r="I903" s="1068"/>
      <c r="J903" s="1068"/>
      <c r="K903" s="1537" t="s">
        <v>57</v>
      </c>
      <c r="L903" s="1537"/>
      <c r="M903" s="108"/>
      <c r="N903" s="1537" t="s">
        <v>53</v>
      </c>
      <c r="O903" s="1537"/>
    </row>
    <row r="904" spans="1:17" outlineLevel="1">
      <c r="B904" s="2"/>
      <c r="C904" s="2" t="s">
        <v>48</v>
      </c>
      <c r="D904" s="2" t="s">
        <v>294</v>
      </c>
      <c r="E904" s="567" t="s">
        <v>49</v>
      </c>
      <c r="F904" s="2" t="s">
        <v>50</v>
      </c>
      <c r="G904" s="2" t="s">
        <v>455</v>
      </c>
      <c r="H904" s="2" t="s">
        <v>456</v>
      </c>
      <c r="I904" s="2" t="s">
        <v>1019</v>
      </c>
      <c r="J904" s="2" t="s">
        <v>456</v>
      </c>
      <c r="K904" s="31" t="s">
        <v>55</v>
      </c>
      <c r="L904" s="2" t="s">
        <v>56</v>
      </c>
      <c r="M904" s="2"/>
      <c r="N904" s="31" t="s">
        <v>31</v>
      </c>
      <c r="O904" s="919" t="s">
        <v>10</v>
      </c>
    </row>
    <row r="905" spans="1:17" outlineLevel="1">
      <c r="B905" t="s">
        <v>487</v>
      </c>
      <c r="C905" s="301">
        <f>IF(E179=999999, "Not Available", N179)</f>
        <v>5.28E-2</v>
      </c>
      <c r="D905" s="1070">
        <f>C905*O905</f>
        <v>54.0672</v>
      </c>
      <c r="E905" s="1071">
        <f>IF(E172=999999, "Not Available", N172)</f>
        <v>2.4E-2</v>
      </c>
      <c r="F905" s="1070">
        <f>E905*O905</f>
        <v>24.576000000000001</v>
      </c>
      <c r="G905" s="1072">
        <f>IF(E186=999999, "Not Available", N186)</f>
        <v>6.7100000000000007E-2</v>
      </c>
      <c r="H905" s="1070">
        <f>G905*O905</f>
        <v>68.710400000000007</v>
      </c>
      <c r="I905" s="1072">
        <f>IF(E193=999999, "Not Available", N193)</f>
        <v>3.3000000000000002E-2</v>
      </c>
      <c r="J905" s="1070">
        <f>I905*O905</f>
        <v>33.792000000000002</v>
      </c>
      <c r="K905" s="30">
        <v>0</v>
      </c>
      <c r="L905" s="22">
        <f>O905</f>
        <v>1024</v>
      </c>
      <c r="M905" s="22"/>
      <c r="N905" s="34">
        <v>1</v>
      </c>
      <c r="O905" s="936">
        <v>1024</v>
      </c>
    </row>
    <row r="906" spans="1:17" outlineLevel="1">
      <c r="B906" t="s">
        <v>488</v>
      </c>
      <c r="C906" s="301">
        <f>IF(E180=999999, "Not Available", N180)</f>
        <v>4.7199999999999999E-2</v>
      </c>
      <c r="D906" s="1070">
        <f>C906*O906+D905</f>
        <v>2422.3743999999997</v>
      </c>
      <c r="E906" s="1071">
        <f>IF(E173=999999, "Not Available", N173)</f>
        <v>2.3599999999999999E-2</v>
      </c>
      <c r="F906" s="1070">
        <f>E906*O906+F905</f>
        <v>1208.7295999999999</v>
      </c>
      <c r="G906" s="1072">
        <f>IF(E187=999999, "Not Available", N187)</f>
        <v>5.9900000000000002E-2</v>
      </c>
      <c r="H906" s="1070">
        <f>G906*O906+H905</f>
        <v>3074.2528000000002</v>
      </c>
      <c r="I906" s="1072">
        <f>IF(E194=999999, "Not Available", N194)</f>
        <v>2.9499999999999998E-2</v>
      </c>
      <c r="J906" s="1073">
        <f>I906*O906+J905</f>
        <v>1513.9839999999999</v>
      </c>
      <c r="K906" s="35">
        <f>L905</f>
        <v>1024</v>
      </c>
      <c r="L906" s="22">
        <f>L905+O906</f>
        <v>51200</v>
      </c>
      <c r="M906" s="22"/>
      <c r="N906" s="34">
        <v>49</v>
      </c>
      <c r="O906" s="940">
        <f>$O$905*N906</f>
        <v>50176</v>
      </c>
    </row>
    <row r="907" spans="1:17" outlineLevel="1">
      <c r="B907" t="s">
        <v>489</v>
      </c>
      <c r="C907" s="301">
        <f>IF(E181=999999, "Not Available", N181)</f>
        <v>4.6399999999999997E-2</v>
      </c>
      <c r="D907" s="1070">
        <f>C907*O907+D906</f>
        <v>23803.4944</v>
      </c>
      <c r="E907" s="1071">
        <f>IF(E174=999999, "Not Available", N174)</f>
        <v>2.3199999999999998E-2</v>
      </c>
      <c r="F907" s="1070">
        <f>E907*O907+F906</f>
        <v>11899.2896</v>
      </c>
      <c r="G907" s="1072">
        <f>IF(E188=999999, "Not Available", N188)</f>
        <v>5.8900000000000001E-2</v>
      </c>
      <c r="H907" s="1070">
        <f>G907*O907+H906</f>
        <v>30215.372799999997</v>
      </c>
      <c r="I907" s="1072">
        <f>IF(E195=999999, "Not Available", N195)</f>
        <v>2.9000000000000001E-2</v>
      </c>
      <c r="J907" s="1073">
        <f>I907*O907+J906</f>
        <v>14877.184000000001</v>
      </c>
      <c r="K907" s="35">
        <f>L906</f>
        <v>51200</v>
      </c>
      <c r="L907" s="22">
        <f>L906+O907</f>
        <v>512000</v>
      </c>
      <c r="M907" s="22"/>
      <c r="N907" s="34">
        <v>450</v>
      </c>
      <c r="O907" s="940">
        <f>$O$905*N907</f>
        <v>460800</v>
      </c>
    </row>
    <row r="908" spans="1:17" outlineLevel="1">
      <c r="B908" t="s">
        <v>490</v>
      </c>
      <c r="C908" s="301">
        <f>IF(E182=999999, "Not Available", N182)</f>
        <v>4.5600000000000002E-2</v>
      </c>
      <c r="D908" s="1070">
        <f>C908*O908+D907</f>
        <v>47150.6944</v>
      </c>
      <c r="E908" s="1071">
        <f>IF(E175=999999, "Not Available", N175)</f>
        <v>2.2800000000000001E-2</v>
      </c>
      <c r="F908" s="1070">
        <f>E908*O908+F907</f>
        <v>23572.889600000002</v>
      </c>
      <c r="G908" s="1072">
        <f>IF(E189=999999, "Not Available", N189)</f>
        <v>5.79E-2</v>
      </c>
      <c r="H908" s="1070">
        <f>G908*O908+H907</f>
        <v>59860.1728</v>
      </c>
      <c r="I908" s="1072">
        <f>IF(E196=999999, "Not Available", N196)</f>
        <v>2.8500000000000001E-2</v>
      </c>
      <c r="J908" s="1073">
        <f>I908*O908+J907</f>
        <v>29469.184000000001</v>
      </c>
      <c r="K908" s="35">
        <f>L907</f>
        <v>512000</v>
      </c>
      <c r="L908" s="22">
        <f>L907+O908</f>
        <v>1024000</v>
      </c>
      <c r="M908" s="22"/>
      <c r="N908" s="34">
        <v>500</v>
      </c>
      <c r="O908" s="940">
        <f>$O$905*N908</f>
        <v>512000</v>
      </c>
    </row>
    <row r="909" spans="1:17" outlineLevel="1">
      <c r="B909" t="s">
        <v>491</v>
      </c>
      <c r="C909" s="301">
        <f>IF(E183=999999, "Not Available", N183)</f>
        <v>4.48E-2</v>
      </c>
      <c r="D909" s="1070">
        <f>C909*O909+D908</f>
        <v>230651.4944</v>
      </c>
      <c r="E909" s="1071">
        <f>IF(E176=999999, "Not Available", N176)</f>
        <v>2.24E-2</v>
      </c>
      <c r="F909" s="1070">
        <f>E909*O909+F908</f>
        <v>115323.28959999999</v>
      </c>
      <c r="G909" s="1072">
        <f>IF(E190=999999, "Not Available", N190)</f>
        <v>5.6899999999999999E-2</v>
      </c>
      <c r="H909" s="1070">
        <f>G909*O909+H908</f>
        <v>292922.57279999997</v>
      </c>
      <c r="I909" s="1072">
        <f>IF(E197=999999, "Not Available", N197)</f>
        <v>2.8000000000000001E-2</v>
      </c>
      <c r="J909" s="1073">
        <f>I909*O909+J908</f>
        <v>144157.18400000001</v>
      </c>
      <c r="K909" s="35">
        <f>L908</f>
        <v>1024000</v>
      </c>
      <c r="L909" s="22">
        <f>L908+O909</f>
        <v>5120000</v>
      </c>
      <c r="M909" s="22"/>
      <c r="N909" s="34">
        <v>4000</v>
      </c>
      <c r="O909" s="940">
        <f>$O$905*N909</f>
        <v>4096000</v>
      </c>
    </row>
    <row r="910" spans="1:17" outlineLevel="1">
      <c r="B910" t="s">
        <v>486</v>
      </c>
      <c r="C910" s="64">
        <f>C909</f>
        <v>4.48E-2</v>
      </c>
      <c r="D910" s="1070">
        <f>C910*O910+D909</f>
        <v>643528.29440000001</v>
      </c>
      <c r="E910" s="1074">
        <f>E909</f>
        <v>2.24E-2</v>
      </c>
      <c r="F910" s="1070">
        <f>E910*O910+F909</f>
        <v>321761.68959999998</v>
      </c>
      <c r="G910" s="1075">
        <f>G909</f>
        <v>5.6899999999999999E-2</v>
      </c>
      <c r="H910" s="1070">
        <f>G910*O910+H909</f>
        <v>817312.97279999999</v>
      </c>
      <c r="I910" s="1075">
        <f>I909</f>
        <v>2.8000000000000001E-2</v>
      </c>
      <c r="J910" s="1073">
        <f>I910*O910+J909</f>
        <v>402205.18400000001</v>
      </c>
      <c r="K910" s="35">
        <f>L909</f>
        <v>5120000</v>
      </c>
      <c r="L910" s="22">
        <f>L909+O910</f>
        <v>14336000</v>
      </c>
      <c r="N910" s="34">
        <v>9000</v>
      </c>
      <c r="O910" s="940">
        <f>$O$905*N910</f>
        <v>9216000</v>
      </c>
    </row>
    <row r="911" spans="1:17" outlineLevel="1">
      <c r="D911" s="1026"/>
      <c r="F911" s="1018"/>
      <c r="G911" s="1070"/>
      <c r="H911" s="1018"/>
      <c r="I911" s="1070"/>
      <c r="J911" s="1018"/>
    </row>
    <row r="912" spans="1:17" outlineLevel="1">
      <c r="H912" s="1076"/>
    </row>
    <row r="913" spans="2:27" outlineLevel="1">
      <c r="B913" s="32" t="s">
        <v>51</v>
      </c>
      <c r="C913" s="32" t="s">
        <v>359</v>
      </c>
      <c r="D913" s="1077" t="s">
        <v>25</v>
      </c>
      <c r="E913" s="1078" t="s">
        <v>458</v>
      </c>
      <c r="F913" s="1077" t="s">
        <v>2</v>
      </c>
      <c r="G913" s="1077" t="s">
        <v>3154</v>
      </c>
    </row>
    <row r="914" spans="2:27" outlineLevel="1">
      <c r="B914" t="s">
        <v>1019</v>
      </c>
      <c r="C914" s="26">
        <f>'Pricing Calculator'!AC341</f>
        <v>0</v>
      </c>
      <c r="D914" s="1079">
        <f>IF(AND(C914&gt;K905,C914&lt;=L905),C914*I905,IF(AND(C914&gt;K906,C914&lt;=L906),J905+(I906*(C914-L905)),IF(AND(C914&gt;K907,C914&lt;=L907),J906+(I907*(C914-L906)),IF(AND(C914&gt;K908,C914&lt;=L908),J907+(I908*(C914-L907)),IF(AND(C914&gt;K909,C914&lt;=L909),J908+(I909*(C914-L908)),IF(C914&gt;=L909,J909+(I910*(C914-L909)),0))))))</f>
        <v>0</v>
      </c>
      <c r="E914" s="568">
        <f>IF(I905="Not Available", "Not Available", D914)</f>
        <v>0</v>
      </c>
      <c r="F914" s="1053" t="str">
        <f>IF(C914&gt;0, O193, "")</f>
        <v/>
      </c>
      <c r="G914" s="1037" t="str">
        <f>P193</f>
        <v/>
      </c>
    </row>
    <row r="915" spans="2:27" outlineLevel="1">
      <c r="B915" t="s">
        <v>457</v>
      </c>
      <c r="C915" s="26">
        <f>'Pricing Calculator'!AC339</f>
        <v>0</v>
      </c>
      <c r="D915" s="1079">
        <f>IF(AND(C915&gt;K905,C915&lt;=L905),C915*G905,IF(AND(C915&gt;K906,C915&lt;=L906),H905+(G906*(C915-L905)),IF(AND(C915&gt;K907,C915&lt;=L907),H906+(G907*(C915-L906)),IF(AND(C915&gt;K908,C915&lt;=L908),H907+(G908*(C915-L907)),IF(AND(C915&gt;K909,C915&lt;=L909),H908+(G909*(C915-L908)),IF(C915&gt;=L909, H909+(G910*(C915-L909)),0))))))</f>
        <v>0</v>
      </c>
      <c r="E915" s="568">
        <f>IF(G905="Not Available", "Not Available", D915)</f>
        <v>0</v>
      </c>
      <c r="F915" s="1053" t="str">
        <f>IF(C915&gt;0, O186, "")</f>
        <v/>
      </c>
      <c r="G915" s="1037" t="str">
        <f>P186</f>
        <v/>
      </c>
    </row>
    <row r="916" spans="2:27" outlineLevel="1">
      <c r="B916" t="s">
        <v>410</v>
      </c>
      <c r="C916" s="26">
        <f>'Pricing Calculator'!AC337</f>
        <v>0</v>
      </c>
      <c r="D916" s="1079">
        <f>IF(AND(C916&gt;K905,C916&lt;=L905),C916*C905,IF(AND(C916&gt;K906,C916&lt;=L906),D905+(C906*(C916-L905)),IF(AND(C916&gt;K907,C916&lt;=L907),D906+(C907*(C916-L906)),IF(AND(C916&gt;K908,C916&lt;=L908),D907+(C908*(C916-L907)),IF(AND(C916&gt;K909,C916&lt;=L909),D908+(C909*(C916-L908)),IF(C916&gt;=L909, D909+(C910*(C916-L909)),0))))))</f>
        <v>0</v>
      </c>
      <c r="E916" s="568">
        <f>IF(C905="Not Available", "Not Available", D916)</f>
        <v>0</v>
      </c>
      <c r="F916" s="1053" t="str">
        <f>IF(C916&gt;0, O179, "")</f>
        <v/>
      </c>
      <c r="G916" s="1070" t="str">
        <f>P179</f>
        <v/>
      </c>
    </row>
    <row r="917" spans="2:27" outlineLevel="1">
      <c r="B917" t="s">
        <v>411</v>
      </c>
      <c r="C917" s="26">
        <f>'Pricing Calculator'!AC335</f>
        <v>0</v>
      </c>
      <c r="D917" s="1079">
        <f>IF(AND(C917&gt;K905,C917&lt;=L905),C917*E905,IF(AND(C917&gt;K906,C917&lt;=L906),F905+(E906*(C917-L905)),IF(AND(C917&gt;K907,C917&lt;=L907),F906+(E907*(C917-L906)),IF(AND(C917&gt;K908,C917&lt;=L908),F907+(E908*(C917-L907)),IF(AND(C917&gt;K909,C917&lt;=L909),F908+(E909*(C917-L908)),IF(C917&gt;L909,"Contact Us",0))))))</f>
        <v>0</v>
      </c>
      <c r="E917" s="568">
        <f>IF(E905="Not Available", "Not Available", D917)</f>
        <v>0</v>
      </c>
      <c r="F917" s="1053" t="str">
        <f>IF(C917&gt;0, O172, "")</f>
        <v/>
      </c>
      <c r="G917" s="1018" t="str">
        <f>P172</f>
        <v/>
      </c>
      <c r="H917" s="1026"/>
    </row>
    <row r="918" spans="2:27" outlineLevel="1">
      <c r="E918" s="1080">
        <f>SUM(D914:D917)</f>
        <v>0</v>
      </c>
      <c r="F918" s="1081"/>
      <c r="G918" s="1026"/>
      <c r="H918" s="1026"/>
      <c r="O918" s="911"/>
    </row>
    <row r="919" spans="2:27" ht="26.25" customHeight="1" outlineLevel="1">
      <c r="F919" s="1026"/>
      <c r="G919" s="1026"/>
      <c r="H919" s="1026"/>
      <c r="O919" s="911"/>
      <c r="P919" s="1540" t="s">
        <v>682</v>
      </c>
      <c r="Q919" s="1540"/>
      <c r="R919" s="1540"/>
      <c r="S919" s="1540"/>
      <c r="T919" s="1540"/>
      <c r="U919" s="1540"/>
      <c r="V919" s="1540"/>
      <c r="W919" s="1540"/>
      <c r="X919" s="1540"/>
      <c r="Y919" s="1540"/>
      <c r="Z919" s="1540"/>
      <c r="AA919" s="1540"/>
    </row>
    <row r="920" spans="2:27" ht="26.25" customHeight="1" outlineLevel="1">
      <c r="B920" s="41" t="s">
        <v>52</v>
      </c>
      <c r="C920" s="41"/>
      <c r="E920" s="1082">
        <f>IF(E914="Not Available", "Not Available", E918)</f>
        <v>0</v>
      </c>
      <c r="F920" s="1026"/>
      <c r="G920" s="1026"/>
      <c r="H920" s="1026"/>
      <c r="O920" s="911"/>
      <c r="P920" s="1540"/>
      <c r="Q920" s="1540"/>
      <c r="R920" s="1540"/>
      <c r="S920" s="1540"/>
      <c r="T920" s="1540"/>
      <c r="U920" s="1540"/>
      <c r="V920" s="1540"/>
      <c r="W920" s="1540"/>
      <c r="X920" s="1540"/>
      <c r="Y920" s="1540"/>
      <c r="Z920" s="1540"/>
      <c r="AA920" s="1540"/>
    </row>
    <row r="921" spans="2:27" outlineLevel="1">
      <c r="B921" s="41"/>
      <c r="C921" s="41"/>
      <c r="E921" s="1083"/>
      <c r="F921" s="1026"/>
      <c r="G921" s="1026"/>
      <c r="H921" s="1026"/>
      <c r="O921" s="911"/>
    </row>
    <row r="922" spans="2:27" ht="21" outlineLevel="1">
      <c r="B922" s="39" t="s">
        <v>680</v>
      </c>
      <c r="C922" s="2"/>
      <c r="D922" s="2"/>
      <c r="E922" s="564"/>
      <c r="F922" s="2"/>
      <c r="G922" s="2"/>
      <c r="H922" s="2"/>
      <c r="I922" s="2"/>
      <c r="J922" s="2"/>
      <c r="K922" s="2"/>
      <c r="L922" s="2"/>
      <c r="M922" s="2"/>
      <c r="P922" s="917" t="s">
        <v>681</v>
      </c>
      <c r="Q922" s="2"/>
      <c r="R922" s="2"/>
      <c r="S922" s="2"/>
      <c r="T922" s="2"/>
      <c r="U922" s="2"/>
      <c r="V922" s="2"/>
      <c r="W922" s="2"/>
      <c r="X922" s="2"/>
      <c r="Y922" s="2"/>
      <c r="Z922" s="2"/>
      <c r="AA922" s="2"/>
    </row>
    <row r="923" spans="2:27" outlineLevel="1">
      <c r="B923" s="29"/>
      <c r="C923" s="29"/>
      <c r="D923" s="1068"/>
      <c r="E923" s="1069"/>
      <c r="F923" s="1068"/>
      <c r="G923" s="1068"/>
      <c r="H923" s="1068"/>
      <c r="I923" s="1539" t="s">
        <v>57</v>
      </c>
      <c r="J923" s="1539"/>
      <c r="K923" s="316"/>
      <c r="L923" s="1537" t="s">
        <v>53</v>
      </c>
      <c r="M923" s="1537"/>
      <c r="P923" s="918"/>
      <c r="Q923" s="29"/>
      <c r="R923" s="29"/>
      <c r="S923" s="29"/>
      <c r="T923" s="29"/>
      <c r="U923" s="29"/>
      <c r="V923" s="29"/>
      <c r="W923" s="1537" t="s">
        <v>57</v>
      </c>
      <c r="X923" s="1537"/>
      <c r="Y923" s="493"/>
      <c r="Z923" s="1537" t="s">
        <v>53</v>
      </c>
      <c r="AA923" s="1537"/>
    </row>
    <row r="924" spans="2:27" outlineLevel="1">
      <c r="B924" s="2"/>
      <c r="C924" s="2" t="s">
        <v>48</v>
      </c>
      <c r="D924" s="2" t="s">
        <v>294</v>
      </c>
      <c r="E924" s="567" t="s">
        <v>49</v>
      </c>
      <c r="F924" s="2" t="s">
        <v>50</v>
      </c>
      <c r="G924" s="2" t="s">
        <v>455</v>
      </c>
      <c r="H924" s="2" t="s">
        <v>456</v>
      </c>
      <c r="I924" s="31" t="s">
        <v>55</v>
      </c>
      <c r="J924" s="2" t="s">
        <v>56</v>
      </c>
      <c r="K924" s="2"/>
      <c r="L924" s="31" t="s">
        <v>31</v>
      </c>
      <c r="M924" s="2" t="s">
        <v>10</v>
      </c>
      <c r="P924" s="919"/>
      <c r="Q924" s="2" t="s">
        <v>48</v>
      </c>
      <c r="R924" s="2" t="s">
        <v>294</v>
      </c>
      <c r="S924" s="31" t="s">
        <v>49</v>
      </c>
      <c r="T924" s="2" t="s">
        <v>50</v>
      </c>
      <c r="U924" s="2" t="s">
        <v>455</v>
      </c>
      <c r="V924" s="2" t="s">
        <v>456</v>
      </c>
      <c r="W924" s="31" t="s">
        <v>55</v>
      </c>
      <c r="X924" s="2" t="s">
        <v>56</v>
      </c>
      <c r="Y924" s="2"/>
      <c r="Z924" s="31" t="s">
        <v>31</v>
      </c>
      <c r="AA924" s="2" t="s">
        <v>10</v>
      </c>
    </row>
    <row r="925" spans="2:27" outlineLevel="1">
      <c r="B925" t="s">
        <v>487</v>
      </c>
      <c r="C925" s="301">
        <f>IF(E207=999999, "Not Available", N207)</f>
        <v>9.5000000000000001E-2</v>
      </c>
      <c r="D925" s="1070">
        <f>C925*M925</f>
        <v>97.28</v>
      </c>
      <c r="E925" s="1071">
        <f>IF(E200=999999, "Not Available", N200)</f>
        <v>0.05</v>
      </c>
      <c r="F925" s="1070">
        <f>E925*M925</f>
        <v>51.2</v>
      </c>
      <c r="G925" s="1072">
        <f>IF(E214=999999, "Not Available", N214)</f>
        <v>0.12</v>
      </c>
      <c r="H925" s="1070">
        <f>G925*M925</f>
        <v>122.88</v>
      </c>
      <c r="I925" s="1084">
        <v>0</v>
      </c>
      <c r="J925" s="1085">
        <f>M925</f>
        <v>1024</v>
      </c>
      <c r="K925" s="22"/>
      <c r="L925" s="34">
        <v>1</v>
      </c>
      <c r="M925" s="21">
        <v>1024</v>
      </c>
      <c r="P925" s="572" t="s">
        <v>487</v>
      </c>
      <c r="Q925" s="301">
        <f>N207</f>
        <v>9.5000000000000001E-2</v>
      </c>
      <c r="R925" s="24">
        <f>Q925*AA925</f>
        <v>97.28</v>
      </c>
      <c r="S925" s="299">
        <f>N200</f>
        <v>0.05</v>
      </c>
      <c r="T925" s="24">
        <f>S925*AA925</f>
        <v>51.2</v>
      </c>
      <c r="U925" s="303">
        <f>N214</f>
        <v>0.12</v>
      </c>
      <c r="V925" s="24">
        <f>U925*AA925</f>
        <v>122.88</v>
      </c>
      <c r="W925" s="30">
        <v>0</v>
      </c>
      <c r="X925" s="22">
        <f>AA925</f>
        <v>1024</v>
      </c>
      <c r="Y925" s="22"/>
      <c r="Z925" s="34">
        <v>1</v>
      </c>
      <c r="AA925" s="21">
        <v>1024</v>
      </c>
    </row>
    <row r="926" spans="2:27" outlineLevel="1">
      <c r="B926" t="s">
        <v>488</v>
      </c>
      <c r="C926" s="301">
        <f>IF(E208=999999, "Not Available", N208)</f>
        <v>0.08</v>
      </c>
      <c r="D926" s="1070">
        <f>C926*M926+D925</f>
        <v>4111.3599999999997</v>
      </c>
      <c r="E926" s="1071">
        <f>IF(E201=999999, "Not Available", N201)</f>
        <v>0.05</v>
      </c>
      <c r="F926" s="1070">
        <f>E926*M926+F925</f>
        <v>2560</v>
      </c>
      <c r="G926" s="1072">
        <f>IF(E215=999999, "Not Available", N215)</f>
        <v>0.1</v>
      </c>
      <c r="H926" s="1070">
        <f>G926*M926+H925</f>
        <v>5140.4800000000005</v>
      </c>
      <c r="I926" s="1086">
        <f>J925</f>
        <v>1024</v>
      </c>
      <c r="J926" s="1085">
        <f>J925+M926</f>
        <v>51200</v>
      </c>
      <c r="K926" s="22"/>
      <c r="L926" s="34">
        <v>49</v>
      </c>
      <c r="M926" s="98">
        <f>$O$905*L926</f>
        <v>50176</v>
      </c>
      <c r="P926" s="572" t="s">
        <v>488</v>
      </c>
      <c r="Q926" s="301">
        <f>N208</f>
        <v>0.08</v>
      </c>
      <c r="R926" s="24">
        <f>Q926*AA926+R925</f>
        <v>4111.3599999999997</v>
      </c>
      <c r="S926" s="299">
        <f>N201</f>
        <v>0.05</v>
      </c>
      <c r="T926" s="24">
        <f>S926*AA926+T925</f>
        <v>2560</v>
      </c>
      <c r="U926" s="303">
        <f>N215</f>
        <v>0.1</v>
      </c>
      <c r="V926" s="24">
        <f>U926*AA926+V925</f>
        <v>5140.4800000000005</v>
      </c>
      <c r="W926" s="35">
        <f>X925</f>
        <v>1024</v>
      </c>
      <c r="X926" s="22">
        <f>X925+AA926</f>
        <v>51200</v>
      </c>
      <c r="Y926" s="22"/>
      <c r="Z926" s="34">
        <v>49</v>
      </c>
      <c r="AA926" s="98">
        <f>$O$905*Z926</f>
        <v>50176</v>
      </c>
    </row>
    <row r="927" spans="2:27" outlineLevel="1">
      <c r="B927" t="s">
        <v>489</v>
      </c>
      <c r="C927" s="301">
        <f>IF(E209=999999, "Not Available", N209)</f>
        <v>7.0000000000000007E-2</v>
      </c>
      <c r="D927" s="1070">
        <f>C927*M927+D926</f>
        <v>36367.360000000001</v>
      </c>
      <c r="E927" s="1071">
        <f>IF(E202=999999, "Not Available", N202)</f>
        <v>0.05</v>
      </c>
      <c r="F927" s="1070">
        <f>E927*M927+F926</f>
        <v>25600</v>
      </c>
      <c r="G927" s="1072">
        <f>IF(E216=999999, "Not Available", N216)</f>
        <v>0.09</v>
      </c>
      <c r="H927" s="1070">
        <f>G927*M927+H926</f>
        <v>46612.480000000003</v>
      </c>
      <c r="I927" s="1086">
        <f>J926</f>
        <v>51200</v>
      </c>
      <c r="J927" s="1085">
        <f>J926+M927</f>
        <v>512000</v>
      </c>
      <c r="K927" s="22"/>
      <c r="L927" s="34">
        <v>450</v>
      </c>
      <c r="M927" s="98">
        <f>$O$905*L927</f>
        <v>460800</v>
      </c>
      <c r="P927" s="572" t="s">
        <v>489</v>
      </c>
      <c r="Q927" s="301">
        <f>N209</f>
        <v>7.0000000000000007E-2</v>
      </c>
      <c r="R927" s="24">
        <f>Q927*AA927+R926</f>
        <v>36367.360000000001</v>
      </c>
      <c r="S927" s="299">
        <f>N202</f>
        <v>0.05</v>
      </c>
      <c r="T927" s="24">
        <f>S927*AA927+T926</f>
        <v>25600</v>
      </c>
      <c r="U927" s="303">
        <f>N216</f>
        <v>0.09</v>
      </c>
      <c r="V927" s="24">
        <f>U927*AA927+V926</f>
        <v>46612.480000000003</v>
      </c>
      <c r="W927" s="35">
        <f>X926</f>
        <v>51200</v>
      </c>
      <c r="X927" s="22">
        <f>X926+AA927</f>
        <v>512000</v>
      </c>
      <c r="Y927" s="22"/>
      <c r="Z927" s="34">
        <v>450</v>
      </c>
      <c r="AA927" s="98">
        <f>$O$905*Z927</f>
        <v>460800</v>
      </c>
    </row>
    <row r="928" spans="2:27" outlineLevel="1">
      <c r="B928" t="s">
        <v>490</v>
      </c>
      <c r="C928" s="301">
        <f>IF(E210=999999, "Not Available", N210)</f>
        <v>6.5000000000000002E-2</v>
      </c>
      <c r="D928" s="1070">
        <f>C928*M928+D927</f>
        <v>69647.360000000001</v>
      </c>
      <c r="E928" s="1071">
        <f>IF(E203=999999, "Not Available", N203)</f>
        <v>0.05</v>
      </c>
      <c r="F928" s="1070">
        <f>E928*M928+F927</f>
        <v>51200</v>
      </c>
      <c r="G928" s="1072">
        <f>IF(E217=999999, "Not Available", N217)</f>
        <v>0.08</v>
      </c>
      <c r="H928" s="1070">
        <f>G928*M928+H927</f>
        <v>87572.48000000001</v>
      </c>
      <c r="I928" s="1086">
        <f>J927</f>
        <v>512000</v>
      </c>
      <c r="J928" s="1085">
        <f>J927+M928</f>
        <v>1024000</v>
      </c>
      <c r="K928" s="22"/>
      <c r="L928" s="34">
        <v>500</v>
      </c>
      <c r="M928" s="98">
        <f>$O$905*L928</f>
        <v>512000</v>
      </c>
      <c r="P928" s="572" t="s">
        <v>490</v>
      </c>
      <c r="Q928" s="301">
        <f>N210</f>
        <v>6.5000000000000002E-2</v>
      </c>
      <c r="R928" s="24">
        <f>Q928*AA928+R927</f>
        <v>69647.360000000001</v>
      </c>
      <c r="S928" s="299">
        <f>N203</f>
        <v>0.05</v>
      </c>
      <c r="T928" s="24">
        <f>S928*AA928+T927</f>
        <v>51200</v>
      </c>
      <c r="U928" s="303">
        <f>N217</f>
        <v>0.08</v>
      </c>
      <c r="V928" s="24">
        <f>U928*AA928+V927</f>
        <v>87572.48000000001</v>
      </c>
      <c r="W928" s="35">
        <f>X927</f>
        <v>512000</v>
      </c>
      <c r="X928" s="22">
        <f>X927+AA928</f>
        <v>1024000</v>
      </c>
      <c r="Y928" s="22"/>
      <c r="Z928" s="34">
        <v>500</v>
      </c>
      <c r="AA928" s="98">
        <f>$O$905*Z928</f>
        <v>512000</v>
      </c>
    </row>
    <row r="929" spans="2:27" outlineLevel="1">
      <c r="B929" t="s">
        <v>491</v>
      </c>
      <c r="C929" s="301">
        <f>IF(E211=999999, "Not Available", N211)</f>
        <v>0.06</v>
      </c>
      <c r="D929" s="1070">
        <f>C929*M929+D928</f>
        <v>315407.35999999999</v>
      </c>
      <c r="E929" s="1071">
        <f>IF(E204=999999, "Not Available", N204)</f>
        <v>4.4999999999999998E-2</v>
      </c>
      <c r="F929" s="1070">
        <f>E929*M929+F928</f>
        <v>235520</v>
      </c>
      <c r="G929" s="1072">
        <f>IF(E218=999999, "Not Available", N218)</f>
        <v>7.4999999999999997E-2</v>
      </c>
      <c r="H929" s="1070">
        <f>G929*M929+H928</f>
        <v>394772.47999999998</v>
      </c>
      <c r="I929" s="1086">
        <f>J928</f>
        <v>1024000</v>
      </c>
      <c r="J929" s="1085">
        <f>J928+M929</f>
        <v>5120000</v>
      </c>
      <c r="K929" s="22"/>
      <c r="L929" s="34">
        <v>4000</v>
      </c>
      <c r="M929" s="98">
        <f>$O$905*L929</f>
        <v>4096000</v>
      </c>
      <c r="P929" s="572" t="s">
        <v>491</v>
      </c>
      <c r="Q929" s="301">
        <f>N211</f>
        <v>0.06</v>
      </c>
      <c r="R929" s="24">
        <f>Q929*AA929+R928</f>
        <v>315407.35999999999</v>
      </c>
      <c r="S929" s="299">
        <f>N204</f>
        <v>4.4999999999999998E-2</v>
      </c>
      <c r="T929" s="24">
        <f>S929*AA929+T928</f>
        <v>235520</v>
      </c>
      <c r="U929" s="303">
        <f>N218</f>
        <v>7.4999999999999997E-2</v>
      </c>
      <c r="V929" s="24">
        <f>U929*AA929+V928</f>
        <v>394772.47999999998</v>
      </c>
      <c r="W929" s="35">
        <f>X928</f>
        <v>1024000</v>
      </c>
      <c r="X929" s="22">
        <f>X928+AA929</f>
        <v>5120000</v>
      </c>
      <c r="Y929" s="22"/>
      <c r="Z929" s="34">
        <v>4000</v>
      </c>
      <c r="AA929" s="98">
        <f>$O$905*Z929</f>
        <v>4096000</v>
      </c>
    </row>
    <row r="930" spans="2:27" outlineLevel="1">
      <c r="B930" t="s">
        <v>486</v>
      </c>
      <c r="C930" s="64">
        <f>C929</f>
        <v>0.06</v>
      </c>
      <c r="D930" s="1070">
        <f>C930*M930+D929</f>
        <v>868367.35999999999</v>
      </c>
      <c r="E930" s="1074">
        <f>E929</f>
        <v>4.4999999999999998E-2</v>
      </c>
      <c r="F930" s="1070">
        <f>E930*M930+F929</f>
        <v>650240</v>
      </c>
      <c r="G930" s="1075">
        <f>G929</f>
        <v>7.4999999999999997E-2</v>
      </c>
      <c r="H930" s="1070">
        <f>G930*M930+H929</f>
        <v>1085972.48</v>
      </c>
      <c r="I930" s="1086">
        <f>J929</f>
        <v>5120000</v>
      </c>
      <c r="J930" s="1085">
        <f>J929+M930</f>
        <v>14336000</v>
      </c>
      <c r="L930" s="34">
        <v>9000</v>
      </c>
      <c r="M930" s="98">
        <f>$O$905*L930</f>
        <v>9216000</v>
      </c>
      <c r="P930" s="572" t="s">
        <v>486</v>
      </c>
      <c r="Q930" s="64"/>
      <c r="R930" s="72" t="s">
        <v>39</v>
      </c>
      <c r="S930" s="317"/>
      <c r="T930" s="72" t="s">
        <v>39</v>
      </c>
      <c r="U930" s="318"/>
      <c r="V930" s="72" t="s">
        <v>39</v>
      </c>
      <c r="W930" s="35"/>
      <c r="X930" s="22"/>
      <c r="Z930" s="34">
        <v>9000</v>
      </c>
      <c r="AA930" s="98">
        <f>$O$905*Z930</f>
        <v>9216000</v>
      </c>
    </row>
    <row r="931" spans="2:27" outlineLevel="1">
      <c r="D931" s="1026"/>
      <c r="F931" s="1018"/>
      <c r="G931" s="1070"/>
      <c r="H931" s="1018"/>
      <c r="R931" s="33"/>
      <c r="T931" s="64"/>
      <c r="U931" s="24"/>
      <c r="V931" s="64"/>
    </row>
    <row r="932" spans="2:27" outlineLevel="1">
      <c r="B932" s="32" t="s">
        <v>51</v>
      </c>
      <c r="C932" s="32" t="s">
        <v>359</v>
      </c>
      <c r="D932" s="1077" t="s">
        <v>25</v>
      </c>
      <c r="E932" s="1078" t="s">
        <v>458</v>
      </c>
      <c r="F932" s="1077" t="s">
        <v>2</v>
      </c>
      <c r="G932" s="1077" t="s">
        <v>3154</v>
      </c>
      <c r="P932" s="920" t="s">
        <v>51</v>
      </c>
      <c r="Q932" s="32" t="s">
        <v>359</v>
      </c>
      <c r="R932" s="32" t="s">
        <v>25</v>
      </c>
      <c r="S932" s="32" t="s">
        <v>458</v>
      </c>
      <c r="T932" s="32"/>
    </row>
    <row r="933" spans="2:27" outlineLevel="1">
      <c r="B933" t="s">
        <v>457</v>
      </c>
      <c r="C933" s="26">
        <f>'Pricing Calculator'!AC351</f>
        <v>0</v>
      </c>
      <c r="D933" s="1079">
        <f>IF(AND(C933&gt;I925,C933&lt;=J925),C933*G925,IF(AND(C933&gt;I926,C933&lt;=J926),H925+(G926*(C933-J925)),IF(AND(C933&gt;I927,C933&lt;=J927),H926+(G927*(C933-J926)),IF(AND(C933&gt;I928,C933&lt;=J928),H927+(G928*(C933-J927)),IF(AND(C933&gt;I929,C933&lt;=J929),H928+(G929*(C933-J928)),IF(C933&gt;=J929,H929+(G930*(C933-J929)),0))))))</f>
        <v>0</v>
      </c>
      <c r="E933" s="568">
        <f>IF(G925="Not Available", "Not Available", D933)</f>
        <v>0</v>
      </c>
      <c r="F933" s="1053" t="str">
        <f>IF(D933&gt;0, O214, "")</f>
        <v/>
      </c>
      <c r="G933" s="1037" t="str">
        <f>P214</f>
        <v/>
      </c>
      <c r="P933" s="572" t="s">
        <v>457</v>
      </c>
      <c r="Q933" s="26"/>
      <c r="R933" s="36"/>
      <c r="S933" s="304"/>
    </row>
    <row r="934" spans="2:27" outlineLevel="1">
      <c r="B934" t="s">
        <v>410</v>
      </c>
      <c r="C934" s="26">
        <f>'Pricing Calculator'!AC349</f>
        <v>0</v>
      </c>
      <c r="D934" s="1079">
        <f>IF(AND(C934&gt;I925,C934&lt;=J925),C934*C925,IF(AND(C934&gt;I926,C934&lt;=J926),D925+(C926*(C934-J925)),IF(AND(C934&gt;I927,C934&lt;=J927),D926+(C927*(C934-J926)),IF(AND(C934&gt;I928,C934&lt;=J928),D927+(C928*(C934-J927)),IF(AND(C934&gt;I929,C934&lt;=J929),D928+(C929*(C934-J928)),IF(C934&gt;=J929,"Contact Us",0))))))</f>
        <v>0</v>
      </c>
      <c r="E934" s="568">
        <f>IF(C925="Not Available", "Not Available", D934)</f>
        <v>0</v>
      </c>
      <c r="F934" s="1053" t="str">
        <f>IF(D934&gt;0, O207, "")</f>
        <v/>
      </c>
      <c r="G934" s="1070" t="str">
        <f>P207</f>
        <v/>
      </c>
      <c r="P934" s="572" t="s">
        <v>410</v>
      </c>
      <c r="Q934" s="26">
        <f>'Preferred Scenarios Calculator'!AC88</f>
        <v>100</v>
      </c>
      <c r="R934" s="36">
        <f>IF(AND(Q934&gt;W925,Q934&lt;=X925),Q934*Q925,IF(AND(Q934&gt;W926,Q934&lt;=X926),R925+(Q926*(Q934-X925)),IF(AND(Q934&gt;W927,Q934&lt;=X927),R926+(Q927*(Q934-X926)),IF(AND(Q934&gt;W928,Q934&lt;=X928),R927+(Q928*(Q934-X927)),IF(AND(Q934&gt;W929,Q934&lt;=X929),R928+(Q929*(Q934-X928)),IF(Q934&gt;=X929,"Contact Us",0))))))</f>
        <v>9.5</v>
      </c>
      <c r="S934" s="304">
        <f>R934</f>
        <v>9.5</v>
      </c>
      <c r="U934" s="24"/>
    </row>
    <row r="935" spans="2:27" outlineLevel="1">
      <c r="B935" t="s">
        <v>411</v>
      </c>
      <c r="C935" s="26">
        <f>'Pricing Calculator'!AC347</f>
        <v>4240</v>
      </c>
      <c r="D935" s="1079">
        <f>IF(AND(C935&gt;I925,C935&lt;=J925),C935*E925,IF(AND(C935&gt;I926,C935&lt;=J926),F925+(E926*(C935-J925)),IF(AND(C935&gt;I927,C935&lt;=J927),F926+(E927*(C935-J926)),IF(AND(C935&gt;I928,C935&lt;=J928),F927+(E928*(C935-J927)),IF(AND(C935&gt;I929,C935&lt;=J929),F928+(E929*(C935-J928)),IF(C935&gt;J929,"Contact Us",0))))))</f>
        <v>212</v>
      </c>
      <c r="E935" s="568">
        <f>IF(E925="Not Available", "Not Available", D935)</f>
        <v>212</v>
      </c>
      <c r="F935" s="1053" t="str">
        <f>IF(D935&gt;0, O200, "")</f>
        <v/>
      </c>
      <c r="G935" s="1018" t="str">
        <f>P200</f>
        <v/>
      </c>
      <c r="H935" s="1026"/>
      <c r="P935" s="572" t="s">
        <v>411</v>
      </c>
      <c r="Q935" s="26">
        <f>'Preferred Scenarios Calculator'!AC90</f>
        <v>0</v>
      </c>
      <c r="R935" s="36">
        <f>IF(AND(Q935&gt;W925,Q935&lt;=X925),Q935*S925,IF(AND(Q935&gt;W926,Q935&lt;=X926),T925+(S926*(Q935-X925)),IF(AND(Q935&gt;W927,Q935&lt;=X927),T926+(S927*(Q935-X926)),IF(AND(Q935&gt;W928,Q935&lt;=X928),T927+(S928*(Q935-X927)),IF(AND(Q935&gt;W929,Q935&lt;=X929),T928+(S929*(Q935-X928)),IF(Q935&gt;=X929,"Contact Us",0))))))</f>
        <v>0</v>
      </c>
      <c r="S935" s="304">
        <f>R935</f>
        <v>0</v>
      </c>
      <c r="T935" s="33"/>
      <c r="U935" s="33"/>
      <c r="V935" s="33"/>
    </row>
    <row r="936" spans="2:27" outlineLevel="1">
      <c r="E936" s="1080">
        <f>SUM(D933:D935)</f>
        <v>212</v>
      </c>
      <c r="F936" s="1081"/>
      <c r="G936" s="1026"/>
      <c r="H936" s="1026"/>
      <c r="O936" s="911"/>
      <c r="S936" s="201">
        <f>SUM(S933:S935)</f>
        <v>9.5</v>
      </c>
      <c r="T936" s="262"/>
      <c r="U936" s="33"/>
      <c r="V936" s="33"/>
    </row>
    <row r="937" spans="2:27" outlineLevel="1">
      <c r="B937" s="32" t="s">
        <v>4434</v>
      </c>
      <c r="C937" s="32" t="s">
        <v>359</v>
      </c>
      <c r="D937" s="1077" t="s">
        <v>25</v>
      </c>
      <c r="E937" s="1078" t="s">
        <v>458</v>
      </c>
      <c r="F937" s="1077" t="s">
        <v>2</v>
      </c>
      <c r="G937" s="1077" t="s">
        <v>3154</v>
      </c>
      <c r="H937" s="1026"/>
      <c r="O937" s="911"/>
      <c r="S937" s="854"/>
      <c r="T937" s="262"/>
      <c r="U937" s="33"/>
      <c r="V937" s="33"/>
    </row>
    <row r="938" spans="2:27" outlineLevel="1">
      <c r="B938" t="s">
        <v>3409</v>
      </c>
      <c r="C938" s="589">
        <f>'Pricing Calculator'!AC353</f>
        <v>0</v>
      </c>
      <c r="D938" s="1067" t="str">
        <f>IF(E249=999999, "Not Available", N249)</f>
        <v>Not Available</v>
      </c>
      <c r="E938" s="1087" t="str">
        <f>IF(D938="Not Available", "Not Available", D938*C938)</f>
        <v>Not Available</v>
      </c>
      <c r="F938" s="1081" t="str">
        <f>IF(C938&gt;0, O249, "")</f>
        <v/>
      </c>
      <c r="G938" s="1018" t="str">
        <f>P249</f>
        <v/>
      </c>
      <c r="H938" s="1026"/>
      <c r="O938" s="911"/>
      <c r="S938" s="854"/>
      <c r="T938" s="262"/>
      <c r="U938" s="33"/>
      <c r="V938" s="33"/>
    </row>
    <row r="939" spans="2:27" outlineLevel="1">
      <c r="B939" t="s">
        <v>3410</v>
      </c>
      <c r="C939" s="589">
        <f>'Pricing Calculator'!AC355</f>
        <v>0</v>
      </c>
      <c r="D939" s="1067" t="str">
        <f>IF(E250=999999, "Not Available", N250)</f>
        <v>Not Available</v>
      </c>
      <c r="E939" s="1087" t="str">
        <f>IF(D939="Not Available", "Not Available", D939*C939)</f>
        <v>Not Available</v>
      </c>
      <c r="F939" s="1081" t="str">
        <f>IF(C939&gt;0, O250, "")</f>
        <v/>
      </c>
      <c r="G939" s="1018" t="str">
        <f>P250</f>
        <v/>
      </c>
      <c r="H939" s="1026"/>
      <c r="O939" s="911"/>
      <c r="S939" s="854"/>
      <c r="T939" s="262"/>
      <c r="U939" s="33"/>
      <c r="V939" s="33"/>
    </row>
    <row r="940" spans="2:27" outlineLevel="1">
      <c r="B940" t="s">
        <v>3411</v>
      </c>
      <c r="C940" s="589">
        <f>'Pricing Calculator'!AC357</f>
        <v>0</v>
      </c>
      <c r="D940" s="1067" t="str">
        <f>IF(E251=999999, "Not Available", N251)</f>
        <v>Not Available</v>
      </c>
      <c r="E940" s="1087" t="str">
        <f>IF(D940="Not Available", "Not Available", D940*C940)</f>
        <v>Not Available</v>
      </c>
      <c r="F940" s="1081" t="str">
        <f>IF(C940&gt;0, O251, "")</f>
        <v/>
      </c>
      <c r="G940" s="1018" t="str">
        <f>P251</f>
        <v/>
      </c>
      <c r="H940" s="1026"/>
      <c r="O940" s="911"/>
      <c r="S940" s="854"/>
      <c r="T940" s="262"/>
      <c r="U940" s="33"/>
      <c r="V940" s="33"/>
    </row>
    <row r="941" spans="2:27" outlineLevel="1">
      <c r="B941" t="s">
        <v>3417</v>
      </c>
      <c r="C941" s="589">
        <f>'Pricing Calculator'!AC359</f>
        <v>0</v>
      </c>
      <c r="D941" s="1067" t="str">
        <f>IF(E252=999999, "Not Available", N252)</f>
        <v>Not Available</v>
      </c>
      <c r="E941" s="1087" t="str">
        <f>IF(D941="Not Available", "Not Available", D941*C941)</f>
        <v>Not Available</v>
      </c>
      <c r="F941" s="1081" t="str">
        <f>IF(C941&gt;0, O252, "")</f>
        <v/>
      </c>
      <c r="G941" s="1018" t="str">
        <f>P252</f>
        <v/>
      </c>
      <c r="H941" s="1026"/>
      <c r="O941" s="911"/>
      <c r="T941" s="33"/>
      <c r="U941" s="33"/>
      <c r="V941" s="33"/>
    </row>
    <row r="942" spans="2:27" outlineLevel="1">
      <c r="C942" s="589"/>
      <c r="D942" s="1067"/>
      <c r="E942" s="1087">
        <f>SUM(E938:E941)</f>
        <v>0</v>
      </c>
      <c r="F942" s="1026"/>
      <c r="G942" s="1026"/>
      <c r="H942" s="1026"/>
      <c r="O942" s="911"/>
      <c r="T942" s="33"/>
      <c r="U942" s="33"/>
      <c r="V942" s="33"/>
    </row>
    <row r="943" spans="2:27" outlineLevel="1">
      <c r="B943" s="41" t="s">
        <v>52</v>
      </c>
      <c r="C943" s="41"/>
      <c r="E943" s="1082">
        <f>IF(E933="Not Available", "Not Available", SUM(E936,E942))</f>
        <v>212</v>
      </c>
      <c r="F943" s="1026"/>
      <c r="G943" s="1026"/>
      <c r="H943" s="1026"/>
      <c r="O943" s="911"/>
      <c r="P943" s="921" t="s">
        <v>52</v>
      </c>
      <c r="Q943" s="41"/>
      <c r="S943" s="155">
        <f>S936</f>
        <v>9.5</v>
      </c>
      <c r="T943" s="33"/>
      <c r="U943" s="33"/>
      <c r="V943" s="33"/>
    </row>
    <row r="944" spans="2:27" outlineLevel="1">
      <c r="B944" s="41"/>
      <c r="C944" s="41"/>
      <c r="E944" s="1083"/>
      <c r="F944" s="1026"/>
      <c r="G944" s="1026"/>
      <c r="H944" s="1026"/>
      <c r="O944" s="911"/>
    </row>
    <row r="945" spans="2:15" ht="21" outlineLevel="1">
      <c r="B945" s="39" t="s">
        <v>495</v>
      </c>
      <c r="C945" s="2"/>
      <c r="D945" s="2"/>
      <c r="E945" s="564"/>
      <c r="F945" s="2"/>
      <c r="G945" s="2"/>
      <c r="H945" s="2"/>
      <c r="I945" s="2"/>
      <c r="J945" s="2"/>
      <c r="K945" s="2"/>
      <c r="L945" s="2"/>
      <c r="M945" s="2"/>
    </row>
    <row r="946" spans="2:15" outlineLevel="1">
      <c r="B946" s="29"/>
      <c r="C946" s="29"/>
      <c r="D946" s="1068"/>
      <c r="E946" s="1069"/>
      <c r="F946" s="1068"/>
      <c r="G946" s="1068"/>
      <c r="H946" s="1068"/>
      <c r="I946" s="1539" t="s">
        <v>57</v>
      </c>
      <c r="J946" s="1539"/>
      <c r="K946" s="316"/>
      <c r="L946" s="1537" t="s">
        <v>53</v>
      </c>
      <c r="M946" s="1537"/>
    </row>
    <row r="947" spans="2:15" outlineLevel="1">
      <c r="B947" s="2"/>
      <c r="C947" s="2" t="s">
        <v>48</v>
      </c>
      <c r="D947" s="2" t="s">
        <v>294</v>
      </c>
      <c r="E947" s="567" t="s">
        <v>49</v>
      </c>
      <c r="F947" s="2" t="s">
        <v>50</v>
      </c>
      <c r="G947" s="2" t="s">
        <v>455</v>
      </c>
      <c r="H947" s="2" t="s">
        <v>456</v>
      </c>
      <c r="I947" s="31" t="s">
        <v>55</v>
      </c>
      <c r="J947" s="2" t="s">
        <v>56</v>
      </c>
      <c r="K947" s="2"/>
      <c r="L947" s="31" t="s">
        <v>31</v>
      </c>
      <c r="M947" s="2" t="s">
        <v>10</v>
      </c>
    </row>
    <row r="948" spans="2:15" outlineLevel="1">
      <c r="B948" t="s">
        <v>487</v>
      </c>
      <c r="C948" s="301">
        <f>IF(E228=999999, "Not Available", N228)</f>
        <v>9.5000000000000001E-2</v>
      </c>
      <c r="D948" s="1070">
        <f>C948*M948</f>
        <v>97.28</v>
      </c>
      <c r="E948" s="1071">
        <f>IF(E221=999999, "Not Available", N221)</f>
        <v>7.0000000000000007E-2</v>
      </c>
      <c r="F948" s="1070">
        <f>E948*M948</f>
        <v>71.680000000000007</v>
      </c>
      <c r="G948" s="1072">
        <f>IF(E235=999999, "Not Available", N235)</f>
        <v>0.12520000000000001</v>
      </c>
      <c r="H948" s="1070">
        <f>G948*M948</f>
        <v>128.20480000000001</v>
      </c>
      <c r="I948" s="1084">
        <v>0</v>
      </c>
      <c r="J948" s="1085">
        <f>M948</f>
        <v>1024</v>
      </c>
      <c r="K948" s="22"/>
      <c r="L948" s="34">
        <v>1</v>
      </c>
      <c r="M948" s="21">
        <v>1024</v>
      </c>
    </row>
    <row r="949" spans="2:15" outlineLevel="1">
      <c r="B949" t="s">
        <v>488</v>
      </c>
      <c r="C949" s="301">
        <f>IF(E229=999999, "Not Available", N229)</f>
        <v>0.08</v>
      </c>
      <c r="D949" s="1070">
        <f>C949*M949+D948</f>
        <v>4111.3599999999997</v>
      </c>
      <c r="E949" s="1071">
        <f>IF(E222=999999, "Not Available", N222)</f>
        <v>6.5000000000000002E-2</v>
      </c>
      <c r="F949" s="1070">
        <f>E949*M949+F948</f>
        <v>3333.12</v>
      </c>
      <c r="G949" s="1072">
        <f>IF(E236=999999, "Not Available", N236)</f>
        <v>0.1</v>
      </c>
      <c r="H949" s="1070">
        <f>G949*M949+H948</f>
        <v>5145.8048000000008</v>
      </c>
      <c r="I949" s="1086">
        <f>J948</f>
        <v>1024</v>
      </c>
      <c r="J949" s="1085">
        <f>J948+M949</f>
        <v>51200</v>
      </c>
      <c r="K949" s="22"/>
      <c r="L949" s="34">
        <v>49</v>
      </c>
      <c r="M949" s="98">
        <f>$O$905*L949</f>
        <v>50176</v>
      </c>
    </row>
    <row r="950" spans="2:15" outlineLevel="1">
      <c r="B950" t="s">
        <v>489</v>
      </c>
      <c r="C950" s="301">
        <f>IF(E230=999999, "Not Available", N230)</f>
        <v>7.0000000000000007E-2</v>
      </c>
      <c r="D950" s="1070">
        <f>C950*M950+D949</f>
        <v>36367.360000000001</v>
      </c>
      <c r="E950" s="1071">
        <f>IF(E223=999999, "Not Available", N223)</f>
        <v>0.06</v>
      </c>
      <c r="F950" s="1070">
        <f>E950*M950+F949</f>
        <v>30981.119999999999</v>
      </c>
      <c r="G950" s="1072">
        <f>IF(E237=999999, "Not Available", N237)</f>
        <v>0.09</v>
      </c>
      <c r="H950" s="1070">
        <f>G950*M950+H949</f>
        <v>46617.804799999998</v>
      </c>
      <c r="I950" s="1086">
        <f>J949</f>
        <v>51200</v>
      </c>
      <c r="J950" s="1085">
        <f>J949+M950</f>
        <v>512000</v>
      </c>
      <c r="K950" s="22"/>
      <c r="L950" s="34">
        <v>450</v>
      </c>
      <c r="M950" s="98">
        <f>$O$905*L950</f>
        <v>460800</v>
      </c>
    </row>
    <row r="951" spans="2:15" outlineLevel="1">
      <c r="B951" t="s">
        <v>490</v>
      </c>
      <c r="C951" s="301">
        <f>IF(E231=999999, "Not Available", N231)</f>
        <v>6.5000000000000002E-2</v>
      </c>
      <c r="D951" s="1070">
        <f>C951*M951+D950</f>
        <v>69647.360000000001</v>
      </c>
      <c r="E951" s="1071">
        <f>IF(E224=999999, "Not Available", N224)</f>
        <v>5.5E-2</v>
      </c>
      <c r="F951" s="1070">
        <f>E951*M951+F950</f>
        <v>59141.119999999995</v>
      </c>
      <c r="G951" s="1072">
        <f>IF(E238=999999, "Not Available", N238)</f>
        <v>0.08</v>
      </c>
      <c r="H951" s="1070">
        <f>G951*M951+H950</f>
        <v>87577.804799999998</v>
      </c>
      <c r="I951" s="1086">
        <f>J950</f>
        <v>512000</v>
      </c>
      <c r="J951" s="1085">
        <f>J950+M951</f>
        <v>1024000</v>
      </c>
      <c r="K951" s="22"/>
      <c r="L951" s="34">
        <v>500</v>
      </c>
      <c r="M951" s="98">
        <f>$O$905*L951</f>
        <v>512000</v>
      </c>
    </row>
    <row r="952" spans="2:15" outlineLevel="1">
      <c r="B952" t="s">
        <v>491</v>
      </c>
      <c r="C952" s="301">
        <f>IF(E232=999999, "Not Available", N232)</f>
        <v>0.06</v>
      </c>
      <c r="D952" s="1070">
        <f>C952*M952+D951</f>
        <v>315407.35999999999</v>
      </c>
      <c r="E952" s="1071">
        <f>IF(E225=999999, "Not Available", N225)</f>
        <v>4.4999999999999998E-2</v>
      </c>
      <c r="F952" s="1070">
        <f>E952*M952+F951</f>
        <v>243461.12</v>
      </c>
      <c r="G952" s="1072">
        <f>IF(E239=999999, "Not Available", N239)</f>
        <v>7.4999999999999997E-2</v>
      </c>
      <c r="H952" s="1070">
        <f>G952*M952+H951</f>
        <v>394777.80479999998</v>
      </c>
      <c r="I952" s="1086">
        <f>J951</f>
        <v>1024000</v>
      </c>
      <c r="J952" s="1085">
        <f>J951+M952</f>
        <v>5120000</v>
      </c>
      <c r="K952" s="22"/>
      <c r="L952" s="34">
        <v>4000</v>
      </c>
      <c r="M952" s="98">
        <f>$O$905*L952</f>
        <v>4096000</v>
      </c>
    </row>
    <row r="953" spans="2:15" outlineLevel="1">
      <c r="B953" t="s">
        <v>486</v>
      </c>
      <c r="C953" s="64">
        <f>C952</f>
        <v>0.06</v>
      </c>
      <c r="D953" s="1070">
        <f>C953*M953+D952</f>
        <v>868367.35999999999</v>
      </c>
      <c r="E953" s="1074">
        <f>E952</f>
        <v>4.4999999999999998E-2</v>
      </c>
      <c r="F953" s="1070">
        <f>E953*M953+F952</f>
        <v>658181.12</v>
      </c>
      <c r="G953" s="1075">
        <f>G952</f>
        <v>7.4999999999999997E-2</v>
      </c>
      <c r="H953" s="1070">
        <f>G953*M953+H952</f>
        <v>1085977.8048</v>
      </c>
      <c r="I953" s="1086">
        <f>J952</f>
        <v>5120000</v>
      </c>
      <c r="J953" s="1085">
        <f>J952+M953</f>
        <v>14336000</v>
      </c>
      <c r="L953" s="34">
        <v>9000</v>
      </c>
      <c r="M953" s="98">
        <f>$O$905*L953</f>
        <v>9216000</v>
      </c>
    </row>
    <row r="954" spans="2:15" outlineLevel="1">
      <c r="D954" s="1026"/>
      <c r="F954" s="1018"/>
      <c r="G954" s="1070"/>
      <c r="H954" s="1018"/>
    </row>
    <row r="955" spans="2:15" outlineLevel="1">
      <c r="B955" s="32" t="s">
        <v>51</v>
      </c>
      <c r="C955" s="32" t="s">
        <v>359</v>
      </c>
      <c r="D955" s="1077" t="s">
        <v>25</v>
      </c>
      <c r="E955" s="1078" t="s">
        <v>458</v>
      </c>
      <c r="F955" s="1077" t="s">
        <v>2</v>
      </c>
      <c r="G955" s="1077" t="s">
        <v>3154</v>
      </c>
    </row>
    <row r="956" spans="2:15" outlineLevel="1">
      <c r="B956" t="s">
        <v>457</v>
      </c>
      <c r="C956" s="26">
        <f>'Pricing Calculator'!AC369</f>
        <v>0</v>
      </c>
      <c r="D956" s="1079">
        <f>IF(AND(C956&gt;I948,C956&lt;=J948),C956*G948,IF(AND(C956&gt;I949,C956&lt;=J949),H948+(G949*(C956-J948)),IF(AND(C956&gt;I950,C956&lt;=J950),H949+(G950*(C956-J949)),IF(AND(C956&gt;I951,C956&lt;=J951),H950+(G951*(C956-J950)),IF(AND(C956&gt;I952,C956&lt;=J952),H951+(G952*(C956-J951)),IF(C956&gt;=J952,"Contact Us",0))))))</f>
        <v>0</v>
      </c>
      <c r="E956" s="568">
        <f>IF(G948="Not Available", "Not Available", D956)</f>
        <v>0</v>
      </c>
      <c r="F956" s="1053" t="str">
        <f>IF(C956&gt;0, O235, "")</f>
        <v/>
      </c>
      <c r="G956" s="1037" t="str">
        <f>+P235</f>
        <v/>
      </c>
    </row>
    <row r="957" spans="2:15" outlineLevel="1">
      <c r="B957" t="s">
        <v>410</v>
      </c>
      <c r="C957" s="26">
        <f>'Pricing Calculator'!AC367</f>
        <v>0</v>
      </c>
      <c r="D957" s="1079">
        <f>IF(AND(C957&gt;I948,C957&lt;=J948),C957*C948,IF(AND(C957&gt;I949,C957&lt;=J949),D948+(C949*(C957-J948)),IF(AND(C957&gt;I950,C957&lt;=J950),D949+(C950*(C957-J949)),IF(AND(C957&gt;I951,C957&lt;=J951),D950+(C951*(C957-J950)),IF(AND(C957&gt;I952,C957&lt;=J952),D951+(C952*(C957-J951)),IF(C957&gt;=J952,"Contact Us",0))))))</f>
        <v>0</v>
      </c>
      <c r="E957" s="568">
        <f>IF(C948="Not Available", "Not Available", D957)</f>
        <v>0</v>
      </c>
      <c r="F957" s="1053" t="str">
        <f>IF(C957&gt;0, O228, "")</f>
        <v/>
      </c>
      <c r="G957" s="1070" t="str">
        <f>+P228</f>
        <v/>
      </c>
    </row>
    <row r="958" spans="2:15" outlineLevel="1">
      <c r="B958" t="s">
        <v>411</v>
      </c>
      <c r="C958" s="26">
        <f>'Pricing Calculator'!AC365</f>
        <v>0</v>
      </c>
      <c r="D958" s="1079">
        <f>IF(AND(C958&gt;I948,C958&lt;=J948),C958*E948,IF(AND(C958&gt;I949,C958&lt;=J949),F948+(E949*(C958-J948)),IF(AND(C958&gt;I950,C958&lt;=J950),F949+(E950*(C958-J949)),IF(AND(C958&gt;I951,C958&lt;=J951),F950+(E951*(C958-J950)),IF(AND(C958&gt;I952,C958&lt;=J952),F951+(E952*(C958-J951)),IF(C958&gt;J952,"Contact Us",0))))))</f>
        <v>0</v>
      </c>
      <c r="E958" s="568">
        <f>IF(E948="Not Available", "Not Available", D958)</f>
        <v>0</v>
      </c>
      <c r="F958" s="1053" t="str">
        <f>IF(C958&gt;0, O221, "")</f>
        <v/>
      </c>
      <c r="G958" s="1018" t="str">
        <f>+P221</f>
        <v/>
      </c>
      <c r="H958" s="1026"/>
    </row>
    <row r="959" spans="2:15" outlineLevel="1">
      <c r="E959" s="1080">
        <f>SUM(D956:D958)</f>
        <v>0</v>
      </c>
      <c r="F959" s="1081"/>
      <c r="G959" s="1026"/>
      <c r="H959" s="1026"/>
      <c r="O959" s="911"/>
    </row>
    <row r="960" spans="2:15" outlineLevel="1">
      <c r="F960" s="1026"/>
      <c r="G960" s="1026"/>
      <c r="H960" s="1026"/>
      <c r="O960" s="911"/>
    </row>
    <row r="961" spans="2:15" outlineLevel="1">
      <c r="B961" s="41" t="s">
        <v>52</v>
      </c>
      <c r="C961" s="41"/>
      <c r="E961" s="1082">
        <f>IF(E956="Not Available", "Not Available", E959)</f>
        <v>0</v>
      </c>
      <c r="F961" s="1026"/>
      <c r="G961" s="1026"/>
      <c r="H961" s="1026"/>
      <c r="O961" s="911"/>
    </row>
    <row r="962" spans="2:15" outlineLevel="1">
      <c r="O962" s="911"/>
    </row>
    <row r="963" spans="2:15" outlineLevel="1">
      <c r="B963" s="41"/>
      <c r="C963" s="41"/>
      <c r="E963" s="1088"/>
      <c r="O963" s="911"/>
    </row>
    <row r="964" spans="2:15" outlineLevel="1">
      <c r="B964" s="32" t="s">
        <v>582</v>
      </c>
      <c r="C964" s="32" t="s">
        <v>359</v>
      </c>
      <c r="D964" s="1077" t="s">
        <v>25</v>
      </c>
      <c r="E964" s="1078" t="s">
        <v>586</v>
      </c>
      <c r="F964" s="1077" t="s">
        <v>3528</v>
      </c>
      <c r="G964" s="1077" t="s">
        <v>3154</v>
      </c>
      <c r="O964" s="911"/>
    </row>
    <row r="965" spans="2:15" outlineLevel="1">
      <c r="B965" s="41" t="s">
        <v>584</v>
      </c>
      <c r="C965" s="43">
        <f>'Pricing Calculator'!AC375</f>
        <v>0</v>
      </c>
      <c r="D965" s="1035">
        <f>IF(E242=999999, "Not Available", N242)</f>
        <v>0.04</v>
      </c>
      <c r="E965" s="1088">
        <f>IF(D965="Not Available", "Not Available", D965*C965)</f>
        <v>0</v>
      </c>
      <c r="F965" s="1037" t="str">
        <f>IF(C965&gt;0, O242, "")</f>
        <v/>
      </c>
      <c r="G965" s="1037" t="str">
        <f>P242</f>
        <v/>
      </c>
      <c r="O965" s="911"/>
    </row>
    <row r="966" spans="2:15" outlineLevel="1">
      <c r="B966" s="41" t="s">
        <v>585</v>
      </c>
      <c r="C966" s="43">
        <f>'Pricing Calculator'!AC377</f>
        <v>0</v>
      </c>
      <c r="D966" s="1035">
        <f>IF(E243=999999, "Not Available", N243)</f>
        <v>0.11</v>
      </c>
      <c r="E966" s="1088">
        <f>IF(D966="Not Available", "Not Available", D966*C966)</f>
        <v>0</v>
      </c>
      <c r="F966" s="1037" t="str">
        <f>IF(C966&gt;0, O243, "")</f>
        <v/>
      </c>
      <c r="G966" s="1037" t="str">
        <f>P243</f>
        <v/>
      </c>
      <c r="O966" s="911"/>
    </row>
    <row r="967" spans="2:15" outlineLevel="1">
      <c r="B967" s="41"/>
      <c r="C967" s="41"/>
      <c r="D967" s="1026"/>
      <c r="E967" s="1088"/>
      <c r="O967" s="911"/>
    </row>
    <row r="968" spans="2:15" outlineLevel="1">
      <c r="B968" s="41" t="s">
        <v>587</v>
      </c>
      <c r="C968" s="41"/>
      <c r="E968" s="1089">
        <f>IF(D965="Not Available", "Not Available", SUM(E965:E966))</f>
        <v>0</v>
      </c>
      <c r="O968" s="911"/>
    </row>
    <row r="969" spans="2:15" outlineLevel="1">
      <c r="B969" s="41"/>
      <c r="C969" s="41"/>
      <c r="E969" s="1088"/>
      <c r="O969" s="911"/>
    </row>
    <row r="970" spans="2:15" outlineLevel="1">
      <c r="B970" s="32" t="s">
        <v>619</v>
      </c>
      <c r="C970" s="32" t="s">
        <v>359</v>
      </c>
      <c r="D970" s="1077" t="s">
        <v>25</v>
      </c>
      <c r="E970" s="1078" t="s">
        <v>586</v>
      </c>
      <c r="F970" s="1077" t="s">
        <v>2</v>
      </c>
      <c r="G970" s="1077" t="s">
        <v>3154</v>
      </c>
      <c r="O970" s="911"/>
    </row>
    <row r="971" spans="2:15" outlineLevel="1">
      <c r="B971" s="41" t="s">
        <v>624</v>
      </c>
      <c r="C971" s="43">
        <f>'Pricing Calculator'!AC383</f>
        <v>0</v>
      </c>
      <c r="D971" s="1035">
        <f>IF(N245=999999, "Not Available", N245)</f>
        <v>80</v>
      </c>
      <c r="E971" s="1088">
        <f>IF(D971="Not Available", "Not Available", D971*C971)</f>
        <v>0</v>
      </c>
      <c r="F971" s="1037" t="str">
        <f>IF(C971&gt;0, O245, "")</f>
        <v/>
      </c>
      <c r="G971" s="1037" t="str">
        <f>P245</f>
        <v/>
      </c>
      <c r="O971" s="911"/>
    </row>
    <row r="972" spans="2:15" outlineLevel="1">
      <c r="B972" s="41"/>
      <c r="C972" s="41"/>
      <c r="E972" s="1088"/>
      <c r="O972" s="911"/>
    </row>
    <row r="973" spans="2:15" outlineLevel="1">
      <c r="B973" s="41"/>
      <c r="C973" s="41"/>
      <c r="E973" s="1088"/>
      <c r="O973" s="911"/>
    </row>
    <row r="974" spans="2:15" outlineLevel="1">
      <c r="B974" s="32" t="s">
        <v>47</v>
      </c>
      <c r="C974" s="32"/>
      <c r="D974" s="1077" t="s">
        <v>25</v>
      </c>
      <c r="E974" s="1078" t="s">
        <v>59</v>
      </c>
      <c r="F974" s="1077" t="s">
        <v>412</v>
      </c>
      <c r="G974" s="1077" t="s">
        <v>59</v>
      </c>
      <c r="H974" s="1077" t="s">
        <v>60</v>
      </c>
      <c r="I974" s="1077" t="s">
        <v>2</v>
      </c>
      <c r="J974" s="1077" t="s">
        <v>3154</v>
      </c>
    </row>
    <row r="975" spans="2:15" outlineLevel="1">
      <c r="B975" t="s">
        <v>360</v>
      </c>
      <c r="D975" s="1035">
        <f>IF(E247=999999, "Not Available", N247)</f>
        <v>3.5999999999999999E-3</v>
      </c>
      <c r="E975" s="1090">
        <v>100000</v>
      </c>
      <c r="F975" s="1062">
        <f>'Pricing Calculator'!AC388</f>
        <v>0</v>
      </c>
      <c r="G975" s="1079">
        <f>ROUNDUP(F975/E975,0)</f>
        <v>0</v>
      </c>
      <c r="H975" s="1091">
        <f>IF(D975="Not Available", "Not Available", G975*D975)</f>
        <v>0</v>
      </c>
      <c r="I975" s="1037" t="str">
        <f>IF(F975&gt;0, O247, "")</f>
        <v/>
      </c>
      <c r="J975" s="1037" t="str">
        <f>P247</f>
        <v/>
      </c>
    </row>
    <row r="976" spans="2:15" outlineLevel="1">
      <c r="D976" s="1037"/>
      <c r="E976" s="1090"/>
      <c r="F976" s="1062"/>
      <c r="G976" s="1079"/>
      <c r="H976" s="1091"/>
    </row>
    <row r="977" spans="1:16" outlineLevel="1">
      <c r="D977" s="1037"/>
      <c r="E977" s="1090"/>
      <c r="F977" s="1061"/>
      <c r="G977" s="1079"/>
      <c r="H977" s="1092"/>
    </row>
    <row r="978" spans="1:16" s="17" customFormat="1" outlineLevel="1">
      <c r="B978" s="266" t="s">
        <v>502</v>
      </c>
      <c r="C978" s="266"/>
      <c r="D978" s="1056"/>
      <c r="E978" s="1089">
        <f>SUM(E920,E943,E961,H975,E968,E971)</f>
        <v>212</v>
      </c>
      <c r="F978" s="1062"/>
      <c r="G978" s="1093"/>
      <c r="H978" s="1094"/>
      <c r="I978" s="1056"/>
      <c r="J978" s="1056"/>
      <c r="O978" s="922"/>
      <c r="P978" s="922"/>
    </row>
    <row r="979" spans="1:16" outlineLevel="1">
      <c r="O979" s="911"/>
    </row>
    <row r="980" spans="1:16" ht="34.799999999999997" outlineLevel="1">
      <c r="A980" s="264" t="s">
        <v>571</v>
      </c>
      <c r="O980" s="911"/>
    </row>
    <row r="981" spans="1:16" outlineLevel="1">
      <c r="H981" s="1095" t="s">
        <v>415</v>
      </c>
      <c r="I981" s="1068"/>
      <c r="J981" s="1068"/>
      <c r="K981" s="263"/>
      <c r="L981" s="263"/>
      <c r="M981" s="263"/>
      <c r="N981" s="263"/>
      <c r="O981" s="937"/>
    </row>
    <row r="982" spans="1:16" ht="18" outlineLevel="1">
      <c r="A982" s="33"/>
      <c r="B982" s="44" t="s">
        <v>18</v>
      </c>
      <c r="C982" s="2" t="s">
        <v>24</v>
      </c>
      <c r="D982" s="2" t="s">
        <v>413</v>
      </c>
      <c r="E982" s="564" t="s">
        <v>95</v>
      </c>
      <c r="F982" s="2" t="s">
        <v>96</v>
      </c>
      <c r="G982" s="2" t="s">
        <v>50</v>
      </c>
      <c r="H982" s="31" t="s">
        <v>283</v>
      </c>
      <c r="I982" s="2" t="s">
        <v>284</v>
      </c>
      <c r="J982" s="2"/>
      <c r="K982" s="2" t="s">
        <v>416</v>
      </c>
      <c r="L982" s="2" t="s">
        <v>25</v>
      </c>
      <c r="M982" s="2" t="s">
        <v>285</v>
      </c>
      <c r="N982" s="2" t="s">
        <v>3528</v>
      </c>
      <c r="O982" s="919" t="s">
        <v>3154</v>
      </c>
    </row>
    <row r="983" spans="1:16" outlineLevel="1">
      <c r="B983" t="s">
        <v>19</v>
      </c>
      <c r="C983" s="72">
        <f>IF(E254=999999, "Not Available", N254)</f>
        <v>4.9950000000000001</v>
      </c>
      <c r="D983" s="1055" t="s">
        <v>7</v>
      </c>
      <c r="E983" s="1055">
        <v>0</v>
      </c>
      <c r="F983" s="1055">
        <f>I984</f>
        <v>9.765625E-2</v>
      </c>
      <c r="G983" s="1055" t="s">
        <v>58</v>
      </c>
      <c r="H983" s="1084">
        <v>1024</v>
      </c>
      <c r="I983" s="1053">
        <v>1</v>
      </c>
      <c r="J983" s="1053" t="s">
        <v>286</v>
      </c>
      <c r="K983">
        <f>IF(AND(C989&lt;=I984,C989&gt;0),1,0)</f>
        <v>0</v>
      </c>
      <c r="L983">
        <f>C983</f>
        <v>4.9950000000000001</v>
      </c>
      <c r="M983">
        <f>L983*K983</f>
        <v>0</v>
      </c>
      <c r="N983" s="25" t="str">
        <f>O254</f>
        <v/>
      </c>
      <c r="O983" s="911" t="str">
        <f>P254</f>
        <v/>
      </c>
    </row>
    <row r="984" spans="1:16" outlineLevel="1">
      <c r="B984" t="s">
        <v>20</v>
      </c>
      <c r="C984" s="72">
        <f>IF(E255=999999, "Not Available", N255)</f>
        <v>9.99</v>
      </c>
      <c r="D984" s="1055" t="s">
        <v>7</v>
      </c>
      <c r="E984" s="1055">
        <f>F983+0.000001</f>
        <v>9.7657250000000001E-2</v>
      </c>
      <c r="F984" s="1055">
        <f>I983</f>
        <v>1</v>
      </c>
      <c r="G984" s="1096">
        <f>C984</f>
        <v>9.99</v>
      </c>
      <c r="H984" s="1084">
        <v>100</v>
      </c>
      <c r="I984" s="1053">
        <f>H984*(I983/H983)</f>
        <v>9.765625E-2</v>
      </c>
      <c r="J984" s="1053" t="s">
        <v>287</v>
      </c>
      <c r="K984">
        <f>IF(AND(C989&gt;E984,C989&lt;=F984),1,0)</f>
        <v>0</v>
      </c>
      <c r="L984">
        <f>C984</f>
        <v>9.99</v>
      </c>
      <c r="M984">
        <f>L984*K984</f>
        <v>0</v>
      </c>
      <c r="O984" s="911"/>
    </row>
    <row r="985" spans="1:16" outlineLevel="1">
      <c r="B985" t="s">
        <v>21</v>
      </c>
      <c r="C985" s="72">
        <f>IF(E256=999999, "Not Available", N256)</f>
        <v>9.99</v>
      </c>
      <c r="D985" s="1035">
        <f>IF(E257=999999, "Not Available", N257)</f>
        <v>3.996</v>
      </c>
      <c r="E985" s="1097">
        <v>0.99990000000000001</v>
      </c>
      <c r="F985" s="1067">
        <v>10.000999999999999</v>
      </c>
      <c r="G985" s="1096">
        <f>C985+((F985-E985)*D985)</f>
        <v>45.958395599999996</v>
      </c>
      <c r="H985" s="1084"/>
      <c r="J985" s="1053" t="s">
        <v>288</v>
      </c>
      <c r="K985">
        <f>IF(C989&gt;1,1,0)</f>
        <v>0</v>
      </c>
      <c r="L985">
        <f>IF(AND(D989&gt;E985,D989&lt;F985),C985+((D989-E985)*D985),IF(AND(D989&gt;E986,D989&lt;F986),G985+((D989-E986)*D986),IF(AND(D989&gt;E987,D989&lt;F987),G986+((D989-E987)*D987),IF(D989&gt;150,"Contact Us",0))))</f>
        <v>0</v>
      </c>
      <c r="M985">
        <f>IFERROR(L985*K985,"Contact Us")</f>
        <v>0</v>
      </c>
      <c r="O985" s="911"/>
    </row>
    <row r="986" spans="1:16" outlineLevel="1">
      <c r="B986" t="s">
        <v>22</v>
      </c>
      <c r="C986" s="72">
        <f>IF(E258=999999, "Not Available", N258)</f>
        <v>45.954000000000001</v>
      </c>
      <c r="D986" s="1035">
        <f>IF(E259=999999, "Not Available", N259)</f>
        <v>1.998</v>
      </c>
      <c r="E986" s="1055">
        <f>F985+0.001</f>
        <v>10.001999999999999</v>
      </c>
      <c r="F986" s="1053">
        <v>50.000999999999998</v>
      </c>
      <c r="G986" s="1096">
        <f>C986+((F986-E986)*D986)</f>
        <v>125.87200199999998</v>
      </c>
      <c r="H986" s="1084"/>
      <c r="J986" s="1068" t="s">
        <v>414</v>
      </c>
      <c r="K986" s="263"/>
      <c r="L986" s="263"/>
      <c r="M986" s="82">
        <f>IF(L985="contact us","Contact Us",SUM(M983:M985))</f>
        <v>0</v>
      </c>
      <c r="O986" s="911"/>
    </row>
    <row r="987" spans="1:16" outlineLevel="1">
      <c r="B987" t="s">
        <v>23</v>
      </c>
      <c r="C987" s="72">
        <f>IF(E260=999999, "Not Available", N260)</f>
        <v>125.874</v>
      </c>
      <c r="D987" s="1035">
        <f>IF(E261=999999, "Not Available", N261)</f>
        <v>0.999</v>
      </c>
      <c r="E987" s="1055">
        <f>F986+0.001</f>
        <v>50.001999999999995</v>
      </c>
      <c r="F987" s="1053">
        <v>150.001</v>
      </c>
      <c r="G987" s="1096">
        <f>C987+((F987-E987)*D987)</f>
        <v>225.77300100000002</v>
      </c>
      <c r="H987" s="1084"/>
      <c r="O987" s="911"/>
    </row>
    <row r="988" spans="1:16" outlineLevel="1">
      <c r="D988" s="1053" t="s">
        <v>289</v>
      </c>
      <c r="O988" s="911"/>
    </row>
    <row r="989" spans="1:16" outlineLevel="1">
      <c r="B989" t="s">
        <v>67</v>
      </c>
      <c r="C989" s="161">
        <f>'Pricing Calculator'!Q263</f>
        <v>0</v>
      </c>
      <c r="D989" s="1098">
        <f>IF(C989&lt;1,C989,ROUNDUP(C989,))</f>
        <v>0</v>
      </c>
      <c r="E989" s="1055" t="s">
        <v>290</v>
      </c>
      <c r="O989" s="911"/>
    </row>
    <row r="990" spans="1:16" outlineLevel="1">
      <c r="B990" t="s">
        <v>70</v>
      </c>
      <c r="C990" s="17">
        <f>'Pricing Calculator'!Q265</f>
        <v>0</v>
      </c>
      <c r="D990" s="1026"/>
      <c r="O990" s="911"/>
    </row>
    <row r="991" spans="1:16" outlineLevel="1">
      <c r="D991" s="1026"/>
      <c r="O991" s="911"/>
    </row>
    <row r="992" spans="1:16" outlineLevel="1">
      <c r="B992" t="s">
        <v>94</v>
      </c>
      <c r="C992" s="154">
        <f>M986</f>
        <v>0</v>
      </c>
      <c r="O992" s="911"/>
    </row>
    <row r="993" spans="1:53" outlineLevel="1">
      <c r="I993" s="1026"/>
      <c r="J993" s="1026"/>
      <c r="K993" s="33"/>
      <c r="L993" s="33"/>
      <c r="O993" s="911"/>
    </row>
    <row r="994" spans="1:53" outlineLevel="1">
      <c r="B994" s="41" t="s">
        <v>417</v>
      </c>
      <c r="C994" s="266">
        <f>IF(C983="Not Available", "Not Available", C992*C990)</f>
        <v>0</v>
      </c>
      <c r="O994" s="911"/>
    </row>
    <row r="995" spans="1:53" outlineLevel="1">
      <c r="O995" s="911"/>
    </row>
    <row r="996" spans="1:53" ht="34.799999999999997" outlineLevel="1">
      <c r="A996" s="12" t="s">
        <v>69</v>
      </c>
      <c r="C996" s="33"/>
      <c r="O996" s="911"/>
    </row>
    <row r="997" spans="1:53" ht="18" outlineLevel="1">
      <c r="B997" s="44" t="s">
        <v>72</v>
      </c>
      <c r="C997" s="2" t="s">
        <v>74</v>
      </c>
      <c r="D997" s="2" t="s">
        <v>166</v>
      </c>
      <c r="E997" s="564"/>
      <c r="F997" s="2"/>
      <c r="G997" s="2" t="s">
        <v>3528</v>
      </c>
      <c r="H997" s="2" t="s">
        <v>3154</v>
      </c>
      <c r="O997" s="911"/>
    </row>
    <row r="998" spans="1:53" outlineLevel="1">
      <c r="B998" t="s">
        <v>73</v>
      </c>
      <c r="C998" s="86">
        <f>IF(E263 =999999, "Not Available", N263)</f>
        <v>0.16</v>
      </c>
      <c r="D998" s="1067">
        <v>30</v>
      </c>
      <c r="E998" s="1099" t="s">
        <v>418</v>
      </c>
      <c r="F998" s="1040"/>
      <c r="G998" s="1037" t="str">
        <f>IF(C999&gt;0, O263, "")</f>
        <v/>
      </c>
      <c r="H998" s="1037" t="str">
        <f>P263</f>
        <v/>
      </c>
      <c r="O998" s="911"/>
    </row>
    <row r="999" spans="1:53" outlineLevel="1">
      <c r="B999" t="s">
        <v>165</v>
      </c>
      <c r="C999" s="17">
        <f>'Pricing Calculator'!Q327</f>
        <v>0</v>
      </c>
      <c r="D999" s="1026"/>
      <c r="O999" s="911"/>
    </row>
    <row r="1000" spans="1:53" outlineLevel="1">
      <c r="B1000" t="s">
        <v>167</v>
      </c>
      <c r="C1000" s="73">
        <f>IF(E263 =999999, "Not Available", C998*(ROUNDUP(C999/D998,0)))</f>
        <v>0</v>
      </c>
      <c r="D1000" s="1026"/>
      <c r="O1000" s="911"/>
    </row>
    <row r="1001" spans="1:53" outlineLevel="1">
      <c r="B1001" s="41" t="s">
        <v>168</v>
      </c>
      <c r="C1001" s="265">
        <f>IF(E263 =999999, "Not Available in this Region", C1000*744)</f>
        <v>0</v>
      </c>
    </row>
    <row r="1002" spans="1:53" outlineLevel="1"/>
    <row r="1003" spans="1:53" outlineLevel="1"/>
    <row r="1004" spans="1:53" outlineLevel="1"/>
    <row r="1005" spans="1:53" ht="37.200000000000003" outlineLevel="1">
      <c r="A1005" s="12" t="s">
        <v>140</v>
      </c>
      <c r="AE1005" s="504" t="s">
        <v>682</v>
      </c>
      <c r="AF1005" s="61"/>
      <c r="AG1005" s="61"/>
      <c r="AH1005" s="61"/>
      <c r="AI1005" s="61"/>
      <c r="AJ1005" s="61"/>
      <c r="AK1005" s="61"/>
      <c r="AL1005" s="61"/>
      <c r="AM1005" s="61"/>
      <c r="AN1005" s="61"/>
      <c r="AO1005" s="61"/>
      <c r="AP1005" s="61"/>
      <c r="AQ1005" s="61"/>
      <c r="AR1005" s="61"/>
      <c r="AS1005" s="61"/>
      <c r="AT1005" s="61"/>
      <c r="AU1005" s="61"/>
      <c r="AV1005" s="61"/>
      <c r="AW1005" s="61"/>
      <c r="AX1005" s="61"/>
      <c r="AY1005" s="61"/>
      <c r="AZ1005" s="61"/>
      <c r="BA1005" s="61"/>
    </row>
    <row r="1006" spans="1:53" outlineLevel="1">
      <c r="A1006" s="33"/>
    </row>
    <row r="1007" spans="1:53" ht="25.8" outlineLevel="1">
      <c r="A1007" s="33"/>
      <c r="B1007" s="39" t="s">
        <v>11</v>
      </c>
      <c r="C1007" s="1"/>
      <c r="D1007" s="1538" t="s">
        <v>97</v>
      </c>
      <c r="E1007" s="1538"/>
      <c r="F1007" s="1538"/>
      <c r="G1007" s="1538"/>
      <c r="H1007" s="1538"/>
      <c r="I1007" s="1100"/>
      <c r="J1007" s="1100"/>
      <c r="L1007" s="39" t="s">
        <v>11</v>
      </c>
      <c r="M1007" s="1"/>
      <c r="N1007" s="886" t="s">
        <v>99</v>
      </c>
      <c r="O1007" s="923"/>
      <c r="P1007" s="923"/>
      <c r="Q1007" s="886"/>
      <c r="R1007" s="886"/>
      <c r="V1007" s="39" t="s">
        <v>11</v>
      </c>
      <c r="W1007" s="1"/>
      <c r="X1007" s="886" t="s">
        <v>667</v>
      </c>
      <c r="Y1007" s="886"/>
      <c r="Z1007" s="886"/>
      <c r="AA1007" s="886"/>
      <c r="AB1007" s="886"/>
      <c r="AC1007" s="33"/>
      <c r="AE1007" s="39" t="s">
        <v>11</v>
      </c>
      <c r="AF1007" s="1"/>
      <c r="AG1007" s="887" t="s">
        <v>97</v>
      </c>
      <c r="AH1007" s="887"/>
      <c r="AI1007" s="887"/>
      <c r="AJ1007" s="887"/>
      <c r="AK1007" s="887"/>
      <c r="AL1007" s="235"/>
      <c r="AM1007" s="39" t="s">
        <v>11</v>
      </c>
      <c r="AN1007" s="1"/>
      <c r="AO1007" s="886" t="s">
        <v>99</v>
      </c>
      <c r="AP1007" s="886"/>
      <c r="AQ1007" s="886"/>
      <c r="AR1007" s="886"/>
      <c r="AS1007" s="886"/>
      <c r="AU1007" s="39" t="s">
        <v>11</v>
      </c>
      <c r="AV1007" s="1"/>
      <c r="AW1007" s="886" t="s">
        <v>667</v>
      </c>
      <c r="AX1007" s="886"/>
      <c r="AY1007" s="886"/>
      <c r="AZ1007" s="886"/>
      <c r="BA1007" s="886"/>
    </row>
    <row r="1008" spans="1:53" outlineLevel="1">
      <c r="A1008" s="33"/>
      <c r="B1008" s="1"/>
      <c r="C1008" s="2" t="s">
        <v>55</v>
      </c>
      <c r="D1008" s="2" t="s">
        <v>56</v>
      </c>
      <c r="E1008" s="564" t="s">
        <v>32</v>
      </c>
      <c r="F1008" s="2" t="s">
        <v>31</v>
      </c>
      <c r="G1008" s="2" t="s">
        <v>10</v>
      </c>
      <c r="H1008" s="2" t="s">
        <v>41</v>
      </c>
      <c r="I1008" s="2" t="s">
        <v>2</v>
      </c>
      <c r="J1008" s="2" t="s">
        <v>3154</v>
      </c>
      <c r="L1008" s="1"/>
      <c r="M1008" s="2" t="s">
        <v>55</v>
      </c>
      <c r="N1008" s="2" t="s">
        <v>56</v>
      </c>
      <c r="O1008" s="919" t="s">
        <v>670</v>
      </c>
      <c r="P1008" s="919" t="s">
        <v>31</v>
      </c>
      <c r="Q1008" s="2" t="s">
        <v>10</v>
      </c>
      <c r="R1008" s="2" t="s">
        <v>41</v>
      </c>
      <c r="V1008" s="1"/>
      <c r="W1008" s="2" t="s">
        <v>55</v>
      </c>
      <c r="X1008" s="2" t="s">
        <v>56</v>
      </c>
      <c r="Y1008" s="2" t="s">
        <v>668</v>
      </c>
      <c r="Z1008" s="2" t="s">
        <v>31</v>
      </c>
      <c r="AA1008" s="2" t="s">
        <v>10</v>
      </c>
      <c r="AB1008" s="2" t="s">
        <v>41</v>
      </c>
      <c r="AC1008" s="33"/>
      <c r="AE1008" s="1"/>
      <c r="AF1008" s="2" t="s">
        <v>55</v>
      </c>
      <c r="AG1008" s="2" t="s">
        <v>56</v>
      </c>
      <c r="AH1008" s="2" t="s">
        <v>32</v>
      </c>
      <c r="AI1008" s="2" t="s">
        <v>31</v>
      </c>
      <c r="AJ1008" s="2" t="s">
        <v>10</v>
      </c>
      <c r="AK1008" s="2" t="s">
        <v>41</v>
      </c>
      <c r="AL1008" s="33"/>
      <c r="AM1008" s="1"/>
      <c r="AN1008" s="2" t="s">
        <v>55</v>
      </c>
      <c r="AO1008" s="2" t="s">
        <v>56</v>
      </c>
      <c r="AP1008" s="2" t="s">
        <v>670</v>
      </c>
      <c r="AQ1008" s="2" t="s">
        <v>31</v>
      </c>
      <c r="AR1008" s="2" t="s">
        <v>10</v>
      </c>
      <c r="AS1008" s="2" t="s">
        <v>41</v>
      </c>
      <c r="AU1008" s="1"/>
      <c r="AV1008" s="2" t="s">
        <v>55</v>
      </c>
      <c r="AW1008" s="2" t="s">
        <v>56</v>
      </c>
      <c r="AX1008" s="2" t="s">
        <v>668</v>
      </c>
      <c r="AY1008" s="2" t="s">
        <v>31</v>
      </c>
      <c r="AZ1008" s="2" t="s">
        <v>10</v>
      </c>
      <c r="BA1008" s="2" t="s">
        <v>41</v>
      </c>
    </row>
    <row r="1009" spans="1:53" outlineLevel="1">
      <c r="A1009" s="33"/>
      <c r="B1009" t="s">
        <v>33</v>
      </c>
      <c r="C1009" s="21">
        <v>0</v>
      </c>
      <c r="D1009" s="1064">
        <v>5</v>
      </c>
      <c r="E1009" s="1101">
        <v>0</v>
      </c>
      <c r="F1009" s="1055" t="s">
        <v>26</v>
      </c>
      <c r="G1009" s="1064">
        <v>1024</v>
      </c>
      <c r="H1009" s="1064">
        <v>0</v>
      </c>
      <c r="I1009" s="1026"/>
      <c r="L1009" t="s">
        <v>33</v>
      </c>
      <c r="M1009" s="21">
        <v>0</v>
      </c>
      <c r="N1009" s="21">
        <v>5</v>
      </c>
      <c r="O1009" s="941">
        <v>0</v>
      </c>
      <c r="P1009" s="924" t="s">
        <v>26</v>
      </c>
      <c r="Q1009" s="21">
        <v>1024</v>
      </c>
      <c r="R1009" s="21">
        <v>0</v>
      </c>
      <c r="V1009" t="s">
        <v>33</v>
      </c>
      <c r="W1009" s="21">
        <v>0</v>
      </c>
      <c r="X1009" s="21">
        <v>5</v>
      </c>
      <c r="Y1009" s="97" t="str">
        <f>N280</f>
        <v>Free</v>
      </c>
      <c r="Z1009" s="19" t="s">
        <v>26</v>
      </c>
      <c r="AA1009" s="21">
        <v>1024</v>
      </c>
      <c r="AB1009" s="21">
        <v>0</v>
      </c>
      <c r="AC1009" s="33"/>
      <c r="AE1009" t="s">
        <v>33</v>
      </c>
      <c r="AF1009" s="21">
        <v>0</v>
      </c>
      <c r="AG1009" s="21">
        <v>5</v>
      </c>
      <c r="AH1009" s="97">
        <v>0</v>
      </c>
      <c r="AI1009" s="19" t="s">
        <v>26</v>
      </c>
      <c r="AJ1009" s="21">
        <v>1024</v>
      </c>
      <c r="AK1009" s="21">
        <v>0</v>
      </c>
      <c r="AL1009" s="33"/>
      <c r="AM1009" t="s">
        <v>33</v>
      </c>
      <c r="AN1009" s="21">
        <v>0</v>
      </c>
      <c r="AO1009" s="21">
        <v>5</v>
      </c>
      <c r="AP1009" s="97">
        <v>0</v>
      </c>
      <c r="AQ1009" s="19" t="s">
        <v>26</v>
      </c>
      <c r="AR1009" s="21">
        <v>1024</v>
      </c>
      <c r="AS1009" s="21">
        <v>0</v>
      </c>
      <c r="AU1009" t="s">
        <v>33</v>
      </c>
      <c r="AV1009" s="21">
        <v>0</v>
      </c>
      <c r="AW1009" s="21">
        <v>5</v>
      </c>
      <c r="AX1009" s="97">
        <f>AN280</f>
        <v>0</v>
      </c>
      <c r="AY1009" s="19" t="s">
        <v>26</v>
      </c>
      <c r="AZ1009" s="21">
        <v>1024</v>
      </c>
      <c r="BA1009" s="21">
        <v>0</v>
      </c>
    </row>
    <row r="1010" spans="1:53" outlineLevel="1">
      <c r="A1010" s="33"/>
      <c r="B1010" t="s">
        <v>34</v>
      </c>
      <c r="C1010" s="21">
        <f>D1009</f>
        <v>5</v>
      </c>
      <c r="D1010" s="1064">
        <f>G1010+0.01</f>
        <v>10240.01</v>
      </c>
      <c r="E1010" s="1102">
        <f>IF(E267=999999, "Not Available", N267)</f>
        <v>8.6999999999999994E-2</v>
      </c>
      <c r="F1010" s="1055" t="s">
        <v>27</v>
      </c>
      <c r="G1010" s="1064">
        <f>G1009*10</f>
        <v>10240</v>
      </c>
      <c r="H1010" s="1070">
        <f>E1010*(D1010-C1010)</f>
        <v>890.44587000000001</v>
      </c>
      <c r="I1010" s="1018" t="str">
        <f>IF(D1016&gt;0, O267, "")</f>
        <v/>
      </c>
      <c r="J1010" s="1037" t="str">
        <f>P267</f>
        <v/>
      </c>
      <c r="L1010" t="s">
        <v>34</v>
      </c>
      <c r="M1010" s="21">
        <f>N1009</f>
        <v>5</v>
      </c>
      <c r="N1010" s="21">
        <f>Q1010+0.01</f>
        <v>10240.01</v>
      </c>
      <c r="O1010" s="941">
        <f>IF(E274=999999, "Not Available", N274)</f>
        <v>0.13800000000000001</v>
      </c>
      <c r="P1010" s="924" t="s">
        <v>27</v>
      </c>
      <c r="Q1010" s="21">
        <f>Q1009*10</f>
        <v>10240</v>
      </c>
      <c r="R1010" s="24">
        <f>O1010*(N1010-M1010)</f>
        <v>1412.4313800000002</v>
      </c>
      <c r="S1010" s="25" t="str">
        <f>IF(N1016&gt;0, O274, "")</f>
        <v/>
      </c>
      <c r="T1010" s="25" t="str">
        <f>P274</f>
        <v/>
      </c>
      <c r="V1010" t="s">
        <v>34</v>
      </c>
      <c r="W1010" s="21">
        <f>X1009</f>
        <v>5</v>
      </c>
      <c r="X1010" s="21">
        <f>AA1010+0.01</f>
        <v>10240.01</v>
      </c>
      <c r="Y1010" s="97">
        <f>IF(E281=999999, "Not Available", N281)</f>
        <v>0.18099999999999999</v>
      </c>
      <c r="Z1010" s="19" t="s">
        <v>27</v>
      </c>
      <c r="AA1010" s="21">
        <f>AA1009*10</f>
        <v>10240</v>
      </c>
      <c r="AB1010" s="24">
        <f>Y1010*(X1010-W1010)</f>
        <v>1852.5368100000001</v>
      </c>
      <c r="AC1010" s="64" t="str">
        <f>IF(X1016&gt;0, O281, "")</f>
        <v/>
      </c>
      <c r="AD1010" s="25" t="str">
        <f>P281</f>
        <v/>
      </c>
      <c r="AE1010" t="s">
        <v>34</v>
      </c>
      <c r="AF1010" s="21">
        <f>AG1009</f>
        <v>5</v>
      </c>
      <c r="AG1010" s="21">
        <f>AJ1010+0.01</f>
        <v>10240.01</v>
      </c>
      <c r="AH1010" s="302">
        <f>N267</f>
        <v>8.6999999999999994E-2</v>
      </c>
      <c r="AI1010" s="19" t="s">
        <v>27</v>
      </c>
      <c r="AJ1010" s="21">
        <f>AJ1009*10</f>
        <v>10240</v>
      </c>
      <c r="AK1010" s="24">
        <f>AH1010*(AG1010-AF1010)</f>
        <v>890.44587000000001</v>
      </c>
      <c r="AL1010" s="33"/>
      <c r="AM1010" t="s">
        <v>34</v>
      </c>
      <c r="AN1010" s="21">
        <f>AO1009</f>
        <v>5</v>
      </c>
      <c r="AO1010" s="21">
        <f>AR1010+0.01</f>
        <v>10240.01</v>
      </c>
      <c r="AP1010" s="97">
        <f>N274</f>
        <v>0.13800000000000001</v>
      </c>
      <c r="AQ1010" s="19" t="s">
        <v>27</v>
      </c>
      <c r="AR1010" s="21">
        <f>AR1009*10</f>
        <v>10240</v>
      </c>
      <c r="AS1010" s="24">
        <f>AP1010*(AO1010-AN1010)</f>
        <v>1412.4313800000002</v>
      </c>
      <c r="AU1010" t="s">
        <v>34</v>
      </c>
      <c r="AV1010" s="21">
        <f>AW1009</f>
        <v>5</v>
      </c>
      <c r="AW1010" s="21">
        <f>AZ1010+0.01</f>
        <v>10240.01</v>
      </c>
      <c r="AX1010" s="97">
        <f>N281</f>
        <v>0.18099999999999999</v>
      </c>
      <c r="AY1010" s="19" t="s">
        <v>27</v>
      </c>
      <c r="AZ1010" s="21">
        <f>AZ1009*10</f>
        <v>10240</v>
      </c>
      <c r="BA1010" s="24">
        <f>AX1010*(AW1010-AV1010)</f>
        <v>1852.5368100000001</v>
      </c>
    </row>
    <row r="1011" spans="1:53" outlineLevel="1">
      <c r="A1011" s="33"/>
      <c r="B1011" t="s">
        <v>35</v>
      </c>
      <c r="C1011" s="21">
        <f>D1010</f>
        <v>10240.01</v>
      </c>
      <c r="D1011" s="1064">
        <f>G1011+D1010+0.01</f>
        <v>51200.020000000004</v>
      </c>
      <c r="E1011" s="1102">
        <f>IF(E268=999999, "Not Available", N268)</f>
        <v>8.3000000000000004E-2</v>
      </c>
      <c r="F1011" s="1055" t="s">
        <v>28</v>
      </c>
      <c r="G1011" s="1064">
        <f>G1009*40</f>
        <v>40960</v>
      </c>
      <c r="H1011" s="1070">
        <f>E1011*(D1011-C1011)+H1010</f>
        <v>4290.1267000000007</v>
      </c>
      <c r="I1011" s="1018" t="str">
        <f>IF(D1017&gt;0, O268, "")</f>
        <v/>
      </c>
      <c r="J1011" s="1037" t="str">
        <f>P268</f>
        <v/>
      </c>
      <c r="L1011" t="s">
        <v>35</v>
      </c>
      <c r="M1011" s="21">
        <f>N1010</f>
        <v>10240.01</v>
      </c>
      <c r="N1011" s="21">
        <f>Q1011+N1010+0.01</f>
        <v>51200.020000000004</v>
      </c>
      <c r="O1011" s="941">
        <f>IF(E275=999999, "Not Available", N275)</f>
        <v>0.13500000000000001</v>
      </c>
      <c r="P1011" s="924" t="s">
        <v>28</v>
      </c>
      <c r="Q1011" s="21">
        <f>Q1009*40</f>
        <v>40960</v>
      </c>
      <c r="R1011" s="24">
        <f>O1011*(N1011-M1011)+R1010</f>
        <v>6942.0327300000008</v>
      </c>
      <c r="S1011" s="25" t="str">
        <f>IF(N1017&gt;0, O275, "")</f>
        <v/>
      </c>
      <c r="T1011" s="25" t="str">
        <f>P275</f>
        <v/>
      </c>
      <c r="V1011" t="s">
        <v>35</v>
      </c>
      <c r="W1011" s="21">
        <f>X1010</f>
        <v>10240.01</v>
      </c>
      <c r="X1011" s="21">
        <f>AA1011+X1010+0.01</f>
        <v>51200.020000000004</v>
      </c>
      <c r="Y1011" s="97">
        <f>IF(E282=999999, "Not Available", N282)</f>
        <v>0.17499999999999999</v>
      </c>
      <c r="Z1011" s="19" t="s">
        <v>28</v>
      </c>
      <c r="AA1011" s="21">
        <f>AA1009*40</f>
        <v>40960</v>
      </c>
      <c r="AB1011" s="24">
        <f>Y1011*(X1011-W1011)+AB1010</f>
        <v>9020.5385599999991</v>
      </c>
      <c r="AC1011" s="64" t="str">
        <f>IF(X1017&gt;0, O282, "")</f>
        <v/>
      </c>
      <c r="AD1011" s="25" t="str">
        <f>P282</f>
        <v/>
      </c>
      <c r="AE1011" t="s">
        <v>35</v>
      </c>
      <c r="AF1011" s="21">
        <f>AG1010</f>
        <v>10240.01</v>
      </c>
      <c r="AG1011" s="21">
        <f>AJ1011+AG1010+0.01</f>
        <v>51200.020000000004</v>
      </c>
      <c r="AH1011" s="302">
        <f>N268</f>
        <v>8.3000000000000004E-2</v>
      </c>
      <c r="AI1011" s="19" t="s">
        <v>28</v>
      </c>
      <c r="AJ1011" s="21">
        <f>AJ1009*40</f>
        <v>40960</v>
      </c>
      <c r="AK1011" s="24">
        <f>AH1011*(AG1011-AF1011)+AK1010</f>
        <v>4290.1267000000007</v>
      </c>
      <c r="AL1011" s="33"/>
      <c r="AM1011" t="s">
        <v>35</v>
      </c>
      <c r="AN1011" s="21">
        <f>AO1010</f>
        <v>10240.01</v>
      </c>
      <c r="AO1011" s="21">
        <f>AR1011+AO1010+0.01</f>
        <v>51200.020000000004</v>
      </c>
      <c r="AP1011" s="97">
        <f>N275</f>
        <v>0.13500000000000001</v>
      </c>
      <c r="AQ1011" s="19" t="s">
        <v>28</v>
      </c>
      <c r="AR1011" s="21">
        <f>AR1009*40</f>
        <v>40960</v>
      </c>
      <c r="AS1011" s="24">
        <f>AP1011*(AO1011-AN1011)+AS1010</f>
        <v>6942.0327300000008</v>
      </c>
      <c r="AU1011" t="s">
        <v>35</v>
      </c>
      <c r="AV1011" s="21">
        <f>AW1010</f>
        <v>10240.01</v>
      </c>
      <c r="AW1011" s="21">
        <f>AZ1011+AW1010+0.01</f>
        <v>51200.020000000004</v>
      </c>
      <c r="AX1011" s="97">
        <f>N282</f>
        <v>0.17499999999999999</v>
      </c>
      <c r="AY1011" s="19" t="s">
        <v>28</v>
      </c>
      <c r="AZ1011" s="21">
        <f>AZ1009*40</f>
        <v>40960</v>
      </c>
      <c r="BA1011" s="24">
        <f>AX1011*(AW1011-AV1011)+BA1010</f>
        <v>9020.5385599999991</v>
      </c>
    </row>
    <row r="1012" spans="1:53" outlineLevel="1">
      <c r="A1012" s="33"/>
      <c r="B1012" t="s">
        <v>36</v>
      </c>
      <c r="C1012" s="21">
        <f>D1011</f>
        <v>51200.020000000004</v>
      </c>
      <c r="D1012" s="1064">
        <f>D1011+G1012+0.01</f>
        <v>153600.03000000003</v>
      </c>
      <c r="E1012" s="1102">
        <f>IF(E269=999999, "Not Available", N269)</f>
        <v>7.0000000000000007E-2</v>
      </c>
      <c r="F1012" s="1055" t="s">
        <v>29</v>
      </c>
      <c r="G1012" s="1064">
        <f>G1009*100</f>
        <v>102400</v>
      </c>
      <c r="H1012" s="1070">
        <f>E1012*(D1012-C1012)+H1011</f>
        <v>11458.127400000003</v>
      </c>
      <c r="I1012" s="1018" t="str">
        <f>IF(D1018&gt;0, O269, "")</f>
        <v/>
      </c>
      <c r="J1012" s="1037" t="str">
        <f>P269</f>
        <v/>
      </c>
      <c r="L1012" t="s">
        <v>36</v>
      </c>
      <c r="M1012" s="21">
        <f>N1011</f>
        <v>51200.020000000004</v>
      </c>
      <c r="N1012" s="21">
        <f>N1011+Q1012+0.01</f>
        <v>153600.03000000003</v>
      </c>
      <c r="O1012" s="941">
        <f>IF(E276=999999, "Not Available", N276)</f>
        <v>0.13</v>
      </c>
      <c r="P1012" s="924" t="s">
        <v>29</v>
      </c>
      <c r="Q1012" s="21">
        <f>Q1009*100</f>
        <v>102400</v>
      </c>
      <c r="R1012" s="24">
        <f>O1012*(N1012-M1012)+R1011</f>
        <v>20254.034030000003</v>
      </c>
      <c r="S1012" s="25" t="str">
        <f>IF(N1018&gt;0, O276, "")</f>
        <v/>
      </c>
      <c r="T1012" s="25" t="str">
        <f>P276</f>
        <v/>
      </c>
      <c r="V1012" t="s">
        <v>36</v>
      </c>
      <c r="W1012" s="21">
        <f>X1011</f>
        <v>51200.020000000004</v>
      </c>
      <c r="X1012" s="21">
        <f>X1011+AA1012+0.01</f>
        <v>153600.03000000003</v>
      </c>
      <c r="Y1012" s="97">
        <f>IF(E283=999999, "Not Available", N283)</f>
        <v>0.17</v>
      </c>
      <c r="Z1012" s="19" t="s">
        <v>29</v>
      </c>
      <c r="AA1012" s="21">
        <f>AA1009*100</f>
        <v>102400</v>
      </c>
      <c r="AB1012" s="24">
        <f>Y1012*(X1012-W1012)+AB1011</f>
        <v>26428.540260000002</v>
      </c>
      <c r="AC1012" s="64" t="str">
        <f>IF(X1018&gt;0, O283, "")</f>
        <v/>
      </c>
      <c r="AD1012" s="25" t="str">
        <f>P283</f>
        <v/>
      </c>
      <c r="AE1012" t="s">
        <v>36</v>
      </c>
      <c r="AF1012" s="21">
        <f>AG1011</f>
        <v>51200.020000000004</v>
      </c>
      <c r="AG1012" s="21">
        <f>AG1011+AJ1012+0.01</f>
        <v>153600.03000000003</v>
      </c>
      <c r="AH1012" s="302">
        <f>N269</f>
        <v>7.0000000000000007E-2</v>
      </c>
      <c r="AI1012" s="19" t="s">
        <v>29</v>
      </c>
      <c r="AJ1012" s="21">
        <f>AJ1009*100</f>
        <v>102400</v>
      </c>
      <c r="AK1012" s="24">
        <f>AH1012*(AG1012-AF1012)+AK1011</f>
        <v>11458.127400000003</v>
      </c>
      <c r="AM1012" t="s">
        <v>36</v>
      </c>
      <c r="AN1012" s="21">
        <f>AO1011</f>
        <v>51200.020000000004</v>
      </c>
      <c r="AO1012" s="21">
        <f>AO1011+AR1012+0.01</f>
        <v>153600.03000000003</v>
      </c>
      <c r="AP1012" s="97">
        <f>N276</f>
        <v>0.13</v>
      </c>
      <c r="AQ1012" s="19" t="s">
        <v>29</v>
      </c>
      <c r="AR1012" s="21">
        <f>AR1009*100</f>
        <v>102400</v>
      </c>
      <c r="AS1012" s="24">
        <f>AP1012*(AO1012-AN1012)+AS1011</f>
        <v>20254.034030000003</v>
      </c>
      <c r="AU1012" t="s">
        <v>36</v>
      </c>
      <c r="AV1012" s="21">
        <f>AW1011</f>
        <v>51200.020000000004</v>
      </c>
      <c r="AW1012" s="21">
        <f>AW1011+AZ1012+0.01</f>
        <v>153600.03000000003</v>
      </c>
      <c r="AX1012" s="97">
        <f>N283</f>
        <v>0.17</v>
      </c>
      <c r="AY1012" s="19" t="s">
        <v>29</v>
      </c>
      <c r="AZ1012" s="21">
        <f>AZ1009*100</f>
        <v>102400</v>
      </c>
      <c r="BA1012" s="24">
        <f>AX1012*(AW1012-AV1012)+BA1011</f>
        <v>26428.540260000002</v>
      </c>
    </row>
    <row r="1013" spans="1:53" outlineLevel="1">
      <c r="A1013" s="33"/>
      <c r="B1013" t="s">
        <v>37</v>
      </c>
      <c r="C1013" s="21">
        <f>D1012</f>
        <v>153600.03000000003</v>
      </c>
      <c r="D1013" s="1064">
        <f>D1012+G1013+0.01</f>
        <v>512000.04000000004</v>
      </c>
      <c r="E1013" s="1102">
        <f>IF(E270=999999, "Not Available", N270)</f>
        <v>0.05</v>
      </c>
      <c r="F1013" s="1055" t="s">
        <v>30</v>
      </c>
      <c r="G1013" s="1064">
        <f>350*G1009</f>
        <v>358400</v>
      </c>
      <c r="H1013" s="1070">
        <f>E1013*(D1013-C1013)+H1012</f>
        <v>29378.127900000007</v>
      </c>
      <c r="I1013" s="1018" t="str">
        <f>IF(D1019&gt;0, O270, "")</f>
        <v/>
      </c>
      <c r="J1013" s="1037" t="str">
        <f>P270</f>
        <v/>
      </c>
      <c r="L1013" t="s">
        <v>37</v>
      </c>
      <c r="M1013" s="21">
        <f>N1012</f>
        <v>153600.03000000003</v>
      </c>
      <c r="N1013" s="21">
        <f>N1012+Q1013+0.01</f>
        <v>512000.04000000004</v>
      </c>
      <c r="O1013" s="941">
        <f>IF(E277=999999, "Not Available", N277)</f>
        <v>0.12</v>
      </c>
      <c r="P1013" s="924" t="s">
        <v>30</v>
      </c>
      <c r="Q1013" s="21">
        <f>350*Q1009</f>
        <v>358400</v>
      </c>
      <c r="R1013" s="24">
        <f>O1013*(N1013-M1013)+R1012</f>
        <v>63262.035230000001</v>
      </c>
      <c r="S1013" s="25" t="str">
        <f>IF(N1019&gt;0, O277, "")</f>
        <v/>
      </c>
      <c r="T1013" s="25" t="str">
        <f>P277</f>
        <v/>
      </c>
      <c r="V1013" t="s">
        <v>37</v>
      </c>
      <c r="W1013" s="21">
        <f>X1012</f>
        <v>153600.03000000003</v>
      </c>
      <c r="X1013" s="21">
        <f>X1012+AA1013+0.01</f>
        <v>512000.04000000004</v>
      </c>
      <c r="Y1013" s="97">
        <f>IF(E284=999999, "Not Available", N284)</f>
        <v>0.16</v>
      </c>
      <c r="Z1013" s="19" t="s">
        <v>30</v>
      </c>
      <c r="AA1013" s="21">
        <f>350*AA1009</f>
        <v>358400</v>
      </c>
      <c r="AB1013" s="24">
        <f>Y1013*(X1013-W1013)+AB1012</f>
        <v>83772.541859999998</v>
      </c>
      <c r="AC1013" s="64" t="str">
        <f>IF(X1019&gt;0, O284, "")</f>
        <v/>
      </c>
      <c r="AD1013" s="25" t="str">
        <f>P284</f>
        <v/>
      </c>
      <c r="AE1013" t="s">
        <v>37</v>
      </c>
      <c r="AF1013" s="21">
        <f>AG1012</f>
        <v>153600.03000000003</v>
      </c>
      <c r="AG1013" s="21">
        <f>AG1012+AJ1013+0.01</f>
        <v>512000.04000000004</v>
      </c>
      <c r="AH1013" s="302">
        <f>N270</f>
        <v>0.05</v>
      </c>
      <c r="AI1013" s="19" t="s">
        <v>30</v>
      </c>
      <c r="AJ1013" s="21">
        <f>350*AJ1009</f>
        <v>358400</v>
      </c>
      <c r="AK1013" s="24">
        <f>AH1013*(AG1013-AF1013)+AK1012</f>
        <v>29378.127900000007</v>
      </c>
      <c r="AM1013" t="s">
        <v>37</v>
      </c>
      <c r="AN1013" s="21">
        <f>AO1012</f>
        <v>153600.03000000003</v>
      </c>
      <c r="AO1013" s="21">
        <f>AO1012+AR1013+0.01</f>
        <v>512000.04000000004</v>
      </c>
      <c r="AP1013" s="97">
        <f>N277</f>
        <v>0.12</v>
      </c>
      <c r="AQ1013" s="19" t="s">
        <v>30</v>
      </c>
      <c r="AR1013" s="21">
        <f>350*AR1009</f>
        <v>358400</v>
      </c>
      <c r="AS1013" s="24">
        <f>AP1013*(AO1013-AN1013)+AS1012</f>
        <v>63262.035230000001</v>
      </c>
      <c r="AU1013" t="s">
        <v>37</v>
      </c>
      <c r="AV1013" s="21">
        <f>AW1012</f>
        <v>153600.03000000003</v>
      </c>
      <c r="AW1013" s="21">
        <f>AW1012+AZ1013+0.01</f>
        <v>512000.04000000004</v>
      </c>
      <c r="AX1013" s="97">
        <f>N284</f>
        <v>0.16</v>
      </c>
      <c r="AY1013" s="19" t="s">
        <v>30</v>
      </c>
      <c r="AZ1013" s="21">
        <f>350*AZ1009</f>
        <v>358400</v>
      </c>
      <c r="BA1013" s="24">
        <f>AX1013*(AW1013-AV1013)+BA1012</f>
        <v>83772.541859999998</v>
      </c>
    </row>
    <row r="1014" spans="1:53" outlineLevel="1">
      <c r="B1014" t="s">
        <v>38</v>
      </c>
      <c r="C1014" s="21">
        <f>D1013</f>
        <v>512000.04000000004</v>
      </c>
      <c r="E1014" s="1101" t="str">
        <f>N271</f>
        <v>Contact Us</v>
      </c>
      <c r="F1014" s="1055" t="s">
        <v>40</v>
      </c>
      <c r="G1014" s="1064">
        <f>500*G1009</f>
        <v>512000</v>
      </c>
      <c r="H1014" s="1070"/>
      <c r="I1014" s="1018" t="str">
        <f>IF(D1020&gt;0, O271, "")</f>
        <v/>
      </c>
      <c r="J1014" s="1037" t="str">
        <f>P271</f>
        <v/>
      </c>
      <c r="L1014" t="s">
        <v>38</v>
      </c>
      <c r="M1014" s="21">
        <f>N1013</f>
        <v>512000.04000000004</v>
      </c>
      <c r="O1014" s="941" t="str">
        <f>N278</f>
        <v>Contact Us</v>
      </c>
      <c r="P1014" s="924" t="s">
        <v>40</v>
      </c>
      <c r="Q1014" s="21">
        <f>500*Q1009</f>
        <v>512000</v>
      </c>
      <c r="R1014" s="24"/>
      <c r="S1014" s="25" t="str">
        <f>IF(N1020&gt;0, O278, "")</f>
        <v/>
      </c>
      <c r="T1014" s="25" t="str">
        <f>P278</f>
        <v/>
      </c>
      <c r="V1014" t="s">
        <v>38</v>
      </c>
      <c r="W1014" s="21">
        <f>X1013</f>
        <v>512000.04000000004</v>
      </c>
      <c r="Y1014" s="97" t="str">
        <f>N285</f>
        <v>Contact Us</v>
      </c>
      <c r="Z1014" s="19" t="s">
        <v>40</v>
      </c>
      <c r="AA1014" s="21">
        <f>500*AA1009</f>
        <v>512000</v>
      </c>
      <c r="AB1014" s="24"/>
      <c r="AC1014" s="64" t="str">
        <f>IF(X1020&gt;0, O285, "")</f>
        <v/>
      </c>
      <c r="AD1014" s="25" t="str">
        <f>P285</f>
        <v/>
      </c>
      <c r="AE1014" t="s">
        <v>38</v>
      </c>
      <c r="AF1014" s="21">
        <f>AG1013</f>
        <v>512000.04000000004</v>
      </c>
      <c r="AH1014" s="302" t="str">
        <f>E271</f>
        <v>Contact Us</v>
      </c>
      <c r="AI1014" s="19" t="s">
        <v>40</v>
      </c>
      <c r="AJ1014" s="21">
        <f>500*AJ1009</f>
        <v>512000</v>
      </c>
      <c r="AK1014" s="24"/>
      <c r="AM1014" t="s">
        <v>38</v>
      </c>
      <c r="AN1014" s="21">
        <f>AO1013</f>
        <v>512000.04000000004</v>
      </c>
      <c r="AP1014" s="97" t="str">
        <f>E278</f>
        <v>Contact Us</v>
      </c>
      <c r="AQ1014" s="19" t="s">
        <v>40</v>
      </c>
      <c r="AR1014" s="21">
        <f>500*AR1009</f>
        <v>512000</v>
      </c>
      <c r="AS1014" s="24"/>
      <c r="AU1014" t="s">
        <v>38</v>
      </c>
      <c r="AV1014" s="21">
        <f>AW1013</f>
        <v>512000.04000000004</v>
      </c>
      <c r="AX1014" s="97" t="str">
        <f>E285</f>
        <v>Contact Us</v>
      </c>
      <c r="AY1014" s="19" t="s">
        <v>40</v>
      </c>
      <c r="AZ1014" s="21">
        <f>500*AZ1009</f>
        <v>512000</v>
      </c>
      <c r="BA1014" s="24"/>
    </row>
    <row r="1015" spans="1:53" outlineLevel="1"/>
    <row r="1016" spans="1:53" ht="16.8" outlineLevel="1">
      <c r="B1016" t="s">
        <v>42</v>
      </c>
      <c r="D1016" s="1062">
        <f>ROUNDUP('Pricing Calculator'!N539,)</f>
        <v>1024</v>
      </c>
      <c r="E1016" s="1028"/>
      <c r="F1016" s="163"/>
      <c r="L1016" t="s">
        <v>42</v>
      </c>
      <c r="N1016" s="26">
        <f>ROUNDUP('Pricing Calculator'!N539,)</f>
        <v>1024</v>
      </c>
      <c r="O1016" s="911"/>
      <c r="P1016" s="925"/>
      <c r="V1016" t="s">
        <v>42</v>
      </c>
      <c r="X1016" s="26">
        <f>ROUNDUP('Pricing Calculator'!N539,)</f>
        <v>1024</v>
      </c>
      <c r="Y1016" s="33"/>
      <c r="Z1016" s="163"/>
      <c r="AE1016" t="s">
        <v>42</v>
      </c>
      <c r="AG1016" s="26">
        <f>'Preferred Scenarios Calculator'!P103</f>
        <v>100</v>
      </c>
      <c r="AH1016" s="33"/>
      <c r="AI1016" s="163"/>
      <c r="AM1016" t="s">
        <v>42</v>
      </c>
      <c r="AO1016" s="26">
        <f>'Preferred Scenarios Calculator'!P103</f>
        <v>100</v>
      </c>
      <c r="AP1016" s="33"/>
      <c r="AQ1016" s="163"/>
      <c r="AU1016" t="s">
        <v>42</v>
      </c>
      <c r="AW1016" s="26">
        <f>'Preferred Scenarios Calculator'!P103</f>
        <v>100</v>
      </c>
      <c r="AX1016" s="33"/>
      <c r="AY1016" s="163"/>
    </row>
    <row r="1017" spans="1:53" ht="16.8" outlineLevel="1">
      <c r="B1017" t="s">
        <v>420</v>
      </c>
      <c r="D1017" s="304">
        <f>IF(AND(D1016&gt;C1009,D1016&lt;D1009),0,IF(AND(D1016&gt;C1010,D1016&lt;D1010),(D1016-C1010)*E1010,IF(AND(D1016&gt;C1011,D1016&lt;D1011),H1010+((D1016-D1010)*E1011),IF(AND(D1016&gt;C1012,D1016&lt;D1012),H1011+((D1016-D1011)*E1012),IF(AND(D1016&gt;C1013,D1016&lt;D1013),H1012+((D1016-D1012)*E1013),IF(D1016&gt;C1014,"Contact Us",0))))))</f>
        <v>88.652999999999992</v>
      </c>
      <c r="F1017" s="163"/>
      <c r="H1017" s="163"/>
      <c r="L1017" t="s">
        <v>419</v>
      </c>
      <c r="N1017" s="27">
        <f>IF(AND(N1016&gt;M1009,N1016&lt;N1009),0,IF(AND(N1016&gt;M1010,N1016&lt;N1010),(N1016-M1010)*O1010,IF(AND(N1016&gt;M1011,N1016&lt;N1011),R1010+((N1016-N1010)*O1011),IF(AND(N1016&gt;M1012,N1016&lt;N1012),R1011+((N1016-N1011)*O1012),IF(AND(N1016&gt;M1013,N1016&lt;N1013),R1012+((N1016-N1012)*O1013),IF(N1016&gt;M1014,"Contact Us",0))))))</f>
        <v>140.62200000000001</v>
      </c>
      <c r="P1017" s="925"/>
      <c r="R1017" s="85"/>
      <c r="V1017" t="s">
        <v>669</v>
      </c>
      <c r="X1017" s="27">
        <f>IF(AND(X1016&gt;W1009,X1016&lt;X1009),0,IF(AND(X1016&gt;W1010,X1016&lt;X1010),(X1016-W1010)*Y1010,IF(AND(X1016&gt;W1011,X1016&lt;X1011),AB1010+((X1016-X1010)*Y1011),IF(AND(X1016&gt;W1012,X1016&lt;X1012),AB1011+((X1016-X1011)*Y1012),IF(AND(X1016&gt;W1013,X1016&lt;X1013),AB1012+((X1016-X1012)*Y1013),IF(X1016&gt;W1014,"Contact Us",0))))))</f>
        <v>184.43899999999999</v>
      </c>
      <c r="Z1017" s="163"/>
      <c r="AB1017" s="163"/>
      <c r="AE1017" t="s">
        <v>420</v>
      </c>
      <c r="AG1017" s="48">
        <f>IF(AND(AG1016&gt;AF1009,AG1016&lt;AG1009),0,IF(AND(AG1016&gt;AF1010,AG1016&lt;AG1010),(AG1016-AF1010)*AH1010,IF(AND(AG1016&gt;AF1011,AG1016&lt;AG1011),AK1010+((AG1016-AG1010)*AH1011),IF(AND(AG1016&gt;AF1012,AG1016&lt;AG1012),AK1011+((AG1016-AG1011)*AH1012),IF(AND(AG1016&gt;AF1013,AG1016&lt;AG1013),AK1012+((AG1016-AG1012)*AH1013),IF(AG1016&gt;AF1014,"Contact Us",0))))))</f>
        <v>8.2649999999999988</v>
      </c>
      <c r="AI1017" s="163"/>
      <c r="AK1017" s="163"/>
      <c r="AM1017" t="s">
        <v>419</v>
      </c>
      <c r="AO1017" s="27">
        <f>IF(AND(AO1016&gt;AN1009,AO1016&lt;AO1009),0,IF(AND(AO1016&gt;AN1010,AO1016&lt;AO1010),(AO1016-AN1010)*AP1010,IF(AND(AO1016&gt;AN1011,AO1016&lt;AO1011),AS1010+((AO1016-AO1010)*AP1011),IF(AND(AO1016&gt;AN1012,AO1016&lt;AO1012),AS1011+((AO1016-AO1011)*AP1012),IF(AND(AO1016&gt;AN1013,AO1016&lt;AO1013),AS1012+((AO1016-AO1012)*AP1013),IF(AO1016&gt;AN1014,"Contact Us",0))))))</f>
        <v>13.110000000000001</v>
      </c>
      <c r="AQ1017" s="163"/>
      <c r="AS1017" s="163"/>
      <c r="AU1017" t="s">
        <v>669</v>
      </c>
      <c r="AW1017" s="27">
        <f>IF(AND(AW1016&gt;AV1009,AW1016&lt;AW1009),0,IF(AND(AW1016&gt;AV1010,AW1016&lt;AW1010),(AW1016-AV1010)*AX1010,IF(AND(AW1016&gt;AV1011,AW1016&lt;AW1011),BA1010+((AW1016-AW1010)*AX1011),IF(AND(AW1016&gt;AV1012,AW1016&lt;AW1012),BA1011+((AW1016-AW1011)*AX1012),IF(AND(AW1016&gt;AV1013,AW1016&lt;AW1013),BA1012+((AW1016-AW1012)*AX1013),IF(AW1016&gt;AV1014,"Contact Us",0))))))</f>
        <v>17.195</v>
      </c>
      <c r="AY1017" s="163"/>
      <c r="BA1017" s="163"/>
    </row>
    <row r="1018" spans="1:53" outlineLevel="1">
      <c r="D1018" s="1053">
        <f>IF(E1010="Not Available", "Not Available", D1017)</f>
        <v>88.652999999999992</v>
      </c>
      <c r="N1018">
        <f>IF(O1010="Not Available", "Not Available", N1017)</f>
        <v>140.62200000000001</v>
      </c>
      <c r="X1018">
        <f>IF(Y1010="Not Available", "Not Available", X1017)</f>
        <v>184.43899999999999</v>
      </c>
    </row>
    <row r="1019" spans="1:53" outlineLevel="1">
      <c r="B1019" s="267" t="s">
        <v>4437</v>
      </c>
      <c r="C1019" s="267"/>
      <c r="D1019" s="1103">
        <f>IF(AND('Rate Card'!M23=1), 'Control Panel'!D1018, IF(AND('Rate Card'!M23=2), N1018, IF('Rate Card'!M23=3, X1018, 0)))</f>
        <v>88.652999999999992</v>
      </c>
      <c r="E1019" s="1055" t="str">
        <f>IF(AND('Rate Card'!M23=1),I1010, IF(AND('Rate Card'!M23=2), S1010, IF('Rate Card'!M23=3, AC1010, 0)))</f>
        <v/>
      </c>
      <c r="F1019" s="1053" t="str">
        <f>IF(AND('Rate Card'!M23=1),J1010, IF(AND('Rate Card'!M23=2), T1010, IF('Rate Card'!M23=3, AD1010, 0)))</f>
        <v/>
      </c>
      <c r="AE1019" s="267"/>
      <c r="AF1019" s="267"/>
      <c r="AG1019" s="543"/>
    </row>
    <row r="1020" spans="1:53" outlineLevel="1">
      <c r="D1020" s="1053" t="str">
        <f>IF(D1019&gt;0, E1019, "")</f>
        <v/>
      </c>
    </row>
    <row r="1021" spans="1:53" outlineLevel="1">
      <c r="AE1021" t="s">
        <v>693</v>
      </c>
      <c r="AG1021" s="17">
        <f>IF(AND('Rate Card'!M23=1), 'Control Panel'!AG1017, IF(AND('Rate Card'!M23=2), 'Control Panel'!AO1017, IF('Rate Card'!M23=3, 'Control Panel'!AW1017, 0)))</f>
        <v>8.2649999999999988</v>
      </c>
    </row>
    <row r="1022" spans="1:53" outlineLevel="1"/>
    <row r="1023" spans="1:53" outlineLevel="1"/>
    <row r="1024" spans="1:53" outlineLevel="1">
      <c r="O1024" s="911"/>
    </row>
    <row r="1025" spans="1:15" outlineLevel="1">
      <c r="O1025" s="911"/>
    </row>
    <row r="1026" spans="1:15" outlineLevel="1">
      <c r="O1026" s="911"/>
    </row>
    <row r="1027" spans="1:15" outlineLevel="1">
      <c r="O1027" s="911"/>
    </row>
    <row r="1028" spans="1:15" ht="34.799999999999997" outlineLevel="1">
      <c r="A1028" s="12" t="s">
        <v>12</v>
      </c>
      <c r="B1028" s="33"/>
      <c r="O1028" s="911"/>
    </row>
    <row r="1029" spans="1:15" ht="21" outlineLevel="1">
      <c r="B1029" s="39" t="s">
        <v>12</v>
      </c>
      <c r="C1029" s="39" t="s">
        <v>573</v>
      </c>
      <c r="D1029" s="2" t="s">
        <v>25</v>
      </c>
      <c r="E1029" s="2" t="s">
        <v>574</v>
      </c>
      <c r="F1029" s="2" t="s">
        <v>2</v>
      </c>
      <c r="G1029" s="2" t="s">
        <v>3154</v>
      </c>
      <c r="O1029" s="911"/>
    </row>
    <row r="1030" spans="1:15" outlineLevel="1">
      <c r="B1030" t="s">
        <v>13</v>
      </c>
      <c r="C1030">
        <f>IF('Pricing Calculator'!$Q$878='Control Panel'!B1030, 1, 0)</f>
        <v>0</v>
      </c>
      <c r="D1030" s="1067" t="str">
        <f>IF(E295=999999, "Not Available", N295)</f>
        <v>Free</v>
      </c>
      <c r="E1030" s="1055" t="str">
        <f>D1030</f>
        <v>Free</v>
      </c>
      <c r="F1030" s="1037" t="e">
        <f>O295</f>
        <v>#N/A</v>
      </c>
      <c r="G1030" s="1037" t="e">
        <f>P295</f>
        <v>#N/A</v>
      </c>
      <c r="O1030" s="911"/>
    </row>
    <row r="1031" spans="1:15" outlineLevel="1">
      <c r="B1031" t="s">
        <v>14</v>
      </c>
      <c r="C1031">
        <f>IF('Pricing Calculator'!$Q$878='Control Panel'!B1031, 1, 0)</f>
        <v>0</v>
      </c>
      <c r="D1031" s="1067">
        <f>IF(E296=999999, "Not Available", N296)</f>
        <v>29</v>
      </c>
      <c r="E1031" s="1055">
        <f>C1031*D1031</f>
        <v>0</v>
      </c>
      <c r="F1031" s="1037" t="str">
        <f>IF('Pricing Calculator'!Q878="Developer", O296, "")</f>
        <v/>
      </c>
      <c r="G1031" s="1037" t="str">
        <f>P296</f>
        <v/>
      </c>
      <c r="O1031" s="911"/>
    </row>
    <row r="1032" spans="1:15" outlineLevel="1">
      <c r="B1032" t="s">
        <v>15</v>
      </c>
      <c r="C1032">
        <f>IF('Pricing Calculator'!$Q$878='Control Panel'!B1032, 1, 0)</f>
        <v>1</v>
      </c>
      <c r="D1032" s="1067">
        <f>IF(E297=999999, "Not Available", N297)</f>
        <v>300</v>
      </c>
      <c r="E1032" s="1055">
        <f>C1032*D1032</f>
        <v>300</v>
      </c>
      <c r="F1032" s="1037" t="str">
        <f>IF('Pricing Calculator'!Q878="Standard", O297, "")</f>
        <v/>
      </c>
      <c r="G1032" s="1037" t="str">
        <f>P297</f>
        <v/>
      </c>
      <c r="O1032" s="911"/>
    </row>
    <row r="1033" spans="1:15" outlineLevel="1">
      <c r="B1033" t="s">
        <v>16</v>
      </c>
      <c r="C1033">
        <f>IF('Pricing Calculator'!$Q$878='Control Panel'!B1033, 1, 0)</f>
        <v>0</v>
      </c>
      <c r="D1033" s="1067">
        <f>IF(E298=999999, "Not Available", N298)</f>
        <v>1000</v>
      </c>
      <c r="E1033" s="1055">
        <f>C1033*D1033</f>
        <v>0</v>
      </c>
      <c r="F1033" s="1037" t="str">
        <f>IF('Pricing Calculator'!Q878="Professional Direct", O298, "")</f>
        <v/>
      </c>
      <c r="G1033" s="1037" t="str">
        <f>P298</f>
        <v/>
      </c>
      <c r="O1033" s="911"/>
    </row>
    <row r="1034" spans="1:15" outlineLevel="1">
      <c r="B1034" t="s">
        <v>17</v>
      </c>
      <c r="C1034">
        <f>IF('Pricing Calculator'!$Q$878='Control Panel'!B1034, 1, 0)</f>
        <v>0</v>
      </c>
      <c r="D1034" s="1067" t="str">
        <f>IF(E299=999999, "Not Available", N299)</f>
        <v>Contact Us</v>
      </c>
      <c r="O1034" s="911"/>
    </row>
    <row r="1035" spans="1:15" outlineLevel="1">
      <c r="O1035" s="911"/>
    </row>
    <row r="1036" spans="1:15" outlineLevel="1">
      <c r="B1036" s="267" t="s">
        <v>62</v>
      </c>
      <c r="C1036" s="267"/>
      <c r="D1036" s="1104"/>
      <c r="E1036" s="1105">
        <f>IF(C1034=1,D1034,SUM(E1030:E1034))</f>
        <v>300</v>
      </c>
      <c r="O1036" s="911"/>
    </row>
    <row r="1037" spans="1:15" outlineLevel="1">
      <c r="O1037" s="911"/>
    </row>
    <row r="1038" spans="1:15" outlineLevel="1">
      <c r="O1038" s="911"/>
    </row>
    <row r="1039" spans="1:15" outlineLevel="1">
      <c r="O1039" s="911"/>
    </row>
    <row r="1040" spans="1:15" ht="34.799999999999997" outlineLevel="1">
      <c r="A1040" s="12" t="s">
        <v>1009</v>
      </c>
      <c r="B1040" s="33"/>
      <c r="O1040" s="911"/>
    </row>
    <row r="1041" spans="2:15" ht="21" outlineLevel="1">
      <c r="B1041" s="39" t="s">
        <v>967</v>
      </c>
      <c r="C1041" s="2"/>
      <c r="D1041" s="2" t="s">
        <v>25</v>
      </c>
      <c r="E1041" s="2" t="s">
        <v>2</v>
      </c>
      <c r="F1041" s="2" t="s">
        <v>3154</v>
      </c>
      <c r="O1041" s="911"/>
    </row>
    <row r="1042" spans="2:15" ht="16.8" outlineLevel="1">
      <c r="B1042" s="248" t="s">
        <v>298</v>
      </c>
      <c r="C1042" s="270"/>
      <c r="D1042" s="1106">
        <f>'Pricing Calculator'!R439</f>
        <v>0</v>
      </c>
      <c r="E1042" s="1028"/>
      <c r="F1042" s="1026"/>
      <c r="O1042" s="911"/>
    </row>
    <row r="1043" spans="2:15" outlineLevel="1">
      <c r="B1043" s="169" t="s">
        <v>122</v>
      </c>
      <c r="C1043" s="249"/>
      <c r="D1043" s="1035">
        <f>IF(E302 =999999, "Not Available", N302)</f>
        <v>18</v>
      </c>
      <c r="E1043" s="1014" t="str">
        <f>IF(D1042&gt;0, O302, "")</f>
        <v/>
      </c>
      <c r="F1043" s="1037" t="str">
        <f>P302</f>
        <v/>
      </c>
      <c r="O1043" s="911"/>
    </row>
    <row r="1044" spans="2:15" outlineLevel="1">
      <c r="B1044" s="272" t="s">
        <v>124</v>
      </c>
      <c r="C1044" s="249"/>
      <c r="D1044" s="1107">
        <f>IF(D1043 ="Not Available", "Not Available", D1042*D1043)</f>
        <v>0</v>
      </c>
      <c r="O1044" s="911"/>
    </row>
    <row r="1045" spans="2:15" outlineLevel="1">
      <c r="B1045" s="169"/>
      <c r="C1045" s="249"/>
      <c r="O1045" s="911"/>
    </row>
    <row r="1046" spans="2:15" ht="16.8" outlineLevel="1">
      <c r="B1046" s="248" t="s">
        <v>15</v>
      </c>
      <c r="C1046" s="270"/>
      <c r="D1046" s="1106">
        <f>'Pricing Calculator'!R441</f>
        <v>0</v>
      </c>
      <c r="O1046" s="911"/>
    </row>
    <row r="1047" spans="2:15" outlineLevel="1">
      <c r="B1047" s="270" t="s">
        <v>122</v>
      </c>
      <c r="D1047" s="1035">
        <f>IF(E303 =999999, "Not Available", N303)</f>
        <v>72</v>
      </c>
      <c r="E1047" s="1014" t="str">
        <f>IF(D1046&gt;0, O303, "")</f>
        <v/>
      </c>
      <c r="F1047" s="1037" t="str">
        <f>P303</f>
        <v/>
      </c>
      <c r="O1047" s="911"/>
    </row>
    <row r="1048" spans="2:15" outlineLevel="1">
      <c r="B1048" s="271" t="s">
        <v>25</v>
      </c>
      <c r="D1048" s="1107">
        <f>IF(D1047 ="Not Available", "Not Available", D1046*D1047)</f>
        <v>0</v>
      </c>
      <c r="O1048" s="911"/>
    </row>
    <row r="1049" spans="2:15" outlineLevel="1">
      <c r="D1049" s="1026"/>
      <c r="E1049" s="1028"/>
      <c r="F1049" s="351"/>
      <c r="G1049" s="1026"/>
      <c r="O1049" s="911"/>
    </row>
    <row r="1050" spans="2:15" ht="16.8" outlineLevel="1">
      <c r="B1050" s="248" t="s">
        <v>297</v>
      </c>
      <c r="C1050" s="270"/>
      <c r="D1050" s="1106">
        <f>'Pricing Calculator'!R443</f>
        <v>0</v>
      </c>
      <c r="E1050" s="1028"/>
      <c r="F1050" s="351"/>
      <c r="G1050" s="1026"/>
      <c r="O1050" s="911"/>
    </row>
    <row r="1051" spans="2:15" outlineLevel="1">
      <c r="B1051" s="270" t="s">
        <v>122</v>
      </c>
      <c r="D1051" s="1035">
        <f>IF(E304 =999999, "Not Available", N304)</f>
        <v>290</v>
      </c>
      <c r="E1051" s="1014" t="str">
        <f>IF(D1050&gt;0, O304, "")</f>
        <v/>
      </c>
      <c r="F1051" s="1037" t="str">
        <f>P304</f>
        <v/>
      </c>
      <c r="G1051" s="1026"/>
      <c r="O1051" s="911"/>
    </row>
    <row r="1052" spans="2:15" outlineLevel="1">
      <c r="B1052" s="271" t="s">
        <v>25</v>
      </c>
      <c r="D1052" s="1107">
        <f>IF(D1051 ="Not Available", "Not Available", IF(D1050&gt;30, "Contact Us", D1050*D1051))</f>
        <v>0</v>
      </c>
      <c r="E1052" s="1028"/>
      <c r="F1052" s="351"/>
      <c r="G1052" s="1026"/>
      <c r="O1052" s="911"/>
    </row>
    <row r="1053" spans="2:15" outlineLevel="1">
      <c r="B1053" s="271"/>
      <c r="D1053" s="320"/>
      <c r="E1053" s="1028"/>
      <c r="F1053" s="351"/>
      <c r="G1053" s="1026"/>
      <c r="O1053" s="911"/>
    </row>
    <row r="1054" spans="2:15" outlineLevel="1">
      <c r="B1054" s="271"/>
      <c r="D1054" s="320" t="s">
        <v>482</v>
      </c>
      <c r="E1054" s="1028"/>
      <c r="F1054" s="351"/>
      <c r="G1054" s="1026"/>
      <c r="O1054" s="911"/>
    </row>
    <row r="1055" spans="2:15" outlineLevel="1">
      <c r="D1055" s="1056">
        <f>IF(D1043 ="Not Available", "Not Available", IF(D1052="Contact Us", "Contact Us", D1052+D1048+D1044))</f>
        <v>0</v>
      </c>
      <c r="E1055" s="1028"/>
      <c r="F1055" s="1026"/>
      <c r="G1055" s="1026"/>
      <c r="O1055" s="911"/>
    </row>
    <row r="1056" spans="2:15" outlineLevel="1">
      <c r="O1056" s="911"/>
    </row>
    <row r="1057" spans="1:25" ht="21" outlineLevel="1">
      <c r="B1057" s="561" t="s">
        <v>1008</v>
      </c>
      <c r="J1057" s="1026"/>
    </row>
    <row r="1058" spans="1:25" ht="18.600000000000001" outlineLevel="1">
      <c r="A1058" s="243"/>
      <c r="B1058" s="563" t="s">
        <v>1236</v>
      </c>
      <c r="C1058" s="563"/>
      <c r="D1058" s="1034"/>
      <c r="F1058" s="1534" t="s">
        <v>373</v>
      </c>
      <c r="G1058" s="1534"/>
      <c r="L1058" s="753" t="s">
        <v>1012</v>
      </c>
      <c r="M1058" s="753"/>
    </row>
    <row r="1059" spans="1:25" ht="16.8" outlineLevel="1">
      <c r="A1059" s="246"/>
      <c r="B1059" s="247" t="s">
        <v>91</v>
      </c>
      <c r="C1059" s="248" t="s">
        <v>371</v>
      </c>
      <c r="D1059" s="1108" t="s">
        <v>1237</v>
      </c>
      <c r="F1059" s="1053" t="s">
        <v>298</v>
      </c>
      <c r="G1059" s="1053" t="s">
        <v>15</v>
      </c>
      <c r="H1059" s="1053" t="s">
        <v>3529</v>
      </c>
      <c r="I1059" s="1053" t="s">
        <v>3530</v>
      </c>
      <c r="J1059" s="1053" t="s">
        <v>3531</v>
      </c>
      <c r="K1059" t="s">
        <v>3532</v>
      </c>
      <c r="L1059" t="s">
        <v>15</v>
      </c>
      <c r="M1059" t="s">
        <v>298</v>
      </c>
      <c r="N1059" t="s">
        <v>298</v>
      </c>
      <c r="O1059" s="572" t="s">
        <v>15</v>
      </c>
      <c r="P1059" s="921" t="s">
        <v>1013</v>
      </c>
      <c r="Q1059" t="s">
        <v>352</v>
      </c>
      <c r="R1059" t="s">
        <v>354</v>
      </c>
      <c r="S1059" t="s">
        <v>3533</v>
      </c>
      <c r="T1059" t="s">
        <v>3170</v>
      </c>
      <c r="U1059" t="s">
        <v>3534</v>
      </c>
      <c r="V1059" t="s">
        <v>3535</v>
      </c>
      <c r="W1059" s="41" t="s">
        <v>2</v>
      </c>
      <c r="X1059" s="41" t="s">
        <v>2</v>
      </c>
      <c r="Y1059" s="41" t="s">
        <v>3154</v>
      </c>
    </row>
    <row r="1060" spans="1:25" ht="16.8" outlineLevel="1">
      <c r="A1060" s="562"/>
      <c r="B1060" s="250">
        <f>'Pricing Calculator'!AF455</f>
        <v>744</v>
      </c>
      <c r="C1060" s="250">
        <f>'Pricing Calculator'!AA455</f>
        <v>0</v>
      </c>
      <c r="D1060" s="251" t="str">
        <f>'Pricing Calculator'!J455</f>
        <v>C0</v>
      </c>
      <c r="E1060" s="1055" t="s">
        <v>968</v>
      </c>
      <c r="F1060" s="1035">
        <f t="shared" ref="F1060:F1065" si="342">IF(E306=999999, "Not Available", N306)</f>
        <v>2.1999999999999999E-2</v>
      </c>
      <c r="G1060" s="1035">
        <f t="shared" ref="G1060:G1065" si="343">IF(E313=999999, "Not Available", N313)</f>
        <v>5.5E-2</v>
      </c>
      <c r="H1060" s="1035" t="str">
        <f t="shared" ref="H1060:H1065" si="344">IF(E306=999999, "Not Available", O306)</f>
        <v/>
      </c>
      <c r="I1060" s="1035" t="str">
        <f t="shared" ref="I1060:I1065" si="345">IF(E313=999999, "Not Available", O313)</f>
        <v/>
      </c>
      <c r="J1060" s="1035" t="str">
        <f t="shared" ref="J1060:J1065" si="346">IF(E306=999999, "Not Available", P306)</f>
        <v/>
      </c>
      <c r="K1060" s="37" t="str">
        <f t="shared" ref="K1060:K1065" si="347">IF(E313=999999, "Not Available", P313)</f>
        <v/>
      </c>
      <c r="L1060">
        <f>IF('Pricing Calculator'!$T455="Standard",1,0)</f>
        <v>1</v>
      </c>
      <c r="M1060">
        <f>IF('Pricing Calculator'!$T455="Basic",1,0)</f>
        <v>0</v>
      </c>
      <c r="N1060">
        <f t="shared" ref="N1060:N1065" si="348">VLOOKUP($D1060,$E$1060:$G$1065,2)</f>
        <v>2.1999999999999999E-2</v>
      </c>
      <c r="O1060" s="572">
        <f t="shared" ref="O1060:O1065" si="349">VLOOKUP($D1060,$E$1060:$G$1065,3)</f>
        <v>5.5E-2</v>
      </c>
      <c r="P1060" s="572">
        <f t="shared" ref="P1060:P1065" si="350">(M1060*N1060)+(L1060*O1060)</f>
        <v>5.5E-2</v>
      </c>
      <c r="Q1060" s="38">
        <f t="shared" ref="Q1060:Q1065" si="351">IF(E306 = 999999, "Not Available", P1060*C1060)</f>
        <v>0</v>
      </c>
      <c r="R1060" s="38">
        <f t="shared" ref="R1060:R1065" si="352">IF(E306 = 999999, "Not Available", Q1060*B1060)</f>
        <v>0</v>
      </c>
      <c r="S1060" t="str">
        <f t="shared" ref="S1060:S1065" si="353">VLOOKUP($D1060,$E$1060:$I$1065,4)</f>
        <v/>
      </c>
      <c r="T1060" t="str">
        <f t="shared" ref="T1060:T1065" si="354">VLOOKUP($D1060,$E$1060:$I$1065,5)</f>
        <v/>
      </c>
      <c r="U1060" t="str">
        <f t="shared" ref="U1060:U1065" si="355">VLOOKUP($D1060,$E$1060:$K$1065,6)</f>
        <v/>
      </c>
      <c r="V1060" t="str">
        <f t="shared" ref="V1060:V1065" si="356">VLOOKUP($D1060,$E$1060:$K$1065,7)</f>
        <v/>
      </c>
      <c r="W1060" s="266" t="str">
        <f t="shared" ref="W1060:W1065" si="357">IF(L1060=1,T1060,S1060)</f>
        <v/>
      </c>
      <c r="X1060" t="str">
        <f t="shared" ref="X1060:X1065" si="358">IF(C1060&gt;0, W1060, "")</f>
        <v/>
      </c>
      <c r="Y1060" s="266" t="str">
        <f t="shared" ref="Y1060:Y1065" si="359">IF(L1060=1, V1060, U1060)</f>
        <v/>
      </c>
    </row>
    <row r="1061" spans="1:25" ht="16.8" outlineLevel="1">
      <c r="A1061" s="562"/>
      <c r="B1061" s="250">
        <f>'Pricing Calculator'!AF457</f>
        <v>744</v>
      </c>
      <c r="C1061" s="250">
        <f>'Pricing Calculator'!AA457</f>
        <v>0</v>
      </c>
      <c r="D1061" s="251" t="str">
        <f>'Pricing Calculator'!J457</f>
        <v>C1</v>
      </c>
      <c r="E1061" s="1055" t="s">
        <v>969</v>
      </c>
      <c r="F1061" s="1035">
        <f t="shared" si="342"/>
        <v>5.5E-2</v>
      </c>
      <c r="G1061" s="1035">
        <f t="shared" si="343"/>
        <v>0.13800000000000001</v>
      </c>
      <c r="H1061" s="1035" t="str">
        <f t="shared" si="344"/>
        <v/>
      </c>
      <c r="I1061" s="1035" t="str">
        <f t="shared" si="345"/>
        <v/>
      </c>
      <c r="J1061" s="1035" t="str">
        <f t="shared" si="346"/>
        <v/>
      </c>
      <c r="K1061" s="37" t="str">
        <f t="shared" si="347"/>
        <v/>
      </c>
      <c r="L1061">
        <f>IF('Pricing Calculator'!T457="Standard",1,0)</f>
        <v>1</v>
      </c>
      <c r="M1061">
        <f>IF('Pricing Calculator'!$T457="Basic",1,0)</f>
        <v>0</v>
      </c>
      <c r="N1061">
        <f t="shared" si="348"/>
        <v>5.5E-2</v>
      </c>
      <c r="O1061" s="572">
        <f t="shared" si="349"/>
        <v>0.13800000000000001</v>
      </c>
      <c r="P1061" s="572">
        <f t="shared" si="350"/>
        <v>0.13800000000000001</v>
      </c>
      <c r="Q1061" s="38">
        <f t="shared" si="351"/>
        <v>0</v>
      </c>
      <c r="R1061" s="38">
        <f t="shared" si="352"/>
        <v>0</v>
      </c>
      <c r="S1061" t="str">
        <f t="shared" si="353"/>
        <v/>
      </c>
      <c r="T1061" t="str">
        <f t="shared" si="354"/>
        <v/>
      </c>
      <c r="U1061" t="str">
        <f t="shared" si="355"/>
        <v/>
      </c>
      <c r="V1061" t="str">
        <f t="shared" si="356"/>
        <v/>
      </c>
      <c r="W1061" s="266" t="str">
        <f t="shared" si="357"/>
        <v/>
      </c>
      <c r="X1061" t="str">
        <f t="shared" si="358"/>
        <v/>
      </c>
      <c r="Y1061" s="266" t="str">
        <f t="shared" si="359"/>
        <v/>
      </c>
    </row>
    <row r="1062" spans="1:25" ht="16.8" outlineLevel="1">
      <c r="A1062" s="562"/>
      <c r="B1062" s="250">
        <f>'Pricing Calculator'!AF459</f>
        <v>744</v>
      </c>
      <c r="C1062" s="250">
        <f>'Pricing Calculator'!AA459</f>
        <v>0</v>
      </c>
      <c r="D1062" s="251" t="str">
        <f>'Pricing Calculator'!J459</f>
        <v>C2</v>
      </c>
      <c r="E1062" s="1055" t="s">
        <v>970</v>
      </c>
      <c r="F1062" s="1035">
        <f t="shared" si="342"/>
        <v>0.09</v>
      </c>
      <c r="G1062" s="1035">
        <f t="shared" si="343"/>
        <v>0.22500000000000001</v>
      </c>
      <c r="H1062" s="1035" t="str">
        <f t="shared" si="344"/>
        <v/>
      </c>
      <c r="I1062" s="1035" t="str">
        <f t="shared" si="345"/>
        <v/>
      </c>
      <c r="J1062" s="1035" t="str">
        <f t="shared" si="346"/>
        <v/>
      </c>
      <c r="K1062" s="37" t="str">
        <f t="shared" si="347"/>
        <v/>
      </c>
      <c r="L1062">
        <f>IF('Pricing Calculator'!T459="Standard",1,0)</f>
        <v>1</v>
      </c>
      <c r="M1062">
        <f>IF('Pricing Calculator'!$T459="Basic",1,0)</f>
        <v>0</v>
      </c>
      <c r="N1062">
        <f t="shared" si="348"/>
        <v>0.09</v>
      </c>
      <c r="O1062" s="572">
        <f t="shared" si="349"/>
        <v>0.22500000000000001</v>
      </c>
      <c r="P1062" s="572">
        <f t="shared" si="350"/>
        <v>0.22500000000000001</v>
      </c>
      <c r="Q1062" s="38">
        <f t="shared" si="351"/>
        <v>0</v>
      </c>
      <c r="R1062" s="38">
        <f t="shared" si="352"/>
        <v>0</v>
      </c>
      <c r="S1062" t="str">
        <f t="shared" si="353"/>
        <v/>
      </c>
      <c r="T1062" t="str">
        <f t="shared" si="354"/>
        <v/>
      </c>
      <c r="U1062" t="str">
        <f t="shared" si="355"/>
        <v/>
      </c>
      <c r="V1062" t="str">
        <f t="shared" si="356"/>
        <v/>
      </c>
      <c r="W1062" s="266" t="str">
        <f t="shared" si="357"/>
        <v/>
      </c>
      <c r="X1062" t="str">
        <f t="shared" si="358"/>
        <v/>
      </c>
      <c r="Y1062" s="266" t="str">
        <f t="shared" si="359"/>
        <v/>
      </c>
    </row>
    <row r="1063" spans="1:25" ht="16.8" outlineLevel="1">
      <c r="A1063" s="562"/>
      <c r="B1063" s="250">
        <f>'Pricing Calculator'!AF461</f>
        <v>744</v>
      </c>
      <c r="C1063" s="250">
        <f>'Pricing Calculator'!AA461</f>
        <v>0</v>
      </c>
      <c r="D1063" s="251" t="str">
        <f>'Pricing Calculator'!J461</f>
        <v>C3</v>
      </c>
      <c r="E1063" s="1055" t="s">
        <v>971</v>
      </c>
      <c r="F1063" s="1035">
        <f t="shared" si="342"/>
        <v>0.18</v>
      </c>
      <c r="G1063" s="1035">
        <f t="shared" si="343"/>
        <v>0.45</v>
      </c>
      <c r="H1063" s="1035" t="str">
        <f t="shared" si="344"/>
        <v/>
      </c>
      <c r="I1063" s="1035" t="str">
        <f t="shared" si="345"/>
        <v/>
      </c>
      <c r="J1063" s="1035" t="str">
        <f t="shared" si="346"/>
        <v/>
      </c>
      <c r="K1063" s="37" t="str">
        <f t="shared" si="347"/>
        <v/>
      </c>
      <c r="L1063">
        <f>IF('Pricing Calculator'!T461="Standard",1,0)</f>
        <v>1</v>
      </c>
      <c r="M1063">
        <f>IF('Pricing Calculator'!$T461="Basic",1,0)</f>
        <v>0</v>
      </c>
      <c r="N1063">
        <f t="shared" si="348"/>
        <v>0.18</v>
      </c>
      <c r="O1063" s="572">
        <f t="shared" si="349"/>
        <v>0.45</v>
      </c>
      <c r="P1063" s="572">
        <f t="shared" si="350"/>
        <v>0.45</v>
      </c>
      <c r="Q1063" s="38">
        <f t="shared" si="351"/>
        <v>0</v>
      </c>
      <c r="R1063" s="38">
        <f t="shared" si="352"/>
        <v>0</v>
      </c>
      <c r="S1063" t="str">
        <f t="shared" si="353"/>
        <v/>
      </c>
      <c r="T1063" t="str">
        <f t="shared" si="354"/>
        <v/>
      </c>
      <c r="U1063" t="str">
        <f t="shared" si="355"/>
        <v/>
      </c>
      <c r="V1063" t="str">
        <f t="shared" si="356"/>
        <v/>
      </c>
      <c r="W1063" s="266" t="str">
        <f t="shared" si="357"/>
        <v/>
      </c>
      <c r="X1063" t="str">
        <f t="shared" si="358"/>
        <v/>
      </c>
      <c r="Y1063" s="266" t="str">
        <f t="shared" si="359"/>
        <v/>
      </c>
    </row>
    <row r="1064" spans="1:25" ht="16.8" outlineLevel="1">
      <c r="A1064" s="562"/>
      <c r="B1064" s="250">
        <f>'Pricing Calculator'!AF463</f>
        <v>744</v>
      </c>
      <c r="C1064" s="250">
        <f>'Pricing Calculator'!AA463</f>
        <v>0</v>
      </c>
      <c r="D1064" s="251" t="str">
        <f>'Pricing Calculator'!J463</f>
        <v>C4</v>
      </c>
      <c r="E1064" s="1055" t="s">
        <v>972</v>
      </c>
      <c r="F1064" s="1035">
        <f t="shared" si="342"/>
        <v>0.21</v>
      </c>
      <c r="G1064" s="1035">
        <f t="shared" si="343"/>
        <v>0.52500000000000002</v>
      </c>
      <c r="H1064" s="1035" t="str">
        <f t="shared" si="344"/>
        <v/>
      </c>
      <c r="I1064" s="1035" t="str">
        <f t="shared" si="345"/>
        <v/>
      </c>
      <c r="J1064" s="1035" t="str">
        <f t="shared" si="346"/>
        <v/>
      </c>
      <c r="K1064" s="37" t="str">
        <f t="shared" si="347"/>
        <v/>
      </c>
      <c r="L1064">
        <f>IF('Pricing Calculator'!T463="Standard",1,0)</f>
        <v>1</v>
      </c>
      <c r="M1064">
        <f>IF('Pricing Calculator'!$T463="Basic",1,0)</f>
        <v>0</v>
      </c>
      <c r="N1064">
        <f t="shared" si="348"/>
        <v>0.21</v>
      </c>
      <c r="O1064" s="572">
        <f t="shared" si="349"/>
        <v>0.52500000000000002</v>
      </c>
      <c r="P1064" s="572">
        <f t="shared" si="350"/>
        <v>0.52500000000000002</v>
      </c>
      <c r="Q1064" s="38">
        <f t="shared" si="351"/>
        <v>0</v>
      </c>
      <c r="R1064" s="38">
        <f t="shared" si="352"/>
        <v>0</v>
      </c>
      <c r="S1064" t="str">
        <f t="shared" si="353"/>
        <v/>
      </c>
      <c r="T1064" t="str">
        <f t="shared" si="354"/>
        <v/>
      </c>
      <c r="U1064" t="str">
        <f t="shared" si="355"/>
        <v/>
      </c>
      <c r="V1064" t="str">
        <f t="shared" si="356"/>
        <v/>
      </c>
      <c r="W1064" s="266" t="str">
        <f t="shared" si="357"/>
        <v/>
      </c>
      <c r="X1064" t="str">
        <f t="shared" si="358"/>
        <v/>
      </c>
      <c r="Y1064" s="266" t="str">
        <f t="shared" si="359"/>
        <v/>
      </c>
    </row>
    <row r="1065" spans="1:25" ht="16.8" outlineLevel="1">
      <c r="A1065" s="562"/>
      <c r="B1065" s="250">
        <f>'Pricing Calculator'!AF465</f>
        <v>744</v>
      </c>
      <c r="C1065" s="250">
        <f>'Pricing Calculator'!AA465</f>
        <v>0</v>
      </c>
      <c r="D1065" s="251" t="str">
        <f>'Pricing Calculator'!J465</f>
        <v>C5</v>
      </c>
      <c r="E1065" s="1055" t="s">
        <v>973</v>
      </c>
      <c r="F1065" s="1035">
        <f t="shared" si="342"/>
        <v>0.42</v>
      </c>
      <c r="G1065" s="1035">
        <f t="shared" si="343"/>
        <v>1.05</v>
      </c>
      <c r="H1065" s="1035" t="str">
        <f t="shared" si="344"/>
        <v/>
      </c>
      <c r="I1065" s="1035" t="str">
        <f t="shared" si="345"/>
        <v/>
      </c>
      <c r="J1065" s="1035" t="str">
        <f t="shared" si="346"/>
        <v/>
      </c>
      <c r="K1065" s="37" t="str">
        <f t="shared" si="347"/>
        <v/>
      </c>
      <c r="L1065">
        <f>IF('Pricing Calculator'!T465="Standard",1,0)</f>
        <v>1</v>
      </c>
      <c r="M1065">
        <f>IF('Pricing Calculator'!$T465="Basic",1,0)</f>
        <v>0</v>
      </c>
      <c r="N1065">
        <f t="shared" si="348"/>
        <v>0.42</v>
      </c>
      <c r="O1065" s="572">
        <f t="shared" si="349"/>
        <v>1.05</v>
      </c>
      <c r="P1065" s="572">
        <f t="shared" si="350"/>
        <v>1.05</v>
      </c>
      <c r="Q1065" s="38">
        <f t="shared" si="351"/>
        <v>0</v>
      </c>
      <c r="R1065" s="38">
        <f t="shared" si="352"/>
        <v>0</v>
      </c>
      <c r="S1065" t="str">
        <f t="shared" si="353"/>
        <v/>
      </c>
      <c r="T1065" t="str">
        <f t="shared" si="354"/>
        <v/>
      </c>
      <c r="U1065" t="str">
        <f t="shared" si="355"/>
        <v/>
      </c>
      <c r="V1065" t="str">
        <f t="shared" si="356"/>
        <v/>
      </c>
      <c r="W1065" s="266" t="str">
        <f t="shared" si="357"/>
        <v/>
      </c>
      <c r="X1065" t="str">
        <f t="shared" si="358"/>
        <v/>
      </c>
      <c r="Y1065" s="266" t="str">
        <f t="shared" si="359"/>
        <v/>
      </c>
    </row>
    <row r="1066" spans="1:25" outlineLevel="1">
      <c r="A1066" s="33"/>
      <c r="B1066" s="238"/>
      <c r="C1066" s="46"/>
      <c r="D1066" s="1041"/>
      <c r="Q1066" s="329">
        <f>IF(Q1060="Not Available", "Not Available", SUM(Q1060:Q1065))</f>
        <v>0</v>
      </c>
      <c r="R1066" s="329">
        <f>IF(R1060="Not Available", "Not Available", SUM(R1060:R1065))</f>
        <v>0</v>
      </c>
    </row>
    <row r="1067" spans="1:25" outlineLevel="1">
      <c r="H1067" s="1026"/>
    </row>
    <row r="1068" spans="1:25" ht="28.5" customHeight="1" outlineLevel="1">
      <c r="A1068" s="12" t="s">
        <v>75</v>
      </c>
      <c r="O1068" s="911"/>
    </row>
    <row r="1069" spans="1:25" outlineLevel="1">
      <c r="B1069" s="2" t="s">
        <v>423</v>
      </c>
      <c r="C1069" s="2" t="s">
        <v>25</v>
      </c>
      <c r="D1069" s="2" t="s">
        <v>82</v>
      </c>
      <c r="E1069" s="564" t="s">
        <v>83</v>
      </c>
      <c r="F1069" s="2" t="s">
        <v>84</v>
      </c>
      <c r="G1069" s="2" t="s">
        <v>85</v>
      </c>
      <c r="H1069" s="2" t="s">
        <v>2</v>
      </c>
      <c r="I1069" s="2" t="s">
        <v>3154</v>
      </c>
      <c r="O1069" s="911"/>
    </row>
    <row r="1070" spans="1:25" ht="16.8" outlineLevel="1">
      <c r="A1070" s="33"/>
      <c r="B1070" s="94" t="s">
        <v>79</v>
      </c>
      <c r="C1070" s="89">
        <f>N323</f>
        <v>0.01</v>
      </c>
      <c r="D1070" s="1063">
        <v>10000</v>
      </c>
      <c r="E1070" s="1109">
        <v>1000000</v>
      </c>
      <c r="F1070" s="1079">
        <f>(E1070/D1070)*C1070</f>
        <v>1</v>
      </c>
      <c r="G1070" s="1063">
        <v>1000000</v>
      </c>
      <c r="H1070" s="1037" t="str">
        <f>IF(D1073&gt;0, O323, "")</f>
        <v/>
      </c>
      <c r="I1070" s="1037" t="str">
        <f>P323</f>
        <v/>
      </c>
      <c r="O1070" s="911"/>
    </row>
    <row r="1071" spans="1:25" ht="16.8" outlineLevel="1">
      <c r="A1071" s="33"/>
      <c r="B1071" s="94" t="s">
        <v>80</v>
      </c>
      <c r="C1071" s="89">
        <f>N324</f>
        <v>0.1</v>
      </c>
      <c r="D1071" s="1063">
        <v>100</v>
      </c>
      <c r="E1071" s="1090"/>
      <c r="F1071" s="1064"/>
      <c r="H1071" s="1037" t="str">
        <f>IF(D1073&gt;0, O324, "")</f>
        <v/>
      </c>
      <c r="I1071" s="1037" t="str">
        <f>+P324</f>
        <v/>
      </c>
      <c r="O1071" s="911"/>
    </row>
    <row r="1072" spans="1:25" ht="16.8" outlineLevel="1">
      <c r="A1072" s="88"/>
      <c r="B1072" s="88"/>
      <c r="O1072" s="911"/>
    </row>
    <row r="1073" spans="1:15" ht="16.8" outlineLevel="1">
      <c r="A1073" s="88"/>
      <c r="B1073" t="s">
        <v>86</v>
      </c>
      <c r="D1073" s="1106">
        <f>'Pricing Calculator'!R698</f>
        <v>0</v>
      </c>
      <c r="O1073" s="911"/>
    </row>
    <row r="1074" spans="1:15" ht="16.8" outlineLevel="1">
      <c r="A1074" s="88"/>
      <c r="B1074" t="s">
        <v>3536</v>
      </c>
      <c r="D1074" s="1085">
        <f>D1073*E1070</f>
        <v>0</v>
      </c>
      <c r="O1074" s="911"/>
    </row>
    <row r="1075" spans="1:15" ht="16.8" outlineLevel="1">
      <c r="A1075" s="88"/>
      <c r="B1075" t="s">
        <v>88</v>
      </c>
      <c r="D1075" s="1053">
        <f>ROUNDUP(D1074/D1070,0)</f>
        <v>0</v>
      </c>
      <c r="O1075" s="911"/>
    </row>
    <row r="1076" spans="1:15" ht="16.8" outlineLevel="1">
      <c r="A1076" s="160"/>
      <c r="B1076" s="45" t="s">
        <v>89</v>
      </c>
      <c r="D1076" s="1064">
        <f>ROUNDUP(D1074/D1070,)</f>
        <v>0</v>
      </c>
      <c r="G1076" s="1070"/>
      <c r="O1076" s="911"/>
    </row>
    <row r="1077" spans="1:15" ht="16.8" outlineLevel="1">
      <c r="A1077" s="160"/>
      <c r="B1077" s="268" t="s">
        <v>319</v>
      </c>
      <c r="D1077" s="1110">
        <f>IF(C1070=999999, "Not Available", D1076*C1070)</f>
        <v>0</v>
      </c>
      <c r="O1077" s="911"/>
    </row>
    <row r="1078" spans="1:15" outlineLevel="1">
      <c r="A1078" s="46"/>
      <c r="B1078" s="45"/>
      <c r="O1078" s="911"/>
    </row>
    <row r="1079" spans="1:15" outlineLevel="1">
      <c r="A1079" s="46"/>
      <c r="B1079" t="s">
        <v>87</v>
      </c>
      <c r="D1079" s="1106">
        <f>'Pricing Calculator'!R700</f>
        <v>0</v>
      </c>
      <c r="O1079" s="911"/>
    </row>
    <row r="1080" spans="1:15" outlineLevel="1">
      <c r="A1080" s="46"/>
      <c r="B1080" s="45" t="s">
        <v>81</v>
      </c>
      <c r="D1080" s="1053">
        <f>ROUNDUP(D1079/D1071,0)</f>
        <v>0</v>
      </c>
      <c r="O1080" s="911"/>
    </row>
    <row r="1081" spans="1:15" outlineLevel="1">
      <c r="A1081" s="46"/>
      <c r="B1081" s="268" t="s">
        <v>25</v>
      </c>
      <c r="D1081" s="1111">
        <f>IF(C1071=999999, "Not Available", D1080*C1071)</f>
        <v>0</v>
      </c>
      <c r="O1081" s="911"/>
    </row>
    <row r="1082" spans="1:15" outlineLevel="1">
      <c r="A1082" s="46"/>
      <c r="B1082" s="45"/>
      <c r="O1082" s="911"/>
    </row>
    <row r="1083" spans="1:15" ht="16.8" outlineLevel="1">
      <c r="A1083" s="160"/>
      <c r="B1083" s="268" t="s">
        <v>90</v>
      </c>
      <c r="D1083" s="1112">
        <f>SUM(D1081,D1077)</f>
        <v>0</v>
      </c>
      <c r="O1083" s="911"/>
    </row>
    <row r="1084" spans="1:15" ht="16.8" outlineLevel="1">
      <c r="A1084" s="33"/>
      <c r="B1084" s="160"/>
      <c r="C1084" s="45"/>
      <c r="O1084" s="911"/>
    </row>
    <row r="1085" spans="1:15" ht="34.799999999999997" outlineLevel="1">
      <c r="A1085" s="12" t="s">
        <v>76</v>
      </c>
      <c r="B1085" s="85"/>
      <c r="O1085" s="911"/>
    </row>
    <row r="1086" spans="1:15" ht="16.8" outlineLevel="1">
      <c r="A1086" s="85"/>
      <c r="B1086" s="85"/>
      <c r="C1086" s="45"/>
      <c r="O1086" s="911"/>
    </row>
    <row r="1087" spans="1:15" ht="21" outlineLevel="1">
      <c r="A1087" s="85"/>
      <c r="B1087" s="39" t="s">
        <v>3537</v>
      </c>
      <c r="C1087" s="1"/>
      <c r="D1087" s="1535" t="s">
        <v>97</v>
      </c>
      <c r="E1087" s="1535"/>
      <c r="F1087" s="1535"/>
      <c r="G1087" s="1535"/>
      <c r="H1087" s="1535"/>
      <c r="O1087" s="911"/>
    </row>
    <row r="1088" spans="1:15" ht="16.8" outlineLevel="1">
      <c r="A1088" s="85"/>
      <c r="B1088" s="1"/>
      <c r="C1088" s="2" t="s">
        <v>55</v>
      </c>
      <c r="D1088" s="2" t="s">
        <v>56</v>
      </c>
      <c r="E1088" s="564" t="s">
        <v>32</v>
      </c>
      <c r="F1088" s="2" t="s">
        <v>31</v>
      </c>
      <c r="G1088" s="2" t="s">
        <v>10</v>
      </c>
      <c r="H1088" s="2" t="s">
        <v>41</v>
      </c>
      <c r="I1088" s="2" t="s">
        <v>2</v>
      </c>
      <c r="J1088" s="2" t="s">
        <v>3154</v>
      </c>
      <c r="O1088" s="911"/>
    </row>
    <row r="1089" spans="1:16" ht="16.8" outlineLevel="1">
      <c r="A1089" s="85"/>
      <c r="B1089" t="s">
        <v>1338</v>
      </c>
      <c r="C1089" s="21"/>
      <c r="D1089" s="1064"/>
      <c r="F1089" s="1055">
        <v>1</v>
      </c>
      <c r="G1089" s="1064">
        <v>1024</v>
      </c>
      <c r="H1089" s="1064"/>
      <c r="I1089" s="1026"/>
      <c r="J1089" s="1081"/>
      <c r="O1089" s="911"/>
    </row>
    <row r="1090" spans="1:16" ht="16.8" outlineLevel="1">
      <c r="A1090" s="85"/>
      <c r="B1090" t="s">
        <v>116</v>
      </c>
      <c r="C1090" s="21">
        <v>0</v>
      </c>
      <c r="D1090" s="1064">
        <f>G1090</f>
        <v>5120</v>
      </c>
      <c r="E1090" s="1097" t="str">
        <f>IF(E327 =999999, "Not Available", N327)</f>
        <v>Not Available</v>
      </c>
      <c r="F1090" s="1055" t="s">
        <v>120</v>
      </c>
      <c r="G1090" s="1064">
        <f>G1089*5</f>
        <v>5120</v>
      </c>
      <c r="H1090" s="1070" t="str">
        <f>IF(E1090="Not Available", "Not Available", E1090*(D1090-C1090))</f>
        <v>Not Available</v>
      </c>
      <c r="I1090" s="1018" t="str">
        <f>IF(D1096&gt;0, O327, "")</f>
        <v/>
      </c>
      <c r="J1090" s="1018" t="str">
        <f>P327</f>
        <v/>
      </c>
      <c r="O1090" s="911"/>
    </row>
    <row r="1091" spans="1:16" ht="16.8" outlineLevel="1">
      <c r="A1091" s="85"/>
      <c r="B1091" t="s">
        <v>112</v>
      </c>
      <c r="C1091" s="21">
        <f>D1090</f>
        <v>5120</v>
      </c>
      <c r="D1091" s="1064">
        <f>G1091+D1090+0.01</f>
        <v>20480.009999999998</v>
      </c>
      <c r="E1091" s="1097">
        <f>IF(E328 =999999, "Not Available", N328)</f>
        <v>1.19</v>
      </c>
      <c r="F1091" s="1055" t="s">
        <v>119</v>
      </c>
      <c r="G1091" s="1064">
        <f>G1089*15</f>
        <v>15360</v>
      </c>
      <c r="H1091" s="1070">
        <f>IF(E1091="Not Available", "Not Available", E1091*(D1091-C1091))</f>
        <v>18278.411899999996</v>
      </c>
      <c r="I1091" s="1018" t="str">
        <f>IF($D$1096&gt;0, $O328, "")</f>
        <v/>
      </c>
      <c r="J1091" s="1081" t="str">
        <f>P328</f>
        <v/>
      </c>
      <c r="O1091" s="911"/>
    </row>
    <row r="1092" spans="1:16" outlineLevel="1">
      <c r="B1092" t="s">
        <v>113</v>
      </c>
      <c r="C1092" s="21">
        <f>D1091</f>
        <v>20480.009999999998</v>
      </c>
      <c r="D1092" s="1064">
        <f>D1091+G1092+0.01</f>
        <v>51200.02</v>
      </c>
      <c r="E1092" s="1097">
        <f>IF(E329 =999999, "Not Available", N329)</f>
        <v>1.0900000000000001</v>
      </c>
      <c r="F1092" s="1055" t="s">
        <v>118</v>
      </c>
      <c r="G1092" s="1064">
        <f>G1089*30</f>
        <v>30720</v>
      </c>
      <c r="H1092" s="1070">
        <f>IF(E1092="Not Available", "Not Available", E1092*(D1092-C1092))</f>
        <v>33484.810900000004</v>
      </c>
      <c r="I1092" s="1018" t="str">
        <f>IF($D$1096&gt;0, $O329, "")</f>
        <v/>
      </c>
      <c r="J1092" s="1081" t="str">
        <f>P329</f>
        <v/>
      </c>
      <c r="O1092" s="911"/>
    </row>
    <row r="1093" spans="1:16" ht="16.8" outlineLevel="1">
      <c r="A1093" s="85"/>
      <c r="B1093" t="s">
        <v>114</v>
      </c>
      <c r="C1093" s="21">
        <f>D1092</f>
        <v>51200.02</v>
      </c>
      <c r="D1093" s="1064">
        <f>D1092+G1093+0.01</f>
        <v>102400.02999999998</v>
      </c>
      <c r="E1093" s="1097">
        <f>IF(E330 =999999, "Not Available", N330)</f>
        <v>0.89</v>
      </c>
      <c r="F1093" s="1055" t="s">
        <v>117</v>
      </c>
      <c r="G1093" s="1064">
        <f>50*G1089</f>
        <v>51200</v>
      </c>
      <c r="H1093" s="1070">
        <f>IF(E1093="Not Available", "Not Available", E1093*(D1093-C1093))</f>
        <v>45568.008899999986</v>
      </c>
      <c r="I1093" s="1018" t="str">
        <f>IF($D$1096&gt;0, $O330, "")</f>
        <v/>
      </c>
      <c r="J1093" s="1081" t="str">
        <f>P330</f>
        <v/>
      </c>
      <c r="O1093" s="911"/>
    </row>
    <row r="1094" spans="1:16" ht="16.8" outlineLevel="1">
      <c r="A1094" s="85"/>
      <c r="B1094" t="s">
        <v>115</v>
      </c>
      <c r="C1094" s="21">
        <f>D1093</f>
        <v>102400.02999999998</v>
      </c>
      <c r="E1094" s="1097">
        <f>IF(E331 =999999, "Not Available", N331)</f>
        <v>0.69</v>
      </c>
      <c r="F1094" s="1055" t="s">
        <v>29</v>
      </c>
      <c r="G1094" s="1064">
        <f>100*G1089</f>
        <v>102400</v>
      </c>
      <c r="H1094" s="1070"/>
      <c r="I1094" s="1018" t="str">
        <f>IF($D$1096&gt;0, $O331, "")</f>
        <v/>
      </c>
      <c r="J1094" s="1081" t="str">
        <f>P331</f>
        <v/>
      </c>
      <c r="O1094" s="911"/>
    </row>
    <row r="1095" spans="1:16" ht="16.8" outlineLevel="1">
      <c r="A1095" s="85"/>
      <c r="O1095" s="911"/>
    </row>
    <row r="1096" spans="1:16" ht="16.8" outlineLevel="1">
      <c r="A1096" s="85"/>
      <c r="B1096" s="248" t="s">
        <v>424</v>
      </c>
      <c r="C1096" s="249"/>
      <c r="D1096" s="1062">
        <f>'Pricing Calculator'!AJ671</f>
        <v>0</v>
      </c>
      <c r="F1096" s="163"/>
      <c r="O1096" s="911"/>
    </row>
    <row r="1097" spans="1:16" ht="16.8" outlineLevel="1">
      <c r="B1097" s="249" t="s">
        <v>121</v>
      </c>
      <c r="C1097" s="249"/>
      <c r="D1097" s="1113" t="str">
        <f>IF(E1090="Not Available","Not Available",IF(AND(D1096&gt;C1090,D1096&lt;D1090),(D1096-C1090)*E1090,IF(AND(D1096&gt;C1091,D1096&lt;D1091),H1090+((D1096-C1091)*E1091),IF(AND(D1096&gt;C1092,D1096&lt;D1092),H1091+H1090+((D1096-C1092)*E1092),IF(AND(D1096&gt;C1093,D1096&lt;D1093),H1092+H1091+H1090+((D1096-C1093)*E1093),IF(D1096&gt;C1094,"Contact Us",0))))))</f>
        <v>Not Available</v>
      </c>
      <c r="F1097" s="163"/>
      <c r="H1097" s="163"/>
      <c r="O1097" s="911"/>
    </row>
    <row r="1098" spans="1:16" ht="16.8" outlineLevel="1">
      <c r="B1098" s="249"/>
      <c r="C1098" s="249"/>
      <c r="D1098" s="1114" t="str">
        <f>IF(E1090="Not Available", "Not Available", D1097)</f>
        <v>Not Available</v>
      </c>
      <c r="F1098" s="163"/>
      <c r="H1098" s="163"/>
      <c r="O1098" s="911"/>
    </row>
    <row r="1099" spans="1:16" outlineLevel="1">
      <c r="B1099" s="169"/>
      <c r="C1099" s="249"/>
      <c r="E1099" s="1055" t="s">
        <v>2</v>
      </c>
      <c r="F1099" s="1053" t="s">
        <v>3154</v>
      </c>
      <c r="J1099" s="1053" t="s">
        <v>2</v>
      </c>
      <c r="K1099" t="s">
        <v>3154</v>
      </c>
      <c r="O1099" s="911" t="s">
        <v>2</v>
      </c>
      <c r="P1099" s="572" t="s">
        <v>3154</v>
      </c>
    </row>
    <row r="1100" spans="1:16" ht="16.8" outlineLevel="1">
      <c r="B1100" s="248" t="s">
        <v>1325</v>
      </c>
      <c r="C1100" s="270"/>
      <c r="D1100" s="1106">
        <f>'Pricing Calculator'!R667</f>
        <v>0</v>
      </c>
      <c r="H1100" s="1108" t="s">
        <v>1326</v>
      </c>
      <c r="I1100" s="1106">
        <f>'Pricing Calculator'!R669</f>
        <v>0</v>
      </c>
      <c r="M1100" s="248" t="s">
        <v>1327</v>
      </c>
      <c r="N1100" s="43">
        <f>'Pricing Calculator'!R671</f>
        <v>0</v>
      </c>
      <c r="O1100" s="911"/>
    </row>
    <row r="1101" spans="1:16" outlineLevel="1">
      <c r="B1101" s="169" t="s">
        <v>122</v>
      </c>
      <c r="C1101" s="249"/>
      <c r="D1101" s="1035" t="str">
        <f>IF(E333=999999, "Not Available", N333)</f>
        <v>Not Available</v>
      </c>
      <c r="E1101" s="1014" t="str">
        <f>IF(D1100&gt;0, O333, "")</f>
        <v/>
      </c>
      <c r="F1101" s="1037" t="str">
        <f>P333</f>
        <v/>
      </c>
      <c r="H1101" s="1055"/>
      <c r="I1101" s="1035">
        <f>IF(E334=999999, "Not Available", N334)</f>
        <v>139</v>
      </c>
      <c r="J1101" s="1037" t="str">
        <f>IF(I1100&gt;0, O334, "")</f>
        <v/>
      </c>
      <c r="K1101" s="25" t="str">
        <f>P334</f>
        <v/>
      </c>
      <c r="N1101" s="37">
        <f>IF(E335=999999, "Not Available", N335)</f>
        <v>399</v>
      </c>
      <c r="O1101" s="911" t="str">
        <f>IF(N1100&gt;0, O335, "")</f>
        <v/>
      </c>
      <c r="P1101" s="572" t="str">
        <f>P335</f>
        <v/>
      </c>
    </row>
    <row r="1102" spans="1:16" outlineLevel="1">
      <c r="B1102" s="272" t="s">
        <v>124</v>
      </c>
      <c r="C1102" s="249"/>
      <c r="D1102" s="1107" t="str">
        <f>IF(D1101="Not Available", "Not Available", D1101*D1100)</f>
        <v>Not Available</v>
      </c>
      <c r="H1102" s="1055"/>
      <c r="I1102" s="1107" t="str">
        <f>IF(D1101="Not Available", "Not Available", I1101*I1100)</f>
        <v>Not Available</v>
      </c>
      <c r="N1102" s="144" t="str">
        <f>IF(D1101="Not Available", "Not Available", N1101*N1100)</f>
        <v>Not Available</v>
      </c>
      <c r="O1102" s="911"/>
    </row>
    <row r="1103" spans="1:16" outlineLevel="1">
      <c r="B1103" s="272"/>
      <c r="C1103" s="249"/>
      <c r="D1103" s="320"/>
      <c r="F1103" s="320"/>
      <c r="H1103" s="320"/>
      <c r="O1103" s="911"/>
    </row>
    <row r="1104" spans="1:16" outlineLevel="1">
      <c r="B1104" s="272"/>
      <c r="C1104" s="249"/>
      <c r="D1104" s="320"/>
      <c r="F1104" s="320"/>
      <c r="H1104" s="320"/>
      <c r="O1104" s="911"/>
    </row>
    <row r="1105" spans="2:15" ht="16.8" outlineLevel="1">
      <c r="B1105" s="248" t="s">
        <v>1378</v>
      </c>
      <c r="C1105" s="249"/>
      <c r="D1105" s="320"/>
      <c r="F1105" s="320"/>
      <c r="H1105" s="320"/>
      <c r="I1105" s="1053" t="s">
        <v>2</v>
      </c>
      <c r="J1105" s="1053" t="s">
        <v>3154</v>
      </c>
      <c r="O1105" s="911"/>
    </row>
    <row r="1106" spans="2:15" outlineLevel="1">
      <c r="B1106" s="272" t="s">
        <v>1339</v>
      </c>
      <c r="C1106" s="249"/>
      <c r="D1106" s="320"/>
      <c r="F1106" s="320">
        <v>1</v>
      </c>
      <c r="G1106" s="1053">
        <v>1024</v>
      </c>
      <c r="H1106" s="320"/>
      <c r="O1106" s="911"/>
    </row>
    <row r="1107" spans="2:15" outlineLevel="1">
      <c r="B1107" s="272" t="s">
        <v>116</v>
      </c>
      <c r="C1107" s="249"/>
      <c r="D1107" s="320">
        <f>G1107</f>
        <v>5120</v>
      </c>
      <c r="E1107" s="1097" t="str">
        <f>IF(E346 =999999, "Not Available", N346)</f>
        <v>Not Available</v>
      </c>
      <c r="F1107" s="320" t="s">
        <v>1334</v>
      </c>
      <c r="G1107" s="1053">
        <f>G1106*5</f>
        <v>5120</v>
      </c>
      <c r="H1107" s="1070" t="str">
        <f>IF(E1107="Not Available", "Not Available", E1107*(D1107-C1107))</f>
        <v>Not Available</v>
      </c>
      <c r="I1107" s="1037" t="str">
        <f>IF($D$1113&gt;0, O346, "")</f>
        <v/>
      </c>
      <c r="J1107" s="1037" t="str">
        <f>P346</f>
        <v/>
      </c>
      <c r="O1107" s="911"/>
    </row>
    <row r="1108" spans="2:15" outlineLevel="1">
      <c r="B1108" s="272" t="s">
        <v>1331</v>
      </c>
      <c r="C1108" s="249">
        <f>D1107</f>
        <v>5120</v>
      </c>
      <c r="D1108" s="320">
        <f>+D1107+G1108+0.01</f>
        <v>10240.01</v>
      </c>
      <c r="E1108" s="1097">
        <f>IF(E347 =999999, "Not Available", N347)</f>
        <v>1.89</v>
      </c>
      <c r="F1108" s="320" t="s">
        <v>1334</v>
      </c>
      <c r="G1108" s="1053">
        <f>G1106*5</f>
        <v>5120</v>
      </c>
      <c r="H1108" s="1070">
        <f>IF(E1108="Not Available", "Not Available", E1108*(D1108-C1108))</f>
        <v>9676.8189000000002</v>
      </c>
      <c r="I1108" s="1037" t="str">
        <f>IF($D$1113&gt;0, O347, "")</f>
        <v/>
      </c>
      <c r="J1108" s="1037" t="str">
        <f>P347</f>
        <v>AzureCompute ShrdSvr ALNG SubsVL MVL 1GB Commit EncdrOutput</v>
      </c>
      <c r="O1108" s="911"/>
    </row>
    <row r="1109" spans="2:15" outlineLevel="1">
      <c r="B1109" s="272" t="s">
        <v>112</v>
      </c>
      <c r="C1109" s="249">
        <f>D1108</f>
        <v>10240.01</v>
      </c>
      <c r="D1109" s="320">
        <f>+G1109+D1108+0.01</f>
        <v>25600.02</v>
      </c>
      <c r="E1109" s="1097">
        <f>IF(E348 =999999, "Not Available", N348)</f>
        <v>1.69</v>
      </c>
      <c r="F1109" s="320" t="s">
        <v>1335</v>
      </c>
      <c r="G1109" s="1053">
        <f>+G1106*15</f>
        <v>15360</v>
      </c>
      <c r="H1109" s="1070">
        <f>IF(E1109="Not Available", "Not Available", E1109*(D1109-C1109))</f>
        <v>25958.4169</v>
      </c>
      <c r="I1109" s="1037" t="str">
        <f>IF($D$1113&gt;0, O348, "")</f>
        <v/>
      </c>
      <c r="J1109" s="1037" t="str">
        <f>P348</f>
        <v>AzureCompute ShrdSvr ALNG SubsVL MVL 1GB Commit EncdrOutput</v>
      </c>
      <c r="O1109" s="911"/>
    </row>
    <row r="1110" spans="2:15" outlineLevel="1">
      <c r="B1110" s="272" t="s">
        <v>1332</v>
      </c>
      <c r="C1110" s="249">
        <f>D1109</f>
        <v>25600.02</v>
      </c>
      <c r="D1110" s="320">
        <f>+G1110+D1109+0.01</f>
        <v>51200.030000000006</v>
      </c>
      <c r="E1110" s="1097">
        <f>IF(E349 =999999, "Not Available", N349)</f>
        <v>1.49</v>
      </c>
      <c r="F1110" s="351" t="s">
        <v>1336</v>
      </c>
      <c r="G1110" s="1053">
        <f>G1106*25</f>
        <v>25600</v>
      </c>
      <c r="H1110" s="1070">
        <f>IF(E1110="Not Available", "Not Available", E1110*(D1110-C1110))</f>
        <v>38144.014900000009</v>
      </c>
      <c r="I1110" s="1037" t="str">
        <f>IF($D$1113&gt;0, O349, "")</f>
        <v/>
      </c>
      <c r="J1110" s="1037" t="str">
        <f>P349</f>
        <v>AzureCompute ShrdSvr ALNG SubsVL MVL 1GB Commit EncdrOutput</v>
      </c>
      <c r="O1110" s="911"/>
    </row>
    <row r="1111" spans="2:15" outlineLevel="1">
      <c r="B1111" s="272" t="s">
        <v>1333</v>
      </c>
      <c r="C1111" s="249">
        <f>D1110</f>
        <v>51200.030000000006</v>
      </c>
      <c r="D1111" s="320"/>
      <c r="E1111" s="1097">
        <f>IF(E350 =999999, "Not Available", N350)</f>
        <v>1.29</v>
      </c>
      <c r="F1111" s="351" t="s">
        <v>1337</v>
      </c>
      <c r="G1111" s="1053">
        <f>G1106*50</f>
        <v>51200</v>
      </c>
      <c r="H1111" s="320"/>
      <c r="I1111" s="1037" t="str">
        <f>IF($D$1113&gt;0, O350, "")</f>
        <v/>
      </c>
      <c r="J1111" s="1037" t="str">
        <f>P350</f>
        <v>AzureCompute ShrdSvr ALNG SubsVL MVL 1GB Commit EncdrOutput</v>
      </c>
      <c r="O1111" s="911"/>
    </row>
    <row r="1112" spans="2:15" outlineLevel="1">
      <c r="B1112" s="272"/>
      <c r="C1112" s="249"/>
      <c r="D1112" s="320"/>
      <c r="E1112" s="320"/>
      <c r="F1112" s="320"/>
      <c r="H1112" s="320"/>
      <c r="O1112" s="911"/>
    </row>
    <row r="1113" spans="2:15" ht="16.8" outlineLevel="1">
      <c r="B1113" s="248" t="s">
        <v>1379</v>
      </c>
      <c r="C1113" s="249"/>
      <c r="D1113" s="1062">
        <f>'Pricing Calculator'!AJ667</f>
        <v>0</v>
      </c>
      <c r="E1113" s="320"/>
      <c r="F1113" s="320"/>
      <c r="H1113" s="320"/>
      <c r="O1113" s="911"/>
    </row>
    <row r="1114" spans="2:15" outlineLevel="1">
      <c r="B1114" s="249" t="s">
        <v>1380</v>
      </c>
      <c r="C1114" s="249"/>
      <c r="D1114" s="1113" t="str">
        <f>IF(E1107="Not Available", "Not Available", IF(AND(D1113&gt;C1107,D1113&lt;D1107),(D1113-C1107)*E1107,IF(AND(D1113&gt;C1108,D1113&lt;D1108),H1107+((D1113-C1108)*E1108),IF(AND(D1113&gt;C1109,D1113&lt;D1109),H1108+H1107+((D1113-C1109)*E1109),IF(AND(D1113&gt;C1110,D1113&lt;D1110),H1109++H1108+H1107+((D1113-C1110)*E1110),IF(D1113&gt;C1111,"Contact Us",0))))))</f>
        <v>Not Available</v>
      </c>
      <c r="E1114" s="320"/>
      <c r="F1114" s="320"/>
      <c r="H1114" s="320"/>
      <c r="O1114" s="911"/>
    </row>
    <row r="1115" spans="2:15" outlineLevel="1">
      <c r="B1115" s="249"/>
      <c r="C1115" s="249"/>
      <c r="D1115" s="1114"/>
      <c r="E1115" s="320"/>
      <c r="F1115" s="320"/>
      <c r="H1115" s="320"/>
      <c r="O1115" s="911"/>
    </row>
    <row r="1116" spans="2:15" ht="16.8" outlineLevel="1">
      <c r="B1116" s="248" t="s">
        <v>3399</v>
      </c>
      <c r="C1116" s="249"/>
      <c r="D1116" s="320"/>
      <c r="F1116" s="320"/>
      <c r="H1116" s="320"/>
      <c r="I1116" s="1053" t="s">
        <v>2</v>
      </c>
      <c r="J1116" s="1053" t="s">
        <v>3154</v>
      </c>
      <c r="O1116" s="911"/>
    </row>
    <row r="1117" spans="2:15" outlineLevel="1">
      <c r="B1117" s="272" t="s">
        <v>1339</v>
      </c>
      <c r="C1117" s="249"/>
      <c r="D1117" s="320"/>
      <c r="F1117" s="320">
        <v>1</v>
      </c>
      <c r="G1117" s="1053">
        <v>1024</v>
      </c>
      <c r="H1117" s="320"/>
      <c r="O1117" s="911"/>
    </row>
    <row r="1118" spans="2:15" outlineLevel="1">
      <c r="B1118" s="272" t="s">
        <v>116</v>
      </c>
      <c r="C1118" s="249"/>
      <c r="D1118" s="320">
        <f>G1118</f>
        <v>5120</v>
      </c>
      <c r="E1118" s="1097" t="str">
        <f>IF(E352 =999999, "Not Available", N352)</f>
        <v>Not Available</v>
      </c>
      <c r="F1118" s="320" t="s">
        <v>1334</v>
      </c>
      <c r="G1118" s="1053">
        <f>G1117*5</f>
        <v>5120</v>
      </c>
      <c r="H1118" s="1070" t="str">
        <f>IF(E1118="Not Available", "Not Available", E1118*(D1118-C1118))</f>
        <v>Not Available</v>
      </c>
      <c r="I1118" s="1037" t="str">
        <f>IF($D$1124&gt;0, O352, "")</f>
        <v/>
      </c>
      <c r="J1118" s="1037" t="str">
        <f>P352</f>
        <v/>
      </c>
      <c r="O1118" s="911"/>
    </row>
    <row r="1119" spans="2:15" outlineLevel="1">
      <c r="B1119" s="272" t="s">
        <v>1331</v>
      </c>
      <c r="C1119" s="249">
        <f>D1118</f>
        <v>5120</v>
      </c>
      <c r="D1119" s="320">
        <f>+D1118+G1119+0.01</f>
        <v>10240.01</v>
      </c>
      <c r="E1119" s="1097">
        <f>IF(E353 =999999, "Not Available", N353)</f>
        <v>3.79</v>
      </c>
      <c r="F1119" s="320" t="s">
        <v>1334</v>
      </c>
      <c r="G1119" s="1053">
        <f>G1117*5</f>
        <v>5120</v>
      </c>
      <c r="H1119" s="1070">
        <f>IF(E1119="Not Available", "Not Available", E1119*(D1119-C1119))</f>
        <v>19404.837900000002</v>
      </c>
      <c r="I1119" s="1037" t="str">
        <f>IF($D$1124&gt;0, O353, "")</f>
        <v/>
      </c>
      <c r="J1119" s="1037" t="str">
        <f>P353</f>
        <v/>
      </c>
      <c r="O1119" s="911"/>
    </row>
    <row r="1120" spans="2:15" outlineLevel="1">
      <c r="B1120" s="272" t="s">
        <v>112</v>
      </c>
      <c r="C1120" s="249">
        <f>D1119</f>
        <v>10240.01</v>
      </c>
      <c r="D1120" s="320">
        <f>+G1120+D1119+0.01</f>
        <v>25600.02</v>
      </c>
      <c r="E1120" s="1097">
        <f>IF(E354 =999999, "Not Available", N354)</f>
        <v>3.39</v>
      </c>
      <c r="F1120" s="320" t="s">
        <v>1335</v>
      </c>
      <c r="G1120" s="1053">
        <f>+G1117*15</f>
        <v>15360</v>
      </c>
      <c r="H1120" s="1070">
        <f>IF(E1120="Not Available", "Not Available", E1120*(D1120-C1120))</f>
        <v>52070.433900000004</v>
      </c>
      <c r="I1120" s="1037" t="str">
        <f>IF($D$1124&gt;0, O354, "")</f>
        <v/>
      </c>
      <c r="J1120" s="1037" t="str">
        <f>P354</f>
        <v/>
      </c>
      <c r="O1120" s="911"/>
    </row>
    <row r="1121" spans="2:15" outlineLevel="1">
      <c r="B1121" s="272" t="s">
        <v>1332</v>
      </c>
      <c r="C1121" s="249">
        <f>D1120</f>
        <v>25600.02</v>
      </c>
      <c r="D1121" s="320">
        <f>+G1121+D1120+0.01</f>
        <v>51200.030000000006</v>
      </c>
      <c r="E1121" s="1097">
        <f>IF(E355 =999999, "Not Available", N355)</f>
        <v>2.99</v>
      </c>
      <c r="F1121" s="351" t="s">
        <v>1336</v>
      </c>
      <c r="G1121" s="1053">
        <f>G1117*25</f>
        <v>25600</v>
      </c>
      <c r="H1121" s="1070">
        <f>IF(E1121="Not Available", "Not Available", E1121*(D1121-C1121))</f>
        <v>76544.029900000023</v>
      </c>
      <c r="I1121" s="1037" t="str">
        <f>IF($D$1124&gt;0, O355, "")</f>
        <v/>
      </c>
      <c r="J1121" s="1037" t="str">
        <f>P355</f>
        <v/>
      </c>
      <c r="O1121" s="911"/>
    </row>
    <row r="1122" spans="2:15" outlineLevel="1">
      <c r="B1122" s="272" t="s">
        <v>1333</v>
      </c>
      <c r="C1122" s="249">
        <f>D1121</f>
        <v>51200.030000000006</v>
      </c>
      <c r="D1122" s="320"/>
      <c r="E1122" s="1097">
        <f>IF(E356 =999999, "Not Available", N356)</f>
        <v>2.59</v>
      </c>
      <c r="F1122" s="351" t="s">
        <v>1337</v>
      </c>
      <c r="G1122" s="1053">
        <f>G1117*50</f>
        <v>51200</v>
      </c>
      <c r="H1122" s="320"/>
      <c r="I1122" s="1037" t="str">
        <f>IF($D$1124&gt;0, O356, "")</f>
        <v/>
      </c>
      <c r="J1122" s="1037" t="str">
        <f>P356</f>
        <v/>
      </c>
      <c r="O1122" s="911"/>
    </row>
    <row r="1123" spans="2:15" outlineLevel="1">
      <c r="B1123" s="272"/>
      <c r="C1123" s="249"/>
      <c r="D1123" s="320"/>
      <c r="E1123" s="320"/>
      <c r="F1123" s="320"/>
      <c r="H1123" s="320"/>
      <c r="O1123" s="911"/>
    </row>
    <row r="1124" spans="2:15" ht="16.8" outlineLevel="1">
      <c r="B1124" s="248" t="s">
        <v>3400</v>
      </c>
      <c r="C1124" s="249"/>
      <c r="D1124" s="1062">
        <f>'Pricing Calculator'!AJ669</f>
        <v>0</v>
      </c>
      <c r="E1124" s="320"/>
      <c r="F1124" s="320"/>
      <c r="H1124" s="320"/>
      <c r="O1124" s="911"/>
    </row>
    <row r="1125" spans="2:15" outlineLevel="1">
      <c r="B1125" s="249" t="s">
        <v>1380</v>
      </c>
      <c r="C1125" s="249"/>
      <c r="D1125" s="1113" t="str">
        <f>IF(E1118="Not Available", "Not Available", IF(AND(D1124&gt;C1118,D1124&lt;D1118),(D1124-C1118)*E1118,IF(AND(D1124&gt;C1119,D1124&lt;D1119),H1118+((D1124-C1119)*E1119),IF(AND(D1124&gt;C1120,D1124&lt;D1120),H1119+H1118+((D1124-C1120)*E1120),IF(AND(D1124&gt;C1121,D1124&lt;D1121),H1120+H1119+H1118+((D1124-C1121)*E1121),IF(D1124&gt;C1122,"Contact Us",""))))))</f>
        <v>Not Available</v>
      </c>
      <c r="E1125" s="320"/>
      <c r="F1125" s="320"/>
      <c r="H1125" s="320"/>
      <c r="O1125" s="911"/>
    </row>
    <row r="1126" spans="2:15" outlineLevel="1">
      <c r="B1126" s="169"/>
      <c r="C1126" s="249"/>
      <c r="O1126" s="911"/>
    </row>
    <row r="1127" spans="2:15" ht="21" outlineLevel="1">
      <c r="B1127" s="169"/>
      <c r="C1127" s="249"/>
      <c r="E1127" s="39" t="s">
        <v>2</v>
      </c>
      <c r="F1127" s="39" t="s">
        <v>3154</v>
      </c>
      <c r="O1127" s="911"/>
    </row>
    <row r="1128" spans="2:15" ht="16.8" outlineLevel="1">
      <c r="B1128" s="248" t="s">
        <v>93</v>
      </c>
      <c r="C1128" s="270"/>
      <c r="D1128" s="1106">
        <f>'Pricing Calculator'!R687</f>
        <v>0</v>
      </c>
      <c r="O1128" s="911"/>
    </row>
    <row r="1129" spans="2:15" outlineLevel="1">
      <c r="B1129" s="270" t="s">
        <v>122</v>
      </c>
      <c r="D1129" s="1035">
        <f>IF(E358=999999, "Not Available", N358)</f>
        <v>139</v>
      </c>
      <c r="E1129" s="1014" t="str">
        <f>IF(D1128&gt;0, O358, "")</f>
        <v/>
      </c>
      <c r="F1129" s="1037" t="str">
        <f>P358</f>
        <v/>
      </c>
      <c r="O1129" s="911"/>
    </row>
    <row r="1130" spans="2:15" outlineLevel="1">
      <c r="B1130" s="271" t="s">
        <v>25</v>
      </c>
      <c r="D1130" s="1107" t="str">
        <f xml:space="preserve"> IF(E327 = 999999, "Not Available", D1129*D1128)</f>
        <v>Not Available</v>
      </c>
      <c r="O1130" s="911"/>
    </row>
    <row r="1131" spans="2:15" ht="16.8" outlineLevel="1">
      <c r="B1131" s="244"/>
      <c r="C1131" s="270"/>
      <c r="O1131" s="911"/>
    </row>
    <row r="1132" spans="2:15" ht="16.8" outlineLevel="1">
      <c r="B1132" s="248" t="s">
        <v>1190</v>
      </c>
      <c r="C1132" s="270"/>
      <c r="D1132" s="1053" t="s">
        <v>25</v>
      </c>
      <c r="E1132" s="1055" t="s">
        <v>2</v>
      </c>
      <c r="F1132" s="1053" t="s">
        <v>3154</v>
      </c>
      <c r="H1132" s="1055" t="s">
        <v>1226</v>
      </c>
      <c r="O1132" s="911"/>
    </row>
    <row r="1133" spans="2:15" outlineLevel="1">
      <c r="B1133" t="s">
        <v>1227</v>
      </c>
      <c r="C1133" s="270" t="s">
        <v>167</v>
      </c>
      <c r="D1133" s="1053" t="str">
        <f>IF(E337=999999, "Not Available", N337)</f>
        <v>Not Available</v>
      </c>
      <c r="E1133" s="1055" t="str">
        <f>IF($C$1138&gt;0, O337, "")</f>
        <v/>
      </c>
      <c r="F1133" s="1037" t="str">
        <f>P337</f>
        <v/>
      </c>
      <c r="H1133" s="1055" t="e">
        <f>+D1133*100</f>
        <v>#VALUE!</v>
      </c>
      <c r="O1133" s="911"/>
    </row>
    <row r="1134" spans="2:15" outlineLevel="1">
      <c r="B1134" t="s">
        <v>1228</v>
      </c>
      <c r="C1134" s="270" t="s">
        <v>167</v>
      </c>
      <c r="D1134" s="1053" t="str">
        <f>IF(E338=999999, "Not Available", N338)</f>
        <v>Not Available</v>
      </c>
      <c r="E1134" s="1055" t="str">
        <f>IF($C$1138&gt;0, O338, "")</f>
        <v/>
      </c>
      <c r="F1134" s="1037" t="str">
        <f>P338</f>
        <v/>
      </c>
      <c r="H1134" s="1055" t="e">
        <f>+D1134*900</f>
        <v>#VALUE!</v>
      </c>
      <c r="O1134" s="911"/>
    </row>
    <row r="1135" spans="2:15" outlineLevel="1">
      <c r="B1135" t="s">
        <v>1229</v>
      </c>
      <c r="C1135" s="270" t="s">
        <v>167</v>
      </c>
      <c r="D1135" s="1053" t="str">
        <f>IF(E339=999999, "Not Available", N339)</f>
        <v>Not Available</v>
      </c>
      <c r="E1135" s="1055" t="str">
        <f>IF($C$1138&gt;0, O339, "")</f>
        <v/>
      </c>
      <c r="F1135" s="1037" t="str">
        <f>P339</f>
        <v/>
      </c>
      <c r="H1135" s="1055" t="e">
        <f>+D1135*4000</f>
        <v>#VALUE!</v>
      </c>
      <c r="O1135" s="911"/>
    </row>
    <row r="1136" spans="2:15" outlineLevel="1">
      <c r="B1136" t="s">
        <v>1230</v>
      </c>
      <c r="C1136" s="270" t="s">
        <v>167</v>
      </c>
      <c r="D1136" s="1053" t="str">
        <f>IF(E340=999999, "Not Available", N340)</f>
        <v>Not Available</v>
      </c>
      <c r="E1136" s="1055" t="str">
        <f>IF($C$1138&gt;0, O340, "")</f>
        <v/>
      </c>
      <c r="F1136" s="1037" t="str">
        <f>P340</f>
        <v/>
      </c>
      <c r="H1136" s="1055" t="e">
        <f>+D1136*5000</f>
        <v>#VALUE!</v>
      </c>
      <c r="O1136" s="911"/>
    </row>
    <row r="1137" spans="2:15" outlineLevel="1">
      <c r="C1137" s="270"/>
      <c r="O1137" s="911"/>
    </row>
    <row r="1138" spans="2:15" outlineLevel="1">
      <c r="C1138" s="643">
        <f>'Pricing Calculator'!R675</f>
        <v>0</v>
      </c>
      <c r="O1138" s="911"/>
    </row>
    <row r="1139" spans="2:15" outlineLevel="1">
      <c r="C1139" s="270" t="str">
        <f>IF(D1133="Not Available","Not Available",IF(AND(C1138&lt;=100),D1133*C1138,IF(AND(C1138&gt;100,C1138&lt;=1000),((C1138-100)*D1134)+H1133,IF(AND(C1138&gt;1000,C1138&lt;=5000),((C1138-1000)*D1135)+H1134+H1133,IF(C1138&gt;5000,((C1138-5000)*D1136+H1134+H1133))))))</f>
        <v>Not Available</v>
      </c>
      <c r="O1139" s="911"/>
    </row>
    <row r="1140" spans="2:15" outlineLevel="1">
      <c r="C1140" s="270"/>
      <c r="O1140" s="911"/>
    </row>
    <row r="1141" spans="2:15" outlineLevel="1">
      <c r="C1141" s="270"/>
      <c r="O1141" s="911"/>
    </row>
    <row r="1142" spans="2:15" outlineLevel="1">
      <c r="C1142" s="270"/>
      <c r="O1142" s="911"/>
    </row>
    <row r="1143" spans="2:15" ht="16.8" outlineLevel="1">
      <c r="B1143" s="244"/>
      <c r="C1143" s="270"/>
      <c r="O1143" s="911"/>
    </row>
    <row r="1144" spans="2:15" ht="21" outlineLevel="1">
      <c r="B1144" s="244"/>
      <c r="C1144" s="270"/>
      <c r="E1144" s="39" t="s">
        <v>3528</v>
      </c>
      <c r="F1144" s="39" t="s">
        <v>3154</v>
      </c>
      <c r="O1144" s="911"/>
    </row>
    <row r="1145" spans="2:15" ht="16.8" outlineLevel="1">
      <c r="B1145" s="248" t="s">
        <v>1220</v>
      </c>
      <c r="C1145" s="270"/>
      <c r="D1145" s="1115">
        <f>'Pricing Calculator'!AJ675</f>
        <v>0</v>
      </c>
      <c r="O1145" s="911"/>
    </row>
    <row r="1146" spans="2:15" ht="16.8" outlineLevel="1">
      <c r="B1146" s="244" t="s">
        <v>1221</v>
      </c>
      <c r="C1146" s="270"/>
      <c r="D1146" s="1115">
        <f>'Pricing Calculator'!AJ677</f>
        <v>0</v>
      </c>
      <c r="O1146" s="911"/>
    </row>
    <row r="1147" spans="2:15" ht="16.8" outlineLevel="1">
      <c r="B1147" s="244" t="s">
        <v>122</v>
      </c>
      <c r="C1147" s="270"/>
      <c r="D1147" s="1053" t="str">
        <f>IF(E342=999999, "Not Available", N342)</f>
        <v>Not Available</v>
      </c>
      <c r="E1147" s="1014" t="str">
        <f>IF(D1145&gt;0, O342, "")</f>
        <v/>
      </c>
      <c r="F1147" s="1037" t="str">
        <f>P342</f>
        <v/>
      </c>
      <c r="O1147" s="911"/>
    </row>
    <row r="1148" spans="2:15" ht="16.8" outlineLevel="1">
      <c r="B1148" s="244" t="s">
        <v>1121</v>
      </c>
      <c r="C1148" s="270"/>
      <c r="D1148" s="1053" t="str">
        <f>IF(D1147="Not Available", "Not Available", D1147*D1146*D1145)</f>
        <v>Not Available</v>
      </c>
      <c r="O1148" s="911"/>
    </row>
    <row r="1149" spans="2:15" ht="16.8" outlineLevel="1">
      <c r="B1149" s="244"/>
      <c r="C1149" s="270"/>
      <c r="O1149" s="911"/>
    </row>
    <row r="1150" spans="2:15" ht="21" outlineLevel="1">
      <c r="B1150" s="248" t="s">
        <v>1222</v>
      </c>
      <c r="C1150" s="270"/>
      <c r="D1150" s="1115">
        <f>'Pricing Calculator'!R681</f>
        <v>0</v>
      </c>
      <c r="E1150" s="39" t="s">
        <v>3528</v>
      </c>
      <c r="F1150" s="39" t="s">
        <v>3154</v>
      </c>
      <c r="O1150" s="911"/>
    </row>
    <row r="1151" spans="2:15" ht="16.8" outlineLevel="1">
      <c r="B1151" s="244" t="s">
        <v>1223</v>
      </c>
      <c r="C1151" s="270"/>
      <c r="D1151" s="1053" t="str">
        <f>IF(E343=999999, "Not Available", N343)</f>
        <v>Not Available</v>
      </c>
      <c r="E1151" s="1014" t="str">
        <f>IF(D1150&gt;0, O343, "")</f>
        <v/>
      </c>
      <c r="F1151" s="1037" t="str">
        <f>P343</f>
        <v/>
      </c>
      <c r="O1151" s="911"/>
    </row>
    <row r="1152" spans="2:15" ht="16.8" outlineLevel="1">
      <c r="B1152" s="244"/>
      <c r="C1152" s="270"/>
      <c r="D1152" s="1053" t="str">
        <f>IF(D1151="Not Available","Not Available",D1151*(D1150/100))</f>
        <v>Not Available</v>
      </c>
      <c r="O1152" s="911"/>
    </row>
    <row r="1153" spans="1:17" ht="21" outlineLevel="1">
      <c r="B1153" s="244"/>
      <c r="C1153" s="270"/>
      <c r="E1153" s="39" t="s">
        <v>2</v>
      </c>
      <c r="F1153" s="39" t="s">
        <v>3154</v>
      </c>
      <c r="O1153" s="911"/>
    </row>
    <row r="1154" spans="1:17" ht="16.8" outlineLevel="1">
      <c r="B1154" s="248" t="s">
        <v>1224</v>
      </c>
      <c r="C1154" s="270"/>
      <c r="D1154" s="1115">
        <f>'Pricing Calculator'!AJ681</f>
        <v>0</v>
      </c>
      <c r="O1154" s="911"/>
    </row>
    <row r="1155" spans="1:17" ht="16.8" outlineLevel="1">
      <c r="B1155" s="244" t="s">
        <v>1225</v>
      </c>
      <c r="C1155" s="270"/>
      <c r="D1155" s="1053" t="str">
        <f>IF(E344=999999, "Not Available", N344)</f>
        <v>Not Available</v>
      </c>
      <c r="E1155" s="1014" t="str">
        <f>IF(D1154&gt;0, O344, "")</f>
        <v/>
      </c>
      <c r="F1155" s="1037" t="str">
        <f>P344</f>
        <v/>
      </c>
      <c r="O1155" s="911"/>
    </row>
    <row r="1156" spans="1:17" ht="16.8" outlineLevel="1">
      <c r="B1156" s="244"/>
      <c r="C1156" s="270"/>
      <c r="D1156" s="1053" t="str">
        <f>IF(D1155="Not Available","Not Available",D1155*(D1154/100))</f>
        <v>Not Available</v>
      </c>
      <c r="O1156" s="911"/>
    </row>
    <row r="1157" spans="1:17" ht="16.8" outlineLevel="1">
      <c r="B1157" s="244"/>
      <c r="C1157" s="270"/>
      <c r="O1157" s="911"/>
    </row>
    <row r="1158" spans="1:17" ht="16.8" outlineLevel="1">
      <c r="B1158" s="273" t="s">
        <v>123</v>
      </c>
      <c r="C1158" s="274"/>
      <c r="D1158" s="1103" t="str">
        <f>IF(E1090="Not Available", "Not Available", SUM(D1156, D1152, D1148, C1139, D1130, D1102, I1102, N1102, D1097, D1114, D1125))</f>
        <v>Not Available</v>
      </c>
      <c r="O1158" s="911"/>
    </row>
    <row r="1159" spans="1:17" ht="16.8" outlineLevel="1">
      <c r="B1159" s="85"/>
      <c r="C1159" s="45"/>
      <c r="D1159" s="1096"/>
      <c r="O1159" s="911"/>
    </row>
    <row r="1160" spans="1:17" ht="16.8" outlineLevel="1">
      <c r="B1160" s="85"/>
      <c r="C1160" s="45"/>
      <c r="O1160" s="911"/>
    </row>
    <row r="1161" spans="1:17" ht="34.799999999999997" outlineLevel="1">
      <c r="A1161" s="12" t="s">
        <v>77</v>
      </c>
      <c r="B1161" s="85"/>
      <c r="C1161" s="46"/>
      <c r="M1161" s="864" t="s">
        <v>3440</v>
      </c>
      <c r="N1161" s="864"/>
      <c r="O1161" s="926"/>
      <c r="P1161" s="926"/>
    </row>
    <row r="1162" spans="1:17" ht="16.8" outlineLevel="1">
      <c r="A1162" s="85"/>
      <c r="B1162" s="85"/>
      <c r="C1162" s="45"/>
    </row>
    <row r="1163" spans="1:17" ht="16.8" outlineLevel="1">
      <c r="A1163" s="85"/>
      <c r="B1163" s="90" t="s">
        <v>3538</v>
      </c>
      <c r="C1163" s="91" t="s">
        <v>82</v>
      </c>
      <c r="D1163" s="90" t="s">
        <v>2</v>
      </c>
      <c r="E1163" s="90" t="s">
        <v>3154</v>
      </c>
      <c r="N1163" s="90" t="s">
        <v>109</v>
      </c>
      <c r="O1163" s="942" t="s">
        <v>82</v>
      </c>
    </row>
    <row r="1164" spans="1:17" ht="16.8" outlineLevel="1">
      <c r="A1164" s="85" t="s">
        <v>3390</v>
      </c>
      <c r="B1164" s="84">
        <f>N362</f>
        <v>3.5999999999999997E-2</v>
      </c>
      <c r="C1164" s="45" t="s">
        <v>110</v>
      </c>
      <c r="D1164" s="1037" t="str">
        <f>IF(C1168&gt;0, O362, "")</f>
        <v/>
      </c>
      <c r="E1164" s="1037" t="str">
        <f>P362</f>
        <v/>
      </c>
      <c r="M1164" s="163" t="s">
        <v>3390</v>
      </c>
      <c r="N1164" s="25">
        <f>N362</f>
        <v>3.5999999999999997E-2</v>
      </c>
      <c r="O1164" s="572" t="s">
        <v>3441</v>
      </c>
    </row>
    <row r="1165" spans="1:17" ht="16.8" outlineLevel="1">
      <c r="A1165" s="85" t="s">
        <v>3391</v>
      </c>
      <c r="B1165" s="25">
        <f>N363</f>
        <v>0.49</v>
      </c>
      <c r="C1165" t="s">
        <v>110</v>
      </c>
      <c r="D1165" s="1037" t="str">
        <f>IF(E1168&gt;0, O363, "")</f>
        <v/>
      </c>
      <c r="E1165" s="1037" t="str">
        <f>P363</f>
        <v/>
      </c>
      <c r="M1165" s="163" t="s">
        <v>3391</v>
      </c>
      <c r="N1165" s="25">
        <f>N363</f>
        <v>0.49</v>
      </c>
      <c r="O1165" s="572" t="s">
        <v>3441</v>
      </c>
    </row>
    <row r="1166" spans="1:17" ht="16.8" outlineLevel="1">
      <c r="A1166" s="163" t="s">
        <v>4796</v>
      </c>
      <c r="B1166" s="25">
        <f>N364</f>
        <v>0.19</v>
      </c>
      <c r="C1166" t="s">
        <v>110</v>
      </c>
      <c r="D1166" s="1037" t="str">
        <f>IF(E1169&gt;0, O364, "")</f>
        <v/>
      </c>
      <c r="E1166" s="1037" t="str">
        <f>P364</f>
        <v>NULL</v>
      </c>
      <c r="M1166" s="163"/>
      <c r="N1166" s="25"/>
    </row>
    <row r="1167" spans="1:17" ht="16.8" outlineLevel="1">
      <c r="A1167" s="163"/>
      <c r="B1167" s="25"/>
      <c r="D1167" s="1037"/>
      <c r="E1167" s="1037"/>
      <c r="M1167" s="163"/>
      <c r="N1167" s="25"/>
    </row>
    <row r="1168" spans="1:17" ht="16.8" outlineLevel="1">
      <c r="A1168" s="85"/>
      <c r="B1168" t="s">
        <v>3392</v>
      </c>
      <c r="C1168" s="43">
        <f>'Pricing Calculator'!R548</f>
        <v>744</v>
      </c>
      <c r="D1168" s="1026" t="s">
        <v>3391</v>
      </c>
      <c r="E1168" s="1106">
        <f>'Pricing Calculator'!R552</f>
        <v>0</v>
      </c>
      <c r="F1168" s="1053" t="s">
        <v>4796</v>
      </c>
      <c r="G1168" s="1106">
        <f>'Pricing Calculator'!R550</f>
        <v>0</v>
      </c>
      <c r="N1168" t="s">
        <v>3392</v>
      </c>
      <c r="O1168" s="572">
        <f>'Preferred Scenarios Calculator'!P109</f>
        <v>744</v>
      </c>
      <c r="P1168" s="911" t="s">
        <v>3391</v>
      </c>
      <c r="Q1168" s="589">
        <f>'Preferred Scenarios Calculator'!P111</f>
        <v>0</v>
      </c>
    </row>
    <row r="1169" spans="1:57" ht="16.8" outlineLevel="1">
      <c r="A1169" s="85"/>
      <c r="B1169" t="s">
        <v>111</v>
      </c>
      <c r="C1169" s="17">
        <f>IF(B1164=999999, "Not Available", C1168*B1164)</f>
        <v>26.783999999999999</v>
      </c>
      <c r="D1169" s="1053" t="s">
        <v>111</v>
      </c>
      <c r="E1169" s="1056">
        <f>IF(B1165=999999, "Not Available", B1165*E1168)</f>
        <v>0</v>
      </c>
      <c r="F1169" s="1053" t="s">
        <v>111</v>
      </c>
      <c r="G1169" s="1106">
        <f>IF(B1166=999999, "Not Available", B1166*G1168)</f>
        <v>0</v>
      </c>
      <c r="N1169" t="s">
        <v>111</v>
      </c>
      <c r="O1169" s="922">
        <f>IF(N1164=999999, "Not Available", O1168*N1164)</f>
        <v>26.783999999999999</v>
      </c>
      <c r="P1169" s="572" t="s">
        <v>111</v>
      </c>
      <c r="Q1169" s="17">
        <f>IF(N1165=999999, "Not Available", N1165*Q1168)</f>
        <v>0</v>
      </c>
    </row>
    <row r="1170" spans="1:57" ht="16.8" outlineLevel="1">
      <c r="A1170" s="85"/>
      <c r="D1170" s="1053" t="s">
        <v>154</v>
      </c>
      <c r="E1170" s="1116">
        <f>SUM(E1169,C1169,G1169)</f>
        <v>26.783999999999999</v>
      </c>
      <c r="P1170" s="572" t="s">
        <v>154</v>
      </c>
      <c r="Q1170" s="19">
        <f>SUM(Q1169,O1169)</f>
        <v>26.783999999999999</v>
      </c>
    </row>
    <row r="1171" spans="1:57" ht="16.8" outlineLevel="1">
      <c r="A1171" s="163" t="s">
        <v>1395</v>
      </c>
      <c r="B1171" s="25">
        <f>N365</f>
        <v>3.5000000000000003E-2</v>
      </c>
      <c r="C1171" t="s">
        <v>284</v>
      </c>
      <c r="D1171" s="1037"/>
      <c r="E1171" s="1037" t="str">
        <f>P365</f>
        <v>NULL</v>
      </c>
      <c r="M1171" s="163"/>
      <c r="N1171" s="25"/>
    </row>
    <row r="1172" spans="1:57" ht="16.8" outlineLevel="1">
      <c r="A1172" s="163" t="s">
        <v>1396</v>
      </c>
      <c r="B1172" s="25">
        <f>N366</f>
        <v>0.09</v>
      </c>
      <c r="C1172" t="s">
        <v>284</v>
      </c>
      <c r="D1172" s="1037"/>
      <c r="E1172" s="1037" t="str">
        <f>P366</f>
        <v>NULL</v>
      </c>
      <c r="M1172" s="163"/>
      <c r="N1172" s="25"/>
    </row>
    <row r="1173" spans="1:57" ht="16.8" outlineLevel="1">
      <c r="A1173" s="163" t="s">
        <v>1397</v>
      </c>
      <c r="B1173" s="25">
        <f>N367</f>
        <v>0.16</v>
      </c>
      <c r="C1173" t="s">
        <v>284</v>
      </c>
      <c r="D1173" s="1037"/>
      <c r="E1173" s="1037" t="str">
        <f>P367</f>
        <v>NULL</v>
      </c>
      <c r="M1173" s="163"/>
      <c r="N1173" s="25"/>
    </row>
    <row r="1174" spans="1:57" ht="16.8" outlineLevel="1">
      <c r="A1174" s="163"/>
      <c r="B1174" s="25"/>
      <c r="C1174" s="589"/>
      <c r="D1174" s="1037" t="s">
        <v>4801</v>
      </c>
      <c r="E1174" s="1115">
        <f>'Pricing Calculator'!R558</f>
        <v>0</v>
      </c>
      <c r="F1174" s="1053" t="s">
        <v>4802</v>
      </c>
      <c r="G1174" s="1115">
        <f>'Pricing Calculator'!R560</f>
        <v>0</v>
      </c>
      <c r="H1174" s="1053" t="s">
        <v>4803</v>
      </c>
      <c r="I1174" s="1115">
        <f>'Pricing Calculator'!R562</f>
        <v>0</v>
      </c>
      <c r="M1174" s="163"/>
      <c r="N1174" s="25"/>
    </row>
    <row r="1175" spans="1:57" ht="16.8" outlineLevel="1">
      <c r="A1175" s="163"/>
      <c r="B1175" s="25"/>
      <c r="C1175" s="17"/>
      <c r="D1175" s="1037" t="s">
        <v>111</v>
      </c>
      <c r="E1175" s="1056">
        <f>IF(B1171=999999, "Not Available", B1171*E1174)</f>
        <v>0</v>
      </c>
      <c r="F1175" s="1053" t="s">
        <v>111</v>
      </c>
      <c r="G1175" s="1056">
        <f>IF(B1172=999999, "Not Available", B1172*G1174)</f>
        <v>0</v>
      </c>
      <c r="H1175" s="1053" t="s">
        <v>111</v>
      </c>
      <c r="I1175" s="1056">
        <f>IF(B1173=999999, "Not Available", B1173*I1174)</f>
        <v>0</v>
      </c>
      <c r="M1175" s="163"/>
      <c r="N1175" s="25"/>
    </row>
    <row r="1176" spans="1:57" ht="16.8" outlineLevel="1">
      <c r="A1176" s="163"/>
      <c r="B1176" s="25"/>
      <c r="D1176" s="1037" t="s">
        <v>154</v>
      </c>
      <c r="E1176" s="1037">
        <f>SUM(E1175,G1175,I1175)</f>
        <v>0</v>
      </c>
      <c r="M1176" s="163"/>
      <c r="N1176" s="25"/>
    </row>
    <row r="1177" spans="1:57" ht="34.799999999999997">
      <c r="A1177" s="12" t="s">
        <v>425</v>
      </c>
      <c r="B1177" s="46"/>
      <c r="C1177" s="46"/>
      <c r="D1177" s="351"/>
      <c r="E1177" s="1031"/>
      <c r="F1177" s="351"/>
      <c r="G1177" s="351"/>
      <c r="H1177" s="351"/>
      <c r="I1177" s="351"/>
      <c r="J1177" s="351"/>
      <c r="K1177" s="46"/>
      <c r="L1177" s="237"/>
      <c r="M1177" s="237"/>
      <c r="N1177" s="46"/>
      <c r="O1177" s="915"/>
      <c r="P1177" s="915"/>
      <c r="Q1177" s="46"/>
      <c r="R1177" s="46"/>
      <c r="S1177" s="46"/>
      <c r="T1177" s="46"/>
      <c r="U1177" s="46"/>
      <c r="V1177" s="46"/>
      <c r="W1177" s="46"/>
      <c r="X1177" s="46"/>
      <c r="Y1177" s="46"/>
      <c r="Z1177" s="46"/>
      <c r="AA1177" s="46"/>
      <c r="AB1177" s="46"/>
      <c r="AC1177" s="46"/>
      <c r="AD1177" s="505" t="s">
        <v>684</v>
      </c>
      <c r="AE1177" s="508"/>
      <c r="AF1177" s="508"/>
      <c r="AG1177" s="508"/>
      <c r="AH1177" s="508"/>
      <c r="AI1177" s="508"/>
      <c r="AJ1177" s="508"/>
      <c r="AK1177" s="508"/>
      <c r="AL1177" s="508"/>
      <c r="AM1177" s="508"/>
      <c r="AN1177" s="508"/>
      <c r="AO1177" s="508"/>
      <c r="AP1177" s="508"/>
      <c r="AQ1177" s="508"/>
      <c r="AR1177" s="508"/>
      <c r="AS1177" s="508"/>
      <c r="AT1177" s="508"/>
      <c r="AU1177" s="508"/>
      <c r="AV1177" s="508"/>
      <c r="AW1177" s="508"/>
      <c r="AX1177" s="508"/>
      <c r="AY1177" s="508"/>
      <c r="AZ1177" s="508"/>
      <c r="BA1177" s="508"/>
      <c r="BB1177" s="508"/>
      <c r="BC1177" s="508"/>
      <c r="BD1177" s="508"/>
      <c r="BE1177" s="506"/>
    </row>
    <row r="1178" spans="1:57">
      <c r="A1178" s="46"/>
      <c r="B1178" s="46"/>
      <c r="C1178" s="46"/>
      <c r="D1178" s="351"/>
      <c r="E1178" s="351"/>
      <c r="F1178" s="351"/>
      <c r="G1178" s="351"/>
      <c r="H1178" s="351"/>
      <c r="I1178" s="351"/>
      <c r="J1178" s="351"/>
      <c r="K1178" s="46"/>
      <c r="L1178" s="46"/>
      <c r="M1178" s="46"/>
      <c r="N1178" s="46"/>
      <c r="O1178" s="915"/>
      <c r="P1178" s="915"/>
      <c r="Q1178" s="46"/>
      <c r="R1178" s="46"/>
      <c r="S1178" s="46"/>
      <c r="T1178" s="46"/>
      <c r="U1178" s="46"/>
      <c r="V1178" s="46"/>
      <c r="AB1178" s="46"/>
      <c r="AC1178" s="46"/>
      <c r="AD1178" s="46"/>
      <c r="AE1178" s="46"/>
      <c r="AF1178" s="46"/>
      <c r="AG1178" s="46"/>
      <c r="AH1178" s="46"/>
      <c r="AI1178" s="46"/>
      <c r="AJ1178" s="46"/>
      <c r="AK1178" s="46"/>
      <c r="AL1178" s="46"/>
      <c r="AM1178" s="46"/>
      <c r="AN1178" s="46"/>
      <c r="AO1178" s="46"/>
      <c r="AP1178" s="46"/>
      <c r="AQ1178" s="46"/>
      <c r="AR1178" s="46"/>
      <c r="AS1178" s="46"/>
      <c r="AT1178" s="46"/>
      <c r="AU1178" s="46"/>
      <c r="AV1178" s="46"/>
      <c r="AW1178" s="46"/>
      <c r="AX1178" s="46"/>
      <c r="AY1178" s="46"/>
      <c r="AZ1178" s="46"/>
      <c r="BA1178" s="46"/>
      <c r="BB1178" s="46"/>
      <c r="BC1178" s="46"/>
      <c r="BD1178" s="46"/>
    </row>
    <row r="1179" spans="1:57">
      <c r="A1179" s="143" t="s">
        <v>369</v>
      </c>
      <c r="B1179" s="143"/>
      <c r="C1179" s="143"/>
      <c r="D1179" s="1066"/>
      <c r="E1179" s="91"/>
      <c r="F1179" s="91"/>
      <c r="G1179" s="91"/>
      <c r="H1179" s="91"/>
      <c r="I1179" s="91"/>
      <c r="J1179" s="91"/>
      <c r="K1179" s="276"/>
      <c r="L1179" s="276"/>
      <c r="M1179" s="276"/>
      <c r="N1179" s="143" t="s">
        <v>373</v>
      </c>
      <c r="O1179" s="927"/>
      <c r="P1179" s="927"/>
      <c r="Q1179" s="79" t="s">
        <v>374</v>
      </c>
      <c r="R1179" s="79"/>
      <c r="S1179" s="276"/>
      <c r="T1179" s="46"/>
      <c r="U1179" s="46"/>
      <c r="V1179" s="46"/>
      <c r="W1179" t="s">
        <v>1316</v>
      </c>
      <c r="AB1179" s="46"/>
      <c r="AC1179" s="46"/>
      <c r="AD1179" s="276"/>
      <c r="AE1179" s="276"/>
      <c r="AF1179" s="276"/>
      <c r="AG1179" s="1536" t="s">
        <v>369</v>
      </c>
      <c r="AH1179" s="1536"/>
      <c r="AI1179" s="1536"/>
      <c r="AJ1179" s="1536"/>
      <c r="AK1179" s="1536"/>
      <c r="AL1179" s="1536"/>
      <c r="AM1179" s="276"/>
      <c r="AN1179" s="276"/>
      <c r="AO1179" s="276"/>
      <c r="AP1179" s="276"/>
      <c r="AQ1179" s="276"/>
      <c r="AR1179" s="276"/>
      <c r="AS1179" s="276"/>
      <c r="AT1179" s="276"/>
      <c r="AU1179" s="276"/>
      <c r="AV1179" s="1536" t="s">
        <v>373</v>
      </c>
      <c r="AW1179" s="1536"/>
      <c r="AX1179" s="1536"/>
      <c r="AY1179" s="79" t="s">
        <v>374</v>
      </c>
      <c r="AZ1179" s="79"/>
      <c r="BA1179" s="276"/>
      <c r="BB1179" s="46"/>
      <c r="BC1179" s="46"/>
      <c r="BD1179" s="46"/>
    </row>
    <row r="1180" spans="1:57" ht="16.8">
      <c r="A1180" s="279" t="s">
        <v>91</v>
      </c>
      <c r="B1180" s="569" t="s">
        <v>371</v>
      </c>
      <c r="C1180" s="280" t="s">
        <v>372</v>
      </c>
      <c r="D1180" s="1117" t="s">
        <v>528</v>
      </c>
      <c r="E1180" s="1117"/>
      <c r="F1180" s="1117" t="s">
        <v>169</v>
      </c>
      <c r="G1180" s="1117" t="s">
        <v>15</v>
      </c>
      <c r="H1180" s="1117" t="s">
        <v>170</v>
      </c>
      <c r="I1180" s="1117" t="s">
        <v>530</v>
      </c>
      <c r="J1180" s="1117" t="s">
        <v>531</v>
      </c>
      <c r="K1180" s="281" t="s">
        <v>162</v>
      </c>
      <c r="L1180" s="281" t="s">
        <v>5</v>
      </c>
      <c r="M1180" s="281" t="s">
        <v>163</v>
      </c>
      <c r="N1180" s="281" t="s">
        <v>370</v>
      </c>
      <c r="O1180" s="928" t="s">
        <v>382</v>
      </c>
      <c r="P1180" s="928" t="s">
        <v>383</v>
      </c>
      <c r="Q1180" s="281" t="s">
        <v>384</v>
      </c>
      <c r="R1180" s="281" t="s">
        <v>532</v>
      </c>
      <c r="S1180" s="281" t="s">
        <v>534</v>
      </c>
      <c r="T1180" s="281" t="s">
        <v>533</v>
      </c>
      <c r="U1180" s="281" t="s">
        <v>352</v>
      </c>
      <c r="V1180" s="281" t="s">
        <v>354</v>
      </c>
      <c r="AD1180" s="282"/>
      <c r="AE1180" s="282"/>
      <c r="AF1180" s="282"/>
      <c r="AG1180" s="279" t="s">
        <v>91</v>
      </c>
      <c r="AH1180" s="280" t="s">
        <v>371</v>
      </c>
      <c r="AI1180" s="280" t="s">
        <v>372</v>
      </c>
      <c r="AJ1180" s="280" t="s">
        <v>372</v>
      </c>
      <c r="AK1180" s="281"/>
      <c r="AL1180" s="281" t="s">
        <v>528</v>
      </c>
      <c r="AM1180" s="281"/>
      <c r="AN1180" s="281" t="s">
        <v>169</v>
      </c>
      <c r="AO1180" s="281" t="s">
        <v>15</v>
      </c>
      <c r="AP1180" s="281" t="s">
        <v>170</v>
      </c>
      <c r="AQ1180" s="281" t="s">
        <v>530</v>
      </c>
      <c r="AR1180" s="281" t="s">
        <v>531</v>
      </c>
      <c r="AS1180" s="281" t="s">
        <v>162</v>
      </c>
      <c r="AT1180" s="281" t="s">
        <v>5</v>
      </c>
      <c r="AU1180" s="281" t="s">
        <v>163</v>
      </c>
      <c r="AV1180" s="281" t="s">
        <v>370</v>
      </c>
      <c r="AW1180" s="281" t="s">
        <v>382</v>
      </c>
      <c r="AX1180" s="281" t="s">
        <v>383</v>
      </c>
      <c r="AY1180" s="281" t="s">
        <v>384</v>
      </c>
      <c r="AZ1180" s="281" t="s">
        <v>532</v>
      </c>
      <c r="BA1180" s="281" t="s">
        <v>534</v>
      </c>
      <c r="BB1180" s="281" t="s">
        <v>533</v>
      </c>
      <c r="BC1180" s="281" t="s">
        <v>352</v>
      </c>
      <c r="BD1180" s="281" t="s">
        <v>354</v>
      </c>
    </row>
    <row r="1181" spans="1:57" ht="19.2">
      <c r="A1181" s="250">
        <f>'Pricing Calculator'!AN53</f>
        <v>744</v>
      </c>
      <c r="B1181" s="340">
        <f>'Pricing Calculator'!AJ53</f>
        <v>0</v>
      </c>
      <c r="C1181" s="251" t="str">
        <f>'Pricing Calculator'!J53</f>
        <v>A0 Extra Small (1 core, 0.75GB RAM)</v>
      </c>
      <c r="D1181" s="1053">
        <f>IF('Pricing Calculator'!X53 ="Standard", 1, 0)</f>
        <v>1</v>
      </c>
      <c r="E1181" s="1053" t="s">
        <v>1297</v>
      </c>
      <c r="F1181" s="1035">
        <f t="shared" ref="F1181:F1192" si="360">IF(E370=999999, "Not Available", N370)</f>
        <v>3.2000000000000001E-2</v>
      </c>
      <c r="G1181" s="1035">
        <f t="shared" ref="G1181:G1192" si="361">IF(E383=999999, "Not Available", N383)</f>
        <v>0.4</v>
      </c>
      <c r="H1181" s="1035">
        <f t="shared" ref="H1181:H1192" si="362">IF(E396=999999, "Not Available", N396)</f>
        <v>1.5</v>
      </c>
      <c r="I1181" s="1035">
        <f>IF(E30=999999, "Not Available", N30)</f>
        <v>0.02</v>
      </c>
      <c r="J1181" s="1035">
        <f>IF(E17=999999, "Not Available", N17)</f>
        <v>1.7999999999999999E-2</v>
      </c>
      <c r="K1181">
        <f>IF('Pricing Calculator'!$AD53=F$1180,1,0)</f>
        <v>0</v>
      </c>
      <c r="L1181">
        <f>IF('Pricing Calculator'!$AD53=G$1180,1,0)</f>
        <v>1</v>
      </c>
      <c r="M1181">
        <f>IF('Pricing Calculator'!$AD53=H$1180,1,0)</f>
        <v>0</v>
      </c>
      <c r="N1181" t="str">
        <f>IF(K1181=1,"web",IF(L1181=1,"Standard",IF(M1181=1,"enterprise","ERROR")))</f>
        <v>Standard</v>
      </c>
      <c r="O1181" s="572">
        <f t="shared" ref="O1181:O1190" si="363">IFERROR(VLOOKUP($C1181,$E$1181:$H$1205,2, FALSE), 0)</f>
        <v>3.2000000000000001E-2</v>
      </c>
      <c r="P1181" s="572">
        <f t="shared" ref="P1181:P1190" si="364">IFERROR(VLOOKUP($C1181,$E$1181:$H$1205,3, FALSE), 0)</f>
        <v>0.4</v>
      </c>
      <c r="Q1181">
        <f t="shared" ref="Q1181:Q1190" si="365">IFERROR(VLOOKUP($C1181,$E$1181:$H$1205,4, FALSE), 0)</f>
        <v>1.5</v>
      </c>
      <c r="R1181">
        <f t="shared" ref="R1181:R1190" si="366">(L1181*P1181)+(M1181*Q1181)+(O1181*K1181)</f>
        <v>0.4</v>
      </c>
      <c r="S1181">
        <f t="shared" ref="S1181:S1190" si="367">IF(D1181=1,VLOOKUP($C1181,$E$1181:$J$1205,5, FALSE),VLOOKUP($C1181,$E$1181:$J$1205,6, FALSE))</f>
        <v>0.02</v>
      </c>
      <c r="T1181" s="25">
        <f>SUM(S1181,R1181)</f>
        <v>0.42000000000000004</v>
      </c>
      <c r="U1181" s="38">
        <f>IF(S1181 = "Not Available", "Not Available", T1181*B1181)</f>
        <v>0</v>
      </c>
      <c r="V1181" s="38">
        <f>IF(S1181 = "Not Available", "Not Available", U1181*A1181)</f>
        <v>0</v>
      </c>
      <c r="W1181" t="s">
        <v>1297</v>
      </c>
      <c r="AD1181" s="275" t="s">
        <v>130</v>
      </c>
      <c r="AE1181" t="s">
        <v>1297</v>
      </c>
      <c r="AF1181" s="160"/>
      <c r="AG1181" s="250">
        <f>'Preferred Scenarios Calculator'!AM57</f>
        <v>744</v>
      </c>
      <c r="AH1181" s="251">
        <f>'Preferred Scenarios Calculator'!AH57</f>
        <v>0</v>
      </c>
      <c r="AI1181" s="251"/>
      <c r="AJ1181" t="s">
        <v>1297</v>
      </c>
      <c r="AL1181">
        <f>IF('Preferred Scenarios Calculator'!V57 ="Standard", 1, 0)</f>
        <v>1</v>
      </c>
      <c r="AM1181" t="s">
        <v>1297</v>
      </c>
      <c r="AN1181" s="37">
        <f t="shared" ref="AN1181:AN1190" si="368">F1181</f>
        <v>3.2000000000000001E-2</v>
      </c>
      <c r="AO1181" s="37">
        <f t="shared" ref="AO1181:AO1190" si="369">G1181</f>
        <v>0.4</v>
      </c>
      <c r="AP1181" s="37">
        <f t="shared" ref="AP1181:AP1190" si="370">H1181</f>
        <v>1.5</v>
      </c>
      <c r="AQ1181" s="37">
        <f t="shared" ref="AQ1181:AQ1190" si="371">I1181</f>
        <v>0.02</v>
      </c>
      <c r="AR1181" s="37">
        <f t="shared" ref="AR1181:AR1190" si="372">J1181</f>
        <v>1.7999999999999999E-2</v>
      </c>
      <c r="AS1181">
        <f>IF('Preferred Scenarios Calculator'!$AB57=$AN$1180,1,0)</f>
        <v>0</v>
      </c>
      <c r="AT1181">
        <f>IF('Preferred Scenarios Calculator'!$AB57=$AO$1180,1,0)</f>
        <v>1</v>
      </c>
      <c r="AU1181">
        <f>IF('Preferred Scenarios Calculator'!$AB57=$AP$1180,1,0)</f>
        <v>0</v>
      </c>
      <c r="AV1181" t="str">
        <f>IF(AS1181=1,"web",IF(AT1181=1,"Standard",IF(AU1181=1,"enterprise","ERROR")))</f>
        <v>Standard</v>
      </c>
      <c r="AW1181">
        <f>VLOOKUP($AJ1181,$AM$1181:$AR$1198,2)</f>
        <v>3.2000000000000001E-2</v>
      </c>
      <c r="AX1181">
        <f>VLOOKUP($AJ1181,$AM$1181:$AR$1198,3)</f>
        <v>0.4</v>
      </c>
      <c r="AY1181">
        <f>VLOOKUP($AJ1181,$AM$1181:$AR$1197,4)</f>
        <v>1.5</v>
      </c>
      <c r="AZ1181">
        <f t="shared" ref="AZ1181:AZ1186" si="373">(AT1181*AX1181)+(AU1181*AY1181)+(AW1181*AS1181)</f>
        <v>0.4</v>
      </c>
      <c r="BA1181">
        <f>IF(AL1181=1,VLOOKUP($AJ1181,$AM$1181:$AR$1198,5, FALSE),VLOOKUP($C1181,$AM$1181:$AR$1198,6, FALSE))</f>
        <v>0.02</v>
      </c>
      <c r="BB1181" s="25">
        <f>BA1181+AZ1181</f>
        <v>0.42000000000000004</v>
      </c>
      <c r="BC1181" s="38">
        <f>IF(BA1181="Not Available", "Not Available", BB1181*AH1181)</f>
        <v>0</v>
      </c>
      <c r="BD1181" s="38">
        <f>IF(BC1181="Not Available", "Not Available", BC1181*AG1181)</f>
        <v>0</v>
      </c>
      <c r="BE1181" t="s">
        <v>1297</v>
      </c>
    </row>
    <row r="1182" spans="1:57" ht="19.2">
      <c r="A1182" s="250">
        <f>'Pricing Calculator'!AN55</f>
        <v>744</v>
      </c>
      <c r="B1182" s="340">
        <f>'Pricing Calculator'!AJ55</f>
        <v>0</v>
      </c>
      <c r="C1182" s="251" t="str">
        <f>'Pricing Calculator'!J55</f>
        <v>A1 Small (1 core, 1.75GB RAM)</v>
      </c>
      <c r="D1182" s="1053">
        <f>IF('Pricing Calculator'!X55 ="Standard", 1, 0)</f>
        <v>1</v>
      </c>
      <c r="E1182" s="1053" t="s">
        <v>1298</v>
      </c>
      <c r="F1182" s="1035">
        <f t="shared" si="360"/>
        <v>3.2000000000000001E-2</v>
      </c>
      <c r="G1182" s="1035">
        <f t="shared" si="361"/>
        <v>0.4</v>
      </c>
      <c r="H1182" s="1035">
        <f t="shared" si="362"/>
        <v>1.5</v>
      </c>
      <c r="I1182" s="1035">
        <f>IF(E31=999999, "Not Available", N31)</f>
        <v>0.09</v>
      </c>
      <c r="J1182" s="1035">
        <f>IF(E18=999999, "Not Available", N18)</f>
        <v>7.3999999999999996E-2</v>
      </c>
      <c r="K1182">
        <f>IF('Pricing Calculator'!$AD55=F$1180,1,0)</f>
        <v>0</v>
      </c>
      <c r="L1182">
        <f>IF('Pricing Calculator'!$AD55=G$1180,1,0)</f>
        <v>1</v>
      </c>
      <c r="M1182">
        <f>IF('Pricing Calculator'!$AD55=H$1180,1,0)</f>
        <v>0</v>
      </c>
      <c r="N1182" t="str">
        <f t="shared" ref="N1182:N1190" si="374">IF(K1182=1,"web",IF(L1182=1,"Standard",IF(M1182=1,"enterprise","ERROR")))</f>
        <v>Standard</v>
      </c>
      <c r="O1182" s="572">
        <f t="shared" si="363"/>
        <v>3.2000000000000001E-2</v>
      </c>
      <c r="P1182" s="572">
        <f t="shared" si="364"/>
        <v>0.4</v>
      </c>
      <c r="Q1182">
        <f t="shared" si="365"/>
        <v>1.5</v>
      </c>
      <c r="R1182">
        <f t="shared" si="366"/>
        <v>0.4</v>
      </c>
      <c r="S1182">
        <f t="shared" si="367"/>
        <v>0.09</v>
      </c>
      <c r="T1182" s="25">
        <f>SUM(S1182,R1182)</f>
        <v>0.49</v>
      </c>
      <c r="U1182" s="38">
        <f>IF(S1182 = "Not Available", "Not Available", T1182*B1182)</f>
        <v>0</v>
      </c>
      <c r="V1182" s="38">
        <f t="shared" ref="V1182:V1190" si="375">IF(S1182 = "Not Available", "Not Available", U1182*A1182)</f>
        <v>0</v>
      </c>
      <c r="W1182" t="s">
        <v>1298</v>
      </c>
      <c r="AD1182" s="275" t="s">
        <v>131</v>
      </c>
      <c r="AE1182" t="s">
        <v>1298</v>
      </c>
      <c r="AF1182" s="160"/>
      <c r="AG1182" s="250">
        <f>'Preferred Scenarios Calculator'!AM59</f>
        <v>744</v>
      </c>
      <c r="AH1182" s="250">
        <f>'Preferred Scenarios Calculator'!AH59</f>
        <v>0</v>
      </c>
      <c r="AI1182" s="251"/>
      <c r="AJ1182" t="s">
        <v>1298</v>
      </c>
      <c r="AL1182">
        <f>IF('Preferred Scenarios Calculator'!V59 ="Standard", 1, 0)</f>
        <v>1</v>
      </c>
      <c r="AM1182" t="s">
        <v>1298</v>
      </c>
      <c r="AN1182" s="37">
        <f t="shared" si="368"/>
        <v>3.2000000000000001E-2</v>
      </c>
      <c r="AO1182" s="37">
        <f t="shared" si="369"/>
        <v>0.4</v>
      </c>
      <c r="AP1182" s="37">
        <f t="shared" si="370"/>
        <v>1.5</v>
      </c>
      <c r="AQ1182" s="37">
        <f t="shared" si="371"/>
        <v>0.09</v>
      </c>
      <c r="AR1182" s="37">
        <f t="shared" si="372"/>
        <v>7.3999999999999996E-2</v>
      </c>
      <c r="AS1182">
        <f>IF('Preferred Scenarios Calculator'!$AB59=$AN$1180,1,0)</f>
        <v>0</v>
      </c>
      <c r="AT1182">
        <f>IF('Preferred Scenarios Calculator'!$AB59=$AO$1180,1,0)</f>
        <v>1</v>
      </c>
      <c r="AU1182">
        <f>IF('Preferred Scenarios Calculator'!$AB59=$AP$1180,1,0)</f>
        <v>0</v>
      </c>
      <c r="AV1182" t="str">
        <f t="shared" ref="AV1182:AV1190" si="376">IF(AS1182=1,"web",IF(AT1182=1,"Standard",IF(AU1182=1,"enterprise","ERROR")))</f>
        <v>Standard</v>
      </c>
      <c r="AW1182">
        <f t="shared" ref="AW1182:AW1190" si="377">VLOOKUP($AJ1182,$AM$1181:$AR$1198,2)</f>
        <v>3.2000000000000001E-2</v>
      </c>
      <c r="AX1182">
        <f t="shared" ref="AX1182:AX1190" si="378">VLOOKUP($AJ1182,$AM$1181:$AR$1198,3)</f>
        <v>0.4</v>
      </c>
      <c r="AY1182">
        <f t="shared" ref="AY1182:AY1190" si="379">VLOOKUP($AJ1182,$AM$1181:$AR$1197,4)</f>
        <v>1.5</v>
      </c>
      <c r="AZ1182">
        <f t="shared" si="373"/>
        <v>0.4</v>
      </c>
      <c r="BA1182">
        <f t="shared" ref="BA1182:BA1190" si="380">IF(AL1182=1,VLOOKUP($AJ1182,$AM$1181:$AR$1198,5, FALSE),VLOOKUP($C1182,$AM$1181:$AR$1198,6, FALSE))</f>
        <v>0.09</v>
      </c>
      <c r="BB1182" s="25">
        <f t="shared" ref="BB1182:BB1190" si="381">BA1182+AZ1182</f>
        <v>0.49</v>
      </c>
      <c r="BC1182" s="38">
        <f t="shared" ref="BC1182:BC1190" si="382">IF(BA1182="Not Available", "Not Available", BB1182*AH1182)</f>
        <v>0</v>
      </c>
      <c r="BD1182" s="38">
        <f t="shared" ref="BD1182:BD1190" si="383">IF(BC1182="Not Available", "Not Available", BC1182*AG1182)</f>
        <v>0</v>
      </c>
      <c r="BE1182" t="s">
        <v>1298</v>
      </c>
    </row>
    <row r="1183" spans="1:57" ht="19.2">
      <c r="A1183" s="250">
        <f>'Pricing Calculator'!AN57</f>
        <v>744</v>
      </c>
      <c r="B1183" s="340">
        <f>'Pricing Calculator'!AJ57</f>
        <v>0</v>
      </c>
      <c r="C1183" s="251" t="str">
        <f>'Pricing Calculator'!J57</f>
        <v>A2 Medium (2 cores, 3.5GB RAM)</v>
      </c>
      <c r="D1183" s="1053">
        <f>IF('Pricing Calculator'!X57 ="Standard", 1, 0)</f>
        <v>1</v>
      </c>
      <c r="E1183" s="1053" t="s">
        <v>1299</v>
      </c>
      <c r="F1183" s="1035">
        <f t="shared" si="360"/>
        <v>3.2000000000000001E-2</v>
      </c>
      <c r="G1183" s="1035">
        <f t="shared" si="361"/>
        <v>0.4</v>
      </c>
      <c r="H1183" s="1035">
        <f t="shared" si="362"/>
        <v>1.5</v>
      </c>
      <c r="I1183" s="1044">
        <f>IF(E32=(999999*2), "Not Available", N32)</f>
        <v>0.18</v>
      </c>
      <c r="J1183" s="1044">
        <f>IF(E19=(999999*2), "Not Available", N19)</f>
        <v>0.14799999999999999</v>
      </c>
      <c r="K1183">
        <f>IF('Pricing Calculator'!$AD57=F$1180,1,0)</f>
        <v>0</v>
      </c>
      <c r="L1183">
        <f>IF('Pricing Calculator'!$AD57=G$1180,1,0)</f>
        <v>1</v>
      </c>
      <c r="M1183">
        <f>IF('Pricing Calculator'!$AD57=H$1180,1,0)</f>
        <v>0</v>
      </c>
      <c r="N1183" t="str">
        <f t="shared" si="374"/>
        <v>Standard</v>
      </c>
      <c r="O1183" s="572">
        <f t="shared" si="363"/>
        <v>3.2000000000000001E-2</v>
      </c>
      <c r="P1183" s="572">
        <f t="shared" si="364"/>
        <v>0.4</v>
      </c>
      <c r="Q1183">
        <f t="shared" si="365"/>
        <v>1.5</v>
      </c>
      <c r="R1183">
        <f t="shared" si="366"/>
        <v>0.4</v>
      </c>
      <c r="S1183">
        <f t="shared" si="367"/>
        <v>0.18</v>
      </c>
      <c r="T1183" s="25">
        <f t="shared" ref="T1183:T1190" si="384">SUM(S1183,R1183)</f>
        <v>0.58000000000000007</v>
      </c>
      <c r="U1183" s="38">
        <f t="shared" ref="U1183:U1190" si="385">IF(S1183 = "Not Available", "Not Available", T1183*B1183)</f>
        <v>0</v>
      </c>
      <c r="V1183" s="38">
        <f t="shared" si="375"/>
        <v>0</v>
      </c>
      <c r="W1183" t="s">
        <v>1299</v>
      </c>
      <c r="AD1183" s="275" t="s">
        <v>132</v>
      </c>
      <c r="AE1183" t="s">
        <v>1299</v>
      </c>
      <c r="AF1183" s="160"/>
      <c r="AG1183" s="250">
        <f>'Preferred Scenarios Calculator'!AM61</f>
        <v>744</v>
      </c>
      <c r="AH1183" s="250">
        <f>'Preferred Scenarios Calculator'!AH61</f>
        <v>0</v>
      </c>
      <c r="AI1183" s="251"/>
      <c r="AJ1183" t="s">
        <v>1299</v>
      </c>
      <c r="AL1183">
        <f>IF('Preferred Scenarios Calculator'!V61 ="Standard", 1, 0)</f>
        <v>1</v>
      </c>
      <c r="AM1183" t="s">
        <v>1299</v>
      </c>
      <c r="AN1183" s="37">
        <f t="shared" si="368"/>
        <v>3.2000000000000001E-2</v>
      </c>
      <c r="AO1183" s="37">
        <f t="shared" si="369"/>
        <v>0.4</v>
      </c>
      <c r="AP1183" s="37">
        <f t="shared" si="370"/>
        <v>1.5</v>
      </c>
      <c r="AQ1183" s="37">
        <f t="shared" si="371"/>
        <v>0.18</v>
      </c>
      <c r="AR1183" s="37">
        <f t="shared" si="372"/>
        <v>0.14799999999999999</v>
      </c>
      <c r="AS1183">
        <f>IF('Preferred Scenarios Calculator'!$AB61=$AN$1180,1,0)</f>
        <v>0</v>
      </c>
      <c r="AT1183">
        <f>IF('Preferred Scenarios Calculator'!$AB61=$AO$1180,1,0)</f>
        <v>1</v>
      </c>
      <c r="AU1183">
        <f>IF('Preferred Scenarios Calculator'!$AB61=$AP$1180,1,0)</f>
        <v>0</v>
      </c>
      <c r="AV1183" t="str">
        <f t="shared" si="376"/>
        <v>Standard</v>
      </c>
      <c r="AW1183">
        <f t="shared" si="377"/>
        <v>3.2000000000000001E-2</v>
      </c>
      <c r="AX1183">
        <f t="shared" si="378"/>
        <v>0.4</v>
      </c>
      <c r="AY1183">
        <f t="shared" si="379"/>
        <v>1.5</v>
      </c>
      <c r="AZ1183">
        <f t="shared" si="373"/>
        <v>0.4</v>
      </c>
      <c r="BA1183">
        <f t="shared" si="380"/>
        <v>0.18</v>
      </c>
      <c r="BB1183" s="25">
        <f t="shared" si="381"/>
        <v>0.58000000000000007</v>
      </c>
      <c r="BC1183" s="38">
        <f t="shared" si="382"/>
        <v>0</v>
      </c>
      <c r="BD1183" s="38">
        <f t="shared" si="383"/>
        <v>0</v>
      </c>
      <c r="BE1183" t="s">
        <v>1299</v>
      </c>
    </row>
    <row r="1184" spans="1:57" ht="19.2">
      <c r="A1184" s="250">
        <f>'Pricing Calculator'!AN59</f>
        <v>744</v>
      </c>
      <c r="B1184" s="340">
        <f>'Pricing Calculator'!AJ59</f>
        <v>0</v>
      </c>
      <c r="C1184" s="251" t="str">
        <f>'Pricing Calculator'!J59</f>
        <v>A3 Large (4 cores, 7GB RAM)</v>
      </c>
      <c r="D1184" s="1053">
        <f>IF('Pricing Calculator'!X59 ="Standard", 1, 0)</f>
        <v>1</v>
      </c>
      <c r="E1184" s="1053" t="s">
        <v>1300</v>
      </c>
      <c r="F1184" s="1035">
        <f t="shared" si="360"/>
        <v>3.2000000000000001E-2</v>
      </c>
      <c r="G1184" s="1035">
        <f t="shared" si="361"/>
        <v>0.4</v>
      </c>
      <c r="H1184" s="1035">
        <f t="shared" si="362"/>
        <v>1.5</v>
      </c>
      <c r="I1184" s="1044">
        <f>IF(E33=(999999*4), "Not Available", N33)</f>
        <v>0.36</v>
      </c>
      <c r="J1184" s="1044">
        <f>IF(E20=(999999*4), "Not Available", N20)</f>
        <v>0.29599999999999999</v>
      </c>
      <c r="K1184">
        <f>IF('Pricing Calculator'!$AD59=F$1180,1,0)</f>
        <v>0</v>
      </c>
      <c r="L1184">
        <f>IF('Pricing Calculator'!$AD59=G$1180,1,0)</f>
        <v>1</v>
      </c>
      <c r="M1184">
        <f>IF('Pricing Calculator'!$AD59=H$1180,1,0)</f>
        <v>0</v>
      </c>
      <c r="N1184" t="str">
        <f t="shared" si="374"/>
        <v>Standard</v>
      </c>
      <c r="O1184" s="572">
        <f t="shared" si="363"/>
        <v>3.2000000000000001E-2</v>
      </c>
      <c r="P1184" s="572">
        <f t="shared" si="364"/>
        <v>0.4</v>
      </c>
      <c r="Q1184">
        <f t="shared" si="365"/>
        <v>1.5</v>
      </c>
      <c r="R1184">
        <f t="shared" si="366"/>
        <v>0.4</v>
      </c>
      <c r="S1184">
        <f t="shared" si="367"/>
        <v>0.36</v>
      </c>
      <c r="T1184" s="25">
        <f t="shared" si="384"/>
        <v>0.76</v>
      </c>
      <c r="U1184" s="38">
        <f t="shared" si="385"/>
        <v>0</v>
      </c>
      <c r="V1184" s="38">
        <f t="shared" si="375"/>
        <v>0</v>
      </c>
      <c r="W1184" t="s">
        <v>1300</v>
      </c>
      <c r="AD1184" s="275" t="s">
        <v>133</v>
      </c>
      <c r="AE1184" t="s">
        <v>1300</v>
      </c>
      <c r="AF1184" s="160"/>
      <c r="AG1184" s="250">
        <f>'Preferred Scenarios Calculator'!AM63</f>
        <v>744</v>
      </c>
      <c r="AH1184" s="250">
        <f>'Preferred Scenarios Calculator'!AH63</f>
        <v>0</v>
      </c>
      <c r="AI1184" s="251"/>
      <c r="AJ1184" t="s">
        <v>1300</v>
      </c>
      <c r="AL1184">
        <f>IF('Preferred Scenarios Calculator'!V63 ="Standard", 1, 0)</f>
        <v>1</v>
      </c>
      <c r="AM1184" t="s">
        <v>1300</v>
      </c>
      <c r="AN1184" s="37">
        <f t="shared" si="368"/>
        <v>3.2000000000000001E-2</v>
      </c>
      <c r="AO1184" s="37">
        <f t="shared" si="369"/>
        <v>0.4</v>
      </c>
      <c r="AP1184" s="37">
        <f t="shared" si="370"/>
        <v>1.5</v>
      </c>
      <c r="AQ1184" s="37">
        <f t="shared" si="371"/>
        <v>0.36</v>
      </c>
      <c r="AR1184" s="37">
        <f t="shared" si="372"/>
        <v>0.29599999999999999</v>
      </c>
      <c r="AS1184">
        <f>IF('Preferred Scenarios Calculator'!$AB63=$AN$1180,1,0)</f>
        <v>0</v>
      </c>
      <c r="AT1184">
        <f>IF('Preferred Scenarios Calculator'!$AB63=$AO$1180,1,0)</f>
        <v>1</v>
      </c>
      <c r="AU1184">
        <f>IF('Preferred Scenarios Calculator'!$AB63=$AP$1180,1,0)</f>
        <v>0</v>
      </c>
      <c r="AV1184" t="str">
        <f t="shared" si="376"/>
        <v>Standard</v>
      </c>
      <c r="AW1184">
        <f t="shared" si="377"/>
        <v>3.2000000000000001E-2</v>
      </c>
      <c r="AX1184">
        <f t="shared" si="378"/>
        <v>0.4</v>
      </c>
      <c r="AY1184">
        <f t="shared" si="379"/>
        <v>1.5</v>
      </c>
      <c r="AZ1184">
        <f t="shared" si="373"/>
        <v>0.4</v>
      </c>
      <c r="BA1184">
        <f t="shared" si="380"/>
        <v>0.36</v>
      </c>
      <c r="BB1184" s="25">
        <f t="shared" si="381"/>
        <v>0.76</v>
      </c>
      <c r="BC1184" s="38">
        <f t="shared" si="382"/>
        <v>0</v>
      </c>
      <c r="BD1184" s="38">
        <f t="shared" si="383"/>
        <v>0</v>
      </c>
      <c r="BE1184" t="s">
        <v>1300</v>
      </c>
    </row>
    <row r="1185" spans="1:57" ht="19.2">
      <c r="A1185" s="250">
        <f>'Pricing Calculator'!AN61</f>
        <v>744</v>
      </c>
      <c r="B1185" s="340">
        <f>'Pricing Calculator'!AJ61</f>
        <v>0</v>
      </c>
      <c r="C1185" s="251" t="str">
        <f>'Pricing Calculator'!J61</f>
        <v>A4 Extra Large (8 cores, 14GB RAM)</v>
      </c>
      <c r="D1185" s="1053">
        <f>IF('Pricing Calculator'!X61 ="Standard", 1, 0)</f>
        <v>1</v>
      </c>
      <c r="E1185" s="1053" t="s">
        <v>1301</v>
      </c>
      <c r="F1185" s="1035">
        <f t="shared" si="360"/>
        <v>6.4000000000000001E-2</v>
      </c>
      <c r="G1185" s="1035">
        <f t="shared" si="361"/>
        <v>0.8</v>
      </c>
      <c r="H1185" s="1035">
        <f t="shared" si="362"/>
        <v>3</v>
      </c>
      <c r="I1185" s="1044">
        <f>IF(E34=(999999*8), "Not Available", N34)</f>
        <v>0.72</v>
      </c>
      <c r="J1185" s="1044">
        <f>IF(E21=(999999*8), "Not Available", N21)</f>
        <v>0.59199999999999997</v>
      </c>
      <c r="K1185">
        <f>IF('Pricing Calculator'!$AD61=F$1180,1,0)</f>
        <v>0</v>
      </c>
      <c r="L1185">
        <f>IF('Pricing Calculator'!$AD61=G$1180,1,0)</f>
        <v>1</v>
      </c>
      <c r="M1185">
        <f>IF('Pricing Calculator'!AD61=H$1180,1,0)</f>
        <v>0</v>
      </c>
      <c r="N1185" t="str">
        <f t="shared" si="374"/>
        <v>Standard</v>
      </c>
      <c r="O1185" s="572">
        <f t="shared" si="363"/>
        <v>6.4000000000000001E-2</v>
      </c>
      <c r="P1185" s="572">
        <f t="shared" si="364"/>
        <v>0.8</v>
      </c>
      <c r="Q1185">
        <f t="shared" si="365"/>
        <v>3</v>
      </c>
      <c r="R1185">
        <f t="shared" si="366"/>
        <v>0.8</v>
      </c>
      <c r="S1185">
        <f t="shared" si="367"/>
        <v>0.72</v>
      </c>
      <c r="T1185" s="25">
        <f t="shared" si="384"/>
        <v>1.52</v>
      </c>
      <c r="U1185" s="38">
        <f t="shared" si="385"/>
        <v>0</v>
      </c>
      <c r="V1185" s="38">
        <f t="shared" si="375"/>
        <v>0</v>
      </c>
      <c r="W1185" t="s">
        <v>1301</v>
      </c>
      <c r="AD1185" s="275" t="s">
        <v>134</v>
      </c>
      <c r="AE1185" t="s">
        <v>1301</v>
      </c>
      <c r="AF1185" s="160"/>
      <c r="AG1185" s="250">
        <f>'Preferred Scenarios Calculator'!AM65</f>
        <v>744</v>
      </c>
      <c r="AH1185" s="250">
        <f>'Preferred Scenarios Calculator'!AH65</f>
        <v>0</v>
      </c>
      <c r="AI1185" s="251"/>
      <c r="AJ1185" t="s">
        <v>1301</v>
      </c>
      <c r="AL1185">
        <f>IF('Preferred Scenarios Calculator'!V65 ="Standard", 1, 0)</f>
        <v>1</v>
      </c>
      <c r="AM1185" t="s">
        <v>1301</v>
      </c>
      <c r="AN1185" s="37">
        <f t="shared" si="368"/>
        <v>6.4000000000000001E-2</v>
      </c>
      <c r="AO1185" s="37">
        <f t="shared" si="369"/>
        <v>0.8</v>
      </c>
      <c r="AP1185" s="37">
        <f t="shared" si="370"/>
        <v>3</v>
      </c>
      <c r="AQ1185" s="37">
        <f t="shared" si="371"/>
        <v>0.72</v>
      </c>
      <c r="AR1185" s="37">
        <f t="shared" si="372"/>
        <v>0.59199999999999997</v>
      </c>
      <c r="AS1185">
        <f>IF('Preferred Scenarios Calculator'!$AB65=$AN$1180,1,0)</f>
        <v>0</v>
      </c>
      <c r="AT1185">
        <f>IF('Preferred Scenarios Calculator'!$AB65=$AO$1180,1,0)</f>
        <v>1</v>
      </c>
      <c r="AU1185">
        <f>IF('Preferred Scenarios Calculator'!$AB65=$AP$1180,1,0)</f>
        <v>0</v>
      </c>
      <c r="AV1185" t="str">
        <f t="shared" si="376"/>
        <v>Standard</v>
      </c>
      <c r="AW1185">
        <f t="shared" si="377"/>
        <v>6.4000000000000001E-2</v>
      </c>
      <c r="AX1185">
        <f t="shared" si="378"/>
        <v>0.8</v>
      </c>
      <c r="AY1185">
        <f t="shared" si="379"/>
        <v>3</v>
      </c>
      <c r="AZ1185">
        <f t="shared" si="373"/>
        <v>0.8</v>
      </c>
      <c r="BA1185">
        <f t="shared" si="380"/>
        <v>0.72</v>
      </c>
      <c r="BB1185" s="25">
        <f t="shared" si="381"/>
        <v>1.52</v>
      </c>
      <c r="BC1185" s="38">
        <f t="shared" si="382"/>
        <v>0</v>
      </c>
      <c r="BD1185" s="38">
        <f t="shared" si="383"/>
        <v>0</v>
      </c>
      <c r="BE1185" t="s">
        <v>1301</v>
      </c>
    </row>
    <row r="1186" spans="1:57" s="33" customFormat="1" ht="19.2">
      <c r="A1186" s="250">
        <f>'Pricing Calculator'!AN65</f>
        <v>744</v>
      </c>
      <c r="B1186" s="340">
        <f>'Pricing Calculator'!AJ65</f>
        <v>2</v>
      </c>
      <c r="C1186" s="251" t="str">
        <f>'Pricing Calculator'!J65</f>
        <v>A5 (2 cores, 14GB RAM)</v>
      </c>
      <c r="D1186" s="1053">
        <f>IF('Pricing Calculator'!X65 ="Standard", 1, 0)</f>
        <v>1</v>
      </c>
      <c r="E1186" s="1053" t="s">
        <v>1302</v>
      </c>
      <c r="F1186" s="1035">
        <f t="shared" si="360"/>
        <v>3.2000000000000001E-2</v>
      </c>
      <c r="G1186" s="1035">
        <f t="shared" si="361"/>
        <v>0.4</v>
      </c>
      <c r="H1186" s="1035">
        <f t="shared" si="362"/>
        <v>1.5</v>
      </c>
      <c r="I1186" s="1035">
        <f t="shared" ref="I1186:I1192" si="386">IF(E35=999999, "Not Available", N35)</f>
        <v>0.3</v>
      </c>
      <c r="J1186" s="1035" t="str">
        <f t="shared" ref="J1186:J1192" si="387">IF(E22=999999, "Not Available", N22)</f>
        <v>Not Available</v>
      </c>
      <c r="K1186">
        <f>IF('Pricing Calculator'!$AD65=F$1180,1,0)</f>
        <v>0</v>
      </c>
      <c r="L1186">
        <f>IF('Pricing Calculator'!$AD65=G$1180,1,0)</f>
        <v>0</v>
      </c>
      <c r="M1186">
        <f>IF('Pricing Calculator'!$AD65=H$1180,1,0)</f>
        <v>1</v>
      </c>
      <c r="N1186" t="str">
        <f t="shared" si="374"/>
        <v>enterprise</v>
      </c>
      <c r="O1186" s="572">
        <f t="shared" si="363"/>
        <v>3.2000000000000001E-2</v>
      </c>
      <c r="P1186" s="572">
        <f t="shared" si="364"/>
        <v>0.4</v>
      </c>
      <c r="Q1186">
        <f t="shared" si="365"/>
        <v>1.5</v>
      </c>
      <c r="R1186">
        <f t="shared" si="366"/>
        <v>1.5</v>
      </c>
      <c r="S1186">
        <f t="shared" si="367"/>
        <v>0.3</v>
      </c>
      <c r="T1186" s="25">
        <f t="shared" si="384"/>
        <v>1.8</v>
      </c>
      <c r="U1186" s="38">
        <f t="shared" si="385"/>
        <v>3.6</v>
      </c>
      <c r="V1186" s="38">
        <f t="shared" si="375"/>
        <v>2678.4</v>
      </c>
      <c r="W1186" t="s">
        <v>1307</v>
      </c>
      <c r="AD1186" s="275" t="s">
        <v>426</v>
      </c>
      <c r="AE1186" t="s">
        <v>1302</v>
      </c>
      <c r="AF1186" s="160"/>
      <c r="AG1186" s="250">
        <f>'Preferred Scenarios Calculator'!AM69</f>
        <v>744</v>
      </c>
      <c r="AH1186" s="250">
        <f>'Preferred Scenarios Calculator'!AH69</f>
        <v>0</v>
      </c>
      <c r="AI1186" s="251"/>
      <c r="AJ1186" s="251" t="str">
        <f>'Preferred Scenarios Calculator'!H69</f>
        <v>A5 (2 cores, 14GB RAM)</v>
      </c>
      <c r="AK1186"/>
      <c r="AL1186">
        <f>IF('Preferred Scenarios Calculator'!V69 ="Standard", 1, 0)</f>
        <v>1</v>
      </c>
      <c r="AM1186" t="s">
        <v>1302</v>
      </c>
      <c r="AN1186" s="37">
        <f t="shared" si="368"/>
        <v>3.2000000000000001E-2</v>
      </c>
      <c r="AO1186" s="37">
        <f t="shared" si="369"/>
        <v>0.4</v>
      </c>
      <c r="AP1186" s="37">
        <f t="shared" si="370"/>
        <v>1.5</v>
      </c>
      <c r="AQ1186" s="37">
        <f t="shared" si="371"/>
        <v>0.3</v>
      </c>
      <c r="AR1186" s="37" t="str">
        <f t="shared" si="372"/>
        <v>Not Available</v>
      </c>
      <c r="AS1186">
        <f>IF('Preferred Scenarios Calculator'!$AB69=$AN$1180,1,0)</f>
        <v>0</v>
      </c>
      <c r="AT1186">
        <f>IF('Preferred Scenarios Calculator'!$AB69=$AO$1180,1,0)</f>
        <v>1</v>
      </c>
      <c r="AU1186">
        <f>IF('Preferred Scenarios Calculator'!$AB69=$AP$1180,1,0)</f>
        <v>0</v>
      </c>
      <c r="AV1186" t="str">
        <f t="shared" si="376"/>
        <v>Standard</v>
      </c>
      <c r="AW1186">
        <f t="shared" si="377"/>
        <v>3.2000000000000001E-2</v>
      </c>
      <c r="AX1186">
        <f t="shared" si="378"/>
        <v>0.4</v>
      </c>
      <c r="AY1186">
        <f t="shared" si="379"/>
        <v>1.5</v>
      </c>
      <c r="AZ1186">
        <f t="shared" si="373"/>
        <v>0.4</v>
      </c>
      <c r="BA1186">
        <f t="shared" si="380"/>
        <v>0.3</v>
      </c>
      <c r="BB1186" s="25">
        <f t="shared" si="381"/>
        <v>0.7</v>
      </c>
      <c r="BC1186" s="38">
        <f t="shared" si="382"/>
        <v>0</v>
      </c>
      <c r="BD1186" s="38">
        <f t="shared" si="383"/>
        <v>0</v>
      </c>
      <c r="BE1186" t="s">
        <v>1307</v>
      </c>
    </row>
    <row r="1187" spans="1:57" ht="19.2">
      <c r="A1187" s="250">
        <f>'Pricing Calculator'!AN67</f>
        <v>744</v>
      </c>
      <c r="B1187" s="340">
        <f>'Pricing Calculator'!AJ67</f>
        <v>0</v>
      </c>
      <c r="C1187" s="251" t="str">
        <f>'Pricing Calculator'!J67</f>
        <v>A6 (4 cores, 28GB RAM)</v>
      </c>
      <c r="D1187" s="1053">
        <f>IF('Pricing Calculator'!X67 ="Standard", 1, 0)</f>
        <v>1</v>
      </c>
      <c r="E1187" s="1053" t="s">
        <v>1303</v>
      </c>
      <c r="F1187" s="1035">
        <f t="shared" si="360"/>
        <v>3.2000000000000001E-2</v>
      </c>
      <c r="G1187" s="1035">
        <f t="shared" si="361"/>
        <v>0.4</v>
      </c>
      <c r="H1187" s="1035">
        <f t="shared" si="362"/>
        <v>1.5</v>
      </c>
      <c r="I1187" s="1035">
        <f t="shared" si="386"/>
        <v>0.6</v>
      </c>
      <c r="J1187" s="1035" t="str">
        <f t="shared" si="387"/>
        <v>Not Available</v>
      </c>
      <c r="K1187">
        <f>IF('Pricing Calculator'!$AD67=F$1180,1,0)</f>
        <v>0</v>
      </c>
      <c r="L1187">
        <f>IF('Pricing Calculator'!$AD67=G$1180,1,0)</f>
        <v>1</v>
      </c>
      <c r="M1187">
        <f>IF('Pricing Calculator'!$AD67=H$1180,1,0)</f>
        <v>0</v>
      </c>
      <c r="N1187" t="str">
        <f t="shared" si="374"/>
        <v>Standard</v>
      </c>
      <c r="O1187" s="572">
        <f t="shared" si="363"/>
        <v>3.2000000000000001E-2</v>
      </c>
      <c r="P1187" s="572">
        <f t="shared" si="364"/>
        <v>0.4</v>
      </c>
      <c r="Q1187">
        <f t="shared" si="365"/>
        <v>1.5</v>
      </c>
      <c r="R1187">
        <f>(L1187*P1187)+(M1187*Q1187)+(O1187*K1187)</f>
        <v>0.4</v>
      </c>
      <c r="S1187">
        <f t="shared" si="367"/>
        <v>0.6</v>
      </c>
      <c r="T1187" s="25">
        <f t="shared" si="384"/>
        <v>1</v>
      </c>
      <c r="U1187" s="38">
        <f t="shared" si="385"/>
        <v>0</v>
      </c>
      <c r="V1187" s="38">
        <f t="shared" si="375"/>
        <v>0</v>
      </c>
      <c r="W1187" t="s">
        <v>1308</v>
      </c>
      <c r="AD1187" s="275" t="s">
        <v>135</v>
      </c>
      <c r="AE1187" t="s">
        <v>1303</v>
      </c>
      <c r="AF1187" s="160"/>
      <c r="AG1187" s="250">
        <f>'Preferred Scenarios Calculator'!AM71</f>
        <v>744</v>
      </c>
      <c r="AH1187" s="250">
        <f>'Preferred Scenarios Calculator'!AH71</f>
        <v>0</v>
      </c>
      <c r="AI1187" s="251"/>
      <c r="AJ1187" s="251" t="str">
        <f>'Preferred Scenarios Calculator'!H71</f>
        <v>A6 (4 cores, 28GB RAM)</v>
      </c>
      <c r="AL1187">
        <f>IF('Preferred Scenarios Calculator'!V71 ="Standard", 1, 0)</f>
        <v>1</v>
      </c>
      <c r="AM1187" t="s">
        <v>1303</v>
      </c>
      <c r="AN1187" s="37">
        <f t="shared" si="368"/>
        <v>3.2000000000000001E-2</v>
      </c>
      <c r="AO1187" s="37">
        <f t="shared" si="369"/>
        <v>0.4</v>
      </c>
      <c r="AP1187" s="37">
        <f t="shared" si="370"/>
        <v>1.5</v>
      </c>
      <c r="AQ1187" s="37">
        <f t="shared" si="371"/>
        <v>0.6</v>
      </c>
      <c r="AR1187" s="37" t="str">
        <f t="shared" si="372"/>
        <v>Not Available</v>
      </c>
      <c r="AS1187">
        <f>IF('Preferred Scenarios Calculator'!$AB71=$AN$1180,1,0)</f>
        <v>0</v>
      </c>
      <c r="AT1187">
        <f>IF('Preferred Scenarios Calculator'!$AB71=$AO$1180,1,0)</f>
        <v>1</v>
      </c>
      <c r="AU1187">
        <f>IF('Preferred Scenarios Calculator'!$AB71=$AP$1180,1,0)</f>
        <v>0</v>
      </c>
      <c r="AV1187" t="str">
        <f t="shared" si="376"/>
        <v>Standard</v>
      </c>
      <c r="AW1187">
        <f t="shared" si="377"/>
        <v>3.2000000000000001E-2</v>
      </c>
      <c r="AX1187">
        <f t="shared" si="378"/>
        <v>0.4</v>
      </c>
      <c r="AY1187">
        <f t="shared" si="379"/>
        <v>1.5</v>
      </c>
      <c r="AZ1187">
        <f>(AT1187*AX1187)+(AU1187*AY1187)+(AW1187*AS1187)</f>
        <v>0.4</v>
      </c>
      <c r="BA1187">
        <f t="shared" si="380"/>
        <v>0.6</v>
      </c>
      <c r="BB1187" s="25">
        <f t="shared" si="381"/>
        <v>1</v>
      </c>
      <c r="BC1187" s="38">
        <f t="shared" si="382"/>
        <v>0</v>
      </c>
      <c r="BD1187" s="38">
        <f t="shared" si="383"/>
        <v>0</v>
      </c>
      <c r="BE1187" t="s">
        <v>1308</v>
      </c>
    </row>
    <row r="1188" spans="1:57" ht="19.2">
      <c r="A1188" s="250">
        <f>'Pricing Calculator'!AN69</f>
        <v>744</v>
      </c>
      <c r="B1188" s="340">
        <f>'Pricing Calculator'!AJ69</f>
        <v>0</v>
      </c>
      <c r="C1188" s="251" t="str">
        <f>'Pricing Calculator'!J69</f>
        <v>A7 (8 cores, 56GB RAM)</v>
      </c>
      <c r="D1188" s="1053">
        <f>IF('Pricing Calculator'!X69 ="Standard", 1, 0)</f>
        <v>1</v>
      </c>
      <c r="E1188" s="1053" t="s">
        <v>1304</v>
      </c>
      <c r="F1188" s="1035">
        <f t="shared" si="360"/>
        <v>6.4000000000000001E-2</v>
      </c>
      <c r="G1188" s="1035">
        <f t="shared" si="361"/>
        <v>0.8</v>
      </c>
      <c r="H1188" s="1035">
        <f t="shared" si="362"/>
        <v>3</v>
      </c>
      <c r="I1188" s="1035">
        <f t="shared" si="386"/>
        <v>1.2</v>
      </c>
      <c r="J1188" s="1035" t="str">
        <f t="shared" si="387"/>
        <v>Not Available</v>
      </c>
      <c r="K1188">
        <f>IF('Pricing Calculator'!$AD69=F$1180,1,0)</f>
        <v>0</v>
      </c>
      <c r="L1188">
        <f>IF('Pricing Calculator'!$AD69=G$1180,1,0)</f>
        <v>1</v>
      </c>
      <c r="M1188">
        <f>IF('Pricing Calculator'!$AD69=H$1180,1,0)</f>
        <v>0</v>
      </c>
      <c r="N1188" t="str">
        <f t="shared" si="374"/>
        <v>Standard</v>
      </c>
      <c r="O1188" s="572">
        <f t="shared" si="363"/>
        <v>6.4000000000000001E-2</v>
      </c>
      <c r="P1188" s="572">
        <f t="shared" si="364"/>
        <v>0.8</v>
      </c>
      <c r="Q1188">
        <f t="shared" si="365"/>
        <v>3</v>
      </c>
      <c r="R1188">
        <f t="shared" si="366"/>
        <v>0.8</v>
      </c>
      <c r="S1188">
        <f t="shared" si="367"/>
        <v>1.2</v>
      </c>
      <c r="T1188" s="25">
        <f t="shared" si="384"/>
        <v>2</v>
      </c>
      <c r="U1188" s="38">
        <f t="shared" si="385"/>
        <v>0</v>
      </c>
      <c r="V1188" s="38">
        <f t="shared" si="375"/>
        <v>0</v>
      </c>
      <c r="W1188" t="s">
        <v>1309</v>
      </c>
      <c r="AD1188" s="275" t="s">
        <v>136</v>
      </c>
      <c r="AE1188" t="s">
        <v>1304</v>
      </c>
      <c r="AF1188" s="160"/>
      <c r="AG1188" s="250">
        <f>'Preferred Scenarios Calculator'!AM73</f>
        <v>744</v>
      </c>
      <c r="AH1188" s="250">
        <f>'Preferred Scenarios Calculator'!AH73</f>
        <v>0</v>
      </c>
      <c r="AI1188" s="251"/>
      <c r="AJ1188" s="251" t="str">
        <f>'Preferred Scenarios Calculator'!H73</f>
        <v>A7 (8 cores, 56GB RAM)</v>
      </c>
      <c r="AL1188">
        <f>IF('Preferred Scenarios Calculator'!V73 ="Standard", 1, 0)</f>
        <v>1</v>
      </c>
      <c r="AM1188" t="s">
        <v>1304</v>
      </c>
      <c r="AN1188" s="37">
        <f t="shared" si="368"/>
        <v>6.4000000000000001E-2</v>
      </c>
      <c r="AO1188" s="37">
        <f t="shared" si="369"/>
        <v>0.8</v>
      </c>
      <c r="AP1188" s="37">
        <f t="shared" si="370"/>
        <v>3</v>
      </c>
      <c r="AQ1188" s="37">
        <f t="shared" si="371"/>
        <v>1.2</v>
      </c>
      <c r="AR1188" s="37" t="str">
        <f t="shared" si="372"/>
        <v>Not Available</v>
      </c>
      <c r="AS1188">
        <f>IF('Preferred Scenarios Calculator'!$AB73=$AN$1180,1,0)</f>
        <v>0</v>
      </c>
      <c r="AT1188">
        <f>IF('Preferred Scenarios Calculator'!$AB73=$AO$1180,1,0)</f>
        <v>1</v>
      </c>
      <c r="AU1188">
        <f>IF('Preferred Scenarios Calculator'!$AB73=$AP$1180,1,0)</f>
        <v>0</v>
      </c>
      <c r="AV1188" t="str">
        <f t="shared" si="376"/>
        <v>Standard</v>
      </c>
      <c r="AW1188">
        <f t="shared" si="377"/>
        <v>6.4000000000000001E-2</v>
      </c>
      <c r="AX1188">
        <f t="shared" si="378"/>
        <v>0.8</v>
      </c>
      <c r="AY1188">
        <f t="shared" si="379"/>
        <v>3</v>
      </c>
      <c r="AZ1188">
        <f>(AT1188*AX1188)+(AU1188*AY1188)+(AW1188*AS1188)</f>
        <v>0.8</v>
      </c>
      <c r="BA1188">
        <f t="shared" si="380"/>
        <v>1.2</v>
      </c>
      <c r="BB1188" s="25">
        <f t="shared" si="381"/>
        <v>2</v>
      </c>
      <c r="BC1188" s="38">
        <f t="shared" si="382"/>
        <v>0</v>
      </c>
      <c r="BD1188" s="38">
        <f t="shared" si="383"/>
        <v>0</v>
      </c>
      <c r="BE1188" t="s">
        <v>1309</v>
      </c>
    </row>
    <row r="1189" spans="1:57" ht="19.2">
      <c r="A1189" s="250">
        <f>'Pricing Calculator'!AN73</f>
        <v>744</v>
      </c>
      <c r="B1189" s="340">
        <f>'Pricing Calculator'!AJ73</f>
        <v>0</v>
      </c>
      <c r="C1189" s="251" t="str">
        <f>'Pricing Calculator'!J73</f>
        <v>A9 (16 cores, 112GB RAM)</v>
      </c>
      <c r="D1189" s="1053">
        <f>IF('Pricing Calculator'!X73 ="Standard", 1, 0)</f>
        <v>1</v>
      </c>
      <c r="E1189" s="1053" t="s">
        <v>1305</v>
      </c>
      <c r="F1189" s="1035">
        <f t="shared" si="360"/>
        <v>6.4000000000000001E-2</v>
      </c>
      <c r="G1189" s="1035">
        <f t="shared" si="361"/>
        <v>0.8</v>
      </c>
      <c r="H1189" s="1035">
        <f t="shared" si="362"/>
        <v>3</v>
      </c>
      <c r="I1189" s="1035">
        <f t="shared" si="386"/>
        <v>2.4500000000000002</v>
      </c>
      <c r="J1189" s="1035" t="str">
        <f t="shared" si="387"/>
        <v>Not Available</v>
      </c>
      <c r="K1189">
        <f>IF('Pricing Calculator'!$AD73=F$1180,1,0)</f>
        <v>0</v>
      </c>
      <c r="L1189">
        <f>IF('Pricing Calculator'!$AD73=G$1180,1,0)</f>
        <v>1</v>
      </c>
      <c r="M1189">
        <f>IF('Pricing Calculator'!$AD73=H$1180,1,0)</f>
        <v>0</v>
      </c>
      <c r="N1189" t="str">
        <f t="shared" si="374"/>
        <v>Standard</v>
      </c>
      <c r="O1189" s="572">
        <f t="shared" si="363"/>
        <v>0.128</v>
      </c>
      <c r="P1189" s="572">
        <f t="shared" si="364"/>
        <v>1.6</v>
      </c>
      <c r="Q1189">
        <f t="shared" si="365"/>
        <v>6</v>
      </c>
      <c r="R1189">
        <f t="shared" si="366"/>
        <v>1.6</v>
      </c>
      <c r="S1189">
        <f t="shared" si="367"/>
        <v>4.9000000000000004</v>
      </c>
      <c r="T1189" s="25">
        <f t="shared" si="384"/>
        <v>6.5</v>
      </c>
      <c r="U1189" s="38">
        <f t="shared" si="385"/>
        <v>0</v>
      </c>
      <c r="V1189" s="38">
        <f t="shared" si="375"/>
        <v>0</v>
      </c>
      <c r="W1189" t="s">
        <v>1310</v>
      </c>
      <c r="AD1189" s="467" t="s">
        <v>463</v>
      </c>
      <c r="AE1189" t="s">
        <v>1305</v>
      </c>
      <c r="AF1189" s="160"/>
      <c r="AG1189" s="250">
        <f>'Preferred Scenarios Calculator'!AM77</f>
        <v>744</v>
      </c>
      <c r="AH1189" s="250">
        <f>'Preferred Scenarios Calculator'!AH77</f>
        <v>0</v>
      </c>
      <c r="AI1189" s="251"/>
      <c r="AJ1189" s="251" t="str">
        <f>'Preferred Scenarios Calculator'!H77</f>
        <v>A8 (8 cores, 56GB RAM)</v>
      </c>
      <c r="AL1189">
        <f>IF('Preferred Scenarios Calculator'!V77 ="Standard", 1, 0)</f>
        <v>1</v>
      </c>
      <c r="AM1189" t="s">
        <v>1305</v>
      </c>
      <c r="AN1189" s="37">
        <f t="shared" si="368"/>
        <v>6.4000000000000001E-2</v>
      </c>
      <c r="AO1189" s="37">
        <f t="shared" si="369"/>
        <v>0.8</v>
      </c>
      <c r="AP1189" s="37">
        <f t="shared" si="370"/>
        <v>3</v>
      </c>
      <c r="AQ1189" s="37">
        <f t="shared" si="371"/>
        <v>2.4500000000000002</v>
      </c>
      <c r="AR1189" s="37" t="str">
        <f t="shared" si="372"/>
        <v>Not Available</v>
      </c>
      <c r="AS1189">
        <f>IF('Preferred Scenarios Calculator'!$AB77=$AN$1180,1,0)</f>
        <v>0</v>
      </c>
      <c r="AT1189">
        <f>IF('Preferred Scenarios Calculator'!$AB77=$AO$1180,1,0)</f>
        <v>1</v>
      </c>
      <c r="AU1189">
        <f>IF('Preferred Scenarios Calculator'!$AB77=$AP$1180,1,0)</f>
        <v>0</v>
      </c>
      <c r="AV1189" t="str">
        <f t="shared" si="376"/>
        <v>Standard</v>
      </c>
      <c r="AW1189">
        <f t="shared" si="377"/>
        <v>6.4000000000000001E-2</v>
      </c>
      <c r="AX1189">
        <f t="shared" si="378"/>
        <v>0.8</v>
      </c>
      <c r="AY1189">
        <f t="shared" si="379"/>
        <v>3</v>
      </c>
      <c r="AZ1189">
        <f>(AT1189*AX1189)+(AU1189*AY1189)+(AW1189*AS1189)</f>
        <v>0.8</v>
      </c>
      <c r="BA1189">
        <f t="shared" si="380"/>
        <v>2.4500000000000002</v>
      </c>
      <c r="BB1189" s="25">
        <f t="shared" si="381"/>
        <v>3.25</v>
      </c>
      <c r="BC1189" s="38">
        <f t="shared" si="382"/>
        <v>0</v>
      </c>
      <c r="BD1189" s="38">
        <f t="shared" si="383"/>
        <v>0</v>
      </c>
      <c r="BE1189" t="s">
        <v>1310</v>
      </c>
    </row>
    <row r="1190" spans="1:57" ht="19.2">
      <c r="A1190" s="250">
        <f>'Pricing Calculator'!AN75</f>
        <v>744</v>
      </c>
      <c r="B1190" s="340">
        <f>'Pricing Calculator'!AJ75</f>
        <v>0</v>
      </c>
      <c r="C1190" s="251" t="str">
        <f>'Pricing Calculator'!J75</f>
        <v>A10 (8 cores, 56GB RAM)</v>
      </c>
      <c r="D1190" s="1053">
        <f>IF('Pricing Calculator'!X75 ="Standard", 1, 0)</f>
        <v>1</v>
      </c>
      <c r="E1190" s="1053" t="s">
        <v>1306</v>
      </c>
      <c r="F1190" s="1035">
        <f t="shared" si="360"/>
        <v>0.128</v>
      </c>
      <c r="G1190" s="1035">
        <f t="shared" si="361"/>
        <v>1.6</v>
      </c>
      <c r="H1190" s="1035">
        <f t="shared" si="362"/>
        <v>6</v>
      </c>
      <c r="I1190" s="1035">
        <f t="shared" si="386"/>
        <v>4.9000000000000004</v>
      </c>
      <c r="J1190" s="1035" t="str">
        <f t="shared" si="387"/>
        <v>Not Available</v>
      </c>
      <c r="K1190">
        <f>IF('Pricing Calculator'!$AD75=F$1180,1,0)</f>
        <v>0</v>
      </c>
      <c r="L1190">
        <f>IF('Pricing Calculator'!$AD75=G$1180,1,0)</f>
        <v>1</v>
      </c>
      <c r="M1190">
        <f>IF('Pricing Calculator'!$AD75=H$1180,1,0)</f>
        <v>0</v>
      </c>
      <c r="N1190" t="str">
        <f t="shared" si="374"/>
        <v>Standard</v>
      </c>
      <c r="O1190" s="572">
        <f t="shared" si="363"/>
        <v>6.4000000000000001E-2</v>
      </c>
      <c r="P1190" s="572">
        <f t="shared" si="364"/>
        <v>0.8</v>
      </c>
      <c r="Q1190">
        <f t="shared" si="365"/>
        <v>3</v>
      </c>
      <c r="R1190">
        <f t="shared" si="366"/>
        <v>0.8</v>
      </c>
      <c r="S1190">
        <f t="shared" si="367"/>
        <v>1.64</v>
      </c>
      <c r="T1190" s="25">
        <f t="shared" si="384"/>
        <v>2.44</v>
      </c>
      <c r="U1190" s="38">
        <f t="shared" si="385"/>
        <v>0</v>
      </c>
      <c r="V1190" s="38">
        <f t="shared" si="375"/>
        <v>0</v>
      </c>
      <c r="W1190" t="s">
        <v>1302</v>
      </c>
      <c r="AD1190" s="467" t="s">
        <v>464</v>
      </c>
      <c r="AE1190" t="s">
        <v>1306</v>
      </c>
      <c r="AF1190" s="160"/>
      <c r="AG1190" s="250">
        <f>'Preferred Scenarios Calculator'!AM79</f>
        <v>744</v>
      </c>
      <c r="AH1190" s="250">
        <f>'Preferred Scenarios Calculator'!AH79</f>
        <v>0</v>
      </c>
      <c r="AI1190" s="251"/>
      <c r="AJ1190" s="251" t="str">
        <f>'Preferred Scenarios Calculator'!H79</f>
        <v>A9 (16 cores, 112GB RAM)</v>
      </c>
      <c r="AL1190">
        <f>IF('Preferred Scenarios Calculator'!V79 ="Standard", 1, 0)</f>
        <v>1</v>
      </c>
      <c r="AM1190" t="s">
        <v>1306</v>
      </c>
      <c r="AN1190" s="37">
        <f t="shared" si="368"/>
        <v>0.128</v>
      </c>
      <c r="AO1190" s="37">
        <f t="shared" si="369"/>
        <v>1.6</v>
      </c>
      <c r="AP1190" s="37">
        <f t="shared" si="370"/>
        <v>6</v>
      </c>
      <c r="AQ1190" s="37">
        <f t="shared" si="371"/>
        <v>4.9000000000000004</v>
      </c>
      <c r="AR1190" s="37" t="str">
        <f t="shared" si="372"/>
        <v>Not Available</v>
      </c>
      <c r="AS1190">
        <f>IF('Preferred Scenarios Calculator'!$AB79=$AN$1180,1,0)</f>
        <v>0</v>
      </c>
      <c r="AT1190">
        <f>IF('Preferred Scenarios Calculator'!$AB79=$AO$1180,1,0)</f>
        <v>1</v>
      </c>
      <c r="AU1190">
        <f>IF('Preferred Scenarios Calculator'!$AB79=$AP$1180,1,0)</f>
        <v>0</v>
      </c>
      <c r="AV1190" t="str">
        <f t="shared" si="376"/>
        <v>Standard</v>
      </c>
      <c r="AW1190">
        <f t="shared" si="377"/>
        <v>0.128</v>
      </c>
      <c r="AX1190">
        <f t="shared" si="378"/>
        <v>1.6</v>
      </c>
      <c r="AY1190">
        <f t="shared" si="379"/>
        <v>6</v>
      </c>
      <c r="AZ1190">
        <f>(AT1190*AX1190)+(AU1190*AY1190)+(AW1190*AS1190)</f>
        <v>1.6</v>
      </c>
      <c r="BA1190">
        <f t="shared" si="380"/>
        <v>4.9000000000000004</v>
      </c>
      <c r="BB1190" s="25">
        <f t="shared" si="381"/>
        <v>6.5</v>
      </c>
      <c r="BC1190" s="38">
        <f t="shared" si="382"/>
        <v>0</v>
      </c>
      <c r="BD1190" s="38">
        <f t="shared" si="383"/>
        <v>0</v>
      </c>
      <c r="BE1190" t="s">
        <v>1302</v>
      </c>
    </row>
    <row r="1191" spans="1:57" ht="16.8">
      <c r="A1191" s="160">
        <f>'Pricing Calculator'!AN53</f>
        <v>744</v>
      </c>
      <c r="B1191" s="340">
        <f>'Pricing Calculator'!AJ53</f>
        <v>0</v>
      </c>
      <c r="C1191" s="160"/>
      <c r="D1191" s="1053">
        <f>IF('Pricing Calculator'!X76 ="Standard", 1, 0)</f>
        <v>0</v>
      </c>
      <c r="E1191" s="1053" t="s">
        <v>4643</v>
      </c>
      <c r="F1191" s="1035">
        <f t="shared" si="360"/>
        <v>6.4000000000000001E-2</v>
      </c>
      <c r="G1191" s="1035">
        <f t="shared" si="361"/>
        <v>0.8</v>
      </c>
      <c r="H1191" s="1035">
        <f t="shared" si="362"/>
        <v>3</v>
      </c>
      <c r="I1191" s="1035">
        <f t="shared" si="386"/>
        <v>1.64</v>
      </c>
      <c r="J1191" s="1035" t="str">
        <f t="shared" si="387"/>
        <v>Not Available</v>
      </c>
      <c r="U1191" s="40">
        <f>SUM(U1181:U1190)</f>
        <v>3.6</v>
      </c>
      <c r="V1191" s="40">
        <f>IF(V1181="Not Available", "Not Available", SUM(V1181:V1190))</f>
        <v>2678.4</v>
      </c>
      <c r="W1191" t="s">
        <v>1303</v>
      </c>
      <c r="AE1191" t="s">
        <v>1307</v>
      </c>
      <c r="AF1191" s="160"/>
      <c r="AG1191" s="160"/>
      <c r="AH1191" s="160"/>
      <c r="AI1191" s="160"/>
      <c r="AK1191" s="160"/>
      <c r="AL1191" s="160"/>
      <c r="AM1191" t="s">
        <v>1307</v>
      </c>
      <c r="AN1191" s="819">
        <f t="shared" ref="AN1191:AR1198" si="388">F1193</f>
        <v>3.2000000000000001E-2</v>
      </c>
      <c r="AO1191" s="819">
        <f t="shared" si="388"/>
        <v>0.4</v>
      </c>
      <c r="AP1191" s="819">
        <f t="shared" si="388"/>
        <v>1.5</v>
      </c>
      <c r="AQ1191" s="25">
        <f t="shared" si="388"/>
        <v>0.13</v>
      </c>
      <c r="AR1191" s="25">
        <f t="shared" si="388"/>
        <v>0.13</v>
      </c>
      <c r="BC1191" s="40">
        <f>SUM(BC1181:BC1190)</f>
        <v>0</v>
      </c>
      <c r="BD1191" s="40">
        <f>SUM(BD1181:BD1190)</f>
        <v>0</v>
      </c>
      <c r="BE1191" t="s">
        <v>1303</v>
      </c>
    </row>
    <row r="1192" spans="1:57" ht="16.8">
      <c r="A1192" s="160">
        <f>'Pricing Calculator'!AN55</f>
        <v>744</v>
      </c>
      <c r="B1192" s="340">
        <f>'Pricing Calculator'!AJ55</f>
        <v>0</v>
      </c>
      <c r="C1192" s="160"/>
      <c r="D1192" s="1053">
        <f>IF('Pricing Calculator'!X77 ="Standard", 1, 0)</f>
        <v>0</v>
      </c>
      <c r="E1192" s="1053" t="s">
        <v>4644</v>
      </c>
      <c r="F1192" s="1035">
        <f t="shared" si="360"/>
        <v>0.128</v>
      </c>
      <c r="G1192" s="1035">
        <f t="shared" si="361"/>
        <v>1.6</v>
      </c>
      <c r="H1192" s="1035">
        <f t="shared" si="362"/>
        <v>6</v>
      </c>
      <c r="I1192" s="1035">
        <f t="shared" si="386"/>
        <v>3.04</v>
      </c>
      <c r="J1192" s="1035" t="str">
        <f t="shared" si="387"/>
        <v>Not Available</v>
      </c>
      <c r="U1192" s="769"/>
      <c r="V1192" s="769"/>
      <c r="W1192" t="s">
        <v>1304</v>
      </c>
      <c r="AE1192" t="s">
        <v>1308</v>
      </c>
      <c r="AF1192" s="160"/>
      <c r="AG1192" s="160"/>
      <c r="AH1192" s="160"/>
      <c r="AI1192" s="160"/>
      <c r="AK1192" s="160"/>
      <c r="AL1192" s="160"/>
      <c r="AM1192" t="s">
        <v>1308</v>
      </c>
      <c r="AN1192" s="819">
        <f t="shared" si="388"/>
        <v>3.2000000000000001E-2</v>
      </c>
      <c r="AO1192" s="819">
        <f t="shared" si="388"/>
        <v>0.4</v>
      </c>
      <c r="AP1192" s="819">
        <f t="shared" si="388"/>
        <v>1.5</v>
      </c>
      <c r="AQ1192" s="25">
        <f t="shared" si="388"/>
        <v>0.26</v>
      </c>
      <c r="AR1192" s="25">
        <f t="shared" si="388"/>
        <v>0.26</v>
      </c>
      <c r="BC1192" s="769"/>
      <c r="BD1192" s="769"/>
      <c r="BE1192" t="s">
        <v>1304</v>
      </c>
    </row>
    <row r="1193" spans="1:57" ht="16.8">
      <c r="A1193" s="160">
        <f>'Pricing Calculator'!AN57</f>
        <v>744</v>
      </c>
      <c r="B1193" s="340">
        <f>'Pricing Calculator'!AJ57</f>
        <v>0</v>
      </c>
      <c r="C1193" s="160"/>
      <c r="D1193" s="1053">
        <f>IF('Pricing Calculator'!Y76 ="Standard", 1, 0)</f>
        <v>0</v>
      </c>
      <c r="E1193" s="1053" t="s">
        <v>1307</v>
      </c>
      <c r="F1193" s="1035">
        <f>IF(E370=999999, "Not Available", N370)</f>
        <v>3.2000000000000001E-2</v>
      </c>
      <c r="G1193" s="1035">
        <f>IF(E383=999999, "Not Available", N383)</f>
        <v>0.4</v>
      </c>
      <c r="H1193" s="1035">
        <f>IF(E396=999999, "Not Available", N396)</f>
        <v>1.5</v>
      </c>
      <c r="I1193" s="1035">
        <f>IF(E78=999999, "Not Available", N78)</f>
        <v>0.13</v>
      </c>
      <c r="J1193" s="1035">
        <f t="shared" ref="J1193:J1200" si="389">IF(E69=999999, "Not Available", N69)</f>
        <v>0.13</v>
      </c>
      <c r="U1193" s="769"/>
      <c r="V1193" s="769"/>
      <c r="W1193" t="s">
        <v>1311</v>
      </c>
      <c r="AE1193" t="s">
        <v>1309</v>
      </c>
      <c r="AF1193" s="160"/>
      <c r="AG1193" s="160"/>
      <c r="AH1193" s="160"/>
      <c r="AI1193" s="160"/>
      <c r="AK1193" s="160"/>
      <c r="AL1193" s="160"/>
      <c r="AM1193" t="s">
        <v>1309</v>
      </c>
      <c r="AN1193" s="819">
        <f t="shared" si="388"/>
        <v>3.2000000000000001E-2</v>
      </c>
      <c r="AO1193" s="819">
        <f t="shared" si="388"/>
        <v>0.4</v>
      </c>
      <c r="AP1193" s="819">
        <f t="shared" si="388"/>
        <v>1.5</v>
      </c>
      <c r="AQ1193" s="25">
        <f t="shared" si="388"/>
        <v>0.52</v>
      </c>
      <c r="AR1193" s="25">
        <f t="shared" si="388"/>
        <v>0.52</v>
      </c>
      <c r="BC1193" s="769"/>
      <c r="BD1193" s="769"/>
      <c r="BE1193" t="s">
        <v>1311</v>
      </c>
    </row>
    <row r="1194" spans="1:57" ht="16.8">
      <c r="A1194" s="160">
        <f>'Pricing Calculator'!AN59</f>
        <v>744</v>
      </c>
      <c r="B1194" s="340">
        <f>'Pricing Calculator'!AJ59</f>
        <v>0</v>
      </c>
      <c r="C1194" s="160"/>
      <c r="D1194" s="1053">
        <f>IF('Pricing Calculator'!Y77 ="Standard", 1, 0)</f>
        <v>0</v>
      </c>
      <c r="E1194" s="1053" t="s">
        <v>1308</v>
      </c>
      <c r="F1194" s="1035">
        <f t="shared" ref="F1194:F1199" si="390">IF(E372=999999, "Not Available", N372)</f>
        <v>3.2000000000000001E-2</v>
      </c>
      <c r="G1194" s="1035">
        <f t="shared" ref="G1194:G1199" si="391">IF(E385=999999, "Not Available", N385)</f>
        <v>0.4</v>
      </c>
      <c r="H1194" s="1035">
        <f t="shared" ref="H1194:H1199" si="392">IF(E398=999999, "Not Available", N398)</f>
        <v>1.5</v>
      </c>
      <c r="I1194" s="1035">
        <f>IF(E79=999999, "Not Available", N79)</f>
        <v>0.26</v>
      </c>
      <c r="J1194" s="1035">
        <f t="shared" si="389"/>
        <v>0.26</v>
      </c>
      <c r="U1194" s="769"/>
      <c r="V1194" s="769"/>
      <c r="W1194" t="s">
        <v>1312</v>
      </c>
      <c r="AE1194" t="s">
        <v>1310</v>
      </c>
      <c r="AF1194" s="160"/>
      <c r="AG1194" s="160"/>
      <c r="AH1194" s="160"/>
      <c r="AI1194" s="160"/>
      <c r="AK1194" s="160"/>
      <c r="AL1194" s="160"/>
      <c r="AM1194" t="s">
        <v>1310</v>
      </c>
      <c r="AN1194" s="819">
        <f t="shared" si="388"/>
        <v>6.4000000000000001E-2</v>
      </c>
      <c r="AO1194" s="819">
        <f t="shared" si="388"/>
        <v>0.8</v>
      </c>
      <c r="AP1194" s="819">
        <f t="shared" si="388"/>
        <v>3</v>
      </c>
      <c r="AQ1194" s="25">
        <f t="shared" si="388"/>
        <v>1.04</v>
      </c>
      <c r="AR1194" s="25">
        <f t="shared" si="388"/>
        <v>1.04</v>
      </c>
      <c r="BC1194" s="769"/>
      <c r="BD1194" s="769"/>
      <c r="BE1194" t="s">
        <v>1312</v>
      </c>
    </row>
    <row r="1195" spans="1:57" ht="16.8">
      <c r="A1195" s="160">
        <f>'Pricing Calculator'!AN61</f>
        <v>744</v>
      </c>
      <c r="B1195" s="340">
        <f>'Pricing Calculator'!AJ61</f>
        <v>0</v>
      </c>
      <c r="C1195" s="160"/>
      <c r="D1195" s="1053">
        <f>IF('Pricing Calculator'!Y78 ="Standard", 1, 0)</f>
        <v>0</v>
      </c>
      <c r="E1195" s="1053" t="s">
        <v>1309</v>
      </c>
      <c r="F1195" s="1035">
        <f t="shared" si="390"/>
        <v>3.2000000000000001E-2</v>
      </c>
      <c r="G1195" s="1035">
        <f t="shared" si="391"/>
        <v>0.4</v>
      </c>
      <c r="H1195" s="1035">
        <f t="shared" si="392"/>
        <v>1.5</v>
      </c>
      <c r="I1195" s="1035">
        <f>IF(E80=999999, "Not Available", N80)</f>
        <v>0.52</v>
      </c>
      <c r="J1195" s="1035">
        <f t="shared" si="389"/>
        <v>0.52</v>
      </c>
      <c r="U1195" s="769"/>
      <c r="V1195" s="769"/>
      <c r="W1195" t="s">
        <v>1313</v>
      </c>
      <c r="AE1195" t="s">
        <v>1311</v>
      </c>
      <c r="AF1195" s="160"/>
      <c r="AG1195" s="160"/>
      <c r="AH1195" s="160"/>
      <c r="AI1195" s="160"/>
      <c r="AK1195" s="160"/>
      <c r="AL1195" s="160"/>
      <c r="AM1195" t="s">
        <v>1311</v>
      </c>
      <c r="AN1195" s="819">
        <f t="shared" si="388"/>
        <v>3.2000000000000001E-2</v>
      </c>
      <c r="AO1195" s="819">
        <f t="shared" si="388"/>
        <v>0.4</v>
      </c>
      <c r="AP1195" s="819">
        <f t="shared" si="388"/>
        <v>1.5</v>
      </c>
      <c r="AQ1195" s="25">
        <f t="shared" si="388"/>
        <v>0.3</v>
      </c>
      <c r="AR1195" s="25">
        <f t="shared" si="388"/>
        <v>0.3</v>
      </c>
      <c r="BC1195" s="769"/>
      <c r="BD1195" s="769"/>
      <c r="BE1195" t="s">
        <v>1313</v>
      </c>
    </row>
    <row r="1196" spans="1:57" ht="16.8">
      <c r="A1196" s="160">
        <f>'Pricing Calculator'!AN65</f>
        <v>744</v>
      </c>
      <c r="B1196" s="340">
        <f>'Pricing Calculator'!AJ65</f>
        <v>2</v>
      </c>
      <c r="C1196" s="160"/>
      <c r="D1196" s="1053">
        <f>IF('Pricing Calculator'!Y79 ="Standard", 1, 0)</f>
        <v>0</v>
      </c>
      <c r="E1196" s="1053" t="s">
        <v>1310</v>
      </c>
      <c r="F1196" s="1035">
        <f t="shared" si="390"/>
        <v>6.4000000000000001E-2</v>
      </c>
      <c r="G1196" s="1035">
        <f t="shared" si="391"/>
        <v>0.8</v>
      </c>
      <c r="H1196" s="1035">
        <f t="shared" si="392"/>
        <v>3</v>
      </c>
      <c r="I1196" s="1035">
        <f>IF(N81=999999, "Not Available", N81)</f>
        <v>1.04</v>
      </c>
      <c r="J1196" s="1035">
        <f t="shared" si="389"/>
        <v>1.04</v>
      </c>
      <c r="U1196" s="769"/>
      <c r="V1196" s="769"/>
      <c r="W1196" t="s">
        <v>1314</v>
      </c>
      <c r="AE1196" t="s">
        <v>1312</v>
      </c>
      <c r="AF1196" s="160"/>
      <c r="AG1196" s="160"/>
      <c r="AH1196" s="160"/>
      <c r="AI1196" s="160"/>
      <c r="AK1196" s="160"/>
      <c r="AL1196" s="160"/>
      <c r="AM1196" t="s">
        <v>1312</v>
      </c>
      <c r="AN1196" s="819">
        <f t="shared" si="388"/>
        <v>3.2000000000000001E-2</v>
      </c>
      <c r="AO1196" s="819">
        <f t="shared" si="388"/>
        <v>0.4</v>
      </c>
      <c r="AP1196" s="819">
        <f t="shared" si="388"/>
        <v>1.5</v>
      </c>
      <c r="AQ1196" s="25">
        <f t="shared" si="388"/>
        <v>0.6</v>
      </c>
      <c r="AR1196" s="25">
        <f t="shared" si="388"/>
        <v>0.6</v>
      </c>
      <c r="BC1196" s="769"/>
      <c r="BD1196" s="769"/>
      <c r="BE1196" t="s">
        <v>1314</v>
      </c>
    </row>
    <row r="1197" spans="1:57" ht="16.8">
      <c r="A1197" s="160">
        <f>'Pricing Calculator'!AN67</f>
        <v>744</v>
      </c>
      <c r="B1197" s="340">
        <f>'Pricing Calculator'!AJ67</f>
        <v>0</v>
      </c>
      <c r="C1197" s="160"/>
      <c r="D1197" s="1053">
        <f>IF('Pricing Calculator'!Y80 ="Standard", 1, 0)</f>
        <v>0</v>
      </c>
      <c r="E1197" s="1053" t="s">
        <v>1311</v>
      </c>
      <c r="F1197" s="1035">
        <f t="shared" si="390"/>
        <v>3.2000000000000001E-2</v>
      </c>
      <c r="G1197" s="1035">
        <f t="shared" si="391"/>
        <v>0.4</v>
      </c>
      <c r="H1197" s="1035">
        <f t="shared" si="392"/>
        <v>1.5</v>
      </c>
      <c r="I1197" s="1035">
        <f>IF(E82=999999, "Not Available", N82)</f>
        <v>0.3</v>
      </c>
      <c r="J1197" s="1035">
        <f t="shared" si="389"/>
        <v>0.3</v>
      </c>
      <c r="U1197" s="769"/>
      <c r="V1197" s="769"/>
      <c r="W1197" t="s">
        <v>3365</v>
      </c>
      <c r="AE1197" t="s">
        <v>1313</v>
      </c>
      <c r="AF1197" s="160"/>
      <c r="AG1197" s="160"/>
      <c r="AH1197" s="160"/>
      <c r="AI1197" s="160"/>
      <c r="AK1197" s="160"/>
      <c r="AL1197" s="160"/>
      <c r="AM1197" t="s">
        <v>1313</v>
      </c>
      <c r="AN1197" s="819">
        <f t="shared" si="388"/>
        <v>6.4000000000000001E-2</v>
      </c>
      <c r="AO1197" s="819">
        <f t="shared" si="388"/>
        <v>0.8</v>
      </c>
      <c r="AP1197" s="819">
        <f t="shared" si="388"/>
        <v>3</v>
      </c>
      <c r="AQ1197" s="25">
        <f t="shared" si="388"/>
        <v>1.08</v>
      </c>
      <c r="AR1197" s="25">
        <f t="shared" si="388"/>
        <v>1.08</v>
      </c>
      <c r="BC1197" s="769"/>
      <c r="BD1197" s="769"/>
      <c r="BE1197" t="s">
        <v>1305</v>
      </c>
    </row>
    <row r="1198" spans="1:57" ht="16.8">
      <c r="A1198" s="46">
        <f>'Pricing Calculator'!AN69</f>
        <v>744</v>
      </c>
      <c r="B1198" s="340">
        <f>'Pricing Calculator'!AJ69</f>
        <v>0</v>
      </c>
      <c r="C1198" s="241"/>
      <c r="D1198" s="1053">
        <f>IF('Pricing Calculator'!Y81 ="Standard", 1, 0)</f>
        <v>0</v>
      </c>
      <c r="E1198" s="1053" t="s">
        <v>1312</v>
      </c>
      <c r="F1198" s="1035">
        <f t="shared" si="390"/>
        <v>3.2000000000000001E-2</v>
      </c>
      <c r="G1198" s="1035">
        <f t="shared" si="391"/>
        <v>0.4</v>
      </c>
      <c r="H1198" s="1035">
        <f t="shared" si="392"/>
        <v>1.5</v>
      </c>
      <c r="I1198" s="1035">
        <f>IF(E83=999999, "Not Available", N83)</f>
        <v>0.6</v>
      </c>
      <c r="J1198" s="1035">
        <f t="shared" si="389"/>
        <v>0.6</v>
      </c>
      <c r="U1198" s="46"/>
      <c r="V1198" s="241"/>
      <c r="W1198" t="s">
        <v>3366</v>
      </c>
      <c r="AB1198" s="242"/>
      <c r="AC1198" s="46"/>
      <c r="AD1198" s="46"/>
      <c r="AE1198" t="s">
        <v>1314</v>
      </c>
      <c r="AF1198" s="46"/>
      <c r="AG1198" s="242"/>
      <c r="AM1198" t="s">
        <v>1314</v>
      </c>
      <c r="AN1198" s="25">
        <f t="shared" si="388"/>
        <v>0.128</v>
      </c>
      <c r="AO1198" s="25">
        <f t="shared" si="388"/>
        <v>1.6</v>
      </c>
      <c r="AP1198" s="25">
        <f t="shared" si="388"/>
        <v>6</v>
      </c>
      <c r="AQ1198" s="25">
        <f t="shared" si="388"/>
        <v>1.944</v>
      </c>
      <c r="AR1198" s="25" t="str">
        <f t="shared" si="388"/>
        <v>Not Available</v>
      </c>
      <c r="BE1198" t="s">
        <v>1306</v>
      </c>
    </row>
    <row r="1199" spans="1:57" ht="16.8">
      <c r="A1199" s="46"/>
      <c r="B1199" s="340"/>
      <c r="C1199" s="241"/>
      <c r="D1199" s="1053">
        <f>IF('Pricing Calculator'!Y82 ="Standard", 1, 0)</f>
        <v>0</v>
      </c>
      <c r="E1199" s="1053" t="s">
        <v>1313</v>
      </c>
      <c r="F1199" s="1035">
        <f t="shared" si="390"/>
        <v>6.4000000000000001E-2</v>
      </c>
      <c r="G1199" s="1035">
        <f t="shared" si="391"/>
        <v>0.8</v>
      </c>
      <c r="H1199" s="1035">
        <f t="shared" si="392"/>
        <v>3</v>
      </c>
      <c r="I1199" s="1035">
        <f>IF(E84=999999, "Not Available", N84)</f>
        <v>1.08</v>
      </c>
      <c r="J1199" s="1035">
        <f t="shared" si="389"/>
        <v>1.08</v>
      </c>
      <c r="U1199" s="46"/>
      <c r="V1199" s="241"/>
      <c r="W1199" t="s">
        <v>3367</v>
      </c>
      <c r="AB1199" s="242"/>
      <c r="AC1199" s="46"/>
      <c r="AD1199" s="46"/>
      <c r="AF1199" s="46"/>
      <c r="AG1199" s="242"/>
      <c r="AN1199" s="25">
        <f>F1201</f>
        <v>3.2000000000000001E-2</v>
      </c>
      <c r="AO1199" s="25">
        <f>G1201</f>
        <v>0.4</v>
      </c>
      <c r="AP1199" s="25">
        <f>H1201</f>
        <v>1.5</v>
      </c>
      <c r="AQ1199" s="25" t="str">
        <f>I1201</f>
        <v>Not Available</v>
      </c>
      <c r="AR1199" s="25"/>
    </row>
    <row r="1200" spans="1:57" ht="16.8">
      <c r="A1200" s="46"/>
      <c r="B1200" s="340"/>
      <c r="C1200" s="241"/>
      <c r="D1200" s="1053">
        <f>IF('Pricing Calculator'!Y83 ="Standard", 1, 0)</f>
        <v>0</v>
      </c>
      <c r="E1200" s="1053" t="s">
        <v>1314</v>
      </c>
      <c r="F1200" s="1035">
        <f>IF(E379=999999, "Not Available", N379)</f>
        <v>0.128</v>
      </c>
      <c r="G1200" s="1035">
        <f>IF(E392=999999, "Not Available", N392)</f>
        <v>1.6</v>
      </c>
      <c r="H1200" s="1035">
        <f>IF(E405=999999, "Not Available", N405)</f>
        <v>6</v>
      </c>
      <c r="I1200" s="1035">
        <f>IF(E85=999999, "Not Available", N85)</f>
        <v>1.944</v>
      </c>
      <c r="J1200" s="1035" t="str">
        <f t="shared" si="389"/>
        <v>Not Available</v>
      </c>
      <c r="O1200" s="915"/>
      <c r="P1200" s="915"/>
      <c r="Q1200" s="46"/>
      <c r="R1200" s="46"/>
      <c r="S1200" s="46"/>
      <c r="T1200" s="46"/>
      <c r="U1200" s="46"/>
      <c r="V1200" s="241"/>
      <c r="W1200" t="s">
        <v>3368</v>
      </c>
      <c r="AB1200" s="242"/>
      <c r="AC1200" s="46"/>
      <c r="AD1200" s="46"/>
      <c r="AF1200" s="46"/>
      <c r="AG1200" s="242"/>
      <c r="AN1200" s="25"/>
      <c r="AO1200" s="25"/>
      <c r="AP1200" s="25"/>
      <c r="AQ1200" s="25"/>
      <c r="AR1200" s="25"/>
    </row>
    <row r="1201" spans="1:44" ht="16.8">
      <c r="A1201" s="46"/>
      <c r="B1201" s="340"/>
      <c r="C1201" s="241"/>
      <c r="E1201" s="1053" t="s">
        <v>3365</v>
      </c>
      <c r="F1201" s="1035">
        <f>IF(E370=999999, "Not Available", N370)</f>
        <v>3.2000000000000001E-2</v>
      </c>
      <c r="G1201" s="1035">
        <f>IF(E383=999999, "Not Available", N383)</f>
        <v>0.4</v>
      </c>
      <c r="H1201" s="1035">
        <f>IF(E396=999999, "Not Available", N396)</f>
        <v>1.5</v>
      </c>
      <c r="I1201" s="1035" t="str">
        <f>IF(N111=999999, "Not Available", N111)</f>
        <v>Not Available</v>
      </c>
      <c r="J1201" s="1044" t="s">
        <v>3370</v>
      </c>
      <c r="O1201" s="915"/>
      <c r="P1201" s="915"/>
      <c r="Q1201" s="46"/>
      <c r="R1201" s="46"/>
      <c r="S1201" s="46"/>
      <c r="T1201" s="46"/>
      <c r="U1201" s="46"/>
      <c r="V1201" s="241"/>
      <c r="W1201" t="s">
        <v>3369</v>
      </c>
      <c r="AB1201" s="242"/>
      <c r="AC1201" s="46"/>
      <c r="AD1201" s="46"/>
      <c r="AF1201" s="46"/>
      <c r="AG1201" s="242"/>
      <c r="AN1201" s="25"/>
      <c r="AO1201" s="25"/>
      <c r="AP1201" s="25"/>
      <c r="AQ1201" s="25"/>
      <c r="AR1201" s="25"/>
    </row>
    <row r="1202" spans="1:44" ht="16.8">
      <c r="A1202" s="46"/>
      <c r="B1202" s="340"/>
      <c r="C1202" s="241"/>
      <c r="E1202" s="1053" t="s">
        <v>3366</v>
      </c>
      <c r="F1202" s="1035">
        <f>IF(E370=999999, "Not Available", N370)</f>
        <v>3.2000000000000001E-2</v>
      </c>
      <c r="G1202" s="1035">
        <f>IF(E383=999999, "Not Available", N383)</f>
        <v>0.4</v>
      </c>
      <c r="H1202" s="1035">
        <f>IF(E396=999999, "Not Available", N396)</f>
        <v>1.5</v>
      </c>
      <c r="I1202" s="1035" t="str">
        <f>IF(N112=999999, "Not Available", N112)</f>
        <v>Not Available</v>
      </c>
      <c r="J1202" s="1044" t="s">
        <v>3370</v>
      </c>
      <c r="O1202" s="915"/>
      <c r="P1202" s="915"/>
      <c r="Q1202" s="46"/>
      <c r="R1202" s="46"/>
      <c r="S1202" s="46"/>
      <c r="T1202" s="46"/>
      <c r="U1202" s="46"/>
      <c r="V1202" s="241"/>
      <c r="W1202" t="s">
        <v>1305</v>
      </c>
      <c r="AB1202" s="242"/>
      <c r="AC1202" s="46"/>
      <c r="AD1202" s="46"/>
      <c r="AF1202" s="46"/>
      <c r="AG1202" s="242"/>
      <c r="AN1202" s="25"/>
      <c r="AO1202" s="25"/>
      <c r="AP1202" s="25"/>
      <c r="AQ1202" s="25"/>
      <c r="AR1202" s="25"/>
    </row>
    <row r="1203" spans="1:44" ht="16.8">
      <c r="A1203" s="46"/>
      <c r="B1203" s="340"/>
      <c r="C1203" s="241"/>
      <c r="E1203" s="1053" t="s">
        <v>3367</v>
      </c>
      <c r="F1203" s="1035">
        <f>IF(E374=999999, "Not Available", N374)</f>
        <v>6.4000000000000001E-2</v>
      </c>
      <c r="G1203" s="1035">
        <f>IF(E387=999999, "Not Available", N387)</f>
        <v>0.8</v>
      </c>
      <c r="H1203" s="1035">
        <f>IF(E400=999999, "Not Available", N400)</f>
        <v>3</v>
      </c>
      <c r="I1203" s="1035" t="str">
        <f>IF(N113=999999, "Not Available", N113)</f>
        <v>Not Available</v>
      </c>
      <c r="J1203" s="1044" t="s">
        <v>3370</v>
      </c>
      <c r="O1203" s="915"/>
      <c r="P1203" s="915"/>
      <c r="Q1203" s="46"/>
      <c r="R1203" s="46"/>
      <c r="S1203" s="46"/>
      <c r="T1203" s="46"/>
      <c r="U1203" s="46"/>
      <c r="V1203" s="241"/>
      <c r="W1203" t="s">
        <v>1306</v>
      </c>
      <c r="AB1203" s="242"/>
      <c r="AC1203" s="46"/>
      <c r="AD1203" s="46"/>
      <c r="AF1203" s="46"/>
      <c r="AG1203" s="242"/>
      <c r="AN1203" s="25"/>
      <c r="AO1203" s="25"/>
      <c r="AP1203" s="25"/>
      <c r="AQ1203" s="25"/>
      <c r="AR1203" s="25"/>
    </row>
    <row r="1204" spans="1:44">
      <c r="A1204" s="46"/>
      <c r="B1204" s="241"/>
      <c r="C1204" s="241"/>
      <c r="E1204" s="1053" t="s">
        <v>3368</v>
      </c>
      <c r="F1204" s="1035">
        <f>IF(E379=999999, "Not Available", N379)</f>
        <v>0.128</v>
      </c>
      <c r="G1204" s="1035">
        <f>IF(E392=999999, "Not Available", N392)</f>
        <v>1.6</v>
      </c>
      <c r="H1204" s="1035">
        <f>IF(E405=999999, "Not Available", N405)</f>
        <v>6</v>
      </c>
      <c r="I1204" s="1035" t="str">
        <f>IF(N114=999999, "Not Available", N114)</f>
        <v>Not Available</v>
      </c>
      <c r="J1204" s="1044" t="s">
        <v>3370</v>
      </c>
      <c r="O1204" s="915"/>
      <c r="P1204" s="915"/>
      <c r="Q1204" s="46"/>
      <c r="R1204" s="46"/>
      <c r="S1204" s="46"/>
      <c r="T1204" s="46"/>
      <c r="W1204" t="s">
        <v>4643</v>
      </c>
      <c r="AB1204" s="242"/>
      <c r="AC1204" s="46"/>
      <c r="AD1204" s="46"/>
      <c r="AF1204" s="46"/>
      <c r="AG1204" s="242"/>
      <c r="AN1204" s="25"/>
      <c r="AO1204" s="25"/>
      <c r="AP1204" s="25"/>
      <c r="AQ1204" s="25"/>
      <c r="AR1204" s="25"/>
    </row>
    <row r="1205" spans="1:44">
      <c r="A1205" s="46"/>
      <c r="B1205" s="241"/>
      <c r="C1205" s="241"/>
      <c r="E1205" s="1053" t="s">
        <v>3369</v>
      </c>
      <c r="F1205" s="1035">
        <f>IF(E379=999999, "Not Available", N379*2)</f>
        <v>0.25600000000000001</v>
      </c>
      <c r="G1205" s="1035">
        <f>IF(E392=999999, "Not Available",N392*2)</f>
        <v>3.2</v>
      </c>
      <c r="H1205" s="1035">
        <f>IF(E405=999999, "Not Available", N405*2)</f>
        <v>12</v>
      </c>
      <c r="I1205" s="1035" t="str">
        <f>IF(N115=999999, "Not Available", N115)</f>
        <v>Not Available</v>
      </c>
      <c r="J1205" s="1044" t="s">
        <v>3370</v>
      </c>
      <c r="O1205" s="915"/>
      <c r="P1205" s="915"/>
      <c r="Q1205" s="46"/>
      <c r="R1205" s="46"/>
      <c r="S1205" s="46"/>
      <c r="T1205" s="46"/>
      <c r="W1205" t="s">
        <v>4644</v>
      </c>
      <c r="AB1205" s="242"/>
      <c r="AC1205" s="46"/>
      <c r="AD1205" s="46"/>
      <c r="AF1205" s="46"/>
      <c r="AG1205" s="242"/>
      <c r="AN1205" s="25"/>
      <c r="AO1205" s="25"/>
      <c r="AP1205" s="25"/>
      <c r="AQ1205" s="25"/>
      <c r="AR1205" s="25"/>
    </row>
    <row r="1206" spans="1:44">
      <c r="A1206" s="46"/>
      <c r="B1206" s="241"/>
      <c r="C1206" s="241"/>
      <c r="E1206" s="1053"/>
      <c r="F1206" s="1117" t="s">
        <v>169</v>
      </c>
      <c r="G1206" s="1117" t="s">
        <v>15</v>
      </c>
      <c r="H1206" s="1117" t="s">
        <v>170</v>
      </c>
      <c r="I1206" s="1117" t="s">
        <v>530</v>
      </c>
      <c r="J1206" s="1117" t="s">
        <v>531</v>
      </c>
      <c r="K1206" s="281" t="s">
        <v>162</v>
      </c>
      <c r="L1206" s="281" t="s">
        <v>5</v>
      </c>
      <c r="M1206" s="281" t="s">
        <v>163</v>
      </c>
      <c r="N1206" s="281" t="s">
        <v>370</v>
      </c>
      <c r="O1206" s="928" t="s">
        <v>3169</v>
      </c>
      <c r="P1206" s="928" t="s">
        <v>3170</v>
      </c>
      <c r="Q1206" s="281" t="s">
        <v>3171</v>
      </c>
      <c r="R1206" s="281" t="s">
        <v>532</v>
      </c>
      <c r="S1206" s="281" t="s">
        <v>534</v>
      </c>
      <c r="T1206" s="281" t="s">
        <v>3172</v>
      </c>
      <c r="U1206" s="841" t="s">
        <v>3173</v>
      </c>
      <c r="V1206" s="241"/>
      <c r="AB1206" s="242"/>
      <c r="AC1206" s="46"/>
      <c r="AD1206" s="46"/>
      <c r="AF1206" s="46"/>
      <c r="AG1206" s="242"/>
      <c r="AN1206" s="25"/>
      <c r="AO1206" s="25"/>
      <c r="AP1206" s="25"/>
      <c r="AQ1206" s="25"/>
      <c r="AR1206" s="25"/>
    </row>
    <row r="1207" spans="1:44">
      <c r="A1207" s="46"/>
      <c r="B1207" s="241"/>
      <c r="C1207" s="241"/>
      <c r="E1207" s="1053" t="s">
        <v>1297</v>
      </c>
      <c r="F1207" s="1035" t="str">
        <f>IF(E370=999999, "Not Available", O370)</f>
        <v/>
      </c>
      <c r="G1207" s="1035" t="str">
        <f>IF(E383=999999, "Not Available", O383)</f>
        <v/>
      </c>
      <c r="H1207" s="1035" t="str">
        <f>IF(E4069=999999, "Not Available", O396)</f>
        <v/>
      </c>
      <c r="I1207" s="1035" t="str">
        <f>IF(E30=999999, "Not Available", O30)</f>
        <v/>
      </c>
      <c r="J1207" s="1035" t="str">
        <f>IF(E17=999999, "Not Available", O17)</f>
        <v/>
      </c>
      <c r="K1207">
        <f>IF('Pricing Calculator'!$AD53=F$1180,1,0)</f>
        <v>0</v>
      </c>
      <c r="L1207">
        <f>IF('Pricing Calculator'!$AD53=G$1180,1,0)</f>
        <v>1</v>
      </c>
      <c r="M1207">
        <f>IF('Pricing Calculator'!$AD53=H$1180,1,0)</f>
        <v>0</v>
      </c>
      <c r="N1207" t="str">
        <f>IF(K1207=1,"web",IF(L1207=1,"Standard",IF(M1207=1,"enterprise","ERROR")))</f>
        <v>Standard</v>
      </c>
      <c r="O1207" s="572" t="str">
        <f t="shared" ref="O1207:O1216" si="393">IFERROR(VLOOKUP($C1181,$E$1207:$H$1226,2, FALSE), 0)</f>
        <v/>
      </c>
      <c r="P1207" s="572" t="str">
        <f t="shared" ref="P1207:P1216" si="394">IFERROR(VLOOKUP($C1181,$E$1207:$H$1226,3, FALSE), 0)</f>
        <v/>
      </c>
      <c r="Q1207" t="str">
        <f t="shared" ref="Q1207:Q1216" si="395">IFERROR(VLOOKUP($C1181,$E$1207:$H$1226,4, FALSE), 0)</f>
        <v/>
      </c>
      <c r="R1207" s="46" t="str">
        <f>IF(K1207=1,O1207,IF(L1207=1,P1207,IF(M1207=1,Q1207,"Not Available")))</f>
        <v/>
      </c>
      <c r="S1207" t="str">
        <f t="shared" ref="S1207:S1216" si="396">IF(D1181=1,VLOOKUP(C1181,$E$1207:$J$1226,5, FALSE),VLOOKUP($E1207,$E$1207:$J$1226,6, FALSE))</f>
        <v/>
      </c>
      <c r="T1207" s="46" t="str">
        <f t="shared" ref="T1207:T1216" si="397">IF(B1181&gt;0, R1207, "")</f>
        <v/>
      </c>
      <c r="U1207" s="46" t="str">
        <f t="shared" ref="U1207:U1216" si="398">IF(B1181&gt;0, S1207, "")</f>
        <v/>
      </c>
      <c r="V1207" s="241"/>
      <c r="AB1207" s="242"/>
      <c r="AC1207" s="46"/>
      <c r="AD1207" s="46"/>
      <c r="AF1207" s="46"/>
      <c r="AG1207" s="242"/>
      <c r="AN1207" s="25"/>
      <c r="AO1207" s="25"/>
      <c r="AP1207" s="25"/>
      <c r="AQ1207" s="25"/>
      <c r="AR1207" s="25"/>
    </row>
    <row r="1208" spans="1:44">
      <c r="A1208" s="46"/>
      <c r="B1208" s="241"/>
      <c r="C1208" s="241"/>
      <c r="E1208" s="1053" t="s">
        <v>1298</v>
      </c>
      <c r="F1208" s="1035" t="str">
        <f>IF(E371=999999, "Not Available", O371)</f>
        <v/>
      </c>
      <c r="G1208" s="1035" t="str">
        <f>IF(E384=999999, "Not Available", O384)</f>
        <v/>
      </c>
      <c r="H1208" s="1035" t="str">
        <f>IF(E4070=999999, "Not Available", O397)</f>
        <v/>
      </c>
      <c r="I1208" s="1035" t="str">
        <f>IF(E31=999999, "Not Available", O31)</f>
        <v/>
      </c>
      <c r="J1208" s="1035" t="str">
        <f>IF(E18=999999, "Not Available", O18)</f>
        <v/>
      </c>
      <c r="K1208">
        <f>IF('Pricing Calculator'!$AD55=F$1180,1,0)</f>
        <v>0</v>
      </c>
      <c r="L1208">
        <f>IF('Pricing Calculator'!$AD55=G$1180,1,0)</f>
        <v>1</v>
      </c>
      <c r="M1208">
        <f>IF('Pricing Calculator'!$AD55=H$1180,1,0)</f>
        <v>0</v>
      </c>
      <c r="N1208" t="str">
        <f t="shared" ref="N1208:N1216" si="399">IF(K1208=1,"web",IF(L1208=1,"Standard",IF(M1208=1,"enterprise","ERROR")))</f>
        <v>Standard</v>
      </c>
      <c r="O1208" s="572" t="str">
        <f t="shared" si="393"/>
        <v/>
      </c>
      <c r="P1208" s="572" t="str">
        <f t="shared" si="394"/>
        <v/>
      </c>
      <c r="Q1208" t="str">
        <f t="shared" si="395"/>
        <v/>
      </c>
      <c r="R1208" s="46" t="str">
        <f t="shared" ref="R1208:R1216" si="400">IF(K1208=1,O1208,IF(L1208=1,P1208,IF(M1208=1,Q1208,"Not Available")))</f>
        <v/>
      </c>
      <c r="S1208" t="str">
        <f t="shared" si="396"/>
        <v/>
      </c>
      <c r="T1208" s="46" t="str">
        <f t="shared" si="397"/>
        <v/>
      </c>
      <c r="U1208" s="46" t="str">
        <f t="shared" si="398"/>
        <v/>
      </c>
      <c r="V1208" s="241"/>
      <c r="AB1208" s="242"/>
      <c r="AC1208" s="46"/>
      <c r="AD1208" s="46"/>
      <c r="AF1208" s="46"/>
      <c r="AG1208" s="242"/>
      <c r="AN1208" s="25"/>
      <c r="AO1208" s="25"/>
      <c r="AP1208" s="25"/>
      <c r="AQ1208" s="25"/>
      <c r="AR1208" s="25"/>
    </row>
    <row r="1209" spans="1:44">
      <c r="A1209" s="46"/>
      <c r="B1209" s="241"/>
      <c r="C1209" s="241"/>
      <c r="E1209" s="1053" t="s">
        <v>1299</v>
      </c>
      <c r="F1209" s="1035" t="str">
        <f>IF(E372=999999, "Not Available", O372)</f>
        <v/>
      </c>
      <c r="G1209" s="1035" t="str">
        <f>IF(E385=999999, "Not Available", O385)</f>
        <v/>
      </c>
      <c r="H1209" s="1035" t="str">
        <f>IF(E4071=999999, "Not Available", O398)</f>
        <v/>
      </c>
      <c r="I1209" s="1044" t="str">
        <f>$I$1208</f>
        <v/>
      </c>
      <c r="J1209" s="1044" t="str">
        <f>$J$1208</f>
        <v/>
      </c>
      <c r="K1209">
        <f>IF('Pricing Calculator'!$AD57=F$1180,1,0)</f>
        <v>0</v>
      </c>
      <c r="L1209">
        <f>IF('Pricing Calculator'!$AD57=G$1180,1,0)</f>
        <v>1</v>
      </c>
      <c r="M1209">
        <f>IF('Pricing Calculator'!$AD57=H$1180,1,0)</f>
        <v>0</v>
      </c>
      <c r="N1209" t="str">
        <f t="shared" si="399"/>
        <v>Standard</v>
      </c>
      <c r="O1209" s="572" t="str">
        <f t="shared" si="393"/>
        <v/>
      </c>
      <c r="P1209" s="572" t="str">
        <f t="shared" si="394"/>
        <v/>
      </c>
      <c r="Q1209" t="str">
        <f t="shared" si="395"/>
        <v/>
      </c>
      <c r="R1209" s="46" t="str">
        <f t="shared" si="400"/>
        <v/>
      </c>
      <c r="S1209" t="str">
        <f t="shared" si="396"/>
        <v/>
      </c>
      <c r="T1209" s="46" t="str">
        <f t="shared" si="397"/>
        <v/>
      </c>
      <c r="U1209" s="46" t="str">
        <f t="shared" si="398"/>
        <v/>
      </c>
      <c r="V1209" s="241"/>
      <c r="AB1209" s="242"/>
      <c r="AC1209" s="46"/>
      <c r="AD1209" s="46"/>
      <c r="AF1209" s="46"/>
      <c r="AG1209" s="242"/>
      <c r="AN1209" s="25"/>
      <c r="AO1209" s="25"/>
      <c r="AP1209" s="25"/>
      <c r="AQ1209" s="25"/>
      <c r="AR1209" s="25"/>
    </row>
    <row r="1210" spans="1:44">
      <c r="A1210" s="46"/>
      <c r="B1210" s="241"/>
      <c r="C1210" s="241"/>
      <c r="E1210" s="1053" t="s">
        <v>1300</v>
      </c>
      <c r="F1210" s="1035" t="str">
        <f>IF(E373=999999, "Not Available", O373)</f>
        <v/>
      </c>
      <c r="G1210" s="1035" t="str">
        <f>IF(E386=999999, "Not Available", O386)</f>
        <v/>
      </c>
      <c r="H1210" s="1035" t="str">
        <f>IF(E4072=999999, "Not Available", O399)</f>
        <v/>
      </c>
      <c r="I1210" s="1044" t="str">
        <f>$I$1208</f>
        <v/>
      </c>
      <c r="J1210" s="1044" t="str">
        <f>$J$1208</f>
        <v/>
      </c>
      <c r="K1210">
        <f>IF('Pricing Calculator'!$AD59=F$1180,1,0)</f>
        <v>0</v>
      </c>
      <c r="L1210">
        <f>IF('Pricing Calculator'!$AD59=G$1180,1,0)</f>
        <v>1</v>
      </c>
      <c r="M1210">
        <f>IF('Pricing Calculator'!$AD59=H$1180,1,0)</f>
        <v>0</v>
      </c>
      <c r="N1210" t="str">
        <f t="shared" si="399"/>
        <v>Standard</v>
      </c>
      <c r="O1210" s="572" t="str">
        <f t="shared" si="393"/>
        <v/>
      </c>
      <c r="P1210" s="572" t="str">
        <f t="shared" si="394"/>
        <v/>
      </c>
      <c r="Q1210" t="str">
        <f t="shared" si="395"/>
        <v/>
      </c>
      <c r="R1210" s="46" t="str">
        <f t="shared" si="400"/>
        <v/>
      </c>
      <c r="S1210" t="str">
        <f t="shared" si="396"/>
        <v/>
      </c>
      <c r="T1210" s="46" t="str">
        <f t="shared" si="397"/>
        <v/>
      </c>
      <c r="U1210" s="46" t="str">
        <f t="shared" si="398"/>
        <v/>
      </c>
      <c r="V1210" s="241"/>
      <c r="AB1210" s="242"/>
      <c r="AC1210" s="46"/>
      <c r="AD1210" s="46"/>
      <c r="AF1210" s="46"/>
      <c r="AG1210" s="242"/>
      <c r="AN1210" s="25"/>
      <c r="AO1210" s="25"/>
      <c r="AP1210" s="25"/>
      <c r="AQ1210" s="25"/>
      <c r="AR1210" s="25"/>
    </row>
    <row r="1211" spans="1:44">
      <c r="A1211" s="46"/>
      <c r="B1211" s="241"/>
      <c r="C1211" s="241"/>
      <c r="E1211" s="1053" t="s">
        <v>1301</v>
      </c>
      <c r="F1211" s="1044" t="str">
        <f>F1208</f>
        <v/>
      </c>
      <c r="G1211" s="1044" t="str">
        <f>G1208</f>
        <v/>
      </c>
      <c r="H1211" s="1044" t="str">
        <f>H1208</f>
        <v/>
      </c>
      <c r="I1211" s="1044" t="str">
        <f>$I$1208</f>
        <v/>
      </c>
      <c r="J1211" s="1044" t="str">
        <f>$J$1208</f>
        <v/>
      </c>
      <c r="K1211">
        <f>IF('Pricing Calculator'!$AD61=F$1180,1,0)</f>
        <v>0</v>
      </c>
      <c r="L1211">
        <f>IF('Pricing Calculator'!$AD61=G$1180,1,0)</f>
        <v>1</v>
      </c>
      <c r="M1211">
        <f>IF('Pricing Calculator'!$AD61=H$1180,1,0)</f>
        <v>0</v>
      </c>
      <c r="N1211" t="str">
        <f t="shared" si="399"/>
        <v>Standard</v>
      </c>
      <c r="O1211" s="572" t="str">
        <f t="shared" si="393"/>
        <v/>
      </c>
      <c r="P1211" s="572" t="str">
        <f t="shared" si="394"/>
        <v/>
      </c>
      <c r="Q1211" t="str">
        <f t="shared" si="395"/>
        <v/>
      </c>
      <c r="R1211" s="46" t="str">
        <f t="shared" si="400"/>
        <v/>
      </c>
      <c r="S1211" t="str">
        <f t="shared" si="396"/>
        <v/>
      </c>
      <c r="T1211" s="46" t="str">
        <f t="shared" si="397"/>
        <v/>
      </c>
      <c r="U1211" s="46" t="str">
        <f t="shared" si="398"/>
        <v/>
      </c>
      <c r="V1211" s="241"/>
      <c r="AB1211" s="242"/>
      <c r="AC1211" s="46"/>
      <c r="AD1211" s="46"/>
      <c r="AF1211" s="46"/>
      <c r="AG1211" s="242"/>
      <c r="AN1211" s="25"/>
      <c r="AO1211" s="25"/>
      <c r="AP1211" s="25"/>
      <c r="AQ1211" s="25"/>
      <c r="AR1211" s="25"/>
    </row>
    <row r="1212" spans="1:44">
      <c r="A1212" s="46"/>
      <c r="B1212" s="241"/>
      <c r="C1212" s="241"/>
      <c r="E1212" s="1053" t="s">
        <v>1302</v>
      </c>
      <c r="F1212" s="1035" t="str">
        <f>IF(E375=999999, "Not Available", O375)</f>
        <v/>
      </c>
      <c r="G1212" s="1035" t="str">
        <f>IF(E388=999999, "Not Available", O388)</f>
        <v/>
      </c>
      <c r="H1212" s="1035" t="str">
        <f>IF(E4074=999999, "Not Available", O401)</f>
        <v/>
      </c>
      <c r="I1212" s="1035" t="str">
        <f t="shared" ref="I1212:I1218" si="401">IF(E35=999999, "Not Available", O35)</f>
        <v/>
      </c>
      <c r="J1212" s="1035" t="str">
        <f t="shared" ref="J1212:J1218" si="402">IF(E22=999999, "Not Available", O22)</f>
        <v>Not Available</v>
      </c>
      <c r="K1212">
        <f>IF('Pricing Calculator'!$AD65=F$1180,1,0)</f>
        <v>0</v>
      </c>
      <c r="L1212">
        <f>IF('Pricing Calculator'!$AD65=G$1180,1,0)</f>
        <v>0</v>
      </c>
      <c r="M1212">
        <f>IF('Pricing Calculator'!$AD65=H$1180,1,0)</f>
        <v>1</v>
      </c>
      <c r="N1212" t="str">
        <f t="shared" si="399"/>
        <v>enterprise</v>
      </c>
      <c r="O1212" s="572" t="str">
        <f t="shared" si="393"/>
        <v/>
      </c>
      <c r="P1212" s="572" t="str">
        <f t="shared" si="394"/>
        <v/>
      </c>
      <c r="Q1212" t="str">
        <f t="shared" si="395"/>
        <v/>
      </c>
      <c r="R1212" s="46" t="str">
        <f t="shared" si="400"/>
        <v/>
      </c>
      <c r="S1212" t="str">
        <f t="shared" si="396"/>
        <v/>
      </c>
      <c r="T1212" s="46" t="str">
        <f t="shared" si="397"/>
        <v/>
      </c>
      <c r="U1212" s="46" t="str">
        <f t="shared" si="398"/>
        <v/>
      </c>
      <c r="V1212" s="241"/>
      <c r="AB1212" s="242"/>
      <c r="AC1212" s="46"/>
      <c r="AD1212" s="46"/>
      <c r="AF1212" s="46"/>
      <c r="AG1212" s="242"/>
      <c r="AN1212" s="25"/>
      <c r="AO1212" s="25"/>
      <c r="AP1212" s="25"/>
      <c r="AQ1212" s="25"/>
      <c r="AR1212" s="25"/>
    </row>
    <row r="1213" spans="1:44">
      <c r="A1213" s="46"/>
      <c r="B1213" s="241"/>
      <c r="C1213" s="241"/>
      <c r="E1213" s="1053" t="s">
        <v>1303</v>
      </c>
      <c r="F1213" s="1035" t="str">
        <f>IF(E376=999999, "Not Available", O376)</f>
        <v/>
      </c>
      <c r="G1213" s="1035" t="str">
        <f>IF(E389=999999, "Not Available", O389)</f>
        <v/>
      </c>
      <c r="H1213" s="1035" t="str">
        <f>IF(E4075=999999, "Not Available", O402)</f>
        <v/>
      </c>
      <c r="I1213" s="1035" t="str">
        <f t="shared" si="401"/>
        <v/>
      </c>
      <c r="J1213" s="1035" t="str">
        <f t="shared" si="402"/>
        <v>Not Available</v>
      </c>
      <c r="K1213">
        <f>IF('Pricing Calculator'!$AD67=F$1180,1,0)</f>
        <v>0</v>
      </c>
      <c r="L1213">
        <f>IF('Pricing Calculator'!$AD67=G$1180,1,0)</f>
        <v>1</v>
      </c>
      <c r="M1213">
        <f>IF('Pricing Calculator'!$AD67=H$1180,1,0)</f>
        <v>0</v>
      </c>
      <c r="N1213" t="str">
        <f t="shared" si="399"/>
        <v>Standard</v>
      </c>
      <c r="O1213" s="572" t="str">
        <f t="shared" si="393"/>
        <v/>
      </c>
      <c r="P1213" s="572" t="str">
        <f t="shared" si="394"/>
        <v/>
      </c>
      <c r="Q1213" t="str">
        <f t="shared" si="395"/>
        <v/>
      </c>
      <c r="R1213" s="46" t="str">
        <f t="shared" si="400"/>
        <v/>
      </c>
      <c r="S1213" t="str">
        <f t="shared" si="396"/>
        <v/>
      </c>
      <c r="T1213" s="46" t="str">
        <f t="shared" si="397"/>
        <v/>
      </c>
      <c r="U1213" s="46" t="str">
        <f t="shared" si="398"/>
        <v/>
      </c>
      <c r="V1213" s="241"/>
      <c r="AB1213" s="242"/>
      <c r="AC1213" s="46"/>
      <c r="AD1213" s="46"/>
      <c r="AF1213" s="46"/>
      <c r="AG1213" s="242"/>
      <c r="AN1213" s="25"/>
      <c r="AO1213" s="25"/>
      <c r="AP1213" s="25"/>
      <c r="AQ1213" s="25"/>
      <c r="AR1213" s="25"/>
    </row>
    <row r="1214" spans="1:44">
      <c r="A1214" s="46"/>
      <c r="B1214" s="241"/>
      <c r="C1214" s="241"/>
      <c r="E1214" s="1053" t="s">
        <v>1304</v>
      </c>
      <c r="F1214" s="1044" t="str">
        <f>F1208</f>
        <v/>
      </c>
      <c r="G1214" s="1044" t="str">
        <f>G1208</f>
        <v/>
      </c>
      <c r="H1214" s="1044" t="str">
        <f>H1208</f>
        <v/>
      </c>
      <c r="I1214" s="1035" t="str">
        <f t="shared" si="401"/>
        <v/>
      </c>
      <c r="J1214" s="1035" t="str">
        <f t="shared" si="402"/>
        <v>Not Available</v>
      </c>
      <c r="K1214">
        <f>IF('Pricing Calculator'!$AD69=F$1180,1,0)</f>
        <v>0</v>
      </c>
      <c r="L1214">
        <f>IF('Pricing Calculator'!$AD69=G$1180,1,0)</f>
        <v>1</v>
      </c>
      <c r="M1214">
        <f>IF('Pricing Calculator'!$AD69=H$1180,1,0)</f>
        <v>0</v>
      </c>
      <c r="N1214" t="str">
        <f t="shared" si="399"/>
        <v>Standard</v>
      </c>
      <c r="O1214" s="572" t="str">
        <f t="shared" si="393"/>
        <v/>
      </c>
      <c r="P1214" s="572" t="str">
        <f t="shared" si="394"/>
        <v/>
      </c>
      <c r="Q1214" t="str">
        <f t="shared" si="395"/>
        <v/>
      </c>
      <c r="R1214" s="46" t="str">
        <f t="shared" si="400"/>
        <v/>
      </c>
      <c r="S1214" t="str">
        <f t="shared" si="396"/>
        <v/>
      </c>
      <c r="T1214" s="46" t="str">
        <f t="shared" si="397"/>
        <v/>
      </c>
      <c r="U1214" s="46" t="str">
        <f t="shared" si="398"/>
        <v/>
      </c>
      <c r="V1214" s="241"/>
      <c r="AB1214" s="242"/>
      <c r="AC1214" s="46"/>
      <c r="AD1214" s="46"/>
      <c r="AF1214" s="46"/>
      <c r="AG1214" s="242"/>
      <c r="AN1214" s="25"/>
      <c r="AO1214" s="25"/>
      <c r="AP1214" s="25"/>
      <c r="AQ1214" s="25"/>
      <c r="AR1214" s="25"/>
    </row>
    <row r="1215" spans="1:44">
      <c r="A1215" s="46"/>
      <c r="B1215" s="241"/>
      <c r="C1215" s="241"/>
      <c r="E1215" s="1053" t="s">
        <v>1305</v>
      </c>
      <c r="F1215" s="1044" t="str">
        <f>F1208</f>
        <v/>
      </c>
      <c r="G1215" s="1044" t="str">
        <f>G1208</f>
        <v/>
      </c>
      <c r="H1215" s="1044" t="str">
        <f>H1208</f>
        <v/>
      </c>
      <c r="I1215" s="1035" t="str">
        <f t="shared" si="401"/>
        <v/>
      </c>
      <c r="J1215" s="1035" t="str">
        <f t="shared" si="402"/>
        <v>Not Available</v>
      </c>
      <c r="K1215">
        <f>IF('Pricing Calculator'!$AD73=F$1180,1,0)</f>
        <v>0</v>
      </c>
      <c r="L1215">
        <f>IF('Pricing Calculator'!$AD73=G$1180,1,0)</f>
        <v>1</v>
      </c>
      <c r="M1215">
        <f>IF('Pricing Calculator'!$AD73=H$1180,1,0)</f>
        <v>0</v>
      </c>
      <c r="N1215" t="str">
        <f t="shared" si="399"/>
        <v>Standard</v>
      </c>
      <c r="O1215" s="572" t="str">
        <f t="shared" si="393"/>
        <v/>
      </c>
      <c r="P1215" s="572" t="str">
        <f t="shared" si="394"/>
        <v/>
      </c>
      <c r="Q1215" t="str">
        <f t="shared" si="395"/>
        <v/>
      </c>
      <c r="R1215" s="46" t="str">
        <f t="shared" si="400"/>
        <v/>
      </c>
      <c r="S1215" t="str">
        <f t="shared" si="396"/>
        <v/>
      </c>
      <c r="T1215" s="46" t="str">
        <f t="shared" si="397"/>
        <v/>
      </c>
      <c r="U1215" s="46" t="str">
        <f t="shared" si="398"/>
        <v/>
      </c>
      <c r="V1215" s="241"/>
      <c r="AB1215" s="242"/>
      <c r="AC1215" s="46"/>
      <c r="AD1215" s="46"/>
      <c r="AF1215" s="46"/>
      <c r="AG1215" s="242"/>
      <c r="AN1215" s="25"/>
      <c r="AO1215" s="25"/>
      <c r="AP1215" s="25"/>
      <c r="AQ1215" s="25"/>
      <c r="AR1215" s="25"/>
    </row>
    <row r="1216" spans="1:44">
      <c r="A1216" s="46"/>
      <c r="B1216" s="241"/>
      <c r="C1216" s="241"/>
      <c r="E1216" s="1053" t="s">
        <v>1306</v>
      </c>
      <c r="F1216" s="1044" t="str">
        <f>F1208</f>
        <v/>
      </c>
      <c r="G1216" s="1044" t="str">
        <f>G1208</f>
        <v/>
      </c>
      <c r="H1216" s="1044" t="str">
        <f>H1208</f>
        <v/>
      </c>
      <c r="I1216" s="1035" t="str">
        <f t="shared" si="401"/>
        <v/>
      </c>
      <c r="J1216" s="1035" t="str">
        <f t="shared" si="402"/>
        <v>Not Available</v>
      </c>
      <c r="K1216">
        <f>IF('Pricing Calculator'!$AD75=F$1180,1,0)</f>
        <v>0</v>
      </c>
      <c r="L1216">
        <f>IF('Pricing Calculator'!$AD75=G$1180,1,0)</f>
        <v>1</v>
      </c>
      <c r="M1216">
        <f>IF('Pricing Calculator'!$AD75=H$1180,1,0)</f>
        <v>0</v>
      </c>
      <c r="N1216" t="str">
        <f t="shared" si="399"/>
        <v>Standard</v>
      </c>
      <c r="O1216" s="572" t="str">
        <f t="shared" si="393"/>
        <v/>
      </c>
      <c r="P1216" s="572" t="str">
        <f t="shared" si="394"/>
        <v/>
      </c>
      <c r="Q1216" t="str">
        <f t="shared" si="395"/>
        <v/>
      </c>
      <c r="R1216" s="46" t="str">
        <f t="shared" si="400"/>
        <v/>
      </c>
      <c r="S1216" t="str">
        <f t="shared" si="396"/>
        <v/>
      </c>
      <c r="T1216" s="46" t="str">
        <f t="shared" si="397"/>
        <v/>
      </c>
      <c r="U1216" s="46" t="str">
        <f t="shared" si="398"/>
        <v/>
      </c>
      <c r="V1216" s="241"/>
      <c r="AB1216" s="242"/>
      <c r="AC1216" s="46"/>
      <c r="AD1216" s="46"/>
      <c r="AF1216" s="46"/>
      <c r="AG1216" s="242"/>
      <c r="AN1216" s="25"/>
      <c r="AO1216" s="25"/>
      <c r="AP1216" s="25"/>
      <c r="AQ1216" s="25"/>
      <c r="AR1216" s="25"/>
    </row>
    <row r="1217" spans="1:109">
      <c r="A1217" s="46"/>
      <c r="B1217" s="241"/>
      <c r="C1217" s="241"/>
      <c r="E1217" s="1053" t="s">
        <v>4643</v>
      </c>
      <c r="F1217" s="1037" t="str">
        <f>F1208</f>
        <v/>
      </c>
      <c r="G1217" s="1037" t="str">
        <f>G1208</f>
        <v/>
      </c>
      <c r="H1217" s="1037" t="str">
        <f>H1208</f>
        <v/>
      </c>
      <c r="I1217" s="1035" t="str">
        <f t="shared" si="401"/>
        <v/>
      </c>
      <c r="J1217" s="1035" t="str">
        <f t="shared" si="402"/>
        <v>Not Available</v>
      </c>
      <c r="O1217" s="915"/>
      <c r="P1217" s="915"/>
      <c r="Q1217" s="46"/>
      <c r="R1217" s="46"/>
      <c r="S1217" s="46"/>
      <c r="T1217" s="46"/>
      <c r="U1217" s="46"/>
      <c r="V1217" s="241"/>
      <c r="AB1217" s="242"/>
      <c r="AC1217" s="46"/>
      <c r="AD1217" s="46"/>
      <c r="AF1217" s="46"/>
      <c r="AG1217" s="242"/>
      <c r="AN1217" s="25"/>
      <c r="AO1217" s="25"/>
      <c r="AP1217" s="25"/>
      <c r="AQ1217" s="25"/>
      <c r="AR1217" s="25"/>
    </row>
    <row r="1218" spans="1:109">
      <c r="A1218" s="46"/>
      <c r="B1218" s="241"/>
      <c r="C1218" s="241"/>
      <c r="E1218" s="1053" t="s">
        <v>4644</v>
      </c>
      <c r="F1218" s="1037" t="str">
        <f>F1208</f>
        <v/>
      </c>
      <c r="G1218" s="1037" t="str">
        <f>G1208</f>
        <v/>
      </c>
      <c r="H1218" s="1037" t="str">
        <f>H1208</f>
        <v/>
      </c>
      <c r="I1218" s="1035" t="str">
        <f t="shared" si="401"/>
        <v/>
      </c>
      <c r="J1218" s="1035" t="str">
        <f t="shared" si="402"/>
        <v>Not Available</v>
      </c>
      <c r="O1218" s="915"/>
      <c r="P1218" s="915"/>
      <c r="Q1218" s="46"/>
      <c r="R1218" s="46"/>
      <c r="S1218" s="46"/>
      <c r="T1218" s="46"/>
      <c r="U1218" s="46"/>
      <c r="V1218" s="241"/>
      <c r="AB1218" s="242"/>
      <c r="AC1218" s="46"/>
      <c r="AD1218" s="46"/>
      <c r="AF1218" s="46"/>
      <c r="AG1218" s="242"/>
      <c r="AN1218" s="25"/>
      <c r="AO1218" s="25"/>
      <c r="AP1218" s="25"/>
      <c r="AQ1218" s="25"/>
      <c r="AR1218" s="25"/>
    </row>
    <row r="1219" spans="1:109">
      <c r="A1219" s="46"/>
      <c r="B1219" s="241"/>
      <c r="C1219" s="241"/>
      <c r="E1219" s="1053" t="s">
        <v>1307</v>
      </c>
      <c r="F1219" s="1035" t="str">
        <f>IF(E370=999999, "Not Available",O370)</f>
        <v/>
      </c>
      <c r="G1219" s="1035" t="str">
        <f>IF(E383=999999, "Not Available", O383)</f>
        <v/>
      </c>
      <c r="H1219" s="1035" t="str">
        <f>IF(E396=999999, "Not Available", O396)</f>
        <v/>
      </c>
      <c r="I1219" s="1035" t="str">
        <f t="shared" ref="I1219:I1226" si="403">IF(E78=999999, "Not Available", O78)</f>
        <v/>
      </c>
      <c r="J1219" s="1035" t="str">
        <f t="shared" ref="J1219:J1226" si="404">IF(E69=999999, "Not Available", O69)</f>
        <v/>
      </c>
      <c r="O1219" s="915"/>
      <c r="P1219" s="915"/>
      <c r="Q1219" s="46"/>
      <c r="R1219" s="46"/>
      <c r="S1219" s="46"/>
      <c r="T1219" s="46"/>
      <c r="U1219" s="46"/>
      <c r="V1219" s="241"/>
      <c r="AB1219" s="242"/>
      <c r="AC1219" s="46"/>
      <c r="AD1219" s="46"/>
      <c r="AF1219" s="46"/>
      <c r="AG1219" s="242"/>
      <c r="AN1219" s="25"/>
      <c r="AO1219" s="25"/>
      <c r="AP1219" s="25"/>
      <c r="AQ1219" s="25"/>
      <c r="AR1219" s="25"/>
    </row>
    <row r="1220" spans="1:109">
      <c r="A1220" s="46"/>
      <c r="B1220" s="241"/>
      <c r="C1220" s="241"/>
      <c r="E1220" s="1053" t="s">
        <v>1308</v>
      </c>
      <c r="F1220" s="1035" t="str">
        <f>IF(E372=999999, "Not Available",O372)</f>
        <v/>
      </c>
      <c r="G1220" s="1035" t="str">
        <f>IF(E385=999999, "Not Available", O385)</f>
        <v/>
      </c>
      <c r="H1220" s="1035" t="str">
        <f>IF(E398=999999, "Not Available", O398)</f>
        <v/>
      </c>
      <c r="I1220" s="1035" t="str">
        <f t="shared" si="403"/>
        <v/>
      </c>
      <c r="J1220" s="1035" t="str">
        <f t="shared" si="404"/>
        <v/>
      </c>
      <c r="O1220" s="915"/>
      <c r="P1220" s="915"/>
      <c r="Q1220" s="46"/>
      <c r="R1220" s="46"/>
      <c r="S1220" s="46"/>
      <c r="T1220" s="46"/>
      <c r="U1220" s="46"/>
      <c r="V1220" s="241"/>
      <c r="AB1220" s="242"/>
      <c r="AC1220" s="46"/>
      <c r="AD1220" s="46"/>
      <c r="AF1220" s="46"/>
      <c r="AG1220" s="242"/>
      <c r="AN1220" s="25"/>
      <c r="AO1220" s="25"/>
      <c r="AP1220" s="25"/>
      <c r="AQ1220" s="25"/>
      <c r="AR1220" s="25"/>
    </row>
    <row r="1221" spans="1:109">
      <c r="A1221" s="46"/>
      <c r="B1221" s="241"/>
      <c r="C1221" s="241"/>
      <c r="E1221" s="1053" t="s">
        <v>1309</v>
      </c>
      <c r="F1221" s="1035" t="str">
        <f>IF(E373=999999, "Not Available",O373)</f>
        <v/>
      </c>
      <c r="G1221" s="1035" t="str">
        <f>IF(E386=999999, "Not Available", O386)</f>
        <v/>
      </c>
      <c r="H1221" s="1035" t="str">
        <f>IF(E399=999999, "Not Available", O399)</f>
        <v/>
      </c>
      <c r="I1221" s="1035" t="str">
        <f t="shared" si="403"/>
        <v/>
      </c>
      <c r="J1221" s="1035" t="str">
        <f t="shared" si="404"/>
        <v/>
      </c>
      <c r="O1221" s="915"/>
      <c r="P1221" s="915"/>
      <c r="Q1221" s="46"/>
      <c r="R1221" s="46"/>
      <c r="S1221" s="46"/>
      <c r="T1221" s="46"/>
      <c r="U1221" s="46"/>
      <c r="V1221" s="241"/>
      <c r="AB1221" s="242"/>
      <c r="AC1221" s="46"/>
      <c r="AD1221" s="46"/>
      <c r="AF1221" s="46"/>
      <c r="AG1221" s="242"/>
      <c r="AN1221" s="25"/>
      <c r="AO1221" s="25"/>
      <c r="AP1221" s="25"/>
      <c r="AQ1221" s="25"/>
      <c r="AR1221" s="25"/>
    </row>
    <row r="1222" spans="1:109" ht="16.8">
      <c r="E1222" s="1053" t="s">
        <v>1310</v>
      </c>
      <c r="F1222" s="1044" t="str">
        <f>F1219</f>
        <v/>
      </c>
      <c r="G1222" s="1044" t="str">
        <f>G1219</f>
        <v/>
      </c>
      <c r="H1222" s="1044" t="str">
        <f>H1219</f>
        <v/>
      </c>
      <c r="I1222" s="1035" t="str">
        <f t="shared" si="403"/>
        <v/>
      </c>
      <c r="J1222" s="1035" t="str">
        <f t="shared" si="404"/>
        <v/>
      </c>
      <c r="O1222" s="915"/>
      <c r="P1222" s="915"/>
      <c r="Q1222" s="46"/>
      <c r="R1222" s="46"/>
      <c r="S1222" s="46"/>
      <c r="T1222" s="46"/>
      <c r="U1222" s="46"/>
      <c r="AK1222" s="163"/>
      <c r="AL1222" s="219"/>
      <c r="AM1222" s="160"/>
      <c r="AN1222" s="160"/>
      <c r="AO1222" s="160"/>
      <c r="AP1222" s="160"/>
      <c r="AQ1222" s="160"/>
      <c r="AR1222" s="160"/>
      <c r="AS1222" s="160"/>
      <c r="AT1222" s="160"/>
      <c r="AU1222" s="160"/>
      <c r="AV1222" s="160"/>
      <c r="AW1222" s="160"/>
      <c r="CV1222" s="67"/>
      <c r="CW1222" s="67"/>
    </row>
    <row r="1223" spans="1:109" ht="16.8">
      <c r="E1223" s="1053" t="s">
        <v>1311</v>
      </c>
      <c r="F1223" s="1035" t="str">
        <f>IF(E375=999999, "Not Available",O375)</f>
        <v/>
      </c>
      <c r="G1223" s="1035" t="str">
        <f>IF(E388=999999, "Not Available", O388)</f>
        <v/>
      </c>
      <c r="H1223" s="1035" t="str">
        <f>IF(E401=999999, "Not Available", O401)</f>
        <v/>
      </c>
      <c r="I1223" s="1035" t="str">
        <f t="shared" si="403"/>
        <v/>
      </c>
      <c r="J1223" s="1035" t="str">
        <f t="shared" si="404"/>
        <v/>
      </c>
      <c r="O1223" s="915"/>
      <c r="P1223" s="915"/>
      <c r="Q1223" s="46"/>
      <c r="R1223" s="46"/>
      <c r="S1223" s="46"/>
      <c r="T1223" s="46"/>
      <c r="U1223" s="46"/>
      <c r="AK1223" s="163"/>
      <c r="AL1223" s="219"/>
      <c r="AM1223" s="160"/>
      <c r="AN1223" s="160"/>
      <c r="AO1223" s="160"/>
      <c r="AP1223" s="160"/>
      <c r="AQ1223" s="160"/>
      <c r="AR1223" s="160"/>
      <c r="AS1223" s="160"/>
      <c r="AT1223" s="160"/>
      <c r="AU1223" s="160"/>
      <c r="AV1223" s="160"/>
      <c r="AW1223" s="160"/>
      <c r="CV1223" s="67"/>
      <c r="CW1223" s="67"/>
    </row>
    <row r="1224" spans="1:109" ht="16.8">
      <c r="E1224" s="1053" t="s">
        <v>1312</v>
      </c>
      <c r="F1224" s="1035" t="str">
        <f>IF(E376=999999, "Not Available",O376)</f>
        <v/>
      </c>
      <c r="G1224" s="1035" t="str">
        <f>IF(E389=999999, "Not Available", O389)</f>
        <v/>
      </c>
      <c r="H1224" s="1035" t="str">
        <f>IF(E402=999999, "Not Available", O402)</f>
        <v/>
      </c>
      <c r="I1224" s="1035" t="str">
        <f t="shared" si="403"/>
        <v/>
      </c>
      <c r="J1224" s="1035" t="str">
        <f t="shared" si="404"/>
        <v/>
      </c>
      <c r="N1224" s="25"/>
      <c r="AK1224" s="163"/>
      <c r="AL1224" s="219"/>
      <c r="AM1224" s="160"/>
      <c r="AN1224" s="160"/>
      <c r="AO1224" s="160"/>
      <c r="AP1224" s="160"/>
      <c r="AQ1224" s="160"/>
      <c r="AR1224" s="160"/>
      <c r="AS1224" s="160"/>
      <c r="AT1224" s="160"/>
      <c r="AU1224" s="160"/>
      <c r="AV1224" s="160"/>
      <c r="AW1224" s="160"/>
      <c r="CV1224" s="67"/>
      <c r="CW1224" s="67"/>
    </row>
    <row r="1225" spans="1:109" ht="16.8">
      <c r="E1225" s="1053" t="s">
        <v>1313</v>
      </c>
      <c r="F1225" s="1044" t="str">
        <f>F1219</f>
        <v/>
      </c>
      <c r="G1225" s="1044" t="str">
        <f>G1219</f>
        <v/>
      </c>
      <c r="H1225" s="1044" t="str">
        <f>H1219</f>
        <v/>
      </c>
      <c r="I1225" s="1035" t="str">
        <f t="shared" si="403"/>
        <v/>
      </c>
      <c r="J1225" s="1035" t="str">
        <f t="shared" si="404"/>
        <v/>
      </c>
      <c r="AL1225" s="220"/>
      <c r="AM1225" s="160"/>
      <c r="AN1225" s="160"/>
      <c r="AO1225" s="221"/>
      <c r="AP1225" s="221"/>
      <c r="AQ1225" s="221"/>
      <c r="AR1225" s="221"/>
      <c r="AS1225" s="221"/>
      <c r="AT1225" s="221"/>
      <c r="AU1225" s="221"/>
      <c r="AV1225" s="221"/>
      <c r="AW1225" s="221"/>
    </row>
    <row r="1226" spans="1:109" ht="34.799999999999997">
      <c r="A1226" s="12" t="s">
        <v>138</v>
      </c>
      <c r="C1226" s="46"/>
      <c r="D1226" s="351"/>
      <c r="E1226" s="1053" t="s">
        <v>1314</v>
      </c>
      <c r="F1226" s="1044" t="str">
        <f>F1219</f>
        <v/>
      </c>
      <c r="G1226" s="1044" t="str">
        <f>G1219</f>
        <v/>
      </c>
      <c r="H1226" s="1044" t="str">
        <f>H1219</f>
        <v/>
      </c>
      <c r="I1226" s="1035" t="str">
        <f t="shared" si="403"/>
        <v/>
      </c>
      <c r="J1226" s="1035" t="str">
        <f t="shared" si="404"/>
        <v>Not Available</v>
      </c>
      <c r="AK1226" s="49"/>
      <c r="AL1226" s="220"/>
      <c r="AM1226" s="160"/>
      <c r="AN1226" s="160"/>
      <c r="AO1226" s="221"/>
      <c r="AP1226" s="221"/>
      <c r="AQ1226" s="221"/>
      <c r="AR1226" s="221"/>
      <c r="AS1226" s="221"/>
      <c r="AT1226" s="221"/>
      <c r="AU1226" s="221"/>
      <c r="AV1226" s="221"/>
      <c r="AW1226" s="221"/>
    </row>
    <row r="1227" spans="1:109" ht="16.8">
      <c r="C1227" s="46"/>
      <c r="D1227" s="351"/>
      <c r="E1227" s="1031"/>
      <c r="F1227" s="351"/>
      <c r="G1227" s="351"/>
      <c r="AM1227" s="160"/>
      <c r="AN1227" s="160"/>
      <c r="AO1227" s="160"/>
      <c r="AP1227" s="160"/>
      <c r="AQ1227" s="160"/>
      <c r="AR1227" s="160"/>
      <c r="AS1227" s="160"/>
      <c r="AT1227" s="160"/>
      <c r="AU1227" s="160"/>
      <c r="AV1227" s="160"/>
      <c r="AW1227" s="160"/>
    </row>
    <row r="1228" spans="1:109" ht="20.399999999999999">
      <c r="A1228" s="283"/>
      <c r="B1228" s="237"/>
      <c r="C1228" s="237"/>
      <c r="D1228" s="237"/>
      <c r="E1228" s="570"/>
      <c r="F1228" s="351"/>
      <c r="G1228" s="351"/>
      <c r="H1228" s="351"/>
      <c r="I1228" s="351"/>
      <c r="J1228" s="351"/>
      <c r="K1228" s="46"/>
      <c r="L1228" s="283"/>
      <c r="M1228" s="237"/>
      <c r="N1228" s="237"/>
      <c r="O1228" s="929"/>
      <c r="P1228" s="929"/>
      <c r="Q1228" s="46"/>
      <c r="R1228" s="46"/>
      <c r="S1228" s="46"/>
      <c r="T1228" s="46"/>
      <c r="U1228" s="46"/>
      <c r="V1228" s="46"/>
      <c r="W1228" s="46"/>
      <c r="X1228" s="46"/>
      <c r="Y1228" s="46"/>
      <c r="AK1228" s="52"/>
      <c r="AL1228" s="219"/>
      <c r="AM1228" s="160"/>
      <c r="AN1228" s="160"/>
      <c r="AO1228" s="160"/>
      <c r="AP1228" s="160"/>
      <c r="AQ1228" s="222"/>
      <c r="AR1228" s="222"/>
      <c r="AS1228" s="222"/>
      <c r="AT1228" s="222"/>
      <c r="AU1228" s="222"/>
      <c r="AV1228" s="160"/>
      <c r="AW1228" s="160"/>
    </row>
    <row r="1229" spans="1:109" ht="20.399999999999999">
      <c r="A1229" s="276"/>
      <c r="B1229" s="276"/>
      <c r="C1229" s="276"/>
      <c r="D1229" s="1535" t="s">
        <v>369</v>
      </c>
      <c r="E1229" s="1535"/>
      <c r="F1229" s="1535"/>
      <c r="G1229" s="1535"/>
      <c r="H1229" s="1535"/>
      <c r="I1229" s="1535"/>
      <c r="J1229" s="91"/>
      <c r="K1229" s="276"/>
      <c r="L1229" s="276"/>
      <c r="M1229" s="276"/>
      <c r="N1229" s="276"/>
      <c r="O1229" s="930"/>
      <c r="P1229" s="930"/>
      <c r="Q1229" s="1536" t="s">
        <v>373</v>
      </c>
      <c r="R1229" s="1536"/>
      <c r="S1229" s="1536"/>
      <c r="T1229" s="143"/>
      <c r="U1229" s="143"/>
      <c r="V1229" s="79" t="s">
        <v>1316</v>
      </c>
      <c r="W1229" s="283"/>
      <c r="X1229" s="283"/>
      <c r="Y1229" s="46"/>
      <c r="AK1229" s="49" t="s">
        <v>295</v>
      </c>
      <c r="AM1229" s="160"/>
      <c r="AN1229" s="160"/>
      <c r="AO1229" s="160"/>
      <c r="AP1229" s="160"/>
      <c r="AQ1229" s="222"/>
      <c r="AR1229" s="222"/>
      <c r="AS1229" s="222"/>
      <c r="AT1229" s="222"/>
      <c r="AU1229" s="222"/>
      <c r="AV1229" s="160"/>
      <c r="AW1229" s="160"/>
      <c r="BD1229" t="s">
        <v>375</v>
      </c>
    </row>
    <row r="1230" spans="1:109" ht="16.8">
      <c r="A1230" s="277" t="s">
        <v>91</v>
      </c>
      <c r="B1230" s="571" t="s">
        <v>371</v>
      </c>
      <c r="C1230" s="278" t="s">
        <v>372</v>
      </c>
      <c r="D1230" s="1118"/>
      <c r="E1230" s="1077" t="s">
        <v>528</v>
      </c>
      <c r="F1230" s="1119"/>
      <c r="G1230" s="1119" t="s">
        <v>15</v>
      </c>
      <c r="H1230" s="1119" t="s">
        <v>170</v>
      </c>
      <c r="I1230" s="1119" t="s">
        <v>530</v>
      </c>
      <c r="J1230" s="1119" t="s">
        <v>543</v>
      </c>
      <c r="K1230" s="277" t="s">
        <v>15</v>
      </c>
      <c r="L1230" s="277" t="s">
        <v>170</v>
      </c>
      <c r="M1230" s="277" t="s">
        <v>161</v>
      </c>
      <c r="N1230" s="32"/>
      <c r="O1230" s="931" t="s">
        <v>15</v>
      </c>
      <c r="P1230" s="931" t="s">
        <v>170</v>
      </c>
      <c r="Q1230" s="277" t="s">
        <v>535</v>
      </c>
      <c r="R1230" s="277" t="s">
        <v>534</v>
      </c>
      <c r="S1230" s="277" t="s">
        <v>536</v>
      </c>
      <c r="T1230" s="277" t="s">
        <v>352</v>
      </c>
      <c r="U1230" s="277" t="s">
        <v>354</v>
      </c>
      <c r="V1230" t="s">
        <v>1297</v>
      </c>
      <c r="W1230" s="249"/>
      <c r="BU1230" s="28"/>
    </row>
    <row r="1231" spans="1:109" s="33" customFormat="1" ht="16.8">
      <c r="A1231" s="250">
        <f>'Pricing Calculator'!AN90</f>
        <v>744</v>
      </c>
      <c r="B1231" s="340">
        <f>'Pricing Calculator'!AJ90</f>
        <v>0</v>
      </c>
      <c r="C1231" s="251" t="str">
        <f>'Pricing Calculator'!J90</f>
        <v>A0 Extra Small (1 core, 0.75GB RAM)</v>
      </c>
      <c r="D1231" s="251"/>
      <c r="E1231" s="1026">
        <f>IF('Pricing Calculator'!X90 ="Standard", 1, 0)</f>
        <v>1</v>
      </c>
      <c r="F1231" s="1053" t="s">
        <v>1297</v>
      </c>
      <c r="G1231" s="284">
        <f t="shared" ref="G1231:G1242" si="405">IF(E410=999999, "Not Available", N410)</f>
        <v>0.48</v>
      </c>
      <c r="H1231" s="284">
        <f t="shared" ref="H1231:H1242" si="406">IF(E423=999999, "Not Available", N423)</f>
        <v>2.1</v>
      </c>
      <c r="I1231" s="284">
        <f>IF(E30=999999, "Not Available", N30)</f>
        <v>0.02</v>
      </c>
      <c r="J1231" s="284">
        <f>IF(E17=999999, "Not Available", N17)</f>
        <v>1.7999999999999999E-2</v>
      </c>
      <c r="K1231" s="169">
        <f>IF('Pricing Calculator'!$AD90='Control Panel'!K$1230,1,0)</f>
        <v>1</v>
      </c>
      <c r="L1231" s="169">
        <f>IF('Pricing Calculator'!AD90='Control Panel'!L$1230,1,0)</f>
        <v>0</v>
      </c>
      <c r="M1231" s="169" t="str">
        <f>IF(K1231=1,"Standard",IF(L1231=1,"Enterprise","ERROR"))</f>
        <v>Standard</v>
      </c>
      <c r="O1231" s="932">
        <f t="shared" ref="O1231:O1240" si="407">IFERROR(VLOOKUP($C1231,$F$1231:$H$1255,2, FALSE), 0)</f>
        <v>0.48</v>
      </c>
      <c r="P1231" s="932">
        <f t="shared" ref="P1231:P1240" si="408">IFERROR(VLOOKUP($C1231,$F$1231:$H$1255,3, FALSE), 0)</f>
        <v>2.1</v>
      </c>
      <c r="Q1231" s="249">
        <f t="shared" ref="Q1231:Q1240" si="409">(L1231*P1231)+(O1231*K1231)</f>
        <v>0.48</v>
      </c>
      <c r="R1231" s="33">
        <f t="shared" ref="R1231:R1240" si="410">IF(E1231=1,VLOOKUP($C1231,$F$1231:$J$1255,4, FALSE),VLOOKUP($C1181,$F$1231:$J$1255,5, FALSE))</f>
        <v>0.02</v>
      </c>
      <c r="S1231" s="33">
        <f>SUM(Q1231,R1231)</f>
        <v>0.5</v>
      </c>
      <c r="T1231" s="285">
        <f>IF(R1231="Not Available", "Not Available", S1231*B1231)</f>
        <v>0</v>
      </c>
      <c r="U1231" s="285">
        <f>IF(T1231="Not Available", "Not Available", T1231*A1231)</f>
        <v>0</v>
      </c>
      <c r="V1231" t="s">
        <v>1298</v>
      </c>
      <c r="W1231" s="169"/>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row>
    <row r="1232" spans="1:109" ht="16.8">
      <c r="A1232" s="250">
        <f>'Pricing Calculator'!AN92</f>
        <v>744</v>
      </c>
      <c r="B1232" s="340">
        <f>'Pricing Calculator'!AJ92</f>
        <v>0</v>
      </c>
      <c r="C1232" s="251" t="str">
        <f>'Pricing Calculator'!J92</f>
        <v>A1 Small (1 core, 1.75GB RAM)</v>
      </c>
      <c r="D1232" s="251"/>
      <c r="E1232" s="1026">
        <f>IF('Pricing Calculator'!X92 ="Standard", 1, 0)</f>
        <v>1</v>
      </c>
      <c r="F1232" s="1053" t="s">
        <v>1298</v>
      </c>
      <c r="G1232" s="284">
        <f t="shared" si="405"/>
        <v>0.48</v>
      </c>
      <c r="H1232" s="284">
        <f t="shared" si="406"/>
        <v>2.1</v>
      </c>
      <c r="I1232" s="284">
        <f>IF(E31=999999, "Not Available", N31)</f>
        <v>0.09</v>
      </c>
      <c r="J1232" s="284">
        <f>IF(E18=999999, "Not Available", N18)</f>
        <v>7.3999999999999996E-2</v>
      </c>
      <c r="K1232" s="169">
        <f>IF('Pricing Calculator'!$AD92='Control Panel'!K$1230,1,0)</f>
        <v>1</v>
      </c>
      <c r="L1232" s="169">
        <f>IF('Pricing Calculator'!$AD92='Control Panel'!L$1230,1,0)</f>
        <v>0</v>
      </c>
      <c r="M1232" s="169" t="str">
        <f t="shared" ref="M1232:M1240" si="411">IF(K1232=1,"Standard",IF(L1232=1,"Enterprise","ERROR"))</f>
        <v>Standard</v>
      </c>
      <c r="O1232" s="932">
        <f t="shared" si="407"/>
        <v>0.48</v>
      </c>
      <c r="P1232" s="932">
        <f t="shared" si="408"/>
        <v>2.1</v>
      </c>
      <c r="Q1232" s="249">
        <f t="shared" si="409"/>
        <v>0.48</v>
      </c>
      <c r="R1232" s="33">
        <f t="shared" si="410"/>
        <v>0.09</v>
      </c>
      <c r="S1232" s="33">
        <f t="shared" ref="S1232:S1240" si="412">SUM(Q1232,R1232)</f>
        <v>0.56999999999999995</v>
      </c>
      <c r="T1232" s="285">
        <f t="shared" ref="T1232:T1240" si="413">IF(R1232="Not Available", "Not Available", S1232*B1232)</f>
        <v>0</v>
      </c>
      <c r="U1232" s="285">
        <f t="shared" ref="U1232:U1240" si="414">IF(T1232="Not Available", "Not Available", T1232*A1232)</f>
        <v>0</v>
      </c>
      <c r="V1232" t="s">
        <v>1299</v>
      </c>
      <c r="W1232" s="249"/>
      <c r="BR1232" s="33"/>
      <c r="BS1232" s="33"/>
      <c r="BT1232" s="33"/>
      <c r="BU1232" s="33"/>
    </row>
    <row r="1233" spans="1:73" ht="16.8">
      <c r="A1233" s="250">
        <f>'Pricing Calculator'!AN94</f>
        <v>744</v>
      </c>
      <c r="B1233" s="340">
        <f>'Pricing Calculator'!AJ94</f>
        <v>0</v>
      </c>
      <c r="C1233" s="251" t="str">
        <f>'Pricing Calculator'!J94</f>
        <v>A2 Medium (2 cores, 3.5GB RAM)</v>
      </c>
      <c r="D1233" s="251"/>
      <c r="E1233" s="1026">
        <f>IF('Pricing Calculator'!X94 ="Standard", 1, 0)</f>
        <v>1</v>
      </c>
      <c r="F1233" s="1053" t="s">
        <v>1299</v>
      </c>
      <c r="G1233" s="284">
        <f t="shared" si="405"/>
        <v>0.48</v>
      </c>
      <c r="H1233" s="284">
        <f t="shared" si="406"/>
        <v>2.1</v>
      </c>
      <c r="I1233" s="777">
        <f>IF(E32=(999999*2), "Not Available", N32)</f>
        <v>0.18</v>
      </c>
      <c r="J1233" s="777">
        <f>IF(E19=(999999*2), "Not Available", N19)</f>
        <v>0.14799999999999999</v>
      </c>
      <c r="K1233" s="169">
        <f>IF('Pricing Calculator'!$AD94='Control Panel'!K$1230,1,0)</f>
        <v>1</v>
      </c>
      <c r="L1233" s="169">
        <f>IF('Pricing Calculator'!$AD94='Control Panel'!L$1230,1,0)</f>
        <v>0</v>
      </c>
      <c r="M1233" s="169" t="str">
        <f t="shared" si="411"/>
        <v>Standard</v>
      </c>
      <c r="O1233" s="932">
        <f t="shared" si="407"/>
        <v>0.48</v>
      </c>
      <c r="P1233" s="932">
        <f t="shared" si="408"/>
        <v>2.1</v>
      </c>
      <c r="Q1233" s="249">
        <f t="shared" si="409"/>
        <v>0.48</v>
      </c>
      <c r="R1233" s="33">
        <f t="shared" si="410"/>
        <v>0.18</v>
      </c>
      <c r="S1233" s="33">
        <f t="shared" si="412"/>
        <v>0.65999999999999992</v>
      </c>
      <c r="T1233" s="285">
        <f t="shared" si="413"/>
        <v>0</v>
      </c>
      <c r="U1233" s="285">
        <f t="shared" si="414"/>
        <v>0</v>
      </c>
      <c r="V1233" t="s">
        <v>1300</v>
      </c>
      <c r="W1233" s="249"/>
      <c r="BR1233" s="33"/>
      <c r="BS1233" s="33"/>
      <c r="BT1233" s="33"/>
      <c r="BU1233" s="33"/>
    </row>
    <row r="1234" spans="1:73" ht="16.8">
      <c r="A1234" s="250">
        <f>'Pricing Calculator'!AN96</f>
        <v>744</v>
      </c>
      <c r="B1234" s="340">
        <f>'Pricing Calculator'!AJ96</f>
        <v>0</v>
      </c>
      <c r="C1234" s="251" t="str">
        <f>'Pricing Calculator'!J96</f>
        <v>A3 Large (4 cores, 7GB RAM)</v>
      </c>
      <c r="D1234" s="251"/>
      <c r="E1234" s="1026">
        <f>IF('Pricing Calculator'!X96 ="Standard", 1, 0)</f>
        <v>1</v>
      </c>
      <c r="F1234" s="1053" t="s">
        <v>1300</v>
      </c>
      <c r="G1234" s="284">
        <f t="shared" si="405"/>
        <v>0.48</v>
      </c>
      <c r="H1234" s="284">
        <f t="shared" si="406"/>
        <v>2.1</v>
      </c>
      <c r="I1234" s="777">
        <f>IF(E33=(999999*4), "Not Available", N33)</f>
        <v>0.36</v>
      </c>
      <c r="J1234" s="777">
        <f>IF(E20=(999999*4), "Not Available", N20)</f>
        <v>0.29599999999999999</v>
      </c>
      <c r="K1234" s="169">
        <f>IF('Pricing Calculator'!$AD96='Control Panel'!K$1230,1,0)</f>
        <v>1</v>
      </c>
      <c r="L1234" s="169">
        <f>IF('Pricing Calculator'!$AD96='Control Panel'!L$1230,1,0)</f>
        <v>0</v>
      </c>
      <c r="M1234" s="169" t="str">
        <f t="shared" si="411"/>
        <v>Standard</v>
      </c>
      <c r="O1234" s="932">
        <f t="shared" si="407"/>
        <v>0.48</v>
      </c>
      <c r="P1234" s="932">
        <f t="shared" si="408"/>
        <v>2.1</v>
      </c>
      <c r="Q1234" s="249">
        <f t="shared" si="409"/>
        <v>0.48</v>
      </c>
      <c r="R1234" s="33">
        <f t="shared" si="410"/>
        <v>0.36</v>
      </c>
      <c r="S1234" s="33">
        <f t="shared" si="412"/>
        <v>0.84</v>
      </c>
      <c r="T1234" s="285">
        <f t="shared" si="413"/>
        <v>0</v>
      </c>
      <c r="U1234" s="285">
        <f t="shared" si="414"/>
        <v>0</v>
      </c>
      <c r="V1234" t="s">
        <v>1301</v>
      </c>
      <c r="W1234" s="249"/>
      <c r="BR1234" s="33"/>
      <c r="BS1234" s="33"/>
      <c r="BT1234" s="33"/>
      <c r="BU1234" s="33"/>
    </row>
    <row r="1235" spans="1:73" ht="16.8">
      <c r="A1235" s="250">
        <f>'Pricing Calculator'!AN98</f>
        <v>744</v>
      </c>
      <c r="B1235" s="340">
        <f>'Pricing Calculator'!AJ98</f>
        <v>0</v>
      </c>
      <c r="C1235" s="251" t="str">
        <f>'Pricing Calculator'!J98</f>
        <v>A4 Extra Large (8 cores, 14GB RAM)</v>
      </c>
      <c r="D1235" s="251"/>
      <c r="E1235" s="1026">
        <f>IF('Pricing Calculator'!X98 ="Standard", 1, 0)</f>
        <v>1</v>
      </c>
      <c r="F1235" s="1053" t="s">
        <v>1301</v>
      </c>
      <c r="G1235" s="284">
        <f t="shared" si="405"/>
        <v>0.96</v>
      </c>
      <c r="H1235" s="284">
        <f t="shared" si="406"/>
        <v>4.2</v>
      </c>
      <c r="I1235" s="777">
        <f>IF(E34=(999999*8), "Not Available", N34)</f>
        <v>0.72</v>
      </c>
      <c r="J1235" s="777">
        <f>IF(E21=(999999*8), "Not Available", N21)</f>
        <v>0.59199999999999997</v>
      </c>
      <c r="K1235" s="169">
        <f>IF('Pricing Calculator'!$AD98='Control Panel'!K$1230,1,0)</f>
        <v>1</v>
      </c>
      <c r="L1235" s="169">
        <f>IF('Pricing Calculator'!$AD98='Control Panel'!L$1230,1,0)</f>
        <v>0</v>
      </c>
      <c r="M1235" s="169" t="str">
        <f t="shared" si="411"/>
        <v>Standard</v>
      </c>
      <c r="O1235" s="932">
        <f t="shared" si="407"/>
        <v>0.96</v>
      </c>
      <c r="P1235" s="932">
        <f t="shared" si="408"/>
        <v>4.2</v>
      </c>
      <c r="Q1235" s="249">
        <f t="shared" si="409"/>
        <v>0.96</v>
      </c>
      <c r="R1235" s="33">
        <f t="shared" si="410"/>
        <v>0.72</v>
      </c>
      <c r="S1235" s="33">
        <f t="shared" si="412"/>
        <v>1.68</v>
      </c>
      <c r="T1235" s="285">
        <f t="shared" si="413"/>
        <v>0</v>
      </c>
      <c r="U1235" s="285">
        <f t="shared" si="414"/>
        <v>0</v>
      </c>
      <c r="V1235" t="s">
        <v>1307</v>
      </c>
      <c r="W1235" s="249"/>
      <c r="BR1235" s="33"/>
      <c r="BS1235" s="33"/>
      <c r="BT1235" s="33"/>
      <c r="BU1235" s="33"/>
    </row>
    <row r="1236" spans="1:73" s="33" customFormat="1" ht="16.8">
      <c r="A1236" s="250">
        <f>'Pricing Calculator'!AN102</f>
        <v>744</v>
      </c>
      <c r="B1236" s="340">
        <f>'Pricing Calculator'!AJ102</f>
        <v>0</v>
      </c>
      <c r="C1236" s="251" t="str">
        <f>'Pricing Calculator'!J102</f>
        <v>A5 (2 cores, 14GB RAM)</v>
      </c>
      <c r="D1236" s="251"/>
      <c r="E1236" s="1026">
        <f>IF('Pricing Calculator'!X102 ="Standard", 1, 0)</f>
        <v>1</v>
      </c>
      <c r="F1236" s="1053" t="s">
        <v>1302</v>
      </c>
      <c r="G1236" s="284">
        <f t="shared" si="405"/>
        <v>0.48</v>
      </c>
      <c r="H1236" s="284">
        <f t="shared" si="406"/>
        <v>2.1</v>
      </c>
      <c r="I1236" s="284">
        <f t="shared" ref="I1236:I1242" si="415">IF(E35=999999, "Not Available", N35)</f>
        <v>0.3</v>
      </c>
      <c r="J1236" s="284" t="str">
        <f t="shared" ref="J1236:J1242" si="416">IF(E22=999999, "Not Available", N22)</f>
        <v>Not Available</v>
      </c>
      <c r="K1236" s="169">
        <f>IF('Pricing Calculator'!$AD102='Control Panel'!K$1230,1,0)</f>
        <v>1</v>
      </c>
      <c r="L1236" s="169">
        <f>IF('Pricing Calculator'!$AD102='Control Panel'!L$1230,1,0)</f>
        <v>0</v>
      </c>
      <c r="M1236" s="169" t="str">
        <f t="shared" si="411"/>
        <v>Standard</v>
      </c>
      <c r="N1236"/>
      <c r="O1236" s="932">
        <f t="shared" si="407"/>
        <v>0.48</v>
      </c>
      <c r="P1236" s="932">
        <f t="shared" si="408"/>
        <v>2.1</v>
      </c>
      <c r="Q1236" s="249">
        <f t="shared" si="409"/>
        <v>0.48</v>
      </c>
      <c r="R1236" s="33">
        <f t="shared" si="410"/>
        <v>0.3</v>
      </c>
      <c r="S1236" s="33">
        <f t="shared" si="412"/>
        <v>0.78</v>
      </c>
      <c r="T1236" s="285">
        <f t="shared" si="413"/>
        <v>0</v>
      </c>
      <c r="U1236" s="285">
        <f t="shared" si="414"/>
        <v>0</v>
      </c>
      <c r="V1236" t="s">
        <v>1308</v>
      </c>
      <c r="W1236" s="169"/>
    </row>
    <row r="1237" spans="1:73" ht="16.8">
      <c r="A1237" s="250">
        <f>'Pricing Calculator'!AN104</f>
        <v>744</v>
      </c>
      <c r="B1237" s="340">
        <f>'Pricing Calculator'!AJ104</f>
        <v>0</v>
      </c>
      <c r="C1237" s="251" t="str">
        <f>'Pricing Calculator'!J104</f>
        <v>A6 (4 cores, 28GB RAM)</v>
      </c>
      <c r="D1237" s="251"/>
      <c r="E1237" s="1026">
        <f>IF('Pricing Calculator'!X104 ="Standard", 1, 0)</f>
        <v>1</v>
      </c>
      <c r="F1237" s="1053" t="s">
        <v>1303</v>
      </c>
      <c r="G1237" s="284">
        <f t="shared" si="405"/>
        <v>0.48</v>
      </c>
      <c r="H1237" s="284">
        <f t="shared" si="406"/>
        <v>2.1</v>
      </c>
      <c r="I1237" s="284">
        <f t="shared" si="415"/>
        <v>0.6</v>
      </c>
      <c r="J1237" s="284" t="str">
        <f t="shared" si="416"/>
        <v>Not Available</v>
      </c>
      <c r="K1237" s="169">
        <f>IF('Pricing Calculator'!$AD104='Control Panel'!K$1230,1,0)</f>
        <v>1</v>
      </c>
      <c r="L1237" s="169">
        <f>IF('Pricing Calculator'!$AD104='Control Panel'!L$1230,1,0)</f>
        <v>0</v>
      </c>
      <c r="M1237" s="169" t="str">
        <f t="shared" si="411"/>
        <v>Standard</v>
      </c>
      <c r="O1237" s="932">
        <f t="shared" si="407"/>
        <v>0.48</v>
      </c>
      <c r="P1237" s="932">
        <f t="shared" si="408"/>
        <v>2.1</v>
      </c>
      <c r="Q1237" s="249">
        <f t="shared" si="409"/>
        <v>0.48</v>
      </c>
      <c r="R1237" s="33">
        <f t="shared" si="410"/>
        <v>0.6</v>
      </c>
      <c r="S1237" s="33">
        <f t="shared" si="412"/>
        <v>1.08</v>
      </c>
      <c r="T1237" s="285">
        <f t="shared" si="413"/>
        <v>0</v>
      </c>
      <c r="U1237" s="285">
        <f t="shared" si="414"/>
        <v>0</v>
      </c>
      <c r="V1237" t="s">
        <v>1309</v>
      </c>
      <c r="W1237" s="249"/>
      <c r="BR1237" s="33"/>
      <c r="BS1237" s="33"/>
      <c r="BT1237" s="33"/>
      <c r="BU1237" s="33"/>
    </row>
    <row r="1238" spans="1:73" ht="16.8">
      <c r="A1238" s="250">
        <f>'Pricing Calculator'!AN106</f>
        <v>744</v>
      </c>
      <c r="B1238" s="340">
        <f>'Pricing Calculator'!AJ106</f>
        <v>0</v>
      </c>
      <c r="C1238" s="251" t="str">
        <f>'Pricing Calculator'!J106</f>
        <v>A7 (8 cores, 56GB RAM)</v>
      </c>
      <c r="D1238" s="251"/>
      <c r="E1238" s="1026">
        <f>IF('Pricing Calculator'!X106 ="Standard", 1, 0)</f>
        <v>1</v>
      </c>
      <c r="F1238" s="1053" t="s">
        <v>1304</v>
      </c>
      <c r="G1238" s="284">
        <f t="shared" si="405"/>
        <v>0.96</v>
      </c>
      <c r="H1238" s="284">
        <f t="shared" si="406"/>
        <v>4.2</v>
      </c>
      <c r="I1238" s="284">
        <f t="shared" si="415"/>
        <v>1.2</v>
      </c>
      <c r="J1238" s="284" t="str">
        <f t="shared" si="416"/>
        <v>Not Available</v>
      </c>
      <c r="K1238" s="169">
        <f>IF('Pricing Calculator'!$AD106='Control Panel'!K$1230,1,0)</f>
        <v>1</v>
      </c>
      <c r="L1238" s="169">
        <f>IF('Pricing Calculator'!$AD106='Control Panel'!L$1230,1,0)</f>
        <v>0</v>
      </c>
      <c r="M1238" s="169" t="str">
        <f t="shared" si="411"/>
        <v>Standard</v>
      </c>
      <c r="O1238" s="932">
        <f t="shared" si="407"/>
        <v>0.96</v>
      </c>
      <c r="P1238" s="932">
        <f t="shared" si="408"/>
        <v>4.2</v>
      </c>
      <c r="Q1238" s="249">
        <f t="shared" si="409"/>
        <v>0.96</v>
      </c>
      <c r="R1238" s="33">
        <f t="shared" si="410"/>
        <v>1.2</v>
      </c>
      <c r="S1238" s="33">
        <f t="shared" si="412"/>
        <v>2.16</v>
      </c>
      <c r="T1238" s="285">
        <f t="shared" si="413"/>
        <v>0</v>
      </c>
      <c r="U1238" s="285">
        <f t="shared" si="414"/>
        <v>0</v>
      </c>
      <c r="V1238" t="s">
        <v>1310</v>
      </c>
      <c r="W1238" s="249"/>
      <c r="BR1238" s="33"/>
      <c r="BS1238" s="33"/>
      <c r="BT1238" s="33"/>
      <c r="BU1238" s="33"/>
    </row>
    <row r="1239" spans="1:73" ht="16.8">
      <c r="A1239" s="250">
        <f>'Pricing Calculator'!AN110</f>
        <v>744</v>
      </c>
      <c r="B1239" s="340">
        <f>'Pricing Calculator'!AJ110</f>
        <v>0</v>
      </c>
      <c r="C1239" s="251" t="str">
        <f>'Pricing Calculator'!J110</f>
        <v>A8 (8 cores, 56GB RAM)</v>
      </c>
      <c r="D1239" s="251"/>
      <c r="E1239" s="1026">
        <f>IF('Pricing Calculator'!X110 ="Standard", 1, 0)</f>
        <v>1</v>
      </c>
      <c r="F1239" s="1053" t="s">
        <v>1305</v>
      </c>
      <c r="G1239" s="284">
        <f t="shared" si="405"/>
        <v>0.96</v>
      </c>
      <c r="H1239" s="284">
        <f t="shared" si="406"/>
        <v>4.2</v>
      </c>
      <c r="I1239" s="284">
        <f t="shared" si="415"/>
        <v>2.4500000000000002</v>
      </c>
      <c r="J1239" s="284" t="str">
        <f t="shared" si="416"/>
        <v>Not Available</v>
      </c>
      <c r="K1239" s="169">
        <f>IF('Pricing Calculator'!$AD110='Control Panel'!K$1230,1,0)</f>
        <v>1</v>
      </c>
      <c r="L1239" s="169">
        <f>IF('Pricing Calculator'!$AD110='Control Panel'!L$1230,1,0)</f>
        <v>0</v>
      </c>
      <c r="M1239" s="169" t="str">
        <f t="shared" si="411"/>
        <v>Standard</v>
      </c>
      <c r="O1239" s="932">
        <f t="shared" si="407"/>
        <v>0.96</v>
      </c>
      <c r="P1239" s="932">
        <f t="shared" si="408"/>
        <v>4.2</v>
      </c>
      <c r="Q1239" s="249">
        <f t="shared" si="409"/>
        <v>0.96</v>
      </c>
      <c r="R1239" s="33">
        <f t="shared" si="410"/>
        <v>2.4500000000000002</v>
      </c>
      <c r="S1239" s="33">
        <f t="shared" si="412"/>
        <v>3.41</v>
      </c>
      <c r="T1239" s="285">
        <f t="shared" si="413"/>
        <v>0</v>
      </c>
      <c r="U1239" s="285">
        <f t="shared" si="414"/>
        <v>0</v>
      </c>
      <c r="V1239" t="s">
        <v>1302</v>
      </c>
      <c r="W1239" s="249"/>
      <c r="BR1239" s="33"/>
      <c r="BS1239" s="33"/>
      <c r="BT1239" s="33"/>
      <c r="BU1239" s="33"/>
    </row>
    <row r="1240" spans="1:73" ht="16.8">
      <c r="A1240" s="250">
        <f>'Pricing Calculator'!AN112</f>
        <v>744</v>
      </c>
      <c r="B1240" s="340">
        <f>'Pricing Calculator'!AJ112</f>
        <v>0</v>
      </c>
      <c r="C1240" s="251" t="str">
        <f>'Pricing Calculator'!J112</f>
        <v>A9 (16 cores, 112GB RAM)</v>
      </c>
      <c r="D1240" s="251"/>
      <c r="E1240" s="1026">
        <f>IF('Pricing Calculator'!X112 ="Standard", 1, 0)</f>
        <v>1</v>
      </c>
      <c r="F1240" s="1053" t="s">
        <v>1306</v>
      </c>
      <c r="G1240" s="284">
        <f t="shared" si="405"/>
        <v>1.92</v>
      </c>
      <c r="H1240" s="284">
        <f t="shared" si="406"/>
        <v>8.4</v>
      </c>
      <c r="I1240" s="284">
        <f t="shared" si="415"/>
        <v>4.9000000000000004</v>
      </c>
      <c r="J1240" s="284" t="str">
        <f t="shared" si="416"/>
        <v>Not Available</v>
      </c>
      <c r="K1240" s="169">
        <f>IF('Pricing Calculator'!$AD112='Control Panel'!K$1230,1,0)</f>
        <v>1</v>
      </c>
      <c r="L1240" s="169">
        <f>IF('Pricing Calculator'!$AD112='Control Panel'!L$1230,1,0)</f>
        <v>0</v>
      </c>
      <c r="M1240" s="169" t="str">
        <f t="shared" si="411"/>
        <v>Standard</v>
      </c>
      <c r="O1240" s="932">
        <f t="shared" si="407"/>
        <v>1.92</v>
      </c>
      <c r="P1240" s="932">
        <f t="shared" si="408"/>
        <v>8.4</v>
      </c>
      <c r="Q1240" s="249">
        <f t="shared" si="409"/>
        <v>1.92</v>
      </c>
      <c r="R1240" s="33">
        <f t="shared" si="410"/>
        <v>4.9000000000000004</v>
      </c>
      <c r="S1240" s="33">
        <f t="shared" si="412"/>
        <v>6.82</v>
      </c>
      <c r="T1240" s="285">
        <f t="shared" si="413"/>
        <v>0</v>
      </c>
      <c r="U1240" s="285">
        <f t="shared" si="414"/>
        <v>0</v>
      </c>
      <c r="V1240" t="s">
        <v>1303</v>
      </c>
      <c r="W1240" s="249"/>
      <c r="BR1240" s="33"/>
      <c r="BS1240" s="33"/>
      <c r="BT1240" s="33"/>
      <c r="BU1240" s="33"/>
    </row>
    <row r="1241" spans="1:73" ht="16.8">
      <c r="A1241" s="250">
        <f>'Pricing Calculator'!AN90</f>
        <v>744</v>
      </c>
      <c r="B1241" s="340">
        <f>'Pricing Calculator'!AJ90</f>
        <v>0</v>
      </c>
      <c r="C1241" s="46"/>
      <c r="D1241" s="351"/>
      <c r="E1241" s="1026">
        <f>IF('Pricing Calculator'!X113 ="Standard", 1, 0)</f>
        <v>0</v>
      </c>
      <c r="F1241" s="1053" t="s">
        <v>4643</v>
      </c>
      <c r="G1241" s="284">
        <f t="shared" si="405"/>
        <v>0.96</v>
      </c>
      <c r="H1241" s="284">
        <f t="shared" si="406"/>
        <v>4.2</v>
      </c>
      <c r="I1241" s="284">
        <f t="shared" si="415"/>
        <v>1.64</v>
      </c>
      <c r="J1241" s="284" t="str">
        <f t="shared" si="416"/>
        <v>Not Available</v>
      </c>
      <c r="K1241" s="46"/>
      <c r="L1241" s="46"/>
      <c r="M1241" s="46"/>
      <c r="N1241" s="46"/>
      <c r="O1241" s="943"/>
      <c r="P1241" s="933"/>
      <c r="Q1241" s="46"/>
      <c r="R1241" s="46"/>
      <c r="S1241" s="46"/>
      <c r="T1241" s="40">
        <f>SUM(T1231:T1240)</f>
        <v>0</v>
      </c>
      <c r="U1241" s="40">
        <f>IF(U1231="Not Available", "Not Available", SUM(U1231:U1240))</f>
        <v>0</v>
      </c>
      <c r="V1241" t="s">
        <v>1304</v>
      </c>
      <c r="W1241" s="242"/>
      <c r="AB1241" s="46"/>
    </row>
    <row r="1242" spans="1:73" ht="16.8">
      <c r="A1242" s="250">
        <f>'Pricing Calculator'!AN92</f>
        <v>744</v>
      </c>
      <c r="B1242" s="340">
        <f>'Pricing Calculator'!AJ92</f>
        <v>0</v>
      </c>
      <c r="C1242" s="46"/>
      <c r="D1242" s="351"/>
      <c r="E1242" s="1026">
        <f>IF('Pricing Calculator'!X114 ="Standard", 1, 0)</f>
        <v>0</v>
      </c>
      <c r="F1242" s="1053" t="s">
        <v>4644</v>
      </c>
      <c r="G1242" s="284">
        <f t="shared" si="405"/>
        <v>1.92</v>
      </c>
      <c r="H1242" s="284">
        <f t="shared" si="406"/>
        <v>8.4</v>
      </c>
      <c r="I1242" s="284">
        <f t="shared" si="415"/>
        <v>3.04</v>
      </c>
      <c r="J1242" s="284" t="str">
        <f t="shared" si="416"/>
        <v>Not Available</v>
      </c>
      <c r="K1242" s="46"/>
      <c r="L1242" s="46"/>
      <c r="M1242" s="46"/>
      <c r="N1242" s="46"/>
      <c r="O1242" s="943"/>
      <c r="P1242" s="933"/>
      <c r="Q1242" s="46"/>
      <c r="R1242" s="46"/>
      <c r="S1242" s="46"/>
      <c r="T1242" s="769"/>
      <c r="U1242" s="769"/>
      <c r="V1242" t="s">
        <v>1311</v>
      </c>
      <c r="W1242" s="242"/>
      <c r="AB1242" s="46"/>
    </row>
    <row r="1243" spans="1:73" ht="16.8">
      <c r="A1243" s="250">
        <f>'Pricing Calculator'!AN94</f>
        <v>744</v>
      </c>
      <c r="B1243" s="340">
        <f>'Pricing Calculator'!AJ94</f>
        <v>0</v>
      </c>
      <c r="C1243" s="46"/>
      <c r="D1243" s="351"/>
      <c r="E1243" s="1026">
        <f>IF('Pricing Calculator'!X113 ="Standard", 1, 0)</f>
        <v>0</v>
      </c>
      <c r="F1243" s="1053" t="s">
        <v>1307</v>
      </c>
      <c r="G1243" s="284">
        <f>IF($E$410=999999, "Not Available", $N$410)</f>
        <v>0.48</v>
      </c>
      <c r="H1243" s="284">
        <f>IF(E423=999999, "Not Available", N423)</f>
        <v>2.1</v>
      </c>
      <c r="I1243" s="284">
        <f t="shared" ref="I1243:I1250" si="417">IF(E78=999999, "Not Available", N78)</f>
        <v>0.13</v>
      </c>
      <c r="J1243" s="284">
        <f t="shared" ref="J1243:J1250" si="418">IF(E87=999999, "Not Available", N87)</f>
        <v>7.0000000000000007E-2</v>
      </c>
      <c r="K1243" s="46"/>
      <c r="L1243" s="46"/>
      <c r="M1243" s="46"/>
      <c r="N1243" s="46"/>
      <c r="O1243" s="943"/>
      <c r="P1243" s="933"/>
      <c r="Q1243" s="46"/>
      <c r="R1243" s="46"/>
      <c r="S1243" s="46"/>
      <c r="T1243" s="769"/>
      <c r="U1243" s="769"/>
      <c r="V1243" t="s">
        <v>1312</v>
      </c>
      <c r="W1243" s="242"/>
      <c r="AB1243" s="46"/>
    </row>
    <row r="1244" spans="1:73" ht="16.8">
      <c r="A1244" s="250">
        <f>'Pricing Calculator'!AN96</f>
        <v>744</v>
      </c>
      <c r="B1244" s="340">
        <f>'Pricing Calculator'!AJ96</f>
        <v>0</v>
      </c>
      <c r="C1244" s="46"/>
      <c r="D1244" s="351"/>
      <c r="E1244" s="1026">
        <f>IF('Pricing Calculator'!X114 ="Standard", 1, 0)</f>
        <v>0</v>
      </c>
      <c r="F1244" s="1053" t="s">
        <v>1308</v>
      </c>
      <c r="G1244" s="284">
        <f>IF($E$412=999999, "Not Available", $N$412)</f>
        <v>0.48</v>
      </c>
      <c r="H1244" s="284">
        <f t="shared" ref="H1244:H1249" si="419">IF(E425=999999, "Not Available", N425)</f>
        <v>2.1</v>
      </c>
      <c r="I1244" s="284">
        <f t="shared" si="417"/>
        <v>0.26</v>
      </c>
      <c r="J1244" s="284">
        <f t="shared" si="418"/>
        <v>0.14000000000000001</v>
      </c>
      <c r="K1244" s="46"/>
      <c r="L1244" s="46"/>
      <c r="M1244" s="46"/>
      <c r="N1244" s="46"/>
      <c r="O1244" s="943"/>
      <c r="P1244" s="933"/>
      <c r="Q1244" s="46"/>
      <c r="R1244" s="46"/>
      <c r="S1244" s="46"/>
      <c r="T1244" s="769"/>
      <c r="U1244" s="769"/>
      <c r="V1244" t="s">
        <v>1313</v>
      </c>
      <c r="W1244" s="242"/>
      <c r="AB1244" s="46"/>
    </row>
    <row r="1245" spans="1:73" ht="16.8">
      <c r="A1245" s="250">
        <f>'Pricing Calculator'!AN98</f>
        <v>744</v>
      </c>
      <c r="B1245" s="340">
        <f>'Pricing Calculator'!AJ98</f>
        <v>0</v>
      </c>
      <c r="C1245" s="46"/>
      <c r="D1245" s="351"/>
      <c r="E1245" s="1026">
        <f>IF('Pricing Calculator'!X115 ="Standard", 1, 0)</f>
        <v>0</v>
      </c>
      <c r="F1245" s="1053" t="s">
        <v>1309</v>
      </c>
      <c r="G1245" s="284">
        <f>IF($E$413=999999, "Not Available", $N$413)</f>
        <v>0.48</v>
      </c>
      <c r="H1245" s="284">
        <f t="shared" si="419"/>
        <v>2.1</v>
      </c>
      <c r="I1245" s="284">
        <f t="shared" si="417"/>
        <v>0.52</v>
      </c>
      <c r="J1245" s="284">
        <f t="shared" si="418"/>
        <v>0.28000000000000003</v>
      </c>
      <c r="K1245" s="46"/>
      <c r="L1245" s="46"/>
      <c r="M1245" s="46"/>
      <c r="N1245" s="46"/>
      <c r="O1245" s="943"/>
      <c r="P1245" s="933"/>
      <c r="Q1245" s="46"/>
      <c r="R1245" s="46"/>
      <c r="S1245" s="46"/>
      <c r="T1245" s="769"/>
      <c r="U1245" s="769"/>
      <c r="V1245" t="s">
        <v>1314</v>
      </c>
      <c r="W1245" s="242"/>
      <c r="AB1245" s="46"/>
    </row>
    <row r="1246" spans="1:73" ht="16.8">
      <c r="A1246" s="250">
        <f>'Pricing Calculator'!AN102</f>
        <v>744</v>
      </c>
      <c r="B1246" s="340">
        <f>'Pricing Calculator'!AJ102</f>
        <v>0</v>
      </c>
      <c r="C1246" s="46"/>
      <c r="D1246" s="351"/>
      <c r="E1246" s="1026">
        <f>IF('Pricing Calculator'!X116 ="Standard", 1, 0)</f>
        <v>0</v>
      </c>
      <c r="F1246" s="1053" t="s">
        <v>1310</v>
      </c>
      <c r="G1246" s="284">
        <f>IF($E$414=999999, "Not Available", $N$414)</f>
        <v>0.96</v>
      </c>
      <c r="H1246" s="284">
        <f t="shared" si="419"/>
        <v>4.2</v>
      </c>
      <c r="I1246" s="284">
        <f t="shared" si="417"/>
        <v>1.04</v>
      </c>
      <c r="J1246" s="284">
        <f t="shared" si="418"/>
        <v>0.56000000000000005</v>
      </c>
      <c r="K1246" s="46"/>
      <c r="L1246" s="46"/>
      <c r="M1246" s="46"/>
      <c r="N1246" s="46"/>
      <c r="O1246" s="943"/>
      <c r="P1246" s="933"/>
      <c r="Q1246" s="46"/>
      <c r="R1246" s="46"/>
      <c r="S1246" s="46"/>
      <c r="T1246" s="769"/>
      <c r="U1246" s="769"/>
      <c r="V1246" t="s">
        <v>3365</v>
      </c>
      <c r="W1246" s="242"/>
      <c r="AB1246" s="46"/>
    </row>
    <row r="1247" spans="1:73" ht="16.8">
      <c r="A1247" s="250">
        <f>'Pricing Calculator'!AN104</f>
        <v>744</v>
      </c>
      <c r="B1247" s="340">
        <f>'Pricing Calculator'!AJ104</f>
        <v>0</v>
      </c>
      <c r="C1247" s="46"/>
      <c r="D1247" s="351"/>
      <c r="E1247" s="1026">
        <f>IF('Pricing Calculator'!X117 ="Standard", 1, 0)</f>
        <v>0</v>
      </c>
      <c r="F1247" s="1053" t="s">
        <v>1311</v>
      </c>
      <c r="G1247" s="284">
        <f>IF($E$415=999999, "Not Available", $N$415)</f>
        <v>0.48</v>
      </c>
      <c r="H1247" s="284">
        <f t="shared" si="419"/>
        <v>2.1</v>
      </c>
      <c r="I1247" s="284">
        <f t="shared" si="417"/>
        <v>0.3</v>
      </c>
      <c r="J1247" s="284">
        <f t="shared" si="418"/>
        <v>0.17499999999999999</v>
      </c>
      <c r="K1247" s="46"/>
      <c r="L1247" s="46"/>
      <c r="M1247" s="46"/>
      <c r="N1247" s="46"/>
      <c r="O1247" s="943"/>
      <c r="P1247" s="933"/>
      <c r="Q1247" s="46"/>
      <c r="R1247" s="46"/>
      <c r="S1247" s="46"/>
      <c r="T1247" s="769"/>
      <c r="U1247" s="769"/>
      <c r="V1247" t="s">
        <v>3366</v>
      </c>
      <c r="W1247" s="242"/>
      <c r="AB1247" s="46"/>
    </row>
    <row r="1248" spans="1:73" ht="16.8">
      <c r="A1248" s="250">
        <f>'Pricing Calculator'!AN106</f>
        <v>744</v>
      </c>
      <c r="B1248" s="340">
        <f>'Pricing Calculator'!AJ106</f>
        <v>0</v>
      </c>
      <c r="C1248" s="46"/>
      <c r="D1248" s="351"/>
      <c r="E1248" s="1026">
        <f>IF('Pricing Calculator'!X118 ="Standard", 1, 0)</f>
        <v>0</v>
      </c>
      <c r="F1248" s="1053" t="s">
        <v>1312</v>
      </c>
      <c r="G1248" s="284">
        <f>IF($E$416=999999, "Not Available", $N$416)</f>
        <v>0.48</v>
      </c>
      <c r="H1248" s="284">
        <f t="shared" si="419"/>
        <v>2.1</v>
      </c>
      <c r="I1248" s="284">
        <f t="shared" si="417"/>
        <v>0.6</v>
      </c>
      <c r="J1248" s="284">
        <f t="shared" si="418"/>
        <v>0.35</v>
      </c>
      <c r="K1248" s="46"/>
      <c r="L1248" s="46"/>
      <c r="M1248" s="46"/>
      <c r="N1248" s="46"/>
      <c r="O1248" s="943"/>
      <c r="P1248" s="933"/>
      <c r="Q1248" s="46"/>
      <c r="R1248" s="46"/>
      <c r="S1248" s="46"/>
      <c r="T1248" s="769"/>
      <c r="U1248" s="769"/>
      <c r="V1248" t="s">
        <v>3367</v>
      </c>
      <c r="W1248" s="242"/>
      <c r="AB1248" s="46"/>
    </row>
    <row r="1249" spans="1:29" ht="16.8">
      <c r="A1249" s="250"/>
      <c r="B1249" s="340"/>
      <c r="C1249" s="46"/>
      <c r="D1249" s="351"/>
      <c r="E1249" s="1026">
        <f>IF('Pricing Calculator'!X119 ="Standard", 1, 0)</f>
        <v>0</v>
      </c>
      <c r="F1249" s="1053" t="s">
        <v>1313</v>
      </c>
      <c r="G1249" s="284">
        <f>IF($E$417=999999, "Not Available", $N$417)</f>
        <v>0.96</v>
      </c>
      <c r="H1249" s="284">
        <f t="shared" si="419"/>
        <v>4.2</v>
      </c>
      <c r="I1249" s="284">
        <f t="shared" si="417"/>
        <v>1.08</v>
      </c>
      <c r="J1249" s="284">
        <f t="shared" si="418"/>
        <v>0.63</v>
      </c>
      <c r="K1249" s="46"/>
      <c r="L1249" s="46"/>
      <c r="M1249" s="46"/>
      <c r="N1249" s="46"/>
      <c r="O1249" s="943"/>
      <c r="P1249" s="933"/>
      <c r="Q1249" s="46"/>
      <c r="R1249" s="46"/>
      <c r="S1249" s="46"/>
      <c r="T1249" s="769"/>
      <c r="U1249" s="769"/>
      <c r="V1249" t="s">
        <v>3368</v>
      </c>
      <c r="W1249" s="242"/>
      <c r="AB1249" s="46"/>
    </row>
    <row r="1250" spans="1:29" ht="16.8">
      <c r="A1250" s="250"/>
      <c r="B1250" s="340"/>
      <c r="C1250" s="46"/>
      <c r="D1250" s="351"/>
      <c r="E1250" s="1026">
        <f>IF('Pricing Calculator'!X120 ="Standard", 1, 0)</f>
        <v>0</v>
      </c>
      <c r="F1250" s="1053" t="s">
        <v>1314</v>
      </c>
      <c r="G1250" s="284">
        <f>IF($E$419=999999, "Not Available", $N$419)</f>
        <v>1.92</v>
      </c>
      <c r="H1250" s="284">
        <f>IF(E432=999999, "Not Available", N432)</f>
        <v>8.4</v>
      </c>
      <c r="I1250" s="284">
        <f t="shared" si="417"/>
        <v>1.944</v>
      </c>
      <c r="J1250" s="284" t="str">
        <f t="shared" si="418"/>
        <v>Not Available</v>
      </c>
      <c r="K1250" s="46"/>
      <c r="L1250" s="46"/>
      <c r="M1250" s="46"/>
      <c r="N1250" s="46"/>
      <c r="O1250" s="943"/>
      <c r="P1250" s="933"/>
      <c r="Q1250" s="46"/>
      <c r="R1250" s="46"/>
      <c r="S1250" s="46"/>
      <c r="T1250" s="769"/>
      <c r="U1250" s="769"/>
      <c r="V1250" t="s">
        <v>3369</v>
      </c>
      <c r="W1250" s="242"/>
      <c r="AB1250" s="46"/>
    </row>
    <row r="1251" spans="1:29" ht="16.8">
      <c r="A1251" s="250"/>
      <c r="B1251" s="340"/>
      <c r="C1251" s="46"/>
      <c r="D1251" s="351"/>
      <c r="E1251" s="1026"/>
      <c r="F1251" s="1053" t="s">
        <v>3365</v>
      </c>
      <c r="G1251" s="284">
        <f>IF(E410=999999, "Not Available", N410)</f>
        <v>0.48</v>
      </c>
      <c r="H1251" s="284">
        <f>IF(E423=999999, "Not Available", N423)</f>
        <v>2.1</v>
      </c>
      <c r="I1251" s="1035" t="str">
        <f>IF(N111=999999, "Not Available", N111)</f>
        <v>Not Available</v>
      </c>
      <c r="J1251" s="777" t="s">
        <v>3370</v>
      </c>
      <c r="K1251" s="46"/>
      <c r="L1251" s="46"/>
      <c r="M1251" s="46"/>
      <c r="N1251" s="46"/>
      <c r="O1251" s="943"/>
      <c r="P1251" s="933"/>
      <c r="Q1251" s="46"/>
      <c r="R1251" s="46"/>
      <c r="S1251" s="46"/>
      <c r="T1251" s="769"/>
      <c r="U1251" s="769"/>
      <c r="V1251" t="s">
        <v>1305</v>
      </c>
      <c r="W1251" s="242"/>
      <c r="AB1251" s="46"/>
    </row>
    <row r="1252" spans="1:29" ht="16.8">
      <c r="A1252" s="250"/>
      <c r="B1252" s="340"/>
      <c r="C1252" s="46"/>
      <c r="D1252" s="351"/>
      <c r="E1252" s="1026"/>
      <c r="F1252" s="1053" t="s">
        <v>3366</v>
      </c>
      <c r="G1252" s="284">
        <f>IF(E410=999999, "Not Available", N410)</f>
        <v>0.48</v>
      </c>
      <c r="H1252" s="284">
        <f>IF(E423=999999, "Not Available", N423)</f>
        <v>2.1</v>
      </c>
      <c r="I1252" s="1035" t="str">
        <f>IF(N112=999999, "Not Available", N112)</f>
        <v>Not Available</v>
      </c>
      <c r="J1252" s="777" t="s">
        <v>3370</v>
      </c>
      <c r="K1252" s="46"/>
      <c r="L1252" s="46"/>
      <c r="M1252" s="46"/>
      <c r="N1252" s="46"/>
      <c r="O1252" s="943"/>
      <c r="P1252" s="933"/>
      <c r="Q1252" s="46"/>
      <c r="R1252" s="46"/>
      <c r="S1252" s="46"/>
      <c r="T1252" s="769"/>
      <c r="U1252" s="769"/>
      <c r="V1252" t="s">
        <v>1306</v>
      </c>
      <c r="W1252" s="242"/>
      <c r="AB1252" s="46"/>
    </row>
    <row r="1253" spans="1:29" ht="16.8">
      <c r="A1253" s="250"/>
      <c r="B1253" s="340"/>
      <c r="C1253" s="46"/>
      <c r="D1253" s="351"/>
      <c r="E1253" s="1026"/>
      <c r="F1253" s="1053" t="s">
        <v>3367</v>
      </c>
      <c r="G1253" s="284">
        <f>IF(E414=999999, "Not Available", N414)</f>
        <v>0.96</v>
      </c>
      <c r="H1253" s="284">
        <f>IF(E427=999999, "Not Available", N427)</f>
        <v>4.2</v>
      </c>
      <c r="I1253" s="1035" t="str">
        <f>IF(N113=999999, "Not Available", N113)</f>
        <v>Not Available</v>
      </c>
      <c r="J1253" s="777" t="s">
        <v>3370</v>
      </c>
      <c r="K1253" s="46"/>
      <c r="L1253" s="46"/>
      <c r="M1253" s="46"/>
      <c r="N1253" s="46"/>
      <c r="O1253" s="943"/>
      <c r="P1253" s="933"/>
      <c r="Q1253" s="46"/>
      <c r="R1253" s="46"/>
      <c r="S1253" s="46"/>
      <c r="T1253" s="769"/>
      <c r="U1253" s="769"/>
      <c r="V1253" t="s">
        <v>4643</v>
      </c>
      <c r="W1253" s="242"/>
      <c r="AB1253" s="46"/>
    </row>
    <row r="1254" spans="1:29">
      <c r="A1254" s="46"/>
      <c r="B1254" s="46"/>
      <c r="C1254" s="46"/>
      <c r="D1254" s="351"/>
      <c r="E1254" s="1026"/>
      <c r="F1254" s="1053" t="s">
        <v>3368</v>
      </c>
      <c r="G1254" s="284">
        <f>IF(E419=999999, "Not Available", N419)</f>
        <v>1.92</v>
      </c>
      <c r="H1254" s="284">
        <f>IF(E432=999999, "Not Available", N432)</f>
        <v>8.4</v>
      </c>
      <c r="I1254" s="1035" t="str">
        <f>IF(N114=999999, "Not Available", N114)</f>
        <v>Not Available</v>
      </c>
      <c r="J1254" s="777" t="s">
        <v>3370</v>
      </c>
      <c r="V1254" t="s">
        <v>4644</v>
      </c>
      <c r="W1254" s="33"/>
      <c r="Y1254" s="46"/>
      <c r="Z1254" s="46"/>
      <c r="AA1254" s="46"/>
      <c r="AB1254" s="46"/>
      <c r="AC1254" s="33"/>
    </row>
    <row r="1255" spans="1:29">
      <c r="A1255" s="46"/>
      <c r="B1255" s="46"/>
      <c r="C1255" s="46"/>
      <c r="D1255" s="351"/>
      <c r="E1255" s="1026"/>
      <c r="F1255" s="1053" t="s">
        <v>3369</v>
      </c>
      <c r="G1255" s="284">
        <f>IF(E419=999999, "Not Available", N419*2)</f>
        <v>3.84</v>
      </c>
      <c r="H1255" s="284">
        <f>IF(E432=999999, "Not Available", N432*2)</f>
        <v>16.8</v>
      </c>
      <c r="I1255" s="1035" t="str">
        <f>IF(N115=999999, "Not Available", N115)</f>
        <v>Not Available</v>
      </c>
      <c r="J1255" s="777" t="s">
        <v>3370</v>
      </c>
      <c r="V1255" s="46"/>
      <c r="W1255" s="242"/>
      <c r="AB1255" s="46"/>
    </row>
    <row r="1256" spans="1:29">
      <c r="A1256" s="46"/>
      <c r="B1256" s="46"/>
      <c r="C1256" s="46"/>
      <c r="D1256" s="351"/>
      <c r="E1256" s="1026"/>
      <c r="G1256" s="1119" t="s">
        <v>15</v>
      </c>
      <c r="H1256" s="1119" t="s">
        <v>170</v>
      </c>
      <c r="I1256" s="1119" t="s">
        <v>530</v>
      </c>
      <c r="J1256" s="1119" t="s">
        <v>543</v>
      </c>
      <c r="K1256" s="277" t="s">
        <v>15</v>
      </c>
      <c r="L1256" s="277" t="s">
        <v>170</v>
      </c>
      <c r="M1256" s="277" t="s">
        <v>161</v>
      </c>
      <c r="N1256" s="32"/>
      <c r="O1256" s="931" t="s">
        <v>15</v>
      </c>
      <c r="P1256" s="931" t="s">
        <v>170</v>
      </c>
      <c r="Q1256" s="277" t="s">
        <v>535</v>
      </c>
      <c r="R1256" s="277" t="s">
        <v>534</v>
      </c>
      <c r="S1256" s="277"/>
      <c r="T1256" s="277" t="s">
        <v>3174</v>
      </c>
      <c r="U1256" s="277" t="s">
        <v>3175</v>
      </c>
      <c r="V1256" s="46"/>
      <c r="W1256" s="242"/>
      <c r="AB1256" s="46"/>
    </row>
    <row r="1257" spans="1:29">
      <c r="A1257" s="46"/>
      <c r="B1257" s="46"/>
      <c r="C1257" s="46"/>
      <c r="D1257" s="351"/>
      <c r="E1257" s="1026"/>
      <c r="F1257" s="1053" t="s">
        <v>1297</v>
      </c>
      <c r="G1257" s="284" t="str">
        <f>IF(E410=999999, "Not Available", O410)</f>
        <v/>
      </c>
      <c r="H1257" s="284" t="str">
        <f>IF(E423=999999, "Not Available", O423)</f>
        <v/>
      </c>
      <c r="I1257" s="284" t="str">
        <f>IF(E30=999999, "Not Available", O30)</f>
        <v/>
      </c>
      <c r="J1257" s="284" t="str">
        <f>IF(E17=999999, "Not Available", O17)</f>
        <v/>
      </c>
      <c r="K1257" s="169">
        <f>IF('Pricing Calculator'!$AD90='Control Panel'!K$1230,1,0)</f>
        <v>1</v>
      </c>
      <c r="L1257" s="169">
        <f>IF('Pricing Calculator'!$AD90='Control Panel'!L$1230,1,0)</f>
        <v>0</v>
      </c>
      <c r="M1257" s="169" t="str">
        <f>IF(K1257=1,"Standard",IF(L1257=1,"Enterprise","ERROR"))</f>
        <v>Standard</v>
      </c>
      <c r="N1257" s="46"/>
      <c r="O1257" s="932" t="str">
        <f t="shared" ref="O1257:O1266" si="420">IFERROR(VLOOKUP($C1231,$F$1257:$H$1276,2, FALSE), 0)</f>
        <v/>
      </c>
      <c r="P1257" s="932" t="str">
        <f t="shared" ref="P1257:P1266" si="421">IFERROR(VLOOKUP($C1231,$F$1257:$H$1276,3, FALSE), 0)</f>
        <v/>
      </c>
      <c r="Q1257" s="46" t="str">
        <f>IF(K1257=1,O1257,IF(L1257=1,P1257,"Not Available"))</f>
        <v/>
      </c>
      <c r="R1257" s="33" t="str">
        <f t="shared" ref="R1257:R1266" si="422">IF(E1231=1,VLOOKUP($C1231,$F$1257:$J$1276,4, FALSE),VLOOKUP($C1205,$F$1257:$J$1276,5, FALSE))</f>
        <v/>
      </c>
      <c r="S1257" s="46"/>
      <c r="T1257" s="46" t="str">
        <f t="shared" ref="T1257:T1266" si="423">IF(B1231&gt;0,Q1257, "")</f>
        <v/>
      </c>
      <c r="U1257" s="46" t="str">
        <f t="shared" ref="U1257:U1266" si="424">IF(B1231&gt;0, R1257, "")</f>
        <v/>
      </c>
      <c r="V1257" s="46"/>
      <c r="W1257" s="242"/>
      <c r="AB1257" s="46"/>
    </row>
    <row r="1258" spans="1:29">
      <c r="A1258" s="46"/>
      <c r="B1258" s="46"/>
      <c r="C1258" s="46"/>
      <c r="D1258" s="351"/>
      <c r="E1258" s="1026"/>
      <c r="F1258" s="1053" t="s">
        <v>1298</v>
      </c>
      <c r="G1258" s="284" t="str">
        <f>IF(E411=999999, "Not Available", O411)</f>
        <v/>
      </c>
      <c r="H1258" s="284" t="str">
        <f>IF(E424=999999, "Not Available", O424)</f>
        <v/>
      </c>
      <c r="I1258" s="777" t="str">
        <f>IF(E31=999999, "Not Available", O31)</f>
        <v/>
      </c>
      <c r="J1258" s="777" t="str">
        <f>IF(E18=999999, "Not Available", O18)</f>
        <v/>
      </c>
      <c r="K1258" s="46">
        <f>IF('Pricing Calculator'!$AD92='Control Panel'!K$1230,1,0)</f>
        <v>1</v>
      </c>
      <c r="L1258" s="46">
        <f>IF('Pricing Calculator'!$AD92='Control Panel'!L$1230,1,0)</f>
        <v>0</v>
      </c>
      <c r="M1258" s="169" t="str">
        <f t="shared" ref="M1258:M1266" si="425">IF(K1258=1,"Standard",IF(L1258=1,"Enterprise","ERROR"))</f>
        <v>Standard</v>
      </c>
      <c r="N1258" s="46"/>
      <c r="O1258" s="932" t="str">
        <f t="shared" si="420"/>
        <v/>
      </c>
      <c r="P1258" s="932" t="str">
        <f t="shared" si="421"/>
        <v/>
      </c>
      <c r="Q1258" s="46" t="str">
        <f t="shared" ref="Q1258:Q1266" si="426">IF(K1258=1,O1258,IF(L1258=1,P1258,"Not Available"))</f>
        <v/>
      </c>
      <c r="R1258" s="33" t="str">
        <f t="shared" si="422"/>
        <v/>
      </c>
      <c r="S1258" s="46"/>
      <c r="T1258" s="46" t="str">
        <f t="shared" si="423"/>
        <v/>
      </c>
      <c r="U1258" s="46" t="str">
        <f t="shared" si="424"/>
        <v/>
      </c>
      <c r="V1258" s="46"/>
      <c r="W1258" s="242"/>
      <c r="AB1258" s="46"/>
    </row>
    <row r="1259" spans="1:29">
      <c r="A1259" s="46"/>
      <c r="B1259" s="46"/>
      <c r="C1259" s="46"/>
      <c r="D1259" s="351"/>
      <c r="E1259" s="1026"/>
      <c r="F1259" s="1053" t="s">
        <v>1299</v>
      </c>
      <c r="G1259" s="284" t="str">
        <f>IF(E412=999999, "Not Available", O412)</f>
        <v/>
      </c>
      <c r="H1259" s="284" t="str">
        <f>IF(E425=999999, "Not Available", O425)</f>
        <v/>
      </c>
      <c r="I1259" s="777" t="str">
        <f>I1258</f>
        <v/>
      </c>
      <c r="J1259" s="777" t="str">
        <f>J1258</f>
        <v/>
      </c>
      <c r="K1259" s="169">
        <f>IF('Pricing Calculator'!$AD94='Control Panel'!K$1230,1,0)</f>
        <v>1</v>
      </c>
      <c r="L1259" s="169">
        <f>IF('Pricing Calculator'!$AD94='Control Panel'!L$1230,1,0)</f>
        <v>0</v>
      </c>
      <c r="M1259" s="169" t="str">
        <f t="shared" si="425"/>
        <v>Standard</v>
      </c>
      <c r="N1259" s="46"/>
      <c r="O1259" s="932" t="str">
        <f t="shared" si="420"/>
        <v/>
      </c>
      <c r="P1259" s="932" t="str">
        <f t="shared" si="421"/>
        <v/>
      </c>
      <c r="Q1259" s="46" t="str">
        <f t="shared" si="426"/>
        <v/>
      </c>
      <c r="R1259" s="33" t="str">
        <f t="shared" si="422"/>
        <v/>
      </c>
      <c r="S1259" s="46"/>
      <c r="T1259" s="46" t="str">
        <f t="shared" si="423"/>
        <v/>
      </c>
      <c r="U1259" s="46" t="str">
        <f t="shared" si="424"/>
        <v/>
      </c>
      <c r="V1259" s="46"/>
      <c r="W1259" s="242"/>
      <c r="AB1259" s="46"/>
    </row>
    <row r="1260" spans="1:29">
      <c r="A1260" s="46"/>
      <c r="B1260" s="46"/>
      <c r="C1260" s="46"/>
      <c r="D1260" s="351"/>
      <c r="E1260" s="1026"/>
      <c r="F1260" s="1053" t="s">
        <v>1300</v>
      </c>
      <c r="G1260" s="284" t="str">
        <f>IF(E413=999999, "Not Available", O413)</f>
        <v/>
      </c>
      <c r="H1260" s="284" t="str">
        <f>IF(E426=999999, "Not Available", O426)</f>
        <v/>
      </c>
      <c r="I1260" s="777" t="str">
        <f>I1258</f>
        <v/>
      </c>
      <c r="J1260" s="777" t="str">
        <f>J1258</f>
        <v/>
      </c>
      <c r="K1260" s="46">
        <f>IF('Pricing Calculator'!$AD96='Control Panel'!K$1230,1,0)</f>
        <v>1</v>
      </c>
      <c r="L1260" s="46">
        <f>IF('Pricing Calculator'!$AD96='Control Panel'!L$1230,1,0)</f>
        <v>0</v>
      </c>
      <c r="M1260" s="169" t="str">
        <f t="shared" si="425"/>
        <v>Standard</v>
      </c>
      <c r="N1260" s="46"/>
      <c r="O1260" s="932" t="str">
        <f t="shared" si="420"/>
        <v/>
      </c>
      <c r="P1260" s="932" t="str">
        <f t="shared" si="421"/>
        <v/>
      </c>
      <c r="Q1260" s="46" t="str">
        <f t="shared" si="426"/>
        <v/>
      </c>
      <c r="R1260" s="33" t="str">
        <f t="shared" si="422"/>
        <v/>
      </c>
      <c r="S1260" s="46"/>
      <c r="T1260" s="46" t="str">
        <f t="shared" si="423"/>
        <v/>
      </c>
      <c r="U1260" s="46" t="str">
        <f t="shared" si="424"/>
        <v/>
      </c>
      <c r="V1260" s="46"/>
      <c r="W1260" s="242"/>
      <c r="AB1260" s="46"/>
    </row>
    <row r="1261" spans="1:29">
      <c r="A1261" s="46"/>
      <c r="B1261" s="46"/>
      <c r="C1261" s="46"/>
      <c r="D1261" s="351"/>
      <c r="E1261" s="1026"/>
      <c r="F1261" s="1053" t="s">
        <v>1301</v>
      </c>
      <c r="G1261" s="777" t="str">
        <f>G1258</f>
        <v/>
      </c>
      <c r="H1261" s="777" t="str">
        <f>H1258</f>
        <v/>
      </c>
      <c r="I1261" s="284" t="str">
        <f>I1258</f>
        <v/>
      </c>
      <c r="J1261" s="284" t="str">
        <f>J1258</f>
        <v/>
      </c>
      <c r="K1261" s="169">
        <f>IF('Pricing Calculator'!$AD98='Control Panel'!K$1230,1,0)</f>
        <v>1</v>
      </c>
      <c r="L1261" s="169">
        <f>IF('Pricing Calculator'!$AD98='Control Panel'!L$1230,1,0)</f>
        <v>0</v>
      </c>
      <c r="M1261" s="169" t="str">
        <f t="shared" si="425"/>
        <v>Standard</v>
      </c>
      <c r="N1261" s="46"/>
      <c r="O1261" s="932" t="str">
        <f t="shared" si="420"/>
        <v/>
      </c>
      <c r="P1261" s="932" t="str">
        <f t="shared" si="421"/>
        <v/>
      </c>
      <c r="Q1261" s="46" t="str">
        <f t="shared" si="426"/>
        <v/>
      </c>
      <c r="R1261" s="33" t="str">
        <f t="shared" si="422"/>
        <v/>
      </c>
      <c r="S1261" s="46"/>
      <c r="T1261" s="46" t="str">
        <f t="shared" si="423"/>
        <v/>
      </c>
      <c r="U1261" s="46" t="str">
        <f t="shared" si="424"/>
        <v/>
      </c>
      <c r="V1261" s="46"/>
      <c r="W1261" s="242"/>
      <c r="AB1261" s="46"/>
    </row>
    <row r="1262" spans="1:29">
      <c r="A1262" s="46"/>
      <c r="B1262" s="46"/>
      <c r="C1262" s="46"/>
      <c r="D1262" s="351"/>
      <c r="E1262" s="1026"/>
      <c r="F1262" s="1053" t="s">
        <v>1302</v>
      </c>
      <c r="G1262" s="284" t="str">
        <f>IF(E415=999999, "Not Available", O415)</f>
        <v/>
      </c>
      <c r="H1262" s="284" t="str">
        <f>IF(E428=999999, "Not Available", O428)</f>
        <v/>
      </c>
      <c r="I1262" s="284" t="str">
        <f t="shared" ref="I1262:I1268" si="427">IF(E35=999999, "Not Available", O35)</f>
        <v/>
      </c>
      <c r="J1262" s="284" t="str">
        <f t="shared" ref="J1262:J1268" si="428">IF(E22=999999, "Not Available", O22)</f>
        <v>Not Available</v>
      </c>
      <c r="K1262" s="46">
        <f>IF('Pricing Calculator'!$AD102='Control Panel'!K$1230,1,0)</f>
        <v>1</v>
      </c>
      <c r="L1262" s="46">
        <f>IF('Pricing Calculator'!$AD102='Control Panel'!L$1230,1,0)</f>
        <v>0</v>
      </c>
      <c r="M1262" s="169" t="str">
        <f t="shared" si="425"/>
        <v>Standard</v>
      </c>
      <c r="N1262" s="46"/>
      <c r="O1262" s="932" t="str">
        <f t="shared" si="420"/>
        <v/>
      </c>
      <c r="P1262" s="932" t="str">
        <f t="shared" si="421"/>
        <v/>
      </c>
      <c r="Q1262" s="46" t="str">
        <f t="shared" si="426"/>
        <v/>
      </c>
      <c r="R1262" s="33" t="str">
        <f t="shared" si="422"/>
        <v/>
      </c>
      <c r="S1262" s="46"/>
      <c r="T1262" s="46" t="str">
        <f t="shared" si="423"/>
        <v/>
      </c>
      <c r="U1262" s="46" t="str">
        <f t="shared" si="424"/>
        <v/>
      </c>
      <c r="V1262" s="46"/>
      <c r="W1262" s="242"/>
      <c r="AB1262" s="46"/>
    </row>
    <row r="1263" spans="1:29">
      <c r="A1263" s="46"/>
      <c r="B1263" s="46"/>
      <c r="C1263" s="46"/>
      <c r="D1263" s="351"/>
      <c r="E1263" s="1026"/>
      <c r="F1263" s="1053" t="s">
        <v>1303</v>
      </c>
      <c r="G1263" s="284" t="str">
        <f>IF(E416=999999, "Not Available", O416)</f>
        <v/>
      </c>
      <c r="H1263" s="284" t="str">
        <f>IF(E429=999999, "Not Available", O429)</f>
        <v/>
      </c>
      <c r="I1263" s="284" t="str">
        <f t="shared" si="427"/>
        <v/>
      </c>
      <c r="J1263" s="284" t="str">
        <f t="shared" si="428"/>
        <v>Not Available</v>
      </c>
      <c r="K1263" s="46">
        <f>IF('Pricing Calculator'!$AD104='Control Panel'!K$1230,1,0)</f>
        <v>1</v>
      </c>
      <c r="L1263" s="46">
        <f>IF('Pricing Calculator'!$AD104='Control Panel'!L$1230,1,0)</f>
        <v>0</v>
      </c>
      <c r="M1263" s="169" t="str">
        <f t="shared" si="425"/>
        <v>Standard</v>
      </c>
      <c r="N1263" s="46"/>
      <c r="O1263" s="932" t="str">
        <f t="shared" si="420"/>
        <v/>
      </c>
      <c r="P1263" s="932" t="str">
        <f t="shared" si="421"/>
        <v/>
      </c>
      <c r="Q1263" s="46" t="str">
        <f t="shared" si="426"/>
        <v/>
      </c>
      <c r="R1263" s="33" t="str">
        <f t="shared" si="422"/>
        <v/>
      </c>
      <c r="S1263" s="46"/>
      <c r="T1263" s="46" t="str">
        <f t="shared" si="423"/>
        <v/>
      </c>
      <c r="U1263" s="46" t="str">
        <f t="shared" si="424"/>
        <v/>
      </c>
      <c r="V1263" s="46"/>
      <c r="W1263" s="242"/>
      <c r="AB1263" s="46"/>
    </row>
    <row r="1264" spans="1:29">
      <c r="A1264" s="46"/>
      <c r="B1264" s="46"/>
      <c r="C1264" s="46"/>
      <c r="D1264" s="351"/>
      <c r="E1264" s="1026"/>
      <c r="F1264" s="1053" t="s">
        <v>1304</v>
      </c>
      <c r="G1264" s="777" t="str">
        <f>G1258</f>
        <v/>
      </c>
      <c r="H1264" s="777" t="str">
        <f>H1258</f>
        <v/>
      </c>
      <c r="I1264" s="284" t="str">
        <f t="shared" si="427"/>
        <v/>
      </c>
      <c r="J1264" s="284" t="str">
        <f t="shared" si="428"/>
        <v>Not Available</v>
      </c>
      <c r="K1264" s="46">
        <f>IF('Pricing Calculator'!$AD106='Control Panel'!K$1230,1,0)</f>
        <v>1</v>
      </c>
      <c r="L1264" s="46">
        <f>IF('Pricing Calculator'!$AD106='Control Panel'!L$1230,1,0)</f>
        <v>0</v>
      </c>
      <c r="M1264" s="169" t="str">
        <f t="shared" si="425"/>
        <v>Standard</v>
      </c>
      <c r="N1264" s="46"/>
      <c r="O1264" s="932" t="str">
        <f t="shared" si="420"/>
        <v/>
      </c>
      <c r="P1264" s="932" t="str">
        <f t="shared" si="421"/>
        <v/>
      </c>
      <c r="Q1264" s="46" t="str">
        <f t="shared" si="426"/>
        <v/>
      </c>
      <c r="R1264" s="33" t="str">
        <f t="shared" si="422"/>
        <v/>
      </c>
      <c r="S1264" s="46"/>
      <c r="T1264" s="46" t="str">
        <f t="shared" si="423"/>
        <v/>
      </c>
      <c r="U1264" s="46" t="str">
        <f t="shared" si="424"/>
        <v/>
      </c>
      <c r="V1264" s="46"/>
      <c r="W1264" s="242"/>
      <c r="AB1264" s="46"/>
    </row>
    <row r="1265" spans="1:117">
      <c r="A1265" s="46"/>
      <c r="B1265" s="46"/>
      <c r="C1265" s="46"/>
      <c r="D1265" s="351"/>
      <c r="E1265" s="1026" t="s">
        <v>3176</v>
      </c>
      <c r="F1265" s="1053" t="s">
        <v>1305</v>
      </c>
      <c r="G1265" s="777" t="str">
        <f>G1258</f>
        <v/>
      </c>
      <c r="H1265" s="777" t="str">
        <f>H1258</f>
        <v/>
      </c>
      <c r="I1265" s="284" t="str">
        <f t="shared" si="427"/>
        <v/>
      </c>
      <c r="J1265" s="284" t="str">
        <f t="shared" si="428"/>
        <v>Not Available</v>
      </c>
      <c r="K1265" s="46">
        <f>IF('Pricing Calculator'!$AD110='Control Panel'!K$1230,1,0)</f>
        <v>1</v>
      </c>
      <c r="L1265" s="46">
        <f>IF('Pricing Calculator'!$AD110='Control Panel'!L$1230,1,0)</f>
        <v>0</v>
      </c>
      <c r="M1265" s="169" t="str">
        <f t="shared" si="425"/>
        <v>Standard</v>
      </c>
      <c r="N1265" s="46"/>
      <c r="O1265" s="932" t="str">
        <f t="shared" si="420"/>
        <v/>
      </c>
      <c r="P1265" s="932" t="str">
        <f t="shared" si="421"/>
        <v/>
      </c>
      <c r="Q1265" s="46" t="str">
        <f t="shared" si="426"/>
        <v/>
      </c>
      <c r="R1265" s="33" t="str">
        <f t="shared" si="422"/>
        <v/>
      </c>
      <c r="S1265" s="46"/>
      <c r="T1265" s="46" t="str">
        <f t="shared" si="423"/>
        <v/>
      </c>
      <c r="U1265" s="46" t="str">
        <f t="shared" si="424"/>
        <v/>
      </c>
      <c r="V1265" s="46"/>
      <c r="W1265" s="242"/>
      <c r="AB1265" s="46"/>
    </row>
    <row r="1266" spans="1:117">
      <c r="A1266" s="46"/>
      <c r="B1266" s="46"/>
      <c r="C1266" s="46"/>
      <c r="D1266" s="351"/>
      <c r="E1266" s="1026"/>
      <c r="F1266" s="1053" t="s">
        <v>1306</v>
      </c>
      <c r="G1266" s="777" t="str">
        <f>G1258</f>
        <v/>
      </c>
      <c r="H1266" s="777" t="str">
        <f>H1258</f>
        <v/>
      </c>
      <c r="I1266" s="284" t="str">
        <f t="shared" si="427"/>
        <v/>
      </c>
      <c r="J1266" s="284" t="str">
        <f t="shared" si="428"/>
        <v>Not Available</v>
      </c>
      <c r="K1266" s="46">
        <f>IF('Pricing Calculator'!$AD112='Control Panel'!K$1230,1,0)</f>
        <v>1</v>
      </c>
      <c r="L1266" s="46">
        <f>IF('Pricing Calculator'!$AD112='Control Panel'!L$1230,1,0)</f>
        <v>0</v>
      </c>
      <c r="M1266" s="169" t="str">
        <f t="shared" si="425"/>
        <v>Standard</v>
      </c>
      <c r="N1266" s="46"/>
      <c r="O1266" s="932" t="str">
        <f t="shared" si="420"/>
        <v/>
      </c>
      <c r="P1266" s="932" t="str">
        <f t="shared" si="421"/>
        <v/>
      </c>
      <c r="Q1266" s="46" t="str">
        <f t="shared" si="426"/>
        <v/>
      </c>
      <c r="R1266" s="33" t="str">
        <f t="shared" si="422"/>
        <v/>
      </c>
      <c r="S1266" s="46"/>
      <c r="T1266" s="46" t="str">
        <f t="shared" si="423"/>
        <v/>
      </c>
      <c r="U1266" s="46" t="str">
        <f t="shared" si="424"/>
        <v/>
      </c>
      <c r="V1266" s="46"/>
      <c r="W1266" s="242"/>
      <c r="AB1266" s="46"/>
    </row>
    <row r="1267" spans="1:117">
      <c r="A1267" s="46"/>
      <c r="B1267" s="46"/>
      <c r="C1267" s="46"/>
      <c r="D1267" s="351"/>
      <c r="E1267" s="1026"/>
      <c r="F1267" s="1053" t="s">
        <v>4643</v>
      </c>
      <c r="G1267" s="777" t="str">
        <f>G1258</f>
        <v/>
      </c>
      <c r="H1267" s="777" t="str">
        <f t="shared" ref="H1267" si="429">H1258</f>
        <v/>
      </c>
      <c r="I1267" s="284" t="str">
        <f t="shared" si="427"/>
        <v/>
      </c>
      <c r="J1267" s="284" t="str">
        <f t="shared" si="428"/>
        <v>Not Available</v>
      </c>
      <c r="K1267" s="46"/>
      <c r="L1267" s="46"/>
      <c r="M1267" s="46"/>
      <c r="N1267" s="46"/>
      <c r="O1267" s="943"/>
      <c r="P1267" s="933"/>
      <c r="Q1267" s="46"/>
      <c r="R1267" s="46"/>
      <c r="S1267" s="46"/>
      <c r="T1267" s="46"/>
      <c r="U1267" s="46"/>
      <c r="V1267" s="46"/>
      <c r="W1267" s="242"/>
      <c r="AB1267" s="46"/>
    </row>
    <row r="1268" spans="1:117">
      <c r="A1268" s="46"/>
      <c r="B1268" s="46"/>
      <c r="C1268" s="46"/>
      <c r="D1268" s="351"/>
      <c r="E1268" s="1026"/>
      <c r="F1268" s="1053" t="s">
        <v>4644</v>
      </c>
      <c r="G1268" s="777" t="str">
        <f>G1258</f>
        <v/>
      </c>
      <c r="H1268" s="777" t="str">
        <f t="shared" ref="H1268" si="430">H1258</f>
        <v/>
      </c>
      <c r="I1268" s="284" t="str">
        <f t="shared" si="427"/>
        <v/>
      </c>
      <c r="J1268" s="284" t="str">
        <f t="shared" si="428"/>
        <v>Not Available</v>
      </c>
      <c r="K1268" s="46"/>
      <c r="L1268" s="46"/>
      <c r="M1268" s="46"/>
      <c r="N1268" s="46"/>
      <c r="O1268" s="943"/>
      <c r="P1268" s="933"/>
      <c r="Q1268" s="46"/>
      <c r="R1268" s="46"/>
      <c r="S1268" s="46"/>
      <c r="T1268" s="46"/>
      <c r="U1268" s="46"/>
      <c r="V1268" s="46"/>
      <c r="W1268" s="242"/>
      <c r="AB1268" s="46"/>
    </row>
    <row r="1269" spans="1:117">
      <c r="A1269" s="46"/>
      <c r="B1269" s="46"/>
      <c r="C1269" s="46"/>
      <c r="D1269" s="351"/>
      <c r="E1269" s="1026"/>
      <c r="F1269" s="1053" t="s">
        <v>1307</v>
      </c>
      <c r="G1269" s="284" t="str">
        <f>IF($E$410=999999, "Not Available", $O$410)</f>
        <v/>
      </c>
      <c r="H1269" s="284" t="str">
        <f>IF(E423=999999, "Not Available", O423)</f>
        <v/>
      </c>
      <c r="I1269" s="284" t="str">
        <f t="shared" ref="I1269:I1276" si="431">IF(E78=999999, "Not Available", O78)</f>
        <v/>
      </c>
      <c r="J1269" s="284" t="str">
        <f t="shared" ref="J1269:J1276" si="432">IF(E87=999999, "Not Available", O87)</f>
        <v/>
      </c>
      <c r="K1269" s="46"/>
      <c r="L1269" s="46"/>
      <c r="M1269" s="46"/>
      <c r="N1269" s="46"/>
      <c r="O1269" s="943"/>
      <c r="P1269" s="933"/>
      <c r="Q1269" s="46"/>
      <c r="R1269" s="46"/>
      <c r="S1269" s="46"/>
      <c r="T1269" s="46"/>
      <c r="U1269" s="46"/>
      <c r="V1269" s="46"/>
      <c r="W1269" s="242"/>
      <c r="AB1269" s="46"/>
    </row>
    <row r="1270" spans="1:117">
      <c r="A1270" s="46"/>
      <c r="B1270" s="46"/>
      <c r="C1270" s="46"/>
      <c r="D1270" s="351"/>
      <c r="E1270" s="1026"/>
      <c r="F1270" s="1053" t="s">
        <v>1308</v>
      </c>
      <c r="G1270" s="284" t="str">
        <f>IF($E$412=999999, "Not Available", $O$412)</f>
        <v/>
      </c>
      <c r="H1270" s="284" t="str">
        <f>IF(E425=999999, "Not Available", O425)</f>
        <v/>
      </c>
      <c r="I1270" s="284" t="str">
        <f t="shared" si="431"/>
        <v/>
      </c>
      <c r="J1270" s="284" t="str">
        <f t="shared" si="432"/>
        <v/>
      </c>
      <c r="K1270" s="46"/>
      <c r="L1270" s="46"/>
      <c r="M1270" s="46"/>
      <c r="N1270" s="46"/>
      <c r="O1270" s="943"/>
      <c r="P1270" s="933"/>
      <c r="Q1270" s="46"/>
      <c r="R1270" s="46"/>
      <c r="S1270" s="46"/>
      <c r="T1270" s="46"/>
      <c r="U1270" s="46"/>
      <c r="V1270" s="46"/>
      <c r="W1270" s="242"/>
      <c r="AB1270" s="46"/>
    </row>
    <row r="1271" spans="1:117">
      <c r="A1271" s="46"/>
      <c r="B1271" s="46"/>
      <c r="C1271" s="46"/>
      <c r="D1271" s="351"/>
      <c r="E1271" s="1031"/>
      <c r="F1271" s="1053" t="s">
        <v>1309</v>
      </c>
      <c r="G1271" s="284" t="str">
        <f>IF($E$413=999999, "Not Available", $O$413)</f>
        <v/>
      </c>
      <c r="H1271" s="284" t="str">
        <f>IF(E426=999999, "Not Available", O426)</f>
        <v/>
      </c>
      <c r="I1271" s="284" t="str">
        <f t="shared" si="431"/>
        <v/>
      </c>
      <c r="J1271" s="284" t="str">
        <f t="shared" si="432"/>
        <v/>
      </c>
      <c r="K1271" s="46"/>
      <c r="L1271" s="46"/>
      <c r="M1271" s="46"/>
      <c r="N1271" s="46"/>
      <c r="O1271" s="915"/>
      <c r="P1271" s="915"/>
      <c r="Q1271" s="46"/>
      <c r="R1271" s="46"/>
      <c r="S1271" s="241"/>
      <c r="T1271" s="242"/>
      <c r="U1271" s="46"/>
      <c r="V1271" s="46"/>
      <c r="W1271" s="46"/>
      <c r="X1271" s="769"/>
      <c r="Y1271" s="769"/>
      <c r="Z1271" s="46"/>
      <c r="AA1271" s="242"/>
      <c r="AB1271" s="46"/>
    </row>
    <row r="1272" spans="1:117">
      <c r="F1272" s="1053" t="s">
        <v>1310</v>
      </c>
      <c r="G1272" s="777" t="str">
        <f>G1269</f>
        <v/>
      </c>
      <c r="H1272" s="777" t="str">
        <f>H1269</f>
        <v/>
      </c>
      <c r="I1272" s="284" t="str">
        <f t="shared" si="431"/>
        <v/>
      </c>
      <c r="J1272" s="284" t="str">
        <f t="shared" si="432"/>
        <v/>
      </c>
    </row>
    <row r="1273" spans="1:117">
      <c r="F1273" s="1053" t="s">
        <v>1311</v>
      </c>
      <c r="G1273" s="284" t="str">
        <f>IF($E$415=999999, "Not Available", $O$415)</f>
        <v/>
      </c>
      <c r="H1273" s="284" t="str">
        <f>IF(E428=999999, "Not Available", O428)</f>
        <v/>
      </c>
      <c r="I1273" s="284" t="str">
        <f t="shared" si="431"/>
        <v/>
      </c>
      <c r="J1273" s="284" t="str">
        <f t="shared" si="432"/>
        <v/>
      </c>
    </row>
    <row r="1274" spans="1:117">
      <c r="F1274" s="1053" t="s">
        <v>1312</v>
      </c>
      <c r="G1274" s="284" t="str">
        <f>IF($E$416=999999, "Not Available", $O$416)</f>
        <v/>
      </c>
      <c r="H1274" s="284" t="str">
        <f>IF(E429=999999, "Not Available", O429)</f>
        <v/>
      </c>
      <c r="I1274" s="284" t="str">
        <f t="shared" si="431"/>
        <v/>
      </c>
      <c r="J1274" s="284" t="str">
        <f t="shared" si="432"/>
        <v/>
      </c>
    </row>
    <row r="1275" spans="1:117">
      <c r="F1275" s="1053" t="s">
        <v>1313</v>
      </c>
      <c r="G1275" s="284" t="str">
        <f>IF($E$417=999999, "Not Available", $O$417)</f>
        <v/>
      </c>
      <c r="H1275" s="284" t="e">
        <f>IF(E430=999999, "Not Available", O430)</f>
        <v>#N/A</v>
      </c>
      <c r="I1275" s="284" t="str">
        <f t="shared" si="431"/>
        <v/>
      </c>
      <c r="J1275" s="284" t="str">
        <f t="shared" si="432"/>
        <v/>
      </c>
    </row>
    <row r="1276" spans="1:117">
      <c r="F1276" s="1053" t="s">
        <v>1314</v>
      </c>
      <c r="G1276" s="284" t="str">
        <f>IF($E$419=999999, "Not Available", $O$419)</f>
        <v/>
      </c>
      <c r="H1276" s="284" t="e">
        <f>IF(E432=999999, "Not Available", O432)</f>
        <v>#N/A</v>
      </c>
      <c r="I1276" s="284" t="str">
        <f t="shared" si="431"/>
        <v/>
      </c>
      <c r="J1276" s="284" t="str">
        <f t="shared" si="432"/>
        <v>Not Available</v>
      </c>
    </row>
    <row r="1277" spans="1:117" ht="34.799999999999997">
      <c r="A1277" s="12" t="s">
        <v>515</v>
      </c>
      <c r="F1277" s="1055"/>
    </row>
    <row r="1278" spans="1:117" ht="20.399999999999999">
      <c r="A1278" s="276"/>
      <c r="B1278" s="276"/>
      <c r="C1278" s="276"/>
      <c r="D1278" s="1535" t="s">
        <v>369</v>
      </c>
      <c r="E1278" s="1535"/>
      <c r="F1278" s="1535"/>
      <c r="G1278" s="1535"/>
      <c r="H1278" s="1535"/>
      <c r="I1278" s="1535"/>
      <c r="J1278" s="91"/>
      <c r="K1278" s="276"/>
      <c r="L1278" s="276"/>
      <c r="M1278" s="276"/>
      <c r="N1278" s="276"/>
      <c r="O1278" s="930"/>
      <c r="P1278" s="930"/>
      <c r="Q1278" s="1536" t="s">
        <v>373</v>
      </c>
      <c r="R1278" s="1536"/>
      <c r="S1278" s="1536"/>
      <c r="T1278" s="143"/>
      <c r="U1278" s="143"/>
      <c r="V1278" s="79"/>
      <c r="W1278" s="283"/>
      <c r="X1278" s="283"/>
      <c r="Y1278" s="46"/>
      <c r="Z1278" s="168"/>
      <c r="AA1278" s="168"/>
      <c r="AB1278" s="168"/>
      <c r="AC1278" s="168"/>
      <c r="AD1278" s="168"/>
      <c r="AE1278" s="168"/>
      <c r="AF1278" s="168"/>
      <c r="AG1278" s="33"/>
      <c r="AK1278" s="49"/>
      <c r="AM1278" s="160"/>
      <c r="AN1278" s="160"/>
      <c r="AO1278" s="160"/>
      <c r="AP1278" s="160"/>
      <c r="AQ1278" s="222"/>
      <c r="AR1278" s="222"/>
      <c r="AS1278" s="222"/>
      <c r="AT1278" s="222"/>
      <c r="AU1278" s="222"/>
      <c r="AV1278" s="160"/>
      <c r="AW1278" s="160"/>
      <c r="BD1278" t="s">
        <v>375</v>
      </c>
    </row>
    <row r="1279" spans="1:117" ht="16.8">
      <c r="A1279" s="277" t="s">
        <v>91</v>
      </c>
      <c r="B1279" s="571" t="s">
        <v>371</v>
      </c>
      <c r="C1279" s="278" t="s">
        <v>372</v>
      </c>
      <c r="D1279" s="1118" t="s">
        <v>372</v>
      </c>
      <c r="E1279" s="1077" t="s">
        <v>528</v>
      </c>
      <c r="F1279" s="1119"/>
      <c r="G1279" s="1119" t="s">
        <v>516</v>
      </c>
      <c r="H1279" s="1119" t="s">
        <v>630</v>
      </c>
      <c r="I1279" s="1119" t="s">
        <v>631</v>
      </c>
      <c r="J1279" s="1119" t="s">
        <v>517</v>
      </c>
      <c r="K1279" s="277" t="s">
        <v>518</v>
      </c>
      <c r="L1279" s="277" t="s">
        <v>632</v>
      </c>
      <c r="M1279" s="277" t="s">
        <v>633</v>
      </c>
      <c r="N1279" s="277" t="s">
        <v>516</v>
      </c>
      <c r="O1279" s="931" t="s">
        <v>630</v>
      </c>
      <c r="P1279" s="931" t="s">
        <v>631</v>
      </c>
      <c r="Q1279" s="277" t="s">
        <v>517</v>
      </c>
      <c r="R1279" s="277" t="s">
        <v>518</v>
      </c>
      <c r="S1279" s="277" t="s">
        <v>516</v>
      </c>
      <c r="T1279" s="277" t="s">
        <v>634</v>
      </c>
      <c r="U1279" s="277" t="s">
        <v>635</v>
      </c>
      <c r="V1279" s="277" t="s">
        <v>636</v>
      </c>
      <c r="W1279" s="277" t="s">
        <v>637</v>
      </c>
      <c r="X1279" s="277" t="s">
        <v>638</v>
      </c>
      <c r="Y1279" s="277" t="s">
        <v>534</v>
      </c>
      <c r="Z1279" s="277" t="s">
        <v>639</v>
      </c>
      <c r="AA1279" s="277" t="s">
        <v>352</v>
      </c>
      <c r="AB1279" s="277" t="s">
        <v>354</v>
      </c>
      <c r="AC1279" s="277" t="s">
        <v>1316</v>
      </c>
      <c r="AG1279" s="468"/>
      <c r="AH1279" s="249"/>
      <c r="AI1279" s="249"/>
      <c r="CC1279" s="28"/>
    </row>
    <row r="1280" spans="1:117" s="33" customFormat="1" ht="16.8">
      <c r="A1280" s="250">
        <f>'Pricing Calculator'!AO125</f>
        <v>744</v>
      </c>
      <c r="B1280" s="340">
        <f>'Pricing Calculator'!AK125</f>
        <v>0</v>
      </c>
      <c r="C1280" s="251" t="str">
        <f>'Pricing Calculator'!J125</f>
        <v>A0 Extra Small (1 core, 0.75GB RAM)</v>
      </c>
      <c r="D1280" s="251"/>
      <c r="E1280" s="1026">
        <f>IF('Pricing Calculator'!X125 ="Standard", 1, 0)</f>
        <v>1</v>
      </c>
      <c r="F1280" s="1053" t="s">
        <v>1297</v>
      </c>
      <c r="G1280" s="284">
        <f t="shared" ref="G1280:G1291" si="433">IF(E438=999999, "Not Available", N438)</f>
        <v>0.08</v>
      </c>
      <c r="H1280" s="284">
        <f t="shared" ref="H1280:H1291" si="434">IF(E451=999999, "Not Available", N451)</f>
        <v>0.5</v>
      </c>
      <c r="I1280" s="284">
        <f t="shared" ref="I1280:I1291" si="435">IF(E464=999999, "Not Available", N464)</f>
        <v>1.28</v>
      </c>
      <c r="J1280" s="284">
        <f t="shared" ref="J1280:J1291" si="436">IF(E477=999999, "Not Available", N477)</f>
        <v>1.1100000000000001</v>
      </c>
      <c r="K1280" s="284">
        <f t="shared" ref="K1280:K1291" si="437">IF(E490=999999, "Not Available", N490)</f>
        <v>2.52</v>
      </c>
      <c r="L1280" s="284">
        <f>IF(E30=999999, "Not Available", N30)</f>
        <v>0.02</v>
      </c>
      <c r="M1280" s="284">
        <f>IF(E17=999999, "Not Available", N17)</f>
        <v>1.7999999999999999E-2</v>
      </c>
      <c r="N1280" s="169">
        <f>IF('Pricing Calculator'!$AD$125='Control Panel'!G$1279,1,0)</f>
        <v>1</v>
      </c>
      <c r="O1280" s="934">
        <f>IF('Pricing Calculator'!$AD$125='Control Panel'!H$1279,1,0)</f>
        <v>0</v>
      </c>
      <c r="P1280" s="934">
        <f>IF('Pricing Calculator'!$AD$125='Control Panel'!I$1279,1,0)</f>
        <v>0</v>
      </c>
      <c r="Q1280" s="169">
        <f>IF('Pricing Calculator'!$AD$125='Control Panel'!J$1279,1,0)</f>
        <v>0</v>
      </c>
      <c r="R1280" s="169">
        <f>IF('Pricing Calculator'!$AD$125='Control Panel'!K$1279,1,0)</f>
        <v>0</v>
      </c>
      <c r="S1280" s="249">
        <f t="shared" ref="S1280:S1289" si="438">IFERROR(VLOOKUP($C1280,$F$1280:$M$1304,2, FALSE), 0)</f>
        <v>0.08</v>
      </c>
      <c r="T1280" s="249">
        <f t="shared" ref="T1280:T1289" si="439">IFERROR(VLOOKUP($C1280,$F$1280:$M$1304,3, FALSE), 0)</f>
        <v>0.5</v>
      </c>
      <c r="U1280" s="249">
        <f t="shared" ref="U1280:U1289" si="440">IFERROR(VLOOKUP($C1280,$F$1280:$M$1304,4, FALSE), 0)</f>
        <v>1.28</v>
      </c>
      <c r="V1280" s="249">
        <f t="shared" ref="V1280:V1289" si="441">IFERROR(VLOOKUP($C1280,$F$1280:$M$1304,5, FALSE), 0)</f>
        <v>1.1100000000000001</v>
      </c>
      <c r="W1280" s="249">
        <f t="shared" ref="W1280:W1289" si="442">IFERROR(VLOOKUP($C1280,$F$1280:$M$1304,6, FALSE), 0)</f>
        <v>2.52</v>
      </c>
      <c r="X1280" s="249">
        <f>(O1280*T1280)+(S1280*N1280)+(P1280*U1280)+(Q1280*V1280)+(R1280*W1280)</f>
        <v>0.08</v>
      </c>
      <c r="Y1280" s="472">
        <f t="shared" ref="Y1280:Y1289" si="443">IF(E1280=1,VLOOKUP($C1280,$F$1280:$M$1304,7, FALSE), VLOOKUP($C1280,$F$1280:$M$1304,8,FALSE))</f>
        <v>0.02</v>
      </c>
      <c r="Z1280" s="249">
        <f>SUM(X1280,Y1280)</f>
        <v>0.1</v>
      </c>
      <c r="AA1280" s="285">
        <f>IF(Y1280="Not Available", "Not Available", Z1280*B1280)</f>
        <v>0</v>
      </c>
      <c r="AB1280" s="285">
        <f>IF(AA1280="Not Available", "Not Available", AA1280*A1280)</f>
        <v>0</v>
      </c>
      <c r="AC1280" t="s">
        <v>1297</v>
      </c>
      <c r="AG1280" s="469"/>
      <c r="AH1280" s="169"/>
      <c r="AI1280" s="169"/>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row>
    <row r="1281" spans="1:81" ht="16.8">
      <c r="A1281" s="250">
        <f>'Pricing Calculator'!AO127</f>
        <v>744</v>
      </c>
      <c r="B1281" s="340">
        <f>'Pricing Calculator'!AK127</f>
        <v>0</v>
      </c>
      <c r="C1281" s="251" t="str">
        <f>'Pricing Calculator'!J127</f>
        <v>A1 Small (1 core, 1.75GB RAM)</v>
      </c>
      <c r="D1281" s="251"/>
      <c r="E1281" s="1026">
        <f>IF('Pricing Calculator'!X127 ="Standard", 1, 0)</f>
        <v>1</v>
      </c>
      <c r="F1281" s="1053" t="s">
        <v>1298</v>
      </c>
      <c r="G1281" s="284">
        <f t="shared" si="433"/>
        <v>0.08</v>
      </c>
      <c r="H1281" s="284">
        <f t="shared" si="434"/>
        <v>0.5</v>
      </c>
      <c r="I1281" s="284">
        <f t="shared" si="435"/>
        <v>1.28</v>
      </c>
      <c r="J1281" s="284">
        <f t="shared" si="436"/>
        <v>1.1100000000000001</v>
      </c>
      <c r="K1281" s="284">
        <f t="shared" si="437"/>
        <v>2.52</v>
      </c>
      <c r="L1281" s="284">
        <f>IF(E31=999999, "Not Available", N31)</f>
        <v>0.09</v>
      </c>
      <c r="M1281" s="284">
        <f>IF(E18=999999, "Not Available", N18)</f>
        <v>7.3999999999999996E-2</v>
      </c>
      <c r="N1281" s="169">
        <f>IF('Pricing Calculator'!$AD$127='Control Panel'!G$1279,1,0)</f>
        <v>1</v>
      </c>
      <c r="O1281" s="934">
        <f>IF('Pricing Calculator'!$AD$127='Control Panel'!H$1279,1,0)</f>
        <v>0</v>
      </c>
      <c r="P1281" s="934">
        <f>IF('Pricing Calculator'!$AD$127='Control Panel'!I$1279,1,0)</f>
        <v>0</v>
      </c>
      <c r="Q1281" s="169">
        <f>IF('Pricing Calculator'!$AD$127='Control Panel'!J$1279,1,0)</f>
        <v>0</v>
      </c>
      <c r="R1281" s="169">
        <f>IF('Pricing Calculator'!$AD$127='Control Panel'!K$1279,1,0)</f>
        <v>0</v>
      </c>
      <c r="S1281" s="249">
        <f t="shared" si="438"/>
        <v>0.08</v>
      </c>
      <c r="T1281" s="249">
        <f t="shared" si="439"/>
        <v>0.5</v>
      </c>
      <c r="U1281" s="249">
        <f t="shared" si="440"/>
        <v>1.28</v>
      </c>
      <c r="V1281" s="249">
        <f t="shared" si="441"/>
        <v>1.1100000000000001</v>
      </c>
      <c r="W1281" s="249">
        <f t="shared" si="442"/>
        <v>2.52</v>
      </c>
      <c r="X1281" s="249">
        <f t="shared" ref="X1281:X1289" si="444">(O1281*T1281)+(S1281*N1281)+(P1281*U1281)+(Q1281*V1281)+(R1281*W1281)</f>
        <v>0.08</v>
      </c>
      <c r="Y1281" s="472">
        <f t="shared" si="443"/>
        <v>0.09</v>
      </c>
      <c r="Z1281" s="249">
        <f t="shared" ref="Z1281:Z1289" si="445">SUM(X1281,Y1281)</f>
        <v>0.16999999999999998</v>
      </c>
      <c r="AA1281" s="285">
        <f t="shared" ref="AA1281:AA1289" si="446">IF(Y1281="Not Available", "Not Available", Z1281*B1281)</f>
        <v>0</v>
      </c>
      <c r="AB1281" s="285">
        <f t="shared" ref="AB1281:AB1289" si="447">IF(AA1281="Not Available", "Not Available", AA1281*A1281)</f>
        <v>0</v>
      </c>
      <c r="AC1281" t="s">
        <v>1298</v>
      </c>
      <c r="AG1281" s="469"/>
      <c r="AH1281" s="249"/>
      <c r="AI1281" s="249"/>
      <c r="BZ1281" s="33"/>
      <c r="CA1281" s="33"/>
      <c r="CB1281" s="33"/>
      <c r="CC1281" s="33"/>
    </row>
    <row r="1282" spans="1:81" ht="16.8">
      <c r="A1282" s="250">
        <f>'Pricing Calculator'!AO129</f>
        <v>744</v>
      </c>
      <c r="B1282" s="340">
        <f>'Pricing Calculator'!AK129</f>
        <v>0</v>
      </c>
      <c r="C1282" s="251" t="str">
        <f>'Pricing Calculator'!J129</f>
        <v>A2 Medium (2 cores, 3.5GB RAM)</v>
      </c>
      <c r="D1282" s="251"/>
      <c r="E1282" s="1026">
        <f>IF('Pricing Calculator'!X129 ="Standard", 1, 0)</f>
        <v>1</v>
      </c>
      <c r="F1282" s="1053" t="s">
        <v>1299</v>
      </c>
      <c r="G1282" s="284">
        <f t="shared" si="433"/>
        <v>0.16</v>
      </c>
      <c r="H1282" s="284">
        <f t="shared" si="434"/>
        <v>0.5</v>
      </c>
      <c r="I1282" s="284">
        <f t="shared" si="435"/>
        <v>1.28</v>
      </c>
      <c r="J1282" s="284">
        <f t="shared" si="436"/>
        <v>1.1100000000000001</v>
      </c>
      <c r="K1282" s="284">
        <f t="shared" si="437"/>
        <v>2.52</v>
      </c>
      <c r="L1282" s="777">
        <f>IF(E32=(999999*2), "Not Available", N32)</f>
        <v>0.18</v>
      </c>
      <c r="M1282" s="777">
        <f>IF(E19=(999999*2), "Not Available", N19)</f>
        <v>0.14799999999999999</v>
      </c>
      <c r="N1282" s="169">
        <f>IF('Pricing Calculator'!$AD$129='Control Panel'!G$1279,1,0)</f>
        <v>1</v>
      </c>
      <c r="O1282" s="934">
        <f>IF('Pricing Calculator'!$AD$129='Control Panel'!H$1279,1,0)</f>
        <v>0</v>
      </c>
      <c r="P1282" s="934">
        <f>IF('Pricing Calculator'!$AD$129='Control Panel'!I$1279,1,0)</f>
        <v>0</v>
      </c>
      <c r="Q1282" s="169">
        <f>IF('Pricing Calculator'!$AD$129='Control Panel'!J$1279,1,0)</f>
        <v>0</v>
      </c>
      <c r="R1282" s="169">
        <f>IF('Pricing Calculator'!$AD$129='Control Panel'!K$1279,1,0)</f>
        <v>0</v>
      </c>
      <c r="S1282" s="249">
        <f t="shared" si="438"/>
        <v>0.16</v>
      </c>
      <c r="T1282" s="249">
        <f t="shared" si="439"/>
        <v>0.5</v>
      </c>
      <c r="U1282" s="249">
        <f t="shared" si="440"/>
        <v>1.28</v>
      </c>
      <c r="V1282" s="249">
        <f t="shared" si="441"/>
        <v>1.1100000000000001</v>
      </c>
      <c r="W1282" s="249">
        <f t="shared" si="442"/>
        <v>2.52</v>
      </c>
      <c r="X1282" s="249">
        <f t="shared" si="444"/>
        <v>0.16</v>
      </c>
      <c r="Y1282" s="472">
        <f t="shared" si="443"/>
        <v>0.18</v>
      </c>
      <c r="Z1282" s="249">
        <f t="shared" si="445"/>
        <v>0.33999999999999997</v>
      </c>
      <c r="AA1282" s="285">
        <f t="shared" si="446"/>
        <v>0</v>
      </c>
      <c r="AB1282" s="285">
        <f t="shared" si="447"/>
        <v>0</v>
      </c>
      <c r="AC1282" t="s">
        <v>1299</v>
      </c>
      <c r="AG1282" s="469"/>
      <c r="AH1282" s="249"/>
      <c r="AI1282" s="249"/>
      <c r="BZ1282" s="33"/>
      <c r="CA1282" s="33"/>
      <c r="CB1282" s="33"/>
      <c r="CC1282" s="33"/>
    </row>
    <row r="1283" spans="1:81" ht="16.8">
      <c r="A1283" s="250">
        <f>'Pricing Calculator'!AO131</f>
        <v>744</v>
      </c>
      <c r="B1283" s="340">
        <f>'Pricing Calculator'!AK131</f>
        <v>0</v>
      </c>
      <c r="C1283" s="251" t="str">
        <f>'Pricing Calculator'!J131</f>
        <v>A3 Large (4 cores, 7GB RAM)</v>
      </c>
      <c r="D1283" s="251"/>
      <c r="E1283" s="1026">
        <f>IF('Pricing Calculator'!X131 ="Standard", 1, 0)</f>
        <v>1</v>
      </c>
      <c r="F1283" s="1053" t="s">
        <v>1300</v>
      </c>
      <c r="G1283" s="284">
        <f t="shared" si="433"/>
        <v>0.32</v>
      </c>
      <c r="H1283" s="284">
        <f t="shared" si="434"/>
        <v>1</v>
      </c>
      <c r="I1283" s="284">
        <f t="shared" si="435"/>
        <v>2.56</v>
      </c>
      <c r="J1283" s="284">
        <f t="shared" si="436"/>
        <v>1.28</v>
      </c>
      <c r="K1283" s="284">
        <f t="shared" si="437"/>
        <v>5.04</v>
      </c>
      <c r="L1283" s="777">
        <f>IF(E33=(999999*4), "Not Available", N33)</f>
        <v>0.36</v>
      </c>
      <c r="M1283" s="777">
        <f>IF(E20=(999999*4), "Not Available", N20)</f>
        <v>0.29599999999999999</v>
      </c>
      <c r="N1283" s="169">
        <f>IF('Pricing Calculator'!$AD$131='Control Panel'!G$1279,1,0)</f>
        <v>1</v>
      </c>
      <c r="O1283" s="934">
        <f>IF('Pricing Calculator'!$AD$131='Control Panel'!H$1279,1,0)</f>
        <v>0</v>
      </c>
      <c r="P1283" s="934">
        <f>IF('Pricing Calculator'!$AD$131='Control Panel'!I$1279,1,0)</f>
        <v>0</v>
      </c>
      <c r="Q1283" s="169">
        <f>IF('Pricing Calculator'!$AD$131='Control Panel'!J$1279,1,0)</f>
        <v>0</v>
      </c>
      <c r="R1283" s="169">
        <f>IF('Pricing Calculator'!$AD$131='Control Panel'!K$1279,1,0)</f>
        <v>0</v>
      </c>
      <c r="S1283" s="249">
        <f t="shared" si="438"/>
        <v>0.32</v>
      </c>
      <c r="T1283" s="249">
        <f t="shared" si="439"/>
        <v>1</v>
      </c>
      <c r="U1283" s="249">
        <f t="shared" si="440"/>
        <v>2.56</v>
      </c>
      <c r="V1283" s="249">
        <f t="shared" si="441"/>
        <v>1.28</v>
      </c>
      <c r="W1283" s="249">
        <f t="shared" si="442"/>
        <v>5.04</v>
      </c>
      <c r="X1283" s="249">
        <f t="shared" si="444"/>
        <v>0.32</v>
      </c>
      <c r="Y1283" s="472">
        <f t="shared" si="443"/>
        <v>0.36</v>
      </c>
      <c r="Z1283" s="249">
        <f t="shared" si="445"/>
        <v>0.67999999999999994</v>
      </c>
      <c r="AA1283" s="285">
        <f t="shared" si="446"/>
        <v>0</v>
      </c>
      <c r="AB1283" s="285">
        <f t="shared" si="447"/>
        <v>0</v>
      </c>
      <c r="AC1283" t="s">
        <v>1300</v>
      </c>
      <c r="AG1283" s="469"/>
      <c r="AH1283" s="249"/>
      <c r="AI1283" s="249"/>
      <c r="BZ1283" s="33"/>
      <c r="CA1283" s="33"/>
      <c r="CB1283" s="33"/>
      <c r="CC1283" s="33"/>
    </row>
    <row r="1284" spans="1:81" ht="16.8">
      <c r="A1284" s="250">
        <f>'Pricing Calculator'!AO133</f>
        <v>744</v>
      </c>
      <c r="B1284" s="340">
        <f>'Pricing Calculator'!AK133</f>
        <v>0</v>
      </c>
      <c r="C1284" s="251" t="str">
        <f>'Pricing Calculator'!J133</f>
        <v>A4 Extra Large (8 cores, 14GB RAM)</v>
      </c>
      <c r="D1284" s="251"/>
      <c r="E1284" s="1026">
        <f>IF('Pricing Calculator'!X133 ="Standard", 1, 0)</f>
        <v>1</v>
      </c>
      <c r="F1284" s="1053" t="s">
        <v>1301</v>
      </c>
      <c r="G1284" s="284">
        <f t="shared" si="433"/>
        <v>0.64</v>
      </c>
      <c r="H1284" s="284">
        <f t="shared" si="434"/>
        <v>2</v>
      </c>
      <c r="I1284" s="284">
        <f t="shared" si="435"/>
        <v>5.12</v>
      </c>
      <c r="J1284" s="284">
        <f t="shared" si="436"/>
        <v>2.5499999999999998</v>
      </c>
      <c r="K1284" s="284">
        <f t="shared" si="437"/>
        <v>10.08</v>
      </c>
      <c r="L1284" s="777">
        <f>IF(E34=(999999*8), "Not Available", N34)</f>
        <v>0.72</v>
      </c>
      <c r="M1284" s="777">
        <f>IF(E21=(999999*8), "Not Available", N21)</f>
        <v>0.59199999999999997</v>
      </c>
      <c r="N1284" s="169">
        <f>IF('Pricing Calculator'!$AD$133='Control Panel'!G$1279,1,0)</f>
        <v>1</v>
      </c>
      <c r="O1284" s="934">
        <f>IF('Pricing Calculator'!$AD$133='Control Panel'!H$1279,1,0)</f>
        <v>0</v>
      </c>
      <c r="P1284" s="934">
        <f>IF('Pricing Calculator'!$AD$133='Control Panel'!I$1279,1,0)</f>
        <v>0</v>
      </c>
      <c r="Q1284" s="169">
        <f>IF('Pricing Calculator'!$AD$133='Control Panel'!J$1279,1,0)</f>
        <v>0</v>
      </c>
      <c r="R1284" s="169">
        <f>IF('Pricing Calculator'!$AD$133='Control Panel'!K$1279,1,0)</f>
        <v>0</v>
      </c>
      <c r="S1284" s="249">
        <f t="shared" si="438"/>
        <v>0.64</v>
      </c>
      <c r="T1284" s="249">
        <f t="shared" si="439"/>
        <v>2</v>
      </c>
      <c r="U1284" s="249">
        <f t="shared" si="440"/>
        <v>5.12</v>
      </c>
      <c r="V1284" s="249">
        <f t="shared" si="441"/>
        <v>2.5499999999999998</v>
      </c>
      <c r="W1284" s="249">
        <f t="shared" si="442"/>
        <v>10.08</v>
      </c>
      <c r="X1284" s="249">
        <f t="shared" si="444"/>
        <v>0.64</v>
      </c>
      <c r="Y1284" s="472">
        <f t="shared" si="443"/>
        <v>0.72</v>
      </c>
      <c r="Z1284" s="249">
        <f t="shared" si="445"/>
        <v>1.3599999999999999</v>
      </c>
      <c r="AA1284" s="285">
        <f t="shared" si="446"/>
        <v>0</v>
      </c>
      <c r="AB1284" s="285">
        <f t="shared" si="447"/>
        <v>0</v>
      </c>
      <c r="AC1284" t="s">
        <v>1301</v>
      </c>
      <c r="AG1284" s="469"/>
      <c r="AH1284" s="249"/>
      <c r="AI1284" s="249"/>
      <c r="BZ1284" s="33"/>
      <c r="CA1284" s="33"/>
      <c r="CB1284" s="33"/>
      <c r="CC1284" s="33"/>
    </row>
    <row r="1285" spans="1:81" s="33" customFormat="1" ht="16.8">
      <c r="A1285" s="250">
        <f>'Pricing Calculator'!AO137</f>
        <v>744</v>
      </c>
      <c r="B1285" s="340">
        <f>'Pricing Calculator'!AK137</f>
        <v>0</v>
      </c>
      <c r="C1285" s="251" t="str">
        <f>'Pricing Calculator'!J137</f>
        <v>A5 (2 cores, 14GB RAM)</v>
      </c>
      <c r="D1285" s="251"/>
      <c r="E1285" s="1026">
        <f>IF('Pricing Calculator'!X137 ="Standard", 1, 0)</f>
        <v>1</v>
      </c>
      <c r="F1285" s="1053" t="s">
        <v>1302</v>
      </c>
      <c r="G1285" s="284">
        <f t="shared" si="433"/>
        <v>0.16</v>
      </c>
      <c r="H1285" s="284">
        <f t="shared" si="434"/>
        <v>0.5</v>
      </c>
      <c r="I1285" s="284">
        <f t="shared" si="435"/>
        <v>1.28</v>
      </c>
      <c r="J1285" s="284">
        <f t="shared" si="436"/>
        <v>1.1100000000000001</v>
      </c>
      <c r="K1285" s="284">
        <f t="shared" si="437"/>
        <v>2.52</v>
      </c>
      <c r="L1285" s="284">
        <f t="shared" ref="L1285:L1291" si="448">IF(E35=999999, "Not Available", N35)</f>
        <v>0.3</v>
      </c>
      <c r="M1285" s="284" t="str">
        <f t="shared" ref="M1285:M1291" si="449">IF(E22=999999, "Not Available", N22)</f>
        <v>Not Available</v>
      </c>
      <c r="N1285" s="169">
        <f>IF('Pricing Calculator'!$AD$137='Control Panel'!G$1279,1,0)</f>
        <v>1</v>
      </c>
      <c r="O1285" s="934">
        <f>IF('Pricing Calculator'!$AD$137='Control Panel'!H$1279,1,0)</f>
        <v>0</v>
      </c>
      <c r="P1285" s="934">
        <f>IF('Pricing Calculator'!$AD$137='Control Panel'!I$1279,1,0)</f>
        <v>0</v>
      </c>
      <c r="Q1285" s="169">
        <f>IF('Pricing Calculator'!$AD$137='Control Panel'!J$1279,1,0)</f>
        <v>0</v>
      </c>
      <c r="R1285" s="169">
        <f>IF('Pricing Calculator'!$AD$137='Control Panel'!K$1279,1,0)</f>
        <v>0</v>
      </c>
      <c r="S1285" s="249">
        <f t="shared" si="438"/>
        <v>0.16</v>
      </c>
      <c r="T1285" s="249">
        <f t="shared" si="439"/>
        <v>0.5</v>
      </c>
      <c r="U1285" s="249">
        <f t="shared" si="440"/>
        <v>1.28</v>
      </c>
      <c r="V1285" s="249">
        <f t="shared" si="441"/>
        <v>1.1100000000000001</v>
      </c>
      <c r="W1285" s="249">
        <f t="shared" si="442"/>
        <v>2.52</v>
      </c>
      <c r="X1285" s="249">
        <f t="shared" si="444"/>
        <v>0.16</v>
      </c>
      <c r="Y1285" s="472">
        <f t="shared" si="443"/>
        <v>0.3</v>
      </c>
      <c r="Z1285" s="249">
        <f t="shared" si="445"/>
        <v>0.45999999999999996</v>
      </c>
      <c r="AA1285" s="285">
        <f t="shared" si="446"/>
        <v>0</v>
      </c>
      <c r="AB1285" s="285">
        <f t="shared" si="447"/>
        <v>0</v>
      </c>
      <c r="AC1285" t="s">
        <v>1307</v>
      </c>
      <c r="AG1285" s="469"/>
      <c r="AH1285" s="169"/>
      <c r="AI1285" s="169"/>
    </row>
    <row r="1286" spans="1:81" ht="16.8">
      <c r="A1286" s="250">
        <f>'Pricing Calculator'!AO139</f>
        <v>744</v>
      </c>
      <c r="B1286" s="340">
        <f>'Pricing Calculator'!AK139</f>
        <v>0</v>
      </c>
      <c r="C1286" s="251" t="str">
        <f>'Pricing Calculator'!J139</f>
        <v>A6 (4 cores, 28GB RAM)</v>
      </c>
      <c r="D1286" s="251"/>
      <c r="E1286" s="1026">
        <f>IF('Pricing Calculator'!X139 ="Standard", 1, 0)</f>
        <v>1</v>
      </c>
      <c r="F1286" s="1053" t="s">
        <v>1303</v>
      </c>
      <c r="G1286" s="284">
        <f t="shared" si="433"/>
        <v>0.32</v>
      </c>
      <c r="H1286" s="284">
        <f t="shared" si="434"/>
        <v>1</v>
      </c>
      <c r="I1286" s="284">
        <f t="shared" si="435"/>
        <v>2.56</v>
      </c>
      <c r="J1286" s="284">
        <f t="shared" si="436"/>
        <v>1.28</v>
      </c>
      <c r="K1286" s="284">
        <f t="shared" si="437"/>
        <v>5.04</v>
      </c>
      <c r="L1286" s="284">
        <f t="shared" si="448"/>
        <v>0.6</v>
      </c>
      <c r="M1286" s="284" t="str">
        <f t="shared" si="449"/>
        <v>Not Available</v>
      </c>
      <c r="N1286" s="169">
        <f>IF('Pricing Calculator'!$AD$139='Control Panel'!G$1279,1,0)</f>
        <v>1</v>
      </c>
      <c r="O1286" s="934">
        <f>IF('Pricing Calculator'!$AD$139='Control Panel'!H$1279,1,0)</f>
        <v>0</v>
      </c>
      <c r="P1286" s="934">
        <f>IF('Pricing Calculator'!$AD$139='Control Panel'!I$1279,1,0)</f>
        <v>0</v>
      </c>
      <c r="Q1286" s="169">
        <f>IF('Pricing Calculator'!$AD$139='Control Panel'!J$1279,1,0)</f>
        <v>0</v>
      </c>
      <c r="R1286" s="169">
        <f>IF('Pricing Calculator'!$AD$139='Control Panel'!K$1279,1,0)</f>
        <v>0</v>
      </c>
      <c r="S1286" s="249">
        <f t="shared" si="438"/>
        <v>0.32</v>
      </c>
      <c r="T1286" s="249">
        <f t="shared" si="439"/>
        <v>1</v>
      </c>
      <c r="U1286" s="249">
        <f t="shared" si="440"/>
        <v>2.56</v>
      </c>
      <c r="V1286" s="249">
        <f t="shared" si="441"/>
        <v>1.28</v>
      </c>
      <c r="W1286" s="249">
        <f t="shared" si="442"/>
        <v>5.04</v>
      </c>
      <c r="X1286" s="249">
        <f t="shared" si="444"/>
        <v>0.32</v>
      </c>
      <c r="Y1286" s="472">
        <f t="shared" si="443"/>
        <v>0.6</v>
      </c>
      <c r="Z1286" s="249">
        <f t="shared" si="445"/>
        <v>0.91999999999999993</v>
      </c>
      <c r="AA1286" s="285">
        <f t="shared" si="446"/>
        <v>0</v>
      </c>
      <c r="AB1286" s="285">
        <f t="shared" si="447"/>
        <v>0</v>
      </c>
      <c r="AC1286" t="s">
        <v>1308</v>
      </c>
      <c r="AG1286" s="471"/>
      <c r="AH1286" s="249"/>
      <c r="AI1286" s="249"/>
      <c r="BZ1286" s="33"/>
      <c r="CA1286" s="33"/>
      <c r="CB1286" s="33"/>
      <c r="CC1286" s="33"/>
    </row>
    <row r="1287" spans="1:81" ht="16.8">
      <c r="A1287" s="250">
        <f>'Pricing Calculator'!AO141</f>
        <v>744</v>
      </c>
      <c r="B1287" s="340">
        <f>'Pricing Calculator'!AK141</f>
        <v>0</v>
      </c>
      <c r="C1287" s="251" t="str">
        <f>'Pricing Calculator'!J141</f>
        <v>A7 (8 cores, 56GB RAM)</v>
      </c>
      <c r="D1287" s="251"/>
      <c r="E1287" s="1026">
        <f>IF('Pricing Calculator'!X141 ="Standard", 1, 0)</f>
        <v>1</v>
      </c>
      <c r="F1287" s="1053" t="s">
        <v>1304</v>
      </c>
      <c r="G1287" s="284">
        <f t="shared" si="433"/>
        <v>0.64</v>
      </c>
      <c r="H1287" s="284">
        <f t="shared" si="434"/>
        <v>2</v>
      </c>
      <c r="I1287" s="284">
        <f t="shared" si="435"/>
        <v>5.12</v>
      </c>
      <c r="J1287" s="284">
        <f t="shared" si="436"/>
        <v>2.5499999999999998</v>
      </c>
      <c r="K1287" s="284">
        <f t="shared" si="437"/>
        <v>10.08</v>
      </c>
      <c r="L1287" s="284">
        <f t="shared" si="448"/>
        <v>1.2</v>
      </c>
      <c r="M1287" s="284" t="str">
        <f t="shared" si="449"/>
        <v>Not Available</v>
      </c>
      <c r="N1287" s="169">
        <f>IF('Pricing Calculator'!$AD$141='Control Panel'!G$1279,1,0)</f>
        <v>1</v>
      </c>
      <c r="O1287" s="934">
        <f>IF('Pricing Calculator'!$AD$141='Control Panel'!H$1279,1,0)</f>
        <v>0</v>
      </c>
      <c r="P1287" s="934">
        <f>IF('Pricing Calculator'!$AD$141='Control Panel'!I$1279,1,0)</f>
        <v>0</v>
      </c>
      <c r="Q1287" s="169">
        <f>IF('Pricing Calculator'!$AD$141='Control Panel'!J$1279,1,0)</f>
        <v>0</v>
      </c>
      <c r="R1287" s="169">
        <f>IF('Pricing Calculator'!$AD$141='Control Panel'!K$1279,1,0)</f>
        <v>0</v>
      </c>
      <c r="S1287" s="249">
        <f t="shared" si="438"/>
        <v>0.64</v>
      </c>
      <c r="T1287" s="249">
        <f t="shared" si="439"/>
        <v>2</v>
      </c>
      <c r="U1287" s="249">
        <f t="shared" si="440"/>
        <v>5.12</v>
      </c>
      <c r="V1287" s="249">
        <f t="shared" si="441"/>
        <v>2.5499999999999998</v>
      </c>
      <c r="W1287" s="249">
        <f t="shared" si="442"/>
        <v>10.08</v>
      </c>
      <c r="X1287" s="249">
        <f t="shared" si="444"/>
        <v>0.64</v>
      </c>
      <c r="Y1287" s="472">
        <f t="shared" si="443"/>
        <v>1.2</v>
      </c>
      <c r="Z1287" s="249">
        <f t="shared" si="445"/>
        <v>1.8399999999999999</v>
      </c>
      <c r="AA1287" s="285">
        <f t="shared" si="446"/>
        <v>0</v>
      </c>
      <c r="AB1287" s="285">
        <f t="shared" si="447"/>
        <v>0</v>
      </c>
      <c r="AC1287" t="s">
        <v>1309</v>
      </c>
      <c r="AG1287" s="470"/>
      <c r="AH1287" s="249"/>
      <c r="AI1287" s="249"/>
      <c r="BZ1287" s="33"/>
      <c r="CA1287" s="33"/>
      <c r="CB1287" s="33"/>
      <c r="CC1287" s="33"/>
    </row>
    <row r="1288" spans="1:81" ht="16.8">
      <c r="A1288" s="250">
        <f>'Pricing Calculator'!AO145</f>
        <v>744</v>
      </c>
      <c r="B1288" s="340">
        <f>'Pricing Calculator'!AK145</f>
        <v>0</v>
      </c>
      <c r="C1288" s="251" t="str">
        <f>'Pricing Calculator'!J145</f>
        <v>A8 (8 cores, 56GB RAM)</v>
      </c>
      <c r="D1288" s="251"/>
      <c r="E1288" s="1026">
        <f>IF('Pricing Calculator'!X145 ="Standard", 1, 0)</f>
        <v>1</v>
      </c>
      <c r="F1288" s="1053" t="s">
        <v>1305</v>
      </c>
      <c r="G1288" s="284">
        <f t="shared" si="433"/>
        <v>0.64</v>
      </c>
      <c r="H1288" s="284">
        <f t="shared" si="434"/>
        <v>2</v>
      </c>
      <c r="I1288" s="284">
        <f t="shared" si="435"/>
        <v>5.12</v>
      </c>
      <c r="J1288" s="284">
        <f t="shared" si="436"/>
        <v>2.5499999999999998</v>
      </c>
      <c r="K1288" s="284">
        <f t="shared" si="437"/>
        <v>10.08</v>
      </c>
      <c r="L1288" s="284">
        <f t="shared" si="448"/>
        <v>2.4500000000000002</v>
      </c>
      <c r="M1288" s="284" t="str">
        <f t="shared" si="449"/>
        <v>Not Available</v>
      </c>
      <c r="N1288" s="169">
        <f>IF('Pricing Calculator'!$AD$145='Control Panel'!G$1279,1,0)</f>
        <v>1</v>
      </c>
      <c r="O1288" s="934">
        <f>IF('Pricing Calculator'!$AD$145='Control Panel'!H$1279,1,0)</f>
        <v>0</v>
      </c>
      <c r="P1288" s="934">
        <f>IF('Pricing Calculator'!$AD$145='Control Panel'!I$1279,1,0)</f>
        <v>0</v>
      </c>
      <c r="Q1288" s="169">
        <f>IF('Pricing Calculator'!$AD$145='Control Panel'!J$1279,1,0)</f>
        <v>0</v>
      </c>
      <c r="R1288" s="169">
        <f>IF('Pricing Calculator'!$AD$145='Control Panel'!K$1279,1,0)</f>
        <v>0</v>
      </c>
      <c r="S1288" s="249">
        <f t="shared" si="438"/>
        <v>0.64</v>
      </c>
      <c r="T1288" s="249">
        <f t="shared" si="439"/>
        <v>2</v>
      </c>
      <c r="U1288" s="249">
        <f t="shared" si="440"/>
        <v>5.12</v>
      </c>
      <c r="V1288" s="249">
        <f t="shared" si="441"/>
        <v>2.5499999999999998</v>
      </c>
      <c r="W1288" s="249">
        <f t="shared" si="442"/>
        <v>10.08</v>
      </c>
      <c r="X1288" s="249">
        <f t="shared" si="444"/>
        <v>0.64</v>
      </c>
      <c r="Y1288" s="472">
        <f t="shared" si="443"/>
        <v>2.4500000000000002</v>
      </c>
      <c r="Z1288" s="249">
        <f t="shared" si="445"/>
        <v>3.0900000000000003</v>
      </c>
      <c r="AA1288" s="285">
        <f t="shared" si="446"/>
        <v>0</v>
      </c>
      <c r="AB1288" s="285">
        <f t="shared" si="447"/>
        <v>0</v>
      </c>
      <c r="AC1288" t="s">
        <v>1310</v>
      </c>
    </row>
    <row r="1289" spans="1:81" ht="16.8">
      <c r="A1289" s="250">
        <f>'Pricing Calculator'!AO147</f>
        <v>744</v>
      </c>
      <c r="B1289" s="340">
        <f>'Pricing Calculator'!AK147</f>
        <v>0</v>
      </c>
      <c r="C1289" s="251" t="str">
        <f>'Pricing Calculator'!J147</f>
        <v>A9 (16 cores, 112GB RAM)</v>
      </c>
      <c r="D1289" s="251"/>
      <c r="E1289" s="1026">
        <f>IF('Pricing Calculator'!X147 ="Standard", 1, 0)</f>
        <v>1</v>
      </c>
      <c r="F1289" s="1053" t="s">
        <v>1306</v>
      </c>
      <c r="G1289" s="284">
        <f t="shared" si="433"/>
        <v>1.28</v>
      </c>
      <c r="H1289" s="284">
        <f t="shared" si="434"/>
        <v>4</v>
      </c>
      <c r="I1289" s="284">
        <f t="shared" si="435"/>
        <v>10.24</v>
      </c>
      <c r="J1289" s="284">
        <f t="shared" si="436"/>
        <v>5.0999999999999996</v>
      </c>
      <c r="K1289" s="284">
        <f t="shared" si="437"/>
        <v>20.16</v>
      </c>
      <c r="L1289" s="284">
        <f t="shared" si="448"/>
        <v>4.9000000000000004</v>
      </c>
      <c r="M1289" s="284" t="str">
        <f t="shared" si="449"/>
        <v>Not Available</v>
      </c>
      <c r="N1289" s="169">
        <f>IF('Pricing Calculator'!$AD$147='Control Panel'!G$1279,1,0)</f>
        <v>1</v>
      </c>
      <c r="O1289" s="934">
        <f>IF('Pricing Calculator'!$AD$147='Control Panel'!H$1279,1,0)</f>
        <v>0</v>
      </c>
      <c r="P1289" s="934">
        <f>IF('Pricing Calculator'!$AD$147='Control Panel'!I$1279,1,0)</f>
        <v>0</v>
      </c>
      <c r="Q1289" s="169">
        <f>IF('Pricing Calculator'!$AD$147='Control Panel'!J$1279,1,0)</f>
        <v>0</v>
      </c>
      <c r="R1289" s="169">
        <f>IF('Pricing Calculator'!$AD$147='Control Panel'!K$1279,1,0)</f>
        <v>0</v>
      </c>
      <c r="S1289" s="249">
        <f t="shared" si="438"/>
        <v>1.28</v>
      </c>
      <c r="T1289" s="249">
        <f t="shared" si="439"/>
        <v>4</v>
      </c>
      <c r="U1289" s="249">
        <f t="shared" si="440"/>
        <v>10.24</v>
      </c>
      <c r="V1289" s="249">
        <f t="shared" si="441"/>
        <v>5.0999999999999996</v>
      </c>
      <c r="W1289" s="249">
        <f t="shared" si="442"/>
        <v>20.16</v>
      </c>
      <c r="X1289" s="249">
        <f t="shared" si="444"/>
        <v>1.28</v>
      </c>
      <c r="Y1289" s="472">
        <f t="shared" si="443"/>
        <v>4.9000000000000004</v>
      </c>
      <c r="Z1289" s="249">
        <f t="shared" si="445"/>
        <v>6.1800000000000006</v>
      </c>
      <c r="AA1289" s="285">
        <f t="shared" si="446"/>
        <v>0</v>
      </c>
      <c r="AB1289" s="285">
        <f t="shared" si="447"/>
        <v>0</v>
      </c>
      <c r="AC1289" t="s">
        <v>1302</v>
      </c>
    </row>
    <row r="1290" spans="1:81">
      <c r="A1290" s="46"/>
      <c r="B1290" s="46"/>
      <c r="C1290" s="46"/>
      <c r="D1290" s="351"/>
      <c r="E1290" s="1026">
        <f>IF('Pricing Calculator'!X148 ="Standard", 1, 0)</f>
        <v>0</v>
      </c>
      <c r="F1290" s="1053" t="s">
        <v>4643</v>
      </c>
      <c r="G1290" s="284">
        <f t="shared" si="433"/>
        <v>0.64</v>
      </c>
      <c r="H1290" s="284">
        <f t="shared" si="434"/>
        <v>2</v>
      </c>
      <c r="I1290" s="284">
        <f t="shared" si="435"/>
        <v>5.12</v>
      </c>
      <c r="J1290" s="284">
        <f t="shared" si="436"/>
        <v>2.5499999999999998</v>
      </c>
      <c r="K1290" s="284">
        <f t="shared" si="437"/>
        <v>10.08</v>
      </c>
      <c r="L1290" s="284">
        <f t="shared" si="448"/>
        <v>1.64</v>
      </c>
      <c r="M1290" s="284" t="str">
        <f t="shared" si="449"/>
        <v>Not Available</v>
      </c>
      <c r="N1290" s="46"/>
      <c r="O1290" s="943"/>
      <c r="P1290" s="933"/>
      <c r="Q1290" s="46"/>
      <c r="R1290" s="46"/>
      <c r="S1290" s="46"/>
      <c r="T1290" s="242"/>
      <c r="U1290" s="242"/>
      <c r="AA1290" s="473">
        <f>SUM(AA1280:AA1289)</f>
        <v>0</v>
      </c>
      <c r="AB1290" s="473">
        <f>IF(AB1280="Not Available", "Not Available", SUM(AB1280:AB1289))</f>
        <v>0</v>
      </c>
      <c r="AC1290" t="s">
        <v>1303</v>
      </c>
    </row>
    <row r="1291" spans="1:81">
      <c r="A1291" s="46"/>
      <c r="B1291" s="46"/>
      <c r="C1291" s="46"/>
      <c r="D1291" s="351"/>
      <c r="E1291" s="1026">
        <f>IF('Pricing Calculator'!X149 ="Standard", 1, 0)</f>
        <v>0</v>
      </c>
      <c r="F1291" s="1053" t="s">
        <v>4644</v>
      </c>
      <c r="G1291" s="284">
        <f t="shared" si="433"/>
        <v>1.28</v>
      </c>
      <c r="H1291" s="284">
        <f t="shared" si="434"/>
        <v>4</v>
      </c>
      <c r="I1291" s="284">
        <f t="shared" si="435"/>
        <v>10.24</v>
      </c>
      <c r="J1291" s="284">
        <f t="shared" si="436"/>
        <v>5.0999999999999996</v>
      </c>
      <c r="K1291" s="284">
        <f t="shared" si="437"/>
        <v>20.16</v>
      </c>
      <c r="L1291" s="284">
        <f t="shared" si="448"/>
        <v>3.04</v>
      </c>
      <c r="M1291" s="284" t="str">
        <f t="shared" si="449"/>
        <v>Not Available</v>
      </c>
      <c r="N1291" s="46"/>
      <c r="O1291" s="943"/>
      <c r="P1291" s="933"/>
      <c r="Q1291" s="46"/>
      <c r="R1291" s="46"/>
      <c r="S1291" s="46"/>
      <c r="T1291" s="242"/>
      <c r="U1291" s="242"/>
      <c r="AA1291" s="770"/>
      <c r="AB1291" s="770"/>
      <c r="AC1291" t="s">
        <v>1304</v>
      </c>
    </row>
    <row r="1292" spans="1:81">
      <c r="A1292" s="46"/>
      <c r="B1292" s="46"/>
      <c r="C1292" s="46"/>
      <c r="D1292" s="351"/>
      <c r="E1292" s="1026">
        <f>IF('Pricing Calculator'!X150 ="Standard", 1, 0)</f>
        <v>0</v>
      </c>
      <c r="F1292" s="1053" t="s">
        <v>1307</v>
      </c>
      <c r="G1292" s="284">
        <f>IF(E438=999999, "Not Available", N438)</f>
        <v>0.08</v>
      </c>
      <c r="H1292" s="284">
        <f>IF(E451=999999, "Not Available", N451)</f>
        <v>0.5</v>
      </c>
      <c r="I1292" s="284">
        <f>IF(E464=999999, "Not Available", N464)</f>
        <v>1.28</v>
      </c>
      <c r="J1292" s="284">
        <f>IF(E477=999999, "Not Available", N477)</f>
        <v>1.1100000000000001</v>
      </c>
      <c r="K1292" s="284">
        <f>IF(E490=999999, "Not Available", N490)</f>
        <v>2.52</v>
      </c>
      <c r="L1292" s="284">
        <f t="shared" ref="L1292:L1299" si="450">IF(E78=999999, "Not Available", N78)</f>
        <v>0.13</v>
      </c>
      <c r="M1292" s="284">
        <f t="shared" ref="M1292:M1299" si="451">IF(E87=999999, "Not Available", N87)</f>
        <v>7.0000000000000007E-2</v>
      </c>
      <c r="N1292" s="46"/>
      <c r="O1292" s="943"/>
      <c r="P1292" s="933"/>
      <c r="Q1292" s="46"/>
      <c r="R1292" s="46"/>
      <c r="S1292" s="46"/>
      <c r="T1292" s="242"/>
      <c r="U1292" s="242"/>
      <c r="AA1292" s="770"/>
      <c r="AB1292" s="770"/>
      <c r="AC1292" t="s">
        <v>1311</v>
      </c>
    </row>
    <row r="1293" spans="1:81">
      <c r="A1293" s="46"/>
      <c r="B1293" s="46"/>
      <c r="C1293" s="46"/>
      <c r="D1293" s="351"/>
      <c r="E1293" s="1026">
        <f>IF('Pricing Calculator'!X151 ="Standard", 1, 0)</f>
        <v>0</v>
      </c>
      <c r="F1293" s="1053" t="s">
        <v>1308</v>
      </c>
      <c r="G1293" s="284">
        <f t="shared" ref="G1293:G1298" si="452">IF(E440=999999, "Not Available", N440)</f>
        <v>0.16</v>
      </c>
      <c r="H1293" s="284">
        <f t="shared" ref="H1293:H1298" si="453">IF(E453=999999, "Not Available", N453)</f>
        <v>0.5</v>
      </c>
      <c r="I1293" s="284">
        <f t="shared" ref="I1293:I1298" si="454">IF(E466=999999, "Not Available", N466)</f>
        <v>1.28</v>
      </c>
      <c r="J1293" s="284">
        <f t="shared" ref="J1293:J1298" si="455">IF(E479=999999, "Not Available", N479)</f>
        <v>1.1100000000000001</v>
      </c>
      <c r="K1293" s="284">
        <f t="shared" ref="K1293:K1298" si="456">IF(E492=999999, "Not Available", N492)</f>
        <v>2.52</v>
      </c>
      <c r="L1293" s="284">
        <f t="shared" si="450"/>
        <v>0.26</v>
      </c>
      <c r="M1293" s="284">
        <f t="shared" si="451"/>
        <v>0.14000000000000001</v>
      </c>
      <c r="N1293" s="46"/>
      <c r="O1293" s="943"/>
      <c r="P1293" s="933"/>
      <c r="Q1293" s="46"/>
      <c r="R1293" s="46"/>
      <c r="S1293" s="46"/>
      <c r="T1293" s="242"/>
      <c r="U1293" s="242"/>
      <c r="AA1293" s="770"/>
      <c r="AB1293" s="770"/>
      <c r="AC1293" t="s">
        <v>1312</v>
      </c>
    </row>
    <row r="1294" spans="1:81">
      <c r="A1294" s="46"/>
      <c r="B1294" s="46"/>
      <c r="C1294" s="46"/>
      <c r="D1294" s="351"/>
      <c r="E1294" s="1026">
        <f>IF('Pricing Calculator'!X158 ="Standard", 1, 0)</f>
        <v>0</v>
      </c>
      <c r="F1294" s="1053" t="s">
        <v>1309</v>
      </c>
      <c r="G1294" s="284">
        <f t="shared" si="452"/>
        <v>0.32</v>
      </c>
      <c r="H1294" s="284">
        <f t="shared" si="453"/>
        <v>1</v>
      </c>
      <c r="I1294" s="284">
        <f t="shared" si="454"/>
        <v>2.56</v>
      </c>
      <c r="J1294" s="284">
        <f t="shared" si="455"/>
        <v>1.28</v>
      </c>
      <c r="K1294" s="284">
        <f t="shared" si="456"/>
        <v>5.04</v>
      </c>
      <c r="L1294" s="284">
        <f t="shared" si="450"/>
        <v>0.52</v>
      </c>
      <c r="M1294" s="284">
        <f t="shared" si="451"/>
        <v>0.28000000000000003</v>
      </c>
      <c r="N1294" s="46"/>
      <c r="O1294" s="943"/>
      <c r="P1294" s="933"/>
      <c r="Q1294" s="46"/>
      <c r="R1294" s="46"/>
      <c r="S1294" s="46"/>
      <c r="T1294" s="242"/>
      <c r="U1294" s="242"/>
      <c r="AA1294" s="770"/>
      <c r="AB1294" s="770"/>
      <c r="AC1294" t="s">
        <v>1313</v>
      </c>
    </row>
    <row r="1295" spans="1:81">
      <c r="A1295" s="46"/>
      <c r="B1295" s="46"/>
      <c r="C1295" s="46"/>
      <c r="D1295" s="351"/>
      <c r="E1295" s="1026">
        <f>IF('Pricing Calculator'!X159 ="Standard", 1, 0)</f>
        <v>0</v>
      </c>
      <c r="F1295" s="1053" t="s">
        <v>1310</v>
      </c>
      <c r="G1295" s="284">
        <f t="shared" si="452"/>
        <v>0.64</v>
      </c>
      <c r="H1295" s="284">
        <f t="shared" si="453"/>
        <v>2</v>
      </c>
      <c r="I1295" s="284">
        <f t="shared" si="454"/>
        <v>5.12</v>
      </c>
      <c r="J1295" s="284">
        <f t="shared" si="455"/>
        <v>2.5499999999999998</v>
      </c>
      <c r="K1295" s="284">
        <f t="shared" si="456"/>
        <v>10.08</v>
      </c>
      <c r="L1295" s="284">
        <f t="shared" si="450"/>
        <v>1.04</v>
      </c>
      <c r="M1295" s="284">
        <f t="shared" si="451"/>
        <v>0.56000000000000005</v>
      </c>
      <c r="N1295" s="46"/>
      <c r="O1295" s="943"/>
      <c r="P1295" s="933"/>
      <c r="Q1295" s="46"/>
      <c r="R1295" s="46"/>
      <c r="S1295" s="46"/>
      <c r="T1295" s="242"/>
      <c r="U1295" s="242"/>
      <c r="AA1295" s="770"/>
      <c r="AB1295" s="770"/>
      <c r="AC1295" t="s">
        <v>1314</v>
      </c>
    </row>
    <row r="1296" spans="1:81">
      <c r="A1296" s="46"/>
      <c r="B1296" s="46"/>
      <c r="C1296" s="46"/>
      <c r="D1296" s="351"/>
      <c r="E1296" s="1026">
        <f>IF('Pricing Calculator'!X160 ="Standard", 1, 0)</f>
        <v>0</v>
      </c>
      <c r="F1296" s="1053" t="s">
        <v>1311</v>
      </c>
      <c r="G1296" s="284">
        <f t="shared" si="452"/>
        <v>0.16</v>
      </c>
      <c r="H1296" s="284">
        <f t="shared" si="453"/>
        <v>0.5</v>
      </c>
      <c r="I1296" s="284">
        <f t="shared" si="454"/>
        <v>1.28</v>
      </c>
      <c r="J1296" s="284">
        <f t="shared" si="455"/>
        <v>1.1100000000000001</v>
      </c>
      <c r="K1296" s="284">
        <f t="shared" si="456"/>
        <v>2.52</v>
      </c>
      <c r="L1296" s="284">
        <f t="shared" si="450"/>
        <v>0.3</v>
      </c>
      <c r="M1296" s="284">
        <f t="shared" si="451"/>
        <v>0.17499999999999999</v>
      </c>
      <c r="N1296" s="46"/>
      <c r="O1296" s="943"/>
      <c r="P1296" s="933"/>
      <c r="Q1296" s="46"/>
      <c r="R1296" s="46"/>
      <c r="S1296" s="46"/>
      <c r="T1296" s="242"/>
      <c r="U1296" s="242"/>
      <c r="AA1296" s="770"/>
      <c r="AB1296" s="770"/>
      <c r="AC1296" t="s">
        <v>3365</v>
      </c>
    </row>
    <row r="1297" spans="5:29">
      <c r="E1297" s="1026">
        <f>IF('Pricing Calculator'!X161 ="Standard", 1, 0)</f>
        <v>0</v>
      </c>
      <c r="F1297" s="1053" t="s">
        <v>1312</v>
      </c>
      <c r="G1297" s="284">
        <f t="shared" si="452"/>
        <v>0.32</v>
      </c>
      <c r="H1297" s="284">
        <f t="shared" si="453"/>
        <v>1</v>
      </c>
      <c r="I1297" s="284">
        <f t="shared" si="454"/>
        <v>2.56</v>
      </c>
      <c r="J1297" s="284">
        <f t="shared" si="455"/>
        <v>1.28</v>
      </c>
      <c r="K1297" s="284">
        <f t="shared" si="456"/>
        <v>5.04</v>
      </c>
      <c r="L1297" s="284">
        <f t="shared" si="450"/>
        <v>0.6</v>
      </c>
      <c r="M1297" s="284">
        <f t="shared" si="451"/>
        <v>0.35</v>
      </c>
      <c r="AC1297" t="s">
        <v>3366</v>
      </c>
    </row>
    <row r="1298" spans="5:29">
      <c r="E1298" s="1026"/>
      <c r="F1298" s="1053" t="s">
        <v>1313</v>
      </c>
      <c r="G1298" s="284">
        <f t="shared" si="452"/>
        <v>0.64</v>
      </c>
      <c r="H1298" s="284">
        <f t="shared" si="453"/>
        <v>2</v>
      </c>
      <c r="I1298" s="284">
        <f t="shared" si="454"/>
        <v>5.12</v>
      </c>
      <c r="J1298" s="284">
        <f t="shared" si="455"/>
        <v>2.5499999999999998</v>
      </c>
      <c r="K1298" s="284">
        <f t="shared" si="456"/>
        <v>10.08</v>
      </c>
      <c r="L1298" s="284">
        <f t="shared" si="450"/>
        <v>1.08</v>
      </c>
      <c r="M1298" s="284">
        <f t="shared" si="451"/>
        <v>0.63</v>
      </c>
      <c r="AC1298" t="s">
        <v>3367</v>
      </c>
    </row>
    <row r="1299" spans="5:29">
      <c r="E1299" s="1026"/>
      <c r="F1299" s="1053" t="s">
        <v>1314</v>
      </c>
      <c r="G1299" s="284">
        <f>IF(E447=999999, "Not Available", N447)</f>
        <v>1.28</v>
      </c>
      <c r="H1299" s="284">
        <f>IF(E460=999999, "Not Available", N460)</f>
        <v>4</v>
      </c>
      <c r="I1299" s="284">
        <f>IF(E473=999999, "Not Available", N473)</f>
        <v>10.24</v>
      </c>
      <c r="J1299" s="284">
        <f>IF(E486=999999, "Not Available", N486)</f>
        <v>5.0999999999999996</v>
      </c>
      <c r="K1299" s="284">
        <f>IF(E499=999999, "Not Available", N499)</f>
        <v>20.16</v>
      </c>
      <c r="L1299" s="284">
        <f t="shared" si="450"/>
        <v>1.944</v>
      </c>
      <c r="M1299" s="284" t="str">
        <f t="shared" si="451"/>
        <v>Not Available</v>
      </c>
      <c r="AC1299" t="s">
        <v>3368</v>
      </c>
    </row>
    <row r="1300" spans="5:29">
      <c r="E1300" s="1026"/>
      <c r="F1300" s="1053" t="s">
        <v>3365</v>
      </c>
      <c r="G1300" s="284">
        <f>IF(E440=999999, "Not Available", N440)</f>
        <v>0.16</v>
      </c>
      <c r="H1300" s="284">
        <f>IF(E451=999999, "Not Available", N451)</f>
        <v>0.5</v>
      </c>
      <c r="I1300" s="284">
        <f>IF(E464=999999, "Not Available", N464)</f>
        <v>1.28</v>
      </c>
      <c r="J1300" s="284">
        <f>IF(E477=999999, "Not Available", N477)</f>
        <v>1.1100000000000001</v>
      </c>
      <c r="K1300" s="284">
        <f>IF(E490=999999, "Not Available", N490)</f>
        <v>2.52</v>
      </c>
      <c r="L1300" s="37" t="str">
        <f>IF(N111=999999, "Not Available", N111)</f>
        <v>Not Available</v>
      </c>
      <c r="M1300" s="777" t="s">
        <v>3370</v>
      </c>
      <c r="AC1300" t="s">
        <v>3369</v>
      </c>
    </row>
    <row r="1301" spans="5:29">
      <c r="E1301" s="1026"/>
      <c r="F1301" s="1053" t="s">
        <v>3366</v>
      </c>
      <c r="G1301" s="284">
        <f>IF(E441=999999, "Not Available", N441)</f>
        <v>0.32</v>
      </c>
      <c r="H1301" s="284">
        <f>IF(E454=999999, "Not Available", N454)</f>
        <v>1</v>
      </c>
      <c r="I1301" s="284">
        <f>IF(E467=999999, "Not Available", N467)</f>
        <v>2.56</v>
      </c>
      <c r="J1301" s="284">
        <f>IF(E480=999999, "Not Available", N480)</f>
        <v>1.28</v>
      </c>
      <c r="K1301" s="284">
        <f>IF(E493=999999, "Not Available", N493)</f>
        <v>5.04</v>
      </c>
      <c r="L1301" s="37" t="str">
        <f>IF(N112=999999, "Not Available", N112)</f>
        <v>Not Available</v>
      </c>
      <c r="M1301" s="777" t="s">
        <v>3370</v>
      </c>
      <c r="AC1301" t="s">
        <v>1305</v>
      </c>
    </row>
    <row r="1302" spans="5:29">
      <c r="E1302" s="1026"/>
      <c r="F1302" s="1053" t="s">
        <v>3367</v>
      </c>
      <c r="G1302" s="284">
        <f>IF(E442=999999, "Not Available", N442)</f>
        <v>0.64</v>
      </c>
      <c r="H1302" s="284">
        <f>IF(E455=999999, "Not Available", N455)</f>
        <v>2</v>
      </c>
      <c r="I1302" s="284">
        <f>IF(E468=999999, "Not Available", N468)</f>
        <v>5.12</v>
      </c>
      <c r="J1302" s="284">
        <f>IF(E481=999999, "Not Available", N481)</f>
        <v>2.5499999999999998</v>
      </c>
      <c r="K1302" s="284">
        <f>IF(E494=999999, "Not Available", N494)</f>
        <v>10.08</v>
      </c>
      <c r="L1302" s="37" t="str">
        <f>IF(N113=999999, "Not Available", N113)</f>
        <v>Not Available</v>
      </c>
      <c r="M1302" s="777" t="s">
        <v>3370</v>
      </c>
      <c r="AC1302" t="s">
        <v>1306</v>
      </c>
    </row>
    <row r="1303" spans="5:29">
      <c r="E1303" s="1026"/>
      <c r="F1303" s="1053" t="s">
        <v>3368</v>
      </c>
      <c r="G1303" s="284">
        <f>IF(E447=999999, "Not Available", N447)</f>
        <v>1.28</v>
      </c>
      <c r="H1303" s="284">
        <f>IF(E460=999999, "Not Available", N460)</f>
        <v>4</v>
      </c>
      <c r="I1303" s="284">
        <f>IF(E473=999999, "Not Available", N473)</f>
        <v>10.24</v>
      </c>
      <c r="J1303" s="284">
        <f>IF(E486=999999, "Not Available", N486)</f>
        <v>5.0999999999999996</v>
      </c>
      <c r="K1303" s="284">
        <f>IF(E499=999999, "Not Available", N499)</f>
        <v>20.16</v>
      </c>
      <c r="L1303" s="37" t="str">
        <f>IF(N114=999999, "Not Available", N114)</f>
        <v>Not Available</v>
      </c>
      <c r="M1303" s="777" t="s">
        <v>3370</v>
      </c>
      <c r="AC1303" t="s">
        <v>4643</v>
      </c>
    </row>
    <row r="1304" spans="5:29">
      <c r="E1304" s="1026"/>
      <c r="F1304" s="1053" t="s">
        <v>3369</v>
      </c>
      <c r="G1304" s="284">
        <f>IF(E503=999999, "Not Available", N503)</f>
        <v>2.56</v>
      </c>
      <c r="H1304" s="284">
        <f>IF(E507=999999, "Not Available", N507)</f>
        <v>8</v>
      </c>
      <c r="I1304" s="284">
        <f>IF(E506=999999, "Not Available", N506)</f>
        <v>20.48</v>
      </c>
      <c r="J1304" s="284">
        <f>IF(E505=999999, "Not Available", N505)</f>
        <v>10.199999999999999</v>
      </c>
      <c r="K1304" s="284">
        <f>IF(E504=999999, "Not Available", N504)</f>
        <v>40.32</v>
      </c>
      <c r="L1304" s="37" t="str">
        <f>IF(N115=999999, "Not Available", N115)</f>
        <v>Not Available</v>
      </c>
      <c r="M1304" s="777" t="s">
        <v>3370</v>
      </c>
      <c r="AC1304" t="s">
        <v>4644</v>
      </c>
    </row>
    <row r="1305" spans="5:29">
      <c r="E1305" s="1026"/>
      <c r="G1305" s="1119" t="s">
        <v>516</v>
      </c>
      <c r="H1305" s="1119" t="s">
        <v>630</v>
      </c>
      <c r="I1305" s="1119" t="s">
        <v>631</v>
      </c>
      <c r="J1305" s="1119" t="s">
        <v>517</v>
      </c>
      <c r="K1305" s="277" t="s">
        <v>518</v>
      </c>
      <c r="L1305" s="277" t="s">
        <v>632</v>
      </c>
      <c r="M1305" s="277" t="s">
        <v>633</v>
      </c>
      <c r="N1305" s="277" t="s">
        <v>516</v>
      </c>
      <c r="O1305" s="931" t="s">
        <v>630</v>
      </c>
      <c r="P1305" s="931" t="s">
        <v>631</v>
      </c>
      <c r="Q1305" s="277" t="s">
        <v>517</v>
      </c>
      <c r="R1305" s="277" t="s">
        <v>518</v>
      </c>
      <c r="S1305" s="277" t="s">
        <v>516</v>
      </c>
      <c r="T1305" s="277" t="s">
        <v>634</v>
      </c>
      <c r="U1305" s="277" t="s">
        <v>635</v>
      </c>
      <c r="V1305" s="277" t="s">
        <v>636</v>
      </c>
      <c r="W1305" s="277" t="s">
        <v>637</v>
      </c>
      <c r="X1305" s="277" t="s">
        <v>638</v>
      </c>
      <c r="Y1305" s="277" t="s">
        <v>534</v>
      </c>
      <c r="Z1305" s="277" t="s">
        <v>639</v>
      </c>
      <c r="AA1305" s="277" t="s">
        <v>3177</v>
      </c>
      <c r="AB1305" s="277" t="s">
        <v>3178</v>
      </c>
      <c r="AC1305" s="277" t="s">
        <v>1316</v>
      </c>
    </row>
    <row r="1306" spans="5:29">
      <c r="E1306" s="1026"/>
      <c r="F1306" s="1053" t="s">
        <v>1297</v>
      </c>
      <c r="G1306" s="284" t="str">
        <f t="shared" ref="G1306:G1317" si="457">IF(E438=999999, "Not Available", O438)</f>
        <v/>
      </c>
      <c r="H1306" s="284" t="str">
        <f>IF(E473=999999, "Not Available", O473)</f>
        <v/>
      </c>
      <c r="I1306" s="284" t="str">
        <f t="shared" ref="I1306:I1317" si="458">IF(E464=999999, "Not Available", O464)</f>
        <v/>
      </c>
      <c r="J1306" s="284" t="str">
        <f t="shared" ref="J1306:J1317" si="459">IF(E477=999999, "Not Available", O477)</f>
        <v/>
      </c>
      <c r="K1306" s="284" t="str">
        <f t="shared" ref="K1306:K1317" si="460">IF(E490=999999, "Not Available", O490)</f>
        <v/>
      </c>
      <c r="L1306" s="284" t="str">
        <f>IF(E30=999999, "Not Available", O30)</f>
        <v/>
      </c>
      <c r="M1306" s="284" t="str">
        <f t="shared" ref="M1306:M1317" si="461">IF(E17=999999, "Not Available", O17)</f>
        <v/>
      </c>
      <c r="N1306" s="169">
        <f>IF('Pricing Calculator'!$AD$125='Control Panel'!G$1279,1,0)</f>
        <v>1</v>
      </c>
      <c r="O1306" s="934">
        <f>IF('Pricing Calculator'!$AD$125='Control Panel'!H$1279,1,0)</f>
        <v>0</v>
      </c>
      <c r="P1306" s="934">
        <f>IF('Pricing Calculator'!$AD$125='Control Panel'!I$1279,1,0)</f>
        <v>0</v>
      </c>
      <c r="Q1306" s="169">
        <f>IF('Pricing Calculator'!$AD$125='Control Panel'!J$1279,1,0)</f>
        <v>0</v>
      </c>
      <c r="R1306" s="169">
        <f>IF('Pricing Calculator'!$AD$125='Control Panel'!K$1279,1,0)</f>
        <v>0</v>
      </c>
      <c r="S1306" s="249" t="str">
        <f t="shared" ref="S1306:S1315" si="462">IFERROR(VLOOKUP($C1280,$F$1306:$M$1325,2, FALSE), 0)</f>
        <v/>
      </c>
      <c r="T1306" s="249" t="str">
        <f t="shared" ref="T1306:T1315" si="463">IFERROR(VLOOKUP($C1280,$F$1306:$M$1325,3, FALSE), 0)</f>
        <v/>
      </c>
      <c r="U1306" s="249" t="str">
        <f t="shared" ref="U1306:U1315" si="464">IFERROR(VLOOKUP($C1280,$F$1306:$M$1325,4, FALSE), 0)</f>
        <v/>
      </c>
      <c r="V1306" s="249" t="str">
        <f t="shared" ref="V1306:V1315" si="465">IFERROR(VLOOKUP($C1280,$F$1306:$M$1325,5, FALSE), 0)</f>
        <v/>
      </c>
      <c r="W1306" s="249" t="str">
        <f t="shared" ref="W1306:W1315" si="466">IFERROR(VLOOKUP($C1280,$F$1306:$M$1325,6, FALSE), 0)</f>
        <v/>
      </c>
      <c r="X1306" t="str">
        <f>IF(N1306=1,S1306, IF(O1306=1, T1306, IF(P1306=1, U1306, IF(Q1306=1, V1306, IF(R1306=1, W1306, "Not Available")))))</f>
        <v/>
      </c>
      <c r="Y1306" s="472" t="str">
        <f t="shared" ref="Y1306:Y1315" si="467">IF(E1280=1,VLOOKUP($C1280,$F$1306:$M$1325,7, FALSE), VLOOKUP($C1280,$F$1306:$M$1325,8,FALSE))</f>
        <v/>
      </c>
      <c r="AA1306" t="str">
        <f t="shared" ref="AA1306:AA1315" si="468">IF(B1280=0, "", X1306)</f>
        <v/>
      </c>
      <c r="AB1306" t="str">
        <f t="shared" ref="AB1306:AB1315" si="469">IF(B1280=0, "", Y1306)</f>
        <v/>
      </c>
    </row>
    <row r="1307" spans="5:29">
      <c r="E1307" s="1026"/>
      <c r="F1307" s="1053" t="s">
        <v>1298</v>
      </c>
      <c r="G1307" s="284" t="str">
        <f t="shared" si="457"/>
        <v/>
      </c>
      <c r="H1307" s="284" t="str">
        <f t="shared" ref="H1307:H1317" si="470">IF(E477=999999, "Not Available", O477)</f>
        <v/>
      </c>
      <c r="I1307" s="284" t="str">
        <f t="shared" si="458"/>
        <v/>
      </c>
      <c r="J1307" s="284" t="str">
        <f t="shared" si="459"/>
        <v/>
      </c>
      <c r="K1307" s="284" t="str">
        <f t="shared" si="460"/>
        <v/>
      </c>
      <c r="L1307" s="284" t="str">
        <f>IF(E31=999999, "Not Available", O31)</f>
        <v/>
      </c>
      <c r="M1307" s="284" t="str">
        <f t="shared" si="461"/>
        <v/>
      </c>
      <c r="N1307" s="169">
        <f>IF('Pricing Calculator'!$AD$127='Control Panel'!G$1279,1,0)</f>
        <v>1</v>
      </c>
      <c r="O1307" s="934">
        <f>IF('Pricing Calculator'!$AD$127='Control Panel'!H$1279,1,0)</f>
        <v>0</v>
      </c>
      <c r="P1307" s="934">
        <f>IF('Pricing Calculator'!$AD$127='Control Panel'!I$1279,1,0)</f>
        <v>0</v>
      </c>
      <c r="Q1307" s="169">
        <f>IF('Pricing Calculator'!$AD$127='Control Panel'!J$1279,1,0)</f>
        <v>0</v>
      </c>
      <c r="R1307" s="169">
        <f>IF('Pricing Calculator'!$AD$127='Control Panel'!K$1279,1,0)</f>
        <v>0</v>
      </c>
      <c r="S1307" s="249" t="str">
        <f t="shared" si="462"/>
        <v/>
      </c>
      <c r="T1307" s="249" t="str">
        <f t="shared" si="463"/>
        <v/>
      </c>
      <c r="U1307" s="249" t="str">
        <f t="shared" si="464"/>
        <v/>
      </c>
      <c r="V1307" s="249" t="str">
        <f t="shared" si="465"/>
        <v/>
      </c>
      <c r="W1307" s="249" t="str">
        <f t="shared" si="466"/>
        <v/>
      </c>
      <c r="X1307" t="str">
        <f t="shared" ref="X1307:X1315" si="471">IF(N1307=1,S1307, IF(O1307=1, T1307, IF(P1307=1, U1307, IF(Q1307=1, V1307, IF(R1307=1, W1307, "Not Available")))))</f>
        <v/>
      </c>
      <c r="Y1307" s="472" t="str">
        <f t="shared" si="467"/>
        <v/>
      </c>
      <c r="AA1307" t="str">
        <f t="shared" si="468"/>
        <v/>
      </c>
      <c r="AB1307" t="str">
        <f t="shared" si="469"/>
        <v/>
      </c>
    </row>
    <row r="1308" spans="5:29">
      <c r="E1308" s="1026"/>
      <c r="F1308" s="1053" t="s">
        <v>1299</v>
      </c>
      <c r="G1308" s="284" t="str">
        <f t="shared" si="457"/>
        <v/>
      </c>
      <c r="H1308" s="284" t="str">
        <f t="shared" si="470"/>
        <v/>
      </c>
      <c r="I1308" s="284" t="str">
        <f t="shared" si="458"/>
        <v/>
      </c>
      <c r="J1308" s="284" t="str">
        <f t="shared" si="459"/>
        <v/>
      </c>
      <c r="K1308" s="284" t="str">
        <f t="shared" si="460"/>
        <v/>
      </c>
      <c r="L1308" s="284" t="str">
        <f>L1307</f>
        <v/>
      </c>
      <c r="M1308" s="284" t="str">
        <f t="shared" si="461"/>
        <v/>
      </c>
      <c r="N1308" s="169">
        <f>IF('Pricing Calculator'!$AD$129='Control Panel'!G$1279,1,0)</f>
        <v>1</v>
      </c>
      <c r="O1308" s="934">
        <f>IF('Pricing Calculator'!$AD$129='Control Panel'!H$1279,1,0)</f>
        <v>0</v>
      </c>
      <c r="P1308" s="934">
        <f>IF('Pricing Calculator'!$AD$129='Control Panel'!I$1279,1,0)</f>
        <v>0</v>
      </c>
      <c r="Q1308" s="169">
        <f>IF('Pricing Calculator'!$AD$129='Control Panel'!J$1279,1,0)</f>
        <v>0</v>
      </c>
      <c r="R1308" s="169">
        <f>IF('Pricing Calculator'!$AD$129='Control Panel'!K$1279,1,0)</f>
        <v>0</v>
      </c>
      <c r="S1308" s="249" t="str">
        <f t="shared" si="462"/>
        <v/>
      </c>
      <c r="T1308" s="249" t="str">
        <f t="shared" si="463"/>
        <v/>
      </c>
      <c r="U1308" s="249" t="str">
        <f t="shared" si="464"/>
        <v/>
      </c>
      <c r="V1308" s="249" t="str">
        <f t="shared" si="465"/>
        <v/>
      </c>
      <c r="W1308" s="249" t="str">
        <f t="shared" si="466"/>
        <v/>
      </c>
      <c r="X1308" t="str">
        <f t="shared" si="471"/>
        <v/>
      </c>
      <c r="Y1308" s="472" t="str">
        <f t="shared" si="467"/>
        <v/>
      </c>
      <c r="AA1308" t="str">
        <f t="shared" si="468"/>
        <v/>
      </c>
      <c r="AB1308" t="str">
        <f t="shared" si="469"/>
        <v/>
      </c>
    </row>
    <row r="1309" spans="5:29">
      <c r="E1309" s="1026"/>
      <c r="F1309" s="1053" t="s">
        <v>1300</v>
      </c>
      <c r="G1309" s="284" t="str">
        <f t="shared" si="457"/>
        <v/>
      </c>
      <c r="H1309" s="284" t="str">
        <f t="shared" si="470"/>
        <v/>
      </c>
      <c r="I1309" s="284" t="str">
        <f t="shared" si="458"/>
        <v/>
      </c>
      <c r="J1309" s="284" t="str">
        <f t="shared" si="459"/>
        <v/>
      </c>
      <c r="K1309" s="284" t="str">
        <f t="shared" si="460"/>
        <v/>
      </c>
      <c r="L1309" s="284" t="str">
        <f>L1307</f>
        <v/>
      </c>
      <c r="M1309" s="284" t="str">
        <f t="shared" si="461"/>
        <v/>
      </c>
      <c r="N1309" s="169">
        <f>IF('Pricing Calculator'!$AD$131='Control Panel'!G$1279,1,0)</f>
        <v>1</v>
      </c>
      <c r="O1309" s="934">
        <f>IF('Pricing Calculator'!$AD$131='Control Panel'!H$1279,1,0)</f>
        <v>0</v>
      </c>
      <c r="P1309" s="934">
        <f>IF('Pricing Calculator'!$AD$131='Control Panel'!I$1279,1,0)</f>
        <v>0</v>
      </c>
      <c r="Q1309" s="169">
        <f>IF('Pricing Calculator'!$AD$131='Control Panel'!J$1279,1,0)</f>
        <v>0</v>
      </c>
      <c r="R1309" s="169">
        <f>IF('Pricing Calculator'!$AD$131='Control Panel'!K$1279,1,0)</f>
        <v>0</v>
      </c>
      <c r="S1309" s="249" t="str">
        <f t="shared" si="462"/>
        <v/>
      </c>
      <c r="T1309" s="249" t="str">
        <f t="shared" si="463"/>
        <v/>
      </c>
      <c r="U1309" s="249" t="str">
        <f t="shared" si="464"/>
        <v/>
      </c>
      <c r="V1309" s="249" t="str">
        <f t="shared" si="465"/>
        <v/>
      </c>
      <c r="W1309" s="249" t="str">
        <f t="shared" si="466"/>
        <v/>
      </c>
      <c r="X1309" t="str">
        <f t="shared" si="471"/>
        <v/>
      </c>
      <c r="Y1309" s="472" t="str">
        <f t="shared" si="467"/>
        <v/>
      </c>
      <c r="AA1309" t="str">
        <f t="shared" si="468"/>
        <v/>
      </c>
      <c r="AB1309" t="str">
        <f t="shared" si="469"/>
        <v/>
      </c>
    </row>
    <row r="1310" spans="5:29">
      <c r="E1310" s="1026"/>
      <c r="F1310" s="1053" t="s">
        <v>1301</v>
      </c>
      <c r="G1310" s="284" t="str">
        <f t="shared" si="457"/>
        <v/>
      </c>
      <c r="H1310" s="284" t="str">
        <f t="shared" si="470"/>
        <v/>
      </c>
      <c r="I1310" s="284" t="str">
        <f t="shared" si="458"/>
        <v/>
      </c>
      <c r="J1310" s="284" t="str">
        <f t="shared" si="459"/>
        <v/>
      </c>
      <c r="K1310" s="284" t="str">
        <f t="shared" si="460"/>
        <v/>
      </c>
      <c r="L1310" s="284" t="str">
        <f>L1307</f>
        <v/>
      </c>
      <c r="M1310" s="284" t="str">
        <f t="shared" si="461"/>
        <v/>
      </c>
      <c r="N1310" s="169">
        <f>IF('Pricing Calculator'!$AD$133='Control Panel'!G$1279,1,0)</f>
        <v>1</v>
      </c>
      <c r="O1310" s="934">
        <f>IF('Pricing Calculator'!$AD$133='Control Panel'!H$1279,1,0)</f>
        <v>0</v>
      </c>
      <c r="P1310" s="934">
        <f>IF('Pricing Calculator'!$AD$133='Control Panel'!I$1279,1,0)</f>
        <v>0</v>
      </c>
      <c r="Q1310" s="169">
        <f>IF('Pricing Calculator'!$AD$133='Control Panel'!J$1279,1,0)</f>
        <v>0</v>
      </c>
      <c r="R1310" s="169">
        <f>IF('Pricing Calculator'!$AD$133='Control Panel'!K$1279,1,0)</f>
        <v>0</v>
      </c>
      <c r="S1310" s="249" t="str">
        <f t="shared" si="462"/>
        <v/>
      </c>
      <c r="T1310" s="249" t="str">
        <f t="shared" si="463"/>
        <v/>
      </c>
      <c r="U1310" s="249" t="str">
        <f t="shared" si="464"/>
        <v/>
      </c>
      <c r="V1310" s="249" t="str">
        <f t="shared" si="465"/>
        <v/>
      </c>
      <c r="W1310" s="249" t="str">
        <f t="shared" si="466"/>
        <v/>
      </c>
      <c r="X1310" t="str">
        <f t="shared" si="471"/>
        <v/>
      </c>
      <c r="Y1310" s="472" t="str">
        <f t="shared" si="467"/>
        <v/>
      </c>
      <c r="AA1310" t="str">
        <f t="shared" si="468"/>
        <v/>
      </c>
      <c r="AB1310" t="str">
        <f t="shared" si="469"/>
        <v/>
      </c>
    </row>
    <row r="1311" spans="5:29">
      <c r="E1311" s="1026"/>
      <c r="F1311" s="1053" t="s">
        <v>1302</v>
      </c>
      <c r="G1311" s="284" t="str">
        <f t="shared" si="457"/>
        <v/>
      </c>
      <c r="H1311" s="284" t="str">
        <f t="shared" si="470"/>
        <v/>
      </c>
      <c r="I1311" s="284" t="str">
        <f t="shared" si="458"/>
        <v/>
      </c>
      <c r="J1311" s="284" t="str">
        <f t="shared" si="459"/>
        <v/>
      </c>
      <c r="K1311" s="284" t="str">
        <f t="shared" si="460"/>
        <v/>
      </c>
      <c r="L1311" s="284" t="str">
        <f t="shared" ref="L1311:L1317" si="472">IF(E35=999999, "Not Available", O35)</f>
        <v/>
      </c>
      <c r="M1311" s="284" t="str">
        <f t="shared" si="461"/>
        <v>Not Available</v>
      </c>
      <c r="N1311" s="169">
        <f>IF('Pricing Calculator'!$AD$137='Control Panel'!G$1279,1,0)</f>
        <v>1</v>
      </c>
      <c r="O1311" s="934">
        <f>IF('Pricing Calculator'!$AD$137='Control Panel'!H$1279,1,0)</f>
        <v>0</v>
      </c>
      <c r="P1311" s="934">
        <f>IF('Pricing Calculator'!$AD$137='Control Panel'!I$1279,1,0)</f>
        <v>0</v>
      </c>
      <c r="Q1311" s="169">
        <f>IF('Pricing Calculator'!$AD$137='Control Panel'!J$1279,1,0)</f>
        <v>0</v>
      </c>
      <c r="R1311" s="169">
        <f>IF('Pricing Calculator'!$AD$137='Control Panel'!K$1279,1,0)</f>
        <v>0</v>
      </c>
      <c r="S1311" s="249" t="str">
        <f t="shared" si="462"/>
        <v/>
      </c>
      <c r="T1311" s="249" t="str">
        <f t="shared" si="463"/>
        <v/>
      </c>
      <c r="U1311" s="249" t="str">
        <f t="shared" si="464"/>
        <v/>
      </c>
      <c r="V1311" s="249" t="str">
        <f t="shared" si="465"/>
        <v/>
      </c>
      <c r="W1311" s="249" t="str">
        <f t="shared" si="466"/>
        <v/>
      </c>
      <c r="X1311" t="str">
        <f t="shared" si="471"/>
        <v/>
      </c>
      <c r="Y1311" s="472" t="str">
        <f t="shared" si="467"/>
        <v/>
      </c>
      <c r="AA1311" t="str">
        <f t="shared" si="468"/>
        <v/>
      </c>
      <c r="AB1311" t="str">
        <f t="shared" si="469"/>
        <v/>
      </c>
    </row>
    <row r="1312" spans="5:29">
      <c r="E1312" s="1026"/>
      <c r="F1312" s="1053" t="s">
        <v>1303</v>
      </c>
      <c r="G1312" s="284" t="str">
        <f t="shared" si="457"/>
        <v/>
      </c>
      <c r="H1312" s="284" t="str">
        <f t="shared" si="470"/>
        <v/>
      </c>
      <c r="I1312" s="284" t="str">
        <f t="shared" si="458"/>
        <v/>
      </c>
      <c r="J1312" s="284" t="str">
        <f t="shared" si="459"/>
        <v/>
      </c>
      <c r="K1312" s="284" t="str">
        <f t="shared" si="460"/>
        <v/>
      </c>
      <c r="L1312" s="284" t="str">
        <f t="shared" si="472"/>
        <v/>
      </c>
      <c r="M1312" s="284" t="str">
        <f t="shared" si="461"/>
        <v>Not Available</v>
      </c>
      <c r="N1312" s="169">
        <f>IF('Pricing Calculator'!$AD$139='Control Panel'!G$1279,1,0)</f>
        <v>1</v>
      </c>
      <c r="O1312" s="934">
        <f>IF('Pricing Calculator'!$AD$139='Control Panel'!H$1279,1,0)</f>
        <v>0</v>
      </c>
      <c r="P1312" s="934">
        <f>IF('Pricing Calculator'!$AD$139='Control Panel'!I$1279,1,0)</f>
        <v>0</v>
      </c>
      <c r="Q1312" s="169">
        <f>IF('Pricing Calculator'!$AD$139='Control Panel'!J$1279,1,0)</f>
        <v>0</v>
      </c>
      <c r="R1312" s="169">
        <f>IF('Pricing Calculator'!$AD$139='Control Panel'!K$1279,1,0)</f>
        <v>0</v>
      </c>
      <c r="S1312" s="249" t="str">
        <f t="shared" si="462"/>
        <v/>
      </c>
      <c r="T1312" s="249" t="str">
        <f t="shared" si="463"/>
        <v/>
      </c>
      <c r="U1312" s="249" t="str">
        <f t="shared" si="464"/>
        <v/>
      </c>
      <c r="V1312" s="249" t="str">
        <f t="shared" si="465"/>
        <v/>
      </c>
      <c r="W1312" s="249" t="str">
        <f t="shared" si="466"/>
        <v/>
      </c>
      <c r="X1312" t="str">
        <f t="shared" si="471"/>
        <v/>
      </c>
      <c r="Y1312" s="472" t="str">
        <f t="shared" si="467"/>
        <v/>
      </c>
      <c r="AA1312" t="str">
        <f t="shared" si="468"/>
        <v/>
      </c>
      <c r="AB1312" t="str">
        <f t="shared" si="469"/>
        <v/>
      </c>
    </row>
    <row r="1313" spans="1:28">
      <c r="E1313" s="1026"/>
      <c r="F1313" s="1053" t="s">
        <v>1304</v>
      </c>
      <c r="G1313" s="284" t="str">
        <f t="shared" si="457"/>
        <v/>
      </c>
      <c r="H1313" s="284" t="str">
        <f t="shared" si="470"/>
        <v/>
      </c>
      <c r="I1313" s="284" t="str">
        <f t="shared" si="458"/>
        <v/>
      </c>
      <c r="J1313" s="284" t="str">
        <f t="shared" si="459"/>
        <v/>
      </c>
      <c r="K1313" s="284" t="str">
        <f t="shared" si="460"/>
        <v/>
      </c>
      <c r="L1313" s="284" t="str">
        <f t="shared" si="472"/>
        <v/>
      </c>
      <c r="M1313" s="284" t="str">
        <f t="shared" si="461"/>
        <v>Not Available</v>
      </c>
      <c r="N1313" s="169">
        <f>IF('Pricing Calculator'!$AD$141='Control Panel'!G$1279,1,0)</f>
        <v>1</v>
      </c>
      <c r="O1313" s="934">
        <f>IF('Pricing Calculator'!$AD$141='Control Panel'!H$1279,1,0)</f>
        <v>0</v>
      </c>
      <c r="P1313" s="934">
        <f>IF('Pricing Calculator'!$AD$141='Control Panel'!I$1279,1,0)</f>
        <v>0</v>
      </c>
      <c r="Q1313" s="169">
        <f>IF('Pricing Calculator'!$AD$141='Control Panel'!J$1279,1,0)</f>
        <v>0</v>
      </c>
      <c r="R1313" s="169">
        <f>IF('Pricing Calculator'!$AD$141='Control Panel'!K$1279,1,0)</f>
        <v>0</v>
      </c>
      <c r="S1313" s="249" t="str">
        <f t="shared" si="462"/>
        <v/>
      </c>
      <c r="T1313" s="249" t="str">
        <f t="shared" si="463"/>
        <v/>
      </c>
      <c r="U1313" s="249" t="str">
        <f t="shared" si="464"/>
        <v/>
      </c>
      <c r="V1313" s="249" t="str">
        <f t="shared" si="465"/>
        <v/>
      </c>
      <c r="W1313" s="249" t="str">
        <f t="shared" si="466"/>
        <v/>
      </c>
      <c r="X1313" t="str">
        <f t="shared" si="471"/>
        <v/>
      </c>
      <c r="Y1313" s="472" t="str">
        <f t="shared" si="467"/>
        <v/>
      </c>
      <c r="AA1313" t="str">
        <f t="shared" si="468"/>
        <v/>
      </c>
      <c r="AB1313" t="str">
        <f t="shared" si="469"/>
        <v/>
      </c>
    </row>
    <row r="1314" spans="1:28">
      <c r="E1314" s="1026"/>
      <c r="F1314" s="1053" t="s">
        <v>1305</v>
      </c>
      <c r="G1314" s="284" t="str">
        <f t="shared" si="457"/>
        <v/>
      </c>
      <c r="H1314" s="284" t="str">
        <f t="shared" si="470"/>
        <v/>
      </c>
      <c r="I1314" s="284" t="str">
        <f t="shared" si="458"/>
        <v/>
      </c>
      <c r="J1314" s="284" t="str">
        <f t="shared" si="459"/>
        <v/>
      </c>
      <c r="K1314" s="284" t="str">
        <f t="shared" si="460"/>
        <v/>
      </c>
      <c r="L1314" s="284" t="str">
        <f t="shared" si="472"/>
        <v/>
      </c>
      <c r="M1314" s="284" t="str">
        <f t="shared" si="461"/>
        <v>Not Available</v>
      </c>
      <c r="N1314" s="169">
        <f>IF('Pricing Calculator'!$AD$145='Control Panel'!G$1279,1,0)</f>
        <v>1</v>
      </c>
      <c r="O1314" s="934">
        <f>IF('Pricing Calculator'!$AD$145='Control Panel'!H$1279,1,0)</f>
        <v>0</v>
      </c>
      <c r="P1314" s="934">
        <f>IF('Pricing Calculator'!$AD$145='Control Panel'!I$1279,1,0)</f>
        <v>0</v>
      </c>
      <c r="Q1314" s="169">
        <f>IF('Pricing Calculator'!$AD$145='Control Panel'!J$1279,1,0)</f>
        <v>0</v>
      </c>
      <c r="R1314" s="169">
        <f>IF('Pricing Calculator'!$AD$145='Control Panel'!K$1279,1,0)</f>
        <v>0</v>
      </c>
      <c r="S1314" s="249" t="str">
        <f t="shared" si="462"/>
        <v/>
      </c>
      <c r="T1314" s="249" t="str">
        <f t="shared" si="463"/>
        <v/>
      </c>
      <c r="U1314" s="249" t="str">
        <f t="shared" si="464"/>
        <v/>
      </c>
      <c r="V1314" s="249" t="str">
        <f t="shared" si="465"/>
        <v/>
      </c>
      <c r="W1314" s="249" t="str">
        <f t="shared" si="466"/>
        <v/>
      </c>
      <c r="X1314" t="str">
        <f t="shared" si="471"/>
        <v/>
      </c>
      <c r="Y1314" s="472" t="str">
        <f t="shared" si="467"/>
        <v/>
      </c>
      <c r="AA1314" t="str">
        <f t="shared" si="468"/>
        <v/>
      </c>
      <c r="AB1314" t="str">
        <f t="shared" si="469"/>
        <v/>
      </c>
    </row>
    <row r="1315" spans="1:28">
      <c r="E1315" s="1026"/>
      <c r="F1315" s="1053" t="s">
        <v>1306</v>
      </c>
      <c r="G1315" s="284" t="str">
        <f t="shared" si="457"/>
        <v/>
      </c>
      <c r="H1315" s="284" t="str">
        <f t="shared" si="470"/>
        <v/>
      </c>
      <c r="I1315" s="284" t="str">
        <f t="shared" si="458"/>
        <v/>
      </c>
      <c r="J1315" s="284" t="str">
        <f t="shared" si="459"/>
        <v/>
      </c>
      <c r="K1315" s="284" t="str">
        <f t="shared" si="460"/>
        <v/>
      </c>
      <c r="L1315" s="284" t="str">
        <f t="shared" si="472"/>
        <v/>
      </c>
      <c r="M1315" s="284" t="str">
        <f t="shared" si="461"/>
        <v>Not Available</v>
      </c>
      <c r="N1315" s="169">
        <f>IF('Pricing Calculator'!$AD$147='Control Panel'!G$1279,1,0)</f>
        <v>1</v>
      </c>
      <c r="O1315" s="934">
        <f>IF('Pricing Calculator'!$AD$147='Control Panel'!H$1279,1,0)</f>
        <v>0</v>
      </c>
      <c r="P1315" s="934">
        <f>IF('Pricing Calculator'!$AD$147='Control Panel'!I$1279,1,0)</f>
        <v>0</v>
      </c>
      <c r="Q1315" s="169">
        <f>IF('Pricing Calculator'!$AD$147='Control Panel'!J$1279,1,0)</f>
        <v>0</v>
      </c>
      <c r="R1315" s="169">
        <f>IF('Pricing Calculator'!$AD$147='Control Panel'!K$1279,1,0)</f>
        <v>0</v>
      </c>
      <c r="S1315" s="249" t="str">
        <f t="shared" si="462"/>
        <v/>
      </c>
      <c r="T1315" s="249" t="str">
        <f t="shared" si="463"/>
        <v/>
      </c>
      <c r="U1315" s="249" t="str">
        <f t="shared" si="464"/>
        <v/>
      </c>
      <c r="V1315" s="249" t="str">
        <f t="shared" si="465"/>
        <v/>
      </c>
      <c r="W1315" s="249" t="str">
        <f t="shared" si="466"/>
        <v/>
      </c>
      <c r="X1315" t="str">
        <f t="shared" si="471"/>
        <v/>
      </c>
      <c r="Y1315" s="472" t="str">
        <f t="shared" si="467"/>
        <v/>
      </c>
      <c r="AA1315" t="str">
        <f t="shared" si="468"/>
        <v/>
      </c>
      <c r="AB1315" t="str">
        <f t="shared" si="469"/>
        <v/>
      </c>
    </row>
    <row r="1316" spans="1:28">
      <c r="E1316" s="1026"/>
      <c r="F1316" s="1053" t="s">
        <v>4643</v>
      </c>
      <c r="G1316" s="284" t="str">
        <f t="shared" si="457"/>
        <v/>
      </c>
      <c r="H1316" s="284" t="str">
        <f t="shared" si="470"/>
        <v/>
      </c>
      <c r="I1316" s="284" t="str">
        <f t="shared" si="458"/>
        <v/>
      </c>
      <c r="J1316" s="284" t="str">
        <f t="shared" si="459"/>
        <v/>
      </c>
      <c r="K1316" s="284" t="str">
        <f t="shared" si="460"/>
        <v/>
      </c>
      <c r="L1316" s="284" t="str">
        <f t="shared" si="472"/>
        <v/>
      </c>
      <c r="M1316" s="284" t="str">
        <f t="shared" si="461"/>
        <v>Not Available</v>
      </c>
    </row>
    <row r="1317" spans="1:28">
      <c r="E1317" s="1026"/>
      <c r="F1317" s="1053" t="s">
        <v>4644</v>
      </c>
      <c r="G1317" s="284" t="str">
        <f t="shared" si="457"/>
        <v/>
      </c>
      <c r="H1317" s="284" t="str">
        <f t="shared" si="470"/>
        <v/>
      </c>
      <c r="I1317" s="284" t="str">
        <f t="shared" si="458"/>
        <v/>
      </c>
      <c r="J1317" s="284" t="str">
        <f t="shared" si="459"/>
        <v/>
      </c>
      <c r="K1317" s="284" t="str">
        <f t="shared" si="460"/>
        <v/>
      </c>
      <c r="L1317" s="284" t="str">
        <f t="shared" si="472"/>
        <v/>
      </c>
      <c r="M1317" s="284" t="str">
        <f t="shared" si="461"/>
        <v>Not Available</v>
      </c>
    </row>
    <row r="1318" spans="1:28">
      <c r="E1318" s="1026"/>
      <c r="F1318" s="1053" t="s">
        <v>1307</v>
      </c>
      <c r="G1318" s="284" t="str">
        <f>IF(E438=999999, "Not Available", O438)</f>
        <v/>
      </c>
      <c r="H1318" s="284" t="str">
        <f>IF(E451=999999, "Not Available", O451)</f>
        <v/>
      </c>
      <c r="I1318" s="284" t="str">
        <f>IF(E464=999999, "Not Available", O464)</f>
        <v/>
      </c>
      <c r="J1318" s="284" t="str">
        <f>IF(E477=999999, "Not Available", O477)</f>
        <v/>
      </c>
      <c r="K1318" s="284" t="str">
        <f>IF(E490=999999, "Not Available", O490)</f>
        <v/>
      </c>
      <c r="L1318" s="284" t="str">
        <f t="shared" ref="L1318:L1325" si="473">IF(E78=999999, "Not Available", O78)</f>
        <v/>
      </c>
      <c r="M1318" s="284" t="str">
        <f t="shared" ref="M1318:M1325" si="474">IF(E87=999999, "Not Available", O87)</f>
        <v/>
      </c>
    </row>
    <row r="1319" spans="1:28">
      <c r="E1319" s="1026"/>
      <c r="F1319" s="1053" t="s">
        <v>1308</v>
      </c>
      <c r="G1319" s="284" t="str">
        <f t="shared" ref="G1319:G1324" si="475">IF(E440=999999, "Not Available", O440)</f>
        <v/>
      </c>
      <c r="H1319" s="284" t="str">
        <f t="shared" ref="H1319:H1324" si="476">IF(E453=999999, "Not Available", O453)</f>
        <v/>
      </c>
      <c r="I1319" s="284" t="str">
        <f t="shared" ref="I1319:I1324" si="477">IF(E466=999999, "Not Available", O466)</f>
        <v/>
      </c>
      <c r="J1319" s="284" t="str">
        <f t="shared" ref="J1319:J1324" si="478">IF(E479=999999, "Not Available", O479)</f>
        <v/>
      </c>
      <c r="K1319" s="284" t="str">
        <f t="shared" ref="K1319:K1324" si="479">IF(E492=999999, "Not Available", O492)</f>
        <v/>
      </c>
      <c r="L1319" s="284" t="str">
        <f t="shared" si="473"/>
        <v/>
      </c>
      <c r="M1319" s="284" t="str">
        <f t="shared" si="474"/>
        <v/>
      </c>
    </row>
    <row r="1320" spans="1:28">
      <c r="E1320" s="1026"/>
      <c r="F1320" s="1053" t="s">
        <v>1309</v>
      </c>
      <c r="G1320" s="284" t="str">
        <f t="shared" si="475"/>
        <v/>
      </c>
      <c r="H1320" s="284" t="str">
        <f t="shared" si="476"/>
        <v/>
      </c>
      <c r="I1320" s="284" t="str">
        <f t="shared" si="477"/>
        <v/>
      </c>
      <c r="J1320" s="284" t="str">
        <f t="shared" si="478"/>
        <v/>
      </c>
      <c r="K1320" s="284" t="str">
        <f t="shared" si="479"/>
        <v/>
      </c>
      <c r="L1320" s="284" t="str">
        <f t="shared" si="473"/>
        <v/>
      </c>
      <c r="M1320" s="284" t="str">
        <f t="shared" si="474"/>
        <v/>
      </c>
    </row>
    <row r="1321" spans="1:28">
      <c r="E1321" s="1026"/>
      <c r="F1321" s="1053" t="s">
        <v>1310</v>
      </c>
      <c r="G1321" s="284" t="str">
        <f t="shared" si="475"/>
        <v/>
      </c>
      <c r="H1321" s="284" t="str">
        <f t="shared" si="476"/>
        <v/>
      </c>
      <c r="I1321" s="284" t="str">
        <f t="shared" si="477"/>
        <v/>
      </c>
      <c r="J1321" s="284" t="str">
        <f t="shared" si="478"/>
        <v/>
      </c>
      <c r="K1321" s="284" t="str">
        <f t="shared" si="479"/>
        <v/>
      </c>
      <c r="L1321" s="284" t="str">
        <f t="shared" si="473"/>
        <v/>
      </c>
      <c r="M1321" s="284" t="str">
        <f t="shared" si="474"/>
        <v/>
      </c>
    </row>
    <row r="1322" spans="1:28">
      <c r="E1322" s="1026"/>
      <c r="F1322" s="1053" t="s">
        <v>1311</v>
      </c>
      <c r="G1322" s="284" t="str">
        <f t="shared" si="475"/>
        <v/>
      </c>
      <c r="H1322" s="284" t="str">
        <f t="shared" si="476"/>
        <v/>
      </c>
      <c r="I1322" s="284" t="str">
        <f t="shared" si="477"/>
        <v/>
      </c>
      <c r="J1322" s="284" t="str">
        <f t="shared" si="478"/>
        <v/>
      </c>
      <c r="K1322" s="284" t="str">
        <f t="shared" si="479"/>
        <v/>
      </c>
      <c r="L1322" s="284" t="str">
        <f t="shared" si="473"/>
        <v/>
      </c>
      <c r="M1322" s="284" t="str">
        <f t="shared" si="474"/>
        <v/>
      </c>
    </row>
    <row r="1323" spans="1:28">
      <c r="F1323" s="1053" t="s">
        <v>1312</v>
      </c>
      <c r="G1323" s="284" t="str">
        <f t="shared" si="475"/>
        <v/>
      </c>
      <c r="H1323" s="284" t="str">
        <f t="shared" si="476"/>
        <v/>
      </c>
      <c r="I1323" s="284" t="str">
        <f t="shared" si="477"/>
        <v/>
      </c>
      <c r="J1323" s="284" t="str">
        <f t="shared" si="478"/>
        <v/>
      </c>
      <c r="K1323" s="284" t="str">
        <f t="shared" si="479"/>
        <v/>
      </c>
      <c r="L1323" s="284" t="str">
        <f t="shared" si="473"/>
        <v/>
      </c>
      <c r="M1323" s="284" t="str">
        <f t="shared" si="474"/>
        <v/>
      </c>
    </row>
    <row r="1324" spans="1:28">
      <c r="F1324" s="1053" t="s">
        <v>1313</v>
      </c>
      <c r="G1324" s="284" t="str">
        <f t="shared" si="475"/>
        <v/>
      </c>
      <c r="H1324" s="284" t="str">
        <f t="shared" si="476"/>
        <v/>
      </c>
      <c r="I1324" s="284" t="str">
        <f t="shared" si="477"/>
        <v/>
      </c>
      <c r="J1324" s="284" t="str">
        <f t="shared" si="478"/>
        <v/>
      </c>
      <c r="K1324" s="284" t="str">
        <f t="shared" si="479"/>
        <v/>
      </c>
      <c r="L1324" s="284" t="str">
        <f t="shared" si="473"/>
        <v/>
      </c>
      <c r="M1324" s="284" t="str">
        <f t="shared" si="474"/>
        <v/>
      </c>
    </row>
    <row r="1325" spans="1:28">
      <c r="F1325" s="1053" t="s">
        <v>1314</v>
      </c>
      <c r="G1325" s="284" t="str">
        <f>IF(E447=999999, "Not Available", O447)</f>
        <v/>
      </c>
      <c r="H1325" s="284" t="str">
        <f>IF(E460=999999, "Not Available", O460)</f>
        <v/>
      </c>
      <c r="I1325" s="284" t="str">
        <f>IF(E473=999999, "Not Available", O473)</f>
        <v/>
      </c>
      <c r="J1325" s="284" t="str">
        <f>IF(E486=999999, "Not Available", O486)</f>
        <v/>
      </c>
      <c r="K1325" s="284" t="str">
        <f>IF(E499=999999, "Not Available", O499)</f>
        <v/>
      </c>
      <c r="L1325" s="284" t="str">
        <f t="shared" si="473"/>
        <v/>
      </c>
      <c r="M1325" s="284" t="str">
        <f t="shared" si="474"/>
        <v>Not Available</v>
      </c>
    </row>
    <row r="1326" spans="1:28">
      <c r="F1326" s="1055"/>
    </row>
    <row r="1327" spans="1:28" ht="34.799999999999997">
      <c r="A1327" s="12" t="s">
        <v>303</v>
      </c>
      <c r="F1327" s="1055"/>
      <c r="G1327" s="304"/>
    </row>
    <row r="1328" spans="1:28">
      <c r="B1328" s="2" t="s">
        <v>43</v>
      </c>
      <c r="C1328" s="2" t="s">
        <v>0</v>
      </c>
      <c r="D1328" s="2"/>
      <c r="E1328" s="564" t="s">
        <v>74</v>
      </c>
      <c r="F1328" s="2" t="s">
        <v>178</v>
      </c>
      <c r="G1328" s="2" t="s">
        <v>171</v>
      </c>
      <c r="H1328" s="2" t="s">
        <v>307</v>
      </c>
      <c r="I1328" s="2" t="s">
        <v>2</v>
      </c>
      <c r="J1328" s="2" t="s">
        <v>3154</v>
      </c>
    </row>
    <row r="1329" spans="1:14">
      <c r="A1329" s="47"/>
      <c r="B1329">
        <v>1</v>
      </c>
      <c r="C1329" t="s">
        <v>304</v>
      </c>
      <c r="D1329" s="1053" t="s">
        <v>14</v>
      </c>
      <c r="E1329" s="1025">
        <f>IF(N589=999999, "Not Available", N589)</f>
        <v>0.09</v>
      </c>
      <c r="F1329" s="1053">
        <f>IF(E1329="Not Available","Not Available", E1329*744)</f>
        <v>66.959999999999994</v>
      </c>
      <c r="G1329" s="1055">
        <f>IF('Pricing Calculator'!$Q$658=D1329,1,0)</f>
        <v>0</v>
      </c>
      <c r="H1329" s="304">
        <f>IF(E1329="Not Available", "Not Available", (G1329*E1329*$A$1332))</f>
        <v>0</v>
      </c>
      <c r="I1329" s="1037" t="str">
        <f>IF(G1329, O589, "")</f>
        <v/>
      </c>
      <c r="J1329" s="1037" t="str">
        <f>P589</f>
        <v/>
      </c>
    </row>
    <row r="1330" spans="1:14">
      <c r="B1330">
        <v>2</v>
      </c>
      <c r="C1330" t="s">
        <v>304</v>
      </c>
      <c r="D1330" s="1053" t="s">
        <v>298</v>
      </c>
      <c r="E1330" s="1025" t="str">
        <f>IF(N590=999999, "Not Available", N590)</f>
        <v>Not Available</v>
      </c>
      <c r="F1330" s="1053" t="str">
        <f>IF(E1330="Not Available","Not Available", E1330*744)</f>
        <v>Not Available</v>
      </c>
      <c r="G1330" s="1055">
        <f>IF('Pricing Calculator'!$Q$658=D1330,1,0)</f>
        <v>0</v>
      </c>
      <c r="H1330" s="304" t="str">
        <f>IF(E1330="Not Available", "Not Available", (G1330*E1330*$A$1332))</f>
        <v>Not Available</v>
      </c>
      <c r="I1330" s="1037" t="str">
        <f>IF(G1330, O590, "")</f>
        <v/>
      </c>
      <c r="J1330" s="1037" t="str">
        <f>P590</f>
        <v/>
      </c>
    </row>
    <row r="1331" spans="1:14">
      <c r="A1331" t="s">
        <v>306</v>
      </c>
      <c r="B1331">
        <v>3</v>
      </c>
      <c r="C1331" t="s">
        <v>304</v>
      </c>
      <c r="D1331" s="1053" t="s">
        <v>15</v>
      </c>
      <c r="E1331" s="1025">
        <f>IF(N591=999999, "Not Available", N591)</f>
        <v>2.93</v>
      </c>
      <c r="F1331" s="1053">
        <f>IF(E1331="Not Available","Not Available", E1331*744)</f>
        <v>2179.92</v>
      </c>
      <c r="G1331" s="1055">
        <f>IF('Pricing Calculator'!$Q$658=D1331,1,0)</f>
        <v>1</v>
      </c>
      <c r="H1331" s="304">
        <f>IF(E1331="Not Available", "Not Available", (G1331*E1331*$A$1332))</f>
        <v>0</v>
      </c>
      <c r="I1331" s="1037" t="str">
        <f>IF(AND(G1331&gt;0, A1332&gt;0), O591, "")</f>
        <v/>
      </c>
      <c r="J1331" s="1037" t="str">
        <f>P591</f>
        <v/>
      </c>
    </row>
    <row r="1332" spans="1:14">
      <c r="A1332" s="43">
        <f>'Pricing Calculator'!Q656</f>
        <v>0</v>
      </c>
      <c r="B1332">
        <v>4</v>
      </c>
      <c r="C1332" t="s">
        <v>304</v>
      </c>
      <c r="D1332" s="1053" t="s">
        <v>297</v>
      </c>
      <c r="E1332" s="1025" t="str">
        <f>IF(N592=999999, "Not Available", N592)</f>
        <v>Not Available</v>
      </c>
      <c r="F1332" s="1053" t="str">
        <f>IF(E1332="Not Available","Not Available", E1332*744)</f>
        <v>Not Available</v>
      </c>
      <c r="G1332" s="1055">
        <f>IF('Pricing Calculator'!$Q$658=D1332,1,0)</f>
        <v>0</v>
      </c>
      <c r="H1332" s="304" t="str">
        <f>IF(E1332="Not Available", "Not Available", (G1332*E1332*$A$1332))</f>
        <v>Not Available</v>
      </c>
      <c r="I1332" s="1037" t="str">
        <f>IF(G1332, O592, "")</f>
        <v/>
      </c>
      <c r="J1332" s="1037" t="str">
        <f>P592</f>
        <v/>
      </c>
    </row>
    <row r="1333" spans="1:14">
      <c r="G1333" s="1055"/>
      <c r="H1333" s="1103" t="str">
        <f>IF(E592 =999999, "Not Available", SUM(H1329:H1332))</f>
        <v>Not Available</v>
      </c>
      <c r="I1333" s="1037"/>
    </row>
    <row r="1334" spans="1:14">
      <c r="G1334" s="1055"/>
      <c r="H1334" s="304"/>
    </row>
    <row r="1335" spans="1:14">
      <c r="F1335" s="1055"/>
      <c r="G1335" s="304"/>
    </row>
    <row r="1336" spans="1:14">
      <c r="F1336" s="1055"/>
      <c r="G1336" s="304"/>
    </row>
    <row r="1337" spans="1:14" ht="34.799999999999997">
      <c r="A1337" s="12" t="s">
        <v>147</v>
      </c>
      <c r="B1337" s="33"/>
      <c r="K1337" s="1553" t="s">
        <v>683</v>
      </c>
      <c r="L1337" s="1553"/>
      <c r="M1337" s="1553"/>
      <c r="N1337" s="1553"/>
    </row>
    <row r="1338" spans="1:14">
      <c r="D1338" s="2" t="s">
        <v>3455</v>
      </c>
      <c r="E1338" s="2" t="s">
        <v>4650</v>
      </c>
      <c r="I1338" s="2" t="s">
        <v>2</v>
      </c>
      <c r="J1338" s="2" t="s">
        <v>3154</v>
      </c>
      <c r="K1338" s="19"/>
      <c r="M1338" t="s">
        <v>151</v>
      </c>
    </row>
    <row r="1339" spans="1:14">
      <c r="B1339" t="s">
        <v>149</v>
      </c>
      <c r="C1339" s="92" t="str">
        <f>IF(E510 =999999, "Not Available", N510)</f>
        <v>Not Available</v>
      </c>
      <c r="D1339" s="1053" t="str">
        <f>IF(C1342&lt;50, C1339, IF(C1342&lt;500, C1340, IF(C1342&gt;500, (ROUND(C1342/500,0))*C1340+C1340, "")))</f>
        <v>Not Available</v>
      </c>
      <c r="E1339" s="1055" t="str">
        <f>IF(C1339="Not Available", "Not Available", D1339*C1343)</f>
        <v>Not Available</v>
      </c>
      <c r="I1339" s="1037" t="str">
        <f>IF(C1342&gt;0, O511, "")</f>
        <v/>
      </c>
      <c r="J1339" s="1014" t="str">
        <f>P511</f>
        <v/>
      </c>
      <c r="K1339" s="19"/>
      <c r="L1339" t="s">
        <v>149</v>
      </c>
      <c r="M1339" s="92" t="str">
        <f>IF(E510 =999999, "Not Available", E510)</f>
        <v>Not Available</v>
      </c>
    </row>
    <row r="1340" spans="1:14">
      <c r="B1340" t="s">
        <v>150</v>
      </c>
      <c r="C1340" s="92">
        <f>IF(E511 =999999, "Not Available", N511)</f>
        <v>10</v>
      </c>
      <c r="I1340" s="1037"/>
      <c r="J1340" s="1014"/>
      <c r="K1340" s="19"/>
      <c r="L1340" t="s">
        <v>150</v>
      </c>
      <c r="M1340" s="92">
        <f>IF(E511 =999999, "Not Available", E511)</f>
        <v>10</v>
      </c>
    </row>
    <row r="1341" spans="1:14">
      <c r="K1341" s="19"/>
    </row>
    <row r="1342" spans="1:14">
      <c r="B1342" t="s">
        <v>4649</v>
      </c>
      <c r="C1342" s="43">
        <f>'Pricing Calculator'!S394</f>
        <v>0</v>
      </c>
      <c r="K1342" s="19"/>
      <c r="L1342" t="s">
        <v>152</v>
      </c>
      <c r="M1342" s="43">
        <f>'Preferred Scenarios Calculator'!Q9</f>
        <v>0</v>
      </c>
    </row>
    <row r="1343" spans="1:14">
      <c r="B1343" t="s">
        <v>548</v>
      </c>
      <c r="C1343" s="589">
        <f>'Pricing Calculator'!S396</f>
        <v>0</v>
      </c>
      <c r="K1343" s="19"/>
    </row>
    <row r="1344" spans="1:14">
      <c r="B1344" t="s">
        <v>25</v>
      </c>
      <c r="C1344" s="38"/>
      <c r="K1344" s="19"/>
      <c r="L1344" t="s">
        <v>25</v>
      </c>
      <c r="M1344" s="38" t="str">
        <f>IF(M1340 ="Not Available", "Not Available", IF(M1342&gt;5,(M1342-5)*M1340,"First 5GB Free"))</f>
        <v>First 5GB Free</v>
      </c>
    </row>
    <row r="1345" spans="2:15">
      <c r="B1345" t="s">
        <v>271</v>
      </c>
      <c r="K1345" s="19"/>
      <c r="L1345" t="s">
        <v>271</v>
      </c>
    </row>
    <row r="1346" spans="2:15">
      <c r="B1346" s="29" t="s">
        <v>4704</v>
      </c>
      <c r="C1346" s="29"/>
      <c r="D1346" s="1068"/>
      <c r="E1346" s="1069"/>
      <c r="F1346" s="1068"/>
      <c r="G1346" s="1068"/>
      <c r="H1346" s="1068"/>
      <c r="I1346" s="1068"/>
      <c r="J1346" s="1068"/>
      <c r="K1346" s="1537" t="s">
        <v>57</v>
      </c>
      <c r="L1346" s="1537"/>
      <c r="M1346" s="990"/>
      <c r="N1346" s="1537" t="s">
        <v>53</v>
      </c>
      <c r="O1346" s="1537"/>
    </row>
    <row r="1347" spans="2:15">
      <c r="B1347" s="2"/>
      <c r="C1347" s="2" t="s">
        <v>48</v>
      </c>
      <c r="D1347" s="2" t="s">
        <v>294</v>
      </c>
      <c r="E1347" s="567" t="s">
        <v>49</v>
      </c>
      <c r="F1347" s="2" t="s">
        <v>50</v>
      </c>
      <c r="G1347" s="2"/>
      <c r="H1347" s="2"/>
      <c r="I1347" s="2"/>
      <c r="J1347" s="2"/>
      <c r="K1347" s="31" t="s">
        <v>55</v>
      </c>
      <c r="L1347" s="2" t="s">
        <v>56</v>
      </c>
      <c r="M1347" s="2"/>
      <c r="N1347" s="31" t="s">
        <v>31</v>
      </c>
      <c r="O1347" s="919" t="s">
        <v>10</v>
      </c>
    </row>
    <row r="1348" spans="2:15">
      <c r="B1348" t="s">
        <v>487</v>
      </c>
      <c r="C1348" s="301">
        <f>IF(E179=999999, "Not Available", N179)</f>
        <v>5.28E-2</v>
      </c>
      <c r="D1348" s="1070">
        <f>C1348*O1348</f>
        <v>54.0672</v>
      </c>
      <c r="E1348" s="1071">
        <f>IF(E172=999999, "Not Available", N172)</f>
        <v>2.4E-2</v>
      </c>
      <c r="F1348" s="1070">
        <f>E1348*O1348</f>
        <v>24.576000000000001</v>
      </c>
      <c r="G1348" s="1072"/>
      <c r="H1348" s="1070"/>
      <c r="I1348" s="1072"/>
      <c r="J1348" s="1070"/>
      <c r="K1348" s="30">
        <v>0</v>
      </c>
      <c r="L1348" s="22">
        <f>O1348</f>
        <v>1024</v>
      </c>
      <c r="M1348" s="22"/>
      <c r="N1348" s="34">
        <v>1</v>
      </c>
      <c r="O1348" s="936">
        <v>1024</v>
      </c>
    </row>
    <row r="1349" spans="2:15">
      <c r="B1349" t="s">
        <v>488</v>
      </c>
      <c r="C1349" s="301">
        <f>IF(E180=999999, "Not Available", N180)</f>
        <v>4.7199999999999999E-2</v>
      </c>
      <c r="D1349" s="1070">
        <f>C1349*O1349+D1348</f>
        <v>2422.3743999999997</v>
      </c>
      <c r="E1349" s="1071">
        <f>IF(E173=999999, "Not Available", N173)</f>
        <v>2.3599999999999999E-2</v>
      </c>
      <c r="F1349" s="1070">
        <f>E1349*O1349+F1348</f>
        <v>1208.7295999999999</v>
      </c>
      <c r="G1349" s="1072"/>
      <c r="H1349" s="1070"/>
      <c r="I1349" s="1072"/>
      <c r="J1349" s="1073"/>
      <c r="K1349" s="35">
        <f>L1348</f>
        <v>1024</v>
      </c>
      <c r="L1349" s="22">
        <f>L1348+O1349</f>
        <v>51200</v>
      </c>
      <c r="M1349" s="22"/>
      <c r="N1349" s="34">
        <v>49</v>
      </c>
      <c r="O1349" s="940">
        <f>$O$905*N1349</f>
        <v>50176</v>
      </c>
    </row>
    <row r="1350" spans="2:15">
      <c r="B1350" t="s">
        <v>489</v>
      </c>
      <c r="C1350" s="301">
        <f>IF(E181=999999, "Not Available", N181)</f>
        <v>4.6399999999999997E-2</v>
      </c>
      <c r="D1350" s="1070">
        <f>C1350*O1350+D1349</f>
        <v>23803.4944</v>
      </c>
      <c r="E1350" s="1071">
        <f>IF(E174=999999, "Not Available", N174)</f>
        <v>2.3199999999999998E-2</v>
      </c>
      <c r="F1350" s="1070">
        <f>E1350*O1350+F1349</f>
        <v>11899.2896</v>
      </c>
      <c r="G1350" s="1072"/>
      <c r="H1350" s="1070"/>
      <c r="I1350" s="1072"/>
      <c r="J1350" s="1073"/>
      <c r="K1350" s="35">
        <f>L1349</f>
        <v>51200</v>
      </c>
      <c r="L1350" s="22">
        <f>L1349+O1350</f>
        <v>512000</v>
      </c>
      <c r="M1350" s="22"/>
      <c r="N1350" s="34">
        <v>450</v>
      </c>
      <c r="O1350" s="940">
        <f>$O$905*N1350</f>
        <v>460800</v>
      </c>
    </row>
    <row r="1351" spans="2:15">
      <c r="B1351" t="s">
        <v>490</v>
      </c>
      <c r="C1351" s="301">
        <f>IF(E182=999999, "Not Available", N182)</f>
        <v>4.5600000000000002E-2</v>
      </c>
      <c r="D1351" s="1070">
        <f>C1351*O1351+D1350</f>
        <v>47150.6944</v>
      </c>
      <c r="E1351" s="1071">
        <f>IF(E175=999999, "Not Available", N175)</f>
        <v>2.2800000000000001E-2</v>
      </c>
      <c r="F1351" s="1070">
        <f>E1351*O1351+F1350</f>
        <v>23572.889600000002</v>
      </c>
      <c r="G1351" s="1072"/>
      <c r="H1351" s="1070"/>
      <c r="I1351" s="1072"/>
      <c r="J1351" s="1073"/>
      <c r="K1351" s="35">
        <f>L1350</f>
        <v>512000</v>
      </c>
      <c r="L1351" s="22">
        <f>L1350+O1351</f>
        <v>1024000</v>
      </c>
      <c r="M1351" s="22"/>
      <c r="N1351" s="34">
        <v>500</v>
      </c>
      <c r="O1351" s="940">
        <f>$O$905*N1351</f>
        <v>512000</v>
      </c>
    </row>
    <row r="1352" spans="2:15">
      <c r="B1352" t="s">
        <v>491</v>
      </c>
      <c r="C1352" s="301">
        <f>IF(E183=999999, "Not Available", N183)</f>
        <v>4.48E-2</v>
      </c>
      <c r="D1352" s="1070">
        <f>C1352*O1352+D1351</f>
        <v>230651.4944</v>
      </c>
      <c r="E1352" s="1071">
        <f>IF(E176=999999, "Not Available", N176)</f>
        <v>2.24E-2</v>
      </c>
      <c r="F1352" s="1070">
        <f>E1352*O1352+F1351</f>
        <v>115323.28959999999</v>
      </c>
      <c r="G1352" s="1072"/>
      <c r="H1352" s="1070"/>
      <c r="I1352" s="1072"/>
      <c r="J1352" s="1073"/>
      <c r="K1352" s="35">
        <f>L1351</f>
        <v>1024000</v>
      </c>
      <c r="L1352" s="22">
        <f>L1351+O1352</f>
        <v>5120000</v>
      </c>
      <c r="M1352" s="22"/>
      <c r="N1352" s="34">
        <v>4000</v>
      </c>
      <c r="O1352" s="940">
        <f>$O$905*N1352</f>
        <v>4096000</v>
      </c>
    </row>
    <row r="1353" spans="2:15">
      <c r="B1353" t="s">
        <v>486</v>
      </c>
      <c r="C1353" s="64">
        <f>C1352</f>
        <v>4.48E-2</v>
      </c>
      <c r="D1353" s="1070">
        <f>C1353*O1353+D1352</f>
        <v>643528.29440000001</v>
      </c>
      <c r="E1353" s="1074">
        <f>E1352</f>
        <v>2.24E-2</v>
      </c>
      <c r="F1353" s="1070">
        <f>E1353*O1353+F1352</f>
        <v>321761.68959999998</v>
      </c>
      <c r="G1353" s="1075"/>
      <c r="H1353" s="1070"/>
      <c r="I1353" s="1075"/>
      <c r="J1353" s="1073"/>
      <c r="K1353" s="35">
        <f>L1352</f>
        <v>5120000</v>
      </c>
      <c r="L1353" s="22">
        <f>L1352+O1353</f>
        <v>14336000</v>
      </c>
      <c r="N1353" s="34">
        <v>9000</v>
      </c>
      <c r="O1353" s="940">
        <f>$O$905*N1353</f>
        <v>9216000</v>
      </c>
    </row>
    <row r="1354" spans="2:15">
      <c r="C1354" s="64"/>
      <c r="D1354" s="1070"/>
      <c r="E1354" s="1120"/>
      <c r="F1354" s="1070"/>
      <c r="G1354" s="1075"/>
      <c r="H1354" s="1070"/>
      <c r="I1354" s="1075"/>
      <c r="J1354" s="1073"/>
      <c r="K1354" s="991"/>
      <c r="L1354" s="22"/>
      <c r="N1354" s="992"/>
      <c r="O1354" s="940"/>
    </row>
    <row r="1355" spans="2:15">
      <c r="C1355" s="64"/>
      <c r="D1355" s="1070"/>
      <c r="E1355" s="1120"/>
      <c r="F1355" s="1070"/>
      <c r="G1355" s="1075"/>
      <c r="H1355" s="1070"/>
      <c r="I1355" s="1075"/>
      <c r="J1355" s="1073"/>
      <c r="K1355" s="991"/>
      <c r="L1355" s="22"/>
      <c r="N1355" s="992"/>
      <c r="O1355" s="940"/>
    </row>
    <row r="1356" spans="2:15">
      <c r="B1356" s="32" t="s">
        <v>51</v>
      </c>
      <c r="C1356" s="32" t="s">
        <v>359</v>
      </c>
      <c r="D1356" s="1077" t="s">
        <v>25</v>
      </c>
      <c r="E1356" s="1078" t="s">
        <v>458</v>
      </c>
      <c r="G1356" s="1077" t="s">
        <v>2</v>
      </c>
      <c r="H1356" s="1077" t="s">
        <v>3154</v>
      </c>
      <c r="I1356" s="1075"/>
      <c r="J1356" s="1073"/>
      <c r="K1356" s="991"/>
      <c r="L1356" s="22"/>
      <c r="N1356" s="992"/>
      <c r="O1356" s="940"/>
    </row>
    <row r="1357" spans="2:15">
      <c r="B1357" t="s">
        <v>410</v>
      </c>
      <c r="C1357" s="26">
        <f>'Pricing Calculator'!S398</f>
        <v>0</v>
      </c>
      <c r="D1357" s="1079">
        <f>IF(AND(C1357&gt;K1348,C1357&lt;=L1348),C1357*C1348,IF(AND(C1357&gt;K1349,C1357&lt;=L1349),D1348+(C1349*(C1357-L1348)),IF(AND(C1357&gt;K1350,C1357&lt;=L1350),D1349+(C1350*(C1357-L1349)),IF(AND(C1357&gt;K1351,C1357&lt;=L1351),D1350+(C1351*(C1357-L1350)),IF(AND(C1357&gt;K1352,C1357&lt;=L1352),D1351+(C1352*(C1357-L1351)),IF(C1357&gt;=L1352, D1352+(C1353*(C1357-L1352)),0))))))</f>
        <v>0</v>
      </c>
      <c r="E1357" s="568" t="str">
        <f>IF(E1339="Not Available", "Not Available", D1357)</f>
        <v>Not Available</v>
      </c>
      <c r="G1357" s="1053" t="str">
        <f>IF(C1357&gt;0, O179, "")</f>
        <v/>
      </c>
      <c r="H1357" s="1070" t="str">
        <f>P179</f>
        <v/>
      </c>
      <c r="I1357" s="1075"/>
      <c r="J1357" s="1073"/>
      <c r="K1357" s="991"/>
      <c r="L1357" s="22"/>
      <c r="N1357" s="992"/>
      <c r="O1357" s="940"/>
    </row>
    <row r="1358" spans="2:15">
      <c r="B1358" t="s">
        <v>411</v>
      </c>
      <c r="C1358" s="26">
        <f>'Pricing Calculator'!S398</f>
        <v>0</v>
      </c>
      <c r="D1358" s="1079">
        <f>IF(AND(C1358&gt;K1348,C1358&lt;=L1348),C1358*E1348,IF(AND(C1358&gt;K1349,C1358&lt;=L1349),F1348+(E1349*(C1358-L1348)),IF(AND(C1358&gt;K1350,C1358&lt;=L1350),F1349+(E1350*(C1358-L1349)),IF(AND(C1358&gt;K1351,C1358&lt;=L1351),F1350+(E1351*(C1358-L1350)),IF(AND(C1358&gt;K1352,C1358&lt;=L1352),F1351+(E1352*(C1358-L1351)),IF(C1358&gt;=L1352, F1352+(E1353*(C1358-L1352)),0))))))</f>
        <v>0</v>
      </c>
      <c r="E1358" s="568" t="str">
        <f>IF(E1339="Not Available", "Not Available", D1358)</f>
        <v>Not Available</v>
      </c>
      <c r="G1358" s="1053" t="str">
        <f>IF(C1358&gt;0, O172, "")</f>
        <v/>
      </c>
      <c r="H1358" s="1018" t="str">
        <f>P172</f>
        <v/>
      </c>
      <c r="K1358" s="19"/>
    </row>
    <row r="1359" spans="2:15">
      <c r="D1359" s="1053" t="s">
        <v>4652</v>
      </c>
      <c r="E1359" s="1080" t="str">
        <f>IF('Pricing Calculator'!X398="LRS", 'Control Panel'!E1358, 'Control Panel'!E1357)</f>
        <v>Not Available</v>
      </c>
      <c r="G1359" s="1121" t="str">
        <f>IF('Pricing Calculator'!X398="LRS", G1358, G1357)</f>
        <v/>
      </c>
      <c r="H1359" s="1122" t="str">
        <f>IF('Pricing Calculator'!X398="LRS", H1358, H1357)</f>
        <v/>
      </c>
      <c r="K1359" s="19"/>
    </row>
    <row r="1360" spans="2:15">
      <c r="F1360" s="1026"/>
      <c r="G1360" s="1026"/>
      <c r="K1360" s="19"/>
    </row>
    <row r="1361" spans="1:17">
      <c r="B1361" s="41" t="s">
        <v>52</v>
      </c>
      <c r="C1361" s="41"/>
      <c r="E1361" s="1082" t="str">
        <f>IF(E1357="Not Available", "Not Available", SUM(E1359,E1339))</f>
        <v>Not Available</v>
      </c>
      <c r="F1361" s="1026"/>
      <c r="G1361" s="1026"/>
    </row>
    <row r="1362" spans="1:17">
      <c r="B1362" s="41"/>
      <c r="C1362" s="41"/>
      <c r="E1362" s="1082"/>
      <c r="F1362" s="1026"/>
      <c r="G1362" s="1026"/>
    </row>
    <row r="1363" spans="1:17" ht="34.799999999999997">
      <c r="A1363" s="12" t="s">
        <v>1031</v>
      </c>
      <c r="D1363" s="2" t="s">
        <v>2</v>
      </c>
      <c r="E1363" s="2" t="s">
        <v>3154</v>
      </c>
      <c r="F1363" s="1553" t="s">
        <v>3539</v>
      </c>
      <c r="G1363" s="1553"/>
      <c r="H1363" s="1553"/>
      <c r="I1363" s="1553"/>
      <c r="P1363" s="935" t="s">
        <v>3438</v>
      </c>
    </row>
    <row r="1364" spans="1:17">
      <c r="B1364" t="s">
        <v>1036</v>
      </c>
      <c r="C1364">
        <f>IF(E515 =999999, "Not Available", N515)</f>
        <v>16</v>
      </c>
      <c r="D1364" s="1037" t="str">
        <f>IF(C1366&gt;0, O515, "")</f>
        <v/>
      </c>
      <c r="E1364" s="1014" t="str">
        <f>P515</f>
        <v/>
      </c>
      <c r="F1364" s="1055"/>
      <c r="G1364" s="1053" t="s">
        <v>1032</v>
      </c>
      <c r="H1364" s="1053">
        <f>IF(E516 =999999, "Not Available", N516)</f>
        <v>54</v>
      </c>
      <c r="I1364" s="1053" t="str">
        <f>IF(H1366&gt;0, O516, "")</f>
        <v/>
      </c>
      <c r="J1364" s="1037" t="str">
        <f>P516</f>
        <v/>
      </c>
      <c r="P1364" s="572" t="s">
        <v>1032</v>
      </c>
      <c r="Q1364">
        <f>IF(E516 =999999, "Not Available", N516)</f>
        <v>54</v>
      </c>
    </row>
    <row r="1365" spans="1:17">
      <c r="F1365" s="1055"/>
    </row>
    <row r="1366" spans="1:17">
      <c r="B1366" t="s">
        <v>152</v>
      </c>
      <c r="C1366" s="589">
        <f>'Pricing Calculator'!Q404</f>
        <v>0</v>
      </c>
      <c r="F1366" s="1055"/>
      <c r="G1366" s="1053" t="s">
        <v>152</v>
      </c>
      <c r="H1366" s="1115">
        <f>'Pricing Calculator'!AJ404</f>
        <v>0</v>
      </c>
      <c r="P1366" s="572" t="s">
        <v>3439</v>
      </c>
      <c r="Q1366" s="589">
        <f>'Preferred Scenarios Calculator'!P97</f>
        <v>0</v>
      </c>
    </row>
    <row r="1367" spans="1:17">
      <c r="F1367" s="1055"/>
    </row>
    <row r="1368" spans="1:17">
      <c r="B1368" t="s">
        <v>25</v>
      </c>
      <c r="C1368">
        <f>IF(C1364="Not Available", "Not Available", C1366*C1364)</f>
        <v>0</v>
      </c>
      <c r="F1368" s="1055"/>
      <c r="G1368" s="1053" t="s">
        <v>25</v>
      </c>
      <c r="H1368" s="1053">
        <f>IF(H1364="Not Available", "Not Available", H1366*H1364)</f>
        <v>0</v>
      </c>
      <c r="J1368" s="1053">
        <f>IF(C1368="Not Available", "Not Available", SUM(H1368,C1368))</f>
        <v>0</v>
      </c>
      <c r="P1368" s="572" t="s">
        <v>25</v>
      </c>
      <c r="Q1368">
        <f>IF(Q1364="Not Available", "Not Available", Q1364*Q1366)</f>
        <v>0</v>
      </c>
    </row>
    <row r="1369" spans="1:17">
      <c r="F1369" s="1055"/>
    </row>
    <row r="1370" spans="1:17">
      <c r="F1370" s="1055"/>
    </row>
    <row r="1371" spans="1:17" ht="34.799999999999997">
      <c r="A1371" s="12" t="s">
        <v>148</v>
      </c>
      <c r="B1371" s="2" t="s">
        <v>3155</v>
      </c>
      <c r="C1371" s="2" t="s">
        <v>25</v>
      </c>
      <c r="D1371" s="2" t="s">
        <v>2</v>
      </c>
      <c r="E1371" s="2" t="s">
        <v>3154</v>
      </c>
      <c r="F1371" s="2"/>
      <c r="G1371" s="2"/>
      <c r="H1371" s="2"/>
      <c r="I1371" s="2"/>
      <c r="J1371" s="2"/>
      <c r="K1371" s="2"/>
    </row>
    <row r="1372" spans="1:17">
      <c r="B1372" t="s">
        <v>131</v>
      </c>
      <c r="C1372" s="25">
        <f t="shared" ref="C1372:C1389" si="480">IF(E521=999999, "Not Available", N521)</f>
        <v>0.08</v>
      </c>
      <c r="D1372" s="1037" t="str">
        <f>O521</f>
        <v/>
      </c>
      <c r="E1372" s="1123" t="str">
        <f>P521</f>
        <v/>
      </c>
      <c r="G1372" s="1055" t="s">
        <v>4277</v>
      </c>
    </row>
    <row r="1373" spans="1:17">
      <c r="B1373" t="s">
        <v>4438</v>
      </c>
      <c r="C1373" s="25">
        <f t="shared" si="480"/>
        <v>0.04</v>
      </c>
      <c r="D1373" s="1037" t="str">
        <f>O522</f>
        <v/>
      </c>
      <c r="E1373" s="1123" t="str">
        <f>P522</f>
        <v/>
      </c>
      <c r="F1373" s="1124"/>
      <c r="G1373" s="1124" t="s">
        <v>3155</v>
      </c>
      <c r="H1373" s="1124" t="s">
        <v>25</v>
      </c>
      <c r="I1373" s="1124" t="s">
        <v>4278</v>
      </c>
      <c r="J1373" s="1124" t="s">
        <v>91</v>
      </c>
      <c r="K1373" s="901" t="s">
        <v>154</v>
      </c>
      <c r="L1373" s="901" t="s">
        <v>2</v>
      </c>
      <c r="M1373" s="901" t="s">
        <v>3154</v>
      </c>
    </row>
    <row r="1374" spans="1:17">
      <c r="B1374" t="s">
        <v>132</v>
      </c>
      <c r="C1374" s="25">
        <f t="shared" si="480"/>
        <v>0.16</v>
      </c>
      <c r="D1374" s="1037" t="str">
        <f>D1372</f>
        <v/>
      </c>
      <c r="E1374" s="1123" t="str">
        <f>E1372</f>
        <v/>
      </c>
      <c r="F1374" s="1125" t="s">
        <v>1030</v>
      </c>
      <c r="G1374" s="1126" t="str">
        <f>'Pricing Calculator'!P411</f>
        <v>A3</v>
      </c>
      <c r="H1374" s="1125">
        <f>VLOOKUP(G1374, B1372:C1403, 2, FALSE)</f>
        <v>0.32</v>
      </c>
      <c r="I1374" s="1127">
        <f>'Pricing Calculator'!AC411</f>
        <v>0</v>
      </c>
      <c r="J1374" s="1127">
        <f>'Pricing Calculator'!AJ411</f>
        <v>744</v>
      </c>
      <c r="K1374" s="906">
        <f>I1374*H1374*J1374</f>
        <v>0</v>
      </c>
      <c r="L1374" s="829" t="str">
        <f>IF(I1374&gt;0, VLOOKUP(G1374, B1372:E1403, 3, FALSE), "")</f>
        <v/>
      </c>
      <c r="M1374" s="829" t="str">
        <f>VLOOKUP(G1374, B1372:E1403, 4, FALSE)</f>
        <v/>
      </c>
    </row>
    <row r="1375" spans="1:17">
      <c r="B1375" t="s">
        <v>4295</v>
      </c>
      <c r="C1375" s="25">
        <f t="shared" si="480"/>
        <v>0.08</v>
      </c>
      <c r="D1375" s="1037" t="str">
        <f>D1373</f>
        <v/>
      </c>
      <c r="E1375" s="1123" t="str">
        <f>E1373</f>
        <v/>
      </c>
      <c r="F1375" s="1125" t="s">
        <v>4283</v>
      </c>
      <c r="G1375" s="1126" t="str">
        <f>'Pricing Calculator'!P413</f>
        <v>A3</v>
      </c>
      <c r="H1375" s="1125">
        <f>VLOOKUP(G1375, B1372:C1403, 2, FALSE)</f>
        <v>0.32</v>
      </c>
      <c r="I1375" s="1127">
        <f>'Pricing Calculator'!AC413</f>
        <v>0</v>
      </c>
      <c r="J1375" s="1127">
        <f>'Pricing Calculator'!AJ413</f>
        <v>744</v>
      </c>
      <c r="K1375" s="900">
        <f>I1375*H1375*J1375</f>
        <v>0</v>
      </c>
      <c r="L1375" s="829" t="str">
        <f>IF(I1375&gt;0, VLOOKUP(G1375, B1372:E1403, 3, FALSE), "")</f>
        <v/>
      </c>
      <c r="M1375" s="829" t="str">
        <f>VLOOKUP(G1375, B1372:E1403, 4, FALSE)</f>
        <v/>
      </c>
    </row>
    <row r="1376" spans="1:17">
      <c r="B1376" t="s">
        <v>133</v>
      </c>
      <c r="C1376" s="25">
        <f t="shared" si="480"/>
        <v>0.32</v>
      </c>
      <c r="D1376" s="1037" t="str">
        <f>D1372</f>
        <v/>
      </c>
      <c r="E1376" s="1123" t="str">
        <f>E1372</f>
        <v/>
      </c>
      <c r="G1376" s="1055"/>
      <c r="K1376" s="41">
        <f>SUM(K1374:K1375)</f>
        <v>0</v>
      </c>
    </row>
    <row r="1377" spans="2:13">
      <c r="B1377" t="s">
        <v>4308</v>
      </c>
      <c r="C1377" s="25">
        <f t="shared" si="480"/>
        <v>0.16</v>
      </c>
      <c r="D1377" s="1037" t="str">
        <f>D1373</f>
        <v/>
      </c>
      <c r="E1377" s="1123" t="str">
        <f>E1373</f>
        <v/>
      </c>
      <c r="G1377" s="1055"/>
    </row>
    <row r="1378" spans="2:13">
      <c r="B1378" t="s">
        <v>134</v>
      </c>
      <c r="C1378" s="25">
        <f t="shared" si="480"/>
        <v>0.64</v>
      </c>
      <c r="D1378" s="1037" t="str">
        <f>D1372</f>
        <v/>
      </c>
      <c r="E1378" s="1123" t="str">
        <f>E1372</f>
        <v/>
      </c>
      <c r="G1378" s="1055" t="s">
        <v>4279</v>
      </c>
    </row>
    <row r="1379" spans="2:13">
      <c r="B1379" t="s">
        <v>4309</v>
      </c>
      <c r="C1379" s="25">
        <f t="shared" si="480"/>
        <v>0.32</v>
      </c>
      <c r="D1379" s="1037" t="str">
        <f>D1373</f>
        <v/>
      </c>
      <c r="E1379" s="1123" t="str">
        <f>E1373</f>
        <v/>
      </c>
      <c r="F1379" s="1124"/>
      <c r="G1379" s="1124" t="s">
        <v>3155</v>
      </c>
      <c r="H1379" s="1124" t="s">
        <v>25</v>
      </c>
      <c r="I1379" s="1124" t="s">
        <v>4278</v>
      </c>
      <c r="J1379" s="1124" t="s">
        <v>91</v>
      </c>
      <c r="K1379" s="901" t="s">
        <v>154</v>
      </c>
      <c r="L1379" s="901" t="s">
        <v>2</v>
      </c>
      <c r="M1379" s="901" t="s">
        <v>3154</v>
      </c>
    </row>
    <row r="1380" spans="2:13">
      <c r="B1380" t="s">
        <v>426</v>
      </c>
      <c r="C1380" s="25">
        <f t="shared" si="480"/>
        <v>0.35</v>
      </c>
      <c r="D1380" s="1037" t="str">
        <f t="shared" ref="D1380:D1389" si="481">O529</f>
        <v/>
      </c>
      <c r="E1380" s="1123" t="str">
        <f t="shared" ref="E1380:E1389" si="482">P529</f>
        <v/>
      </c>
      <c r="F1380" s="1125" t="s">
        <v>1030</v>
      </c>
      <c r="G1380" s="1126" t="str">
        <f>'Pricing Calculator'!P417</f>
        <v>A3</v>
      </c>
      <c r="H1380" s="1125">
        <f>VLOOKUP(G1380, B1372:C1403, 2, FALSE)</f>
        <v>0.32</v>
      </c>
      <c r="I1380" s="1127">
        <f>'Pricing Calculator'!AC417</f>
        <v>0</v>
      </c>
      <c r="J1380" s="1127">
        <f>'Pricing Calculator'!AJ417</f>
        <v>744</v>
      </c>
      <c r="K1380" s="900">
        <f>I1380*H1380*J1380</f>
        <v>0</v>
      </c>
      <c r="L1380" s="829" t="str">
        <f>IF(I1380&gt;0, VLOOKUP(G1380, B1372:E1403, 3, FALSE), "")</f>
        <v/>
      </c>
      <c r="M1380" s="829" t="str">
        <f>VLOOKUP(G1380, B1372:E1403, 4, FALSE)</f>
        <v/>
      </c>
    </row>
    <row r="1381" spans="2:13">
      <c r="B1381" t="s">
        <v>4296</v>
      </c>
      <c r="C1381" s="25">
        <f t="shared" si="480"/>
        <v>0.17499999999999999</v>
      </c>
      <c r="D1381" s="1037" t="str">
        <f t="shared" si="481"/>
        <v/>
      </c>
      <c r="E1381" s="1123" t="str">
        <f t="shared" si="482"/>
        <v/>
      </c>
      <c r="F1381" s="1125" t="s">
        <v>4284</v>
      </c>
      <c r="G1381" s="1126" t="str">
        <f>'Pricing Calculator'!P419</f>
        <v>A3</v>
      </c>
      <c r="H1381" s="1125">
        <f>VLOOKUP(G1381, B1372:C1403, 2, FALSE)</f>
        <v>0.32</v>
      </c>
      <c r="I1381" s="1127">
        <f>'Pricing Calculator'!AC419</f>
        <v>0</v>
      </c>
      <c r="J1381" s="1127">
        <f>'Pricing Calculator'!AJ419</f>
        <v>744</v>
      </c>
      <c r="K1381" s="900">
        <f>I1381*H1381*J1381</f>
        <v>0</v>
      </c>
      <c r="L1381" s="829" t="str">
        <f>IF(I1381&gt;0, VLOOKUP(G1381, B1372:E1403, 3, FALSE), "")</f>
        <v/>
      </c>
      <c r="M1381" s="829" t="str">
        <f>VLOOKUP(G1381, B1372:E1403, 4, FALSE)</f>
        <v/>
      </c>
    </row>
    <row r="1382" spans="2:13">
      <c r="B1382" t="s">
        <v>135</v>
      </c>
      <c r="C1382" s="25">
        <f t="shared" si="480"/>
        <v>0.71</v>
      </c>
      <c r="D1382" s="1037" t="str">
        <f t="shared" si="481"/>
        <v/>
      </c>
      <c r="E1382" s="1123" t="str">
        <f t="shared" si="482"/>
        <v/>
      </c>
      <c r="F1382" s="1125" t="s">
        <v>4285</v>
      </c>
      <c r="G1382" s="1126" t="str">
        <f>'Pricing Calculator'!P421</f>
        <v>A3</v>
      </c>
      <c r="H1382" s="1125">
        <f>VLOOKUP(G1382, B1372:C1403, 2, FALSE)</f>
        <v>0.32</v>
      </c>
      <c r="I1382" s="1127">
        <f>'Pricing Calculator'!AC421</f>
        <v>0</v>
      </c>
      <c r="J1382" s="1127">
        <f>'Pricing Calculator'!AJ421</f>
        <v>744</v>
      </c>
      <c r="K1382" s="900">
        <f>I1382*H1382*J1382</f>
        <v>0</v>
      </c>
      <c r="L1382" s="829" t="str">
        <f>IF(I1382&gt;0, VLOOKUP(G1382, B1372:E1403, 3, FALSE), "")</f>
        <v/>
      </c>
      <c r="M1382" s="829" t="str">
        <f>VLOOKUP(G1382, B1372:E1403, 4, FALSE)</f>
        <v/>
      </c>
    </row>
    <row r="1383" spans="2:13">
      <c r="B1383" t="s">
        <v>4297</v>
      </c>
      <c r="C1383" s="25">
        <f t="shared" si="480"/>
        <v>0.47199999999999998</v>
      </c>
      <c r="D1383" s="1037" t="str">
        <f t="shared" si="481"/>
        <v/>
      </c>
      <c r="E1383" s="1123" t="str">
        <f t="shared" si="482"/>
        <v/>
      </c>
      <c r="G1383" s="1055"/>
      <c r="K1383" s="41">
        <f>SUM(K1380:K1382)</f>
        <v>0</v>
      </c>
    </row>
    <row r="1384" spans="2:13">
      <c r="B1384" t="s">
        <v>136</v>
      </c>
      <c r="C1384" s="25">
        <f t="shared" si="480"/>
        <v>1.41</v>
      </c>
      <c r="D1384" s="1037" t="str">
        <f t="shared" si="481"/>
        <v/>
      </c>
      <c r="E1384" s="1123" t="str">
        <f t="shared" si="482"/>
        <v/>
      </c>
      <c r="G1384" s="1055"/>
    </row>
    <row r="1385" spans="2:13">
      <c r="B1385" t="s">
        <v>4298</v>
      </c>
      <c r="C1385" s="25">
        <f t="shared" si="480"/>
        <v>0.70499999999999996</v>
      </c>
      <c r="D1385" s="1037" t="str">
        <f t="shared" si="481"/>
        <v/>
      </c>
      <c r="E1385" s="1123" t="str">
        <f t="shared" si="482"/>
        <v/>
      </c>
      <c r="G1385" s="1055" t="s">
        <v>4281</v>
      </c>
    </row>
    <row r="1386" spans="2:13">
      <c r="B1386" t="s">
        <v>463</v>
      </c>
      <c r="C1386" s="25">
        <f t="shared" si="480"/>
        <v>2.4500000000000002</v>
      </c>
      <c r="D1386" s="1037" t="str">
        <f t="shared" si="481"/>
        <v/>
      </c>
      <c r="E1386" s="1123" t="str">
        <f t="shared" si="482"/>
        <v/>
      </c>
      <c r="F1386" s="1124"/>
      <c r="G1386" s="1124" t="s">
        <v>3155</v>
      </c>
      <c r="H1386" s="1124" t="s">
        <v>25</v>
      </c>
      <c r="I1386" s="1124" t="s">
        <v>4278</v>
      </c>
      <c r="J1386" s="1124" t="s">
        <v>91</v>
      </c>
      <c r="K1386" s="901" t="s">
        <v>154</v>
      </c>
      <c r="L1386" s="901" t="s">
        <v>2</v>
      </c>
      <c r="M1386" s="901" t="s">
        <v>3154</v>
      </c>
    </row>
    <row r="1387" spans="2:13">
      <c r="B1387" t="s">
        <v>4299</v>
      </c>
      <c r="C1387" s="25">
        <f t="shared" si="480"/>
        <v>1.2250000000000001</v>
      </c>
      <c r="D1387" s="1037" t="str">
        <f t="shared" si="481"/>
        <v/>
      </c>
      <c r="E1387" s="1123" t="str">
        <f t="shared" si="482"/>
        <v/>
      </c>
      <c r="F1387" s="1125" t="s">
        <v>4282</v>
      </c>
      <c r="G1387" s="1126" t="str">
        <f>'Pricing Calculator'!P425</f>
        <v>A3</v>
      </c>
      <c r="H1387" s="1125">
        <f>VLOOKUP(G1387, B1372:C1403, 2,FALSE)</f>
        <v>0.32</v>
      </c>
      <c r="I1387" s="1127">
        <f>'Pricing Calculator'!AC425</f>
        <v>0</v>
      </c>
      <c r="J1387" s="1127">
        <f>'Pricing Calculator'!AJ425</f>
        <v>744</v>
      </c>
      <c r="K1387" s="900">
        <f>I1387*H1387*J1387</f>
        <v>0</v>
      </c>
      <c r="L1387" s="829" t="str">
        <f>IF(I1387&gt;0, VLOOKUP(G1387, B1372:E1403, 3, FALSE), "")</f>
        <v/>
      </c>
      <c r="M1387" s="829" t="str">
        <f>VLOOKUP(G1387, B1372:E1403, 4, FALSE)</f>
        <v/>
      </c>
    </row>
    <row r="1388" spans="2:13">
      <c r="B1388" t="s">
        <v>464</v>
      </c>
      <c r="C1388" s="25">
        <f t="shared" si="480"/>
        <v>4.9000000000000004</v>
      </c>
      <c r="D1388" s="1037" t="str">
        <f t="shared" si="481"/>
        <v/>
      </c>
      <c r="E1388" s="1123" t="str">
        <f t="shared" si="482"/>
        <v/>
      </c>
      <c r="F1388" s="1125" t="s">
        <v>4286</v>
      </c>
      <c r="G1388" s="1126" t="str">
        <f>'Pricing Calculator'!P427</f>
        <v>A3</v>
      </c>
      <c r="H1388" s="1125">
        <f>VLOOKUP(G1388, B1372:C1403, 2, FALSE)</f>
        <v>0.32</v>
      </c>
      <c r="I1388" s="1127">
        <f>'Pricing Calculator'!AC427</f>
        <v>0</v>
      </c>
      <c r="J1388" s="1127">
        <f>'Pricing Calculator'!AJ427</f>
        <v>744</v>
      </c>
      <c r="K1388" s="900">
        <f>I1388*H1388*J1388</f>
        <v>0</v>
      </c>
      <c r="L1388" s="829" t="str">
        <f>IF(I1388&gt;0, VLOOKUP(G1388, B1372:E1403, 3, FALSE), "")</f>
        <v/>
      </c>
      <c r="M1388" s="829" t="str">
        <f>VLOOKUP(G1388, B1372:E1403, 4, FALSE)</f>
        <v/>
      </c>
    </row>
    <row r="1389" spans="2:13">
      <c r="B1389" t="s">
        <v>4300</v>
      </c>
      <c r="C1389" s="25">
        <f t="shared" si="480"/>
        <v>2.4500000000000002</v>
      </c>
      <c r="D1389" s="1037" t="str">
        <f t="shared" si="481"/>
        <v/>
      </c>
      <c r="E1389" s="1123" t="str">
        <f t="shared" si="482"/>
        <v/>
      </c>
      <c r="F1389" s="1125" t="s">
        <v>4285</v>
      </c>
      <c r="G1389" s="1126" t="str">
        <f>'Pricing Calculator'!P429</f>
        <v>A3</v>
      </c>
      <c r="H1389" s="1125">
        <f>VLOOKUP(G1389, B1372:C1403, 2, FALSE)</f>
        <v>0.32</v>
      </c>
      <c r="I1389" s="1127">
        <f>'Pricing Calculator'!AC429</f>
        <v>0</v>
      </c>
      <c r="J1389" s="1127">
        <f>'Pricing Calculator'!AJ429</f>
        <v>744</v>
      </c>
      <c r="K1389" s="900">
        <f>I1389*H1389*J1389</f>
        <v>0</v>
      </c>
      <c r="L1389" s="829" t="str">
        <f>IF(I1389&gt;0, VLOOKUP(G1389, B1372:E1403, 3, FALSE), "")</f>
        <v/>
      </c>
      <c r="M1389" s="829" t="str">
        <f>VLOOKUP(G1389, B1372:E1403, 4, FALSE)</f>
        <v/>
      </c>
    </row>
    <row r="1390" spans="2:13">
      <c r="B1390" t="s">
        <v>4288</v>
      </c>
      <c r="C1390" s="905" t="s">
        <v>3370</v>
      </c>
      <c r="D1390" s="1128" t="s">
        <v>3370</v>
      </c>
      <c r="E1390" s="1129" t="s">
        <v>3370</v>
      </c>
      <c r="G1390" s="1055"/>
      <c r="K1390" s="41">
        <f>SUM(K1387:K1389)</f>
        <v>0</v>
      </c>
    </row>
    <row r="1391" spans="2:13">
      <c r="B1391" t="s">
        <v>4301</v>
      </c>
      <c r="C1391" s="905" t="s">
        <v>3370</v>
      </c>
      <c r="D1391" s="1128" t="s">
        <v>3370</v>
      </c>
      <c r="E1391" s="1129" t="s">
        <v>3370</v>
      </c>
      <c r="F1391" s="1055"/>
    </row>
    <row r="1392" spans="2:13">
      <c r="B1392" t="s">
        <v>4289</v>
      </c>
      <c r="C1392" s="25">
        <f>IF(E541=999999, "Not Available", N541)</f>
        <v>0.68400000000000005</v>
      </c>
      <c r="D1392" s="1037" t="str">
        <f t="shared" ref="D1392:E1395" si="483">O541</f>
        <v/>
      </c>
      <c r="E1392" s="1123" t="str">
        <f t="shared" si="483"/>
        <v/>
      </c>
      <c r="F1392" s="1055"/>
      <c r="J1392" s="1053" t="s">
        <v>4313</v>
      </c>
      <c r="K1392" s="902">
        <f>SUM(K1376,K1383,K1390)</f>
        <v>0</v>
      </c>
    </row>
    <row r="1393" spans="1:8">
      <c r="B1393" t="s">
        <v>4302</v>
      </c>
      <c r="C1393" s="25">
        <f>IF(E542=999999, "Not Available", N542)</f>
        <v>0.34200000000000003</v>
      </c>
      <c r="D1393" s="1037" t="str">
        <f t="shared" si="483"/>
        <v/>
      </c>
      <c r="E1393" s="1123" t="str">
        <f t="shared" si="483"/>
        <v/>
      </c>
    </row>
    <row r="1394" spans="1:8">
      <c r="B1394" t="s">
        <v>4290</v>
      </c>
      <c r="C1394" s="25">
        <f>IF(E543=999999, "Not Available", N543)</f>
        <v>1.696</v>
      </c>
      <c r="D1394" s="1037" t="str">
        <f t="shared" si="483"/>
        <v/>
      </c>
      <c r="E1394" s="1123" t="str">
        <f t="shared" si="483"/>
        <v/>
      </c>
    </row>
    <row r="1395" spans="1:8">
      <c r="B1395" t="s">
        <v>4303</v>
      </c>
      <c r="C1395" s="25">
        <f>IF(E544=999999, "Not Available", N544)</f>
        <v>0.68400000000000005</v>
      </c>
      <c r="D1395" s="1037" t="str">
        <f t="shared" si="483"/>
        <v/>
      </c>
      <c r="E1395" s="1123" t="str">
        <f t="shared" si="483"/>
        <v/>
      </c>
    </row>
    <row r="1396" spans="1:8">
      <c r="B1396" t="s">
        <v>4291</v>
      </c>
      <c r="C1396" s="905" t="s">
        <v>3370</v>
      </c>
      <c r="D1396" s="1128" t="s">
        <v>3370</v>
      </c>
      <c r="E1396" s="1129" t="s">
        <v>3370</v>
      </c>
    </row>
    <row r="1397" spans="1:8">
      <c r="B1397" t="s">
        <v>4304</v>
      </c>
      <c r="C1397" s="905" t="s">
        <v>3370</v>
      </c>
      <c r="D1397" s="1128" t="s">
        <v>3370</v>
      </c>
      <c r="E1397" s="1129" t="s">
        <v>3370</v>
      </c>
      <c r="G1397" s="1055"/>
    </row>
    <row r="1398" spans="1:8">
      <c r="B1398" t="s">
        <v>4292</v>
      </c>
      <c r="C1398" s="25">
        <f t="shared" ref="C1398:C1403" si="484">IF(E547=999999, "Not Available", N547)</f>
        <v>0.80600000000000005</v>
      </c>
      <c r="D1398" s="1037" t="str">
        <f t="shared" ref="D1398:E1403" si="485">O547</f>
        <v/>
      </c>
      <c r="E1398" s="1123" t="str">
        <f t="shared" si="485"/>
        <v/>
      </c>
      <c r="G1398" s="1055"/>
    </row>
    <row r="1399" spans="1:8">
      <c r="B1399" t="s">
        <v>4305</v>
      </c>
      <c r="C1399" s="25">
        <f t="shared" si="484"/>
        <v>0.40300000000000002</v>
      </c>
      <c r="D1399" s="1037" t="str">
        <f t="shared" si="485"/>
        <v/>
      </c>
      <c r="E1399" s="1123" t="str">
        <f t="shared" si="485"/>
        <v/>
      </c>
      <c r="G1399" s="1055"/>
    </row>
    <row r="1400" spans="1:8">
      <c r="B1400" t="s">
        <v>4293</v>
      </c>
      <c r="C1400" s="25">
        <f t="shared" si="484"/>
        <v>1.4510000000000001</v>
      </c>
      <c r="D1400" s="1037" t="str">
        <f t="shared" si="485"/>
        <v/>
      </c>
      <c r="E1400" s="1123" t="str">
        <f t="shared" si="485"/>
        <v/>
      </c>
      <c r="G1400" s="1055"/>
    </row>
    <row r="1401" spans="1:8">
      <c r="B1401" t="s">
        <v>4306</v>
      </c>
      <c r="C1401" s="25">
        <f t="shared" si="484"/>
        <v>0.72599999999999998</v>
      </c>
      <c r="D1401" s="1037" t="str">
        <f t="shared" si="485"/>
        <v/>
      </c>
      <c r="E1401" s="1123" t="str">
        <f t="shared" si="485"/>
        <v/>
      </c>
      <c r="G1401" s="1055"/>
    </row>
    <row r="1402" spans="1:8">
      <c r="B1402" t="s">
        <v>4294</v>
      </c>
      <c r="C1402" s="25">
        <f t="shared" si="484"/>
        <v>2.6110000000000002</v>
      </c>
      <c r="D1402" s="1037" t="str">
        <f t="shared" si="485"/>
        <v/>
      </c>
      <c r="E1402" s="1123" t="str">
        <f t="shared" si="485"/>
        <v/>
      </c>
      <c r="G1402" s="1055"/>
    </row>
    <row r="1403" spans="1:8">
      <c r="B1403" t="s">
        <v>4307</v>
      </c>
      <c r="C1403" s="25">
        <f t="shared" si="484"/>
        <v>0</v>
      </c>
      <c r="D1403" s="1037">
        <f t="shared" si="485"/>
        <v>0</v>
      </c>
      <c r="E1403" s="1123">
        <f t="shared" si="485"/>
        <v>0</v>
      </c>
      <c r="G1403" s="1055"/>
    </row>
    <row r="1404" spans="1:8" ht="15.75" customHeight="1"/>
    <row r="1405" spans="1:8" ht="15.75" customHeight="1">
      <c r="A1405" s="1552" t="s">
        <v>1117</v>
      </c>
      <c r="B1405" s="1552"/>
    </row>
    <row r="1406" spans="1:8" ht="15.75" customHeight="1">
      <c r="A1406" s="1552"/>
      <c r="B1406" s="1552"/>
    </row>
    <row r="1407" spans="1:8" ht="15.75" customHeight="1"/>
    <row r="1408" spans="1:8" ht="15.75" customHeight="1">
      <c r="B1408" s="41" t="s">
        <v>3541</v>
      </c>
      <c r="D1408" s="1053" t="s">
        <v>3542</v>
      </c>
      <c r="F1408" s="1055" t="s">
        <v>4129</v>
      </c>
      <c r="H1408" s="1053" t="s">
        <v>4130</v>
      </c>
    </row>
    <row r="1409" spans="1:11" ht="15.75" customHeight="1">
      <c r="B1409">
        <f>IF(E555 =999999, "Not Available", N555)</f>
        <v>1</v>
      </c>
      <c r="D1409" s="1053">
        <f>IF(E556 =999999, "Not Available", N556)</f>
        <v>2</v>
      </c>
      <c r="F1409" s="1053">
        <f>IF(E557 =999999, "Not Available", N557)</f>
        <v>0.5</v>
      </c>
      <c r="H1409" s="1053">
        <f>IF(E558 =999999, "Not Available", N558)</f>
        <v>9.99</v>
      </c>
    </row>
    <row r="1410" spans="1:11" ht="13.5" customHeight="1">
      <c r="A1410" t="s">
        <v>91</v>
      </c>
      <c r="B1410" s="589">
        <f>'Pricing Calculator'!J473</f>
        <v>0</v>
      </c>
      <c r="C1410" t="s">
        <v>91</v>
      </c>
      <c r="D1410" s="1115">
        <f>'Pricing Calculator'!AD473</f>
        <v>0</v>
      </c>
      <c r="E1410" s="1055" t="s">
        <v>1120</v>
      </c>
      <c r="F1410" s="1116">
        <f>'Pricing Calculator'!AL473</f>
        <v>0</v>
      </c>
      <c r="G1410" s="1053" t="s">
        <v>4018</v>
      </c>
      <c r="H1410" s="1115">
        <f>'Pricing Calculator'!R473</f>
        <v>0</v>
      </c>
      <c r="I1410" s="1053" t="s">
        <v>4706</v>
      </c>
      <c r="J1410" s="1053">
        <v>10</v>
      </c>
    </row>
    <row r="1411" spans="1:11" ht="15.75" customHeight="1">
      <c r="B1411">
        <f>B1410*B1409</f>
        <v>0</v>
      </c>
      <c r="D1411" s="1053">
        <f>IFERROR(D1410*D1409, "Not Available")</f>
        <v>0</v>
      </c>
      <c r="F1411" s="1055">
        <f>(+F1410*F1409)*$J$1410</f>
        <v>0</v>
      </c>
      <c r="H1411" s="1053">
        <f>H1410*H1409</f>
        <v>0</v>
      </c>
    </row>
    <row r="1412" spans="1:11" ht="15.75" customHeight="1">
      <c r="A1412" t="s">
        <v>2</v>
      </c>
      <c r="B1412" t="str">
        <f>IF(B1410&gt;0, O555, "")</f>
        <v/>
      </c>
      <c r="D1412" s="1053" t="str">
        <f>IF(D1410&gt;0, O556, "")</f>
        <v/>
      </c>
      <c r="F1412" s="1053" t="str">
        <f>IF(F1410&gt;0, O557, "")</f>
        <v/>
      </c>
      <c r="H1412" s="1053" t="str">
        <f>IF(H1410&gt;0, O557, "")</f>
        <v/>
      </c>
    </row>
    <row r="1413" spans="1:11" ht="15.75" customHeight="1">
      <c r="A1413" t="s">
        <v>1121</v>
      </c>
      <c r="B1413">
        <f>IF(B1409="Not Available", "Not Available", SUM(B1411,D1411,F1411,H1411))</f>
        <v>0</v>
      </c>
    </row>
    <row r="1414" spans="1:11" ht="15.75" customHeight="1"/>
    <row r="1415" spans="1:11" ht="33" customHeight="1">
      <c r="A1415" s="907" t="s">
        <v>1118</v>
      </c>
      <c r="B1415" s="901" t="s">
        <v>563</v>
      </c>
      <c r="C1415" s="901" t="s">
        <v>2</v>
      </c>
      <c r="D1415" s="1124" t="s">
        <v>3154</v>
      </c>
      <c r="E1415" s="1124" t="s">
        <v>564</v>
      </c>
      <c r="F1415" s="1124" t="s">
        <v>2</v>
      </c>
      <c r="G1415" s="1124" t="s">
        <v>3154</v>
      </c>
      <c r="H1415" s="1124" t="s">
        <v>3388</v>
      </c>
      <c r="I1415" s="1124" t="s">
        <v>2</v>
      </c>
      <c r="J1415" s="1124" t="s">
        <v>3154</v>
      </c>
    </row>
    <row r="1416" spans="1:11" ht="12.75" customHeight="1">
      <c r="A1416" s="901" t="s">
        <v>25</v>
      </c>
      <c r="B1416">
        <f>IF(E561 =999999, "Not Available", N561)</f>
        <v>3.4000000000000002E-2</v>
      </c>
      <c r="C1416" t="str">
        <f>IF(B1417&gt;0, O561, "")</f>
        <v/>
      </c>
      <c r="D1416" s="1037" t="str">
        <f>P561</f>
        <v/>
      </c>
      <c r="E1416" s="1055">
        <f>IF(E562 =999999, "Not Available", N562)</f>
        <v>6.7000000000000004E-2</v>
      </c>
      <c r="F1416" s="1053" t="str">
        <f>IF(E1417&gt;0, O562, "")</f>
        <v/>
      </c>
      <c r="G1416" s="1053" t="str">
        <f>P562</f>
        <v/>
      </c>
      <c r="H1416" s="1055">
        <f>IF(E563=999999, "Not Available", N563)</f>
        <v>0.13400000000000001</v>
      </c>
      <c r="I1416" s="1053" t="str">
        <f>IF(H1417&gt;0, O563, "")</f>
        <v/>
      </c>
      <c r="J1416" s="1053" t="str">
        <f>P563</f>
        <v/>
      </c>
    </row>
    <row r="1417" spans="1:11" ht="15.75" customHeight="1">
      <c r="A1417" s="901" t="s">
        <v>81</v>
      </c>
      <c r="B1417" s="589">
        <f>'Pricing Calculator'!J481</f>
        <v>0</v>
      </c>
      <c r="E1417" s="1116">
        <f>'Pricing Calculator'!J483</f>
        <v>0</v>
      </c>
      <c r="H1417" s="1115">
        <f>'Pricing Calculator'!J485</f>
        <v>0</v>
      </c>
    </row>
    <row r="1418" spans="1:11" ht="15.75" customHeight="1">
      <c r="A1418" s="901" t="s">
        <v>1119</v>
      </c>
      <c r="B1418" s="589">
        <f>'Pricing Calculator'!Y481</f>
        <v>744</v>
      </c>
      <c r="E1418" s="1116">
        <f>'Pricing Calculator'!Y483</f>
        <v>744</v>
      </c>
      <c r="H1418" s="1115">
        <f>'Pricing Calculator'!Y485</f>
        <v>744</v>
      </c>
    </row>
    <row r="1419" spans="1:11" ht="15.75" customHeight="1">
      <c r="B1419">
        <f>IF(B1416="Not Available", "Not Available", B1418*B1417*B1416)</f>
        <v>0</v>
      </c>
      <c r="E1419" s="1053">
        <f>IF(E1416="Not Available", "Not Available", E1418*E1417*E1416)</f>
        <v>0</v>
      </c>
      <c r="H1419" s="1053">
        <f>IF(H1416="Not Available", "Not Available", H1418*H1417*H1416)</f>
        <v>0</v>
      </c>
      <c r="K1419">
        <f>IF(B1416="Not Available", "Not Available", SUM(H1419,E1419,B1419))</f>
        <v>0</v>
      </c>
    </row>
    <row r="1420" spans="1:11" ht="37.5" customHeight="1">
      <c r="A1420" s="907" t="s">
        <v>1105</v>
      </c>
      <c r="B1420" s="901"/>
      <c r="C1420" s="901" t="s">
        <v>2</v>
      </c>
      <c r="D1420" s="1124" t="s">
        <v>3154</v>
      </c>
    </row>
    <row r="1421" spans="1:11" ht="15.75" customHeight="1">
      <c r="A1421" s="901" t="s">
        <v>25</v>
      </c>
      <c r="B1421">
        <f>IF(E566 =999999, "Not Available", N566)</f>
        <v>0.33600000000000002</v>
      </c>
      <c r="C1421" t="str">
        <f>IF(B1422&gt;0, O566, "")</f>
        <v/>
      </c>
      <c r="D1421" s="1037" t="str">
        <f>P566</f>
        <v/>
      </c>
    </row>
    <row r="1422" spans="1:11" ht="15.75" customHeight="1">
      <c r="A1422" s="901" t="s">
        <v>81</v>
      </c>
      <c r="B1422" s="589">
        <f>'Pricing Calculator'!N492</f>
        <v>0</v>
      </c>
    </row>
    <row r="1423" spans="1:11" ht="15.75" customHeight="1">
      <c r="A1423" s="901" t="s">
        <v>91</v>
      </c>
      <c r="B1423" s="589">
        <f>'Pricing Calculator'!Y492</f>
        <v>744</v>
      </c>
    </row>
    <row r="1424" spans="1:11" ht="15.75" customHeight="1">
      <c r="B1424">
        <f>IF(B1421="Not Available", "Not Available", B1423*B1422*B1421)</f>
        <v>0</v>
      </c>
    </row>
    <row r="1425" spans="1:9" ht="15.75" customHeight="1"/>
    <row r="1426" spans="1:9" ht="45.75" customHeight="1">
      <c r="A1426" s="659" t="s">
        <v>1405</v>
      </c>
    </row>
    <row r="1427" spans="1:9" ht="15.75" customHeight="1"/>
    <row r="1428" spans="1:9" ht="15.75" customHeight="1">
      <c r="A1428" s="901" t="s">
        <v>1398</v>
      </c>
    </row>
    <row r="1429" spans="1:9" ht="15.75" customHeight="1">
      <c r="A1429" s="901" t="s">
        <v>1407</v>
      </c>
      <c r="B1429" s="901"/>
      <c r="C1429" s="901"/>
      <c r="D1429" s="1124" t="s">
        <v>2</v>
      </c>
      <c r="E1429" s="1124"/>
      <c r="F1429" s="1130" t="s">
        <v>1408</v>
      </c>
      <c r="G1429" s="1124"/>
      <c r="H1429" s="1131" t="s">
        <v>2</v>
      </c>
      <c r="I1429" s="1131"/>
    </row>
    <row r="1430" spans="1:9" ht="15.75" customHeight="1">
      <c r="B1430">
        <v>5</v>
      </c>
      <c r="C1430" t="s">
        <v>3</v>
      </c>
      <c r="F1430" s="1084">
        <v>5</v>
      </c>
      <c r="G1430" s="1053" t="s">
        <v>3</v>
      </c>
    </row>
    <row r="1431" spans="1:9" ht="15.75" customHeight="1">
      <c r="B1431" t="s">
        <v>1409</v>
      </c>
      <c r="C1431" s="816" t="str">
        <f>IF(E702 =999999, "Not Available", N702)</f>
        <v>Not Available</v>
      </c>
      <c r="D1431" s="1073" t="str">
        <f>O702</f>
        <v/>
      </c>
      <c r="E1431" s="1014"/>
      <c r="F1431" s="1084" t="s">
        <v>1409</v>
      </c>
      <c r="G1431" s="1132" t="str">
        <f>IF(E705 =999999, "Not Available", N705)</f>
        <v>Not Available</v>
      </c>
      <c r="H1431" s="1073" t="str">
        <f>O705</f>
        <v/>
      </c>
      <c r="I1431" s="1037"/>
    </row>
    <row r="1432" spans="1:9" ht="15.75" customHeight="1">
      <c r="B1432" t="s">
        <v>1410</v>
      </c>
      <c r="C1432" s="816" t="str">
        <f>IF(E703 =999999, "Not Available", N703)</f>
        <v>Not Available</v>
      </c>
      <c r="D1432" s="1073" t="str">
        <f>O703</f>
        <v/>
      </c>
      <c r="E1432" s="1014"/>
      <c r="F1432" s="1084" t="s">
        <v>1410</v>
      </c>
      <c r="G1432" s="1132" t="str">
        <f>IF(E704 =999999, "Not Available", N704)</f>
        <v>Not Available</v>
      </c>
      <c r="H1432" s="1073">
        <f>O706</f>
        <v>0</v>
      </c>
      <c r="I1432" s="1037"/>
    </row>
    <row r="1433" spans="1:9" ht="15.75" customHeight="1"/>
    <row r="1434" spans="1:9" ht="15.75" customHeight="1">
      <c r="A1434" s="901" t="s">
        <v>1399</v>
      </c>
    </row>
    <row r="1435" spans="1:9" ht="15.75" customHeight="1">
      <c r="A1435" s="901" t="s">
        <v>1407</v>
      </c>
      <c r="B1435" s="901"/>
      <c r="C1435" s="901"/>
      <c r="D1435" s="1124" t="s">
        <v>2</v>
      </c>
      <c r="E1435" s="1124"/>
      <c r="F1435" s="1130" t="s">
        <v>1408</v>
      </c>
      <c r="G1435" s="1124"/>
      <c r="H1435" s="1131" t="s">
        <v>2</v>
      </c>
      <c r="I1435" s="1131" t="s">
        <v>3154</v>
      </c>
    </row>
    <row r="1436" spans="1:9" ht="15.75" customHeight="1">
      <c r="B1436">
        <v>5</v>
      </c>
      <c r="C1436" t="s">
        <v>3</v>
      </c>
      <c r="F1436" s="1084">
        <v>5</v>
      </c>
      <c r="G1436" s="1053" t="s">
        <v>3</v>
      </c>
    </row>
    <row r="1437" spans="1:9" ht="15.75" customHeight="1">
      <c r="B1437" t="s">
        <v>1409</v>
      </c>
      <c r="C1437" s="816" t="str">
        <f>IF(E697 =999999, "Not Available", N697)</f>
        <v>Not Available</v>
      </c>
      <c r="D1437" s="1037" t="str">
        <f>O697</f>
        <v/>
      </c>
      <c r="E1437" s="1037"/>
      <c r="F1437" s="1084" t="s">
        <v>1409</v>
      </c>
      <c r="G1437" s="1132" t="str">
        <f>IF(E699 =999999, "Not Available", N699)</f>
        <v>Not Available</v>
      </c>
      <c r="H1437" s="1037" t="str">
        <f>O699</f>
        <v/>
      </c>
      <c r="I1437" s="1037" t="str">
        <f>P699</f>
        <v/>
      </c>
    </row>
    <row r="1438" spans="1:9" ht="15.75" customHeight="1">
      <c r="B1438" t="s">
        <v>1410</v>
      </c>
      <c r="C1438" s="816" t="str">
        <f>IF(E698 =999999, "Not Available", N698)</f>
        <v>Not Available</v>
      </c>
      <c r="D1438" s="1037" t="str">
        <f>O698</f>
        <v/>
      </c>
      <c r="E1438" s="1037"/>
      <c r="F1438" s="1084" t="s">
        <v>1410</v>
      </c>
      <c r="G1438" s="1132" t="str">
        <f>IF(E700 =999999, "Not Available", N700)</f>
        <v>Not Available</v>
      </c>
      <c r="H1438" s="1037" t="str">
        <f>O700</f>
        <v/>
      </c>
      <c r="I1438" s="1037" t="str">
        <f>P700</f>
        <v/>
      </c>
    </row>
    <row r="1439" spans="1:9" ht="15.75" customHeight="1"/>
    <row r="1440" spans="1:9" ht="15.75" customHeight="1">
      <c r="A1440" t="s">
        <v>1411</v>
      </c>
      <c r="B1440" s="589">
        <f>'Pricing Calculator'!N500</f>
        <v>0</v>
      </c>
      <c r="C1440" t="s">
        <v>2</v>
      </c>
      <c r="D1440" s="1053" t="s">
        <v>3154</v>
      </c>
      <c r="E1440" s="1053" t="s">
        <v>1413</v>
      </c>
      <c r="F1440" s="1116">
        <f>'Pricing Calculator'!N502</f>
        <v>0</v>
      </c>
      <c r="G1440" s="1053" t="s">
        <v>2</v>
      </c>
      <c r="H1440" s="1053" t="s">
        <v>3154</v>
      </c>
    </row>
    <row r="1441" spans="1:17" ht="15.75" customHeight="1">
      <c r="A1441" t="s">
        <v>1419</v>
      </c>
      <c r="B1441" s="589">
        <f>'Pricing Calculator'!AB500</f>
        <v>0</v>
      </c>
      <c r="E1441" s="1053" t="s">
        <v>1412</v>
      </c>
      <c r="F1441" s="1116">
        <f>'Pricing Calculator'!AB502</f>
        <v>0</v>
      </c>
    </row>
    <row r="1442" spans="1:17" ht="15.75" customHeight="1">
      <c r="A1442" t="s">
        <v>1411</v>
      </c>
      <c r="B1442">
        <f>IF(AND(B1440&gt;1,B1440&lt;5),"Free",IF(AND(B1440&gt;5,B1440&lt;=100),((100-5)*C1431),IF(AND(B1440&gt;100,B1440&lt;1000000),((100-5)*C1431)+((B1440-100)*C1432),0)))</f>
        <v>0</v>
      </c>
      <c r="C1442" s="945" t="str">
        <f>IF(B1440&gt;0, D1431, "")</f>
        <v/>
      </c>
      <c r="D1442" s="1133" t="str">
        <f>P702</f>
        <v/>
      </c>
      <c r="E1442" s="1053" t="s">
        <v>1416</v>
      </c>
      <c r="F1442" s="1053">
        <f>IF(AND(F1440&gt;1,F1440&lt;5),"Free",IF(AND(F1440&gt;5,F1440&lt;=100),((100-5)*G1431),IF(AND(F1440&gt;100,F1440&lt;1000000),((100-5)*G1431)+((F1440-100)*G1432),0)))</f>
        <v>0</v>
      </c>
      <c r="G1442" s="1134" t="str">
        <f>IF(F1440&gt;0, H1431, "")</f>
        <v/>
      </c>
      <c r="H1442" s="1133" t="str">
        <f>P705</f>
        <v/>
      </c>
    </row>
    <row r="1443" spans="1:17" ht="15.75" customHeight="1">
      <c r="A1443" t="s">
        <v>1419</v>
      </c>
      <c r="B1443">
        <f>IF(AND(B1441&gt;1,B1441&lt;5),"Free",IF(AND(B1441&gt;5,B1441&lt;=100),((100-5)*C1437),IF(AND(B1441&gt;100,B1441&lt;1000000),((100-5)*C1437)+((B1441-100)*C1438),0)))</f>
        <v>0</v>
      </c>
      <c r="C1443" s="945" t="str">
        <f>IF(B1441&gt;0, D1437, "")</f>
        <v/>
      </c>
      <c r="D1443" s="1133" t="str">
        <f>P697</f>
        <v/>
      </c>
      <c r="E1443" s="1053" t="s">
        <v>1417</v>
      </c>
      <c r="F1443" s="1053">
        <f>IF(AND(F1441&gt;1,F1441&lt;5),"Free",IF(AND(F1441&gt;5,F1441&lt;=100),((100-5)*G1437),IF(AND(F1441&gt;100,F1441&lt;1000000),((100-5)*G1437)+((F1441-100)*G1438),0)))</f>
        <v>0</v>
      </c>
      <c r="G1443" s="1134" t="str">
        <f>IF(F1441&gt;0, H1437, "")</f>
        <v/>
      </c>
      <c r="H1443" s="1133" t="str">
        <f>+P699</f>
        <v/>
      </c>
    </row>
    <row r="1444" spans="1:17" ht="15.75" customHeight="1"/>
    <row r="1445" spans="1:17" ht="15.75" customHeight="1">
      <c r="A1445" t="s">
        <v>1414</v>
      </c>
      <c r="B1445" t="str">
        <f>IF(C1431="Not Available","Not Available",SUM(B1442:B1443))</f>
        <v>Not Available</v>
      </c>
      <c r="D1445" s="1053" t="s">
        <v>1415</v>
      </c>
      <c r="E1445" s="1053" t="str">
        <f>IF(G1431="Not Available","Not Available",SUM(F1442:F1443))</f>
        <v>Not Available</v>
      </c>
      <c r="G1445" s="1053" t="s">
        <v>1418</v>
      </c>
      <c r="H1445" s="1053" t="str">
        <f>IF(C1431="Not Available","Not Available",SUM(E1445,B1445))</f>
        <v>Not Available</v>
      </c>
    </row>
    <row r="1446" spans="1:17" ht="15.75" customHeight="1"/>
    <row r="1447" spans="1:17" ht="15.75" customHeight="1"/>
    <row r="1448" spans="1:17" ht="34.799999999999997">
      <c r="B1448" s="12" t="s">
        <v>537</v>
      </c>
      <c r="C1448" s="33"/>
    </row>
    <row r="1450" spans="1:17" ht="34.799999999999997">
      <c r="A1450" s="12"/>
      <c r="B1450" s="39" t="s">
        <v>78</v>
      </c>
      <c r="C1450" s="2"/>
      <c r="D1450" s="2"/>
      <c r="E1450" s="564"/>
      <c r="F1450" s="2"/>
      <c r="G1450" s="2"/>
      <c r="H1450" s="2"/>
      <c r="I1450" s="2"/>
      <c r="J1450" s="2"/>
      <c r="K1450" s="2"/>
      <c r="L1450" s="2"/>
    </row>
    <row r="1451" spans="1:17">
      <c r="B1451" t="s">
        <v>155</v>
      </c>
      <c r="D1451" s="1135">
        <v>1</v>
      </c>
    </row>
    <row r="1452" spans="1:17">
      <c r="B1452" t="s">
        <v>156</v>
      </c>
      <c r="C1452">
        <v>1</v>
      </c>
      <c r="D1452" s="1026"/>
    </row>
    <row r="1453" spans="1:17">
      <c r="B1453" t="s">
        <v>157</v>
      </c>
      <c r="C1453">
        <v>2</v>
      </c>
      <c r="D1453" s="1026"/>
    </row>
    <row r="1454" spans="1:17">
      <c r="O1454" s="911"/>
    </row>
    <row r="1455" spans="1:17">
      <c r="O1455" s="911"/>
    </row>
    <row r="1456" spans="1:17" ht="21">
      <c r="B1456" s="39" t="s">
        <v>78</v>
      </c>
      <c r="C1456" s="1"/>
      <c r="D1456" s="1535" t="s">
        <v>97</v>
      </c>
      <c r="E1456" s="1535"/>
      <c r="F1456" s="1535"/>
      <c r="G1456" s="1535"/>
      <c r="H1456" s="1535"/>
      <c r="K1456" s="39" t="s">
        <v>78</v>
      </c>
      <c r="L1456" s="1"/>
      <c r="M1456" s="1536" t="s">
        <v>99</v>
      </c>
      <c r="N1456" s="1536"/>
      <c r="O1456" s="1536"/>
      <c r="P1456" s="1536"/>
      <c r="Q1456" s="1536"/>
    </row>
    <row r="1457" spans="2:17">
      <c r="B1457" s="1"/>
      <c r="C1457" s="2" t="s">
        <v>55</v>
      </c>
      <c r="D1457" s="2" t="s">
        <v>56</v>
      </c>
      <c r="E1457" s="564" t="s">
        <v>32</v>
      </c>
      <c r="F1457" s="2" t="s">
        <v>31</v>
      </c>
      <c r="G1457" s="2" t="s">
        <v>10</v>
      </c>
      <c r="H1457" s="2" t="s">
        <v>41</v>
      </c>
      <c r="K1457" s="1"/>
      <c r="L1457" s="2" t="s">
        <v>55</v>
      </c>
      <c r="M1457" s="2" t="s">
        <v>56</v>
      </c>
      <c r="N1457" s="2" t="s">
        <v>32</v>
      </c>
      <c r="O1457" s="919" t="s">
        <v>31</v>
      </c>
      <c r="P1457" s="919" t="s">
        <v>10</v>
      </c>
      <c r="Q1457" s="2" t="s">
        <v>41</v>
      </c>
    </row>
    <row r="1458" spans="2:17">
      <c r="B1458" t="s">
        <v>33</v>
      </c>
      <c r="C1458" s="21"/>
      <c r="D1458" s="1064"/>
      <c r="F1458" s="1055" t="s">
        <v>26</v>
      </c>
      <c r="G1458" s="1064">
        <v>1024</v>
      </c>
      <c r="H1458" s="1064">
        <v>0</v>
      </c>
      <c r="K1458" t="s">
        <v>33</v>
      </c>
      <c r="L1458" s="21"/>
      <c r="M1458" s="21"/>
      <c r="N1458" s="23"/>
      <c r="O1458" s="924" t="s">
        <v>26</v>
      </c>
      <c r="P1458" s="936">
        <v>1024</v>
      </c>
      <c r="Q1458" s="21">
        <v>0</v>
      </c>
    </row>
    <row r="1459" spans="2:17">
      <c r="B1459" t="s">
        <v>34</v>
      </c>
      <c r="C1459" s="21">
        <v>0</v>
      </c>
      <c r="D1459" s="1064">
        <f>G1459+0.01</f>
        <v>10240.01</v>
      </c>
      <c r="E1459" s="1097">
        <f t="shared" ref="E1459:E1464" si="486">IF(N570=999999, "Not Available", N570)</f>
        <v>8.6999999999999994E-2</v>
      </c>
      <c r="F1459" s="1055" t="s">
        <v>27</v>
      </c>
      <c r="G1459" s="1064">
        <f>G1458*10</f>
        <v>10240</v>
      </c>
      <c r="H1459" s="1070">
        <f t="shared" ref="H1459:H1464" si="487">IF(E1459="Not Available", "Not Available", E1459*(D1459-C1459))</f>
        <v>890.88086999999996</v>
      </c>
      <c r="K1459" t="s">
        <v>34</v>
      </c>
      <c r="L1459" s="21">
        <v>0</v>
      </c>
      <c r="M1459" s="21">
        <f>P1459+0.01</f>
        <v>10240.01</v>
      </c>
      <c r="N1459" s="87">
        <f t="shared" ref="N1459:N1464" si="488">IF(N578=999999, "Not Available", N578)</f>
        <v>0.13800000000000001</v>
      </c>
      <c r="O1459" s="924" t="s">
        <v>27</v>
      </c>
      <c r="P1459" s="936">
        <f>P1458*10</f>
        <v>10240</v>
      </c>
      <c r="Q1459" s="24">
        <f t="shared" ref="Q1459:Q1464" si="489">IF(N1459="Not Available", "Not Available", N1459*(M1459-L1459))</f>
        <v>1413.12138</v>
      </c>
    </row>
    <row r="1460" spans="2:17">
      <c r="B1460" t="s">
        <v>35</v>
      </c>
      <c r="C1460" s="21">
        <f t="shared" ref="C1460:C1465" si="490">D1459</f>
        <v>10240.01</v>
      </c>
      <c r="D1460" s="1064">
        <f>G1460+D1459+0.01</f>
        <v>51200.020000000004</v>
      </c>
      <c r="E1460" s="1097">
        <f t="shared" si="486"/>
        <v>8.3000000000000004E-2</v>
      </c>
      <c r="F1460" s="1055" t="s">
        <v>28</v>
      </c>
      <c r="G1460" s="1064">
        <f>G1458*40</f>
        <v>40960</v>
      </c>
      <c r="H1460" s="1070">
        <f t="shared" si="487"/>
        <v>3399.6808300000002</v>
      </c>
      <c r="K1460" t="s">
        <v>35</v>
      </c>
      <c r="L1460" s="21">
        <f t="shared" ref="L1460:L1465" si="491">M1459</f>
        <v>10240.01</v>
      </c>
      <c r="M1460" s="21">
        <f>P1460+M1459+0.01</f>
        <v>51200.020000000004</v>
      </c>
      <c r="N1460" s="87">
        <f t="shared" si="488"/>
        <v>0.13</v>
      </c>
      <c r="O1460" s="924" t="s">
        <v>28</v>
      </c>
      <c r="P1460" s="936">
        <f>P1458*40</f>
        <v>40960</v>
      </c>
      <c r="Q1460" s="24">
        <f t="shared" si="489"/>
        <v>5324.8013000000001</v>
      </c>
    </row>
    <row r="1461" spans="2:17">
      <c r="B1461" t="s">
        <v>36</v>
      </c>
      <c r="C1461" s="21">
        <f t="shared" si="490"/>
        <v>51200.020000000004</v>
      </c>
      <c r="D1461" s="1064">
        <f>D1460+G1461+0.01</f>
        <v>153600.03000000003</v>
      </c>
      <c r="E1461" s="1097">
        <f t="shared" si="486"/>
        <v>7.0000000000000007E-2</v>
      </c>
      <c r="F1461" s="1055" t="s">
        <v>29</v>
      </c>
      <c r="G1461" s="1064">
        <f>G1458*100</f>
        <v>102400</v>
      </c>
      <c r="H1461" s="1070">
        <f t="shared" si="487"/>
        <v>7168.0007000000023</v>
      </c>
      <c r="K1461" t="s">
        <v>36</v>
      </c>
      <c r="L1461" s="21">
        <f t="shared" si="491"/>
        <v>51200.020000000004</v>
      </c>
      <c r="M1461" s="21">
        <f>M1460+P1461+0.01</f>
        <v>153600.03000000003</v>
      </c>
      <c r="N1461" s="87">
        <f t="shared" si="488"/>
        <v>0.12</v>
      </c>
      <c r="O1461" s="924" t="s">
        <v>29</v>
      </c>
      <c r="P1461" s="936">
        <f>P1458*100</f>
        <v>102400</v>
      </c>
      <c r="Q1461" s="24">
        <f t="shared" si="489"/>
        <v>12288.001200000002</v>
      </c>
    </row>
    <row r="1462" spans="2:17">
      <c r="B1462" t="s">
        <v>37</v>
      </c>
      <c r="C1462" s="21">
        <f t="shared" si="490"/>
        <v>153600.03000000003</v>
      </c>
      <c r="D1462" s="1064">
        <f>D1461+G1462+0.01</f>
        <v>512000.04000000004</v>
      </c>
      <c r="E1462" s="1097">
        <f t="shared" si="486"/>
        <v>0.05</v>
      </c>
      <c r="F1462" s="1055" t="s">
        <v>30</v>
      </c>
      <c r="G1462" s="1064">
        <f>350*G1458</f>
        <v>358400</v>
      </c>
      <c r="H1462" s="1070">
        <f t="shared" si="487"/>
        <v>17920.000500000002</v>
      </c>
      <c r="K1462" t="s">
        <v>37</v>
      </c>
      <c r="L1462" s="21">
        <f t="shared" si="491"/>
        <v>153600.03000000003</v>
      </c>
      <c r="M1462" s="21">
        <f>M1461+P1462+0.01</f>
        <v>512000.04000000004</v>
      </c>
      <c r="N1462" s="87">
        <f t="shared" si="488"/>
        <v>0.1</v>
      </c>
      <c r="O1462" s="924" t="s">
        <v>30</v>
      </c>
      <c r="P1462" s="936">
        <f>350*P1458</f>
        <v>358400</v>
      </c>
      <c r="Q1462" s="24">
        <f t="shared" si="489"/>
        <v>35840.001000000004</v>
      </c>
    </row>
    <row r="1463" spans="2:17">
      <c r="B1463" t="s">
        <v>100</v>
      </c>
      <c r="C1463" s="21">
        <f t="shared" si="490"/>
        <v>512000.04000000004</v>
      </c>
      <c r="D1463" s="1064">
        <f>D1462+G1463+0.01</f>
        <v>1048576.05</v>
      </c>
      <c r="E1463" s="1097">
        <f t="shared" si="486"/>
        <v>0.03</v>
      </c>
      <c r="F1463" s="1055">
        <v>524</v>
      </c>
      <c r="G1463" s="1064">
        <f>F1463*G1458</f>
        <v>536576</v>
      </c>
      <c r="H1463" s="1070">
        <f t="shared" si="487"/>
        <v>16097.2803</v>
      </c>
      <c r="K1463" t="s">
        <v>100</v>
      </c>
      <c r="L1463" s="21">
        <f t="shared" si="491"/>
        <v>512000.04000000004</v>
      </c>
      <c r="M1463" s="21">
        <f>M1462+P1463+0.01</f>
        <v>1048576.05</v>
      </c>
      <c r="N1463" s="87">
        <f t="shared" si="488"/>
        <v>0.08</v>
      </c>
      <c r="O1463" s="924">
        <v>524</v>
      </c>
      <c r="P1463" s="936">
        <f>O1463*P1458</f>
        <v>536576</v>
      </c>
      <c r="Q1463" s="24">
        <f t="shared" si="489"/>
        <v>42926.080800000003</v>
      </c>
    </row>
    <row r="1464" spans="2:17">
      <c r="B1464" t="s">
        <v>101</v>
      </c>
      <c r="C1464" s="21">
        <f t="shared" si="490"/>
        <v>1048576.05</v>
      </c>
      <c r="D1464" s="1064">
        <f>D1463+G1464+0.01</f>
        <v>5242880.0599999996</v>
      </c>
      <c r="E1464" s="1097">
        <f t="shared" si="486"/>
        <v>2.5000000000000001E-2</v>
      </c>
      <c r="F1464" s="1055">
        <v>4096</v>
      </c>
      <c r="G1464" s="1064">
        <f>F1464*G1458</f>
        <v>4194304</v>
      </c>
      <c r="H1464" s="1070">
        <f t="shared" si="487"/>
        <v>104857.60025</v>
      </c>
      <c r="K1464" t="s">
        <v>101</v>
      </c>
      <c r="L1464" s="21">
        <f t="shared" si="491"/>
        <v>1048576.05</v>
      </c>
      <c r="M1464" s="21">
        <f>M1463+P1464+0.01</f>
        <v>5242880.0599999996</v>
      </c>
      <c r="N1464" s="87">
        <f t="shared" si="488"/>
        <v>7.0000000000000007E-2</v>
      </c>
      <c r="O1464" s="924">
        <v>4096</v>
      </c>
      <c r="P1464" s="936">
        <f>O1464*P1458</f>
        <v>4194304</v>
      </c>
      <c r="Q1464" s="24">
        <f t="shared" si="489"/>
        <v>293601.2807</v>
      </c>
    </row>
    <row r="1465" spans="2:17">
      <c r="B1465" t="s">
        <v>102</v>
      </c>
      <c r="C1465" s="21">
        <f t="shared" si="490"/>
        <v>5242880.0599999996</v>
      </c>
      <c r="D1465" s="1064">
        <f>D1464+G1465+0.01</f>
        <v>5754880.0699999994</v>
      </c>
      <c r="E1465" s="1097" t="str">
        <f>N576</f>
        <v>Contact Us</v>
      </c>
      <c r="F1465" s="1055" t="s">
        <v>40</v>
      </c>
      <c r="G1465" s="1064">
        <f>500*G1458</f>
        <v>512000</v>
      </c>
      <c r="H1465" s="1070"/>
      <c r="K1465" t="s">
        <v>102</v>
      </c>
      <c r="L1465" s="21">
        <f t="shared" si="491"/>
        <v>5242880.0599999996</v>
      </c>
      <c r="M1465" s="21">
        <f>M1464+P1465+0.01</f>
        <v>5754880.0699999994</v>
      </c>
      <c r="N1465" s="87" t="str">
        <f>N584</f>
        <v>Contact Us</v>
      </c>
      <c r="O1465" s="924" t="s">
        <v>40</v>
      </c>
      <c r="P1465" s="936">
        <f>500*P1458</f>
        <v>512000</v>
      </c>
      <c r="Q1465" s="24"/>
    </row>
    <row r="1467" spans="2:17" ht="16.8">
      <c r="B1467" t="s">
        <v>42</v>
      </c>
      <c r="D1467" s="1062">
        <f>'Pricing Calculator'!Q647</f>
        <v>0</v>
      </c>
      <c r="F1467" s="163"/>
      <c r="K1467" t="s">
        <v>42</v>
      </c>
      <c r="M1467" s="26">
        <f>'Pricing Calculator'!Q647</f>
        <v>0</v>
      </c>
      <c r="O1467" s="925"/>
    </row>
    <row r="1468" spans="2:17" ht="16.8">
      <c r="B1468" t="s">
        <v>103</v>
      </c>
      <c r="D1468" s="304">
        <f>IF(AND(D1467&gt;C1459,D1467&lt;D1459),(D1467-C1459)*E1459,IF(AND(D1467&gt;C1460,D1467&lt;D1460),H1459+((D1467-C1460)*E1460),IF(AND(D1467&gt;C1461,D1467&lt;D1461),H1460+H1459+((D1467-C1461)*E1461),IF(AND(D1467&gt;C1462,D1467&lt;D1462),H1461+H1460+H1459+((D1467-D1461)*E1462),IF(AND(D1467&gt;C1463,D1467&lt;D1463),((D1467-C1463)*E1463)+H1462+H1461+H1460+H1459,IF(AND(D1467&gt;C1464,D1467&lt;D1464),((D1467-C1464)*E1464)+H1463+H1462+H1461+H1460+H1459,IF(D1467&gt;C1465,"Contact Us",0)))))))</f>
        <v>0</v>
      </c>
      <c r="F1468" s="163"/>
      <c r="H1468" s="163"/>
      <c r="K1468" t="s">
        <v>104</v>
      </c>
      <c r="M1468" s="48">
        <f>IF(AND(M1467&gt;L1459,M1467&lt;M1459),(M1467-L1459)*N1459,IF(AND(M1467&gt;L1460,M1467&lt;M1460),Q1459+((M1467-L1460)*N1460),IF(AND(M1467&gt;L1461,M1467&lt;M1461),Q1460+Q1459+((M1467-L1461)*N1461),IF(AND(M1467&gt;L1462,M1467&lt;M1462),Q1461+Q1460+Q1459+((M1467-L1462)*N1462),IF(AND(M1467&gt;L1463,M1467&lt;M1463),Q1462+Q1461+Q1460+Q1459+((M1467-L1463)*N1463),IF(AND(M1467&gt;L1464,M1467&lt;M1464),Q1463+Q1462+Q1461+Q1460+Q1459+((M1467-L1464)*N1464),IF(M1467&gt;L1465,"Contact Us",0)))))))</f>
        <v>0</v>
      </c>
      <c r="O1468" s="925"/>
      <c r="Q1468" s="85"/>
    </row>
    <row r="1469" spans="2:17">
      <c r="O1469" s="911"/>
    </row>
    <row r="1470" spans="2:17">
      <c r="B1470" t="s">
        <v>538</v>
      </c>
      <c r="D1470" s="1103">
        <f>IF(E570 = 999999, "Not Available", IF(D1468="Contact Us","Contact Us", D1468))</f>
        <v>0</v>
      </c>
      <c r="E1470" s="1055" t="str">
        <f>IF(D1467&gt;0, O570, "")</f>
        <v/>
      </c>
      <c r="F1470" s="1037" t="str">
        <f>P570</f>
        <v/>
      </c>
      <c r="O1470" s="911"/>
    </row>
    <row r="1471" spans="2:17">
      <c r="B1471" t="s">
        <v>539</v>
      </c>
      <c r="D1471" s="1136">
        <f>IF(E578 = 999999, "Not Available", IF(M1468="Contact Us","Contact Us",M1468))</f>
        <v>0</v>
      </c>
      <c r="E1471" s="1055" t="str">
        <f>IF(D1467&gt;0, O578, "")</f>
        <v/>
      </c>
      <c r="F1471" s="1037" t="str">
        <f>P578</f>
        <v/>
      </c>
      <c r="O1471" s="911"/>
    </row>
    <row r="1472" spans="2:17">
      <c r="B1472" t="s">
        <v>540</v>
      </c>
      <c r="D1472" s="1136">
        <f>IF(AND('Rate Card'!M23=1),D1470,IF(AND('Rate Card'!M23=2),D1471,IF('Rate Card'!M23=3,"Not Available",IF('Rate Card'!M23=4,"Not Available",0))))</f>
        <v>0</v>
      </c>
      <c r="E1472" s="1055" t="str">
        <f>IF(AND('Rate Card'!M23=1),E1470,IF(AND('Rate Card'!M23=2),E1471,IF('Rate Card'!M23=3,"Not Available",IF('Rate Card'!M23=4,"Not Available",0))))</f>
        <v/>
      </c>
      <c r="F1472" s="1055" t="str">
        <f>IF(AND('Rate Card'!M23=1),F1470,IF(AND('Rate Card'!M23=2),F1471,IF('Rate Card'!M23=3,"Not Available",IF('Rate Card'!M23=4,"Not Available",0))))</f>
        <v/>
      </c>
      <c r="O1472" s="911"/>
    </row>
    <row r="1474" spans="1:10">
      <c r="B1474" s="2" t="s">
        <v>105</v>
      </c>
      <c r="C1474" s="2" t="s">
        <v>98</v>
      </c>
      <c r="D1474" s="2" t="s">
        <v>107</v>
      </c>
    </row>
    <row r="1475" spans="1:10">
      <c r="C1475" s="36"/>
      <c r="D1475" s="1079"/>
    </row>
    <row r="1476" spans="1:10">
      <c r="C1476" s="43"/>
    </row>
    <row r="1478" spans="1:10">
      <c r="C1478" s="99"/>
    </row>
    <row r="1480" spans="1:10">
      <c r="E1480" s="1137"/>
    </row>
    <row r="1483" spans="1:10" ht="45" customHeight="1">
      <c r="A1483" s="12" t="s">
        <v>341</v>
      </c>
    </row>
    <row r="1484" spans="1:10" ht="15.75" customHeight="1"/>
    <row r="1485" spans="1:10" ht="15.75" customHeight="1">
      <c r="A1485" s="2" t="s">
        <v>0</v>
      </c>
      <c r="B1485" s="2" t="s">
        <v>2</v>
      </c>
      <c r="C1485" s="2" t="s">
        <v>178</v>
      </c>
      <c r="D1485" s="2" t="s">
        <v>396</v>
      </c>
      <c r="E1485" s="564" t="s">
        <v>322</v>
      </c>
      <c r="F1485" s="2"/>
      <c r="G1485" s="2"/>
      <c r="H1485" s="2" t="s">
        <v>342</v>
      </c>
      <c r="I1485" s="2" t="s">
        <v>2</v>
      </c>
      <c r="J1485" s="2" t="s">
        <v>3154</v>
      </c>
    </row>
    <row r="1486" spans="1:10" ht="15.75" customHeight="1">
      <c r="A1486" s="41" t="s">
        <v>332</v>
      </c>
      <c r="B1486" s="41" t="s">
        <v>3</v>
      </c>
      <c r="C1486" s="37">
        <f>IF(E600=999999, "Not Available", N600)</f>
        <v>0</v>
      </c>
      <c r="D1486" s="1106">
        <f>'Pricing Calculator'!O710</f>
        <v>0</v>
      </c>
      <c r="E1486" s="1138">
        <v>1</v>
      </c>
      <c r="H1486" s="1139" t="str">
        <f>IF(C1486= "Not Available", "Not Available", "Free")</f>
        <v>Free</v>
      </c>
    </row>
    <row r="1487" spans="1:10" ht="15.75" customHeight="1">
      <c r="A1487" s="41"/>
      <c r="B1487" s="41"/>
    </row>
    <row r="1488" spans="1:10" ht="15.75" customHeight="1">
      <c r="A1488" s="41" t="s">
        <v>332</v>
      </c>
      <c r="B1488" s="41" t="s">
        <v>298</v>
      </c>
      <c r="C1488" s="37">
        <f>IF(E601=999999, "Not Available", N601)</f>
        <v>10</v>
      </c>
      <c r="D1488" s="1106">
        <f>'Pricing Calculator'!O712</f>
        <v>0</v>
      </c>
      <c r="E1488" s="1140">
        <f>D1488/500000</f>
        <v>0</v>
      </c>
      <c r="F1488" s="1098">
        <f>ROUNDUP(E1488, 0)</f>
        <v>0</v>
      </c>
      <c r="H1488" s="1139">
        <f>IF(C1488 = "Not Available", "Not Available", F1488*C1488)</f>
        <v>0</v>
      </c>
      <c r="I1488" s="1053" t="str">
        <f>IF(D1488&gt;0, O601, "")</f>
        <v/>
      </c>
      <c r="J1488" s="1037" t="str">
        <f>P601</f>
        <v/>
      </c>
    </row>
    <row r="1489" spans="1:11" ht="15.75" customHeight="1">
      <c r="A1489" s="41"/>
      <c r="B1489" s="41"/>
      <c r="D1489" s="2" t="s">
        <v>81</v>
      </c>
      <c r="E1489" s="564"/>
      <c r="F1489" s="2"/>
      <c r="G1489" s="2"/>
    </row>
    <row r="1490" spans="1:11" ht="15.75" customHeight="1">
      <c r="A1490" s="41" t="s">
        <v>332</v>
      </c>
      <c r="B1490" s="41" t="s">
        <v>15</v>
      </c>
      <c r="C1490" s="37">
        <f>IF(E602=999999, "Not Available", N602)</f>
        <v>200</v>
      </c>
      <c r="D1490" s="1106">
        <f>'Pricing Calculator'!O714</f>
        <v>0</v>
      </c>
      <c r="E1490" s="1141">
        <f>D1490/5000000</f>
        <v>0</v>
      </c>
      <c r="F1490" s="1142">
        <f>ROUNDUP(E1490, 0)</f>
        <v>0</v>
      </c>
      <c r="G1490" s="1143"/>
      <c r="H1490" s="1139">
        <f>IF(C1490 = "Not Available", "Not Available", F1490*C1490)</f>
        <v>0</v>
      </c>
      <c r="I1490" s="1053" t="str">
        <f>IF(D1490&gt;0, O602, "")</f>
        <v/>
      </c>
      <c r="J1490" s="1037" t="str">
        <f>+P602</f>
        <v/>
      </c>
    </row>
    <row r="1491" spans="1:11" ht="15.75" customHeight="1">
      <c r="D1491" s="1055"/>
      <c r="E1491" s="1144"/>
      <c r="F1491" s="1064"/>
      <c r="H1491" s="1103">
        <f>IF(H1486 = "Not Available", "Not Available", SUM(H1486:H1490))</f>
        <v>0</v>
      </c>
    </row>
    <row r="1492" spans="1:11" ht="15.75" customHeight="1">
      <c r="D1492" s="1055"/>
      <c r="E1492" s="1144"/>
      <c r="F1492" s="1064"/>
      <c r="H1492" s="1136"/>
    </row>
    <row r="1493" spans="1:11" ht="15.75" customHeight="1">
      <c r="A1493" s="908" t="s">
        <v>1065</v>
      </c>
      <c r="B1493" s="908"/>
      <c r="C1493" s="908"/>
      <c r="D1493" s="1145"/>
      <c r="E1493" s="1146"/>
      <c r="F1493" s="1147"/>
      <c r="G1493" s="1148"/>
      <c r="H1493" s="1149"/>
    </row>
    <row r="1494" spans="1:11" ht="15.75" customHeight="1">
      <c r="A1494" s="908"/>
      <c r="B1494" s="908" t="s">
        <v>298</v>
      </c>
      <c r="C1494" s="908">
        <v>1</v>
      </c>
      <c r="D1494" s="1150">
        <f>'Pricing Calculator'!Y712</f>
        <v>0</v>
      </c>
      <c r="E1494" s="1146"/>
      <c r="F1494" s="1147"/>
      <c r="G1494" s="1148"/>
      <c r="H1494" s="1149">
        <f>IF(D1494&gt;10, C1494*(D1494-10), 0)</f>
        <v>0</v>
      </c>
    </row>
    <row r="1495" spans="1:11" ht="15.75" customHeight="1">
      <c r="A1495" s="908"/>
      <c r="B1495" s="908" t="s">
        <v>15</v>
      </c>
      <c r="C1495" s="908">
        <v>10</v>
      </c>
      <c r="D1495" s="1150">
        <f>'Pricing Calculator'!Y714</f>
        <v>0</v>
      </c>
      <c r="E1495" s="1146"/>
      <c r="F1495" s="1147"/>
      <c r="G1495" s="1148"/>
      <c r="H1495" s="1149">
        <f>IF(D1495&gt;100, (((D1495-100)*C1496)+(90*C1495)), IF(D1495&lt;10, 0, C1495*(D1495-10)))</f>
        <v>0</v>
      </c>
      <c r="K1495">
        <f>IF(D1495&gt;100, (((D1495-10)*C1496)+(10*C1495)), C1495*D1495)</f>
        <v>0</v>
      </c>
    </row>
    <row r="1496" spans="1:11" ht="15.75" customHeight="1">
      <c r="A1496" s="908"/>
      <c r="B1496" s="908" t="s">
        <v>15</v>
      </c>
      <c r="C1496" s="908">
        <v>2.5</v>
      </c>
      <c r="D1496" s="1145"/>
      <c r="E1496" s="1146"/>
      <c r="F1496" s="1147"/>
      <c r="G1496" s="1148"/>
      <c r="H1496" s="1149"/>
    </row>
    <row r="1497" spans="1:11" ht="15.75" customHeight="1">
      <c r="A1497" s="2" t="s">
        <v>0</v>
      </c>
      <c r="B1497" s="2" t="s">
        <v>2</v>
      </c>
      <c r="C1497" s="2" t="s">
        <v>178</v>
      </c>
      <c r="D1497" s="2" t="s">
        <v>1048</v>
      </c>
      <c r="E1497" s="564"/>
      <c r="F1497" s="2"/>
      <c r="G1497" s="2"/>
      <c r="H1497" s="2" t="s">
        <v>342</v>
      </c>
      <c r="I1497" s="2" t="s">
        <v>2</v>
      </c>
      <c r="J1497" s="2" t="s">
        <v>3154</v>
      </c>
    </row>
    <row r="1498" spans="1:11" ht="15.75" customHeight="1">
      <c r="A1498" s="41" t="s">
        <v>1043</v>
      </c>
      <c r="B1498" s="41" t="s">
        <v>3</v>
      </c>
      <c r="C1498" s="37">
        <f>IF(E606=999999, "Not Available", N605)</f>
        <v>999999</v>
      </c>
      <c r="D1498" s="1106">
        <f>'Pricing Calculator'!O724</f>
        <v>0</v>
      </c>
      <c r="E1498" s="1138"/>
      <c r="H1498" s="1139" t="str">
        <f>IF(C1498 = "Not Available", "Not Available", "Free")</f>
        <v>Free</v>
      </c>
      <c r="I1498" s="1053" t="s">
        <v>483</v>
      </c>
    </row>
    <row r="1499" spans="1:11" ht="15.75" customHeight="1">
      <c r="A1499" s="41"/>
      <c r="B1499" s="41"/>
    </row>
    <row r="1500" spans="1:11" ht="15.75" customHeight="1">
      <c r="A1500" s="41" t="s">
        <v>1043</v>
      </c>
      <c r="B1500" s="41" t="s">
        <v>15</v>
      </c>
      <c r="C1500" s="37">
        <f>IF(E606=999999, "Not Available", N606)</f>
        <v>13.99</v>
      </c>
      <c r="D1500" s="1106">
        <f>'Pricing Calculator'!O726</f>
        <v>0</v>
      </c>
      <c r="E1500" s="1140"/>
      <c r="F1500" s="1098"/>
      <c r="H1500" s="1139">
        <f>IF(C1500 = "Not Available", "Not Available", D1500*C1500)</f>
        <v>0</v>
      </c>
      <c r="I1500" s="1073" t="str">
        <f>IF(D1500&gt;0, O606, "")</f>
        <v/>
      </c>
      <c r="J1500" s="1037" t="str">
        <f>P606</f>
        <v/>
      </c>
    </row>
    <row r="1501" spans="1:11" ht="15.75" customHeight="1">
      <c r="A1501" s="41"/>
      <c r="B1501" s="41"/>
    </row>
    <row r="1502" spans="1:11" ht="15.75" customHeight="1">
      <c r="A1502" s="41" t="s">
        <v>1043</v>
      </c>
      <c r="B1502" s="41" t="s">
        <v>297</v>
      </c>
      <c r="C1502" s="37">
        <f>IF(E607=999999, "Not Available", N607)</f>
        <v>139.99</v>
      </c>
      <c r="D1502" s="1106">
        <f>'Pricing Calculator'!O728</f>
        <v>0</v>
      </c>
      <c r="E1502" s="1141"/>
      <c r="F1502" s="1142"/>
      <c r="G1502" s="1143"/>
      <c r="H1502" s="1139">
        <f>IF(C1502 = "Not Available", "Not Available", D1502*C1502)</f>
        <v>0</v>
      </c>
      <c r="I1502" s="1053" t="str">
        <f>IF(D1500&gt;0, O607, "")</f>
        <v/>
      </c>
      <c r="J1502" s="1037" t="str">
        <f>P607</f>
        <v/>
      </c>
    </row>
    <row r="1503" spans="1:11" ht="15.75" customHeight="1">
      <c r="D1503" s="1055"/>
      <c r="E1503" s="1144"/>
      <c r="F1503" s="1064"/>
      <c r="H1503" s="1103">
        <f>IF(H1498 = "Not Available", "Not Available", SUM(H1498:H1502))</f>
        <v>0</v>
      </c>
    </row>
    <row r="1504" spans="1:11" ht="15.75" customHeight="1">
      <c r="A1504" s="2" t="s">
        <v>0</v>
      </c>
      <c r="B1504" s="2"/>
      <c r="C1504" s="2" t="s">
        <v>178</v>
      </c>
      <c r="D1504" s="2" t="s">
        <v>3408</v>
      </c>
      <c r="E1504" s="564"/>
      <c r="F1504" s="2"/>
      <c r="G1504" s="2"/>
      <c r="H1504" s="2" t="s">
        <v>342</v>
      </c>
      <c r="I1504" s="2" t="s">
        <v>2</v>
      </c>
      <c r="J1504" s="2" t="s">
        <v>3154</v>
      </c>
    </row>
    <row r="1505" spans="1:10" ht="15.75" customHeight="1">
      <c r="A1505" s="41" t="s">
        <v>1388</v>
      </c>
      <c r="C1505" s="37" t="str">
        <f xml:space="preserve"> IF(E610=999999, "Not Available",N610)</f>
        <v>Not Available</v>
      </c>
      <c r="D1505" s="1116">
        <f>'Pricing Calculator'!P740</f>
        <v>0</v>
      </c>
      <c r="E1505" s="1144"/>
      <c r="F1505" s="1064"/>
      <c r="H1505" s="1136" t="str">
        <f>IF(C1505="Not Available", "Not Available", D1505*C1505)</f>
        <v>Not Available</v>
      </c>
      <c r="I1505" s="1053" t="str">
        <f>IF(D1505&gt;0, O610, "")</f>
        <v/>
      </c>
      <c r="J1505" s="1037" t="str">
        <f>+P610</f>
        <v/>
      </c>
    </row>
    <row r="1506" spans="1:10" ht="15.75" customHeight="1">
      <c r="D1506" s="1055"/>
      <c r="E1506" s="1144"/>
      <c r="F1506" s="1064"/>
    </row>
    <row r="1507" spans="1:10" ht="44.25" customHeight="1">
      <c r="A1507" s="12" t="s">
        <v>4791</v>
      </c>
      <c r="D1507" s="1055"/>
      <c r="F1507" s="1064"/>
    </row>
    <row r="1508" spans="1:10" ht="15.75" customHeight="1">
      <c r="A1508" s="2" t="s">
        <v>0</v>
      </c>
      <c r="B1508" s="2" t="s">
        <v>2</v>
      </c>
      <c r="C1508" s="2" t="s">
        <v>178</v>
      </c>
      <c r="D1508" s="2" t="s">
        <v>1048</v>
      </c>
      <c r="E1508" s="564"/>
      <c r="F1508" s="2"/>
      <c r="G1508" s="2"/>
      <c r="H1508" s="2" t="s">
        <v>342</v>
      </c>
      <c r="I1508" s="2" t="s">
        <v>2</v>
      </c>
      <c r="J1508" s="2" t="s">
        <v>3154</v>
      </c>
    </row>
    <row r="1509" spans="1:10" ht="15.75" customHeight="1">
      <c r="A1509" t="s">
        <v>4791</v>
      </c>
      <c r="B1509" t="s">
        <v>3</v>
      </c>
      <c r="C1509">
        <f>IF(E713=999999, "Not Available", N713)</f>
        <v>0</v>
      </c>
      <c r="D1509" s="1138">
        <f>'Pricing Calculator'!P750</f>
        <v>0</v>
      </c>
      <c r="E1509" s="1144"/>
      <c r="F1509" s="1064"/>
      <c r="H1509" s="1056" t="str">
        <f>IF(C1509 = "Not Available", "Not Available", "Free")</f>
        <v>Free</v>
      </c>
      <c r="J1509" s="1053" t="str">
        <f>P713</f>
        <v/>
      </c>
    </row>
    <row r="1510" spans="1:10" ht="15.75" customHeight="1">
      <c r="D1510" s="1116"/>
      <c r="E1510" s="1144"/>
      <c r="F1510" s="1064"/>
    </row>
    <row r="1511" spans="1:10" ht="15.75" customHeight="1">
      <c r="A1511" t="s">
        <v>4791</v>
      </c>
      <c r="B1511" t="s">
        <v>298</v>
      </c>
      <c r="C1511">
        <f>IF(E714=999999, "Not Available", N714)</f>
        <v>2.2999999999999998</v>
      </c>
      <c r="D1511" s="1138">
        <f>'Pricing Calculator'!P752</f>
        <v>0</v>
      </c>
      <c r="E1511" s="1144"/>
      <c r="F1511" s="1064"/>
      <c r="H1511" s="1056">
        <f>IF(C1511 = "Not Available", "Not Available", D1511*C1511)</f>
        <v>0</v>
      </c>
      <c r="J1511" s="1053" t="str">
        <f>P714</f>
        <v/>
      </c>
    </row>
    <row r="1512" spans="1:10" ht="15.75" customHeight="1">
      <c r="D1512" s="1116"/>
      <c r="E1512" s="1144"/>
      <c r="F1512" s="1064"/>
    </row>
    <row r="1513" spans="1:10" ht="15.75" customHeight="1">
      <c r="A1513" t="s">
        <v>4791</v>
      </c>
      <c r="B1513" t="s">
        <v>15</v>
      </c>
      <c r="C1513">
        <f>IF(E715=999999, "Not Available", N715)</f>
        <v>3.5</v>
      </c>
      <c r="D1513" s="1138">
        <f>'Pricing Calculator'!P754</f>
        <v>0</v>
      </c>
      <c r="E1513" s="1144"/>
      <c r="F1513" s="1064"/>
      <c r="H1513" s="1056">
        <f t="shared" ref="H1513" si="492">IF(C1513 = "Not Available", "Not Available", D1513*C1513)</f>
        <v>0</v>
      </c>
      <c r="J1513" s="1053" t="str">
        <f>P715</f>
        <v/>
      </c>
    </row>
    <row r="1514" spans="1:10" ht="15.75" customHeight="1">
      <c r="D1514" s="1055"/>
      <c r="E1514" s="1144"/>
      <c r="F1514" s="1064"/>
      <c r="H1514" s="1056">
        <f>SUM(H1509:H1513)</f>
        <v>0</v>
      </c>
    </row>
    <row r="1515" spans="1:10" ht="44.25" customHeight="1">
      <c r="A1515" s="12" t="s">
        <v>3457</v>
      </c>
      <c r="D1515" s="1055"/>
      <c r="F1515" s="1064"/>
    </row>
    <row r="1516" spans="1:10" ht="15.75" customHeight="1">
      <c r="A1516" s="2"/>
      <c r="B1516" s="2" t="s">
        <v>0</v>
      </c>
      <c r="C1516" s="2" t="s">
        <v>106</v>
      </c>
      <c r="D1516" s="2" t="s">
        <v>3463</v>
      </c>
      <c r="E1516" s="564"/>
      <c r="F1516" s="2"/>
      <c r="G1516" s="2"/>
      <c r="H1516" s="2" t="s">
        <v>342</v>
      </c>
      <c r="I1516" s="2" t="s">
        <v>2</v>
      </c>
      <c r="J1516" s="2" t="s">
        <v>3154</v>
      </c>
    </row>
    <row r="1517" spans="1:10" ht="15.75" customHeight="1">
      <c r="A1517" s="41"/>
      <c r="B1517" t="s">
        <v>3462</v>
      </c>
      <c r="C1517" s="37">
        <f>IF(E613=999999, "Not Available", N613)</f>
        <v>1.4999999999999999E-2</v>
      </c>
      <c r="D1517" s="1138">
        <f>'Pricing Calculator'!T764</f>
        <v>0</v>
      </c>
      <c r="E1517" s="1144"/>
      <c r="F1517" s="1064"/>
      <c r="H1517" s="1136">
        <f>IF(C1517="Not Available", "Not Available", (D1517/10000)*C1517)</f>
        <v>0</v>
      </c>
      <c r="I1517" s="1053" t="str">
        <f>IF(D1517&gt;0, O613, "")</f>
        <v/>
      </c>
      <c r="J1517" s="1037" t="str">
        <f>P613</f>
        <v/>
      </c>
    </row>
    <row r="1518" spans="1:10" ht="15.75" customHeight="1">
      <c r="B1518" t="s">
        <v>3461</v>
      </c>
      <c r="C1518" s="37">
        <f>IF(E614=999999, "Not Available", N614)</f>
        <v>0.5</v>
      </c>
      <c r="D1518" s="1138">
        <f>'Pricing Calculator'!T766</f>
        <v>0</v>
      </c>
      <c r="E1518" s="1144"/>
      <c r="F1518" s="1064"/>
      <c r="H1518" s="1151">
        <f>IF(C1518="Not Available", "Not Available", D1518*C1518)</f>
        <v>0</v>
      </c>
      <c r="I1518" s="1053" t="str">
        <f>IF(D1518&gt;0, O614, "")</f>
        <v/>
      </c>
      <c r="J1518" s="1037" t="str">
        <f>P614</f>
        <v/>
      </c>
    </row>
    <row r="1519" spans="1:10" ht="15.75" customHeight="1">
      <c r="D1519" s="1055"/>
      <c r="E1519" s="1144"/>
      <c r="F1519" s="1064"/>
      <c r="H1519" s="1136">
        <f>SUM(H1517:H1518)</f>
        <v>0</v>
      </c>
    </row>
    <row r="1520" spans="1:10" ht="15.75" customHeight="1">
      <c r="D1520" s="1055"/>
      <c r="F1520" s="1064"/>
    </row>
    <row r="1521" spans="1:16" ht="44.25" customHeight="1">
      <c r="A1521" s="12" t="s">
        <v>445</v>
      </c>
      <c r="D1521" s="1055"/>
      <c r="F1521" s="1064"/>
    </row>
    <row r="1522" spans="1:16" ht="15.75" customHeight="1">
      <c r="D1522" s="1055"/>
      <c r="F1522" s="1064"/>
    </row>
    <row r="1523" spans="1:16" ht="15.75" customHeight="1">
      <c r="A1523" s="2" t="s">
        <v>0</v>
      </c>
      <c r="B1523" s="2" t="s">
        <v>2</v>
      </c>
      <c r="C1523" s="2" t="s">
        <v>459</v>
      </c>
      <c r="D1523" s="2" t="s">
        <v>450</v>
      </c>
      <c r="E1523" s="564" t="s">
        <v>460</v>
      </c>
      <c r="F1523" s="2" t="s">
        <v>461</v>
      </c>
      <c r="G1523" s="2"/>
      <c r="H1523" s="2"/>
    </row>
    <row r="1524" spans="1:16" ht="15.75" customHeight="1">
      <c r="A1524" t="s">
        <v>445</v>
      </c>
      <c r="B1524" t="s">
        <v>446</v>
      </c>
      <c r="C1524" s="37">
        <f>IF(N643=999999, "Not Available", N643)</f>
        <v>0.54</v>
      </c>
      <c r="D1524" s="1055">
        <v>1000</v>
      </c>
      <c r="E1524" s="1152">
        <f>IF(C1524="Not Available", "Not Available", C1524*D1530)</f>
        <v>0</v>
      </c>
      <c r="F1524" s="1092">
        <f>IF(C1524="Not Available", "Not Available", C1524*D1524)</f>
        <v>540</v>
      </c>
    </row>
    <row r="1525" spans="1:16" ht="15.75" customHeight="1">
      <c r="A1525" t="s">
        <v>445</v>
      </c>
      <c r="B1525" t="s">
        <v>447</v>
      </c>
      <c r="C1525" s="37">
        <f>IF(N644=999999, "Not Available", N644)</f>
        <v>0.38</v>
      </c>
      <c r="D1525" s="1055"/>
      <c r="E1525" s="1153"/>
      <c r="F1525" s="1154">
        <f>IF(C1525="Not Available", "Not Available", ((D1530-D1524)*C1525))</f>
        <v>-380</v>
      </c>
    </row>
    <row r="1526" spans="1:16" ht="15.75" customHeight="1">
      <c r="A1526" t="s">
        <v>605</v>
      </c>
      <c r="B1526" t="s">
        <v>448</v>
      </c>
      <c r="C1526" s="37">
        <f>IF(N645=999999, "Not Available", N645)</f>
        <v>0.36</v>
      </c>
      <c r="E1526" s="1155"/>
      <c r="F1526" s="1156"/>
      <c r="G1526" s="1090"/>
      <c r="H1526" s="1064"/>
    </row>
    <row r="1527" spans="1:16" ht="15.75" customHeight="1">
      <c r="A1527" t="s">
        <v>606</v>
      </c>
      <c r="B1527" t="s">
        <v>448</v>
      </c>
      <c r="C1527" s="37">
        <f>IF(N646=999999, "Not Available", N646)</f>
        <v>0.54</v>
      </c>
      <c r="E1527" s="1155"/>
      <c r="F1527" s="1156"/>
      <c r="G1527" s="1090"/>
      <c r="H1527" s="1064"/>
    </row>
    <row r="1528" spans="1:16" s="17" customFormat="1" ht="15.75" customHeight="1">
      <c r="A1528" s="17" t="s">
        <v>451</v>
      </c>
      <c r="D1528" s="1056"/>
      <c r="E1528" s="1157">
        <f>E1524</f>
        <v>0</v>
      </c>
      <c r="F1528" s="1158">
        <f>IF(F1524="Not Available", "Not Available", F1524+F1525)</f>
        <v>160</v>
      </c>
      <c r="G1528" s="1159"/>
      <c r="H1528" s="1062"/>
      <c r="I1528" s="1056"/>
      <c r="J1528" s="1056"/>
      <c r="O1528" s="922"/>
      <c r="P1528" s="922"/>
    </row>
    <row r="1529" spans="1:16" ht="15.75" customHeight="1">
      <c r="G1529" s="1055"/>
      <c r="H1529" s="1090"/>
      <c r="I1529" s="1064"/>
    </row>
    <row r="1530" spans="1:16" ht="15.75" customHeight="1">
      <c r="C1530" t="s">
        <v>322</v>
      </c>
      <c r="D1530" s="1106">
        <f>'Pricing Calculator'!U571</f>
        <v>0</v>
      </c>
      <c r="E1530" s="1055">
        <f>IF(E643 = 999999, "Not Available",IF(D1530&lt;D1524, E1528,F1528))</f>
        <v>0</v>
      </c>
      <c r="F1530" s="1096" t="str">
        <f>IF(D1530&gt;0, O643, "")</f>
        <v/>
      </c>
      <c r="G1530" s="1037" t="str">
        <f>+P643</f>
        <v/>
      </c>
      <c r="H1530" s="1090"/>
      <c r="I1530" s="1064"/>
    </row>
    <row r="1531" spans="1:16" ht="15.75" customHeight="1">
      <c r="C1531" t="s">
        <v>607</v>
      </c>
      <c r="D1531" s="1106">
        <f>'Pricing Calculator'!U573</f>
        <v>0</v>
      </c>
      <c r="E1531" s="1028">
        <f>IF(E644 = 999999, "Not Available",D1531*C1526)</f>
        <v>0</v>
      </c>
      <c r="F1531" s="1096" t="str">
        <f>IF(D1531&gt;0, O645, "")</f>
        <v/>
      </c>
      <c r="G1531" s="1037" t="str">
        <f>+P645</f>
        <v/>
      </c>
      <c r="H1531" s="1090"/>
      <c r="I1531" s="1064"/>
    </row>
    <row r="1532" spans="1:16" ht="15.75" customHeight="1">
      <c r="C1532" t="s">
        <v>608</v>
      </c>
      <c r="D1532" s="1106">
        <f>'Pricing Calculator'!U575</f>
        <v>0</v>
      </c>
      <c r="E1532" s="1028">
        <f>IF(E645 = 999999, "Not Available",D1532*C1527)</f>
        <v>0</v>
      </c>
      <c r="F1532" s="1096" t="str">
        <f>IF(D1532&gt;0, O646, "")</f>
        <v/>
      </c>
      <c r="G1532" s="1037" t="str">
        <f>+P646</f>
        <v/>
      </c>
      <c r="H1532" s="1090"/>
      <c r="I1532" s="1064"/>
    </row>
    <row r="1533" spans="1:16" ht="15.75" customHeight="1">
      <c r="C1533" t="s">
        <v>154</v>
      </c>
      <c r="E1533" s="1105">
        <f>IF(OR(E1530="Not Available",E1531="Not Available",E1532="Not Available"),"Not Available",SUM(E1530:E1532))</f>
        <v>0</v>
      </c>
    </row>
    <row r="1534" spans="1:16" s="1054" customFormat="1" ht="15.75" customHeight="1">
      <c r="D1534" s="1026"/>
      <c r="E1534" s="1028"/>
      <c r="F1534" s="1026"/>
      <c r="G1534" s="1026"/>
      <c r="H1534" s="1026"/>
      <c r="I1534" s="1026"/>
      <c r="J1534" s="1026"/>
      <c r="O1534" s="911"/>
      <c r="P1534" s="911"/>
    </row>
    <row r="1535" spans="1:16" s="1054" customFormat="1" ht="42.75" customHeight="1">
      <c r="A1535" s="12" t="s">
        <v>4841</v>
      </c>
      <c r="D1535" s="1026"/>
      <c r="E1535" s="1028"/>
      <c r="F1535" s="1026"/>
      <c r="G1535" s="1026"/>
      <c r="H1535" s="1026"/>
      <c r="I1535" s="1026"/>
      <c r="J1535" s="1026"/>
      <c r="O1535" s="911"/>
      <c r="P1535" s="911"/>
    </row>
    <row r="1536" spans="1:16" s="1054" customFormat="1" ht="15.75" customHeight="1">
      <c r="D1536" s="1026"/>
      <c r="E1536" s="1028"/>
      <c r="F1536" s="1026"/>
      <c r="G1536" s="1026"/>
      <c r="H1536" s="1026"/>
      <c r="I1536" s="1026"/>
      <c r="J1536" s="1026"/>
      <c r="O1536" s="911"/>
      <c r="P1536" s="911"/>
    </row>
    <row r="1537" spans="1:23" s="1052" customFormat="1" ht="15.75" customHeight="1">
      <c r="A1537" s="2" t="s">
        <v>0</v>
      </c>
      <c r="B1537" s="2" t="s">
        <v>2</v>
      </c>
      <c r="C1537" s="2" t="s">
        <v>459</v>
      </c>
      <c r="D1537" s="2"/>
      <c r="E1537" s="564" t="s">
        <v>50</v>
      </c>
      <c r="F1537" s="564" t="s">
        <v>4855</v>
      </c>
      <c r="G1537" s="2"/>
      <c r="H1537" s="2"/>
      <c r="I1537" s="1053"/>
      <c r="J1537" s="1053"/>
      <c r="O1537" s="1057"/>
      <c r="P1537" s="1057"/>
    </row>
    <row r="1538" spans="1:23" s="1054" customFormat="1" ht="15.75" customHeight="1">
      <c r="A1538" s="1054" t="s">
        <v>4766</v>
      </c>
      <c r="B1538" s="1054" t="s">
        <v>4849</v>
      </c>
      <c r="C1538" s="64">
        <f>N651</f>
        <v>0.5</v>
      </c>
      <c r="D1538" s="1106">
        <f>'Pricing Calculator'!U585</f>
        <v>0</v>
      </c>
      <c r="E1538" s="1028">
        <f>C1538*25</f>
        <v>12.5</v>
      </c>
      <c r="F1538" s="266">
        <f>IF(D1538&lt;=25,C1538*D1538,((D1538-25)*C1539)+E1538)</f>
        <v>0</v>
      </c>
      <c r="G1538" s="1026"/>
      <c r="H1538" s="1026"/>
      <c r="I1538" s="1026"/>
      <c r="J1538" s="1026"/>
      <c r="O1538" s="911"/>
      <c r="P1538" s="911"/>
    </row>
    <row r="1539" spans="1:23" s="1054" customFormat="1" ht="15.75" customHeight="1">
      <c r="A1539" s="1054" t="s">
        <v>4842</v>
      </c>
      <c r="B1539" s="1054" t="s">
        <v>4850</v>
      </c>
      <c r="C1539" s="64">
        <f>N652</f>
        <v>0.1</v>
      </c>
      <c r="D1539" s="1026"/>
      <c r="E1539" s="1028"/>
      <c r="F1539" s="1026"/>
      <c r="G1539" s="1026"/>
      <c r="H1539" s="1026"/>
      <c r="I1539" s="1026"/>
      <c r="J1539" s="1026"/>
      <c r="O1539" s="911"/>
      <c r="P1539" s="911"/>
    </row>
    <row r="1540" spans="1:23" s="1054" customFormat="1" ht="15.75" customHeight="1">
      <c r="A1540" s="1054" t="s">
        <v>4848</v>
      </c>
      <c r="B1540" s="1054" t="s">
        <v>4851</v>
      </c>
      <c r="C1540" s="64">
        <f>N650</f>
        <v>0.2</v>
      </c>
      <c r="D1540" s="1106">
        <f>'Pricing Calculator'!U587</f>
        <v>0</v>
      </c>
      <c r="E1540" s="1028">
        <f>C1540*1000</f>
        <v>200</v>
      </c>
      <c r="F1540" s="266">
        <f>IF(D1540&lt;=1000,C1540*D1540,((D1540-1000*C1541)+E1540))</f>
        <v>0</v>
      </c>
      <c r="G1540" s="1026"/>
      <c r="H1540" s="1026"/>
      <c r="I1540" s="1026"/>
      <c r="J1540" s="1026"/>
      <c r="O1540" s="911"/>
      <c r="P1540" s="911"/>
    </row>
    <row r="1541" spans="1:23" s="1054" customFormat="1" ht="15.75" customHeight="1">
      <c r="A1541" s="1054" t="s">
        <v>4847</v>
      </c>
      <c r="B1541" s="1054" t="s">
        <v>4852</v>
      </c>
      <c r="C1541" s="64">
        <f>N653</f>
        <v>0.1</v>
      </c>
      <c r="D1541" s="1026"/>
      <c r="E1541" s="1028"/>
      <c r="F1541" s="1026"/>
      <c r="G1541" s="1026"/>
      <c r="H1541" s="1026"/>
      <c r="I1541" s="1026"/>
      <c r="J1541" s="1026"/>
      <c r="O1541" s="911"/>
      <c r="P1541" s="911"/>
    </row>
    <row r="1542" spans="1:23" s="1054" customFormat="1" ht="15.75" customHeight="1">
      <c r="D1542" s="1026"/>
      <c r="E1542" s="1028" t="s">
        <v>4856</v>
      </c>
      <c r="F1542" s="1026">
        <f>F1540+F1538</f>
        <v>0</v>
      </c>
      <c r="G1542" s="1026"/>
      <c r="H1542" s="1026"/>
      <c r="I1542" s="1026"/>
      <c r="J1542" s="1026"/>
      <c r="O1542" s="911"/>
      <c r="P1542" s="911"/>
    </row>
    <row r="1543" spans="1:23" ht="15.75" customHeight="1">
      <c r="E1543" s="1028"/>
      <c r="G1543" s="1055"/>
    </row>
    <row r="1544" spans="1:23" ht="15.75" customHeight="1">
      <c r="E1544" s="1028"/>
      <c r="G1544" s="1055"/>
    </row>
    <row r="1545" spans="1:23" ht="41.25" customHeight="1">
      <c r="A1545" s="12" t="s">
        <v>4816</v>
      </c>
      <c r="L1545" s="237"/>
      <c r="M1545" s="237"/>
      <c r="N1545" s="237"/>
      <c r="O1545" s="929"/>
      <c r="P1545" s="929"/>
      <c r="Q1545" s="349"/>
      <c r="R1545" s="349"/>
      <c r="S1545" s="349"/>
      <c r="T1545" s="268"/>
      <c r="U1545" s="46"/>
      <c r="V1545" s="46"/>
      <c r="W1545" s="46"/>
    </row>
    <row r="1546" spans="1:23" ht="15.75" customHeight="1">
      <c r="B1546" s="2" t="s">
        <v>43</v>
      </c>
      <c r="C1546" s="2" t="s">
        <v>2</v>
      </c>
      <c r="D1546" s="2" t="s">
        <v>74</v>
      </c>
      <c r="E1546" s="564" t="s">
        <v>282</v>
      </c>
      <c r="F1546" s="2" t="s">
        <v>178</v>
      </c>
      <c r="G1546" s="2" t="s">
        <v>343</v>
      </c>
      <c r="H1546" s="2" t="s">
        <v>344</v>
      </c>
      <c r="I1546" s="2" t="s">
        <v>565</v>
      </c>
      <c r="J1546" s="2" t="s">
        <v>3528</v>
      </c>
      <c r="K1546" s="2" t="s">
        <v>3154</v>
      </c>
      <c r="L1546" s="46"/>
      <c r="M1546" s="46"/>
      <c r="N1546" s="46"/>
      <c r="O1546" s="915"/>
      <c r="P1546" s="915"/>
      <c r="Q1546" s="239"/>
      <c r="R1546" s="46"/>
      <c r="S1546" s="237"/>
      <c r="T1546" s="46"/>
      <c r="U1546" s="46"/>
      <c r="V1546" s="350"/>
      <c r="W1546" s="46"/>
    </row>
    <row r="1547" spans="1:23" ht="15.75" customHeight="1">
      <c r="B1547" s="169" t="s">
        <v>160</v>
      </c>
      <c r="C1547" s="169" t="s">
        <v>298</v>
      </c>
      <c r="D1547" s="1160">
        <f>IF(E617 ="999999", "Not Available", N617)</f>
        <v>6.8999999999999999E-3</v>
      </c>
      <c r="E1547" s="1051">
        <f>'Pricing Calculator'!W271</f>
        <v>744</v>
      </c>
      <c r="F1547" s="1053">
        <f t="shared" ref="F1547:F1555" si="493">IF(D1547 ="Not Available", "Not Available", D1547*E1547)</f>
        <v>5.1335999999999995</v>
      </c>
      <c r="G1547" s="1135">
        <f>'Pricing Calculator'!L271</f>
        <v>0</v>
      </c>
      <c r="H1547" s="169">
        <f>IF(D1547=999999,"Not Available",G1547*D1547)</f>
        <v>0</v>
      </c>
      <c r="I1547" s="1056">
        <f t="shared" ref="I1547:I1555" si="494">IF(D1547 =999999, "Not Available", F1547*G1547)</f>
        <v>0</v>
      </c>
      <c r="J1547" s="169" t="str">
        <f t="shared" ref="J1547:J1555" si="495">IF(G1547&gt;0, O617, "")</f>
        <v/>
      </c>
      <c r="K1547" s="25" t="str">
        <f t="shared" ref="K1547:K1552" si="496">P617</f>
        <v/>
      </c>
      <c r="L1547" s="46"/>
      <c r="M1547" s="46"/>
      <c r="N1547" s="46"/>
      <c r="O1547" s="915"/>
      <c r="P1547" s="915"/>
      <c r="Q1547" s="239"/>
      <c r="R1547" s="46"/>
      <c r="S1547" s="237"/>
      <c r="T1547" s="351"/>
      <c r="U1547" s="46"/>
      <c r="V1547" s="350"/>
      <c r="W1547" s="46"/>
    </row>
    <row r="1548" spans="1:23" ht="15.75" customHeight="1">
      <c r="B1548" s="169" t="s">
        <v>160</v>
      </c>
      <c r="C1548" s="169" t="s">
        <v>555</v>
      </c>
      <c r="D1548" s="1160">
        <f>IF(E618 ="999999", "Not Available", N618)</f>
        <v>4.1700000000000001E-2</v>
      </c>
      <c r="E1548" s="1051">
        <f>'Pricing Calculator'!W273</f>
        <v>744</v>
      </c>
      <c r="F1548" s="1053">
        <f t="shared" si="493"/>
        <v>31.024799999999999</v>
      </c>
      <c r="G1548" s="1135">
        <f>'Pricing Calculator'!L273</f>
        <v>0</v>
      </c>
      <c r="H1548" s="169">
        <f t="shared" ref="H1548:H1555" si="497">IF(D1548=999999,"Not Available",G1548*D1548)</f>
        <v>0</v>
      </c>
      <c r="I1548" s="1056">
        <f t="shared" si="494"/>
        <v>0</v>
      </c>
      <c r="J1548" s="169" t="str">
        <f t="shared" si="495"/>
        <v/>
      </c>
      <c r="K1548" s="25" t="str">
        <f t="shared" si="496"/>
        <v/>
      </c>
      <c r="L1548" s="46"/>
      <c r="M1548" s="46"/>
      <c r="N1548" s="46"/>
      <c r="O1548" s="915"/>
      <c r="P1548" s="915"/>
      <c r="Q1548" s="239"/>
      <c r="R1548" s="46"/>
      <c r="S1548" s="237"/>
      <c r="T1548" s="351"/>
      <c r="U1548" s="46"/>
      <c r="V1548" s="350"/>
      <c r="W1548" s="46"/>
    </row>
    <row r="1549" spans="1:23" ht="15.75" customHeight="1">
      <c r="B1549" s="169" t="s">
        <v>160</v>
      </c>
      <c r="C1549" s="169" t="s">
        <v>556</v>
      </c>
      <c r="D1549" s="1160">
        <f>IF(E619 ="999999", "Not Available", N619)</f>
        <v>0.1042</v>
      </c>
      <c r="E1549" s="1051">
        <f>'Pricing Calculator'!W275</f>
        <v>744</v>
      </c>
      <c r="F1549" s="1053">
        <f t="shared" si="493"/>
        <v>77.524799999999999</v>
      </c>
      <c r="G1549" s="1135">
        <f>'Pricing Calculator'!L275</f>
        <v>0</v>
      </c>
      <c r="H1549" s="169">
        <f t="shared" si="497"/>
        <v>0</v>
      </c>
      <c r="I1549" s="1056">
        <f t="shared" si="494"/>
        <v>0</v>
      </c>
      <c r="J1549" s="169" t="str">
        <f t="shared" si="495"/>
        <v/>
      </c>
      <c r="K1549" s="25" t="str">
        <f t="shared" si="496"/>
        <v/>
      </c>
      <c r="L1549" s="46"/>
      <c r="M1549" s="46"/>
      <c r="N1549" s="46"/>
      <c r="O1549" s="915"/>
      <c r="P1549" s="915"/>
      <c r="Q1549" s="239"/>
      <c r="R1549" s="46"/>
      <c r="S1549" s="46"/>
      <c r="T1549" s="46"/>
      <c r="U1549" s="46"/>
      <c r="V1549" s="241"/>
      <c r="W1549" s="46"/>
    </row>
    <row r="1550" spans="1:23" ht="15.75" customHeight="1">
      <c r="B1550" s="169" t="s">
        <v>160</v>
      </c>
      <c r="C1550" s="169" t="s">
        <v>3387</v>
      </c>
      <c r="D1550" s="1160">
        <f>IF(E620=999999, "Not Available", N620)</f>
        <v>0.2016</v>
      </c>
      <c r="E1550" s="1051">
        <f>'Pricing Calculator'!W277</f>
        <v>744</v>
      </c>
      <c r="F1550" s="1053">
        <f t="shared" si="493"/>
        <v>149.99039999999999</v>
      </c>
      <c r="G1550" s="1135">
        <f>'Pricing Calculator'!L277</f>
        <v>0</v>
      </c>
      <c r="H1550" s="169">
        <f t="shared" si="497"/>
        <v>0</v>
      </c>
      <c r="I1550" s="1056">
        <f t="shared" si="494"/>
        <v>0</v>
      </c>
      <c r="J1550" s="169" t="str">
        <f t="shared" si="495"/>
        <v/>
      </c>
      <c r="K1550" s="25" t="str">
        <f t="shared" si="496"/>
        <v/>
      </c>
      <c r="L1550" s="46"/>
      <c r="M1550" s="46"/>
      <c r="N1550" s="46"/>
      <c r="O1550" s="915"/>
      <c r="P1550" s="915"/>
      <c r="Q1550" s="239"/>
      <c r="R1550" s="46"/>
      <c r="S1550" s="46"/>
      <c r="T1550" s="46"/>
      <c r="U1550" s="46"/>
      <c r="V1550" s="241"/>
      <c r="W1550" s="46"/>
    </row>
    <row r="1551" spans="1:23" ht="15.75" customHeight="1">
      <c r="B1551" s="169" t="s">
        <v>160</v>
      </c>
      <c r="C1551" t="s">
        <v>557</v>
      </c>
      <c r="D1551" s="1160">
        <f>IF(E621 ="999999", "Not Available", N621)</f>
        <v>0.625</v>
      </c>
      <c r="E1551" s="1051">
        <f>'Pricing Calculator'!W279</f>
        <v>744</v>
      </c>
      <c r="F1551" s="1053">
        <f t="shared" si="493"/>
        <v>465</v>
      </c>
      <c r="G1551" s="1135">
        <f>'Pricing Calculator'!L279</f>
        <v>0</v>
      </c>
      <c r="H1551" s="169">
        <f t="shared" si="497"/>
        <v>0</v>
      </c>
      <c r="I1551" s="1056">
        <f t="shared" si="494"/>
        <v>0</v>
      </c>
      <c r="J1551" s="169" t="str">
        <f t="shared" si="495"/>
        <v/>
      </c>
      <c r="K1551" s="25" t="str">
        <f t="shared" si="496"/>
        <v/>
      </c>
      <c r="L1551" s="46"/>
      <c r="M1551" s="46"/>
      <c r="N1551" s="46"/>
      <c r="O1551" s="915"/>
      <c r="P1551" s="915"/>
      <c r="Q1551" s="46"/>
      <c r="R1551" s="46"/>
      <c r="S1551" s="268"/>
      <c r="T1551" s="268"/>
      <c r="U1551" s="268"/>
      <c r="V1551" s="352"/>
      <c r="W1551" s="46"/>
    </row>
    <row r="1552" spans="1:23">
      <c r="B1552" s="249" t="s">
        <v>160</v>
      </c>
      <c r="C1552" t="s">
        <v>558</v>
      </c>
      <c r="D1552" s="1160">
        <f>IF(E622 ="999999", "Not Available", N622)</f>
        <v>1.25</v>
      </c>
      <c r="E1552" s="1051">
        <f>'Pricing Calculator'!W281</f>
        <v>744</v>
      </c>
      <c r="F1552" s="1053">
        <f t="shared" si="493"/>
        <v>930</v>
      </c>
      <c r="G1552" s="1135">
        <f>'Pricing Calculator'!L281</f>
        <v>0</v>
      </c>
      <c r="H1552" s="169">
        <f t="shared" si="497"/>
        <v>0</v>
      </c>
      <c r="I1552" s="1056">
        <f t="shared" si="494"/>
        <v>0</v>
      </c>
      <c r="J1552" s="169" t="str">
        <f t="shared" si="495"/>
        <v/>
      </c>
      <c r="K1552" s="25" t="str">
        <f t="shared" si="496"/>
        <v/>
      </c>
      <c r="L1552" s="46"/>
      <c r="M1552" s="46"/>
      <c r="N1552" s="46"/>
      <c r="O1552" s="915"/>
      <c r="P1552" s="915"/>
      <c r="Q1552" s="46"/>
      <c r="R1552" s="46"/>
      <c r="S1552" s="46"/>
      <c r="T1552" s="46"/>
      <c r="U1552" s="46"/>
      <c r="V1552" s="46"/>
      <c r="W1552" s="46"/>
    </row>
    <row r="1553" spans="1:23" s="1052" customFormat="1">
      <c r="B1553" s="1058" t="s">
        <v>160</v>
      </c>
      <c r="C1553" s="1052" t="s">
        <v>7599</v>
      </c>
      <c r="D1553" s="1160">
        <f>IF(E623 ="999999", "Not Available", N623)</f>
        <v>2.5</v>
      </c>
      <c r="E1553" s="1051">
        <f>'Pricing Calculator'!W283</f>
        <v>744</v>
      </c>
      <c r="F1553" s="1053">
        <f t="shared" si="493"/>
        <v>1860</v>
      </c>
      <c r="G1553" s="1135">
        <f>'Pricing Calculator'!L283</f>
        <v>0</v>
      </c>
      <c r="H1553" s="169">
        <f t="shared" si="497"/>
        <v>0</v>
      </c>
      <c r="I1553" s="1056">
        <f t="shared" si="494"/>
        <v>0</v>
      </c>
      <c r="J1553" s="169" t="str">
        <f t="shared" si="495"/>
        <v/>
      </c>
      <c r="K1553" s="25" t="str">
        <f t="shared" ref="K1553:K1555" si="498">P623</f>
        <v/>
      </c>
      <c r="L1553" s="46"/>
      <c r="M1553" s="46"/>
      <c r="N1553" s="46"/>
      <c r="O1553" s="915"/>
      <c r="P1553" s="915"/>
      <c r="Q1553" s="46"/>
      <c r="R1553" s="46"/>
      <c r="S1553" s="46"/>
      <c r="T1553" s="46"/>
      <c r="U1553" s="46"/>
      <c r="V1553" s="46"/>
      <c r="W1553" s="46"/>
    </row>
    <row r="1554" spans="1:23">
      <c r="B1554" s="249" t="s">
        <v>160</v>
      </c>
      <c r="C1554" s="169" t="s">
        <v>7341</v>
      </c>
      <c r="D1554" s="1160">
        <f>IF(E624 ="999999", "Not Available", N624)</f>
        <v>5</v>
      </c>
      <c r="E1554" s="1051">
        <f>'Pricing Calculator'!W285</f>
        <v>744</v>
      </c>
      <c r="F1554" s="1053">
        <f t="shared" si="493"/>
        <v>3720</v>
      </c>
      <c r="G1554" s="1135">
        <f>'Pricing Calculator'!L285</f>
        <v>0</v>
      </c>
      <c r="H1554" s="169">
        <f t="shared" si="497"/>
        <v>0</v>
      </c>
      <c r="I1554" s="1056">
        <f t="shared" si="494"/>
        <v>0</v>
      </c>
      <c r="J1554" s="169" t="str">
        <f t="shared" si="495"/>
        <v/>
      </c>
      <c r="K1554" s="25" t="str">
        <f t="shared" si="498"/>
        <v/>
      </c>
      <c r="L1554" s="46"/>
      <c r="M1554" s="46"/>
      <c r="N1554" s="46"/>
      <c r="O1554" s="915"/>
      <c r="P1554" s="915"/>
      <c r="Q1554" s="46"/>
      <c r="R1554" s="46"/>
      <c r="S1554" s="46"/>
      <c r="T1554" s="46"/>
      <c r="U1554" s="46"/>
      <c r="V1554" s="46"/>
      <c r="W1554" s="46"/>
    </row>
    <row r="1555" spans="1:23" s="1052" customFormat="1">
      <c r="B1555" s="1058" t="s">
        <v>160</v>
      </c>
      <c r="C1555" s="169" t="s">
        <v>7600</v>
      </c>
      <c r="D1555" s="1160">
        <f>IF(E625 ="999999", "Not Available", N625)</f>
        <v>9.4087499999999995</v>
      </c>
      <c r="E1555" s="1051">
        <f>'Pricing Calculator'!W287</f>
        <v>744</v>
      </c>
      <c r="F1555" s="1053">
        <f t="shared" si="493"/>
        <v>7000.11</v>
      </c>
      <c r="G1555" s="1135">
        <f>'Pricing Calculator'!L287</f>
        <v>0</v>
      </c>
      <c r="H1555" s="169">
        <f t="shared" si="497"/>
        <v>0</v>
      </c>
      <c r="I1555" s="1056">
        <f t="shared" si="494"/>
        <v>0</v>
      </c>
      <c r="J1555" s="169" t="str">
        <f t="shared" si="495"/>
        <v/>
      </c>
      <c r="K1555" s="25">
        <f t="shared" si="498"/>
        <v>0</v>
      </c>
      <c r="L1555" s="46"/>
      <c r="M1555" s="46"/>
      <c r="N1555" s="46"/>
      <c r="O1555" s="915"/>
      <c r="P1555" s="915"/>
      <c r="Q1555" s="46"/>
      <c r="R1555" s="46"/>
      <c r="S1555" s="46"/>
      <c r="T1555" s="46"/>
      <c r="U1555" s="46"/>
      <c r="V1555" s="46"/>
      <c r="W1555" s="46"/>
    </row>
    <row r="1556" spans="1:23">
      <c r="D1556" s="237"/>
      <c r="E1556" s="570"/>
      <c r="F1556" s="237"/>
      <c r="G1556" s="237"/>
      <c r="H1556" s="237">
        <f>SUM(H1547:H1554)</f>
        <v>0</v>
      </c>
      <c r="L1556" s="46"/>
      <c r="M1556" s="46"/>
      <c r="N1556" s="46"/>
      <c r="O1556" s="915"/>
      <c r="P1556" s="915"/>
      <c r="Q1556" s="46"/>
      <c r="R1556" s="46"/>
      <c r="S1556" s="46"/>
      <c r="T1556" s="46"/>
      <c r="U1556" s="46"/>
      <c r="V1556" s="46"/>
      <c r="W1556" s="46"/>
    </row>
    <row r="1557" spans="1:23">
      <c r="D1557" s="1041"/>
      <c r="E1557" s="1031"/>
      <c r="F1557" s="351"/>
      <c r="G1557" s="351"/>
      <c r="H1557" s="351" t="s">
        <v>4822</v>
      </c>
      <c r="I1557" s="1056">
        <f>IF(OR(I1547="Not Available",I1547="Not Available",I1547="Not Available",I1548="Not Available",I1549="Not Available",I1550="Not Available",I1551="Not Available",I1552="Not Available",I1554="Not Available",I1553="Not Available", I1555="Not Available"),"Not Available",SUM(I1547:I1555))</f>
        <v>0</v>
      </c>
      <c r="L1557" s="46"/>
      <c r="M1557" s="46"/>
      <c r="N1557" s="46"/>
      <c r="O1557" s="915"/>
      <c r="P1557" s="915"/>
      <c r="Q1557" s="46"/>
      <c r="R1557" s="46"/>
      <c r="S1557" s="46"/>
      <c r="T1557" s="46"/>
      <c r="U1557" s="46"/>
      <c r="V1557" s="46"/>
      <c r="W1557" s="46"/>
    </row>
    <row r="1558" spans="1:23">
      <c r="D1558" s="1041"/>
      <c r="E1558" s="1031"/>
      <c r="F1558" s="351"/>
      <c r="G1558" s="351"/>
      <c r="H1558" s="351"/>
      <c r="L1558" s="46"/>
      <c r="M1558" s="46"/>
      <c r="N1558" s="46"/>
      <c r="O1558" s="915"/>
      <c r="P1558" s="915"/>
      <c r="Q1558" s="46"/>
      <c r="R1558" s="46"/>
      <c r="S1558" s="46"/>
      <c r="T1558" s="46"/>
      <c r="U1558" s="46"/>
      <c r="V1558" s="46"/>
      <c r="W1558" s="46"/>
    </row>
    <row r="1559" spans="1:23">
      <c r="B1559" s="2" t="s">
        <v>43</v>
      </c>
      <c r="C1559" s="2" t="s">
        <v>2</v>
      </c>
      <c r="D1559" s="2" t="s">
        <v>74</v>
      </c>
      <c r="E1559" s="1207" t="s">
        <v>282</v>
      </c>
      <c r="F1559" s="1207" t="s">
        <v>339</v>
      </c>
      <c r="G1559" s="2" t="s">
        <v>343</v>
      </c>
      <c r="H1559" s="2" t="s">
        <v>7611</v>
      </c>
      <c r="I1559" s="2" t="s">
        <v>565</v>
      </c>
      <c r="J1559" s="2" t="s">
        <v>3528</v>
      </c>
      <c r="K1559" s="2" t="s">
        <v>3154</v>
      </c>
      <c r="L1559" s="46"/>
      <c r="M1559" s="46"/>
      <c r="N1559" s="46"/>
      <c r="O1559" s="915"/>
      <c r="P1559" s="915"/>
      <c r="Q1559" s="46"/>
      <c r="R1559" s="46"/>
      <c r="S1559" s="46"/>
      <c r="T1559" s="46"/>
      <c r="U1559" s="46"/>
      <c r="V1559" s="46"/>
      <c r="W1559" s="46"/>
    </row>
    <row r="1560" spans="1:23">
      <c r="B1560" s="249" t="s">
        <v>7449</v>
      </c>
      <c r="C1560" s="169" t="s">
        <v>4814</v>
      </c>
      <c r="D1560" s="1160">
        <f>IF(E626 =999999, "Not Available", N626)</f>
        <v>4.8399999999999999E-2</v>
      </c>
      <c r="E1560" s="1051">
        <f>'Pricing Calculator'!V296</f>
        <v>744</v>
      </c>
      <c r="F1560" s="1037">
        <f>IF(D1560="Not Available","Not Available",D1560/24)</f>
        <v>2.0166666666666666E-3</v>
      </c>
      <c r="G1560" s="1135">
        <f>'Pricing Calculator'!R296</f>
        <v>0</v>
      </c>
      <c r="H1560" s="1053">
        <f>IF(D1560=999999,"Not Available",G1560*D1560)</f>
        <v>0</v>
      </c>
      <c r="I1560" s="1262">
        <f t="shared" ref="I1560:I1565" si="499">IF(D1560="Not Available","Not Available",D1560*G1560*E1560)</f>
        <v>0</v>
      </c>
      <c r="J1560" s="1053" t="str">
        <f>IF(G1560&gt;0, O626, "")</f>
        <v/>
      </c>
      <c r="K1560">
        <f>P626</f>
        <v>0</v>
      </c>
      <c r="L1560" s="46"/>
      <c r="M1560" s="46"/>
      <c r="N1560" s="46"/>
      <c r="O1560" s="915"/>
      <c r="P1560" s="915"/>
      <c r="Q1560" s="46"/>
      <c r="R1560" s="46"/>
      <c r="S1560" s="46"/>
      <c r="T1560" s="46"/>
      <c r="U1560" s="46"/>
      <c r="V1560" s="46"/>
      <c r="W1560" s="46"/>
    </row>
    <row r="1561" spans="1:23">
      <c r="B1561" s="249" t="s">
        <v>7454</v>
      </c>
      <c r="C1561" s="1012" t="s">
        <v>4815</v>
      </c>
      <c r="D1561" s="1160">
        <f>IF(E627 =999999, "Not Available", N627)</f>
        <v>8.0999999999999996E-3</v>
      </c>
      <c r="E1561" s="1051">
        <f>'Pricing Calculator'!V298</f>
        <v>744</v>
      </c>
      <c r="F1561" s="1037">
        <f>IF(D1561="Not Available","Not Available",D1561/24)</f>
        <v>3.3749999999999996E-4</v>
      </c>
      <c r="G1561" s="1135">
        <f>'Pricing Calculator'!R298</f>
        <v>0</v>
      </c>
      <c r="H1561" s="1053">
        <f t="shared" ref="H1561:H1565" si="500">IF(D1561=999999,"Not Available",G1561*D1561)</f>
        <v>0</v>
      </c>
      <c r="I1561" s="1262">
        <f t="shared" si="499"/>
        <v>0</v>
      </c>
      <c r="J1561" s="1053" t="str">
        <f t="shared" ref="J1561:J1565" si="501">IF(G1561&gt;0, O627, "")</f>
        <v/>
      </c>
      <c r="K1561">
        <f>P627</f>
        <v>0</v>
      </c>
      <c r="L1561" s="46"/>
      <c r="M1561" s="46"/>
      <c r="N1561" s="46"/>
      <c r="O1561" s="915"/>
      <c r="P1561" s="915"/>
      <c r="Q1561" s="46"/>
      <c r="R1561" s="46"/>
      <c r="S1561" s="46"/>
      <c r="T1561" s="46"/>
      <c r="U1561" s="46"/>
      <c r="V1561" s="46"/>
      <c r="W1561" s="46"/>
    </row>
    <row r="1562" spans="1:23" s="1052" customFormat="1">
      <c r="B1562" s="1058" t="s">
        <v>4718</v>
      </c>
      <c r="C1562" s="1012" t="s">
        <v>4814</v>
      </c>
      <c r="D1562" s="1160">
        <f t="shared" ref="D1562:D1565" si="502">IF(E628 =999999, "Not Available", N628)</f>
        <v>7.2599999999999998E-2</v>
      </c>
      <c r="E1562" s="1051">
        <f>'Pricing Calculator'!V302</f>
        <v>744</v>
      </c>
      <c r="F1562" s="1037">
        <f t="shared" ref="F1562:F1565" si="503">IF(D1562="Not Available","Not Available",D1562/24)</f>
        <v>3.0249999999999999E-3</v>
      </c>
      <c r="G1562" s="1135">
        <f>'Pricing Calculator'!R302</f>
        <v>0</v>
      </c>
      <c r="H1562" s="1053">
        <f t="shared" si="500"/>
        <v>0</v>
      </c>
      <c r="I1562" s="1262">
        <f t="shared" si="499"/>
        <v>0</v>
      </c>
      <c r="J1562" s="1053" t="str">
        <f t="shared" si="501"/>
        <v/>
      </c>
      <c r="K1562" s="1052">
        <f t="shared" ref="K1562:K1565" si="504">P628</f>
        <v>0</v>
      </c>
      <c r="L1562" s="46"/>
      <c r="M1562" s="46"/>
      <c r="N1562" s="46"/>
      <c r="O1562" s="915"/>
      <c r="P1562" s="915"/>
      <c r="Q1562" s="46"/>
      <c r="R1562" s="46"/>
      <c r="S1562" s="46"/>
      <c r="T1562" s="46"/>
      <c r="U1562" s="46"/>
      <c r="V1562" s="46"/>
      <c r="W1562" s="46"/>
    </row>
    <row r="1563" spans="1:23" s="1052" customFormat="1">
      <c r="B1563" s="1058" t="s">
        <v>4757</v>
      </c>
      <c r="C1563" s="1012" t="s">
        <v>4815</v>
      </c>
      <c r="D1563" s="1160">
        <f t="shared" si="502"/>
        <v>4.0300000000000002E-2</v>
      </c>
      <c r="E1563" s="1051">
        <f>'Pricing Calculator'!V304</f>
        <v>744</v>
      </c>
      <c r="F1563" s="1037">
        <f t="shared" si="503"/>
        <v>1.6791666666666667E-3</v>
      </c>
      <c r="G1563" s="1135">
        <f>'Pricing Calculator'!R304</f>
        <v>0</v>
      </c>
      <c r="H1563" s="1053">
        <f t="shared" si="500"/>
        <v>0</v>
      </c>
      <c r="I1563" s="1262">
        <f t="shared" si="499"/>
        <v>0</v>
      </c>
      <c r="J1563" s="1053" t="str">
        <f t="shared" si="501"/>
        <v/>
      </c>
      <c r="K1563" s="1052">
        <f t="shared" si="504"/>
        <v>0</v>
      </c>
      <c r="L1563" s="46"/>
      <c r="M1563" s="46"/>
      <c r="N1563" s="46"/>
      <c r="O1563" s="915"/>
      <c r="P1563" s="915"/>
      <c r="Q1563" s="46"/>
      <c r="R1563" s="46"/>
      <c r="S1563" s="46"/>
      <c r="T1563" s="46"/>
      <c r="U1563" s="46"/>
      <c r="V1563" s="46"/>
      <c r="W1563" s="46"/>
    </row>
    <row r="1564" spans="1:23" s="1052" customFormat="1">
      <c r="B1564" s="1058" t="s">
        <v>7555</v>
      </c>
      <c r="C1564" s="1012" t="s">
        <v>4814</v>
      </c>
      <c r="D1564" s="1160">
        <f t="shared" si="502"/>
        <v>0.18</v>
      </c>
      <c r="E1564" s="1051">
        <f>'Pricing Calculator'!V308</f>
        <v>744</v>
      </c>
      <c r="F1564" s="1037">
        <f t="shared" si="503"/>
        <v>7.4999999999999997E-3</v>
      </c>
      <c r="G1564" s="1135">
        <f>'Pricing Calculator'!R308</f>
        <v>0</v>
      </c>
      <c r="H1564" s="1053">
        <f t="shared" si="500"/>
        <v>0</v>
      </c>
      <c r="I1564" s="1262">
        <f t="shared" si="499"/>
        <v>0</v>
      </c>
      <c r="J1564" s="1053" t="str">
        <f t="shared" si="501"/>
        <v/>
      </c>
      <c r="K1564" s="1052">
        <f t="shared" si="504"/>
        <v>0</v>
      </c>
      <c r="L1564" s="46"/>
      <c r="M1564" s="46"/>
      <c r="N1564" s="46"/>
      <c r="O1564" s="915"/>
      <c r="P1564" s="915"/>
      <c r="Q1564" s="46"/>
      <c r="R1564" s="46"/>
      <c r="S1564" s="46"/>
      <c r="T1564" s="46"/>
      <c r="U1564" s="46"/>
      <c r="V1564" s="46"/>
      <c r="W1564" s="46"/>
    </row>
    <row r="1565" spans="1:23" s="1052" customFormat="1">
      <c r="B1565" s="1058" t="s">
        <v>7563</v>
      </c>
      <c r="C1565" s="1012" t="s">
        <v>4815</v>
      </c>
      <c r="D1565" s="1160">
        <f t="shared" si="502"/>
        <v>0.2016</v>
      </c>
      <c r="E1565" s="1051">
        <f>'Pricing Calculator'!V310</f>
        <v>744</v>
      </c>
      <c r="F1565" s="1037">
        <f t="shared" si="503"/>
        <v>8.3999999999999995E-3</v>
      </c>
      <c r="G1565" s="1135">
        <f>'Pricing Calculator'!R310</f>
        <v>0</v>
      </c>
      <c r="H1565" s="1053">
        <f t="shared" si="500"/>
        <v>0</v>
      </c>
      <c r="I1565" s="1262">
        <f t="shared" si="499"/>
        <v>0</v>
      </c>
      <c r="J1565" s="1053" t="str">
        <f t="shared" si="501"/>
        <v/>
      </c>
      <c r="K1565" s="1052">
        <f t="shared" si="504"/>
        <v>0</v>
      </c>
      <c r="L1565" s="46"/>
      <c r="M1565" s="46"/>
      <c r="N1565" s="46"/>
      <c r="O1565" s="915"/>
      <c r="P1565" s="915"/>
      <c r="Q1565" s="46"/>
      <c r="R1565" s="46"/>
      <c r="S1565" s="46"/>
      <c r="T1565" s="46"/>
      <c r="U1565" s="46"/>
      <c r="V1565" s="46"/>
      <c r="W1565" s="46"/>
    </row>
    <row r="1566" spans="1:23">
      <c r="D1566" s="1052"/>
      <c r="E1566" s="1028"/>
      <c r="F1566" s="1026"/>
      <c r="G1566" s="351"/>
      <c r="H1566" s="1053" t="s">
        <v>4822</v>
      </c>
      <c r="I1566" s="1056">
        <f>IF(OR(D1560="Not Available",D1561="Not Available"),"Not Available",SUM(I1560:I1565))</f>
        <v>0</v>
      </c>
      <c r="L1566" s="46"/>
      <c r="M1566" s="46"/>
      <c r="N1566" s="46"/>
      <c r="O1566" s="915"/>
      <c r="P1566" s="915"/>
      <c r="Q1566" s="46"/>
      <c r="R1566" s="46"/>
      <c r="S1566" s="46"/>
      <c r="T1566" s="46"/>
      <c r="U1566" s="46"/>
      <c r="V1566" s="46"/>
      <c r="W1566" s="46"/>
    </row>
    <row r="1567" spans="1:23" ht="34.799999999999997">
      <c r="A1567" s="12" t="s">
        <v>430</v>
      </c>
      <c r="F1567" s="1026"/>
      <c r="H1567" s="1053" t="s">
        <v>4313</v>
      </c>
      <c r="I1567" s="1053">
        <f>SUM(I1557,I1566)</f>
        <v>0</v>
      </c>
      <c r="L1567" s="46"/>
      <c r="M1567" s="46"/>
      <c r="N1567" s="46"/>
      <c r="O1567" s="915"/>
      <c r="P1567" s="915"/>
      <c r="Q1567" s="46"/>
      <c r="R1567" s="46"/>
      <c r="S1567" s="46"/>
      <c r="T1567" s="46"/>
      <c r="U1567" s="46"/>
      <c r="V1567" s="46"/>
      <c r="W1567" s="46"/>
    </row>
    <row r="1569" spans="1:8">
      <c r="A1569" s="2" t="s">
        <v>395</v>
      </c>
      <c r="B1569" s="2" t="s">
        <v>387</v>
      </c>
      <c r="C1569" s="2" t="s">
        <v>391</v>
      </c>
      <c r="D1569" s="2" t="s">
        <v>394</v>
      </c>
      <c r="E1569" s="564" t="s">
        <v>392</v>
      </c>
      <c r="F1569" s="2" t="s">
        <v>393</v>
      </c>
      <c r="G1569" s="2" t="s">
        <v>2</v>
      </c>
      <c r="H1569" s="2" t="s">
        <v>3154</v>
      </c>
    </row>
    <row r="1570" spans="1:8">
      <c r="A1570" t="s">
        <v>428</v>
      </c>
      <c r="B1570" s="43">
        <f>'Pricing Calculator'!P777</f>
        <v>0</v>
      </c>
      <c r="C1570" s="37">
        <f>N634</f>
        <v>1.4</v>
      </c>
      <c r="D1570" s="1161">
        <v>1</v>
      </c>
      <c r="E1570" s="1055">
        <f>ROUNDUP(B1570/D1570,)</f>
        <v>0</v>
      </c>
      <c r="F1570" s="1026">
        <f>IF(C1570=999999, "Not Available", E1570*C1570)</f>
        <v>0</v>
      </c>
      <c r="G1570" s="1105" t="str">
        <f>IF(B1570&gt;0,O634, "")</f>
        <v/>
      </c>
      <c r="H1570" s="1073" t="str">
        <f>P634</f>
        <v/>
      </c>
    </row>
    <row r="1571" spans="1:8">
      <c r="A1571" t="s">
        <v>429</v>
      </c>
      <c r="B1571" s="43">
        <f>'Pricing Calculator'!AL777</f>
        <v>0</v>
      </c>
      <c r="C1571" s="37">
        <f>N635</f>
        <v>1.4</v>
      </c>
      <c r="D1571" s="1161">
        <v>10</v>
      </c>
      <c r="E1571" s="1055">
        <f>ROUNDUP(B1571/D1571,)</f>
        <v>0</v>
      </c>
      <c r="F1571" s="1026">
        <f>IF(C1571=999999, "Not Available", E1571*C1571)</f>
        <v>0</v>
      </c>
      <c r="G1571" s="1105" t="str">
        <f>IF(B1571&gt;0, O635, "")</f>
        <v/>
      </c>
      <c r="H1571" s="1073" t="str">
        <f>+P635</f>
        <v/>
      </c>
    </row>
    <row r="1572" spans="1:8">
      <c r="B1572" s="289"/>
      <c r="F1572" s="1162">
        <f>IF(F1570="Not Available", "Not Available", SUM(F1570:F1571))</f>
        <v>0</v>
      </c>
    </row>
    <row r="1573" spans="1:8">
      <c r="B1573" s="289"/>
      <c r="F1573" s="351"/>
      <c r="G1573" s="1053" t="b">
        <f>G1570=O634</f>
        <v>1</v>
      </c>
    </row>
    <row r="1574" spans="1:8">
      <c r="B1574" s="289"/>
      <c r="F1574" s="351"/>
      <c r="G1574" s="1053" t="b">
        <f>G1570='SKU List'!F225</f>
        <v>1</v>
      </c>
    </row>
    <row r="1575" spans="1:8">
      <c r="B1575" s="289"/>
      <c r="F1575" s="351"/>
    </row>
    <row r="1576" spans="1:8" ht="34.799999999999997">
      <c r="A1576" s="12" t="s">
        <v>593</v>
      </c>
      <c r="F1576" s="1026"/>
    </row>
    <row r="1578" spans="1:8">
      <c r="A1578" s="2" t="s">
        <v>395</v>
      </c>
      <c r="B1578" s="2" t="s">
        <v>81</v>
      </c>
      <c r="C1578" s="2" t="s">
        <v>391</v>
      </c>
      <c r="D1578" s="2" t="s">
        <v>154</v>
      </c>
      <c r="E1578" s="2" t="s">
        <v>2</v>
      </c>
      <c r="F1578" s="2" t="s">
        <v>3154</v>
      </c>
    </row>
    <row r="1579" spans="1:8">
      <c r="A1579" t="s">
        <v>14</v>
      </c>
      <c r="B1579" s="43">
        <f>'Pricing Calculator'!O787</f>
        <v>0</v>
      </c>
      <c r="C1579" s="37">
        <f>N638</f>
        <v>49</v>
      </c>
      <c r="D1579" s="1056">
        <f>IF(E638 = 999999, "Not Available",B1579*C1579)</f>
        <v>0</v>
      </c>
      <c r="E1579" s="1163" t="str">
        <f>IF(B1579&gt;0, O638, "")</f>
        <v/>
      </c>
      <c r="F1579" s="1037" t="str">
        <f>P638</f>
        <v/>
      </c>
    </row>
    <row r="1580" spans="1:8">
      <c r="A1580" t="s">
        <v>15</v>
      </c>
      <c r="B1580" s="43">
        <f>'Pricing Calculator'!O789</f>
        <v>0</v>
      </c>
      <c r="C1580" s="37">
        <f>N639</f>
        <v>699</v>
      </c>
      <c r="D1580" s="1056">
        <f>IF(E639 = 999999, "Not Available", B1580*C1580)</f>
        <v>0</v>
      </c>
      <c r="E1580" s="1163" t="str">
        <f>IF(B1580&gt;0, O639, "")</f>
        <v/>
      </c>
      <c r="F1580" s="1037" t="str">
        <f>P639</f>
        <v/>
      </c>
    </row>
    <row r="1581" spans="1:8">
      <c r="A1581" t="s">
        <v>297</v>
      </c>
      <c r="B1581" s="43">
        <f>'Pricing Calculator'!O791</f>
        <v>0</v>
      </c>
      <c r="C1581" s="37">
        <f>N640</f>
        <v>1424.5</v>
      </c>
      <c r="D1581" s="1056">
        <f>IF(E640 = 999999, "Not Available", B1581*C1581)</f>
        <v>0</v>
      </c>
      <c r="E1581" s="1163" t="str">
        <f>IF(B1581&gt;0, O640, "")</f>
        <v/>
      </c>
      <c r="F1581" s="1037" t="str">
        <f>P640</f>
        <v/>
      </c>
    </row>
    <row r="1582" spans="1:8">
      <c r="B1582" s="289"/>
      <c r="D1582" s="1162">
        <f>IF(E638 = 999999, "Not Available", SUM(D1579:D1581))</f>
        <v>0</v>
      </c>
    </row>
    <row r="1583" spans="1:8">
      <c r="B1583" s="289"/>
      <c r="F1583" s="351"/>
    </row>
    <row r="1584" spans="1:8">
      <c r="B1584" s="289"/>
      <c r="F1584" s="351"/>
    </row>
    <row r="1585" spans="1:16" ht="34.799999999999997">
      <c r="A1585" s="12" t="s">
        <v>503</v>
      </c>
      <c r="F1585" s="1055"/>
      <c r="G1585" s="304"/>
    </row>
    <row r="1586" spans="1:16">
      <c r="B1586" s="2" t="s">
        <v>43</v>
      </c>
      <c r="C1586" s="2" t="s">
        <v>0</v>
      </c>
      <c r="D1586" s="2" t="s">
        <v>6</v>
      </c>
      <c r="E1586" s="564" t="s">
        <v>74</v>
      </c>
      <c r="F1586" s="2" t="s">
        <v>171</v>
      </c>
      <c r="G1586" s="2" t="s">
        <v>307</v>
      </c>
      <c r="H1586" s="2" t="s">
        <v>2</v>
      </c>
      <c r="I1586" s="2" t="s">
        <v>3154</v>
      </c>
    </row>
    <row r="1587" spans="1:16">
      <c r="A1587" s="33"/>
      <c r="B1587" s="169">
        <v>1</v>
      </c>
      <c r="C1587" s="169" t="s">
        <v>510</v>
      </c>
      <c r="D1587" s="169" t="s">
        <v>512</v>
      </c>
      <c r="E1587" s="1025">
        <v>0</v>
      </c>
      <c r="F1587" s="1055">
        <f>IF('Pricing Calculator'!$J$515=D1587,1,0)</f>
        <v>1</v>
      </c>
      <c r="G1587" s="304">
        <f>F1587*E1587</f>
        <v>0</v>
      </c>
      <c r="H1587" s="1073"/>
    </row>
    <row r="1588" spans="1:16">
      <c r="A1588" s="33"/>
      <c r="B1588" s="169"/>
      <c r="C1588" s="204" t="s">
        <v>510</v>
      </c>
      <c r="D1588" s="169" t="s">
        <v>577</v>
      </c>
      <c r="E1588" s="1025">
        <f>IF(E656=999999, "Not Available", N656)</f>
        <v>145</v>
      </c>
      <c r="F1588" s="1055">
        <f>IF('Pricing Calculator'!$J$515=D1588,1,0)</f>
        <v>0</v>
      </c>
      <c r="G1588" s="304">
        <f>IF(E1588="Not Available","Not Available", F1588*E1588)</f>
        <v>0</v>
      </c>
      <c r="H1588" s="1073" t="str">
        <f t="shared" ref="H1588:H1593" si="505">IF(F1588&gt;0, O656, "")</f>
        <v/>
      </c>
      <c r="I1588" s="1037" t="str">
        <f>P656</f>
        <v/>
      </c>
    </row>
    <row r="1589" spans="1:16">
      <c r="A1589" s="33"/>
      <c r="B1589" s="169"/>
      <c r="C1589" s="204" t="s">
        <v>510</v>
      </c>
      <c r="D1589" s="169" t="s">
        <v>576</v>
      </c>
      <c r="E1589" s="1025">
        <f>IF(E657=999999, "Not Available", N657)</f>
        <v>290</v>
      </c>
      <c r="F1589" s="1055">
        <f>IF('Pricing Calculator'!$J$515=D1589,1,0)</f>
        <v>0</v>
      </c>
      <c r="G1589" s="304">
        <f>IF(E1589="Not Available","Not Available", F1589*E1589)</f>
        <v>0</v>
      </c>
      <c r="H1589" s="1073" t="str">
        <f t="shared" si="505"/>
        <v/>
      </c>
      <c r="I1589" s="1037" t="str">
        <f>P657</f>
        <v/>
      </c>
    </row>
    <row r="1590" spans="1:16">
      <c r="B1590">
        <v>2</v>
      </c>
      <c r="C1590" s="204" t="s">
        <v>510</v>
      </c>
      <c r="D1590" s="1053" t="s">
        <v>504</v>
      </c>
      <c r="E1590" s="1025">
        <f>IF(E658=999999, "Not Available", N658)</f>
        <v>436</v>
      </c>
      <c r="F1590" s="1055">
        <f>IF('Pricing Calculator'!$J$515=D1590,1,0)</f>
        <v>0</v>
      </c>
      <c r="G1590" s="304">
        <f>IF(E1590="Not Available","Not Available", F1590*E1590)</f>
        <v>0</v>
      </c>
      <c r="H1590" s="1073" t="str">
        <f t="shared" si="505"/>
        <v/>
      </c>
      <c r="I1590" s="1037" t="str">
        <f>P658</f>
        <v/>
      </c>
    </row>
    <row r="1591" spans="1:16">
      <c r="B1591">
        <v>3</v>
      </c>
      <c r="C1591" s="202" t="s">
        <v>510</v>
      </c>
      <c r="D1591" s="1053" t="s">
        <v>505</v>
      </c>
      <c r="E1591" s="1025">
        <f>IF(E659=999999, "Not Available", N659)</f>
        <v>5000</v>
      </c>
      <c r="F1591" s="1055">
        <f>IF('Pricing Calculator'!$J$515=D1591,1,0)</f>
        <v>0</v>
      </c>
      <c r="G1591" s="304">
        <f>IF(E1591="Not Available","Not Available", F1591*E1591)</f>
        <v>0</v>
      </c>
      <c r="H1591" s="1073" t="str">
        <f t="shared" si="505"/>
        <v/>
      </c>
      <c r="I1591" s="1037" t="str">
        <f>P659</f>
        <v/>
      </c>
    </row>
    <row r="1592" spans="1:16">
      <c r="G1592" s="1103">
        <f>IF(E1588="Not Available","Not Available", SUM(G1587:G1591))</f>
        <v>0</v>
      </c>
      <c r="H1592" s="1073" t="str">
        <f t="shared" si="505"/>
        <v/>
      </c>
    </row>
    <row r="1593" spans="1:16" s="1052" customFormat="1">
      <c r="D1593" s="1053"/>
      <c r="E1593" s="1055"/>
      <c r="F1593" s="1053"/>
      <c r="G1593" s="1114"/>
      <c r="H1593" s="1073" t="str">
        <f t="shared" si="505"/>
        <v/>
      </c>
      <c r="I1593" s="1053"/>
      <c r="J1593" s="1053"/>
      <c r="O1593" s="1057"/>
      <c r="P1593" s="1057"/>
    </row>
    <row r="1594" spans="1:16">
      <c r="C1594" s="46" t="s">
        <v>4839</v>
      </c>
      <c r="E1594" s="1025">
        <f>IF(E668=999999, "Not Available", N668)</f>
        <v>3000</v>
      </c>
      <c r="F1594" s="1115" t="str">
        <f>'Pricing Calculator'!J519</f>
        <v>No</v>
      </c>
      <c r="G1594" s="1136">
        <f>IF(E1588="Not Available","Not Available",IF(F1594= "Yes", E1594, 0))</f>
        <v>0</v>
      </c>
      <c r="H1594" s="1073" t="str">
        <f>IF(F1594="Yes", O668, "")</f>
        <v/>
      </c>
      <c r="I1594" s="1037" t="str">
        <f>P668</f>
        <v/>
      </c>
    </row>
    <row r="1595" spans="1:16" s="1052" customFormat="1">
      <c r="C1595" s="46"/>
      <c r="D1595" s="1053"/>
      <c r="E1595" s="1017"/>
      <c r="F1595" s="1166"/>
      <c r="G1595" s="1114"/>
      <c r="H1595" s="1164"/>
      <c r="I1595" s="1053"/>
      <c r="J1595" s="1053"/>
      <c r="O1595" s="1057"/>
      <c r="P1595" s="1057"/>
    </row>
    <row r="1596" spans="1:16">
      <c r="C1596" t="s">
        <v>663</v>
      </c>
      <c r="E1596" s="1025">
        <f>IF(E660=999999, "Not Available", N660)</f>
        <v>2.5000000000000001E-2</v>
      </c>
      <c r="F1596" s="1165">
        <f>'Pricing Calculator'!J523</f>
        <v>0</v>
      </c>
      <c r="G1596" s="1136">
        <f>IF(E1596="Not Available","Not Available", F1596*E1596)</f>
        <v>0</v>
      </c>
      <c r="H1596" s="1164" t="str">
        <f>IF(F1596&gt;0, O660, "")</f>
        <v/>
      </c>
      <c r="I1596" s="1037" t="str">
        <f>P660</f>
        <v/>
      </c>
    </row>
    <row r="1597" spans="1:16">
      <c r="C1597" t="s">
        <v>664</v>
      </c>
      <c r="E1597" s="1025">
        <f>IF(E661=999999, "Not Available", N661)</f>
        <v>0.05</v>
      </c>
      <c r="F1597" s="1165">
        <f>'Pricing Calculator'!J527</f>
        <v>0</v>
      </c>
      <c r="G1597" s="1136">
        <f>IF(E1597="Not Available","Not Available", F1597*E1597)</f>
        <v>0</v>
      </c>
      <c r="H1597" s="1164" t="str">
        <f>IF(F1597&gt;0, O661, "")</f>
        <v/>
      </c>
      <c r="I1597" s="1037" t="str">
        <f>P661</f>
        <v/>
      </c>
    </row>
    <row r="1598" spans="1:16">
      <c r="C1598" t="s">
        <v>3395</v>
      </c>
      <c r="E1598" s="1025">
        <f>IF(E662=999999, "Not Available", N662)</f>
        <v>0.1</v>
      </c>
      <c r="F1598" s="1165">
        <f>'Pricing Calculator'!J531</f>
        <v>0</v>
      </c>
      <c r="G1598" s="1136">
        <f>IF(E1598="Not Available","Not Available", F1598*E1598)</f>
        <v>0</v>
      </c>
      <c r="H1598" s="1164" t="str">
        <f>IF(F1598&gt;0, O662, "")</f>
        <v/>
      </c>
      <c r="I1598" s="1037" t="str">
        <f>P662</f>
        <v/>
      </c>
    </row>
    <row r="1599" spans="1:16">
      <c r="C1599" s="41" t="s">
        <v>665</v>
      </c>
      <c r="E1599" s="1017"/>
      <c r="F1599" s="1166"/>
      <c r="G1599" s="1136">
        <f>IF(G1596="Not Available", "Not Available", SUM(G1596:G1598))</f>
        <v>0</v>
      </c>
      <c r="H1599" s="1164"/>
    </row>
    <row r="1600" spans="1:16">
      <c r="G1600" s="1055"/>
      <c r="H1600" s="1073"/>
    </row>
    <row r="1601" spans="1:11">
      <c r="B1601" s="2" t="s">
        <v>43</v>
      </c>
      <c r="C1601" s="2" t="s">
        <v>0</v>
      </c>
      <c r="D1601" s="2" t="s">
        <v>6</v>
      </c>
      <c r="E1601" s="564" t="s">
        <v>74</v>
      </c>
      <c r="F1601" s="2" t="s">
        <v>171</v>
      </c>
      <c r="G1601" s="2" t="s">
        <v>307</v>
      </c>
      <c r="H1601" s="919" t="s">
        <v>2</v>
      </c>
      <c r="I1601" s="2" t="s">
        <v>3154</v>
      </c>
    </row>
    <row r="1602" spans="1:11">
      <c r="B1602">
        <v>1</v>
      </c>
      <c r="C1602" s="205" t="s">
        <v>511</v>
      </c>
      <c r="D1602" s="1053" t="s">
        <v>512</v>
      </c>
      <c r="E1602" s="1025">
        <v>0</v>
      </c>
      <c r="F1602" s="1055">
        <f>IF('Pricing Calculator'!$AA$515=D1602,1,0)</f>
        <v>1</v>
      </c>
      <c r="G1602" s="304">
        <f>F1602*E1602</f>
        <v>0</v>
      </c>
      <c r="H1602" s="1073"/>
    </row>
    <row r="1603" spans="1:11">
      <c r="B1603">
        <v>2</v>
      </c>
      <c r="C1603" s="205" t="s">
        <v>511</v>
      </c>
      <c r="D1603" s="1053" t="s">
        <v>506</v>
      </c>
      <c r="E1603" s="1025">
        <f>IF(E663=999999, "Not Available", N663)</f>
        <v>436</v>
      </c>
      <c r="F1603" s="1055">
        <f>IF('Pricing Calculator'!$AA$515=D1603,1,0)</f>
        <v>0</v>
      </c>
      <c r="G1603" s="304">
        <f>IF(E1603="Not Available","Not Available", F1603*E1603)</f>
        <v>0</v>
      </c>
      <c r="H1603" s="1164" t="str">
        <f>IF(F1603&gt;0, O663, "")</f>
        <v/>
      </c>
      <c r="I1603" s="1037" t="str">
        <f>P663</f>
        <v/>
      </c>
    </row>
    <row r="1604" spans="1:11">
      <c r="B1604">
        <v>3</v>
      </c>
      <c r="C1604" s="203" t="s">
        <v>511</v>
      </c>
      <c r="D1604" s="1053" t="s">
        <v>507</v>
      </c>
      <c r="E1604" s="1025">
        <f>IF(E664=999999, "Not Available", N664)</f>
        <v>872</v>
      </c>
      <c r="F1604" s="1055">
        <f>IF('Pricing Calculator'!$AA$515=D1604,1,0)</f>
        <v>0</v>
      </c>
      <c r="G1604" s="304">
        <f>IF(E1604="Not Available","Not Available", F1604*E1604)</f>
        <v>0</v>
      </c>
      <c r="H1604" s="1164" t="str">
        <f>IF(F1604&gt;0, O664, "")</f>
        <v/>
      </c>
      <c r="I1604" s="1037" t="str">
        <f>P664</f>
        <v/>
      </c>
    </row>
    <row r="1605" spans="1:11">
      <c r="B1605">
        <v>4</v>
      </c>
      <c r="C1605" s="205" t="s">
        <v>511</v>
      </c>
      <c r="D1605" s="1053" t="s">
        <v>508</v>
      </c>
      <c r="E1605" s="1025">
        <f>IF(E665=999999, "Not Available", N665)</f>
        <v>1300</v>
      </c>
      <c r="F1605" s="1055">
        <f>IF('Pricing Calculator'!$AA$515=D1605,1,0)</f>
        <v>0</v>
      </c>
      <c r="G1605" s="304">
        <f>IF(E1605="Not Available","Not Available", F1605*E1605)</f>
        <v>0</v>
      </c>
      <c r="H1605" s="1164" t="str">
        <f>IF(F1605&gt;0, O665, "")</f>
        <v/>
      </c>
      <c r="I1605" s="1037" t="str">
        <f>P665</f>
        <v/>
      </c>
    </row>
    <row r="1606" spans="1:11">
      <c r="B1606">
        <v>5</v>
      </c>
      <c r="C1606" s="203" t="s">
        <v>511</v>
      </c>
      <c r="D1606" s="1053" t="s">
        <v>509</v>
      </c>
      <c r="E1606" s="1025">
        <f>IF(E666=999999, "Not Available", N666)</f>
        <v>5200</v>
      </c>
      <c r="F1606" s="1055">
        <f>IF('Pricing Calculator'!$AA$515=D1606,1,0)</f>
        <v>0</v>
      </c>
      <c r="G1606" s="304">
        <f>IF(E1606="Not Available","Not Available", F1606*E1606)</f>
        <v>0</v>
      </c>
      <c r="H1606" s="1164" t="str">
        <f>IF(F1606&gt;0, O666, "")</f>
        <v/>
      </c>
      <c r="I1606" s="1037" t="str">
        <f>P666</f>
        <v/>
      </c>
    </row>
    <row r="1607" spans="1:11">
      <c r="B1607" s="169">
        <v>6</v>
      </c>
      <c r="C1607" s="205" t="s">
        <v>511</v>
      </c>
      <c r="D1607" s="1053" t="s">
        <v>504</v>
      </c>
      <c r="E1607" s="1025">
        <f>IF(E667=999999, "Not Available", N667)</f>
        <v>8700</v>
      </c>
      <c r="F1607" s="1055">
        <f>IF('Pricing Calculator'!$AA$515=D1607,1,0)</f>
        <v>0</v>
      </c>
      <c r="G1607" s="304">
        <f>IF(E1607="Not Available","Not Available", F1607*E1607)</f>
        <v>0</v>
      </c>
      <c r="H1607" s="1164" t="str">
        <f>IF(F1607&gt;0, O667, "")</f>
        <v/>
      </c>
      <c r="I1607" s="1037" t="str">
        <f>P667</f>
        <v/>
      </c>
    </row>
    <row r="1608" spans="1:11">
      <c r="G1608" s="1103">
        <f>IF(E1603="Not Available","Not Available", SUM(G1602:G1607))</f>
        <v>0</v>
      </c>
      <c r="H1608" s="1073"/>
    </row>
    <row r="1609" spans="1:11">
      <c r="E1609" s="1055" t="s">
        <v>513</v>
      </c>
      <c r="G1609" s="1136">
        <f>IF(G1603="Not Available","Not Available", SUM(G1608,G1592,G1594, G1599))</f>
        <v>0</v>
      </c>
    </row>
    <row r="1611" spans="1:11" ht="34.799999999999997">
      <c r="A1611" s="12" t="s">
        <v>4820</v>
      </c>
      <c r="F1611" s="1055"/>
      <c r="G1611" s="304"/>
    </row>
    <row r="1612" spans="1:11">
      <c r="B1612" s="2" t="s">
        <v>43</v>
      </c>
      <c r="C1612" s="2" t="s">
        <v>0</v>
      </c>
      <c r="D1612" s="2" t="s">
        <v>2</v>
      </c>
      <c r="E1612" s="564" t="s">
        <v>616</v>
      </c>
      <c r="F1612" s="2" t="s">
        <v>659</v>
      </c>
      <c r="G1612" s="2" t="s">
        <v>660</v>
      </c>
      <c r="H1612" s="2" t="s">
        <v>307</v>
      </c>
      <c r="I1612" s="2" t="s">
        <v>662</v>
      </c>
      <c r="J1612" s="2" t="s">
        <v>2</v>
      </c>
      <c r="K1612" s="2" t="s">
        <v>3154</v>
      </c>
    </row>
    <row r="1613" spans="1:11">
      <c r="A1613" s="33"/>
      <c r="B1613" s="169"/>
      <c r="C1613" s="169" t="s">
        <v>613</v>
      </c>
      <c r="D1613" s="169" t="s">
        <v>617</v>
      </c>
      <c r="E1613" s="1025">
        <f>IF(E673=999999, "Not Available", N673)</f>
        <v>20</v>
      </c>
      <c r="F1613" s="1167">
        <f>'Pricing Calculator'!O800</f>
        <v>0</v>
      </c>
      <c r="G1613" s="1055" t="str">
        <f>IF(F1613&gt;5, (E1613*F1613)-(E1613*5), "Free")</f>
        <v>Free</v>
      </c>
      <c r="H1613" s="304">
        <f>IF(G1613="Free", 0, G1613)</f>
        <v>0</v>
      </c>
      <c r="I1613" s="1053">
        <f>IF($E$673=999999, "Not Available", H1613)</f>
        <v>0</v>
      </c>
      <c r="J1613" s="1073" t="str">
        <f>IF(F1613&gt;0, O673, "")</f>
        <v/>
      </c>
      <c r="K1613" s="25" t="str">
        <f>P673</f>
        <v/>
      </c>
    </row>
    <row r="1614" spans="1:11">
      <c r="A1614" s="33"/>
      <c r="B1614" s="169"/>
      <c r="C1614" s="169" t="s">
        <v>613</v>
      </c>
      <c r="D1614" s="169" t="s">
        <v>614</v>
      </c>
      <c r="E1614" s="1025">
        <f>IF(E671=999999, "Not Available", N671)</f>
        <v>45</v>
      </c>
      <c r="F1614" s="1167">
        <f>'Pricing Calculator'!O802</f>
        <v>0</v>
      </c>
      <c r="G1614" s="1055">
        <f>E1614*F1614</f>
        <v>0</v>
      </c>
      <c r="H1614" s="304">
        <f>G1614</f>
        <v>0</v>
      </c>
      <c r="I1614" s="1053">
        <f>IF($E$673=999999, "Not Available", H1614)</f>
        <v>0</v>
      </c>
      <c r="J1614" s="1073" t="str">
        <f>IF(F1614&gt;0, O671, "")</f>
        <v/>
      </c>
      <c r="K1614" s="25" t="str">
        <f>P671</f>
        <v/>
      </c>
    </row>
    <row r="1615" spans="1:11">
      <c r="A1615" s="33"/>
      <c r="B1615" s="169"/>
      <c r="C1615" s="169" t="s">
        <v>613</v>
      </c>
      <c r="D1615" s="169" t="s">
        <v>615</v>
      </c>
      <c r="E1615" s="1025">
        <f>IF(E672=999999, "Not Available", N672)</f>
        <v>60</v>
      </c>
      <c r="F1615" s="1167">
        <f>'Pricing Calculator'!O804</f>
        <v>0</v>
      </c>
      <c r="G1615" s="1055">
        <f>E1615*F1615</f>
        <v>0</v>
      </c>
      <c r="H1615" s="304">
        <f>G1615</f>
        <v>0</v>
      </c>
      <c r="I1615" s="1053">
        <f>IF($E$673=999999, "Not Available", H1615)</f>
        <v>0</v>
      </c>
      <c r="J1615" s="1073" t="str">
        <f>IF(F1615&gt;0, O672, "")</f>
        <v/>
      </c>
      <c r="K1615" s="25" t="str">
        <f>P672</f>
        <v/>
      </c>
    </row>
    <row r="1616" spans="1:11">
      <c r="C1616" s="169"/>
      <c r="D1616" s="169"/>
      <c r="E1616" s="1017"/>
      <c r="F1616" s="1018"/>
      <c r="G1616" s="1055"/>
      <c r="H1616" s="304"/>
    </row>
    <row r="1617" spans="1:16">
      <c r="D1617" s="1168" t="s">
        <v>653</v>
      </c>
      <c r="E1617" s="874"/>
      <c r="F1617" s="1169">
        <f>'Pricing Calculator'!AI802</f>
        <v>0</v>
      </c>
      <c r="G1617" s="875"/>
      <c r="H1617" s="1018"/>
    </row>
    <row r="1618" spans="1:16">
      <c r="D1618" s="1170" t="s">
        <v>3454</v>
      </c>
      <c r="E1618" s="1171" t="s">
        <v>25</v>
      </c>
      <c r="F1618" s="1171" t="s">
        <v>3322</v>
      </c>
      <c r="G1618" s="1172" t="s">
        <v>3455</v>
      </c>
      <c r="H1618" s="1018"/>
    </row>
    <row r="1619" spans="1:16">
      <c r="D1619" s="1173">
        <v>20000</v>
      </c>
      <c r="E1619" s="1174">
        <f>N677</f>
        <v>0</v>
      </c>
      <c r="F1619" s="1175">
        <f>MIN(D1619,F1617)</f>
        <v>0</v>
      </c>
      <c r="G1619" s="1176">
        <f>F1619*E1619</f>
        <v>0</v>
      </c>
      <c r="H1619" s="1018"/>
    </row>
    <row r="1620" spans="1:16">
      <c r="D1620" s="1173">
        <v>1980000</v>
      </c>
      <c r="E1620" s="1174">
        <f>N678</f>
        <v>4.0000000000000002E-4</v>
      </c>
      <c r="F1620" s="1175">
        <f>MIN(D1620,F1617-F1619)</f>
        <v>0</v>
      </c>
      <c r="G1620" s="1176">
        <f>F1620*E1620</f>
        <v>0</v>
      </c>
      <c r="H1620" s="1018"/>
    </row>
    <row r="1621" spans="1:16">
      <c r="D1621" s="1173">
        <v>8000000</v>
      </c>
      <c r="E1621" s="1174">
        <f>N679</f>
        <v>2.0000000000000001E-4</v>
      </c>
      <c r="F1621" s="1175">
        <f>MIN(D1621,F1617-(F1619+F1620))</f>
        <v>0</v>
      </c>
      <c r="G1621" s="1176">
        <f>F1621*E1621</f>
        <v>0</v>
      </c>
      <c r="H1621" s="1018"/>
    </row>
    <row r="1622" spans="1:16">
      <c r="D1622" s="1177" t="s">
        <v>3456</v>
      </c>
      <c r="E1622" s="1178">
        <f>N680</f>
        <v>1E-4</v>
      </c>
      <c r="F1622" s="1179">
        <f>F1617-SUM(F1619:F1621)</f>
        <v>0</v>
      </c>
      <c r="G1622" s="1180">
        <f>F1622*E1622</f>
        <v>0</v>
      </c>
      <c r="H1622" s="1018"/>
      <c r="I1622" s="2" t="s">
        <v>25</v>
      </c>
      <c r="J1622" s="2" t="s">
        <v>2</v>
      </c>
      <c r="K1622" s="2" t="s">
        <v>3154</v>
      </c>
    </row>
    <row r="1623" spans="1:16">
      <c r="E1623" s="1053"/>
      <c r="H1623" s="1053" t="s">
        <v>154</v>
      </c>
      <c r="I1623" s="1096">
        <f>IF(AND(F1617&gt;0,F1617&lt;20000),"Included",SUM(G1619:G1622))</f>
        <v>0</v>
      </c>
      <c r="J1623" s="1073" t="str">
        <f>IF(F1617&gt;0, O677, "")</f>
        <v/>
      </c>
      <c r="K1623" s="25" t="str">
        <f>P677</f>
        <v/>
      </c>
    </row>
    <row r="1624" spans="1:16">
      <c r="E1624" s="169"/>
      <c r="F1624" s="1018"/>
      <c r="G1624" s="169"/>
      <c r="H1624" s="1018"/>
    </row>
    <row r="1625" spans="1:16">
      <c r="D1625" s="1168" t="s">
        <v>652</v>
      </c>
      <c r="E1625" s="874"/>
      <c r="F1625" s="1169">
        <f>'Pricing Calculator'!AI800</f>
        <v>0</v>
      </c>
      <c r="G1625" s="875"/>
      <c r="H1625" s="1018"/>
    </row>
    <row r="1626" spans="1:16">
      <c r="D1626" s="1170" t="s">
        <v>3454</v>
      </c>
      <c r="E1626" s="1171" t="s">
        <v>25</v>
      </c>
      <c r="F1626" s="1171" t="s">
        <v>3322</v>
      </c>
      <c r="G1626" s="1172" t="s">
        <v>3455</v>
      </c>
      <c r="H1626" s="1018"/>
    </row>
    <row r="1627" spans="1:16">
      <c r="D1627" s="1084">
        <v>60</v>
      </c>
      <c r="E1627" s="1181">
        <f>N674</f>
        <v>0</v>
      </c>
      <c r="F1627" s="320">
        <f>MIN(F1625,D1627)</f>
        <v>0</v>
      </c>
      <c r="G1627" s="1176">
        <f>E1627*F1627</f>
        <v>0</v>
      </c>
      <c r="H1627" s="1018"/>
    </row>
    <row r="1628" spans="1:16">
      <c r="D1628" s="1084">
        <v>1140</v>
      </c>
      <c r="E1628" s="1181">
        <f>N675</f>
        <v>0.05</v>
      </c>
      <c r="F1628" s="320">
        <f>MIN(D1628,F1625-F1627)</f>
        <v>0</v>
      </c>
      <c r="G1628" s="1176">
        <f>E1628*F1628</f>
        <v>0</v>
      </c>
      <c r="H1628" s="1018"/>
    </row>
    <row r="1629" spans="1:16">
      <c r="D1629" s="1177" t="s">
        <v>3456</v>
      </c>
      <c r="E1629" s="1182">
        <f>N676</f>
        <v>0.01</v>
      </c>
      <c r="F1629" s="1183">
        <f>F1625-(F1627+F1628)</f>
        <v>0</v>
      </c>
      <c r="G1629" s="1180">
        <f>E1629*F1629</f>
        <v>0</v>
      </c>
      <c r="H1629" s="1018"/>
      <c r="I1629" s="2" t="s">
        <v>25</v>
      </c>
      <c r="J1629" s="2" t="s">
        <v>2</v>
      </c>
      <c r="K1629" s="2" t="s">
        <v>3154</v>
      </c>
    </row>
    <row r="1630" spans="1:16">
      <c r="A1630" s="33"/>
      <c r="C1630" s="169"/>
      <c r="E1630" s="1053"/>
      <c r="H1630" s="1053" t="s">
        <v>154</v>
      </c>
      <c r="I1630" s="1096">
        <f>IF(AND(F1617&gt;0,F1617&lt;20000),"Included",SUM(G1627:G1629))</f>
        <v>0</v>
      </c>
    </row>
    <row r="1631" spans="1:16" s="1052" customFormat="1">
      <c r="A1631" s="1054"/>
      <c r="C1631" s="169"/>
      <c r="D1631" s="1053"/>
      <c r="E1631" s="1053"/>
      <c r="F1631" s="1053"/>
      <c r="G1631" s="1053"/>
      <c r="H1631" s="1053"/>
      <c r="I1631" s="1096"/>
      <c r="J1631" s="1053"/>
      <c r="O1631" s="1057"/>
      <c r="P1631" s="1057"/>
    </row>
    <row r="1632" spans="1:16" s="1027" customFormat="1" ht="14.25" customHeight="1">
      <c r="A1632" s="1021"/>
      <c r="C1632" s="1022"/>
      <c r="D1632" s="1184"/>
      <c r="E1632" s="1185"/>
      <c r="F1632" s="1184"/>
      <c r="G1632" s="1186"/>
      <c r="H1632" s="1187"/>
      <c r="I1632" s="1188">
        <f>IF(E671=999999, "Not Available", SUM(I1613:I1630))</f>
        <v>0</v>
      </c>
      <c r="J1632" s="1189" t="str">
        <f>IF(F1625&gt;0, O674, "")</f>
        <v/>
      </c>
      <c r="K1632" s="909" t="str">
        <f>+P674</f>
        <v/>
      </c>
      <c r="O1632" s="944"/>
      <c r="P1632" s="944"/>
    </row>
    <row r="1633" spans="1:16" s="1027" customFormat="1" ht="13.5" customHeight="1">
      <c r="A1633" s="1021"/>
      <c r="C1633" s="2" t="s">
        <v>0</v>
      </c>
      <c r="D1633" s="2" t="s">
        <v>159</v>
      </c>
      <c r="E1633" s="564" t="s">
        <v>6</v>
      </c>
      <c r="F1633" s="2" t="s">
        <v>391</v>
      </c>
      <c r="G1633" s="2" t="s">
        <v>659</v>
      </c>
      <c r="H1633" s="2" t="s">
        <v>154</v>
      </c>
      <c r="I1633" s="1187"/>
      <c r="J1633" s="1189"/>
      <c r="K1633" s="909"/>
      <c r="O1633" s="944"/>
      <c r="P1633" s="944"/>
    </row>
    <row r="1634" spans="1:16" s="1027" customFormat="1" ht="13.5" customHeight="1">
      <c r="A1634" s="1021"/>
      <c r="C1634" s="1022" t="s">
        <v>4819</v>
      </c>
      <c r="D1634" s="351" t="s">
        <v>4733</v>
      </c>
      <c r="E1634" s="1185" t="s">
        <v>4725</v>
      </c>
      <c r="F1634" s="1196">
        <f>IF(E681="999999","Not Available",E681)</f>
        <v>24.5</v>
      </c>
      <c r="G1634" s="1197">
        <f>'Pricing Calculator'!AB815</f>
        <v>0</v>
      </c>
      <c r="H1634" s="1187">
        <f>IF(E67=999999,"Not Available",F1634*G1634)</f>
        <v>0</v>
      </c>
      <c r="I1634" s="1187"/>
      <c r="J1634" s="1189"/>
      <c r="K1634" s="909"/>
      <c r="O1634" s="944"/>
      <c r="P1634" s="944"/>
    </row>
    <row r="1635" spans="1:16" s="1027" customFormat="1" ht="13.5" customHeight="1">
      <c r="A1635" s="1021"/>
      <c r="C1635" s="1022" t="s">
        <v>4819</v>
      </c>
      <c r="D1635" s="351" t="s">
        <v>4736</v>
      </c>
      <c r="E1635" s="1185" t="s">
        <v>4729</v>
      </c>
      <c r="F1635" s="1196">
        <f>IF(E682="999999","Not Available",E682)</f>
        <v>1.75</v>
      </c>
      <c r="G1635" s="1197">
        <f>'Pricing Calculator'!AB817</f>
        <v>0</v>
      </c>
      <c r="H1635" s="1187">
        <f>IF(E68=999999,"Not Available",F1635*G1635)</f>
        <v>0</v>
      </c>
      <c r="I1635" s="1187"/>
      <c r="J1635" s="1189"/>
      <c r="K1635" s="909"/>
      <c r="O1635" s="944"/>
      <c r="P1635" s="944"/>
    </row>
    <row r="1636" spans="1:16" s="1027" customFormat="1" ht="13.5" customHeight="1">
      <c r="A1636" s="1021"/>
      <c r="C1636" s="1022" t="s">
        <v>4819</v>
      </c>
      <c r="D1636" s="351" t="s">
        <v>4726</v>
      </c>
      <c r="E1636" s="1185" t="s">
        <v>4725</v>
      </c>
      <c r="F1636" s="1196">
        <f>IF(E683="999999","Not Available",E683)</f>
        <v>99.5</v>
      </c>
      <c r="G1636" s="1197">
        <f>'Pricing Calculator'!AB819</f>
        <v>0</v>
      </c>
      <c r="H1636" s="1187">
        <f>IF(E69=999999,"Not Available",F1636*G1636)</f>
        <v>0</v>
      </c>
      <c r="I1636" s="1187"/>
      <c r="J1636" s="1189"/>
      <c r="K1636" s="909"/>
      <c r="O1636" s="944"/>
      <c r="P1636" s="944"/>
    </row>
    <row r="1637" spans="1:16" s="1027" customFormat="1" ht="18.75" customHeight="1">
      <c r="A1637" s="1021"/>
      <c r="C1637" s="1022" t="s">
        <v>4819</v>
      </c>
      <c r="D1637" s="351" t="s">
        <v>4730</v>
      </c>
      <c r="E1637" s="1185" t="s">
        <v>4729</v>
      </c>
      <c r="F1637" s="1196">
        <f>IF(E684="999999","Not Available",E684)</f>
        <v>2</v>
      </c>
      <c r="G1637" s="1197">
        <f>'Pricing Calculator'!AB821</f>
        <v>0</v>
      </c>
      <c r="H1637" s="1187">
        <f>IF(E70=999999,"Not Available",F1637*G1637)</f>
        <v>0</v>
      </c>
      <c r="I1637" s="1187"/>
      <c r="J1637" s="1189"/>
      <c r="K1637" s="909"/>
      <c r="O1637" s="944"/>
      <c r="P1637" s="944"/>
    </row>
    <row r="1638" spans="1:16" ht="34.799999999999997">
      <c r="A1638" s="264" t="s">
        <v>1113</v>
      </c>
      <c r="C1638" s="169"/>
      <c r="G1638" s="1026"/>
      <c r="H1638" s="1114" t="s">
        <v>154</v>
      </c>
      <c r="I1638" s="1114">
        <f>IF(OR(H1634="Not Available",H1635="Not Available",H1636="Not Available",H1637="Not Available"),"Not Available",(SUM(H1634:H1637)))</f>
        <v>0</v>
      </c>
    </row>
    <row r="1639" spans="1:16">
      <c r="B1639" s="2" t="s">
        <v>298</v>
      </c>
      <c r="C1639" s="2" t="s">
        <v>2</v>
      </c>
      <c r="D1639" s="2" t="s">
        <v>3154</v>
      </c>
      <c r="E1639" s="2" t="s">
        <v>15</v>
      </c>
      <c r="F1639" s="2" t="s">
        <v>3528</v>
      </c>
      <c r="G1639" s="2" t="s">
        <v>3154</v>
      </c>
      <c r="H1639" s="1026"/>
    </row>
    <row r="1640" spans="1:16">
      <c r="A1640" t="s">
        <v>1124</v>
      </c>
      <c r="B1640" t="str">
        <f>IF(E687=999999, "Not Available", N687)</f>
        <v>Not Available</v>
      </c>
      <c r="C1640" s="542" t="str">
        <f>IF(B1642&gt;0, O687, "")</f>
        <v/>
      </c>
      <c r="D1640" s="1190" t="str">
        <f>P687</f>
        <v/>
      </c>
      <c r="E1640" s="1053" t="str">
        <f>IF(E689=999999, "Not Available", N689)</f>
        <v>Not Available</v>
      </c>
      <c r="F1640" s="1191" t="str">
        <f>IF(E1642&gt;0, O689, "")</f>
        <v/>
      </c>
      <c r="G1640" s="1192" t="str">
        <f>P689</f>
        <v/>
      </c>
    </row>
    <row r="1641" spans="1:16">
      <c r="A1641" t="s">
        <v>1125</v>
      </c>
      <c r="B1641" t="str">
        <f>IF(E688=999999, "Not Available", N688)</f>
        <v>Not Available</v>
      </c>
      <c r="C1641" s="542" t="str">
        <f>IF(B1643&gt;0, O688, "")</f>
        <v/>
      </c>
      <c r="D1641" s="1190" t="str">
        <f>P688</f>
        <v/>
      </c>
      <c r="E1641" s="1053" t="str">
        <f>IF(E690=999999, "Not Available", N690)</f>
        <v>Not Available</v>
      </c>
      <c r="F1641" s="1191" t="str">
        <f>IF(E1643&gt;0, O690, "")</f>
        <v/>
      </c>
      <c r="G1641" s="1192" t="str">
        <f>P690</f>
        <v/>
      </c>
    </row>
    <row r="1642" spans="1:16">
      <c r="A1642" t="s">
        <v>1126</v>
      </c>
      <c r="B1642" s="589">
        <f>'Pricing Calculator'!O831</f>
        <v>0</v>
      </c>
      <c r="E1642" s="1193">
        <f>'Pricing Calculator'!O833</f>
        <v>0</v>
      </c>
      <c r="G1642" s="1114"/>
    </row>
    <row r="1643" spans="1:16">
      <c r="A1643" t="s">
        <v>91</v>
      </c>
      <c r="B1643" s="589">
        <f>'Pricing Calculator'!AA831</f>
        <v>0</v>
      </c>
      <c r="E1643" s="1193">
        <f>'Pricing Calculator'!AA833</f>
        <v>0</v>
      </c>
      <c r="G1643" s="1114"/>
    </row>
    <row r="1644" spans="1:16">
      <c r="B1644" t="str">
        <f>IF(B1640="Not Available", "Not Available", B1640*B1642)</f>
        <v>Not Available</v>
      </c>
      <c r="E1644" s="1053" t="str">
        <f>IF(E1640="Not Available", "Not Available", E1640*E1642)</f>
        <v>Not Available</v>
      </c>
      <c r="G1644" s="1114"/>
    </row>
    <row r="1645" spans="1:16">
      <c r="B1645" t="str">
        <f>IF(B1641="Not Available", "Not Available", B1641*B1643)</f>
        <v>Not Available</v>
      </c>
      <c r="E1645" s="1053" t="str">
        <f>IF(E1641="Not Available", "Not Available", E1641*E1643)</f>
        <v>Not Available</v>
      </c>
      <c r="G1645" s="1114"/>
    </row>
    <row r="1646" spans="1:16">
      <c r="A1646" t="s">
        <v>1127</v>
      </c>
      <c r="B1646" t="str">
        <f>IF(B1640="Not Available", "Not Available", SUM(B1644:B1645))</f>
        <v>Not Available</v>
      </c>
      <c r="D1646" s="1053" t="s">
        <v>1129</v>
      </c>
      <c r="E1646" s="1053" t="str">
        <f>IF(E1640="Not Available", "Not Available", SUM(E1644:E1645))</f>
        <v>Not Available</v>
      </c>
      <c r="G1646" s="1114"/>
    </row>
    <row r="1647" spans="1:16">
      <c r="A1647" t="s">
        <v>1128</v>
      </c>
      <c r="B1647" t="str">
        <f>IF(B1640="Not Available", "Not Available", SUM(B1646,E1646))</f>
        <v>Not Available</v>
      </c>
      <c r="G1647" s="1026"/>
    </row>
    <row r="1648" spans="1:16">
      <c r="G1648" s="1026"/>
    </row>
    <row r="1649" spans="1:8" ht="34.799999999999997">
      <c r="A1649" s="12" t="s">
        <v>1385</v>
      </c>
      <c r="B1649" s="2" t="s">
        <v>359</v>
      </c>
      <c r="C1649" s="2" t="s">
        <v>25</v>
      </c>
      <c r="D1649" s="2" t="s">
        <v>4439</v>
      </c>
      <c r="E1649" s="2" t="s">
        <v>1386</v>
      </c>
      <c r="F1649" s="2" t="s">
        <v>1387</v>
      </c>
      <c r="G1649" s="2" t="s">
        <v>2</v>
      </c>
      <c r="H1649" s="2" t="s">
        <v>3154</v>
      </c>
    </row>
    <row r="1650" spans="1:8">
      <c r="A1650" t="s">
        <v>10</v>
      </c>
      <c r="B1650" s="589">
        <f>'Pricing Calculator'!O597</f>
        <v>0</v>
      </c>
      <c r="C1650">
        <f>IF(E693=999999, "Not Available", N693)</f>
        <v>1E-3</v>
      </c>
      <c r="D1650" s="1053">
        <f>IF(C1651="Not Available", "Not Available", C1651*'Pricing Calculator'!O599*20)</f>
        <v>0</v>
      </c>
      <c r="E1650" s="1055">
        <f>IF(C1650=999999, "Not Available", C1650*'Pricing Calculator'!O597*'Pricing Calculator'!O599)</f>
        <v>0</v>
      </c>
      <c r="F1650" s="1053">
        <f>IF(D1650="Not Available", "Not Available", E1650+D1650)</f>
        <v>0</v>
      </c>
      <c r="G1650" s="1026"/>
    </row>
    <row r="1651" spans="1:8">
      <c r="A1651" t="s">
        <v>91</v>
      </c>
      <c r="B1651" s="589">
        <f>'Pricing Calculator'!O599</f>
        <v>0</v>
      </c>
      <c r="C1651">
        <f>IF(E694=999999, "Not Available", N694)</f>
        <v>3.1E-2</v>
      </c>
      <c r="F1651" s="1194">
        <f>IF(B1650&gt;0, F1650, 0)</f>
        <v>0</v>
      </c>
      <c r="G1651" s="1164" t="str">
        <f>IF(AND(B1650&gt;0, F1651&lt;&gt;"Not Available"), O693, "")</f>
        <v/>
      </c>
      <c r="H1651" s="1073" t="str">
        <f>P693</f>
        <v/>
      </c>
    </row>
    <row r="1652" spans="1:8">
      <c r="B1652" s="289"/>
      <c r="G1652" s="1026"/>
    </row>
    <row r="1653" spans="1:8" ht="34.799999999999997">
      <c r="A1653" s="264" t="s">
        <v>4137</v>
      </c>
      <c r="B1653" s="289"/>
      <c r="G1653" s="1026"/>
    </row>
    <row r="1654" spans="1:8">
      <c r="A1654" s="2" t="s">
        <v>43</v>
      </c>
      <c r="B1654" s="2" t="s">
        <v>0</v>
      </c>
      <c r="C1654" s="2" t="s">
        <v>2</v>
      </c>
      <c r="D1654" s="564" t="s">
        <v>616</v>
      </c>
      <c r="E1654" s="2" t="s">
        <v>659</v>
      </c>
      <c r="F1654" s="2" t="s">
        <v>660</v>
      </c>
      <c r="G1654" s="2" t="s">
        <v>2</v>
      </c>
      <c r="H1654" s="2" t="s">
        <v>3154</v>
      </c>
    </row>
    <row r="1655" spans="1:8">
      <c r="B1655" s="289"/>
      <c r="D1655" s="1053" t="str">
        <f>IF(E708=999999, "Not Available", N708)</f>
        <v>Not Available</v>
      </c>
      <c r="G1655" s="1026"/>
    </row>
    <row r="1656" spans="1:8">
      <c r="B1656" s="289"/>
      <c r="D1656" s="1053">
        <f>IF(E709=999999, "Not Available", N709)</f>
        <v>3.8999999999999998E-3</v>
      </c>
      <c r="G1656" s="1026"/>
    </row>
    <row r="1657" spans="1:8">
      <c r="B1657" s="289"/>
      <c r="D1657" s="1053">
        <f>IF(E710=999999, "Not Available", N710)</f>
        <v>1.5E-3</v>
      </c>
      <c r="G1657" s="1026"/>
    </row>
    <row r="1658" spans="1:8">
      <c r="B1658" s="289"/>
      <c r="E1658" s="1116">
        <f>'Pricing Calculator'!Q843</f>
        <v>0</v>
      </c>
      <c r="G1658" s="1026"/>
    </row>
    <row r="1659" spans="1:8">
      <c r="B1659" s="289"/>
      <c r="C1659" t="s">
        <v>3454</v>
      </c>
      <c r="D1659" s="1053" t="s">
        <v>106</v>
      </c>
      <c r="E1659" s="1055" t="s">
        <v>387</v>
      </c>
      <c r="F1659" s="1053" t="s">
        <v>3455</v>
      </c>
      <c r="G1659" s="1026"/>
    </row>
    <row r="1660" spans="1:8">
      <c r="B1660" s="289"/>
      <c r="C1660" s="589">
        <v>100000</v>
      </c>
      <c r="D1660" s="1037">
        <f>N708</f>
        <v>999999</v>
      </c>
      <c r="E1660" s="1116">
        <f>MIN(E1658,C1660)</f>
        <v>0</v>
      </c>
      <c r="F1660" s="1053">
        <f>E1660*D1660</f>
        <v>0</v>
      </c>
      <c r="G1660" s="1026" t="str">
        <f>IF(E1658&gt;0, O708, "")</f>
        <v/>
      </c>
      <c r="H1660" s="1073" t="str">
        <f>P708</f>
        <v/>
      </c>
    </row>
    <row r="1661" spans="1:8">
      <c r="B1661" s="289"/>
      <c r="C1661" s="589">
        <v>1000000</v>
      </c>
      <c r="D1661" s="1037">
        <f>N709</f>
        <v>3.8999999999999998E-3</v>
      </c>
      <c r="E1661" s="1116">
        <f>MIN(C1661, E1658-E1660)</f>
        <v>0</v>
      </c>
      <c r="F1661" s="1053">
        <f>E1661*D1661</f>
        <v>0</v>
      </c>
      <c r="G1661" s="1026"/>
    </row>
    <row r="1662" spans="1:8">
      <c r="B1662" s="289"/>
      <c r="C1662" s="589">
        <v>3000000</v>
      </c>
      <c r="D1662" s="1037">
        <f>N710</f>
        <v>1.5E-3</v>
      </c>
      <c r="E1662" s="1175">
        <f>MIN(C1662,E1658-(E1660+E1661))</f>
        <v>0</v>
      </c>
      <c r="F1662" s="1053">
        <f>E1662*D1662</f>
        <v>0</v>
      </c>
      <c r="G1662" s="1026"/>
    </row>
    <row r="1663" spans="1:8">
      <c r="B1663" s="289"/>
      <c r="C1663" t="s">
        <v>4139</v>
      </c>
      <c r="D1663" s="1037">
        <f>N710</f>
        <v>1.5E-3</v>
      </c>
      <c r="E1663" s="1179">
        <f>E1658-SUM(E1660:E1662)</f>
        <v>0</v>
      </c>
      <c r="F1663" s="1053">
        <f>E1663*D1663</f>
        <v>0</v>
      </c>
      <c r="G1663" s="1026"/>
    </row>
    <row r="1664" spans="1:8">
      <c r="B1664" s="289"/>
      <c r="G1664" s="1026" t="str">
        <f>IF(D1655="Not Available", "Not Available", SUM(F1660:F1663))</f>
        <v>Not Available</v>
      </c>
    </row>
    <row r="1665" spans="1:21" s="1052" customFormat="1">
      <c r="B1665" s="289"/>
      <c r="D1665" s="1053"/>
      <c r="E1665" s="1055"/>
      <c r="F1665" s="1053"/>
      <c r="G1665" s="1026"/>
      <c r="H1665" s="1053"/>
      <c r="I1665" s="1053"/>
      <c r="J1665" s="1053"/>
      <c r="O1665" s="1057"/>
      <c r="P1665" s="1057"/>
    </row>
    <row r="1666" spans="1:21" s="1052" customFormat="1" ht="34.799999999999997">
      <c r="A1666" s="12" t="s">
        <v>7367</v>
      </c>
      <c r="D1666" s="1053"/>
      <c r="E1666" s="1055"/>
      <c r="F1666" s="1026"/>
      <c r="G1666" s="1053"/>
      <c r="H1666" s="1053"/>
      <c r="I1666" s="1053"/>
      <c r="J1666" s="1053"/>
      <c r="O1666" s="1057"/>
      <c r="P1666" s="1057"/>
    </row>
    <row r="1667" spans="1:21" s="1052" customFormat="1" ht="15.75" customHeight="1">
      <c r="A1667" s="2" t="s">
        <v>0</v>
      </c>
      <c r="B1667" s="2" t="s">
        <v>2</v>
      </c>
      <c r="C1667" s="2" t="s">
        <v>178</v>
      </c>
      <c r="D1667" s="2" t="s">
        <v>1048</v>
      </c>
      <c r="E1667" s="564"/>
      <c r="F1667" s="2"/>
      <c r="G1667" s="2"/>
      <c r="H1667" s="2" t="s">
        <v>342</v>
      </c>
      <c r="I1667" s="2" t="s">
        <v>2</v>
      </c>
      <c r="J1667" s="2" t="s">
        <v>3154</v>
      </c>
      <c r="O1667" s="1057"/>
      <c r="P1667" s="1057"/>
    </row>
    <row r="1668" spans="1:21" s="1052" customFormat="1" ht="15.75" customHeight="1">
      <c r="A1668" s="41" t="s">
        <v>7367</v>
      </c>
      <c r="B1668" s="41" t="s">
        <v>3</v>
      </c>
      <c r="C1668" s="37">
        <f>IF(E719=999999, "Not Available", 0)</f>
        <v>0</v>
      </c>
      <c r="D1668" s="1106" t="str">
        <f>'Pricing Calculator'!O866</f>
        <v>Up to 50 Users</v>
      </c>
      <c r="E1668" s="1155"/>
      <c r="F1668" s="1026"/>
      <c r="G1668" s="1053"/>
      <c r="H1668" s="1139" t="str">
        <f>IF(C1668 = "Not Available", "Not Available", "Free")</f>
        <v>Free</v>
      </c>
      <c r="I1668" s="1053" t="str">
        <f>O718</f>
        <v/>
      </c>
      <c r="J1668" s="1053" t="str">
        <f>O718</f>
        <v/>
      </c>
      <c r="O1668" s="1057"/>
      <c r="P1668" s="1057"/>
    </row>
    <row r="1669" spans="1:21" s="1052" customFormat="1" ht="15.75" customHeight="1">
      <c r="A1669" s="41"/>
      <c r="B1669" s="41"/>
      <c r="D1669" s="1053"/>
      <c r="E1669" s="1028"/>
      <c r="F1669" s="1026"/>
      <c r="G1669" s="1053"/>
      <c r="H1669" s="1053"/>
      <c r="I1669" s="1053"/>
      <c r="J1669" s="1053"/>
      <c r="O1669" s="1057"/>
      <c r="P1669" s="1057"/>
    </row>
    <row r="1670" spans="1:21" s="1052" customFormat="1" ht="15.75" customHeight="1">
      <c r="A1670" s="41" t="s">
        <v>7367</v>
      </c>
      <c r="B1670" s="41" t="s">
        <v>15</v>
      </c>
      <c r="C1670" s="37">
        <f>IF(E743=999999, "Not Available", N719)</f>
        <v>50</v>
      </c>
      <c r="D1670" s="1106">
        <f>'Pricing Calculator'!O868</f>
        <v>0</v>
      </c>
      <c r="E1670" s="1028"/>
      <c r="F1670" s="1026"/>
      <c r="G1670" s="1053"/>
      <c r="H1670" s="1151">
        <f>C1670*D1670</f>
        <v>0</v>
      </c>
      <c r="I1670" s="1073" t="str">
        <f>IF(H1670&gt;0,O719,"")</f>
        <v/>
      </c>
      <c r="J1670" s="1073" t="str">
        <f>P719</f>
        <v/>
      </c>
      <c r="O1670" s="1057"/>
      <c r="P1670" s="1057"/>
    </row>
    <row r="1671" spans="1:21" s="1052" customFormat="1" ht="15.75" customHeight="1">
      <c r="A1671" s="41"/>
      <c r="B1671" s="41"/>
      <c r="C1671" s="64"/>
      <c r="D1671" s="1166"/>
      <c r="E1671" s="1028"/>
      <c r="F1671" s="1026"/>
      <c r="G1671" s="1026"/>
      <c r="H1671" s="304"/>
      <c r="I1671" s="1073"/>
      <c r="J1671" s="1037"/>
      <c r="O1671" s="1057"/>
      <c r="P1671" s="1057"/>
    </row>
    <row r="1672" spans="1:21" s="1052" customFormat="1" ht="15.75" customHeight="1">
      <c r="A1672" s="41"/>
      <c r="B1672" s="41"/>
      <c r="C1672" s="64"/>
      <c r="D1672" s="1166"/>
      <c r="E1672" s="1028"/>
      <c r="F1672" s="1026"/>
      <c r="G1672" s="1026"/>
      <c r="H1672" s="304">
        <f>IF(H1668 = "Not Available", "Not Available", SUM(H1668:H1670))</f>
        <v>0</v>
      </c>
      <c r="I1672" s="1073"/>
      <c r="J1672" s="1037"/>
      <c r="O1672" s="1057"/>
      <c r="P1672" s="1057"/>
    </row>
    <row r="1673" spans="1:21" s="1052" customFormat="1">
      <c r="B1673" s="289"/>
      <c r="D1673" s="1053"/>
      <c r="E1673" s="1055"/>
      <c r="F1673" s="1053"/>
      <c r="G1673" s="1026"/>
      <c r="H1673" s="1053"/>
      <c r="I1673" s="1053"/>
      <c r="J1673" s="1053"/>
      <c r="O1673" s="1057"/>
      <c r="P1673" s="1057"/>
    </row>
    <row r="1674" spans="1:21" s="1052" customFormat="1" ht="33" customHeight="1">
      <c r="A1674" s="907" t="s">
        <v>7370</v>
      </c>
      <c r="B1674" s="901" t="s">
        <v>547</v>
      </c>
      <c r="C1674" s="901" t="s">
        <v>2</v>
      </c>
      <c r="D1674" s="1124" t="s">
        <v>3154</v>
      </c>
      <c r="E1674" s="1124" t="s">
        <v>549</v>
      </c>
      <c r="F1674" s="1124" t="s">
        <v>2</v>
      </c>
      <c r="G1674" s="1124" t="s">
        <v>3154</v>
      </c>
      <c r="H1674" s="1124" t="s">
        <v>7394</v>
      </c>
      <c r="I1674" s="1124" t="s">
        <v>2</v>
      </c>
      <c r="J1674" s="1124" t="s">
        <v>3154</v>
      </c>
      <c r="O1674" s="1057"/>
      <c r="P1674" s="1057"/>
    </row>
    <row r="1675" spans="1:21" s="1052" customFormat="1" ht="12.75" customHeight="1">
      <c r="A1675" s="1234" t="s">
        <v>25</v>
      </c>
      <c r="B1675" s="1052">
        <f>IF(E722 =999999, "Not Available", N722)</f>
        <v>2.5000000000000001E-2</v>
      </c>
      <c r="C1675" s="1052" t="str">
        <f>IF(B1676&gt;0, O722, "")</f>
        <v/>
      </c>
      <c r="D1675" s="1037" t="str">
        <f>P722</f>
        <v/>
      </c>
      <c r="E1675" s="1055">
        <f>IF(E723 =999999, "Not Available", N723)</f>
        <v>7.0000000000000007E-2</v>
      </c>
      <c r="F1675" s="1053" t="str">
        <f>IF(E1676&gt;0, O723, "")</f>
        <v/>
      </c>
      <c r="G1675" s="1053" t="str">
        <f>P723</f>
        <v/>
      </c>
      <c r="H1675" s="1055">
        <f>IF(E724 =999999, "Not Available", N724)</f>
        <v>0.32</v>
      </c>
      <c r="I1675" s="1053" t="str">
        <f>IF(H1676&gt;0, O724, "")</f>
        <v/>
      </c>
      <c r="J1675" s="1053" t="str">
        <f>P724</f>
        <v/>
      </c>
      <c r="O1675" s="1057"/>
      <c r="P1675" s="1057"/>
    </row>
    <row r="1676" spans="1:21" s="1052" customFormat="1" ht="15.75" customHeight="1">
      <c r="A1676" s="1234" t="s">
        <v>81</v>
      </c>
      <c r="B1676" s="589">
        <f>'Pricing Calculator'!J610</f>
        <v>0</v>
      </c>
      <c r="D1676" s="1053"/>
      <c r="E1676" s="1116">
        <f>'Pricing Calculator'!J612</f>
        <v>0</v>
      </c>
      <c r="F1676" s="1053"/>
      <c r="G1676" s="1053"/>
      <c r="H1676" s="1115">
        <f>'Pricing Calculator'!J614</f>
        <v>0</v>
      </c>
      <c r="I1676" s="1053"/>
      <c r="J1676" s="1053"/>
      <c r="O1676" s="1057"/>
      <c r="P1676" s="1057"/>
    </row>
    <row r="1677" spans="1:21" s="1052" customFormat="1" ht="15.75" customHeight="1">
      <c r="A1677" s="1234" t="s">
        <v>91</v>
      </c>
      <c r="B1677" s="589">
        <f>'Pricing Calculator'!Y610</f>
        <v>744</v>
      </c>
      <c r="D1677" s="1053"/>
      <c r="E1677" s="1116">
        <f>'Pricing Calculator'!Y612</f>
        <v>744</v>
      </c>
      <c r="F1677" s="1053"/>
      <c r="G1677" s="1053"/>
      <c r="H1677" s="1115">
        <f>'Pricing Calculator'!Y614</f>
        <v>744</v>
      </c>
      <c r="I1677" s="1053"/>
      <c r="J1677" s="1053"/>
      <c r="O1677" s="1057"/>
      <c r="P1677" s="1057"/>
    </row>
    <row r="1678" spans="1:21" s="1052" customFormat="1" ht="15.75" customHeight="1">
      <c r="A1678" s="1054"/>
      <c r="B1678" s="1052">
        <f>IF(B1675="Not Available", "Not Available", B1677*B1676*B1675)</f>
        <v>0</v>
      </c>
      <c r="D1678" s="1053"/>
      <c r="E1678" s="1053">
        <f>IF(E1675="Not Available", "Not Available", E1677*E1676*E1675)</f>
        <v>0</v>
      </c>
      <c r="F1678" s="1053"/>
      <c r="G1678" s="1053"/>
      <c r="H1678" s="1053">
        <f>IF(H1675="Not Available", "Not Available", H1677*H1676*H1675)</f>
        <v>0</v>
      </c>
      <c r="I1678" s="1053"/>
      <c r="J1678" s="1053"/>
      <c r="K1678" s="1052">
        <f>IF(B1675="Not Available", "Not Available", SUM(H1678,E1678,B1678))</f>
        <v>0</v>
      </c>
      <c r="O1678" s="1057"/>
      <c r="P1678" s="1057"/>
    </row>
    <row r="1679" spans="1:21" s="1052" customFormat="1" ht="15.75" customHeight="1" thickBot="1">
      <c r="A1679" s="1054"/>
      <c r="D1679" s="1053"/>
      <c r="E1679" s="1053"/>
      <c r="F1679" s="1053"/>
      <c r="G1679" s="1053"/>
      <c r="H1679" s="1053"/>
      <c r="I1679" s="1053"/>
      <c r="J1679" s="1053"/>
      <c r="O1679" s="1057"/>
      <c r="P1679" s="1057"/>
    </row>
    <row r="1680" spans="1:21" s="1052" customFormat="1" ht="15.75" customHeight="1" thickBot="1">
      <c r="A1680" s="1054"/>
      <c r="B1680" s="1544" t="s">
        <v>547</v>
      </c>
      <c r="C1680" s="1545"/>
      <c r="D1680" s="1545"/>
      <c r="E1680" s="1545"/>
      <c r="F1680" s="1545"/>
      <c r="G1680" s="1546"/>
      <c r="H1680" s="1053"/>
      <c r="I1680" s="1544" t="s">
        <v>549</v>
      </c>
      <c r="J1680" s="1545"/>
      <c r="K1680" s="1545"/>
      <c r="L1680" s="1545"/>
      <c r="M1680" s="1545"/>
      <c r="N1680" s="1546"/>
      <c r="O1680" s="1057"/>
      <c r="P1680" s="1547" t="s">
        <v>550</v>
      </c>
      <c r="Q1680" s="1548"/>
      <c r="R1680" s="1548"/>
      <c r="S1680" s="1548"/>
      <c r="T1680" s="1548"/>
      <c r="U1680" s="1549"/>
    </row>
    <row r="1681" spans="1:21" s="1052" customFormat="1" ht="15.75" customHeight="1">
      <c r="B1681" s="2" t="s">
        <v>55</v>
      </c>
      <c r="C1681" s="2" t="s">
        <v>56</v>
      </c>
      <c r="D1681" s="564" t="s">
        <v>32</v>
      </c>
      <c r="E1681" s="2" t="s">
        <v>31</v>
      </c>
      <c r="F1681" s="2" t="s">
        <v>10</v>
      </c>
      <c r="G1681" s="2" t="s">
        <v>41</v>
      </c>
      <c r="H1681" s="1053"/>
      <c r="I1681" s="2" t="s">
        <v>55</v>
      </c>
      <c r="J1681" s="2" t="s">
        <v>56</v>
      </c>
      <c r="K1681" s="564" t="s">
        <v>32</v>
      </c>
      <c r="L1681" s="2" t="s">
        <v>31</v>
      </c>
      <c r="M1681" s="2" t="s">
        <v>10</v>
      </c>
      <c r="N1681" s="2" t="s">
        <v>41</v>
      </c>
      <c r="O1681" s="1057"/>
      <c r="P1681" s="2" t="s">
        <v>55</v>
      </c>
      <c r="Q1681" s="2" t="s">
        <v>56</v>
      </c>
      <c r="R1681" s="564" t="s">
        <v>32</v>
      </c>
      <c r="S1681" s="2" t="s">
        <v>31</v>
      </c>
      <c r="T1681" s="2" t="s">
        <v>10</v>
      </c>
      <c r="U1681" s="2" t="s">
        <v>41</v>
      </c>
    </row>
    <row r="1682" spans="1:21" s="1052" customFormat="1" ht="15.75" customHeight="1">
      <c r="A1682" s="1052" t="s">
        <v>34</v>
      </c>
      <c r="B1682" s="21">
        <v>0</v>
      </c>
      <c r="C1682" s="1064">
        <f>F1682+0.01</f>
        <v>10240.01</v>
      </c>
      <c r="D1682" s="1097">
        <f>IF(N729=999999, "Not Available", N729)</f>
        <v>8.0000000000000002E-3</v>
      </c>
      <c r="E1682" s="1055" t="s">
        <v>27</v>
      </c>
      <c r="F1682" s="1064">
        <v>10240</v>
      </c>
      <c r="G1682" s="1070">
        <f t="shared" ref="G1682:G1684" si="506">IF(D1682="Not Available", "Not Available", D1682*(C1682-B1682))</f>
        <v>81.920079999999999</v>
      </c>
      <c r="H1682" s="1053"/>
      <c r="I1682" s="21">
        <v>0</v>
      </c>
      <c r="J1682" s="1064">
        <f>M1682+0.01</f>
        <v>10240.01</v>
      </c>
      <c r="K1682" s="1097">
        <f>IF(N730=999999, "Not Available", 0)</f>
        <v>0</v>
      </c>
      <c r="L1682" s="1055" t="s">
        <v>27</v>
      </c>
      <c r="M1682" s="1064">
        <v>10240</v>
      </c>
      <c r="N1682" s="1070">
        <f t="shared" ref="N1682:N1684" si="507">IF(K1682="Not Available", "Not Available", K1682*(J1682-I1682))</f>
        <v>0</v>
      </c>
      <c r="O1682" s="1057"/>
      <c r="P1682" s="21">
        <v>0</v>
      </c>
      <c r="Q1682" s="1064">
        <f>T1682+0.01</f>
        <v>10240.01</v>
      </c>
      <c r="R1682" s="1097">
        <f>IF(N731=999999, "Not Available", 0)</f>
        <v>0</v>
      </c>
      <c r="S1682" s="1055" t="s">
        <v>27</v>
      </c>
      <c r="T1682" s="1064">
        <v>10240</v>
      </c>
      <c r="U1682" s="1070">
        <f t="shared" ref="U1682:U1684" si="508">IF(R1682="Not Available", "Not Available", R1682*(Q1682-P1682))</f>
        <v>0</v>
      </c>
    </row>
    <row r="1683" spans="1:21" s="1052" customFormat="1" ht="15.75" customHeight="1">
      <c r="A1683" s="1052" t="s">
        <v>113</v>
      </c>
      <c r="B1683" s="21">
        <f t="shared" ref="B1683:B1684" si="509">C1682</f>
        <v>10240.01</v>
      </c>
      <c r="C1683" s="1064">
        <f>F1683+C1682+0.01</f>
        <v>40960.020000000004</v>
      </c>
      <c r="D1683" s="1097">
        <f>IF(N732=999999, "Not Available", N732)</f>
        <v>8.0000000000000002E-3</v>
      </c>
      <c r="E1683" s="1055" t="s">
        <v>118</v>
      </c>
      <c r="F1683" s="1064">
        <f>F1682*3</f>
        <v>30720</v>
      </c>
      <c r="G1683" s="1070">
        <f t="shared" si="506"/>
        <v>245.76008000000002</v>
      </c>
      <c r="H1683" s="1053"/>
      <c r="I1683" s="21">
        <f t="shared" ref="I1683:I1684" si="510">J1682</f>
        <v>10240.01</v>
      </c>
      <c r="J1683" s="1064">
        <f>M1683+J1682+0.01</f>
        <v>40960.020000000004</v>
      </c>
      <c r="K1683" s="1097">
        <f>IF(N733=999999, "Not Available", N733)</f>
        <v>7.0000000000000001E-3</v>
      </c>
      <c r="L1683" s="1055" t="s">
        <v>118</v>
      </c>
      <c r="M1683" s="1064">
        <f>M1682*3</f>
        <v>30720</v>
      </c>
      <c r="N1683" s="1070">
        <f t="shared" si="507"/>
        <v>215.04007000000001</v>
      </c>
      <c r="O1683" s="1057"/>
      <c r="P1683" s="21">
        <f t="shared" ref="P1683:P1684" si="511">Q1682</f>
        <v>10240.01</v>
      </c>
      <c r="Q1683" s="1064">
        <f>T1683+Q1682+0.01</f>
        <v>40960.020000000004</v>
      </c>
      <c r="R1683" s="1097">
        <f>IF(N734=999999, "Not Available", 0)</f>
        <v>0</v>
      </c>
      <c r="S1683" s="1055" t="s">
        <v>118</v>
      </c>
      <c r="T1683" s="1064">
        <f>T1682*3</f>
        <v>30720</v>
      </c>
      <c r="U1683" s="1070">
        <f t="shared" si="508"/>
        <v>0</v>
      </c>
    </row>
    <row r="1684" spans="1:21" s="1052" customFormat="1" ht="15.75" customHeight="1">
      <c r="A1684" s="1052" t="s">
        <v>7395</v>
      </c>
      <c r="B1684" s="21">
        <f t="shared" si="509"/>
        <v>40960.020000000004</v>
      </c>
      <c r="C1684" s="1064">
        <f>C1683+F1684+10000</f>
        <v>91920.02</v>
      </c>
      <c r="D1684" s="1097">
        <f>IF(N735=999999, "Not Available", N735)</f>
        <v>8.0000000000000002E-3</v>
      </c>
      <c r="E1684" s="1055" t="s">
        <v>28</v>
      </c>
      <c r="F1684" s="1064">
        <f>F1682*4</f>
        <v>40960</v>
      </c>
      <c r="G1684" s="1070">
        <f t="shared" si="506"/>
        <v>407.68</v>
      </c>
      <c r="H1684" s="1053"/>
      <c r="I1684" s="21">
        <f t="shared" si="510"/>
        <v>40960.020000000004</v>
      </c>
      <c r="J1684" s="1064">
        <f>J1683+M1684+10000</f>
        <v>91920.02</v>
      </c>
      <c r="K1684" s="1097">
        <f>IF(N736=999999, "Not Available", N736)</f>
        <v>7.0000000000000001E-3</v>
      </c>
      <c r="L1684" s="1055" t="s">
        <v>28</v>
      </c>
      <c r="M1684" s="1064">
        <f>M1682*4</f>
        <v>40960</v>
      </c>
      <c r="N1684" s="1070">
        <f t="shared" si="507"/>
        <v>356.72</v>
      </c>
      <c r="O1684" s="1057"/>
      <c r="P1684" s="21">
        <f t="shared" si="511"/>
        <v>40960.020000000004</v>
      </c>
      <c r="Q1684" s="1064">
        <f>Q1683+T1684+10000</f>
        <v>91920.02</v>
      </c>
      <c r="R1684" s="1097">
        <f>IF(N737=999999, "Not Available", N737)</f>
        <v>3.5000000000000001E-3</v>
      </c>
      <c r="S1684" s="1055" t="s">
        <v>28</v>
      </c>
      <c r="T1684" s="1064">
        <f>T1682*4</f>
        <v>40960</v>
      </c>
      <c r="U1684" s="1070">
        <f t="shared" si="508"/>
        <v>178.36</v>
      </c>
    </row>
    <row r="1685" spans="1:21" s="1052" customFormat="1" ht="15.75" customHeight="1">
      <c r="H1685" s="1053"/>
      <c r="I1685" s="1053"/>
      <c r="J1685" s="1053"/>
      <c r="O1685" s="1057"/>
      <c r="P1685" s="1057"/>
    </row>
    <row r="1686" spans="1:21" s="1052" customFormat="1" ht="15.75" customHeight="1">
      <c r="B1686" s="1052" t="s">
        <v>7396</v>
      </c>
      <c r="D1686" s="1062">
        <f>'Pricing Calculator'!X618</f>
        <v>0</v>
      </c>
      <c r="E1686" s="1053"/>
      <c r="F1686" s="1053" t="str">
        <f>IF(D1686&gt;0, O726, "")</f>
        <v/>
      </c>
      <c r="G1686" s="1053"/>
      <c r="H1686" s="1053"/>
      <c r="I1686" s="1052" t="s">
        <v>7396</v>
      </c>
      <c r="K1686" s="1062">
        <f>'Pricing Calculator'!X620</f>
        <v>0</v>
      </c>
      <c r="M1686" s="1052" t="str">
        <f>IF(K1686&gt;0, O727, "")</f>
        <v/>
      </c>
      <c r="O1686" s="1057"/>
      <c r="P1686" s="1052" t="s">
        <v>7396</v>
      </c>
      <c r="R1686" s="1062">
        <f>'Pricing Calculator'!X622</f>
        <v>0</v>
      </c>
      <c r="T1686" s="1052" t="str">
        <f>IF(R1686&gt;0, O728, "")</f>
        <v/>
      </c>
    </row>
    <row r="1687" spans="1:21" s="1052" customFormat="1">
      <c r="B1687" s="1052" t="s">
        <v>25</v>
      </c>
      <c r="D1687" s="1246">
        <f>IF(D1682="Not Available", "Not Available", D1686*D1682)</f>
        <v>0</v>
      </c>
      <c r="E1687" s="1055"/>
      <c r="F1687" s="1053"/>
      <c r="G1687" s="1026"/>
      <c r="H1687" s="1053"/>
      <c r="I1687" s="1052" t="s">
        <v>25</v>
      </c>
      <c r="K1687" s="1235">
        <f>IF(K1682="Not Available", "Not Available", IF(K1686&lt;J1682,0,(K1686-M1682)*K1683))</f>
        <v>0</v>
      </c>
      <c r="O1687" s="1057"/>
      <c r="P1687" s="1052" t="s">
        <v>25</v>
      </c>
      <c r="R1687" s="1235">
        <f>IF(R1682="Not Available", "Not Available", IF(R1686&lt;Q1683,0,(R1686-Q1683)*R1684))</f>
        <v>0</v>
      </c>
    </row>
    <row r="1688" spans="1:21" s="1052" customFormat="1">
      <c r="B1688" s="1052" t="s">
        <v>154</v>
      </c>
      <c r="D1688" s="304">
        <f>IF(D1687="Not Available", "Not Available", (D1687+K1687+R1687))</f>
        <v>0</v>
      </c>
      <c r="E1688" s="1055"/>
      <c r="F1688" s="1053"/>
      <c r="G1688" s="1026"/>
      <c r="H1688" s="1053"/>
      <c r="K1688" s="304"/>
      <c r="O1688" s="1057"/>
      <c r="R1688" s="304"/>
    </row>
    <row r="1689" spans="1:21" s="1052" customFormat="1">
      <c r="D1689" s="304"/>
      <c r="E1689" s="1055"/>
      <c r="F1689" s="1053"/>
      <c r="G1689" s="1026"/>
      <c r="H1689" s="1053"/>
      <c r="K1689" s="304"/>
      <c r="O1689" s="1057"/>
      <c r="R1689" s="304"/>
    </row>
    <row r="1690" spans="1:21" s="1052" customFormat="1" ht="34.799999999999997">
      <c r="A1690" s="12" t="s">
        <v>7397</v>
      </c>
      <c r="D1690" s="1053"/>
      <c r="E1690" s="1055"/>
      <c r="F1690" s="1026"/>
      <c r="G1690" s="1053"/>
      <c r="H1690" s="1053"/>
      <c r="I1690" s="1053"/>
      <c r="J1690" s="1053"/>
      <c r="O1690" s="1057"/>
      <c r="R1690" s="304"/>
    </row>
    <row r="1691" spans="1:21" s="1052" customFormat="1">
      <c r="A1691" s="2" t="s">
        <v>0</v>
      </c>
      <c r="B1691" s="2"/>
      <c r="C1691" s="2" t="s">
        <v>74</v>
      </c>
      <c r="D1691" s="2" t="s">
        <v>282</v>
      </c>
      <c r="E1691" s="2" t="s">
        <v>1048</v>
      </c>
      <c r="F1691" s="2" t="s">
        <v>7401</v>
      </c>
      <c r="G1691" s="2"/>
      <c r="H1691" s="2" t="s">
        <v>342</v>
      </c>
      <c r="I1691" s="2" t="s">
        <v>2</v>
      </c>
      <c r="J1691" s="2" t="s">
        <v>3154</v>
      </c>
      <c r="O1691" s="1057"/>
      <c r="R1691" s="304"/>
    </row>
    <row r="1692" spans="1:21" s="1052" customFormat="1">
      <c r="A1692" s="41" t="s">
        <v>7105</v>
      </c>
      <c r="B1692" s="41"/>
      <c r="C1692" s="37">
        <f>E740</f>
        <v>0.7</v>
      </c>
      <c r="D1692" s="37">
        <f>'Pricing Calculator'!W319</f>
        <v>744</v>
      </c>
      <c r="E1692" s="1106">
        <f>'Pricing Calculator'!L319</f>
        <v>0</v>
      </c>
      <c r="F1692" s="1026">
        <f>C1692*E1692*24</f>
        <v>0</v>
      </c>
      <c r="G1692" s="1053"/>
      <c r="H1692" s="1139">
        <f>IF(C1692 = 999999, "Not Available", C1692*D1692*E1692)</f>
        <v>0</v>
      </c>
      <c r="I1692" s="1053" t="str">
        <f>IF(E1692&gt;0,O740,"")</f>
        <v/>
      </c>
      <c r="J1692" s="1053" t="str">
        <f>P740</f>
        <v/>
      </c>
      <c r="O1692" s="1057"/>
      <c r="R1692" s="304"/>
    </row>
    <row r="1693" spans="1:21" s="1052" customFormat="1">
      <c r="A1693" s="41"/>
      <c r="B1693" s="41"/>
      <c r="E1693" s="1053"/>
      <c r="F1693" s="1026"/>
      <c r="G1693" s="1053"/>
      <c r="H1693" s="1053"/>
      <c r="I1693" s="1053"/>
      <c r="J1693" s="1053"/>
      <c r="O1693" s="1057"/>
      <c r="R1693" s="304"/>
    </row>
    <row r="1694" spans="1:21" s="1052" customFormat="1">
      <c r="A1694" s="41"/>
      <c r="B1694" s="41"/>
      <c r="C1694" s="64"/>
      <c r="D1694" s="1166"/>
      <c r="E1694" s="1028"/>
      <c r="F1694" s="1026"/>
      <c r="G1694" s="1026"/>
      <c r="H1694" s="304"/>
      <c r="I1694" s="1073"/>
      <c r="J1694" s="1037"/>
      <c r="O1694" s="1057"/>
      <c r="R1694" s="304"/>
    </row>
    <row r="1695" spans="1:21" s="1052" customFormat="1">
      <c r="A1695" s="41"/>
      <c r="B1695" s="41"/>
      <c r="C1695" s="64"/>
      <c r="D1695" s="1166"/>
      <c r="E1695" s="1028"/>
      <c r="F1695" s="1026"/>
      <c r="G1695" s="1026"/>
      <c r="H1695" s="304">
        <f>IF(H1692 = 999999, "Not Available", SUM(H1692))</f>
        <v>0</v>
      </c>
      <c r="I1695" s="1073"/>
      <c r="J1695" s="1037"/>
      <c r="O1695" s="1057"/>
      <c r="R1695" s="304"/>
    </row>
    <row r="1696" spans="1:21" s="1052" customFormat="1">
      <c r="D1696" s="304"/>
      <c r="E1696" s="1055"/>
      <c r="F1696" s="1053"/>
      <c r="G1696" s="1026"/>
      <c r="H1696" s="1053"/>
      <c r="K1696" s="304"/>
      <c r="O1696" s="1057"/>
      <c r="R1696" s="304"/>
    </row>
    <row r="1697" spans="1:18" s="1052" customFormat="1">
      <c r="D1697" s="304"/>
      <c r="E1697" s="1055"/>
      <c r="F1697" s="1053"/>
      <c r="G1697" s="1026"/>
      <c r="H1697" s="1053"/>
      <c r="K1697" s="304"/>
      <c r="O1697" s="1057"/>
      <c r="R1697" s="304"/>
    </row>
    <row r="1698" spans="1:18" s="1052" customFormat="1">
      <c r="D1698" s="304"/>
      <c r="E1698" s="1055"/>
      <c r="F1698" s="1053"/>
      <c r="G1698" s="1026"/>
      <c r="H1698" s="1053"/>
      <c r="K1698" s="304"/>
      <c r="O1698" s="1057"/>
      <c r="R1698" s="304"/>
    </row>
    <row r="1699" spans="1:18" s="1052" customFormat="1">
      <c r="D1699" s="304"/>
      <c r="E1699" s="1055"/>
      <c r="F1699" s="1053"/>
      <c r="G1699" s="1026"/>
      <c r="H1699" s="1053"/>
      <c r="K1699" s="304"/>
      <c r="O1699" s="1057"/>
      <c r="R1699" s="304"/>
    </row>
    <row r="1700" spans="1:18" s="1052" customFormat="1">
      <c r="D1700" s="304"/>
      <c r="E1700" s="1055"/>
      <c r="F1700" s="1053"/>
      <c r="G1700" s="1026"/>
      <c r="H1700" s="1053"/>
      <c r="K1700" s="304"/>
      <c r="O1700" s="1057"/>
      <c r="R1700" s="304"/>
    </row>
    <row r="1701" spans="1:18" s="1052" customFormat="1">
      <c r="B1701" s="289"/>
      <c r="D1701" s="1026"/>
      <c r="E1701" s="1055"/>
      <c r="F1701" s="1053"/>
      <c r="G1701" s="1026"/>
      <c r="H1701" s="1053"/>
      <c r="I1701" s="1053"/>
      <c r="J1701" s="1053"/>
      <c r="K1701" s="1054"/>
      <c r="O1701" s="1057"/>
      <c r="P1701" s="1057"/>
      <c r="R1701" s="1054"/>
    </row>
    <row r="1702" spans="1:18" ht="34.799999999999997">
      <c r="A1702" s="150" t="s">
        <v>1055</v>
      </c>
      <c r="D1702" s="1026"/>
    </row>
    <row r="1703" spans="1:18">
      <c r="A1703" t="s">
        <v>1056</v>
      </c>
      <c r="B1703" s="67">
        <f>'Pricing Calculator'!J893</f>
        <v>4332.5569999999998</v>
      </c>
      <c r="C1703" s="642">
        <f>'Pricing Summary'!C14</f>
        <v>0</v>
      </c>
      <c r="D1703" s="1053" t="str">
        <f>IF(B1703=C1703, "Good to go!", "Check Totals")</f>
        <v>Check Totals</v>
      </c>
    </row>
    <row r="1704" spans="1:18">
      <c r="A1704" t="s">
        <v>1057</v>
      </c>
      <c r="B1704" s="67">
        <f>'Preferred Scenarios Calculator'!J116</f>
        <v>44.548999999999999</v>
      </c>
      <c r="C1704" s="67">
        <f>'Preferred Scenarios Summary'!C15</f>
        <v>44.548999999999999</v>
      </c>
      <c r="D1704" s="1053" t="str">
        <f>IF(B1704=C1704, "Good to go!", "Check Totals")</f>
        <v>Good to go!</v>
      </c>
    </row>
    <row r="1705" spans="1:18">
      <c r="D1705" s="1195"/>
    </row>
    <row r="1706" spans="1:18">
      <c r="D1706" s="1195"/>
    </row>
    <row r="1707" spans="1:18">
      <c r="D1707" s="1195"/>
    </row>
    <row r="1708" spans="1:18">
      <c r="D1708" s="1096"/>
    </row>
    <row r="1710" spans="1:18">
      <c r="A1710" s="41"/>
      <c r="D1710" s="1195"/>
    </row>
    <row r="1711" spans="1:18">
      <c r="D1711" s="1195"/>
    </row>
  </sheetData>
  <mergeCells count="35">
    <mergeCell ref="B1680:G1680"/>
    <mergeCell ref="I1680:N1680"/>
    <mergeCell ref="P1680:U1680"/>
    <mergeCell ref="X844:AB844"/>
    <mergeCell ref="AF780:AI780"/>
    <mergeCell ref="A1405:B1406"/>
    <mergeCell ref="D1087:H1087"/>
    <mergeCell ref="L946:M946"/>
    <mergeCell ref="W923:X923"/>
    <mergeCell ref="Z923:AA923"/>
    <mergeCell ref="K1337:N1337"/>
    <mergeCell ref="F1363:I1363"/>
    <mergeCell ref="K1346:L1346"/>
    <mergeCell ref="N1346:O1346"/>
    <mergeCell ref="AM780:AN780"/>
    <mergeCell ref="AQ780:AR780"/>
    <mergeCell ref="AR857:AW857"/>
    <mergeCell ref="AG1179:AL1179"/>
    <mergeCell ref="AV1179:AX1179"/>
    <mergeCell ref="E762:F762"/>
    <mergeCell ref="G762:H762"/>
    <mergeCell ref="D1456:H1456"/>
    <mergeCell ref="M1456:Q1456"/>
    <mergeCell ref="K903:L903"/>
    <mergeCell ref="N903:O903"/>
    <mergeCell ref="D1007:H1007"/>
    <mergeCell ref="D1229:I1229"/>
    <mergeCell ref="Q1229:S1229"/>
    <mergeCell ref="I923:J923"/>
    <mergeCell ref="L923:M923"/>
    <mergeCell ref="I946:J946"/>
    <mergeCell ref="Q1278:S1278"/>
    <mergeCell ref="D1278:I1278"/>
    <mergeCell ref="F1058:G1058"/>
    <mergeCell ref="P919:AA920"/>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70"/>
  <sheetViews>
    <sheetView showGridLines="0" zoomScaleNormal="100" workbookViewId="0">
      <pane ySplit="4" topLeftCell="A107" activePane="bottomLeft" state="frozen"/>
      <selection pane="bottomLeft" activeCell="F112" sqref="F112"/>
    </sheetView>
  </sheetViews>
  <sheetFormatPr defaultColWidth="9.109375" defaultRowHeight="16.8"/>
  <cols>
    <col min="1" max="2" width="1.33203125" style="832" customWidth="1"/>
    <col min="3" max="3" width="3.33203125" style="836" customWidth="1"/>
    <col min="4" max="4" width="17" style="832" customWidth="1"/>
    <col min="5" max="5" width="15.6640625" style="949" customWidth="1"/>
    <col min="6" max="6" width="25.6640625" style="910" customWidth="1"/>
    <col min="7" max="7" width="83.5546875" style="949" customWidth="1"/>
    <col min="8" max="11" width="25.6640625" style="832" hidden="1" customWidth="1"/>
    <col min="12" max="12" width="50.6640625" style="832" hidden="1" customWidth="1"/>
    <col min="13" max="14" width="2" style="832" customWidth="1"/>
    <col min="15" max="16384" width="9.10937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399999999999999">
      <c r="B4" s="968"/>
      <c r="D4" s="980" t="s">
        <v>4445</v>
      </c>
      <c r="E4" s="980" t="s">
        <v>3156</v>
      </c>
      <c r="F4" s="981" t="s">
        <v>2</v>
      </c>
      <c r="G4" s="980" t="s">
        <v>3157</v>
      </c>
      <c r="H4" s="833" t="s">
        <v>3158</v>
      </c>
      <c r="I4" s="833" t="s">
        <v>3159</v>
      </c>
      <c r="J4" s="833" t="s">
        <v>3160</v>
      </c>
      <c r="K4" s="833" t="s">
        <v>3161</v>
      </c>
      <c r="L4" s="833" t="s">
        <v>3162</v>
      </c>
      <c r="N4" s="969"/>
    </row>
    <row r="5" spans="2:15" ht="7.5" customHeight="1" thickBot="1">
      <c r="B5" s="969"/>
      <c r="C5" s="1560"/>
      <c r="D5" s="954"/>
      <c r="E5" s="953"/>
      <c r="F5" s="948"/>
      <c r="G5" s="836"/>
      <c r="N5" s="969"/>
    </row>
    <row r="6" spans="2:15" ht="20.100000000000001" customHeight="1">
      <c r="B6" s="969"/>
      <c r="C6" s="1560"/>
      <c r="D6" s="1563" t="s">
        <v>128</v>
      </c>
      <c r="E6" s="1572" t="s">
        <v>4443</v>
      </c>
      <c r="F6" s="956" t="str">
        <f>IF(OR('Control Panel'!S810="", 'Control Panel'!S810=0), "", 'Control Panel'!S810)</f>
        <v/>
      </c>
      <c r="G6" s="959" t="str">
        <f>IF(OR('Control Panel'!S810="", 'Control Panel'!S810=0), "", VLOOKUP('Control Panel'!S810,'Control Panel'!$O$3:$P$710, 2, FALSE))</f>
        <v/>
      </c>
      <c r="H6" s="834" t="str">
        <f>IF('Control Panel'!B782=0, "", 'Control Panel'!B782)</f>
        <v/>
      </c>
      <c r="I6" s="834" t="str">
        <f>IF('Control Panel'!B782=0, "", 'Control Panel'!S782/H6)</f>
        <v/>
      </c>
      <c r="J6" s="834" t="str">
        <f>IF('Control Panel'!B782=0, "", 'Control Panel'!S782*'Control Panel'!A782)</f>
        <v/>
      </c>
      <c r="K6" s="834" t="str">
        <f>IF('Control Panel'!B782=0, "", 'Control Panel'!T782)</f>
        <v/>
      </c>
      <c r="L6" s="834"/>
      <c r="M6" s="836"/>
      <c r="N6" s="969"/>
    </row>
    <row r="7" spans="2:15" ht="20.100000000000001" customHeight="1">
      <c r="B7" s="969"/>
      <c r="C7" s="1560"/>
      <c r="D7" s="1563"/>
      <c r="E7" s="1573"/>
      <c r="F7" s="952" t="str">
        <f>IF(OR('Control Panel'!S811="", 'Control Panel'!S811=0), "", 'Control Panel'!S811)</f>
        <v/>
      </c>
      <c r="G7" s="957" t="str">
        <f>IF(OR('Control Panel'!S811="", 'Control Panel'!S811=0), "", VLOOKUP('Control Panel'!S811,'Control Panel'!$O$3:$P$710, 2, FALSE))</f>
        <v/>
      </c>
      <c r="H7" s="836">
        <f>IF('Control Panel'!B783=0, "", 'Control Panel'!B783)</f>
        <v>2</v>
      </c>
      <c r="I7" s="836">
        <f>IF('Control Panel'!B783=0, "", 'Control Panel'!S783/H7)</f>
        <v>0.09</v>
      </c>
      <c r="J7" s="836">
        <f>IF('Control Panel'!B783=0, "", 'Control Panel'!S783*'Control Panel'!A783)</f>
        <v>133.91999999999999</v>
      </c>
      <c r="K7" s="836">
        <f>IF('Control Panel'!B783=0, "", 'Control Panel'!T783)</f>
        <v>133.91999999999999</v>
      </c>
      <c r="L7" s="836"/>
      <c r="M7" s="836"/>
      <c r="N7" s="969"/>
    </row>
    <row r="8" spans="2:15" ht="20.100000000000001" customHeight="1">
      <c r="B8" s="969"/>
      <c r="C8" s="1560"/>
      <c r="D8" s="1563"/>
      <c r="E8" s="1573"/>
      <c r="F8" s="952" t="str">
        <f>IF(OR('Control Panel'!S812="", 'Control Panel'!S812=0), "", 'Control Panel'!S812)</f>
        <v/>
      </c>
      <c r="G8" s="957" t="str">
        <f>IF(OR('Control Panel'!S812="", 'Control Panel'!S812=0), "", VLOOKUP('Control Panel'!S812,'Control Panel'!$O$3:$P$710, 2, FALSE))</f>
        <v/>
      </c>
      <c r="H8" s="836" t="str">
        <f>IF('Control Panel'!B784=0, "", 'Control Panel'!B784)</f>
        <v/>
      </c>
      <c r="I8" s="836" t="str">
        <f>IF('Control Panel'!B784=0, "", 'Control Panel'!S784/H8)</f>
        <v/>
      </c>
      <c r="J8" s="836" t="str">
        <f>IF('Control Panel'!B784=0, "", 'Control Panel'!S784*'Control Panel'!A784)</f>
        <v/>
      </c>
      <c r="K8" s="836" t="str">
        <f>IF('Control Panel'!B784=0, "", 'Control Panel'!T784)</f>
        <v/>
      </c>
      <c r="L8" s="836"/>
      <c r="M8" s="836"/>
      <c r="N8" s="969"/>
    </row>
    <row r="9" spans="2:15" ht="20.100000000000001" customHeight="1">
      <c r="B9" s="969"/>
      <c r="C9" s="1560"/>
      <c r="D9" s="1563"/>
      <c r="E9" s="1573"/>
      <c r="F9" s="952" t="str">
        <f>IF(OR('Control Panel'!S813="", 'Control Panel'!S813=0), "", 'Control Panel'!S813)</f>
        <v/>
      </c>
      <c r="G9" s="957" t="str">
        <f>IF(OR('Control Panel'!S813="", 'Control Panel'!S813=0), "", VLOOKUP('Control Panel'!S813,'Control Panel'!$O$3:$P$710, 2, FALSE))</f>
        <v/>
      </c>
      <c r="H9" s="836" t="str">
        <f>IF('Control Panel'!B785=0, "", 'Control Panel'!B785)</f>
        <v/>
      </c>
      <c r="I9" s="836" t="str">
        <f>IF('Control Panel'!B785=0, "", 'Control Panel'!S785/H9)</f>
        <v/>
      </c>
      <c r="J9" s="836" t="str">
        <f>IF('Control Panel'!B785=0, "", 'Control Panel'!S785*'Control Panel'!A785)</f>
        <v/>
      </c>
      <c r="K9" s="836" t="str">
        <f>IF('Control Panel'!B785=0, "", 'Control Panel'!T785)</f>
        <v/>
      </c>
      <c r="L9" s="836"/>
      <c r="M9" s="836"/>
      <c r="N9" s="969"/>
    </row>
    <row r="10" spans="2:15" ht="20.100000000000001" customHeight="1">
      <c r="B10" s="969"/>
      <c r="C10" s="1560"/>
      <c r="D10" s="1563"/>
      <c r="E10" s="1573"/>
      <c r="F10" s="952" t="str">
        <f>IF(OR('Control Panel'!S814="", 'Control Panel'!S814=0), "", 'Control Panel'!S814)</f>
        <v/>
      </c>
      <c r="G10" s="957" t="str">
        <f>IF(OR('Control Panel'!S814="", 'Control Panel'!S814=0), "", VLOOKUP('Control Panel'!S814,'Control Panel'!$O$3:$P$710, 2, FALSE))</f>
        <v/>
      </c>
      <c r="H10" s="836" t="str">
        <f>IF('Control Panel'!B786=0, "", 'Control Panel'!B786)</f>
        <v/>
      </c>
      <c r="I10" s="836" t="str">
        <f>IF('Control Panel'!B786=0, "", 'Control Panel'!S786/H10)</f>
        <v/>
      </c>
      <c r="J10" s="836" t="str">
        <f>IF('Control Panel'!B786=0, "", 'Control Panel'!S786*'Control Panel'!A786)</f>
        <v/>
      </c>
      <c r="K10" s="836" t="str">
        <f>IF('Control Panel'!B786=0, "", 'Control Panel'!T786)</f>
        <v/>
      </c>
      <c r="L10" s="836"/>
      <c r="M10" s="836"/>
      <c r="N10" s="969"/>
    </row>
    <row r="11" spans="2:15" ht="20.100000000000001" customHeight="1">
      <c r="B11" s="969"/>
      <c r="C11" s="1560"/>
      <c r="D11" s="1563"/>
      <c r="E11" s="1573"/>
      <c r="F11" s="952" t="str">
        <f>IF(OR('Control Panel'!S815="", 'Control Panel'!S815=0), "", 'Control Panel'!S815)</f>
        <v/>
      </c>
      <c r="G11" s="957" t="str">
        <f>IF(OR('Control Panel'!S815="", 'Control Panel'!S815=0), "", VLOOKUP('Control Panel'!S815,'Control Panel'!$O$3:$P$710, 2, FALSE))</f>
        <v/>
      </c>
      <c r="H11" s="836">
        <f>IF('Control Panel'!B787=0, "", 'Control Panel'!B787)</f>
        <v>4</v>
      </c>
      <c r="I11" s="836">
        <f>IF('Control Panel'!B787=0, "", 'Control Panel'!S787/H11)</f>
        <v>0.3</v>
      </c>
      <c r="J11" s="836">
        <f>IF('Control Panel'!B787=0, "", 'Control Panel'!S787*'Control Panel'!A787)</f>
        <v>892.8</v>
      </c>
      <c r="K11" s="836">
        <f>IF('Control Panel'!B787=0, "", 'Control Panel'!T787)</f>
        <v>892.8</v>
      </c>
      <c r="L11" s="836"/>
      <c r="M11" s="836"/>
      <c r="N11" s="969"/>
      <c r="O11" s="836"/>
    </row>
    <row r="12" spans="2:15" ht="20.100000000000001" customHeight="1">
      <c r="B12" s="969"/>
      <c r="C12" s="1560"/>
      <c r="D12" s="1563"/>
      <c r="E12" s="1573"/>
      <c r="F12" s="952" t="str">
        <f>IF(OR('Control Panel'!S816="", 'Control Panel'!S816=0), "", 'Control Panel'!S816)</f>
        <v/>
      </c>
      <c r="G12" s="957" t="str">
        <f>IF(OR('Control Panel'!S816="", 'Control Panel'!S816=0), "", VLOOKUP('Control Panel'!S816,'Control Panel'!$O$3:$P$710, 2, FALSE))</f>
        <v/>
      </c>
      <c r="H12" s="836" t="str">
        <f>IF('Control Panel'!B788=0, "", 'Control Panel'!B788)</f>
        <v/>
      </c>
      <c r="I12" s="836" t="str">
        <f>IF('Control Panel'!B788=0, "", 'Control Panel'!S788/H12)</f>
        <v/>
      </c>
      <c r="J12" s="836" t="str">
        <f>IF('Control Panel'!B788=0, "", 'Control Panel'!S788*'Control Panel'!A788)</f>
        <v/>
      </c>
      <c r="K12" s="836" t="str">
        <f>IF('Control Panel'!B788=0, "", 'Control Panel'!T788)</f>
        <v/>
      </c>
      <c r="L12" s="836"/>
      <c r="M12" s="836"/>
      <c r="N12" s="969"/>
    </row>
    <row r="13" spans="2:15" ht="20.100000000000001" customHeight="1">
      <c r="B13" s="969"/>
      <c r="C13" s="1560"/>
      <c r="D13" s="1563"/>
      <c r="E13" s="1573"/>
      <c r="F13" s="952" t="str">
        <f>IF(OR('Control Panel'!S817="", 'Control Panel'!S817=0), "", 'Control Panel'!S817)</f>
        <v/>
      </c>
      <c r="G13" s="957" t="str">
        <f>IF(OR('Control Panel'!S817="", 'Control Panel'!S817=0), "", VLOOKUP('Control Panel'!S817,'Control Panel'!$O$3:$P$710, 2, FALSE))</f>
        <v/>
      </c>
      <c r="H13" s="836" t="str">
        <f>IF('Control Panel'!B789=0, "", 'Control Panel'!B789)</f>
        <v/>
      </c>
      <c r="I13" s="836" t="str">
        <f>IF('Control Panel'!B789=0, "", 'Control Panel'!S789/H13)</f>
        <v/>
      </c>
      <c r="J13" s="836" t="str">
        <f>IF('Control Panel'!B789=0, "", 'Control Panel'!S789*'Control Panel'!A789)</f>
        <v/>
      </c>
      <c r="K13" s="836" t="str">
        <f>IF('Control Panel'!B789=0, "", 'Control Panel'!T789)</f>
        <v/>
      </c>
      <c r="L13" s="836"/>
      <c r="M13" s="836"/>
      <c r="N13" s="969"/>
    </row>
    <row r="14" spans="2:15" ht="20.100000000000001" customHeight="1">
      <c r="B14" s="969"/>
      <c r="C14" s="1560"/>
      <c r="D14" s="1563"/>
      <c r="E14" s="1573"/>
      <c r="F14" s="952" t="str">
        <f>IF(OR('Control Panel'!S818="", 'Control Panel'!S818=0), "", 'Control Panel'!S818)</f>
        <v/>
      </c>
      <c r="G14" s="957" t="str">
        <f>IF(OR('Control Panel'!S818="", 'Control Panel'!S818=0), "", VLOOKUP('Control Panel'!S818,'Control Panel'!$O$3:$P$710, 2, FALSE))</f>
        <v/>
      </c>
      <c r="H14" s="836" t="str">
        <f>IF('Control Panel'!B790=0, "", 'Control Panel'!B790)</f>
        <v/>
      </c>
      <c r="I14" s="836" t="str">
        <f>IF('Control Panel'!B790=0, "", 'Control Panel'!S790/H14)</f>
        <v/>
      </c>
      <c r="J14" s="836" t="str">
        <f>IF('Control Panel'!B790=0, "", 'Control Panel'!S790*'Control Panel'!A790)</f>
        <v/>
      </c>
      <c r="K14" s="836" t="str">
        <f>IF('Control Panel'!B790=0, "", 'Control Panel'!T790)</f>
        <v/>
      </c>
      <c r="L14" s="836"/>
      <c r="M14" s="836"/>
      <c r="N14" s="969"/>
    </row>
    <row r="15" spans="2:15" ht="20.100000000000001" customHeight="1" thickBot="1">
      <c r="B15" s="969"/>
      <c r="C15" s="1560"/>
      <c r="D15" s="1563"/>
      <c r="E15" s="1574"/>
      <c r="F15" s="955" t="str">
        <f>IF(OR('Control Panel'!S819="", 'Control Panel'!S819=0), "", 'Control Panel'!S819)</f>
        <v/>
      </c>
      <c r="G15" s="958" t="str">
        <f>IF(OR('Control Panel'!S819="", 'Control Panel'!S819=0), "", VLOOKUP('Control Panel'!S819,'Control Panel'!$O$3:$P$710, 2, FALSE))</f>
        <v/>
      </c>
      <c r="H15" s="838" t="str">
        <f>IF('Control Panel'!B791=0, "", 'Control Panel'!B791)</f>
        <v/>
      </c>
      <c r="I15" s="838" t="str">
        <f>IF('Control Panel'!B791=0, "", 'Control Panel'!S791/H15)</f>
        <v/>
      </c>
      <c r="J15" s="838" t="str">
        <f>IF('Control Panel'!B791=0, "", 'Control Panel'!S791*'Control Panel'!A791)</f>
        <v/>
      </c>
      <c r="K15" s="838" t="str">
        <f>IF('Control Panel'!B791=0, "", 'Control Panel'!T791)</f>
        <v/>
      </c>
      <c r="L15" s="838"/>
      <c r="M15" s="836"/>
      <c r="N15" s="969"/>
    </row>
    <row r="16" spans="2:15" ht="20.100000000000001" customHeight="1">
      <c r="B16" s="969"/>
      <c r="C16" s="1560"/>
      <c r="D16" s="1563"/>
      <c r="E16" s="1566" t="s">
        <v>137</v>
      </c>
      <c r="F16" s="956" t="str">
        <f>IF(OR('Control Panel'!T1207="", 'Control Panel'!T1207=0), "", 'Control Panel'!T1207)</f>
        <v/>
      </c>
      <c r="G16" s="959" t="str">
        <f>IF(OR('Control Panel'!T1207="", 'Control Panel'!T1207=0), "", VLOOKUP('Control Panel'!R1207,'Control Panel'!$O$3:$P$710, 2, FALSE))</f>
        <v/>
      </c>
      <c r="H16" s="834" t="str">
        <f>IF('Control Panel'!B1181=0, "", 'Control Panel'!B1181)</f>
        <v/>
      </c>
      <c r="I16" s="834" t="str">
        <f>IF('Control Panel'!B1181=0, "",'Control Panel'!R1181)</f>
        <v/>
      </c>
      <c r="J16" s="834" t="str">
        <f>IF('Control Panel'!B1181=0, "",'Control Panel'!R1181*'Control Panel'!A1181)</f>
        <v/>
      </c>
      <c r="K16" s="834" t="str">
        <f>IF('Control Panel'!B1181=0, "",'SKU List'!J16*'SKU List'!H16)</f>
        <v/>
      </c>
      <c r="L16" s="835"/>
      <c r="N16" s="969"/>
    </row>
    <row r="17" spans="2:14" ht="20.100000000000001" customHeight="1">
      <c r="B17" s="969"/>
      <c r="C17" s="1560"/>
      <c r="D17" s="1563"/>
      <c r="E17" s="1567"/>
      <c r="F17" s="952" t="str">
        <f>IF(OR('Control Panel'!T1208="", 'Control Panel'!T1208=0), "", 'Control Panel'!T1208)</f>
        <v/>
      </c>
      <c r="G17" s="957" t="str">
        <f>IF(OR('Control Panel'!T1208="", 'Control Panel'!T1208=0), "", VLOOKUP('Control Panel'!R1208,'Control Panel'!$O$3:$P$710, 2, FALSE))</f>
        <v/>
      </c>
      <c r="H17" s="836" t="str">
        <f>IF('Control Panel'!B1182=0, "", 'Control Panel'!B1182)</f>
        <v/>
      </c>
      <c r="I17" s="836" t="str">
        <f>IF('Control Panel'!B1182=0, "",'Control Panel'!R1182)</f>
        <v/>
      </c>
      <c r="J17" s="836" t="str">
        <f>IF('Control Panel'!B1182=0, "",'Control Panel'!R1182*'Control Panel'!A1182)</f>
        <v/>
      </c>
      <c r="K17" s="836" t="str">
        <f>IF('Control Panel'!B1182=0, "",'SKU List'!J17*'SKU List'!H17)</f>
        <v/>
      </c>
      <c r="L17" s="837"/>
      <c r="N17" s="969"/>
    </row>
    <row r="18" spans="2:14" ht="20.100000000000001" customHeight="1">
      <c r="B18" s="969"/>
      <c r="C18" s="1560"/>
      <c r="D18" s="1563"/>
      <c r="E18" s="1567"/>
      <c r="F18" s="952" t="str">
        <f>IF(OR('Control Panel'!T1209="", 'Control Panel'!T1209=0), "", 'Control Panel'!T1209)</f>
        <v/>
      </c>
      <c r="G18" s="957" t="str">
        <f>IF(OR('Control Panel'!T1209="", 'Control Panel'!T1209=0), "", VLOOKUP('Control Panel'!R1209,'Control Panel'!$O$3:$P$710, 2, FALSE))</f>
        <v/>
      </c>
      <c r="H18" s="836" t="str">
        <f>IF('Control Panel'!B1183=0, "", 'Control Panel'!B1183)</f>
        <v/>
      </c>
      <c r="I18" s="836" t="str">
        <f>IF('Control Panel'!B1183=0, "",'Control Panel'!R1183)</f>
        <v/>
      </c>
      <c r="J18" s="836" t="str">
        <f>IF('Control Panel'!B1183=0, "",'Control Panel'!R1183*'Control Panel'!A1183)</f>
        <v/>
      </c>
      <c r="K18" s="836" t="str">
        <f>IF('Control Panel'!B1183=0, "",'SKU List'!J18*'SKU List'!H18)</f>
        <v/>
      </c>
      <c r="L18" s="837"/>
      <c r="N18" s="969"/>
    </row>
    <row r="19" spans="2:14" ht="20.100000000000001" customHeight="1">
      <c r="B19" s="969"/>
      <c r="C19" s="1560"/>
      <c r="D19" s="1563"/>
      <c r="E19" s="1567"/>
      <c r="F19" s="952" t="str">
        <f>IF(OR('Control Panel'!T1210="", 'Control Panel'!T1210=0), "", 'Control Panel'!T1210)</f>
        <v/>
      </c>
      <c r="G19" s="957" t="str">
        <f>IF(OR('Control Panel'!T1210="", 'Control Panel'!T1210=0), "", VLOOKUP('Control Panel'!R1210,'Control Panel'!$O$3:$P$710, 2, FALSE))</f>
        <v/>
      </c>
      <c r="H19" s="836" t="str">
        <f>IF('Control Panel'!B1184=0, "", 'Control Panel'!B1184)</f>
        <v/>
      </c>
      <c r="I19" s="836" t="str">
        <f>IF('Control Panel'!B1184=0, "",'Control Panel'!R1184)</f>
        <v/>
      </c>
      <c r="J19" s="836" t="str">
        <f>IF('Control Panel'!B1184=0, "",'Control Panel'!R1184*'Control Panel'!A1184)</f>
        <v/>
      </c>
      <c r="K19" s="836" t="str">
        <f>IF('Control Panel'!B1184=0, "",'SKU List'!J19*'SKU List'!H19)</f>
        <v/>
      </c>
      <c r="L19" s="837"/>
      <c r="N19" s="969"/>
    </row>
    <row r="20" spans="2:14" ht="20.100000000000001" customHeight="1">
      <c r="B20" s="969"/>
      <c r="C20" s="1560"/>
      <c r="D20" s="1563"/>
      <c r="E20" s="1567"/>
      <c r="F20" s="952" t="str">
        <f>IF(OR('Control Panel'!T1211="", 'Control Panel'!T1211=0), "", 'Control Panel'!T1211)</f>
        <v/>
      </c>
      <c r="G20" s="957" t="str">
        <f>IF(OR('Control Panel'!T1211="", 'Control Panel'!T1211=0), "", VLOOKUP('Control Panel'!R1211,'Control Panel'!$O$3:$P$710, 2, FALSE))</f>
        <v/>
      </c>
      <c r="H20" s="836" t="str">
        <f>IF('Control Panel'!B1185=0, "", 'Control Panel'!B1185)</f>
        <v/>
      </c>
      <c r="I20" s="836" t="str">
        <f>IF('Control Panel'!B1185=0, "",'Control Panel'!R1185)</f>
        <v/>
      </c>
      <c r="J20" s="836" t="str">
        <f>IF('Control Panel'!B1185=0, "",'Control Panel'!R1185*'Control Panel'!A1185)</f>
        <v/>
      </c>
      <c r="K20" s="836" t="str">
        <f>IF('Control Panel'!B1185=0, "",'SKU List'!J20*'SKU List'!H20)</f>
        <v/>
      </c>
      <c r="L20" s="837"/>
      <c r="N20" s="969"/>
    </row>
    <row r="21" spans="2:14" ht="20.100000000000001" customHeight="1">
      <c r="B21" s="969"/>
      <c r="C21" s="1560"/>
      <c r="D21" s="1563"/>
      <c r="E21" s="1567"/>
      <c r="F21" s="952" t="str">
        <f>IF(OR('Control Panel'!T1212="", 'Control Panel'!T1212=0), "", 'Control Panel'!T1212)</f>
        <v/>
      </c>
      <c r="G21" s="957" t="str">
        <f>IF(OR('Control Panel'!T1212="", 'Control Panel'!T1212=0), "", VLOOKUP('Control Panel'!R1212,'Control Panel'!$O$3:$P$710, 2, FALSE))</f>
        <v/>
      </c>
      <c r="H21" s="836">
        <f>IF('Control Panel'!B1186=0, "", 'Control Panel'!B1186)</f>
        <v>2</v>
      </c>
      <c r="I21" s="836">
        <f>IF('Control Panel'!B1186=0, "",'Control Panel'!R1186)</f>
        <v>1.5</v>
      </c>
      <c r="J21" s="836">
        <f>IF('Control Panel'!B1186=0, "",'Control Panel'!R1186*'Control Panel'!A1186)</f>
        <v>1116</v>
      </c>
      <c r="K21" s="836">
        <f>IF('Control Panel'!B1186=0, "",'SKU List'!J21*'SKU List'!H21)</f>
        <v>2232</v>
      </c>
      <c r="L21" s="837"/>
      <c r="N21" s="969"/>
    </row>
    <row r="22" spans="2:14" ht="20.100000000000001" customHeight="1">
      <c r="B22" s="969"/>
      <c r="C22" s="1560"/>
      <c r="D22" s="1563"/>
      <c r="E22" s="1567"/>
      <c r="F22" s="952" t="str">
        <f>IF(OR('Control Panel'!T1213="", 'Control Panel'!T1213=0), "", 'Control Panel'!T1213)</f>
        <v/>
      </c>
      <c r="G22" s="957" t="str">
        <f>IF(OR('Control Panel'!T1213="", 'Control Panel'!T1213=0), "", VLOOKUP('Control Panel'!R1213,'Control Panel'!$O$3:$P$710, 2, FALSE))</f>
        <v/>
      </c>
      <c r="H22" s="836" t="str">
        <f>IF('Control Panel'!B1187=0, "", 'Control Panel'!B1187)</f>
        <v/>
      </c>
      <c r="I22" s="836" t="str">
        <f>IF('Control Panel'!B1187=0, "",'Control Panel'!R1187)</f>
        <v/>
      </c>
      <c r="J22" s="836" t="str">
        <f>IF('Control Panel'!B1187=0, "",'Control Panel'!R1187*'Control Panel'!A1187)</f>
        <v/>
      </c>
      <c r="K22" s="836" t="str">
        <f>IF('Control Panel'!B1187=0, "",'SKU List'!J22*'SKU List'!H22)</f>
        <v/>
      </c>
      <c r="L22" s="837"/>
      <c r="N22" s="969"/>
    </row>
    <row r="23" spans="2:14" ht="20.100000000000001" customHeight="1">
      <c r="B23" s="969"/>
      <c r="C23" s="1560"/>
      <c r="D23" s="1563"/>
      <c r="E23" s="1567"/>
      <c r="F23" s="952" t="str">
        <f>IF(OR('Control Panel'!T1214="", 'Control Panel'!T1214=0), "", 'Control Panel'!T1214)</f>
        <v/>
      </c>
      <c r="G23" s="957" t="str">
        <f>IF(OR('Control Panel'!T1214="", 'Control Panel'!T1214=0), "", VLOOKUP('Control Panel'!R1214,'Control Panel'!$O$3:$P$710, 2, FALSE))</f>
        <v/>
      </c>
      <c r="H23" s="836" t="str">
        <f>IF('Control Panel'!B1188=0, "", 'Control Panel'!B1188)</f>
        <v/>
      </c>
      <c r="I23" s="836" t="str">
        <f>IF('Control Panel'!B1188=0, "",'Control Panel'!R1188)</f>
        <v/>
      </c>
      <c r="J23" s="836" t="str">
        <f>IF('Control Panel'!B1188=0, "",'Control Panel'!R1188*'Control Panel'!A1188)</f>
        <v/>
      </c>
      <c r="K23" s="836" t="str">
        <f>IF('Control Panel'!B1188=0, "",'SKU List'!J23*'SKU List'!H23)</f>
        <v/>
      </c>
      <c r="L23" s="837"/>
      <c r="N23" s="969"/>
    </row>
    <row r="24" spans="2:14" ht="20.100000000000001" customHeight="1">
      <c r="B24" s="969"/>
      <c r="C24" s="1560"/>
      <c r="D24" s="1563"/>
      <c r="E24" s="1567"/>
      <c r="F24" s="952" t="str">
        <f>IF(OR('Control Panel'!T1215="", 'Control Panel'!T1215=0), "", 'Control Panel'!T1215)</f>
        <v/>
      </c>
      <c r="G24" s="957" t="str">
        <f>IF(OR('Control Panel'!T1215="", 'Control Panel'!T1215=0), "", VLOOKUP('Control Panel'!R1215,'Control Panel'!$O$3:$P$710, 2, FALSE))</f>
        <v/>
      </c>
      <c r="H24" s="836" t="str">
        <f>IF('Control Panel'!B1189=0, "", 'Control Panel'!B1189)</f>
        <v/>
      </c>
      <c r="I24" s="836" t="str">
        <f>IF('Control Panel'!B1189=0, "",'Control Panel'!R1189)</f>
        <v/>
      </c>
      <c r="J24" s="836" t="str">
        <f>IF('Control Panel'!B1189=0, "",'Control Panel'!R1189*'Control Panel'!A1189)</f>
        <v/>
      </c>
      <c r="K24" s="836" t="str">
        <f>IF('Control Panel'!B1189=0, "",'SKU List'!J24*'SKU List'!H24)</f>
        <v/>
      </c>
      <c r="L24" s="837"/>
      <c r="N24" s="969"/>
    </row>
    <row r="25" spans="2:14" ht="20.100000000000001" customHeight="1">
      <c r="B25" s="969"/>
      <c r="C25" s="1560"/>
      <c r="D25" s="1563"/>
      <c r="E25" s="1567"/>
      <c r="F25" s="955" t="str">
        <f>IF(OR('Control Panel'!T1216="", 'Control Panel'!T1216=0), "", 'Control Panel'!T1216)</f>
        <v/>
      </c>
      <c r="G25" s="958" t="str">
        <f>IF(OR('Control Panel'!T1216="", 'Control Panel'!T1216=0), "", VLOOKUP('Control Panel'!R1216,'Control Panel'!$O$3:$P$710, 2, FALSE))</f>
        <v/>
      </c>
      <c r="H25" s="840" t="str">
        <f>IF('Control Panel'!B1190=0, "", 'Control Panel'!B1190)</f>
        <v/>
      </c>
      <c r="I25" s="840" t="str">
        <f>IF('Control Panel'!B1190=0, "",'Control Panel'!R1190)</f>
        <v/>
      </c>
      <c r="J25" s="840" t="str">
        <f>IF('Control Panel'!B1190=0, "",'Control Panel'!R1190*'Control Panel'!A1190)</f>
        <v/>
      </c>
      <c r="K25" s="840" t="str">
        <f>IF('Control Panel'!B1190=0, "",'SKU List'!J25*'SKU List'!H25)</f>
        <v/>
      </c>
      <c r="L25" s="842"/>
      <c r="N25" s="969"/>
    </row>
    <row r="26" spans="2:14" ht="20.100000000000001" customHeight="1">
      <c r="B26" s="969"/>
      <c r="C26" s="1560"/>
      <c r="D26" s="1563"/>
      <c r="E26" s="1567"/>
      <c r="F26" s="952" t="str">
        <f>IF(OR('Control Panel'!U1207="", 'Control Panel'!U1207=0), "", 'Control Panel'!U1207)</f>
        <v/>
      </c>
      <c r="G26" s="959" t="str">
        <f>IF(OR('Control Panel'!U1207="", 'Control Panel'!U1207=0),  "", VLOOKUP('Control Panel'!S1207,'Control Panel'!$O$3:$P$751, 2, FALSE))</f>
        <v/>
      </c>
      <c r="H26" s="836" t="str">
        <f>IF('Control Panel'!B1181=0, "", 'Control Panel'!B1181)</f>
        <v/>
      </c>
      <c r="I26" s="836" t="str">
        <f>IF('Control Panel'!B1181=0, "",'Control Panel'!S1181)</f>
        <v/>
      </c>
      <c r="J26" s="836" t="str">
        <f>IF('Control Panel'!B1181=0, "",'Control Panel'!S1181*'Control Panel'!A1181)</f>
        <v/>
      </c>
      <c r="K26" s="836" t="str">
        <f>IF('Control Panel'!B1181=0, "",J26*H26)</f>
        <v/>
      </c>
      <c r="L26" s="837"/>
      <c r="N26" s="969"/>
    </row>
    <row r="27" spans="2:14" ht="20.100000000000001" customHeight="1">
      <c r="B27" s="969"/>
      <c r="C27" s="1560"/>
      <c r="D27" s="1563"/>
      <c r="E27" s="1567"/>
      <c r="F27" s="952" t="str">
        <f>IF(OR('Control Panel'!U1208="", 'Control Panel'!U1208=0), "", 'Control Panel'!U1208)</f>
        <v/>
      </c>
      <c r="G27" s="957" t="str">
        <f>IF(OR('Control Panel'!U1208="", 'Control Panel'!U1208=0),  "", VLOOKUP('Control Panel'!S1208,'Control Panel'!$O$3:$P$751, 2, FALSE))</f>
        <v/>
      </c>
      <c r="H27" s="836" t="str">
        <f>IF('Control Panel'!B1182=0, "", 'Control Panel'!B1182)</f>
        <v/>
      </c>
      <c r="I27" s="836" t="str">
        <f>IF('Control Panel'!B1182=0, "",'Control Panel'!S1182)</f>
        <v/>
      </c>
      <c r="J27" s="836" t="str">
        <f>IF('Control Panel'!B1182=0, "",'Control Panel'!S1182*'Control Panel'!A1182)</f>
        <v/>
      </c>
      <c r="K27" s="836" t="str">
        <f>IF('Control Panel'!B1182=0, "",J27*H27)</f>
        <v/>
      </c>
      <c r="L27" s="837"/>
      <c r="N27" s="969"/>
    </row>
    <row r="28" spans="2:14" ht="20.100000000000001" customHeight="1">
      <c r="B28" s="969"/>
      <c r="C28" s="1560"/>
      <c r="D28" s="1563"/>
      <c r="E28" s="1567"/>
      <c r="F28" s="952" t="str">
        <f>IF(OR('Control Panel'!U1209="", 'Control Panel'!U1209=0), "", 'Control Panel'!U1209)</f>
        <v/>
      </c>
      <c r="G28" s="957" t="str">
        <f>IF(OR('Control Panel'!U1209="", 'Control Panel'!U1209=0),  "", VLOOKUP('Control Panel'!S1209,'Control Panel'!$O$3:$P$751, 2, FALSE))</f>
        <v/>
      </c>
      <c r="H28" s="836" t="str">
        <f>IF('Control Panel'!B1183=0, "", 'Control Panel'!B1183)</f>
        <v/>
      </c>
      <c r="I28" s="836" t="str">
        <f>IF('Control Panel'!B1183=0, "",'Control Panel'!S1183)</f>
        <v/>
      </c>
      <c r="J28" s="836" t="str">
        <f>IF('Control Panel'!B1183=0, "",'Control Panel'!S1183*'Control Panel'!A1183)</f>
        <v/>
      </c>
      <c r="K28" s="836" t="str">
        <f>IF('Control Panel'!B1183=0, "",J28*H28)</f>
        <v/>
      </c>
      <c r="L28" s="837"/>
      <c r="N28" s="969"/>
    </row>
    <row r="29" spans="2:14" ht="20.100000000000001" customHeight="1">
      <c r="B29" s="969"/>
      <c r="C29" s="1560"/>
      <c r="D29" s="1563"/>
      <c r="E29" s="1567"/>
      <c r="F29" s="952" t="str">
        <f>IF(OR('Control Panel'!U1210="", 'Control Panel'!U1210=0), "", 'Control Panel'!U1210)</f>
        <v/>
      </c>
      <c r="G29" s="957" t="str">
        <f>IF(OR('Control Panel'!U1210="", 'Control Panel'!U1210=0),  "", VLOOKUP('Control Panel'!S1210,'Control Panel'!$O$3:$P$751, 2, FALSE))</f>
        <v/>
      </c>
      <c r="H29" s="836" t="str">
        <f>IF('Control Panel'!B1184=0, "", 'Control Panel'!B1184)</f>
        <v/>
      </c>
      <c r="I29" s="836" t="str">
        <f>IF('Control Panel'!B1184=0, "",'Control Panel'!S1184)</f>
        <v/>
      </c>
      <c r="J29" s="836" t="str">
        <f>IF('Control Panel'!B1184=0, "",'Control Panel'!S1184*'Control Panel'!A1184)</f>
        <v/>
      </c>
      <c r="K29" s="836" t="str">
        <f>IF('Control Panel'!B1184=0, "",J29*H29)</f>
        <v/>
      </c>
      <c r="L29" s="837"/>
      <c r="N29" s="969"/>
    </row>
    <row r="30" spans="2:14" ht="20.100000000000001" customHeight="1">
      <c r="B30" s="969"/>
      <c r="C30" s="1560"/>
      <c r="D30" s="1563"/>
      <c r="E30" s="1567"/>
      <c r="F30" s="952" t="str">
        <f>IF(OR('Control Panel'!U1211="", 'Control Panel'!U1211=0), "", 'Control Panel'!U1211)</f>
        <v/>
      </c>
      <c r="G30" s="957" t="str">
        <f>IF(OR('Control Panel'!U1211="", 'Control Panel'!U1211=0),  "", VLOOKUP('Control Panel'!S1211,'Control Panel'!$O$3:$P$751, 2, FALSE))</f>
        <v/>
      </c>
      <c r="H30" s="836" t="str">
        <f>IF('Control Panel'!B1185=0, "", 'Control Panel'!B1185)</f>
        <v/>
      </c>
      <c r="I30" s="836" t="str">
        <f>IF('Control Panel'!B1185=0, "",'Control Panel'!S1185)</f>
        <v/>
      </c>
      <c r="J30" s="836" t="str">
        <f>IF('Control Panel'!B1185=0, "",'Control Panel'!S1185*'Control Panel'!A1185)</f>
        <v/>
      </c>
      <c r="K30" s="836" t="str">
        <f>IF('Control Panel'!B1185=0, "",J30*H30)</f>
        <v/>
      </c>
      <c r="L30" s="837"/>
      <c r="N30" s="969"/>
    </row>
    <row r="31" spans="2:14" ht="19.5" customHeight="1">
      <c r="B31" s="969"/>
      <c r="C31" s="1560"/>
      <c r="D31" s="1563"/>
      <c r="E31" s="1567"/>
      <c r="F31" s="952" t="str">
        <f>IF(OR('Control Panel'!U1212="", 'Control Panel'!U1212=0), "", 'Control Panel'!U1212)</f>
        <v/>
      </c>
      <c r="G31" s="957" t="str">
        <f>IF(OR('Control Panel'!U1212="", 'Control Panel'!U1212=0),  "", VLOOKUP('Control Panel'!S1212,'Control Panel'!$O$3:$P$751, 2, FALSE))</f>
        <v/>
      </c>
      <c r="H31" s="836">
        <f>IF('Control Panel'!B1186=0, "", 'Control Panel'!B1186)</f>
        <v>2</v>
      </c>
      <c r="I31" s="836">
        <f>IF('Control Panel'!B1186=0, "",'Control Panel'!S1186)</f>
        <v>0.3</v>
      </c>
      <c r="J31" s="836">
        <f>IF('Control Panel'!B1186=0, "",'Control Panel'!S1186*'Control Panel'!A1186)</f>
        <v>223.2</v>
      </c>
      <c r="K31" s="836">
        <f>IF('Control Panel'!B1186=0, "",J31*H31)</f>
        <v>446.4</v>
      </c>
      <c r="L31" s="837"/>
      <c r="N31" s="969"/>
    </row>
    <row r="32" spans="2:14" ht="19.5" customHeight="1">
      <c r="B32" s="969"/>
      <c r="C32" s="1560"/>
      <c r="D32" s="1563"/>
      <c r="E32" s="1567"/>
      <c r="F32" s="952" t="str">
        <f>IF(OR('Control Panel'!U1213="", 'Control Panel'!U1213=0), "", 'Control Panel'!U1213)</f>
        <v/>
      </c>
      <c r="G32" s="957" t="str">
        <f>IF(OR('Control Panel'!U1213="", 'Control Panel'!U1213=0),  "", VLOOKUP('Control Panel'!S1213,'Control Panel'!$O$3:$P$751, 2, FALSE))</f>
        <v/>
      </c>
      <c r="H32" s="836" t="str">
        <f>IF('Control Panel'!B1187=0, "", 'Control Panel'!B1187)</f>
        <v/>
      </c>
      <c r="I32" s="836" t="str">
        <f>IF('Control Panel'!B1187=0, "",'Control Panel'!S1187)</f>
        <v/>
      </c>
      <c r="J32" s="836" t="str">
        <f>IF('Control Panel'!B1187=0, "",'Control Panel'!S1187*'Control Panel'!A1187)</f>
        <v/>
      </c>
      <c r="K32" s="836" t="str">
        <f>IF('Control Panel'!B1187=0, "",J32*H32)</f>
        <v/>
      </c>
      <c r="L32" s="837"/>
      <c r="N32" s="969"/>
    </row>
    <row r="33" spans="2:14" ht="20.100000000000001" customHeight="1">
      <c r="B33" s="969"/>
      <c r="C33" s="1560"/>
      <c r="D33" s="1563"/>
      <c r="E33" s="1567"/>
      <c r="F33" s="952" t="str">
        <f>IF(OR('Control Panel'!U1214="", 'Control Panel'!U1214=0), "", 'Control Panel'!U1214)</f>
        <v/>
      </c>
      <c r="G33" s="957" t="str">
        <f>IF(OR('Control Panel'!U1214="", 'Control Panel'!U1214=0),  "", VLOOKUP('Control Panel'!S1214,'Control Panel'!$O$3:$P$751, 2, FALSE))</f>
        <v/>
      </c>
      <c r="H33" s="836" t="str">
        <f>IF('Control Panel'!B1188=0, "", 'Control Panel'!B1188)</f>
        <v/>
      </c>
      <c r="I33" s="836" t="str">
        <f>IF('Control Panel'!B1188=0, "",'Control Panel'!S1188)</f>
        <v/>
      </c>
      <c r="J33" s="836" t="str">
        <f>IF('Control Panel'!B1188=0, "",'Control Panel'!S1188*'Control Panel'!A1188)</f>
        <v/>
      </c>
      <c r="K33" s="836" t="str">
        <f>IF('Control Panel'!B1188=0, "",J33*H33)</f>
        <v/>
      </c>
      <c r="L33" s="837"/>
      <c r="N33" s="969"/>
    </row>
    <row r="34" spans="2:14" ht="20.100000000000001" customHeight="1">
      <c r="B34" s="969"/>
      <c r="C34" s="1560"/>
      <c r="D34" s="1563"/>
      <c r="E34" s="1567"/>
      <c r="F34" s="952" t="str">
        <f>IF(OR('Control Panel'!U1215="", 'Control Panel'!U1215=0), "", 'Control Panel'!U1215)</f>
        <v/>
      </c>
      <c r="G34" s="957" t="str">
        <f>IF(OR('Control Panel'!U1215="", 'Control Panel'!U1215=0),  "", VLOOKUP('Control Panel'!S1215,'Control Panel'!$O$3:$P$751, 2, FALSE))</f>
        <v/>
      </c>
      <c r="H34" s="836" t="str">
        <f>IF('Control Panel'!B1189=0, "", 'Control Panel'!B1189)</f>
        <v/>
      </c>
      <c r="I34" s="836" t="str">
        <f>IF('Control Panel'!B1189=0, "",'Control Panel'!S1189)</f>
        <v/>
      </c>
      <c r="J34" s="836" t="str">
        <f>IF('Control Panel'!B1189=0, "",'Control Panel'!S1189*'Control Panel'!A1189)</f>
        <v/>
      </c>
      <c r="K34" s="836" t="str">
        <f>IF('Control Panel'!B1189=0, "",J34*H34)</f>
        <v/>
      </c>
      <c r="L34" s="837"/>
      <c r="N34" s="969"/>
    </row>
    <row r="35" spans="2:14" ht="20.100000000000001" customHeight="1" thickBot="1">
      <c r="B35" s="969"/>
      <c r="C35" s="1560"/>
      <c r="D35" s="1563"/>
      <c r="E35" s="1568"/>
      <c r="F35" s="955" t="str">
        <f>IF(OR('Control Panel'!U1216="", 'Control Panel'!U1216=0), "", 'Control Panel'!U1216)</f>
        <v/>
      </c>
      <c r="G35" s="958" t="str">
        <f>IF(OR('Control Panel'!U1216="", 'Control Panel'!U1216=0),  "", VLOOKUP('Control Panel'!S1216,'Control Panel'!$O$3:$P$751, 2, FALSE))</f>
        <v/>
      </c>
      <c r="H35" s="838" t="str">
        <f>IF('Control Panel'!B1190=0, "", 'Control Panel'!B1190)</f>
        <v/>
      </c>
      <c r="I35" s="838" t="str">
        <f>IF('Control Panel'!B1190=0, "",'Control Panel'!S1190)</f>
        <v/>
      </c>
      <c r="J35" s="838" t="str">
        <f>IF('Control Panel'!B1190=0, "",'Control Panel'!S1190*'Control Panel'!A1190)</f>
        <v/>
      </c>
      <c r="K35" s="838" t="str">
        <f>IF('Control Panel'!B1190=0, "",J35*H35)</f>
        <v/>
      </c>
      <c r="L35" s="839"/>
      <c r="N35" s="969"/>
    </row>
    <row r="36" spans="2:14" ht="20.100000000000001" customHeight="1">
      <c r="B36" s="969"/>
      <c r="C36" s="1560"/>
      <c r="D36" s="1563"/>
      <c r="E36" s="1556" t="s">
        <v>732</v>
      </c>
      <c r="F36" s="952" t="str">
        <f>IF(OR('Control Panel'!T1257="", 'Control Panel'!T1257=0), "", 'Control Panel'!T1257)</f>
        <v/>
      </c>
      <c r="G36" s="959" t="str">
        <f>IF(OR('Control Panel'!T1257="", 'Control Panel'!T1257=0), "", VLOOKUP('Control Panel'!Q1257,'Control Panel'!$O$3:$P$760, 2, FALSE))</f>
        <v/>
      </c>
      <c r="H36" s="834" t="str">
        <f>IF('Control Panel'!T1257="", "", 'Control Panel'!B1231)</f>
        <v/>
      </c>
      <c r="I36" s="834" t="str">
        <f>IF('Control Panel'!T1257="", "", 'Control Panel'!Q1231)</f>
        <v/>
      </c>
      <c r="J36" s="834" t="str">
        <f>+IF('Control Panel'!T1257="", "", 'Control Panel'!Q1231*'Control Panel'!A1231)</f>
        <v/>
      </c>
      <c r="K36" s="834" t="str">
        <f>IF(J36="", "", J36*H36)</f>
        <v/>
      </c>
      <c r="L36" s="835"/>
      <c r="N36" s="969"/>
    </row>
    <row r="37" spans="2:14" ht="20.100000000000001" customHeight="1">
      <c r="B37" s="969"/>
      <c r="C37" s="1560"/>
      <c r="D37" s="1563"/>
      <c r="E37" s="1556"/>
      <c r="F37" s="952" t="str">
        <f>IF(OR('Control Panel'!T1258="", 'Control Panel'!T1258=0), "", 'Control Panel'!T1258)</f>
        <v/>
      </c>
      <c r="G37" s="957" t="str">
        <f>IF(OR('Control Panel'!T1258="", 'Control Panel'!T1258=0), "", VLOOKUP('Control Panel'!Q1258,'Control Panel'!$O$3:$P$760, 2, FALSE))</f>
        <v/>
      </c>
      <c r="H37" s="836" t="str">
        <f>IF('Control Panel'!T1258="", "", 'Control Panel'!B1232)</f>
        <v/>
      </c>
      <c r="I37" s="836" t="str">
        <f>IF('Control Panel'!T1258="", "", 'Control Panel'!Q1232)</f>
        <v/>
      </c>
      <c r="J37" s="836" t="str">
        <f>+IF('Control Panel'!T1258="", "", 'Control Panel'!Q1232*'Control Panel'!A1232)</f>
        <v/>
      </c>
      <c r="K37" s="836" t="str">
        <f t="shared" ref="K37:K45" si="0">IF(J37="", "", J37*H37)</f>
        <v/>
      </c>
      <c r="L37" s="837"/>
      <c r="N37" s="969"/>
    </row>
    <row r="38" spans="2:14" ht="20.100000000000001" customHeight="1">
      <c r="B38" s="969"/>
      <c r="C38" s="1560"/>
      <c r="D38" s="1563"/>
      <c r="E38" s="1556"/>
      <c r="F38" s="952" t="str">
        <f>IF(OR('Control Panel'!T1259="", 'Control Panel'!T1259=0), "", 'Control Panel'!T1259)</f>
        <v/>
      </c>
      <c r="G38" s="957" t="str">
        <f>IF(OR('Control Panel'!T1259="", 'Control Panel'!T1259=0), "", VLOOKUP('Control Panel'!Q1259,'Control Panel'!$O$3:$P$760, 2, FALSE))</f>
        <v/>
      </c>
      <c r="H38" s="836" t="str">
        <f>IF('Control Panel'!T1259="", "", 'Control Panel'!B1233)</f>
        <v/>
      </c>
      <c r="I38" s="836" t="str">
        <f>IF('Control Panel'!T1259="", "", 'Control Panel'!Q1233)</f>
        <v/>
      </c>
      <c r="J38" s="836" t="str">
        <f>+IF('Control Panel'!T1259="", "", 'Control Panel'!Q1233*'Control Panel'!A1233)</f>
        <v/>
      </c>
      <c r="K38" s="836" t="str">
        <f t="shared" si="0"/>
        <v/>
      </c>
      <c r="L38" s="837"/>
      <c r="N38" s="969"/>
    </row>
    <row r="39" spans="2:14" ht="20.100000000000001" customHeight="1">
      <c r="B39" s="969"/>
      <c r="C39" s="1560"/>
      <c r="D39" s="1563"/>
      <c r="E39" s="1556"/>
      <c r="F39" s="952" t="str">
        <f>IF(OR('Control Panel'!T1260="", 'Control Panel'!T1260=0), "", 'Control Panel'!T1260)</f>
        <v/>
      </c>
      <c r="G39" s="957" t="str">
        <f>IF(OR('Control Panel'!T1260="", 'Control Panel'!T1260=0), "", VLOOKUP('Control Panel'!Q1260,'Control Panel'!$O$3:$P$760, 2, FALSE))</f>
        <v/>
      </c>
      <c r="H39" s="836" t="str">
        <f>IF('Control Panel'!T1260="", "", 'Control Panel'!B1234)</f>
        <v/>
      </c>
      <c r="I39" s="836" t="str">
        <f>IF('Control Panel'!T1260="", "", 'Control Panel'!Q1234)</f>
        <v/>
      </c>
      <c r="J39" s="836" t="str">
        <f>+IF('Control Panel'!T1260="", "", 'Control Panel'!Q1234*'Control Panel'!A1234)</f>
        <v/>
      </c>
      <c r="K39" s="836" t="str">
        <f t="shared" si="0"/>
        <v/>
      </c>
      <c r="L39" s="837"/>
      <c r="N39" s="969"/>
    </row>
    <row r="40" spans="2:14" ht="20.100000000000001" customHeight="1">
      <c r="B40" s="969"/>
      <c r="C40" s="1560"/>
      <c r="D40" s="1563"/>
      <c r="E40" s="1556"/>
      <c r="F40" s="952" t="str">
        <f>IF(OR('Control Panel'!T1261="", 'Control Panel'!T1261=0), "", 'Control Panel'!T1261)</f>
        <v/>
      </c>
      <c r="G40" s="957" t="str">
        <f>IF(OR('Control Panel'!T1261="", 'Control Panel'!T1261=0), "", VLOOKUP('Control Panel'!Q1261,'Control Panel'!$O$3:$P$760, 2, FALSE))</f>
        <v/>
      </c>
      <c r="H40" s="836" t="str">
        <f>IF('Control Panel'!T1261="", "", 'Control Panel'!B1235)</f>
        <v/>
      </c>
      <c r="I40" s="836" t="str">
        <f>IF('Control Panel'!T1261="", "", 'Control Panel'!Q1235)</f>
        <v/>
      </c>
      <c r="J40" s="836" t="str">
        <f>+IF('Control Panel'!T1261="", "", 'Control Panel'!Q1235*'Control Panel'!A1235)</f>
        <v/>
      </c>
      <c r="K40" s="836" t="str">
        <f t="shared" si="0"/>
        <v/>
      </c>
      <c r="L40" s="837"/>
      <c r="N40" s="969"/>
    </row>
    <row r="41" spans="2:14" ht="20.100000000000001" customHeight="1">
      <c r="B41" s="969"/>
      <c r="C41" s="1560"/>
      <c r="D41" s="1563"/>
      <c r="E41" s="1556"/>
      <c r="F41" s="952" t="str">
        <f>IF(OR('Control Panel'!T1262="", 'Control Panel'!T1262=0), "", 'Control Panel'!T1262)</f>
        <v/>
      </c>
      <c r="G41" s="957" t="str">
        <f>IF(OR('Control Panel'!T1262="", 'Control Panel'!T1262=0), "", VLOOKUP('Control Panel'!Q1262,'Control Panel'!$O$3:$P$760, 2, FALSE))</f>
        <v/>
      </c>
      <c r="H41" s="836" t="str">
        <f>IF('Control Panel'!T1262="", "", 'Control Panel'!B1236)</f>
        <v/>
      </c>
      <c r="I41" s="836" t="str">
        <f>IF('Control Panel'!T1262="", "", 'Control Panel'!Q1236)</f>
        <v/>
      </c>
      <c r="J41" s="836" t="str">
        <f>+IF('Control Panel'!T1262="", "", 'Control Panel'!Q1236*'Control Panel'!A1236)</f>
        <v/>
      </c>
      <c r="K41" s="836" t="str">
        <f t="shared" si="0"/>
        <v/>
      </c>
      <c r="L41" s="837"/>
      <c r="N41" s="969"/>
    </row>
    <row r="42" spans="2:14" ht="20.100000000000001" customHeight="1">
      <c r="B42" s="969"/>
      <c r="C42" s="1560"/>
      <c r="D42" s="1563"/>
      <c r="E42" s="1556"/>
      <c r="F42" s="952" t="str">
        <f>IF(OR('Control Panel'!T1263="", 'Control Panel'!T1263=0), "", 'Control Panel'!T1263)</f>
        <v/>
      </c>
      <c r="G42" s="957" t="str">
        <f>IF(OR('Control Panel'!T1263="", 'Control Panel'!T1263=0), "", VLOOKUP('Control Panel'!Q1263,'Control Panel'!$O$3:$P$760, 2, FALSE))</f>
        <v/>
      </c>
      <c r="H42" s="836" t="str">
        <f>IF('Control Panel'!T1263="", "", 'Control Panel'!B1237)</f>
        <v/>
      </c>
      <c r="I42" s="836" t="str">
        <f>IF('Control Panel'!T1263="", "", 'Control Panel'!Q1237)</f>
        <v/>
      </c>
      <c r="J42" s="836" t="str">
        <f>+IF('Control Panel'!T1263="", "", 'Control Panel'!Q1237*'Control Panel'!A1237)</f>
        <v/>
      </c>
      <c r="K42" s="836" t="str">
        <f t="shared" si="0"/>
        <v/>
      </c>
      <c r="L42" s="837"/>
      <c r="N42" s="969"/>
    </row>
    <row r="43" spans="2:14" ht="20.100000000000001" customHeight="1">
      <c r="B43" s="969"/>
      <c r="C43" s="1560"/>
      <c r="D43" s="1563"/>
      <c r="E43" s="1556"/>
      <c r="F43" s="952" t="str">
        <f>IF(OR('Control Panel'!T1264="", 'Control Panel'!T1264=0), "", 'Control Panel'!T1264)</f>
        <v/>
      </c>
      <c r="G43" s="957" t="str">
        <f>IF(OR('Control Panel'!T1264="", 'Control Panel'!T1264=0), "", VLOOKUP('Control Panel'!Q1264,'Control Panel'!$O$3:$P$760, 2, FALSE))</f>
        <v/>
      </c>
      <c r="H43" s="836" t="str">
        <f>IF('Control Panel'!T1264="", "", 'Control Panel'!B1238)</f>
        <v/>
      </c>
      <c r="I43" s="836" t="str">
        <f>IF('Control Panel'!T1264="", "", 'Control Panel'!Q1238)</f>
        <v/>
      </c>
      <c r="J43" s="836" t="str">
        <f>+IF('Control Panel'!T1264="", "", 'Control Panel'!Q1238*'Control Panel'!A1238)</f>
        <v/>
      </c>
      <c r="K43" s="836" t="str">
        <f t="shared" si="0"/>
        <v/>
      </c>
      <c r="L43" s="837"/>
      <c r="N43" s="969"/>
    </row>
    <row r="44" spans="2:14" ht="20.100000000000001" customHeight="1">
      <c r="B44" s="969"/>
      <c r="C44" s="1560"/>
      <c r="D44" s="1563"/>
      <c r="E44" s="1556"/>
      <c r="F44" s="952" t="str">
        <f>IF(OR('Control Panel'!T1265="", 'Control Panel'!T1265=0), "", 'Control Panel'!T1265)</f>
        <v/>
      </c>
      <c r="G44" s="957" t="str">
        <f>IF(OR('Control Panel'!T1265="", 'Control Panel'!T1265=0), "", VLOOKUP('Control Panel'!Q1265,'Control Panel'!$O$3:$P$760, 2, FALSE))</f>
        <v/>
      </c>
      <c r="H44" s="836" t="str">
        <f>IF('Control Panel'!T1265="", "", 'Control Panel'!B1239)</f>
        <v/>
      </c>
      <c r="I44" s="836" t="str">
        <f>IF('Control Panel'!T1265="", "", 'Control Panel'!Q1239)</f>
        <v/>
      </c>
      <c r="J44" s="836" t="str">
        <f>+IF('Control Panel'!T1265="", "", 'Control Panel'!Q1239*'Control Panel'!A1239)</f>
        <v/>
      </c>
      <c r="K44" s="836" t="str">
        <f t="shared" si="0"/>
        <v/>
      </c>
      <c r="L44" s="837"/>
      <c r="N44" s="969"/>
    </row>
    <row r="45" spans="2:14" ht="20.100000000000001" customHeight="1">
      <c r="B45" s="969"/>
      <c r="C45" s="1560"/>
      <c r="D45" s="1563"/>
      <c r="E45" s="1556"/>
      <c r="F45" s="955" t="str">
        <f>IF(OR('Control Panel'!T1266="", 'Control Panel'!T1266=0), "", 'Control Panel'!T1266)</f>
        <v/>
      </c>
      <c r="G45" s="958" t="str">
        <f>IF(OR('Control Panel'!T1266="", 'Control Panel'!T1266=0), "", VLOOKUP('Control Panel'!Q1266,'Control Panel'!$O$3:$P$760, 2, FALSE))</f>
        <v/>
      </c>
      <c r="H45" s="840" t="str">
        <f>IF('Control Panel'!T1266="", "", 'Control Panel'!B1240)</f>
        <v/>
      </c>
      <c r="I45" s="840" t="str">
        <f>IF('Control Panel'!T1266="", "", 'Control Panel'!Q1240)</f>
        <v/>
      </c>
      <c r="J45" s="840" t="str">
        <f>+IF('Control Panel'!T1266="", "", 'Control Panel'!Q1240*'Control Panel'!A1240)</f>
        <v/>
      </c>
      <c r="K45" s="840" t="str">
        <f t="shared" si="0"/>
        <v/>
      </c>
      <c r="L45" s="842"/>
      <c r="N45" s="969"/>
    </row>
    <row r="46" spans="2:14" ht="20.100000000000001" customHeight="1">
      <c r="B46" s="969"/>
      <c r="C46" s="1560"/>
      <c r="D46" s="1563"/>
      <c r="E46" s="1556"/>
      <c r="F46" s="952" t="str">
        <f>IF(OR('Control Panel'!U1257="", 'Control Panel'!U1257=0), "", 'Control Panel'!U1257)</f>
        <v/>
      </c>
      <c r="G46" s="959" t="str">
        <f>IF(OR('Control Panel'!U1257="", 'Control Panel'!U1257=0), "", VLOOKUP('Control Panel'!R1257,'Control Panel'!$O$3:$P$760, 2, FALSE))</f>
        <v/>
      </c>
      <c r="H46" s="836" t="str">
        <f>IF('Control Panel'!U1257="", "", 'Control Panel'!B1231)</f>
        <v/>
      </c>
      <c r="I46" s="836" t="str">
        <f>IF('Control Panel'!U1257="", "", 'Control Panel'!R1231)</f>
        <v/>
      </c>
      <c r="J46" s="836" t="str">
        <f>IF('Control Panel'!U1257="", "", 'Control Panel'!R1231*'Control Panel'!A1231)</f>
        <v/>
      </c>
      <c r="K46" s="836" t="str">
        <f>+IF(J46="", "", J46*H46)</f>
        <v/>
      </c>
      <c r="L46" s="837"/>
      <c r="N46" s="969"/>
    </row>
    <row r="47" spans="2:14" ht="20.100000000000001" customHeight="1">
      <c r="B47" s="969"/>
      <c r="C47" s="1560"/>
      <c r="D47" s="1563"/>
      <c r="E47" s="1556"/>
      <c r="F47" s="952" t="str">
        <f>IF(OR('Control Panel'!U1258="", 'Control Panel'!U1258=0), "", 'Control Panel'!U1258)</f>
        <v/>
      </c>
      <c r="G47" s="957" t="str">
        <f>IF(OR('Control Panel'!U1258="", 'Control Panel'!U1258=0), "", VLOOKUP('Control Panel'!R1258,'Control Panel'!$O$3:$P$760, 2, FALSE))</f>
        <v/>
      </c>
      <c r="H47" s="836" t="str">
        <f>IF('Control Panel'!U1258="", "", 'Control Panel'!B1232)</f>
        <v/>
      </c>
      <c r="I47" s="836" t="str">
        <f>IF('Control Panel'!U1258="", "", 'Control Panel'!R1232)</f>
        <v/>
      </c>
      <c r="J47" s="836" t="str">
        <f>IF('Control Panel'!U1258="", "", 'Control Panel'!R1232*'Control Panel'!A1232)</f>
        <v/>
      </c>
      <c r="K47" s="836" t="str">
        <f t="shared" ref="K47:K55" si="1">+IF(J47="", "", J47*H47)</f>
        <v/>
      </c>
      <c r="L47" s="837"/>
      <c r="N47" s="969"/>
    </row>
    <row r="48" spans="2:14" ht="20.100000000000001" customHeight="1">
      <c r="B48" s="969"/>
      <c r="C48" s="1560"/>
      <c r="D48" s="1563"/>
      <c r="E48" s="1556"/>
      <c r="F48" s="952" t="str">
        <f>IF(OR('Control Panel'!U1259="", 'Control Panel'!U1259=0), "", 'Control Panel'!U1259)</f>
        <v/>
      </c>
      <c r="G48" s="957" t="str">
        <f>IF(OR('Control Panel'!U1259="", 'Control Panel'!U1259=0), "", VLOOKUP('Control Panel'!R1259,'Control Panel'!$O$3:$P$760, 2, FALSE))</f>
        <v/>
      </c>
      <c r="H48" s="836" t="str">
        <f>IF('Control Panel'!U1259="", "", 'Control Panel'!B1233)</f>
        <v/>
      </c>
      <c r="I48" s="836" t="str">
        <f>IF('Control Panel'!U1259="", "", 'Control Panel'!R1233)</f>
        <v/>
      </c>
      <c r="J48" s="836" t="str">
        <f>IF('Control Panel'!U1259="", "", 'Control Panel'!R1233*'Control Panel'!A1233)</f>
        <v/>
      </c>
      <c r="K48" s="836" t="str">
        <f t="shared" si="1"/>
        <v/>
      </c>
      <c r="L48" s="837"/>
      <c r="N48" s="969"/>
    </row>
    <row r="49" spans="2:14" ht="20.100000000000001" customHeight="1">
      <c r="B49" s="969"/>
      <c r="C49" s="1560"/>
      <c r="D49" s="1563"/>
      <c r="E49" s="1556"/>
      <c r="F49" s="952" t="str">
        <f>IF(OR('Control Panel'!U1260="", 'Control Panel'!U1260=0), "", 'Control Panel'!U1260)</f>
        <v/>
      </c>
      <c r="G49" s="957" t="str">
        <f>IF(OR('Control Panel'!U1260="", 'Control Panel'!U1260=0), "", VLOOKUP('Control Panel'!R1260,'Control Panel'!$O$3:$P$760, 2, FALSE))</f>
        <v/>
      </c>
      <c r="H49" s="836" t="str">
        <f>IF('Control Panel'!U1260="", "", 'Control Panel'!B1234)</f>
        <v/>
      </c>
      <c r="I49" s="836" t="str">
        <f>IF('Control Panel'!U1260="", "", 'Control Panel'!R1234)</f>
        <v/>
      </c>
      <c r="J49" s="836" t="str">
        <f>IF('Control Panel'!U1260="", "", 'Control Panel'!R1234*'Control Panel'!A1234)</f>
        <v/>
      </c>
      <c r="K49" s="836" t="str">
        <f t="shared" si="1"/>
        <v/>
      </c>
      <c r="L49" s="837"/>
      <c r="N49" s="969"/>
    </row>
    <row r="50" spans="2:14" ht="20.100000000000001" customHeight="1">
      <c r="B50" s="969"/>
      <c r="C50" s="1560"/>
      <c r="D50" s="1563"/>
      <c r="E50" s="1556"/>
      <c r="F50" s="952" t="str">
        <f>IF(OR('Control Panel'!U1261="", 'Control Panel'!U1261=0), "", 'Control Panel'!U1261)</f>
        <v/>
      </c>
      <c r="G50" s="957" t="str">
        <f>IF(OR('Control Panel'!U1261="", 'Control Panel'!U1261=0), "", VLOOKUP('Control Panel'!R1261,'Control Panel'!$O$3:$P$760, 2, FALSE))</f>
        <v/>
      </c>
      <c r="H50" s="836" t="str">
        <f>IF('Control Panel'!U1261="", "", 'Control Panel'!B1235)</f>
        <v/>
      </c>
      <c r="I50" s="836" t="str">
        <f>IF('Control Panel'!U1261="", "", 'Control Panel'!R1235)</f>
        <v/>
      </c>
      <c r="J50" s="836" t="str">
        <f>IF('Control Panel'!U1261="", "", 'Control Panel'!R1235*'Control Panel'!A1235)</f>
        <v/>
      </c>
      <c r="K50" s="836" t="str">
        <f t="shared" si="1"/>
        <v/>
      </c>
      <c r="L50" s="837"/>
      <c r="N50" s="969"/>
    </row>
    <row r="51" spans="2:14" ht="20.100000000000001" customHeight="1">
      <c r="B51" s="969"/>
      <c r="C51" s="1560"/>
      <c r="D51" s="1563"/>
      <c r="E51" s="1556"/>
      <c r="F51" s="952" t="str">
        <f>IF(OR('Control Panel'!U1262="", 'Control Panel'!U1262=0), "", 'Control Panel'!U1262)</f>
        <v/>
      </c>
      <c r="G51" s="957" t="str">
        <f>IF(OR('Control Panel'!U1262="", 'Control Panel'!U1262=0), "", VLOOKUP('Control Panel'!R1262,'Control Panel'!$O$3:$P$760, 2, FALSE))</f>
        <v/>
      </c>
      <c r="H51" s="836" t="str">
        <f>IF('Control Panel'!U1262="", "", 'Control Panel'!B1236)</f>
        <v/>
      </c>
      <c r="I51" s="836" t="str">
        <f>IF('Control Panel'!U1262="", "", 'Control Panel'!R1236)</f>
        <v/>
      </c>
      <c r="J51" s="836" t="str">
        <f>IF('Control Panel'!U1262="", "", 'Control Panel'!R1236*'Control Panel'!A1236)</f>
        <v/>
      </c>
      <c r="K51" s="836" t="str">
        <f t="shared" si="1"/>
        <v/>
      </c>
      <c r="L51" s="837"/>
      <c r="N51" s="969"/>
    </row>
    <row r="52" spans="2:14" ht="20.100000000000001" customHeight="1">
      <c r="B52" s="969"/>
      <c r="C52" s="1560"/>
      <c r="D52" s="1563"/>
      <c r="E52" s="1556"/>
      <c r="F52" s="952" t="str">
        <f>IF(OR('Control Panel'!U1263="", 'Control Panel'!U1263=0), "", 'Control Panel'!U1263)</f>
        <v/>
      </c>
      <c r="G52" s="957" t="str">
        <f>IF(OR('Control Panel'!U1263="", 'Control Panel'!U1263=0), "", VLOOKUP('Control Panel'!R1263,'Control Panel'!$O$3:$P$760, 2, FALSE))</f>
        <v/>
      </c>
      <c r="H52" s="836" t="str">
        <f>IF('Control Panel'!U1263="", "", 'Control Panel'!B1237)</f>
        <v/>
      </c>
      <c r="I52" s="836" t="str">
        <f>IF('Control Panel'!U1263="", "", 'Control Panel'!R1237)</f>
        <v/>
      </c>
      <c r="J52" s="836" t="str">
        <f>IF('Control Panel'!U1263="", "", 'Control Panel'!R1237*'Control Panel'!A1237)</f>
        <v/>
      </c>
      <c r="K52" s="836" t="str">
        <f t="shared" si="1"/>
        <v/>
      </c>
      <c r="L52" s="837"/>
      <c r="N52" s="969"/>
    </row>
    <row r="53" spans="2:14" ht="20.100000000000001" customHeight="1">
      <c r="B53" s="969"/>
      <c r="C53" s="1560"/>
      <c r="D53" s="1563"/>
      <c r="E53" s="1556"/>
      <c r="F53" s="952" t="str">
        <f>IF(OR('Control Panel'!U1264="", 'Control Panel'!U1264=0), "", 'Control Panel'!U1264)</f>
        <v/>
      </c>
      <c r="G53" s="957" t="str">
        <f>IF(OR('Control Panel'!U1264="", 'Control Panel'!U1264=0), "", VLOOKUP('Control Panel'!R1264,'Control Panel'!$O$3:$P$760, 2, FALSE))</f>
        <v/>
      </c>
      <c r="H53" s="836" t="str">
        <f>IF('Control Panel'!U1264="", "", 'Control Panel'!B1238)</f>
        <v/>
      </c>
      <c r="I53" s="836" t="str">
        <f>IF('Control Panel'!U1264="", "", 'Control Panel'!R1238)</f>
        <v/>
      </c>
      <c r="J53" s="836" t="str">
        <f>IF('Control Panel'!U1264="", "", 'Control Panel'!R1238*'Control Panel'!A1238)</f>
        <v/>
      </c>
      <c r="K53" s="836" t="str">
        <f t="shared" si="1"/>
        <v/>
      </c>
      <c r="L53" s="837"/>
      <c r="N53" s="969"/>
    </row>
    <row r="54" spans="2:14" ht="20.100000000000001" customHeight="1">
      <c r="B54" s="969"/>
      <c r="C54" s="1560"/>
      <c r="D54" s="1563"/>
      <c r="E54" s="1556"/>
      <c r="F54" s="952" t="str">
        <f>IF(OR('Control Panel'!U1265="", 'Control Panel'!U1265=0), "", 'Control Panel'!U1265)</f>
        <v/>
      </c>
      <c r="G54" s="957" t="str">
        <f>IF(OR('Control Panel'!U1265="", 'Control Panel'!U1265=0), "", VLOOKUP('Control Panel'!R1265,'Control Panel'!$O$3:$P$760, 2, FALSE))</f>
        <v/>
      </c>
      <c r="H54" s="836" t="str">
        <f>IF('Control Panel'!U1265="", "", 'Control Panel'!B1239)</f>
        <v/>
      </c>
      <c r="I54" s="836" t="str">
        <f>IF('Control Panel'!U1265="", "", 'Control Panel'!R1239)</f>
        <v/>
      </c>
      <c r="J54" s="836" t="str">
        <f>IF('Control Panel'!U1265="", "", 'Control Panel'!R1239*'Control Panel'!A1239)</f>
        <v/>
      </c>
      <c r="K54" s="836" t="str">
        <f t="shared" si="1"/>
        <v/>
      </c>
      <c r="L54" s="837"/>
      <c r="N54" s="969"/>
    </row>
    <row r="55" spans="2:14" ht="20.100000000000001" customHeight="1" thickBot="1">
      <c r="B55" s="969"/>
      <c r="C55" s="1560"/>
      <c r="D55" s="1563"/>
      <c r="E55" s="1562"/>
      <c r="F55" s="955" t="str">
        <f>IF(OR('Control Panel'!U1266="", 'Control Panel'!U1266=0), "", 'Control Panel'!U1266)</f>
        <v/>
      </c>
      <c r="G55" s="958" t="str">
        <f>IF(OR('Control Panel'!U1266="", 'Control Panel'!U1266=0), "", VLOOKUP('Control Panel'!R1266,'Control Panel'!$O$3:$P$760, 2, FALSE))</f>
        <v/>
      </c>
      <c r="H55" s="838" t="str">
        <f>IF('Control Panel'!U1266="", "", 'Control Panel'!B1240)</f>
        <v/>
      </c>
      <c r="I55" s="838" t="str">
        <f>IF('Control Panel'!U1266="", "", 'Control Panel'!R1240)</f>
        <v/>
      </c>
      <c r="J55" s="838" t="str">
        <f>IF('Control Panel'!U1266="", "", 'Control Panel'!R1240*'Control Panel'!A1240)</f>
        <v/>
      </c>
      <c r="K55" s="838" t="str">
        <f t="shared" si="1"/>
        <v/>
      </c>
      <c r="L55" s="839"/>
      <c r="N55" s="969"/>
    </row>
    <row r="56" spans="2:14" ht="20.100000000000001" customHeight="1">
      <c r="B56" s="969"/>
      <c r="C56" s="1560"/>
      <c r="D56" s="1563"/>
      <c r="E56" s="1567" t="s">
        <v>515</v>
      </c>
      <c r="F56" s="952" t="str">
        <f>IF(OR('Control Panel'!AA1306="", 'Control Panel'!AA1306=0), "", 'Control Panel'!AA1306)</f>
        <v/>
      </c>
      <c r="G56" s="957" t="str">
        <f>IF(OR('Control Panel'!AA1306="", 'Control Panel'!AA1306=0), "", VLOOKUP('Control Panel'!AA1306,'Control Panel'!$O$3:$P$760, 2, FALSE))</f>
        <v/>
      </c>
      <c r="H56" s="834" t="str">
        <f>IF('Control Panel'!AA1306="", "", 'Control Panel'!B1280)</f>
        <v/>
      </c>
      <c r="I56" s="834" t="str">
        <f>IF('Control Panel'!AA1306="", "", 'Control Panel'!X1280)</f>
        <v/>
      </c>
      <c r="J56" s="834" t="str">
        <f>+IF('Control Panel'!AA1306="", "", 'Control Panel'!A1280*'Control Panel'!X1280)</f>
        <v/>
      </c>
      <c r="K56" s="834" t="str">
        <f>IF(J56="", "", J56*H56)</f>
        <v/>
      </c>
      <c r="L56" s="835"/>
      <c r="N56" s="969"/>
    </row>
    <row r="57" spans="2:14" ht="20.100000000000001" customHeight="1">
      <c r="B57" s="969"/>
      <c r="C57" s="1560"/>
      <c r="D57" s="1563"/>
      <c r="E57" s="1567"/>
      <c r="F57" s="952" t="str">
        <f>IF(OR('Control Panel'!AA1307="", 'Control Panel'!AA1307=0), "", 'Control Panel'!AA1307)</f>
        <v/>
      </c>
      <c r="G57" s="957" t="str">
        <f>IF(OR('Control Panel'!AA1307="", 'Control Panel'!AA1307=0), "", VLOOKUP('Control Panel'!AA1307,'Control Panel'!$O$3:$P$760, 2, FALSE))</f>
        <v/>
      </c>
      <c r="H57" s="836" t="str">
        <f>IF('Control Panel'!AA1307="", "", 'Control Panel'!B1281)</f>
        <v/>
      </c>
      <c r="I57" s="836" t="str">
        <f>IF('Control Panel'!AA1307="", "", 'Control Panel'!X1281)</f>
        <v/>
      </c>
      <c r="J57" s="836" t="str">
        <f>+IF('Control Panel'!AA1307="", "", 'Control Panel'!A1281*'Control Panel'!X1281)</f>
        <v/>
      </c>
      <c r="K57" s="836" t="str">
        <f t="shared" ref="K57:K65" si="2">IF(J57="", "", J57*H57)</f>
        <v/>
      </c>
      <c r="L57" s="837"/>
      <c r="N57" s="969"/>
    </row>
    <row r="58" spans="2:14" ht="20.100000000000001" customHeight="1">
      <c r="B58" s="969"/>
      <c r="C58" s="1560"/>
      <c r="D58" s="1563"/>
      <c r="E58" s="1567"/>
      <c r="F58" s="952" t="str">
        <f>IF(OR('Control Panel'!AA1308="", 'Control Panel'!AA1308=0), "", 'Control Panel'!AA1308)</f>
        <v/>
      </c>
      <c r="G58" s="957" t="str">
        <f>IF(OR('Control Panel'!AA1308="", 'Control Panel'!AA1308=0), "", VLOOKUP('Control Panel'!AA1308,'Control Panel'!$O$3:$P$760, 2, FALSE))</f>
        <v/>
      </c>
      <c r="H58" s="836" t="str">
        <f>IF('Control Panel'!AA1308="", "", 'Control Panel'!B1282)</f>
        <v/>
      </c>
      <c r="I58" s="836" t="str">
        <f>IF('Control Panel'!AA1308="", "", 'Control Panel'!X1282)</f>
        <v/>
      </c>
      <c r="J58" s="836" t="str">
        <f>+IF('Control Panel'!AA1308="", "", 'Control Panel'!A1282*'Control Panel'!X1282)</f>
        <v/>
      </c>
      <c r="K58" s="836" t="str">
        <f t="shared" si="2"/>
        <v/>
      </c>
      <c r="L58" s="837"/>
      <c r="N58" s="969"/>
    </row>
    <row r="59" spans="2:14" ht="20.100000000000001" customHeight="1">
      <c r="B59" s="969"/>
      <c r="C59" s="1560"/>
      <c r="D59" s="1563"/>
      <c r="E59" s="1567"/>
      <c r="F59" s="952" t="str">
        <f>IF(OR('Control Panel'!AA1309="", 'Control Panel'!AA1309=0), "", 'Control Panel'!AA1309)</f>
        <v/>
      </c>
      <c r="G59" s="957" t="str">
        <f>IF(OR('Control Panel'!AA1309="", 'Control Panel'!AA1309=0), "", VLOOKUP('Control Panel'!AA1309,'Control Panel'!$O$3:$P$760, 2, FALSE))</f>
        <v/>
      </c>
      <c r="H59" s="836" t="str">
        <f>IF('Control Panel'!AA1309="", "", 'Control Panel'!B1283)</f>
        <v/>
      </c>
      <c r="I59" s="836" t="str">
        <f>IF('Control Panel'!AA1309="", "", 'Control Panel'!X1283)</f>
        <v/>
      </c>
      <c r="J59" s="836" t="str">
        <f>+IF('Control Panel'!AA1309="", "", 'Control Panel'!A1283*'Control Panel'!X1283)</f>
        <v/>
      </c>
      <c r="K59" s="836" t="str">
        <f t="shared" si="2"/>
        <v/>
      </c>
      <c r="L59" s="837"/>
      <c r="N59" s="969"/>
    </row>
    <row r="60" spans="2:14" ht="20.100000000000001" customHeight="1">
      <c r="B60" s="969"/>
      <c r="C60" s="1560"/>
      <c r="D60" s="1563"/>
      <c r="E60" s="1567"/>
      <c r="F60" s="952" t="str">
        <f>IF(OR('Control Panel'!AA1310="", 'Control Panel'!AA1310=0), "", 'Control Panel'!AA1310)</f>
        <v/>
      </c>
      <c r="G60" s="957" t="str">
        <f>IF(OR('Control Panel'!AA1310="", 'Control Panel'!AA1310=0), "", VLOOKUP('Control Panel'!AA1310,'Control Panel'!$O$3:$P$760, 2, FALSE))</f>
        <v/>
      </c>
      <c r="H60" s="836" t="str">
        <f>IF('Control Panel'!AA1310="", "", 'Control Panel'!B1284)</f>
        <v/>
      </c>
      <c r="I60" s="836" t="str">
        <f>IF('Control Panel'!AA1310="", "", 'Control Panel'!X1284)</f>
        <v/>
      </c>
      <c r="J60" s="836" t="str">
        <f>+IF('Control Panel'!AA1310="", "", 'Control Panel'!A1284*'Control Panel'!X1284)</f>
        <v/>
      </c>
      <c r="K60" s="836" t="str">
        <f t="shared" si="2"/>
        <v/>
      </c>
      <c r="L60" s="837"/>
      <c r="N60" s="969"/>
    </row>
    <row r="61" spans="2:14" ht="20.100000000000001" customHeight="1">
      <c r="B61" s="969"/>
      <c r="C61" s="1560"/>
      <c r="D61" s="1563"/>
      <c r="E61" s="1567"/>
      <c r="F61" s="952" t="str">
        <f>IF(OR('Control Panel'!AA1311="", 'Control Panel'!AA1311=0), "", 'Control Panel'!AA1311)</f>
        <v/>
      </c>
      <c r="G61" s="957" t="str">
        <f>IF(OR('Control Panel'!AA1311="", 'Control Panel'!AA1311=0), "", VLOOKUP('Control Panel'!AA1311,'Control Panel'!$O$3:$P$760, 2, FALSE))</f>
        <v/>
      </c>
      <c r="H61" s="836" t="str">
        <f>IF('Control Panel'!AA1311="", "", 'Control Panel'!B1285)</f>
        <v/>
      </c>
      <c r="I61" s="836" t="str">
        <f>IF('Control Panel'!AA1311="", "", 'Control Panel'!X1285)</f>
        <v/>
      </c>
      <c r="J61" s="836" t="str">
        <f>+IF('Control Panel'!AA1311="", "", 'Control Panel'!A1285*'Control Panel'!X1285)</f>
        <v/>
      </c>
      <c r="K61" s="836" t="str">
        <f t="shared" si="2"/>
        <v/>
      </c>
      <c r="L61" s="837"/>
      <c r="N61" s="969"/>
    </row>
    <row r="62" spans="2:14" ht="20.100000000000001" customHeight="1">
      <c r="B62" s="969"/>
      <c r="C62" s="1560"/>
      <c r="D62" s="1563"/>
      <c r="E62" s="1567"/>
      <c r="F62" s="952" t="str">
        <f>IF(OR('Control Panel'!AA1312="", 'Control Panel'!AA1312=0), "", 'Control Panel'!AA1312)</f>
        <v/>
      </c>
      <c r="G62" s="957" t="str">
        <f>IF(OR('Control Panel'!AA1312="", 'Control Panel'!AA1312=0), "", VLOOKUP('Control Panel'!AA1312,'Control Panel'!$O$3:$P$760, 2, FALSE))</f>
        <v/>
      </c>
      <c r="H62" s="836" t="str">
        <f>IF('Control Panel'!AA1312="", "", 'Control Panel'!B1286)</f>
        <v/>
      </c>
      <c r="I62" s="836" t="str">
        <f>IF('Control Panel'!AA1312="", "", 'Control Panel'!X1286)</f>
        <v/>
      </c>
      <c r="J62" s="836" t="str">
        <f>+IF('Control Panel'!AA1312="", "", 'Control Panel'!A1286*'Control Panel'!X1286)</f>
        <v/>
      </c>
      <c r="K62" s="836" t="str">
        <f t="shared" si="2"/>
        <v/>
      </c>
      <c r="L62" s="837"/>
      <c r="N62" s="969"/>
    </row>
    <row r="63" spans="2:14" ht="20.100000000000001" customHeight="1">
      <c r="B63" s="969"/>
      <c r="C63" s="1560"/>
      <c r="D63" s="1563"/>
      <c r="E63" s="1567"/>
      <c r="F63" s="952" t="str">
        <f>IF(OR('Control Panel'!AA1313="", 'Control Panel'!AA1313=0), "", 'Control Panel'!AA1313)</f>
        <v/>
      </c>
      <c r="G63" s="957" t="str">
        <f>IF(OR('Control Panel'!AA1313="", 'Control Panel'!AA1313=0), "", VLOOKUP('Control Panel'!AA1313,'Control Panel'!$O$3:$P$760, 2, FALSE))</f>
        <v/>
      </c>
      <c r="H63" s="836" t="str">
        <f>IF('Control Panel'!AA1313="", "", 'Control Panel'!B1287)</f>
        <v/>
      </c>
      <c r="I63" s="836" t="str">
        <f>IF('Control Panel'!AA1313="", "", 'Control Panel'!X1287)</f>
        <v/>
      </c>
      <c r="J63" s="836" t="str">
        <f>+IF('Control Panel'!AA1313="", "", 'Control Panel'!A1287*'Control Panel'!X1287)</f>
        <v/>
      </c>
      <c r="K63" s="836" t="str">
        <f t="shared" si="2"/>
        <v/>
      </c>
      <c r="L63" s="837"/>
      <c r="N63" s="969"/>
    </row>
    <row r="64" spans="2:14" ht="20.100000000000001" customHeight="1">
      <c r="B64" s="969"/>
      <c r="C64" s="1560"/>
      <c r="D64" s="1563"/>
      <c r="E64" s="1567"/>
      <c r="F64" s="952" t="str">
        <f>IF(OR('Control Panel'!AA1314="", 'Control Panel'!AA1314=0), "", 'Control Panel'!AA1314)</f>
        <v/>
      </c>
      <c r="G64" s="957" t="str">
        <f>IF(OR('Control Panel'!AA1314="", 'Control Panel'!AA1314=0), "", VLOOKUP('Control Panel'!AA1314,'Control Panel'!$O$3:$P$760, 2, FALSE))</f>
        <v/>
      </c>
      <c r="H64" s="836" t="str">
        <f>IF('Control Panel'!AA1314="", "", 'Control Panel'!B1288)</f>
        <v/>
      </c>
      <c r="I64" s="836" t="str">
        <f>IF('Control Panel'!AA1314="", "", 'Control Panel'!X1288)</f>
        <v/>
      </c>
      <c r="J64" s="836" t="str">
        <f>+IF('Control Panel'!AA1314="", "", 'Control Panel'!A1288*'Control Panel'!X1288)</f>
        <v/>
      </c>
      <c r="K64" s="836" t="str">
        <f t="shared" si="2"/>
        <v/>
      </c>
      <c r="L64" s="837"/>
      <c r="N64" s="969"/>
    </row>
    <row r="65" spans="2:14" ht="20.100000000000001" customHeight="1">
      <c r="B65" s="969"/>
      <c r="C65" s="1560"/>
      <c r="D65" s="1563"/>
      <c r="E65" s="1567"/>
      <c r="F65" s="952" t="str">
        <f>IF(OR('Control Panel'!AA1315="", 'Control Panel'!AA1315=0), "", 'Control Panel'!AA1315)</f>
        <v/>
      </c>
      <c r="G65" s="957" t="str">
        <f>IF(OR('Control Panel'!AA1315="", 'Control Panel'!AA1315=0), "", VLOOKUP('Control Panel'!AA1315,'Control Panel'!$O$3:$P$760, 2, FALSE))</f>
        <v/>
      </c>
      <c r="H65" s="840" t="str">
        <f>IF('Control Panel'!AA1315="", "", 'Control Panel'!B1289)</f>
        <v/>
      </c>
      <c r="I65" s="840" t="str">
        <f>IF('Control Panel'!AA1315="", "", 'Control Panel'!X1289)</f>
        <v/>
      </c>
      <c r="J65" s="840" t="str">
        <f>+IF('Control Panel'!AA1315="", "", 'Control Panel'!A1289*'Control Panel'!X1289)</f>
        <v/>
      </c>
      <c r="K65" s="840" t="str">
        <f t="shared" si="2"/>
        <v/>
      </c>
      <c r="L65" s="842"/>
      <c r="N65" s="969"/>
    </row>
    <row r="66" spans="2:14" ht="20.100000000000001" customHeight="1">
      <c r="B66" s="969"/>
      <c r="C66" s="1560"/>
      <c r="D66" s="1563"/>
      <c r="E66" s="1567"/>
      <c r="F66" s="956" t="str">
        <f>IF(OR('Control Panel'!AB1306="", 'Control Panel'!AB1306=0),  "", 'Control Panel'!AB1306)</f>
        <v/>
      </c>
      <c r="G66" s="959" t="str">
        <f>IF(OR('Control Panel'!AB1306="", 'Control Panel'!AB1306=0), "", VLOOKUP('Control Panel'!AB1306,'Control Panel'!$O$3:$P$760, 2, FALSE))</f>
        <v/>
      </c>
      <c r="H66" s="836" t="str">
        <f>IF('Control Panel'!AB1306="", "", 'Control Panel'!B1280)</f>
        <v/>
      </c>
      <c r="I66" s="836" t="str">
        <f>IF('Control Panel'!AB1306="", "", 'Control Panel'!Y1280)</f>
        <v/>
      </c>
      <c r="J66" s="836" t="str">
        <f>+IF('Control Panel'!AB1306="", "", 'Control Panel'!A1280*'Control Panel'!Y1280)</f>
        <v/>
      </c>
      <c r="K66" s="836" t="str">
        <f>IF(J66="", "", J66*H66)</f>
        <v/>
      </c>
      <c r="L66" s="843"/>
      <c r="N66" s="969"/>
    </row>
    <row r="67" spans="2:14" ht="20.100000000000001" customHeight="1">
      <c r="B67" s="969"/>
      <c r="C67" s="1560"/>
      <c r="D67" s="1563"/>
      <c r="E67" s="1567"/>
      <c r="F67" s="952" t="str">
        <f>IF(OR('Control Panel'!AB1307="", 'Control Panel'!AB1307=0),  "", 'Control Panel'!AB1307)</f>
        <v/>
      </c>
      <c r="G67" s="957" t="str">
        <f>IF(OR('Control Panel'!AB1307="", 'Control Panel'!AB1307=0), "", VLOOKUP('Control Panel'!AB1307,'Control Panel'!$O$3:$P$760, 2, FALSE))</f>
        <v/>
      </c>
      <c r="H67" s="836" t="str">
        <f>IF('Control Panel'!AB1307="", "", 'Control Panel'!B1281)</f>
        <v/>
      </c>
      <c r="I67" s="836" t="str">
        <f>IF('Control Panel'!AB1307="", "", 'Control Panel'!Y1281)</f>
        <v/>
      </c>
      <c r="J67" s="836" t="str">
        <f>+IF('Control Panel'!AB1307="", "", 'Control Panel'!A1281*'Control Panel'!Y1281)</f>
        <v/>
      </c>
      <c r="K67" s="836" t="str">
        <f t="shared" ref="K67:K75" si="3">IF(J67="", "", J67*H67)</f>
        <v/>
      </c>
      <c r="L67" s="837"/>
      <c r="N67" s="969"/>
    </row>
    <row r="68" spans="2:14" ht="20.100000000000001" customHeight="1">
      <c r="B68" s="969"/>
      <c r="C68" s="1560"/>
      <c r="D68" s="1563"/>
      <c r="E68" s="1567"/>
      <c r="F68" s="952" t="str">
        <f>IF(OR('Control Panel'!AB1308="", 'Control Panel'!AB1308=0),  "", 'Control Panel'!AB1308)</f>
        <v/>
      </c>
      <c r="G68" s="957" t="str">
        <f>IF(OR('Control Panel'!AB1308="", 'Control Panel'!AB1308=0), "", VLOOKUP('Control Panel'!AB1308,'Control Panel'!$O$3:$P$760, 2, FALSE))</f>
        <v/>
      </c>
      <c r="H68" s="836" t="str">
        <f>IF('Control Panel'!AB1308="", "", 'Control Panel'!B1282)</f>
        <v/>
      </c>
      <c r="I68" s="836" t="str">
        <f>IF('Control Panel'!AB1308="", "", 'Control Panel'!Y1282)</f>
        <v/>
      </c>
      <c r="J68" s="836" t="str">
        <f>+IF('Control Panel'!AB1308="", "", 'Control Panel'!A1282*'Control Panel'!Y1282)</f>
        <v/>
      </c>
      <c r="K68" s="836" t="str">
        <f t="shared" si="3"/>
        <v/>
      </c>
      <c r="L68" s="837"/>
      <c r="N68" s="969"/>
    </row>
    <row r="69" spans="2:14" ht="20.100000000000001" customHeight="1">
      <c r="B69" s="969"/>
      <c r="C69" s="1560"/>
      <c r="D69" s="1563"/>
      <c r="E69" s="1567"/>
      <c r="F69" s="952" t="str">
        <f>IF(OR('Control Panel'!AB1309="", 'Control Panel'!AB1309=0),  "", 'Control Panel'!AB1309)</f>
        <v/>
      </c>
      <c r="G69" s="957" t="str">
        <f>IF(OR('Control Panel'!AB1309="", 'Control Panel'!AB1309=0), "", VLOOKUP('Control Panel'!AB1309,'Control Panel'!$O$3:$P$760, 2, FALSE))</f>
        <v/>
      </c>
      <c r="H69" s="836" t="str">
        <f>IF('Control Panel'!AB1309="", "", 'Control Panel'!B1283)</f>
        <v/>
      </c>
      <c r="I69" s="836" t="str">
        <f>IF('Control Panel'!AB1309="", "", 'Control Panel'!Y1283)</f>
        <v/>
      </c>
      <c r="J69" s="836" t="str">
        <f>+IF('Control Panel'!AB1309="", "", 'Control Panel'!A1283*'Control Panel'!Y1283)</f>
        <v/>
      </c>
      <c r="K69" s="836" t="str">
        <f t="shared" si="3"/>
        <v/>
      </c>
      <c r="L69" s="837"/>
      <c r="N69" s="969"/>
    </row>
    <row r="70" spans="2:14" ht="20.100000000000001" customHeight="1">
      <c r="B70" s="969"/>
      <c r="C70" s="1560"/>
      <c r="D70" s="1563"/>
      <c r="E70" s="1567"/>
      <c r="F70" s="952" t="str">
        <f>IF(OR('Control Panel'!AB1310="", 'Control Panel'!AB1310=0),  "", 'Control Panel'!AB1310)</f>
        <v/>
      </c>
      <c r="G70" s="957" t="str">
        <f>IF(OR('Control Panel'!AB1310="", 'Control Panel'!AB1310=0), "", VLOOKUP('Control Panel'!AB1310,'Control Panel'!$O$3:$P$760, 2, FALSE))</f>
        <v/>
      </c>
      <c r="H70" s="836" t="str">
        <f>IF('Control Panel'!AB1310="", "", 'Control Panel'!B1284)</f>
        <v/>
      </c>
      <c r="I70" s="836" t="str">
        <f>IF('Control Panel'!AB1310="", "", 'Control Panel'!Y1284)</f>
        <v/>
      </c>
      <c r="J70" s="836" t="str">
        <f>+IF('Control Panel'!AB1310="", "", 'Control Panel'!A1284*'Control Panel'!Y1284)</f>
        <v/>
      </c>
      <c r="K70" s="836" t="str">
        <f t="shared" si="3"/>
        <v/>
      </c>
      <c r="L70" s="837"/>
      <c r="N70" s="969"/>
    </row>
    <row r="71" spans="2:14" ht="20.100000000000001" customHeight="1">
      <c r="B71" s="969"/>
      <c r="C71" s="1560"/>
      <c r="D71" s="1563"/>
      <c r="E71" s="1567"/>
      <c r="F71" s="952" t="str">
        <f>IF(OR('Control Panel'!AB1311="", 'Control Panel'!AB1311=0),  "", 'Control Panel'!AB1311)</f>
        <v/>
      </c>
      <c r="G71" s="957" t="str">
        <f>IF(OR('Control Panel'!AB1311="", 'Control Panel'!AB1311=0), "", VLOOKUP('Control Panel'!AB1311,'Control Panel'!$O$3:$P$760, 2, FALSE))</f>
        <v/>
      </c>
      <c r="H71" s="836" t="str">
        <f>IF('Control Panel'!AB1311="", "", 'Control Panel'!B1285)</f>
        <v/>
      </c>
      <c r="I71" s="836" t="str">
        <f>IF('Control Panel'!AB1311="", "", 'Control Panel'!Y1285)</f>
        <v/>
      </c>
      <c r="J71" s="836" t="str">
        <f>+IF('Control Panel'!AB1311="", "", 'Control Panel'!A1285*'Control Panel'!Y1285)</f>
        <v/>
      </c>
      <c r="K71" s="836" t="str">
        <f t="shared" si="3"/>
        <v/>
      </c>
      <c r="L71" s="837"/>
      <c r="N71" s="969"/>
    </row>
    <row r="72" spans="2:14" ht="20.100000000000001" customHeight="1">
      <c r="B72" s="969"/>
      <c r="C72" s="1560"/>
      <c r="D72" s="1563"/>
      <c r="E72" s="1567"/>
      <c r="F72" s="952" t="str">
        <f>IF(OR('Control Panel'!AB1312="", 'Control Panel'!AB1312=0),  "", 'Control Panel'!AB1312)</f>
        <v/>
      </c>
      <c r="G72" s="957" t="str">
        <f>IF(OR('Control Panel'!AB1312="", 'Control Panel'!AB1312=0), "", VLOOKUP('Control Panel'!AB1312,'Control Panel'!$O$3:$P$760, 2, FALSE))</f>
        <v/>
      </c>
      <c r="H72" s="836" t="str">
        <f>IF('Control Panel'!AB1312="", "", 'Control Panel'!B1286)</f>
        <v/>
      </c>
      <c r="I72" s="836" t="str">
        <f>IF('Control Panel'!AB1312="", "", 'Control Panel'!Y1286)</f>
        <v/>
      </c>
      <c r="J72" s="836" t="str">
        <f>+IF('Control Panel'!AB1312="", "", 'Control Panel'!A1286*'Control Panel'!Y1286)</f>
        <v/>
      </c>
      <c r="K72" s="836" t="str">
        <f t="shared" si="3"/>
        <v/>
      </c>
      <c r="L72" s="837"/>
      <c r="N72" s="969"/>
    </row>
    <row r="73" spans="2:14" ht="20.100000000000001" customHeight="1">
      <c r="B73" s="969"/>
      <c r="C73" s="1560"/>
      <c r="D73" s="1563"/>
      <c r="E73" s="1567"/>
      <c r="F73" s="952" t="str">
        <f>IF(OR('Control Panel'!AB1313="", 'Control Panel'!AB1313=0),  "", 'Control Panel'!AB1313)</f>
        <v/>
      </c>
      <c r="G73" s="957" t="str">
        <f>IF(OR('Control Panel'!AB1313="", 'Control Panel'!AB1313=0), "", VLOOKUP('Control Panel'!AB1313,'Control Panel'!$O$3:$P$760, 2, FALSE))</f>
        <v/>
      </c>
      <c r="H73" s="836" t="str">
        <f>IF('Control Panel'!AB1313="", "", 'Control Panel'!B1287)</f>
        <v/>
      </c>
      <c r="I73" s="836" t="str">
        <f>IF('Control Panel'!AB1313="", "", 'Control Panel'!Y1287)</f>
        <v/>
      </c>
      <c r="J73" s="836" t="str">
        <f>+IF('Control Panel'!AB1313="", "", 'Control Panel'!A1287*'Control Panel'!Y1287)</f>
        <v/>
      </c>
      <c r="K73" s="836" t="str">
        <f t="shared" si="3"/>
        <v/>
      </c>
      <c r="L73" s="837"/>
      <c r="N73" s="969"/>
    </row>
    <row r="74" spans="2:14" ht="20.100000000000001" customHeight="1">
      <c r="B74" s="969"/>
      <c r="C74" s="1560"/>
      <c r="D74" s="1563"/>
      <c r="E74" s="1567"/>
      <c r="F74" s="952" t="str">
        <f>IF(OR('Control Panel'!AB1314="", 'Control Panel'!AB1314=0),  "", 'Control Panel'!AB1314)</f>
        <v/>
      </c>
      <c r="G74" s="957" t="str">
        <f>IF(OR('Control Panel'!AB1314="", 'Control Panel'!AB1314=0), "", VLOOKUP('Control Panel'!AB1314,'Control Panel'!$O$3:$P$760, 2, FALSE))</f>
        <v/>
      </c>
      <c r="H74" s="836" t="str">
        <f>IF('Control Panel'!AB1314="", "", 'Control Panel'!B1288)</f>
        <v/>
      </c>
      <c r="I74" s="836" t="str">
        <f>IF('Control Panel'!AB1314="", "", 'Control Panel'!Y1288)</f>
        <v/>
      </c>
      <c r="J74" s="836" t="str">
        <f>+IF('Control Panel'!AB1314="", "", 'Control Panel'!A1288*'Control Panel'!Y1288)</f>
        <v/>
      </c>
      <c r="K74" s="836" t="str">
        <f t="shared" si="3"/>
        <v/>
      </c>
      <c r="L74" s="837"/>
      <c r="N74" s="969"/>
    </row>
    <row r="75" spans="2:14" ht="20.100000000000001" customHeight="1" thickBot="1">
      <c r="B75" s="969"/>
      <c r="C75" s="1560"/>
      <c r="D75" s="1563"/>
      <c r="E75" s="1567"/>
      <c r="F75" s="952" t="str">
        <f>IF(OR('Control Panel'!AB1315="", 'Control Panel'!AB1315=0),  "", 'Control Panel'!AB1315)</f>
        <v/>
      </c>
      <c r="G75" s="957" t="str">
        <f>IF(OR('Control Panel'!AB1315="", 'Control Panel'!AB1315=0), "", VLOOKUP('Control Panel'!AB1315,'Control Panel'!$O$3:$P$760, 2, FALSE))</f>
        <v/>
      </c>
      <c r="H75" s="838" t="str">
        <f>IF('Control Panel'!AB1315="", "", 'Control Panel'!B1289)</f>
        <v/>
      </c>
      <c r="I75" s="838" t="str">
        <f>IF('Control Panel'!AB1315="", "", 'Control Panel'!Y1289)</f>
        <v/>
      </c>
      <c r="J75" s="838" t="str">
        <f>+IF('Control Panel'!AB1315="", "", 'Control Panel'!A1289*'Control Panel'!Y1289)</f>
        <v/>
      </c>
      <c r="K75" s="838" t="str">
        <f t="shared" si="3"/>
        <v/>
      </c>
      <c r="L75" s="839"/>
      <c r="N75" s="969"/>
    </row>
    <row r="76" spans="2:14" ht="20.100000000000001" customHeight="1">
      <c r="B76" s="969"/>
      <c r="C76" s="1560"/>
      <c r="D76" s="1563"/>
      <c r="E76" s="1570" t="s">
        <v>4444</v>
      </c>
      <c r="F76" s="956" t="str">
        <f>IF('Control Panel'!G833=0, "Not Available", 'Control Panel'!G833)</f>
        <v/>
      </c>
      <c r="G76" s="960" t="str">
        <f>IF(OR('Control Panel'!G833="",'Control Panel'!G833=0), "", 'Control Panel'!H833)</f>
        <v/>
      </c>
      <c r="H76" s="836" t="str">
        <f>IF('Control Panel'!G833="", "", 'Control Panel'!D833)</f>
        <v/>
      </c>
      <c r="I76" s="836" t="str">
        <f>IF('Control Panel'!H833="", "", 'Control Panel'!E833)</f>
        <v/>
      </c>
      <c r="J76" s="836"/>
      <c r="K76" s="836"/>
      <c r="L76" s="836"/>
      <c r="N76" s="969"/>
    </row>
    <row r="77" spans="2:14" ht="20.100000000000001" customHeight="1" thickBot="1">
      <c r="B77" s="969"/>
      <c r="C77" s="1560"/>
      <c r="D77" s="1563"/>
      <c r="E77" s="1571"/>
      <c r="F77" s="955" t="str">
        <f>IF('Control Panel'!G834=0, "Not Available", 'Control Panel'!G834)</f>
        <v/>
      </c>
      <c r="G77" s="961" t="str">
        <f>IF(OR('Control Panel'!G834="",'Control Panel'!G834=0), "", 'Control Panel'!H834)</f>
        <v/>
      </c>
      <c r="H77" s="832" t="str">
        <f>IF('Control Panel'!G834="", "", 'Control Panel'!D834)</f>
        <v/>
      </c>
      <c r="I77" s="836" t="str">
        <f>IF('Control Panel'!H834="", "", 'Control Panel'!E834)</f>
        <v/>
      </c>
      <c r="J77" s="838"/>
      <c r="K77" s="838"/>
      <c r="L77" s="839"/>
      <c r="N77" s="969"/>
    </row>
    <row r="78" spans="2:14" ht="20.100000000000001" customHeight="1">
      <c r="B78" s="969"/>
      <c r="C78" s="1560"/>
      <c r="D78" s="1563" t="s">
        <v>64</v>
      </c>
      <c r="E78" s="1566" t="s">
        <v>379</v>
      </c>
      <c r="F78" s="952" t="str">
        <f>IF('Control Panel'!M863=0, "Not Available", 'Control Panel'!M863)</f>
        <v/>
      </c>
      <c r="G78" s="959" t="str">
        <f>IF(OR('Control Panel'!M863="", 'Control Panel'!M863=0), "", VLOOKUP('Control Panel'!M863,'Control Panel'!$O$3:$P$760, 2, FALSE))</f>
        <v/>
      </c>
      <c r="N78" s="969"/>
    </row>
    <row r="79" spans="2:14" ht="20.100000000000001" customHeight="1">
      <c r="B79" s="969"/>
      <c r="C79" s="1560"/>
      <c r="D79" s="1563"/>
      <c r="E79" s="1567"/>
      <c r="F79" s="952" t="str">
        <f>IF('Control Panel'!M864=0, "Not Available", 'Control Panel'!M864)</f>
        <v/>
      </c>
      <c r="G79" s="957" t="str">
        <f>IF(OR('Control Panel'!M864="", 'Control Panel'!M864=0), "", VLOOKUP('Control Panel'!M864,'Control Panel'!$O$3:$P$760, 2, FALSE))</f>
        <v/>
      </c>
      <c r="N79" s="969"/>
    </row>
    <row r="80" spans="2:14" ht="20.100000000000001" customHeight="1">
      <c r="B80" s="969"/>
      <c r="C80" s="1560"/>
      <c r="D80" s="1563"/>
      <c r="E80" s="1567"/>
      <c r="F80" s="952" t="str">
        <f>IF('Control Panel'!M865=0, "Not Available", 'Control Panel'!M865)</f>
        <v/>
      </c>
      <c r="G80" s="957" t="str">
        <f>IF(OR('Control Panel'!M865="", 'Control Panel'!M865=0), "", VLOOKUP('Control Panel'!M865,'Control Panel'!$O$3:$P$760, 2, FALSE))</f>
        <v/>
      </c>
      <c r="N80" s="969"/>
    </row>
    <row r="81" spans="2:14" ht="20.100000000000001" customHeight="1">
      <c r="B81" s="969"/>
      <c r="C81" s="1560"/>
      <c r="D81" s="1563"/>
      <c r="E81" s="1567"/>
      <c r="F81" s="952" t="str">
        <f>IF('Control Panel'!M866=0, "Not Available", 'Control Panel'!M866)</f>
        <v/>
      </c>
      <c r="G81" s="957" t="str">
        <f>IF(OR('Control Panel'!M866="", 'Control Panel'!M866=0), "", VLOOKUP('Control Panel'!M866,'Control Panel'!$O$3:$P$760, 2, FALSE))</f>
        <v/>
      </c>
      <c r="N81" s="969"/>
    </row>
    <row r="82" spans="2:14" ht="20.100000000000001" customHeight="1">
      <c r="B82" s="969"/>
      <c r="C82" s="1560"/>
      <c r="D82" s="1563"/>
      <c r="E82" s="1567"/>
      <c r="F82" s="952" t="str">
        <f>IF('Control Panel'!M867=0, "Not Available", 'Control Panel'!M867)</f>
        <v/>
      </c>
      <c r="G82" s="957" t="str">
        <f>IF(OR('Control Panel'!M867="", 'Control Panel'!M867=0), "", VLOOKUP('Control Panel'!M867,'Control Panel'!$O$3:$P$760, 2, FALSE))</f>
        <v/>
      </c>
      <c r="N82" s="969"/>
    </row>
    <row r="83" spans="2:14" ht="20.100000000000001" customHeight="1">
      <c r="B83" s="969"/>
      <c r="C83" s="1560"/>
      <c r="D83" s="1563"/>
      <c r="E83" s="1567"/>
      <c r="F83" s="952" t="str">
        <f>IF('Control Panel'!M868=0, "Not Available", 'Control Panel'!M868)</f>
        <v/>
      </c>
      <c r="G83" s="957" t="str">
        <f>IF(OR('Control Panel'!M868="", 'Control Panel'!M868=0), "", VLOOKUP('Control Panel'!M868,'Control Panel'!$O$3:$P$760, 2, FALSE))</f>
        <v/>
      </c>
      <c r="N83" s="969"/>
    </row>
    <row r="84" spans="2:14" ht="20.100000000000001" customHeight="1">
      <c r="B84" s="969"/>
      <c r="C84" s="1560"/>
      <c r="D84" s="1563"/>
      <c r="E84" s="1567"/>
      <c r="F84" s="952" t="str">
        <f>IF('Control Panel'!M869=0, "Not Available", 'Control Panel'!M869)</f>
        <v/>
      </c>
      <c r="G84" s="957" t="str">
        <f>IF(OR('Control Panel'!M869="", 'Control Panel'!M869=0), "", VLOOKUP('Control Panel'!M869,'Control Panel'!$O$3:$P$760, 2, FALSE))</f>
        <v/>
      </c>
      <c r="N84" s="969"/>
    </row>
    <row r="85" spans="2:14" ht="20.100000000000001" customHeight="1">
      <c r="B85" s="969"/>
      <c r="C85" s="1560"/>
      <c r="D85" s="1563"/>
      <c r="E85" s="1567"/>
      <c r="F85" s="952" t="str">
        <f>IF('Control Panel'!M870=0, "Not Available", 'Control Panel'!M870)</f>
        <v/>
      </c>
      <c r="G85" s="957" t="str">
        <f>IF(OR('Control Panel'!M870="", 'Control Panel'!M870=0), "", VLOOKUP('Control Panel'!M870,'Control Panel'!$O$3:$P$760, 2, FALSE))</f>
        <v/>
      </c>
      <c r="N85" s="969"/>
    </row>
    <row r="86" spans="2:14" ht="20.100000000000001" customHeight="1">
      <c r="B86" s="969"/>
      <c r="C86" s="1560"/>
      <c r="D86" s="1563"/>
      <c r="E86" s="1567"/>
      <c r="F86" s="952" t="str">
        <f>IF('Control Panel'!M871=0, "Not Available", 'Control Panel'!M871)</f>
        <v/>
      </c>
      <c r="G86" s="957" t="str">
        <f>IF(OR('Control Panel'!M871="", 'Control Panel'!M871=0), "", VLOOKUP('Control Panel'!M871,'Control Panel'!$O$3:$P$760, 2, FALSE))</f>
        <v/>
      </c>
      <c r="N86" s="969"/>
    </row>
    <row r="87" spans="2:14" ht="20.100000000000001" customHeight="1">
      <c r="B87" s="969"/>
      <c r="C87" s="1560"/>
      <c r="D87" s="1563"/>
      <c r="E87" s="1568"/>
      <c r="F87" s="952" t="str">
        <f>IF('Control Panel'!M872=0, "Not Available", 'Control Panel'!M872)</f>
        <v/>
      </c>
      <c r="G87" s="957" t="str">
        <f>IF(OR('Control Panel'!M872="", 'Control Panel'!M872=0), "", VLOOKUP('Control Panel'!M872,'Control Panel'!$O$3:$P$760, 2, FALSE))</f>
        <v/>
      </c>
      <c r="N87" s="969"/>
    </row>
    <row r="88" spans="2:14" ht="20.100000000000001" customHeight="1">
      <c r="B88" s="969"/>
      <c r="C88" s="1560"/>
      <c r="D88" s="1563"/>
      <c r="E88" s="1566" t="s">
        <v>1362</v>
      </c>
      <c r="F88" s="956" t="str">
        <f>IF('Control Panel'!F885=0, "Not Available", 'Control Panel'!F885)</f>
        <v/>
      </c>
      <c r="G88" s="959" t="str">
        <f>IF(OR('Control Panel'!F885="", 'Control Panel'!F885=0), "", VLOOKUP('Control Panel'!F885,'Control Panel'!$O$3:$P$760, 2, FALSE))</f>
        <v/>
      </c>
      <c r="N88" s="969"/>
    </row>
    <row r="89" spans="2:14" ht="20.100000000000001" customHeight="1">
      <c r="B89" s="969"/>
      <c r="C89" s="1560"/>
      <c r="D89" s="1563"/>
      <c r="E89" s="1567"/>
      <c r="F89" s="952" t="str">
        <f>IF('Control Panel'!F887=0, "Not Available", 'Control Panel'!F887)</f>
        <v/>
      </c>
      <c r="G89" s="957" t="str">
        <f>IF(OR('Control Panel'!F887="", 'Control Panel'!F887=0), "", VLOOKUP('Control Panel'!F887,'Control Panel'!$O$3:$P$760, 2, FALSE))</f>
        <v/>
      </c>
      <c r="N89" s="969"/>
    </row>
    <row r="90" spans="2:14" ht="20.100000000000001" customHeight="1">
      <c r="B90" s="969"/>
      <c r="C90" s="1560"/>
      <c r="D90" s="1563"/>
      <c r="E90" s="1567"/>
      <c r="F90" s="952" t="str">
        <f>IF('Control Panel'!F889=0, "Not Available", 'Control Panel'!F889)</f>
        <v/>
      </c>
      <c r="G90" s="957" t="str">
        <f>IF(OR('Control Panel'!F889="", 'Control Panel'!F889=0), "", VLOOKUP('Control Panel'!F889,'Control Panel'!$O$3:$P$760, 2, FALSE))</f>
        <v/>
      </c>
      <c r="N90" s="969"/>
    </row>
    <row r="91" spans="2:14" ht="20.100000000000001" customHeight="1">
      <c r="B91" s="969"/>
      <c r="C91" s="1560"/>
      <c r="D91" s="1563"/>
      <c r="E91" s="1568"/>
      <c r="F91" s="955" t="str">
        <f>IF('Control Panel'!F891=0, "Not Available", 'Control Panel'!F891)</f>
        <v/>
      </c>
      <c r="G91" s="958" t="str">
        <f>IF(OR('Control Panel'!F891="", 'Control Panel'!F891=0), "", VLOOKUP('Control Panel'!F891,'Control Panel'!$O$3:$P$760, 2, FALSE))</f>
        <v/>
      </c>
      <c r="N91" s="969"/>
    </row>
    <row r="92" spans="2:14" ht="20.100000000000001" customHeight="1">
      <c r="B92" s="969"/>
      <c r="C92" s="1560"/>
      <c r="D92" s="1563"/>
      <c r="E92" s="1566" t="s">
        <v>3401</v>
      </c>
      <c r="F92" s="952" t="str">
        <f>IF('Control Panel'!F895=0, "Not Available", 'Control Panel'!F895)</f>
        <v/>
      </c>
      <c r="G92" s="959" t="str">
        <f>IF(OR('Control Panel'!F895="", 'Control Panel'!F895=0), "", VLOOKUP('Control Panel'!F895,'Control Panel'!$O$3:$P$760, 2, FALSE))</f>
        <v/>
      </c>
      <c r="N92" s="969"/>
    </row>
    <row r="93" spans="2:14" ht="20.100000000000001" customHeight="1">
      <c r="B93" s="969"/>
      <c r="C93" s="1560"/>
      <c r="D93" s="1563"/>
      <c r="E93" s="1567"/>
      <c r="F93" s="952" t="str">
        <f>IF('Control Panel'!F896=0, "Not Available", 'Control Panel'!F896)</f>
        <v/>
      </c>
      <c r="G93" s="957" t="str">
        <f>IF(OR('Control Panel'!F896="", 'Control Panel'!F896=0), "", VLOOKUP('Control Panel'!F896,'Control Panel'!$O$3:$P$760, 2, FALSE))</f>
        <v/>
      </c>
      <c r="N93" s="969"/>
    </row>
    <row r="94" spans="2:14" ht="20.100000000000001" customHeight="1">
      <c r="B94" s="969"/>
      <c r="C94" s="1560"/>
      <c r="D94" s="1563"/>
      <c r="E94" s="1567"/>
      <c r="F94" s="952" t="str">
        <f>IF('Control Panel'!M895=0, "Not Available", 'Control Panel'!M895)</f>
        <v/>
      </c>
      <c r="G94" s="957" t="str">
        <f>IF(OR('Control Panel'!M895="", 'Control Panel'!M895=0), "", VLOOKUP('Control Panel'!M895,'Control Panel'!$O$3:$P$760, 2, FALSE))</f>
        <v/>
      </c>
      <c r="N94" s="969"/>
    </row>
    <row r="95" spans="2:14" ht="20.100000000000001" customHeight="1">
      <c r="B95" s="969"/>
      <c r="C95" s="1560"/>
      <c r="D95" s="1563"/>
      <c r="E95" s="1568"/>
      <c r="F95" s="955" t="str">
        <f>IF('Control Panel'!M896=0, "Not Available", 'Control Panel'!M896)</f>
        <v/>
      </c>
      <c r="G95" s="958" t="str">
        <f>IF(OR('Control Panel'!M896="", 'Control Panel'!M896=0), "", VLOOKUP('Control Panel'!M896,'Control Panel'!$O$3:$P$760, 2, FALSE))</f>
        <v/>
      </c>
      <c r="N95" s="969"/>
    </row>
    <row r="96" spans="2:14" ht="20.100000000000001" customHeight="1">
      <c r="B96" s="969"/>
      <c r="C96" s="1560"/>
      <c r="D96" s="1563" t="s">
        <v>4700</v>
      </c>
      <c r="E96" s="1566" t="s">
        <v>4700</v>
      </c>
      <c r="F96" s="952" t="str">
        <f>'Control Panel'!S764</f>
        <v/>
      </c>
      <c r="G96" s="957" t="str">
        <f>IF(OR('Control Panel'!S764="", 'Control Panel'!S764=0), "", VLOOKUP('Control Panel'!S764,'Control Panel'!$O$3:$P$760, 2, FALSE))</f>
        <v/>
      </c>
      <c r="N96" s="969"/>
    </row>
    <row r="97" spans="2:14" ht="20.100000000000001" customHeight="1">
      <c r="B97" s="969"/>
      <c r="C97" s="1560"/>
      <c r="D97" s="1563"/>
      <c r="E97" s="1567"/>
      <c r="F97" s="952" t="str">
        <f>'Control Panel'!S765</f>
        <v/>
      </c>
      <c r="G97" s="957" t="str">
        <f>IF(OR('Control Panel'!S765="", 'Control Panel'!S765=0), "", VLOOKUP('Control Panel'!S765,'Control Panel'!$O$3:$P$760, 2, FALSE))</f>
        <v/>
      </c>
      <c r="N97" s="969"/>
    </row>
    <row r="98" spans="2:14" ht="20.100000000000001" customHeight="1">
      <c r="B98" s="969"/>
      <c r="C98" s="1560"/>
      <c r="D98" s="1563"/>
      <c r="E98" s="1567"/>
      <c r="F98" s="952" t="str">
        <f>'Control Panel'!S766</f>
        <v/>
      </c>
      <c r="G98" s="957" t="str">
        <f>IF(OR('Control Panel'!S766="", 'Control Panel'!S766=0), "", VLOOKUP('Control Panel'!S766,'Control Panel'!$O$3:$P$760, 2, FALSE))</f>
        <v/>
      </c>
      <c r="N98" s="969"/>
    </row>
    <row r="99" spans="2:14" ht="20.100000000000001" customHeight="1">
      <c r="B99" s="969"/>
      <c r="C99" s="1560"/>
      <c r="D99" s="1563"/>
      <c r="E99" s="1567"/>
      <c r="F99" s="952" t="str">
        <f>'Control Panel'!Q772</f>
        <v/>
      </c>
      <c r="G99" s="957" t="str">
        <f>IF(OR('Control Panel'!Q772="", 'Control Panel'!Q772=0), "", VLOOKUP('Control Panel'!Q772,'Control Panel'!$O$3:$P$760, 2, FALSE))</f>
        <v/>
      </c>
      <c r="N99" s="969"/>
    </row>
    <row r="100" spans="2:14" ht="20.100000000000001" customHeight="1">
      <c r="B100" s="969"/>
      <c r="C100" s="1560"/>
      <c r="D100" s="1563"/>
      <c r="E100" s="1568"/>
      <c r="F100" s="955" t="str">
        <f>'Control Panel'!Q773</f>
        <v/>
      </c>
      <c r="G100" s="957" t="str">
        <f>IF(OR('Control Panel'!Q773="", 'Control Panel'!Q773=0), "", VLOOKUP('Control Panel'!Q773,'Control Panel'!$O$3:$P$760, 2, FALSE))</f>
        <v/>
      </c>
      <c r="N100" s="969"/>
    </row>
    <row r="101" spans="2:14" ht="30.75" customHeight="1">
      <c r="B101" s="969"/>
      <c r="C101" s="1560"/>
      <c r="D101" s="1563"/>
      <c r="E101" s="1566" t="s">
        <v>312</v>
      </c>
      <c r="F101" s="956" t="str">
        <f>IF('Control Panel'!Q772=0, "Not Available", 'Control Panel'!Q772)</f>
        <v/>
      </c>
      <c r="G101" s="959" t="str">
        <f>IF(OR('Control Panel'!Q772="",'Control Panel'!Q772=0),  "", VLOOKUP('Control Panel'!Q772,'Control Panel'!$O$3:$P$760, 2, FALSE))</f>
        <v/>
      </c>
      <c r="N101" s="969"/>
    </row>
    <row r="102" spans="2:14" ht="30.75" customHeight="1">
      <c r="B102" s="969"/>
      <c r="C102" s="1560"/>
      <c r="D102" s="1563"/>
      <c r="E102" s="1568"/>
      <c r="F102" s="955" t="str">
        <f>IF('Control Panel'!Q773=0, "Not Available", 'Control Panel'!Q773)</f>
        <v/>
      </c>
      <c r="G102" s="958" t="str">
        <f>IF(OR('Control Panel'!Q773="",'Control Panel'!Q773=0),  "", VLOOKUP('Control Panel'!Q773,'Control Panel'!$O$3:$P$760, 2, FALSE))</f>
        <v/>
      </c>
      <c r="N102" s="969"/>
    </row>
    <row r="103" spans="2:14" ht="20.100000000000001" customHeight="1">
      <c r="B103" s="969"/>
      <c r="C103" s="1560"/>
      <c r="D103" s="1569" t="s">
        <v>63</v>
      </c>
      <c r="E103" s="1555" t="s">
        <v>63</v>
      </c>
      <c r="F103" s="956" t="str">
        <f>IF('Control Panel'!I846=0, "Not Available", 'Control Panel'!I846)</f>
        <v/>
      </c>
      <c r="G103" s="959" t="str">
        <f>IF(OR('Control Panel'!I846="", 'Control Panel'!I846=0), "", VLOOKUP('Control Panel'!I846,'Control Panel'!$O$3:$P$760, 2, FALSE))</f>
        <v/>
      </c>
      <c r="N103" s="969"/>
    </row>
    <row r="104" spans="2:14" ht="20.100000000000001" customHeight="1">
      <c r="B104" s="969"/>
      <c r="C104" s="1560"/>
      <c r="D104" s="1569"/>
      <c r="E104" s="1556"/>
      <c r="F104" s="952" t="str">
        <f>IF('Control Panel'!I847=0, "Not Available", 'Control Panel'!I847)</f>
        <v/>
      </c>
      <c r="G104" s="957" t="str">
        <f>IF(OR('Control Panel'!I847="", 'Control Panel'!I847=0), "", VLOOKUP('Control Panel'!I847,'Control Panel'!$O$3:$P$760, 2, FALSE))</f>
        <v/>
      </c>
      <c r="N104" s="969"/>
    </row>
    <row r="105" spans="2:14" ht="20.100000000000001" customHeight="1">
      <c r="B105" s="969"/>
      <c r="C105" s="1560"/>
      <c r="D105" s="1569"/>
      <c r="E105" s="1556"/>
      <c r="F105" s="952" t="str">
        <f>IF('Control Panel'!I848=0, "Not Available", 'Control Panel'!I848)</f>
        <v/>
      </c>
      <c r="G105" s="957" t="str">
        <f>IF(OR('Control Panel'!I848="", 'Control Panel'!I848=0), "", VLOOKUP('Control Panel'!I848,'Control Panel'!$O$3:$P$760, 2, FALSE))</f>
        <v/>
      </c>
      <c r="N105" s="969"/>
    </row>
    <row r="106" spans="2:14" ht="20.100000000000001" customHeight="1">
      <c r="B106" s="969"/>
      <c r="C106" s="1560"/>
      <c r="D106" s="1564" t="s">
        <v>8</v>
      </c>
      <c r="E106" s="1555" t="s">
        <v>3163</v>
      </c>
      <c r="F106" s="956" t="str">
        <f>IF('Control Panel'!J1547=0, "Not Available", 'Control Panel'!J1547)</f>
        <v/>
      </c>
      <c r="G106" s="959" t="str">
        <f>IF('Control Panel'!J1547="", "", VLOOKUP('Control Panel'!J1547,'Control Panel'!$O$3:$P$760, 2, FALSE))</f>
        <v/>
      </c>
      <c r="N106" s="969"/>
    </row>
    <row r="107" spans="2:14" ht="20.100000000000001" customHeight="1">
      <c r="B107" s="969"/>
      <c r="C107" s="1560"/>
      <c r="D107" s="1564"/>
      <c r="E107" s="1556"/>
      <c r="F107" s="952" t="str">
        <f>IF('Control Panel'!J1548=0, "Not Available", 'Control Panel'!J1548)</f>
        <v/>
      </c>
      <c r="G107" s="957" t="str">
        <f>IF('Control Panel'!J1548="", "", VLOOKUP('Control Panel'!J1548,'Control Panel'!$O$3:$P$760, 2, FALSE))</f>
        <v/>
      </c>
      <c r="N107" s="969"/>
    </row>
    <row r="108" spans="2:14" ht="20.100000000000001" customHeight="1">
      <c r="B108" s="969"/>
      <c r="C108" s="1560"/>
      <c r="D108" s="1564"/>
      <c r="E108" s="1556"/>
      <c r="F108" s="952" t="str">
        <f>IF('Control Panel'!J1549=0, "Not Available", 'Control Panel'!J1549)</f>
        <v/>
      </c>
      <c r="G108" s="957" t="str">
        <f>IF('Control Panel'!J1549="", "", VLOOKUP('Control Panel'!J1549,'Control Panel'!$O$3:$P$760, 2, FALSE))</f>
        <v/>
      </c>
      <c r="N108" s="969"/>
    </row>
    <row r="109" spans="2:14" ht="20.100000000000001" customHeight="1">
      <c r="B109" s="969"/>
      <c r="C109" s="1560"/>
      <c r="D109" s="1564"/>
      <c r="E109" s="1556"/>
      <c r="F109" s="952" t="str">
        <f>IF('Control Panel'!J1550=0, "Not Available", 'Control Panel'!J1550)</f>
        <v/>
      </c>
      <c r="G109" s="957" t="str">
        <f>IF('Control Panel'!J1550="", "", VLOOKUP('Control Panel'!J1550,'Control Panel'!$O$3:$P$760, 2, FALSE))</f>
        <v/>
      </c>
      <c r="N109" s="969"/>
    </row>
    <row r="110" spans="2:14" ht="20.100000000000001" customHeight="1">
      <c r="B110" s="969"/>
      <c r="C110" s="1560"/>
      <c r="D110" s="1564"/>
      <c r="E110" s="1556"/>
      <c r="F110" s="952" t="str">
        <f>IF('Control Panel'!J1551=0, "Not Available", 'Control Panel'!J1551)</f>
        <v/>
      </c>
      <c r="G110" s="957" t="str">
        <f>IF('Control Panel'!J1551="", "", VLOOKUP('Control Panel'!J1551,'Control Panel'!$O$3:$P$760, 2, FALSE))</f>
        <v/>
      </c>
      <c r="N110" s="969"/>
    </row>
    <row r="111" spans="2:14" ht="20.100000000000001" customHeight="1">
      <c r="B111" s="969"/>
      <c r="C111" s="1560"/>
      <c r="D111" s="1564"/>
      <c r="E111" s="1556"/>
      <c r="F111" s="952" t="str">
        <f>IF('Control Panel'!J1552=0, "Not Available", 'Control Panel'!J1552)</f>
        <v/>
      </c>
      <c r="G111" s="957" t="str">
        <f>IF('Control Panel'!J1552="", "", VLOOKUP('Control Panel'!J1552,'Control Panel'!$O$3:$P$760, 2, FALSE))</f>
        <v/>
      </c>
      <c r="N111" s="969"/>
    </row>
    <row r="112" spans="2:14" ht="20.100000000000001" customHeight="1">
      <c r="B112" s="969"/>
      <c r="C112" s="1560"/>
      <c r="D112" s="1564"/>
      <c r="E112" s="1556"/>
      <c r="F112" s="952" t="str">
        <f>IF('Control Panel'!J1553=0, "Not Available", 'Control Panel'!J1553)</f>
        <v/>
      </c>
      <c r="G112" s="957" t="str">
        <f>IF('Control Panel'!J1553="", "", VLOOKUP('Control Panel'!J1553,'Control Panel'!$O$3:$P$760, 2, FALSE))</f>
        <v/>
      </c>
      <c r="N112" s="969"/>
    </row>
    <row r="113" spans="2:14" ht="20.100000000000001" customHeight="1">
      <c r="B113" s="969"/>
      <c r="C113" s="1560"/>
      <c r="D113" s="1564"/>
      <c r="E113" s="1556"/>
      <c r="F113" s="952" t="str">
        <f>IF('Control Panel'!J1554=0, "Not Available", 'Control Panel'!J1554)</f>
        <v/>
      </c>
      <c r="G113" s="957" t="str">
        <f>IF('Control Panel'!J1554="", "", VLOOKUP('Control Panel'!J1554,'Control Panel'!$O$3:$P$760, 2, FALSE))</f>
        <v/>
      </c>
      <c r="N113" s="969"/>
    </row>
    <row r="114" spans="2:14" ht="20.100000000000001" customHeight="1">
      <c r="B114" s="969"/>
      <c r="C114" s="1560"/>
      <c r="D114" s="1564"/>
      <c r="E114" s="1556"/>
      <c r="F114" s="952" t="str">
        <f>IF('Control Panel'!J1555=0, "Not Available", 'Control Panel'!J1555)</f>
        <v/>
      </c>
      <c r="G114" s="957" t="str">
        <f>IF('Control Panel'!J1555="", "", VLOOKUP('Control Panel'!J1555,'Control Panel'!$O$3:$P$760, 2, FALSE))</f>
        <v/>
      </c>
      <c r="N114" s="969"/>
    </row>
    <row r="115" spans="2:14" ht="20.100000000000001" hidden="1" customHeight="1">
      <c r="B115" s="969"/>
      <c r="C115" s="1560"/>
      <c r="D115" s="1564"/>
      <c r="E115" s="1556"/>
      <c r="F115" s="952" t="str">
        <f>IF('Control Panel'!J1556=0, "Not Available", 'Control Panel'!J1556)</f>
        <v>Not Available</v>
      </c>
      <c r="G115" s="957" t="str">
        <f>IF('Control Panel'!J1556="", "", VLOOKUP('Control Panel'!J1556,'Control Panel'!$O$3:$P$760, 2, FALSE))</f>
        <v/>
      </c>
      <c r="N115" s="969"/>
    </row>
    <row r="116" spans="2:14" ht="39.75" customHeight="1">
      <c r="B116" s="969"/>
      <c r="C116" s="1560"/>
      <c r="D116" s="1564"/>
      <c r="E116" s="1556" t="s">
        <v>4809</v>
      </c>
      <c r="F116" s="952" t="str">
        <f>IF('Control Panel'!J1560=0, "Not Available", 'Control Panel'!J1560)</f>
        <v/>
      </c>
      <c r="G116" s="957" t="str">
        <f>IF('Control Panel'!J1560="", "", VLOOKUP('Control Panel'!J1560,'Control Panel'!$O$3:$P$760, 2, FALSE))</f>
        <v/>
      </c>
      <c r="N116" s="969"/>
    </row>
    <row r="117" spans="2:14" ht="39.75" customHeight="1">
      <c r="B117" s="969"/>
      <c r="C117" s="1560"/>
      <c r="D117" s="1564"/>
      <c r="E117" s="1556"/>
      <c r="F117" s="952" t="str">
        <f>IF('Control Panel'!J1561=0, "Not Available", 'Control Panel'!J1561)</f>
        <v/>
      </c>
      <c r="G117" s="957" t="str">
        <f>IF('Control Panel'!J1561="", "", VLOOKUP('Control Panel'!J1561,'Control Panel'!$O$3:$P$760, 2, FALSE))</f>
        <v/>
      </c>
      <c r="N117" s="969"/>
    </row>
    <row r="118" spans="2:14" ht="39.75" customHeight="1">
      <c r="B118" s="969"/>
      <c r="C118" s="1560"/>
      <c r="D118" s="1564"/>
      <c r="E118" s="1556"/>
      <c r="F118" s="952" t="str">
        <f>IF('Control Panel'!J1562=0, "Not Available", 'Control Panel'!J1562)</f>
        <v/>
      </c>
      <c r="G118" s="957" t="str">
        <f>IF('Control Panel'!J1562="", "", VLOOKUP('Control Panel'!J1562,'Control Panel'!$O$3:$P$760, 2, FALSE))</f>
        <v/>
      </c>
      <c r="N118" s="969"/>
    </row>
    <row r="119" spans="2:14" ht="39.75" customHeight="1">
      <c r="B119" s="969"/>
      <c r="C119" s="1560"/>
      <c r="D119" s="1564"/>
      <c r="E119" s="1556"/>
      <c r="F119" s="952" t="str">
        <f>IF('Control Panel'!J1563=0, "Not Available", 'Control Panel'!J1563)</f>
        <v/>
      </c>
      <c r="G119" s="957" t="str">
        <f>IF('Control Panel'!J1563="", "", VLOOKUP('Control Panel'!J1563,'Control Panel'!$O$3:$P$760, 2, FALSE))</f>
        <v/>
      </c>
      <c r="N119" s="969"/>
    </row>
    <row r="120" spans="2:14" ht="39.75" customHeight="1">
      <c r="B120" s="969"/>
      <c r="C120" s="1560"/>
      <c r="D120" s="1564"/>
      <c r="E120" s="1556"/>
      <c r="F120" s="952" t="str">
        <f>IF('Control Panel'!J1564=0, "Not Available", 'Control Panel'!J1564)</f>
        <v/>
      </c>
      <c r="G120" s="957" t="str">
        <f>IF('Control Panel'!J1564="", "", VLOOKUP('Control Panel'!J1564,'Control Panel'!$O$3:$P$760, 2, FALSE))</f>
        <v/>
      </c>
      <c r="N120" s="969"/>
    </row>
    <row r="121" spans="2:14" ht="39.75" customHeight="1">
      <c r="B121" s="969"/>
      <c r="C121" s="1560"/>
      <c r="D121" s="1564"/>
      <c r="E121" s="1556"/>
      <c r="F121" s="952" t="str">
        <f>IF('Control Panel'!J1565=0, "Not Available", 'Control Panel'!J1565)</f>
        <v/>
      </c>
      <c r="G121" s="957" t="str">
        <f>IF('Control Panel'!J1565="", "", VLOOKUP('Control Panel'!J1565,'Control Panel'!$O$3:$P$760, 2, FALSE))</f>
        <v/>
      </c>
      <c r="N121" s="969"/>
    </row>
    <row r="122" spans="2:14" ht="54" customHeight="1">
      <c r="B122" s="969"/>
      <c r="C122" s="1560"/>
      <c r="D122" s="1226"/>
      <c r="E122" s="1227" t="s">
        <v>7403</v>
      </c>
      <c r="F122" s="1238" t="str">
        <f>IF('Control Panel'!I1692=0, "Not Available", 'Control Panel'!I1692)</f>
        <v/>
      </c>
      <c r="G122" s="1239" t="str">
        <f>IF('Control Panel'!I1692="", "", VLOOKUP('Control Panel'!I1692,'Control Panel'!$O$3:$P$760, 2, FALSE))</f>
        <v/>
      </c>
      <c r="N122" s="969"/>
    </row>
    <row r="123" spans="2:14" ht="20.100000000000001" customHeight="1">
      <c r="B123" s="969"/>
      <c r="C123" s="1560"/>
      <c r="D123" s="1563" t="s">
        <v>45</v>
      </c>
      <c r="E123" s="1556" t="s">
        <v>498</v>
      </c>
      <c r="F123" s="952" t="str">
        <f>IF('Control Panel'!F914=0, "Not Available", 'Control Panel'!F914)</f>
        <v/>
      </c>
      <c r="G123" s="957" t="str">
        <f>IF(OR('Control Panel'!F914="", 'Control Panel'!F914=0), "", VLOOKUP('Control Panel'!F914,'Control Panel'!$O$3:$P$760, 2, FALSE))</f>
        <v/>
      </c>
      <c r="N123" s="969"/>
    </row>
    <row r="124" spans="2:14" ht="20.100000000000001" customHeight="1">
      <c r="B124" s="969"/>
      <c r="C124" s="1560"/>
      <c r="D124" s="1563"/>
      <c r="E124" s="1556"/>
      <c r="F124" s="952" t="str">
        <f>IF('Control Panel'!F915=0, "Not Available", 'Control Panel'!F915)</f>
        <v/>
      </c>
      <c r="G124" s="957" t="str">
        <f>IF(OR('Control Panel'!F915="", 'Control Panel'!F915=0), "", VLOOKUP('Control Panel'!F915,'Control Panel'!$O$3:$P$760, 2, FALSE))</f>
        <v/>
      </c>
      <c r="N124" s="969"/>
    </row>
    <row r="125" spans="2:14" ht="20.100000000000001" customHeight="1">
      <c r="B125" s="969"/>
      <c r="C125" s="1560"/>
      <c r="D125" s="1563"/>
      <c r="E125" s="1556"/>
      <c r="F125" s="952" t="str">
        <f>IF('Control Panel'!F916=0, "Not Available", 'Control Panel'!F916)</f>
        <v/>
      </c>
      <c r="G125" s="957" t="str">
        <f>IF(OR('Control Panel'!F916="", 'Control Panel'!F916=0), "", VLOOKUP('Control Panel'!F916,'Control Panel'!$O$3:$P$760, 2, FALSE))</f>
        <v/>
      </c>
      <c r="N125" s="969"/>
    </row>
    <row r="126" spans="2:14" ht="20.100000000000001" customHeight="1">
      <c r="B126" s="969"/>
      <c r="C126" s="1560"/>
      <c r="D126" s="1563"/>
      <c r="E126" s="1556"/>
      <c r="F126" s="952" t="str">
        <f>IF('Control Panel'!F917=0, "Not Available", 'Control Panel'!F917)</f>
        <v/>
      </c>
      <c r="G126" s="957" t="str">
        <f>IF(OR('Control Panel'!F917="", 'Control Panel'!F917=0), "", VLOOKUP('Control Panel'!F917,'Control Panel'!$O$3:$P$760, 2, FALSE))</f>
        <v/>
      </c>
      <c r="N126" s="969"/>
    </row>
    <row r="127" spans="2:14" ht="20.100000000000001" customHeight="1">
      <c r="B127" s="969"/>
      <c r="C127" s="1560"/>
      <c r="D127" s="1563"/>
      <c r="E127" s="1556" t="s">
        <v>3164</v>
      </c>
      <c r="F127" s="952" t="str">
        <f>IF('Control Panel'!F933=0, "Not Available", 'Control Panel'!F933)</f>
        <v/>
      </c>
      <c r="G127" s="957" t="str">
        <f>IF(OR('Control Panel'!F933="", 'Control Panel'!F933=0), "", VLOOKUP('Control Panel'!F933,'Control Panel'!$O$3:$P$760, 2, FALSE))</f>
        <v/>
      </c>
      <c r="N127" s="969"/>
    </row>
    <row r="128" spans="2:14" ht="20.100000000000001" customHeight="1">
      <c r="B128" s="969"/>
      <c r="C128" s="1560"/>
      <c r="D128" s="1563"/>
      <c r="E128" s="1556"/>
      <c r="F128" s="952" t="str">
        <f>IF('Control Panel'!F934=0, "Not Available", 'Control Panel'!F934)</f>
        <v/>
      </c>
      <c r="G128" s="957" t="str">
        <f>IF(OR('Control Panel'!F934="", 'Control Panel'!F934=0), "", VLOOKUP('Control Panel'!F934,'Control Panel'!$O$3:$P$760, 2, FALSE))</f>
        <v/>
      </c>
      <c r="N128" s="969"/>
    </row>
    <row r="129" spans="2:14" ht="20.100000000000001" customHeight="1">
      <c r="B129" s="969"/>
      <c r="C129" s="1560"/>
      <c r="D129" s="1563"/>
      <c r="E129" s="1556"/>
      <c r="F129" s="952" t="str">
        <f>IF('Control Panel'!F935=0, "Not Available", 'Control Panel'!F935)</f>
        <v/>
      </c>
      <c r="G129" s="957" t="str">
        <f>IF(OR('Control Panel'!F935="", 'Control Panel'!F935=0), "", VLOOKUP('Control Panel'!F935,'Control Panel'!$O$3:$P$760, 2, FALSE))</f>
        <v/>
      </c>
      <c r="N129" s="969"/>
    </row>
    <row r="130" spans="2:14" ht="20.100000000000001" customHeight="1">
      <c r="B130" s="969"/>
      <c r="C130" s="1560"/>
      <c r="D130" s="1563"/>
      <c r="E130" s="1556"/>
      <c r="F130" s="952" t="str">
        <f>IF('Control Panel'!F938=0, "Not Available", 'Control Panel'!F938)</f>
        <v/>
      </c>
      <c r="G130" s="957" t="str">
        <f>IF(OR('Control Panel'!F938="", 'Control Panel'!F938=0), "", VLOOKUP('Control Panel'!F938,'Control Panel'!$O$3:$P$760, 2, FALSE))</f>
        <v/>
      </c>
      <c r="N130" s="969"/>
    </row>
    <row r="131" spans="2:14" ht="20.100000000000001" customHeight="1">
      <c r="B131" s="969"/>
      <c r="C131" s="1560"/>
      <c r="D131" s="1563"/>
      <c r="E131" s="1556"/>
      <c r="F131" s="952" t="str">
        <f>IF('Control Panel'!F939=0, "Not Available", 'Control Panel'!F939)</f>
        <v/>
      </c>
      <c r="G131" s="957" t="str">
        <f>IF(OR('Control Panel'!F939="", 'Control Panel'!F939=0), "", VLOOKUP('Control Panel'!F939,'Control Panel'!$O$3:$P$760, 2, FALSE))</f>
        <v/>
      </c>
      <c r="N131" s="969"/>
    </row>
    <row r="132" spans="2:14" ht="20.100000000000001" customHeight="1">
      <c r="B132" s="969"/>
      <c r="C132" s="1560"/>
      <c r="D132" s="1563"/>
      <c r="E132" s="1556"/>
      <c r="F132" s="952" t="str">
        <f>IF('Control Panel'!F940=0, "Not Available", 'Control Panel'!F940)</f>
        <v/>
      </c>
      <c r="G132" s="957" t="str">
        <f>IF(OR('Control Panel'!F940="", 'Control Panel'!F940=0), "", VLOOKUP('Control Panel'!F940,'Control Panel'!$O$3:$P$760, 2, FALSE))</f>
        <v/>
      </c>
      <c r="N132" s="969"/>
    </row>
    <row r="133" spans="2:14" ht="20.100000000000001" customHeight="1">
      <c r="B133" s="969"/>
      <c r="C133" s="1560"/>
      <c r="D133" s="1563"/>
      <c r="E133" s="1556"/>
      <c r="F133" s="952" t="str">
        <f>IF('Control Panel'!F941=0, "Not Available", 'Control Panel'!F941)</f>
        <v/>
      </c>
      <c r="G133" s="957" t="str">
        <f>IF(OR('Control Panel'!F941="", 'Control Panel'!F941=0), "", VLOOKUP('Control Panel'!F941,'Control Panel'!$O$3:$P$760, 2, FALSE))</f>
        <v/>
      </c>
      <c r="N133" s="969"/>
    </row>
    <row r="134" spans="2:14" ht="20.100000000000001" customHeight="1">
      <c r="B134" s="969"/>
      <c r="C134" s="1560"/>
      <c r="D134" s="1563"/>
      <c r="E134" s="1555" t="s">
        <v>3165</v>
      </c>
      <c r="F134" s="956" t="str">
        <f>IF('Control Panel'!F956=0, "Not Available", 'Control Panel'!F956)</f>
        <v/>
      </c>
      <c r="G134" s="959" t="str">
        <f>IF(OR('Control Panel'!F956="", 'Control Panel'!F956=0), "", VLOOKUP('Control Panel'!F956,'Control Panel'!$O$3:$P$760, 2, FALSE))</f>
        <v/>
      </c>
      <c r="N134" s="969"/>
    </row>
    <row r="135" spans="2:14" ht="20.100000000000001" customHeight="1">
      <c r="B135" s="969"/>
      <c r="C135" s="1560"/>
      <c r="D135" s="1563"/>
      <c r="E135" s="1556"/>
      <c r="F135" s="952" t="str">
        <f>IF('Control Panel'!F957=0, "Not Available", 'Control Panel'!F957)</f>
        <v/>
      </c>
      <c r="G135" s="957" t="str">
        <f>IF(OR('Control Panel'!F957="", 'Control Panel'!F957=0), "", VLOOKUP('Control Panel'!F957,'Control Panel'!$O$3:$P$760, 2, FALSE))</f>
        <v/>
      </c>
      <c r="N135" s="969"/>
    </row>
    <row r="136" spans="2:14" ht="20.100000000000001" customHeight="1">
      <c r="B136" s="969"/>
      <c r="C136" s="1560"/>
      <c r="D136" s="1563"/>
      <c r="E136" s="1562"/>
      <c r="F136" s="955" t="str">
        <f>IF('Control Panel'!F958=0, "Not Available", 'Control Panel'!F958)</f>
        <v/>
      </c>
      <c r="G136" s="958" t="str">
        <f>IF(OR('Control Panel'!F958="", 'Control Panel'!F958=0), "", VLOOKUP('Control Panel'!F958,'Control Panel'!$O$3:$P$760, 2, FALSE))</f>
        <v/>
      </c>
      <c r="N136" s="969"/>
    </row>
    <row r="137" spans="2:14" ht="20.100000000000001" customHeight="1">
      <c r="B137" s="969"/>
      <c r="C137" s="1560"/>
      <c r="D137" s="1563"/>
      <c r="E137" s="1556" t="s">
        <v>582</v>
      </c>
      <c r="F137" s="952" t="str">
        <f>IF('Control Panel'!F965=0, "Not Available", 'Control Panel'!F965)</f>
        <v/>
      </c>
      <c r="G137" s="957" t="str">
        <f>IF(OR('Control Panel'!F965="", 'Control Panel'!F965=0), "", VLOOKUP('Control Panel'!F965,'Control Panel'!$O$3:$P$760, 2, FALSE))</f>
        <v/>
      </c>
      <c r="N137" s="969"/>
    </row>
    <row r="138" spans="2:14" ht="20.100000000000001" customHeight="1">
      <c r="B138" s="969"/>
      <c r="C138" s="1560"/>
      <c r="D138" s="1563"/>
      <c r="E138" s="1562"/>
      <c r="F138" s="955" t="str">
        <f>IF('Control Panel'!F966=0, "Not Available", 'Control Panel'!F966)</f>
        <v/>
      </c>
      <c r="G138" s="958" t="str">
        <f>IF(OR('Control Panel'!F966="", 'Control Panel'!F966=0), "", VLOOKUP('Control Panel'!F966,'Control Panel'!$O$3:$P$760, 2, FALSE))</f>
        <v/>
      </c>
      <c r="N138" s="969"/>
    </row>
    <row r="139" spans="2:14" ht="20.100000000000001" customHeight="1">
      <c r="B139" s="969"/>
      <c r="C139" s="1560"/>
      <c r="D139" s="1563"/>
      <c r="E139" s="963" t="s">
        <v>3166</v>
      </c>
      <c r="F139" s="964" t="str">
        <f>IF('Control Panel'!F971=0, "Not Available", 'Control Panel'!F971)</f>
        <v/>
      </c>
      <c r="G139" s="965" t="str">
        <f>IF(OR('Control Panel'!F971="", 'Control Panel'!F971=0), "", VLOOKUP('Control Panel'!F971,'Control Panel'!$O$3:$P$760, 2, FALSE))</f>
        <v/>
      </c>
      <c r="N139" s="969"/>
    </row>
    <row r="140" spans="2:14" ht="26.25" customHeight="1">
      <c r="B140" s="969"/>
      <c r="C140" s="1560"/>
      <c r="D140" s="1563"/>
      <c r="E140" s="963" t="s">
        <v>3167</v>
      </c>
      <c r="F140" s="964" t="str">
        <f>IF('Control Panel'!I975=0, "Not Available", 'Control Panel'!I975)</f>
        <v/>
      </c>
      <c r="G140" s="965" t="str">
        <f>IF(OR('Control Panel'!I975="", 'Control Panel'!I975=0), "", VLOOKUP('Control Panel'!I975,'Control Panel'!$O$3:$P$760, 2, FALSE))</f>
        <v/>
      </c>
      <c r="N140" s="969"/>
    </row>
    <row r="141" spans="2:14" ht="25.5" customHeight="1">
      <c r="B141" s="969"/>
      <c r="C141" s="1560"/>
      <c r="D141" s="967" t="s">
        <v>147</v>
      </c>
      <c r="E141" s="1555" t="s">
        <v>147</v>
      </c>
      <c r="F141" s="956" t="str">
        <f>IF('Control Panel'!I1339=0, "Not Available", 'Control Panel'!I1339)</f>
        <v/>
      </c>
      <c r="G141" s="959" t="str">
        <f>IF(OR('Control Panel'!I1339="", 'Control Panel'!I1339=0), "", VLOOKUP('Control Panel'!I1339,'Control Panel'!$O$3:$P$760, 2, FALSE))</f>
        <v/>
      </c>
      <c r="H141" s="832" t="str">
        <f>IF(OR('Control Panel'!J1340="", 'Control Panel'!J1340=0), "", VLOOKUP('Control Panel'!J1340,'Control Panel'!$O$3:$P$760, 2, FALSE))</f>
        <v/>
      </c>
      <c r="I141" s="832" t="str">
        <f>IF(OR('Control Panel'!K1340="", 'Control Panel'!K1340=0), "", VLOOKUP('Control Panel'!K1340,'Control Panel'!$O$3:$P$760, 2, FALSE))</f>
        <v/>
      </c>
      <c r="J141" s="832" t="e">
        <f>IF(OR('Control Panel'!L1340="", 'Control Panel'!L1340=0), "", VLOOKUP('Control Panel'!L1340,'Control Panel'!$O$3:$P$760, 2, FALSE))</f>
        <v>#N/A</v>
      </c>
      <c r="K141" s="832" t="e">
        <f>IF(OR('Control Panel'!M1340="", 'Control Panel'!M1340=0), "", VLOOKUP('Control Panel'!M1340,'Control Panel'!$O$3:$P$760, 2, FALSE))</f>
        <v>#N/A</v>
      </c>
      <c r="L141" s="832" t="str">
        <f>IF(OR('Control Panel'!N1340="", 'Control Panel'!N1340=0), "", VLOOKUP('Control Panel'!N1340,'Control Panel'!$O$3:$P$760, 2, FALSE))</f>
        <v/>
      </c>
      <c r="N141" s="969"/>
    </row>
    <row r="142" spans="2:14" ht="25.5" customHeight="1">
      <c r="B142" s="969"/>
      <c r="C142" s="1560"/>
      <c r="D142" s="967"/>
      <c r="E142" s="1556"/>
      <c r="F142" s="952" t="str">
        <f>IF('Control Panel'!G1359=0, "Not Available", 'Control Panel'!G1359)</f>
        <v/>
      </c>
      <c r="G142" s="957" t="str">
        <f>IF(OR('Control Panel'!G1359="", 'Control Panel'!G1359=0), "", VLOOKUP('Control Panel'!G1359,'Control Panel'!$O$3:$P$760, 2, FALSE))</f>
        <v/>
      </c>
      <c r="N142" s="969"/>
    </row>
    <row r="143" spans="2:14" ht="20.100000000000001" customHeight="1">
      <c r="B143" s="969"/>
      <c r="C143" s="1560"/>
      <c r="D143" s="1565" t="s">
        <v>1031</v>
      </c>
      <c r="E143" s="1558" t="s">
        <v>1031</v>
      </c>
      <c r="F143" s="956" t="str">
        <f>IF('Control Panel'!D1364=0, "Not Available", 'Control Panel'!D1364)</f>
        <v/>
      </c>
      <c r="G143" s="959" t="str">
        <f>IF(OR('Control Panel'!D1364="", 'Control Panel'!D1364=0), "", VLOOKUP('Control Panel'!D1364,'Control Panel'!$O$3:$P$760, 2, FALSE))</f>
        <v/>
      </c>
      <c r="N143" s="969"/>
    </row>
    <row r="144" spans="2:14" ht="20.100000000000001" customHeight="1">
      <c r="B144" s="969"/>
      <c r="C144" s="1560"/>
      <c r="D144" s="1565"/>
      <c r="E144" s="1559"/>
      <c r="F144" s="952" t="str">
        <f>IF('Control Panel'!I1364=0, "Not Available", 'Control Panel'!I1364)</f>
        <v/>
      </c>
      <c r="G144" s="957" t="str">
        <f>IF(OR('Control Panel'!I1364="", 'Control Panel'!I1364=0), "", VLOOKUP('Control Panel'!I1364,'Control Panel'!$O$3:$P$760, 2, FALSE))</f>
        <v/>
      </c>
      <c r="N144" s="969"/>
    </row>
    <row r="145" spans="2:14" ht="20.100000000000001" customHeight="1">
      <c r="B145" s="969"/>
      <c r="C145" s="1560"/>
      <c r="D145" s="1561" t="s">
        <v>148</v>
      </c>
      <c r="E145" s="1555" t="s">
        <v>148</v>
      </c>
      <c r="F145" s="956" t="str">
        <f>IF('Control Panel'!L1374=0, "Not Available", 'Control Panel'!L1374)</f>
        <v/>
      </c>
      <c r="G145" s="959" t="str">
        <f>IF(OR('Control Panel'!L1374="", 'Control Panel'!L1374=0), "", VLOOKUP('Control Panel'!L1374,'Control Panel'!$O$3:$P$760, 2, FALSE))</f>
        <v/>
      </c>
      <c r="N145" s="969"/>
    </row>
    <row r="146" spans="2:14" ht="20.100000000000001" customHeight="1">
      <c r="B146" s="969"/>
      <c r="C146" s="1560"/>
      <c r="D146" s="1561"/>
      <c r="E146" s="1556"/>
      <c r="F146" s="952" t="str">
        <f>IF('Control Panel'!L1375=0, "Not Available", 'Control Panel'!L1375)</f>
        <v/>
      </c>
      <c r="G146" s="957" t="str">
        <f>IF(OR('Control Panel'!L1375="", 'Control Panel'!L1375=0), "", VLOOKUP('Control Panel'!L1375,'Control Panel'!$O$3:$P$760, 2, FALSE))</f>
        <v/>
      </c>
      <c r="N146" s="969"/>
    </row>
    <row r="147" spans="2:14" ht="20.100000000000001" customHeight="1">
      <c r="B147" s="969"/>
      <c r="C147" s="1560"/>
      <c r="D147" s="1561"/>
      <c r="E147" s="1556"/>
      <c r="F147" s="952" t="str">
        <f>IF('Control Panel'!L1380=0, "Not Available", 'Control Panel'!L1380)</f>
        <v/>
      </c>
      <c r="G147" s="957" t="str">
        <f>IF(OR('Control Panel'!L1380="", 'Control Panel'!L1380=0), "", VLOOKUP('Control Panel'!L1380,'Control Panel'!$O$3:$P$760, 2, FALSE))</f>
        <v/>
      </c>
      <c r="N147" s="969"/>
    </row>
    <row r="148" spans="2:14" ht="20.100000000000001" customHeight="1">
      <c r="B148" s="969"/>
      <c r="C148" s="1560"/>
      <c r="D148" s="1561"/>
      <c r="E148" s="1556"/>
      <c r="F148" s="952" t="str">
        <f>IF('Control Panel'!L1381=0, "Not Available", 'Control Panel'!L1381)</f>
        <v/>
      </c>
      <c r="G148" s="957" t="str">
        <f>IF(OR('Control Panel'!L1381="", 'Control Panel'!L1381=0), "", VLOOKUP('Control Panel'!L1381,'Control Panel'!$O$3:$P$760, 2, FALSE))</f>
        <v/>
      </c>
      <c r="N148" s="969"/>
    </row>
    <row r="149" spans="2:14" ht="20.100000000000001" customHeight="1">
      <c r="B149" s="969"/>
      <c r="C149" s="1560"/>
      <c r="D149" s="1561"/>
      <c r="E149" s="1556"/>
      <c r="F149" s="952" t="str">
        <f>IF('Control Panel'!L1382=0, "Not Available", 'Control Panel'!L1382)</f>
        <v/>
      </c>
      <c r="G149" s="957" t="str">
        <f>IF(OR('Control Panel'!L1382="", 'Control Panel'!L1382=0), "", VLOOKUP('Control Panel'!L1382,'Control Panel'!$O$3:$P$760, 2, FALSE))</f>
        <v/>
      </c>
      <c r="N149" s="969"/>
    </row>
    <row r="150" spans="2:14" ht="20.100000000000001" customHeight="1">
      <c r="B150" s="969"/>
      <c r="C150" s="1560"/>
      <c r="D150" s="1561"/>
      <c r="E150" s="1556"/>
      <c r="F150" s="952" t="str">
        <f>IF('Control Panel'!L1387=0, "Not Available", 'Control Panel'!L1387)</f>
        <v/>
      </c>
      <c r="G150" s="957" t="str">
        <f>IF(OR('Control Panel'!L1387="", 'Control Panel'!L1387=0), "", VLOOKUP('Control Panel'!L1387,'Control Panel'!$O$3:$P$760, 2, FALSE))</f>
        <v/>
      </c>
      <c r="N150" s="969"/>
    </row>
    <row r="151" spans="2:14" ht="20.100000000000001" customHeight="1">
      <c r="B151" s="969"/>
      <c r="C151" s="1560"/>
      <c r="D151" s="1561"/>
      <c r="E151" s="1556"/>
      <c r="F151" s="952" t="str">
        <f>IF('Control Panel'!L1388=0, "Not Available", 'Control Panel'!L1388)</f>
        <v/>
      </c>
      <c r="G151" s="957" t="str">
        <f>IF(OR('Control Panel'!L1388="", 'Control Panel'!L1388=0), "", VLOOKUP('Control Panel'!L1388,'Control Panel'!$O$3:$P$760, 2, FALSE))</f>
        <v/>
      </c>
      <c r="N151" s="969"/>
    </row>
    <row r="152" spans="2:14" ht="20.100000000000001" customHeight="1">
      <c r="B152" s="969"/>
      <c r="C152" s="1560"/>
      <c r="D152" s="1561"/>
      <c r="E152" s="1562"/>
      <c r="F152" s="955" t="str">
        <f>IF('Control Panel'!L1389=0, "Not Available", 'Control Panel'!L1389)</f>
        <v/>
      </c>
      <c r="G152" s="958" t="str">
        <f>IF(OR('Control Panel'!L1389="", 'Control Panel'!L1389=0), "", VLOOKUP('Control Panel'!L1389,'Control Panel'!$O$3:$P$760, 2, FALSE))</f>
        <v/>
      </c>
      <c r="N152" s="969"/>
    </row>
    <row r="153" spans="2:14" ht="20.100000000000001" customHeight="1">
      <c r="B153" s="969"/>
      <c r="C153" s="1560"/>
      <c r="D153" s="1561" t="s">
        <v>1009</v>
      </c>
      <c r="E153" s="1555" t="s">
        <v>967</v>
      </c>
      <c r="F153" s="956" t="str">
        <f>IF('Control Panel'!E1043=0, "Not Available", 'Control Panel'!E1043)</f>
        <v/>
      </c>
      <c r="G153" s="959" t="str">
        <f>IF(OR('Control Panel'!E1043="", 'Control Panel'!E1043=0), "", VLOOKUP('Control Panel'!E1043,'Control Panel'!$O$3:$P$760, 2, FALSE))</f>
        <v/>
      </c>
      <c r="N153" s="969"/>
    </row>
    <row r="154" spans="2:14" ht="20.100000000000001" customHeight="1">
      <c r="B154" s="969"/>
      <c r="C154" s="1560"/>
      <c r="D154" s="1561"/>
      <c r="E154" s="1556"/>
      <c r="F154" s="952" t="str">
        <f>IF('Control Panel'!E1047=0, "Not Available", 'Control Panel'!E1047)</f>
        <v/>
      </c>
      <c r="G154" s="957" t="str">
        <f>IF(OR('Control Panel'!E1047="", 'Control Panel'!E1047=0), "", VLOOKUP('Control Panel'!E1047,'Control Panel'!$O$3:$P$760, 2, FALSE))</f>
        <v/>
      </c>
      <c r="N154" s="969"/>
    </row>
    <row r="155" spans="2:14" ht="20.100000000000001" customHeight="1">
      <c r="B155" s="969"/>
      <c r="C155" s="1560"/>
      <c r="D155" s="1561"/>
      <c r="E155" s="1562"/>
      <c r="F155" s="955" t="str">
        <f>IF('Control Panel'!E1051=0, "Not Available", 'Control Panel'!E1051)</f>
        <v/>
      </c>
      <c r="G155" s="958" t="str">
        <f>IF(OR('Control Panel'!E1051="", 'Control Panel'!E1051=0), "", VLOOKUP('Control Panel'!E1051,'Control Panel'!$O$3:$P$760, 2, FALSE))</f>
        <v/>
      </c>
      <c r="N155" s="969"/>
    </row>
    <row r="156" spans="2:14" ht="20.100000000000001" customHeight="1">
      <c r="B156" s="969"/>
      <c r="C156" s="1560"/>
      <c r="D156" s="1561"/>
      <c r="E156" s="1555" t="s">
        <v>1008</v>
      </c>
      <c r="F156" s="956" t="str">
        <f>IF('Control Panel'!X1060=0, "Not Available", 'Control Panel'!X1060)</f>
        <v/>
      </c>
      <c r="G156" s="959" t="str">
        <f>IF(OR('Control Panel'!X1060="", 'Control Panel'!X1060=0), "", VLOOKUP('Control Panel'!X1060,'Control Panel'!$O$3:$P$760, 2, FALSE))</f>
        <v/>
      </c>
      <c r="N156" s="969"/>
    </row>
    <row r="157" spans="2:14" ht="20.100000000000001" customHeight="1">
      <c r="B157" s="969"/>
      <c r="C157" s="1560"/>
      <c r="D157" s="1561"/>
      <c r="E157" s="1556"/>
      <c r="F157" s="952" t="str">
        <f>IF('Control Panel'!X1061=0, "Not Available", 'Control Panel'!X1061)</f>
        <v/>
      </c>
      <c r="G157" s="957" t="str">
        <f>IF(OR('Control Panel'!X1061="", 'Control Panel'!X1061=0), "", VLOOKUP('Control Panel'!X1061,'Control Panel'!$O$3:$P$760, 2, FALSE))</f>
        <v/>
      </c>
      <c r="N157" s="969"/>
    </row>
    <row r="158" spans="2:14" ht="20.100000000000001" customHeight="1">
      <c r="B158" s="969"/>
      <c r="C158" s="1560"/>
      <c r="D158" s="1561"/>
      <c r="E158" s="1556"/>
      <c r="F158" s="952" t="str">
        <f>IF('Control Panel'!X1062=0, "Not Available", 'Control Panel'!X1062)</f>
        <v/>
      </c>
      <c r="G158" s="957" t="str">
        <f>IF(OR('Control Panel'!X1062="", 'Control Panel'!X1062=0), "", VLOOKUP('Control Panel'!X1062,'Control Panel'!$O$3:$P$760, 2, FALSE))</f>
        <v/>
      </c>
      <c r="N158" s="969"/>
    </row>
    <row r="159" spans="2:14" ht="20.100000000000001" customHeight="1">
      <c r="B159" s="969"/>
      <c r="C159" s="1560"/>
      <c r="D159" s="1561"/>
      <c r="E159" s="1556"/>
      <c r="F159" s="952" t="str">
        <f>IF('Control Panel'!X1063=0, "Not Available", 'Control Panel'!X1063)</f>
        <v/>
      </c>
      <c r="G159" s="957" t="str">
        <f>IF(OR('Control Panel'!X1063="", 'Control Panel'!X1063=0), "", VLOOKUP('Control Panel'!X1063,'Control Panel'!$O$3:$P$760, 2, FALSE))</f>
        <v/>
      </c>
      <c r="N159" s="969"/>
    </row>
    <row r="160" spans="2:14" ht="20.100000000000001" customHeight="1">
      <c r="B160" s="969"/>
      <c r="C160" s="1560"/>
      <c r="D160" s="1561"/>
      <c r="E160" s="1556"/>
      <c r="F160" s="952" t="str">
        <f>IF('Control Panel'!X1064=0, "Not Available", 'Control Panel'!X1064)</f>
        <v/>
      </c>
      <c r="G160" s="957" t="str">
        <f>IF(OR('Control Panel'!X1064="", 'Control Panel'!X1064=0), "", VLOOKUP('Control Panel'!X1064,'Control Panel'!$O$3:$P$760, 2, FALSE))</f>
        <v/>
      </c>
      <c r="N160" s="969"/>
    </row>
    <row r="161" spans="2:14" ht="20.100000000000001" customHeight="1">
      <c r="B161" s="969"/>
      <c r="C161" s="1560"/>
      <c r="D161" s="1561"/>
      <c r="E161" s="1562"/>
      <c r="F161" s="955" t="str">
        <f>IF('Control Panel'!X1065=0, "Not Available", 'Control Panel'!X1065)</f>
        <v/>
      </c>
      <c r="G161" s="958" t="str">
        <f>IF(OR('Control Panel'!X1065="", 'Control Panel'!X1065=0), "", VLOOKUP('Control Panel'!X1065,'Control Panel'!$O$3:$P$760, 2, FALSE))</f>
        <v/>
      </c>
      <c r="N161" s="969"/>
    </row>
    <row r="162" spans="2:14" ht="20.100000000000001" customHeight="1">
      <c r="B162" s="969"/>
      <c r="C162" s="1560"/>
      <c r="D162" s="1561" t="s">
        <v>1117</v>
      </c>
      <c r="E162" s="1555" t="s">
        <v>1117</v>
      </c>
      <c r="F162" s="956" t="str">
        <f>IF('Control Panel'!B1412=0, "Not Available", 'Control Panel'!B1412)</f>
        <v/>
      </c>
      <c r="G162" s="959" t="str">
        <f>IF(OR('Control Panel'!B1412="", 'Control Panel'!B1412=0), "", VLOOKUP('Control Panel'!B1412,'Control Panel'!$O$3:$P$760, 2, FALSE))</f>
        <v/>
      </c>
      <c r="N162" s="969"/>
    </row>
    <row r="163" spans="2:14" ht="20.100000000000001" customHeight="1">
      <c r="B163" s="969"/>
      <c r="C163" s="1560"/>
      <c r="D163" s="1561"/>
      <c r="E163" s="1556"/>
      <c r="F163" s="952" t="str">
        <f>IF('Control Panel'!D1412=0, "Not Available", 'Control Panel'!D1412)</f>
        <v/>
      </c>
      <c r="G163" s="957" t="str">
        <f>IF(OR('Control Panel'!D1412="", 'Control Panel'!D1412=0), "", VLOOKUP('Control Panel'!D1412,'Control Panel'!$O$3:$P$760, 2, FALSE))</f>
        <v/>
      </c>
      <c r="N163" s="969"/>
    </row>
    <row r="164" spans="2:14" ht="20.100000000000001" customHeight="1">
      <c r="B164" s="969"/>
      <c r="C164" s="1560"/>
      <c r="D164" s="1561"/>
      <c r="E164" s="1556"/>
      <c r="F164" s="952" t="str">
        <f>IF('Control Panel'!F1412=0, "Not Available", 'Control Panel'!F1412)</f>
        <v/>
      </c>
      <c r="G164" s="957" t="str">
        <f>IF(OR('Control Panel'!F1412="", 'Control Panel'!F1412=0), "", VLOOKUP('Control Panel'!F1412,'Control Panel'!$O$3:$P$760, 2, FALSE))</f>
        <v/>
      </c>
      <c r="N164" s="969"/>
    </row>
    <row r="165" spans="2:14" ht="20.100000000000001" customHeight="1">
      <c r="B165" s="969"/>
      <c r="C165" s="1560"/>
      <c r="D165" s="1561"/>
      <c r="E165" s="1556"/>
      <c r="F165" s="955" t="str">
        <f>IF('Control Panel'!H1412=0, "Not Available", 'Control Panel'!H1412)</f>
        <v/>
      </c>
      <c r="G165" s="1250" t="str">
        <f>IF(OR('Control Panel'!H1412="", 'Control Panel'!H1412=0), "", VLOOKUP('Control Panel'!H1412,'Control Panel'!$O$3:$P$760, 2, FALSE))</f>
        <v/>
      </c>
      <c r="N165" s="969"/>
    </row>
    <row r="166" spans="2:14" ht="20.100000000000001" customHeight="1">
      <c r="B166" s="969"/>
      <c r="C166" s="1560"/>
      <c r="D166" s="1554" t="s">
        <v>1118</v>
      </c>
      <c r="E166" s="1555" t="s">
        <v>1118</v>
      </c>
      <c r="F166" s="952" t="str">
        <f>IF('Control Panel'!C1416=0, "Not Available", 'Control Panel'!C1416)</f>
        <v/>
      </c>
      <c r="G166" s="957" t="str">
        <f>IF(OR('Control Panel'!C1416="", 'Control Panel'!C1416=0), "", VLOOKUP('Control Panel'!C1416,'Control Panel'!$O$3:$P$760, 2, FALSE))</f>
        <v/>
      </c>
      <c r="N166" s="969"/>
    </row>
    <row r="167" spans="2:14" ht="20.100000000000001" customHeight="1">
      <c r="B167" s="969"/>
      <c r="C167" s="1560"/>
      <c r="D167" s="1554"/>
      <c r="E167" s="1556"/>
      <c r="F167" s="952" t="str">
        <f>IF('Control Panel'!F1416=0, "Not Available", 'Control Panel'!F1416)</f>
        <v/>
      </c>
      <c r="G167" s="957" t="str">
        <f>IF(OR('Control Panel'!F1416="", 'Control Panel'!F1416=0), "", VLOOKUP('Control Panel'!F1416,'Control Panel'!$O$3:$P$760, 2, FALSE))</f>
        <v/>
      </c>
      <c r="N167" s="969"/>
    </row>
    <row r="168" spans="2:14" ht="23.25" customHeight="1">
      <c r="B168" s="969"/>
      <c r="C168" s="1560"/>
      <c r="D168" s="1554"/>
      <c r="E168" s="1557"/>
      <c r="F168" s="952" t="str">
        <f>IF('Control Panel'!I1416=0, "Not Available", 'Control Panel'!I1416)</f>
        <v/>
      </c>
      <c r="G168" s="957" t="str">
        <f>IF(OR('Control Panel'!I1416="", 'Control Panel'!I1416=0), "", VLOOKUP('Control Panel'!I1416,'Control Panel'!$O$3:$P$760, 2, FALSE))</f>
        <v/>
      </c>
      <c r="N168" s="969"/>
    </row>
    <row r="169" spans="2:14" ht="20.100000000000001" customHeight="1">
      <c r="B169" s="969"/>
      <c r="C169" s="1560"/>
      <c r="D169" s="967" t="s">
        <v>1105</v>
      </c>
      <c r="E169" s="1247" t="s">
        <v>1105</v>
      </c>
      <c r="F169" s="1248" t="str">
        <f>IF('Control Panel'!C1421=0, "Not Available", 'Control Panel'!C1421)</f>
        <v/>
      </c>
      <c r="G169" s="1249" t="str">
        <f>IF(OR('Control Panel'!C1421="", 'Control Panel'!C1421=0), "", VLOOKUP('Control Panel'!C1421,'Control Panel'!$O$3:$P$760, 2, FALSE))</f>
        <v/>
      </c>
      <c r="N169" s="969"/>
    </row>
    <row r="170" spans="2:14" ht="20.100000000000001" customHeight="1">
      <c r="B170" s="969"/>
      <c r="C170" s="1560"/>
      <c r="D170" s="1561" t="s">
        <v>1405</v>
      </c>
      <c r="E170" s="1555" t="s">
        <v>1405</v>
      </c>
      <c r="F170" s="956" t="str">
        <f>IF('Control Panel'!C1442=0, "Not Available", 'Control Panel'!C1442)</f>
        <v/>
      </c>
      <c r="G170" s="959" t="str">
        <f>IF(OR('Control Panel'!C1442="", 'Control Panel'!C1442=0),  "", VLOOKUP('SKU List'!F170,'Control Panel'!C1442:D1443, 2, FALSE ))</f>
        <v/>
      </c>
      <c r="N170" s="969"/>
    </row>
    <row r="171" spans="2:14" ht="20.100000000000001" customHeight="1">
      <c r="B171" s="969"/>
      <c r="C171" s="1560"/>
      <c r="D171" s="1561"/>
      <c r="E171" s="1556"/>
      <c r="F171" s="952" t="str">
        <f>IF('Control Panel'!C1442=0, "Not Available", 'Control Panel'!C1443)</f>
        <v/>
      </c>
      <c r="G171" s="962" t="str">
        <f>IF(OR('Control Panel'!C1442="", 'Control Panel'!C1442=0),  "", VLOOKUP('SKU List'!F171,'Control Panel'!C1442:D1443, 2, FALSE ))</f>
        <v/>
      </c>
      <c r="N171" s="969"/>
    </row>
    <row r="172" spans="2:14" ht="18.75" customHeight="1">
      <c r="B172" s="969"/>
      <c r="C172" s="1560"/>
      <c r="D172" s="1561"/>
      <c r="E172" s="1556"/>
      <c r="F172" s="952" t="str">
        <f>IF('Control Panel'!G1442=0, "Not Available", 'Control Panel'!G1442)</f>
        <v/>
      </c>
      <c r="G172" s="962" t="str">
        <f>IF(OR('Control Panel'!G1442="", 'Control Panel'!G1442=0),  "", VLOOKUP('SKU List'!F172,'Control Panel'!G1442:H1443, 2, FALSE ))</f>
        <v/>
      </c>
      <c r="N172" s="969"/>
    </row>
    <row r="173" spans="2:14" ht="20.100000000000001" customHeight="1">
      <c r="B173" s="969"/>
      <c r="C173" s="1560"/>
      <c r="D173" s="1561"/>
      <c r="E173" s="1562"/>
      <c r="F173" s="955" t="str">
        <f>IF('Control Panel'!G1443=0, "Not Available", 'Control Panel'!G1443)</f>
        <v/>
      </c>
      <c r="G173" s="966" t="str">
        <f>IF(OR('Control Panel'!G1443="", 'Control Panel'!G1443=0),  "", VLOOKUP('SKU List'!F173,'Control Panel'!G1442:H1443, 2, FALSE ))</f>
        <v/>
      </c>
      <c r="N173" s="969"/>
    </row>
    <row r="174" spans="2:14" ht="20.100000000000001" customHeight="1">
      <c r="B174" s="969"/>
      <c r="C174" s="1560"/>
      <c r="D174" s="1561" t="s">
        <v>503</v>
      </c>
      <c r="E174" s="1556" t="s">
        <v>503</v>
      </c>
      <c r="F174" s="952" t="str">
        <f>IF('Control Panel'!H1588=0, "Not Available", 'Control Panel'!H1588)</f>
        <v/>
      </c>
      <c r="G174" s="957" t="str">
        <f>IF(OR('Control Panel'!H1588="", 'Control Panel'!H1588=0),  "", VLOOKUP('SKU List'!F174,'Control Panel'!H$1587:I$1598, 2, FALSE ))</f>
        <v/>
      </c>
      <c r="N174" s="969"/>
    </row>
    <row r="175" spans="2:14" ht="20.100000000000001" customHeight="1">
      <c r="B175" s="969"/>
      <c r="C175" s="1560"/>
      <c r="D175" s="1561"/>
      <c r="E175" s="1556"/>
      <c r="F175" s="952" t="str">
        <f>IF('Control Panel'!H1589=0, "Not Available", 'Control Panel'!H1589)</f>
        <v/>
      </c>
      <c r="G175" s="962" t="str">
        <f>IF(OR('Control Panel'!H1589="", 'Control Panel'!H1589=0),  "", VLOOKUP('SKU List'!F175,'Control Panel'!H$1587:I$1598, 2, FALSE ))</f>
        <v/>
      </c>
      <c r="N175" s="969"/>
    </row>
    <row r="176" spans="2:14" ht="20.100000000000001" customHeight="1">
      <c r="B176" s="969"/>
      <c r="C176" s="1560"/>
      <c r="D176" s="1561"/>
      <c r="E176" s="1556"/>
      <c r="F176" s="952" t="str">
        <f>IF('Control Panel'!H1590=0, "Not Available", 'Control Panel'!H1590)</f>
        <v/>
      </c>
      <c r="G176" s="962" t="str">
        <f>IF(OR('Control Panel'!H1590="", 'Control Panel'!H1590=0),  "", VLOOKUP('SKU List'!F176,'Control Panel'!H$1587:I$1598, 2, FALSE ))</f>
        <v/>
      </c>
      <c r="N176" s="969"/>
    </row>
    <row r="177" spans="2:14" ht="20.100000000000001" customHeight="1">
      <c r="B177" s="969"/>
      <c r="C177" s="1560"/>
      <c r="D177" s="1561"/>
      <c r="E177" s="1556"/>
      <c r="F177" s="952" t="str">
        <f>IF('Control Panel'!H1591=0, "Not Available", 'Control Panel'!H1591)</f>
        <v/>
      </c>
      <c r="G177" s="962" t="str">
        <f>IF(OR('Control Panel'!H1591="", 'Control Panel'!H1591=0),  "", VLOOKUP('SKU List'!F177,'Control Panel'!H$1587:I$1598, 2, FALSE ))</f>
        <v/>
      </c>
      <c r="N177" s="969"/>
    </row>
    <row r="178" spans="2:14" ht="20.100000000000001" customHeight="1">
      <c r="B178" s="969"/>
      <c r="C178" s="1560"/>
      <c r="D178" s="1561"/>
      <c r="E178" s="1556"/>
      <c r="F178" s="952" t="str">
        <f>IF('Control Panel'!H1597=0, "Not Available", 'Control Panel'!H1597)</f>
        <v/>
      </c>
      <c r="G178" s="962" t="str">
        <f>IF(OR('Control Panel'!H1597="", 'Control Panel'!H1597=0),  "", VLOOKUP('SKU List'!F178,'Control Panel'!H$1587:I$1598, 2, FALSE ))</f>
        <v/>
      </c>
      <c r="N178" s="969"/>
    </row>
    <row r="179" spans="2:14" ht="20.100000000000001" customHeight="1">
      <c r="B179" s="969"/>
      <c r="C179" s="1560"/>
      <c r="D179" s="1561"/>
      <c r="E179" s="1556"/>
      <c r="F179" s="952" t="str">
        <f>IF('Control Panel'!H1598=0, "Not Available", 'Control Panel'!H1598)</f>
        <v/>
      </c>
      <c r="G179" s="962" t="str">
        <f>IF(OR('Control Panel'!H1598="", 'Control Panel'!H1598=0),  "", VLOOKUP('SKU List'!F179,'Control Panel'!H$1587:I$1598, 2, FALSE ))</f>
        <v/>
      </c>
      <c r="N179" s="969"/>
    </row>
    <row r="180" spans="2:14" ht="20.100000000000001" customHeight="1">
      <c r="B180" s="969"/>
      <c r="C180" s="1560"/>
      <c r="D180" s="1561"/>
      <c r="E180" s="1556"/>
      <c r="F180" s="952" t="str">
        <f>IF('Control Panel'!H1603=0, "Not Available", 'Control Panel'!H1603)</f>
        <v/>
      </c>
      <c r="G180" s="962" t="str">
        <f>IF(OR('Control Panel'!H1603="", 'Control Panel'!H1603=0),  "", VLOOKUP('SKU List'!F180,'Control Panel'!$H$1602:$I$1607, 2, FALSE ))</f>
        <v/>
      </c>
      <c r="N180" s="969"/>
    </row>
    <row r="181" spans="2:14" ht="20.100000000000001" customHeight="1">
      <c r="B181" s="969"/>
      <c r="C181" s="1560"/>
      <c r="D181" s="1561"/>
      <c r="E181" s="1556"/>
      <c r="F181" s="952" t="str">
        <f>IF('Control Panel'!H1604=0, "Not Available", 'Control Panel'!H1604)</f>
        <v/>
      </c>
      <c r="G181" s="962" t="str">
        <f>IF(OR('Control Panel'!H1604="", 'Control Panel'!H1604=0),  "", VLOOKUP('SKU List'!F181,'Control Panel'!$H$1602:$I$1607, 2, FALSE ))</f>
        <v/>
      </c>
      <c r="N181" s="969"/>
    </row>
    <row r="182" spans="2:14" ht="20.100000000000001" customHeight="1">
      <c r="B182" s="969"/>
      <c r="C182" s="1560"/>
      <c r="D182" s="1561"/>
      <c r="E182" s="1556"/>
      <c r="F182" s="952" t="str">
        <f>IF('Control Panel'!H1605=0, "Not Available", 'Control Panel'!H1605)</f>
        <v/>
      </c>
      <c r="G182" s="962" t="str">
        <f>IF(OR('Control Panel'!H1605="", 'Control Panel'!H1605=0),  "", VLOOKUP('SKU List'!F182,'Control Panel'!$H$1602:$I$1607, 2, FALSE ))</f>
        <v/>
      </c>
      <c r="N182" s="969"/>
    </row>
    <row r="183" spans="2:14" ht="20.100000000000001" customHeight="1">
      <c r="B183" s="969"/>
      <c r="C183" s="1560"/>
      <c r="D183" s="1561"/>
      <c r="E183" s="1556"/>
      <c r="F183" s="952" t="str">
        <f>IF('Control Panel'!H1606=0, "Not Available", 'Control Panel'!H1606)</f>
        <v/>
      </c>
      <c r="G183" s="962" t="str">
        <f>IF(OR('Control Panel'!H1606="", 'Control Panel'!H1606=0),  "", VLOOKUP('SKU List'!F183,'Control Panel'!$H$1602:$I$1607, 2, FALSE ))</f>
        <v/>
      </c>
      <c r="N183" s="969"/>
    </row>
    <row r="184" spans="2:14" ht="20.100000000000001" customHeight="1">
      <c r="B184" s="969"/>
      <c r="C184" s="1560"/>
      <c r="D184" s="1561"/>
      <c r="E184" s="1556"/>
      <c r="F184" s="952" t="str">
        <f>IF('Control Panel'!H1607=0, "Not Available", 'Control Panel'!H1607)</f>
        <v/>
      </c>
      <c r="G184" s="962" t="str">
        <f>IF(OR('Control Panel'!H1607="", 'Control Panel'!H1607=0),  "", VLOOKUP('SKU List'!F184,'Control Panel'!$H$1602:$I$1607, 2, FALSE ))</f>
        <v/>
      </c>
      <c r="N184" s="969"/>
    </row>
    <row r="185" spans="2:14" ht="20.100000000000001" customHeight="1">
      <c r="B185" s="969"/>
      <c r="C185" s="1560"/>
      <c r="D185" s="979" t="s">
        <v>140</v>
      </c>
      <c r="E185" s="978" t="s">
        <v>140</v>
      </c>
      <c r="F185" s="956" t="str">
        <f>IF('Control Panel'!D1020=0, "Not Available", 'Control Panel'!D1020)</f>
        <v/>
      </c>
      <c r="G185" s="959" t="str">
        <f>IF(OR('Control Panel'!D1020="", 'Control Panel'!D1020=0),  "", VLOOKUP('Control Panel'!D1020,'Control Panel'!$O$3:$P$760, 2, FALSE))</f>
        <v/>
      </c>
      <c r="N185" s="969"/>
    </row>
    <row r="186" spans="2:14" ht="20.100000000000001" customHeight="1">
      <c r="B186" s="969"/>
      <c r="C186" s="1560"/>
      <c r="D186" s="1582" t="s">
        <v>143</v>
      </c>
      <c r="E186" s="1558" t="s">
        <v>143</v>
      </c>
      <c r="F186" s="956" t="str">
        <f>IF('Control Panel'!D1164=0, "Not Available", 'Control Panel'!D1164)</f>
        <v/>
      </c>
      <c r="G186" s="959" t="str">
        <f>IF(OR('Control Panel'!D1164="", 'Control Panel'!D1164=0), "", VLOOKUP('Control Panel'!D1164,'Control Panel'!$O$3:$P$760, 2, FALSE))</f>
        <v/>
      </c>
      <c r="N186" s="969"/>
    </row>
    <row r="187" spans="2:14" ht="20.100000000000001" customHeight="1">
      <c r="B187" s="969"/>
      <c r="C187" s="1560"/>
      <c r="D187" s="1582"/>
      <c r="E187" s="1578"/>
      <c r="F187" s="832" t="str">
        <f>IF('Control Panel'!D1166=0, "Not Available", 'Control Panel'!D1166)</f>
        <v/>
      </c>
      <c r="G187" s="962" t="str">
        <f>IF(OR('Control Panel'!D1165="", 'Control Panel'!D1165=0), "", VLOOKUP('Control Panel'!D1165,'Control Panel'!$O$3:$P$760, 2, FALSE))</f>
        <v/>
      </c>
      <c r="N187" s="969"/>
    </row>
    <row r="188" spans="2:14" ht="20.100000000000001" customHeight="1">
      <c r="B188" s="969"/>
      <c r="C188" s="1560"/>
      <c r="D188" s="1582"/>
      <c r="E188" s="1559"/>
      <c r="F188" s="952" t="str">
        <f>IF('Control Panel'!D1165=0, "Not Available", 'Control Panel'!D1165)</f>
        <v/>
      </c>
      <c r="G188" s="1240" t="str">
        <f>IF(OR('Control Panel'!D1166="", 'Control Panel'!D1166=0), "", VLOOKUP('Control Panel'!D1166,'Control Panel'!$O$3:$P$760, 2, FALSE))</f>
        <v/>
      </c>
      <c r="N188" s="969"/>
    </row>
    <row r="189" spans="2:14" ht="20.100000000000001" customHeight="1">
      <c r="B189" s="969"/>
      <c r="C189" s="1560"/>
      <c r="D189" s="1565" t="s">
        <v>445</v>
      </c>
      <c r="E189" s="1229" t="s">
        <v>445</v>
      </c>
      <c r="F189" s="1229" t="str">
        <f>IF('Control Panel'!F1530=0, "Not Available", 'Control Panel'!F1530)</f>
        <v/>
      </c>
      <c r="G189" s="962" t="str">
        <f>IF(OR('Control Panel'!F1530="", 'Control Panel'!F1530=0), "", VLOOKUP(F189, 'Control Panel'!$F$1530:$G$1532, 2, FALSE ))</f>
        <v/>
      </c>
      <c r="N189" s="969"/>
    </row>
    <row r="190" spans="2:14" ht="20.100000000000001" customHeight="1">
      <c r="B190" s="969"/>
      <c r="C190" s="1560"/>
      <c r="D190" s="1565"/>
      <c r="E190" s="1231"/>
      <c r="F190" s="1231" t="str">
        <f>IF('Control Panel'!F1531=0, "Not Available", 'Control Panel'!F1531)</f>
        <v/>
      </c>
      <c r="G190" s="962" t="str">
        <f>IF(OR('Control Panel'!F1531="", 'Control Panel'!F1531=0), "", VLOOKUP(F190, 'Control Panel'!$F$1530:$G$1532, 2, FALSE ))</f>
        <v/>
      </c>
      <c r="N190" s="969"/>
    </row>
    <row r="191" spans="2:14" ht="20.100000000000001" customHeight="1">
      <c r="B191" s="969"/>
      <c r="C191" s="1560"/>
      <c r="D191" s="1565"/>
      <c r="E191" s="1230"/>
      <c r="F191" s="1230" t="str">
        <f>IF('Control Panel'!F1532=0, "Not Available", 'Control Panel'!F1532)</f>
        <v/>
      </c>
      <c r="G191" s="1240" t="str">
        <f>IF(OR('Control Panel'!F1532="", 'Control Panel'!F1532=0), "", VLOOKUP(F191, 'Control Panel'!$F$1530:$G$1532, 2, FALSE ))</f>
        <v/>
      </c>
      <c r="N191" s="969"/>
    </row>
    <row r="192" spans="2:14" ht="20.100000000000001" customHeight="1">
      <c r="B192" s="969"/>
      <c r="C192" s="1560"/>
      <c r="D192" s="979" t="s">
        <v>1370</v>
      </c>
      <c r="E192" s="1229" t="s">
        <v>1370</v>
      </c>
      <c r="F192" s="1229" t="str">
        <f>IF('Control Panel'!G1651=0, "Not Available", 'Control Panel'!G1651)</f>
        <v/>
      </c>
      <c r="G192" s="962" t="str">
        <f>IF('Control Panel'!G1651="", "", VLOOKUP('Control Panel'!G1651,'Control Panel'!$O$3:$P$760, 2, FALSE))</f>
        <v/>
      </c>
      <c r="N192" s="969"/>
    </row>
    <row r="193" spans="2:14" ht="20.100000000000001" customHeight="1">
      <c r="B193" s="969"/>
      <c r="C193" s="1228"/>
      <c r="D193" s="1232"/>
      <c r="E193" s="1230"/>
      <c r="F193" s="1230"/>
      <c r="G193" s="1240"/>
      <c r="N193" s="969"/>
    </row>
    <row r="194" spans="2:14" ht="20.100000000000001" customHeight="1">
      <c r="B194" s="969"/>
      <c r="C194" s="1228"/>
      <c r="D194" s="1565" t="s">
        <v>7370</v>
      </c>
      <c r="E194" s="1231" t="s">
        <v>7404</v>
      </c>
      <c r="F194" s="952" t="str">
        <f>IF('Control Panel'!C1675=0, "Not Available", 'Control Panel'!C1675)</f>
        <v/>
      </c>
      <c r="G194" s="962" t="str">
        <f>IF(OR('Control Panel'!C1675="", 'Control Panel'!C1675=0), "",'Control Panel'!P722)</f>
        <v/>
      </c>
      <c r="N194" s="969"/>
    </row>
    <row r="195" spans="2:14" ht="20.100000000000001" customHeight="1">
      <c r="B195" s="969"/>
      <c r="C195" s="1228"/>
      <c r="D195" s="1565"/>
      <c r="E195" s="1231" t="s">
        <v>549</v>
      </c>
      <c r="F195" s="952" t="str">
        <f>IF('Control Panel'!F1675=0, "Not Available", 'Control Panel'!F1675)</f>
        <v/>
      </c>
      <c r="G195" s="962" t="str">
        <f>IF(OR('Control Panel'!F1675="", 'Control Panel'!F1675=0), "",'Control Panel'!P723)</f>
        <v/>
      </c>
      <c r="N195" s="969"/>
    </row>
    <row r="196" spans="2:14" ht="20.100000000000001" customHeight="1">
      <c r="B196" s="969"/>
      <c r="C196" s="1228"/>
      <c r="D196" s="1565"/>
      <c r="E196" s="1231" t="s">
        <v>550</v>
      </c>
      <c r="F196" s="952" t="str">
        <f>IF('Control Panel'!I1675=0, "Not Available",'Control Panel'!I1675)</f>
        <v/>
      </c>
      <c r="G196" s="962" t="str">
        <f>IF(OR('Control Panel'!I1675="", 'Control Panel'!I1675=0), "",'Control Panel'!P724)</f>
        <v/>
      </c>
      <c r="N196" s="969"/>
    </row>
    <row r="197" spans="2:14" ht="20.100000000000001" customHeight="1">
      <c r="B197" s="969"/>
      <c r="C197" s="1228"/>
      <c r="D197" s="1565"/>
      <c r="E197" s="1231" t="s">
        <v>7404</v>
      </c>
      <c r="F197" s="952" t="str">
        <f>IF('Control Panel'!F1686=0, "Not Available",'Control Panel'!F1686)</f>
        <v/>
      </c>
      <c r="G197" s="962" t="str">
        <f>IF(OR('Control Panel'!F1686="", 'Control Panel'!F1686=0), "",'Control Panel'!P726)</f>
        <v/>
      </c>
      <c r="N197" s="969"/>
    </row>
    <row r="198" spans="2:14" ht="20.100000000000001" customHeight="1">
      <c r="B198" s="969"/>
      <c r="C198" s="1228"/>
      <c r="D198" s="1565"/>
      <c r="E198" s="1231" t="s">
        <v>549</v>
      </c>
      <c r="F198" s="952" t="str">
        <f>IF('Control Panel'!M1686=0, "Not Available",'Control Panel'!M1686)</f>
        <v/>
      </c>
      <c r="G198" s="962" t="str">
        <f>IF(OR('Control Panel'!M1686="", 'Control Panel'!M1686=0), "",'Control Panel'!P727)</f>
        <v/>
      </c>
      <c r="N198" s="969"/>
    </row>
    <row r="199" spans="2:14" ht="20.100000000000001" customHeight="1">
      <c r="B199" s="969"/>
      <c r="C199" s="1228"/>
      <c r="D199" s="1565"/>
      <c r="E199" s="1230" t="s">
        <v>550</v>
      </c>
      <c r="F199" s="1241" t="str">
        <f>IF('Control Panel'!T1686=0, "Not Available",'Control Panel'!T1686)</f>
        <v/>
      </c>
      <c r="G199" s="1240" t="str">
        <f>IF(OR('Control Panel'!T1686="", 'Control Panel'!T1686=0), "",'Control Panel'!P728)</f>
        <v/>
      </c>
      <c r="N199" s="969"/>
    </row>
    <row r="200" spans="2:14" ht="20.100000000000001" customHeight="1">
      <c r="B200" s="969"/>
      <c r="C200" s="1560"/>
      <c r="D200" s="979" t="s">
        <v>78</v>
      </c>
      <c r="E200" s="1230" t="s">
        <v>78</v>
      </c>
      <c r="F200" s="955" t="str">
        <f>IF('Control Panel'!E1472=0, "Not Available", 'Control Panel'!E1472)</f>
        <v/>
      </c>
      <c r="G200" s="958" t="str">
        <f>IF(OR('Control Panel'!E1472="", 'Control Panel'!E1472=0), "", VLOOKUP('Control Panel'!E1472,'Control Panel'!$O$3:$P$760, 2, FALSE))</f>
        <v/>
      </c>
      <c r="N200" s="969"/>
    </row>
    <row r="201" spans="2:14" ht="20.100000000000001" customHeight="1">
      <c r="B201" s="969"/>
      <c r="C201" s="1560"/>
      <c r="D201" s="1565" t="s">
        <v>309</v>
      </c>
      <c r="E201" s="1555" t="s">
        <v>309</v>
      </c>
      <c r="F201" s="956" t="str">
        <f>IF('Control Panel'!I1329=0, "Not Available", 'Control Panel'!I1329)</f>
        <v/>
      </c>
      <c r="G201" s="959" t="str">
        <f>IF(OR('Control Panel'!I1329="", 'Control Panel'!I1329=0), "", VLOOKUP('Control Panel'!I1329,'Control Panel'!$O$3:$P$760, 2, FALSE))</f>
        <v/>
      </c>
      <c r="N201" s="969"/>
    </row>
    <row r="202" spans="2:14" ht="20.100000000000001" customHeight="1">
      <c r="B202" s="969"/>
      <c r="C202" s="1560"/>
      <c r="D202" s="1565"/>
      <c r="E202" s="1556"/>
      <c r="F202" s="952" t="str">
        <f>IF('Control Panel'!I1330=0, "Not Available", 'Control Panel'!I1330)</f>
        <v/>
      </c>
      <c r="G202" s="957" t="str">
        <f>IF(OR('Control Panel'!I1330="", 'Control Panel'!I1330=0), "", VLOOKUP('Control Panel'!I1330,'Control Panel'!$O$3:$P$760, 2, FALSE))</f>
        <v/>
      </c>
      <c r="N202" s="969"/>
    </row>
    <row r="203" spans="2:14" ht="20.100000000000001" customHeight="1">
      <c r="B203" s="969"/>
      <c r="C203" s="1560"/>
      <c r="D203" s="1565"/>
      <c r="E203" s="1556"/>
      <c r="F203" s="952" t="str">
        <f>IF('Control Panel'!I1331=0, "Not Available", 'Control Panel'!I1331)</f>
        <v/>
      </c>
      <c r="G203" s="957" t="str">
        <f>IF(OR('Control Panel'!I1331="", 'Control Panel'!I1331=0), "", VLOOKUP('Control Panel'!I1331,'Control Panel'!$O$3:$P$760, 2, FALSE))</f>
        <v/>
      </c>
      <c r="N203" s="969"/>
    </row>
    <row r="204" spans="2:14" ht="20.100000000000001" customHeight="1">
      <c r="B204" s="969"/>
      <c r="C204" s="1560"/>
      <c r="D204" s="1565"/>
      <c r="E204" s="1562"/>
      <c r="F204" s="955" t="str">
        <f>IF('Control Panel'!I1332=0, "Not Available", 'Control Panel'!I1332)</f>
        <v/>
      </c>
      <c r="G204" s="958" t="str">
        <f>IF(OR('Control Panel'!I1332="", 'Control Panel'!I1332=0), "", VLOOKUP('Control Panel'!I1332,'Control Panel'!$O$3:$P$760, 2, FALSE))</f>
        <v/>
      </c>
      <c r="N204" s="969"/>
    </row>
    <row r="205" spans="2:14" ht="20.100000000000001" customHeight="1">
      <c r="B205" s="969"/>
      <c r="C205" s="1560"/>
      <c r="D205" s="1561" t="s">
        <v>76</v>
      </c>
      <c r="E205" s="1555" t="s">
        <v>92</v>
      </c>
      <c r="F205" s="956" t="str">
        <f>IF('Control Panel'!I1090=0, "Not Available", 'Control Panel'!I1090)</f>
        <v/>
      </c>
      <c r="G205" s="957" t="str">
        <f>IF(OR('Control Panel'!I2191="", 'Control Panel'!I1090=0), "", VLOOKUP('Control Panel'!I1090,'Control Panel'!$O$3:$P$760, 2, FALSE))</f>
        <v/>
      </c>
      <c r="N205" s="969"/>
    </row>
    <row r="206" spans="2:14" ht="20.100000000000001" customHeight="1">
      <c r="B206" s="969"/>
      <c r="C206" s="1560"/>
      <c r="D206" s="1561"/>
      <c r="E206" s="1556"/>
      <c r="F206" s="952" t="str">
        <f>IF('Control Panel'!E1101=0, "Not Available", 'Control Panel'!E1101)</f>
        <v/>
      </c>
      <c r="G206" s="957" t="str">
        <f>IF(OR('Control Panel'!E1101="", 'Control Panel'!E1101=0), "", VLOOKUP('Control Panel'!E1101,'Control Panel'!$O$3:$P$760, 2, FALSE))</f>
        <v/>
      </c>
      <c r="N206" s="969"/>
    </row>
    <row r="207" spans="2:14" ht="20.100000000000001" customHeight="1">
      <c r="B207" s="969"/>
      <c r="C207" s="1560"/>
      <c r="D207" s="1561"/>
      <c r="E207" s="1556"/>
      <c r="F207" s="952" t="str">
        <f>IF('Control Panel'!J1101=0, "Not Available", 'Control Panel'!J1101)</f>
        <v/>
      </c>
      <c r="G207" s="957" t="str">
        <f>IF(OR('Control Panel'!J1101="", 'Control Panel'!J1101=0), "", VLOOKUP('Control Panel'!J1101,'Control Panel'!$O$3:$P$760, 2, FALSE))</f>
        <v/>
      </c>
      <c r="N207" s="969"/>
    </row>
    <row r="208" spans="2:14" ht="20.100000000000001" customHeight="1">
      <c r="B208" s="969"/>
      <c r="C208" s="1560"/>
      <c r="D208" s="1561"/>
      <c r="E208" s="1556"/>
      <c r="F208" s="952" t="str">
        <f>IF('Control Panel'!O1101=0, "Not Available", 'Control Panel'!O1101)</f>
        <v/>
      </c>
      <c r="G208" s="957" t="str">
        <f>IF(OR('Control Panel'!O1101="", 'Control Panel'!O1101=0), "", VLOOKUP('Control Panel'!O1101,'Control Panel'!$O$3:$P$760, 2, FALSE))</f>
        <v/>
      </c>
      <c r="N208" s="969"/>
    </row>
    <row r="209" spans="2:14" ht="20.100000000000001" customHeight="1">
      <c r="B209" s="969"/>
      <c r="C209" s="1560"/>
      <c r="D209" s="1561"/>
      <c r="E209" s="1556"/>
      <c r="F209" s="952" t="str">
        <f>IF('Control Panel'!I1107=0, "Not Available", 'Control Panel'!I1107)</f>
        <v/>
      </c>
      <c r="G209" s="957" t="str">
        <f>IF(OR('Control Panel'!I1107="", 'Control Panel'!I1107=0), "", VLOOKUP('Control Panel'!I1107,'Control Panel'!$O$3:$P$760, 2, FALSE))</f>
        <v/>
      </c>
      <c r="N209" s="969"/>
    </row>
    <row r="210" spans="2:14" ht="20.100000000000001" customHeight="1">
      <c r="B210" s="969"/>
      <c r="C210" s="1560"/>
      <c r="D210" s="1561"/>
      <c r="E210" s="1562"/>
      <c r="F210" s="955" t="str">
        <f>IF('Control Panel'!I1118=0, "Not Available", 'Control Panel'!I1118)</f>
        <v/>
      </c>
      <c r="G210" s="957" t="str">
        <f>IF(OR('Control Panel'!I1118="", 'Control Panel'!I1118=0), "", VLOOKUP('Control Panel'!I1118,'Control Panel'!$O$3:$P$760, 2, FALSE))</f>
        <v/>
      </c>
      <c r="N210" s="969"/>
    </row>
    <row r="211" spans="2:14" ht="20.100000000000001" customHeight="1">
      <c r="B211" s="969"/>
      <c r="C211" s="1560"/>
      <c r="D211" s="1561"/>
      <c r="E211" s="978" t="s">
        <v>1190</v>
      </c>
      <c r="F211" s="964" t="str">
        <f>IF('Control Panel'!E1133=0, "Not Available", 'Control Panel'!E1133)</f>
        <v/>
      </c>
      <c r="G211" s="965" t="str">
        <f>IF(OR('Control Panel'!E1133="", 'Control Panel'!E1133=0), "", VLOOKUP('Control Panel'!E1133,'Control Panel'!$O$3:$P$760, 2, FALSE))</f>
        <v/>
      </c>
      <c r="N211" s="969"/>
    </row>
    <row r="212" spans="2:14" ht="25.5" customHeight="1">
      <c r="B212" s="969"/>
      <c r="C212" s="1560"/>
      <c r="D212" s="1561"/>
      <c r="E212" s="978" t="s">
        <v>1220</v>
      </c>
      <c r="F212" s="964" t="str">
        <f>IF('Control Panel'!E1147=0, "Not Available", 'Control Panel'!E1147)</f>
        <v/>
      </c>
      <c r="G212" s="965" t="str">
        <f>IF(OR('Control Panel'!E1147="", 'Control Panel'!E1147=0), "", VLOOKUP('Control Panel'!E1147,'Control Panel'!$O$3:$P$760, 2, FALSE))</f>
        <v/>
      </c>
      <c r="N212" s="969"/>
    </row>
    <row r="213" spans="2:14" ht="20.100000000000001" customHeight="1">
      <c r="B213" s="969"/>
      <c r="C213" s="1560"/>
      <c r="D213" s="1561"/>
      <c r="E213" s="978" t="s">
        <v>1222</v>
      </c>
      <c r="F213" s="964" t="str">
        <f>IF('Control Panel'!E1151=0, "Not Available", 'Control Panel'!E1151)</f>
        <v/>
      </c>
      <c r="G213" s="965" t="str">
        <f>IF(OR('Control Panel'!E1151="", 'Control Panel'!E1151=0), "", VLOOKUP('Control Panel'!E1151,'Control Panel'!$O$3:$P$760, 2, FALSE))</f>
        <v/>
      </c>
      <c r="N213" s="969"/>
    </row>
    <row r="214" spans="2:14" ht="20.100000000000001" customHeight="1">
      <c r="B214" s="969"/>
      <c r="C214" s="1560"/>
      <c r="D214" s="1561"/>
      <c r="E214" s="984" t="s">
        <v>1218</v>
      </c>
      <c r="F214" s="964" t="str">
        <f>IF('Control Panel'!E1155=0, "Not Available", 'Control Panel'!E1155)</f>
        <v/>
      </c>
      <c r="G214" s="965" t="str">
        <f>IF(OR('Control Panel'!E1155="", 'Control Panel'!E1155=0), "", VLOOKUP('Control Panel'!E1155,'Control Panel'!$O$3:$P$760, 2, FALSE))</f>
        <v/>
      </c>
      <c r="N214" s="969"/>
    </row>
    <row r="215" spans="2:14" ht="20.100000000000001" customHeight="1">
      <c r="B215" s="969"/>
      <c r="C215" s="1560"/>
      <c r="D215" s="1561"/>
      <c r="E215" s="984" t="s">
        <v>1200</v>
      </c>
      <c r="F215" s="964" t="str">
        <f>IF('Control Panel'!E1129=0, "Not Available", 'Control Panel'!E1129)</f>
        <v/>
      </c>
      <c r="G215" s="965" t="str">
        <f>IF(OR('Control Panel'!E1129="", 'Control Panel'!E1129=0), "", VLOOKUP('Control Panel'!E1129,'Control Panel'!$O$3:$P$760, 2, FALSE))</f>
        <v/>
      </c>
      <c r="N215" s="969"/>
    </row>
    <row r="216" spans="2:14" ht="20.100000000000001" customHeight="1">
      <c r="B216" s="969"/>
      <c r="C216" s="1560"/>
      <c r="D216" s="1565" t="s">
        <v>75</v>
      </c>
      <c r="E216" s="1558" t="s">
        <v>75</v>
      </c>
      <c r="F216" s="956" t="str">
        <f>IF('Control Panel'!H1070=0, "Not Available", 'Control Panel'!H1070)</f>
        <v/>
      </c>
      <c r="G216" s="959" t="str">
        <f>IF(OR('Control Panel'!H1070="", 'Control Panel'!H1070=0), "", VLOOKUP('Control Panel'!H1070,'Control Panel'!$O$3:$P$760, 2, FALSE))</f>
        <v/>
      </c>
      <c r="N216" s="969"/>
    </row>
    <row r="217" spans="2:14" ht="20.100000000000001" customHeight="1">
      <c r="B217" s="969"/>
      <c r="C217" s="1560"/>
      <c r="D217" s="1565"/>
      <c r="E217" s="1559"/>
      <c r="F217" s="955" t="str">
        <f>IF('Control Panel'!H1071=0, "Not Available", 'Control Panel'!H1071)</f>
        <v/>
      </c>
      <c r="G217" s="958" t="str">
        <f>IF(OR('Control Panel'!H1071="", 'Control Panel'!H1071=0), "", VLOOKUP('Control Panel'!H1071,'Control Panel'!$O$3:$P$760, 2, FALSE))</f>
        <v/>
      </c>
      <c r="N217" s="969"/>
    </row>
    <row r="218" spans="2:14" ht="21.75" customHeight="1">
      <c r="B218" s="969"/>
      <c r="C218" s="1560"/>
      <c r="D218" s="1565" t="s">
        <v>332</v>
      </c>
      <c r="E218" s="1558" t="s">
        <v>332</v>
      </c>
      <c r="F218" s="956" t="str">
        <f>IF('Control Panel'!I1488=0, "Not Available", 'Control Panel'!I1488)</f>
        <v/>
      </c>
      <c r="G218" s="959" t="str">
        <f>IF(OR('Control Panel'!I1488="", 'Control Panel'!I1488=0), "", VLOOKUP('Control Panel'!I1488,'Control Panel'!$O$3:$P$760, 2, FALSE))</f>
        <v/>
      </c>
      <c r="N218" s="969"/>
    </row>
    <row r="219" spans="2:14" ht="20.100000000000001" customHeight="1">
      <c r="B219" s="969"/>
      <c r="C219" s="1560"/>
      <c r="D219" s="1565"/>
      <c r="E219" s="1578"/>
      <c r="F219" s="952" t="str">
        <f>IF('Control Panel'!I1490=0, "Not Available", 'Control Panel'!I1490)</f>
        <v/>
      </c>
      <c r="G219" s="957" t="str">
        <f>IF(OR('Control Panel'!I1490="", 'Control Panel'!I1490=0), "", VLOOKUP('Control Panel'!I1490,'Control Panel'!$O$3:$P$760, 2, FALSE))</f>
        <v/>
      </c>
      <c r="N219" s="969"/>
    </row>
    <row r="220" spans="2:14" ht="23.25" customHeight="1">
      <c r="B220" s="969"/>
      <c r="C220" s="1560"/>
      <c r="D220" s="1565" t="s">
        <v>1043</v>
      </c>
      <c r="E220" s="1558" t="s">
        <v>1043</v>
      </c>
      <c r="F220" s="956" t="str">
        <f>IF('Control Panel'!I1500=0, "Not Available", 'Control Panel'!I1500)</f>
        <v/>
      </c>
      <c r="G220" s="959" t="str">
        <f>IF(OR('Control Panel'!I1500="", 'Control Panel'!I1500=0), "", VLOOKUP('Control Panel'!I1500,'Control Panel'!$O$3:$P$760, 2, FALSE))</f>
        <v/>
      </c>
      <c r="N220" s="969"/>
    </row>
    <row r="221" spans="2:14" ht="20.100000000000001" customHeight="1">
      <c r="B221" s="969"/>
      <c r="C221" s="1560"/>
      <c r="D221" s="1565"/>
      <c r="E221" s="1559"/>
      <c r="F221" s="955" t="str">
        <f>IF('Control Panel'!I1502=0, "Not Available", 'Control Panel'!I1502)</f>
        <v/>
      </c>
      <c r="G221" s="958" t="str">
        <f>IF('Control Panel'!I1502="", "", VLOOKUP('SKU List'!F221, 'Control Panel'!I1502:J1502, 2, FALSE))</f>
        <v/>
      </c>
      <c r="N221" s="969"/>
    </row>
    <row r="222" spans="2:14" ht="23.25" customHeight="1">
      <c r="B222" s="969"/>
      <c r="C222" s="1560"/>
      <c r="D222" s="979" t="s">
        <v>1388</v>
      </c>
      <c r="E222" s="978" t="s">
        <v>1388</v>
      </c>
      <c r="F222" s="955" t="str">
        <f>IF('Control Panel'!I1505=0, "Not Available", 'Control Panel'!I1505)</f>
        <v/>
      </c>
      <c r="G222" s="958" t="str">
        <f>IF('Control Panel'!I1505="", "", VLOOKUP('Control Panel'!I1505,'Control Panel'!$O$3:$P$760, 2, FALSE))</f>
        <v/>
      </c>
      <c r="N222" s="969"/>
    </row>
    <row r="223" spans="2:14" ht="20.100000000000001" customHeight="1">
      <c r="B223" s="969"/>
      <c r="C223" s="1560"/>
      <c r="D223" s="1565" t="s">
        <v>3457</v>
      </c>
      <c r="E223" s="1558" t="s">
        <v>4442</v>
      </c>
      <c r="F223" s="956" t="str">
        <f>IF('Control Panel'!I1517=0, "Not Available", 'Control Panel'!I1517)</f>
        <v/>
      </c>
      <c r="G223" s="959" t="str">
        <f>IF(OR('Control Panel'!I1517="", 'Control Panel'!I1517=0), "", VLOOKUP('SKU List'!F223, 'Control Panel'!$I$1517:$J$1518, 2, FALSE))</f>
        <v/>
      </c>
      <c r="N223" s="969"/>
    </row>
    <row r="224" spans="2:14" ht="20.100000000000001" customHeight="1">
      <c r="B224" s="969"/>
      <c r="C224" s="1560"/>
      <c r="D224" s="1565"/>
      <c r="E224" s="1559"/>
      <c r="F224" s="955" t="str">
        <f>IF('Control Panel'!I1518=0, "Not Available", 'Control Panel'!I1518)</f>
        <v/>
      </c>
      <c r="G224" s="958" t="str">
        <f>IF(OR('Control Panel'!I1518="", 'Control Panel'!I1518=0), "", VLOOKUP('SKU List'!F224, 'Control Panel'!$I$1517:$J$1518, 2, FALSE))</f>
        <v/>
      </c>
      <c r="N224" s="969"/>
    </row>
    <row r="225" spans="2:14" ht="20.100000000000001" customHeight="1">
      <c r="B225" s="969"/>
      <c r="C225" s="1560"/>
      <c r="D225" s="1565" t="s">
        <v>333</v>
      </c>
      <c r="E225" s="1558" t="s">
        <v>333</v>
      </c>
      <c r="F225" s="956" t="str">
        <f>IF('Control Panel'!G1570=0, "Not Available", 'Control Panel'!G1570)</f>
        <v/>
      </c>
      <c r="G225" s="959" t="str">
        <f>IF('Control Panel'!G1570="", "", VLOOKUP('Control Panel'!G1570, 'Control Panel'!$O$3:$P$760, 2, FALSE))</f>
        <v/>
      </c>
      <c r="N225" s="969"/>
    </row>
    <row r="226" spans="2:14" ht="20.100000000000001" customHeight="1">
      <c r="B226" s="969"/>
      <c r="C226" s="1560"/>
      <c r="D226" s="1565"/>
      <c r="E226" s="1559"/>
      <c r="F226" s="955" t="str">
        <f>IF('Control Panel'!G1571=0, "Not Available", 'Control Panel'!G1571)</f>
        <v/>
      </c>
      <c r="G226" s="958" t="str">
        <f>IF('Control Panel'!G1571="", "", VLOOKUP('Control Panel'!G1571, 'Control Panel'!$O$3:$P$760, 2, FALSE))</f>
        <v/>
      </c>
      <c r="N226" s="969"/>
    </row>
    <row r="227" spans="2:14" ht="18" customHeight="1">
      <c r="B227" s="969"/>
      <c r="C227" s="1560"/>
      <c r="D227" s="1577" t="s">
        <v>593</v>
      </c>
      <c r="E227" s="1558" t="s">
        <v>593</v>
      </c>
      <c r="F227" s="956" t="str">
        <f>IF('Control Panel'!E1579=0, "Not Available", 'Control Panel'!E1579)</f>
        <v/>
      </c>
      <c r="G227" s="959" t="str">
        <f>IF(OR('Control Panel'!E1579="",'Control Panel'!E1579=0), "", VLOOKUP(F227,'Control Panel'!$E$1579:$F$1581, 2, FALSE))</f>
        <v/>
      </c>
      <c r="N227" s="969"/>
    </row>
    <row r="228" spans="2:14" ht="18.75" customHeight="1">
      <c r="B228" s="969"/>
      <c r="C228" s="1560"/>
      <c r="D228" s="1577"/>
      <c r="E228" s="1578"/>
      <c r="F228" s="952" t="str">
        <f>IF('Control Panel'!E1580=0, "Not Available", 'Control Panel'!E1580)</f>
        <v/>
      </c>
      <c r="G228" s="957" t="str">
        <f>IF(OR('Control Panel'!E1580="",'Control Panel'!E1580=0), "", VLOOKUP(F228,'Control Panel'!$E$1579:$F$1581, 2, FALSE))</f>
        <v/>
      </c>
      <c r="N228" s="969"/>
    </row>
    <row r="229" spans="2:14" ht="20.100000000000001" customHeight="1">
      <c r="B229" s="969"/>
      <c r="C229" s="1560"/>
      <c r="D229" s="1577"/>
      <c r="E229" s="1559"/>
      <c r="F229" s="955" t="str">
        <f>IF('Control Panel'!E1581=0, "Not Available", 'Control Panel'!E1581)</f>
        <v/>
      </c>
      <c r="G229" s="958" t="str">
        <f>IF(OR('Control Panel'!E1581="",'Control Panel'!E1581=0), "", VLOOKUP(F229,'Control Panel'!$E$1579:$F$1581, 2, FALSE))</f>
        <v/>
      </c>
      <c r="N229" s="969"/>
    </row>
    <row r="230" spans="2:14" ht="20.100000000000001" customHeight="1">
      <c r="B230" s="969"/>
      <c r="C230" s="1560"/>
      <c r="D230" s="1577" t="s">
        <v>613</v>
      </c>
      <c r="E230" s="1579" t="s">
        <v>613</v>
      </c>
      <c r="F230" s="956" t="str">
        <f>IF('Control Panel'!J1613=0, "Not Available", 'Control Panel'!J1613)</f>
        <v/>
      </c>
      <c r="G230" s="959" t="str">
        <f>IF(OR('Control Panel'!J1613="", 'Control Panel'!J1613=0), "", VLOOKUP(F230, 'Control Panel'!$J$1613:$K$1615, 2, FALSE))</f>
        <v/>
      </c>
      <c r="N230" s="969"/>
    </row>
    <row r="231" spans="2:14" ht="20.100000000000001" customHeight="1">
      <c r="B231" s="969"/>
      <c r="C231" s="1560"/>
      <c r="D231" s="1577"/>
      <c r="E231" s="1580"/>
      <c r="F231" s="952" t="str">
        <f>IF('Control Panel'!J1614=0, "Not Available", 'Control Panel'!J1614)</f>
        <v/>
      </c>
      <c r="G231" s="957" t="str">
        <f>IF(OR('Control Panel'!J1614="", 'Control Panel'!J1614=0), "", VLOOKUP(F231, 'Control Panel'!$J$1613:$K$1615, 2, FALSE))</f>
        <v/>
      </c>
      <c r="N231" s="969"/>
    </row>
    <row r="232" spans="2:14" ht="20.100000000000001" customHeight="1">
      <c r="B232" s="969"/>
      <c r="C232" s="1560"/>
      <c r="D232" s="1577"/>
      <c r="E232" s="1580"/>
      <c r="F232" s="952" t="str">
        <f>IF('Control Panel'!J1615=0, "Not Available", 'Control Panel'!J1615)</f>
        <v/>
      </c>
      <c r="G232" s="957" t="str">
        <f>IF(OR('Control Panel'!J1615="", 'Control Panel'!J1615=0), "", VLOOKUP(F232, 'Control Panel'!$J$1613:$K$1615, 2, FALSE))</f>
        <v/>
      </c>
      <c r="N232" s="969"/>
    </row>
    <row r="233" spans="2:14" ht="20.100000000000001" customHeight="1">
      <c r="B233" s="969"/>
      <c r="C233" s="1560"/>
      <c r="D233" s="1577"/>
      <c r="E233" s="1580"/>
      <c r="F233" s="952" t="str">
        <f>IF('Control Panel'!J1623=0, "Not Available", 'Control Panel'!J1623)</f>
        <v/>
      </c>
      <c r="G233" s="957" t="str">
        <f>IF(OR('Control Panel'!J1623="", 'Control Panel'!J1623=0), "", VLOOKUP(F233, 'Control Panel'!$J$1623:$K$1623, 2, FALSE))</f>
        <v/>
      </c>
      <c r="N233" s="969"/>
    </row>
    <row r="234" spans="2:14" ht="20.100000000000001" customHeight="1">
      <c r="B234" s="969"/>
      <c r="C234" s="1560"/>
      <c r="D234" s="1577"/>
      <c r="E234" s="1581"/>
      <c r="F234" s="955" t="str">
        <f>IF('Control Panel'!J1632=0, "Not Available", 'Control Panel'!J1632)</f>
        <v/>
      </c>
      <c r="G234" s="958" t="str">
        <f>IF(OR('Control Panel'!J1632="", 'Control Panel'!J1632=0), "", VLOOKUP(F234, 'Control Panel'!$J$1632:$K$1632, 2, FALSE))</f>
        <v/>
      </c>
      <c r="N234" s="969"/>
    </row>
    <row r="235" spans="2:14" ht="20.100000000000001" customHeight="1">
      <c r="B235" s="969"/>
      <c r="C235" s="1560"/>
      <c r="D235" s="1577" t="s">
        <v>1113</v>
      </c>
      <c r="E235" s="1579" t="s">
        <v>1113</v>
      </c>
      <c r="F235" s="956" t="str">
        <f>IF('Control Panel'!C1640=0, "Not Available", 'Control Panel'!C1640)</f>
        <v/>
      </c>
      <c r="G235" s="959" t="str">
        <f>IF(OR('Control Panel'!C1640="", 'Control Panel'!C1640=0), "", VLOOKUP(F235, 'Control Panel'!$C$1640:$D$1641, 2, FALSE))</f>
        <v/>
      </c>
      <c r="N235" s="969"/>
    </row>
    <row r="236" spans="2:14" ht="20.100000000000001" customHeight="1">
      <c r="B236" s="969"/>
      <c r="C236" s="1560"/>
      <c r="D236" s="1577"/>
      <c r="E236" s="1580"/>
      <c r="F236" s="952" t="str">
        <f>IF('Control Panel'!C1641=0, "Not Available", 'Control Panel'!C1641)</f>
        <v/>
      </c>
      <c r="G236" s="957" t="str">
        <f>IF(OR('Control Panel'!C1641="", 'Control Panel'!C1641=0), "", VLOOKUP(F236, 'Control Panel'!$C$1640:$D$1641, 2, FALSE))</f>
        <v/>
      </c>
      <c r="N236" s="969"/>
    </row>
    <row r="237" spans="2:14" ht="20.100000000000001" customHeight="1">
      <c r="B237" s="969"/>
      <c r="C237" s="1560"/>
      <c r="D237" s="1577"/>
      <c r="E237" s="1580"/>
      <c r="F237" s="952"/>
      <c r="G237" s="957"/>
      <c r="N237" s="969"/>
    </row>
    <row r="238" spans="2:14" ht="20.100000000000001" customHeight="1">
      <c r="B238" s="969"/>
      <c r="C238" s="1560"/>
      <c r="D238" s="1577"/>
      <c r="E238" s="1580"/>
      <c r="F238" s="955"/>
      <c r="G238" s="958"/>
      <c r="N238" s="969"/>
    </row>
    <row r="239" spans="2:14" ht="20.100000000000001" customHeight="1">
      <c r="B239" s="969"/>
      <c r="C239" s="1560"/>
      <c r="D239" s="1233" t="s">
        <v>7367</v>
      </c>
      <c r="E239" s="983" t="s">
        <v>7367</v>
      </c>
      <c r="F239" s="964" t="str">
        <f>IF('Control Panel'!I1670=0, "Not Available", 'Control Panel'!I1670)</f>
        <v/>
      </c>
      <c r="G239" s="965" t="str">
        <f>IF(OR('Control Panel'!D1670="", 'Control Panel'!D1670=0), "",'Control Panel'!J1670)</f>
        <v/>
      </c>
      <c r="N239" s="969"/>
    </row>
    <row r="240" spans="2:14" ht="20.100000000000001" customHeight="1">
      <c r="B240" s="969"/>
      <c r="C240" s="950"/>
      <c r="D240" s="982" t="s">
        <v>4137</v>
      </c>
      <c r="E240" s="983" t="s">
        <v>4137</v>
      </c>
      <c r="F240" s="964" t="str">
        <f>IF('Control Panel'!G1660=0, "Not Available", 'Control Panel'!G1660)</f>
        <v/>
      </c>
      <c r="G240" s="965" t="str">
        <f>IF(OR('Control Panel'!G1660="", 'Control Panel'!G1660=0), "", VLOOKUP('Control Panel'!G1660,'Control Panel'!$G$1660:$H$1660, 2, FALSE))</f>
        <v/>
      </c>
      <c r="N240" s="969"/>
    </row>
    <row r="241" spans="2:14" ht="20.100000000000001" hidden="1" customHeight="1">
      <c r="B241" s="969"/>
      <c r="C241" s="1560"/>
      <c r="D241" s="1575" t="s">
        <v>12</v>
      </c>
      <c r="E241" s="1576" t="s">
        <v>12</v>
      </c>
    </row>
    <row r="242" spans="2:14" ht="20.100000000000001" hidden="1" customHeight="1">
      <c r="B242" s="969"/>
      <c r="C242" s="1560"/>
      <c r="D242" s="1575"/>
      <c r="E242" s="1576"/>
    </row>
    <row r="243" spans="2:14" ht="20.100000000000001" hidden="1" customHeight="1" thickBot="1">
      <c r="B243" s="969"/>
      <c r="C243" s="1560"/>
      <c r="D243" s="1575"/>
      <c r="E243" s="1576"/>
    </row>
    <row r="244" spans="2:14" s="836" customFormat="1" ht="9" customHeight="1">
      <c r="B244" s="968"/>
      <c r="F244" s="948"/>
      <c r="N244" s="968"/>
    </row>
    <row r="245" spans="2:14" s="836" customFormat="1" ht="9.75" customHeight="1">
      <c r="B245" s="968"/>
      <c r="C245" s="968"/>
      <c r="D245" s="968"/>
      <c r="E245" s="968"/>
      <c r="F245" s="971"/>
      <c r="G245" s="968"/>
      <c r="H245" s="968"/>
      <c r="I245" s="968"/>
      <c r="J245" s="968"/>
      <c r="K245" s="968"/>
      <c r="L245" s="968"/>
      <c r="M245" s="968"/>
      <c r="N245" s="968"/>
    </row>
    <row r="246" spans="2:14" s="836" customFormat="1" ht="20.100000000000001" customHeight="1">
      <c r="F246" s="948"/>
    </row>
    <row r="247" spans="2:14" s="836" customFormat="1" ht="20.100000000000001" customHeight="1">
      <c r="F247" s="948"/>
    </row>
    <row r="248" spans="2:14" s="836" customFormat="1" ht="20.100000000000001" customHeight="1">
      <c r="F248" s="948"/>
    </row>
    <row r="249" spans="2:14" s="836" customFormat="1" ht="20.100000000000001" customHeight="1">
      <c r="F249" s="948"/>
    </row>
    <row r="250" spans="2:14" s="836" customFormat="1" ht="20.100000000000001" customHeight="1">
      <c r="F250" s="948"/>
    </row>
    <row r="251" spans="2:14" s="836" customFormat="1" ht="20.100000000000001" customHeight="1">
      <c r="F251" s="948"/>
    </row>
    <row r="252" spans="2:14" s="836" customFormat="1" ht="20.100000000000001" customHeight="1">
      <c r="F252" s="948"/>
    </row>
    <row r="253" spans="2:14" s="836" customFormat="1" ht="20.100000000000001" customHeight="1">
      <c r="F253" s="948"/>
    </row>
    <row r="254" spans="2:14" s="836" customFormat="1" ht="20.100000000000001" customHeight="1">
      <c r="F254" s="948"/>
    </row>
    <row r="255" spans="2:14" s="836" customFormat="1" ht="20.100000000000001" customHeight="1">
      <c r="F255" s="948"/>
    </row>
    <row r="256" spans="2:14"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ht="20.100000000000001" customHeight="1">
      <c r="F294" s="948"/>
    </row>
    <row r="295" spans="6:6" s="836" customFormat="1" ht="20.100000000000001" customHeight="1">
      <c r="F295" s="948"/>
    </row>
    <row r="296" spans="6:6" s="836" customFormat="1" ht="20.100000000000001" customHeight="1">
      <c r="F296" s="948"/>
    </row>
    <row r="297" spans="6:6" s="836" customFormat="1" ht="20.100000000000001" customHeight="1">
      <c r="F297" s="948"/>
    </row>
    <row r="298" spans="6:6" s="836" customFormat="1" ht="20.100000000000001" customHeight="1">
      <c r="F298" s="948"/>
    </row>
    <row r="299" spans="6:6" s="836" customFormat="1" ht="20.100000000000001" customHeight="1">
      <c r="F299" s="948"/>
    </row>
    <row r="300" spans="6:6" s="836" customFormat="1" ht="20.100000000000001" customHeigh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row r="764" spans="6:6" s="836" customFormat="1">
      <c r="F764" s="948"/>
    </row>
    <row r="765" spans="6:6" s="836" customFormat="1">
      <c r="F765" s="948"/>
    </row>
    <row r="766" spans="6:6" s="836" customFormat="1">
      <c r="F766" s="948"/>
    </row>
    <row r="767" spans="6:6" s="836" customFormat="1">
      <c r="F767" s="948"/>
    </row>
    <row r="768" spans="6:6" s="836" customFormat="1">
      <c r="F768" s="948"/>
    </row>
    <row r="769" spans="6:6" s="836" customFormat="1">
      <c r="F769" s="948"/>
    </row>
    <row r="770" spans="6:6" s="836" customFormat="1">
      <c r="F770" s="948"/>
    </row>
  </sheetData>
  <mergeCells count="70">
    <mergeCell ref="D216:D217"/>
    <mergeCell ref="D170:D173"/>
    <mergeCell ref="E170:E173"/>
    <mergeCell ref="D186:D188"/>
    <mergeCell ref="D194:D199"/>
    <mergeCell ref="E186:E188"/>
    <mergeCell ref="E174:E184"/>
    <mergeCell ref="D189:D191"/>
    <mergeCell ref="E235:E238"/>
    <mergeCell ref="D235:D238"/>
    <mergeCell ref="E230:E234"/>
    <mergeCell ref="D218:D219"/>
    <mergeCell ref="E225:E226"/>
    <mergeCell ref="D223:D224"/>
    <mergeCell ref="E223:E224"/>
    <mergeCell ref="E218:E219"/>
    <mergeCell ref="D225:D226"/>
    <mergeCell ref="E92:E95"/>
    <mergeCell ref="D78:D95"/>
    <mergeCell ref="D96:D102"/>
    <mergeCell ref="C241:C243"/>
    <mergeCell ref="D241:D243"/>
    <mergeCell ref="E241:E243"/>
    <mergeCell ref="D230:D234"/>
    <mergeCell ref="D227:D229"/>
    <mergeCell ref="E227:E229"/>
    <mergeCell ref="C200:C239"/>
    <mergeCell ref="D201:D204"/>
    <mergeCell ref="E201:E204"/>
    <mergeCell ref="D205:D215"/>
    <mergeCell ref="E205:E210"/>
    <mergeCell ref="D220:D221"/>
    <mergeCell ref="E220:E221"/>
    <mergeCell ref="E137:E138"/>
    <mergeCell ref="D143:D144"/>
    <mergeCell ref="E143:E144"/>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123:E126"/>
    <mergeCell ref="E127:E133"/>
    <mergeCell ref="E116:E121"/>
    <mergeCell ref="D106:D121"/>
    <mergeCell ref="E134:E136"/>
    <mergeCell ref="D166:D168"/>
    <mergeCell ref="E166:E168"/>
    <mergeCell ref="E216:E217"/>
    <mergeCell ref="C174:C192"/>
    <mergeCell ref="D174:D184"/>
    <mergeCell ref="C106:C173"/>
    <mergeCell ref="E156:E161"/>
    <mergeCell ref="D162:D165"/>
    <mergeCell ref="E162:E165"/>
    <mergeCell ref="D145:D152"/>
    <mergeCell ref="E141:E142"/>
    <mergeCell ref="E153:E155"/>
    <mergeCell ref="E145:E152"/>
    <mergeCell ref="D153:D161"/>
    <mergeCell ref="E106:E115"/>
    <mergeCell ref="D123:D140"/>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4.4"/>
  <cols>
    <col min="1" max="1" width="27.5546875" customWidth="1"/>
    <col min="2" max="2" width="13.33203125" bestFit="1" customWidth="1"/>
    <col min="3" max="3" width="23.44140625" customWidth="1"/>
    <col min="4" max="4" width="12.6640625" customWidth="1"/>
    <col min="5" max="5" width="21.109375" bestFit="1" customWidth="1"/>
    <col min="6" max="6" width="16.33203125" customWidth="1"/>
    <col min="7" max="7" width="13.88671875" bestFit="1" customWidth="1"/>
    <col min="8" max="8" width="14.88671875" bestFit="1" customWidth="1"/>
    <col min="9" max="9" width="15.44140625" customWidth="1"/>
    <col min="10" max="10" width="17.109375" customWidth="1"/>
    <col min="12" max="12" width="9.44140625" customWidth="1"/>
    <col min="14" max="14" width="6.33203125" customWidth="1"/>
  </cols>
  <sheetData>
    <row r="1" spans="1:33" ht="16.8">
      <c r="A1" s="157" t="s">
        <v>189</v>
      </c>
      <c r="B1" s="156"/>
      <c r="C1" s="88"/>
      <c r="D1" s="88"/>
      <c r="E1" s="88"/>
      <c r="F1" s="88"/>
      <c r="G1" s="88"/>
      <c r="H1" s="88"/>
      <c r="I1" s="88"/>
    </row>
    <row r="2" spans="1:33" ht="16.8">
      <c r="A2" s="111" t="s">
        <v>188</v>
      </c>
      <c r="B2" s="153"/>
      <c r="C2" s="158"/>
      <c r="D2" s="158"/>
      <c r="E2" s="546"/>
      <c r="F2" s="159"/>
      <c r="G2" s="159"/>
      <c r="H2" s="159"/>
      <c r="I2" s="159"/>
      <c r="J2" t="s">
        <v>640</v>
      </c>
    </row>
    <row r="3" spans="1:33" ht="20.399999999999999">
      <c r="A3" s="109"/>
      <c r="B3" s="16" t="s">
        <v>181</v>
      </c>
      <c r="C3" s="88"/>
      <c r="D3" s="160"/>
      <c r="E3" s="546"/>
      <c r="F3" s="88"/>
      <c r="G3" s="88"/>
      <c r="H3" s="88"/>
      <c r="I3" s="88"/>
      <c r="J3" s="461" t="s">
        <v>627</v>
      </c>
      <c r="K3" s="462"/>
      <c r="V3" s="3"/>
      <c r="W3" s="3"/>
      <c r="X3" s="1583" t="s">
        <v>1255</v>
      </c>
      <c r="Y3" s="1583"/>
      <c r="Z3" s="1583"/>
      <c r="AA3" s="1583"/>
      <c r="AB3" s="1583"/>
      <c r="AC3" s="1583"/>
      <c r="AD3" s="1583"/>
      <c r="AE3" s="1583"/>
      <c r="AF3" s="1583"/>
      <c r="AG3" s="3"/>
    </row>
    <row r="4" spans="1:33" ht="16.8">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8">
      <c r="A5" s="109"/>
      <c r="B5" s="16" t="s">
        <v>184</v>
      </c>
      <c r="C5" s="88"/>
      <c r="D5" s="160"/>
      <c r="E5" s="546"/>
      <c r="F5" s="88"/>
      <c r="G5" s="88"/>
      <c r="H5" s="88"/>
      <c r="I5" s="88"/>
      <c r="L5" t="s">
        <v>194</v>
      </c>
      <c r="O5">
        <f>IF('Control Panel'!E1=1,1,0)</f>
        <v>1</v>
      </c>
      <c r="V5" s="3"/>
      <c r="W5" s="3"/>
      <c r="X5" s="733" t="s">
        <v>1254</v>
      </c>
      <c r="Y5" s="226"/>
      <c r="Z5" s="226"/>
      <c r="AA5" s="229"/>
      <c r="AB5" s="229"/>
      <c r="AC5" s="229"/>
      <c r="AD5" s="1584">
        <f>'Pricing Calculator'!AP886</f>
        <v>0</v>
      </c>
      <c r="AE5" s="1585"/>
      <c r="AF5" s="1586"/>
      <c r="AG5" s="3"/>
    </row>
    <row r="6" spans="1:33" ht="16.8">
      <c r="A6" s="109"/>
      <c r="B6" s="16" t="s">
        <v>183</v>
      </c>
      <c r="C6" s="88"/>
      <c r="D6" s="160"/>
      <c r="E6" s="88"/>
      <c r="F6" s="88"/>
      <c r="G6" s="88"/>
      <c r="H6" s="88"/>
      <c r="I6" s="88"/>
      <c r="V6" s="3"/>
      <c r="W6" s="3"/>
      <c r="X6" s="1587" t="s">
        <v>599</v>
      </c>
      <c r="Y6" s="1587"/>
      <c r="Z6" s="1587"/>
      <c r="AA6" s="1587"/>
      <c r="AB6" s="1587"/>
      <c r="AC6" s="1587"/>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87"/>
      <c r="Y7" s="1587"/>
      <c r="Z7" s="1587"/>
      <c r="AA7" s="1587"/>
      <c r="AB7" s="1587"/>
      <c r="AC7" s="1587"/>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0</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1</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3</v>
      </c>
    </row>
    <row r="15" spans="1:33" ht="16.8">
      <c r="F15" t="s">
        <v>871</v>
      </c>
      <c r="G15" t="str">
        <f>IF(G14=1,"A",IF(G14=2,"B",IF(G14=3,"C","D")))</f>
        <v>C</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8">
      <c r="A23" t="s">
        <v>641</v>
      </c>
      <c r="C23" t="s">
        <v>642</v>
      </c>
      <c r="E23" s="173" t="s">
        <v>443</v>
      </c>
      <c r="F23" s="55"/>
      <c r="G23" s="55"/>
      <c r="H23" s="55"/>
      <c r="I23" s="55"/>
      <c r="J23" s="55"/>
      <c r="K23" s="55"/>
      <c r="L23" s="55"/>
      <c r="M23" s="55"/>
      <c r="N23" s="55"/>
      <c r="O23" s="55"/>
      <c r="P23" s="55"/>
      <c r="Q23" s="55"/>
      <c r="R23" s="55"/>
      <c r="S23" s="362"/>
      <c r="T23" s="362"/>
    </row>
    <row r="24" spans="1:35" ht="16.8">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8">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399999999999999">
      <c r="A27" s="47">
        <v>1</v>
      </c>
      <c r="C27" s="475" t="str">
        <f>IF('Control Panel'!E1 = 2, "", "6-Month Pre-Pay")</f>
        <v>6-Month Pre-Pay</v>
      </c>
      <c r="V27" s="3"/>
      <c r="W27" s="3"/>
      <c r="X27" s="3"/>
      <c r="Y27" s="1583"/>
      <c r="Z27" s="1583"/>
      <c r="AA27" s="1583"/>
      <c r="AB27" s="1583"/>
      <c r="AC27" s="1583"/>
      <c r="AD27" s="1583"/>
      <c r="AE27" s="1583"/>
      <c r="AF27" s="1583"/>
      <c r="AG27" s="1583"/>
      <c r="AH27" s="3"/>
      <c r="AI27" s="3"/>
    </row>
    <row r="28" spans="1:35" ht="16.8">
      <c r="A28" s="33"/>
      <c r="C28" s="476" t="str">
        <f>IF('Control Panel'!E1 = 2, "", "12-Month Pre-Pay")</f>
        <v>12-Month Pre-Pay</v>
      </c>
      <c r="V28" s="3"/>
      <c r="W28" s="3"/>
      <c r="X28" s="3"/>
      <c r="Y28" s="228"/>
      <c r="Z28" s="227"/>
      <c r="AA28" s="227"/>
      <c r="AB28" s="227"/>
      <c r="AC28" s="227"/>
      <c r="AD28" s="227"/>
      <c r="AE28" s="226"/>
      <c r="AF28" s="226"/>
      <c r="AG28" s="226"/>
      <c r="AH28" s="3"/>
      <c r="AI28" s="3"/>
    </row>
    <row r="29" spans="1:35" ht="16.8">
      <c r="C29" s="47">
        <v>1</v>
      </c>
      <c r="V29" s="3"/>
      <c r="W29" s="3"/>
      <c r="X29" s="3"/>
      <c r="Y29" s="733"/>
      <c r="Z29" s="226"/>
      <c r="AA29" s="226"/>
      <c r="AB29" s="229"/>
      <c r="AC29" s="229"/>
      <c r="AD29" s="229"/>
      <c r="AE29" s="1584"/>
      <c r="AF29" s="1585"/>
      <c r="AG29" s="1586"/>
      <c r="AH29" s="3"/>
      <c r="AI29" s="3"/>
    </row>
    <row r="30" spans="1:35" ht="16.8">
      <c r="C30" s="33"/>
      <c r="V30" s="3"/>
      <c r="W30" s="3"/>
      <c r="X30" s="3"/>
      <c r="Y30" s="1587"/>
      <c r="Z30" s="1587"/>
      <c r="AA30" s="1587"/>
      <c r="AB30" s="1587"/>
      <c r="AC30" s="1587"/>
      <c r="AD30" s="1587"/>
      <c r="AE30" s="451"/>
      <c r="AF30" s="451"/>
      <c r="AG30" s="451"/>
      <c r="AH30" s="3"/>
      <c r="AI30" s="3"/>
    </row>
    <row r="31" spans="1:35" ht="16.8">
      <c r="V31" s="3"/>
      <c r="W31" s="3"/>
      <c r="X31" s="3"/>
      <c r="Y31" s="1587"/>
      <c r="Z31" s="1587"/>
      <c r="AA31" s="1587"/>
      <c r="AB31" s="1587"/>
      <c r="AC31" s="1587"/>
      <c r="AD31" s="1587"/>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399999999999999">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8">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8">
      <c r="V36" s="163"/>
      <c r="W36" s="16"/>
      <c r="X36" s="163"/>
      <c r="Y36" s="163"/>
      <c r="Z36" s="163"/>
      <c r="AA36" s="3"/>
      <c r="AB36" s="3"/>
      <c r="AC36" s="3"/>
      <c r="AD36" s="3"/>
      <c r="AE36" s="3"/>
    </row>
    <row r="37" spans="1:31" ht="19.2">
      <c r="V37" s="1396"/>
      <c r="W37" s="1396"/>
      <c r="X37" s="1396"/>
      <c r="Y37" s="1396"/>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8">
      <c r="K46" s="163"/>
      <c r="L46" s="163"/>
      <c r="M46" s="3"/>
      <c r="N46" s="3"/>
      <c r="O46" s="3"/>
      <c r="P46" s="3"/>
      <c r="Q46" s="3"/>
      <c r="R46" s="3"/>
      <c r="S46" s="3"/>
      <c r="T46" s="3"/>
      <c r="U46" s="3"/>
      <c r="V46" s="3"/>
      <c r="W46" s="3"/>
      <c r="X46" s="3"/>
      <c r="Y46" s="3"/>
      <c r="Z46" s="3"/>
      <c r="AA46" s="3"/>
      <c r="AB46" s="3"/>
      <c r="AC46" s="3"/>
      <c r="AD46" s="3"/>
    </row>
    <row r="47" spans="1:31" ht="16.8">
      <c r="K47" s="112"/>
      <c r="L47" s="112"/>
      <c r="M47" s="3"/>
      <c r="N47" s="3"/>
      <c r="O47" s="3"/>
      <c r="P47" s="3"/>
      <c r="Q47" s="3"/>
      <c r="R47" s="3"/>
      <c r="S47" s="3"/>
      <c r="T47" s="3"/>
      <c r="U47" s="3"/>
      <c r="V47" s="3"/>
      <c r="W47" s="3"/>
      <c r="X47" s="3"/>
      <c r="Y47" s="3"/>
      <c r="Z47" s="3"/>
      <c r="AA47" s="3"/>
      <c r="AB47" s="3"/>
      <c r="AC47" s="18"/>
      <c r="AD47" s="18"/>
    </row>
    <row r="48" spans="1:31" ht="16.8">
      <c r="K48" s="163"/>
      <c r="L48" s="163"/>
      <c r="M48" s="3"/>
      <c r="N48" s="3"/>
      <c r="O48" s="3"/>
      <c r="P48" s="3"/>
      <c r="Q48" s="3"/>
      <c r="R48" s="3"/>
      <c r="S48" s="3"/>
      <c r="T48" s="3"/>
      <c r="U48" s="3"/>
      <c r="V48" s="3"/>
      <c r="W48" s="3"/>
      <c r="X48" s="3"/>
      <c r="Y48" s="3"/>
      <c r="Z48" s="3"/>
      <c r="AA48" s="3"/>
      <c r="AB48" s="3"/>
      <c r="AC48" s="3"/>
      <c r="AD48" s="163"/>
    </row>
    <row r="49" spans="11:30" ht="19.2">
      <c r="K49" s="226"/>
      <c r="L49" s="226"/>
      <c r="M49" s="1396"/>
      <c r="N49" s="1396"/>
      <c r="O49" s="1396"/>
      <c r="P49" s="1396"/>
      <c r="Q49" s="1396"/>
      <c r="R49" s="1588"/>
      <c r="S49" s="229"/>
      <c r="T49" s="1396"/>
      <c r="U49" s="1396"/>
      <c r="V49" s="1396"/>
      <c r="W49" s="1396"/>
      <c r="X49" s="1396"/>
      <c r="Y49" s="1588"/>
      <c r="Z49" s="226"/>
      <c r="AA49" s="481"/>
      <c r="AB49" s="481"/>
      <c r="AC49" s="481"/>
      <c r="AD49" s="481"/>
    </row>
    <row r="50" spans="11:30" ht="16.8">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7620</xdr:colOff>
                    <xdr:row>2</xdr:row>
                    <xdr:rowOff>22860</xdr:rowOff>
                  </from>
                  <to>
                    <xdr:col>0</xdr:col>
                    <xdr:colOff>266700</xdr:colOff>
                    <xdr:row>2</xdr:row>
                    <xdr:rowOff>198120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7620</xdr:colOff>
                    <xdr:row>3</xdr:row>
                    <xdr:rowOff>22860</xdr:rowOff>
                  </from>
                  <to>
                    <xdr:col>0</xdr:col>
                    <xdr:colOff>266700</xdr:colOff>
                    <xdr:row>3</xdr:row>
                    <xdr:rowOff>198120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7620</xdr:colOff>
                    <xdr:row>4</xdr:row>
                    <xdr:rowOff>22860</xdr:rowOff>
                  </from>
                  <to>
                    <xdr:col>0</xdr:col>
                    <xdr:colOff>266700</xdr:colOff>
                    <xdr:row>4</xdr:row>
                    <xdr:rowOff>198120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7620</xdr:colOff>
                    <xdr:row>5</xdr:row>
                    <xdr:rowOff>22860</xdr:rowOff>
                  </from>
                  <to>
                    <xdr:col>0</xdr:col>
                    <xdr:colOff>266700</xdr:colOff>
                    <xdr:row>5</xdr:row>
                    <xdr:rowOff>198120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7620</xdr:colOff>
                    <xdr:row>2</xdr:row>
                    <xdr:rowOff>7620</xdr:rowOff>
                  </from>
                  <to>
                    <xdr:col>1</xdr:col>
                    <xdr:colOff>220980</xdr:colOff>
                    <xdr:row>6</xdr:row>
                    <xdr:rowOff>45720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45720</xdr:rowOff>
                  </from>
                  <to>
                    <xdr:col>5</xdr:col>
                    <xdr:colOff>251460</xdr:colOff>
                    <xdr:row>25</xdr:row>
                    <xdr:rowOff>22860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60960</xdr:colOff>
                    <xdr:row>24</xdr:row>
                    <xdr:rowOff>38100</xdr:rowOff>
                  </from>
                  <to>
                    <xdr:col>16</xdr:col>
                    <xdr:colOff>30480</xdr:colOff>
                    <xdr:row>25</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4.4"/>
  <cols>
    <col min="2" max="2" width="21.88671875" bestFit="1" customWidth="1"/>
    <col min="3" max="3" width="14.6640625" customWidth="1"/>
    <col min="4" max="4" width="16.88671875" bestFit="1" customWidth="1"/>
    <col min="5" max="5" width="23.33203125" bestFit="1" customWidth="1"/>
    <col min="7" max="7" width="11.109375" customWidth="1"/>
    <col min="8" max="8" width="13.88671875" customWidth="1"/>
    <col min="9" max="9" width="23.44140625" customWidth="1"/>
    <col min="10" max="10" width="22.44140625" bestFit="1" customWidth="1"/>
  </cols>
  <sheetData>
    <row r="1" spans="1:10">
      <c r="A1" s="1589" t="s">
        <v>201</v>
      </c>
      <c r="B1" s="1589"/>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8">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8">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8">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8">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8">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
      <c r="C30" s="1214" t="s">
        <v>7346</v>
      </c>
    </row>
    <row r="31" spans="1:10">
      <c r="C31" s="1590" t="s">
        <v>7344</v>
      </c>
      <c r="D31" s="1590"/>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2.xml><?xml version="1.0" encoding="utf-8"?>
<ct:contentTypeSchema xmlns:ct="http://schemas.microsoft.com/office/2006/metadata/contentType" xmlns:ma="http://schemas.microsoft.com/office/2006/metadata/properties/metaAttributes" ct:_="" ma:_="" ma:contentTypeName="KCDoc" ma:contentTypeID="0x0101000E4CB7077FEE4FF7AE86D4A500EEC7800300C6CD36C6B4DAA64EAACFCCF5D9298AA000B09CC05C6355444CB49B4B62F83D23B8" ma:contentTypeVersion="43" ma:contentTypeDescription="" ma:contentTypeScope="" ma:versionID="529c3d1a1ff7547e8cab9af9dc74631e">
  <xsd:schema xmlns:xsd="http://www.w3.org/2001/XMLSchema" xmlns:xs="http://www.w3.org/2001/XMLSchema" xmlns:p="http://schemas.microsoft.com/office/2006/metadata/properties" xmlns:ns1="http://schemas.microsoft.com/sharepoint/v3" xmlns:ns2="230e9df3-be65-4c73-a93b-d1236ebd677e" xmlns:ns3="ad820760-4664-4be3-bee2-f8b9a6708b4c" xmlns:ns4="http://schemas.microsoft.com/sharepoint/v4" targetNamespace="http://schemas.microsoft.com/office/2006/metadata/properties" ma:root="true" ma:fieldsID="d263f6792e3b868d0f42c9b986651ab9" ns1:_="" ns2:_="" ns3:_="" ns4:_="">
    <xsd:import namespace="http://schemas.microsoft.com/sharepoint/v3"/>
    <xsd:import namespace="230e9df3-be65-4c73-a93b-d1236ebd677e"/>
    <xsd:import namespace="ad820760-4664-4be3-bee2-f8b9a6708b4c"/>
    <xsd:import namespace="http://schemas.microsoft.com/sharepoint/v4"/>
    <xsd:element name="properties">
      <xsd:complexType>
        <xsd:sequence>
          <xsd:element name="documentManagement">
            <xsd:complexType>
              <xsd:all>
                <xsd:element ref="ns2:DocumentDescription" minOccurs="0"/>
                <xsd:element ref="ns3:PublishDate" minOccurs="0"/>
                <xsd:element ref="ns1:PublishingExpirationDate" minOccurs="0"/>
                <xsd:element ref="ns1:AverageRating" minOccurs="0"/>
                <xsd:element ref="ns2:Thumbnail1" minOccurs="0"/>
                <xsd:element ref="ns1:PublishingPageContent" minOccurs="0"/>
                <xsd:element ref="ns1:RatingCount" minOccurs="0"/>
                <xsd:element ref="ns2:Owner" minOccurs="0"/>
                <xsd:element ref="ns2:LCA_x0020_Approved" minOccurs="0"/>
                <xsd:element ref="ns2:Expire_x0020_Review" minOccurs="0"/>
                <xsd:element ref="ns3:DocumentSetKcId" minOccurs="0"/>
                <xsd:element ref="ns3:CoOwner" minOccurs="0"/>
                <xsd:element ref="ns3:MediaTitle" minOccurs="0"/>
                <xsd:element ref="ns2:hd9637eefc984b85b6097c6374e15725" minOccurs="0"/>
                <xsd:element ref="ns2:l3c3ea61849e4288a8acc49bb5388e8c" minOccurs="0"/>
                <xsd:element ref="ns1:RoutingRuleDescription" minOccurs="0"/>
                <xsd:element ref="ns2:i0d941ee1e744ffea7aeee9924c91cbb" minOccurs="0"/>
                <xsd:element ref="ns2:TaxCatchAllLabel" minOccurs="0"/>
                <xsd:element ref="ns2:k21a64daf20d4502b2796a1c6b8ce6c8" minOccurs="0"/>
                <xsd:element ref="ns2:TaxCatchAll" minOccurs="0"/>
                <xsd:element ref="ns2:ef109fd36bcf4bcd9dd945731030600b" minOccurs="0"/>
                <xsd:element ref="ns2:mb88723863e1404388ba3733387d48df" minOccurs="0"/>
                <xsd:element ref="ns2:kf34bcdc8fc34e479d3f94c6210e8e27" minOccurs="0"/>
                <xsd:element ref="ns2:_dlc_DocIdUrl" minOccurs="0"/>
                <xsd:element ref="ns2:ec5b2ad5c27b45fb8a00a1f27c7ce1ae" minOccurs="0"/>
                <xsd:element ref="ns2:_dlc_DocIdPersistId" minOccurs="0"/>
                <xsd:element ref="ns2:b60f8d2dbb984f349d80d8196897f4d3" minOccurs="0"/>
                <xsd:element ref="ns2:ConfidentialityTaxHTField0" minOccurs="0"/>
                <xsd:element ref="ns3:ApplyWorkflowRules" minOccurs="0"/>
                <xsd:element ref="ns2:k20e0dfa74bf4e44818db03027b0ccd8" minOccurs="0"/>
                <xsd:element ref="ns2:eb54ac91059940029a3cc8a4ff5af673" minOccurs="0"/>
                <xsd:element ref="ns2:i1b478372f814787abd313030b81fcb2" minOccurs="0"/>
                <xsd:element ref="ns4:IconOverlay" minOccurs="0"/>
                <xsd:element ref="ns2:TaxKeywordTaxHTField" minOccurs="0"/>
                <xsd:element ref="ns2:od9986d31974458fb3007746ec0bce5f" minOccurs="0"/>
                <xsd:element ref="ns2:m6c7b4717b6346e6a075a59dd47eac69" minOccurs="0"/>
                <xsd:element ref="ns2:_dlc_DocId" minOccurs="0"/>
                <xsd:element ref="ns3:b1337ea954344dcfb0425a10eee4daa8" minOccurs="0"/>
                <xsd:element ref="ns2:bf80e81150e248c48aa8cffdf0021a1f" minOccurs="0"/>
                <xsd:element ref="ns2:m6d26e40ac264097a006193f92232ec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ExpirationDate" ma:index="4" nillable="true" ma:displayName="Scheduling End Date" ma:internalName="PublishingExpirationDate">
      <xsd:simpleType>
        <xsd:restriction base="dms:Unknown"/>
      </xsd:simpleType>
    </xsd:element>
    <xsd:element name="AverageRating" ma:index="5" nillable="true" ma:displayName="Rating (0-5)" ma:decimals="2" ma:description="Average value of all the ratings that have been submitted" ma:internalName="AverageRating" ma:readOnly="true">
      <xsd:simpleType>
        <xsd:restriction base="dms:Number"/>
      </xsd:simpleType>
    </xsd:element>
    <xsd:element name="PublishingPageContent" ma:index="13" nillable="true" ma:displayName="Page Content" ma:internalName="PublishingPageContent">
      <xsd:simpleType>
        <xsd:restriction base="dms:Unknown"/>
      </xsd:simpleType>
    </xsd:element>
    <xsd:element name="RatingCount" ma:index="15" nillable="true" ma:displayName="Number of Ratings" ma:decimals="0" ma:description="Number of ratings submitted" ma:internalName="RatingCount" ma:readOnly="true">
      <xsd:simpleType>
        <xsd:restriction base="dms:Number"/>
      </xsd:simpleType>
    </xsd:element>
    <xsd:element name="RoutingRuleDescription" ma:index="36" nillable="true" ma:displayName="Description" ma:hidden="true" ma:internalName="RoutingRuleDescription"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2" nillable="true" ma:displayName="DocumentDescription" ma:description="Alternate description for documents that can be used for display." ma:internalName="DocumentDescription">
      <xsd:simpleType>
        <xsd:restriction base="dms:Note"/>
      </xsd:simpleType>
    </xsd:element>
    <xsd:element name="Thumbnail1" ma:index="12"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Owner" ma:index="17" nillable="true" ma:displayName="Owner" ma:description="Must be an FTE" ma:indexed="true" ma:list="UserInfo" ma:SharePointGroup="0" ma:internalName="Owner" ma:readOnly="false" ma:showField="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LCA_x0020_Approved" ma:index="23" nillable="true" ma:displayName="LCA Approved" ma:description="This field is for the name of the person from LCA that reviewed and approved the content." ma:list="UserInfo" ma:SharePointGroup="0" ma:internalName="LCA_x0020_Approved"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xpire_x0020_Review" ma:index="28" nillable="true" ma:displayName="Expiration" ma:format="DateOnly" ma:indexed="true" ma:internalName="Expire_x0020_Review" ma:readOnly="false">
      <xsd:simpleType>
        <xsd:restriction base="dms:DateTime"/>
      </xsd:simpleType>
    </xsd:element>
    <xsd:element name="hd9637eefc984b85b6097c6374e15725" ma:index="34" nillable="true" ma:taxonomy="true" ma:internalName="hd9637eefc984b85b6097c6374e15725" ma:taxonomyFieldName="ItemType" ma:displayName="SMSG Item Type" ma:readOnly="fals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l3c3ea61849e4288a8acc49bb5388e8c" ma:index="35" nillable="true" ma:taxonomy="true" ma:internalName="l3c3ea61849e4288a8acc49bb5388e8c" ma:taxonomyFieldName="Groups" ma:displayName="SMSG Groups" ma:readOnly="false"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37" nillable="true" ma:taxonomy="true" ma:internalName="i0d941ee1e744ffea7aeee9924c91cbb" ma:taxonomyFieldName="BusinessArchitecture" ma:displayName="SMSG Business Architecture" ma:readOnly="fals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TaxCatchAllLabel" ma:index="38" nillable="true" ma:displayName="Taxonomy Catch All Column1" ma:hidden="true" ma:list="{341bdb36-d19b-4bce-9fa6-6145346cf024}" ma:internalName="TaxCatchAllLabel" ma:readOnly="true" ma:showField="CatchAllDataLabel" ma:web="ad820760-4664-4be3-bee2-f8b9a6708b4c">
      <xsd:complexType>
        <xsd:complexContent>
          <xsd:extension base="dms:MultiChoiceLookup">
            <xsd:sequence>
              <xsd:element name="Value" type="dms:Lookup" maxOccurs="unbounded" minOccurs="0" nillable="true"/>
            </xsd:sequence>
          </xsd:extension>
        </xsd:complexContent>
      </xsd:complexType>
    </xsd:element>
    <xsd:element name="k21a64daf20d4502b2796a1c6b8ce6c8" ma:index="40" nillable="true" ma:taxonomy="true" ma:internalName="k21a64daf20d4502b2796a1c6b8ce6c8" ma:taxonomyFieldName="Industries" ma:displayName="SMSG Industries" ma:readOnly="false"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TaxCatchAll" ma:index="41" nillable="true" ma:displayName="Taxonomy Catch All Column" ma:hidden="true" ma:list="{341bdb36-d19b-4bce-9fa6-6145346cf024}" ma:internalName="TaxCatchAll" ma:showField="CatchAllData" ma:web="ad820760-4664-4be3-bee2-f8b9a6708b4c">
      <xsd:complexType>
        <xsd:complexContent>
          <xsd:extension base="dms:MultiChoiceLookup">
            <xsd:sequence>
              <xsd:element name="Value" type="dms:Lookup" maxOccurs="unbounded" minOccurs="0" nillable="true"/>
            </xsd:sequence>
          </xsd:extension>
        </xsd:complexContent>
      </xsd:complexType>
    </xsd:element>
    <xsd:element name="ef109fd36bcf4bcd9dd945731030600b" ma:index="42" nillable="true" ma:taxonomy="true" ma:internalName="ef109fd36bcf4bcd9dd945731030600b" ma:taxonomyFieldName="Region" ma:displayName="SMSG Region" ma:readOnly="false"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mb88723863e1404388ba3733387d48df" ma:index="43" nillable="true" ma:taxonomy="true" ma:internalName="mb88723863e1404388ba3733387d48df" ma:taxonomyFieldName="Audiences" ma:displayName="SMSG Customer Audiences" ma:readOnly="false"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kf34bcdc8fc34e479d3f94c6210e8e27" ma:index="44" nillable="true" ma:taxonomy="true" ma:internalName="kf34bcdc8fc34e479d3f94c6210e8e27" ma:taxonomyFieldName="Competitors" ma:displayName="SMSG Competition" ma:readOnly="false"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_dlc_DocIdUrl" ma:index="45"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ec5b2ad5c27b45fb8a00a1f27c7ce1ae" ma:index="46" nillable="true" ma:taxonomy="true" ma:internalName="ec5b2ad5c27b45fb8a00a1f27c7ce1ae" ma:taxonomyFieldName="Partners" ma:displayName="SMSG Partners" ma:readOnly="false"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_dlc_DocIdPersistId" ma:index="47" nillable="true" ma:displayName="Persist ID" ma:description="Keep ID on add." ma:hidden="true" ma:internalName="_dlc_DocIdPersistId" ma:readOnly="true">
      <xsd:simpleType>
        <xsd:restriction base="dms:Boolean"/>
      </xsd:simpleType>
    </xsd:element>
    <xsd:element name="b60f8d2dbb984f349d80d8196897f4d3" ma:index="48" nillable="true" ma:taxonomy="true" ma:internalName="b60f8d2dbb984f349d80d8196897f4d3" ma:taxonomyFieldName="Roles" ma:displayName="SMSG Roles" ma:readOnly="false"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ConfidentialityTaxHTField0" ma:index="49" nillable="true" ma:taxonomy="true" ma:internalName="ConfidentialityTaxHTField0" ma:taxonomyFieldName="Confidentiality" ma:displayName="Confidentiality" ma:indexed="true" ma:readOnly="false" ma:default="1;#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k20e0dfa74bf4e44818db03027b0ccd8" ma:index="51" nillable="true" ma:taxonomy="true" ma:internalName="k20e0dfa74bf4e44818db03027b0ccd8" ma:taxonomyFieldName="Segments" ma:displayName="SMSG Customer Segments" ma:readOnly="false"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eb54ac91059940029a3cc8a4ff5af673" ma:index="53" nillable="true" ma:taxonomy="true" ma:internalName="eb54ac91059940029a3cc8a4ff5af673" ma:taxonomyFieldName="SMSGDomain" ma:displayName="SMSG Domain" ma:readOnly="false"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i1b478372f814787abd313030b81fcb2" ma:index="54" nillable="true" ma:taxonomy="true" ma:internalName="i1b478372f814787abd313030b81fcb2" ma:taxonomyFieldName="ActivitiesAndPrograms" ma:displayName="SMSG Activities &amp; Programs" ma:readOnly="false"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TaxKeywordTaxHTField" ma:index="58" nillable="true" ma:taxonomy="true" ma:internalName="TaxKeywordTaxHTField" ma:taxonomyFieldName="TaxKeyword" ma:displayName="Enterprise Keywords" ma:readOnly="false"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od9986d31974458fb3007746ec0bce5f" ma:index="59"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m6c7b4717b6346e6a075a59dd47eac69" ma:index="60" nillable="true" ma:taxonomy="true" ma:internalName="m6c7b4717b6346e6a075a59dd47eac69" ma:taxonomyFieldName="Topics" ma:displayName="SMSG Topics" ma:readOnly="false"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_dlc_DocId" ma:index="61" nillable="true" ma:displayName="Document ID Value" ma:description="The value of the document ID assigned to this item." ma:indexed="true" ma:internalName="_dlc_DocId" ma:readOnly="true">
      <xsd:simpleType>
        <xsd:restriction base="dms:Text"/>
      </xsd:simpleType>
    </xsd:element>
    <xsd:element name="bf80e81150e248c48aa8cffdf0021a1f" ma:index="65" nillable="true" ma:taxonomy="true" ma:internalName="bf80e81150e248c48aa8cffdf0021a1f" ma:taxonomyFieldName="Products" ma:displayName="SMSG Products &amp; Technologies" ma:readOnly="false"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6d26e40ac264097a006193f92232ece" ma:index="66" nillable="true" ma:taxonomy="true" ma:internalName="m6d26e40ac264097a006193f92232ece" ma:taxonomyFieldName="TechnicalLevel" ma:displayName="Technical Level" ma:readOnly="false"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d820760-4664-4be3-bee2-f8b9a6708b4c" elementFormDefault="qualified">
    <xsd:import namespace="http://schemas.microsoft.com/office/2006/documentManagement/types"/>
    <xsd:import namespace="http://schemas.microsoft.com/office/infopath/2007/PartnerControls"/>
    <xsd:element name="PublishDate" ma:index="3" nillable="true" ma:displayName="PublishDate" ma:description="Used in Blog Posts and documents." ma:format="DateOnly" ma:indexed="true" ma:internalName="PublishDate">
      <xsd:simpleType>
        <xsd:restriction base="dms:DateTime"/>
      </xsd:simpleType>
    </xsd:element>
    <xsd:element name="DocumentSetKcId" ma:index="31" nillable="true" ma:displayName="DocumentSetKcId" ma:description="Custom Column used to capture Document ID to share with DocumentSet Contents" ma:indexed="true" ma:internalName="DocumentSetKcId" ma:readOnly="false">
      <xsd:simpleType>
        <xsd:restriction base="dms:Text">
          <xsd:maxLength value="255"/>
        </xsd:restriction>
      </xsd:simpleType>
    </xsd:element>
    <xsd:element name="CoOwner" ma:index="32" nillable="true" ma:displayName="Co-Owner" ma:description="Co-Owner" ma:list="UserInfo" ma:SharePointGroup="0" ma:internalName="CoOwner" ma:readOnly="false"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Title" ma:index="33" nillable="true" ma:displayName="BlogPostID" ma:description="Blog Post ID to link documents on the blog post." ma:internalName="MediaTitle" ma:readOnly="false">
      <xsd:simpleType>
        <xsd:restriction base="dms:Text">
          <xsd:maxLength value="255"/>
        </xsd:restriction>
      </xsd:simpleType>
    </xsd:element>
    <xsd:element name="ApplyWorkflowRules" ma:index="50" nillable="true" ma:displayName="ApplyWorkflowRules" ma:default="Yes" ma:description="This columns is used to help to apply the workflow rules on Document Sets / Documents. by Default the Value is Yes" ma:format="Dropdown" ma:hidden="true" ma:internalName="ApplyWorkflowRules" ma:readOnly="false">
      <xsd:simpleType>
        <xsd:restriction base="dms:Choice">
          <xsd:enumeration value="Yes"/>
          <xsd:enumeration value="No"/>
        </xsd:restriction>
      </xsd:simpleType>
    </xsd:element>
    <xsd:element name="b1337ea954344dcfb0425a10eee4daa8" ma:index="63" nillable="true" ma:taxonomy="true" ma:internalName="b1337ea954344dcfb0425a10eee4daa8" ma:taxonomyFieldName="EnterpriseDomainTags" ma:displayName="EnterpriseDomainTags" ma:default="" ma:fieldId="{b1337ea9-5434-4dcf-b042-5a10eee4daa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55"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9"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haredContentType xmlns="Microsoft.SharePoint.Taxonomy.ContentTypeSync" SourceId="e385fb40-52d4-4fae-9c5b-3e8ff8a5878e" ContentTypeId="0x0101000E4CB7077FEE4FF7AE86D4A500EEC78003" PreviousValue="false"/>
</file>

<file path=customXml/item4.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7DEB16-65C0-4C41-9522-0DD32F7C6E81}"/>
</file>

<file path=customXml/itemProps2.xml><?xml version="1.0" encoding="utf-8"?>
<ds:datastoreItem xmlns:ds="http://schemas.openxmlformats.org/officeDocument/2006/customXml" ds:itemID="{83730686-C301-4C8D-A42B-1FB06A3629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ad820760-4664-4be3-bee2-f8b9a6708b4c"/>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D038DD9-E52F-4789-8259-75358F8DAA14}">
  <ds:schemaRefs>
    <ds:schemaRef ds:uri="Microsoft.SharePoint.Taxonomy.ContentTypeSync"/>
  </ds:schemaRefs>
</ds:datastoreItem>
</file>

<file path=customXml/itemProps4.xml><?xml version="1.0" encoding="utf-8"?>
<ds:datastoreItem xmlns:ds="http://schemas.openxmlformats.org/officeDocument/2006/customXml" ds:itemID="{D81DAA90-2098-47D2-A583-DA0980D69019}"/>
</file>

<file path=customXml/itemProps5.xml><?xml version="1.0" encoding="utf-8"?>
<ds:datastoreItem xmlns:ds="http://schemas.openxmlformats.org/officeDocument/2006/customXml" ds:itemID="{B932D5D5-CF5F-4469-9997-CF1C14979F5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Kon Hang Ieong</cp:lastModifiedBy>
  <cp:lastPrinted>2015-07-25T01:27:17Z</cp:lastPrinted>
  <dcterms:created xsi:type="dcterms:W3CDTF">2013-02-26T23:22:46Z</dcterms:created>
  <dcterms:modified xsi:type="dcterms:W3CDTF">2015-09-04T18:12:06Z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1;#Microsoft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156;#Server and Tools Business|6783548d-8609-4f97-be4a-4ca2616905a6;#217;#Microsoft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218;#Microsoft Azure|669a3112-5edf-444b-a003-630063601f07</vt:lpwstr>
  </property>
  <property fmtid="{D5CDD505-2E9C-101B-9397-08002B2CF9AE}" pid="21" name="_dlc_DocIdItemGuid">
    <vt:lpwstr>47ee4cca-5153-4341-8e5a-3a54dca822b8</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222;#Microsoft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ies>
</file>